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7 次連立チェビシェフフィルタ(HPF)\"/>
    </mc:Choice>
  </mc:AlternateContent>
  <xr:revisionPtr revIDLastSave="0" documentId="13_ncr:1_{E53AFF99-1EDE-4A83-B1F5-E05D008BBE91}" xr6:coauthVersionLast="47" xr6:coauthVersionMax="47" xr10:uidLastSave="{00000000-0000-0000-0000-000000000000}"/>
  <bookViews>
    <workbookView xWindow="-108" yWindow="-108" windowWidth="23256" windowHeight="12576" tabRatio="757" xr2:uid="{513A6DA4-D062-4697-BBA0-FD01E693E1A0}"/>
  </bookViews>
  <sheets>
    <sheet name="設定部" sheetId="2" r:id="rId1"/>
    <sheet name="演算部" sheetId="1" r:id="rId2"/>
    <sheet name="E系列丸め" sheetId="3" r:id="rId3"/>
    <sheet name="E系列丸め (予備)" sheetId="4" r:id="rId4"/>
  </sheets>
  <externalReferences>
    <externalReference r:id="rId5"/>
    <externalReference r:id="rId6"/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3744" i="1" l="1"/>
  <c r="AX3744" i="1"/>
  <c r="AD3744" i="1"/>
  <c r="Q3744" i="1"/>
  <c r="P3744" i="1"/>
  <c r="N3744" i="1"/>
  <c r="J3744" i="1"/>
  <c r="O3744" i="1" s="1"/>
  <c r="BJ3741" i="1"/>
  <c r="AP3741" i="1"/>
  <c r="V3741" i="1"/>
  <c r="P3741" i="1"/>
  <c r="G3741" i="1"/>
  <c r="O3741" i="1" s="1"/>
  <c r="BQ3737" i="1"/>
  <c r="AX3737" i="1"/>
  <c r="AD3737" i="1"/>
  <c r="X3737" i="1"/>
  <c r="Q3737" i="1"/>
  <c r="P3737" i="1"/>
  <c r="O3737" i="1"/>
  <c r="N3737" i="1"/>
  <c r="AA3737" i="1" s="1"/>
  <c r="J3737" i="1"/>
  <c r="BJ3734" i="1"/>
  <c r="AP3734" i="1"/>
  <c r="V3734" i="1"/>
  <c r="Q3734" i="1"/>
  <c r="P3734" i="1"/>
  <c r="O3734" i="1"/>
  <c r="G3734" i="1"/>
  <c r="N3734" i="1" s="1"/>
  <c r="BQ3730" i="1"/>
  <c r="AX3730" i="1"/>
  <c r="AD3730" i="1"/>
  <c r="Q3730" i="1"/>
  <c r="P3730" i="1"/>
  <c r="N3730" i="1"/>
  <c r="J3730" i="1"/>
  <c r="O3730" i="1" s="1"/>
  <c r="BJ3727" i="1"/>
  <c r="AP3727" i="1"/>
  <c r="V3727" i="1"/>
  <c r="P3727" i="1"/>
  <c r="G3727" i="1"/>
  <c r="O3727" i="1" s="1"/>
  <c r="BQ3723" i="1"/>
  <c r="AX3723" i="1"/>
  <c r="AD3723" i="1"/>
  <c r="X3723" i="1"/>
  <c r="Q3723" i="1"/>
  <c r="P3723" i="1"/>
  <c r="O3723" i="1"/>
  <c r="N3723" i="1"/>
  <c r="AA3723" i="1" s="1"/>
  <c r="J3723" i="1"/>
  <c r="N3720" i="1" s="1"/>
  <c r="BJ3720" i="1"/>
  <c r="AP3720" i="1"/>
  <c r="Y3720" i="1"/>
  <c r="V3720" i="1"/>
  <c r="Q3720" i="1"/>
  <c r="P3720" i="1"/>
  <c r="O3720" i="1"/>
  <c r="G3720" i="1"/>
  <c r="BQ3716" i="1"/>
  <c r="AX3716" i="1"/>
  <c r="AD3716" i="1"/>
  <c r="Q3716" i="1"/>
  <c r="P3716" i="1"/>
  <c r="N3716" i="1"/>
  <c r="J3716" i="1"/>
  <c r="O3716" i="1" s="1"/>
  <c r="BJ3713" i="1"/>
  <c r="AP3713" i="1"/>
  <c r="V3713" i="1"/>
  <c r="P3713" i="1"/>
  <c r="G3713" i="1"/>
  <c r="O3713" i="1" s="1"/>
  <c r="BQ3709" i="1"/>
  <c r="AX3709" i="1"/>
  <c r="AD3709" i="1"/>
  <c r="X3709" i="1"/>
  <c r="Q3709" i="1"/>
  <c r="P3709" i="1"/>
  <c r="O3709" i="1"/>
  <c r="N3709" i="1"/>
  <c r="AA3709" i="1" s="1"/>
  <c r="J3709" i="1"/>
  <c r="N3706" i="1" s="1"/>
  <c r="X3706" i="1" s="1"/>
  <c r="BJ3706" i="1"/>
  <c r="AP3706" i="1"/>
  <c r="V3706" i="1"/>
  <c r="Q3706" i="1"/>
  <c r="Y3706" i="1" s="1"/>
  <c r="P3706" i="1"/>
  <c r="O3706" i="1"/>
  <c r="G3706" i="1"/>
  <c r="BQ3702" i="1"/>
  <c r="AX3702" i="1"/>
  <c r="AD3702" i="1"/>
  <c r="Q3702" i="1"/>
  <c r="P3702" i="1"/>
  <c r="J3702" i="1"/>
  <c r="O3702" i="1" s="1"/>
  <c r="BJ3699" i="1"/>
  <c r="AP3699" i="1"/>
  <c r="V3699" i="1"/>
  <c r="G3699" i="1"/>
  <c r="BQ3695" i="1"/>
  <c r="AX3695" i="1"/>
  <c r="AD3695" i="1"/>
  <c r="Q3695" i="1"/>
  <c r="P3695" i="1"/>
  <c r="X3695" i="1" s="1"/>
  <c r="O3695" i="1"/>
  <c r="N3695" i="1"/>
  <c r="J3695" i="1"/>
  <c r="BJ3692" i="1"/>
  <c r="AP3692" i="1"/>
  <c r="V3692" i="1"/>
  <c r="Q3692" i="1"/>
  <c r="P3692" i="1"/>
  <c r="O3692" i="1"/>
  <c r="G3692" i="1"/>
  <c r="N3692" i="1" s="1"/>
  <c r="Y3692" i="1" s="1"/>
  <c r="BQ3688" i="1"/>
  <c r="AX3688" i="1"/>
  <c r="AD3688" i="1"/>
  <c r="Q3688" i="1"/>
  <c r="P3688" i="1"/>
  <c r="J3688" i="1"/>
  <c r="O3688" i="1" s="1"/>
  <c r="BJ3685" i="1"/>
  <c r="AP3685" i="1"/>
  <c r="V3685" i="1"/>
  <c r="P3685" i="1"/>
  <c r="O3685" i="1"/>
  <c r="G3685" i="1"/>
  <c r="Q3685" i="1" s="1"/>
  <c r="BQ3681" i="1"/>
  <c r="AX3681" i="1"/>
  <c r="AD3681" i="1"/>
  <c r="Q3681" i="1"/>
  <c r="P3681" i="1"/>
  <c r="O3681" i="1"/>
  <c r="N3681" i="1"/>
  <c r="X3681" i="1" s="1"/>
  <c r="J3681" i="1"/>
  <c r="N3678" i="1" s="1"/>
  <c r="Y3678" i="1" s="1"/>
  <c r="BJ3678" i="1"/>
  <c r="AP3678" i="1"/>
  <c r="V3678" i="1"/>
  <c r="Q3678" i="1"/>
  <c r="P3678" i="1"/>
  <c r="O3678" i="1"/>
  <c r="G3678" i="1"/>
  <c r="BQ3674" i="1"/>
  <c r="AX3674" i="1"/>
  <c r="AD3674" i="1"/>
  <c r="Q3674" i="1"/>
  <c r="P3674" i="1"/>
  <c r="J3674" i="1"/>
  <c r="O3674" i="1" s="1"/>
  <c r="BJ3671" i="1"/>
  <c r="AP3671" i="1"/>
  <c r="V3671" i="1"/>
  <c r="P3671" i="1"/>
  <c r="G3671" i="1"/>
  <c r="Q3671" i="1" s="1"/>
  <c r="BQ3667" i="1"/>
  <c r="AX3667" i="1"/>
  <c r="AD3667" i="1"/>
  <c r="Q3667" i="1"/>
  <c r="P3667" i="1"/>
  <c r="O3667" i="1"/>
  <c r="N3667" i="1"/>
  <c r="Y3667" i="1" s="1"/>
  <c r="J3667" i="1"/>
  <c r="BJ3664" i="1"/>
  <c r="AP3664" i="1"/>
  <c r="V3664" i="1"/>
  <c r="G3664" i="1"/>
  <c r="BQ3660" i="1"/>
  <c r="AX3660" i="1"/>
  <c r="AD3660" i="1"/>
  <c r="Z3660" i="1"/>
  <c r="Q3660" i="1"/>
  <c r="P3660" i="1"/>
  <c r="X3660" i="1" s="1"/>
  <c r="O3660" i="1"/>
  <c r="Y3660" i="1" s="1"/>
  <c r="N3660" i="1"/>
  <c r="J3660" i="1"/>
  <c r="BJ3657" i="1"/>
  <c r="AP3657" i="1"/>
  <c r="V3657" i="1"/>
  <c r="Q3657" i="1"/>
  <c r="P3657" i="1"/>
  <c r="Z3657" i="1" s="1"/>
  <c r="N3657" i="1"/>
  <c r="AA3657" i="1" s="1"/>
  <c r="G3657" i="1"/>
  <c r="O3657" i="1" s="1"/>
  <c r="BQ3653" i="1"/>
  <c r="AX3653" i="1"/>
  <c r="AD3653" i="1"/>
  <c r="X3653" i="1"/>
  <c r="Q3653" i="1"/>
  <c r="P3653" i="1"/>
  <c r="O3653" i="1"/>
  <c r="N3653" i="1"/>
  <c r="J3653" i="1"/>
  <c r="BJ3650" i="1"/>
  <c r="AP3650" i="1"/>
  <c r="V3650" i="1"/>
  <c r="G3650" i="1"/>
  <c r="BQ3646" i="1"/>
  <c r="AX3646" i="1"/>
  <c r="AD3646" i="1"/>
  <c r="Q3646" i="1"/>
  <c r="P3646" i="1"/>
  <c r="Y3646" i="1" s="1"/>
  <c r="O3646" i="1"/>
  <c r="N3646" i="1"/>
  <c r="J3646" i="1"/>
  <c r="BJ3643" i="1"/>
  <c r="AP3643" i="1"/>
  <c r="V3643" i="1"/>
  <c r="Q3643" i="1"/>
  <c r="P3643" i="1"/>
  <c r="Z3643" i="1" s="1"/>
  <c r="N3643" i="1"/>
  <c r="G3643" i="1"/>
  <c r="O3643" i="1" s="1"/>
  <c r="BQ3639" i="1"/>
  <c r="AX3639" i="1"/>
  <c r="AD3639" i="1"/>
  <c r="Q3639" i="1"/>
  <c r="P3639" i="1"/>
  <c r="O3639" i="1"/>
  <c r="N3639" i="1"/>
  <c r="X3639" i="1" s="1"/>
  <c r="J3639" i="1"/>
  <c r="BJ3636" i="1"/>
  <c r="AP3636" i="1"/>
  <c r="V3636" i="1"/>
  <c r="G3636" i="1"/>
  <c r="BQ3632" i="1"/>
  <c r="AX3632" i="1"/>
  <c r="AD3632" i="1"/>
  <c r="Y3632" i="1"/>
  <c r="Q3632" i="1"/>
  <c r="P3632" i="1"/>
  <c r="O3632" i="1"/>
  <c r="Z3632" i="1" s="1"/>
  <c r="N3632" i="1"/>
  <c r="J3632" i="1"/>
  <c r="BJ3629" i="1"/>
  <c r="AP3629" i="1"/>
  <c r="V3629" i="1"/>
  <c r="Q3629" i="1"/>
  <c r="P3629" i="1"/>
  <c r="Z3629" i="1" s="1"/>
  <c r="N3629" i="1"/>
  <c r="G3629" i="1"/>
  <c r="O3629" i="1" s="1"/>
  <c r="BQ3625" i="1"/>
  <c r="AX3625" i="1"/>
  <c r="AD3625" i="1"/>
  <c r="Q3625" i="1"/>
  <c r="P3625" i="1"/>
  <c r="O3625" i="1"/>
  <c r="N3625" i="1"/>
  <c r="J3625" i="1"/>
  <c r="BJ3622" i="1"/>
  <c r="AP3622" i="1"/>
  <c r="V3622" i="1"/>
  <c r="G3622" i="1"/>
  <c r="BQ3618" i="1"/>
  <c r="AX3618" i="1"/>
  <c r="AD3618" i="1"/>
  <c r="Q3618" i="1"/>
  <c r="P3618" i="1"/>
  <c r="O3618" i="1"/>
  <c r="N3618" i="1"/>
  <c r="Y3618" i="1" s="1"/>
  <c r="J3618" i="1"/>
  <c r="BJ3615" i="1"/>
  <c r="AP3615" i="1"/>
  <c r="V3615" i="1"/>
  <c r="Q3615" i="1"/>
  <c r="G3615" i="1"/>
  <c r="BQ3611" i="1"/>
  <c r="AX3611" i="1"/>
  <c r="AD3611" i="1"/>
  <c r="Q3611" i="1"/>
  <c r="P3611" i="1"/>
  <c r="O3611" i="1"/>
  <c r="N3611" i="1"/>
  <c r="Y3611" i="1" s="1"/>
  <c r="J3611" i="1"/>
  <c r="BJ3608" i="1"/>
  <c r="AP3608" i="1"/>
  <c r="V3608" i="1"/>
  <c r="Q3608" i="1"/>
  <c r="G3608" i="1"/>
  <c r="BQ3604" i="1"/>
  <c r="AX3604" i="1"/>
  <c r="AD3604" i="1"/>
  <c r="Q3604" i="1"/>
  <c r="P3604" i="1"/>
  <c r="O3604" i="1"/>
  <c r="N3604" i="1"/>
  <c r="Y3604" i="1" s="1"/>
  <c r="J3604" i="1"/>
  <c r="BJ3601" i="1"/>
  <c r="AP3601" i="1"/>
  <c r="V3601" i="1"/>
  <c r="Q3601" i="1"/>
  <c r="G3601" i="1"/>
  <c r="BQ3597" i="1"/>
  <c r="AX3597" i="1"/>
  <c r="AD3597" i="1"/>
  <c r="Q3597" i="1"/>
  <c r="P3597" i="1"/>
  <c r="O3597" i="1"/>
  <c r="N3597" i="1"/>
  <c r="Y3597" i="1" s="1"/>
  <c r="J3597" i="1"/>
  <c r="BJ3594" i="1"/>
  <c r="AP3594" i="1"/>
  <c r="V3594" i="1"/>
  <c r="Q3594" i="1"/>
  <c r="G3594" i="1"/>
  <c r="BQ3590" i="1"/>
  <c r="AX3590" i="1"/>
  <c r="AD3590" i="1"/>
  <c r="Q3590" i="1"/>
  <c r="P3590" i="1"/>
  <c r="O3590" i="1"/>
  <c r="N3590" i="1"/>
  <c r="Y3590" i="1" s="1"/>
  <c r="J3590" i="1"/>
  <c r="BJ3587" i="1"/>
  <c r="AP3587" i="1"/>
  <c r="V3587" i="1"/>
  <c r="Q3587" i="1"/>
  <c r="G3587" i="1"/>
  <c r="BQ3583" i="1"/>
  <c r="AX3583" i="1"/>
  <c r="AD3583" i="1"/>
  <c r="Q3583" i="1"/>
  <c r="P3583" i="1"/>
  <c r="O3583" i="1"/>
  <c r="N3583" i="1"/>
  <c r="Y3583" i="1" s="1"/>
  <c r="J3583" i="1"/>
  <c r="BJ3580" i="1"/>
  <c r="AP3580" i="1"/>
  <c r="V3580" i="1"/>
  <c r="Q3580" i="1"/>
  <c r="G3580" i="1"/>
  <c r="BQ3576" i="1"/>
  <c r="AX3576" i="1"/>
  <c r="AD3576" i="1"/>
  <c r="Q3576" i="1"/>
  <c r="P3576" i="1"/>
  <c r="Z3576" i="1" s="1"/>
  <c r="O3576" i="1"/>
  <c r="N3576" i="1"/>
  <c r="Y3576" i="1" s="1"/>
  <c r="J3576" i="1"/>
  <c r="BJ3573" i="1"/>
  <c r="AP3573" i="1"/>
  <c r="V3573" i="1"/>
  <c r="P3573" i="1"/>
  <c r="O3573" i="1"/>
  <c r="G3573" i="1"/>
  <c r="Q3573" i="1" s="1"/>
  <c r="BQ3569" i="1"/>
  <c r="AX3569" i="1"/>
  <c r="AD3569" i="1"/>
  <c r="Q3569" i="1"/>
  <c r="P3569" i="1"/>
  <c r="N3569" i="1"/>
  <c r="J3569" i="1"/>
  <c r="O3569" i="1" s="1"/>
  <c r="BJ3566" i="1"/>
  <c r="AP3566" i="1"/>
  <c r="V3566" i="1"/>
  <c r="P3566" i="1"/>
  <c r="O3566" i="1"/>
  <c r="G3566" i="1"/>
  <c r="Q3566" i="1" s="1"/>
  <c r="BQ3562" i="1"/>
  <c r="AX3562" i="1"/>
  <c r="AD3562" i="1"/>
  <c r="Q3562" i="1"/>
  <c r="P3562" i="1"/>
  <c r="J3562" i="1"/>
  <c r="BJ3559" i="1"/>
  <c r="AP3559" i="1"/>
  <c r="V3559" i="1"/>
  <c r="Q3559" i="1"/>
  <c r="P3559" i="1"/>
  <c r="G3559" i="1"/>
  <c r="N3559" i="1" s="1"/>
  <c r="BQ3555" i="1"/>
  <c r="AX3555" i="1"/>
  <c r="AD3555" i="1"/>
  <c r="Q3555" i="1"/>
  <c r="P3555" i="1"/>
  <c r="N3555" i="1"/>
  <c r="J3555" i="1"/>
  <c r="O3555" i="1" s="1"/>
  <c r="BJ3552" i="1"/>
  <c r="AP3552" i="1"/>
  <c r="V3552" i="1"/>
  <c r="Q3552" i="1"/>
  <c r="P3552" i="1"/>
  <c r="G3552" i="1"/>
  <c r="N3552" i="1" s="1"/>
  <c r="BQ3548" i="1"/>
  <c r="AX3548" i="1"/>
  <c r="AD3548" i="1"/>
  <c r="AA3548" i="1"/>
  <c r="Q3548" i="1"/>
  <c r="P3548" i="1"/>
  <c r="N3548" i="1"/>
  <c r="J3548" i="1"/>
  <c r="O3548" i="1" s="1"/>
  <c r="BJ3545" i="1"/>
  <c r="AP3545" i="1"/>
  <c r="V3545" i="1"/>
  <c r="P3545" i="1"/>
  <c r="G3545" i="1"/>
  <c r="Q3545" i="1" s="1"/>
  <c r="BQ3541" i="1"/>
  <c r="AX3541" i="1"/>
  <c r="AD3541" i="1"/>
  <c r="Q3541" i="1"/>
  <c r="P3541" i="1"/>
  <c r="J3541" i="1"/>
  <c r="BJ3538" i="1"/>
  <c r="AP3538" i="1"/>
  <c r="V3538" i="1"/>
  <c r="Q3538" i="1"/>
  <c r="P3538" i="1"/>
  <c r="G3538" i="1"/>
  <c r="BQ3534" i="1"/>
  <c r="AX3534" i="1"/>
  <c r="AD3534" i="1"/>
  <c r="Q3534" i="1"/>
  <c r="P3534" i="1"/>
  <c r="J3534" i="1"/>
  <c r="BJ3531" i="1"/>
  <c r="AP3531" i="1"/>
  <c r="V3531" i="1"/>
  <c r="P3531" i="1"/>
  <c r="G3531" i="1"/>
  <c r="Q3531" i="1" s="1"/>
  <c r="BQ3527" i="1"/>
  <c r="AX3527" i="1"/>
  <c r="AD3527" i="1"/>
  <c r="Q3527" i="1"/>
  <c r="P3527" i="1"/>
  <c r="J3527" i="1"/>
  <c r="O3527" i="1" s="1"/>
  <c r="BJ3524" i="1"/>
  <c r="AP3524" i="1"/>
  <c r="V3524" i="1"/>
  <c r="Q3524" i="1"/>
  <c r="P3524" i="1"/>
  <c r="O3524" i="1"/>
  <c r="G3524" i="1"/>
  <c r="BQ3520" i="1"/>
  <c r="AX3520" i="1"/>
  <c r="AD3520" i="1"/>
  <c r="Q3520" i="1"/>
  <c r="P3520" i="1"/>
  <c r="O3520" i="1"/>
  <c r="Y3520" i="1" s="1"/>
  <c r="N3520" i="1"/>
  <c r="J3520" i="1"/>
  <c r="O3517" i="1" s="1"/>
  <c r="BJ3517" i="1"/>
  <c r="AP3517" i="1"/>
  <c r="V3517" i="1"/>
  <c r="G3517" i="1"/>
  <c r="BQ3513" i="1"/>
  <c r="AX3513" i="1"/>
  <c r="AD3513" i="1"/>
  <c r="Q3513" i="1"/>
  <c r="P3513" i="1"/>
  <c r="J3513" i="1"/>
  <c r="BJ3510" i="1"/>
  <c r="AP3510" i="1"/>
  <c r="V3510" i="1"/>
  <c r="P3510" i="1"/>
  <c r="G3510" i="1"/>
  <c r="BQ3506" i="1"/>
  <c r="AX3506" i="1"/>
  <c r="AD3506" i="1"/>
  <c r="Q3506" i="1"/>
  <c r="P3506" i="1"/>
  <c r="O3506" i="1"/>
  <c r="N3506" i="1"/>
  <c r="J3506" i="1"/>
  <c r="BJ3503" i="1"/>
  <c r="AP3503" i="1"/>
  <c r="V3503" i="1"/>
  <c r="N3503" i="1"/>
  <c r="G3503" i="1"/>
  <c r="Q3503" i="1" s="1"/>
  <c r="BQ3499" i="1"/>
  <c r="AX3499" i="1"/>
  <c r="AD3499" i="1"/>
  <c r="Q3499" i="1"/>
  <c r="P3499" i="1"/>
  <c r="Z3499" i="1" s="1"/>
  <c r="O3499" i="1"/>
  <c r="N3499" i="1"/>
  <c r="J3499" i="1"/>
  <c r="BJ3496" i="1"/>
  <c r="AP3496" i="1"/>
  <c r="V3496" i="1"/>
  <c r="Q3496" i="1"/>
  <c r="P3496" i="1"/>
  <c r="N3496" i="1"/>
  <c r="G3496" i="1"/>
  <c r="O3496" i="1" s="1"/>
  <c r="BQ3492" i="1"/>
  <c r="AX3492" i="1"/>
  <c r="AD3492" i="1"/>
  <c r="Q3492" i="1"/>
  <c r="P3492" i="1"/>
  <c r="O3492" i="1"/>
  <c r="J3492" i="1"/>
  <c r="N3492" i="1" s="1"/>
  <c r="BJ3489" i="1"/>
  <c r="AP3489" i="1"/>
  <c r="V3489" i="1"/>
  <c r="Z3492" i="1" s="1"/>
  <c r="N3489" i="1"/>
  <c r="G3489" i="1"/>
  <c r="Q3489" i="1" s="1"/>
  <c r="BQ3485" i="1"/>
  <c r="AX3485" i="1"/>
  <c r="AD3485" i="1"/>
  <c r="Q3485" i="1"/>
  <c r="P3485" i="1"/>
  <c r="Z3485" i="1" s="1"/>
  <c r="O3485" i="1"/>
  <c r="N3485" i="1"/>
  <c r="J3485" i="1"/>
  <c r="BJ3482" i="1"/>
  <c r="AP3482" i="1"/>
  <c r="AA3482" i="1"/>
  <c r="V3482" i="1"/>
  <c r="Q3482" i="1"/>
  <c r="P3482" i="1"/>
  <c r="N3482" i="1"/>
  <c r="G3482" i="1"/>
  <c r="O3482" i="1" s="1"/>
  <c r="BQ3478" i="1"/>
  <c r="AX3478" i="1"/>
  <c r="AD3478" i="1"/>
  <c r="Q3478" i="1"/>
  <c r="P3478" i="1"/>
  <c r="Z3478" i="1" s="1"/>
  <c r="O3478" i="1"/>
  <c r="J3478" i="1"/>
  <c r="N3478" i="1" s="1"/>
  <c r="BJ3475" i="1"/>
  <c r="AP3475" i="1"/>
  <c r="V3475" i="1"/>
  <c r="N3475" i="1"/>
  <c r="G3475" i="1"/>
  <c r="Q3475" i="1" s="1"/>
  <c r="BQ3471" i="1"/>
  <c r="AX3471" i="1"/>
  <c r="AD3471" i="1"/>
  <c r="Z3471" i="1"/>
  <c r="Q3471" i="1"/>
  <c r="P3471" i="1"/>
  <c r="O3471" i="1"/>
  <c r="N3471" i="1"/>
  <c r="J3471" i="1"/>
  <c r="BJ3468" i="1"/>
  <c r="AP3468" i="1"/>
  <c r="V3468" i="1"/>
  <c r="Q3468" i="1"/>
  <c r="P3468" i="1"/>
  <c r="N3468" i="1"/>
  <c r="G3468" i="1"/>
  <c r="O3468" i="1" s="1"/>
  <c r="BQ3464" i="1"/>
  <c r="AX3464" i="1"/>
  <c r="AD3464" i="1"/>
  <c r="Q3464" i="1"/>
  <c r="P3464" i="1"/>
  <c r="Y3464" i="1" s="1"/>
  <c r="O3464" i="1"/>
  <c r="J3464" i="1"/>
  <c r="N3464" i="1" s="1"/>
  <c r="Z3464" i="1" s="1"/>
  <c r="BJ3461" i="1"/>
  <c r="AP3461" i="1"/>
  <c r="V3461" i="1"/>
  <c r="G3461" i="1"/>
  <c r="BQ3457" i="1"/>
  <c r="AX3457" i="1"/>
  <c r="AD3457" i="1"/>
  <c r="Q3457" i="1"/>
  <c r="P3457" i="1"/>
  <c r="O3457" i="1"/>
  <c r="N3457" i="1"/>
  <c r="J3457" i="1"/>
  <c r="BJ3454" i="1"/>
  <c r="AP3454" i="1"/>
  <c r="V3454" i="1"/>
  <c r="Q3454" i="1"/>
  <c r="P3454" i="1"/>
  <c r="N3454" i="1"/>
  <c r="G3454" i="1"/>
  <c r="O3454" i="1" s="1"/>
  <c r="BQ3450" i="1"/>
  <c r="AX3450" i="1"/>
  <c r="AD3450" i="1"/>
  <c r="Q3450" i="1"/>
  <c r="P3450" i="1"/>
  <c r="O3450" i="1"/>
  <c r="J3450" i="1"/>
  <c r="N3450" i="1" s="1"/>
  <c r="BJ3447" i="1"/>
  <c r="AP3447" i="1"/>
  <c r="V3447" i="1"/>
  <c r="Q3447" i="1"/>
  <c r="O3447" i="1"/>
  <c r="N3447" i="1"/>
  <c r="G3447" i="1"/>
  <c r="P3447" i="1" s="1"/>
  <c r="BQ3443" i="1"/>
  <c r="AX3443" i="1"/>
  <c r="AD3443" i="1"/>
  <c r="Q3443" i="1"/>
  <c r="P3443" i="1"/>
  <c r="O3443" i="1"/>
  <c r="N3443" i="1"/>
  <c r="J3443" i="1"/>
  <c r="BJ3440" i="1"/>
  <c r="AP3440" i="1"/>
  <c r="V3440" i="1"/>
  <c r="Q3440" i="1"/>
  <c r="P3440" i="1"/>
  <c r="O3440" i="1"/>
  <c r="G3440" i="1"/>
  <c r="N3440" i="1" s="1"/>
  <c r="BQ3436" i="1"/>
  <c r="AX3436" i="1"/>
  <c r="AD3436" i="1"/>
  <c r="Y3436" i="1"/>
  <c r="X3436" i="1"/>
  <c r="Q3436" i="1"/>
  <c r="P3436" i="1"/>
  <c r="O3436" i="1"/>
  <c r="N3436" i="1"/>
  <c r="AA3436" i="1" s="1"/>
  <c r="J3436" i="1"/>
  <c r="BJ3433" i="1"/>
  <c r="AP3433" i="1"/>
  <c r="V3433" i="1"/>
  <c r="G3433" i="1"/>
  <c r="BQ3429" i="1"/>
  <c r="AX3429" i="1"/>
  <c r="AD3429" i="1"/>
  <c r="Q3429" i="1"/>
  <c r="P3429" i="1"/>
  <c r="O3429" i="1"/>
  <c r="N3429" i="1"/>
  <c r="J3429" i="1"/>
  <c r="BJ3426" i="1"/>
  <c r="AP3426" i="1"/>
  <c r="V3426" i="1"/>
  <c r="Q3426" i="1"/>
  <c r="P3426" i="1"/>
  <c r="O3426" i="1"/>
  <c r="G3426" i="1"/>
  <c r="N3426" i="1" s="1"/>
  <c r="BQ3422" i="1"/>
  <c r="AX3422" i="1"/>
  <c r="AD3422" i="1"/>
  <c r="Y3422" i="1"/>
  <c r="X3422" i="1"/>
  <c r="Q3422" i="1"/>
  <c r="P3422" i="1"/>
  <c r="O3422" i="1"/>
  <c r="N3422" i="1"/>
  <c r="AA3422" i="1" s="1"/>
  <c r="J3422" i="1"/>
  <c r="BJ3419" i="1"/>
  <c r="AP3419" i="1"/>
  <c r="V3419" i="1"/>
  <c r="G3419" i="1"/>
  <c r="BQ3415" i="1"/>
  <c r="AX3415" i="1"/>
  <c r="AD3415" i="1"/>
  <c r="Q3415" i="1"/>
  <c r="P3415" i="1"/>
  <c r="O3415" i="1"/>
  <c r="N3415" i="1"/>
  <c r="J3415" i="1"/>
  <c r="BJ3412" i="1"/>
  <c r="AP3412" i="1"/>
  <c r="V3412" i="1"/>
  <c r="Q3412" i="1"/>
  <c r="P3412" i="1"/>
  <c r="O3412" i="1"/>
  <c r="G3412" i="1"/>
  <c r="N3412" i="1" s="1"/>
  <c r="BQ3408" i="1"/>
  <c r="AX3408" i="1"/>
  <c r="AD3408" i="1"/>
  <c r="Y3408" i="1"/>
  <c r="X3408" i="1"/>
  <c r="Q3408" i="1"/>
  <c r="P3408" i="1"/>
  <c r="N3408" i="1"/>
  <c r="AA3408" i="1" s="1"/>
  <c r="J3408" i="1"/>
  <c r="O3408" i="1" s="1"/>
  <c r="BJ3405" i="1"/>
  <c r="AP3405" i="1"/>
  <c r="V3405" i="1"/>
  <c r="G3405" i="1"/>
  <c r="BQ3401" i="1"/>
  <c r="AX3401" i="1"/>
  <c r="AD3401" i="1"/>
  <c r="Q3401" i="1"/>
  <c r="P3401" i="1"/>
  <c r="O3401" i="1"/>
  <c r="N3401" i="1"/>
  <c r="J3401" i="1"/>
  <c r="BJ3398" i="1"/>
  <c r="AP3398" i="1"/>
  <c r="V3398" i="1"/>
  <c r="Q3398" i="1"/>
  <c r="P3398" i="1"/>
  <c r="G3398" i="1"/>
  <c r="N3398" i="1" s="1"/>
  <c r="BQ3394" i="1"/>
  <c r="AX3394" i="1"/>
  <c r="AD3394" i="1"/>
  <c r="Y3394" i="1"/>
  <c r="X3394" i="1"/>
  <c r="Q3394" i="1"/>
  <c r="P3394" i="1"/>
  <c r="N3394" i="1"/>
  <c r="J3394" i="1"/>
  <c r="O3394" i="1" s="1"/>
  <c r="BJ3391" i="1"/>
  <c r="AP3391" i="1"/>
  <c r="V3391" i="1"/>
  <c r="O3391" i="1"/>
  <c r="N3391" i="1"/>
  <c r="G3391" i="1"/>
  <c r="Q3391" i="1" s="1"/>
  <c r="BQ3387" i="1"/>
  <c r="AX3387" i="1"/>
  <c r="AD3387" i="1"/>
  <c r="Q3387" i="1"/>
  <c r="P3387" i="1"/>
  <c r="J3387" i="1"/>
  <c r="BJ3384" i="1"/>
  <c r="AP3384" i="1"/>
  <c r="V3384" i="1"/>
  <c r="Q3384" i="1"/>
  <c r="O3384" i="1"/>
  <c r="N3384" i="1"/>
  <c r="G3384" i="1"/>
  <c r="P3384" i="1" s="1"/>
  <c r="BQ3380" i="1"/>
  <c r="AX3380" i="1"/>
  <c r="AD3380" i="1"/>
  <c r="Q3380" i="1"/>
  <c r="P3380" i="1"/>
  <c r="J3380" i="1"/>
  <c r="O3380" i="1" s="1"/>
  <c r="BJ3377" i="1"/>
  <c r="AP3377" i="1"/>
  <c r="V3377" i="1"/>
  <c r="O3377" i="1"/>
  <c r="N3377" i="1"/>
  <c r="G3377" i="1"/>
  <c r="Q3377" i="1" s="1"/>
  <c r="BQ3373" i="1"/>
  <c r="AX3373" i="1"/>
  <c r="AD3373" i="1"/>
  <c r="Q3373" i="1"/>
  <c r="P3373" i="1"/>
  <c r="J3373" i="1"/>
  <c r="BJ3370" i="1"/>
  <c r="AP3370" i="1"/>
  <c r="V3370" i="1"/>
  <c r="Q3370" i="1"/>
  <c r="N3370" i="1"/>
  <c r="G3370" i="1"/>
  <c r="P3370" i="1" s="1"/>
  <c r="BQ3366" i="1"/>
  <c r="AX3366" i="1"/>
  <c r="AD3366" i="1"/>
  <c r="Q3366" i="1"/>
  <c r="P3366" i="1"/>
  <c r="J3366" i="1"/>
  <c r="O3366" i="1" s="1"/>
  <c r="BJ3363" i="1"/>
  <c r="AP3363" i="1"/>
  <c r="V3363" i="1"/>
  <c r="O3363" i="1"/>
  <c r="N3363" i="1"/>
  <c r="G3363" i="1"/>
  <c r="Q3363" i="1" s="1"/>
  <c r="BQ3359" i="1"/>
  <c r="AX3359" i="1"/>
  <c r="AD3359" i="1"/>
  <c r="Q3359" i="1"/>
  <c r="P3359" i="1"/>
  <c r="J3359" i="1"/>
  <c r="BJ3356" i="1"/>
  <c r="AP3356" i="1"/>
  <c r="V3356" i="1"/>
  <c r="P3356" i="1"/>
  <c r="N3356" i="1"/>
  <c r="G3356" i="1"/>
  <c r="Q3356" i="1" s="1"/>
  <c r="BQ3352" i="1"/>
  <c r="AX3352" i="1"/>
  <c r="AD3352" i="1"/>
  <c r="Q3352" i="1"/>
  <c r="P3352" i="1"/>
  <c r="J3352" i="1"/>
  <c r="O3352" i="1" s="1"/>
  <c r="BJ3349" i="1"/>
  <c r="AP3349" i="1"/>
  <c r="X3349" i="1"/>
  <c r="V3349" i="1"/>
  <c r="Q3349" i="1"/>
  <c r="P3349" i="1"/>
  <c r="O3349" i="1"/>
  <c r="N3349" i="1"/>
  <c r="G3349" i="1"/>
  <c r="BQ3345" i="1"/>
  <c r="AX3345" i="1"/>
  <c r="AD3345" i="1"/>
  <c r="Q3345" i="1"/>
  <c r="P3345" i="1"/>
  <c r="J3345" i="1"/>
  <c r="BJ3342" i="1"/>
  <c r="AP3342" i="1"/>
  <c r="V3342" i="1"/>
  <c r="P3342" i="1"/>
  <c r="N3342" i="1"/>
  <c r="G3342" i="1"/>
  <c r="Q3342" i="1" s="1"/>
  <c r="BQ3338" i="1"/>
  <c r="AX3338" i="1"/>
  <c r="AD3338" i="1"/>
  <c r="Q3338" i="1"/>
  <c r="P3338" i="1"/>
  <c r="J3338" i="1"/>
  <c r="O3338" i="1" s="1"/>
  <c r="BJ3335" i="1"/>
  <c r="AP3335" i="1"/>
  <c r="X3335" i="1"/>
  <c r="V3335" i="1"/>
  <c r="Q3335" i="1"/>
  <c r="P3335" i="1"/>
  <c r="O3335" i="1"/>
  <c r="N3335" i="1"/>
  <c r="G3335" i="1"/>
  <c r="BQ3331" i="1"/>
  <c r="AX3331" i="1"/>
  <c r="AD3331" i="1"/>
  <c r="Q3331" i="1"/>
  <c r="P3331" i="1"/>
  <c r="J3331" i="1"/>
  <c r="O3328" i="1" s="1"/>
  <c r="BJ3328" i="1"/>
  <c r="AP3328" i="1"/>
  <c r="V3328" i="1"/>
  <c r="P3328" i="1"/>
  <c r="G3328" i="1"/>
  <c r="Q3328" i="1" s="1"/>
  <c r="BQ3324" i="1"/>
  <c r="AX3324" i="1"/>
  <c r="AD3324" i="1"/>
  <c r="X3324" i="1"/>
  <c r="Q3324" i="1"/>
  <c r="P3324" i="1"/>
  <c r="O3324" i="1"/>
  <c r="Z3324" i="1" s="1"/>
  <c r="N3324" i="1"/>
  <c r="AA3324" i="1" s="1"/>
  <c r="J3324" i="1"/>
  <c r="BJ3321" i="1"/>
  <c r="AP3321" i="1"/>
  <c r="V3321" i="1"/>
  <c r="Q3321" i="1"/>
  <c r="G3321" i="1"/>
  <c r="P3321" i="1" s="1"/>
  <c r="BQ3317" i="1"/>
  <c r="AX3317" i="1"/>
  <c r="AD3317" i="1"/>
  <c r="Q3317" i="1"/>
  <c r="P3317" i="1"/>
  <c r="O3317" i="1"/>
  <c r="N3317" i="1"/>
  <c r="J3317" i="1"/>
  <c r="BJ3314" i="1"/>
  <c r="AP3314" i="1"/>
  <c r="V3314" i="1"/>
  <c r="Q3314" i="1"/>
  <c r="P3314" i="1"/>
  <c r="G3314" i="1"/>
  <c r="N3314" i="1" s="1"/>
  <c r="BQ3310" i="1"/>
  <c r="AX3310" i="1"/>
  <c r="AD3310" i="1"/>
  <c r="X3310" i="1"/>
  <c r="Q3310" i="1"/>
  <c r="P3310" i="1"/>
  <c r="O3310" i="1"/>
  <c r="Z3310" i="1" s="1"/>
  <c r="N3310" i="1"/>
  <c r="AA3310" i="1" s="1"/>
  <c r="J3310" i="1"/>
  <c r="BJ3307" i="1"/>
  <c r="AP3307" i="1"/>
  <c r="V3307" i="1"/>
  <c r="Q3307" i="1"/>
  <c r="G3307" i="1"/>
  <c r="P3307" i="1" s="1"/>
  <c r="BQ3303" i="1"/>
  <c r="AX3303" i="1"/>
  <c r="AD3303" i="1"/>
  <c r="Q3303" i="1"/>
  <c r="P3303" i="1"/>
  <c r="O3303" i="1"/>
  <c r="N3303" i="1"/>
  <c r="J3303" i="1"/>
  <c r="BJ3300" i="1"/>
  <c r="AP3300" i="1"/>
  <c r="V3300" i="1"/>
  <c r="P3300" i="1"/>
  <c r="G3300" i="1"/>
  <c r="N3300" i="1" s="1"/>
  <c r="BQ3296" i="1"/>
  <c r="AX3296" i="1"/>
  <c r="AD3296" i="1"/>
  <c r="Q3296" i="1"/>
  <c r="P3296" i="1"/>
  <c r="O3296" i="1"/>
  <c r="J3296" i="1"/>
  <c r="N3296" i="1" s="1"/>
  <c r="BJ3293" i="1"/>
  <c r="AP3293" i="1"/>
  <c r="V3293" i="1"/>
  <c r="Q3293" i="1"/>
  <c r="G3293" i="1"/>
  <c r="P3293" i="1" s="1"/>
  <c r="BQ3289" i="1"/>
  <c r="AX3289" i="1"/>
  <c r="AD3289" i="1"/>
  <c r="Q3289" i="1"/>
  <c r="P3289" i="1"/>
  <c r="O3289" i="1"/>
  <c r="N3289" i="1"/>
  <c r="J3289" i="1"/>
  <c r="BJ3286" i="1"/>
  <c r="AP3286" i="1"/>
  <c r="V3286" i="1"/>
  <c r="Q3286" i="1"/>
  <c r="P3286" i="1"/>
  <c r="G3286" i="1"/>
  <c r="N3286" i="1" s="1"/>
  <c r="BQ3282" i="1"/>
  <c r="AX3282" i="1"/>
  <c r="AD3282" i="1"/>
  <c r="X3282" i="1"/>
  <c r="Q3282" i="1"/>
  <c r="P3282" i="1"/>
  <c r="O3282" i="1"/>
  <c r="Y3282" i="1" s="1"/>
  <c r="N3282" i="1"/>
  <c r="AA3282" i="1" s="1"/>
  <c r="J3282" i="1"/>
  <c r="BJ3279" i="1"/>
  <c r="AP3279" i="1"/>
  <c r="V3279" i="1"/>
  <c r="Q3279" i="1"/>
  <c r="G3279" i="1"/>
  <c r="P3279" i="1" s="1"/>
  <c r="BQ3275" i="1"/>
  <c r="AX3275" i="1"/>
  <c r="AD3275" i="1"/>
  <c r="Q3275" i="1"/>
  <c r="P3275" i="1"/>
  <c r="O3275" i="1"/>
  <c r="N3275" i="1"/>
  <c r="J3275" i="1"/>
  <c r="BJ3272" i="1"/>
  <c r="AP3272" i="1"/>
  <c r="V3272" i="1"/>
  <c r="Q3272" i="1"/>
  <c r="P3272" i="1"/>
  <c r="G3272" i="1"/>
  <c r="N3272" i="1" s="1"/>
  <c r="BQ3268" i="1"/>
  <c r="AX3268" i="1"/>
  <c r="AD3268" i="1"/>
  <c r="X3268" i="1"/>
  <c r="Q3268" i="1"/>
  <c r="P3268" i="1"/>
  <c r="O3268" i="1"/>
  <c r="J3268" i="1"/>
  <c r="N3268" i="1" s="1"/>
  <c r="BJ3265" i="1"/>
  <c r="AP3265" i="1"/>
  <c r="V3265" i="1"/>
  <c r="G3265" i="1"/>
  <c r="Q3265" i="1" s="1"/>
  <c r="BQ3261" i="1"/>
  <c r="AX3261" i="1"/>
  <c r="AD3261" i="1"/>
  <c r="Q3261" i="1"/>
  <c r="P3261" i="1"/>
  <c r="O3261" i="1"/>
  <c r="N3261" i="1"/>
  <c r="J3261" i="1"/>
  <c r="BJ3258" i="1"/>
  <c r="AP3258" i="1"/>
  <c r="V3258" i="1"/>
  <c r="Q3258" i="1"/>
  <c r="P3258" i="1"/>
  <c r="G3258" i="1"/>
  <c r="N3258" i="1" s="1"/>
  <c r="BQ3254" i="1"/>
  <c r="AX3254" i="1"/>
  <c r="AD3254" i="1"/>
  <c r="Q3254" i="1"/>
  <c r="P3254" i="1"/>
  <c r="J3254" i="1"/>
  <c r="O3254" i="1" s="1"/>
  <c r="BJ3251" i="1"/>
  <c r="AP3251" i="1"/>
  <c r="V3251" i="1"/>
  <c r="G3251" i="1"/>
  <c r="Q3251" i="1" s="1"/>
  <c r="BQ3247" i="1"/>
  <c r="AX3247" i="1"/>
  <c r="AD3247" i="1"/>
  <c r="Q3247" i="1"/>
  <c r="P3247" i="1"/>
  <c r="N3247" i="1"/>
  <c r="J3247" i="1"/>
  <c r="O3247" i="1" s="1"/>
  <c r="BJ3244" i="1"/>
  <c r="AP3244" i="1"/>
  <c r="V3244" i="1"/>
  <c r="Q3244" i="1"/>
  <c r="P3244" i="1"/>
  <c r="O3244" i="1"/>
  <c r="N3244" i="1"/>
  <c r="G3244" i="1"/>
  <c r="BQ3240" i="1"/>
  <c r="AX3240" i="1"/>
  <c r="AD3240" i="1"/>
  <c r="Q3240" i="1"/>
  <c r="P3240" i="1"/>
  <c r="J3240" i="1"/>
  <c r="O3240" i="1" s="1"/>
  <c r="BJ3237" i="1"/>
  <c r="AP3237" i="1"/>
  <c r="V3237" i="1"/>
  <c r="G3237" i="1"/>
  <c r="Q3237" i="1" s="1"/>
  <c r="BQ3233" i="1"/>
  <c r="AX3233" i="1"/>
  <c r="AD3233" i="1"/>
  <c r="Q3233" i="1"/>
  <c r="P3233" i="1"/>
  <c r="N3233" i="1"/>
  <c r="J3233" i="1"/>
  <c r="O3233" i="1" s="1"/>
  <c r="BJ3230" i="1"/>
  <c r="AP3230" i="1"/>
  <c r="V3230" i="1"/>
  <c r="Q3230" i="1"/>
  <c r="P3230" i="1"/>
  <c r="O3230" i="1"/>
  <c r="G3230" i="1"/>
  <c r="N3230" i="1" s="1"/>
  <c r="BQ3226" i="1"/>
  <c r="AX3226" i="1"/>
  <c r="AD3226" i="1"/>
  <c r="Q3226" i="1"/>
  <c r="P3226" i="1"/>
  <c r="N3226" i="1"/>
  <c r="J3226" i="1"/>
  <c r="O3226" i="1" s="1"/>
  <c r="X3226" i="1" s="1"/>
  <c r="BJ3223" i="1"/>
  <c r="AP3223" i="1"/>
  <c r="V3223" i="1"/>
  <c r="N3223" i="1"/>
  <c r="G3223" i="1"/>
  <c r="Q3223" i="1" s="1"/>
  <c r="BQ3219" i="1"/>
  <c r="AX3219" i="1"/>
  <c r="AD3219" i="1"/>
  <c r="Q3219" i="1"/>
  <c r="P3219" i="1"/>
  <c r="N3219" i="1"/>
  <c r="J3219" i="1"/>
  <c r="O3219" i="1" s="1"/>
  <c r="BJ3216" i="1"/>
  <c r="AP3216" i="1"/>
  <c r="V3216" i="1"/>
  <c r="Q3216" i="1"/>
  <c r="P3216" i="1"/>
  <c r="X3216" i="1" s="1"/>
  <c r="O3216" i="1"/>
  <c r="N3216" i="1"/>
  <c r="G3216" i="1"/>
  <c r="BQ3212" i="1"/>
  <c r="AX3212" i="1"/>
  <c r="AD3212" i="1"/>
  <c r="Q3212" i="1"/>
  <c r="P3212" i="1"/>
  <c r="J3212" i="1"/>
  <c r="O3212" i="1" s="1"/>
  <c r="BJ3209" i="1"/>
  <c r="AP3209" i="1"/>
  <c r="V3209" i="1"/>
  <c r="O3209" i="1"/>
  <c r="G3209" i="1"/>
  <c r="Q3209" i="1" s="1"/>
  <c r="BQ3205" i="1"/>
  <c r="AX3205" i="1"/>
  <c r="AD3205" i="1"/>
  <c r="Q3205" i="1"/>
  <c r="P3205" i="1"/>
  <c r="N3205" i="1"/>
  <c r="J3205" i="1"/>
  <c r="O3205" i="1" s="1"/>
  <c r="BJ3202" i="1"/>
  <c r="AP3202" i="1"/>
  <c r="V3202" i="1"/>
  <c r="P3202" i="1"/>
  <c r="G3202" i="1"/>
  <c r="N3202" i="1" s="1"/>
  <c r="BQ3198" i="1"/>
  <c r="AX3198" i="1"/>
  <c r="AD3198" i="1"/>
  <c r="X3198" i="1"/>
  <c r="Q3198" i="1"/>
  <c r="P3198" i="1"/>
  <c r="O3198" i="1"/>
  <c r="N3198" i="1"/>
  <c r="AA3198" i="1" s="1"/>
  <c r="J3198" i="1"/>
  <c r="BJ3195" i="1"/>
  <c r="AP3195" i="1"/>
  <c r="V3195" i="1"/>
  <c r="Q3195" i="1"/>
  <c r="P3195" i="1"/>
  <c r="G3195" i="1"/>
  <c r="O3195" i="1" s="1"/>
  <c r="BQ3191" i="1"/>
  <c r="AX3191" i="1"/>
  <c r="AD3191" i="1"/>
  <c r="Q3191" i="1"/>
  <c r="P3191" i="1"/>
  <c r="N3191" i="1"/>
  <c r="J3191" i="1"/>
  <c r="O3191" i="1" s="1"/>
  <c r="BJ3188" i="1"/>
  <c r="AP3188" i="1"/>
  <c r="V3188" i="1"/>
  <c r="P3188" i="1"/>
  <c r="O3188" i="1"/>
  <c r="G3188" i="1"/>
  <c r="N3188" i="1" s="1"/>
  <c r="BQ3184" i="1"/>
  <c r="AX3184" i="1"/>
  <c r="AD3184" i="1"/>
  <c r="Q3184" i="1"/>
  <c r="P3184" i="1"/>
  <c r="J3184" i="1"/>
  <c r="N3184" i="1" s="1"/>
  <c r="BJ3181" i="1"/>
  <c r="AP3181" i="1"/>
  <c r="V3181" i="1"/>
  <c r="Q3181" i="1"/>
  <c r="P3181" i="1"/>
  <c r="G3181" i="1"/>
  <c r="BQ3177" i="1"/>
  <c r="AX3177" i="1"/>
  <c r="AD3177" i="1"/>
  <c r="Q3177" i="1"/>
  <c r="P3177" i="1"/>
  <c r="O3177" i="1"/>
  <c r="N3177" i="1"/>
  <c r="J3177" i="1"/>
  <c r="BJ3174" i="1"/>
  <c r="AP3174" i="1"/>
  <c r="V3174" i="1"/>
  <c r="G3174" i="1"/>
  <c r="BQ3170" i="1"/>
  <c r="AX3170" i="1"/>
  <c r="AD3170" i="1"/>
  <c r="AA3170" i="1"/>
  <c r="Q3170" i="1"/>
  <c r="P3170" i="1"/>
  <c r="O3170" i="1"/>
  <c r="J3170" i="1"/>
  <c r="N3170" i="1" s="1"/>
  <c r="BJ3167" i="1"/>
  <c r="AP3167" i="1"/>
  <c r="V3167" i="1"/>
  <c r="Q3167" i="1"/>
  <c r="P3167" i="1"/>
  <c r="O3167" i="1"/>
  <c r="G3167" i="1"/>
  <c r="BQ3163" i="1"/>
  <c r="AX3163" i="1"/>
  <c r="AD3163" i="1"/>
  <c r="Y3163" i="1"/>
  <c r="Q3163" i="1"/>
  <c r="Z3163" i="1" s="1"/>
  <c r="P3163" i="1"/>
  <c r="O3163" i="1"/>
  <c r="N3163" i="1"/>
  <c r="J3163" i="1"/>
  <c r="BJ3160" i="1"/>
  <c r="AP3160" i="1"/>
  <c r="V3160" i="1"/>
  <c r="G3160" i="1"/>
  <c r="BQ3156" i="1"/>
  <c r="AX3156" i="1"/>
  <c r="AD3156" i="1"/>
  <c r="Q3156" i="1"/>
  <c r="P3156" i="1"/>
  <c r="J3156" i="1"/>
  <c r="N3156" i="1" s="1"/>
  <c r="BJ3153" i="1"/>
  <c r="AP3153" i="1"/>
  <c r="V3153" i="1"/>
  <c r="Q3153" i="1"/>
  <c r="P3153" i="1"/>
  <c r="G3153" i="1"/>
  <c r="BQ3149" i="1"/>
  <c r="AX3149" i="1"/>
  <c r="AD3149" i="1"/>
  <c r="Q3149" i="1"/>
  <c r="P3149" i="1"/>
  <c r="N3149" i="1"/>
  <c r="J3149" i="1"/>
  <c r="O3149" i="1" s="1"/>
  <c r="BJ3146" i="1"/>
  <c r="AP3146" i="1"/>
  <c r="V3146" i="1"/>
  <c r="G3146" i="1"/>
  <c r="BQ3142" i="1"/>
  <c r="AX3142" i="1"/>
  <c r="AD3142" i="1"/>
  <c r="Q3142" i="1"/>
  <c r="P3142" i="1"/>
  <c r="J3142" i="1"/>
  <c r="N3142" i="1" s="1"/>
  <c r="BJ3139" i="1"/>
  <c r="AP3139" i="1"/>
  <c r="V3139" i="1"/>
  <c r="Q3139" i="1"/>
  <c r="P3139" i="1"/>
  <c r="G3139" i="1"/>
  <c r="N3139" i="1" s="1"/>
  <c r="BQ3135" i="1"/>
  <c r="AX3135" i="1"/>
  <c r="AD3135" i="1"/>
  <c r="Q3135" i="1"/>
  <c r="P3135" i="1"/>
  <c r="N3135" i="1"/>
  <c r="J3135" i="1"/>
  <c r="O3135" i="1" s="1"/>
  <c r="Y3135" i="1" s="1"/>
  <c r="BJ3132" i="1"/>
  <c r="AP3132" i="1"/>
  <c r="V3132" i="1"/>
  <c r="G3132" i="1"/>
  <c r="BQ3128" i="1"/>
  <c r="AX3128" i="1"/>
  <c r="AD3128" i="1"/>
  <c r="Q3128" i="1"/>
  <c r="P3128" i="1"/>
  <c r="O3128" i="1"/>
  <c r="J3128" i="1"/>
  <c r="N3128" i="1" s="1"/>
  <c r="BJ3125" i="1"/>
  <c r="AP3125" i="1"/>
  <c r="V3125" i="1"/>
  <c r="G3125" i="1"/>
  <c r="BQ3121" i="1"/>
  <c r="AX3121" i="1"/>
  <c r="AD3121" i="1"/>
  <c r="Z3121" i="1"/>
  <c r="Q3121" i="1"/>
  <c r="P3121" i="1"/>
  <c r="O3121" i="1"/>
  <c r="N3121" i="1"/>
  <c r="AA3121" i="1" s="1"/>
  <c r="J3121" i="1"/>
  <c r="BJ3118" i="1"/>
  <c r="AP3118" i="1"/>
  <c r="V3118" i="1"/>
  <c r="Q3118" i="1"/>
  <c r="P3118" i="1"/>
  <c r="N3118" i="1"/>
  <c r="G3118" i="1"/>
  <c r="O3118" i="1" s="1"/>
  <c r="BQ3114" i="1"/>
  <c r="AX3114" i="1"/>
  <c r="AD3114" i="1"/>
  <c r="Q3114" i="1"/>
  <c r="P3114" i="1"/>
  <c r="J3114" i="1"/>
  <c r="O3114" i="1" s="1"/>
  <c r="BJ3111" i="1"/>
  <c r="AP3111" i="1"/>
  <c r="V3111" i="1"/>
  <c r="O3111" i="1"/>
  <c r="G3111" i="1"/>
  <c r="Q3111" i="1" s="1"/>
  <c r="BQ3107" i="1"/>
  <c r="AX3107" i="1"/>
  <c r="AD3107" i="1"/>
  <c r="Z3107" i="1"/>
  <c r="Q3107" i="1"/>
  <c r="P3107" i="1"/>
  <c r="O3107" i="1"/>
  <c r="N3107" i="1"/>
  <c r="AA3107" i="1" s="1"/>
  <c r="J3107" i="1"/>
  <c r="BJ3104" i="1"/>
  <c r="AP3104" i="1"/>
  <c r="V3104" i="1"/>
  <c r="Q3104" i="1"/>
  <c r="P3104" i="1"/>
  <c r="O3104" i="1"/>
  <c r="N3104" i="1"/>
  <c r="AA3104" i="1" s="1"/>
  <c r="G3104" i="1"/>
  <c r="BQ3100" i="1"/>
  <c r="AX3100" i="1"/>
  <c r="AD3100" i="1"/>
  <c r="Q3100" i="1"/>
  <c r="P3100" i="1"/>
  <c r="J3100" i="1"/>
  <c r="O3100" i="1" s="1"/>
  <c r="BJ3097" i="1"/>
  <c r="AP3097" i="1"/>
  <c r="V3097" i="1"/>
  <c r="O3097" i="1"/>
  <c r="G3097" i="1"/>
  <c r="Q3097" i="1" s="1"/>
  <c r="BQ3093" i="1"/>
  <c r="AX3093" i="1"/>
  <c r="AD3093" i="1"/>
  <c r="Q3093" i="1"/>
  <c r="P3093" i="1"/>
  <c r="O3093" i="1"/>
  <c r="J3093" i="1"/>
  <c r="N3093" i="1" s="1"/>
  <c r="BJ3090" i="1"/>
  <c r="AP3090" i="1"/>
  <c r="V3090" i="1"/>
  <c r="Q3090" i="1"/>
  <c r="O3090" i="1"/>
  <c r="N3090" i="1"/>
  <c r="G3090" i="1"/>
  <c r="P3090" i="1" s="1"/>
  <c r="BQ3086" i="1"/>
  <c r="AX3086" i="1"/>
  <c r="AD3086" i="1"/>
  <c r="Q3086" i="1"/>
  <c r="P3086" i="1"/>
  <c r="J3086" i="1"/>
  <c r="O3086" i="1" s="1"/>
  <c r="BJ3083" i="1"/>
  <c r="AP3083" i="1"/>
  <c r="V3083" i="1"/>
  <c r="O3083" i="1"/>
  <c r="G3083" i="1"/>
  <c r="Q3083" i="1" s="1"/>
  <c r="BQ3079" i="1"/>
  <c r="AX3079" i="1"/>
  <c r="AD3079" i="1"/>
  <c r="Q3079" i="1"/>
  <c r="P3079" i="1"/>
  <c r="O3079" i="1"/>
  <c r="J3079" i="1"/>
  <c r="N3079" i="1" s="1"/>
  <c r="BJ3076" i="1"/>
  <c r="AP3076" i="1"/>
  <c r="V3076" i="1"/>
  <c r="Q3076" i="1"/>
  <c r="P3076" i="1"/>
  <c r="O3076" i="1"/>
  <c r="N3076" i="1"/>
  <c r="AA3076" i="1" s="1"/>
  <c r="G3076" i="1"/>
  <c r="BQ3072" i="1"/>
  <c r="AX3072" i="1"/>
  <c r="AD3072" i="1"/>
  <c r="Q3072" i="1"/>
  <c r="P3072" i="1"/>
  <c r="J3072" i="1"/>
  <c r="O3072" i="1" s="1"/>
  <c r="BJ3069" i="1"/>
  <c r="AP3069" i="1"/>
  <c r="V3069" i="1"/>
  <c r="O3069" i="1"/>
  <c r="G3069" i="1"/>
  <c r="Q3069" i="1" s="1"/>
  <c r="BQ3065" i="1"/>
  <c r="AX3065" i="1"/>
  <c r="AD3065" i="1"/>
  <c r="Q3065" i="1"/>
  <c r="P3065" i="1"/>
  <c r="J3065" i="1"/>
  <c r="O3065" i="1" s="1"/>
  <c r="BJ3062" i="1"/>
  <c r="AP3062" i="1"/>
  <c r="V3062" i="1"/>
  <c r="Q3062" i="1"/>
  <c r="P3062" i="1"/>
  <c r="O3062" i="1"/>
  <c r="N3062" i="1"/>
  <c r="AA3062" i="1" s="1"/>
  <c r="G3062" i="1"/>
  <c r="BQ3058" i="1"/>
  <c r="AX3058" i="1"/>
  <c r="AD3058" i="1"/>
  <c r="Q3058" i="1"/>
  <c r="P3058" i="1"/>
  <c r="J3058" i="1"/>
  <c r="O3058" i="1" s="1"/>
  <c r="BJ3055" i="1"/>
  <c r="AP3055" i="1"/>
  <c r="V3055" i="1"/>
  <c r="P3055" i="1"/>
  <c r="O3055" i="1"/>
  <c r="G3055" i="1"/>
  <c r="Q3055" i="1" s="1"/>
  <c r="BQ3051" i="1"/>
  <c r="AX3051" i="1"/>
  <c r="AD3051" i="1"/>
  <c r="Q3051" i="1"/>
  <c r="P3051" i="1"/>
  <c r="J3051" i="1"/>
  <c r="O3051" i="1" s="1"/>
  <c r="BJ3048" i="1"/>
  <c r="AP3048" i="1"/>
  <c r="X3048" i="1"/>
  <c r="V3048" i="1"/>
  <c r="Q3048" i="1"/>
  <c r="P3048" i="1"/>
  <c r="O3048" i="1"/>
  <c r="N3048" i="1"/>
  <c r="AA3048" i="1" s="1"/>
  <c r="G3048" i="1"/>
  <c r="BQ3044" i="1"/>
  <c r="AX3044" i="1"/>
  <c r="AD3044" i="1"/>
  <c r="Q3044" i="1"/>
  <c r="P3044" i="1"/>
  <c r="J3044" i="1"/>
  <c r="O3044" i="1" s="1"/>
  <c r="BJ3041" i="1"/>
  <c r="AP3041" i="1"/>
  <c r="V3041" i="1"/>
  <c r="Q3041" i="1"/>
  <c r="P3041" i="1"/>
  <c r="O3041" i="1"/>
  <c r="G3041" i="1"/>
  <c r="BQ3037" i="1"/>
  <c r="AX3037" i="1"/>
  <c r="AD3037" i="1"/>
  <c r="Q3037" i="1"/>
  <c r="P3037" i="1"/>
  <c r="J3037" i="1"/>
  <c r="O3037" i="1" s="1"/>
  <c r="BJ3034" i="1"/>
  <c r="AP3034" i="1"/>
  <c r="X3034" i="1"/>
  <c r="V3034" i="1"/>
  <c r="Q3034" i="1"/>
  <c r="P3034" i="1"/>
  <c r="O3034" i="1"/>
  <c r="N3034" i="1"/>
  <c r="AA3034" i="1" s="1"/>
  <c r="G3034" i="1"/>
  <c r="BQ3030" i="1"/>
  <c r="AX3030" i="1"/>
  <c r="AD3030" i="1"/>
  <c r="Q3030" i="1"/>
  <c r="P3030" i="1"/>
  <c r="J3030" i="1"/>
  <c r="O3030" i="1" s="1"/>
  <c r="BJ3027" i="1"/>
  <c r="AP3027" i="1"/>
  <c r="V3027" i="1"/>
  <c r="Q3027" i="1"/>
  <c r="P3027" i="1"/>
  <c r="O3027" i="1"/>
  <c r="G3027" i="1"/>
  <c r="BQ3023" i="1"/>
  <c r="AX3023" i="1"/>
  <c r="AD3023" i="1"/>
  <c r="Q3023" i="1"/>
  <c r="P3023" i="1"/>
  <c r="J3023" i="1"/>
  <c r="O3023" i="1" s="1"/>
  <c r="BJ3020" i="1"/>
  <c r="AP3020" i="1"/>
  <c r="V3020" i="1"/>
  <c r="N3020" i="1"/>
  <c r="G3020" i="1"/>
  <c r="O3020" i="1" s="1"/>
  <c r="BQ3016" i="1"/>
  <c r="AX3016" i="1"/>
  <c r="AD3016" i="1"/>
  <c r="Q3016" i="1"/>
  <c r="P3016" i="1"/>
  <c r="J3016" i="1"/>
  <c r="O3016" i="1" s="1"/>
  <c r="BJ3013" i="1"/>
  <c r="AP3013" i="1"/>
  <c r="V3013" i="1"/>
  <c r="Q3013" i="1"/>
  <c r="O3013" i="1"/>
  <c r="G3013" i="1"/>
  <c r="P3013" i="1" s="1"/>
  <c r="BQ3009" i="1"/>
  <c r="AX3009" i="1"/>
  <c r="AD3009" i="1"/>
  <c r="Q3009" i="1"/>
  <c r="P3009" i="1"/>
  <c r="J3009" i="1"/>
  <c r="O3009" i="1" s="1"/>
  <c r="BJ3006" i="1"/>
  <c r="AP3006" i="1"/>
  <c r="V3006" i="1"/>
  <c r="G3006" i="1"/>
  <c r="O3006" i="1" s="1"/>
  <c r="BQ3002" i="1"/>
  <c r="AX3002" i="1"/>
  <c r="AD3002" i="1"/>
  <c r="Q3002" i="1"/>
  <c r="P3002" i="1"/>
  <c r="N3002" i="1"/>
  <c r="J3002" i="1"/>
  <c r="O3002" i="1" s="1"/>
  <c r="BJ2999" i="1"/>
  <c r="AP2999" i="1"/>
  <c r="V2999" i="1"/>
  <c r="P2999" i="1"/>
  <c r="G2999" i="1"/>
  <c r="Q2999" i="1" s="1"/>
  <c r="BQ2995" i="1"/>
  <c r="AX2995" i="1"/>
  <c r="AD2995" i="1"/>
  <c r="Q2995" i="1"/>
  <c r="P2995" i="1"/>
  <c r="J2995" i="1"/>
  <c r="O2995" i="1" s="1"/>
  <c r="BJ2992" i="1"/>
  <c r="AP2992" i="1"/>
  <c r="V2992" i="1"/>
  <c r="P2992" i="1"/>
  <c r="O2992" i="1"/>
  <c r="G2992" i="1"/>
  <c r="N2992" i="1" s="1"/>
  <c r="BQ2988" i="1"/>
  <c r="AX2988" i="1"/>
  <c r="AD2988" i="1"/>
  <c r="Q2988" i="1"/>
  <c r="P2988" i="1"/>
  <c r="O2988" i="1"/>
  <c r="N2988" i="1"/>
  <c r="AA2988" i="1" s="1"/>
  <c r="J2988" i="1"/>
  <c r="BJ2985" i="1"/>
  <c r="AP2985" i="1"/>
  <c r="V2985" i="1"/>
  <c r="Q2985" i="1"/>
  <c r="P2985" i="1"/>
  <c r="O2985" i="1"/>
  <c r="G2985" i="1"/>
  <c r="N2985" i="1" s="1"/>
  <c r="BQ2981" i="1"/>
  <c r="AX2981" i="1"/>
  <c r="AD2981" i="1"/>
  <c r="Q2981" i="1"/>
  <c r="P2981" i="1"/>
  <c r="J2981" i="1"/>
  <c r="O2981" i="1" s="1"/>
  <c r="BJ2978" i="1"/>
  <c r="AP2978" i="1"/>
  <c r="V2978" i="1"/>
  <c r="G2978" i="1"/>
  <c r="BQ2974" i="1"/>
  <c r="AX2974" i="1"/>
  <c r="AD2974" i="1"/>
  <c r="Q2974" i="1"/>
  <c r="P2974" i="1"/>
  <c r="J2974" i="1"/>
  <c r="O2974" i="1" s="1"/>
  <c r="BJ2971" i="1"/>
  <c r="AP2971" i="1"/>
  <c r="V2971" i="1"/>
  <c r="P2971" i="1"/>
  <c r="O2971" i="1"/>
  <c r="N2971" i="1"/>
  <c r="G2971" i="1"/>
  <c r="Q2971" i="1" s="1"/>
  <c r="BQ2967" i="1"/>
  <c r="AX2967" i="1"/>
  <c r="AD2967" i="1"/>
  <c r="Q2967" i="1"/>
  <c r="P2967" i="1"/>
  <c r="J2967" i="1"/>
  <c r="N2967" i="1" s="1"/>
  <c r="BJ2964" i="1"/>
  <c r="AP2964" i="1"/>
  <c r="V2964" i="1"/>
  <c r="Q2964" i="1"/>
  <c r="P2964" i="1"/>
  <c r="O2964" i="1"/>
  <c r="G2964" i="1"/>
  <c r="BQ2960" i="1"/>
  <c r="AX2960" i="1"/>
  <c r="AD2960" i="1"/>
  <c r="Q2960" i="1"/>
  <c r="P2960" i="1"/>
  <c r="J2960" i="1"/>
  <c r="O2960" i="1" s="1"/>
  <c r="BJ2957" i="1"/>
  <c r="AP2957" i="1"/>
  <c r="V2957" i="1"/>
  <c r="P2957" i="1"/>
  <c r="O2957" i="1"/>
  <c r="N2957" i="1"/>
  <c r="G2957" i="1"/>
  <c r="Q2957" i="1" s="1"/>
  <c r="BQ2953" i="1"/>
  <c r="AX2953" i="1"/>
  <c r="AD2953" i="1"/>
  <c r="Q2953" i="1"/>
  <c r="P2953" i="1"/>
  <c r="J2953" i="1"/>
  <c r="N2953" i="1" s="1"/>
  <c r="BJ2950" i="1"/>
  <c r="AP2950" i="1"/>
  <c r="V2950" i="1"/>
  <c r="Q2950" i="1"/>
  <c r="P2950" i="1"/>
  <c r="O2950" i="1"/>
  <c r="G2950" i="1"/>
  <c r="BQ2946" i="1"/>
  <c r="AX2946" i="1"/>
  <c r="AD2946" i="1"/>
  <c r="Q2946" i="1"/>
  <c r="P2946" i="1"/>
  <c r="J2946" i="1"/>
  <c r="O2946" i="1" s="1"/>
  <c r="BJ2943" i="1"/>
  <c r="AP2943" i="1"/>
  <c r="V2943" i="1"/>
  <c r="P2943" i="1"/>
  <c r="O2943" i="1"/>
  <c r="N2943" i="1"/>
  <c r="AA2943" i="1" s="1"/>
  <c r="G2943" i="1"/>
  <c r="Q2943" i="1" s="1"/>
  <c r="BQ2939" i="1"/>
  <c r="AX2939" i="1"/>
  <c r="AD2939" i="1"/>
  <c r="Q2939" i="1"/>
  <c r="P2939" i="1"/>
  <c r="J2939" i="1"/>
  <c r="N2939" i="1" s="1"/>
  <c r="BJ2936" i="1"/>
  <c r="AP2936" i="1"/>
  <c r="V2936" i="1"/>
  <c r="Q2936" i="1"/>
  <c r="P2936" i="1"/>
  <c r="O2936" i="1"/>
  <c r="G2936" i="1"/>
  <c r="BQ2932" i="1"/>
  <c r="AX2932" i="1"/>
  <c r="AD2932" i="1"/>
  <c r="Q2932" i="1"/>
  <c r="P2932" i="1"/>
  <c r="J2932" i="1"/>
  <c r="O2932" i="1" s="1"/>
  <c r="BJ2929" i="1"/>
  <c r="AP2929" i="1"/>
  <c r="AA2929" i="1"/>
  <c r="V2929" i="1"/>
  <c r="P2929" i="1"/>
  <c r="O2929" i="1"/>
  <c r="N2929" i="1"/>
  <c r="G2929" i="1"/>
  <c r="Q2929" i="1" s="1"/>
  <c r="BQ2925" i="1"/>
  <c r="AX2925" i="1"/>
  <c r="AD2925" i="1"/>
  <c r="Q2925" i="1"/>
  <c r="P2925" i="1"/>
  <c r="J2925" i="1"/>
  <c r="N2925" i="1" s="1"/>
  <c r="BJ2922" i="1"/>
  <c r="AP2922" i="1"/>
  <c r="V2922" i="1"/>
  <c r="Q2922" i="1"/>
  <c r="P2922" i="1"/>
  <c r="O2922" i="1"/>
  <c r="G2922" i="1"/>
  <c r="BQ2918" i="1"/>
  <c r="AX2918" i="1"/>
  <c r="AD2918" i="1"/>
  <c r="Q2918" i="1"/>
  <c r="P2918" i="1"/>
  <c r="J2918" i="1"/>
  <c r="O2918" i="1" s="1"/>
  <c r="BJ2915" i="1"/>
  <c r="AP2915" i="1"/>
  <c r="V2915" i="1"/>
  <c r="P2915" i="1"/>
  <c r="O2915" i="1"/>
  <c r="N2915" i="1"/>
  <c r="AA2915" i="1" s="1"/>
  <c r="G2915" i="1"/>
  <c r="Q2915" i="1" s="1"/>
  <c r="BQ2911" i="1"/>
  <c r="AX2911" i="1"/>
  <c r="AD2911" i="1"/>
  <c r="Q2911" i="1"/>
  <c r="P2911" i="1"/>
  <c r="J2911" i="1"/>
  <c r="N2911" i="1" s="1"/>
  <c r="BJ2908" i="1"/>
  <c r="AP2908" i="1"/>
  <c r="V2908" i="1"/>
  <c r="Q2908" i="1"/>
  <c r="P2908" i="1"/>
  <c r="O2908" i="1"/>
  <c r="G2908" i="1"/>
  <c r="N2908" i="1" s="1"/>
  <c r="BQ2904" i="1"/>
  <c r="AX2904" i="1"/>
  <c r="AD2904" i="1"/>
  <c r="Q2904" i="1"/>
  <c r="P2904" i="1"/>
  <c r="J2904" i="1"/>
  <c r="O2904" i="1" s="1"/>
  <c r="BJ2901" i="1"/>
  <c r="AP2901" i="1"/>
  <c r="V2901" i="1"/>
  <c r="P2901" i="1"/>
  <c r="O2901" i="1"/>
  <c r="N2901" i="1"/>
  <c r="G2901" i="1"/>
  <c r="Q2901" i="1" s="1"/>
  <c r="AA2901" i="1" s="1"/>
  <c r="BQ2897" i="1"/>
  <c r="AX2897" i="1"/>
  <c r="AD2897" i="1"/>
  <c r="Q2897" i="1"/>
  <c r="P2897" i="1"/>
  <c r="J2897" i="1"/>
  <c r="N2897" i="1" s="1"/>
  <c r="BJ2894" i="1"/>
  <c r="AP2894" i="1"/>
  <c r="V2894" i="1"/>
  <c r="Q2894" i="1"/>
  <c r="P2894" i="1"/>
  <c r="O2894" i="1"/>
  <c r="G2894" i="1"/>
  <c r="BQ2890" i="1"/>
  <c r="AX2890" i="1"/>
  <c r="AD2890" i="1"/>
  <c r="Q2890" i="1"/>
  <c r="P2890" i="1"/>
  <c r="J2890" i="1"/>
  <c r="O2890" i="1" s="1"/>
  <c r="BJ2887" i="1"/>
  <c r="AP2887" i="1"/>
  <c r="V2887" i="1"/>
  <c r="P2887" i="1"/>
  <c r="O2887" i="1"/>
  <c r="N2887" i="1"/>
  <c r="G2887" i="1"/>
  <c r="Q2887" i="1" s="1"/>
  <c r="BQ2883" i="1"/>
  <c r="AX2883" i="1"/>
  <c r="AD2883" i="1"/>
  <c r="Q2883" i="1"/>
  <c r="P2883" i="1"/>
  <c r="J2883" i="1"/>
  <c r="N2883" i="1" s="1"/>
  <c r="BJ2880" i="1"/>
  <c r="AP2880" i="1"/>
  <c r="V2880" i="1"/>
  <c r="Q2880" i="1"/>
  <c r="P2880" i="1"/>
  <c r="O2880" i="1"/>
  <c r="G2880" i="1"/>
  <c r="BQ2876" i="1"/>
  <c r="AX2876" i="1"/>
  <c r="AD2876" i="1"/>
  <c r="Q2876" i="1"/>
  <c r="P2876" i="1"/>
  <c r="J2876" i="1"/>
  <c r="O2876" i="1" s="1"/>
  <c r="BJ2873" i="1"/>
  <c r="AP2873" i="1"/>
  <c r="V2873" i="1"/>
  <c r="P2873" i="1"/>
  <c r="O2873" i="1"/>
  <c r="N2873" i="1"/>
  <c r="G2873" i="1"/>
  <c r="Q2873" i="1" s="1"/>
  <c r="BQ2869" i="1"/>
  <c r="AX2869" i="1"/>
  <c r="AD2869" i="1"/>
  <c r="Q2869" i="1"/>
  <c r="P2869" i="1"/>
  <c r="J2869" i="1"/>
  <c r="N2869" i="1" s="1"/>
  <c r="BJ2866" i="1"/>
  <c r="AP2866" i="1"/>
  <c r="V2866" i="1"/>
  <c r="P2866" i="1"/>
  <c r="O2866" i="1"/>
  <c r="G2866" i="1"/>
  <c r="Q2866" i="1" s="1"/>
  <c r="BQ2862" i="1"/>
  <c r="AX2862" i="1"/>
  <c r="AD2862" i="1"/>
  <c r="Q2862" i="1"/>
  <c r="P2862" i="1"/>
  <c r="J2862" i="1"/>
  <c r="O2862" i="1" s="1"/>
  <c r="BJ2859" i="1"/>
  <c r="AP2859" i="1"/>
  <c r="AA2859" i="1"/>
  <c r="V2859" i="1"/>
  <c r="P2859" i="1"/>
  <c r="O2859" i="1"/>
  <c r="N2859" i="1"/>
  <c r="G2859" i="1"/>
  <c r="Q2859" i="1" s="1"/>
  <c r="BQ2855" i="1"/>
  <c r="AX2855" i="1"/>
  <c r="AD2855" i="1"/>
  <c r="Q2855" i="1"/>
  <c r="P2855" i="1"/>
  <c r="J2855" i="1"/>
  <c r="N2855" i="1" s="1"/>
  <c r="BJ2852" i="1"/>
  <c r="AP2852" i="1"/>
  <c r="V2852" i="1"/>
  <c r="P2852" i="1"/>
  <c r="O2852" i="1"/>
  <c r="G2852" i="1"/>
  <c r="N2852" i="1" s="1"/>
  <c r="BQ2848" i="1"/>
  <c r="AX2848" i="1"/>
  <c r="AD2848" i="1"/>
  <c r="Q2848" i="1"/>
  <c r="P2848" i="1"/>
  <c r="J2848" i="1"/>
  <c r="O2848" i="1" s="1"/>
  <c r="BJ2845" i="1"/>
  <c r="AP2845" i="1"/>
  <c r="V2845" i="1"/>
  <c r="O2845" i="1"/>
  <c r="N2845" i="1"/>
  <c r="G2845" i="1"/>
  <c r="Q2845" i="1" s="1"/>
  <c r="BQ2841" i="1"/>
  <c r="AX2841" i="1"/>
  <c r="AD2841" i="1"/>
  <c r="Q2841" i="1"/>
  <c r="P2841" i="1"/>
  <c r="J2841" i="1"/>
  <c r="N2841" i="1" s="1"/>
  <c r="BJ2838" i="1"/>
  <c r="AP2838" i="1"/>
  <c r="V2838" i="1"/>
  <c r="P2838" i="1"/>
  <c r="O2838" i="1"/>
  <c r="G2838" i="1"/>
  <c r="N2838" i="1" s="1"/>
  <c r="BQ2834" i="1"/>
  <c r="AX2834" i="1"/>
  <c r="AD2834" i="1"/>
  <c r="Q2834" i="1"/>
  <c r="P2834" i="1"/>
  <c r="J2834" i="1"/>
  <c r="O2834" i="1" s="1"/>
  <c r="BJ2831" i="1"/>
  <c r="AP2831" i="1"/>
  <c r="V2831" i="1"/>
  <c r="O2831" i="1"/>
  <c r="N2831" i="1"/>
  <c r="G2831" i="1"/>
  <c r="Q2831" i="1" s="1"/>
  <c r="BQ2827" i="1"/>
  <c r="AX2827" i="1"/>
  <c r="AD2827" i="1"/>
  <c r="Q2827" i="1"/>
  <c r="P2827" i="1"/>
  <c r="J2827" i="1"/>
  <c r="N2827" i="1" s="1"/>
  <c r="BJ2824" i="1"/>
  <c r="AP2824" i="1"/>
  <c r="V2824" i="1"/>
  <c r="O2824" i="1"/>
  <c r="G2824" i="1"/>
  <c r="P2824" i="1" s="1"/>
  <c r="BQ2820" i="1"/>
  <c r="AX2820" i="1"/>
  <c r="AD2820" i="1"/>
  <c r="Q2820" i="1"/>
  <c r="P2820" i="1"/>
  <c r="J2820" i="1"/>
  <c r="BJ2817" i="1"/>
  <c r="AP2817" i="1"/>
  <c r="V2817" i="1"/>
  <c r="Q2817" i="1"/>
  <c r="G2817" i="1"/>
  <c r="P2817" i="1" s="1"/>
  <c r="BQ2813" i="1"/>
  <c r="AX2813" i="1"/>
  <c r="AD2813" i="1"/>
  <c r="Q2813" i="1"/>
  <c r="P2813" i="1"/>
  <c r="J2813" i="1"/>
  <c r="BJ2810" i="1"/>
  <c r="AP2810" i="1"/>
  <c r="V2810" i="1"/>
  <c r="O2810" i="1"/>
  <c r="G2810" i="1"/>
  <c r="Q2810" i="1" s="1"/>
  <c r="BQ2806" i="1"/>
  <c r="AX2806" i="1"/>
  <c r="AD2806" i="1"/>
  <c r="Q2806" i="1"/>
  <c r="P2806" i="1"/>
  <c r="O2806" i="1"/>
  <c r="J2806" i="1"/>
  <c r="N2806" i="1" s="1"/>
  <c r="BJ2803" i="1"/>
  <c r="AP2803" i="1"/>
  <c r="V2803" i="1"/>
  <c r="Q2803" i="1"/>
  <c r="O2803" i="1"/>
  <c r="G2803" i="1"/>
  <c r="P2803" i="1" s="1"/>
  <c r="BQ2799" i="1"/>
  <c r="AX2799" i="1"/>
  <c r="AD2799" i="1"/>
  <c r="Q2799" i="1"/>
  <c r="P2799" i="1"/>
  <c r="J2799" i="1"/>
  <c r="BJ2796" i="1"/>
  <c r="AP2796" i="1"/>
  <c r="V2796" i="1"/>
  <c r="O2796" i="1"/>
  <c r="G2796" i="1"/>
  <c r="Q2796" i="1" s="1"/>
  <c r="BQ2792" i="1"/>
  <c r="AX2792" i="1"/>
  <c r="AD2792" i="1"/>
  <c r="Q2792" i="1"/>
  <c r="P2792" i="1"/>
  <c r="O2792" i="1"/>
  <c r="J2792" i="1"/>
  <c r="N2792" i="1" s="1"/>
  <c r="BJ2789" i="1"/>
  <c r="AP2789" i="1"/>
  <c r="V2789" i="1"/>
  <c r="Q2789" i="1"/>
  <c r="O2789" i="1"/>
  <c r="N2789" i="1"/>
  <c r="G2789" i="1"/>
  <c r="P2789" i="1" s="1"/>
  <c r="X2789" i="1" s="1"/>
  <c r="BQ2785" i="1"/>
  <c r="AX2785" i="1"/>
  <c r="AD2785" i="1"/>
  <c r="Q2785" i="1"/>
  <c r="P2785" i="1"/>
  <c r="J2785" i="1"/>
  <c r="O2782" i="1" s="1"/>
  <c r="BJ2782" i="1"/>
  <c r="AP2782" i="1"/>
  <c r="V2782" i="1"/>
  <c r="G2782" i="1"/>
  <c r="Q2782" i="1" s="1"/>
  <c r="BQ2778" i="1"/>
  <c r="AX2778" i="1"/>
  <c r="AD2778" i="1"/>
  <c r="Q2778" i="1"/>
  <c r="P2778" i="1"/>
  <c r="J2778" i="1"/>
  <c r="O2778" i="1" s="1"/>
  <c r="BJ2775" i="1"/>
  <c r="AP2775" i="1"/>
  <c r="X2775" i="1"/>
  <c r="V2775" i="1"/>
  <c r="Q2775" i="1"/>
  <c r="P2775" i="1"/>
  <c r="O2775" i="1"/>
  <c r="N2775" i="1"/>
  <c r="AA2775" i="1" s="1"/>
  <c r="G2775" i="1"/>
  <c r="BQ2771" i="1"/>
  <c r="AX2771" i="1"/>
  <c r="AD2771" i="1"/>
  <c r="Q2771" i="1"/>
  <c r="P2771" i="1"/>
  <c r="J2771" i="1"/>
  <c r="BJ2768" i="1"/>
  <c r="AP2768" i="1"/>
  <c r="V2768" i="1"/>
  <c r="G2768" i="1"/>
  <c r="Q2768" i="1" s="1"/>
  <c r="BQ2764" i="1"/>
  <c r="AX2764" i="1"/>
  <c r="AD2764" i="1"/>
  <c r="Q2764" i="1"/>
  <c r="P2764" i="1"/>
  <c r="J2764" i="1"/>
  <c r="O2764" i="1" s="1"/>
  <c r="BJ2761" i="1"/>
  <c r="AP2761" i="1"/>
  <c r="X2761" i="1"/>
  <c r="V2761" i="1"/>
  <c r="Q2761" i="1"/>
  <c r="P2761" i="1"/>
  <c r="O2761" i="1"/>
  <c r="G2761" i="1"/>
  <c r="N2761" i="1" s="1"/>
  <c r="BQ2757" i="1"/>
  <c r="AX2757" i="1"/>
  <c r="AD2757" i="1"/>
  <c r="Q2757" i="1"/>
  <c r="P2757" i="1"/>
  <c r="J2757" i="1"/>
  <c r="BJ2754" i="1"/>
  <c r="AP2754" i="1"/>
  <c r="V2754" i="1"/>
  <c r="O2754" i="1"/>
  <c r="G2754" i="1"/>
  <c r="Q2754" i="1" s="1"/>
  <c r="BQ2750" i="1"/>
  <c r="AX2750" i="1"/>
  <c r="AD2750" i="1"/>
  <c r="Q2750" i="1"/>
  <c r="P2750" i="1"/>
  <c r="J2750" i="1"/>
  <c r="O2750" i="1" s="1"/>
  <c r="BJ2747" i="1"/>
  <c r="AP2747" i="1"/>
  <c r="V2747" i="1"/>
  <c r="P2747" i="1"/>
  <c r="O2747" i="1"/>
  <c r="G2747" i="1"/>
  <c r="Q2747" i="1" s="1"/>
  <c r="BQ2743" i="1"/>
  <c r="AX2743" i="1"/>
  <c r="AD2743" i="1"/>
  <c r="Q2743" i="1"/>
  <c r="P2743" i="1"/>
  <c r="J2743" i="1"/>
  <c r="BJ2740" i="1"/>
  <c r="AP2740" i="1"/>
  <c r="V2740" i="1"/>
  <c r="O2740" i="1"/>
  <c r="G2740" i="1"/>
  <c r="Q2740" i="1" s="1"/>
  <c r="BQ2736" i="1"/>
  <c r="AX2736" i="1"/>
  <c r="AD2736" i="1"/>
  <c r="Q2736" i="1"/>
  <c r="P2736" i="1"/>
  <c r="J2736" i="1"/>
  <c r="O2736" i="1" s="1"/>
  <c r="BJ2733" i="1"/>
  <c r="AP2733" i="1"/>
  <c r="V2733" i="1"/>
  <c r="P2733" i="1"/>
  <c r="O2733" i="1"/>
  <c r="G2733" i="1"/>
  <c r="Q2733" i="1" s="1"/>
  <c r="BQ2729" i="1"/>
  <c r="AX2729" i="1"/>
  <c r="AD2729" i="1"/>
  <c r="Q2729" i="1"/>
  <c r="P2729" i="1"/>
  <c r="J2729" i="1"/>
  <c r="BJ2726" i="1"/>
  <c r="AP2726" i="1"/>
  <c r="V2726" i="1"/>
  <c r="O2726" i="1"/>
  <c r="G2726" i="1"/>
  <c r="Q2726" i="1" s="1"/>
  <c r="BQ2722" i="1"/>
  <c r="AX2722" i="1"/>
  <c r="AD2722" i="1"/>
  <c r="Q2722" i="1"/>
  <c r="P2722" i="1"/>
  <c r="N2722" i="1"/>
  <c r="AA2722" i="1" s="1"/>
  <c r="J2722" i="1"/>
  <c r="O2722" i="1" s="1"/>
  <c r="BJ2719" i="1"/>
  <c r="AP2719" i="1"/>
  <c r="X2719" i="1"/>
  <c r="V2719" i="1"/>
  <c r="P2719" i="1"/>
  <c r="O2719" i="1"/>
  <c r="N2719" i="1"/>
  <c r="AA2719" i="1" s="1"/>
  <c r="G2719" i="1"/>
  <c r="Q2719" i="1" s="1"/>
  <c r="BQ2715" i="1"/>
  <c r="AX2715" i="1"/>
  <c r="AD2715" i="1"/>
  <c r="Q2715" i="1"/>
  <c r="P2715" i="1"/>
  <c r="J2715" i="1"/>
  <c r="BJ2712" i="1"/>
  <c r="AP2712" i="1"/>
  <c r="V2712" i="1"/>
  <c r="O2712" i="1"/>
  <c r="G2712" i="1"/>
  <c r="Q2712" i="1" s="1"/>
  <c r="BQ2708" i="1"/>
  <c r="AX2708" i="1"/>
  <c r="AD2708" i="1"/>
  <c r="Q2708" i="1"/>
  <c r="P2708" i="1"/>
  <c r="J2708" i="1"/>
  <c r="O2708" i="1" s="1"/>
  <c r="BJ2705" i="1"/>
  <c r="AP2705" i="1"/>
  <c r="V2705" i="1"/>
  <c r="O2705" i="1"/>
  <c r="G2705" i="1"/>
  <c r="Q2705" i="1" s="1"/>
  <c r="BQ2701" i="1"/>
  <c r="AX2701" i="1"/>
  <c r="AD2701" i="1"/>
  <c r="Q2701" i="1"/>
  <c r="P2701" i="1"/>
  <c r="J2701" i="1"/>
  <c r="BJ2698" i="1"/>
  <c r="AP2698" i="1"/>
  <c r="V2698" i="1"/>
  <c r="P2698" i="1"/>
  <c r="O2698" i="1"/>
  <c r="G2698" i="1"/>
  <c r="Q2698" i="1" s="1"/>
  <c r="BQ2694" i="1"/>
  <c r="AX2694" i="1"/>
  <c r="AD2694" i="1"/>
  <c r="Q2694" i="1"/>
  <c r="P2694" i="1"/>
  <c r="J2694" i="1"/>
  <c r="O2694" i="1" s="1"/>
  <c r="BJ2691" i="1"/>
  <c r="AP2691" i="1"/>
  <c r="X2691" i="1"/>
  <c r="V2691" i="1"/>
  <c r="Q2691" i="1"/>
  <c r="P2691" i="1"/>
  <c r="O2691" i="1"/>
  <c r="N2691" i="1"/>
  <c r="AA2691" i="1" s="1"/>
  <c r="G2691" i="1"/>
  <c r="BQ2687" i="1"/>
  <c r="AX2687" i="1"/>
  <c r="AD2687" i="1"/>
  <c r="Q2687" i="1"/>
  <c r="P2687" i="1"/>
  <c r="J2687" i="1"/>
  <c r="BJ2684" i="1"/>
  <c r="AP2684" i="1"/>
  <c r="V2684" i="1"/>
  <c r="Q2684" i="1"/>
  <c r="O2684" i="1"/>
  <c r="G2684" i="1"/>
  <c r="P2684" i="1" s="1"/>
  <c r="BQ2680" i="1"/>
  <c r="AX2680" i="1"/>
  <c r="AD2680" i="1"/>
  <c r="Q2680" i="1"/>
  <c r="P2680" i="1"/>
  <c r="J2680" i="1"/>
  <c r="O2680" i="1" s="1"/>
  <c r="BJ2677" i="1"/>
  <c r="AP2677" i="1"/>
  <c r="V2677" i="1"/>
  <c r="G2677" i="1"/>
  <c r="BQ2673" i="1"/>
  <c r="AX2673" i="1"/>
  <c r="AD2673" i="1"/>
  <c r="Q2673" i="1"/>
  <c r="P2673" i="1"/>
  <c r="O2673" i="1"/>
  <c r="J2673" i="1"/>
  <c r="N2670" i="1" s="1"/>
  <c r="BJ2670" i="1"/>
  <c r="AP2670" i="1"/>
  <c r="V2670" i="1"/>
  <c r="Q2670" i="1"/>
  <c r="O2670" i="1"/>
  <c r="G2670" i="1"/>
  <c r="P2670" i="1" s="1"/>
  <c r="BQ2666" i="1"/>
  <c r="AX2666" i="1"/>
  <c r="AD2666" i="1"/>
  <c r="Q2666" i="1"/>
  <c r="P2666" i="1"/>
  <c r="J2666" i="1"/>
  <c r="O2666" i="1" s="1"/>
  <c r="BJ2663" i="1"/>
  <c r="AP2663" i="1"/>
  <c r="V2663" i="1"/>
  <c r="G2663" i="1"/>
  <c r="BQ2659" i="1"/>
  <c r="AX2659" i="1"/>
  <c r="AD2659" i="1"/>
  <c r="Q2659" i="1"/>
  <c r="P2659" i="1"/>
  <c r="O2659" i="1"/>
  <c r="J2659" i="1"/>
  <c r="N2656" i="1" s="1"/>
  <c r="BJ2656" i="1"/>
  <c r="AP2656" i="1"/>
  <c r="V2656" i="1"/>
  <c r="Q2656" i="1"/>
  <c r="O2656" i="1"/>
  <c r="G2656" i="1"/>
  <c r="P2656" i="1" s="1"/>
  <c r="BQ2652" i="1"/>
  <c r="AX2652" i="1"/>
  <c r="AD2652" i="1"/>
  <c r="Q2652" i="1"/>
  <c r="P2652" i="1"/>
  <c r="J2652" i="1"/>
  <c r="O2652" i="1" s="1"/>
  <c r="BJ2649" i="1"/>
  <c r="AP2649" i="1"/>
  <c r="V2649" i="1"/>
  <c r="G2649" i="1"/>
  <c r="BQ2645" i="1"/>
  <c r="AX2645" i="1"/>
  <c r="AD2645" i="1"/>
  <c r="Q2645" i="1"/>
  <c r="P2645" i="1"/>
  <c r="O2645" i="1"/>
  <c r="J2645" i="1"/>
  <c r="N2642" i="1" s="1"/>
  <c r="BJ2642" i="1"/>
  <c r="AP2642" i="1"/>
  <c r="V2642" i="1"/>
  <c r="Q2642" i="1"/>
  <c r="O2642" i="1"/>
  <c r="G2642" i="1"/>
  <c r="P2642" i="1" s="1"/>
  <c r="BQ2638" i="1"/>
  <c r="AX2638" i="1"/>
  <c r="AD2638" i="1"/>
  <c r="Q2638" i="1"/>
  <c r="P2638" i="1"/>
  <c r="J2638" i="1"/>
  <c r="O2638" i="1" s="1"/>
  <c r="BJ2635" i="1"/>
  <c r="AP2635" i="1"/>
  <c r="V2635" i="1"/>
  <c r="G2635" i="1"/>
  <c r="BQ2631" i="1"/>
  <c r="AX2631" i="1"/>
  <c r="AD2631" i="1"/>
  <c r="Q2631" i="1"/>
  <c r="P2631" i="1"/>
  <c r="O2631" i="1"/>
  <c r="J2631" i="1"/>
  <c r="N2628" i="1" s="1"/>
  <c r="BJ2628" i="1"/>
  <c r="AP2628" i="1"/>
  <c r="V2628" i="1"/>
  <c r="Q2628" i="1"/>
  <c r="O2628" i="1"/>
  <c r="G2628" i="1"/>
  <c r="P2628" i="1" s="1"/>
  <c r="BQ2624" i="1"/>
  <c r="AX2624" i="1"/>
  <c r="AD2624" i="1"/>
  <c r="Q2624" i="1"/>
  <c r="P2624" i="1"/>
  <c r="J2624" i="1"/>
  <c r="O2624" i="1" s="1"/>
  <c r="BJ2621" i="1"/>
  <c r="AP2621" i="1"/>
  <c r="V2621" i="1"/>
  <c r="G2621" i="1"/>
  <c r="BQ2617" i="1"/>
  <c r="AX2617" i="1"/>
  <c r="AD2617" i="1"/>
  <c r="Q2617" i="1"/>
  <c r="P2617" i="1"/>
  <c r="O2617" i="1"/>
  <c r="J2617" i="1"/>
  <c r="N2614" i="1" s="1"/>
  <c r="BJ2614" i="1"/>
  <c r="AP2614" i="1"/>
  <c r="V2614" i="1"/>
  <c r="Q2614" i="1"/>
  <c r="O2614" i="1"/>
  <c r="G2614" i="1"/>
  <c r="P2614" i="1" s="1"/>
  <c r="BQ2610" i="1"/>
  <c r="AX2610" i="1"/>
  <c r="AD2610" i="1"/>
  <c r="Q2610" i="1"/>
  <c r="P2610" i="1"/>
  <c r="J2610" i="1"/>
  <c r="O2610" i="1" s="1"/>
  <c r="BJ2607" i="1"/>
  <c r="AP2607" i="1"/>
  <c r="V2607" i="1"/>
  <c r="G2607" i="1"/>
  <c r="BQ2603" i="1"/>
  <c r="AX2603" i="1"/>
  <c r="AD2603" i="1"/>
  <c r="Q2603" i="1"/>
  <c r="P2603" i="1"/>
  <c r="O2603" i="1"/>
  <c r="J2603" i="1"/>
  <c r="N2600" i="1" s="1"/>
  <c r="BJ2600" i="1"/>
  <c r="AP2600" i="1"/>
  <c r="V2600" i="1"/>
  <c r="Q2600" i="1"/>
  <c r="O2600" i="1"/>
  <c r="G2600" i="1"/>
  <c r="P2600" i="1" s="1"/>
  <c r="BQ2596" i="1"/>
  <c r="AX2596" i="1"/>
  <c r="AD2596" i="1"/>
  <c r="Q2596" i="1"/>
  <c r="P2596" i="1"/>
  <c r="J2596" i="1"/>
  <c r="O2596" i="1" s="1"/>
  <c r="BJ2593" i="1"/>
  <c r="AP2593" i="1"/>
  <c r="V2593" i="1"/>
  <c r="G2593" i="1"/>
  <c r="BQ2589" i="1"/>
  <c r="AX2589" i="1"/>
  <c r="AD2589" i="1"/>
  <c r="Q2589" i="1"/>
  <c r="P2589" i="1"/>
  <c r="O2589" i="1"/>
  <c r="J2589" i="1"/>
  <c r="N2586" i="1" s="1"/>
  <c r="BJ2586" i="1"/>
  <c r="AP2586" i="1"/>
  <c r="V2586" i="1"/>
  <c r="Q2586" i="1"/>
  <c r="O2586" i="1"/>
  <c r="G2586" i="1"/>
  <c r="P2586" i="1" s="1"/>
  <c r="BQ2582" i="1"/>
  <c r="AX2582" i="1"/>
  <c r="AD2582" i="1"/>
  <c r="Q2582" i="1"/>
  <c r="P2582" i="1"/>
  <c r="J2582" i="1"/>
  <c r="O2582" i="1" s="1"/>
  <c r="BJ2579" i="1"/>
  <c r="AP2579" i="1"/>
  <c r="V2579" i="1"/>
  <c r="G2579" i="1"/>
  <c r="BQ2575" i="1"/>
  <c r="AX2575" i="1"/>
  <c r="AD2575" i="1"/>
  <c r="Q2575" i="1"/>
  <c r="P2575" i="1"/>
  <c r="O2575" i="1"/>
  <c r="J2575" i="1"/>
  <c r="N2572" i="1" s="1"/>
  <c r="BJ2572" i="1"/>
  <c r="AP2572" i="1"/>
  <c r="V2572" i="1"/>
  <c r="Q2572" i="1"/>
  <c r="P2572" i="1"/>
  <c r="O2572" i="1"/>
  <c r="G2572" i="1"/>
  <c r="BQ2568" i="1"/>
  <c r="AX2568" i="1"/>
  <c r="AD2568" i="1"/>
  <c r="Q2568" i="1"/>
  <c r="P2568" i="1"/>
  <c r="J2568" i="1"/>
  <c r="O2568" i="1" s="1"/>
  <c r="BJ2565" i="1"/>
  <c r="AP2565" i="1"/>
  <c r="V2565" i="1"/>
  <c r="G2565" i="1"/>
  <c r="BQ2561" i="1"/>
  <c r="AX2561" i="1"/>
  <c r="AD2561" i="1"/>
  <c r="Q2561" i="1"/>
  <c r="P2561" i="1"/>
  <c r="O2561" i="1"/>
  <c r="J2561" i="1"/>
  <c r="N2561" i="1" s="1"/>
  <c r="BJ2558" i="1"/>
  <c r="AP2558" i="1"/>
  <c r="V2558" i="1"/>
  <c r="Q2558" i="1"/>
  <c r="O2558" i="1"/>
  <c r="G2558" i="1"/>
  <c r="N2558" i="1" s="1"/>
  <c r="BQ2554" i="1"/>
  <c r="AX2554" i="1"/>
  <c r="AD2554" i="1"/>
  <c r="Q2554" i="1"/>
  <c r="P2554" i="1"/>
  <c r="J2554" i="1"/>
  <c r="BJ2551" i="1"/>
  <c r="AP2551" i="1"/>
  <c r="V2551" i="1"/>
  <c r="G2551" i="1"/>
  <c r="BQ2547" i="1"/>
  <c r="AX2547" i="1"/>
  <c r="AD2547" i="1"/>
  <c r="Q2547" i="1"/>
  <c r="P2547" i="1"/>
  <c r="J2547" i="1"/>
  <c r="BJ2544" i="1"/>
  <c r="AP2544" i="1"/>
  <c r="V2544" i="1"/>
  <c r="Q2544" i="1"/>
  <c r="G2544" i="1"/>
  <c r="BQ2540" i="1"/>
  <c r="AX2540" i="1"/>
  <c r="AD2540" i="1"/>
  <c r="Q2540" i="1"/>
  <c r="P2540" i="1"/>
  <c r="J2540" i="1"/>
  <c r="BJ2537" i="1"/>
  <c r="AP2537" i="1"/>
  <c r="V2537" i="1"/>
  <c r="G2537" i="1"/>
  <c r="BQ2533" i="1"/>
  <c r="AX2533" i="1"/>
  <c r="AD2533" i="1"/>
  <c r="Y2533" i="1"/>
  <c r="X2533" i="1"/>
  <c r="Q2533" i="1"/>
  <c r="P2533" i="1"/>
  <c r="Z2533" i="1" s="1"/>
  <c r="O2533" i="1"/>
  <c r="N2533" i="1"/>
  <c r="AA2533" i="1" s="1"/>
  <c r="J2533" i="1"/>
  <c r="BJ2530" i="1"/>
  <c r="AP2530" i="1"/>
  <c r="V2530" i="1"/>
  <c r="G2530" i="1"/>
  <c r="Q2530" i="1" s="1"/>
  <c r="BQ2526" i="1"/>
  <c r="AX2526" i="1"/>
  <c r="AD2526" i="1"/>
  <c r="Q2526" i="1"/>
  <c r="P2526" i="1"/>
  <c r="O2526" i="1"/>
  <c r="N2526" i="1"/>
  <c r="J2526" i="1"/>
  <c r="BJ2523" i="1"/>
  <c r="AP2523" i="1"/>
  <c r="V2523" i="1"/>
  <c r="Q2523" i="1"/>
  <c r="P2523" i="1"/>
  <c r="G2523" i="1"/>
  <c r="N2523" i="1" s="1"/>
  <c r="BQ2519" i="1"/>
  <c r="AX2519" i="1"/>
  <c r="AD2519" i="1"/>
  <c r="Y2519" i="1"/>
  <c r="X2519" i="1"/>
  <c r="Q2519" i="1"/>
  <c r="P2519" i="1"/>
  <c r="Z2519" i="1" s="1"/>
  <c r="O2519" i="1"/>
  <c r="N2519" i="1"/>
  <c r="AA2519" i="1" s="1"/>
  <c r="J2519" i="1"/>
  <c r="BJ2516" i="1"/>
  <c r="AP2516" i="1"/>
  <c r="V2516" i="1"/>
  <c r="G2516" i="1"/>
  <c r="Q2516" i="1" s="1"/>
  <c r="BQ2512" i="1"/>
  <c r="AX2512" i="1"/>
  <c r="AD2512" i="1"/>
  <c r="Q2512" i="1"/>
  <c r="P2512" i="1"/>
  <c r="O2512" i="1"/>
  <c r="N2512" i="1"/>
  <c r="J2512" i="1"/>
  <c r="BJ2509" i="1"/>
  <c r="AP2509" i="1"/>
  <c r="V2509" i="1"/>
  <c r="Q2509" i="1"/>
  <c r="P2509" i="1"/>
  <c r="G2509" i="1"/>
  <c r="N2509" i="1" s="1"/>
  <c r="BQ2505" i="1"/>
  <c r="AX2505" i="1"/>
  <c r="AD2505" i="1"/>
  <c r="Y2505" i="1"/>
  <c r="X2505" i="1"/>
  <c r="Q2505" i="1"/>
  <c r="P2505" i="1"/>
  <c r="Z2505" i="1" s="1"/>
  <c r="O2505" i="1"/>
  <c r="N2505" i="1"/>
  <c r="AA2505" i="1" s="1"/>
  <c r="J2505" i="1"/>
  <c r="BJ2502" i="1"/>
  <c r="AP2502" i="1"/>
  <c r="V2502" i="1"/>
  <c r="G2502" i="1"/>
  <c r="Q2502" i="1" s="1"/>
  <c r="BQ2498" i="1"/>
  <c r="AX2498" i="1"/>
  <c r="AD2498" i="1"/>
  <c r="Q2498" i="1"/>
  <c r="P2498" i="1"/>
  <c r="O2498" i="1"/>
  <c r="N2498" i="1"/>
  <c r="J2498" i="1"/>
  <c r="BJ2495" i="1"/>
  <c r="AP2495" i="1"/>
  <c r="V2495" i="1"/>
  <c r="Q2495" i="1"/>
  <c r="P2495" i="1"/>
  <c r="G2495" i="1"/>
  <c r="N2495" i="1" s="1"/>
  <c r="BQ2491" i="1"/>
  <c r="AX2491" i="1"/>
  <c r="AD2491" i="1"/>
  <c r="Y2491" i="1"/>
  <c r="X2491" i="1"/>
  <c r="Q2491" i="1"/>
  <c r="P2491" i="1"/>
  <c r="Z2491" i="1" s="1"/>
  <c r="O2491" i="1"/>
  <c r="N2491" i="1"/>
  <c r="AA2491" i="1" s="1"/>
  <c r="J2491" i="1"/>
  <c r="BJ2488" i="1"/>
  <c r="AP2488" i="1"/>
  <c r="V2488" i="1"/>
  <c r="G2488" i="1"/>
  <c r="Q2488" i="1" s="1"/>
  <c r="BQ2484" i="1"/>
  <c r="AX2484" i="1"/>
  <c r="AD2484" i="1"/>
  <c r="Q2484" i="1"/>
  <c r="P2484" i="1"/>
  <c r="O2484" i="1"/>
  <c r="N2484" i="1"/>
  <c r="J2484" i="1"/>
  <c r="BJ2481" i="1"/>
  <c r="AP2481" i="1"/>
  <c r="V2481" i="1"/>
  <c r="Q2481" i="1"/>
  <c r="P2481" i="1"/>
  <c r="G2481" i="1"/>
  <c r="N2481" i="1" s="1"/>
  <c r="BQ2477" i="1"/>
  <c r="AX2477" i="1"/>
  <c r="AD2477" i="1"/>
  <c r="Y2477" i="1"/>
  <c r="X2477" i="1"/>
  <c r="Q2477" i="1"/>
  <c r="P2477" i="1"/>
  <c r="Z2477" i="1" s="1"/>
  <c r="O2477" i="1"/>
  <c r="N2477" i="1"/>
  <c r="AA2477" i="1" s="1"/>
  <c r="J2477" i="1"/>
  <c r="BJ2474" i="1"/>
  <c r="AP2474" i="1"/>
  <c r="V2474" i="1"/>
  <c r="G2474" i="1"/>
  <c r="Q2474" i="1" s="1"/>
  <c r="BQ2470" i="1"/>
  <c r="AX2470" i="1"/>
  <c r="AD2470" i="1"/>
  <c r="Q2470" i="1"/>
  <c r="P2470" i="1"/>
  <c r="O2470" i="1"/>
  <c r="N2470" i="1"/>
  <c r="J2470" i="1"/>
  <c r="BJ2467" i="1"/>
  <c r="AP2467" i="1"/>
  <c r="V2467" i="1"/>
  <c r="Q2467" i="1"/>
  <c r="P2467" i="1"/>
  <c r="G2467" i="1"/>
  <c r="N2467" i="1" s="1"/>
  <c r="BQ2463" i="1"/>
  <c r="AX2463" i="1"/>
  <c r="AD2463" i="1"/>
  <c r="Y2463" i="1"/>
  <c r="X2463" i="1"/>
  <c r="Q2463" i="1"/>
  <c r="P2463" i="1"/>
  <c r="Z2463" i="1" s="1"/>
  <c r="O2463" i="1"/>
  <c r="N2463" i="1"/>
  <c r="AA2463" i="1" s="1"/>
  <c r="J2463" i="1"/>
  <c r="BJ2460" i="1"/>
  <c r="AP2460" i="1"/>
  <c r="V2460" i="1"/>
  <c r="G2460" i="1"/>
  <c r="Q2460" i="1" s="1"/>
  <c r="BQ2456" i="1"/>
  <c r="AX2456" i="1"/>
  <c r="AD2456" i="1"/>
  <c r="Q2456" i="1"/>
  <c r="P2456" i="1"/>
  <c r="O2456" i="1"/>
  <c r="N2456" i="1"/>
  <c r="J2456" i="1"/>
  <c r="BJ2453" i="1"/>
  <c r="AP2453" i="1"/>
  <c r="V2453" i="1"/>
  <c r="Q2453" i="1"/>
  <c r="P2453" i="1"/>
  <c r="G2453" i="1"/>
  <c r="N2453" i="1" s="1"/>
  <c r="BQ2449" i="1"/>
  <c r="AX2449" i="1"/>
  <c r="AD2449" i="1"/>
  <c r="Y2449" i="1"/>
  <c r="X2449" i="1"/>
  <c r="Q2449" i="1"/>
  <c r="P2449" i="1"/>
  <c r="Z2449" i="1" s="1"/>
  <c r="O2449" i="1"/>
  <c r="N2449" i="1"/>
  <c r="AA2449" i="1" s="1"/>
  <c r="J2449" i="1"/>
  <c r="BJ2446" i="1"/>
  <c r="AP2446" i="1"/>
  <c r="V2446" i="1"/>
  <c r="G2446" i="1"/>
  <c r="Q2446" i="1" s="1"/>
  <c r="BQ2442" i="1"/>
  <c r="AX2442" i="1"/>
  <c r="AD2442" i="1"/>
  <c r="Q2442" i="1"/>
  <c r="P2442" i="1"/>
  <c r="O2442" i="1"/>
  <c r="N2442" i="1"/>
  <c r="J2442" i="1"/>
  <c r="BJ2439" i="1"/>
  <c r="AP2439" i="1"/>
  <c r="V2439" i="1"/>
  <c r="Q2439" i="1"/>
  <c r="P2439" i="1"/>
  <c r="G2439" i="1"/>
  <c r="N2439" i="1" s="1"/>
  <c r="BQ2435" i="1"/>
  <c r="AX2435" i="1"/>
  <c r="AD2435" i="1"/>
  <c r="Y2435" i="1"/>
  <c r="X2435" i="1"/>
  <c r="Q2435" i="1"/>
  <c r="P2435" i="1"/>
  <c r="O2435" i="1"/>
  <c r="N2435" i="1"/>
  <c r="AA2435" i="1" s="1"/>
  <c r="J2435" i="1"/>
  <c r="BJ2432" i="1"/>
  <c r="AP2432" i="1"/>
  <c r="V2432" i="1"/>
  <c r="G2432" i="1"/>
  <c r="Q2432" i="1" s="1"/>
  <c r="BQ2428" i="1"/>
  <c r="AX2428" i="1"/>
  <c r="AD2428" i="1"/>
  <c r="Q2428" i="1"/>
  <c r="P2428" i="1"/>
  <c r="O2428" i="1"/>
  <c r="N2428" i="1"/>
  <c r="J2428" i="1"/>
  <c r="BJ2425" i="1"/>
  <c r="AP2425" i="1"/>
  <c r="V2425" i="1"/>
  <c r="Q2425" i="1"/>
  <c r="P2425" i="1"/>
  <c r="G2425" i="1"/>
  <c r="N2425" i="1" s="1"/>
  <c r="BQ2421" i="1"/>
  <c r="AX2421" i="1"/>
  <c r="AD2421" i="1"/>
  <c r="Y2421" i="1"/>
  <c r="X2421" i="1"/>
  <c r="Q2421" i="1"/>
  <c r="P2421" i="1"/>
  <c r="O2421" i="1"/>
  <c r="N2421" i="1"/>
  <c r="AA2421" i="1" s="1"/>
  <c r="J2421" i="1"/>
  <c r="BJ2418" i="1"/>
  <c r="AP2418" i="1"/>
  <c r="V2418" i="1"/>
  <c r="G2418" i="1"/>
  <c r="Q2418" i="1" s="1"/>
  <c r="BQ2414" i="1"/>
  <c r="AX2414" i="1"/>
  <c r="AD2414" i="1"/>
  <c r="Q2414" i="1"/>
  <c r="P2414" i="1"/>
  <c r="O2414" i="1"/>
  <c r="N2414" i="1"/>
  <c r="J2414" i="1"/>
  <c r="BJ2411" i="1"/>
  <c r="AP2411" i="1"/>
  <c r="V2411" i="1"/>
  <c r="Q2411" i="1"/>
  <c r="P2411" i="1"/>
  <c r="G2411" i="1"/>
  <c r="N2411" i="1" s="1"/>
  <c r="BQ2407" i="1"/>
  <c r="AX2407" i="1"/>
  <c r="AD2407" i="1"/>
  <c r="Y2407" i="1"/>
  <c r="X2407" i="1"/>
  <c r="Q2407" i="1"/>
  <c r="P2407" i="1"/>
  <c r="O2407" i="1"/>
  <c r="N2407" i="1"/>
  <c r="AA2407" i="1" s="1"/>
  <c r="J2407" i="1"/>
  <c r="BJ2404" i="1"/>
  <c r="AP2404" i="1"/>
  <c r="V2404" i="1"/>
  <c r="G2404" i="1"/>
  <c r="Q2404" i="1" s="1"/>
  <c r="BQ2400" i="1"/>
  <c r="AX2400" i="1"/>
  <c r="AD2400" i="1"/>
  <c r="Q2400" i="1"/>
  <c r="P2400" i="1"/>
  <c r="O2400" i="1"/>
  <c r="N2400" i="1"/>
  <c r="J2400" i="1"/>
  <c r="BJ2397" i="1"/>
  <c r="AP2397" i="1"/>
  <c r="V2397" i="1"/>
  <c r="G2397" i="1"/>
  <c r="BQ2393" i="1"/>
  <c r="AX2393" i="1"/>
  <c r="AD2393" i="1"/>
  <c r="Q2393" i="1"/>
  <c r="P2393" i="1"/>
  <c r="J2393" i="1"/>
  <c r="O2393" i="1" s="1"/>
  <c r="BJ2390" i="1"/>
  <c r="AP2390" i="1"/>
  <c r="V2390" i="1"/>
  <c r="P2390" i="1"/>
  <c r="O2390" i="1"/>
  <c r="N2390" i="1"/>
  <c r="G2390" i="1"/>
  <c r="Q2390" i="1" s="1"/>
  <c r="AA2390" i="1" s="1"/>
  <c r="BQ2386" i="1"/>
  <c r="AX2386" i="1"/>
  <c r="AD2386" i="1"/>
  <c r="Q2386" i="1"/>
  <c r="P2386" i="1"/>
  <c r="J2386" i="1"/>
  <c r="N2386" i="1" s="1"/>
  <c r="BJ2383" i="1"/>
  <c r="AP2383" i="1"/>
  <c r="V2383" i="1"/>
  <c r="Q2383" i="1"/>
  <c r="P2383" i="1"/>
  <c r="O2383" i="1"/>
  <c r="G2383" i="1"/>
  <c r="BQ2379" i="1"/>
  <c r="AX2379" i="1"/>
  <c r="AD2379" i="1"/>
  <c r="Q2379" i="1"/>
  <c r="P2379" i="1"/>
  <c r="J2379" i="1"/>
  <c r="O2379" i="1" s="1"/>
  <c r="BJ2376" i="1"/>
  <c r="AP2376" i="1"/>
  <c r="V2376" i="1"/>
  <c r="P2376" i="1"/>
  <c r="O2376" i="1"/>
  <c r="N2376" i="1"/>
  <c r="AA2376" i="1" s="1"/>
  <c r="G2376" i="1"/>
  <c r="Q2376" i="1" s="1"/>
  <c r="BQ2372" i="1"/>
  <c r="AX2372" i="1"/>
  <c r="AD2372" i="1"/>
  <c r="Q2372" i="1"/>
  <c r="P2372" i="1"/>
  <c r="J2372" i="1"/>
  <c r="N2372" i="1" s="1"/>
  <c r="BJ2369" i="1"/>
  <c r="AP2369" i="1"/>
  <c r="V2369" i="1"/>
  <c r="Q2369" i="1"/>
  <c r="P2369" i="1"/>
  <c r="O2369" i="1"/>
  <c r="G2369" i="1"/>
  <c r="BQ2365" i="1"/>
  <c r="AX2365" i="1"/>
  <c r="AD2365" i="1"/>
  <c r="Q2365" i="1"/>
  <c r="P2365" i="1"/>
  <c r="J2365" i="1"/>
  <c r="O2365" i="1" s="1"/>
  <c r="BJ2362" i="1"/>
  <c r="AP2362" i="1"/>
  <c r="V2362" i="1"/>
  <c r="P2362" i="1"/>
  <c r="O2362" i="1"/>
  <c r="N2362" i="1"/>
  <c r="AA2362" i="1" s="1"/>
  <c r="G2362" i="1"/>
  <c r="Q2362" i="1" s="1"/>
  <c r="BQ2358" i="1"/>
  <c r="AX2358" i="1"/>
  <c r="AD2358" i="1"/>
  <c r="Q2358" i="1"/>
  <c r="P2358" i="1"/>
  <c r="J2358" i="1"/>
  <c r="N2358" i="1" s="1"/>
  <c r="BJ2355" i="1"/>
  <c r="AP2355" i="1"/>
  <c r="V2355" i="1"/>
  <c r="Q2355" i="1"/>
  <c r="P2355" i="1"/>
  <c r="O2355" i="1"/>
  <c r="G2355" i="1"/>
  <c r="BQ2351" i="1"/>
  <c r="AX2351" i="1"/>
  <c r="AD2351" i="1"/>
  <c r="Q2351" i="1"/>
  <c r="P2351" i="1"/>
  <c r="J2351" i="1"/>
  <c r="O2351" i="1" s="1"/>
  <c r="BJ2348" i="1"/>
  <c r="AP2348" i="1"/>
  <c r="AA2348" i="1"/>
  <c r="V2348" i="1"/>
  <c r="P2348" i="1"/>
  <c r="O2348" i="1"/>
  <c r="N2348" i="1"/>
  <c r="G2348" i="1"/>
  <c r="Q2348" i="1" s="1"/>
  <c r="BQ2344" i="1"/>
  <c r="AX2344" i="1"/>
  <c r="AD2344" i="1"/>
  <c r="Q2344" i="1"/>
  <c r="P2344" i="1"/>
  <c r="J2344" i="1"/>
  <c r="N2344" i="1" s="1"/>
  <c r="BJ2341" i="1"/>
  <c r="AP2341" i="1"/>
  <c r="V2341" i="1"/>
  <c r="Q2341" i="1"/>
  <c r="P2341" i="1"/>
  <c r="O2341" i="1"/>
  <c r="G2341" i="1"/>
  <c r="BQ2337" i="1"/>
  <c r="AX2337" i="1"/>
  <c r="AD2337" i="1"/>
  <c r="Q2337" i="1"/>
  <c r="P2337" i="1"/>
  <c r="J2337" i="1"/>
  <c r="O2337" i="1" s="1"/>
  <c r="BJ2334" i="1"/>
  <c r="AP2334" i="1"/>
  <c r="V2334" i="1"/>
  <c r="P2334" i="1"/>
  <c r="O2334" i="1"/>
  <c r="N2334" i="1"/>
  <c r="G2334" i="1"/>
  <c r="Q2334" i="1" s="1"/>
  <c r="BQ2330" i="1"/>
  <c r="AX2330" i="1"/>
  <c r="AD2330" i="1"/>
  <c r="Q2330" i="1"/>
  <c r="P2330" i="1"/>
  <c r="J2330" i="1"/>
  <c r="N2330" i="1" s="1"/>
  <c r="BJ2327" i="1"/>
  <c r="AP2327" i="1"/>
  <c r="V2327" i="1"/>
  <c r="P2327" i="1"/>
  <c r="O2327" i="1"/>
  <c r="G2327" i="1"/>
  <c r="N2327" i="1" s="1"/>
  <c r="BQ2323" i="1"/>
  <c r="AX2323" i="1"/>
  <c r="AD2323" i="1"/>
  <c r="Q2323" i="1"/>
  <c r="P2323" i="1"/>
  <c r="J2323" i="1"/>
  <c r="O2323" i="1" s="1"/>
  <c r="BJ2320" i="1"/>
  <c r="AP2320" i="1"/>
  <c r="V2320" i="1"/>
  <c r="P2320" i="1"/>
  <c r="O2320" i="1"/>
  <c r="N2320" i="1"/>
  <c r="G2320" i="1"/>
  <c r="Q2320" i="1" s="1"/>
  <c r="BQ2316" i="1"/>
  <c r="AX2316" i="1"/>
  <c r="AD2316" i="1"/>
  <c r="Q2316" i="1"/>
  <c r="P2316" i="1"/>
  <c r="J2316" i="1"/>
  <c r="N2316" i="1" s="1"/>
  <c r="BJ2313" i="1"/>
  <c r="AP2313" i="1"/>
  <c r="V2313" i="1"/>
  <c r="Q2313" i="1"/>
  <c r="P2313" i="1"/>
  <c r="O2313" i="1"/>
  <c r="G2313" i="1"/>
  <c r="BQ2309" i="1"/>
  <c r="AX2309" i="1"/>
  <c r="AD2309" i="1"/>
  <c r="Q2309" i="1"/>
  <c r="P2309" i="1"/>
  <c r="J2309" i="1"/>
  <c r="O2309" i="1" s="1"/>
  <c r="BJ2306" i="1"/>
  <c r="AP2306" i="1"/>
  <c r="V2306" i="1"/>
  <c r="O2306" i="1"/>
  <c r="N2306" i="1"/>
  <c r="G2306" i="1"/>
  <c r="Q2306" i="1" s="1"/>
  <c r="BQ2302" i="1"/>
  <c r="AX2302" i="1"/>
  <c r="AD2302" i="1"/>
  <c r="Q2302" i="1"/>
  <c r="P2302" i="1"/>
  <c r="J2302" i="1"/>
  <c r="N2302" i="1" s="1"/>
  <c r="BJ2299" i="1"/>
  <c r="AP2299" i="1"/>
  <c r="V2299" i="1"/>
  <c r="P2299" i="1"/>
  <c r="O2299" i="1"/>
  <c r="G2299" i="1"/>
  <c r="Q2299" i="1" s="1"/>
  <c r="BQ2295" i="1"/>
  <c r="AX2295" i="1"/>
  <c r="AD2295" i="1"/>
  <c r="Q2295" i="1"/>
  <c r="P2295" i="1"/>
  <c r="J2295" i="1"/>
  <c r="O2295" i="1" s="1"/>
  <c r="BJ2292" i="1"/>
  <c r="AP2292" i="1"/>
  <c r="V2292" i="1"/>
  <c r="P2292" i="1"/>
  <c r="O2292" i="1"/>
  <c r="N2292" i="1"/>
  <c r="G2292" i="1"/>
  <c r="Q2292" i="1" s="1"/>
  <c r="AA2292" i="1" s="1"/>
  <c r="BQ2288" i="1"/>
  <c r="AX2288" i="1"/>
  <c r="AD2288" i="1"/>
  <c r="Q2288" i="1"/>
  <c r="P2288" i="1"/>
  <c r="J2288" i="1"/>
  <c r="N2288" i="1" s="1"/>
  <c r="BJ2285" i="1"/>
  <c r="AP2285" i="1"/>
  <c r="V2285" i="1"/>
  <c r="O2285" i="1"/>
  <c r="G2285" i="1"/>
  <c r="P2285" i="1" s="1"/>
  <c r="BQ2281" i="1"/>
  <c r="AX2281" i="1"/>
  <c r="AD2281" i="1"/>
  <c r="Q2281" i="1"/>
  <c r="P2281" i="1"/>
  <c r="J2281" i="1"/>
  <c r="O2281" i="1" s="1"/>
  <c r="BJ2278" i="1"/>
  <c r="AP2278" i="1"/>
  <c r="V2278" i="1"/>
  <c r="O2278" i="1"/>
  <c r="N2278" i="1"/>
  <c r="G2278" i="1"/>
  <c r="Q2278" i="1" s="1"/>
  <c r="BQ2274" i="1"/>
  <c r="AX2274" i="1"/>
  <c r="AD2274" i="1"/>
  <c r="Q2274" i="1"/>
  <c r="P2274" i="1"/>
  <c r="J2274" i="1"/>
  <c r="N2274" i="1" s="1"/>
  <c r="BJ2271" i="1"/>
  <c r="AP2271" i="1"/>
  <c r="V2271" i="1"/>
  <c r="O2271" i="1"/>
  <c r="G2271" i="1"/>
  <c r="P2271" i="1" s="1"/>
  <c r="BQ2267" i="1"/>
  <c r="AX2267" i="1"/>
  <c r="AD2267" i="1"/>
  <c r="Q2267" i="1"/>
  <c r="P2267" i="1"/>
  <c r="J2267" i="1"/>
  <c r="O2267" i="1" s="1"/>
  <c r="BJ2264" i="1"/>
  <c r="AP2264" i="1"/>
  <c r="V2264" i="1"/>
  <c r="P2264" i="1"/>
  <c r="O2264" i="1"/>
  <c r="N2264" i="1"/>
  <c r="AA2264" i="1" s="1"/>
  <c r="G2264" i="1"/>
  <c r="Q2264" i="1" s="1"/>
  <c r="BQ2260" i="1"/>
  <c r="AX2260" i="1"/>
  <c r="AD2260" i="1"/>
  <c r="Q2260" i="1"/>
  <c r="P2260" i="1"/>
  <c r="N2260" i="1"/>
  <c r="J2260" i="1"/>
  <c r="O2260" i="1" s="1"/>
  <c r="BJ2257" i="1"/>
  <c r="AP2257" i="1"/>
  <c r="V2257" i="1"/>
  <c r="G2257" i="1"/>
  <c r="P2257" i="1" s="1"/>
  <c r="BQ2253" i="1"/>
  <c r="AX2253" i="1"/>
  <c r="AD2253" i="1"/>
  <c r="Z2253" i="1"/>
  <c r="Q2253" i="1"/>
  <c r="P2253" i="1"/>
  <c r="O2253" i="1"/>
  <c r="J2253" i="1"/>
  <c r="N2253" i="1" s="1"/>
  <c r="BJ2250" i="1"/>
  <c r="AP2250" i="1"/>
  <c r="AA2250" i="1"/>
  <c r="V2250" i="1"/>
  <c r="Q2250" i="1"/>
  <c r="O2250" i="1"/>
  <c r="N2250" i="1"/>
  <c r="G2250" i="1"/>
  <c r="P2250" i="1" s="1"/>
  <c r="BQ2246" i="1"/>
  <c r="AX2246" i="1"/>
  <c r="AD2246" i="1"/>
  <c r="Q2246" i="1"/>
  <c r="P2246" i="1"/>
  <c r="J2246" i="1"/>
  <c r="N2246" i="1" s="1"/>
  <c r="BJ2243" i="1"/>
  <c r="AP2243" i="1"/>
  <c r="V2243" i="1"/>
  <c r="G2243" i="1"/>
  <c r="N2243" i="1" s="1"/>
  <c r="BQ2239" i="1"/>
  <c r="AX2239" i="1"/>
  <c r="AD2239" i="1"/>
  <c r="Q2239" i="1"/>
  <c r="P2239" i="1"/>
  <c r="O2239" i="1"/>
  <c r="J2239" i="1"/>
  <c r="N2239" i="1" s="1"/>
  <c r="BJ2236" i="1"/>
  <c r="AP2236" i="1"/>
  <c r="V2236" i="1"/>
  <c r="Q2236" i="1"/>
  <c r="O2236" i="1"/>
  <c r="G2236" i="1"/>
  <c r="P2236" i="1" s="1"/>
  <c r="BQ2232" i="1"/>
  <c r="AX2232" i="1"/>
  <c r="AD2232" i="1"/>
  <c r="Q2232" i="1"/>
  <c r="Y2232" i="1" s="1"/>
  <c r="P2232" i="1"/>
  <c r="Z2232" i="1" s="1"/>
  <c r="O2232" i="1"/>
  <c r="N2232" i="1"/>
  <c r="X2232" i="1" s="1"/>
  <c r="J2232" i="1"/>
  <c r="BJ2229" i="1"/>
  <c r="AP2229" i="1"/>
  <c r="V2229" i="1"/>
  <c r="G2229" i="1"/>
  <c r="N2229" i="1" s="1"/>
  <c r="BQ2225" i="1"/>
  <c r="AX2225" i="1"/>
  <c r="AD2225" i="1"/>
  <c r="Q2225" i="1"/>
  <c r="P2225" i="1"/>
  <c r="J2225" i="1"/>
  <c r="O2225" i="1" s="1"/>
  <c r="BJ2222" i="1"/>
  <c r="AP2222" i="1"/>
  <c r="V2222" i="1"/>
  <c r="Q2222" i="1"/>
  <c r="O2222" i="1"/>
  <c r="G2222" i="1"/>
  <c r="P2222" i="1" s="1"/>
  <c r="BQ2218" i="1"/>
  <c r="AX2218" i="1"/>
  <c r="AD2218" i="1"/>
  <c r="Y2218" i="1"/>
  <c r="Q2218" i="1"/>
  <c r="P2218" i="1"/>
  <c r="O2218" i="1"/>
  <c r="N2218" i="1"/>
  <c r="Z2218" i="1" s="1"/>
  <c r="J2218" i="1"/>
  <c r="BJ2215" i="1"/>
  <c r="AP2215" i="1"/>
  <c r="V2215" i="1"/>
  <c r="G2215" i="1"/>
  <c r="N2215" i="1" s="1"/>
  <c r="BQ2211" i="1"/>
  <c r="AX2211" i="1"/>
  <c r="AD2211" i="1"/>
  <c r="Q2211" i="1"/>
  <c r="P2211" i="1"/>
  <c r="J2211" i="1"/>
  <c r="O2211" i="1" s="1"/>
  <c r="BJ2208" i="1"/>
  <c r="AP2208" i="1"/>
  <c r="V2208" i="1"/>
  <c r="Q2208" i="1"/>
  <c r="O2208" i="1"/>
  <c r="G2208" i="1"/>
  <c r="P2208" i="1" s="1"/>
  <c r="BQ2204" i="1"/>
  <c r="AX2204" i="1"/>
  <c r="AD2204" i="1"/>
  <c r="Q2204" i="1"/>
  <c r="Y2204" i="1" s="1"/>
  <c r="P2204" i="1"/>
  <c r="O2204" i="1"/>
  <c r="N2204" i="1"/>
  <c r="Z2204" i="1" s="1"/>
  <c r="J2204" i="1"/>
  <c r="BJ2201" i="1"/>
  <c r="AP2201" i="1"/>
  <c r="V2201" i="1"/>
  <c r="G2201" i="1"/>
  <c r="N2201" i="1" s="1"/>
  <c r="BQ2197" i="1"/>
  <c r="AX2197" i="1"/>
  <c r="AD2197" i="1"/>
  <c r="Q2197" i="1"/>
  <c r="P2197" i="1"/>
  <c r="J2197" i="1"/>
  <c r="O2197" i="1" s="1"/>
  <c r="BJ2194" i="1"/>
  <c r="AP2194" i="1"/>
  <c r="V2194" i="1"/>
  <c r="Q2194" i="1"/>
  <c r="O2194" i="1"/>
  <c r="G2194" i="1"/>
  <c r="P2194" i="1" s="1"/>
  <c r="BQ2190" i="1"/>
  <c r="AX2190" i="1"/>
  <c r="AD2190" i="1"/>
  <c r="Y2190" i="1"/>
  <c r="Q2190" i="1"/>
  <c r="P2190" i="1"/>
  <c r="O2190" i="1"/>
  <c r="N2190" i="1"/>
  <c r="Z2190" i="1" s="1"/>
  <c r="J2190" i="1"/>
  <c r="BJ2187" i="1"/>
  <c r="AP2187" i="1"/>
  <c r="V2187" i="1"/>
  <c r="G2187" i="1"/>
  <c r="N2187" i="1" s="1"/>
  <c r="BQ2183" i="1"/>
  <c r="AX2183" i="1"/>
  <c r="AD2183" i="1"/>
  <c r="Q2183" i="1"/>
  <c r="P2183" i="1"/>
  <c r="J2183" i="1"/>
  <c r="O2183" i="1" s="1"/>
  <c r="BJ2180" i="1"/>
  <c r="AP2180" i="1"/>
  <c r="V2180" i="1"/>
  <c r="Q2180" i="1"/>
  <c r="P2180" i="1"/>
  <c r="O2180" i="1"/>
  <c r="G2180" i="1"/>
  <c r="BQ2176" i="1"/>
  <c r="AX2176" i="1"/>
  <c r="AD2176" i="1"/>
  <c r="Q2176" i="1"/>
  <c r="P2176" i="1"/>
  <c r="J2176" i="1"/>
  <c r="O2176" i="1" s="1"/>
  <c r="BJ2173" i="1"/>
  <c r="AP2173" i="1"/>
  <c r="V2173" i="1"/>
  <c r="G2173" i="1"/>
  <c r="N2173" i="1" s="1"/>
  <c r="BQ2169" i="1"/>
  <c r="AX2169" i="1"/>
  <c r="AD2169" i="1"/>
  <c r="Y2169" i="1"/>
  <c r="Q2169" i="1"/>
  <c r="P2169" i="1"/>
  <c r="O2169" i="1"/>
  <c r="N2169" i="1"/>
  <c r="AA2169" i="1" s="1"/>
  <c r="J2169" i="1"/>
  <c r="BJ2166" i="1"/>
  <c r="AP2166" i="1"/>
  <c r="V2166" i="1"/>
  <c r="G2166" i="1"/>
  <c r="Q2166" i="1" s="1"/>
  <c r="BQ2162" i="1"/>
  <c r="AX2162" i="1"/>
  <c r="AD2162" i="1"/>
  <c r="Q2162" i="1"/>
  <c r="P2162" i="1"/>
  <c r="O2162" i="1"/>
  <c r="N2162" i="1"/>
  <c r="Z2162" i="1" s="1"/>
  <c r="J2162" i="1"/>
  <c r="BJ2159" i="1"/>
  <c r="AP2159" i="1"/>
  <c r="V2159" i="1"/>
  <c r="Q2159" i="1"/>
  <c r="P2159" i="1"/>
  <c r="O2159" i="1"/>
  <c r="G2159" i="1"/>
  <c r="N2159" i="1" s="1"/>
  <c r="BQ2155" i="1"/>
  <c r="AX2155" i="1"/>
  <c r="AD2155" i="1"/>
  <c r="Q2155" i="1"/>
  <c r="P2155" i="1"/>
  <c r="J2155" i="1"/>
  <c r="O2155" i="1" s="1"/>
  <c r="BJ2152" i="1"/>
  <c r="AP2152" i="1"/>
  <c r="V2152" i="1"/>
  <c r="G2152" i="1"/>
  <c r="Q2152" i="1" s="1"/>
  <c r="BQ2148" i="1"/>
  <c r="AX2148" i="1"/>
  <c r="AD2148" i="1"/>
  <c r="Q2148" i="1"/>
  <c r="P2148" i="1"/>
  <c r="J2148" i="1"/>
  <c r="O2148" i="1" s="1"/>
  <c r="BJ2145" i="1"/>
  <c r="AP2145" i="1"/>
  <c r="V2145" i="1"/>
  <c r="P2145" i="1"/>
  <c r="O2145" i="1"/>
  <c r="G2145" i="1"/>
  <c r="N2145" i="1" s="1"/>
  <c r="BQ2141" i="1"/>
  <c r="AX2141" i="1"/>
  <c r="AD2141" i="1"/>
  <c r="Q2141" i="1"/>
  <c r="P2141" i="1"/>
  <c r="J2141" i="1"/>
  <c r="O2141" i="1" s="1"/>
  <c r="BJ2138" i="1"/>
  <c r="AP2138" i="1"/>
  <c r="V2138" i="1"/>
  <c r="P2138" i="1"/>
  <c r="O2138" i="1"/>
  <c r="N2138" i="1"/>
  <c r="AA2138" i="1" s="1"/>
  <c r="G2138" i="1"/>
  <c r="Q2138" i="1" s="1"/>
  <c r="X2138" i="1" s="1"/>
  <c r="BQ2134" i="1"/>
  <c r="AX2134" i="1"/>
  <c r="AD2134" i="1"/>
  <c r="Q2134" i="1"/>
  <c r="P2134" i="1"/>
  <c r="J2134" i="1"/>
  <c r="N2131" i="1" s="1"/>
  <c r="BJ2131" i="1"/>
  <c r="AP2131" i="1"/>
  <c r="V2131" i="1"/>
  <c r="O2131" i="1"/>
  <c r="G2131" i="1"/>
  <c r="Q2131" i="1" s="1"/>
  <c r="BQ2127" i="1"/>
  <c r="AX2127" i="1"/>
  <c r="AD2127" i="1"/>
  <c r="Q2127" i="1"/>
  <c r="P2127" i="1"/>
  <c r="O2127" i="1"/>
  <c r="N2127" i="1"/>
  <c r="AA2127" i="1" s="1"/>
  <c r="J2127" i="1"/>
  <c r="BJ2124" i="1"/>
  <c r="AP2124" i="1"/>
  <c r="V2124" i="1"/>
  <c r="P2124" i="1"/>
  <c r="O2124" i="1"/>
  <c r="G2124" i="1"/>
  <c r="Q2124" i="1" s="1"/>
  <c r="BQ2120" i="1"/>
  <c r="AX2120" i="1"/>
  <c r="AD2120" i="1"/>
  <c r="Q2120" i="1"/>
  <c r="P2120" i="1"/>
  <c r="O2120" i="1"/>
  <c r="J2120" i="1"/>
  <c r="N2120" i="1" s="1"/>
  <c r="BJ2117" i="1"/>
  <c r="AP2117" i="1"/>
  <c r="V2117" i="1"/>
  <c r="Q2117" i="1"/>
  <c r="O2117" i="1"/>
  <c r="G2117" i="1"/>
  <c r="N2117" i="1" s="1"/>
  <c r="BQ2113" i="1"/>
  <c r="AX2113" i="1"/>
  <c r="AD2113" i="1"/>
  <c r="Q2113" i="1"/>
  <c r="P2113" i="1"/>
  <c r="O2113" i="1"/>
  <c r="J2113" i="1"/>
  <c r="N2113" i="1" s="1"/>
  <c r="BJ2110" i="1"/>
  <c r="AP2110" i="1"/>
  <c r="V2110" i="1"/>
  <c r="Q2110" i="1"/>
  <c r="O2110" i="1"/>
  <c r="G2110" i="1"/>
  <c r="P2110" i="1" s="1"/>
  <c r="BQ2106" i="1"/>
  <c r="AX2106" i="1"/>
  <c r="AD2106" i="1"/>
  <c r="Q2106" i="1"/>
  <c r="P2106" i="1"/>
  <c r="O2106" i="1"/>
  <c r="J2106" i="1"/>
  <c r="N2106" i="1" s="1"/>
  <c r="BJ2103" i="1"/>
  <c r="AP2103" i="1"/>
  <c r="V2103" i="1"/>
  <c r="G2103" i="1"/>
  <c r="N2103" i="1" s="1"/>
  <c r="BQ2099" i="1"/>
  <c r="AX2099" i="1"/>
  <c r="AD2099" i="1"/>
  <c r="Q2099" i="1"/>
  <c r="P2099" i="1"/>
  <c r="J2099" i="1"/>
  <c r="O2099" i="1" s="1"/>
  <c r="BJ2096" i="1"/>
  <c r="AP2096" i="1"/>
  <c r="V2096" i="1"/>
  <c r="Q2096" i="1"/>
  <c r="O2096" i="1"/>
  <c r="N2096" i="1"/>
  <c r="G2096" i="1"/>
  <c r="P2096" i="1" s="1"/>
  <c r="BQ2092" i="1"/>
  <c r="AX2092" i="1"/>
  <c r="AD2092" i="1"/>
  <c r="Q2092" i="1"/>
  <c r="P2092" i="1"/>
  <c r="O2092" i="1"/>
  <c r="N2092" i="1"/>
  <c r="J2092" i="1"/>
  <c r="BJ2089" i="1"/>
  <c r="AP2089" i="1"/>
  <c r="V2089" i="1"/>
  <c r="O2089" i="1"/>
  <c r="G2089" i="1"/>
  <c r="Q2089" i="1" s="1"/>
  <c r="BQ2085" i="1"/>
  <c r="AX2085" i="1"/>
  <c r="AD2085" i="1"/>
  <c r="Q2085" i="1"/>
  <c r="P2085" i="1"/>
  <c r="O2085" i="1"/>
  <c r="N2085" i="1"/>
  <c r="J2085" i="1"/>
  <c r="BJ2082" i="1"/>
  <c r="AP2082" i="1"/>
  <c r="V2082" i="1"/>
  <c r="P2082" i="1"/>
  <c r="N2082" i="1"/>
  <c r="G2082" i="1"/>
  <c r="Q2082" i="1" s="1"/>
  <c r="BQ2078" i="1"/>
  <c r="AX2078" i="1"/>
  <c r="AD2078" i="1"/>
  <c r="Q2078" i="1"/>
  <c r="P2078" i="1"/>
  <c r="J2078" i="1"/>
  <c r="BJ2075" i="1"/>
  <c r="AP2075" i="1"/>
  <c r="V2075" i="1"/>
  <c r="Q2075" i="1"/>
  <c r="P2075" i="1"/>
  <c r="O2075" i="1"/>
  <c r="G2075" i="1"/>
  <c r="BQ2071" i="1"/>
  <c r="AX2071" i="1"/>
  <c r="AD2071" i="1"/>
  <c r="Q2071" i="1"/>
  <c r="P2071" i="1"/>
  <c r="J2071" i="1"/>
  <c r="O2071" i="1" s="1"/>
  <c r="BJ2068" i="1"/>
  <c r="AP2068" i="1"/>
  <c r="V2068" i="1"/>
  <c r="G2068" i="1"/>
  <c r="Q2068" i="1" s="1"/>
  <c r="BQ2064" i="1"/>
  <c r="AX2064" i="1"/>
  <c r="AD2064" i="1"/>
  <c r="Q2064" i="1"/>
  <c r="P2064" i="1"/>
  <c r="J2064" i="1"/>
  <c r="BJ2061" i="1"/>
  <c r="AP2061" i="1"/>
  <c r="V2061" i="1"/>
  <c r="Q2061" i="1"/>
  <c r="P2061" i="1"/>
  <c r="O2061" i="1"/>
  <c r="G2061" i="1"/>
  <c r="BQ2057" i="1"/>
  <c r="AX2057" i="1"/>
  <c r="AD2057" i="1"/>
  <c r="Q2057" i="1"/>
  <c r="P2057" i="1"/>
  <c r="J2057" i="1"/>
  <c r="O2057" i="1" s="1"/>
  <c r="BJ2054" i="1"/>
  <c r="AP2054" i="1"/>
  <c r="V2054" i="1"/>
  <c r="O2054" i="1"/>
  <c r="G2054" i="1"/>
  <c r="Q2054" i="1" s="1"/>
  <c r="BQ2050" i="1"/>
  <c r="AX2050" i="1"/>
  <c r="AD2050" i="1"/>
  <c r="Q2050" i="1"/>
  <c r="P2050" i="1"/>
  <c r="J2050" i="1"/>
  <c r="BJ2047" i="1"/>
  <c r="AP2047" i="1"/>
  <c r="V2047" i="1"/>
  <c r="Q2047" i="1"/>
  <c r="P2047" i="1"/>
  <c r="O2047" i="1"/>
  <c r="G2047" i="1"/>
  <c r="BQ2043" i="1"/>
  <c r="AX2043" i="1"/>
  <c r="AD2043" i="1"/>
  <c r="Q2043" i="1"/>
  <c r="P2043" i="1"/>
  <c r="O2043" i="1"/>
  <c r="N2043" i="1"/>
  <c r="J2043" i="1"/>
  <c r="BJ2040" i="1"/>
  <c r="AP2040" i="1"/>
  <c r="V2040" i="1"/>
  <c r="Q2040" i="1"/>
  <c r="G2040" i="1"/>
  <c r="P2040" i="1" s="1"/>
  <c r="BQ2036" i="1"/>
  <c r="AX2036" i="1"/>
  <c r="AD2036" i="1"/>
  <c r="Q2036" i="1"/>
  <c r="P2036" i="1"/>
  <c r="J2036" i="1"/>
  <c r="BJ2033" i="1"/>
  <c r="AP2033" i="1"/>
  <c r="V2033" i="1"/>
  <c r="O2033" i="1"/>
  <c r="G2033" i="1"/>
  <c r="Q2033" i="1" s="1"/>
  <c r="BQ2029" i="1"/>
  <c r="AX2029" i="1"/>
  <c r="AD2029" i="1"/>
  <c r="Q2029" i="1"/>
  <c r="P2029" i="1"/>
  <c r="O2029" i="1"/>
  <c r="N2029" i="1"/>
  <c r="AA2029" i="1" s="1"/>
  <c r="J2029" i="1"/>
  <c r="BJ2026" i="1"/>
  <c r="AP2026" i="1"/>
  <c r="X2026" i="1"/>
  <c r="V2026" i="1"/>
  <c r="Q2026" i="1"/>
  <c r="P2026" i="1"/>
  <c r="O2026" i="1"/>
  <c r="N2026" i="1"/>
  <c r="AA2026" i="1" s="1"/>
  <c r="G2026" i="1"/>
  <c r="BQ2022" i="1"/>
  <c r="AX2022" i="1"/>
  <c r="AD2022" i="1"/>
  <c r="Q2022" i="1"/>
  <c r="P2022" i="1"/>
  <c r="J2022" i="1"/>
  <c r="BJ2019" i="1"/>
  <c r="AP2019" i="1"/>
  <c r="V2019" i="1"/>
  <c r="O2019" i="1"/>
  <c r="G2019" i="1"/>
  <c r="Q2019" i="1" s="1"/>
  <c r="BQ2015" i="1"/>
  <c r="AX2015" i="1"/>
  <c r="AD2015" i="1"/>
  <c r="Q2015" i="1"/>
  <c r="P2015" i="1"/>
  <c r="N2015" i="1"/>
  <c r="J2015" i="1"/>
  <c r="O2015" i="1" s="1"/>
  <c r="BJ2012" i="1"/>
  <c r="AP2012" i="1"/>
  <c r="V2012" i="1"/>
  <c r="Q2012" i="1"/>
  <c r="P2012" i="1"/>
  <c r="G2012" i="1"/>
  <c r="O2012" i="1" s="1"/>
  <c r="BQ2008" i="1"/>
  <c r="AX2008" i="1"/>
  <c r="AD2008" i="1"/>
  <c r="Q2008" i="1"/>
  <c r="P2008" i="1"/>
  <c r="J2008" i="1"/>
  <c r="BJ2005" i="1"/>
  <c r="AP2005" i="1"/>
  <c r="V2005" i="1"/>
  <c r="G2005" i="1"/>
  <c r="Q2005" i="1" s="1"/>
  <c r="BQ2001" i="1"/>
  <c r="AX2001" i="1"/>
  <c r="AD2001" i="1"/>
  <c r="Q2001" i="1"/>
  <c r="P2001" i="1"/>
  <c r="N2001" i="1"/>
  <c r="J2001" i="1"/>
  <c r="O2001" i="1" s="1"/>
  <c r="BJ1998" i="1"/>
  <c r="AP1998" i="1"/>
  <c r="X1998" i="1"/>
  <c r="V1998" i="1"/>
  <c r="Q1998" i="1"/>
  <c r="P1998" i="1"/>
  <c r="O1998" i="1"/>
  <c r="N1998" i="1"/>
  <c r="AA1998" i="1" s="1"/>
  <c r="G1998" i="1"/>
  <c r="BQ1994" i="1"/>
  <c r="AX1994" i="1"/>
  <c r="AD1994" i="1"/>
  <c r="Q1994" i="1"/>
  <c r="P1994" i="1"/>
  <c r="J1994" i="1"/>
  <c r="BJ1991" i="1"/>
  <c r="AP1991" i="1"/>
  <c r="V1991" i="1"/>
  <c r="O1991" i="1"/>
  <c r="G1991" i="1"/>
  <c r="Q1991" i="1" s="1"/>
  <c r="BQ1987" i="1"/>
  <c r="AX1987" i="1"/>
  <c r="AD1987" i="1"/>
  <c r="Q1987" i="1"/>
  <c r="P1987" i="1"/>
  <c r="O1987" i="1"/>
  <c r="N1987" i="1"/>
  <c r="J1987" i="1"/>
  <c r="BJ1984" i="1"/>
  <c r="AP1984" i="1"/>
  <c r="V1984" i="1"/>
  <c r="O1984" i="1"/>
  <c r="N1984" i="1"/>
  <c r="G1984" i="1"/>
  <c r="Q1984" i="1" s="1"/>
  <c r="BQ1980" i="1"/>
  <c r="AX1980" i="1"/>
  <c r="AD1980" i="1"/>
  <c r="Q1980" i="1"/>
  <c r="P1980" i="1"/>
  <c r="J1980" i="1"/>
  <c r="BJ1977" i="1"/>
  <c r="AP1977" i="1"/>
  <c r="V1977" i="1"/>
  <c r="Q1977" i="1"/>
  <c r="P1977" i="1"/>
  <c r="O1977" i="1"/>
  <c r="G1977" i="1"/>
  <c r="N1977" i="1" s="1"/>
  <c r="BQ1973" i="1"/>
  <c r="AX1973" i="1"/>
  <c r="AD1973" i="1"/>
  <c r="Q1973" i="1"/>
  <c r="P1973" i="1"/>
  <c r="J1973" i="1"/>
  <c r="O1973" i="1" s="1"/>
  <c r="BJ1970" i="1"/>
  <c r="AP1970" i="1"/>
  <c r="V1970" i="1"/>
  <c r="N1970" i="1"/>
  <c r="G1970" i="1"/>
  <c r="Q1970" i="1" s="1"/>
  <c r="BQ1966" i="1"/>
  <c r="AX1966" i="1"/>
  <c r="AD1966" i="1"/>
  <c r="Q1966" i="1"/>
  <c r="P1966" i="1"/>
  <c r="J1966" i="1"/>
  <c r="BJ1963" i="1"/>
  <c r="AP1963" i="1"/>
  <c r="V1963" i="1"/>
  <c r="Q1963" i="1"/>
  <c r="O1963" i="1"/>
  <c r="G1963" i="1"/>
  <c r="P1963" i="1" s="1"/>
  <c r="BQ1959" i="1"/>
  <c r="AX1959" i="1"/>
  <c r="AD1959" i="1"/>
  <c r="Q1959" i="1"/>
  <c r="P1959" i="1"/>
  <c r="J1959" i="1"/>
  <c r="O1959" i="1" s="1"/>
  <c r="BJ1956" i="1"/>
  <c r="AP1956" i="1"/>
  <c r="V1956" i="1"/>
  <c r="Q1956" i="1"/>
  <c r="P1956" i="1"/>
  <c r="O1956" i="1"/>
  <c r="G1956" i="1"/>
  <c r="N1956" i="1" s="1"/>
  <c r="X1956" i="1" s="1"/>
  <c r="BQ1952" i="1"/>
  <c r="AX1952" i="1"/>
  <c r="AD1952" i="1"/>
  <c r="Q1952" i="1"/>
  <c r="P1952" i="1"/>
  <c r="J1952" i="1"/>
  <c r="BJ1949" i="1"/>
  <c r="AP1949" i="1"/>
  <c r="V1949" i="1"/>
  <c r="Q1949" i="1"/>
  <c r="P1949" i="1"/>
  <c r="O1949" i="1"/>
  <c r="G1949" i="1"/>
  <c r="BQ1945" i="1"/>
  <c r="AX1945" i="1"/>
  <c r="AD1945" i="1"/>
  <c r="Q1945" i="1"/>
  <c r="P1945" i="1"/>
  <c r="N1945" i="1"/>
  <c r="J1945" i="1"/>
  <c r="O1945" i="1" s="1"/>
  <c r="BJ1942" i="1"/>
  <c r="AP1942" i="1"/>
  <c r="V1942" i="1"/>
  <c r="P1942" i="1"/>
  <c r="N1942" i="1"/>
  <c r="G1942" i="1"/>
  <c r="Q1942" i="1" s="1"/>
  <c r="BQ1938" i="1"/>
  <c r="AX1938" i="1"/>
  <c r="AD1938" i="1"/>
  <c r="Q1938" i="1"/>
  <c r="P1938" i="1"/>
  <c r="J1938" i="1"/>
  <c r="BJ1935" i="1"/>
  <c r="AP1935" i="1"/>
  <c r="V1935" i="1"/>
  <c r="P1935" i="1"/>
  <c r="O1935" i="1"/>
  <c r="G1935" i="1"/>
  <c r="Q1935" i="1" s="1"/>
  <c r="BQ1931" i="1"/>
  <c r="AX1931" i="1"/>
  <c r="AD1931" i="1"/>
  <c r="Q1931" i="1"/>
  <c r="P1931" i="1"/>
  <c r="O1931" i="1"/>
  <c r="N1931" i="1"/>
  <c r="J1931" i="1"/>
  <c r="BJ1928" i="1"/>
  <c r="AP1928" i="1"/>
  <c r="V1928" i="1"/>
  <c r="Q1928" i="1"/>
  <c r="G1928" i="1"/>
  <c r="P1928" i="1" s="1"/>
  <c r="BQ1924" i="1"/>
  <c r="AX1924" i="1"/>
  <c r="AD1924" i="1"/>
  <c r="Q1924" i="1"/>
  <c r="P1924" i="1"/>
  <c r="J1924" i="1"/>
  <c r="BJ1921" i="1"/>
  <c r="AP1921" i="1"/>
  <c r="V1921" i="1"/>
  <c r="O1921" i="1"/>
  <c r="G1921" i="1"/>
  <c r="Q1921" i="1" s="1"/>
  <c r="BQ1917" i="1"/>
  <c r="AX1917" i="1"/>
  <c r="AD1917" i="1"/>
  <c r="Q1917" i="1"/>
  <c r="P1917" i="1"/>
  <c r="O1917" i="1"/>
  <c r="N1917" i="1"/>
  <c r="J1917" i="1"/>
  <c r="BJ1914" i="1"/>
  <c r="AP1914" i="1"/>
  <c r="V1914" i="1"/>
  <c r="Q1914" i="1"/>
  <c r="N1914" i="1"/>
  <c r="G1914" i="1"/>
  <c r="P1914" i="1" s="1"/>
  <c r="BQ1910" i="1"/>
  <c r="AX1910" i="1"/>
  <c r="AD1910" i="1"/>
  <c r="Q1910" i="1"/>
  <c r="P1910" i="1"/>
  <c r="J1910" i="1"/>
  <c r="BJ1907" i="1"/>
  <c r="AP1907" i="1"/>
  <c r="V1907" i="1"/>
  <c r="P1907" i="1"/>
  <c r="O1907" i="1"/>
  <c r="G1907" i="1"/>
  <c r="Q1907" i="1" s="1"/>
  <c r="BQ1903" i="1"/>
  <c r="AX1903" i="1"/>
  <c r="AD1903" i="1"/>
  <c r="Q1903" i="1"/>
  <c r="P1903" i="1"/>
  <c r="N1903" i="1"/>
  <c r="J1903" i="1"/>
  <c r="O1903" i="1" s="1"/>
  <c r="BJ1900" i="1"/>
  <c r="AP1900" i="1"/>
  <c r="V1900" i="1"/>
  <c r="N1900" i="1"/>
  <c r="G1900" i="1"/>
  <c r="Q1900" i="1" s="1"/>
  <c r="BQ1896" i="1"/>
  <c r="AX1896" i="1"/>
  <c r="AD1896" i="1"/>
  <c r="Q1896" i="1"/>
  <c r="P1896" i="1"/>
  <c r="J1896" i="1"/>
  <c r="BJ1893" i="1"/>
  <c r="AP1893" i="1"/>
  <c r="V1893" i="1"/>
  <c r="G1893" i="1"/>
  <c r="Q1893" i="1" s="1"/>
  <c r="BQ1889" i="1"/>
  <c r="AX1889" i="1"/>
  <c r="AD1889" i="1"/>
  <c r="Q1889" i="1"/>
  <c r="P1889" i="1"/>
  <c r="O1889" i="1"/>
  <c r="J1889" i="1"/>
  <c r="N1889" i="1" s="1"/>
  <c r="BJ1886" i="1"/>
  <c r="AP1886" i="1"/>
  <c r="V1886" i="1"/>
  <c r="Q1886" i="1"/>
  <c r="G1886" i="1"/>
  <c r="P1886" i="1" s="1"/>
  <c r="BQ1882" i="1"/>
  <c r="AX1882" i="1"/>
  <c r="AD1882" i="1"/>
  <c r="Q1882" i="1"/>
  <c r="P1882" i="1"/>
  <c r="J1882" i="1"/>
  <c r="BJ1879" i="1"/>
  <c r="AP1879" i="1"/>
  <c r="V1879" i="1"/>
  <c r="O1879" i="1"/>
  <c r="G1879" i="1"/>
  <c r="Q1879" i="1" s="1"/>
  <c r="BQ1875" i="1"/>
  <c r="AX1875" i="1"/>
  <c r="AD1875" i="1"/>
  <c r="Q1875" i="1"/>
  <c r="P1875" i="1"/>
  <c r="O1875" i="1"/>
  <c r="J1875" i="1"/>
  <c r="N1875" i="1" s="1"/>
  <c r="BJ1872" i="1"/>
  <c r="AP1872" i="1"/>
  <c r="V1872" i="1"/>
  <c r="P1872" i="1"/>
  <c r="G1872" i="1"/>
  <c r="Q1872" i="1" s="1"/>
  <c r="BQ1868" i="1"/>
  <c r="AX1868" i="1"/>
  <c r="AD1868" i="1"/>
  <c r="Q1868" i="1"/>
  <c r="P1868" i="1"/>
  <c r="J1868" i="1"/>
  <c r="BJ1865" i="1"/>
  <c r="AP1865" i="1"/>
  <c r="V1865" i="1"/>
  <c r="O1865" i="1"/>
  <c r="G1865" i="1"/>
  <c r="Q1865" i="1" s="1"/>
  <c r="BQ1861" i="1"/>
  <c r="AX1861" i="1"/>
  <c r="AD1861" i="1"/>
  <c r="Q1861" i="1"/>
  <c r="P1861" i="1"/>
  <c r="J1861" i="1"/>
  <c r="O1861" i="1" s="1"/>
  <c r="BJ1858" i="1"/>
  <c r="AP1858" i="1"/>
  <c r="V1858" i="1"/>
  <c r="P1858" i="1"/>
  <c r="G1858" i="1"/>
  <c r="Q1858" i="1" s="1"/>
  <c r="BQ1854" i="1"/>
  <c r="AX1854" i="1"/>
  <c r="AD1854" i="1"/>
  <c r="Q1854" i="1"/>
  <c r="P1854" i="1"/>
  <c r="J1854" i="1"/>
  <c r="BJ1851" i="1"/>
  <c r="AP1851" i="1"/>
  <c r="V1851" i="1"/>
  <c r="G1851" i="1"/>
  <c r="Q1851" i="1" s="1"/>
  <c r="BQ1847" i="1"/>
  <c r="AX1847" i="1"/>
  <c r="AD1847" i="1"/>
  <c r="Q1847" i="1"/>
  <c r="P1847" i="1"/>
  <c r="O1847" i="1"/>
  <c r="N1847" i="1"/>
  <c r="AA1847" i="1" s="1"/>
  <c r="J1847" i="1"/>
  <c r="BJ1844" i="1"/>
  <c r="AP1844" i="1"/>
  <c r="V1844" i="1"/>
  <c r="N1844" i="1"/>
  <c r="G1844" i="1"/>
  <c r="Q1844" i="1" s="1"/>
  <c r="BQ1840" i="1"/>
  <c r="AX1840" i="1"/>
  <c r="AD1840" i="1"/>
  <c r="Q1840" i="1"/>
  <c r="P1840" i="1"/>
  <c r="J1840" i="1"/>
  <c r="BJ1837" i="1"/>
  <c r="AP1837" i="1"/>
  <c r="V1837" i="1"/>
  <c r="O1837" i="1"/>
  <c r="G1837" i="1"/>
  <c r="Q1837" i="1" s="1"/>
  <c r="BQ1833" i="1"/>
  <c r="AX1833" i="1"/>
  <c r="AD1833" i="1"/>
  <c r="Q1833" i="1"/>
  <c r="P1833" i="1"/>
  <c r="N1833" i="1"/>
  <c r="AA1833" i="1" s="1"/>
  <c r="J1833" i="1"/>
  <c r="O1833" i="1" s="1"/>
  <c r="BJ1830" i="1"/>
  <c r="AP1830" i="1"/>
  <c r="V1830" i="1"/>
  <c r="G1830" i="1"/>
  <c r="Q1830" i="1" s="1"/>
  <c r="BQ1826" i="1"/>
  <c r="AX1826" i="1"/>
  <c r="AD1826" i="1"/>
  <c r="Q1826" i="1"/>
  <c r="P1826" i="1"/>
  <c r="J1826" i="1"/>
  <c r="BJ1823" i="1"/>
  <c r="AP1823" i="1"/>
  <c r="V1823" i="1"/>
  <c r="P1823" i="1"/>
  <c r="O1823" i="1"/>
  <c r="G1823" i="1"/>
  <c r="Q1823" i="1" s="1"/>
  <c r="BQ1819" i="1"/>
  <c r="AX1819" i="1"/>
  <c r="AD1819" i="1"/>
  <c r="Q1819" i="1"/>
  <c r="P1819" i="1"/>
  <c r="O1819" i="1"/>
  <c r="N1819" i="1"/>
  <c r="J1819" i="1"/>
  <c r="BJ1816" i="1"/>
  <c r="AP1816" i="1"/>
  <c r="V1816" i="1"/>
  <c r="Q1816" i="1"/>
  <c r="G1816" i="1"/>
  <c r="P1816" i="1" s="1"/>
  <c r="BQ1812" i="1"/>
  <c r="AX1812" i="1"/>
  <c r="AD1812" i="1"/>
  <c r="Q1812" i="1"/>
  <c r="P1812" i="1"/>
  <c r="J1812" i="1"/>
  <c r="BJ1809" i="1"/>
  <c r="AP1809" i="1"/>
  <c r="V1809" i="1"/>
  <c r="G1809" i="1"/>
  <c r="Q1809" i="1" s="1"/>
  <c r="BQ1805" i="1"/>
  <c r="AX1805" i="1"/>
  <c r="AD1805" i="1"/>
  <c r="Q1805" i="1"/>
  <c r="P1805" i="1"/>
  <c r="O1805" i="1"/>
  <c r="N1805" i="1"/>
  <c r="AA1805" i="1" s="1"/>
  <c r="J1805" i="1"/>
  <c r="BJ1802" i="1"/>
  <c r="AP1802" i="1"/>
  <c r="V1802" i="1"/>
  <c r="N1802" i="1"/>
  <c r="G1802" i="1"/>
  <c r="Q1802" i="1" s="1"/>
  <c r="BQ1798" i="1"/>
  <c r="AX1798" i="1"/>
  <c r="AD1798" i="1"/>
  <c r="Q1798" i="1"/>
  <c r="P1798" i="1"/>
  <c r="J1798" i="1"/>
  <c r="BJ1795" i="1"/>
  <c r="AP1795" i="1"/>
  <c r="V1795" i="1"/>
  <c r="O1795" i="1"/>
  <c r="G1795" i="1"/>
  <c r="Q1795" i="1" s="1"/>
  <c r="BQ1791" i="1"/>
  <c r="AX1791" i="1"/>
  <c r="AD1791" i="1"/>
  <c r="Q1791" i="1"/>
  <c r="P1791" i="1"/>
  <c r="J1791" i="1"/>
  <c r="O1791" i="1" s="1"/>
  <c r="BJ1788" i="1"/>
  <c r="AP1788" i="1"/>
  <c r="V1788" i="1"/>
  <c r="G1788" i="1"/>
  <c r="Q1788" i="1" s="1"/>
  <c r="BQ1784" i="1"/>
  <c r="AX1784" i="1"/>
  <c r="AD1784" i="1"/>
  <c r="Q1784" i="1"/>
  <c r="P1784" i="1"/>
  <c r="J1784" i="1"/>
  <c r="BJ1781" i="1"/>
  <c r="AP1781" i="1"/>
  <c r="V1781" i="1"/>
  <c r="Q1781" i="1"/>
  <c r="P1781" i="1"/>
  <c r="O1781" i="1"/>
  <c r="G1781" i="1"/>
  <c r="BQ1777" i="1"/>
  <c r="AX1777" i="1"/>
  <c r="AD1777" i="1"/>
  <c r="Q1777" i="1"/>
  <c r="P1777" i="1"/>
  <c r="J1777" i="1"/>
  <c r="O1777" i="1" s="1"/>
  <c r="BJ1774" i="1"/>
  <c r="AP1774" i="1"/>
  <c r="V1774" i="1"/>
  <c r="Q1774" i="1"/>
  <c r="O1774" i="1"/>
  <c r="N1774" i="1"/>
  <c r="G1774" i="1"/>
  <c r="P1774" i="1" s="1"/>
  <c r="X1774" i="1" s="1"/>
  <c r="BQ1770" i="1"/>
  <c r="AX1770" i="1"/>
  <c r="AD1770" i="1"/>
  <c r="Q1770" i="1"/>
  <c r="P1770" i="1"/>
  <c r="J1770" i="1"/>
  <c r="BJ1767" i="1"/>
  <c r="AP1767" i="1"/>
  <c r="V1767" i="1"/>
  <c r="G1767" i="1"/>
  <c r="Q1767" i="1" s="1"/>
  <c r="BQ1763" i="1"/>
  <c r="AX1763" i="1"/>
  <c r="AD1763" i="1"/>
  <c r="Q1763" i="1"/>
  <c r="P1763" i="1"/>
  <c r="O1763" i="1"/>
  <c r="J1763" i="1"/>
  <c r="N1763" i="1" s="1"/>
  <c r="BJ1760" i="1"/>
  <c r="AP1760" i="1"/>
  <c r="V1760" i="1"/>
  <c r="Q1760" i="1"/>
  <c r="O1760" i="1"/>
  <c r="G1760" i="1"/>
  <c r="P1760" i="1" s="1"/>
  <c r="BQ1756" i="1"/>
  <c r="AX1756" i="1"/>
  <c r="AD1756" i="1"/>
  <c r="Q1756" i="1"/>
  <c r="P1756" i="1"/>
  <c r="O1756" i="1"/>
  <c r="J1756" i="1"/>
  <c r="N1756" i="1" s="1"/>
  <c r="BJ1753" i="1"/>
  <c r="AP1753" i="1"/>
  <c r="V1753" i="1"/>
  <c r="Q1753" i="1"/>
  <c r="P1753" i="1"/>
  <c r="O1753" i="1"/>
  <c r="G1753" i="1"/>
  <c r="N1753" i="1" s="1"/>
  <c r="BQ1749" i="1"/>
  <c r="AX1749" i="1"/>
  <c r="AD1749" i="1"/>
  <c r="Q1749" i="1"/>
  <c r="P1749" i="1"/>
  <c r="N1749" i="1"/>
  <c r="J1749" i="1"/>
  <c r="O1749" i="1" s="1"/>
  <c r="BJ1746" i="1"/>
  <c r="AP1746" i="1"/>
  <c r="V1746" i="1"/>
  <c r="G1746" i="1"/>
  <c r="Q1746" i="1" s="1"/>
  <c r="BQ1742" i="1"/>
  <c r="AX1742" i="1"/>
  <c r="AD1742" i="1"/>
  <c r="Q1742" i="1"/>
  <c r="P1742" i="1"/>
  <c r="J1742" i="1"/>
  <c r="O1742" i="1" s="1"/>
  <c r="BJ1739" i="1"/>
  <c r="AP1739" i="1"/>
  <c r="V1739" i="1"/>
  <c r="Q1739" i="1"/>
  <c r="X1739" i="1" s="1"/>
  <c r="P1739" i="1"/>
  <c r="O1739" i="1"/>
  <c r="N1739" i="1"/>
  <c r="Z1739" i="1" s="1"/>
  <c r="G1739" i="1"/>
  <c r="BQ1735" i="1"/>
  <c r="AX1735" i="1"/>
  <c r="AD1735" i="1"/>
  <c r="Q1735" i="1"/>
  <c r="P1735" i="1"/>
  <c r="J1735" i="1"/>
  <c r="O1735" i="1" s="1"/>
  <c r="BJ1732" i="1"/>
  <c r="AP1732" i="1"/>
  <c r="V1732" i="1"/>
  <c r="O1732" i="1"/>
  <c r="G1732" i="1"/>
  <c r="Q1732" i="1" s="1"/>
  <c r="BQ1728" i="1"/>
  <c r="AX1728" i="1"/>
  <c r="AD1728" i="1"/>
  <c r="Q1728" i="1"/>
  <c r="P1728" i="1"/>
  <c r="O1728" i="1"/>
  <c r="J1728" i="1"/>
  <c r="N1728" i="1" s="1"/>
  <c r="BJ1725" i="1"/>
  <c r="AP1725" i="1"/>
  <c r="V1725" i="1"/>
  <c r="Q1725" i="1"/>
  <c r="G1725" i="1"/>
  <c r="P1725" i="1" s="1"/>
  <c r="BQ1721" i="1"/>
  <c r="AX1721" i="1"/>
  <c r="AD1721" i="1"/>
  <c r="Q1721" i="1"/>
  <c r="P1721" i="1"/>
  <c r="J1721" i="1"/>
  <c r="O1721" i="1" s="1"/>
  <c r="BJ1718" i="1"/>
  <c r="AP1718" i="1"/>
  <c r="V1718" i="1"/>
  <c r="O1718" i="1"/>
  <c r="G1718" i="1"/>
  <c r="Q1718" i="1" s="1"/>
  <c r="BQ1714" i="1"/>
  <c r="AX1714" i="1"/>
  <c r="AD1714" i="1"/>
  <c r="Q1714" i="1"/>
  <c r="P1714" i="1"/>
  <c r="J1714" i="1"/>
  <c r="O1714" i="1" s="1"/>
  <c r="BJ1711" i="1"/>
  <c r="AP1711" i="1"/>
  <c r="V1711" i="1"/>
  <c r="G1711" i="1"/>
  <c r="Q1711" i="1" s="1"/>
  <c r="BQ1707" i="1"/>
  <c r="AX1707" i="1"/>
  <c r="AD1707" i="1"/>
  <c r="Q1707" i="1"/>
  <c r="P1707" i="1"/>
  <c r="N1707" i="1"/>
  <c r="J1707" i="1"/>
  <c r="O1707" i="1" s="1"/>
  <c r="BJ1704" i="1"/>
  <c r="AP1704" i="1"/>
  <c r="V1704" i="1"/>
  <c r="P1704" i="1"/>
  <c r="G1704" i="1"/>
  <c r="Q1704" i="1" s="1"/>
  <c r="BQ1700" i="1"/>
  <c r="AX1700" i="1"/>
  <c r="AD1700" i="1"/>
  <c r="Q1700" i="1"/>
  <c r="P1700" i="1"/>
  <c r="J1700" i="1"/>
  <c r="O1700" i="1" s="1"/>
  <c r="BJ1697" i="1"/>
  <c r="AP1697" i="1"/>
  <c r="V1697" i="1"/>
  <c r="O1697" i="1"/>
  <c r="N1697" i="1"/>
  <c r="G1697" i="1"/>
  <c r="Q1697" i="1" s="1"/>
  <c r="BQ1693" i="1"/>
  <c r="AX1693" i="1"/>
  <c r="AD1693" i="1"/>
  <c r="Q1693" i="1"/>
  <c r="P1693" i="1"/>
  <c r="O1693" i="1"/>
  <c r="N1693" i="1"/>
  <c r="AA1693" i="1" s="1"/>
  <c r="J1693" i="1"/>
  <c r="BJ1690" i="1"/>
  <c r="AP1690" i="1"/>
  <c r="V1690" i="1"/>
  <c r="N1690" i="1"/>
  <c r="G1690" i="1"/>
  <c r="Q1690" i="1" s="1"/>
  <c r="BQ1686" i="1"/>
  <c r="AX1686" i="1"/>
  <c r="AD1686" i="1"/>
  <c r="Q1686" i="1"/>
  <c r="P1686" i="1"/>
  <c r="J1686" i="1"/>
  <c r="O1686" i="1" s="1"/>
  <c r="BJ1683" i="1"/>
  <c r="AP1683" i="1"/>
  <c r="V1683" i="1"/>
  <c r="P1683" i="1"/>
  <c r="O1683" i="1"/>
  <c r="N1683" i="1"/>
  <c r="G1683" i="1"/>
  <c r="Q1683" i="1" s="1"/>
  <c r="BQ1679" i="1"/>
  <c r="AX1679" i="1"/>
  <c r="AD1679" i="1"/>
  <c r="Q1679" i="1"/>
  <c r="P1679" i="1"/>
  <c r="J1679" i="1"/>
  <c r="O1679" i="1" s="1"/>
  <c r="BJ1676" i="1"/>
  <c r="AP1676" i="1"/>
  <c r="V1676" i="1"/>
  <c r="O1676" i="1"/>
  <c r="G1676" i="1"/>
  <c r="Q1676" i="1" s="1"/>
  <c r="BQ1672" i="1"/>
  <c r="AX1672" i="1"/>
  <c r="AD1672" i="1"/>
  <c r="Q1672" i="1"/>
  <c r="P1672" i="1"/>
  <c r="O1672" i="1"/>
  <c r="N1672" i="1"/>
  <c r="Y1672" i="1" s="1"/>
  <c r="J1672" i="1"/>
  <c r="BJ1669" i="1"/>
  <c r="AP1669" i="1"/>
  <c r="V1669" i="1"/>
  <c r="Q1669" i="1"/>
  <c r="O1669" i="1"/>
  <c r="N1669" i="1"/>
  <c r="G1669" i="1"/>
  <c r="P1669" i="1" s="1"/>
  <c r="BQ1665" i="1"/>
  <c r="AX1665" i="1"/>
  <c r="AD1665" i="1"/>
  <c r="Q1665" i="1"/>
  <c r="P1665" i="1"/>
  <c r="N1665" i="1"/>
  <c r="J1665" i="1"/>
  <c r="O1665" i="1" s="1"/>
  <c r="BJ1662" i="1"/>
  <c r="AP1662" i="1"/>
  <c r="V1662" i="1"/>
  <c r="O1662" i="1"/>
  <c r="N1662" i="1"/>
  <c r="G1662" i="1"/>
  <c r="Q1662" i="1" s="1"/>
  <c r="BQ1658" i="1"/>
  <c r="AX1658" i="1"/>
  <c r="AD1658" i="1"/>
  <c r="Q1658" i="1"/>
  <c r="P1658" i="1"/>
  <c r="J1658" i="1"/>
  <c r="O1658" i="1" s="1"/>
  <c r="BJ1655" i="1"/>
  <c r="AP1655" i="1"/>
  <c r="V1655" i="1"/>
  <c r="P1655" i="1"/>
  <c r="O1655" i="1"/>
  <c r="N1655" i="1"/>
  <c r="Z1655" i="1" s="1"/>
  <c r="G1655" i="1"/>
  <c r="Q1655" i="1" s="1"/>
  <c r="BQ1651" i="1"/>
  <c r="AX1651" i="1"/>
  <c r="AD1651" i="1"/>
  <c r="Q1651" i="1"/>
  <c r="P1651" i="1"/>
  <c r="N1651" i="1"/>
  <c r="J1651" i="1"/>
  <c r="O1651" i="1" s="1"/>
  <c r="BJ1648" i="1"/>
  <c r="AP1648" i="1"/>
  <c r="V1648" i="1"/>
  <c r="Q1648" i="1"/>
  <c r="P1648" i="1"/>
  <c r="X1648" i="1" s="1"/>
  <c r="O1648" i="1"/>
  <c r="N1648" i="1"/>
  <c r="AA1648" i="1" s="1"/>
  <c r="G1648" i="1"/>
  <c r="BQ1644" i="1"/>
  <c r="AX1644" i="1"/>
  <c r="AD1644" i="1"/>
  <c r="Q1644" i="1"/>
  <c r="P1644" i="1"/>
  <c r="O1644" i="1"/>
  <c r="J1644" i="1"/>
  <c r="N1644" i="1" s="1"/>
  <c r="BJ1641" i="1"/>
  <c r="AP1641" i="1"/>
  <c r="V1641" i="1"/>
  <c r="P1641" i="1"/>
  <c r="O1641" i="1"/>
  <c r="N1641" i="1"/>
  <c r="G1641" i="1"/>
  <c r="Q1641" i="1" s="1"/>
  <c r="Y1641" i="1" s="1"/>
  <c r="BQ1637" i="1"/>
  <c r="AX1637" i="1"/>
  <c r="AD1637" i="1"/>
  <c r="Q1637" i="1"/>
  <c r="P1637" i="1"/>
  <c r="O1637" i="1"/>
  <c r="N1637" i="1"/>
  <c r="AA1637" i="1" s="1"/>
  <c r="J1637" i="1"/>
  <c r="BJ1634" i="1"/>
  <c r="AP1634" i="1"/>
  <c r="V1634" i="1"/>
  <c r="Q1634" i="1"/>
  <c r="P1634" i="1"/>
  <c r="Y1634" i="1" s="1"/>
  <c r="O1634" i="1"/>
  <c r="N1634" i="1"/>
  <c r="AA1634" i="1" s="1"/>
  <c r="G1634" i="1"/>
  <c r="BQ1630" i="1"/>
  <c r="AX1630" i="1"/>
  <c r="AD1630" i="1"/>
  <c r="Q1630" i="1"/>
  <c r="P1630" i="1"/>
  <c r="O1630" i="1"/>
  <c r="N1630" i="1"/>
  <c r="Y1630" i="1" s="1"/>
  <c r="J1630" i="1"/>
  <c r="BJ1627" i="1"/>
  <c r="AP1627" i="1"/>
  <c r="V1627" i="1"/>
  <c r="G1627" i="1"/>
  <c r="Q1627" i="1" s="1"/>
  <c r="BQ1623" i="1"/>
  <c r="AX1623" i="1"/>
  <c r="AD1623" i="1"/>
  <c r="Q1623" i="1"/>
  <c r="P1623" i="1"/>
  <c r="O1623" i="1"/>
  <c r="N1623" i="1"/>
  <c r="AA1623" i="1" s="1"/>
  <c r="J1623" i="1"/>
  <c r="BJ1620" i="1"/>
  <c r="AP1620" i="1"/>
  <c r="V1620" i="1"/>
  <c r="Q1620" i="1"/>
  <c r="P1620" i="1"/>
  <c r="G1620" i="1"/>
  <c r="O1620" i="1" s="1"/>
  <c r="BQ1616" i="1"/>
  <c r="AX1616" i="1"/>
  <c r="AD1616" i="1"/>
  <c r="Q1616" i="1"/>
  <c r="P1616" i="1"/>
  <c r="O1616" i="1"/>
  <c r="N1616" i="1"/>
  <c r="Y1616" i="1" s="1"/>
  <c r="J1616" i="1"/>
  <c r="BJ1613" i="1"/>
  <c r="AP1613" i="1"/>
  <c r="V1613" i="1"/>
  <c r="Q1613" i="1"/>
  <c r="O1613" i="1"/>
  <c r="G1613" i="1"/>
  <c r="P1613" i="1" s="1"/>
  <c r="BQ1609" i="1"/>
  <c r="AX1609" i="1"/>
  <c r="AD1609" i="1"/>
  <c r="Q1609" i="1"/>
  <c r="P1609" i="1"/>
  <c r="J1609" i="1"/>
  <c r="O1609" i="1" s="1"/>
  <c r="BJ1606" i="1"/>
  <c r="AP1606" i="1"/>
  <c r="V1606" i="1"/>
  <c r="O1606" i="1"/>
  <c r="G1606" i="1"/>
  <c r="Q1606" i="1" s="1"/>
  <c r="BQ1602" i="1"/>
  <c r="AX1602" i="1"/>
  <c r="AD1602" i="1"/>
  <c r="Q1602" i="1"/>
  <c r="P1602" i="1"/>
  <c r="N1602" i="1"/>
  <c r="J1602" i="1"/>
  <c r="O1602" i="1" s="1"/>
  <c r="BJ1599" i="1"/>
  <c r="AP1599" i="1"/>
  <c r="V1599" i="1"/>
  <c r="G1599" i="1"/>
  <c r="Q1599" i="1" s="1"/>
  <c r="BQ1595" i="1"/>
  <c r="AX1595" i="1"/>
  <c r="AD1595" i="1"/>
  <c r="Q1595" i="1"/>
  <c r="P1595" i="1"/>
  <c r="J1595" i="1"/>
  <c r="O1595" i="1" s="1"/>
  <c r="BJ1592" i="1"/>
  <c r="AP1592" i="1"/>
  <c r="V1592" i="1"/>
  <c r="O1592" i="1"/>
  <c r="G1592" i="1"/>
  <c r="Q1592" i="1" s="1"/>
  <c r="BQ1588" i="1"/>
  <c r="AX1588" i="1"/>
  <c r="AD1588" i="1"/>
  <c r="Q1588" i="1"/>
  <c r="P1588" i="1"/>
  <c r="O1588" i="1"/>
  <c r="J1588" i="1"/>
  <c r="N1588" i="1" s="1"/>
  <c r="BJ1585" i="1"/>
  <c r="AP1585" i="1"/>
  <c r="V1585" i="1"/>
  <c r="Q1585" i="1"/>
  <c r="G1585" i="1"/>
  <c r="P1585" i="1" s="1"/>
  <c r="BQ1581" i="1"/>
  <c r="AX1581" i="1"/>
  <c r="AD1581" i="1"/>
  <c r="Q1581" i="1"/>
  <c r="P1581" i="1"/>
  <c r="J1581" i="1"/>
  <c r="O1581" i="1" s="1"/>
  <c r="BJ1578" i="1"/>
  <c r="AP1578" i="1"/>
  <c r="V1578" i="1"/>
  <c r="O1578" i="1"/>
  <c r="G1578" i="1"/>
  <c r="Q1578" i="1" s="1"/>
  <c r="BQ1574" i="1"/>
  <c r="AX1574" i="1"/>
  <c r="AD1574" i="1"/>
  <c r="Q1574" i="1"/>
  <c r="P1574" i="1"/>
  <c r="J1574" i="1"/>
  <c r="O1574" i="1" s="1"/>
  <c r="BJ1571" i="1"/>
  <c r="AP1571" i="1"/>
  <c r="V1571" i="1"/>
  <c r="O1571" i="1"/>
  <c r="G1571" i="1"/>
  <c r="Q1571" i="1" s="1"/>
  <c r="BQ1567" i="1"/>
  <c r="AX1567" i="1"/>
  <c r="AD1567" i="1"/>
  <c r="Q1567" i="1"/>
  <c r="P1567" i="1"/>
  <c r="O1567" i="1"/>
  <c r="N1567" i="1"/>
  <c r="AA1567" i="1" s="1"/>
  <c r="J1567" i="1"/>
  <c r="BJ1564" i="1"/>
  <c r="AP1564" i="1"/>
  <c r="V1564" i="1"/>
  <c r="Q1564" i="1"/>
  <c r="O1564" i="1"/>
  <c r="G1564" i="1"/>
  <c r="P1564" i="1" s="1"/>
  <c r="BQ1560" i="1"/>
  <c r="AX1560" i="1"/>
  <c r="AD1560" i="1"/>
  <c r="Q1560" i="1"/>
  <c r="P1560" i="1"/>
  <c r="J1560" i="1"/>
  <c r="O1560" i="1" s="1"/>
  <c r="BJ1557" i="1"/>
  <c r="AP1557" i="1"/>
  <c r="V1557" i="1"/>
  <c r="N1557" i="1"/>
  <c r="G1557" i="1"/>
  <c r="Q1557" i="1" s="1"/>
  <c r="BQ1553" i="1"/>
  <c r="AX1553" i="1"/>
  <c r="AD1553" i="1"/>
  <c r="Q1553" i="1"/>
  <c r="P1553" i="1"/>
  <c r="O1553" i="1"/>
  <c r="N1553" i="1"/>
  <c r="AA1553" i="1" s="1"/>
  <c r="J1553" i="1"/>
  <c r="BJ1550" i="1"/>
  <c r="AP1550" i="1"/>
  <c r="V1550" i="1"/>
  <c r="Q1550" i="1"/>
  <c r="P1550" i="1"/>
  <c r="O1550" i="1"/>
  <c r="G1550" i="1"/>
  <c r="N1550" i="1" s="1"/>
  <c r="BQ1546" i="1"/>
  <c r="AX1546" i="1"/>
  <c r="AD1546" i="1"/>
  <c r="Q1546" i="1"/>
  <c r="P1546" i="1"/>
  <c r="J1546" i="1"/>
  <c r="O1546" i="1" s="1"/>
  <c r="BJ1543" i="1"/>
  <c r="AP1543" i="1"/>
  <c r="V1543" i="1"/>
  <c r="O1543" i="1"/>
  <c r="G1543" i="1"/>
  <c r="Q1543" i="1" s="1"/>
  <c r="BQ1539" i="1"/>
  <c r="AX1539" i="1"/>
  <c r="AD1539" i="1"/>
  <c r="Q1539" i="1"/>
  <c r="P1539" i="1"/>
  <c r="J1539" i="1"/>
  <c r="O1539" i="1" s="1"/>
  <c r="BJ1536" i="1"/>
  <c r="AP1536" i="1"/>
  <c r="V1536" i="1"/>
  <c r="G1536" i="1"/>
  <c r="Q1536" i="1" s="1"/>
  <c r="BQ1532" i="1"/>
  <c r="AX1532" i="1"/>
  <c r="AD1532" i="1"/>
  <c r="Q1532" i="1"/>
  <c r="P1532" i="1"/>
  <c r="N1532" i="1"/>
  <c r="J1532" i="1"/>
  <c r="O1532" i="1" s="1"/>
  <c r="BJ1529" i="1"/>
  <c r="AP1529" i="1"/>
  <c r="V1529" i="1"/>
  <c r="O1529" i="1"/>
  <c r="N1529" i="1"/>
  <c r="G1529" i="1"/>
  <c r="Q1529" i="1" s="1"/>
  <c r="BQ1525" i="1"/>
  <c r="AX1525" i="1"/>
  <c r="AD1525" i="1"/>
  <c r="Q1525" i="1"/>
  <c r="P1525" i="1"/>
  <c r="J1525" i="1"/>
  <c r="O1525" i="1" s="1"/>
  <c r="BJ1522" i="1"/>
  <c r="AP1522" i="1"/>
  <c r="V1522" i="1"/>
  <c r="Q1522" i="1"/>
  <c r="P1522" i="1"/>
  <c r="O1522" i="1"/>
  <c r="N1522" i="1"/>
  <c r="AA1522" i="1" s="1"/>
  <c r="G1522" i="1"/>
  <c r="BQ1518" i="1"/>
  <c r="AX1518" i="1"/>
  <c r="AD1518" i="1"/>
  <c r="Q1518" i="1"/>
  <c r="P1518" i="1"/>
  <c r="J1518" i="1"/>
  <c r="O1518" i="1" s="1"/>
  <c r="BJ1515" i="1"/>
  <c r="AP1515" i="1"/>
  <c r="V1515" i="1"/>
  <c r="P1515" i="1"/>
  <c r="O1515" i="1"/>
  <c r="N1515" i="1"/>
  <c r="G1515" i="1"/>
  <c r="Q1515" i="1" s="1"/>
  <c r="BQ1511" i="1"/>
  <c r="AX1511" i="1"/>
  <c r="AD1511" i="1"/>
  <c r="Q1511" i="1"/>
  <c r="P1511" i="1"/>
  <c r="O1511" i="1"/>
  <c r="N1511" i="1"/>
  <c r="AA1511" i="1" s="1"/>
  <c r="J1511" i="1"/>
  <c r="BJ1508" i="1"/>
  <c r="AP1508" i="1"/>
  <c r="V1508" i="1"/>
  <c r="N1508" i="1"/>
  <c r="G1508" i="1"/>
  <c r="Q1508" i="1" s="1"/>
  <c r="BQ1504" i="1"/>
  <c r="AX1504" i="1"/>
  <c r="AD1504" i="1"/>
  <c r="Q1504" i="1"/>
  <c r="P1504" i="1"/>
  <c r="J1504" i="1"/>
  <c r="O1504" i="1" s="1"/>
  <c r="BJ1501" i="1"/>
  <c r="AP1501" i="1"/>
  <c r="V1501" i="1"/>
  <c r="P1501" i="1"/>
  <c r="G1501" i="1"/>
  <c r="Q1501" i="1" s="1"/>
  <c r="BQ1497" i="1"/>
  <c r="AX1497" i="1"/>
  <c r="AD1497" i="1"/>
  <c r="Q1497" i="1"/>
  <c r="P1497" i="1"/>
  <c r="N1497" i="1"/>
  <c r="J1497" i="1"/>
  <c r="O1497" i="1" s="1"/>
  <c r="X1497" i="1" s="1"/>
  <c r="BJ1494" i="1"/>
  <c r="AP1494" i="1"/>
  <c r="V1494" i="1"/>
  <c r="G1494" i="1"/>
  <c r="Q1494" i="1" s="1"/>
  <c r="BQ1490" i="1"/>
  <c r="AX1490" i="1"/>
  <c r="AD1490" i="1"/>
  <c r="Q1490" i="1"/>
  <c r="P1490" i="1"/>
  <c r="O1490" i="1"/>
  <c r="J1490" i="1"/>
  <c r="N1490" i="1" s="1"/>
  <c r="BJ1487" i="1"/>
  <c r="AP1487" i="1"/>
  <c r="V1487" i="1"/>
  <c r="G1487" i="1"/>
  <c r="Q1487" i="1" s="1"/>
  <c r="BQ1483" i="1"/>
  <c r="AX1483" i="1"/>
  <c r="AD1483" i="1"/>
  <c r="Q1483" i="1"/>
  <c r="P1483" i="1"/>
  <c r="O1483" i="1"/>
  <c r="Y1483" i="1" s="1"/>
  <c r="N1483" i="1"/>
  <c r="AA1483" i="1" s="1"/>
  <c r="J1483" i="1"/>
  <c r="BJ1480" i="1"/>
  <c r="AP1480" i="1"/>
  <c r="V1480" i="1"/>
  <c r="G1480" i="1"/>
  <c r="Q1480" i="1" s="1"/>
  <c r="BQ1476" i="1"/>
  <c r="AX1476" i="1"/>
  <c r="AD1476" i="1"/>
  <c r="Q1476" i="1"/>
  <c r="P1476" i="1"/>
  <c r="J1476" i="1"/>
  <c r="O1476" i="1" s="1"/>
  <c r="BJ1473" i="1"/>
  <c r="AP1473" i="1"/>
  <c r="V1473" i="1"/>
  <c r="Q1473" i="1"/>
  <c r="O1473" i="1"/>
  <c r="G1473" i="1"/>
  <c r="P1473" i="1" s="1"/>
  <c r="BQ1469" i="1"/>
  <c r="AX1469" i="1"/>
  <c r="AD1469" i="1"/>
  <c r="Q1469" i="1"/>
  <c r="Y1469" i="1" s="1"/>
  <c r="P1469" i="1"/>
  <c r="O1469" i="1"/>
  <c r="N1469" i="1"/>
  <c r="AA1469" i="1" s="1"/>
  <c r="J1469" i="1"/>
  <c r="BJ1466" i="1"/>
  <c r="AP1466" i="1"/>
  <c r="V1466" i="1"/>
  <c r="G1466" i="1"/>
  <c r="Q1466" i="1" s="1"/>
  <c r="BQ1462" i="1"/>
  <c r="AX1462" i="1"/>
  <c r="AD1462" i="1"/>
  <c r="Q1462" i="1"/>
  <c r="P1462" i="1"/>
  <c r="J1462" i="1"/>
  <c r="O1462" i="1" s="1"/>
  <c r="BJ1459" i="1"/>
  <c r="AP1459" i="1"/>
  <c r="V1459" i="1"/>
  <c r="Q1459" i="1"/>
  <c r="P1459" i="1"/>
  <c r="O1459" i="1"/>
  <c r="G1459" i="1"/>
  <c r="N1459" i="1" s="1"/>
  <c r="BQ1455" i="1"/>
  <c r="AX1455" i="1"/>
  <c r="AD1455" i="1"/>
  <c r="Q1455" i="1"/>
  <c r="P1455" i="1"/>
  <c r="O1455" i="1"/>
  <c r="N1455" i="1"/>
  <c r="AA1455" i="1" s="1"/>
  <c r="J1455" i="1"/>
  <c r="BJ1452" i="1"/>
  <c r="AP1452" i="1"/>
  <c r="V1452" i="1"/>
  <c r="P1452" i="1"/>
  <c r="G1452" i="1"/>
  <c r="Q1452" i="1" s="1"/>
  <c r="BQ1448" i="1"/>
  <c r="AX1448" i="1"/>
  <c r="AD1448" i="1"/>
  <c r="Q1448" i="1"/>
  <c r="P1448" i="1"/>
  <c r="J1448" i="1"/>
  <c r="O1448" i="1" s="1"/>
  <c r="BJ1445" i="1"/>
  <c r="AP1445" i="1"/>
  <c r="V1445" i="1"/>
  <c r="P1445" i="1"/>
  <c r="O1445" i="1"/>
  <c r="G1445" i="1"/>
  <c r="Q1445" i="1" s="1"/>
  <c r="BQ1441" i="1"/>
  <c r="AX1441" i="1"/>
  <c r="AD1441" i="1"/>
  <c r="Q1441" i="1"/>
  <c r="P1441" i="1"/>
  <c r="J1441" i="1"/>
  <c r="O1441" i="1" s="1"/>
  <c r="BJ1438" i="1"/>
  <c r="AP1438" i="1"/>
  <c r="V1438" i="1"/>
  <c r="Q1438" i="1"/>
  <c r="P1438" i="1"/>
  <c r="O1438" i="1"/>
  <c r="N1438" i="1"/>
  <c r="AA1438" i="1" s="1"/>
  <c r="G1438" i="1"/>
  <c r="BQ1434" i="1"/>
  <c r="AX1434" i="1"/>
  <c r="AD1434" i="1"/>
  <c r="Q1434" i="1"/>
  <c r="P1434" i="1"/>
  <c r="J1434" i="1"/>
  <c r="O1434" i="1" s="1"/>
  <c r="BJ1431" i="1"/>
  <c r="AP1431" i="1"/>
  <c r="V1431" i="1"/>
  <c r="O1431" i="1"/>
  <c r="G1431" i="1"/>
  <c r="Q1431" i="1" s="1"/>
  <c r="BQ1427" i="1"/>
  <c r="AX1427" i="1"/>
  <c r="AD1427" i="1"/>
  <c r="Q1427" i="1"/>
  <c r="P1427" i="1"/>
  <c r="N1427" i="1"/>
  <c r="J1427" i="1"/>
  <c r="O1427" i="1" s="1"/>
  <c r="BJ1424" i="1"/>
  <c r="AP1424" i="1"/>
  <c r="V1424" i="1"/>
  <c r="P1424" i="1"/>
  <c r="G1424" i="1"/>
  <c r="Q1424" i="1" s="1"/>
  <c r="BQ1420" i="1"/>
  <c r="AX1420" i="1"/>
  <c r="AD1420" i="1"/>
  <c r="Q1420" i="1"/>
  <c r="P1420" i="1"/>
  <c r="N1420" i="1"/>
  <c r="Y1420" i="1" s="1"/>
  <c r="J1420" i="1"/>
  <c r="O1420" i="1" s="1"/>
  <c r="BJ1417" i="1"/>
  <c r="AP1417" i="1"/>
  <c r="V1417" i="1"/>
  <c r="P1417" i="1"/>
  <c r="O1417" i="1"/>
  <c r="G1417" i="1"/>
  <c r="Q1417" i="1" s="1"/>
  <c r="BQ1413" i="1"/>
  <c r="AX1413" i="1"/>
  <c r="AD1413" i="1"/>
  <c r="Q1413" i="1"/>
  <c r="P1413" i="1"/>
  <c r="N1413" i="1"/>
  <c r="AA1413" i="1" s="1"/>
  <c r="J1413" i="1"/>
  <c r="O1413" i="1" s="1"/>
  <c r="BJ1410" i="1"/>
  <c r="AP1410" i="1"/>
  <c r="V1410" i="1"/>
  <c r="G1410" i="1"/>
  <c r="Q1410" i="1" s="1"/>
  <c r="BQ1406" i="1"/>
  <c r="AX1406" i="1"/>
  <c r="AD1406" i="1"/>
  <c r="Q1406" i="1"/>
  <c r="P1406" i="1"/>
  <c r="N1406" i="1"/>
  <c r="Y1406" i="1" s="1"/>
  <c r="J1406" i="1"/>
  <c r="O1406" i="1" s="1"/>
  <c r="BJ1403" i="1"/>
  <c r="AP1403" i="1"/>
  <c r="V1403" i="1"/>
  <c r="Q1403" i="1"/>
  <c r="P1403" i="1"/>
  <c r="O1403" i="1"/>
  <c r="N1403" i="1"/>
  <c r="Z1403" i="1" s="1"/>
  <c r="G1403" i="1"/>
  <c r="BQ1399" i="1"/>
  <c r="AX1399" i="1"/>
  <c r="AD1399" i="1"/>
  <c r="Q1399" i="1"/>
  <c r="P1399" i="1"/>
  <c r="J1399" i="1"/>
  <c r="O1399" i="1" s="1"/>
  <c r="BJ1396" i="1"/>
  <c r="AP1396" i="1"/>
  <c r="V1396" i="1"/>
  <c r="O1396" i="1"/>
  <c r="N1396" i="1"/>
  <c r="G1396" i="1"/>
  <c r="Q1396" i="1" s="1"/>
  <c r="BQ1392" i="1"/>
  <c r="AX1392" i="1"/>
  <c r="AD1392" i="1"/>
  <c r="Q1392" i="1"/>
  <c r="P1392" i="1"/>
  <c r="J1392" i="1"/>
  <c r="O1392" i="1" s="1"/>
  <c r="BJ1389" i="1"/>
  <c r="AP1389" i="1"/>
  <c r="V1389" i="1"/>
  <c r="P1389" i="1"/>
  <c r="O1389" i="1"/>
  <c r="G1389" i="1"/>
  <c r="Q1389" i="1" s="1"/>
  <c r="BQ1385" i="1"/>
  <c r="AX1385" i="1"/>
  <c r="AD1385" i="1"/>
  <c r="Q1385" i="1"/>
  <c r="P1385" i="1"/>
  <c r="J1385" i="1"/>
  <c r="O1385" i="1" s="1"/>
  <c r="BJ1382" i="1"/>
  <c r="AP1382" i="1"/>
  <c r="V1382" i="1"/>
  <c r="O1382" i="1"/>
  <c r="N1382" i="1"/>
  <c r="G1382" i="1"/>
  <c r="Q1382" i="1" s="1"/>
  <c r="BQ1378" i="1"/>
  <c r="AX1378" i="1"/>
  <c r="AD1378" i="1"/>
  <c r="Q1378" i="1"/>
  <c r="P1378" i="1"/>
  <c r="J1378" i="1"/>
  <c r="O1378" i="1" s="1"/>
  <c r="BJ1375" i="1"/>
  <c r="AP1375" i="1"/>
  <c r="V1375" i="1"/>
  <c r="P1375" i="1"/>
  <c r="O1375" i="1"/>
  <c r="G1375" i="1"/>
  <c r="Q1375" i="1" s="1"/>
  <c r="BQ1371" i="1"/>
  <c r="AX1371" i="1"/>
  <c r="AD1371" i="1"/>
  <c r="Q1371" i="1"/>
  <c r="P1371" i="1"/>
  <c r="N1371" i="1"/>
  <c r="J1371" i="1"/>
  <c r="O1371" i="1" s="1"/>
  <c r="BJ1368" i="1"/>
  <c r="AP1368" i="1"/>
  <c r="V1368" i="1"/>
  <c r="P1368" i="1"/>
  <c r="G1368" i="1"/>
  <c r="Q1368" i="1" s="1"/>
  <c r="BQ1364" i="1"/>
  <c r="AX1364" i="1"/>
  <c r="AD1364" i="1"/>
  <c r="Q1364" i="1"/>
  <c r="P1364" i="1"/>
  <c r="O1364" i="1"/>
  <c r="J1364" i="1"/>
  <c r="N1364" i="1" s="1"/>
  <c r="BJ1361" i="1"/>
  <c r="AP1361" i="1"/>
  <c r="V1361" i="1"/>
  <c r="G1361" i="1"/>
  <c r="Q1361" i="1" s="1"/>
  <c r="BQ1357" i="1"/>
  <c r="AX1357" i="1"/>
  <c r="AD1357" i="1"/>
  <c r="Q1357" i="1"/>
  <c r="P1357" i="1"/>
  <c r="O1357" i="1"/>
  <c r="J1357" i="1"/>
  <c r="N1357" i="1" s="1"/>
  <c r="BJ1354" i="1"/>
  <c r="AP1354" i="1"/>
  <c r="V1354" i="1"/>
  <c r="Q1354" i="1"/>
  <c r="O1354" i="1"/>
  <c r="G1354" i="1"/>
  <c r="P1354" i="1" s="1"/>
  <c r="BQ1350" i="1"/>
  <c r="AX1350" i="1"/>
  <c r="AD1350" i="1"/>
  <c r="Q1350" i="1"/>
  <c r="P1350" i="1"/>
  <c r="J1350" i="1"/>
  <c r="O1350" i="1" s="1"/>
  <c r="BJ1347" i="1"/>
  <c r="AP1347" i="1"/>
  <c r="V1347" i="1"/>
  <c r="G1347" i="1"/>
  <c r="Q1347" i="1" s="1"/>
  <c r="BQ1343" i="1"/>
  <c r="AX1343" i="1"/>
  <c r="AD1343" i="1"/>
  <c r="Q1343" i="1"/>
  <c r="P1343" i="1"/>
  <c r="O1343" i="1"/>
  <c r="J1343" i="1"/>
  <c r="N1343" i="1" s="1"/>
  <c r="BJ1340" i="1"/>
  <c r="AP1340" i="1"/>
  <c r="V1340" i="1"/>
  <c r="Q1340" i="1"/>
  <c r="N1340" i="1"/>
  <c r="G1340" i="1"/>
  <c r="P1340" i="1" s="1"/>
  <c r="BQ1336" i="1"/>
  <c r="AX1336" i="1"/>
  <c r="AD1336" i="1"/>
  <c r="Q1336" i="1"/>
  <c r="P1336" i="1"/>
  <c r="N1336" i="1"/>
  <c r="Y1336" i="1" s="1"/>
  <c r="J1336" i="1"/>
  <c r="O1336" i="1" s="1"/>
  <c r="BJ1333" i="1"/>
  <c r="AP1333" i="1"/>
  <c r="V1333" i="1"/>
  <c r="G1333" i="1"/>
  <c r="Q1333" i="1" s="1"/>
  <c r="BQ1329" i="1"/>
  <c r="AX1329" i="1"/>
  <c r="AD1329" i="1"/>
  <c r="Q1329" i="1"/>
  <c r="P1329" i="1"/>
  <c r="O1329" i="1"/>
  <c r="J1329" i="1"/>
  <c r="N1329" i="1" s="1"/>
  <c r="BJ1326" i="1"/>
  <c r="AP1326" i="1"/>
  <c r="V1326" i="1"/>
  <c r="Q1326" i="1"/>
  <c r="P1326" i="1"/>
  <c r="O1326" i="1"/>
  <c r="N1326" i="1"/>
  <c r="AA1326" i="1" s="1"/>
  <c r="G1326" i="1"/>
  <c r="BQ1322" i="1"/>
  <c r="AX1322" i="1"/>
  <c r="AD1322" i="1"/>
  <c r="Q1322" i="1"/>
  <c r="P1322" i="1"/>
  <c r="J1322" i="1"/>
  <c r="O1322" i="1" s="1"/>
  <c r="BJ1319" i="1"/>
  <c r="AP1319" i="1"/>
  <c r="V1319" i="1"/>
  <c r="G1319" i="1"/>
  <c r="Q1319" i="1" s="1"/>
  <c r="BQ1315" i="1"/>
  <c r="AX1315" i="1"/>
  <c r="AD1315" i="1"/>
  <c r="Q1315" i="1"/>
  <c r="P1315" i="1"/>
  <c r="O1315" i="1"/>
  <c r="J1315" i="1"/>
  <c r="N1315" i="1" s="1"/>
  <c r="BJ1312" i="1"/>
  <c r="AP1312" i="1"/>
  <c r="V1312" i="1"/>
  <c r="Q1312" i="1"/>
  <c r="O1312" i="1"/>
  <c r="G1312" i="1"/>
  <c r="P1312" i="1" s="1"/>
  <c r="BQ1308" i="1"/>
  <c r="AX1308" i="1"/>
  <c r="AD1308" i="1"/>
  <c r="Q1308" i="1"/>
  <c r="P1308" i="1"/>
  <c r="N1308" i="1"/>
  <c r="Y1308" i="1" s="1"/>
  <c r="J1308" i="1"/>
  <c r="O1308" i="1" s="1"/>
  <c r="BJ1305" i="1"/>
  <c r="AP1305" i="1"/>
  <c r="V1305" i="1"/>
  <c r="G1305" i="1"/>
  <c r="Q1305" i="1" s="1"/>
  <c r="BQ1301" i="1"/>
  <c r="AX1301" i="1"/>
  <c r="AD1301" i="1"/>
  <c r="Q1301" i="1"/>
  <c r="P1301" i="1"/>
  <c r="J1301" i="1"/>
  <c r="O1301" i="1" s="1"/>
  <c r="BJ1298" i="1"/>
  <c r="AP1298" i="1"/>
  <c r="V1298" i="1"/>
  <c r="P1298" i="1"/>
  <c r="G1298" i="1"/>
  <c r="Q1298" i="1" s="1"/>
  <c r="BQ1294" i="1"/>
  <c r="AX1294" i="1"/>
  <c r="AD1294" i="1"/>
  <c r="Q1294" i="1"/>
  <c r="P1294" i="1"/>
  <c r="N1294" i="1"/>
  <c r="J1294" i="1"/>
  <c r="O1294" i="1" s="1"/>
  <c r="BJ1291" i="1"/>
  <c r="AP1291" i="1"/>
  <c r="V1291" i="1"/>
  <c r="Q1291" i="1"/>
  <c r="P1291" i="1"/>
  <c r="O1291" i="1"/>
  <c r="N1291" i="1"/>
  <c r="Z1291" i="1" s="1"/>
  <c r="G1291" i="1"/>
  <c r="BQ1287" i="1"/>
  <c r="AX1287" i="1"/>
  <c r="AD1287" i="1"/>
  <c r="Q1287" i="1"/>
  <c r="P1287" i="1"/>
  <c r="O1287" i="1"/>
  <c r="N1287" i="1"/>
  <c r="AA1287" i="1" s="1"/>
  <c r="J1287" i="1"/>
  <c r="BJ1284" i="1"/>
  <c r="AP1284" i="1"/>
  <c r="V1284" i="1"/>
  <c r="Q1284" i="1"/>
  <c r="P1284" i="1"/>
  <c r="G1284" i="1"/>
  <c r="O1284" i="1" s="1"/>
  <c r="BQ1280" i="1"/>
  <c r="AX1280" i="1"/>
  <c r="AD1280" i="1"/>
  <c r="Q1280" i="1"/>
  <c r="P1280" i="1"/>
  <c r="J1280" i="1"/>
  <c r="O1280" i="1" s="1"/>
  <c r="BJ1277" i="1"/>
  <c r="AP1277" i="1"/>
  <c r="V1277" i="1"/>
  <c r="Q1277" i="1"/>
  <c r="G1277" i="1"/>
  <c r="P1277" i="1" s="1"/>
  <c r="BQ1273" i="1"/>
  <c r="AX1273" i="1"/>
  <c r="AD1273" i="1"/>
  <c r="Q1273" i="1"/>
  <c r="P1273" i="1"/>
  <c r="N1273" i="1"/>
  <c r="J1273" i="1"/>
  <c r="O1273" i="1" s="1"/>
  <c r="BJ1270" i="1"/>
  <c r="AP1270" i="1"/>
  <c r="V1270" i="1"/>
  <c r="Q1270" i="1"/>
  <c r="P1270" i="1"/>
  <c r="N1270" i="1"/>
  <c r="AA1270" i="1" s="1"/>
  <c r="G1270" i="1"/>
  <c r="O1270" i="1" s="1"/>
  <c r="BQ1266" i="1"/>
  <c r="AX1266" i="1"/>
  <c r="AD1266" i="1"/>
  <c r="Q1266" i="1"/>
  <c r="P1266" i="1"/>
  <c r="J1266" i="1"/>
  <c r="O1266" i="1" s="1"/>
  <c r="BJ1263" i="1"/>
  <c r="AP1263" i="1"/>
  <c r="V1263" i="1"/>
  <c r="G1263" i="1"/>
  <c r="Q1263" i="1" s="1"/>
  <c r="BQ1259" i="1"/>
  <c r="AX1259" i="1"/>
  <c r="AD1259" i="1"/>
  <c r="Q1259" i="1"/>
  <c r="P1259" i="1"/>
  <c r="O1259" i="1"/>
  <c r="N1259" i="1"/>
  <c r="AA1259" i="1" s="1"/>
  <c r="J1259" i="1"/>
  <c r="BJ1256" i="1"/>
  <c r="AP1256" i="1"/>
  <c r="V1256" i="1"/>
  <c r="Q1256" i="1"/>
  <c r="P1256" i="1"/>
  <c r="O1256" i="1"/>
  <c r="N1256" i="1"/>
  <c r="AA1256" i="1" s="1"/>
  <c r="G1256" i="1"/>
  <c r="BQ1252" i="1"/>
  <c r="AX1252" i="1"/>
  <c r="AD1252" i="1"/>
  <c r="Q1252" i="1"/>
  <c r="P1252" i="1"/>
  <c r="J1252" i="1"/>
  <c r="O1252" i="1" s="1"/>
  <c r="BJ1249" i="1"/>
  <c r="AP1249" i="1"/>
  <c r="V1249" i="1"/>
  <c r="G1249" i="1"/>
  <c r="Q1249" i="1" s="1"/>
  <c r="BQ1245" i="1"/>
  <c r="AX1245" i="1"/>
  <c r="AD1245" i="1"/>
  <c r="Q1245" i="1"/>
  <c r="P1245" i="1"/>
  <c r="J1245" i="1"/>
  <c r="O1245" i="1" s="1"/>
  <c r="BJ1242" i="1"/>
  <c r="AP1242" i="1"/>
  <c r="V1242" i="1"/>
  <c r="Q1242" i="1"/>
  <c r="O1242" i="1"/>
  <c r="N1242" i="1"/>
  <c r="G1242" i="1"/>
  <c r="P1242" i="1" s="1"/>
  <c r="BQ1238" i="1"/>
  <c r="AX1238" i="1"/>
  <c r="AD1238" i="1"/>
  <c r="Q1238" i="1"/>
  <c r="P1238" i="1"/>
  <c r="J1238" i="1"/>
  <c r="O1238" i="1" s="1"/>
  <c r="BJ1235" i="1"/>
  <c r="AP1235" i="1"/>
  <c r="V1235" i="1"/>
  <c r="G1235" i="1"/>
  <c r="Q1235" i="1" s="1"/>
  <c r="BQ1231" i="1"/>
  <c r="AX1231" i="1"/>
  <c r="AD1231" i="1"/>
  <c r="Q1231" i="1"/>
  <c r="P1231" i="1"/>
  <c r="O1231" i="1"/>
  <c r="N1231" i="1"/>
  <c r="AA1231" i="1" s="1"/>
  <c r="J1231" i="1"/>
  <c r="BJ1228" i="1"/>
  <c r="AP1228" i="1"/>
  <c r="V1228" i="1"/>
  <c r="Q1228" i="1"/>
  <c r="P1228" i="1"/>
  <c r="O1228" i="1"/>
  <c r="G1228" i="1"/>
  <c r="N1228" i="1" s="1"/>
  <c r="BQ1224" i="1"/>
  <c r="AX1224" i="1"/>
  <c r="AD1224" i="1"/>
  <c r="Q1224" i="1"/>
  <c r="P1224" i="1"/>
  <c r="J1224" i="1"/>
  <c r="O1224" i="1" s="1"/>
  <c r="BJ1221" i="1"/>
  <c r="AP1221" i="1"/>
  <c r="V1221" i="1"/>
  <c r="O1221" i="1"/>
  <c r="G1221" i="1"/>
  <c r="Q1221" i="1" s="1"/>
  <c r="BQ1217" i="1"/>
  <c r="AX1217" i="1"/>
  <c r="AD1217" i="1"/>
  <c r="Q1217" i="1"/>
  <c r="P1217" i="1"/>
  <c r="O1217" i="1"/>
  <c r="J1217" i="1"/>
  <c r="N1217" i="1" s="1"/>
  <c r="BJ1214" i="1"/>
  <c r="AP1214" i="1"/>
  <c r="V1214" i="1"/>
  <c r="Q1214" i="1"/>
  <c r="P1214" i="1"/>
  <c r="O1214" i="1"/>
  <c r="N1214" i="1"/>
  <c r="AA1214" i="1" s="1"/>
  <c r="G1214" i="1"/>
  <c r="BQ1210" i="1"/>
  <c r="AX1210" i="1"/>
  <c r="AD1210" i="1"/>
  <c r="Q1210" i="1"/>
  <c r="P1210" i="1"/>
  <c r="J1210" i="1"/>
  <c r="O1210" i="1" s="1"/>
  <c r="BJ1207" i="1"/>
  <c r="AP1207" i="1"/>
  <c r="V1207" i="1"/>
  <c r="P1207" i="1"/>
  <c r="O1207" i="1"/>
  <c r="G1207" i="1"/>
  <c r="Q1207" i="1" s="1"/>
  <c r="BQ1203" i="1"/>
  <c r="AX1203" i="1"/>
  <c r="AD1203" i="1"/>
  <c r="Q1203" i="1"/>
  <c r="P1203" i="1"/>
  <c r="J1203" i="1"/>
  <c r="O1203" i="1" s="1"/>
  <c r="BJ1200" i="1"/>
  <c r="AP1200" i="1"/>
  <c r="V1200" i="1"/>
  <c r="O1200" i="1"/>
  <c r="G1200" i="1"/>
  <c r="Q1200" i="1" s="1"/>
  <c r="BQ1196" i="1"/>
  <c r="AX1196" i="1"/>
  <c r="AD1196" i="1"/>
  <c r="Q1196" i="1"/>
  <c r="P1196" i="1"/>
  <c r="O1196" i="1"/>
  <c r="N1196" i="1"/>
  <c r="Y1196" i="1" s="1"/>
  <c r="J1196" i="1"/>
  <c r="BJ1193" i="1"/>
  <c r="AP1193" i="1"/>
  <c r="V1193" i="1"/>
  <c r="Q1193" i="1"/>
  <c r="P1193" i="1"/>
  <c r="O1193" i="1"/>
  <c r="G1193" i="1"/>
  <c r="N1193" i="1" s="1"/>
  <c r="BQ1189" i="1"/>
  <c r="AX1189" i="1"/>
  <c r="AD1189" i="1"/>
  <c r="Q1189" i="1"/>
  <c r="P1189" i="1"/>
  <c r="J1189" i="1"/>
  <c r="O1189" i="1" s="1"/>
  <c r="BJ1186" i="1"/>
  <c r="AP1186" i="1"/>
  <c r="V1186" i="1"/>
  <c r="O1186" i="1"/>
  <c r="G1186" i="1"/>
  <c r="Q1186" i="1" s="1"/>
  <c r="BQ1182" i="1"/>
  <c r="AX1182" i="1"/>
  <c r="AD1182" i="1"/>
  <c r="Q1182" i="1"/>
  <c r="P1182" i="1"/>
  <c r="O1182" i="1"/>
  <c r="J1182" i="1"/>
  <c r="N1182" i="1" s="1"/>
  <c r="BJ1179" i="1"/>
  <c r="AP1179" i="1"/>
  <c r="V1179" i="1"/>
  <c r="Q1179" i="1"/>
  <c r="G1179" i="1"/>
  <c r="P1179" i="1" s="1"/>
  <c r="BQ1175" i="1"/>
  <c r="AX1175" i="1"/>
  <c r="AD1175" i="1"/>
  <c r="Q1175" i="1"/>
  <c r="P1175" i="1"/>
  <c r="N1175" i="1"/>
  <c r="AA1175" i="1" s="1"/>
  <c r="J1175" i="1"/>
  <c r="O1175" i="1" s="1"/>
  <c r="BJ1172" i="1"/>
  <c r="AP1172" i="1"/>
  <c r="V1172" i="1"/>
  <c r="P1172" i="1"/>
  <c r="G1172" i="1"/>
  <c r="Q1172" i="1" s="1"/>
  <c r="BQ1168" i="1"/>
  <c r="AX1168" i="1"/>
  <c r="AD1168" i="1"/>
  <c r="Q1168" i="1"/>
  <c r="P1168" i="1"/>
  <c r="J1168" i="1"/>
  <c r="O1168" i="1" s="1"/>
  <c r="BJ1165" i="1"/>
  <c r="AP1165" i="1"/>
  <c r="V1165" i="1"/>
  <c r="P1165" i="1"/>
  <c r="N1165" i="1"/>
  <c r="G1165" i="1"/>
  <c r="Q1165" i="1" s="1"/>
  <c r="BQ1161" i="1"/>
  <c r="AX1161" i="1"/>
  <c r="AD1161" i="1"/>
  <c r="Q1161" i="1"/>
  <c r="P1161" i="1"/>
  <c r="J1161" i="1"/>
  <c r="O1161" i="1" s="1"/>
  <c r="BJ1158" i="1"/>
  <c r="AP1158" i="1"/>
  <c r="V1158" i="1"/>
  <c r="P1158" i="1"/>
  <c r="O1158" i="1"/>
  <c r="N1158" i="1"/>
  <c r="G1158" i="1"/>
  <c r="Q1158" i="1" s="1"/>
  <c r="BQ1154" i="1"/>
  <c r="AX1154" i="1"/>
  <c r="AD1154" i="1"/>
  <c r="Q1154" i="1"/>
  <c r="P1154" i="1"/>
  <c r="N1154" i="1"/>
  <c r="Y1154" i="1" s="1"/>
  <c r="J1154" i="1"/>
  <c r="O1154" i="1" s="1"/>
  <c r="BJ1151" i="1"/>
  <c r="AP1151" i="1"/>
  <c r="V1151" i="1"/>
  <c r="N1151" i="1"/>
  <c r="G1151" i="1"/>
  <c r="Q1151" i="1" s="1"/>
  <c r="BQ1147" i="1"/>
  <c r="AX1147" i="1"/>
  <c r="AD1147" i="1"/>
  <c r="Q1147" i="1"/>
  <c r="P1147" i="1"/>
  <c r="O1147" i="1"/>
  <c r="N1147" i="1"/>
  <c r="J1147" i="1"/>
  <c r="BJ1144" i="1"/>
  <c r="AP1144" i="1"/>
  <c r="V1144" i="1"/>
  <c r="P1144" i="1"/>
  <c r="N1144" i="1"/>
  <c r="G1144" i="1"/>
  <c r="O1144" i="1" s="1"/>
  <c r="BQ1140" i="1"/>
  <c r="AX1140" i="1"/>
  <c r="AD1140" i="1"/>
  <c r="Q1140" i="1"/>
  <c r="P1140" i="1"/>
  <c r="J1140" i="1"/>
  <c r="O1140" i="1" s="1"/>
  <c r="BJ1137" i="1"/>
  <c r="AP1137" i="1"/>
  <c r="Y1137" i="1"/>
  <c r="V1137" i="1"/>
  <c r="Q1137" i="1"/>
  <c r="P1137" i="1"/>
  <c r="O1137" i="1"/>
  <c r="N1137" i="1"/>
  <c r="X1137" i="1" s="1"/>
  <c r="G1137" i="1"/>
  <c r="BQ1133" i="1"/>
  <c r="AX1133" i="1"/>
  <c r="AD1133" i="1"/>
  <c r="Q1133" i="1"/>
  <c r="P1133" i="1"/>
  <c r="O1133" i="1"/>
  <c r="N1133" i="1"/>
  <c r="J1133" i="1"/>
  <c r="BJ1130" i="1"/>
  <c r="AP1130" i="1"/>
  <c r="V1130" i="1"/>
  <c r="Q1130" i="1"/>
  <c r="P1130" i="1"/>
  <c r="O1130" i="1"/>
  <c r="N1130" i="1"/>
  <c r="G1130" i="1"/>
  <c r="BQ1126" i="1"/>
  <c r="AX1126" i="1"/>
  <c r="AD1126" i="1"/>
  <c r="Q1126" i="1"/>
  <c r="P1126" i="1"/>
  <c r="J1126" i="1"/>
  <c r="O1126" i="1" s="1"/>
  <c r="BJ1123" i="1"/>
  <c r="AP1123" i="1"/>
  <c r="V1123" i="1"/>
  <c r="G1123" i="1"/>
  <c r="Q1123" i="1" s="1"/>
  <c r="BQ1119" i="1"/>
  <c r="AX1119" i="1"/>
  <c r="AD1119" i="1"/>
  <c r="Q1119" i="1"/>
  <c r="P1119" i="1"/>
  <c r="O1119" i="1"/>
  <c r="N1119" i="1"/>
  <c r="J1119" i="1"/>
  <c r="BJ1116" i="1"/>
  <c r="AP1116" i="1"/>
  <c r="V1116" i="1"/>
  <c r="Q1116" i="1"/>
  <c r="P1116" i="1"/>
  <c r="O1116" i="1"/>
  <c r="N1116" i="1"/>
  <c r="AA1116" i="1" s="1"/>
  <c r="G1116" i="1"/>
  <c r="BQ1112" i="1"/>
  <c r="AX1112" i="1"/>
  <c r="AD1112" i="1"/>
  <c r="Q1112" i="1"/>
  <c r="P1112" i="1"/>
  <c r="J1112" i="1"/>
  <c r="O1112" i="1" s="1"/>
  <c r="BJ1109" i="1"/>
  <c r="AP1109" i="1"/>
  <c r="V1109" i="1"/>
  <c r="G1109" i="1"/>
  <c r="Q1109" i="1" s="1"/>
  <c r="BQ1105" i="1"/>
  <c r="AX1105" i="1"/>
  <c r="AD1105" i="1"/>
  <c r="Q1105" i="1"/>
  <c r="P1105" i="1"/>
  <c r="O1105" i="1"/>
  <c r="N1105" i="1"/>
  <c r="J1105" i="1"/>
  <c r="BJ1102" i="1"/>
  <c r="AP1102" i="1"/>
  <c r="V1102" i="1"/>
  <c r="Q1102" i="1"/>
  <c r="P1102" i="1"/>
  <c r="O1102" i="1"/>
  <c r="N1102" i="1"/>
  <c r="G1102" i="1"/>
  <c r="BQ1098" i="1"/>
  <c r="AX1098" i="1"/>
  <c r="AD1098" i="1"/>
  <c r="X1098" i="1"/>
  <c r="Q1098" i="1"/>
  <c r="P1098" i="1"/>
  <c r="N1098" i="1"/>
  <c r="J1098" i="1"/>
  <c r="O1098" i="1" s="1"/>
  <c r="BJ1095" i="1"/>
  <c r="AP1095" i="1"/>
  <c r="V1095" i="1"/>
  <c r="G1095" i="1"/>
  <c r="Q1095" i="1" s="1"/>
  <c r="BQ1091" i="1"/>
  <c r="AX1091" i="1"/>
  <c r="AD1091" i="1"/>
  <c r="Q1091" i="1"/>
  <c r="P1091" i="1"/>
  <c r="O1091" i="1"/>
  <c r="N1091" i="1"/>
  <c r="J1091" i="1"/>
  <c r="BJ1088" i="1"/>
  <c r="AP1088" i="1"/>
  <c r="V1088" i="1"/>
  <c r="Q1088" i="1"/>
  <c r="P1088" i="1"/>
  <c r="O1088" i="1"/>
  <c r="N1088" i="1"/>
  <c r="G1088" i="1"/>
  <c r="BQ1084" i="1"/>
  <c r="AX1084" i="1"/>
  <c r="AD1084" i="1"/>
  <c r="Q1084" i="1"/>
  <c r="P1084" i="1"/>
  <c r="J1084" i="1"/>
  <c r="O1084" i="1" s="1"/>
  <c r="BJ1081" i="1"/>
  <c r="AP1081" i="1"/>
  <c r="V1081" i="1"/>
  <c r="G1081" i="1"/>
  <c r="Q1081" i="1" s="1"/>
  <c r="BQ1077" i="1"/>
  <c r="AX1077" i="1"/>
  <c r="AD1077" i="1"/>
  <c r="Q1077" i="1"/>
  <c r="P1077" i="1"/>
  <c r="O1077" i="1"/>
  <c r="N1077" i="1"/>
  <c r="J1077" i="1"/>
  <c r="BJ1074" i="1"/>
  <c r="AP1074" i="1"/>
  <c r="V1074" i="1"/>
  <c r="Q1074" i="1"/>
  <c r="P1074" i="1"/>
  <c r="N1074" i="1"/>
  <c r="AA1074" i="1" s="1"/>
  <c r="G1074" i="1"/>
  <c r="O1074" i="1" s="1"/>
  <c r="BQ1070" i="1"/>
  <c r="AX1070" i="1"/>
  <c r="AD1070" i="1"/>
  <c r="X1070" i="1"/>
  <c r="Q1070" i="1"/>
  <c r="P1070" i="1"/>
  <c r="O1070" i="1"/>
  <c r="N1070" i="1"/>
  <c r="AA1070" i="1" s="1"/>
  <c r="J1070" i="1"/>
  <c r="BJ1067" i="1"/>
  <c r="AP1067" i="1"/>
  <c r="V1067" i="1"/>
  <c r="G1067" i="1"/>
  <c r="Q1067" i="1" s="1"/>
  <c r="BQ1063" i="1"/>
  <c r="AX1063" i="1"/>
  <c r="AD1063" i="1"/>
  <c r="Q1063" i="1"/>
  <c r="P1063" i="1"/>
  <c r="O1063" i="1"/>
  <c r="N1063" i="1"/>
  <c r="J1063" i="1"/>
  <c r="BJ1060" i="1"/>
  <c r="AP1060" i="1"/>
  <c r="V1060" i="1"/>
  <c r="Q1060" i="1"/>
  <c r="P1060" i="1"/>
  <c r="N1060" i="1"/>
  <c r="AA1060" i="1" s="1"/>
  <c r="G1060" i="1"/>
  <c r="O1060" i="1" s="1"/>
  <c r="BQ1056" i="1"/>
  <c r="AX1056" i="1"/>
  <c r="AD1056" i="1"/>
  <c r="X1056" i="1"/>
  <c r="Q1056" i="1"/>
  <c r="P1056" i="1"/>
  <c r="N1056" i="1"/>
  <c r="AA1056" i="1" s="1"/>
  <c r="J1056" i="1"/>
  <c r="O1056" i="1" s="1"/>
  <c r="BJ1053" i="1"/>
  <c r="AP1053" i="1"/>
  <c r="V1053" i="1"/>
  <c r="G1053" i="1"/>
  <c r="Q1053" i="1" s="1"/>
  <c r="BQ1049" i="1"/>
  <c r="AX1049" i="1"/>
  <c r="AD1049" i="1"/>
  <c r="Q1049" i="1"/>
  <c r="P1049" i="1"/>
  <c r="O1049" i="1"/>
  <c r="N1049" i="1"/>
  <c r="J1049" i="1"/>
  <c r="BJ1046" i="1"/>
  <c r="AP1046" i="1"/>
  <c r="V1046" i="1"/>
  <c r="Q1046" i="1"/>
  <c r="P1046" i="1"/>
  <c r="N1046" i="1"/>
  <c r="G1046" i="1"/>
  <c r="O1046" i="1" s="1"/>
  <c r="BQ1042" i="1"/>
  <c r="AX1042" i="1"/>
  <c r="AD1042" i="1"/>
  <c r="X1042" i="1"/>
  <c r="Q1042" i="1"/>
  <c r="P1042" i="1"/>
  <c r="O1042" i="1"/>
  <c r="N1042" i="1"/>
  <c r="AA1042" i="1" s="1"/>
  <c r="J1042" i="1"/>
  <c r="BJ1039" i="1"/>
  <c r="AP1039" i="1"/>
  <c r="V1039" i="1"/>
  <c r="G1039" i="1"/>
  <c r="Q1039" i="1" s="1"/>
  <c r="BQ1035" i="1"/>
  <c r="AX1035" i="1"/>
  <c r="AD1035" i="1"/>
  <c r="Q1035" i="1"/>
  <c r="P1035" i="1"/>
  <c r="O1035" i="1"/>
  <c r="N1035" i="1"/>
  <c r="J1035" i="1"/>
  <c r="BJ1032" i="1"/>
  <c r="AP1032" i="1"/>
  <c r="V1032" i="1"/>
  <c r="Q1032" i="1"/>
  <c r="P1032" i="1"/>
  <c r="O1032" i="1"/>
  <c r="N1032" i="1"/>
  <c r="AA1032" i="1" s="1"/>
  <c r="G1032" i="1"/>
  <c r="BQ1028" i="1"/>
  <c r="AX1028" i="1"/>
  <c r="AD1028" i="1"/>
  <c r="Q1028" i="1"/>
  <c r="P1028" i="1"/>
  <c r="J1028" i="1"/>
  <c r="O1028" i="1" s="1"/>
  <c r="BJ1025" i="1"/>
  <c r="AP1025" i="1"/>
  <c r="V1025" i="1"/>
  <c r="O1025" i="1"/>
  <c r="G1025" i="1"/>
  <c r="Q1025" i="1" s="1"/>
  <c r="BQ1021" i="1"/>
  <c r="AX1021" i="1"/>
  <c r="AD1021" i="1"/>
  <c r="Q1021" i="1"/>
  <c r="P1021" i="1"/>
  <c r="N1021" i="1"/>
  <c r="J1021" i="1"/>
  <c r="O1021" i="1" s="1"/>
  <c r="BJ1018" i="1"/>
  <c r="AP1018" i="1"/>
  <c r="V1018" i="1"/>
  <c r="Q1018" i="1"/>
  <c r="P1018" i="1"/>
  <c r="O1018" i="1"/>
  <c r="N1018" i="1"/>
  <c r="AA1018" i="1" s="1"/>
  <c r="G1018" i="1"/>
  <c r="BQ1014" i="1"/>
  <c r="AX1014" i="1"/>
  <c r="AD1014" i="1"/>
  <c r="Q1014" i="1"/>
  <c r="P1014" i="1"/>
  <c r="J1014" i="1"/>
  <c r="O1014" i="1" s="1"/>
  <c r="BJ1011" i="1"/>
  <c r="AP1011" i="1"/>
  <c r="V1011" i="1"/>
  <c r="O1011" i="1"/>
  <c r="G1011" i="1"/>
  <c r="Q1011" i="1" s="1"/>
  <c r="BQ1007" i="1"/>
  <c r="AX1007" i="1"/>
  <c r="AD1007" i="1"/>
  <c r="Q1007" i="1"/>
  <c r="P1007" i="1"/>
  <c r="N1007" i="1"/>
  <c r="J1007" i="1"/>
  <c r="O1007" i="1" s="1"/>
  <c r="BJ1004" i="1"/>
  <c r="AP1004" i="1"/>
  <c r="V1004" i="1"/>
  <c r="Q1004" i="1"/>
  <c r="P1004" i="1"/>
  <c r="O1004" i="1"/>
  <c r="N1004" i="1"/>
  <c r="AA1004" i="1" s="1"/>
  <c r="G1004" i="1"/>
  <c r="BQ1000" i="1"/>
  <c r="AX1000" i="1"/>
  <c r="AD1000" i="1"/>
  <c r="Q1000" i="1"/>
  <c r="P1000" i="1"/>
  <c r="J1000" i="1"/>
  <c r="O1000" i="1" s="1"/>
  <c r="BJ997" i="1"/>
  <c r="AP997" i="1"/>
  <c r="V997" i="1"/>
  <c r="G997" i="1"/>
  <c r="Q997" i="1" s="1"/>
  <c r="BQ993" i="1"/>
  <c r="AX993" i="1"/>
  <c r="AD993" i="1"/>
  <c r="Q993" i="1"/>
  <c r="P993" i="1"/>
  <c r="N993" i="1"/>
  <c r="J993" i="1"/>
  <c r="O993" i="1" s="1"/>
  <c r="BJ990" i="1"/>
  <c r="AP990" i="1"/>
  <c r="V990" i="1"/>
  <c r="Q990" i="1"/>
  <c r="P990" i="1"/>
  <c r="O990" i="1"/>
  <c r="N990" i="1"/>
  <c r="G990" i="1"/>
  <c r="BQ986" i="1"/>
  <c r="AX986" i="1"/>
  <c r="AD986" i="1"/>
  <c r="Q986" i="1"/>
  <c r="P986" i="1"/>
  <c r="J986" i="1"/>
  <c r="O986" i="1" s="1"/>
  <c r="BJ983" i="1"/>
  <c r="AP983" i="1"/>
  <c r="V983" i="1"/>
  <c r="G983" i="1"/>
  <c r="Q983" i="1" s="1"/>
  <c r="BQ979" i="1"/>
  <c r="AX979" i="1"/>
  <c r="AD979" i="1"/>
  <c r="Q979" i="1"/>
  <c r="P979" i="1"/>
  <c r="O979" i="1"/>
  <c r="N979" i="1"/>
  <c r="J979" i="1"/>
  <c r="BJ976" i="1"/>
  <c r="AP976" i="1"/>
  <c r="V976" i="1"/>
  <c r="Q976" i="1"/>
  <c r="P976" i="1"/>
  <c r="O976" i="1"/>
  <c r="N976" i="1"/>
  <c r="AA976" i="1" s="1"/>
  <c r="G976" i="1"/>
  <c r="BQ972" i="1"/>
  <c r="AX972" i="1"/>
  <c r="AD972" i="1"/>
  <c r="Q972" i="1"/>
  <c r="P972" i="1"/>
  <c r="J972" i="1"/>
  <c r="O972" i="1" s="1"/>
  <c r="BJ969" i="1"/>
  <c r="AP969" i="1"/>
  <c r="V969" i="1"/>
  <c r="G969" i="1"/>
  <c r="Q969" i="1" s="1"/>
  <c r="BQ965" i="1"/>
  <c r="AX965" i="1"/>
  <c r="AD965" i="1"/>
  <c r="Q965" i="1"/>
  <c r="P965" i="1"/>
  <c r="O965" i="1"/>
  <c r="N965" i="1"/>
  <c r="J965" i="1"/>
  <c r="BJ962" i="1"/>
  <c r="AP962" i="1"/>
  <c r="V962" i="1"/>
  <c r="Q962" i="1"/>
  <c r="P962" i="1"/>
  <c r="O962" i="1"/>
  <c r="N962" i="1"/>
  <c r="G962" i="1"/>
  <c r="BQ958" i="1"/>
  <c r="AX958" i="1"/>
  <c r="AD958" i="1"/>
  <c r="X958" i="1"/>
  <c r="Q958" i="1"/>
  <c r="P958" i="1"/>
  <c r="N958" i="1"/>
  <c r="J958" i="1"/>
  <c r="O958" i="1" s="1"/>
  <c r="BJ955" i="1"/>
  <c r="AP955" i="1"/>
  <c r="V955" i="1"/>
  <c r="G955" i="1"/>
  <c r="Q955" i="1" s="1"/>
  <c r="BQ951" i="1"/>
  <c r="AX951" i="1"/>
  <c r="AD951" i="1"/>
  <c r="Q951" i="1"/>
  <c r="P951" i="1"/>
  <c r="O951" i="1"/>
  <c r="N951" i="1"/>
  <c r="J951" i="1"/>
  <c r="BJ948" i="1"/>
  <c r="AP948" i="1"/>
  <c r="V948" i="1"/>
  <c r="P948" i="1"/>
  <c r="G948" i="1"/>
  <c r="O948" i="1" s="1"/>
  <c r="BQ944" i="1"/>
  <c r="AX944" i="1"/>
  <c r="AD944" i="1"/>
  <c r="Q944" i="1"/>
  <c r="P944" i="1"/>
  <c r="J944" i="1"/>
  <c r="O944" i="1" s="1"/>
  <c r="BJ941" i="1"/>
  <c r="AP941" i="1"/>
  <c r="V941" i="1"/>
  <c r="O941" i="1"/>
  <c r="G941" i="1"/>
  <c r="Q941" i="1" s="1"/>
  <c r="BQ937" i="1"/>
  <c r="AX937" i="1"/>
  <c r="AD937" i="1"/>
  <c r="Q937" i="1"/>
  <c r="P937" i="1"/>
  <c r="N937" i="1"/>
  <c r="J937" i="1"/>
  <c r="O937" i="1" s="1"/>
  <c r="BJ934" i="1"/>
  <c r="AP934" i="1"/>
  <c r="V934" i="1"/>
  <c r="Q934" i="1"/>
  <c r="P934" i="1"/>
  <c r="O934" i="1"/>
  <c r="G934" i="1"/>
  <c r="N934" i="1" s="1"/>
  <c r="BQ930" i="1"/>
  <c r="AX930" i="1"/>
  <c r="AD930" i="1"/>
  <c r="Q930" i="1"/>
  <c r="P930" i="1"/>
  <c r="N930" i="1"/>
  <c r="AA930" i="1" s="1"/>
  <c r="J930" i="1"/>
  <c r="O930" i="1" s="1"/>
  <c r="X930" i="1" s="1"/>
  <c r="BJ927" i="1"/>
  <c r="AP927" i="1"/>
  <c r="V927" i="1"/>
  <c r="P927" i="1"/>
  <c r="G927" i="1"/>
  <c r="Q927" i="1" s="1"/>
  <c r="BQ923" i="1"/>
  <c r="AX923" i="1"/>
  <c r="AD923" i="1"/>
  <c r="Q923" i="1"/>
  <c r="P923" i="1"/>
  <c r="N923" i="1"/>
  <c r="J923" i="1"/>
  <c r="O923" i="1" s="1"/>
  <c r="BJ920" i="1"/>
  <c r="AP920" i="1"/>
  <c r="V920" i="1"/>
  <c r="Q920" i="1"/>
  <c r="P920" i="1"/>
  <c r="O920" i="1"/>
  <c r="G920" i="1"/>
  <c r="N920" i="1" s="1"/>
  <c r="BQ916" i="1"/>
  <c r="AX916" i="1"/>
  <c r="AD916" i="1"/>
  <c r="Q916" i="1"/>
  <c r="P916" i="1"/>
  <c r="J916" i="1"/>
  <c r="O916" i="1" s="1"/>
  <c r="BJ913" i="1"/>
  <c r="AP913" i="1"/>
  <c r="V913" i="1"/>
  <c r="Q913" i="1"/>
  <c r="P913" i="1"/>
  <c r="O913" i="1"/>
  <c r="G913" i="1"/>
  <c r="N913" i="1" s="1"/>
  <c r="Y913" i="1" s="1"/>
  <c r="BQ909" i="1"/>
  <c r="AX909" i="1"/>
  <c r="AD909" i="1"/>
  <c r="Q909" i="1"/>
  <c r="P909" i="1"/>
  <c r="N909" i="1"/>
  <c r="J909" i="1"/>
  <c r="O909" i="1" s="1"/>
  <c r="BJ906" i="1"/>
  <c r="AP906" i="1"/>
  <c r="V906" i="1"/>
  <c r="Q906" i="1"/>
  <c r="P906" i="1"/>
  <c r="O906" i="1"/>
  <c r="G906" i="1"/>
  <c r="N906" i="1" s="1"/>
  <c r="BQ902" i="1"/>
  <c r="AX902" i="1"/>
  <c r="AD902" i="1"/>
  <c r="Q902" i="1"/>
  <c r="P902" i="1"/>
  <c r="J902" i="1"/>
  <c r="O902" i="1" s="1"/>
  <c r="BJ899" i="1"/>
  <c r="AP899" i="1"/>
  <c r="V899" i="1"/>
  <c r="O899" i="1"/>
  <c r="G899" i="1"/>
  <c r="Q899" i="1" s="1"/>
  <c r="BQ895" i="1"/>
  <c r="AX895" i="1"/>
  <c r="AD895" i="1"/>
  <c r="Q895" i="1"/>
  <c r="P895" i="1"/>
  <c r="N895" i="1"/>
  <c r="J895" i="1"/>
  <c r="O895" i="1" s="1"/>
  <c r="BJ892" i="1"/>
  <c r="AP892" i="1"/>
  <c r="V892" i="1"/>
  <c r="Q892" i="1"/>
  <c r="P892" i="1"/>
  <c r="O892" i="1"/>
  <c r="G892" i="1"/>
  <c r="N892" i="1" s="1"/>
  <c r="BQ888" i="1"/>
  <c r="AX888" i="1"/>
  <c r="AD888" i="1"/>
  <c r="Q888" i="1"/>
  <c r="P888" i="1"/>
  <c r="J888" i="1"/>
  <c r="O888" i="1" s="1"/>
  <c r="BJ885" i="1"/>
  <c r="AP885" i="1"/>
  <c r="V885" i="1"/>
  <c r="O885" i="1"/>
  <c r="G885" i="1"/>
  <c r="Q885" i="1" s="1"/>
  <c r="BQ881" i="1"/>
  <c r="AX881" i="1"/>
  <c r="AD881" i="1"/>
  <c r="Q881" i="1"/>
  <c r="P881" i="1"/>
  <c r="N881" i="1"/>
  <c r="J881" i="1"/>
  <c r="O881" i="1" s="1"/>
  <c r="BJ878" i="1"/>
  <c r="AP878" i="1"/>
  <c r="V878" i="1"/>
  <c r="Q878" i="1"/>
  <c r="P878" i="1"/>
  <c r="O878" i="1"/>
  <c r="G878" i="1"/>
  <c r="N878" i="1" s="1"/>
  <c r="BQ874" i="1"/>
  <c r="AX874" i="1"/>
  <c r="AD874" i="1"/>
  <c r="Q874" i="1"/>
  <c r="P874" i="1"/>
  <c r="J874" i="1"/>
  <c r="O874" i="1" s="1"/>
  <c r="BJ871" i="1"/>
  <c r="AP871" i="1"/>
  <c r="V871" i="1"/>
  <c r="O871" i="1"/>
  <c r="G871" i="1"/>
  <c r="Q871" i="1" s="1"/>
  <c r="BQ867" i="1"/>
  <c r="AX867" i="1"/>
  <c r="AD867" i="1"/>
  <c r="Q867" i="1"/>
  <c r="P867" i="1"/>
  <c r="N867" i="1"/>
  <c r="J867" i="1"/>
  <c r="O867" i="1" s="1"/>
  <c r="BJ864" i="1"/>
  <c r="AP864" i="1"/>
  <c r="V864" i="1"/>
  <c r="Q864" i="1"/>
  <c r="P864" i="1"/>
  <c r="O864" i="1"/>
  <c r="G864" i="1"/>
  <c r="N864" i="1" s="1"/>
  <c r="BQ860" i="1"/>
  <c r="AX860" i="1"/>
  <c r="AD860" i="1"/>
  <c r="Q860" i="1"/>
  <c r="P860" i="1"/>
  <c r="J860" i="1"/>
  <c r="O860" i="1" s="1"/>
  <c r="BJ857" i="1"/>
  <c r="AP857" i="1"/>
  <c r="V857" i="1"/>
  <c r="O857" i="1"/>
  <c r="G857" i="1"/>
  <c r="Q857" i="1" s="1"/>
  <c r="BQ853" i="1"/>
  <c r="AX853" i="1"/>
  <c r="AD853" i="1"/>
  <c r="Q853" i="1"/>
  <c r="P853" i="1"/>
  <c r="N853" i="1"/>
  <c r="J853" i="1"/>
  <c r="O853" i="1" s="1"/>
  <c r="BJ850" i="1"/>
  <c r="AP850" i="1"/>
  <c r="V850" i="1"/>
  <c r="Q850" i="1"/>
  <c r="P850" i="1"/>
  <c r="O850" i="1"/>
  <c r="G850" i="1"/>
  <c r="N850" i="1" s="1"/>
  <c r="BQ846" i="1"/>
  <c r="AX846" i="1"/>
  <c r="AD846" i="1"/>
  <c r="Q846" i="1"/>
  <c r="P846" i="1"/>
  <c r="J846" i="1"/>
  <c r="O846" i="1" s="1"/>
  <c r="BJ843" i="1"/>
  <c r="AP843" i="1"/>
  <c r="V843" i="1"/>
  <c r="O843" i="1"/>
  <c r="G843" i="1"/>
  <c r="Q843" i="1" s="1"/>
  <c r="BQ839" i="1"/>
  <c r="AX839" i="1"/>
  <c r="AD839" i="1"/>
  <c r="Q839" i="1"/>
  <c r="P839" i="1"/>
  <c r="N839" i="1"/>
  <c r="J839" i="1"/>
  <c r="O839" i="1" s="1"/>
  <c r="BJ836" i="1"/>
  <c r="AP836" i="1"/>
  <c r="V836" i="1"/>
  <c r="Q836" i="1"/>
  <c r="P836" i="1"/>
  <c r="O836" i="1"/>
  <c r="G836" i="1"/>
  <c r="N836" i="1" s="1"/>
  <c r="BQ832" i="1"/>
  <c r="AX832" i="1"/>
  <c r="AD832" i="1"/>
  <c r="Q832" i="1"/>
  <c r="P832" i="1"/>
  <c r="J832" i="1"/>
  <c r="O832" i="1" s="1"/>
  <c r="BJ829" i="1"/>
  <c r="AP829" i="1"/>
  <c r="V829" i="1"/>
  <c r="G829" i="1"/>
  <c r="Q829" i="1" s="1"/>
  <c r="BQ825" i="1"/>
  <c r="AX825" i="1"/>
  <c r="AD825" i="1"/>
  <c r="Q825" i="1"/>
  <c r="P825" i="1"/>
  <c r="O825" i="1"/>
  <c r="J825" i="1"/>
  <c r="N825" i="1" s="1"/>
  <c r="BJ822" i="1"/>
  <c r="AP822" i="1"/>
  <c r="V822" i="1"/>
  <c r="P822" i="1"/>
  <c r="G822" i="1"/>
  <c r="Q822" i="1" s="1"/>
  <c r="BQ818" i="1"/>
  <c r="AX818" i="1"/>
  <c r="AD818" i="1"/>
  <c r="X818" i="1"/>
  <c r="Q818" i="1"/>
  <c r="P818" i="1"/>
  <c r="Z818" i="1" s="1"/>
  <c r="O818" i="1"/>
  <c r="Y818" i="1" s="1"/>
  <c r="N818" i="1"/>
  <c r="AA818" i="1" s="1"/>
  <c r="J818" i="1"/>
  <c r="BJ815" i="1"/>
  <c r="AP815" i="1"/>
  <c r="V815" i="1"/>
  <c r="Q815" i="1"/>
  <c r="G815" i="1"/>
  <c r="P815" i="1" s="1"/>
  <c r="BQ811" i="1"/>
  <c r="AX811" i="1"/>
  <c r="AD811" i="1"/>
  <c r="Q811" i="1"/>
  <c r="P811" i="1"/>
  <c r="O811" i="1"/>
  <c r="N811" i="1"/>
  <c r="J811" i="1"/>
  <c r="BJ808" i="1"/>
  <c r="AP808" i="1"/>
  <c r="V808" i="1"/>
  <c r="P808" i="1"/>
  <c r="G808" i="1"/>
  <c r="Q808" i="1" s="1"/>
  <c r="BQ804" i="1"/>
  <c r="AX804" i="1"/>
  <c r="AD804" i="1"/>
  <c r="Q804" i="1"/>
  <c r="P804" i="1"/>
  <c r="O804" i="1"/>
  <c r="J804" i="1"/>
  <c r="N804" i="1" s="1"/>
  <c r="X804" i="1" s="1"/>
  <c r="BJ801" i="1"/>
  <c r="AP801" i="1"/>
  <c r="V801" i="1"/>
  <c r="Q801" i="1"/>
  <c r="G801" i="1"/>
  <c r="P801" i="1" s="1"/>
  <c r="BQ797" i="1"/>
  <c r="AX797" i="1"/>
  <c r="AD797" i="1"/>
  <c r="Q797" i="1"/>
  <c r="P797" i="1"/>
  <c r="O797" i="1"/>
  <c r="N797" i="1"/>
  <c r="J797" i="1"/>
  <c r="BJ794" i="1"/>
  <c r="AP794" i="1"/>
  <c r="V794" i="1"/>
  <c r="P794" i="1"/>
  <c r="G794" i="1"/>
  <c r="Q794" i="1" s="1"/>
  <c r="BQ790" i="1"/>
  <c r="AX790" i="1"/>
  <c r="AD790" i="1"/>
  <c r="Z790" i="1"/>
  <c r="X790" i="1"/>
  <c r="Q790" i="1"/>
  <c r="P790" i="1"/>
  <c r="O790" i="1"/>
  <c r="Y790" i="1" s="1"/>
  <c r="N790" i="1"/>
  <c r="AA790" i="1" s="1"/>
  <c r="AK790" i="1" s="1"/>
  <c r="J790" i="1"/>
  <c r="BJ787" i="1"/>
  <c r="AP787" i="1"/>
  <c r="V787" i="1"/>
  <c r="Q787" i="1"/>
  <c r="N787" i="1"/>
  <c r="G787" i="1"/>
  <c r="P787" i="1" s="1"/>
  <c r="BQ783" i="1"/>
  <c r="AX783" i="1"/>
  <c r="AD783" i="1"/>
  <c r="Q783" i="1"/>
  <c r="P783" i="1"/>
  <c r="O783" i="1"/>
  <c r="N783" i="1"/>
  <c r="J783" i="1"/>
  <c r="BJ780" i="1"/>
  <c r="AP780" i="1"/>
  <c r="V780" i="1"/>
  <c r="P780" i="1"/>
  <c r="G780" i="1"/>
  <c r="Q780" i="1" s="1"/>
  <c r="BQ776" i="1"/>
  <c r="AX776" i="1"/>
  <c r="AD776" i="1"/>
  <c r="Z776" i="1"/>
  <c r="X776" i="1"/>
  <c r="Q776" i="1"/>
  <c r="P776" i="1"/>
  <c r="O776" i="1"/>
  <c r="N776" i="1"/>
  <c r="Y776" i="1" s="1"/>
  <c r="J776" i="1"/>
  <c r="BJ773" i="1"/>
  <c r="AP773" i="1"/>
  <c r="V773" i="1"/>
  <c r="Q773" i="1"/>
  <c r="P773" i="1"/>
  <c r="N773" i="1"/>
  <c r="Z773" i="1" s="1"/>
  <c r="G773" i="1"/>
  <c r="O773" i="1" s="1"/>
  <c r="Y773" i="1" s="1"/>
  <c r="BQ769" i="1"/>
  <c r="AX769" i="1"/>
  <c r="AD769" i="1"/>
  <c r="Q769" i="1"/>
  <c r="P769" i="1"/>
  <c r="N769" i="1"/>
  <c r="J769" i="1"/>
  <c r="O769" i="1" s="1"/>
  <c r="BJ766" i="1"/>
  <c r="AP766" i="1"/>
  <c r="V766" i="1"/>
  <c r="P766" i="1"/>
  <c r="G766" i="1"/>
  <c r="Q766" i="1" s="1"/>
  <c r="BQ762" i="1"/>
  <c r="AX762" i="1"/>
  <c r="AD762" i="1"/>
  <c r="Z762" i="1"/>
  <c r="X762" i="1"/>
  <c r="Q762" i="1"/>
  <c r="P762" i="1"/>
  <c r="O762" i="1"/>
  <c r="N762" i="1"/>
  <c r="Y762" i="1" s="1"/>
  <c r="J762" i="1"/>
  <c r="BJ759" i="1"/>
  <c r="AP759" i="1"/>
  <c r="Y759" i="1"/>
  <c r="V759" i="1"/>
  <c r="Q759" i="1"/>
  <c r="P759" i="1"/>
  <c r="O759" i="1"/>
  <c r="N759" i="1"/>
  <c r="Z759" i="1" s="1"/>
  <c r="G759" i="1"/>
  <c r="BQ755" i="1"/>
  <c r="AX755" i="1"/>
  <c r="AD755" i="1"/>
  <c r="Q755" i="1"/>
  <c r="P755" i="1"/>
  <c r="N755" i="1"/>
  <c r="J755" i="1"/>
  <c r="O755" i="1" s="1"/>
  <c r="BJ752" i="1"/>
  <c r="AP752" i="1"/>
  <c r="V752" i="1"/>
  <c r="P752" i="1"/>
  <c r="G752" i="1"/>
  <c r="Q752" i="1" s="1"/>
  <c r="BQ748" i="1"/>
  <c r="AX748" i="1"/>
  <c r="AD748" i="1"/>
  <c r="Q748" i="1"/>
  <c r="P748" i="1"/>
  <c r="O748" i="1"/>
  <c r="J748" i="1"/>
  <c r="N748" i="1" s="1"/>
  <c r="X748" i="1" s="1"/>
  <c r="BJ745" i="1"/>
  <c r="AP745" i="1"/>
  <c r="Y745" i="1"/>
  <c r="V745" i="1"/>
  <c r="Q745" i="1"/>
  <c r="O745" i="1"/>
  <c r="N745" i="1"/>
  <c r="G745" i="1"/>
  <c r="P745" i="1" s="1"/>
  <c r="BQ741" i="1"/>
  <c r="AX741" i="1"/>
  <c r="AD741" i="1"/>
  <c r="Q741" i="1"/>
  <c r="P741" i="1"/>
  <c r="N741" i="1"/>
  <c r="J741" i="1"/>
  <c r="O741" i="1" s="1"/>
  <c r="BJ738" i="1"/>
  <c r="AP738" i="1"/>
  <c r="V738" i="1"/>
  <c r="P738" i="1"/>
  <c r="O738" i="1"/>
  <c r="G738" i="1"/>
  <c r="Q738" i="1" s="1"/>
  <c r="BQ734" i="1"/>
  <c r="AX734" i="1"/>
  <c r="AD734" i="1"/>
  <c r="Z734" i="1"/>
  <c r="X734" i="1"/>
  <c r="Q734" i="1"/>
  <c r="P734" i="1"/>
  <c r="O734" i="1"/>
  <c r="N734" i="1"/>
  <c r="Y734" i="1" s="1"/>
  <c r="J734" i="1"/>
  <c r="BJ731" i="1"/>
  <c r="AP731" i="1"/>
  <c r="V731" i="1"/>
  <c r="Q731" i="1"/>
  <c r="O731" i="1"/>
  <c r="N731" i="1"/>
  <c r="Z731" i="1" s="1"/>
  <c r="G731" i="1"/>
  <c r="P731" i="1" s="1"/>
  <c r="Y731" i="1" s="1"/>
  <c r="BQ727" i="1"/>
  <c r="AX727" i="1"/>
  <c r="AD727" i="1"/>
  <c r="Q727" i="1"/>
  <c r="P727" i="1"/>
  <c r="N727" i="1"/>
  <c r="J727" i="1"/>
  <c r="O727" i="1" s="1"/>
  <c r="BJ724" i="1"/>
  <c r="AP724" i="1"/>
  <c r="V724" i="1"/>
  <c r="P724" i="1"/>
  <c r="O724" i="1"/>
  <c r="G724" i="1"/>
  <c r="Q724" i="1" s="1"/>
  <c r="BQ720" i="1"/>
  <c r="AX720" i="1"/>
  <c r="AD720" i="1"/>
  <c r="Q720" i="1"/>
  <c r="P720" i="1"/>
  <c r="O720" i="1"/>
  <c r="J720" i="1"/>
  <c r="N720" i="1" s="1"/>
  <c r="BJ717" i="1"/>
  <c r="AP717" i="1"/>
  <c r="Y717" i="1"/>
  <c r="V717" i="1"/>
  <c r="Q717" i="1"/>
  <c r="P717" i="1"/>
  <c r="O717" i="1"/>
  <c r="N717" i="1"/>
  <c r="Z717" i="1" s="1"/>
  <c r="G717" i="1"/>
  <c r="BQ713" i="1"/>
  <c r="AX713" i="1"/>
  <c r="AD713" i="1"/>
  <c r="Q713" i="1"/>
  <c r="P713" i="1"/>
  <c r="N713" i="1"/>
  <c r="J713" i="1"/>
  <c r="O713" i="1" s="1"/>
  <c r="BJ710" i="1"/>
  <c r="AP710" i="1"/>
  <c r="V710" i="1"/>
  <c r="P710" i="1"/>
  <c r="G710" i="1"/>
  <c r="Q710" i="1" s="1"/>
  <c r="BQ706" i="1"/>
  <c r="AX706" i="1"/>
  <c r="AD706" i="1"/>
  <c r="Q706" i="1"/>
  <c r="P706" i="1"/>
  <c r="O706" i="1"/>
  <c r="J706" i="1"/>
  <c r="N706" i="1" s="1"/>
  <c r="BJ703" i="1"/>
  <c r="AP703" i="1"/>
  <c r="V703" i="1"/>
  <c r="Q703" i="1"/>
  <c r="N703" i="1"/>
  <c r="G703" i="1"/>
  <c r="P703" i="1" s="1"/>
  <c r="BQ699" i="1"/>
  <c r="AX699" i="1"/>
  <c r="AD699" i="1"/>
  <c r="Q699" i="1"/>
  <c r="P699" i="1"/>
  <c r="N699" i="1"/>
  <c r="J699" i="1"/>
  <c r="O699" i="1" s="1"/>
  <c r="BJ696" i="1"/>
  <c r="AP696" i="1"/>
  <c r="V696" i="1"/>
  <c r="P696" i="1"/>
  <c r="G696" i="1"/>
  <c r="Q696" i="1" s="1"/>
  <c r="BQ692" i="1"/>
  <c r="AX692" i="1"/>
  <c r="AD692" i="1"/>
  <c r="Q692" i="1"/>
  <c r="P692" i="1"/>
  <c r="O692" i="1"/>
  <c r="J692" i="1"/>
  <c r="N692" i="1" s="1"/>
  <c r="X692" i="1" s="1"/>
  <c r="BJ689" i="1"/>
  <c r="AP689" i="1"/>
  <c r="V689" i="1"/>
  <c r="Q689" i="1"/>
  <c r="N689" i="1"/>
  <c r="G689" i="1"/>
  <c r="P689" i="1" s="1"/>
  <c r="BQ685" i="1"/>
  <c r="AX685" i="1"/>
  <c r="AD685" i="1"/>
  <c r="Q685" i="1"/>
  <c r="P685" i="1"/>
  <c r="N685" i="1"/>
  <c r="J685" i="1"/>
  <c r="O685" i="1" s="1"/>
  <c r="BJ682" i="1"/>
  <c r="AP682" i="1"/>
  <c r="V682" i="1"/>
  <c r="P682" i="1"/>
  <c r="G682" i="1"/>
  <c r="Q682" i="1" s="1"/>
  <c r="BQ678" i="1"/>
  <c r="AX678" i="1"/>
  <c r="AD678" i="1"/>
  <c r="X678" i="1"/>
  <c r="Q678" i="1"/>
  <c r="P678" i="1"/>
  <c r="O678" i="1"/>
  <c r="Z678" i="1" s="1"/>
  <c r="N678" i="1"/>
  <c r="Y678" i="1" s="1"/>
  <c r="J678" i="1"/>
  <c r="BJ675" i="1"/>
  <c r="AP675" i="1"/>
  <c r="Y675" i="1"/>
  <c r="V675" i="1"/>
  <c r="Q675" i="1"/>
  <c r="P675" i="1"/>
  <c r="O675" i="1"/>
  <c r="N675" i="1"/>
  <c r="Z675" i="1" s="1"/>
  <c r="G675" i="1"/>
  <c r="BQ671" i="1"/>
  <c r="AX671" i="1"/>
  <c r="AD671" i="1"/>
  <c r="Q671" i="1"/>
  <c r="P671" i="1"/>
  <c r="N671" i="1"/>
  <c r="J671" i="1"/>
  <c r="O671" i="1" s="1"/>
  <c r="BJ668" i="1"/>
  <c r="AP668" i="1"/>
  <c r="V668" i="1"/>
  <c r="P668" i="1"/>
  <c r="G668" i="1"/>
  <c r="Q668" i="1" s="1"/>
  <c r="BQ664" i="1"/>
  <c r="AX664" i="1"/>
  <c r="AD664" i="1"/>
  <c r="X664" i="1"/>
  <c r="Q664" i="1"/>
  <c r="P664" i="1"/>
  <c r="O664" i="1"/>
  <c r="Z664" i="1" s="1"/>
  <c r="N664" i="1"/>
  <c r="Y664" i="1" s="1"/>
  <c r="J664" i="1"/>
  <c r="BJ661" i="1"/>
  <c r="AP661" i="1"/>
  <c r="Y661" i="1"/>
  <c r="V661" i="1"/>
  <c r="Q661" i="1"/>
  <c r="P661" i="1"/>
  <c r="O661" i="1"/>
  <c r="N661" i="1"/>
  <c r="Z661" i="1" s="1"/>
  <c r="G661" i="1"/>
  <c r="BQ657" i="1"/>
  <c r="AX657" i="1"/>
  <c r="AD657" i="1"/>
  <c r="Q657" i="1"/>
  <c r="P657" i="1"/>
  <c r="N657" i="1"/>
  <c r="J657" i="1"/>
  <c r="O657" i="1" s="1"/>
  <c r="BJ654" i="1"/>
  <c r="AP654" i="1"/>
  <c r="V654" i="1"/>
  <c r="P654" i="1"/>
  <c r="G654" i="1"/>
  <c r="Q654" i="1" s="1"/>
  <c r="BQ650" i="1"/>
  <c r="AX650" i="1"/>
  <c r="AD650" i="1"/>
  <c r="X650" i="1"/>
  <c r="Q650" i="1"/>
  <c r="P650" i="1"/>
  <c r="O650" i="1"/>
  <c r="Z650" i="1" s="1"/>
  <c r="N650" i="1"/>
  <c r="Y650" i="1" s="1"/>
  <c r="J650" i="1"/>
  <c r="BJ647" i="1"/>
  <c r="AP647" i="1"/>
  <c r="V647" i="1"/>
  <c r="Q647" i="1"/>
  <c r="P647" i="1"/>
  <c r="N647" i="1"/>
  <c r="G647" i="1"/>
  <c r="O647" i="1" s="1"/>
  <c r="Y647" i="1" s="1"/>
  <c r="BQ643" i="1"/>
  <c r="AX643" i="1"/>
  <c r="AD643" i="1"/>
  <c r="Q643" i="1"/>
  <c r="P643" i="1"/>
  <c r="N643" i="1"/>
  <c r="J643" i="1"/>
  <c r="O643" i="1" s="1"/>
  <c r="BJ640" i="1"/>
  <c r="AP640" i="1"/>
  <c r="V640" i="1"/>
  <c r="P640" i="1"/>
  <c r="G640" i="1"/>
  <c r="Q640" i="1" s="1"/>
  <c r="BQ636" i="1"/>
  <c r="AX636" i="1"/>
  <c r="AD636" i="1"/>
  <c r="X636" i="1"/>
  <c r="Q636" i="1"/>
  <c r="P636" i="1"/>
  <c r="O636" i="1"/>
  <c r="Z636" i="1" s="1"/>
  <c r="N636" i="1"/>
  <c r="Y636" i="1" s="1"/>
  <c r="J636" i="1"/>
  <c r="BJ633" i="1"/>
  <c r="AP633" i="1"/>
  <c r="V633" i="1"/>
  <c r="Q633" i="1"/>
  <c r="N633" i="1"/>
  <c r="G633" i="1"/>
  <c r="P633" i="1" s="1"/>
  <c r="BQ629" i="1"/>
  <c r="AX629" i="1"/>
  <c r="AD629" i="1"/>
  <c r="Q629" i="1"/>
  <c r="P629" i="1"/>
  <c r="N629" i="1"/>
  <c r="J629" i="1"/>
  <c r="O629" i="1" s="1"/>
  <c r="BJ626" i="1"/>
  <c r="AP626" i="1"/>
  <c r="V626" i="1"/>
  <c r="G626" i="1"/>
  <c r="BQ622" i="1"/>
  <c r="AX622" i="1"/>
  <c r="AD622" i="1"/>
  <c r="Q622" i="1"/>
  <c r="P622" i="1"/>
  <c r="O622" i="1"/>
  <c r="J622" i="1"/>
  <c r="N622" i="1" s="1"/>
  <c r="BJ619" i="1"/>
  <c r="AP619" i="1"/>
  <c r="V619" i="1"/>
  <c r="Q619" i="1"/>
  <c r="N619" i="1"/>
  <c r="G619" i="1"/>
  <c r="P619" i="1" s="1"/>
  <c r="BQ615" i="1"/>
  <c r="AX615" i="1"/>
  <c r="AD615" i="1"/>
  <c r="Y615" i="1"/>
  <c r="Q615" i="1"/>
  <c r="P615" i="1"/>
  <c r="N615" i="1"/>
  <c r="J615" i="1"/>
  <c r="O615" i="1" s="1"/>
  <c r="BJ612" i="1"/>
  <c r="AP612" i="1"/>
  <c r="V612" i="1"/>
  <c r="G612" i="1"/>
  <c r="BQ608" i="1"/>
  <c r="AX608" i="1"/>
  <c r="AD608" i="1"/>
  <c r="Q608" i="1"/>
  <c r="P608" i="1"/>
  <c r="O608" i="1"/>
  <c r="Z608" i="1" s="1"/>
  <c r="N608" i="1"/>
  <c r="Y608" i="1" s="1"/>
  <c r="J608" i="1"/>
  <c r="BJ605" i="1"/>
  <c r="AP605" i="1"/>
  <c r="V605" i="1"/>
  <c r="Q605" i="1"/>
  <c r="N605" i="1"/>
  <c r="G605" i="1"/>
  <c r="P605" i="1" s="1"/>
  <c r="BQ601" i="1"/>
  <c r="AX601" i="1"/>
  <c r="AD601" i="1"/>
  <c r="Q601" i="1"/>
  <c r="P601" i="1"/>
  <c r="N601" i="1"/>
  <c r="J601" i="1"/>
  <c r="O601" i="1" s="1"/>
  <c r="BJ598" i="1"/>
  <c r="AP598" i="1"/>
  <c r="V598" i="1"/>
  <c r="P598" i="1"/>
  <c r="G598" i="1"/>
  <c r="BQ594" i="1"/>
  <c r="AX594" i="1"/>
  <c r="AD594" i="1"/>
  <c r="Z594" i="1"/>
  <c r="Q594" i="1"/>
  <c r="P594" i="1"/>
  <c r="O594" i="1"/>
  <c r="J594" i="1"/>
  <c r="N594" i="1" s="1"/>
  <c r="BJ591" i="1"/>
  <c r="AP591" i="1"/>
  <c r="AA591" i="1"/>
  <c r="V591" i="1"/>
  <c r="Q591" i="1"/>
  <c r="P591" i="1"/>
  <c r="O591" i="1"/>
  <c r="N591" i="1"/>
  <c r="G591" i="1"/>
  <c r="BQ587" i="1"/>
  <c r="AX587" i="1"/>
  <c r="AD587" i="1"/>
  <c r="Y587" i="1"/>
  <c r="Q587" i="1"/>
  <c r="P587" i="1"/>
  <c r="N587" i="1"/>
  <c r="J587" i="1"/>
  <c r="O587" i="1" s="1"/>
  <c r="BJ584" i="1"/>
  <c r="AP584" i="1"/>
  <c r="V584" i="1"/>
  <c r="P584" i="1"/>
  <c r="G584" i="1"/>
  <c r="BQ580" i="1"/>
  <c r="AX580" i="1"/>
  <c r="AD580" i="1"/>
  <c r="X580" i="1"/>
  <c r="Q580" i="1"/>
  <c r="P580" i="1"/>
  <c r="O580" i="1"/>
  <c r="J580" i="1"/>
  <c r="N580" i="1" s="1"/>
  <c r="BJ577" i="1"/>
  <c r="AP577" i="1"/>
  <c r="V577" i="1"/>
  <c r="Q577" i="1"/>
  <c r="N577" i="1"/>
  <c r="G577" i="1"/>
  <c r="P577" i="1" s="1"/>
  <c r="BQ573" i="1"/>
  <c r="AX573" i="1"/>
  <c r="AD573" i="1"/>
  <c r="Y573" i="1"/>
  <c r="Q573" i="1"/>
  <c r="P573" i="1"/>
  <c r="O573" i="1"/>
  <c r="N573" i="1"/>
  <c r="J573" i="1"/>
  <c r="BJ570" i="1"/>
  <c r="AP570" i="1"/>
  <c r="V570" i="1"/>
  <c r="P570" i="1"/>
  <c r="G570" i="1"/>
  <c r="BQ566" i="1"/>
  <c r="AX566" i="1"/>
  <c r="AD566" i="1"/>
  <c r="Q566" i="1"/>
  <c r="P566" i="1"/>
  <c r="O566" i="1"/>
  <c r="J566" i="1"/>
  <c r="N566" i="1" s="1"/>
  <c r="BJ563" i="1"/>
  <c r="AP563" i="1"/>
  <c r="V563" i="1"/>
  <c r="Q563" i="1"/>
  <c r="N563" i="1"/>
  <c r="G563" i="1"/>
  <c r="P563" i="1" s="1"/>
  <c r="BQ559" i="1"/>
  <c r="AX559" i="1"/>
  <c r="AD559" i="1"/>
  <c r="Q559" i="1"/>
  <c r="P559" i="1"/>
  <c r="N559" i="1"/>
  <c r="J559" i="1"/>
  <c r="O559" i="1" s="1"/>
  <c r="BJ556" i="1"/>
  <c r="AP556" i="1"/>
  <c r="V556" i="1"/>
  <c r="P556" i="1"/>
  <c r="G556" i="1"/>
  <c r="BQ552" i="1"/>
  <c r="AX552" i="1"/>
  <c r="AD552" i="1"/>
  <c r="Z552" i="1"/>
  <c r="Q552" i="1"/>
  <c r="P552" i="1"/>
  <c r="O552" i="1"/>
  <c r="X552" i="1" s="1"/>
  <c r="N552" i="1"/>
  <c r="Y552" i="1" s="1"/>
  <c r="J552" i="1"/>
  <c r="BJ549" i="1"/>
  <c r="AP549" i="1"/>
  <c r="V549" i="1"/>
  <c r="Q549" i="1"/>
  <c r="N549" i="1"/>
  <c r="G549" i="1"/>
  <c r="P549" i="1" s="1"/>
  <c r="BQ545" i="1"/>
  <c r="AX545" i="1"/>
  <c r="AD545" i="1"/>
  <c r="Q545" i="1"/>
  <c r="P545" i="1"/>
  <c r="N545" i="1"/>
  <c r="J545" i="1"/>
  <c r="O545" i="1" s="1"/>
  <c r="BJ542" i="1"/>
  <c r="AP542" i="1"/>
  <c r="V542" i="1"/>
  <c r="G542" i="1"/>
  <c r="BQ538" i="1"/>
  <c r="AX538" i="1"/>
  <c r="AD538" i="1"/>
  <c r="Q538" i="1"/>
  <c r="P538" i="1"/>
  <c r="O538" i="1"/>
  <c r="Z538" i="1" s="1"/>
  <c r="J538" i="1"/>
  <c r="N538" i="1" s="1"/>
  <c r="BJ535" i="1"/>
  <c r="AP535" i="1"/>
  <c r="V535" i="1"/>
  <c r="P535" i="1"/>
  <c r="G535" i="1"/>
  <c r="O535" i="1" s="1"/>
  <c r="BQ531" i="1"/>
  <c r="AX531" i="1"/>
  <c r="AD531" i="1"/>
  <c r="Q531" i="1"/>
  <c r="P531" i="1"/>
  <c r="O531" i="1"/>
  <c r="J531" i="1"/>
  <c r="N531" i="1" s="1"/>
  <c r="BJ528" i="1"/>
  <c r="AP528" i="1"/>
  <c r="V528" i="1"/>
  <c r="Q528" i="1"/>
  <c r="N528" i="1"/>
  <c r="G528" i="1"/>
  <c r="P528" i="1" s="1"/>
  <c r="BQ524" i="1"/>
  <c r="AX524" i="1"/>
  <c r="AD524" i="1"/>
  <c r="Q524" i="1"/>
  <c r="P524" i="1"/>
  <c r="O524" i="1"/>
  <c r="N524" i="1"/>
  <c r="AA524" i="1" s="1"/>
  <c r="J524" i="1"/>
  <c r="BJ521" i="1"/>
  <c r="AP521" i="1"/>
  <c r="V521" i="1"/>
  <c r="P521" i="1"/>
  <c r="G521" i="1"/>
  <c r="O521" i="1" s="1"/>
  <c r="BQ517" i="1"/>
  <c r="AX517" i="1"/>
  <c r="AD517" i="1"/>
  <c r="Q517" i="1"/>
  <c r="P517" i="1"/>
  <c r="O517" i="1"/>
  <c r="J517" i="1"/>
  <c r="N517" i="1" s="1"/>
  <c r="BJ514" i="1"/>
  <c r="AP514" i="1"/>
  <c r="V514" i="1"/>
  <c r="Q514" i="1"/>
  <c r="N514" i="1"/>
  <c r="G514" i="1"/>
  <c r="P514" i="1" s="1"/>
  <c r="BQ510" i="1"/>
  <c r="AX510" i="1"/>
  <c r="AD510" i="1"/>
  <c r="Q510" i="1"/>
  <c r="P510" i="1"/>
  <c r="O510" i="1"/>
  <c r="N510" i="1"/>
  <c r="AA510" i="1" s="1"/>
  <c r="J510" i="1"/>
  <c r="BJ507" i="1"/>
  <c r="AP507" i="1"/>
  <c r="V507" i="1"/>
  <c r="P507" i="1"/>
  <c r="G507" i="1"/>
  <c r="O507" i="1" s="1"/>
  <c r="BQ503" i="1"/>
  <c r="AX503" i="1"/>
  <c r="AD503" i="1"/>
  <c r="X503" i="1"/>
  <c r="Q503" i="1"/>
  <c r="P503" i="1"/>
  <c r="O503" i="1"/>
  <c r="Z503" i="1" s="1"/>
  <c r="N503" i="1"/>
  <c r="AA503" i="1" s="1"/>
  <c r="J503" i="1"/>
  <c r="BJ500" i="1"/>
  <c r="AP500" i="1"/>
  <c r="V500" i="1"/>
  <c r="Q500" i="1"/>
  <c r="N500" i="1"/>
  <c r="G500" i="1"/>
  <c r="P500" i="1" s="1"/>
  <c r="BQ496" i="1"/>
  <c r="AX496" i="1"/>
  <c r="AD496" i="1"/>
  <c r="Q496" i="1"/>
  <c r="P496" i="1"/>
  <c r="O496" i="1"/>
  <c r="N496" i="1"/>
  <c r="AA496" i="1" s="1"/>
  <c r="J496" i="1"/>
  <c r="BJ493" i="1"/>
  <c r="AP493" i="1"/>
  <c r="V493" i="1"/>
  <c r="P493" i="1"/>
  <c r="G493" i="1"/>
  <c r="O493" i="1" s="1"/>
  <c r="BQ489" i="1"/>
  <c r="AX489" i="1"/>
  <c r="AD489" i="1"/>
  <c r="X489" i="1"/>
  <c r="Q489" i="1"/>
  <c r="P489" i="1"/>
  <c r="O489" i="1"/>
  <c r="N489" i="1"/>
  <c r="AA489" i="1" s="1"/>
  <c r="J489" i="1"/>
  <c r="BJ486" i="1"/>
  <c r="AP486" i="1"/>
  <c r="V486" i="1"/>
  <c r="Q486" i="1"/>
  <c r="P486" i="1"/>
  <c r="O486" i="1"/>
  <c r="G486" i="1"/>
  <c r="N486" i="1" s="1"/>
  <c r="BQ482" i="1"/>
  <c r="AX482" i="1"/>
  <c r="AD482" i="1"/>
  <c r="Q482" i="1"/>
  <c r="P482" i="1"/>
  <c r="N482" i="1"/>
  <c r="J482" i="1"/>
  <c r="O482" i="1" s="1"/>
  <c r="BJ479" i="1"/>
  <c r="AP479" i="1"/>
  <c r="V479" i="1"/>
  <c r="P479" i="1"/>
  <c r="G479" i="1"/>
  <c r="O479" i="1" s="1"/>
  <c r="BQ475" i="1"/>
  <c r="AX475" i="1"/>
  <c r="AD475" i="1"/>
  <c r="Q475" i="1"/>
  <c r="P475" i="1"/>
  <c r="O475" i="1"/>
  <c r="J475" i="1"/>
  <c r="N475" i="1" s="1"/>
  <c r="BJ472" i="1"/>
  <c r="AP472" i="1"/>
  <c r="V472" i="1"/>
  <c r="Q472" i="1"/>
  <c r="O472" i="1"/>
  <c r="G472" i="1"/>
  <c r="P472" i="1" s="1"/>
  <c r="BQ468" i="1"/>
  <c r="AX468" i="1"/>
  <c r="AD468" i="1"/>
  <c r="Q468" i="1"/>
  <c r="P468" i="1"/>
  <c r="N468" i="1"/>
  <c r="J468" i="1"/>
  <c r="O468" i="1" s="1"/>
  <c r="BJ465" i="1"/>
  <c r="AP465" i="1"/>
  <c r="V465" i="1"/>
  <c r="P465" i="1"/>
  <c r="G465" i="1"/>
  <c r="O465" i="1" s="1"/>
  <c r="BQ461" i="1"/>
  <c r="AX461" i="1"/>
  <c r="AD461" i="1"/>
  <c r="Q461" i="1"/>
  <c r="P461" i="1"/>
  <c r="O461" i="1"/>
  <c r="J461" i="1"/>
  <c r="N461" i="1" s="1"/>
  <c r="BJ458" i="1"/>
  <c r="AP458" i="1"/>
  <c r="V458" i="1"/>
  <c r="Q458" i="1"/>
  <c r="P458" i="1"/>
  <c r="O458" i="1"/>
  <c r="G458" i="1"/>
  <c r="N458" i="1" s="1"/>
  <c r="BQ454" i="1"/>
  <c r="AX454" i="1"/>
  <c r="AD454" i="1"/>
  <c r="Q454" i="1"/>
  <c r="P454" i="1"/>
  <c r="N454" i="1"/>
  <c r="J454" i="1"/>
  <c r="O454" i="1" s="1"/>
  <c r="BJ451" i="1"/>
  <c r="AP451" i="1"/>
  <c r="V451" i="1"/>
  <c r="P451" i="1"/>
  <c r="G451" i="1"/>
  <c r="O451" i="1" s="1"/>
  <c r="BQ447" i="1"/>
  <c r="AX447" i="1"/>
  <c r="AD447" i="1"/>
  <c r="Q447" i="1"/>
  <c r="P447" i="1"/>
  <c r="O447" i="1"/>
  <c r="J447" i="1"/>
  <c r="N447" i="1" s="1"/>
  <c r="BJ444" i="1"/>
  <c r="AP444" i="1"/>
  <c r="V444" i="1"/>
  <c r="Q444" i="1"/>
  <c r="P444" i="1"/>
  <c r="O444" i="1"/>
  <c r="G444" i="1"/>
  <c r="N444" i="1" s="1"/>
  <c r="BQ440" i="1"/>
  <c r="AX440" i="1"/>
  <c r="AD440" i="1"/>
  <c r="Q440" i="1"/>
  <c r="P440" i="1"/>
  <c r="N440" i="1"/>
  <c r="J440" i="1"/>
  <c r="O440" i="1" s="1"/>
  <c r="BJ437" i="1"/>
  <c r="AP437" i="1"/>
  <c r="V437" i="1"/>
  <c r="P437" i="1"/>
  <c r="G437" i="1"/>
  <c r="O437" i="1" s="1"/>
  <c r="BQ433" i="1"/>
  <c r="AX433" i="1"/>
  <c r="AD433" i="1"/>
  <c r="X433" i="1"/>
  <c r="Q433" i="1"/>
  <c r="P433" i="1"/>
  <c r="O433" i="1"/>
  <c r="N433" i="1"/>
  <c r="AA433" i="1" s="1"/>
  <c r="J433" i="1"/>
  <c r="BJ430" i="1"/>
  <c r="AP430" i="1"/>
  <c r="V430" i="1"/>
  <c r="Q430" i="1"/>
  <c r="P430" i="1"/>
  <c r="G430" i="1"/>
  <c r="O430" i="1" s="1"/>
  <c r="BQ426" i="1"/>
  <c r="AX426" i="1"/>
  <c r="AD426" i="1"/>
  <c r="Q426" i="1"/>
  <c r="P426" i="1"/>
  <c r="N426" i="1"/>
  <c r="J426" i="1"/>
  <c r="O426" i="1" s="1"/>
  <c r="BJ423" i="1"/>
  <c r="AP423" i="1"/>
  <c r="V423" i="1"/>
  <c r="P423" i="1"/>
  <c r="G423" i="1"/>
  <c r="O423" i="1" s="1"/>
  <c r="BQ419" i="1"/>
  <c r="AX419" i="1"/>
  <c r="AD419" i="1"/>
  <c r="X419" i="1"/>
  <c r="Q419" i="1"/>
  <c r="P419" i="1"/>
  <c r="O419" i="1"/>
  <c r="N419" i="1"/>
  <c r="AA419" i="1" s="1"/>
  <c r="J419" i="1"/>
  <c r="BJ416" i="1"/>
  <c r="AP416" i="1"/>
  <c r="V416" i="1"/>
  <c r="Q416" i="1"/>
  <c r="O416" i="1"/>
  <c r="G416" i="1"/>
  <c r="P416" i="1" s="1"/>
  <c r="BQ412" i="1"/>
  <c r="AX412" i="1"/>
  <c r="AD412" i="1"/>
  <c r="Q412" i="1"/>
  <c r="P412" i="1"/>
  <c r="N412" i="1"/>
  <c r="AA412" i="1" s="1"/>
  <c r="J412" i="1"/>
  <c r="O412" i="1" s="1"/>
  <c r="BJ409" i="1"/>
  <c r="AP409" i="1"/>
  <c r="V409" i="1"/>
  <c r="P409" i="1"/>
  <c r="O409" i="1"/>
  <c r="G409" i="1"/>
  <c r="N409" i="1" s="1"/>
  <c r="BQ405" i="1"/>
  <c r="AX405" i="1"/>
  <c r="AD405" i="1"/>
  <c r="X405" i="1"/>
  <c r="Q405" i="1"/>
  <c r="P405" i="1"/>
  <c r="O405" i="1"/>
  <c r="N405" i="1"/>
  <c r="AA405" i="1" s="1"/>
  <c r="J405" i="1"/>
  <c r="BJ402" i="1"/>
  <c r="AP402" i="1"/>
  <c r="V402" i="1"/>
  <c r="Q402" i="1"/>
  <c r="G402" i="1"/>
  <c r="P402" i="1" s="1"/>
  <c r="BQ398" i="1"/>
  <c r="AX398" i="1"/>
  <c r="AD398" i="1"/>
  <c r="Q398" i="1"/>
  <c r="P398" i="1"/>
  <c r="N398" i="1"/>
  <c r="AA398" i="1" s="1"/>
  <c r="J398" i="1"/>
  <c r="O398" i="1" s="1"/>
  <c r="BJ395" i="1"/>
  <c r="AP395" i="1"/>
  <c r="V395" i="1"/>
  <c r="P395" i="1"/>
  <c r="O395" i="1"/>
  <c r="G395" i="1"/>
  <c r="N395" i="1" s="1"/>
  <c r="BQ391" i="1"/>
  <c r="AX391" i="1"/>
  <c r="AD391" i="1"/>
  <c r="X391" i="1"/>
  <c r="Q391" i="1"/>
  <c r="P391" i="1"/>
  <c r="O391" i="1"/>
  <c r="N391" i="1"/>
  <c r="AA391" i="1" s="1"/>
  <c r="J391" i="1"/>
  <c r="BJ388" i="1"/>
  <c r="AP388" i="1"/>
  <c r="V388" i="1"/>
  <c r="Q388" i="1"/>
  <c r="P388" i="1"/>
  <c r="G388" i="1"/>
  <c r="O388" i="1" s="1"/>
  <c r="BQ384" i="1"/>
  <c r="AX384" i="1"/>
  <c r="AD384" i="1"/>
  <c r="Q384" i="1"/>
  <c r="P384" i="1"/>
  <c r="N384" i="1"/>
  <c r="AA384" i="1" s="1"/>
  <c r="J384" i="1"/>
  <c r="O384" i="1" s="1"/>
  <c r="BJ381" i="1"/>
  <c r="AP381" i="1"/>
  <c r="V381" i="1"/>
  <c r="P381" i="1"/>
  <c r="G381" i="1"/>
  <c r="O381" i="1" s="1"/>
  <c r="BQ377" i="1"/>
  <c r="AX377" i="1"/>
  <c r="AD377" i="1"/>
  <c r="X377" i="1"/>
  <c r="Q377" i="1"/>
  <c r="P377" i="1"/>
  <c r="O377" i="1"/>
  <c r="N377" i="1"/>
  <c r="AA377" i="1" s="1"/>
  <c r="J377" i="1"/>
  <c r="BJ374" i="1"/>
  <c r="AP374" i="1"/>
  <c r="V374" i="1"/>
  <c r="Q374" i="1"/>
  <c r="P374" i="1"/>
  <c r="O374" i="1"/>
  <c r="G374" i="1"/>
  <c r="N374" i="1" s="1"/>
  <c r="BQ370" i="1"/>
  <c r="AX370" i="1"/>
  <c r="AD370" i="1"/>
  <c r="Q370" i="1"/>
  <c r="P370" i="1"/>
  <c r="N370" i="1"/>
  <c r="AA370" i="1" s="1"/>
  <c r="J370" i="1"/>
  <c r="O370" i="1" s="1"/>
  <c r="BJ367" i="1"/>
  <c r="AP367" i="1"/>
  <c r="V367" i="1"/>
  <c r="P367" i="1"/>
  <c r="G367" i="1"/>
  <c r="O367" i="1" s="1"/>
  <c r="BQ363" i="1"/>
  <c r="AX363" i="1"/>
  <c r="AD363" i="1"/>
  <c r="Q363" i="1"/>
  <c r="P363" i="1"/>
  <c r="O363" i="1"/>
  <c r="J363" i="1"/>
  <c r="N363" i="1" s="1"/>
  <c r="BJ360" i="1"/>
  <c r="AP360" i="1"/>
  <c r="V360" i="1"/>
  <c r="Q360" i="1"/>
  <c r="P360" i="1"/>
  <c r="O360" i="1"/>
  <c r="G360" i="1"/>
  <c r="N360" i="1" s="1"/>
  <c r="BQ356" i="1"/>
  <c r="AX356" i="1"/>
  <c r="AD356" i="1"/>
  <c r="Q356" i="1"/>
  <c r="P356" i="1"/>
  <c r="N356" i="1"/>
  <c r="AA356" i="1" s="1"/>
  <c r="J356" i="1"/>
  <c r="O356" i="1" s="1"/>
  <c r="BJ353" i="1"/>
  <c r="AP353" i="1"/>
  <c r="V353" i="1"/>
  <c r="P353" i="1"/>
  <c r="G353" i="1"/>
  <c r="O353" i="1" s="1"/>
  <c r="BQ349" i="1"/>
  <c r="AX349" i="1"/>
  <c r="AD349" i="1"/>
  <c r="Q349" i="1"/>
  <c r="P349" i="1"/>
  <c r="O349" i="1"/>
  <c r="J349" i="1"/>
  <c r="N349" i="1" s="1"/>
  <c r="BJ346" i="1"/>
  <c r="AP346" i="1"/>
  <c r="V346" i="1"/>
  <c r="Q346" i="1"/>
  <c r="P346" i="1"/>
  <c r="O346" i="1"/>
  <c r="G346" i="1"/>
  <c r="N346" i="1" s="1"/>
  <c r="BQ342" i="1"/>
  <c r="AX342" i="1"/>
  <c r="AD342" i="1"/>
  <c r="Q342" i="1"/>
  <c r="P342" i="1"/>
  <c r="N342" i="1"/>
  <c r="AA342" i="1" s="1"/>
  <c r="J342" i="1"/>
  <c r="O342" i="1" s="1"/>
  <c r="BJ339" i="1"/>
  <c r="AP339" i="1"/>
  <c r="V339" i="1"/>
  <c r="P339" i="1"/>
  <c r="G339" i="1"/>
  <c r="O339" i="1" s="1"/>
  <c r="BQ335" i="1"/>
  <c r="AX335" i="1"/>
  <c r="AD335" i="1"/>
  <c r="Q335" i="1"/>
  <c r="P335" i="1"/>
  <c r="O335" i="1"/>
  <c r="J335" i="1"/>
  <c r="N335" i="1" s="1"/>
  <c r="BJ332" i="1"/>
  <c r="AP332" i="1"/>
  <c r="V332" i="1"/>
  <c r="Q332" i="1"/>
  <c r="P332" i="1"/>
  <c r="O332" i="1"/>
  <c r="G332" i="1"/>
  <c r="N332" i="1" s="1"/>
  <c r="BQ328" i="1"/>
  <c r="AX328" i="1"/>
  <c r="AD328" i="1"/>
  <c r="Q328" i="1"/>
  <c r="P328" i="1"/>
  <c r="N328" i="1"/>
  <c r="J328" i="1"/>
  <c r="O328" i="1" s="1"/>
  <c r="BJ325" i="1"/>
  <c r="AP325" i="1"/>
  <c r="V325" i="1"/>
  <c r="P325" i="1"/>
  <c r="G325" i="1"/>
  <c r="O325" i="1" s="1"/>
  <c r="BQ321" i="1"/>
  <c r="AX321" i="1"/>
  <c r="AD321" i="1"/>
  <c r="X321" i="1"/>
  <c r="Q321" i="1"/>
  <c r="P321" i="1"/>
  <c r="O321" i="1"/>
  <c r="N321" i="1"/>
  <c r="AA321" i="1" s="1"/>
  <c r="J321" i="1"/>
  <c r="BJ318" i="1"/>
  <c r="AP318" i="1"/>
  <c r="V318" i="1"/>
  <c r="P318" i="1"/>
  <c r="G318" i="1"/>
  <c r="Q318" i="1" s="1"/>
  <c r="BQ314" i="1"/>
  <c r="AX314" i="1"/>
  <c r="AD314" i="1"/>
  <c r="Q314" i="1"/>
  <c r="P314" i="1"/>
  <c r="N314" i="1"/>
  <c r="AA314" i="1" s="1"/>
  <c r="J314" i="1"/>
  <c r="O314" i="1" s="1"/>
  <c r="BJ311" i="1"/>
  <c r="AP311" i="1"/>
  <c r="V311" i="1"/>
  <c r="P311" i="1"/>
  <c r="G311" i="1"/>
  <c r="O311" i="1" s="1"/>
  <c r="BQ307" i="1"/>
  <c r="AX307" i="1"/>
  <c r="AD307" i="1"/>
  <c r="Q307" i="1"/>
  <c r="P307" i="1"/>
  <c r="O307" i="1"/>
  <c r="J307" i="1"/>
  <c r="N307" i="1" s="1"/>
  <c r="BJ304" i="1"/>
  <c r="AP304" i="1"/>
  <c r="V304" i="1"/>
  <c r="Q304" i="1"/>
  <c r="P304" i="1"/>
  <c r="O304" i="1"/>
  <c r="G304" i="1"/>
  <c r="N304" i="1" s="1"/>
  <c r="BQ300" i="1"/>
  <c r="AX300" i="1"/>
  <c r="AD300" i="1"/>
  <c r="Q300" i="1"/>
  <c r="P300" i="1"/>
  <c r="N300" i="1"/>
  <c r="AA300" i="1" s="1"/>
  <c r="J300" i="1"/>
  <c r="O300" i="1" s="1"/>
  <c r="BJ297" i="1"/>
  <c r="AP297" i="1"/>
  <c r="V297" i="1"/>
  <c r="P297" i="1"/>
  <c r="G297" i="1"/>
  <c r="O297" i="1" s="1"/>
  <c r="BQ293" i="1"/>
  <c r="AX293" i="1"/>
  <c r="AD293" i="1"/>
  <c r="Q293" i="1"/>
  <c r="P293" i="1"/>
  <c r="O293" i="1"/>
  <c r="J293" i="1"/>
  <c r="N293" i="1" s="1"/>
  <c r="BJ290" i="1"/>
  <c r="AP290" i="1"/>
  <c r="V290" i="1"/>
  <c r="Q290" i="1"/>
  <c r="P290" i="1"/>
  <c r="O290" i="1"/>
  <c r="N290" i="1"/>
  <c r="X290" i="1" s="1"/>
  <c r="G290" i="1"/>
  <c r="BQ286" i="1"/>
  <c r="AX286" i="1"/>
  <c r="AD286" i="1"/>
  <c r="Q286" i="1"/>
  <c r="P286" i="1"/>
  <c r="J286" i="1"/>
  <c r="O286" i="1" s="1"/>
  <c r="BJ283" i="1"/>
  <c r="AP283" i="1"/>
  <c r="V283" i="1"/>
  <c r="P283" i="1"/>
  <c r="O283" i="1"/>
  <c r="G283" i="1"/>
  <c r="N283" i="1" s="1"/>
  <c r="BQ279" i="1"/>
  <c r="AX279" i="1"/>
  <c r="AD279" i="1"/>
  <c r="Q279" i="1"/>
  <c r="P279" i="1"/>
  <c r="J279" i="1"/>
  <c r="O279" i="1" s="1"/>
  <c r="BJ276" i="1"/>
  <c r="AP276" i="1"/>
  <c r="V276" i="1"/>
  <c r="Q276" i="1"/>
  <c r="P276" i="1"/>
  <c r="O276" i="1"/>
  <c r="G276" i="1"/>
  <c r="N276" i="1" s="1"/>
  <c r="BQ272" i="1"/>
  <c r="AX272" i="1"/>
  <c r="AD272" i="1"/>
  <c r="Q272" i="1"/>
  <c r="P272" i="1"/>
  <c r="N272" i="1"/>
  <c r="J272" i="1"/>
  <c r="O272" i="1" s="1"/>
  <c r="BJ269" i="1"/>
  <c r="AP269" i="1"/>
  <c r="V269" i="1"/>
  <c r="P269" i="1"/>
  <c r="O269" i="1"/>
  <c r="G269" i="1"/>
  <c r="N269" i="1" s="1"/>
  <c r="BQ265" i="1"/>
  <c r="AX265" i="1"/>
  <c r="AD265" i="1"/>
  <c r="X265" i="1"/>
  <c r="Q265" i="1"/>
  <c r="P265" i="1"/>
  <c r="O265" i="1"/>
  <c r="N265" i="1"/>
  <c r="AA265" i="1" s="1"/>
  <c r="J265" i="1"/>
  <c r="BJ262" i="1"/>
  <c r="AP262" i="1"/>
  <c r="V262" i="1"/>
  <c r="Q262" i="1"/>
  <c r="P262" i="1"/>
  <c r="G262" i="1"/>
  <c r="O262" i="1" s="1"/>
  <c r="BQ258" i="1"/>
  <c r="AX258" i="1"/>
  <c r="AD258" i="1"/>
  <c r="Q258" i="1"/>
  <c r="P258" i="1"/>
  <c r="O258" i="1"/>
  <c r="N258" i="1"/>
  <c r="Z258" i="1" s="1"/>
  <c r="J258" i="1"/>
  <c r="BJ255" i="1"/>
  <c r="AP255" i="1"/>
  <c r="V255" i="1"/>
  <c r="P255" i="1"/>
  <c r="G255" i="1"/>
  <c r="N255" i="1" s="1"/>
  <c r="BQ251" i="1"/>
  <c r="AX251" i="1"/>
  <c r="AD251" i="1"/>
  <c r="X251" i="1"/>
  <c r="Q251" i="1"/>
  <c r="P251" i="1"/>
  <c r="O251" i="1"/>
  <c r="N251" i="1"/>
  <c r="AA251" i="1" s="1"/>
  <c r="J251" i="1"/>
  <c r="BJ248" i="1"/>
  <c r="AP248" i="1"/>
  <c r="V248" i="1"/>
  <c r="Q248" i="1"/>
  <c r="P248" i="1"/>
  <c r="O248" i="1"/>
  <c r="G248" i="1"/>
  <c r="N248" i="1" s="1"/>
  <c r="BQ244" i="1"/>
  <c r="AX244" i="1"/>
  <c r="AD244" i="1"/>
  <c r="Q244" i="1"/>
  <c r="P244" i="1"/>
  <c r="O244" i="1"/>
  <c r="N244" i="1"/>
  <c r="Z244" i="1" s="1"/>
  <c r="J244" i="1"/>
  <c r="BJ241" i="1"/>
  <c r="AP241" i="1"/>
  <c r="V241" i="1"/>
  <c r="Q241" i="1"/>
  <c r="P241" i="1"/>
  <c r="G241" i="1"/>
  <c r="N241" i="1" s="1"/>
  <c r="BQ237" i="1"/>
  <c r="AX237" i="1"/>
  <c r="AD237" i="1"/>
  <c r="Q237" i="1"/>
  <c r="P237" i="1"/>
  <c r="N237" i="1"/>
  <c r="J237" i="1"/>
  <c r="O237" i="1" s="1"/>
  <c r="X237" i="1" s="1"/>
  <c r="BJ234" i="1"/>
  <c r="AP234" i="1"/>
  <c r="V234" i="1"/>
  <c r="P234" i="1"/>
  <c r="G234" i="1"/>
  <c r="Q234" i="1" s="1"/>
  <c r="BQ230" i="1"/>
  <c r="AX230" i="1"/>
  <c r="AD230" i="1"/>
  <c r="Q230" i="1"/>
  <c r="P230" i="1"/>
  <c r="O230" i="1"/>
  <c r="N230" i="1"/>
  <c r="Z230" i="1" s="1"/>
  <c r="J230" i="1"/>
  <c r="BJ227" i="1"/>
  <c r="AP227" i="1"/>
  <c r="V227" i="1"/>
  <c r="Q227" i="1"/>
  <c r="P227" i="1"/>
  <c r="G227" i="1"/>
  <c r="N227" i="1" s="1"/>
  <c r="BQ223" i="1"/>
  <c r="AX223" i="1"/>
  <c r="AD223" i="1"/>
  <c r="Q223" i="1"/>
  <c r="P223" i="1"/>
  <c r="N223" i="1"/>
  <c r="J223" i="1"/>
  <c r="O223" i="1" s="1"/>
  <c r="X223" i="1" s="1"/>
  <c r="BJ220" i="1"/>
  <c r="AP220" i="1"/>
  <c r="V220" i="1"/>
  <c r="G220" i="1"/>
  <c r="Q220" i="1" s="1"/>
  <c r="BQ216" i="1"/>
  <c r="AX216" i="1"/>
  <c r="AD216" i="1"/>
  <c r="Q216" i="1"/>
  <c r="P216" i="1"/>
  <c r="O216" i="1"/>
  <c r="N216" i="1"/>
  <c r="Z216" i="1" s="1"/>
  <c r="J216" i="1"/>
  <c r="BJ213" i="1"/>
  <c r="AP213" i="1"/>
  <c r="V213" i="1"/>
  <c r="Q213" i="1"/>
  <c r="P213" i="1"/>
  <c r="G213" i="1"/>
  <c r="N213" i="1" s="1"/>
  <c r="BQ209" i="1"/>
  <c r="AX209" i="1"/>
  <c r="AD209" i="1"/>
  <c r="Q209" i="1"/>
  <c r="P209" i="1"/>
  <c r="N209" i="1"/>
  <c r="AA209" i="1" s="1"/>
  <c r="J209" i="1"/>
  <c r="O209" i="1" s="1"/>
  <c r="X209" i="1" s="1"/>
  <c r="BJ206" i="1"/>
  <c r="AP206" i="1"/>
  <c r="V206" i="1"/>
  <c r="P206" i="1"/>
  <c r="G206" i="1"/>
  <c r="Q206" i="1" s="1"/>
  <c r="BQ202" i="1"/>
  <c r="AX202" i="1"/>
  <c r="AD202" i="1"/>
  <c r="Q202" i="1"/>
  <c r="P202" i="1"/>
  <c r="O202" i="1"/>
  <c r="N202" i="1"/>
  <c r="Z202" i="1" s="1"/>
  <c r="J202" i="1"/>
  <c r="BJ199" i="1"/>
  <c r="AP199" i="1"/>
  <c r="V199" i="1"/>
  <c r="Q199" i="1"/>
  <c r="P199" i="1"/>
  <c r="G199" i="1"/>
  <c r="N199" i="1" s="1"/>
  <c r="BQ195" i="1"/>
  <c r="AX195" i="1"/>
  <c r="AD195" i="1"/>
  <c r="Q195" i="1"/>
  <c r="P195" i="1"/>
  <c r="N195" i="1"/>
  <c r="J195" i="1"/>
  <c r="O195" i="1" s="1"/>
  <c r="BJ192" i="1"/>
  <c r="AP192" i="1"/>
  <c r="V192" i="1"/>
  <c r="G192" i="1"/>
  <c r="Q192" i="1" s="1"/>
  <c r="BQ188" i="1"/>
  <c r="AX188" i="1"/>
  <c r="AD188" i="1"/>
  <c r="Q188" i="1"/>
  <c r="P188" i="1"/>
  <c r="O188" i="1"/>
  <c r="N188" i="1"/>
  <c r="Z188" i="1" s="1"/>
  <c r="J188" i="1"/>
  <c r="BJ185" i="1"/>
  <c r="AP185" i="1"/>
  <c r="V185" i="1"/>
  <c r="Q185" i="1"/>
  <c r="P185" i="1"/>
  <c r="G185" i="1"/>
  <c r="N185" i="1" s="1"/>
  <c r="BQ181" i="1"/>
  <c r="AX181" i="1"/>
  <c r="AD181" i="1"/>
  <c r="Q181" i="1"/>
  <c r="P181" i="1"/>
  <c r="N181" i="1"/>
  <c r="J181" i="1"/>
  <c r="O181" i="1" s="1"/>
  <c r="BJ178" i="1"/>
  <c r="AP178" i="1"/>
  <c r="V178" i="1"/>
  <c r="G178" i="1"/>
  <c r="Q178" i="1" s="1"/>
  <c r="BQ174" i="1"/>
  <c r="AX174" i="1"/>
  <c r="AD174" i="1"/>
  <c r="Q174" i="1"/>
  <c r="P174" i="1"/>
  <c r="O174" i="1"/>
  <c r="N174" i="1"/>
  <c r="Z174" i="1" s="1"/>
  <c r="J174" i="1"/>
  <c r="BJ171" i="1"/>
  <c r="AP171" i="1"/>
  <c r="V171" i="1"/>
  <c r="Q171" i="1"/>
  <c r="P171" i="1"/>
  <c r="G171" i="1"/>
  <c r="N171" i="1" s="1"/>
  <c r="BQ167" i="1"/>
  <c r="AX167" i="1"/>
  <c r="AD167" i="1"/>
  <c r="Q167" i="1"/>
  <c r="P167" i="1"/>
  <c r="N167" i="1"/>
  <c r="AA167" i="1" s="1"/>
  <c r="J167" i="1"/>
  <c r="O167" i="1" s="1"/>
  <c r="BJ164" i="1"/>
  <c r="AP164" i="1"/>
  <c r="V164" i="1"/>
  <c r="G164" i="1"/>
  <c r="Q164" i="1" s="1"/>
  <c r="BQ160" i="1"/>
  <c r="AX160" i="1"/>
  <c r="AD160" i="1"/>
  <c r="Q160" i="1"/>
  <c r="P160" i="1"/>
  <c r="O160" i="1"/>
  <c r="N160" i="1"/>
  <c r="Z160" i="1" s="1"/>
  <c r="J160" i="1"/>
  <c r="BJ157" i="1"/>
  <c r="AP157" i="1"/>
  <c r="V157" i="1"/>
  <c r="Q157" i="1"/>
  <c r="P157" i="1"/>
  <c r="O157" i="1"/>
  <c r="G157" i="1"/>
  <c r="N157" i="1" s="1"/>
  <c r="BQ153" i="1"/>
  <c r="AX153" i="1"/>
  <c r="AD153" i="1"/>
  <c r="Q153" i="1"/>
  <c r="P153" i="1"/>
  <c r="N153" i="1"/>
  <c r="J153" i="1"/>
  <c r="O153" i="1" s="1"/>
  <c r="BJ150" i="1"/>
  <c r="AP150" i="1"/>
  <c r="V150" i="1"/>
  <c r="G150" i="1"/>
  <c r="Q150" i="1" s="1"/>
  <c r="BQ146" i="1"/>
  <c r="AX146" i="1"/>
  <c r="AD146" i="1"/>
  <c r="Q146" i="1"/>
  <c r="P146" i="1"/>
  <c r="N146" i="1"/>
  <c r="J146" i="1"/>
  <c r="O146" i="1" s="1"/>
  <c r="BJ143" i="1"/>
  <c r="AP143" i="1"/>
  <c r="V143" i="1"/>
  <c r="Q143" i="1"/>
  <c r="P143" i="1"/>
  <c r="O143" i="1"/>
  <c r="G143" i="1"/>
  <c r="N143" i="1" s="1"/>
  <c r="BQ139" i="1"/>
  <c r="AX139" i="1"/>
  <c r="AD139" i="1"/>
  <c r="Q139" i="1"/>
  <c r="P139" i="1"/>
  <c r="N139" i="1"/>
  <c r="J139" i="1"/>
  <c r="O139" i="1" s="1"/>
  <c r="X139" i="1" s="1"/>
  <c r="BJ136" i="1"/>
  <c r="AP136" i="1"/>
  <c r="V136" i="1"/>
  <c r="G136" i="1"/>
  <c r="Q136" i="1" s="1"/>
  <c r="BQ132" i="1"/>
  <c r="AX132" i="1"/>
  <c r="AD132" i="1"/>
  <c r="Q132" i="1"/>
  <c r="P132" i="1"/>
  <c r="N132" i="1"/>
  <c r="J132" i="1"/>
  <c r="O132" i="1" s="1"/>
  <c r="BJ129" i="1"/>
  <c r="AP129" i="1"/>
  <c r="V129" i="1"/>
  <c r="Q129" i="1"/>
  <c r="P129" i="1"/>
  <c r="O129" i="1"/>
  <c r="G129" i="1"/>
  <c r="N129" i="1" s="1"/>
  <c r="BQ125" i="1"/>
  <c r="AX125" i="1"/>
  <c r="AD125" i="1"/>
  <c r="Q125" i="1"/>
  <c r="P125" i="1"/>
  <c r="N125" i="1"/>
  <c r="AA125" i="1" s="1"/>
  <c r="J125" i="1"/>
  <c r="O125" i="1" s="1"/>
  <c r="X125" i="1" s="1"/>
  <c r="BJ122" i="1"/>
  <c r="AP122" i="1"/>
  <c r="V122" i="1"/>
  <c r="G122" i="1"/>
  <c r="Q122" i="1" s="1"/>
  <c r="BQ118" i="1"/>
  <c r="AX118" i="1"/>
  <c r="AD118" i="1"/>
  <c r="Q118" i="1"/>
  <c r="P118" i="1"/>
  <c r="N118" i="1"/>
  <c r="J118" i="1"/>
  <c r="O118" i="1" s="1"/>
  <c r="BJ115" i="1"/>
  <c r="AP115" i="1"/>
  <c r="V115" i="1"/>
  <c r="P115" i="1"/>
  <c r="O115" i="1"/>
  <c r="G115" i="1"/>
  <c r="N115" i="1" s="1"/>
  <c r="BQ111" i="1"/>
  <c r="AX111" i="1"/>
  <c r="AD111" i="1"/>
  <c r="Q111" i="1"/>
  <c r="P111" i="1"/>
  <c r="N111" i="1"/>
  <c r="AA111" i="1" s="1"/>
  <c r="J111" i="1"/>
  <c r="O111" i="1" s="1"/>
  <c r="BJ108" i="1"/>
  <c r="AP108" i="1"/>
  <c r="V108" i="1"/>
  <c r="N108" i="1"/>
  <c r="G108" i="1"/>
  <c r="Q108" i="1" s="1"/>
  <c r="BQ104" i="1"/>
  <c r="AX104" i="1"/>
  <c r="AD104" i="1"/>
  <c r="Q104" i="1"/>
  <c r="P104" i="1"/>
  <c r="N104" i="1"/>
  <c r="Z104" i="1" s="1"/>
  <c r="J104" i="1"/>
  <c r="O104" i="1" s="1"/>
  <c r="BJ101" i="1"/>
  <c r="AP101" i="1"/>
  <c r="V101" i="1"/>
  <c r="P101" i="1"/>
  <c r="O101" i="1"/>
  <c r="G101" i="1"/>
  <c r="N101" i="1" s="1"/>
  <c r="BQ97" i="1"/>
  <c r="AX97" i="1"/>
  <c r="AD97" i="1"/>
  <c r="Z97" i="1"/>
  <c r="X97" i="1"/>
  <c r="Q97" i="1"/>
  <c r="P97" i="1"/>
  <c r="O97" i="1"/>
  <c r="N97" i="1"/>
  <c r="AA97" i="1" s="1"/>
  <c r="J97" i="1"/>
  <c r="BJ94" i="1"/>
  <c r="AP94" i="1"/>
  <c r="Y94" i="1"/>
  <c r="V94" i="1"/>
  <c r="Q94" i="1"/>
  <c r="P94" i="1"/>
  <c r="O94" i="1"/>
  <c r="N94" i="1"/>
  <c r="AA94" i="1" s="1"/>
  <c r="G94" i="1"/>
  <c r="BQ90" i="1"/>
  <c r="AX90" i="1"/>
  <c r="AD90" i="1"/>
  <c r="Q90" i="1"/>
  <c r="P90" i="1"/>
  <c r="N90" i="1"/>
  <c r="Z90" i="1" s="1"/>
  <c r="J90" i="1"/>
  <c r="O90" i="1" s="1"/>
  <c r="BJ87" i="1"/>
  <c r="AP87" i="1"/>
  <c r="V87" i="1"/>
  <c r="P87" i="1"/>
  <c r="O87" i="1"/>
  <c r="G87" i="1"/>
  <c r="N87" i="1" s="1"/>
  <c r="BQ83" i="1"/>
  <c r="AX83" i="1"/>
  <c r="AD83" i="1"/>
  <c r="X83" i="1"/>
  <c r="Q83" i="1"/>
  <c r="P83" i="1"/>
  <c r="O83" i="1"/>
  <c r="N83" i="1"/>
  <c r="AA83" i="1" s="1"/>
  <c r="J83" i="1"/>
  <c r="BJ80" i="1"/>
  <c r="AP80" i="1"/>
  <c r="V80" i="1"/>
  <c r="Z83" i="1" s="1"/>
  <c r="Q80" i="1"/>
  <c r="P80" i="1"/>
  <c r="N80" i="1"/>
  <c r="G80" i="1"/>
  <c r="O80" i="1" s="1"/>
  <c r="Y80" i="1" s="1"/>
  <c r="BQ76" i="1"/>
  <c r="AX76" i="1"/>
  <c r="AD76" i="1"/>
  <c r="Q76" i="1"/>
  <c r="P76" i="1"/>
  <c r="N76" i="1"/>
  <c r="J76" i="1"/>
  <c r="O76" i="1" s="1"/>
  <c r="BJ73" i="1"/>
  <c r="AP73" i="1"/>
  <c r="V73" i="1"/>
  <c r="P73" i="1"/>
  <c r="O73" i="1"/>
  <c r="G73" i="1"/>
  <c r="N73" i="1" s="1"/>
  <c r="BQ69" i="1"/>
  <c r="AX69" i="1"/>
  <c r="AD69" i="1"/>
  <c r="Q69" i="1"/>
  <c r="P69" i="1"/>
  <c r="N69" i="1"/>
  <c r="J69" i="1"/>
  <c r="O69" i="1" s="1"/>
  <c r="X69" i="1" s="1"/>
  <c r="BJ66" i="1"/>
  <c r="AP66" i="1"/>
  <c r="V66" i="1"/>
  <c r="Q66" i="1"/>
  <c r="P66" i="1"/>
  <c r="O66" i="1"/>
  <c r="G66" i="1"/>
  <c r="N66" i="1" s="1"/>
  <c r="BQ62" i="1"/>
  <c r="AX62" i="1"/>
  <c r="AD62" i="1"/>
  <c r="Q62" i="1"/>
  <c r="P62" i="1"/>
  <c r="N62" i="1"/>
  <c r="Z62" i="1" s="1"/>
  <c r="J62" i="1"/>
  <c r="O62" i="1" s="1"/>
  <c r="BJ59" i="1"/>
  <c r="AP59" i="1"/>
  <c r="V59" i="1"/>
  <c r="P59" i="1"/>
  <c r="G59" i="1"/>
  <c r="N59" i="1" s="1"/>
  <c r="BQ55" i="1"/>
  <c r="AX55" i="1"/>
  <c r="AD55" i="1"/>
  <c r="X55" i="1"/>
  <c r="Q55" i="1"/>
  <c r="P55" i="1"/>
  <c r="O55" i="1"/>
  <c r="N55" i="1"/>
  <c r="AA55" i="1" s="1"/>
  <c r="J55" i="1"/>
  <c r="BJ52" i="1"/>
  <c r="AP52" i="1"/>
  <c r="V52" i="1"/>
  <c r="Q52" i="1"/>
  <c r="P52" i="1"/>
  <c r="G52" i="1"/>
  <c r="O52" i="1" s="1"/>
  <c r="BQ48" i="1"/>
  <c r="AX48" i="1"/>
  <c r="AD48" i="1"/>
  <c r="Q48" i="1"/>
  <c r="P48" i="1"/>
  <c r="N48" i="1"/>
  <c r="J48" i="1"/>
  <c r="O48" i="1" s="1"/>
  <c r="BJ45" i="1"/>
  <c r="AP45" i="1"/>
  <c r="V45" i="1"/>
  <c r="P45" i="1"/>
  <c r="G45" i="1"/>
  <c r="N45" i="1" s="1"/>
  <c r="BQ41" i="1"/>
  <c r="AX41" i="1"/>
  <c r="AD41" i="1"/>
  <c r="X41" i="1"/>
  <c r="Q41" i="1"/>
  <c r="P41" i="1"/>
  <c r="O41" i="1"/>
  <c r="N41" i="1"/>
  <c r="AA41" i="1" s="1"/>
  <c r="J41" i="1"/>
  <c r="BJ38" i="1"/>
  <c r="AP38" i="1"/>
  <c r="V38" i="1"/>
  <c r="Q38" i="1"/>
  <c r="P38" i="1"/>
  <c r="G38" i="1"/>
  <c r="O38" i="1" s="1"/>
  <c r="BQ34" i="1"/>
  <c r="AX34" i="1"/>
  <c r="AD34" i="1"/>
  <c r="Q34" i="1"/>
  <c r="P34" i="1"/>
  <c r="N34" i="1"/>
  <c r="J34" i="1"/>
  <c r="O34" i="1" s="1"/>
  <c r="BJ31" i="1"/>
  <c r="AP31" i="1"/>
  <c r="V31" i="1"/>
  <c r="P31" i="1"/>
  <c r="G31" i="1"/>
  <c r="N31" i="1" s="1"/>
  <c r="Z76" i="1" l="1"/>
  <c r="X111" i="1"/>
  <c r="Z111" i="1"/>
  <c r="AA143" i="1"/>
  <c r="Z143" i="1"/>
  <c r="Y143" i="1"/>
  <c r="X143" i="1"/>
  <c r="Z146" i="1"/>
  <c r="AA248" i="1"/>
  <c r="Z248" i="1"/>
  <c r="Y248" i="1"/>
  <c r="X248" i="1"/>
  <c r="AI265" i="1"/>
  <c r="AI97" i="1"/>
  <c r="AA157" i="1"/>
  <c r="Z157" i="1"/>
  <c r="Y157" i="1"/>
  <c r="X157" i="1"/>
  <c r="Z48" i="1"/>
  <c r="AA139" i="1"/>
  <c r="X153" i="1"/>
  <c r="Y153" i="1"/>
  <c r="AA223" i="1"/>
  <c r="AA241" i="1"/>
  <c r="Z241" i="1"/>
  <c r="X241" i="1"/>
  <c r="Y66" i="1"/>
  <c r="AA66" i="1"/>
  <c r="Z66" i="1"/>
  <c r="X66" i="1"/>
  <c r="AA69" i="1"/>
  <c r="AA153" i="1"/>
  <c r="Y167" i="1"/>
  <c r="X167" i="1"/>
  <c r="Z185" i="1"/>
  <c r="Y185" i="1"/>
  <c r="X185" i="1"/>
  <c r="AA237" i="1"/>
  <c r="X181" i="1"/>
  <c r="Y181" i="1"/>
  <c r="Y101" i="1"/>
  <c r="X101" i="1"/>
  <c r="Z118" i="1"/>
  <c r="AA181" i="1"/>
  <c r="Y195" i="1"/>
  <c r="X195" i="1"/>
  <c r="Z34" i="1"/>
  <c r="Y59" i="1"/>
  <c r="X59" i="1"/>
  <c r="AA80" i="1"/>
  <c r="AA115" i="1"/>
  <c r="Z115" i="1"/>
  <c r="X115" i="1"/>
  <c r="AA129" i="1"/>
  <c r="Z129" i="1"/>
  <c r="Y129" i="1"/>
  <c r="X129" i="1"/>
  <c r="Z132" i="1"/>
  <c r="AA195" i="1"/>
  <c r="Z213" i="1"/>
  <c r="Y213" i="1"/>
  <c r="X213" i="1"/>
  <c r="O31" i="1"/>
  <c r="X31" i="1" s="1"/>
  <c r="AA34" i="1"/>
  <c r="O45" i="1"/>
  <c r="AA45" i="1" s="1"/>
  <c r="AA48" i="1"/>
  <c r="O59" i="1"/>
  <c r="Z59" i="1" s="1"/>
  <c r="AA62" i="1"/>
  <c r="AA76" i="1"/>
  <c r="X80" i="1"/>
  <c r="AA90" i="1"/>
  <c r="X94" i="1"/>
  <c r="AJ97" i="1"/>
  <c r="AA104" i="1"/>
  <c r="AA118" i="1"/>
  <c r="AA132" i="1"/>
  <c r="AA146" i="1"/>
  <c r="AA160" i="1"/>
  <c r="O171" i="1"/>
  <c r="AA171" i="1" s="1"/>
  <c r="AA174" i="1"/>
  <c r="O185" i="1"/>
  <c r="AA185" i="1" s="1"/>
  <c r="AA188" i="1"/>
  <c r="O199" i="1"/>
  <c r="Z199" i="1" s="1"/>
  <c r="AA202" i="1"/>
  <c r="O213" i="1"/>
  <c r="AA213" i="1" s="1"/>
  <c r="AA216" i="1"/>
  <c r="O227" i="1"/>
  <c r="AA227" i="1" s="1"/>
  <c r="AA230" i="1"/>
  <c r="O241" i="1"/>
  <c r="Y241" i="1" s="1"/>
  <c r="AA244" i="1"/>
  <c r="O255" i="1"/>
  <c r="AA255" i="1" s="1"/>
  <c r="AA258" i="1"/>
  <c r="AJ265" i="1"/>
  <c r="AA335" i="1"/>
  <c r="Z335" i="1"/>
  <c r="Y335" i="1"/>
  <c r="X335" i="1"/>
  <c r="X444" i="1"/>
  <c r="AA444" i="1"/>
  <c r="Z444" i="1"/>
  <c r="Y444" i="1"/>
  <c r="X276" i="1"/>
  <c r="AA276" i="1"/>
  <c r="Z276" i="1"/>
  <c r="Y276" i="1"/>
  <c r="Q31" i="1"/>
  <c r="Y41" i="1"/>
  <c r="AI41" i="1" s="1"/>
  <c r="Q45" i="1"/>
  <c r="Y45" i="1" s="1"/>
  <c r="Y55" i="1"/>
  <c r="Q59" i="1"/>
  <c r="AA59" i="1" s="1"/>
  <c r="Y69" i="1"/>
  <c r="AI69" i="1" s="1"/>
  <c r="Q73" i="1"/>
  <c r="AA73" i="1" s="1"/>
  <c r="Z80" i="1"/>
  <c r="Y83" i="1"/>
  <c r="AI83" i="1" s="1"/>
  <c r="Q87" i="1"/>
  <c r="AA87" i="1" s="1"/>
  <c r="Z94" i="1"/>
  <c r="Y97" i="1"/>
  <c r="AK97" i="1" s="1"/>
  <c r="Q101" i="1"/>
  <c r="Z101" i="1" s="1"/>
  <c r="Y111" i="1"/>
  <c r="Q115" i="1"/>
  <c r="Y115" i="1" s="1"/>
  <c r="Y125" i="1"/>
  <c r="AI125" i="1" s="1"/>
  <c r="Y139" i="1"/>
  <c r="AK139" i="1" s="1"/>
  <c r="Y209" i="1"/>
  <c r="AI209" i="1" s="1"/>
  <c r="Y223" i="1"/>
  <c r="AI223" i="1" s="1"/>
  <c r="Y237" i="1"/>
  <c r="AI237" i="1" s="1"/>
  <c r="Y251" i="1"/>
  <c r="AI251" i="1" s="1"/>
  <c r="Q255" i="1"/>
  <c r="Y265" i="1"/>
  <c r="AA293" i="1"/>
  <c r="Z293" i="1"/>
  <c r="Y293" i="1"/>
  <c r="X293" i="1"/>
  <c r="AA349" i="1"/>
  <c r="Z349" i="1"/>
  <c r="Y349" i="1"/>
  <c r="X349" i="1"/>
  <c r="AA440" i="1"/>
  <c r="X458" i="1"/>
  <c r="AA458" i="1"/>
  <c r="Z458" i="1"/>
  <c r="Y458" i="1"/>
  <c r="AA475" i="1"/>
  <c r="Z475" i="1"/>
  <c r="Y475" i="1"/>
  <c r="X475" i="1"/>
  <c r="N38" i="1"/>
  <c r="Z41" i="1"/>
  <c r="AJ41" i="1" s="1"/>
  <c r="N52" i="1"/>
  <c r="Z55" i="1"/>
  <c r="AI55" i="1" s="1"/>
  <c r="Z69" i="1"/>
  <c r="AH69" i="1" s="1"/>
  <c r="N122" i="1"/>
  <c r="Z125" i="1"/>
  <c r="AH125" i="1" s="1"/>
  <c r="N136" i="1"/>
  <c r="Z139" i="1"/>
  <c r="AH139" i="1" s="1"/>
  <c r="N150" i="1"/>
  <c r="Z153" i="1"/>
  <c r="N164" i="1"/>
  <c r="Z167" i="1"/>
  <c r="N178" i="1"/>
  <c r="Z181" i="1"/>
  <c r="N192" i="1"/>
  <c r="Z195" i="1"/>
  <c r="N206" i="1"/>
  <c r="Z209" i="1"/>
  <c r="AJ209" i="1" s="1"/>
  <c r="N220" i="1"/>
  <c r="Z223" i="1"/>
  <c r="AH223" i="1" s="1"/>
  <c r="N234" i="1"/>
  <c r="Z237" i="1"/>
  <c r="AH237" i="1" s="1"/>
  <c r="Z251" i="1"/>
  <c r="AJ251" i="1" s="1"/>
  <c r="N262" i="1"/>
  <c r="Z265" i="1"/>
  <c r="AA272" i="1"/>
  <c r="AA328" i="1"/>
  <c r="X346" i="1"/>
  <c r="AA346" i="1"/>
  <c r="Z346" i="1"/>
  <c r="Y346" i="1"/>
  <c r="X332" i="1"/>
  <c r="AA332" i="1"/>
  <c r="Z332" i="1"/>
  <c r="Y332" i="1"/>
  <c r="O108" i="1"/>
  <c r="AA108" i="1" s="1"/>
  <c r="O122" i="1"/>
  <c r="O136" i="1"/>
  <c r="O150" i="1"/>
  <c r="O164" i="1"/>
  <c r="O178" i="1"/>
  <c r="O192" i="1"/>
  <c r="O206" i="1"/>
  <c r="O220" i="1"/>
  <c r="O234" i="1"/>
  <c r="AA307" i="1"/>
  <c r="Z307" i="1"/>
  <c r="Y307" i="1"/>
  <c r="X307" i="1"/>
  <c r="AA363" i="1"/>
  <c r="Z363" i="1"/>
  <c r="Y363" i="1"/>
  <c r="X363" i="1"/>
  <c r="AA454" i="1"/>
  <c r="AA517" i="1"/>
  <c r="Z517" i="1"/>
  <c r="Y517" i="1"/>
  <c r="X517" i="1"/>
  <c r="AK83" i="1"/>
  <c r="AK265" i="1"/>
  <c r="X34" i="1"/>
  <c r="X48" i="1"/>
  <c r="X62" i="1"/>
  <c r="X76" i="1"/>
  <c r="X90" i="1"/>
  <c r="X104" i="1"/>
  <c r="P108" i="1"/>
  <c r="X108" i="1" s="1"/>
  <c r="X118" i="1"/>
  <c r="P122" i="1"/>
  <c r="X132" i="1"/>
  <c r="P136" i="1"/>
  <c r="X146" i="1"/>
  <c r="P150" i="1"/>
  <c r="X160" i="1"/>
  <c r="P164" i="1"/>
  <c r="X174" i="1"/>
  <c r="P178" i="1"/>
  <c r="X188" i="1"/>
  <c r="P192" i="1"/>
  <c r="X202" i="1"/>
  <c r="X216" i="1"/>
  <c r="P220" i="1"/>
  <c r="X230" i="1"/>
  <c r="X244" i="1"/>
  <c r="X258" i="1"/>
  <c r="X304" i="1"/>
  <c r="AA304" i="1"/>
  <c r="Z304" i="1"/>
  <c r="Y304" i="1"/>
  <c r="X360" i="1"/>
  <c r="AA360" i="1"/>
  <c r="Z360" i="1"/>
  <c r="Y360" i="1"/>
  <c r="AA409" i="1"/>
  <c r="Z409" i="1"/>
  <c r="X409" i="1"/>
  <c r="X486" i="1"/>
  <c r="AA486" i="1"/>
  <c r="Z486" i="1"/>
  <c r="Y486" i="1"/>
  <c r="AH55" i="1"/>
  <c r="Y62" i="1"/>
  <c r="Y76" i="1"/>
  <c r="Y90" i="1"/>
  <c r="AH97" i="1"/>
  <c r="Y104" i="1"/>
  <c r="Y118" i="1"/>
  <c r="Y132" i="1"/>
  <c r="Y146" i="1"/>
  <c r="Y160" i="1"/>
  <c r="Y174" i="1"/>
  <c r="Y188" i="1"/>
  <c r="Y202" i="1"/>
  <c r="Y216" i="1"/>
  <c r="Y230" i="1"/>
  <c r="Y244" i="1"/>
  <c r="AH251" i="1"/>
  <c r="Y258" i="1"/>
  <c r="AH265" i="1"/>
  <c r="AA468" i="1"/>
  <c r="AA531" i="1"/>
  <c r="Z531" i="1"/>
  <c r="Y531" i="1"/>
  <c r="X531" i="1"/>
  <c r="AA461" i="1"/>
  <c r="Z461" i="1"/>
  <c r="Y461" i="1"/>
  <c r="X461" i="1"/>
  <c r="Y34" i="1"/>
  <c r="Y48" i="1"/>
  <c r="X374" i="1"/>
  <c r="AA374" i="1"/>
  <c r="Z374" i="1"/>
  <c r="Y374" i="1"/>
  <c r="AA426" i="1"/>
  <c r="AA447" i="1"/>
  <c r="Z447" i="1"/>
  <c r="Y447" i="1"/>
  <c r="X447" i="1"/>
  <c r="AA482" i="1"/>
  <c r="X514" i="1"/>
  <c r="N286" i="1"/>
  <c r="Y290" i="1"/>
  <c r="AK290" i="1" s="1"/>
  <c r="Q542" i="1"/>
  <c r="O542" i="1"/>
  <c r="N542" i="1"/>
  <c r="AA545" i="1"/>
  <c r="Z545" i="1"/>
  <c r="X545" i="1"/>
  <c r="Y566" i="1"/>
  <c r="AA566" i="1"/>
  <c r="Q626" i="1"/>
  <c r="O626" i="1"/>
  <c r="N626" i="1"/>
  <c r="AA727" i="1"/>
  <c r="Z727" i="1"/>
  <c r="Y727" i="1"/>
  <c r="X727" i="1"/>
  <c r="Q269" i="1"/>
  <c r="AA269" i="1" s="1"/>
  <c r="Q283" i="1"/>
  <c r="AA283" i="1" s="1"/>
  <c r="Z290" i="1"/>
  <c r="AJ290" i="1" s="1"/>
  <c r="Q297" i="1"/>
  <c r="Q311" i="1"/>
  <c r="Y321" i="1"/>
  <c r="AH321" i="1" s="1"/>
  <c r="Q325" i="1"/>
  <c r="Q339" i="1"/>
  <c r="Q353" i="1"/>
  <c r="Q367" i="1"/>
  <c r="Y377" i="1"/>
  <c r="AK377" i="1" s="1"/>
  <c r="Q381" i="1"/>
  <c r="Y391" i="1"/>
  <c r="Q395" i="1"/>
  <c r="AA395" i="1" s="1"/>
  <c r="Y405" i="1"/>
  <c r="AK405" i="1" s="1"/>
  <c r="Q409" i="1"/>
  <c r="Y409" i="1" s="1"/>
  <c r="Y419" i="1"/>
  <c r="AK419" i="1" s="1"/>
  <c r="Q423" i="1"/>
  <c r="Y433" i="1"/>
  <c r="AK433" i="1" s="1"/>
  <c r="Q437" i="1"/>
  <c r="Q451" i="1"/>
  <c r="Q465" i="1"/>
  <c r="Q479" i="1"/>
  <c r="Y489" i="1"/>
  <c r="Q493" i="1"/>
  <c r="Y503" i="1"/>
  <c r="AJ503" i="1" s="1"/>
  <c r="Q507" i="1"/>
  <c r="Z514" i="1"/>
  <c r="Q521" i="1"/>
  <c r="Z528" i="1"/>
  <c r="Q535" i="1"/>
  <c r="P542" i="1"/>
  <c r="Q556" i="1"/>
  <c r="O556" i="1"/>
  <c r="N556" i="1"/>
  <c r="AA559" i="1"/>
  <c r="Z559" i="1"/>
  <c r="X559" i="1"/>
  <c r="Q570" i="1"/>
  <c r="O570" i="1"/>
  <c r="N570" i="1"/>
  <c r="AA573" i="1"/>
  <c r="Z573" i="1"/>
  <c r="X573" i="1"/>
  <c r="Y580" i="1"/>
  <c r="AA580" i="1"/>
  <c r="P626" i="1"/>
  <c r="AA643" i="1"/>
  <c r="Z643" i="1"/>
  <c r="Y643" i="1"/>
  <c r="X643" i="1"/>
  <c r="AJ650" i="1"/>
  <c r="AI650" i="1"/>
  <c r="AA657" i="1"/>
  <c r="Z657" i="1"/>
  <c r="Y657" i="1"/>
  <c r="X657" i="1"/>
  <c r="AA699" i="1"/>
  <c r="Z699" i="1"/>
  <c r="Y699" i="1"/>
  <c r="X699" i="1"/>
  <c r="AA755" i="1"/>
  <c r="Z755" i="1"/>
  <c r="Y755" i="1"/>
  <c r="X755" i="1"/>
  <c r="Z825" i="1"/>
  <c r="X825" i="1"/>
  <c r="AA825" i="1"/>
  <c r="Y825" i="1"/>
  <c r="AA290" i="1"/>
  <c r="N318" i="1"/>
  <c r="Z321" i="1"/>
  <c r="Z377" i="1"/>
  <c r="AJ377" i="1" s="1"/>
  <c r="N388" i="1"/>
  <c r="Z391" i="1"/>
  <c r="AJ391" i="1" s="1"/>
  <c r="N402" i="1"/>
  <c r="Z405" i="1"/>
  <c r="AJ405" i="1" s="1"/>
  <c r="N416" i="1"/>
  <c r="Z419" i="1"/>
  <c r="AJ419" i="1" s="1"/>
  <c r="N430" i="1"/>
  <c r="Z433" i="1"/>
  <c r="AJ433" i="1" s="1"/>
  <c r="N472" i="1"/>
  <c r="Z489" i="1"/>
  <c r="AJ489" i="1" s="1"/>
  <c r="AA514" i="1"/>
  <c r="AA528" i="1"/>
  <c r="Q584" i="1"/>
  <c r="O584" i="1"/>
  <c r="N584" i="1"/>
  <c r="AA587" i="1"/>
  <c r="Z587" i="1"/>
  <c r="X587" i="1"/>
  <c r="Z591" i="1"/>
  <c r="X591" i="1"/>
  <c r="AA615" i="1"/>
  <c r="Z615" i="1"/>
  <c r="X615" i="1"/>
  <c r="AA629" i="1"/>
  <c r="Z629" i="1"/>
  <c r="Y629" i="1"/>
  <c r="X629" i="1"/>
  <c r="AA671" i="1"/>
  <c r="Z671" i="1"/>
  <c r="Y671" i="1"/>
  <c r="X671" i="1"/>
  <c r="AA741" i="1"/>
  <c r="Z741" i="1"/>
  <c r="Y741" i="1"/>
  <c r="X741" i="1"/>
  <c r="AJ818" i="1"/>
  <c r="AI818" i="1"/>
  <c r="AH818" i="1"/>
  <c r="AA979" i="1"/>
  <c r="Z979" i="1"/>
  <c r="Y979" i="1"/>
  <c r="X979" i="1"/>
  <c r="O318" i="1"/>
  <c r="O402" i="1"/>
  <c r="O500" i="1"/>
  <c r="Y500" i="1" s="1"/>
  <c r="O514" i="1"/>
  <c r="Y514" i="1" s="1"/>
  <c r="O528" i="1"/>
  <c r="Y528" i="1" s="1"/>
  <c r="X538" i="1"/>
  <c r="Y545" i="1"/>
  <c r="Y594" i="1"/>
  <c r="AA594" i="1"/>
  <c r="Y622" i="1"/>
  <c r="AA622" i="1"/>
  <c r="Z622" i="1"/>
  <c r="Z647" i="1"/>
  <c r="AA685" i="1"/>
  <c r="Z685" i="1"/>
  <c r="Y685" i="1"/>
  <c r="X685" i="1"/>
  <c r="Y706" i="1"/>
  <c r="AA706" i="1"/>
  <c r="Z706" i="1"/>
  <c r="Y720" i="1"/>
  <c r="AA720" i="1"/>
  <c r="Z720" i="1"/>
  <c r="AA769" i="1"/>
  <c r="Z769" i="1"/>
  <c r="Y769" i="1"/>
  <c r="X769" i="1"/>
  <c r="AA811" i="1"/>
  <c r="Z811" i="1"/>
  <c r="Y811" i="1"/>
  <c r="X811" i="1"/>
  <c r="X272" i="1"/>
  <c r="N279" i="1"/>
  <c r="X300" i="1"/>
  <c r="X314" i="1"/>
  <c r="X328" i="1"/>
  <c r="X342" i="1"/>
  <c r="X356" i="1"/>
  <c r="X370" i="1"/>
  <c r="X384" i="1"/>
  <c r="X398" i="1"/>
  <c r="X412" i="1"/>
  <c r="X426" i="1"/>
  <c r="X440" i="1"/>
  <c r="X454" i="1"/>
  <c r="X468" i="1"/>
  <c r="X482" i="1"/>
  <c r="X496" i="1"/>
  <c r="X510" i="1"/>
  <c r="X524" i="1"/>
  <c r="Y559" i="1"/>
  <c r="X566" i="1"/>
  <c r="Q598" i="1"/>
  <c r="O598" i="1"/>
  <c r="N598" i="1"/>
  <c r="AA601" i="1"/>
  <c r="Z601" i="1"/>
  <c r="X601" i="1"/>
  <c r="X608" i="1"/>
  <c r="Z745" i="1"/>
  <c r="AA783" i="1"/>
  <c r="Z783" i="1"/>
  <c r="Y783" i="1"/>
  <c r="X783" i="1"/>
  <c r="AJ790" i="1"/>
  <c r="AI790" i="1"/>
  <c r="AH790" i="1"/>
  <c r="AK818" i="1"/>
  <c r="AA839" i="1"/>
  <c r="Z839" i="1"/>
  <c r="Y839" i="1"/>
  <c r="X839" i="1"/>
  <c r="Y272" i="1"/>
  <c r="Y300" i="1"/>
  <c r="Y314" i="1"/>
  <c r="Y328" i="1"/>
  <c r="Y342" i="1"/>
  <c r="Y356" i="1"/>
  <c r="Y370" i="1"/>
  <c r="AH377" i="1"/>
  <c r="Y384" i="1"/>
  <c r="AH391" i="1"/>
  <c r="Y398" i="1"/>
  <c r="AH405" i="1"/>
  <c r="Y412" i="1"/>
  <c r="AH419" i="1"/>
  <c r="Y426" i="1"/>
  <c r="AH433" i="1"/>
  <c r="Y440" i="1"/>
  <c r="Y454" i="1"/>
  <c r="Y468" i="1"/>
  <c r="Y482" i="1"/>
  <c r="AH489" i="1"/>
  <c r="Y496" i="1"/>
  <c r="Y510" i="1"/>
  <c r="Y524" i="1"/>
  <c r="Z566" i="1"/>
  <c r="AJ580" i="1"/>
  <c r="AI580" i="1"/>
  <c r="Q612" i="1"/>
  <c r="O612" i="1"/>
  <c r="N612" i="1"/>
  <c r="Y692" i="1"/>
  <c r="AI692" i="1" s="1"/>
  <c r="AA692" i="1"/>
  <c r="Z692" i="1"/>
  <c r="AJ692" i="1" s="1"/>
  <c r="Y748" i="1"/>
  <c r="AI748" i="1" s="1"/>
  <c r="AA748" i="1"/>
  <c r="Z748" i="1"/>
  <c r="AJ748" i="1" s="1"/>
  <c r="AA797" i="1"/>
  <c r="Z797" i="1"/>
  <c r="Y797" i="1"/>
  <c r="X797" i="1"/>
  <c r="AA895" i="1"/>
  <c r="Z895" i="1"/>
  <c r="Y895" i="1"/>
  <c r="X895" i="1"/>
  <c r="Z272" i="1"/>
  <c r="N297" i="1"/>
  <c r="Z300" i="1"/>
  <c r="N311" i="1"/>
  <c r="Z314" i="1"/>
  <c r="AI321" i="1"/>
  <c r="N325" i="1"/>
  <c r="Z328" i="1"/>
  <c r="N339" i="1"/>
  <c r="Z342" i="1"/>
  <c r="N353" i="1"/>
  <c r="Z356" i="1"/>
  <c r="N367" i="1"/>
  <c r="Z370" i="1"/>
  <c r="AI377" i="1"/>
  <c r="N381" i="1"/>
  <c r="Z384" i="1"/>
  <c r="AI391" i="1"/>
  <c r="Z398" i="1"/>
  <c r="Z412" i="1"/>
  <c r="AI419" i="1"/>
  <c r="N423" i="1"/>
  <c r="Z426" i="1"/>
  <c r="AI433" i="1"/>
  <c r="N437" i="1"/>
  <c r="Z440" i="1"/>
  <c r="N451" i="1"/>
  <c r="Z454" i="1"/>
  <c r="N465" i="1"/>
  <c r="Z468" i="1"/>
  <c r="N479" i="1"/>
  <c r="Z482" i="1"/>
  <c r="AI489" i="1"/>
  <c r="N493" i="1"/>
  <c r="Z496" i="1"/>
  <c r="AI503" i="1"/>
  <c r="N507" i="1"/>
  <c r="Z510" i="1"/>
  <c r="N521" i="1"/>
  <c r="Z524" i="1"/>
  <c r="N535" i="1"/>
  <c r="Z580" i="1"/>
  <c r="AH580" i="1" s="1"/>
  <c r="P612" i="1"/>
  <c r="Y538" i="1"/>
  <c r="AA538" i="1"/>
  <c r="Y591" i="1"/>
  <c r="X594" i="1"/>
  <c r="Y601" i="1"/>
  <c r="X622" i="1"/>
  <c r="X706" i="1"/>
  <c r="AA713" i="1"/>
  <c r="Z713" i="1"/>
  <c r="Y713" i="1"/>
  <c r="X713" i="1"/>
  <c r="X720" i="1"/>
  <c r="Z787" i="1"/>
  <c r="Y804" i="1"/>
  <c r="AK804" i="1" s="1"/>
  <c r="AA804" i="1"/>
  <c r="Z804" i="1"/>
  <c r="AH804" i="1" s="1"/>
  <c r="AA647" i="1"/>
  <c r="AA661" i="1"/>
  <c r="AA675" i="1"/>
  <c r="AA703" i="1"/>
  <c r="AA717" i="1"/>
  <c r="AA731" i="1"/>
  <c r="AA745" i="1"/>
  <c r="AA759" i="1"/>
  <c r="AA773" i="1"/>
  <c r="N801" i="1"/>
  <c r="N815" i="1"/>
  <c r="AA881" i="1"/>
  <c r="Z881" i="1"/>
  <c r="Y881" i="1"/>
  <c r="X881" i="1"/>
  <c r="AA934" i="1"/>
  <c r="Z934" i="1"/>
  <c r="Y934" i="1"/>
  <c r="X934" i="1"/>
  <c r="AA1063" i="1"/>
  <c r="Z1063" i="1"/>
  <c r="Y1063" i="1"/>
  <c r="X1063" i="1"/>
  <c r="AA1077" i="1"/>
  <c r="Z1077" i="1"/>
  <c r="Y1077" i="1"/>
  <c r="X1077" i="1"/>
  <c r="O549" i="1"/>
  <c r="Z549" i="1" s="1"/>
  <c r="AA552" i="1"/>
  <c r="AJ552" i="1" s="1"/>
  <c r="O563" i="1"/>
  <c r="AA563" i="1" s="1"/>
  <c r="O577" i="1"/>
  <c r="Z577" i="1" s="1"/>
  <c r="O605" i="1"/>
  <c r="Y605" i="1" s="1"/>
  <c r="AA608" i="1"/>
  <c r="O619" i="1"/>
  <c r="Y619" i="1" s="1"/>
  <c r="O633" i="1"/>
  <c r="Y633" i="1" s="1"/>
  <c r="AA636" i="1"/>
  <c r="AH636" i="1" s="1"/>
  <c r="AA650" i="1"/>
  <c r="AH650" i="1" s="1"/>
  <c r="AA664" i="1"/>
  <c r="AK664" i="1" s="1"/>
  <c r="AA678" i="1"/>
  <c r="AJ678" i="1" s="1"/>
  <c r="O689" i="1"/>
  <c r="Y689" i="1" s="1"/>
  <c r="O703" i="1"/>
  <c r="Y703" i="1" s="1"/>
  <c r="AA734" i="1"/>
  <c r="AJ734" i="1" s="1"/>
  <c r="AA762" i="1"/>
  <c r="AK762" i="1" s="1"/>
  <c r="AA776" i="1"/>
  <c r="AK776" i="1" s="1"/>
  <c r="O787" i="1"/>
  <c r="Y787" i="1" s="1"/>
  <c r="O801" i="1"/>
  <c r="O815" i="1"/>
  <c r="AA850" i="1"/>
  <c r="Z850" i="1"/>
  <c r="Y850" i="1"/>
  <c r="X850" i="1"/>
  <c r="AA906" i="1"/>
  <c r="Z906" i="1"/>
  <c r="Y906" i="1"/>
  <c r="X906" i="1"/>
  <c r="AA920" i="1"/>
  <c r="Z920" i="1"/>
  <c r="Y920" i="1"/>
  <c r="X920" i="1"/>
  <c r="AA958" i="1"/>
  <c r="AA1035" i="1"/>
  <c r="Z1035" i="1"/>
  <c r="Y1035" i="1"/>
  <c r="X1035" i="1"/>
  <c r="AA1049" i="1"/>
  <c r="Z1049" i="1"/>
  <c r="Y1049" i="1"/>
  <c r="X1049" i="1"/>
  <c r="AA1098" i="1"/>
  <c r="AA867" i="1"/>
  <c r="Z867" i="1"/>
  <c r="Y867" i="1"/>
  <c r="X867" i="1"/>
  <c r="AA990" i="1"/>
  <c r="AA1021" i="1"/>
  <c r="Z1021" i="1"/>
  <c r="Y1021" i="1"/>
  <c r="X1021" i="1"/>
  <c r="AA1130" i="1"/>
  <c r="AA836" i="1"/>
  <c r="Z836" i="1"/>
  <c r="Y836" i="1"/>
  <c r="X836" i="1"/>
  <c r="AA892" i="1"/>
  <c r="Z892" i="1"/>
  <c r="Y892" i="1"/>
  <c r="X892" i="1"/>
  <c r="AA937" i="1"/>
  <c r="Z937" i="1"/>
  <c r="Y937" i="1"/>
  <c r="X937" i="1"/>
  <c r="AA1007" i="1"/>
  <c r="Z1007" i="1"/>
  <c r="Y1007" i="1"/>
  <c r="X1007" i="1"/>
  <c r="N640" i="1"/>
  <c r="N654" i="1"/>
  <c r="N668" i="1"/>
  <c r="N682" i="1"/>
  <c r="N696" i="1"/>
  <c r="N710" i="1"/>
  <c r="N724" i="1"/>
  <c r="N738" i="1"/>
  <c r="N752" i="1"/>
  <c r="N766" i="1"/>
  <c r="N780" i="1"/>
  <c r="N794" i="1"/>
  <c r="N808" i="1"/>
  <c r="N822" i="1"/>
  <c r="AA853" i="1"/>
  <c r="Z853" i="1"/>
  <c r="Y853" i="1"/>
  <c r="X853" i="1"/>
  <c r="AA909" i="1"/>
  <c r="Z909" i="1"/>
  <c r="Y909" i="1"/>
  <c r="X909" i="1"/>
  <c r="AA923" i="1"/>
  <c r="Z923" i="1"/>
  <c r="Y923" i="1"/>
  <c r="X923" i="1"/>
  <c r="AA962" i="1"/>
  <c r="AA1088" i="1"/>
  <c r="AA1102" i="1"/>
  <c r="X605" i="1"/>
  <c r="X619" i="1"/>
  <c r="O640" i="1"/>
  <c r="X647" i="1"/>
  <c r="O654" i="1"/>
  <c r="X661" i="1"/>
  <c r="O668" i="1"/>
  <c r="X675" i="1"/>
  <c r="O682" i="1"/>
  <c r="O696" i="1"/>
  <c r="X703" i="1"/>
  <c r="O710" i="1"/>
  <c r="X717" i="1"/>
  <c r="X731" i="1"/>
  <c r="X745" i="1"/>
  <c r="O752" i="1"/>
  <c r="X759" i="1"/>
  <c r="O766" i="1"/>
  <c r="X773" i="1"/>
  <c r="O780" i="1"/>
  <c r="X787" i="1"/>
  <c r="O794" i="1"/>
  <c r="O808" i="1"/>
  <c r="O822" i="1"/>
  <c r="AA878" i="1"/>
  <c r="Z878" i="1"/>
  <c r="Y878" i="1"/>
  <c r="X878" i="1"/>
  <c r="X913" i="1"/>
  <c r="AA913" i="1"/>
  <c r="Z913" i="1"/>
  <c r="AA993" i="1"/>
  <c r="Z993" i="1"/>
  <c r="Y993" i="1"/>
  <c r="X993" i="1"/>
  <c r="AA1133" i="1"/>
  <c r="Z1133" i="1"/>
  <c r="Y1133" i="1"/>
  <c r="X1133" i="1"/>
  <c r="AA1144" i="1"/>
  <c r="AA1119" i="1"/>
  <c r="Z1119" i="1"/>
  <c r="Y1119" i="1"/>
  <c r="X1119" i="1"/>
  <c r="AA864" i="1"/>
  <c r="Z864" i="1"/>
  <c r="Y864" i="1"/>
  <c r="X864" i="1"/>
  <c r="AA951" i="1"/>
  <c r="Z951" i="1"/>
  <c r="Y951" i="1"/>
  <c r="X951" i="1"/>
  <c r="AA965" i="1"/>
  <c r="Z965" i="1"/>
  <c r="Y965" i="1"/>
  <c r="X965" i="1"/>
  <c r="AA1046" i="1"/>
  <c r="AA1091" i="1"/>
  <c r="Z1091" i="1"/>
  <c r="Y1091" i="1"/>
  <c r="X1091" i="1"/>
  <c r="AA1105" i="1"/>
  <c r="Z1105" i="1"/>
  <c r="Y1105" i="1"/>
  <c r="X1105" i="1"/>
  <c r="Y930" i="1"/>
  <c r="AI930" i="1" s="1"/>
  <c r="Q948" i="1"/>
  <c r="Y958" i="1"/>
  <c r="AK958" i="1" s="1"/>
  <c r="Y1042" i="1"/>
  <c r="AK1042" i="1" s="1"/>
  <c r="Y1056" i="1"/>
  <c r="AK1056" i="1" s="1"/>
  <c r="Y1070" i="1"/>
  <c r="AK1070" i="1" s="1"/>
  <c r="Y1098" i="1"/>
  <c r="AI1098" i="1" s="1"/>
  <c r="Z1137" i="1"/>
  <c r="AK1137" i="1" s="1"/>
  <c r="Q1144" i="1"/>
  <c r="AA1315" i="1"/>
  <c r="Z1315" i="1"/>
  <c r="Y1315" i="1"/>
  <c r="X1315" i="1"/>
  <c r="AA1357" i="1"/>
  <c r="Z1357" i="1"/>
  <c r="Y1357" i="1"/>
  <c r="X1357" i="1"/>
  <c r="AA1371" i="1"/>
  <c r="N829" i="1"/>
  <c r="N843" i="1"/>
  <c r="N857" i="1"/>
  <c r="N871" i="1"/>
  <c r="N885" i="1"/>
  <c r="N899" i="1"/>
  <c r="N927" i="1"/>
  <c r="Z930" i="1"/>
  <c r="AJ930" i="1" s="1"/>
  <c r="N941" i="1"/>
  <c r="N955" i="1"/>
  <c r="Z958" i="1"/>
  <c r="N969" i="1"/>
  <c r="N983" i="1"/>
  <c r="N997" i="1"/>
  <c r="N1011" i="1"/>
  <c r="N1025" i="1"/>
  <c r="N1039" i="1"/>
  <c r="Z1042" i="1"/>
  <c r="AH1042" i="1" s="1"/>
  <c r="N1053" i="1"/>
  <c r="Z1056" i="1"/>
  <c r="AJ1056" i="1" s="1"/>
  <c r="N1067" i="1"/>
  <c r="Z1070" i="1"/>
  <c r="AH1070" i="1" s="1"/>
  <c r="N1081" i="1"/>
  <c r="N1095" i="1"/>
  <c r="Z1098" i="1"/>
  <c r="AJ1098" i="1" s="1"/>
  <c r="N1109" i="1"/>
  <c r="N1123" i="1"/>
  <c r="AA1137" i="1"/>
  <c r="AA1158" i="1"/>
  <c r="AA1329" i="1"/>
  <c r="Z1329" i="1"/>
  <c r="Y1329" i="1"/>
  <c r="X1329" i="1"/>
  <c r="AA1343" i="1"/>
  <c r="Z1343" i="1"/>
  <c r="Y1343" i="1"/>
  <c r="X1343" i="1"/>
  <c r="O829" i="1"/>
  <c r="O927" i="1"/>
  <c r="O955" i="1"/>
  <c r="X962" i="1"/>
  <c r="O969" i="1"/>
  <c r="X976" i="1"/>
  <c r="O983" i="1"/>
  <c r="X990" i="1"/>
  <c r="O997" i="1"/>
  <c r="X1004" i="1"/>
  <c r="X1018" i="1"/>
  <c r="X1032" i="1"/>
  <c r="O1039" i="1"/>
  <c r="X1046" i="1"/>
  <c r="O1053" i="1"/>
  <c r="X1060" i="1"/>
  <c r="O1067" i="1"/>
  <c r="X1074" i="1"/>
  <c r="O1081" i="1"/>
  <c r="X1088" i="1"/>
  <c r="O1095" i="1"/>
  <c r="X1102" i="1"/>
  <c r="O1109" i="1"/>
  <c r="X1116" i="1"/>
  <c r="O1123" i="1"/>
  <c r="X1130" i="1"/>
  <c r="X1144" i="1"/>
  <c r="Y1182" i="1"/>
  <c r="X1182" i="1"/>
  <c r="AA1182" i="1"/>
  <c r="Z1182" i="1"/>
  <c r="AA1217" i="1"/>
  <c r="Z1217" i="1"/>
  <c r="Y1217" i="1"/>
  <c r="X1217" i="1"/>
  <c r="P829" i="1"/>
  <c r="N832" i="1"/>
  <c r="P843" i="1"/>
  <c r="N846" i="1"/>
  <c r="P857" i="1"/>
  <c r="N860" i="1"/>
  <c r="P871" i="1"/>
  <c r="N874" i="1"/>
  <c r="P885" i="1"/>
  <c r="N888" i="1"/>
  <c r="P899" i="1"/>
  <c r="N902" i="1"/>
  <c r="N916" i="1"/>
  <c r="P941" i="1"/>
  <c r="N944" i="1"/>
  <c r="P955" i="1"/>
  <c r="Y962" i="1"/>
  <c r="P969" i="1"/>
  <c r="N972" i="1"/>
  <c r="Y976" i="1"/>
  <c r="P983" i="1"/>
  <c r="N986" i="1"/>
  <c r="Y990" i="1"/>
  <c r="P997" i="1"/>
  <c r="N1000" i="1"/>
  <c r="Y1004" i="1"/>
  <c r="P1011" i="1"/>
  <c r="N1014" i="1"/>
  <c r="Y1018" i="1"/>
  <c r="P1025" i="1"/>
  <c r="N1028" i="1"/>
  <c r="Y1032" i="1"/>
  <c r="P1039" i="1"/>
  <c r="Y1046" i="1"/>
  <c r="P1053" i="1"/>
  <c r="Y1060" i="1"/>
  <c r="P1067" i="1"/>
  <c r="Y1074" i="1"/>
  <c r="P1081" i="1"/>
  <c r="N1084" i="1"/>
  <c r="Y1088" i="1"/>
  <c r="P1095" i="1"/>
  <c r="Y1102" i="1"/>
  <c r="P1109" i="1"/>
  <c r="N1112" i="1"/>
  <c r="Y1116" i="1"/>
  <c r="P1123" i="1"/>
  <c r="N1126" i="1"/>
  <c r="Y1130" i="1"/>
  <c r="N1140" i="1"/>
  <c r="Y1144" i="1"/>
  <c r="Y1364" i="1"/>
  <c r="X1364" i="1"/>
  <c r="AA1364" i="1"/>
  <c r="Z1364" i="1"/>
  <c r="AA1427" i="1"/>
  <c r="Z1459" i="1"/>
  <c r="Y1459" i="1"/>
  <c r="X1459" i="1"/>
  <c r="AA1459" i="1"/>
  <c r="Z962" i="1"/>
  <c r="Z976" i="1"/>
  <c r="Z990" i="1"/>
  <c r="Z1004" i="1"/>
  <c r="Z1018" i="1"/>
  <c r="Z1032" i="1"/>
  <c r="Z1046" i="1"/>
  <c r="Z1060" i="1"/>
  <c r="Z1074" i="1"/>
  <c r="Z1088" i="1"/>
  <c r="Z1102" i="1"/>
  <c r="Z1116" i="1"/>
  <c r="Z1130" i="1"/>
  <c r="Z1144" i="1"/>
  <c r="Z1193" i="1"/>
  <c r="Y1193" i="1"/>
  <c r="X1193" i="1"/>
  <c r="AA1193" i="1"/>
  <c r="AA1228" i="1"/>
  <c r="Z1228" i="1"/>
  <c r="Y1228" i="1"/>
  <c r="X1228" i="1"/>
  <c r="N948" i="1"/>
  <c r="AA1147" i="1"/>
  <c r="Z1147" i="1"/>
  <c r="Y1147" i="1"/>
  <c r="X1147" i="1"/>
  <c r="AA1242" i="1"/>
  <c r="AA1273" i="1"/>
  <c r="Y1294" i="1"/>
  <c r="Z1154" i="1"/>
  <c r="N1179" i="1"/>
  <c r="Z1196" i="1"/>
  <c r="N1207" i="1"/>
  <c r="N1221" i="1"/>
  <c r="N1235" i="1"/>
  <c r="N1249" i="1"/>
  <c r="N1263" i="1"/>
  <c r="N1277" i="1"/>
  <c r="AA1291" i="1"/>
  <c r="Z1294" i="1"/>
  <c r="N1305" i="1"/>
  <c r="Z1308" i="1"/>
  <c r="N1319" i="1"/>
  <c r="N1333" i="1"/>
  <c r="Z1336" i="1"/>
  <c r="N1347" i="1"/>
  <c r="N1361" i="1"/>
  <c r="N1375" i="1"/>
  <c r="N1389" i="1"/>
  <c r="AA1403" i="1"/>
  <c r="Z1406" i="1"/>
  <c r="N1417" i="1"/>
  <c r="Z1420" i="1"/>
  <c r="N1431" i="1"/>
  <c r="N1445" i="1"/>
  <c r="N1473" i="1"/>
  <c r="AA1550" i="1"/>
  <c r="Z1550" i="1"/>
  <c r="Y1550" i="1"/>
  <c r="X1550" i="1"/>
  <c r="AA1707" i="1"/>
  <c r="Y1728" i="1"/>
  <c r="X1728" i="1"/>
  <c r="AA1728" i="1"/>
  <c r="Z1728" i="1"/>
  <c r="O1151" i="1"/>
  <c r="AA1154" i="1"/>
  <c r="X1158" i="1"/>
  <c r="O1165" i="1"/>
  <c r="Z1165" i="1" s="1"/>
  <c r="O1179" i="1"/>
  <c r="AA1196" i="1"/>
  <c r="X1214" i="1"/>
  <c r="O1235" i="1"/>
  <c r="X1242" i="1"/>
  <c r="O1249" i="1"/>
  <c r="X1256" i="1"/>
  <c r="O1263" i="1"/>
  <c r="X1270" i="1"/>
  <c r="O1277" i="1"/>
  <c r="AA1294" i="1"/>
  <c r="O1305" i="1"/>
  <c r="AA1308" i="1"/>
  <c r="O1319" i="1"/>
  <c r="X1326" i="1"/>
  <c r="O1333" i="1"/>
  <c r="AA1336" i="1"/>
  <c r="O1347" i="1"/>
  <c r="O1361" i="1"/>
  <c r="AA1406" i="1"/>
  <c r="AA1420" i="1"/>
  <c r="X1438" i="1"/>
  <c r="Y1490" i="1"/>
  <c r="X1490" i="1"/>
  <c r="AA1490" i="1"/>
  <c r="Z1490" i="1"/>
  <c r="P1151" i="1"/>
  <c r="AA1151" i="1" s="1"/>
  <c r="Y1158" i="1"/>
  <c r="N1168" i="1"/>
  <c r="X1175" i="1"/>
  <c r="N1210" i="1"/>
  <c r="Y1214" i="1"/>
  <c r="P1221" i="1"/>
  <c r="N1224" i="1"/>
  <c r="X1231" i="1"/>
  <c r="P1235" i="1"/>
  <c r="N1238" i="1"/>
  <c r="Y1242" i="1"/>
  <c r="P1249" i="1"/>
  <c r="N1252" i="1"/>
  <c r="Y1256" i="1"/>
  <c r="X1259" i="1"/>
  <c r="P1263" i="1"/>
  <c r="N1266" i="1"/>
  <c r="Y1270" i="1"/>
  <c r="X1273" i="1"/>
  <c r="N1280" i="1"/>
  <c r="X1287" i="1"/>
  <c r="P1305" i="1"/>
  <c r="P1319" i="1"/>
  <c r="N1322" i="1"/>
  <c r="Y1326" i="1"/>
  <c r="P1333" i="1"/>
  <c r="P1347" i="1"/>
  <c r="N1350" i="1"/>
  <c r="P1361" i="1"/>
  <c r="X1371" i="1"/>
  <c r="N1378" i="1"/>
  <c r="Y1382" i="1"/>
  <c r="N1392" i="1"/>
  <c r="X1413" i="1"/>
  <c r="X1427" i="1"/>
  <c r="P1431" i="1"/>
  <c r="N1434" i="1"/>
  <c r="Y1438" i="1"/>
  <c r="N1448" i="1"/>
  <c r="X1455" i="1"/>
  <c r="N1462" i="1"/>
  <c r="X1469" i="1"/>
  <c r="N1476" i="1"/>
  <c r="Y1602" i="1"/>
  <c r="Y1644" i="1"/>
  <c r="X1644" i="1"/>
  <c r="AA1644" i="1"/>
  <c r="Z1644" i="1"/>
  <c r="AA1651" i="1"/>
  <c r="Y1669" i="1"/>
  <c r="X1669" i="1"/>
  <c r="Y1756" i="1"/>
  <c r="X1756" i="1"/>
  <c r="AA1756" i="1"/>
  <c r="Z1756" i="1"/>
  <c r="Z1158" i="1"/>
  <c r="Y1175" i="1"/>
  <c r="Z1214" i="1"/>
  <c r="Y1231" i="1"/>
  <c r="Z1242" i="1"/>
  <c r="Z1256" i="1"/>
  <c r="Y1259" i="1"/>
  <c r="Z1270" i="1"/>
  <c r="Y1273" i="1"/>
  <c r="Y1287" i="1"/>
  <c r="Z1326" i="1"/>
  <c r="Y1371" i="1"/>
  <c r="Z1382" i="1"/>
  <c r="Y1413" i="1"/>
  <c r="Y1427" i="1"/>
  <c r="Z1438" i="1"/>
  <c r="Y1455" i="1"/>
  <c r="Y1588" i="1"/>
  <c r="X1588" i="1"/>
  <c r="AA1588" i="1"/>
  <c r="Z1588" i="1"/>
  <c r="Z1669" i="1"/>
  <c r="Z1753" i="1"/>
  <c r="Y1753" i="1"/>
  <c r="X1753" i="1"/>
  <c r="AA1753" i="1"/>
  <c r="N1172" i="1"/>
  <c r="Z1175" i="1"/>
  <c r="N1186" i="1"/>
  <c r="N1200" i="1"/>
  <c r="Z1231" i="1"/>
  <c r="Z1259" i="1"/>
  <c r="Z1273" i="1"/>
  <c r="N1284" i="1"/>
  <c r="Z1287" i="1"/>
  <c r="N1298" i="1"/>
  <c r="N1312" i="1"/>
  <c r="N1354" i="1"/>
  <c r="N1368" i="1"/>
  <c r="Z1371" i="1"/>
  <c r="N1410" i="1"/>
  <c r="Z1413" i="1"/>
  <c r="N1424" i="1"/>
  <c r="Z1427" i="1"/>
  <c r="N1452" i="1"/>
  <c r="Z1455" i="1"/>
  <c r="N1466" i="1"/>
  <c r="Z1469" i="1"/>
  <c r="Z1515" i="1"/>
  <c r="Z1641" i="1"/>
  <c r="AA1665" i="1"/>
  <c r="X1151" i="1"/>
  <c r="X1165" i="1"/>
  <c r="O1172" i="1"/>
  <c r="X1291" i="1"/>
  <c r="O1298" i="1"/>
  <c r="O1340" i="1"/>
  <c r="AA1340" i="1" s="1"/>
  <c r="O1368" i="1"/>
  <c r="X1403" i="1"/>
  <c r="O1410" i="1"/>
  <c r="O1424" i="1"/>
  <c r="O1452" i="1"/>
  <c r="O1466" i="1"/>
  <c r="AA1497" i="1"/>
  <c r="Y1532" i="1"/>
  <c r="Z1683" i="1"/>
  <c r="AA1749" i="1"/>
  <c r="Y1151" i="1"/>
  <c r="X1154" i="1"/>
  <c r="N1161" i="1"/>
  <c r="P1186" i="1"/>
  <c r="N1189" i="1"/>
  <c r="X1196" i="1"/>
  <c r="P1200" i="1"/>
  <c r="N1203" i="1"/>
  <c r="N1245" i="1"/>
  <c r="Y1291" i="1"/>
  <c r="X1294" i="1"/>
  <c r="N1301" i="1"/>
  <c r="X1308" i="1"/>
  <c r="X1336" i="1"/>
  <c r="P1382" i="1"/>
  <c r="AA1382" i="1" s="1"/>
  <c r="N1385" i="1"/>
  <c r="P1396" i="1"/>
  <c r="X1396" i="1" s="1"/>
  <c r="N1399" i="1"/>
  <c r="Y1403" i="1"/>
  <c r="X1406" i="1"/>
  <c r="P1410" i="1"/>
  <c r="X1420" i="1"/>
  <c r="N1441" i="1"/>
  <c r="P1466" i="1"/>
  <c r="AA1763" i="1"/>
  <c r="Z1763" i="1"/>
  <c r="Y1763" i="1"/>
  <c r="X1763" i="1"/>
  <c r="N1487" i="1"/>
  <c r="N1501" i="1"/>
  <c r="AA1515" i="1"/>
  <c r="AA1529" i="1"/>
  <c r="Z1532" i="1"/>
  <c r="N1543" i="1"/>
  <c r="N1571" i="1"/>
  <c r="N1585" i="1"/>
  <c r="N1599" i="1"/>
  <c r="Z1602" i="1"/>
  <c r="N1613" i="1"/>
  <c r="Z1616" i="1"/>
  <c r="N1627" i="1"/>
  <c r="Z1630" i="1"/>
  <c r="AA1641" i="1"/>
  <c r="AA1655" i="1"/>
  <c r="AA1669" i="1"/>
  <c r="Z1672" i="1"/>
  <c r="AA1683" i="1"/>
  <c r="N1711" i="1"/>
  <c r="N1725" i="1"/>
  <c r="AA1739" i="1"/>
  <c r="N1767" i="1"/>
  <c r="AA1774" i="1"/>
  <c r="Y1847" i="1"/>
  <c r="O1882" i="1"/>
  <c r="N1882" i="1"/>
  <c r="AA2015" i="1"/>
  <c r="O2050" i="1"/>
  <c r="N2050" i="1"/>
  <c r="N2047" i="1"/>
  <c r="O1487" i="1"/>
  <c r="O1501" i="1"/>
  <c r="X1522" i="1"/>
  <c r="AA1532" i="1"/>
  <c r="O1557" i="1"/>
  <c r="AA1557" i="1" s="1"/>
  <c r="O1585" i="1"/>
  <c r="O1599" i="1"/>
  <c r="AA1602" i="1"/>
  <c r="AA1616" i="1"/>
  <c r="O1627" i="1"/>
  <c r="AA1630" i="1"/>
  <c r="X1634" i="1"/>
  <c r="AA1672" i="1"/>
  <c r="X1690" i="1"/>
  <c r="O1711" i="1"/>
  <c r="O1725" i="1"/>
  <c r="O1767" i="1"/>
  <c r="O1826" i="1"/>
  <c r="N1826" i="1"/>
  <c r="N1823" i="1"/>
  <c r="O1854" i="1"/>
  <c r="N1854" i="1"/>
  <c r="O1910" i="1"/>
  <c r="N1910" i="1"/>
  <c r="AA1945" i="1"/>
  <c r="O2022" i="1"/>
  <c r="N2022" i="1"/>
  <c r="N2019" i="1"/>
  <c r="O2036" i="1"/>
  <c r="N2036" i="1"/>
  <c r="O2078" i="1"/>
  <c r="N2078" i="1"/>
  <c r="N2075" i="1"/>
  <c r="X1483" i="1"/>
  <c r="P1487" i="1"/>
  <c r="N1504" i="1"/>
  <c r="X1511" i="1"/>
  <c r="N1518" i="1"/>
  <c r="Y1522" i="1"/>
  <c r="P1529" i="1"/>
  <c r="Z1529" i="1" s="1"/>
  <c r="P1543" i="1"/>
  <c r="N1546" i="1"/>
  <c r="X1553" i="1"/>
  <c r="P1557" i="1"/>
  <c r="Z1557" i="1" s="1"/>
  <c r="N1560" i="1"/>
  <c r="X1567" i="1"/>
  <c r="P1571" i="1"/>
  <c r="N1574" i="1"/>
  <c r="P1599" i="1"/>
  <c r="X1623" i="1"/>
  <c r="P1627" i="1"/>
  <c r="X1637" i="1"/>
  <c r="Y1648" i="1"/>
  <c r="AI1648" i="1" s="1"/>
  <c r="X1651" i="1"/>
  <c r="N1658" i="1"/>
  <c r="X1665" i="1"/>
  <c r="N1686" i="1"/>
  <c r="Y1690" i="1"/>
  <c r="X1693" i="1"/>
  <c r="P1697" i="1"/>
  <c r="Z1697" i="1" s="1"/>
  <c r="N1700" i="1"/>
  <c r="X1707" i="1"/>
  <c r="P1711" i="1"/>
  <c r="N1714" i="1"/>
  <c r="N1742" i="1"/>
  <c r="X1749" i="1"/>
  <c r="P1767" i="1"/>
  <c r="O1851" i="1"/>
  <c r="AA1889" i="1"/>
  <c r="Z1889" i="1"/>
  <c r="Y1889" i="1"/>
  <c r="X1889" i="1"/>
  <c r="AA1931" i="1"/>
  <c r="O1966" i="1"/>
  <c r="N1966" i="1"/>
  <c r="N1963" i="1"/>
  <c r="Y1497" i="1"/>
  <c r="AK1497" i="1" s="1"/>
  <c r="Y1511" i="1"/>
  <c r="Z1522" i="1"/>
  <c r="Y1553" i="1"/>
  <c r="Y1567" i="1"/>
  <c r="Y1623" i="1"/>
  <c r="Z1634" i="1"/>
  <c r="Y1637" i="1"/>
  <c r="Z1648" i="1"/>
  <c r="AJ1648" i="1" s="1"/>
  <c r="Y1651" i="1"/>
  <c r="Y1665" i="1"/>
  <c r="Y1693" i="1"/>
  <c r="Y1707" i="1"/>
  <c r="Y1749" i="1"/>
  <c r="O1812" i="1"/>
  <c r="N1812" i="1"/>
  <c r="N1809" i="1"/>
  <c r="AA1987" i="1"/>
  <c r="AA2001" i="1"/>
  <c r="N1480" i="1"/>
  <c r="Z1483" i="1"/>
  <c r="N1494" i="1"/>
  <c r="Z1497" i="1"/>
  <c r="AH1497" i="1" s="1"/>
  <c r="Z1511" i="1"/>
  <c r="N1536" i="1"/>
  <c r="Z1553" i="1"/>
  <c r="N1564" i="1"/>
  <c r="Z1567" i="1"/>
  <c r="N1578" i="1"/>
  <c r="N1592" i="1"/>
  <c r="N1606" i="1"/>
  <c r="N1620" i="1"/>
  <c r="Z1623" i="1"/>
  <c r="Z1637" i="1"/>
  <c r="Z1651" i="1"/>
  <c r="Z1665" i="1"/>
  <c r="N1676" i="1"/>
  <c r="Z1693" i="1"/>
  <c r="N1704" i="1"/>
  <c r="Z1707" i="1"/>
  <c r="N1718" i="1"/>
  <c r="N1732" i="1"/>
  <c r="N1746" i="1"/>
  <c r="Z1749" i="1"/>
  <c r="N1760" i="1"/>
  <c r="O1784" i="1"/>
  <c r="N1784" i="1"/>
  <c r="N1781" i="1"/>
  <c r="O1809" i="1"/>
  <c r="O1840" i="1"/>
  <c r="N1840" i="1"/>
  <c r="N1837" i="1"/>
  <c r="O1868" i="1"/>
  <c r="N1868" i="1"/>
  <c r="O1896" i="1"/>
  <c r="N1896" i="1"/>
  <c r="O1952" i="1"/>
  <c r="N1952" i="1"/>
  <c r="N1949" i="1"/>
  <c r="O2008" i="1"/>
  <c r="N2008" i="1"/>
  <c r="AA2043" i="1"/>
  <c r="O1480" i="1"/>
  <c r="O1494" i="1"/>
  <c r="O1508" i="1"/>
  <c r="Y1508" i="1" s="1"/>
  <c r="X1515" i="1"/>
  <c r="X1529" i="1"/>
  <c r="O1536" i="1"/>
  <c r="X1641" i="1"/>
  <c r="X1655" i="1"/>
  <c r="X1683" i="1"/>
  <c r="O1690" i="1"/>
  <c r="AA1690" i="1" s="1"/>
  <c r="X1697" i="1"/>
  <c r="O1704" i="1"/>
  <c r="O1746" i="1"/>
  <c r="O1770" i="1"/>
  <c r="N1770" i="1"/>
  <c r="O1893" i="1"/>
  <c r="AA1917" i="1"/>
  <c r="O1938" i="1"/>
  <c r="N1938" i="1"/>
  <c r="N1935" i="1"/>
  <c r="Z1977" i="1"/>
  <c r="Y1977" i="1"/>
  <c r="X1977" i="1"/>
  <c r="AA1977" i="1"/>
  <c r="O1994" i="1"/>
  <c r="N1994" i="1"/>
  <c r="AJ1998" i="1"/>
  <c r="AI1998" i="1"/>
  <c r="O2005" i="1"/>
  <c r="O2064" i="1"/>
  <c r="N2064" i="1"/>
  <c r="N2061" i="1"/>
  <c r="AA2085" i="1"/>
  <c r="P1480" i="1"/>
  <c r="P1494" i="1"/>
  <c r="P1508" i="1"/>
  <c r="AA1508" i="1" s="1"/>
  <c r="Y1515" i="1"/>
  <c r="N1525" i="1"/>
  <c r="Y1529" i="1"/>
  <c r="X1532" i="1"/>
  <c r="P1536" i="1"/>
  <c r="N1539" i="1"/>
  <c r="Y1557" i="1"/>
  <c r="P1578" i="1"/>
  <c r="N1581" i="1"/>
  <c r="P1592" i="1"/>
  <c r="N1595" i="1"/>
  <c r="X1602" i="1"/>
  <c r="P1606" i="1"/>
  <c r="N1609" i="1"/>
  <c r="X1616" i="1"/>
  <c r="X1630" i="1"/>
  <c r="Y1655" i="1"/>
  <c r="P1662" i="1"/>
  <c r="X1662" i="1" s="1"/>
  <c r="X1672" i="1"/>
  <c r="P1676" i="1"/>
  <c r="N1679" i="1"/>
  <c r="Y1683" i="1"/>
  <c r="P1690" i="1"/>
  <c r="Z1690" i="1" s="1"/>
  <c r="Y1697" i="1"/>
  <c r="P1718" i="1"/>
  <c r="N1721" i="1"/>
  <c r="P1732" i="1"/>
  <c r="N1735" i="1"/>
  <c r="Y1739" i="1"/>
  <c r="AI1739" i="1" s="1"/>
  <c r="P1746" i="1"/>
  <c r="O1798" i="1"/>
  <c r="N1798" i="1"/>
  <c r="N1795" i="1"/>
  <c r="AA1819" i="1"/>
  <c r="AA1875" i="1"/>
  <c r="Z1875" i="1"/>
  <c r="Y1875" i="1"/>
  <c r="X1875" i="1"/>
  <c r="AA1956" i="1"/>
  <c r="Z1956" i="1"/>
  <c r="AH1956" i="1" s="1"/>
  <c r="Y1956" i="1"/>
  <c r="AI1956" i="1" s="1"/>
  <c r="AA1903" i="1"/>
  <c r="O1924" i="1"/>
  <c r="N1924" i="1"/>
  <c r="N1921" i="1"/>
  <c r="O1980" i="1"/>
  <c r="N1980" i="1"/>
  <c r="N1851" i="1"/>
  <c r="N1865" i="1"/>
  <c r="N1879" i="1"/>
  <c r="N1893" i="1"/>
  <c r="N1907" i="1"/>
  <c r="N1991" i="1"/>
  <c r="N2005" i="1"/>
  <c r="N2033" i="1"/>
  <c r="N2089" i="1"/>
  <c r="Z2092" i="1"/>
  <c r="AA2096" i="1"/>
  <c r="Z2106" i="1"/>
  <c r="Y2106" i="1"/>
  <c r="X2106" i="1"/>
  <c r="AA2106" i="1"/>
  <c r="Y1774" i="1"/>
  <c r="AI1774" i="1" s="1"/>
  <c r="P1795" i="1"/>
  <c r="X1805" i="1"/>
  <c r="P1809" i="1"/>
  <c r="X1819" i="1"/>
  <c r="X1833" i="1"/>
  <c r="P1837" i="1"/>
  <c r="X1847" i="1"/>
  <c r="P1851" i="1"/>
  <c r="P1865" i="1"/>
  <c r="P1879" i="1"/>
  <c r="P1893" i="1"/>
  <c r="X1903" i="1"/>
  <c r="X1917" i="1"/>
  <c r="P1921" i="1"/>
  <c r="X1931" i="1"/>
  <c r="Y1942" i="1"/>
  <c r="X1945" i="1"/>
  <c r="X1987" i="1"/>
  <c r="P1991" i="1"/>
  <c r="Y1998" i="1"/>
  <c r="X2001" i="1"/>
  <c r="P2005" i="1"/>
  <c r="X2015" i="1"/>
  <c r="P2019" i="1"/>
  <c r="Y2026" i="1"/>
  <c r="AI2026" i="1" s="1"/>
  <c r="X2029" i="1"/>
  <c r="P2033" i="1"/>
  <c r="X2043" i="1"/>
  <c r="Y2082" i="1"/>
  <c r="X2085" i="1"/>
  <c r="P2089" i="1"/>
  <c r="Z2120" i="1"/>
  <c r="Y2120" i="1"/>
  <c r="X2120" i="1"/>
  <c r="AA2120" i="1"/>
  <c r="Z1774" i="1"/>
  <c r="AJ1774" i="1" s="1"/>
  <c r="Y1805" i="1"/>
  <c r="Y1819" i="1"/>
  <c r="Y1833" i="1"/>
  <c r="Z1900" i="1"/>
  <c r="Y1903" i="1"/>
  <c r="Y1917" i="1"/>
  <c r="Y1931" i="1"/>
  <c r="Z1942" i="1"/>
  <c r="Y1945" i="1"/>
  <c r="Z1984" i="1"/>
  <c r="Y1987" i="1"/>
  <c r="Z1998" i="1"/>
  <c r="AK1998" i="1" s="1"/>
  <c r="Y2001" i="1"/>
  <c r="Y2015" i="1"/>
  <c r="Z2026" i="1"/>
  <c r="AJ2026" i="1" s="1"/>
  <c r="Y2029" i="1"/>
  <c r="Y2043" i="1"/>
  <c r="Z2082" i="1"/>
  <c r="Y2085" i="1"/>
  <c r="N1788" i="1"/>
  <c r="Z1805" i="1"/>
  <c r="N1816" i="1"/>
  <c r="Z1819" i="1"/>
  <c r="N1830" i="1"/>
  <c r="Z1833" i="1"/>
  <c r="Z1847" i="1"/>
  <c r="N1858" i="1"/>
  <c r="N1872" i="1"/>
  <c r="N1886" i="1"/>
  <c r="Z1903" i="1"/>
  <c r="Z1917" i="1"/>
  <c r="N1928" i="1"/>
  <c r="Z1931" i="1"/>
  <c r="Z1945" i="1"/>
  <c r="Z1987" i="1"/>
  <c r="Z2001" i="1"/>
  <c r="N2012" i="1"/>
  <c r="Z2015" i="1"/>
  <c r="Z2029" i="1"/>
  <c r="N2040" i="1"/>
  <c r="Z2043" i="1"/>
  <c r="N2054" i="1"/>
  <c r="N2068" i="1"/>
  <c r="Z2085" i="1"/>
  <c r="Z2117" i="1"/>
  <c r="Y2117" i="1"/>
  <c r="AA2239" i="1"/>
  <c r="Z2239" i="1"/>
  <c r="Y2239" i="1"/>
  <c r="X2239" i="1"/>
  <c r="O1788" i="1"/>
  <c r="O1802" i="1"/>
  <c r="Z1802" i="1" s="1"/>
  <c r="O1816" i="1"/>
  <c r="O1830" i="1"/>
  <c r="O1844" i="1"/>
  <c r="AA1844" i="1" s="1"/>
  <c r="O1858" i="1"/>
  <c r="O1872" i="1"/>
  <c r="O1886" i="1"/>
  <c r="O1900" i="1"/>
  <c r="AA1900" i="1" s="1"/>
  <c r="O1914" i="1"/>
  <c r="X1914" i="1" s="1"/>
  <c r="O1928" i="1"/>
  <c r="O1942" i="1"/>
  <c r="X1942" i="1" s="1"/>
  <c r="O1970" i="1"/>
  <c r="Y1970" i="1" s="1"/>
  <c r="O2040" i="1"/>
  <c r="O2068" i="1"/>
  <c r="O2082" i="1"/>
  <c r="X2082" i="1" s="1"/>
  <c r="AA2113" i="1"/>
  <c r="Z2113" i="1"/>
  <c r="Y2113" i="1"/>
  <c r="X2113" i="1"/>
  <c r="AA2159" i="1"/>
  <c r="Z2159" i="1"/>
  <c r="Y2159" i="1"/>
  <c r="X2159" i="1"/>
  <c r="N1777" i="1"/>
  <c r="P1788" i="1"/>
  <c r="N1791" i="1"/>
  <c r="P1802" i="1"/>
  <c r="P1830" i="1"/>
  <c r="P1844" i="1"/>
  <c r="X1844" i="1" s="1"/>
  <c r="N1861" i="1"/>
  <c r="P1900" i="1"/>
  <c r="N1959" i="1"/>
  <c r="P1970" i="1"/>
  <c r="X1970" i="1" s="1"/>
  <c r="N1973" i="1"/>
  <c r="P1984" i="1"/>
  <c r="X1984" i="1" s="1"/>
  <c r="P2054" i="1"/>
  <c r="N2057" i="1"/>
  <c r="P2068" i="1"/>
  <c r="N2071" i="1"/>
  <c r="AA2145" i="1"/>
  <c r="Z2145" i="1"/>
  <c r="Y2145" i="1"/>
  <c r="AA2092" i="1"/>
  <c r="X2096" i="1"/>
  <c r="O2103" i="1"/>
  <c r="AA2162" i="1"/>
  <c r="O2173" i="1"/>
  <c r="AA2173" i="1" s="1"/>
  <c r="O2187" i="1"/>
  <c r="AA2187" i="1" s="1"/>
  <c r="AA2190" i="1"/>
  <c r="O2201" i="1"/>
  <c r="Y2201" i="1" s="1"/>
  <c r="AA2204" i="1"/>
  <c r="O2215" i="1"/>
  <c r="AA2215" i="1" s="1"/>
  <c r="AA2218" i="1"/>
  <c r="O2229" i="1"/>
  <c r="AA2229" i="1" s="1"/>
  <c r="AA2232" i="1"/>
  <c r="AK2232" i="1" s="1"/>
  <c r="O2243" i="1"/>
  <c r="Y2243" i="1" s="1"/>
  <c r="Y2250" i="1"/>
  <c r="X2250" i="1"/>
  <c r="Z2250" i="1"/>
  <c r="Y2348" i="1"/>
  <c r="X2348" i="1"/>
  <c r="Z2348" i="1"/>
  <c r="N2397" i="1"/>
  <c r="Q2397" i="1"/>
  <c r="P2397" i="1"/>
  <c r="O2397" i="1"/>
  <c r="Y2096" i="1"/>
  <c r="P2103" i="1"/>
  <c r="AA2103" i="1" s="1"/>
  <c r="P2117" i="1"/>
  <c r="AA2117" i="1" s="1"/>
  <c r="X2127" i="1"/>
  <c r="P2131" i="1"/>
  <c r="AA2131" i="1" s="1"/>
  <c r="N2134" i="1"/>
  <c r="Y2138" i="1"/>
  <c r="AI2138" i="1" s="1"/>
  <c r="N2148" i="1"/>
  <c r="X2169" i="1"/>
  <c r="P2173" i="1"/>
  <c r="Z2173" i="1" s="1"/>
  <c r="N2176" i="1"/>
  <c r="P2187" i="1"/>
  <c r="Z2187" i="1" s="1"/>
  <c r="P2201" i="1"/>
  <c r="Z2201" i="1" s="1"/>
  <c r="P2215" i="1"/>
  <c r="Z2215" i="1" s="1"/>
  <c r="P2229" i="1"/>
  <c r="Z2229" i="1" s="1"/>
  <c r="P2243" i="1"/>
  <c r="Z2243" i="1" s="1"/>
  <c r="Y2334" i="1"/>
  <c r="X2334" i="1"/>
  <c r="Z2334" i="1"/>
  <c r="Z2096" i="1"/>
  <c r="Q2103" i="1"/>
  <c r="Y2127" i="1"/>
  <c r="O2134" i="1"/>
  <c r="Z2138" i="1"/>
  <c r="AJ2138" i="1" s="1"/>
  <c r="Q2145" i="1"/>
  <c r="X2145" i="1" s="1"/>
  <c r="Q2173" i="1"/>
  <c r="Q2187" i="1"/>
  <c r="Q2201" i="1"/>
  <c r="Q2215" i="1"/>
  <c r="Q2229" i="1"/>
  <c r="Q2243" i="1"/>
  <c r="X2253" i="1"/>
  <c r="AA2253" i="1"/>
  <c r="Y2253" i="1"/>
  <c r="AA2274" i="1"/>
  <c r="Z2274" i="1"/>
  <c r="AA2316" i="1"/>
  <c r="Z2316" i="1"/>
  <c r="N2110" i="1"/>
  <c r="N2124" i="1"/>
  <c r="Z2127" i="1"/>
  <c r="N2152" i="1"/>
  <c r="N2166" i="1"/>
  <c r="Z2169" i="1"/>
  <c r="N2180" i="1"/>
  <c r="N2194" i="1"/>
  <c r="N2208" i="1"/>
  <c r="N2222" i="1"/>
  <c r="N2236" i="1"/>
  <c r="Y2320" i="1"/>
  <c r="X2320" i="1"/>
  <c r="Z2320" i="1"/>
  <c r="O2152" i="1"/>
  <c r="O2166" i="1"/>
  <c r="X2092" i="1"/>
  <c r="N2099" i="1"/>
  <c r="N2141" i="1"/>
  <c r="P2152" i="1"/>
  <c r="N2155" i="1"/>
  <c r="X2162" i="1"/>
  <c r="P2166" i="1"/>
  <c r="N2183" i="1"/>
  <c r="X2190" i="1"/>
  <c r="N2197" i="1"/>
  <c r="X2204" i="1"/>
  <c r="N2211" i="1"/>
  <c r="X2218" i="1"/>
  <c r="N2225" i="1"/>
  <c r="AA2260" i="1"/>
  <c r="AA2334" i="1"/>
  <c r="Y2372" i="1"/>
  <c r="X2372" i="1"/>
  <c r="Y2390" i="1"/>
  <c r="X2390" i="1"/>
  <c r="Z2390" i="1"/>
  <c r="Y2092" i="1"/>
  <c r="Y2162" i="1"/>
  <c r="Z2246" i="1"/>
  <c r="X2246" i="1"/>
  <c r="Y2264" i="1"/>
  <c r="X2264" i="1"/>
  <c r="Z2264" i="1"/>
  <c r="AA2358" i="1"/>
  <c r="Y2358" i="1"/>
  <c r="X2358" i="1"/>
  <c r="Y2376" i="1"/>
  <c r="X2376" i="1"/>
  <c r="Z2376" i="1"/>
  <c r="Z2400" i="1"/>
  <c r="AA2400" i="1"/>
  <c r="Y2400" i="1"/>
  <c r="X2400" i="1"/>
  <c r="Y2292" i="1"/>
  <c r="X2292" i="1"/>
  <c r="Z2292" i="1"/>
  <c r="AA2320" i="1"/>
  <c r="AA2327" i="1"/>
  <c r="Z2327" i="1"/>
  <c r="Y2362" i="1"/>
  <c r="X2362" i="1"/>
  <c r="Z2362" i="1"/>
  <c r="O2246" i="1"/>
  <c r="AA2246" i="1" s="1"/>
  <c r="Q2257" i="1"/>
  <c r="Q2271" i="1"/>
  <c r="O2274" i="1"/>
  <c r="Y2274" i="1" s="1"/>
  <c r="Q2285" i="1"/>
  <c r="O2288" i="1"/>
  <c r="Y2288" i="1" s="1"/>
  <c r="O2302" i="1"/>
  <c r="AA2302" i="1" s="1"/>
  <c r="O2316" i="1"/>
  <c r="X2316" i="1" s="1"/>
  <c r="Q2327" i="1"/>
  <c r="Y2327" i="1" s="1"/>
  <c r="O2330" i="1"/>
  <c r="Y2330" i="1" s="1"/>
  <c r="O2344" i="1"/>
  <c r="X2344" i="1" s="1"/>
  <c r="O2358" i="1"/>
  <c r="Z2358" i="1" s="1"/>
  <c r="O2372" i="1"/>
  <c r="Z2372" i="1" s="1"/>
  <c r="O2386" i="1"/>
  <c r="AA2386" i="1" s="1"/>
  <c r="AI2449" i="1"/>
  <c r="AH2449" i="1"/>
  <c r="AJ2449" i="1"/>
  <c r="AI2463" i="1"/>
  <c r="AH2463" i="1"/>
  <c r="AJ2463" i="1"/>
  <c r="AI2477" i="1"/>
  <c r="AH2477" i="1"/>
  <c r="AJ2477" i="1"/>
  <c r="AI2491" i="1"/>
  <c r="AH2491" i="1"/>
  <c r="AJ2491" i="1"/>
  <c r="AI2505" i="1"/>
  <c r="AH2505" i="1"/>
  <c r="AJ2505" i="1"/>
  <c r="AI2519" i="1"/>
  <c r="AH2519" i="1"/>
  <c r="AJ2519" i="1"/>
  <c r="AI2533" i="1"/>
  <c r="AH2533" i="1"/>
  <c r="AJ2533" i="1"/>
  <c r="X2260" i="1"/>
  <c r="N2267" i="1"/>
  <c r="P2278" i="1"/>
  <c r="AA2278" i="1" s="1"/>
  <c r="N2281" i="1"/>
  <c r="N2295" i="1"/>
  <c r="P2306" i="1"/>
  <c r="Y2306" i="1" s="1"/>
  <c r="N2309" i="1"/>
  <c r="N2323" i="1"/>
  <c r="N2337" i="1"/>
  <c r="N2351" i="1"/>
  <c r="N2365" i="1"/>
  <c r="N2379" i="1"/>
  <c r="N2393" i="1"/>
  <c r="Q2551" i="1"/>
  <c r="P2551" i="1"/>
  <c r="N2551" i="1"/>
  <c r="O2551" i="1"/>
  <c r="Y2260" i="1"/>
  <c r="Z2414" i="1"/>
  <c r="Y2414" i="1"/>
  <c r="X2414" i="1"/>
  <c r="AA2414" i="1"/>
  <c r="Z2428" i="1"/>
  <c r="Y2428" i="1"/>
  <c r="X2428" i="1"/>
  <c r="AA2428" i="1"/>
  <c r="Z2442" i="1"/>
  <c r="Y2442" i="1"/>
  <c r="X2442" i="1"/>
  <c r="AA2442" i="1"/>
  <c r="Z2456" i="1"/>
  <c r="Y2456" i="1"/>
  <c r="X2456" i="1"/>
  <c r="AA2456" i="1"/>
  <c r="Z2470" i="1"/>
  <c r="Y2470" i="1"/>
  <c r="X2470" i="1"/>
  <c r="AA2470" i="1"/>
  <c r="Z2484" i="1"/>
  <c r="Y2484" i="1"/>
  <c r="X2484" i="1"/>
  <c r="AA2484" i="1"/>
  <c r="Z2498" i="1"/>
  <c r="Y2498" i="1"/>
  <c r="X2498" i="1"/>
  <c r="AA2498" i="1"/>
  <c r="Z2512" i="1"/>
  <c r="Y2512" i="1"/>
  <c r="X2512" i="1"/>
  <c r="AA2512" i="1"/>
  <c r="Z2526" i="1"/>
  <c r="Y2526" i="1"/>
  <c r="X2526" i="1"/>
  <c r="AA2526" i="1"/>
  <c r="N2547" i="1"/>
  <c r="O2544" i="1"/>
  <c r="O2547" i="1"/>
  <c r="N2257" i="1"/>
  <c r="Z2260" i="1"/>
  <c r="N2271" i="1"/>
  <c r="N2285" i="1"/>
  <c r="N2299" i="1"/>
  <c r="N2313" i="1"/>
  <c r="N2341" i="1"/>
  <c r="N2355" i="1"/>
  <c r="N2369" i="1"/>
  <c r="N2383" i="1"/>
  <c r="AK2435" i="1"/>
  <c r="AK2449" i="1"/>
  <c r="AK2463" i="1"/>
  <c r="AK2477" i="1"/>
  <c r="AK2491" i="1"/>
  <c r="AK2505" i="1"/>
  <c r="AK2519" i="1"/>
  <c r="AK2533" i="1"/>
  <c r="O2257" i="1"/>
  <c r="P2404" i="1"/>
  <c r="O2404" i="1"/>
  <c r="N2404" i="1"/>
  <c r="O2540" i="1"/>
  <c r="N2540" i="1"/>
  <c r="O2537" i="1"/>
  <c r="O2411" i="1"/>
  <c r="X2411" i="1" s="1"/>
  <c r="O2425" i="1"/>
  <c r="AA2425" i="1" s="1"/>
  <c r="O2439" i="1"/>
  <c r="AA2439" i="1" s="1"/>
  <c r="O2453" i="1"/>
  <c r="AA2453" i="1" s="1"/>
  <c r="O2467" i="1"/>
  <c r="AA2467" i="1" s="1"/>
  <c r="O2481" i="1"/>
  <c r="AA2481" i="1" s="1"/>
  <c r="O2495" i="1"/>
  <c r="Z2495" i="1" s="1"/>
  <c r="O2509" i="1"/>
  <c r="Y2509" i="1" s="1"/>
  <c r="O2523" i="1"/>
  <c r="X2523" i="1" s="1"/>
  <c r="O2554" i="1"/>
  <c r="N2554" i="1"/>
  <c r="Q2579" i="1"/>
  <c r="P2579" i="1"/>
  <c r="O2579" i="1"/>
  <c r="N2579" i="1"/>
  <c r="Q2607" i="1"/>
  <c r="P2607" i="1"/>
  <c r="O2607" i="1"/>
  <c r="N2607" i="1"/>
  <c r="Q2635" i="1"/>
  <c r="P2635" i="1"/>
  <c r="O2635" i="1"/>
  <c r="N2635" i="1"/>
  <c r="Q2663" i="1"/>
  <c r="P2663" i="1"/>
  <c r="O2663" i="1"/>
  <c r="N2663" i="1"/>
  <c r="Q2537" i="1"/>
  <c r="P2537" i="1"/>
  <c r="N2537" i="1"/>
  <c r="N2544" i="1"/>
  <c r="AA2561" i="1"/>
  <c r="Z2561" i="1"/>
  <c r="Y2561" i="1"/>
  <c r="X2561" i="1"/>
  <c r="Z2407" i="1"/>
  <c r="AI2407" i="1" s="1"/>
  <c r="N2418" i="1"/>
  <c r="Z2421" i="1"/>
  <c r="AK2421" i="1" s="1"/>
  <c r="N2432" i="1"/>
  <c r="Z2435" i="1"/>
  <c r="AI2435" i="1" s="1"/>
  <c r="N2446" i="1"/>
  <c r="N2460" i="1"/>
  <c r="N2474" i="1"/>
  <c r="N2488" i="1"/>
  <c r="N2502" i="1"/>
  <c r="N2516" i="1"/>
  <c r="N2530" i="1"/>
  <c r="Q2565" i="1"/>
  <c r="P2565" i="1"/>
  <c r="O2565" i="1"/>
  <c r="N2565" i="1"/>
  <c r="AA2586" i="1"/>
  <c r="Z2586" i="1"/>
  <c r="Y2586" i="1"/>
  <c r="X2586" i="1"/>
  <c r="AA2614" i="1"/>
  <c r="Z2614" i="1"/>
  <c r="Y2614" i="1"/>
  <c r="X2614" i="1"/>
  <c r="AA2642" i="1"/>
  <c r="Z2642" i="1"/>
  <c r="Y2642" i="1"/>
  <c r="X2642" i="1"/>
  <c r="AA2670" i="1"/>
  <c r="Z2670" i="1"/>
  <c r="Y2670" i="1"/>
  <c r="X2670" i="1"/>
  <c r="O2418" i="1"/>
  <c r="O2432" i="1"/>
  <c r="O2446" i="1"/>
  <c r="O2460" i="1"/>
  <c r="O2474" i="1"/>
  <c r="O2488" i="1"/>
  <c r="O2502" i="1"/>
  <c r="O2516" i="1"/>
  <c r="O2530" i="1"/>
  <c r="Q2593" i="1"/>
  <c r="P2593" i="1"/>
  <c r="O2593" i="1"/>
  <c r="N2593" i="1"/>
  <c r="Q2621" i="1"/>
  <c r="P2621" i="1"/>
  <c r="O2621" i="1"/>
  <c r="N2621" i="1"/>
  <c r="Q2649" i="1"/>
  <c r="P2649" i="1"/>
  <c r="O2649" i="1"/>
  <c r="N2649" i="1"/>
  <c r="Q2677" i="1"/>
  <c r="P2677" i="1"/>
  <c r="O2677" i="1"/>
  <c r="N2677" i="1"/>
  <c r="P2418" i="1"/>
  <c r="P2432" i="1"/>
  <c r="P2446" i="1"/>
  <c r="P2460" i="1"/>
  <c r="P2474" i="1"/>
  <c r="P2488" i="1"/>
  <c r="P2502" i="1"/>
  <c r="P2516" i="1"/>
  <c r="P2530" i="1"/>
  <c r="O2771" i="1"/>
  <c r="N2771" i="1"/>
  <c r="O2768" i="1"/>
  <c r="AA2572" i="1"/>
  <c r="Z2572" i="1"/>
  <c r="Y2572" i="1"/>
  <c r="X2572" i="1"/>
  <c r="AA2600" i="1"/>
  <c r="Z2600" i="1"/>
  <c r="Y2600" i="1"/>
  <c r="X2600" i="1"/>
  <c r="AA2628" i="1"/>
  <c r="Z2628" i="1"/>
  <c r="Y2628" i="1"/>
  <c r="X2628" i="1"/>
  <c r="AA2656" i="1"/>
  <c r="Z2656" i="1"/>
  <c r="Y2656" i="1"/>
  <c r="X2656" i="1"/>
  <c r="P2544" i="1"/>
  <c r="P2558" i="1"/>
  <c r="AA2558" i="1" s="1"/>
  <c r="N2575" i="1"/>
  <c r="N2589" i="1"/>
  <c r="N2603" i="1"/>
  <c r="N2617" i="1"/>
  <c r="N2631" i="1"/>
  <c r="N2645" i="1"/>
  <c r="N2659" i="1"/>
  <c r="N2673" i="1"/>
  <c r="O2743" i="1"/>
  <c r="N2743" i="1"/>
  <c r="AA2806" i="1"/>
  <c r="Z2806" i="1"/>
  <c r="Y2806" i="1"/>
  <c r="X2806" i="1"/>
  <c r="Y2873" i="1"/>
  <c r="X2873" i="1"/>
  <c r="Z2873" i="1"/>
  <c r="AA2873" i="1"/>
  <c r="AA2789" i="1"/>
  <c r="O2813" i="1"/>
  <c r="N2813" i="1"/>
  <c r="O2701" i="1"/>
  <c r="N2701" i="1"/>
  <c r="AA2792" i="1"/>
  <c r="Z2792" i="1"/>
  <c r="Y2792" i="1"/>
  <c r="X2792" i="1"/>
  <c r="O2820" i="1"/>
  <c r="N2820" i="1"/>
  <c r="O2817" i="1"/>
  <c r="N2568" i="1"/>
  <c r="N2582" i="1"/>
  <c r="N2596" i="1"/>
  <c r="N2610" i="1"/>
  <c r="N2624" i="1"/>
  <c r="N2638" i="1"/>
  <c r="N2652" i="1"/>
  <c r="N2666" i="1"/>
  <c r="O2687" i="1"/>
  <c r="N2687" i="1"/>
  <c r="N2684" i="1"/>
  <c r="O2729" i="1"/>
  <c r="N2729" i="1"/>
  <c r="N2726" i="1"/>
  <c r="O2757" i="1"/>
  <c r="N2757" i="1"/>
  <c r="O2799" i="1"/>
  <c r="N2799" i="1"/>
  <c r="O2715" i="1"/>
  <c r="N2715" i="1"/>
  <c r="N2712" i="1"/>
  <c r="AA2761" i="1"/>
  <c r="Z2761" i="1"/>
  <c r="AJ2761" i="1" s="1"/>
  <c r="Y2761" i="1"/>
  <c r="AI2761" i="1" s="1"/>
  <c r="O2785" i="1"/>
  <c r="N2785" i="1"/>
  <c r="N2698" i="1"/>
  <c r="N2740" i="1"/>
  <c r="N2754" i="1"/>
  <c r="N2768" i="1"/>
  <c r="N2782" i="1"/>
  <c r="N2796" i="1"/>
  <c r="N2810" i="1"/>
  <c r="Y2887" i="1"/>
  <c r="X2887" i="1"/>
  <c r="Z2887" i="1"/>
  <c r="Y2691" i="1"/>
  <c r="AI2691" i="1" s="1"/>
  <c r="P2712" i="1"/>
  <c r="Y2719" i="1"/>
  <c r="AI2719" i="1" s="1"/>
  <c r="X2722" i="1"/>
  <c r="P2726" i="1"/>
  <c r="P2740" i="1"/>
  <c r="P2754" i="1"/>
  <c r="P2768" i="1"/>
  <c r="Y2775" i="1"/>
  <c r="AI2775" i="1" s="1"/>
  <c r="P2782" i="1"/>
  <c r="Y2789" i="1"/>
  <c r="AK2789" i="1" s="1"/>
  <c r="P2796" i="1"/>
  <c r="P2810" i="1"/>
  <c r="Y2971" i="1"/>
  <c r="X2971" i="1"/>
  <c r="Z2971" i="1"/>
  <c r="Z2691" i="1"/>
  <c r="AJ2691" i="1" s="1"/>
  <c r="Z2719" i="1"/>
  <c r="AJ2719" i="1" s="1"/>
  <c r="Y2722" i="1"/>
  <c r="Z2775" i="1"/>
  <c r="AH2775" i="1" s="1"/>
  <c r="Z2789" i="1"/>
  <c r="AJ2789" i="1" s="1"/>
  <c r="Y2859" i="1"/>
  <c r="X2859" i="1"/>
  <c r="Z2859" i="1"/>
  <c r="AA2908" i="1"/>
  <c r="Z2908" i="1"/>
  <c r="Y2908" i="1"/>
  <c r="X2908" i="1"/>
  <c r="Y2957" i="1"/>
  <c r="X2957" i="1"/>
  <c r="Z2957" i="1"/>
  <c r="N2705" i="1"/>
  <c r="Z2722" i="1"/>
  <c r="N2733" i="1"/>
  <c r="N2747" i="1"/>
  <c r="N2803" i="1"/>
  <c r="N2817" i="1"/>
  <c r="AA2887" i="1"/>
  <c r="Y2943" i="1"/>
  <c r="X2943" i="1"/>
  <c r="Z2943" i="1"/>
  <c r="Y2929" i="1"/>
  <c r="X2929" i="1"/>
  <c r="Z2929" i="1"/>
  <c r="N2680" i="1"/>
  <c r="N2694" i="1"/>
  <c r="P2705" i="1"/>
  <c r="N2708" i="1"/>
  <c r="N2736" i="1"/>
  <c r="N2750" i="1"/>
  <c r="N2764" i="1"/>
  <c r="N2778" i="1"/>
  <c r="Y2915" i="1"/>
  <c r="X2915" i="1"/>
  <c r="Z2915" i="1"/>
  <c r="AA2971" i="1"/>
  <c r="Y2901" i="1"/>
  <c r="X2901" i="1"/>
  <c r="Z2901" i="1"/>
  <c r="AA2957" i="1"/>
  <c r="Q2824" i="1"/>
  <c r="O2827" i="1"/>
  <c r="X2827" i="1" s="1"/>
  <c r="Q2838" i="1"/>
  <c r="AA2838" i="1" s="1"/>
  <c r="O2841" i="1"/>
  <c r="X2841" i="1" s="1"/>
  <c r="Q2852" i="1"/>
  <c r="AA2852" i="1" s="1"/>
  <c r="O2855" i="1"/>
  <c r="X2855" i="1" s="1"/>
  <c r="O2869" i="1"/>
  <c r="AA2869" i="1" s="1"/>
  <c r="O2883" i="1"/>
  <c r="AA2883" i="1" s="1"/>
  <c r="O2897" i="1"/>
  <c r="AA2897" i="1" s="1"/>
  <c r="O2911" i="1"/>
  <c r="AA2911" i="1" s="1"/>
  <c r="O2925" i="1"/>
  <c r="Y2925" i="1" s="1"/>
  <c r="O2939" i="1"/>
  <c r="AA2939" i="1" s="1"/>
  <c r="O2953" i="1"/>
  <c r="AA2953" i="1" s="1"/>
  <c r="O2967" i="1"/>
  <c r="AA2967" i="1" s="1"/>
  <c r="AA3093" i="1"/>
  <c r="Z3093" i="1"/>
  <c r="Y3093" i="1"/>
  <c r="X3093" i="1"/>
  <c r="X2985" i="1"/>
  <c r="AA2985" i="1"/>
  <c r="Z2985" i="1"/>
  <c r="Y2985" i="1"/>
  <c r="AA3090" i="1"/>
  <c r="P2831" i="1"/>
  <c r="Y2831" i="1" s="1"/>
  <c r="N2834" i="1"/>
  <c r="P2845" i="1"/>
  <c r="AA2845" i="1" s="1"/>
  <c r="N2848" i="1"/>
  <c r="N2862" i="1"/>
  <c r="N2876" i="1"/>
  <c r="N2890" i="1"/>
  <c r="N2904" i="1"/>
  <c r="N2918" i="1"/>
  <c r="N2932" i="1"/>
  <c r="N2946" i="1"/>
  <c r="N2960" i="1"/>
  <c r="N2974" i="1"/>
  <c r="Q2978" i="1"/>
  <c r="P2978" i="1"/>
  <c r="AA3002" i="1"/>
  <c r="N2978" i="1"/>
  <c r="N2824" i="1"/>
  <c r="N2866" i="1"/>
  <c r="N2880" i="1"/>
  <c r="N2894" i="1"/>
  <c r="N2922" i="1"/>
  <c r="N2936" i="1"/>
  <c r="N2950" i="1"/>
  <c r="N2964" i="1"/>
  <c r="O2978" i="1"/>
  <c r="AA3079" i="1"/>
  <c r="Z3079" i="1"/>
  <c r="Y3079" i="1"/>
  <c r="X3079" i="1"/>
  <c r="AA3118" i="1"/>
  <c r="N2981" i="1"/>
  <c r="X2988" i="1"/>
  <c r="N2995" i="1"/>
  <c r="X3002" i="1"/>
  <c r="P3006" i="1"/>
  <c r="N3009" i="1"/>
  <c r="P3020" i="1"/>
  <c r="N3023" i="1"/>
  <c r="N3037" i="1"/>
  <c r="N3051" i="1"/>
  <c r="N3065" i="1"/>
  <c r="Z3128" i="1"/>
  <c r="Y3128" i="1"/>
  <c r="X3128" i="1"/>
  <c r="Q3146" i="1"/>
  <c r="P3146" i="1"/>
  <c r="O3146" i="1"/>
  <c r="N3146" i="1"/>
  <c r="Y2988" i="1"/>
  <c r="Q2992" i="1"/>
  <c r="AA2992" i="1" s="1"/>
  <c r="Y3002" i="1"/>
  <c r="Q3006" i="1"/>
  <c r="Q3020" i="1"/>
  <c r="AA3135" i="1"/>
  <c r="N3153" i="1"/>
  <c r="N3181" i="1"/>
  <c r="Z2988" i="1"/>
  <c r="N2999" i="1"/>
  <c r="Z3002" i="1"/>
  <c r="N3013" i="1"/>
  <c r="N3027" i="1"/>
  <c r="N3041" i="1"/>
  <c r="N3055" i="1"/>
  <c r="N3069" i="1"/>
  <c r="N3083" i="1"/>
  <c r="N3097" i="1"/>
  <c r="N3111" i="1"/>
  <c r="O3153" i="1"/>
  <c r="Z3170" i="1"/>
  <c r="Y3170" i="1"/>
  <c r="X3170" i="1"/>
  <c r="O3181" i="1"/>
  <c r="Z3219" i="1"/>
  <c r="Y3219" i="1"/>
  <c r="X3219" i="1"/>
  <c r="AA3219" i="1"/>
  <c r="O2999" i="1"/>
  <c r="X3062" i="1"/>
  <c r="X3076" i="1"/>
  <c r="X3090" i="1"/>
  <c r="X3104" i="1"/>
  <c r="X3118" i="1"/>
  <c r="N3125" i="1"/>
  <c r="P3125" i="1"/>
  <c r="Z3149" i="1"/>
  <c r="Q3160" i="1"/>
  <c r="P3160" i="1"/>
  <c r="O3160" i="1"/>
  <c r="N3160" i="1"/>
  <c r="AA3177" i="1"/>
  <c r="N3016" i="1"/>
  <c r="Y3020" i="1"/>
  <c r="N3030" i="1"/>
  <c r="Y3034" i="1"/>
  <c r="AI3034" i="1" s="1"/>
  <c r="N3044" i="1"/>
  <c r="Y3048" i="1"/>
  <c r="AK3048" i="1" s="1"/>
  <c r="N3058" i="1"/>
  <c r="Y3062" i="1"/>
  <c r="P3069" i="1"/>
  <c r="N3072" i="1"/>
  <c r="Y3076" i="1"/>
  <c r="P3083" i="1"/>
  <c r="N3086" i="1"/>
  <c r="Y3090" i="1"/>
  <c r="P3097" i="1"/>
  <c r="N3100" i="1"/>
  <c r="Y3104" i="1"/>
  <c r="X3107" i="1"/>
  <c r="P3111" i="1"/>
  <c r="N3114" i="1"/>
  <c r="Y3118" i="1"/>
  <c r="X3121" i="1"/>
  <c r="O3125" i="1"/>
  <c r="AA3128" i="1"/>
  <c r="O3142" i="1"/>
  <c r="Z3142" i="1" s="1"/>
  <c r="AA3149" i="1"/>
  <c r="Z3020" i="1"/>
  <c r="Z3034" i="1"/>
  <c r="AH3034" i="1" s="1"/>
  <c r="Z3048" i="1"/>
  <c r="AH3048" i="1" s="1"/>
  <c r="Z3062" i="1"/>
  <c r="Z3076" i="1"/>
  <c r="Z3090" i="1"/>
  <c r="Z3104" i="1"/>
  <c r="Y3107" i="1"/>
  <c r="Z3118" i="1"/>
  <c r="Y3121" i="1"/>
  <c r="Q3125" i="1"/>
  <c r="Q3132" i="1"/>
  <c r="P3132" i="1"/>
  <c r="O3132" i="1"/>
  <c r="N3132" i="1"/>
  <c r="N3167" i="1"/>
  <c r="N3006" i="1"/>
  <c r="Z3177" i="1"/>
  <c r="X3177" i="1"/>
  <c r="O3139" i="1"/>
  <c r="AA3139" i="1" s="1"/>
  <c r="AA3142" i="1"/>
  <c r="Y3149" i="1"/>
  <c r="O3156" i="1"/>
  <c r="AA3156" i="1" s="1"/>
  <c r="AA3163" i="1"/>
  <c r="Q3174" i="1"/>
  <c r="P3174" i="1"/>
  <c r="O3174" i="1"/>
  <c r="N3174" i="1"/>
  <c r="Y3177" i="1"/>
  <c r="O3184" i="1"/>
  <c r="Z3184" i="1" s="1"/>
  <c r="X3135" i="1"/>
  <c r="X3149" i="1"/>
  <c r="X3163" i="1"/>
  <c r="Z3233" i="1"/>
  <c r="Y3233" i="1"/>
  <c r="X3233" i="1"/>
  <c r="AA3233" i="1"/>
  <c r="Z3275" i="1"/>
  <c r="Y3275" i="1"/>
  <c r="X3275" i="1"/>
  <c r="AA3275" i="1"/>
  <c r="Z3289" i="1"/>
  <c r="Y3289" i="1"/>
  <c r="X3289" i="1"/>
  <c r="AA3289" i="1"/>
  <c r="Q3419" i="1"/>
  <c r="P3419" i="1"/>
  <c r="O3419" i="1"/>
  <c r="N3419" i="1"/>
  <c r="Z3135" i="1"/>
  <c r="Z3205" i="1"/>
  <c r="Y3205" i="1"/>
  <c r="X3205" i="1"/>
  <c r="AA3205" i="1"/>
  <c r="Z3261" i="1"/>
  <c r="Y3261" i="1"/>
  <c r="X3261" i="1"/>
  <c r="AA3261" i="1"/>
  <c r="AA3296" i="1"/>
  <c r="Z3296" i="1"/>
  <c r="Y3296" i="1"/>
  <c r="Z3384" i="1"/>
  <c r="Y3384" i="1"/>
  <c r="X3384" i="1"/>
  <c r="AA3384" i="1"/>
  <c r="Z3191" i="1"/>
  <c r="Y3191" i="1"/>
  <c r="X3191" i="1"/>
  <c r="AA3191" i="1"/>
  <c r="AA3226" i="1"/>
  <c r="AA3244" i="1"/>
  <c r="AA3268" i="1"/>
  <c r="Z3268" i="1"/>
  <c r="AH3268" i="1" s="1"/>
  <c r="Y3268" i="1"/>
  <c r="AI3268" i="1" s="1"/>
  <c r="AA3230" i="1"/>
  <c r="Z3230" i="1"/>
  <c r="Y3230" i="1"/>
  <c r="X3230" i="1"/>
  <c r="AA3216" i="1"/>
  <c r="Z3247" i="1"/>
  <c r="Y3247" i="1"/>
  <c r="X3247" i="1"/>
  <c r="AA3247" i="1"/>
  <c r="X3296" i="1"/>
  <c r="Z3303" i="1"/>
  <c r="Y3303" i="1"/>
  <c r="X3303" i="1"/>
  <c r="AA3303" i="1"/>
  <c r="Z3317" i="1"/>
  <c r="Y3317" i="1"/>
  <c r="X3317" i="1"/>
  <c r="AA3317" i="1"/>
  <c r="O3202" i="1"/>
  <c r="Y3202" i="1" s="1"/>
  <c r="O3258" i="1"/>
  <c r="AA3258" i="1" s="1"/>
  <c r="O3272" i="1"/>
  <c r="AA3272" i="1" s="1"/>
  <c r="O3286" i="1"/>
  <c r="AA3286" i="1" s="1"/>
  <c r="O3300" i="1"/>
  <c r="AA3300" i="1" s="1"/>
  <c r="O3314" i="1"/>
  <c r="AA3314" i="1" s="1"/>
  <c r="O3359" i="1"/>
  <c r="N3359" i="1"/>
  <c r="Z3401" i="1"/>
  <c r="Y3401" i="1"/>
  <c r="X3401" i="1"/>
  <c r="AA3401" i="1"/>
  <c r="Q3188" i="1"/>
  <c r="AA3188" i="1" s="1"/>
  <c r="Y3198" i="1"/>
  <c r="AI3198" i="1" s="1"/>
  <c r="Q3202" i="1"/>
  <c r="Y3226" i="1"/>
  <c r="AI3226" i="1" s="1"/>
  <c r="Q3300" i="1"/>
  <c r="Y3310" i="1"/>
  <c r="AK3310" i="1" s="1"/>
  <c r="Y3324" i="1"/>
  <c r="AK3324" i="1" s="1"/>
  <c r="O3331" i="1"/>
  <c r="N3331" i="1"/>
  <c r="AA3349" i="1"/>
  <c r="N3195" i="1"/>
  <c r="Z3198" i="1"/>
  <c r="AH3198" i="1" s="1"/>
  <c r="N3209" i="1"/>
  <c r="Z3226" i="1"/>
  <c r="AH3226" i="1" s="1"/>
  <c r="N3237" i="1"/>
  <c r="N3251" i="1"/>
  <c r="N3265" i="1"/>
  <c r="N3279" i="1"/>
  <c r="Z3282" i="1"/>
  <c r="AI3282" i="1" s="1"/>
  <c r="N3293" i="1"/>
  <c r="N3307" i="1"/>
  <c r="N3321" i="1"/>
  <c r="O3345" i="1"/>
  <c r="N3345" i="1"/>
  <c r="O3373" i="1"/>
  <c r="N3373" i="1"/>
  <c r="O3223" i="1"/>
  <c r="O3237" i="1"/>
  <c r="X3244" i="1"/>
  <c r="O3251" i="1"/>
  <c r="O3265" i="1"/>
  <c r="O3279" i="1"/>
  <c r="O3293" i="1"/>
  <c r="O3307" i="1"/>
  <c r="O3321" i="1"/>
  <c r="O3356" i="1"/>
  <c r="Z3356" i="1" s="1"/>
  <c r="Z3429" i="1"/>
  <c r="Y3429" i="1"/>
  <c r="X3429" i="1"/>
  <c r="AA3429" i="1"/>
  <c r="P3209" i="1"/>
  <c r="N3212" i="1"/>
  <c r="Y3216" i="1"/>
  <c r="AI3216" i="1" s="1"/>
  <c r="P3223" i="1"/>
  <c r="Z3223" i="1" s="1"/>
  <c r="P3237" i="1"/>
  <c r="N3240" i="1"/>
  <c r="Y3244" i="1"/>
  <c r="P3251" i="1"/>
  <c r="N3254" i="1"/>
  <c r="P3265" i="1"/>
  <c r="AA3335" i="1"/>
  <c r="AA3440" i="1"/>
  <c r="Z3440" i="1"/>
  <c r="Y3440" i="1"/>
  <c r="X3440" i="1"/>
  <c r="Z3216" i="1"/>
  <c r="AJ3216" i="1" s="1"/>
  <c r="Z3244" i="1"/>
  <c r="O3387" i="1"/>
  <c r="N3387" i="1"/>
  <c r="N3328" i="1"/>
  <c r="O3342" i="1"/>
  <c r="AA3342" i="1" s="1"/>
  <c r="AA3356" i="1"/>
  <c r="O3370" i="1"/>
  <c r="X3370" i="1" s="1"/>
  <c r="Y3335" i="1"/>
  <c r="AI3335" i="1" s="1"/>
  <c r="Y3349" i="1"/>
  <c r="AI3349" i="1" s="1"/>
  <c r="Z3447" i="1"/>
  <c r="Z3457" i="1"/>
  <c r="Z3335" i="1"/>
  <c r="AJ3335" i="1" s="1"/>
  <c r="Z3349" i="1"/>
  <c r="AJ3349" i="1" s="1"/>
  <c r="AA3426" i="1"/>
  <c r="Z3426" i="1"/>
  <c r="Y3426" i="1"/>
  <c r="X3426" i="1"/>
  <c r="Y3450" i="1"/>
  <c r="X3506" i="1"/>
  <c r="Y3506" i="1"/>
  <c r="Q3405" i="1"/>
  <c r="P3405" i="1"/>
  <c r="O3405" i="1"/>
  <c r="N3405" i="1"/>
  <c r="Z3415" i="1"/>
  <c r="Y3415" i="1"/>
  <c r="X3415" i="1"/>
  <c r="AA3415" i="1"/>
  <c r="AA3394" i="1"/>
  <c r="Q3433" i="1"/>
  <c r="P3433" i="1"/>
  <c r="O3433" i="1"/>
  <c r="N3433" i="1"/>
  <c r="N3338" i="1"/>
  <c r="N3352" i="1"/>
  <c r="P3363" i="1"/>
  <c r="X3363" i="1" s="1"/>
  <c r="N3366" i="1"/>
  <c r="P3377" i="1"/>
  <c r="X3377" i="1" s="1"/>
  <c r="N3380" i="1"/>
  <c r="P3391" i="1"/>
  <c r="X3391" i="1" s="1"/>
  <c r="AA3412" i="1"/>
  <c r="Z3412" i="1"/>
  <c r="Y3412" i="1"/>
  <c r="X3412" i="1"/>
  <c r="Z3443" i="1"/>
  <c r="Y3443" i="1"/>
  <c r="X3443" i="1"/>
  <c r="AA3443" i="1"/>
  <c r="AA3454" i="1"/>
  <c r="O3398" i="1"/>
  <c r="Y3398" i="1" s="1"/>
  <c r="X3447" i="1"/>
  <c r="AA3450" i="1"/>
  <c r="Y3454" i="1"/>
  <c r="X3454" i="1"/>
  <c r="AA3457" i="1"/>
  <c r="X3457" i="1"/>
  <c r="Z3468" i="1"/>
  <c r="Y3468" i="1"/>
  <c r="X3468" i="1"/>
  <c r="AA3499" i="1"/>
  <c r="AA3506" i="1"/>
  <c r="Z3548" i="1"/>
  <c r="Y3548" i="1"/>
  <c r="X3548" i="1"/>
  <c r="Z3496" i="1"/>
  <c r="Y3496" i="1"/>
  <c r="X3496" i="1"/>
  <c r="O3534" i="1"/>
  <c r="N3534" i="1"/>
  <c r="O3531" i="1"/>
  <c r="Z3394" i="1"/>
  <c r="AJ3394" i="1" s="1"/>
  <c r="Z3408" i="1"/>
  <c r="AI3408" i="1" s="1"/>
  <c r="Z3422" i="1"/>
  <c r="AI3422" i="1" s="1"/>
  <c r="Z3436" i="1"/>
  <c r="AK3436" i="1" s="1"/>
  <c r="AA3485" i="1"/>
  <c r="Y3447" i="1"/>
  <c r="X3450" i="1"/>
  <c r="Z3454" i="1"/>
  <c r="Y3457" i="1"/>
  <c r="AA3468" i="1"/>
  <c r="AA3492" i="1"/>
  <c r="Y3492" i="1"/>
  <c r="X3492" i="1"/>
  <c r="Y3555" i="1"/>
  <c r="Z3555" i="1"/>
  <c r="X3555" i="1"/>
  <c r="O3562" i="1"/>
  <c r="N3562" i="1"/>
  <c r="O3559" i="1"/>
  <c r="Z3482" i="1"/>
  <c r="Y3482" i="1"/>
  <c r="X3482" i="1"/>
  <c r="O3513" i="1"/>
  <c r="N3513" i="1"/>
  <c r="O3510" i="1"/>
  <c r="O3541" i="1"/>
  <c r="N3541" i="1"/>
  <c r="O3538" i="1"/>
  <c r="AA3447" i="1"/>
  <c r="Z3450" i="1"/>
  <c r="Q3461" i="1"/>
  <c r="P3461" i="1"/>
  <c r="O3461" i="1"/>
  <c r="AA3471" i="1"/>
  <c r="AA3496" i="1"/>
  <c r="AA3559" i="1"/>
  <c r="Z3559" i="1"/>
  <c r="Y3559" i="1"/>
  <c r="X3559" i="1"/>
  <c r="N3461" i="1"/>
  <c r="AA3464" i="1"/>
  <c r="X3464" i="1"/>
  <c r="AA3478" i="1"/>
  <c r="Y3478" i="1"/>
  <c r="X3478" i="1"/>
  <c r="N3517" i="1"/>
  <c r="Q3517" i="1"/>
  <c r="P3517" i="1"/>
  <c r="AA3555" i="1"/>
  <c r="N3510" i="1"/>
  <c r="O3545" i="1"/>
  <c r="Z3520" i="1"/>
  <c r="O3475" i="1"/>
  <c r="AA3475" i="1" s="1"/>
  <c r="O3489" i="1"/>
  <c r="Y3489" i="1" s="1"/>
  <c r="O3503" i="1"/>
  <c r="AA3503" i="1" s="1"/>
  <c r="Q3510" i="1"/>
  <c r="X3471" i="1"/>
  <c r="P3475" i="1"/>
  <c r="X3475" i="1" s="1"/>
  <c r="X3485" i="1"/>
  <c r="P3489" i="1"/>
  <c r="X3489" i="1" s="1"/>
  <c r="X3499" i="1"/>
  <c r="P3503" i="1"/>
  <c r="X3503" i="1" s="1"/>
  <c r="N3524" i="1"/>
  <c r="N3527" i="1"/>
  <c r="Y3569" i="1"/>
  <c r="X3569" i="1"/>
  <c r="AA3569" i="1"/>
  <c r="Z3569" i="1"/>
  <c r="Y3471" i="1"/>
  <c r="Y3485" i="1"/>
  <c r="Y3499" i="1"/>
  <c r="Z3506" i="1"/>
  <c r="X3520" i="1"/>
  <c r="AA3520" i="1"/>
  <c r="N3538" i="1"/>
  <c r="O3552" i="1"/>
  <c r="AA3552" i="1" s="1"/>
  <c r="N3566" i="1"/>
  <c r="Y3629" i="1"/>
  <c r="X3646" i="1"/>
  <c r="AA3625" i="1"/>
  <c r="Y3625" i="1"/>
  <c r="Z3625" i="1"/>
  <c r="AA3576" i="1"/>
  <c r="N3580" i="1"/>
  <c r="O3580" i="1"/>
  <c r="X3583" i="1"/>
  <c r="O3587" i="1"/>
  <c r="N3587" i="1"/>
  <c r="X3590" i="1"/>
  <c r="N3594" i="1"/>
  <c r="O3594" i="1"/>
  <c r="X3597" i="1"/>
  <c r="O3601" i="1"/>
  <c r="N3601" i="1"/>
  <c r="X3604" i="1"/>
  <c r="N3608" i="1"/>
  <c r="O3608" i="1"/>
  <c r="X3611" i="1"/>
  <c r="O3615" i="1"/>
  <c r="N3615" i="1"/>
  <c r="X3618" i="1"/>
  <c r="O3622" i="1"/>
  <c r="N3622" i="1"/>
  <c r="P3622" i="1"/>
  <c r="O3650" i="1"/>
  <c r="N3650" i="1"/>
  <c r="Q3650" i="1"/>
  <c r="P3650" i="1"/>
  <c r="N3531" i="1"/>
  <c r="N3545" i="1"/>
  <c r="N3573" i="1"/>
  <c r="P3580" i="1"/>
  <c r="P3587" i="1"/>
  <c r="P3594" i="1"/>
  <c r="P3601" i="1"/>
  <c r="P3608" i="1"/>
  <c r="P3615" i="1"/>
  <c r="Q3622" i="1"/>
  <c r="X3629" i="1"/>
  <c r="AA3629" i="1"/>
  <c r="Z3646" i="1"/>
  <c r="Z3653" i="1"/>
  <c r="AH3653" i="1" s="1"/>
  <c r="AA3639" i="1"/>
  <c r="Z3639" i="1"/>
  <c r="AJ3639" i="1" s="1"/>
  <c r="Y3639" i="1"/>
  <c r="AI3639" i="1" s="1"/>
  <c r="X3625" i="1"/>
  <c r="O3636" i="1"/>
  <c r="P3636" i="1"/>
  <c r="N3636" i="1"/>
  <c r="X3576" i="1"/>
  <c r="Z3583" i="1"/>
  <c r="AA3583" i="1"/>
  <c r="AA3590" i="1"/>
  <c r="Z3590" i="1"/>
  <c r="Z3597" i="1"/>
  <c r="AA3597" i="1"/>
  <c r="AA3604" i="1"/>
  <c r="Z3604" i="1"/>
  <c r="Z3611" i="1"/>
  <c r="AA3611" i="1"/>
  <c r="AA3618" i="1"/>
  <c r="Z3618" i="1"/>
  <c r="Q3636" i="1"/>
  <c r="AA3632" i="1"/>
  <c r="AA3660" i="1"/>
  <c r="AJ3660" i="1" s="1"/>
  <c r="Q3699" i="1"/>
  <c r="P3699" i="1"/>
  <c r="N3699" i="1"/>
  <c r="X3643" i="1"/>
  <c r="Y3657" i="1"/>
  <c r="O3671" i="1"/>
  <c r="AA3653" i="1"/>
  <c r="N3664" i="1"/>
  <c r="O3664" i="1"/>
  <c r="X3667" i="1"/>
  <c r="P3664" i="1"/>
  <c r="X3632" i="1"/>
  <c r="AA3646" i="1"/>
  <c r="Q3664" i="1"/>
  <c r="Y3643" i="1"/>
  <c r="X3657" i="1"/>
  <c r="AA3678" i="1"/>
  <c r="Z3678" i="1"/>
  <c r="X3678" i="1"/>
  <c r="Z3667" i="1"/>
  <c r="AA3667" i="1"/>
  <c r="AA3681" i="1"/>
  <c r="Z3681" i="1"/>
  <c r="AH3681" i="1" s="1"/>
  <c r="Y3681" i="1"/>
  <c r="AI3681" i="1" s="1"/>
  <c r="AA3643" i="1"/>
  <c r="Y3653" i="1"/>
  <c r="AK3653" i="1" s="1"/>
  <c r="N3674" i="1"/>
  <c r="AA3716" i="1"/>
  <c r="Z3716" i="1"/>
  <c r="Y3716" i="1"/>
  <c r="X3716" i="1"/>
  <c r="AA3730" i="1"/>
  <c r="Z3730" i="1"/>
  <c r="Y3730" i="1"/>
  <c r="X3730" i="1"/>
  <c r="AA3744" i="1"/>
  <c r="Z3744" i="1"/>
  <c r="Y3744" i="1"/>
  <c r="X3744" i="1"/>
  <c r="X3734" i="1"/>
  <c r="AA3734" i="1"/>
  <c r="Z3734" i="1"/>
  <c r="X3692" i="1"/>
  <c r="N3702" i="1"/>
  <c r="O3699" i="1"/>
  <c r="AA3706" i="1"/>
  <c r="Z3706" i="1"/>
  <c r="AK3706" i="1" s="1"/>
  <c r="X3720" i="1"/>
  <c r="AA3720" i="1"/>
  <c r="Z3720" i="1"/>
  <c r="N3671" i="1"/>
  <c r="N3685" i="1"/>
  <c r="N3688" i="1"/>
  <c r="AA3695" i="1"/>
  <c r="Z3695" i="1"/>
  <c r="AH3695" i="1" s="1"/>
  <c r="Y3695" i="1"/>
  <c r="AK3695" i="1" s="1"/>
  <c r="AA3692" i="1"/>
  <c r="Z3692" i="1"/>
  <c r="Y3734" i="1"/>
  <c r="Y3709" i="1"/>
  <c r="AK3709" i="1" s="1"/>
  <c r="Q3713" i="1"/>
  <c r="Y3723" i="1"/>
  <c r="AK3723" i="1" s="1"/>
  <c r="Q3727" i="1"/>
  <c r="Y3737" i="1"/>
  <c r="AI3737" i="1" s="1"/>
  <c r="Q3741" i="1"/>
  <c r="Z3709" i="1"/>
  <c r="AH3709" i="1" s="1"/>
  <c r="Z3723" i="1"/>
  <c r="AJ3723" i="1" s="1"/>
  <c r="Z3737" i="1"/>
  <c r="AJ3737" i="1" s="1"/>
  <c r="N3713" i="1"/>
  <c r="N3727" i="1"/>
  <c r="N3741" i="1"/>
  <c r="AK2145" i="1" l="1"/>
  <c r="AJ2145" i="1"/>
  <c r="AI2145" i="1"/>
  <c r="AH2145" i="1"/>
  <c r="X3685" i="1"/>
  <c r="AA3685" i="1"/>
  <c r="Y3685" i="1"/>
  <c r="Z3685" i="1"/>
  <c r="Z3702" i="1"/>
  <c r="Y3702" i="1"/>
  <c r="X3702" i="1"/>
  <c r="AA3702" i="1"/>
  <c r="AH3723" i="1"/>
  <c r="AI3709" i="1"/>
  <c r="AU3709" i="1" s="1"/>
  <c r="AI3695" i="1"/>
  <c r="AS3695" i="1" s="1"/>
  <c r="AJ3681" i="1"/>
  <c r="AU3681" i="1" s="1"/>
  <c r="AJ3576" i="1"/>
  <c r="AI3576" i="1"/>
  <c r="AH3576" i="1"/>
  <c r="AK3576" i="1"/>
  <c r="X3650" i="1"/>
  <c r="AA3650" i="1"/>
  <c r="Z3650" i="1"/>
  <c r="Y3650" i="1"/>
  <c r="AJ3611" i="1"/>
  <c r="AI3611" i="1"/>
  <c r="AK3611" i="1"/>
  <c r="AH3611" i="1"/>
  <c r="AA3594" i="1"/>
  <c r="X3594" i="1"/>
  <c r="Y3594" i="1"/>
  <c r="Z3594" i="1"/>
  <c r="AH3660" i="1"/>
  <c r="AI3653" i="1"/>
  <c r="AU3653" i="1" s="1"/>
  <c r="AA3517" i="1"/>
  <c r="Z3517" i="1"/>
  <c r="Y3517" i="1"/>
  <c r="X3517" i="1"/>
  <c r="Z3562" i="1"/>
  <c r="Y3562" i="1"/>
  <c r="X3562" i="1"/>
  <c r="AA3562" i="1"/>
  <c r="Y3475" i="1"/>
  <c r="AI3475" i="1" s="1"/>
  <c r="Z3552" i="1"/>
  <c r="Z3489" i="1"/>
  <c r="AJ3489" i="1" s="1"/>
  <c r="Z3398" i="1"/>
  <c r="Y3391" i="1"/>
  <c r="AH3349" i="1"/>
  <c r="Y3370" i="1"/>
  <c r="AK3370" i="1" s="1"/>
  <c r="AA3251" i="1"/>
  <c r="Z3251" i="1"/>
  <c r="X3251" i="1"/>
  <c r="Y3251" i="1"/>
  <c r="AH3394" i="1"/>
  <c r="AK3317" i="1"/>
  <c r="AJ3317" i="1"/>
  <c r="AI3317" i="1"/>
  <c r="AH3317" i="1"/>
  <c r="X3286" i="1"/>
  <c r="AI3324" i="1"/>
  <c r="AK3230" i="1"/>
  <c r="AJ3230" i="1"/>
  <c r="AH3230" i="1"/>
  <c r="AI3230" i="1"/>
  <c r="AK3198" i="1"/>
  <c r="AK3205" i="1"/>
  <c r="AJ3205" i="1"/>
  <c r="AI3205" i="1"/>
  <c r="AH3205" i="1"/>
  <c r="AK3275" i="1"/>
  <c r="AJ3275" i="1"/>
  <c r="AI3275" i="1"/>
  <c r="AH3275" i="1"/>
  <c r="AK3233" i="1"/>
  <c r="AJ3233" i="1"/>
  <c r="AI3233" i="1"/>
  <c r="AH3233" i="1"/>
  <c r="AI3135" i="1"/>
  <c r="AH3135" i="1"/>
  <c r="AK3135" i="1"/>
  <c r="AJ3135" i="1"/>
  <c r="AA3006" i="1"/>
  <c r="Z3006" i="1"/>
  <c r="Y3006" i="1"/>
  <c r="X3006" i="1"/>
  <c r="AA3030" i="1"/>
  <c r="Z3030" i="1"/>
  <c r="Y3030" i="1"/>
  <c r="X3030" i="1"/>
  <c r="AH3090" i="1"/>
  <c r="AK3090" i="1"/>
  <c r="AJ3090" i="1"/>
  <c r="AI3090" i="1"/>
  <c r="AK3034" i="1"/>
  <c r="Z3202" i="1"/>
  <c r="AK3282" i="1"/>
  <c r="AA3146" i="1"/>
  <c r="Y3146" i="1"/>
  <c r="Z3146" i="1"/>
  <c r="X3146" i="1"/>
  <c r="AA3051" i="1"/>
  <c r="Z3051" i="1"/>
  <c r="Y3051" i="1"/>
  <c r="X3051" i="1"/>
  <c r="AJ3002" i="1"/>
  <c r="AI3002" i="1"/>
  <c r="AH3002" i="1"/>
  <c r="AK3002" i="1"/>
  <c r="AA2894" i="1"/>
  <c r="Z2894" i="1"/>
  <c r="Y2894" i="1"/>
  <c r="X2894" i="1"/>
  <c r="X2974" i="1"/>
  <c r="AA2974" i="1"/>
  <c r="Y2974" i="1"/>
  <c r="Z2974" i="1"/>
  <c r="X2862" i="1"/>
  <c r="AA2862" i="1"/>
  <c r="Y2862" i="1"/>
  <c r="Z2862" i="1"/>
  <c r="AA2778" i="1"/>
  <c r="Z2778" i="1"/>
  <c r="Y2778" i="1"/>
  <c r="X2778" i="1"/>
  <c r="Y2841" i="1"/>
  <c r="AK2841" i="1" s="1"/>
  <c r="Z2925" i="1"/>
  <c r="AA2803" i="1"/>
  <c r="Z2803" i="1"/>
  <c r="Y2803" i="1"/>
  <c r="X2803" i="1"/>
  <c r="X2939" i="1"/>
  <c r="Y2855" i="1"/>
  <c r="AI2855" i="1" s="1"/>
  <c r="Y2827" i="1"/>
  <c r="AK2827" i="1" s="1"/>
  <c r="Z2740" i="1"/>
  <c r="Y2740" i="1"/>
  <c r="X2740" i="1"/>
  <c r="AA2740" i="1"/>
  <c r="AK2719" i="1"/>
  <c r="AA2666" i="1"/>
  <c r="Z2666" i="1"/>
  <c r="X2666" i="1"/>
  <c r="Y2666" i="1"/>
  <c r="X2967" i="1"/>
  <c r="AA2831" i="1"/>
  <c r="Y2743" i="1"/>
  <c r="X2743" i="1"/>
  <c r="Z2743" i="1"/>
  <c r="AA2743" i="1"/>
  <c r="AA2589" i="1"/>
  <c r="Z2589" i="1"/>
  <c r="Y2589" i="1"/>
  <c r="X2589" i="1"/>
  <c r="AH2628" i="1"/>
  <c r="AK2628" i="1"/>
  <c r="AI2628" i="1"/>
  <c r="AJ2628" i="1"/>
  <c r="AH2572" i="1"/>
  <c r="AK2572" i="1"/>
  <c r="AI2572" i="1"/>
  <c r="AJ2572" i="1"/>
  <c r="AH2789" i="1"/>
  <c r="X2649" i="1"/>
  <c r="AA2649" i="1"/>
  <c r="Y2649" i="1"/>
  <c r="Z2649" i="1"/>
  <c r="X2593" i="1"/>
  <c r="AA2593" i="1"/>
  <c r="Y2593" i="1"/>
  <c r="Z2593" i="1"/>
  <c r="AJ2775" i="1"/>
  <c r="AU2775" i="1" s="1"/>
  <c r="AK2407" i="1"/>
  <c r="AA2271" i="1"/>
  <c r="Z2271" i="1"/>
  <c r="Y2271" i="1"/>
  <c r="X2271" i="1"/>
  <c r="X2379" i="1"/>
  <c r="AA2379" i="1"/>
  <c r="Y2379" i="1"/>
  <c r="Z2379" i="1"/>
  <c r="X2281" i="1"/>
  <c r="AA2281" i="1"/>
  <c r="Y2281" i="1"/>
  <c r="Z2281" i="1"/>
  <c r="Y2523" i="1"/>
  <c r="AI2523" i="1" s="1"/>
  <c r="Z2509" i="1"/>
  <c r="AA2495" i="1"/>
  <c r="AU2463" i="1"/>
  <c r="AT2463" i="1"/>
  <c r="AS2463" i="1"/>
  <c r="AR2463" i="1"/>
  <c r="X2425" i="1"/>
  <c r="Y2411" i="1"/>
  <c r="AI2411" i="1" s="1"/>
  <c r="Y2344" i="1"/>
  <c r="AK2344" i="1" s="1"/>
  <c r="AK2376" i="1"/>
  <c r="AJ2376" i="1"/>
  <c r="AI2376" i="1"/>
  <c r="AH2376" i="1"/>
  <c r="Z2288" i="1"/>
  <c r="AA2372" i="1"/>
  <c r="AA2211" i="1"/>
  <c r="Z2211" i="1"/>
  <c r="Y2211" i="1"/>
  <c r="X2211" i="1"/>
  <c r="X2302" i="1"/>
  <c r="AA2180" i="1"/>
  <c r="Z2180" i="1"/>
  <c r="Y2180" i="1"/>
  <c r="X2180" i="1"/>
  <c r="Y2316" i="1"/>
  <c r="AK2316" i="1" s="1"/>
  <c r="X2992" i="1"/>
  <c r="Z2330" i="1"/>
  <c r="X1802" i="1"/>
  <c r="AI2113" i="1"/>
  <c r="AH2113" i="1"/>
  <c r="AK2113" i="1"/>
  <c r="AJ2113" i="1"/>
  <c r="X2131" i="1"/>
  <c r="X2103" i="1"/>
  <c r="AA2040" i="1"/>
  <c r="Z2040" i="1"/>
  <c r="Y2040" i="1"/>
  <c r="X2040" i="1"/>
  <c r="AA1928" i="1"/>
  <c r="Z1928" i="1"/>
  <c r="Y1928" i="1"/>
  <c r="X1928" i="1"/>
  <c r="AA1830" i="1"/>
  <c r="Z1830" i="1"/>
  <c r="Y1830" i="1"/>
  <c r="X1830" i="1"/>
  <c r="AA2243" i="1"/>
  <c r="Z1914" i="1"/>
  <c r="AK2138" i="1"/>
  <c r="AH2043" i="1"/>
  <c r="AK2043" i="1"/>
  <c r="AI2043" i="1"/>
  <c r="AJ2043" i="1"/>
  <c r="Y1802" i="1"/>
  <c r="AK2106" i="1"/>
  <c r="AJ2106" i="1"/>
  <c r="AI2106" i="1"/>
  <c r="AH2106" i="1"/>
  <c r="Z1991" i="1"/>
  <c r="Y1991" i="1"/>
  <c r="X1991" i="1"/>
  <c r="AA1991" i="1"/>
  <c r="Z1921" i="1"/>
  <c r="Y1921" i="1"/>
  <c r="X1921" i="1"/>
  <c r="AA1921" i="1"/>
  <c r="AK1616" i="1"/>
  <c r="AJ1616" i="1"/>
  <c r="AI1616" i="1"/>
  <c r="AH1616" i="1"/>
  <c r="AH1998" i="1"/>
  <c r="X1557" i="1"/>
  <c r="Y1784" i="1"/>
  <c r="X1784" i="1"/>
  <c r="Z1784" i="1"/>
  <c r="AA1784" i="1"/>
  <c r="AA1704" i="1"/>
  <c r="Z1704" i="1"/>
  <c r="Y1704" i="1"/>
  <c r="X1704" i="1"/>
  <c r="AA1606" i="1"/>
  <c r="Z1606" i="1"/>
  <c r="Y1606" i="1"/>
  <c r="X1606" i="1"/>
  <c r="Z1508" i="1"/>
  <c r="Y1662" i="1"/>
  <c r="AI1662" i="1" s="1"/>
  <c r="Y1574" i="1"/>
  <c r="X1574" i="1"/>
  <c r="AA1574" i="1"/>
  <c r="Z1574" i="1"/>
  <c r="AA2306" i="1"/>
  <c r="AA2201" i="1"/>
  <c r="Y2036" i="1"/>
  <c r="X2036" i="1"/>
  <c r="Z2036" i="1"/>
  <c r="AA2036" i="1"/>
  <c r="AJ1634" i="1"/>
  <c r="AI1634" i="1"/>
  <c r="AH1634" i="1"/>
  <c r="AK1634" i="1"/>
  <c r="Z1725" i="1"/>
  <c r="Y1725" i="1"/>
  <c r="X1725" i="1"/>
  <c r="AA1725" i="1"/>
  <c r="AJ1739" i="1"/>
  <c r="AK1294" i="1"/>
  <c r="AJ1294" i="1"/>
  <c r="AI1294" i="1"/>
  <c r="AH1294" i="1"/>
  <c r="Y1165" i="1"/>
  <c r="AK1291" i="1"/>
  <c r="AJ1291" i="1"/>
  <c r="AI1291" i="1"/>
  <c r="AH1291" i="1"/>
  <c r="AA1466" i="1"/>
  <c r="Z1466" i="1"/>
  <c r="Y1466" i="1"/>
  <c r="X1466" i="1"/>
  <c r="AA1368" i="1"/>
  <c r="Z1368" i="1"/>
  <c r="Y1368" i="1"/>
  <c r="X1368" i="1"/>
  <c r="AJ1956" i="1"/>
  <c r="AU1956" i="1" s="1"/>
  <c r="AK1588" i="1"/>
  <c r="AJ1588" i="1"/>
  <c r="AI1588" i="1"/>
  <c r="AH1588" i="1"/>
  <c r="Y1434" i="1"/>
  <c r="X1434" i="1"/>
  <c r="AA1434" i="1"/>
  <c r="Z1434" i="1"/>
  <c r="AH1371" i="1"/>
  <c r="AK1371" i="1"/>
  <c r="AJ1371" i="1"/>
  <c r="AI1371" i="1"/>
  <c r="AH1259" i="1"/>
  <c r="AK1259" i="1"/>
  <c r="AJ1259" i="1"/>
  <c r="AI1259" i="1"/>
  <c r="Y1224" i="1"/>
  <c r="X1224" i="1"/>
  <c r="AA1224" i="1"/>
  <c r="Z1224" i="1"/>
  <c r="X1382" i="1"/>
  <c r="AJ1242" i="1"/>
  <c r="AI1242" i="1"/>
  <c r="AH1242" i="1"/>
  <c r="AK1242" i="1"/>
  <c r="Z1445" i="1"/>
  <c r="Y1445" i="1"/>
  <c r="X1445" i="1"/>
  <c r="AA1445" i="1"/>
  <c r="Z1361" i="1"/>
  <c r="Y1361" i="1"/>
  <c r="X1361" i="1"/>
  <c r="AA1361" i="1"/>
  <c r="Z1179" i="1"/>
  <c r="Y1179" i="1"/>
  <c r="X1179" i="1"/>
  <c r="AA1179" i="1"/>
  <c r="Z1151" i="1"/>
  <c r="AA972" i="1"/>
  <c r="Z972" i="1"/>
  <c r="Y972" i="1"/>
  <c r="X972" i="1"/>
  <c r="AH1102" i="1"/>
  <c r="AK1102" i="1"/>
  <c r="AJ1102" i="1"/>
  <c r="AI1102" i="1"/>
  <c r="AH1046" i="1"/>
  <c r="AK1046" i="1"/>
  <c r="AJ1046" i="1"/>
  <c r="AI1046" i="1"/>
  <c r="AH976" i="1"/>
  <c r="AK976" i="1"/>
  <c r="AJ976" i="1"/>
  <c r="AI976" i="1"/>
  <c r="X1123" i="1"/>
  <c r="AA1123" i="1"/>
  <c r="Z1123" i="1"/>
  <c r="Y1123" i="1"/>
  <c r="X1053" i="1"/>
  <c r="AA1053" i="1"/>
  <c r="Z1053" i="1"/>
  <c r="Y1053" i="1"/>
  <c r="X857" i="1"/>
  <c r="AA857" i="1"/>
  <c r="Z857" i="1"/>
  <c r="Y857" i="1"/>
  <c r="AH1315" i="1"/>
  <c r="AK1315" i="1"/>
  <c r="AJ1315" i="1"/>
  <c r="AI1315" i="1"/>
  <c r="AJ1042" i="1"/>
  <c r="AT1042" i="1" s="1"/>
  <c r="AK759" i="1"/>
  <c r="AJ759" i="1"/>
  <c r="AI759" i="1"/>
  <c r="AH759" i="1"/>
  <c r="X689" i="1"/>
  <c r="X633" i="1"/>
  <c r="AK909" i="1"/>
  <c r="AJ909" i="1"/>
  <c r="AI909" i="1"/>
  <c r="AH909" i="1"/>
  <c r="AA822" i="1"/>
  <c r="Z822" i="1"/>
  <c r="Y822" i="1"/>
  <c r="X822" i="1"/>
  <c r="AA710" i="1"/>
  <c r="Z710" i="1"/>
  <c r="Y710" i="1"/>
  <c r="X710" i="1"/>
  <c r="AA787" i="1"/>
  <c r="AJ622" i="1"/>
  <c r="AI622" i="1"/>
  <c r="AK622" i="1"/>
  <c r="AH622" i="1"/>
  <c r="AA451" i="1"/>
  <c r="Z451" i="1"/>
  <c r="Y451" i="1"/>
  <c r="X451" i="1"/>
  <c r="AI405" i="1"/>
  <c r="AA311" i="1"/>
  <c r="Z311" i="1"/>
  <c r="Y311" i="1"/>
  <c r="X311" i="1"/>
  <c r="AK895" i="1"/>
  <c r="AJ895" i="1"/>
  <c r="AI895" i="1"/>
  <c r="AH895" i="1"/>
  <c r="AH503" i="1"/>
  <c r="AK839" i="1"/>
  <c r="AJ839" i="1"/>
  <c r="AI839" i="1"/>
  <c r="AH839" i="1"/>
  <c r="AH783" i="1"/>
  <c r="AK783" i="1"/>
  <c r="AJ783" i="1"/>
  <c r="AI783" i="1"/>
  <c r="Z605" i="1"/>
  <c r="Y563" i="1"/>
  <c r="AK454" i="1"/>
  <c r="AJ454" i="1"/>
  <c r="AI454" i="1"/>
  <c r="AH454" i="1"/>
  <c r="AK342" i="1"/>
  <c r="AJ342" i="1"/>
  <c r="AI342" i="1"/>
  <c r="AH342" i="1"/>
  <c r="AI1070" i="1"/>
  <c r="AU1070" i="1" s="1"/>
  <c r="Z703" i="1"/>
  <c r="AK650" i="1"/>
  <c r="AR650" i="1" s="1"/>
  <c r="Y549" i="1"/>
  <c r="AK979" i="1"/>
  <c r="AJ979" i="1"/>
  <c r="AI979" i="1"/>
  <c r="AH979" i="1"/>
  <c r="AI762" i="1"/>
  <c r="AA500" i="1"/>
  <c r="X402" i="1"/>
  <c r="AA402" i="1"/>
  <c r="Z402" i="1"/>
  <c r="Y402" i="1"/>
  <c r="AH699" i="1"/>
  <c r="AK699" i="1"/>
  <c r="AJ699" i="1"/>
  <c r="AI699" i="1"/>
  <c r="AI636" i="1"/>
  <c r="AU636" i="1" s="1"/>
  <c r="AA570" i="1"/>
  <c r="Y570" i="1"/>
  <c r="X570" i="1"/>
  <c r="Z570" i="1"/>
  <c r="AA556" i="1"/>
  <c r="Y556" i="1"/>
  <c r="X556" i="1"/>
  <c r="Z556" i="1"/>
  <c r="AK321" i="1"/>
  <c r="X528" i="1"/>
  <c r="AI804" i="1"/>
  <c r="AU804" i="1" s="1"/>
  <c r="X283" i="1"/>
  <c r="AH41" i="1"/>
  <c r="AK244" i="1"/>
  <c r="AJ244" i="1"/>
  <c r="AI244" i="1"/>
  <c r="AH244" i="1"/>
  <c r="AK174" i="1"/>
  <c r="AJ174" i="1"/>
  <c r="AI174" i="1"/>
  <c r="AH174" i="1"/>
  <c r="AK118" i="1"/>
  <c r="AJ118" i="1"/>
  <c r="AI118" i="1"/>
  <c r="AH118" i="1"/>
  <c r="AK552" i="1"/>
  <c r="AA206" i="1"/>
  <c r="Z206" i="1"/>
  <c r="Y206" i="1"/>
  <c r="X206" i="1"/>
  <c r="AA150" i="1"/>
  <c r="Z150" i="1"/>
  <c r="Y150" i="1"/>
  <c r="X150" i="1"/>
  <c r="AJ349" i="1"/>
  <c r="AI349" i="1"/>
  <c r="AH349" i="1"/>
  <c r="AK349" i="1"/>
  <c r="AJ83" i="1"/>
  <c r="AA101" i="1"/>
  <c r="AA199" i="1"/>
  <c r="AJ237" i="1"/>
  <c r="AU237" i="1" s="1"/>
  <c r="AK69" i="1"/>
  <c r="AI139" i="1"/>
  <c r="AU139" i="1" s="1"/>
  <c r="Y31" i="1"/>
  <c r="AK31" i="1" s="1"/>
  <c r="AK209" i="1"/>
  <c r="AK125" i="1"/>
  <c r="AA3671" i="1"/>
  <c r="X3671" i="1"/>
  <c r="Z3671" i="1"/>
  <c r="Y3671" i="1"/>
  <c r="AH3692" i="1"/>
  <c r="AK3692" i="1"/>
  <c r="AJ3692" i="1"/>
  <c r="AI3692" i="1"/>
  <c r="AH3737" i="1"/>
  <c r="AI3723" i="1"/>
  <c r="AJ3709" i="1"/>
  <c r="AT3709" i="1" s="1"/>
  <c r="AJ3632" i="1"/>
  <c r="AH3632" i="1"/>
  <c r="AK3632" i="1"/>
  <c r="AI3632" i="1"/>
  <c r="AJ3695" i="1"/>
  <c r="AT3695" i="1" s="1"/>
  <c r="AH3643" i="1"/>
  <c r="AJ3643" i="1"/>
  <c r="AI3643" i="1"/>
  <c r="AK3643" i="1"/>
  <c r="X3636" i="1"/>
  <c r="Y3636" i="1"/>
  <c r="Z3636" i="1"/>
  <c r="AA3636" i="1"/>
  <c r="AI3590" i="1"/>
  <c r="AJ3590" i="1"/>
  <c r="AK3590" i="1"/>
  <c r="AH3590" i="1"/>
  <c r="AI3660" i="1"/>
  <c r="AH3639" i="1"/>
  <c r="AK3499" i="1"/>
  <c r="AJ3499" i="1"/>
  <c r="AH3499" i="1"/>
  <c r="AI3499" i="1"/>
  <c r="AJ3478" i="1"/>
  <c r="AH3478" i="1"/>
  <c r="AK3478" i="1"/>
  <c r="AI3478" i="1"/>
  <c r="Z3475" i="1"/>
  <c r="AJ3475" i="1" s="1"/>
  <c r="AH3454" i="1"/>
  <c r="AJ3454" i="1"/>
  <c r="AI3454" i="1"/>
  <c r="AK3454" i="1"/>
  <c r="AA3352" i="1"/>
  <c r="Z3352" i="1"/>
  <c r="Y3352" i="1"/>
  <c r="X3352" i="1"/>
  <c r="AA3398" i="1"/>
  <c r="Y3377" i="1"/>
  <c r="Z3370" i="1"/>
  <c r="AJ3370" i="1" s="1"/>
  <c r="AA3240" i="1"/>
  <c r="Z3240" i="1"/>
  <c r="Y3240" i="1"/>
  <c r="X3240" i="1"/>
  <c r="AK3429" i="1"/>
  <c r="AJ3429" i="1"/>
  <c r="AI3429" i="1"/>
  <c r="AH3429" i="1"/>
  <c r="Y3223" i="1"/>
  <c r="AK3335" i="1"/>
  <c r="AA3237" i="1"/>
  <c r="Z3237" i="1"/>
  <c r="X3237" i="1"/>
  <c r="Y3237" i="1"/>
  <c r="AI3394" i="1"/>
  <c r="Y3286" i="1"/>
  <c r="AK3247" i="1"/>
  <c r="AJ3247" i="1"/>
  <c r="AI3247" i="1"/>
  <c r="AH3247" i="1"/>
  <c r="AJ3310" i="1"/>
  <c r="AK3191" i="1"/>
  <c r="AJ3191" i="1"/>
  <c r="AI3191" i="1"/>
  <c r="AH3191" i="1"/>
  <c r="X3156" i="1"/>
  <c r="AA3167" i="1"/>
  <c r="Z3167" i="1"/>
  <c r="Y3167" i="1"/>
  <c r="X3167" i="1"/>
  <c r="AK3107" i="1"/>
  <c r="AJ3107" i="1"/>
  <c r="AI3107" i="1"/>
  <c r="AH3107" i="1"/>
  <c r="AA3072" i="1"/>
  <c r="Z3072" i="1"/>
  <c r="Y3072" i="1"/>
  <c r="X3072" i="1"/>
  <c r="X3142" i="1"/>
  <c r="AH3076" i="1"/>
  <c r="AK3076" i="1"/>
  <c r="AJ3076" i="1"/>
  <c r="AI3076" i="1"/>
  <c r="AK3219" i="1"/>
  <c r="AJ3219" i="1"/>
  <c r="AI3219" i="1"/>
  <c r="AH3219" i="1"/>
  <c r="X3111" i="1"/>
  <c r="AA3111" i="1"/>
  <c r="Z3111" i="1"/>
  <c r="Y3111" i="1"/>
  <c r="X3027" i="1"/>
  <c r="AA3027" i="1"/>
  <c r="Z3027" i="1"/>
  <c r="Y3027" i="1"/>
  <c r="AA3202" i="1"/>
  <c r="AJ3048" i="1"/>
  <c r="AT3048" i="1" s="1"/>
  <c r="AJ3282" i="1"/>
  <c r="AI3048" i="1"/>
  <c r="AU3048" i="1" s="1"/>
  <c r="AA2995" i="1"/>
  <c r="Z2995" i="1"/>
  <c r="Y2995" i="1"/>
  <c r="X2995" i="1"/>
  <c r="AA3184" i="1"/>
  <c r="AA2880" i="1"/>
  <c r="Z2880" i="1"/>
  <c r="Y2880" i="1"/>
  <c r="X2880" i="1"/>
  <c r="X2960" i="1"/>
  <c r="AA2960" i="1"/>
  <c r="Y2960" i="1"/>
  <c r="Z2960" i="1"/>
  <c r="X2848" i="1"/>
  <c r="AA2848" i="1"/>
  <c r="Y2848" i="1"/>
  <c r="Z2848" i="1"/>
  <c r="AK2985" i="1"/>
  <c r="AJ2985" i="1"/>
  <c r="AI2985" i="1"/>
  <c r="AH2985" i="1"/>
  <c r="X2883" i="1"/>
  <c r="X2897" i="1"/>
  <c r="AA2764" i="1"/>
  <c r="Z2764" i="1"/>
  <c r="Y2764" i="1"/>
  <c r="X2764" i="1"/>
  <c r="AK2929" i="1"/>
  <c r="AJ2929" i="1"/>
  <c r="AI2929" i="1"/>
  <c r="AH2929" i="1"/>
  <c r="Z2841" i="1"/>
  <c r="AJ2841" i="1" s="1"/>
  <c r="AA2925" i="1"/>
  <c r="AA2747" i="1"/>
  <c r="Z2747" i="1"/>
  <c r="Y2747" i="1"/>
  <c r="X2747" i="1"/>
  <c r="Y2939" i="1"/>
  <c r="AK2859" i="1"/>
  <c r="AJ2859" i="1"/>
  <c r="AI2859" i="1"/>
  <c r="AH2859" i="1"/>
  <c r="AK2971" i="1"/>
  <c r="AJ2971" i="1"/>
  <c r="AI2971" i="1"/>
  <c r="AH2971" i="1"/>
  <c r="Z2855" i="1"/>
  <c r="AK2855" i="1" s="1"/>
  <c r="AK2887" i="1"/>
  <c r="AJ2887" i="1"/>
  <c r="AI2887" i="1"/>
  <c r="AH2887" i="1"/>
  <c r="Z2827" i="1"/>
  <c r="AJ2827" i="1" s="1"/>
  <c r="Z2698" i="1"/>
  <c r="Y2698" i="1"/>
  <c r="X2698" i="1"/>
  <c r="AA2698" i="1"/>
  <c r="AH2719" i="1"/>
  <c r="AK2691" i="1"/>
  <c r="AA2652" i="1"/>
  <c r="Z2652" i="1"/>
  <c r="X2652" i="1"/>
  <c r="Y2652" i="1"/>
  <c r="Y2967" i="1"/>
  <c r="Y2813" i="1"/>
  <c r="X2813" i="1"/>
  <c r="Z2813" i="1"/>
  <c r="AA2813" i="1"/>
  <c r="Z2831" i="1"/>
  <c r="AA2575" i="1"/>
  <c r="Z2575" i="1"/>
  <c r="Y2575" i="1"/>
  <c r="X2575" i="1"/>
  <c r="AI2789" i="1"/>
  <c r="AH2642" i="1"/>
  <c r="AK2642" i="1"/>
  <c r="AI2642" i="1"/>
  <c r="AJ2642" i="1"/>
  <c r="AH2586" i="1"/>
  <c r="AK2586" i="1"/>
  <c r="AI2586" i="1"/>
  <c r="AJ2586" i="1"/>
  <c r="AA2530" i="1"/>
  <c r="Z2530" i="1"/>
  <c r="X2530" i="1"/>
  <c r="Y2530" i="1"/>
  <c r="AA2432" i="1"/>
  <c r="Z2432" i="1"/>
  <c r="X2432" i="1"/>
  <c r="Y2432" i="1"/>
  <c r="AK2561" i="1"/>
  <c r="AJ2561" i="1"/>
  <c r="AI2561" i="1"/>
  <c r="AH2561" i="1"/>
  <c r="X2663" i="1"/>
  <c r="AA2663" i="1"/>
  <c r="Y2663" i="1"/>
  <c r="Z2663" i="1"/>
  <c r="X2607" i="1"/>
  <c r="AA2607" i="1"/>
  <c r="Y2607" i="1"/>
  <c r="Z2607" i="1"/>
  <c r="Z2554" i="1"/>
  <c r="X2554" i="1"/>
  <c r="AA2554" i="1"/>
  <c r="Y2554" i="1"/>
  <c r="AA2383" i="1"/>
  <c r="Z2383" i="1"/>
  <c r="Y2383" i="1"/>
  <c r="X2383" i="1"/>
  <c r="X2365" i="1"/>
  <c r="AA2365" i="1"/>
  <c r="Y2365" i="1"/>
  <c r="Z2365" i="1"/>
  <c r="Z2523" i="1"/>
  <c r="AK2523" i="1" s="1"/>
  <c r="AA2509" i="1"/>
  <c r="AU2477" i="1"/>
  <c r="AT2477" i="1"/>
  <c r="AS2477" i="1"/>
  <c r="AR2477" i="1"/>
  <c r="X2439" i="1"/>
  <c r="Y2425" i="1"/>
  <c r="Z2411" i="1"/>
  <c r="AK2411" i="1" s="1"/>
  <c r="Z2344" i="1"/>
  <c r="AJ2344" i="1" s="1"/>
  <c r="AK2292" i="1"/>
  <c r="AJ2292" i="1"/>
  <c r="AI2292" i="1"/>
  <c r="AH2292" i="1"/>
  <c r="AA2288" i="1"/>
  <c r="AK2204" i="1"/>
  <c r="AJ2204" i="1"/>
  <c r="AI2204" i="1"/>
  <c r="AH2204" i="1"/>
  <c r="AA2141" i="1"/>
  <c r="Z2141" i="1"/>
  <c r="Y2141" i="1"/>
  <c r="X2141" i="1"/>
  <c r="Y2302" i="1"/>
  <c r="Z2278" i="1"/>
  <c r="AK2253" i="1"/>
  <c r="AJ2253" i="1"/>
  <c r="AI2253" i="1"/>
  <c r="AH2253" i="1"/>
  <c r="Y2992" i="1"/>
  <c r="Z2134" i="1"/>
  <c r="Y2134" i="1"/>
  <c r="X2134" i="1"/>
  <c r="AA2134" i="1"/>
  <c r="AA2330" i="1"/>
  <c r="AK2096" i="1"/>
  <c r="AJ2096" i="1"/>
  <c r="AI2096" i="1"/>
  <c r="AH2096" i="1"/>
  <c r="AA1973" i="1"/>
  <c r="Z1973" i="1"/>
  <c r="Y1973" i="1"/>
  <c r="X1973" i="1"/>
  <c r="AA1791" i="1"/>
  <c r="Z1791" i="1"/>
  <c r="Y1791" i="1"/>
  <c r="X1791" i="1"/>
  <c r="Y2131" i="1"/>
  <c r="Y2103" i="1"/>
  <c r="X2229" i="1"/>
  <c r="AH1917" i="1"/>
  <c r="AK1917" i="1"/>
  <c r="AI1917" i="1"/>
  <c r="AJ1917" i="1"/>
  <c r="AH1847" i="1"/>
  <c r="AK1847" i="1"/>
  <c r="AI1847" i="1"/>
  <c r="AJ1847" i="1"/>
  <c r="Z1907" i="1"/>
  <c r="Y1907" i="1"/>
  <c r="X1907" i="1"/>
  <c r="AA1907" i="1"/>
  <c r="Y1924" i="1"/>
  <c r="X1924" i="1"/>
  <c r="Z1924" i="1"/>
  <c r="AA1924" i="1"/>
  <c r="AH1875" i="1"/>
  <c r="AK1875" i="1"/>
  <c r="AI1875" i="1"/>
  <c r="AJ1875" i="1"/>
  <c r="AA1609" i="1"/>
  <c r="Z1609" i="1"/>
  <c r="Y1609" i="1"/>
  <c r="X1609" i="1"/>
  <c r="AA1539" i="1"/>
  <c r="Z1539" i="1"/>
  <c r="Y1539" i="1"/>
  <c r="X1539" i="1"/>
  <c r="AA1970" i="1"/>
  <c r="Y2008" i="1"/>
  <c r="X2008" i="1"/>
  <c r="Z2008" i="1"/>
  <c r="AA2008" i="1"/>
  <c r="Y1868" i="1"/>
  <c r="X1868" i="1"/>
  <c r="Z1868" i="1"/>
  <c r="AA1868" i="1"/>
  <c r="AA1592" i="1"/>
  <c r="Z1592" i="1"/>
  <c r="Y1592" i="1"/>
  <c r="X1592" i="1"/>
  <c r="AA1494" i="1"/>
  <c r="Z1494" i="1"/>
  <c r="Y1494" i="1"/>
  <c r="X1494" i="1"/>
  <c r="AH1707" i="1"/>
  <c r="AK1707" i="1"/>
  <c r="AJ1707" i="1"/>
  <c r="AI1707" i="1"/>
  <c r="Y1658" i="1"/>
  <c r="X1658" i="1"/>
  <c r="AA1658" i="1"/>
  <c r="Z1658" i="1"/>
  <c r="X2215" i="1"/>
  <c r="X2173" i="1"/>
  <c r="AA1802" i="1"/>
  <c r="AJ1522" i="1"/>
  <c r="AI1522" i="1"/>
  <c r="AH1522" i="1"/>
  <c r="AK1522" i="1"/>
  <c r="AA1942" i="1"/>
  <c r="AJ1942" i="1" s="1"/>
  <c r="Z1711" i="1"/>
  <c r="Y1711" i="1"/>
  <c r="X1711" i="1"/>
  <c r="AA1711" i="1"/>
  <c r="Z1627" i="1"/>
  <c r="Y1627" i="1"/>
  <c r="X1627" i="1"/>
  <c r="AA1627" i="1"/>
  <c r="Z1543" i="1"/>
  <c r="Y1543" i="1"/>
  <c r="X1543" i="1"/>
  <c r="AA1543" i="1"/>
  <c r="AK1739" i="1"/>
  <c r="AA1399" i="1"/>
  <c r="Z1399" i="1"/>
  <c r="Y1399" i="1"/>
  <c r="X1399" i="1"/>
  <c r="AA1161" i="1"/>
  <c r="Z1161" i="1"/>
  <c r="Y1161" i="1"/>
  <c r="X1161" i="1"/>
  <c r="AA1354" i="1"/>
  <c r="Z1354" i="1"/>
  <c r="Y1354" i="1"/>
  <c r="X1354" i="1"/>
  <c r="AA1200" i="1"/>
  <c r="Z1200" i="1"/>
  <c r="Y1200" i="1"/>
  <c r="X1200" i="1"/>
  <c r="Z1340" i="1"/>
  <c r="AK1774" i="1"/>
  <c r="Z1431" i="1"/>
  <c r="Y1431" i="1"/>
  <c r="X1431" i="1"/>
  <c r="AA1431" i="1"/>
  <c r="Z1347" i="1"/>
  <c r="Y1347" i="1"/>
  <c r="X1347" i="1"/>
  <c r="AA1347" i="1"/>
  <c r="Z1277" i="1"/>
  <c r="Y1277" i="1"/>
  <c r="X1277" i="1"/>
  <c r="AA1277" i="1"/>
  <c r="AA1165" i="1"/>
  <c r="AH1147" i="1"/>
  <c r="AK1147" i="1"/>
  <c r="AJ1147" i="1"/>
  <c r="AI1147" i="1"/>
  <c r="AA1140" i="1"/>
  <c r="Z1140" i="1"/>
  <c r="Y1140" i="1"/>
  <c r="X1140" i="1"/>
  <c r="AA888" i="1"/>
  <c r="Z888" i="1"/>
  <c r="Y888" i="1"/>
  <c r="X888" i="1"/>
  <c r="AA832" i="1"/>
  <c r="Z832" i="1"/>
  <c r="Y832" i="1"/>
  <c r="X832" i="1"/>
  <c r="AK1182" i="1"/>
  <c r="AJ1182" i="1"/>
  <c r="AI1182" i="1"/>
  <c r="AH1182" i="1"/>
  <c r="X1109" i="1"/>
  <c r="AA1109" i="1"/>
  <c r="Z1109" i="1"/>
  <c r="Y1109" i="1"/>
  <c r="X955" i="1"/>
  <c r="AA955" i="1"/>
  <c r="Z955" i="1"/>
  <c r="Y955" i="1"/>
  <c r="X843" i="1"/>
  <c r="AA843" i="1"/>
  <c r="Z843" i="1"/>
  <c r="Y843" i="1"/>
  <c r="AK1091" i="1"/>
  <c r="AJ1091" i="1"/>
  <c r="AI1091" i="1"/>
  <c r="AH1091" i="1"/>
  <c r="AK965" i="1"/>
  <c r="AJ965" i="1"/>
  <c r="AI965" i="1"/>
  <c r="AH965" i="1"/>
  <c r="AH864" i="1"/>
  <c r="AK864" i="1"/>
  <c r="AJ864" i="1"/>
  <c r="AI864" i="1"/>
  <c r="AH958" i="1"/>
  <c r="AA808" i="1"/>
  <c r="Z808" i="1"/>
  <c r="Y808" i="1"/>
  <c r="X808" i="1"/>
  <c r="AA696" i="1"/>
  <c r="Z696" i="1"/>
  <c r="Y696" i="1"/>
  <c r="X696" i="1"/>
  <c r="AK1049" i="1"/>
  <c r="AJ1049" i="1"/>
  <c r="AI1049" i="1"/>
  <c r="AH1049" i="1"/>
  <c r="AA577" i="1"/>
  <c r="AA493" i="1"/>
  <c r="Z493" i="1"/>
  <c r="Y493" i="1"/>
  <c r="X493" i="1"/>
  <c r="AA353" i="1"/>
  <c r="Z353" i="1"/>
  <c r="Y353" i="1"/>
  <c r="X353" i="1"/>
  <c r="AU419" i="1"/>
  <c r="AT419" i="1"/>
  <c r="AS419" i="1"/>
  <c r="AR419" i="1"/>
  <c r="AH601" i="1"/>
  <c r="AK601" i="1"/>
  <c r="AJ601" i="1"/>
  <c r="AI601" i="1"/>
  <c r="AK440" i="1"/>
  <c r="AJ440" i="1"/>
  <c r="AI440" i="1"/>
  <c r="AH440" i="1"/>
  <c r="AK328" i="1"/>
  <c r="AJ328" i="1"/>
  <c r="AI328" i="1"/>
  <c r="AH328" i="1"/>
  <c r="AJ1070" i="1"/>
  <c r="AT1070" i="1" s="1"/>
  <c r="AK734" i="1"/>
  <c r="AH685" i="1"/>
  <c r="AK685" i="1"/>
  <c r="AJ685" i="1"/>
  <c r="AI685" i="1"/>
  <c r="AJ762" i="1"/>
  <c r="AH615" i="1"/>
  <c r="AK615" i="1"/>
  <c r="AJ615" i="1"/>
  <c r="AI615" i="1"/>
  <c r="AA584" i="1"/>
  <c r="Y584" i="1"/>
  <c r="X584" i="1"/>
  <c r="Z584" i="1"/>
  <c r="AJ636" i="1"/>
  <c r="AR636" i="1" s="1"/>
  <c r="X549" i="1"/>
  <c r="AK503" i="1"/>
  <c r="AJ461" i="1"/>
  <c r="AI461" i="1"/>
  <c r="AH461" i="1"/>
  <c r="AK461" i="1"/>
  <c r="AJ804" i="1"/>
  <c r="AR804" i="1" s="1"/>
  <c r="Y283" i="1"/>
  <c r="AK692" i="1"/>
  <c r="AK486" i="1"/>
  <c r="AJ486" i="1"/>
  <c r="AI486" i="1"/>
  <c r="AH486" i="1"/>
  <c r="AK230" i="1"/>
  <c r="AJ230" i="1"/>
  <c r="AI230" i="1"/>
  <c r="AH230" i="1"/>
  <c r="AH552" i="1"/>
  <c r="AJ363" i="1"/>
  <c r="AI363" i="1"/>
  <c r="AH363" i="1"/>
  <c r="AK363" i="1"/>
  <c r="X269" i="1"/>
  <c r="AK346" i="1"/>
  <c r="AJ346" i="1"/>
  <c r="AI346" i="1"/>
  <c r="AH346" i="1"/>
  <c r="AA262" i="1"/>
  <c r="Y262" i="1"/>
  <c r="Z262" i="1"/>
  <c r="X262" i="1"/>
  <c r="AA38" i="1"/>
  <c r="Z38" i="1"/>
  <c r="X38" i="1"/>
  <c r="Y38" i="1"/>
  <c r="AK444" i="1"/>
  <c r="AJ444" i="1"/>
  <c r="AI444" i="1"/>
  <c r="AH444" i="1"/>
  <c r="AK80" i="1"/>
  <c r="AJ80" i="1"/>
  <c r="AI80" i="1"/>
  <c r="AH80" i="1"/>
  <c r="AI195" i="1"/>
  <c r="AH195" i="1"/>
  <c r="AK195" i="1"/>
  <c r="AJ195" i="1"/>
  <c r="X87" i="1"/>
  <c r="AI167" i="1"/>
  <c r="AH167" i="1"/>
  <c r="AK167" i="1"/>
  <c r="AJ167" i="1"/>
  <c r="AK237" i="1"/>
  <c r="AJ69" i="1"/>
  <c r="AU69" i="1" s="1"/>
  <c r="AI157" i="1"/>
  <c r="AK157" i="1"/>
  <c r="AJ157" i="1"/>
  <c r="AH157" i="1"/>
  <c r="AA31" i="1"/>
  <c r="AH209" i="1"/>
  <c r="AJ125" i="1"/>
  <c r="AU125" i="1" s="1"/>
  <c r="AA3674" i="1"/>
  <c r="Z3674" i="1"/>
  <c r="Y3674" i="1"/>
  <c r="X3674" i="1"/>
  <c r="AH3678" i="1"/>
  <c r="AJ3678" i="1"/>
  <c r="AK3678" i="1"/>
  <c r="AI3678" i="1"/>
  <c r="X3699" i="1"/>
  <c r="Z3699" i="1"/>
  <c r="Y3699" i="1"/>
  <c r="AA3699" i="1"/>
  <c r="AK3681" i="1"/>
  <c r="AT3681" i="1" s="1"/>
  <c r="AA3608" i="1"/>
  <c r="X3608" i="1"/>
  <c r="Y3608" i="1"/>
  <c r="Z3608" i="1"/>
  <c r="AA3587" i="1"/>
  <c r="X3587" i="1"/>
  <c r="Y3587" i="1"/>
  <c r="Z3587" i="1"/>
  <c r="AK3660" i="1"/>
  <c r="AJ3653" i="1"/>
  <c r="AT3653" i="1" s="1"/>
  <c r="AK3639" i="1"/>
  <c r="Z3513" i="1"/>
  <c r="X3513" i="1"/>
  <c r="AA3513" i="1"/>
  <c r="Y3513" i="1"/>
  <c r="AI3555" i="1"/>
  <c r="AH3555" i="1"/>
  <c r="AK3555" i="1"/>
  <c r="AJ3555" i="1"/>
  <c r="Z3534" i="1"/>
  <c r="Y3534" i="1"/>
  <c r="AA3534" i="1"/>
  <c r="X3534" i="1"/>
  <c r="AA3338" i="1"/>
  <c r="Z3338" i="1"/>
  <c r="Y3338" i="1"/>
  <c r="X3338" i="1"/>
  <c r="Z3377" i="1"/>
  <c r="Y3363" i="1"/>
  <c r="AK3363" i="1" s="1"/>
  <c r="X3342" i="1"/>
  <c r="Y3373" i="1"/>
  <c r="X3373" i="1"/>
  <c r="AA3373" i="1"/>
  <c r="Z3373" i="1"/>
  <c r="AA3321" i="1"/>
  <c r="Z3321" i="1"/>
  <c r="X3321" i="1"/>
  <c r="Y3321" i="1"/>
  <c r="AA3377" i="1"/>
  <c r="AK3401" i="1"/>
  <c r="AJ3401" i="1"/>
  <c r="AI3401" i="1"/>
  <c r="AH3401" i="1"/>
  <c r="Z3286" i="1"/>
  <c r="AH3310" i="1"/>
  <c r="Y3156" i="1"/>
  <c r="AA3132" i="1"/>
  <c r="Y3132" i="1"/>
  <c r="X3132" i="1"/>
  <c r="Z3132" i="1"/>
  <c r="AA3016" i="1"/>
  <c r="Z3016" i="1"/>
  <c r="Y3016" i="1"/>
  <c r="X3016" i="1"/>
  <c r="Y3142" i="1"/>
  <c r="AH3062" i="1"/>
  <c r="AK3062" i="1"/>
  <c r="AJ3062" i="1"/>
  <c r="AI3062" i="1"/>
  <c r="X3097" i="1"/>
  <c r="AA3097" i="1"/>
  <c r="Z3097" i="1"/>
  <c r="Y3097" i="1"/>
  <c r="X3013" i="1"/>
  <c r="AA3013" i="1"/>
  <c r="Z3013" i="1"/>
  <c r="Y3013" i="1"/>
  <c r="X3188" i="1"/>
  <c r="AJ3034" i="1"/>
  <c r="AU3034" i="1" s="1"/>
  <c r="AH3282" i="1"/>
  <c r="AA3037" i="1"/>
  <c r="Z3037" i="1"/>
  <c r="Y3037" i="1"/>
  <c r="X3037" i="1"/>
  <c r="AJ2988" i="1"/>
  <c r="AI2988" i="1"/>
  <c r="AH2988" i="1"/>
  <c r="AK2988" i="1"/>
  <c r="AA2866" i="1"/>
  <c r="Z2866" i="1"/>
  <c r="Y2866" i="1"/>
  <c r="X2866" i="1"/>
  <c r="X2946" i="1"/>
  <c r="AA2946" i="1"/>
  <c r="Y2946" i="1"/>
  <c r="Z2946" i="1"/>
  <c r="AK3093" i="1"/>
  <c r="AJ3093" i="1"/>
  <c r="AI3093" i="1"/>
  <c r="AH3093" i="1"/>
  <c r="Y2883" i="1"/>
  <c r="Y2897" i="1"/>
  <c r="AA2750" i="1"/>
  <c r="Z2750" i="1"/>
  <c r="Y2750" i="1"/>
  <c r="X2750" i="1"/>
  <c r="AA2841" i="1"/>
  <c r="AA2733" i="1"/>
  <c r="Z2733" i="1"/>
  <c r="Y2733" i="1"/>
  <c r="X2733" i="1"/>
  <c r="Z2939" i="1"/>
  <c r="AA2855" i="1"/>
  <c r="AA2827" i="1"/>
  <c r="X2852" i="1"/>
  <c r="AH2691" i="1"/>
  <c r="AA2638" i="1"/>
  <c r="Z2638" i="1"/>
  <c r="X2638" i="1"/>
  <c r="Y2638" i="1"/>
  <c r="Z2967" i="1"/>
  <c r="X2831" i="1"/>
  <c r="AA2673" i="1"/>
  <c r="Z2673" i="1"/>
  <c r="Y2673" i="1"/>
  <c r="X2673" i="1"/>
  <c r="AA2516" i="1"/>
  <c r="Z2516" i="1"/>
  <c r="X2516" i="1"/>
  <c r="Y2516" i="1"/>
  <c r="X2558" i="1"/>
  <c r="AA2369" i="1"/>
  <c r="Z2369" i="1"/>
  <c r="Y2369" i="1"/>
  <c r="X2369" i="1"/>
  <c r="AA2257" i="1"/>
  <c r="Z2257" i="1"/>
  <c r="Y2257" i="1"/>
  <c r="X2257" i="1"/>
  <c r="X2351" i="1"/>
  <c r="AA2351" i="1"/>
  <c r="Y2351" i="1"/>
  <c r="Z2351" i="1"/>
  <c r="X2267" i="1"/>
  <c r="AA2267" i="1"/>
  <c r="Y2267" i="1"/>
  <c r="Z2267" i="1"/>
  <c r="AA2523" i="1"/>
  <c r="AU2491" i="1"/>
  <c r="AT2491" i="1"/>
  <c r="AS2491" i="1"/>
  <c r="AR2491" i="1"/>
  <c r="X2453" i="1"/>
  <c r="Y2439" i="1"/>
  <c r="Z2425" i="1"/>
  <c r="AA2411" i="1"/>
  <c r="AA2344" i="1"/>
  <c r="AK2358" i="1"/>
  <c r="AJ2358" i="1"/>
  <c r="AH2358" i="1"/>
  <c r="AI2358" i="1"/>
  <c r="Z2306" i="1"/>
  <c r="AA2197" i="1"/>
  <c r="Z2197" i="1"/>
  <c r="Y2197" i="1"/>
  <c r="X2197" i="1"/>
  <c r="AA2099" i="1"/>
  <c r="Z2099" i="1"/>
  <c r="Y2099" i="1"/>
  <c r="X2099" i="1"/>
  <c r="Z2302" i="1"/>
  <c r="X2278" i="1"/>
  <c r="AA2166" i="1"/>
  <c r="Z2166" i="1"/>
  <c r="Y2166" i="1"/>
  <c r="X2166" i="1"/>
  <c r="Z2992" i="1"/>
  <c r="AA2397" i="1"/>
  <c r="X2397" i="1"/>
  <c r="Z2397" i="1"/>
  <c r="Y2397" i="1"/>
  <c r="Z2131" i="1"/>
  <c r="Z2103" i="1"/>
  <c r="AA1816" i="1"/>
  <c r="Z1816" i="1"/>
  <c r="Y1816" i="1"/>
  <c r="X1816" i="1"/>
  <c r="Y2229" i="1"/>
  <c r="AK2120" i="1"/>
  <c r="AJ2120" i="1"/>
  <c r="AI2120" i="1"/>
  <c r="AH2120" i="1"/>
  <c r="AH2029" i="1"/>
  <c r="AK2029" i="1"/>
  <c r="AI2029" i="1"/>
  <c r="AJ2029" i="1"/>
  <c r="AH1987" i="1"/>
  <c r="AK1987" i="1"/>
  <c r="AI1987" i="1"/>
  <c r="AJ1987" i="1"/>
  <c r="Y1914" i="1"/>
  <c r="AJ1914" i="1" s="1"/>
  <c r="Y1844" i="1"/>
  <c r="Z1893" i="1"/>
  <c r="Y1893" i="1"/>
  <c r="X1893" i="1"/>
  <c r="AA1893" i="1"/>
  <c r="AA1679" i="1"/>
  <c r="Z1679" i="1"/>
  <c r="Y1679" i="1"/>
  <c r="X1679" i="1"/>
  <c r="Z1935" i="1"/>
  <c r="Y1935" i="1"/>
  <c r="X1935" i="1"/>
  <c r="AA1935" i="1"/>
  <c r="AK1529" i="1"/>
  <c r="AJ1529" i="1"/>
  <c r="AI1529" i="1"/>
  <c r="AH1529" i="1"/>
  <c r="AA1760" i="1"/>
  <c r="Z1760" i="1"/>
  <c r="Y1760" i="1"/>
  <c r="X1760" i="1"/>
  <c r="AA1676" i="1"/>
  <c r="Z1676" i="1"/>
  <c r="Y1676" i="1"/>
  <c r="X1676" i="1"/>
  <c r="AA1578" i="1"/>
  <c r="Z1578" i="1"/>
  <c r="Y1578" i="1"/>
  <c r="X1578" i="1"/>
  <c r="AA1984" i="1"/>
  <c r="Y1700" i="1"/>
  <c r="X1700" i="1"/>
  <c r="AA1700" i="1"/>
  <c r="Z1700" i="1"/>
  <c r="AH1651" i="1"/>
  <c r="AK1651" i="1"/>
  <c r="AJ1651" i="1"/>
  <c r="AI1651" i="1"/>
  <c r="AH1567" i="1"/>
  <c r="AK1567" i="1"/>
  <c r="AJ1567" i="1"/>
  <c r="AI1567" i="1"/>
  <c r="Y1518" i="1"/>
  <c r="X1518" i="1"/>
  <c r="AA1518" i="1"/>
  <c r="Z1518" i="1"/>
  <c r="Y2215" i="1"/>
  <c r="Y2173" i="1"/>
  <c r="AK2026" i="1"/>
  <c r="Y1910" i="1"/>
  <c r="X1910" i="1"/>
  <c r="Z1910" i="1"/>
  <c r="AA1910" i="1"/>
  <c r="X1508" i="1"/>
  <c r="Y1882" i="1"/>
  <c r="X1882" i="1"/>
  <c r="Z1882" i="1"/>
  <c r="AA1882" i="1"/>
  <c r="AA1697" i="1"/>
  <c r="AA1662" i="1"/>
  <c r="AA1245" i="1"/>
  <c r="Z1245" i="1"/>
  <c r="Y1245" i="1"/>
  <c r="X1245" i="1"/>
  <c r="AK1154" i="1"/>
  <c r="AJ1154" i="1"/>
  <c r="AI1154" i="1"/>
  <c r="AH1154" i="1"/>
  <c r="AK1165" i="1"/>
  <c r="AJ1165" i="1"/>
  <c r="AI1165" i="1"/>
  <c r="AH1165" i="1"/>
  <c r="AA1452" i="1"/>
  <c r="Z1452" i="1"/>
  <c r="Y1452" i="1"/>
  <c r="X1452" i="1"/>
  <c r="AA1312" i="1"/>
  <c r="Z1312" i="1"/>
  <c r="Y1312" i="1"/>
  <c r="X1312" i="1"/>
  <c r="AA1186" i="1"/>
  <c r="Z1186" i="1"/>
  <c r="Y1186" i="1"/>
  <c r="X1186" i="1"/>
  <c r="AK1753" i="1"/>
  <c r="AJ1753" i="1"/>
  <c r="AI1753" i="1"/>
  <c r="AH1753" i="1"/>
  <c r="AK1669" i="1"/>
  <c r="AJ1669" i="1"/>
  <c r="AI1669" i="1"/>
  <c r="AH1669" i="1"/>
  <c r="Y1476" i="1"/>
  <c r="X1476" i="1"/>
  <c r="AA1476" i="1"/>
  <c r="Z1476" i="1"/>
  <c r="AH1427" i="1"/>
  <c r="AK1427" i="1"/>
  <c r="AJ1427" i="1"/>
  <c r="AI1427" i="1"/>
  <c r="Y1350" i="1"/>
  <c r="X1350" i="1"/>
  <c r="AA1350" i="1"/>
  <c r="Z1350" i="1"/>
  <c r="AH1287" i="1"/>
  <c r="AK1287" i="1"/>
  <c r="AJ1287" i="1"/>
  <c r="AI1287" i="1"/>
  <c r="Y1252" i="1"/>
  <c r="X1252" i="1"/>
  <c r="AA1252" i="1"/>
  <c r="Z1252" i="1"/>
  <c r="AK1490" i="1"/>
  <c r="AJ1490" i="1"/>
  <c r="AI1490" i="1"/>
  <c r="AH1490" i="1"/>
  <c r="AJ1214" i="1"/>
  <c r="AI1214" i="1"/>
  <c r="AH1214" i="1"/>
  <c r="AK1214" i="1"/>
  <c r="AH1774" i="1"/>
  <c r="Z1263" i="1"/>
  <c r="Y1263" i="1"/>
  <c r="X1263" i="1"/>
  <c r="AA1263" i="1"/>
  <c r="AA1396" i="1"/>
  <c r="AA1000" i="1"/>
  <c r="Z1000" i="1"/>
  <c r="Y1000" i="1"/>
  <c r="X1000" i="1"/>
  <c r="AH1088" i="1"/>
  <c r="AK1088" i="1"/>
  <c r="AJ1088" i="1"/>
  <c r="AI1088" i="1"/>
  <c r="AH1032" i="1"/>
  <c r="AK1032" i="1"/>
  <c r="AJ1032" i="1"/>
  <c r="AI1032" i="1"/>
  <c r="AH962" i="1"/>
  <c r="AK962" i="1"/>
  <c r="AJ962" i="1"/>
  <c r="AI962" i="1"/>
  <c r="AH1329" i="1"/>
  <c r="AK1329" i="1"/>
  <c r="AJ1329" i="1"/>
  <c r="AI1329" i="1"/>
  <c r="X1039" i="1"/>
  <c r="AA1039" i="1"/>
  <c r="Z1039" i="1"/>
  <c r="Y1039" i="1"/>
  <c r="X941" i="1"/>
  <c r="AA941" i="1"/>
  <c r="Z941" i="1"/>
  <c r="Y941" i="1"/>
  <c r="X829" i="1"/>
  <c r="AA829" i="1"/>
  <c r="Z829" i="1"/>
  <c r="Y829" i="1"/>
  <c r="AK1133" i="1"/>
  <c r="AJ1133" i="1"/>
  <c r="AI1133" i="1"/>
  <c r="AH1133" i="1"/>
  <c r="AK745" i="1"/>
  <c r="AJ745" i="1"/>
  <c r="AI745" i="1"/>
  <c r="AH745" i="1"/>
  <c r="AK675" i="1"/>
  <c r="AJ675" i="1"/>
  <c r="AI675" i="1"/>
  <c r="AH675" i="1"/>
  <c r="AI958" i="1"/>
  <c r="AA794" i="1"/>
  <c r="Z794" i="1"/>
  <c r="Y794" i="1"/>
  <c r="X794" i="1"/>
  <c r="AA682" i="1"/>
  <c r="Z682" i="1"/>
  <c r="Y682" i="1"/>
  <c r="X682" i="1"/>
  <c r="AK937" i="1"/>
  <c r="AJ937" i="1"/>
  <c r="AI937" i="1"/>
  <c r="AH937" i="1"/>
  <c r="AH836" i="1"/>
  <c r="AK836" i="1"/>
  <c r="AJ836" i="1"/>
  <c r="AI836" i="1"/>
  <c r="AH920" i="1"/>
  <c r="AK920" i="1"/>
  <c r="AJ920" i="1"/>
  <c r="AI920" i="1"/>
  <c r="AH850" i="1"/>
  <c r="AK850" i="1"/>
  <c r="AJ850" i="1"/>
  <c r="AI850" i="1"/>
  <c r="AH1137" i="1"/>
  <c r="AK1063" i="1"/>
  <c r="AJ1063" i="1"/>
  <c r="AI1063" i="1"/>
  <c r="AH1063" i="1"/>
  <c r="AK881" i="1"/>
  <c r="AJ881" i="1"/>
  <c r="AI881" i="1"/>
  <c r="AH881" i="1"/>
  <c r="AJ720" i="1"/>
  <c r="AI720" i="1"/>
  <c r="AH720" i="1"/>
  <c r="AK720" i="1"/>
  <c r="AJ594" i="1"/>
  <c r="AI594" i="1"/>
  <c r="AK594" i="1"/>
  <c r="AH594" i="1"/>
  <c r="Z535" i="1"/>
  <c r="AA535" i="1"/>
  <c r="Y535" i="1"/>
  <c r="X535" i="1"/>
  <c r="AA437" i="1"/>
  <c r="Z437" i="1"/>
  <c r="Y437" i="1"/>
  <c r="X437" i="1"/>
  <c r="AA297" i="1"/>
  <c r="Z297" i="1"/>
  <c r="Y297" i="1"/>
  <c r="X297" i="1"/>
  <c r="AA549" i="1"/>
  <c r="AK426" i="1"/>
  <c r="AJ426" i="1"/>
  <c r="AI426" i="1"/>
  <c r="AH426" i="1"/>
  <c r="AK314" i="1"/>
  <c r="AJ314" i="1"/>
  <c r="AI314" i="1"/>
  <c r="AH314" i="1"/>
  <c r="AK930" i="1"/>
  <c r="AH776" i="1"/>
  <c r="AK636" i="1"/>
  <c r="AJ538" i="1"/>
  <c r="AI538" i="1"/>
  <c r="AK538" i="1"/>
  <c r="AH538" i="1"/>
  <c r="AH741" i="1"/>
  <c r="AK741" i="1"/>
  <c r="AJ741" i="1"/>
  <c r="AI741" i="1"/>
  <c r="AH664" i="1"/>
  <c r="X472" i="1"/>
  <c r="AA472" i="1"/>
  <c r="Z472" i="1"/>
  <c r="Y472" i="1"/>
  <c r="X388" i="1"/>
  <c r="AA388" i="1"/>
  <c r="Z388" i="1"/>
  <c r="Y388" i="1"/>
  <c r="AK825" i="1"/>
  <c r="AJ825" i="1"/>
  <c r="AI825" i="1"/>
  <c r="AH825" i="1"/>
  <c r="Z500" i="1"/>
  <c r="AK489" i="1"/>
  <c r="AT489" i="1" s="1"/>
  <c r="AA286" i="1"/>
  <c r="Z286" i="1"/>
  <c r="Y286" i="1"/>
  <c r="X286" i="1"/>
  <c r="AJ531" i="1"/>
  <c r="AI531" i="1"/>
  <c r="AH531" i="1"/>
  <c r="AK531" i="1"/>
  <c r="Z283" i="1"/>
  <c r="AU97" i="1"/>
  <c r="AT97" i="1"/>
  <c r="AS97" i="1"/>
  <c r="AR97" i="1"/>
  <c r="AH692" i="1"/>
  <c r="AK360" i="1"/>
  <c r="AJ360" i="1"/>
  <c r="AI360" i="1"/>
  <c r="AH360" i="1"/>
  <c r="AK160" i="1"/>
  <c r="AJ160" i="1"/>
  <c r="AI160" i="1"/>
  <c r="AH160" i="1"/>
  <c r="AK104" i="1"/>
  <c r="AJ104" i="1"/>
  <c r="AI104" i="1"/>
  <c r="AH104" i="1"/>
  <c r="AK748" i="1"/>
  <c r="AI552" i="1"/>
  <c r="Y269" i="1"/>
  <c r="AK332" i="1"/>
  <c r="AJ332" i="1"/>
  <c r="AI332" i="1"/>
  <c r="AH332" i="1"/>
  <c r="Y192" i="1"/>
  <c r="AA192" i="1"/>
  <c r="Z192" i="1"/>
  <c r="X192" i="1"/>
  <c r="AA136" i="1"/>
  <c r="Z136" i="1"/>
  <c r="Y136" i="1"/>
  <c r="X136" i="1"/>
  <c r="AJ321" i="1"/>
  <c r="AU321" i="1" s="1"/>
  <c r="AK458" i="1"/>
  <c r="AJ458" i="1"/>
  <c r="AI458" i="1"/>
  <c r="AH458" i="1"/>
  <c r="Z108" i="1"/>
  <c r="AJ108" i="1" s="1"/>
  <c r="Y87" i="1"/>
  <c r="AI181" i="1"/>
  <c r="AH181" i="1"/>
  <c r="AK181" i="1"/>
  <c r="AJ181" i="1"/>
  <c r="AK66" i="1"/>
  <c r="AI66" i="1"/>
  <c r="AH66" i="1"/>
  <c r="AJ66" i="1"/>
  <c r="X73" i="1"/>
  <c r="AK3716" i="1"/>
  <c r="AJ3716" i="1"/>
  <c r="AI3716" i="1"/>
  <c r="AH3716" i="1"/>
  <c r="AJ3706" i="1"/>
  <c r="AK3667" i="1"/>
  <c r="AJ3667" i="1"/>
  <c r="AI3667" i="1"/>
  <c r="AH3667" i="1"/>
  <c r="AH3629" i="1"/>
  <c r="AI3629" i="1"/>
  <c r="AK3629" i="1"/>
  <c r="AJ3629" i="1"/>
  <c r="AA3573" i="1"/>
  <c r="Z3573" i="1"/>
  <c r="X3573" i="1"/>
  <c r="Y3573" i="1"/>
  <c r="X3622" i="1"/>
  <c r="Z3622" i="1"/>
  <c r="Y3622" i="1"/>
  <c r="AA3622" i="1"/>
  <c r="AI3604" i="1"/>
  <c r="AJ3604" i="1"/>
  <c r="AK3604" i="1"/>
  <c r="AH3604" i="1"/>
  <c r="AJ3646" i="1"/>
  <c r="AI3646" i="1"/>
  <c r="AH3646" i="1"/>
  <c r="AK3646" i="1"/>
  <c r="AK3485" i="1"/>
  <c r="AJ3485" i="1"/>
  <c r="AH3485" i="1"/>
  <c r="AI3485" i="1"/>
  <c r="Y3503" i="1"/>
  <c r="AK3503" i="1" s="1"/>
  <c r="AK3408" i="1"/>
  <c r="AJ3436" i="1"/>
  <c r="AA3391" i="1"/>
  <c r="AJ3408" i="1"/>
  <c r="Z3363" i="1"/>
  <c r="AJ3363" i="1" s="1"/>
  <c r="AK3349" i="1"/>
  <c r="Y3342" i="1"/>
  <c r="Z3391" i="1"/>
  <c r="AA3307" i="1"/>
  <c r="Z3307" i="1"/>
  <c r="X3307" i="1"/>
  <c r="Y3307" i="1"/>
  <c r="AA3209" i="1"/>
  <c r="Z3209" i="1"/>
  <c r="X3209" i="1"/>
  <c r="Y3209" i="1"/>
  <c r="AI3310" i="1"/>
  <c r="AJ3198" i="1"/>
  <c r="AU3198" i="1" s="1"/>
  <c r="X3258" i="1"/>
  <c r="AH3216" i="1"/>
  <c r="AA3174" i="1"/>
  <c r="Y3174" i="1"/>
  <c r="Z3174" i="1"/>
  <c r="X3174" i="1"/>
  <c r="Z3156" i="1"/>
  <c r="AA3100" i="1"/>
  <c r="Z3100" i="1"/>
  <c r="Y3100" i="1"/>
  <c r="X3100" i="1"/>
  <c r="X3083" i="1"/>
  <c r="AA3083" i="1"/>
  <c r="Z3083" i="1"/>
  <c r="Y3083" i="1"/>
  <c r="Y3188" i="1"/>
  <c r="AA2981" i="1"/>
  <c r="Y2981" i="1"/>
  <c r="X2981" i="1"/>
  <c r="Z2981" i="1"/>
  <c r="AA2824" i="1"/>
  <c r="Z2824" i="1"/>
  <c r="Y2824" i="1"/>
  <c r="X2824" i="1"/>
  <c r="X2932" i="1"/>
  <c r="AA2932" i="1"/>
  <c r="Y2932" i="1"/>
  <c r="Z2932" i="1"/>
  <c r="X2834" i="1"/>
  <c r="AA2834" i="1"/>
  <c r="Y2834" i="1"/>
  <c r="Z2834" i="1"/>
  <c r="Z2883" i="1"/>
  <c r="Z2897" i="1"/>
  <c r="AA2736" i="1"/>
  <c r="Z2736" i="1"/>
  <c r="Y2736" i="1"/>
  <c r="X2736" i="1"/>
  <c r="X2911" i="1"/>
  <c r="X2838" i="1"/>
  <c r="X2953" i="1"/>
  <c r="X2869" i="1"/>
  <c r="Z2810" i="1"/>
  <c r="Y2810" i="1"/>
  <c r="X2810" i="1"/>
  <c r="AA2810" i="1"/>
  <c r="Y2852" i="1"/>
  <c r="Z2712" i="1"/>
  <c r="Y2712" i="1"/>
  <c r="X2712" i="1"/>
  <c r="AA2712" i="1"/>
  <c r="AA2624" i="1"/>
  <c r="Z2624" i="1"/>
  <c r="X2624" i="1"/>
  <c r="Y2624" i="1"/>
  <c r="AK2761" i="1"/>
  <c r="AA2659" i="1"/>
  <c r="Z2659" i="1"/>
  <c r="Y2659" i="1"/>
  <c r="X2659" i="1"/>
  <c r="AA2502" i="1"/>
  <c r="Z2502" i="1"/>
  <c r="X2502" i="1"/>
  <c r="Y2502" i="1"/>
  <c r="AA2418" i="1"/>
  <c r="Z2418" i="1"/>
  <c r="X2418" i="1"/>
  <c r="Y2418" i="1"/>
  <c r="Y2558" i="1"/>
  <c r="AA2355" i="1"/>
  <c r="Z2355" i="1"/>
  <c r="Y2355" i="1"/>
  <c r="X2355" i="1"/>
  <c r="AK2512" i="1"/>
  <c r="AJ2512" i="1"/>
  <c r="AI2512" i="1"/>
  <c r="AH2512" i="1"/>
  <c r="AK2484" i="1"/>
  <c r="AJ2484" i="1"/>
  <c r="AI2484" i="1"/>
  <c r="AH2484" i="1"/>
  <c r="AK2456" i="1"/>
  <c r="AJ2456" i="1"/>
  <c r="AI2456" i="1"/>
  <c r="AH2456" i="1"/>
  <c r="AK2428" i="1"/>
  <c r="AJ2428" i="1"/>
  <c r="AI2428" i="1"/>
  <c r="AH2428" i="1"/>
  <c r="X2337" i="1"/>
  <c r="AA2337" i="1"/>
  <c r="Y2337" i="1"/>
  <c r="Z2337" i="1"/>
  <c r="AK2260" i="1"/>
  <c r="AJ2260" i="1"/>
  <c r="AH2260" i="1"/>
  <c r="AI2260" i="1"/>
  <c r="AU2505" i="1"/>
  <c r="AT2505" i="1"/>
  <c r="AS2505" i="1"/>
  <c r="AR2505" i="1"/>
  <c r="X2467" i="1"/>
  <c r="Y2453" i="1"/>
  <c r="Z2439" i="1"/>
  <c r="AJ2407" i="1"/>
  <c r="X2327" i="1"/>
  <c r="AJ2400" i="1"/>
  <c r="AI2400" i="1"/>
  <c r="AK2400" i="1"/>
  <c r="AH2400" i="1"/>
  <c r="AK2264" i="1"/>
  <c r="AJ2264" i="1"/>
  <c r="AI2264" i="1"/>
  <c r="AH2264" i="1"/>
  <c r="AK2390" i="1"/>
  <c r="AJ2390" i="1"/>
  <c r="AI2390" i="1"/>
  <c r="AH2390" i="1"/>
  <c r="X2306" i="1"/>
  <c r="AK2190" i="1"/>
  <c r="AJ2190" i="1"/>
  <c r="AI2190" i="1"/>
  <c r="AH2190" i="1"/>
  <c r="AK2092" i="1"/>
  <c r="AJ2092" i="1"/>
  <c r="AI2092" i="1"/>
  <c r="AH2092" i="1"/>
  <c r="Y2278" i="1"/>
  <c r="AA2152" i="1"/>
  <c r="Z2152" i="1"/>
  <c r="Y2152" i="1"/>
  <c r="X2152" i="1"/>
  <c r="X2274" i="1"/>
  <c r="AI2127" i="1"/>
  <c r="AH2127" i="1"/>
  <c r="AK2127" i="1"/>
  <c r="AJ2127" i="1"/>
  <c r="AK2250" i="1"/>
  <c r="AJ2250" i="1"/>
  <c r="AI2250" i="1"/>
  <c r="AH2250" i="1"/>
  <c r="Y2246" i="1"/>
  <c r="AA1959" i="1"/>
  <c r="Z1959" i="1"/>
  <c r="Y1959" i="1"/>
  <c r="X1959" i="1"/>
  <c r="AA1777" i="1"/>
  <c r="Z1777" i="1"/>
  <c r="Y1777" i="1"/>
  <c r="X1777" i="1"/>
  <c r="AA2012" i="1"/>
  <c r="Z2012" i="1"/>
  <c r="Y2012" i="1"/>
  <c r="X2012" i="1"/>
  <c r="AA1886" i="1"/>
  <c r="Z1886" i="1"/>
  <c r="Y1886" i="1"/>
  <c r="X1886" i="1"/>
  <c r="Z1970" i="1"/>
  <c r="AI1970" i="1" s="1"/>
  <c r="Z1844" i="1"/>
  <c r="Y1984" i="1"/>
  <c r="AI1984" i="1" s="1"/>
  <c r="AH1903" i="1"/>
  <c r="AK1903" i="1"/>
  <c r="AI1903" i="1"/>
  <c r="AJ1903" i="1"/>
  <c r="X2187" i="1"/>
  <c r="Z1879" i="1"/>
  <c r="Y1879" i="1"/>
  <c r="X1879" i="1"/>
  <c r="AA1879" i="1"/>
  <c r="AA1735" i="1"/>
  <c r="Z1735" i="1"/>
  <c r="Y1735" i="1"/>
  <c r="X1735" i="1"/>
  <c r="AK1602" i="1"/>
  <c r="AJ1602" i="1"/>
  <c r="AI1602" i="1"/>
  <c r="AH1602" i="1"/>
  <c r="AK1532" i="1"/>
  <c r="AJ1532" i="1"/>
  <c r="AI1532" i="1"/>
  <c r="AH1532" i="1"/>
  <c r="Z2061" i="1"/>
  <c r="Y2061" i="1"/>
  <c r="X2061" i="1"/>
  <c r="AA2061" i="1"/>
  <c r="Y1994" i="1"/>
  <c r="X1994" i="1"/>
  <c r="Z1994" i="1"/>
  <c r="AA1994" i="1"/>
  <c r="Y1938" i="1"/>
  <c r="X1938" i="1"/>
  <c r="Z1938" i="1"/>
  <c r="AA1938" i="1"/>
  <c r="AK1697" i="1"/>
  <c r="AJ1697" i="1"/>
  <c r="AI1697" i="1"/>
  <c r="AH1697" i="1"/>
  <c r="AK1515" i="1"/>
  <c r="AJ1515" i="1"/>
  <c r="AI1515" i="1"/>
  <c r="AH1515" i="1"/>
  <c r="Z1949" i="1"/>
  <c r="Y1949" i="1"/>
  <c r="X1949" i="1"/>
  <c r="AA1949" i="1"/>
  <c r="Z1837" i="1"/>
  <c r="Y1837" i="1"/>
  <c r="X1837" i="1"/>
  <c r="AA1837" i="1"/>
  <c r="AA1480" i="1"/>
  <c r="Z1480" i="1"/>
  <c r="Y1480" i="1"/>
  <c r="X1480" i="1"/>
  <c r="Z1963" i="1"/>
  <c r="Y1963" i="1"/>
  <c r="X1963" i="1"/>
  <c r="AA1963" i="1"/>
  <c r="Y1560" i="1"/>
  <c r="X1560" i="1"/>
  <c r="AA1560" i="1"/>
  <c r="Z1560" i="1"/>
  <c r="AH1511" i="1"/>
  <c r="AK1511" i="1"/>
  <c r="AJ1511" i="1"/>
  <c r="AI1511" i="1"/>
  <c r="AH2026" i="1"/>
  <c r="Z1613" i="1"/>
  <c r="Y1613" i="1"/>
  <c r="X1613" i="1"/>
  <c r="AA1613" i="1"/>
  <c r="AA1385" i="1"/>
  <c r="Z1385" i="1"/>
  <c r="Y1385" i="1"/>
  <c r="X1385" i="1"/>
  <c r="AA1203" i="1"/>
  <c r="Z1203" i="1"/>
  <c r="Y1203" i="1"/>
  <c r="X1203" i="1"/>
  <c r="AK1151" i="1"/>
  <c r="AJ1151" i="1"/>
  <c r="AI1151" i="1"/>
  <c r="AH1151" i="1"/>
  <c r="AI1497" i="1"/>
  <c r="AU1497" i="1" s="1"/>
  <c r="AA1298" i="1"/>
  <c r="Z1298" i="1"/>
  <c r="Y1298" i="1"/>
  <c r="X1298" i="1"/>
  <c r="AH1469" i="1"/>
  <c r="AK1469" i="1"/>
  <c r="AJ1469" i="1"/>
  <c r="AI1469" i="1"/>
  <c r="AH1413" i="1"/>
  <c r="AK1413" i="1"/>
  <c r="AJ1413" i="1"/>
  <c r="AI1413" i="1"/>
  <c r="Y1280" i="1"/>
  <c r="X1280" i="1"/>
  <c r="AA1280" i="1"/>
  <c r="Z1280" i="1"/>
  <c r="Y1210" i="1"/>
  <c r="X1210" i="1"/>
  <c r="AA1210" i="1"/>
  <c r="Z1210" i="1"/>
  <c r="X1340" i="1"/>
  <c r="AJ1550" i="1"/>
  <c r="AI1550" i="1"/>
  <c r="AH1550" i="1"/>
  <c r="AK1550" i="1"/>
  <c r="Z1417" i="1"/>
  <c r="Y1417" i="1"/>
  <c r="X1417" i="1"/>
  <c r="AA1417" i="1"/>
  <c r="Z1333" i="1"/>
  <c r="Y1333" i="1"/>
  <c r="X1333" i="1"/>
  <c r="AA1333" i="1"/>
  <c r="Z1249" i="1"/>
  <c r="Y1249" i="1"/>
  <c r="X1249" i="1"/>
  <c r="AA1249" i="1"/>
  <c r="AA1126" i="1"/>
  <c r="Z1126" i="1"/>
  <c r="Y1126" i="1"/>
  <c r="X1126" i="1"/>
  <c r="AA1084" i="1"/>
  <c r="Z1084" i="1"/>
  <c r="Y1084" i="1"/>
  <c r="X1084" i="1"/>
  <c r="AA874" i="1"/>
  <c r="Z874" i="1"/>
  <c r="Y874" i="1"/>
  <c r="X874" i="1"/>
  <c r="AH1217" i="1"/>
  <c r="AK1217" i="1"/>
  <c r="AJ1217" i="1"/>
  <c r="AI1217" i="1"/>
  <c r="AH1144" i="1"/>
  <c r="AK1144" i="1"/>
  <c r="AJ1144" i="1"/>
  <c r="AI1144" i="1"/>
  <c r="AH1018" i="1"/>
  <c r="AK1018" i="1"/>
  <c r="AJ1018" i="1"/>
  <c r="AI1018" i="1"/>
  <c r="X1095" i="1"/>
  <c r="AA1095" i="1"/>
  <c r="Z1095" i="1"/>
  <c r="Y1095" i="1"/>
  <c r="X1025" i="1"/>
  <c r="AA1025" i="1"/>
  <c r="Z1025" i="1"/>
  <c r="Y1025" i="1"/>
  <c r="AK731" i="1"/>
  <c r="AJ731" i="1"/>
  <c r="AI731" i="1"/>
  <c r="AH731" i="1"/>
  <c r="AJ958" i="1"/>
  <c r="AA780" i="1"/>
  <c r="Z780" i="1"/>
  <c r="Y780" i="1"/>
  <c r="X780" i="1"/>
  <c r="AA668" i="1"/>
  <c r="Z668" i="1"/>
  <c r="Y668" i="1"/>
  <c r="X668" i="1"/>
  <c r="AI1137" i="1"/>
  <c r="AA633" i="1"/>
  <c r="AH713" i="1"/>
  <c r="AK713" i="1"/>
  <c r="AJ713" i="1"/>
  <c r="AI713" i="1"/>
  <c r="AA339" i="1"/>
  <c r="Z339" i="1"/>
  <c r="Y339" i="1"/>
  <c r="X339" i="1"/>
  <c r="AU405" i="1"/>
  <c r="AT405" i="1"/>
  <c r="AS405" i="1"/>
  <c r="AR405" i="1"/>
  <c r="AK524" i="1"/>
  <c r="AJ524" i="1"/>
  <c r="AI524" i="1"/>
  <c r="AH524" i="1"/>
  <c r="AK412" i="1"/>
  <c r="AJ412" i="1"/>
  <c r="AI412" i="1"/>
  <c r="AH412" i="1"/>
  <c r="AK300" i="1"/>
  <c r="AJ300" i="1"/>
  <c r="AI300" i="1"/>
  <c r="AH300" i="1"/>
  <c r="AH930" i="1"/>
  <c r="AI776" i="1"/>
  <c r="AI664" i="1"/>
  <c r="AH643" i="1"/>
  <c r="AK643" i="1"/>
  <c r="AJ643" i="1"/>
  <c r="AI643" i="1"/>
  <c r="X563" i="1"/>
  <c r="AA626" i="1"/>
  <c r="Y626" i="1"/>
  <c r="X626" i="1"/>
  <c r="Z626" i="1"/>
  <c r="AH545" i="1"/>
  <c r="AK545" i="1"/>
  <c r="AJ545" i="1"/>
  <c r="AI545" i="1"/>
  <c r="AK514" i="1"/>
  <c r="AJ514" i="1"/>
  <c r="AI514" i="1"/>
  <c r="AH514" i="1"/>
  <c r="AH409" i="1"/>
  <c r="AK409" i="1"/>
  <c r="AJ409" i="1"/>
  <c r="AI409" i="1"/>
  <c r="AK216" i="1"/>
  <c r="AJ216" i="1"/>
  <c r="AI216" i="1"/>
  <c r="AH216" i="1"/>
  <c r="AK90" i="1"/>
  <c r="AJ90" i="1"/>
  <c r="AI90" i="1"/>
  <c r="AH90" i="1"/>
  <c r="AH748" i="1"/>
  <c r="Z269" i="1"/>
  <c r="AK55" i="1"/>
  <c r="AH290" i="1"/>
  <c r="AJ475" i="1"/>
  <c r="AI475" i="1"/>
  <c r="AH475" i="1"/>
  <c r="AK475" i="1"/>
  <c r="AK276" i="1"/>
  <c r="AJ276" i="1"/>
  <c r="AI276" i="1"/>
  <c r="AH276" i="1"/>
  <c r="AJ335" i="1"/>
  <c r="AI335" i="1"/>
  <c r="AH335" i="1"/>
  <c r="AK335" i="1"/>
  <c r="AK251" i="1"/>
  <c r="AI129" i="1"/>
  <c r="AK129" i="1"/>
  <c r="AJ129" i="1"/>
  <c r="AH129" i="1"/>
  <c r="Z87" i="1"/>
  <c r="Y73" i="1"/>
  <c r="X255" i="1"/>
  <c r="X227" i="1"/>
  <c r="AK3737" i="1"/>
  <c r="AK3720" i="1"/>
  <c r="AJ3720" i="1"/>
  <c r="AI3720" i="1"/>
  <c r="AH3720" i="1"/>
  <c r="AK3734" i="1"/>
  <c r="AJ3734" i="1"/>
  <c r="AI3734" i="1"/>
  <c r="AH3734" i="1"/>
  <c r="AK3730" i="1"/>
  <c r="AJ3730" i="1"/>
  <c r="AI3730" i="1"/>
  <c r="AH3730" i="1"/>
  <c r="AH3706" i="1"/>
  <c r="AJ3625" i="1"/>
  <c r="AK3625" i="1"/>
  <c r="AI3625" i="1"/>
  <c r="AH3625" i="1"/>
  <c r="AA3545" i="1"/>
  <c r="Z3545" i="1"/>
  <c r="Y3545" i="1"/>
  <c r="X3545" i="1"/>
  <c r="AA3601" i="1"/>
  <c r="X3601" i="1"/>
  <c r="Y3601" i="1"/>
  <c r="Z3601" i="1"/>
  <c r="AJ3583" i="1"/>
  <c r="AI3583" i="1"/>
  <c r="AK3583" i="1"/>
  <c r="AH3583" i="1"/>
  <c r="AK3569" i="1"/>
  <c r="AI3569" i="1"/>
  <c r="AH3569" i="1"/>
  <c r="AJ3569" i="1"/>
  <c r="AA3510" i="1"/>
  <c r="Z3510" i="1"/>
  <c r="X3510" i="1"/>
  <c r="Y3510" i="1"/>
  <c r="AJ3464" i="1"/>
  <c r="AH3464" i="1"/>
  <c r="AK3464" i="1"/>
  <c r="AI3464" i="1"/>
  <c r="Z3503" i="1"/>
  <c r="AJ3503" i="1" s="1"/>
  <c r="AH3482" i="1"/>
  <c r="AJ3482" i="1"/>
  <c r="AI3482" i="1"/>
  <c r="AK3482" i="1"/>
  <c r="AH3496" i="1"/>
  <c r="AJ3496" i="1"/>
  <c r="AI3496" i="1"/>
  <c r="AK3496" i="1"/>
  <c r="AH3468" i="1"/>
  <c r="AJ3468" i="1"/>
  <c r="AI3468" i="1"/>
  <c r="AK3468" i="1"/>
  <c r="AI3447" i="1"/>
  <c r="AH3447" i="1"/>
  <c r="AJ3447" i="1"/>
  <c r="AK3447" i="1"/>
  <c r="AK3443" i="1"/>
  <c r="AJ3443" i="1"/>
  <c r="AI3443" i="1"/>
  <c r="AH3443" i="1"/>
  <c r="AK3391" i="1"/>
  <c r="AJ3391" i="1"/>
  <c r="AI3391" i="1"/>
  <c r="AH3391" i="1"/>
  <c r="AH3436" i="1"/>
  <c r="AK3415" i="1"/>
  <c r="AJ3415" i="1"/>
  <c r="AI3415" i="1"/>
  <c r="AH3415" i="1"/>
  <c r="AH3408" i="1"/>
  <c r="Z3328" i="1"/>
  <c r="Y3328" i="1"/>
  <c r="AA3328" i="1"/>
  <c r="X3328" i="1"/>
  <c r="Z3342" i="1"/>
  <c r="AK3422" i="1"/>
  <c r="X3356" i="1"/>
  <c r="AA3293" i="1"/>
  <c r="Z3293" i="1"/>
  <c r="X3293" i="1"/>
  <c r="Y3293" i="1"/>
  <c r="AH3335" i="1"/>
  <c r="X3223" i="1"/>
  <c r="AK3303" i="1"/>
  <c r="AJ3303" i="1"/>
  <c r="AI3303" i="1"/>
  <c r="AH3303" i="1"/>
  <c r="X3272" i="1"/>
  <c r="X3300" i="1"/>
  <c r="X3314" i="1"/>
  <c r="AK3261" i="1"/>
  <c r="AJ3261" i="1"/>
  <c r="AI3261" i="1"/>
  <c r="AH3261" i="1"/>
  <c r="AK3289" i="1"/>
  <c r="AJ3289" i="1"/>
  <c r="AI3289" i="1"/>
  <c r="AH3289" i="1"/>
  <c r="Y3258" i="1"/>
  <c r="X3184" i="1"/>
  <c r="X3139" i="1"/>
  <c r="AA3058" i="1"/>
  <c r="Z3058" i="1"/>
  <c r="Y3058" i="1"/>
  <c r="X3058" i="1"/>
  <c r="AA3160" i="1"/>
  <c r="Y3160" i="1"/>
  <c r="Z3160" i="1"/>
  <c r="X3160" i="1"/>
  <c r="AK3268" i="1"/>
  <c r="X3069" i="1"/>
  <c r="AA3069" i="1"/>
  <c r="Z3069" i="1"/>
  <c r="Y3069" i="1"/>
  <c r="X2999" i="1"/>
  <c r="AA2999" i="1"/>
  <c r="Z2999" i="1"/>
  <c r="Y2999" i="1"/>
  <c r="Z3188" i="1"/>
  <c r="AK3226" i="1"/>
  <c r="AK3128" i="1"/>
  <c r="AJ3128" i="1"/>
  <c r="AI3128" i="1"/>
  <c r="AH3128" i="1"/>
  <c r="AA3023" i="1"/>
  <c r="Z3023" i="1"/>
  <c r="Y3023" i="1"/>
  <c r="X3023" i="1"/>
  <c r="AA2964" i="1"/>
  <c r="Z2964" i="1"/>
  <c r="Y2964" i="1"/>
  <c r="X2964" i="1"/>
  <c r="X2978" i="1"/>
  <c r="AA2978" i="1"/>
  <c r="Y2978" i="1"/>
  <c r="Z2978" i="1"/>
  <c r="X2918" i="1"/>
  <c r="AA2918" i="1"/>
  <c r="Y2918" i="1"/>
  <c r="Z2918" i="1"/>
  <c r="AA2708" i="1"/>
  <c r="Z2708" i="1"/>
  <c r="Y2708" i="1"/>
  <c r="X2708" i="1"/>
  <c r="Y2911" i="1"/>
  <c r="AK2943" i="1"/>
  <c r="AJ2943" i="1"/>
  <c r="AI2943" i="1"/>
  <c r="AH2943" i="1"/>
  <c r="Y2838" i="1"/>
  <c r="AA2705" i="1"/>
  <c r="Z2705" i="1"/>
  <c r="Y2705" i="1"/>
  <c r="X2705" i="1"/>
  <c r="AI2908" i="1"/>
  <c r="AH2908" i="1"/>
  <c r="AJ2908" i="1"/>
  <c r="AK2908" i="1"/>
  <c r="Y2953" i="1"/>
  <c r="AH2722" i="1"/>
  <c r="AK2722" i="1"/>
  <c r="AI2722" i="1"/>
  <c r="AJ2722" i="1"/>
  <c r="Y2869" i="1"/>
  <c r="Z2796" i="1"/>
  <c r="Y2796" i="1"/>
  <c r="X2796" i="1"/>
  <c r="AA2796" i="1"/>
  <c r="Z2852" i="1"/>
  <c r="Y2715" i="1"/>
  <c r="X2715" i="1"/>
  <c r="Z2715" i="1"/>
  <c r="AA2715" i="1"/>
  <c r="Y2757" i="1"/>
  <c r="X2757" i="1"/>
  <c r="Z2757" i="1"/>
  <c r="AA2757" i="1"/>
  <c r="AA2610" i="1"/>
  <c r="Z2610" i="1"/>
  <c r="X2610" i="1"/>
  <c r="Y2610" i="1"/>
  <c r="AH2761" i="1"/>
  <c r="AH2806" i="1"/>
  <c r="AK2806" i="1"/>
  <c r="AI2806" i="1"/>
  <c r="AJ2806" i="1"/>
  <c r="AA2645" i="1"/>
  <c r="Z2645" i="1"/>
  <c r="Y2645" i="1"/>
  <c r="X2645" i="1"/>
  <c r="AH2656" i="1"/>
  <c r="AK2656" i="1"/>
  <c r="AI2656" i="1"/>
  <c r="AJ2656" i="1"/>
  <c r="AH2600" i="1"/>
  <c r="AK2600" i="1"/>
  <c r="AI2600" i="1"/>
  <c r="AJ2600" i="1"/>
  <c r="X2677" i="1"/>
  <c r="AA2677" i="1"/>
  <c r="Y2677" i="1"/>
  <c r="Z2677" i="1"/>
  <c r="X2621" i="1"/>
  <c r="AA2621" i="1"/>
  <c r="Y2621" i="1"/>
  <c r="Z2621" i="1"/>
  <c r="AA2488" i="1"/>
  <c r="Z2488" i="1"/>
  <c r="X2488" i="1"/>
  <c r="Y2488" i="1"/>
  <c r="Z2558" i="1"/>
  <c r="AA2341" i="1"/>
  <c r="Z2341" i="1"/>
  <c r="Y2341" i="1"/>
  <c r="X2341" i="1"/>
  <c r="AA2551" i="1"/>
  <c r="Y2551" i="1"/>
  <c r="Z2551" i="1"/>
  <c r="X2551" i="1"/>
  <c r="X2323" i="1"/>
  <c r="AA2323" i="1"/>
  <c r="Y2323" i="1"/>
  <c r="Z2323" i="1"/>
  <c r="AU2519" i="1"/>
  <c r="AT2519" i="1"/>
  <c r="AS2519" i="1"/>
  <c r="AR2519" i="1"/>
  <c r="X2481" i="1"/>
  <c r="Y2467" i="1"/>
  <c r="Z2453" i="1"/>
  <c r="AJ2421" i="1"/>
  <c r="AH2407" i="1"/>
  <c r="AA2183" i="1"/>
  <c r="Z2183" i="1"/>
  <c r="Y2183" i="1"/>
  <c r="X2183" i="1"/>
  <c r="X2386" i="1"/>
  <c r="AA2236" i="1"/>
  <c r="Z2236" i="1"/>
  <c r="Y2236" i="1"/>
  <c r="X2236" i="1"/>
  <c r="Z2176" i="1"/>
  <c r="Y2176" i="1"/>
  <c r="X2176" i="1"/>
  <c r="AA2176" i="1"/>
  <c r="AK2348" i="1"/>
  <c r="AJ2348" i="1"/>
  <c r="AI2348" i="1"/>
  <c r="AH2348" i="1"/>
  <c r="AH2232" i="1"/>
  <c r="AA2071" i="1"/>
  <c r="Z2071" i="1"/>
  <c r="Y2071" i="1"/>
  <c r="X2071" i="1"/>
  <c r="X1900" i="1"/>
  <c r="AK2159" i="1"/>
  <c r="AJ2159" i="1"/>
  <c r="AI2159" i="1"/>
  <c r="AH2159" i="1"/>
  <c r="AI2239" i="1"/>
  <c r="AH2239" i="1"/>
  <c r="AK2239" i="1"/>
  <c r="AJ2239" i="1"/>
  <c r="X2117" i="1"/>
  <c r="AA1872" i="1"/>
  <c r="Z1872" i="1"/>
  <c r="Y1872" i="1"/>
  <c r="X1872" i="1"/>
  <c r="AA1788" i="1"/>
  <c r="Z1788" i="1"/>
  <c r="Y1788" i="1"/>
  <c r="X1788" i="1"/>
  <c r="Y1900" i="1"/>
  <c r="AH1833" i="1"/>
  <c r="AK1833" i="1"/>
  <c r="AI1833" i="1"/>
  <c r="AJ1833" i="1"/>
  <c r="Y2187" i="1"/>
  <c r="Z1865" i="1"/>
  <c r="Y1865" i="1"/>
  <c r="X1865" i="1"/>
  <c r="AA1865" i="1"/>
  <c r="AK1672" i="1"/>
  <c r="AJ1672" i="1"/>
  <c r="AI1672" i="1"/>
  <c r="AH1672" i="1"/>
  <c r="AA1595" i="1"/>
  <c r="Z1595" i="1"/>
  <c r="Y1595" i="1"/>
  <c r="X1595" i="1"/>
  <c r="Y2064" i="1"/>
  <c r="X2064" i="1"/>
  <c r="Z2064" i="1"/>
  <c r="AA2064" i="1"/>
  <c r="Y1952" i="1"/>
  <c r="X1952" i="1"/>
  <c r="Z1952" i="1"/>
  <c r="AA1952" i="1"/>
  <c r="Y1840" i="1"/>
  <c r="X1840" i="1"/>
  <c r="Z1840" i="1"/>
  <c r="AA1840" i="1"/>
  <c r="AA1746" i="1"/>
  <c r="Z1746" i="1"/>
  <c r="Y1746" i="1"/>
  <c r="X1746" i="1"/>
  <c r="AA1564" i="1"/>
  <c r="Z1564" i="1"/>
  <c r="Y1564" i="1"/>
  <c r="X1564" i="1"/>
  <c r="Y1966" i="1"/>
  <c r="X1966" i="1"/>
  <c r="Z1966" i="1"/>
  <c r="AA1966" i="1"/>
  <c r="AH1693" i="1"/>
  <c r="AK1693" i="1"/>
  <c r="AJ1693" i="1"/>
  <c r="AI1693" i="1"/>
  <c r="AH1637" i="1"/>
  <c r="AK1637" i="1"/>
  <c r="AJ1637" i="1"/>
  <c r="AI1637" i="1"/>
  <c r="Y1854" i="1"/>
  <c r="X1854" i="1"/>
  <c r="Z1854" i="1"/>
  <c r="AA1854" i="1"/>
  <c r="AA1441" i="1"/>
  <c r="Z1441" i="1"/>
  <c r="Y1441" i="1"/>
  <c r="X1441" i="1"/>
  <c r="AK1403" i="1"/>
  <c r="AJ1403" i="1"/>
  <c r="AI1403" i="1"/>
  <c r="AH1403" i="1"/>
  <c r="AJ1497" i="1"/>
  <c r="AT1497" i="1" s="1"/>
  <c r="AA1424" i="1"/>
  <c r="Z1424" i="1"/>
  <c r="Y1424" i="1"/>
  <c r="X1424" i="1"/>
  <c r="AA1172" i="1"/>
  <c r="Z1172" i="1"/>
  <c r="Y1172" i="1"/>
  <c r="X1172" i="1"/>
  <c r="Y1462" i="1"/>
  <c r="X1462" i="1"/>
  <c r="AA1462" i="1"/>
  <c r="Z1462" i="1"/>
  <c r="Y1396" i="1"/>
  <c r="AI1396" i="1" s="1"/>
  <c r="Y1340" i="1"/>
  <c r="AH1273" i="1"/>
  <c r="AK1273" i="1"/>
  <c r="AJ1273" i="1"/>
  <c r="AI1273" i="1"/>
  <c r="AH1175" i="1"/>
  <c r="AK1175" i="1"/>
  <c r="AJ1175" i="1"/>
  <c r="AI1175" i="1"/>
  <c r="AJ1438" i="1"/>
  <c r="AI1438" i="1"/>
  <c r="AH1438" i="1"/>
  <c r="AK1438" i="1"/>
  <c r="AJ1270" i="1"/>
  <c r="AI1270" i="1"/>
  <c r="AH1270" i="1"/>
  <c r="AK1270" i="1"/>
  <c r="Z1319" i="1"/>
  <c r="Y1319" i="1"/>
  <c r="X1319" i="1"/>
  <c r="AA1319" i="1"/>
  <c r="Z1235" i="1"/>
  <c r="Y1235" i="1"/>
  <c r="X1235" i="1"/>
  <c r="AA1235" i="1"/>
  <c r="AK1193" i="1"/>
  <c r="AJ1193" i="1"/>
  <c r="AI1193" i="1"/>
  <c r="AH1193" i="1"/>
  <c r="AA1028" i="1"/>
  <c r="Z1028" i="1"/>
  <c r="Y1028" i="1"/>
  <c r="X1028" i="1"/>
  <c r="AA944" i="1"/>
  <c r="Z944" i="1"/>
  <c r="Y944" i="1"/>
  <c r="X944" i="1"/>
  <c r="AH1130" i="1"/>
  <c r="AK1130" i="1"/>
  <c r="AJ1130" i="1"/>
  <c r="AI1130" i="1"/>
  <c r="AH1074" i="1"/>
  <c r="AK1074" i="1"/>
  <c r="AJ1074" i="1"/>
  <c r="AI1074" i="1"/>
  <c r="AH1004" i="1"/>
  <c r="AK1004" i="1"/>
  <c r="AJ1004" i="1"/>
  <c r="AI1004" i="1"/>
  <c r="X1081" i="1"/>
  <c r="AA1081" i="1"/>
  <c r="Z1081" i="1"/>
  <c r="Y1081" i="1"/>
  <c r="X1011" i="1"/>
  <c r="AA1011" i="1"/>
  <c r="Z1011" i="1"/>
  <c r="Y1011" i="1"/>
  <c r="X927" i="1"/>
  <c r="AA927" i="1"/>
  <c r="Z927" i="1"/>
  <c r="Y927" i="1"/>
  <c r="AH1357" i="1"/>
  <c r="AK1357" i="1"/>
  <c r="AJ1357" i="1"/>
  <c r="AI1357" i="1"/>
  <c r="AK913" i="1"/>
  <c r="AJ913" i="1"/>
  <c r="AI913" i="1"/>
  <c r="AH913" i="1"/>
  <c r="AK787" i="1"/>
  <c r="AJ787" i="1"/>
  <c r="AI787" i="1"/>
  <c r="AH787" i="1"/>
  <c r="AK717" i="1"/>
  <c r="AJ717" i="1"/>
  <c r="AI717" i="1"/>
  <c r="AH717" i="1"/>
  <c r="AK661" i="1"/>
  <c r="AJ661" i="1"/>
  <c r="AI661" i="1"/>
  <c r="AH661" i="1"/>
  <c r="AH1098" i="1"/>
  <c r="AK923" i="1"/>
  <c r="AJ923" i="1"/>
  <c r="AI923" i="1"/>
  <c r="AH923" i="1"/>
  <c r="AK853" i="1"/>
  <c r="AJ853" i="1"/>
  <c r="AI853" i="1"/>
  <c r="AH853" i="1"/>
  <c r="AA766" i="1"/>
  <c r="Z766" i="1"/>
  <c r="Y766" i="1"/>
  <c r="X766" i="1"/>
  <c r="AA654" i="1"/>
  <c r="Z654" i="1"/>
  <c r="Y654" i="1"/>
  <c r="X654" i="1"/>
  <c r="AK867" i="1"/>
  <c r="AJ867" i="1"/>
  <c r="AI867" i="1"/>
  <c r="AH867" i="1"/>
  <c r="AJ1137" i="1"/>
  <c r="AA619" i="1"/>
  <c r="AA521" i="1"/>
  <c r="Z521" i="1"/>
  <c r="Y521" i="1"/>
  <c r="X521" i="1"/>
  <c r="AA479" i="1"/>
  <c r="Z479" i="1"/>
  <c r="Y479" i="1"/>
  <c r="X479" i="1"/>
  <c r="AA381" i="1"/>
  <c r="Z381" i="1"/>
  <c r="Y381" i="1"/>
  <c r="X381" i="1"/>
  <c r="AH797" i="1"/>
  <c r="AK797" i="1"/>
  <c r="AJ797" i="1"/>
  <c r="AI797" i="1"/>
  <c r="Y577" i="1"/>
  <c r="AA598" i="1"/>
  <c r="Y598" i="1"/>
  <c r="X598" i="1"/>
  <c r="Z598" i="1"/>
  <c r="AK510" i="1"/>
  <c r="AJ510" i="1"/>
  <c r="AI510" i="1"/>
  <c r="AH510" i="1"/>
  <c r="AK398" i="1"/>
  <c r="AJ398" i="1"/>
  <c r="AI398" i="1"/>
  <c r="AH398" i="1"/>
  <c r="AA279" i="1"/>
  <c r="Z279" i="1"/>
  <c r="Y279" i="1"/>
  <c r="X279" i="1"/>
  <c r="AJ776" i="1"/>
  <c r="AR818" i="1"/>
  <c r="AU818" i="1"/>
  <c r="AT818" i="1"/>
  <c r="AS818" i="1"/>
  <c r="AJ664" i="1"/>
  <c r="AK591" i="1"/>
  <c r="AI591" i="1"/>
  <c r="AH591" i="1"/>
  <c r="AJ591" i="1"/>
  <c r="X577" i="1"/>
  <c r="X430" i="1"/>
  <c r="AA430" i="1"/>
  <c r="Z430" i="1"/>
  <c r="Y430" i="1"/>
  <c r="AH755" i="1"/>
  <c r="AK755" i="1"/>
  <c r="AJ755" i="1"/>
  <c r="AI755" i="1"/>
  <c r="AH657" i="1"/>
  <c r="AK657" i="1"/>
  <c r="AJ657" i="1"/>
  <c r="AI657" i="1"/>
  <c r="Z563" i="1"/>
  <c r="AH734" i="1"/>
  <c r="AU265" i="1"/>
  <c r="AT265" i="1"/>
  <c r="AS265" i="1"/>
  <c r="AR265" i="1"/>
  <c r="AH83" i="1"/>
  <c r="AK202" i="1"/>
  <c r="AJ202" i="1"/>
  <c r="AI202" i="1"/>
  <c r="AH202" i="1"/>
  <c r="AK146" i="1"/>
  <c r="AJ146" i="1"/>
  <c r="AI146" i="1"/>
  <c r="AH146" i="1"/>
  <c r="AK76" i="1"/>
  <c r="AJ76" i="1"/>
  <c r="AI76" i="1"/>
  <c r="AH76" i="1"/>
  <c r="AJ517" i="1"/>
  <c r="AI517" i="1"/>
  <c r="AH517" i="1"/>
  <c r="AK517" i="1"/>
  <c r="X500" i="1"/>
  <c r="AI290" i="1"/>
  <c r="Y234" i="1"/>
  <c r="AA234" i="1"/>
  <c r="Z234" i="1"/>
  <c r="X234" i="1"/>
  <c r="AA178" i="1"/>
  <c r="Z178" i="1"/>
  <c r="Y178" i="1"/>
  <c r="X178" i="1"/>
  <c r="AA122" i="1"/>
  <c r="Z122" i="1"/>
  <c r="Y122" i="1"/>
  <c r="X122" i="1"/>
  <c r="X395" i="1"/>
  <c r="AJ293" i="1"/>
  <c r="AI293" i="1"/>
  <c r="AH293" i="1"/>
  <c r="AK293" i="1"/>
  <c r="AK41" i="1"/>
  <c r="Z45" i="1"/>
  <c r="X171" i="1"/>
  <c r="Z73" i="1"/>
  <c r="Y255" i="1"/>
  <c r="Y227" i="1"/>
  <c r="AK143" i="1"/>
  <c r="AJ143" i="1"/>
  <c r="AH143" i="1"/>
  <c r="AI143" i="1"/>
  <c r="AA3741" i="1"/>
  <c r="Z3741" i="1"/>
  <c r="Y3741" i="1"/>
  <c r="X3741" i="1"/>
  <c r="AK3744" i="1"/>
  <c r="AJ3744" i="1"/>
  <c r="AI3744" i="1"/>
  <c r="AH3744" i="1"/>
  <c r="AH3657" i="1"/>
  <c r="AJ3657" i="1"/>
  <c r="AI3657" i="1"/>
  <c r="AK3657" i="1"/>
  <c r="AI3706" i="1"/>
  <c r="AA3664" i="1"/>
  <c r="X3664" i="1"/>
  <c r="Z3664" i="1"/>
  <c r="Y3664" i="1"/>
  <c r="AA3531" i="1"/>
  <c r="Z3531" i="1"/>
  <c r="Y3531" i="1"/>
  <c r="X3531" i="1"/>
  <c r="AI3618" i="1"/>
  <c r="AJ3618" i="1"/>
  <c r="AK3618" i="1"/>
  <c r="AH3618" i="1"/>
  <c r="Z3566" i="1"/>
  <c r="Y3566" i="1"/>
  <c r="AA3566" i="1"/>
  <c r="X3566" i="1"/>
  <c r="AI3520" i="1"/>
  <c r="AK3520" i="1"/>
  <c r="AH3520" i="1"/>
  <c r="AJ3520" i="1"/>
  <c r="AK3471" i="1"/>
  <c r="AJ3471" i="1"/>
  <c r="AH3471" i="1"/>
  <c r="AI3471" i="1"/>
  <c r="AJ3492" i="1"/>
  <c r="AH3492" i="1"/>
  <c r="AK3492" i="1"/>
  <c r="AI3492" i="1"/>
  <c r="X3552" i="1"/>
  <c r="AA3380" i="1"/>
  <c r="Z3380" i="1"/>
  <c r="Y3380" i="1"/>
  <c r="X3380" i="1"/>
  <c r="AI3436" i="1"/>
  <c r="AI3506" i="1"/>
  <c r="AK3506" i="1"/>
  <c r="AH3506" i="1"/>
  <c r="AJ3506" i="1"/>
  <c r="Y3387" i="1"/>
  <c r="X3387" i="1"/>
  <c r="AA3387" i="1"/>
  <c r="Z3387" i="1"/>
  <c r="AA3212" i="1"/>
  <c r="Z3212" i="1"/>
  <c r="Y3212" i="1"/>
  <c r="X3212" i="1"/>
  <c r="AJ3422" i="1"/>
  <c r="Y3356" i="1"/>
  <c r="AA3195" i="1"/>
  <c r="Z3195" i="1"/>
  <c r="X3195" i="1"/>
  <c r="Y3195" i="1"/>
  <c r="Y3359" i="1"/>
  <c r="X3359" i="1"/>
  <c r="AA3359" i="1"/>
  <c r="Z3359" i="1"/>
  <c r="Y3272" i="1"/>
  <c r="Y3300" i="1"/>
  <c r="Y3314" i="1"/>
  <c r="AK3384" i="1"/>
  <c r="AJ3384" i="1"/>
  <c r="AI3384" i="1"/>
  <c r="AH3384" i="1"/>
  <c r="Z3258" i="1"/>
  <c r="AK3216" i="1"/>
  <c r="Y3184" i="1"/>
  <c r="Y3139" i="1"/>
  <c r="AI3121" i="1"/>
  <c r="AK3121" i="1"/>
  <c r="AJ3121" i="1"/>
  <c r="AH3121" i="1"/>
  <c r="AA3125" i="1"/>
  <c r="Y3125" i="1"/>
  <c r="X3125" i="1"/>
  <c r="Z3125" i="1"/>
  <c r="AJ3268" i="1"/>
  <c r="AU3268" i="1" s="1"/>
  <c r="AK3170" i="1"/>
  <c r="AJ3170" i="1"/>
  <c r="AI3170" i="1"/>
  <c r="AH3170" i="1"/>
  <c r="X3055" i="1"/>
  <c r="AA3055" i="1"/>
  <c r="Z3055" i="1"/>
  <c r="Y3055" i="1"/>
  <c r="AJ3226" i="1"/>
  <c r="AU3226" i="1" s="1"/>
  <c r="X3020" i="1"/>
  <c r="AK3079" i="1"/>
  <c r="AJ3079" i="1"/>
  <c r="AI3079" i="1"/>
  <c r="AH3079" i="1"/>
  <c r="AA2950" i="1"/>
  <c r="Z2950" i="1"/>
  <c r="Y2950" i="1"/>
  <c r="X2950" i="1"/>
  <c r="X2904" i="1"/>
  <c r="AA2904" i="1"/>
  <c r="Y2904" i="1"/>
  <c r="Z2904" i="1"/>
  <c r="Z2845" i="1"/>
  <c r="Z2911" i="1"/>
  <c r="Z2838" i="1"/>
  <c r="Z2953" i="1"/>
  <c r="Z2869" i="1"/>
  <c r="Z2782" i="1"/>
  <c r="Y2782" i="1"/>
  <c r="X2782" i="1"/>
  <c r="AA2782" i="1"/>
  <c r="Z2684" i="1"/>
  <c r="Y2684" i="1"/>
  <c r="X2684" i="1"/>
  <c r="AA2684" i="1"/>
  <c r="AA2596" i="1"/>
  <c r="Z2596" i="1"/>
  <c r="X2596" i="1"/>
  <c r="Y2596" i="1"/>
  <c r="X2820" i="1"/>
  <c r="Y2820" i="1"/>
  <c r="AA2820" i="1"/>
  <c r="Z2820" i="1"/>
  <c r="AA2631" i="1"/>
  <c r="Z2631" i="1"/>
  <c r="Y2631" i="1"/>
  <c r="X2631" i="1"/>
  <c r="Y2771" i="1"/>
  <c r="X2771" i="1"/>
  <c r="Z2771" i="1"/>
  <c r="AA2771" i="1"/>
  <c r="AH2670" i="1"/>
  <c r="AK2670" i="1"/>
  <c r="AI2670" i="1"/>
  <c r="AJ2670" i="1"/>
  <c r="AH2614" i="1"/>
  <c r="AK2614" i="1"/>
  <c r="AI2614" i="1"/>
  <c r="AJ2614" i="1"/>
  <c r="X2565" i="1"/>
  <c r="AA2565" i="1"/>
  <c r="Y2565" i="1"/>
  <c r="Z2565" i="1"/>
  <c r="AA2474" i="1"/>
  <c r="Z2474" i="1"/>
  <c r="X2474" i="1"/>
  <c r="Y2474" i="1"/>
  <c r="AK2775" i="1"/>
  <c r="AA2544" i="1"/>
  <c r="Z2544" i="1"/>
  <c r="Y2544" i="1"/>
  <c r="X2544" i="1"/>
  <c r="X2635" i="1"/>
  <c r="AA2635" i="1"/>
  <c r="Y2635" i="1"/>
  <c r="Z2635" i="1"/>
  <c r="X2579" i="1"/>
  <c r="AA2579" i="1"/>
  <c r="Y2579" i="1"/>
  <c r="Z2579" i="1"/>
  <c r="Z2540" i="1"/>
  <c r="X2540" i="1"/>
  <c r="AA2540" i="1"/>
  <c r="Y2540" i="1"/>
  <c r="AA2313" i="1"/>
  <c r="Z2313" i="1"/>
  <c r="Y2313" i="1"/>
  <c r="X2313" i="1"/>
  <c r="Z2547" i="1"/>
  <c r="Y2547" i="1"/>
  <c r="X2547" i="1"/>
  <c r="AA2547" i="1"/>
  <c r="X2309" i="1"/>
  <c r="AA2309" i="1"/>
  <c r="Y2309" i="1"/>
  <c r="Z2309" i="1"/>
  <c r="AU2533" i="1"/>
  <c r="AT2533" i="1"/>
  <c r="AS2533" i="1"/>
  <c r="AR2533" i="1"/>
  <c r="X2495" i="1"/>
  <c r="Y2481" i="1"/>
  <c r="Z2467" i="1"/>
  <c r="AJ2435" i="1"/>
  <c r="AH2421" i="1"/>
  <c r="AK2362" i="1"/>
  <c r="AJ2362" i="1"/>
  <c r="AI2362" i="1"/>
  <c r="AH2362" i="1"/>
  <c r="AK2246" i="1"/>
  <c r="AJ2246" i="1"/>
  <c r="AH2246" i="1"/>
  <c r="AI2246" i="1"/>
  <c r="AK2372" i="1"/>
  <c r="AJ2372" i="1"/>
  <c r="AH2372" i="1"/>
  <c r="AI2372" i="1"/>
  <c r="Y2386" i="1"/>
  <c r="AA2222" i="1"/>
  <c r="Z2222" i="1"/>
  <c r="Y2222" i="1"/>
  <c r="X2222" i="1"/>
  <c r="AA2124" i="1"/>
  <c r="Z2124" i="1"/>
  <c r="Y2124" i="1"/>
  <c r="X2124" i="1"/>
  <c r="AK2334" i="1"/>
  <c r="AJ2334" i="1"/>
  <c r="AI2334" i="1"/>
  <c r="AH2334" i="1"/>
  <c r="AI2232" i="1"/>
  <c r="AA1861" i="1"/>
  <c r="Z1861" i="1"/>
  <c r="Y1861" i="1"/>
  <c r="X1861" i="1"/>
  <c r="AA2068" i="1"/>
  <c r="Z2068" i="1"/>
  <c r="Y2068" i="1"/>
  <c r="X2068" i="1"/>
  <c r="AA1858" i="1"/>
  <c r="Z1858" i="1"/>
  <c r="Y1858" i="1"/>
  <c r="X1858" i="1"/>
  <c r="X2243" i="1"/>
  <c r="AH2138" i="1"/>
  <c r="AH2015" i="1"/>
  <c r="AK2015" i="1"/>
  <c r="AI2015" i="1"/>
  <c r="AJ2015" i="1"/>
  <c r="AH1945" i="1"/>
  <c r="AK1945" i="1"/>
  <c r="AI1945" i="1"/>
  <c r="AJ1945" i="1"/>
  <c r="AH1819" i="1"/>
  <c r="AK1819" i="1"/>
  <c r="AI1819" i="1"/>
  <c r="AJ1819" i="1"/>
  <c r="Z2089" i="1"/>
  <c r="Y2089" i="1"/>
  <c r="X2089" i="1"/>
  <c r="AA2089" i="1"/>
  <c r="Z1851" i="1"/>
  <c r="Y1851" i="1"/>
  <c r="X1851" i="1"/>
  <c r="AA1851" i="1"/>
  <c r="AA1721" i="1"/>
  <c r="Z1721" i="1"/>
  <c r="Y1721" i="1"/>
  <c r="X1721" i="1"/>
  <c r="AA1525" i="1"/>
  <c r="Z1525" i="1"/>
  <c r="Y1525" i="1"/>
  <c r="X1525" i="1"/>
  <c r="AK1683" i="1"/>
  <c r="AJ1683" i="1"/>
  <c r="AI1683" i="1"/>
  <c r="AH1683" i="1"/>
  <c r="AA1732" i="1"/>
  <c r="Z1732" i="1"/>
  <c r="Y1732" i="1"/>
  <c r="X1732" i="1"/>
  <c r="AH1749" i="1"/>
  <c r="AK1749" i="1"/>
  <c r="AJ1749" i="1"/>
  <c r="AI1749" i="1"/>
  <c r="AH1553" i="1"/>
  <c r="AK1553" i="1"/>
  <c r="AJ1553" i="1"/>
  <c r="AI1553" i="1"/>
  <c r="Y1504" i="1"/>
  <c r="X1504" i="1"/>
  <c r="AA1504" i="1"/>
  <c r="Z1504" i="1"/>
  <c r="X2201" i="1"/>
  <c r="Z2075" i="1"/>
  <c r="Y2075" i="1"/>
  <c r="X2075" i="1"/>
  <c r="AA2075" i="1"/>
  <c r="AJ1690" i="1"/>
  <c r="AI1690" i="1"/>
  <c r="AH1690" i="1"/>
  <c r="AK1690" i="1"/>
  <c r="Z2047" i="1"/>
  <c r="Y2047" i="1"/>
  <c r="X2047" i="1"/>
  <c r="AA2047" i="1"/>
  <c r="Z1599" i="1"/>
  <c r="Y1599" i="1"/>
  <c r="X1599" i="1"/>
  <c r="AA1599" i="1"/>
  <c r="Z1501" i="1"/>
  <c r="Y1501" i="1"/>
  <c r="X1501" i="1"/>
  <c r="AA1501" i="1"/>
  <c r="AK1420" i="1"/>
  <c r="AJ1420" i="1"/>
  <c r="AI1420" i="1"/>
  <c r="AH1420" i="1"/>
  <c r="AK1336" i="1"/>
  <c r="AJ1336" i="1"/>
  <c r="AI1336" i="1"/>
  <c r="AH1336" i="1"/>
  <c r="AK1196" i="1"/>
  <c r="AJ1196" i="1"/>
  <c r="AI1196" i="1"/>
  <c r="AH1196" i="1"/>
  <c r="AK1648" i="1"/>
  <c r="AA1284" i="1"/>
  <c r="Z1284" i="1"/>
  <c r="Y1284" i="1"/>
  <c r="X1284" i="1"/>
  <c r="AK1956" i="1"/>
  <c r="AH1455" i="1"/>
  <c r="AK1455" i="1"/>
  <c r="AJ1455" i="1"/>
  <c r="AI1455" i="1"/>
  <c r="Y1392" i="1"/>
  <c r="X1392" i="1"/>
  <c r="AA1392" i="1"/>
  <c r="Z1392" i="1"/>
  <c r="Y1238" i="1"/>
  <c r="X1238" i="1"/>
  <c r="AA1238" i="1"/>
  <c r="Z1238" i="1"/>
  <c r="Y1168" i="1"/>
  <c r="X1168" i="1"/>
  <c r="AA1168" i="1"/>
  <c r="Z1168" i="1"/>
  <c r="Z1221" i="1"/>
  <c r="Y1221" i="1"/>
  <c r="X1221" i="1"/>
  <c r="AA1221" i="1"/>
  <c r="AA948" i="1"/>
  <c r="Z948" i="1"/>
  <c r="Y948" i="1"/>
  <c r="X948" i="1"/>
  <c r="AA986" i="1"/>
  <c r="Z986" i="1"/>
  <c r="Y986" i="1"/>
  <c r="X986" i="1"/>
  <c r="AA860" i="1"/>
  <c r="Z860" i="1"/>
  <c r="Y860" i="1"/>
  <c r="X860" i="1"/>
  <c r="X997" i="1"/>
  <c r="AA997" i="1"/>
  <c r="Z997" i="1"/>
  <c r="Y997" i="1"/>
  <c r="X899" i="1"/>
  <c r="AA899" i="1"/>
  <c r="Z899" i="1"/>
  <c r="Y899" i="1"/>
  <c r="AK1105" i="1"/>
  <c r="AJ1105" i="1"/>
  <c r="AI1105" i="1"/>
  <c r="AH1105" i="1"/>
  <c r="AK951" i="1"/>
  <c r="AJ951" i="1"/>
  <c r="AI951" i="1"/>
  <c r="AH951" i="1"/>
  <c r="AK1119" i="1"/>
  <c r="AJ1119" i="1"/>
  <c r="AI1119" i="1"/>
  <c r="AH1119" i="1"/>
  <c r="AH878" i="1"/>
  <c r="AK878" i="1"/>
  <c r="AJ878" i="1"/>
  <c r="AI878" i="1"/>
  <c r="AA752" i="1"/>
  <c r="Z752" i="1"/>
  <c r="Y752" i="1"/>
  <c r="X752" i="1"/>
  <c r="AA640" i="1"/>
  <c r="Z640" i="1"/>
  <c r="Y640" i="1"/>
  <c r="X640" i="1"/>
  <c r="AK1035" i="1"/>
  <c r="AJ1035" i="1"/>
  <c r="AI1035" i="1"/>
  <c r="AH1035" i="1"/>
  <c r="AA605" i="1"/>
  <c r="AJ605" i="1" s="1"/>
  <c r="AA423" i="1"/>
  <c r="Z423" i="1"/>
  <c r="Y423" i="1"/>
  <c r="X423" i="1"/>
  <c r="AA325" i="1"/>
  <c r="Z325" i="1"/>
  <c r="Y325" i="1"/>
  <c r="X325" i="1"/>
  <c r="AH1056" i="1"/>
  <c r="AR790" i="1"/>
  <c r="AU790" i="1"/>
  <c r="AT790" i="1"/>
  <c r="AS790" i="1"/>
  <c r="AK496" i="1"/>
  <c r="AJ496" i="1"/>
  <c r="AI496" i="1"/>
  <c r="AH496" i="1"/>
  <c r="AK384" i="1"/>
  <c r="AJ384" i="1"/>
  <c r="AI384" i="1"/>
  <c r="AH384" i="1"/>
  <c r="AK272" i="1"/>
  <c r="AJ272" i="1"/>
  <c r="AI272" i="1"/>
  <c r="AH272" i="1"/>
  <c r="AH769" i="1"/>
  <c r="AK769" i="1"/>
  <c r="AJ769" i="1"/>
  <c r="AI769" i="1"/>
  <c r="AH678" i="1"/>
  <c r="AH629" i="1"/>
  <c r="AK629" i="1"/>
  <c r="AJ629" i="1"/>
  <c r="AI629" i="1"/>
  <c r="X318" i="1"/>
  <c r="AA318" i="1"/>
  <c r="Z318" i="1"/>
  <c r="Y318" i="1"/>
  <c r="AH573" i="1"/>
  <c r="AK573" i="1"/>
  <c r="AJ573" i="1"/>
  <c r="AI573" i="1"/>
  <c r="AH559" i="1"/>
  <c r="AK559" i="1"/>
  <c r="AJ559" i="1"/>
  <c r="AI559" i="1"/>
  <c r="AI734" i="1"/>
  <c r="AJ447" i="1"/>
  <c r="AI447" i="1"/>
  <c r="AH447" i="1"/>
  <c r="AK447" i="1"/>
  <c r="AK374" i="1"/>
  <c r="AJ374" i="1"/>
  <c r="AI374" i="1"/>
  <c r="AH374" i="1"/>
  <c r="AK62" i="1"/>
  <c r="AJ62" i="1"/>
  <c r="AI62" i="1"/>
  <c r="AH62" i="1"/>
  <c r="AJ307" i="1"/>
  <c r="AI307" i="1"/>
  <c r="AH307" i="1"/>
  <c r="AK307" i="1"/>
  <c r="Y395" i="1"/>
  <c r="AJ55" i="1"/>
  <c r="AK213" i="1"/>
  <c r="AJ213" i="1"/>
  <c r="AI213" i="1"/>
  <c r="AH213" i="1"/>
  <c r="AK59" i="1"/>
  <c r="AJ59" i="1"/>
  <c r="AH59" i="1"/>
  <c r="AI59" i="1"/>
  <c r="AK101" i="1"/>
  <c r="AJ101" i="1"/>
  <c r="AI101" i="1"/>
  <c r="AH101" i="1"/>
  <c r="X199" i="1"/>
  <c r="AI185" i="1"/>
  <c r="AK185" i="1"/>
  <c r="AJ185" i="1"/>
  <c r="AH185" i="1"/>
  <c r="X45" i="1"/>
  <c r="Y171" i="1"/>
  <c r="AI153" i="1"/>
  <c r="AH153" i="1"/>
  <c r="AK153" i="1"/>
  <c r="AJ153" i="1"/>
  <c r="AJ223" i="1"/>
  <c r="AU223" i="1" s="1"/>
  <c r="AJ139" i="1"/>
  <c r="AT139" i="1" s="1"/>
  <c r="Z255" i="1"/>
  <c r="Z227" i="1"/>
  <c r="AI111" i="1"/>
  <c r="AH111" i="1"/>
  <c r="AK111" i="1"/>
  <c r="AJ111" i="1"/>
  <c r="AA3727" i="1"/>
  <c r="Z3727" i="1"/>
  <c r="Y3727" i="1"/>
  <c r="X3727" i="1"/>
  <c r="AA3615" i="1"/>
  <c r="X3615" i="1"/>
  <c r="Y3615" i="1"/>
  <c r="Z3615" i="1"/>
  <c r="AJ3597" i="1"/>
  <c r="AI3597" i="1"/>
  <c r="AK3597" i="1"/>
  <c r="AH3597" i="1"/>
  <c r="AA3580" i="1"/>
  <c r="X3580" i="1"/>
  <c r="Y3580" i="1"/>
  <c r="Z3580" i="1"/>
  <c r="Y3527" i="1"/>
  <c r="Z3527" i="1"/>
  <c r="X3527" i="1"/>
  <c r="AA3527" i="1"/>
  <c r="X3461" i="1"/>
  <c r="AA3461" i="1"/>
  <c r="Z3461" i="1"/>
  <c r="Y3461" i="1"/>
  <c r="AJ3450" i="1"/>
  <c r="AH3450" i="1"/>
  <c r="AI3450" i="1"/>
  <c r="AK3450" i="1"/>
  <c r="Y3552" i="1"/>
  <c r="AA3489" i="1"/>
  <c r="AI3489" i="1" s="1"/>
  <c r="AJ3377" i="1"/>
  <c r="AI3377" i="1"/>
  <c r="AH3377" i="1"/>
  <c r="AK3377" i="1"/>
  <c r="AA3433" i="1"/>
  <c r="X3433" i="1"/>
  <c r="Y3433" i="1"/>
  <c r="Z3433" i="1"/>
  <c r="X3398" i="1"/>
  <c r="AA3363" i="1"/>
  <c r="AA3254" i="1"/>
  <c r="Z3254" i="1"/>
  <c r="Y3254" i="1"/>
  <c r="X3254" i="1"/>
  <c r="AH3422" i="1"/>
  <c r="AA3279" i="1"/>
  <c r="Z3279" i="1"/>
  <c r="X3279" i="1"/>
  <c r="Y3279" i="1"/>
  <c r="AK3394" i="1"/>
  <c r="AA3370" i="1"/>
  <c r="Z3272" i="1"/>
  <c r="AJ3324" i="1"/>
  <c r="Z3300" i="1"/>
  <c r="Z3314" i="1"/>
  <c r="AA3223" i="1"/>
  <c r="AI3163" i="1"/>
  <c r="AH3163" i="1"/>
  <c r="AK3163" i="1"/>
  <c r="AJ3163" i="1"/>
  <c r="Z3139" i="1"/>
  <c r="AA3086" i="1"/>
  <c r="Z3086" i="1"/>
  <c r="Y3086" i="1"/>
  <c r="X3086" i="1"/>
  <c r="AA3044" i="1"/>
  <c r="Z3044" i="1"/>
  <c r="Y3044" i="1"/>
  <c r="X3044" i="1"/>
  <c r="AH3118" i="1"/>
  <c r="AK3118" i="1"/>
  <c r="AJ3118" i="1"/>
  <c r="AI3118" i="1"/>
  <c r="X3202" i="1"/>
  <c r="AA3181" i="1"/>
  <c r="Z3181" i="1"/>
  <c r="Y3181" i="1"/>
  <c r="X3181" i="1"/>
  <c r="AA3009" i="1"/>
  <c r="Z3009" i="1"/>
  <c r="Y3009" i="1"/>
  <c r="X3009" i="1"/>
  <c r="AA2936" i="1"/>
  <c r="Z2936" i="1"/>
  <c r="Y2936" i="1"/>
  <c r="X2936" i="1"/>
  <c r="X2890" i="1"/>
  <c r="AA2890" i="1"/>
  <c r="Y2890" i="1"/>
  <c r="Z2890" i="1"/>
  <c r="AA3020" i="1"/>
  <c r="X2845" i="1"/>
  <c r="AA2694" i="1"/>
  <c r="Z2694" i="1"/>
  <c r="Y2694" i="1"/>
  <c r="X2694" i="1"/>
  <c r="X2925" i="1"/>
  <c r="AK2957" i="1"/>
  <c r="AJ2957" i="1"/>
  <c r="AI2957" i="1"/>
  <c r="AH2957" i="1"/>
  <c r="Z2768" i="1"/>
  <c r="Y2768" i="1"/>
  <c r="X2768" i="1"/>
  <c r="AA2768" i="1"/>
  <c r="Y2785" i="1"/>
  <c r="X2785" i="1"/>
  <c r="Z2785" i="1"/>
  <c r="AA2785" i="1"/>
  <c r="Y2799" i="1"/>
  <c r="X2799" i="1"/>
  <c r="Z2799" i="1"/>
  <c r="AA2799" i="1"/>
  <c r="Z2726" i="1"/>
  <c r="Y2726" i="1"/>
  <c r="X2726" i="1"/>
  <c r="AA2726" i="1"/>
  <c r="Y2687" i="1"/>
  <c r="X2687" i="1"/>
  <c r="Z2687" i="1"/>
  <c r="AA2687" i="1"/>
  <c r="AA2582" i="1"/>
  <c r="Z2582" i="1"/>
  <c r="X2582" i="1"/>
  <c r="Y2582" i="1"/>
  <c r="AK2873" i="1"/>
  <c r="AJ2873" i="1"/>
  <c r="AI2873" i="1"/>
  <c r="AH2873" i="1"/>
  <c r="AA2617" i="1"/>
  <c r="Z2617" i="1"/>
  <c r="Y2617" i="1"/>
  <c r="X2617" i="1"/>
  <c r="AA2460" i="1"/>
  <c r="Z2460" i="1"/>
  <c r="X2460" i="1"/>
  <c r="Y2460" i="1"/>
  <c r="AA2537" i="1"/>
  <c r="Y2537" i="1"/>
  <c r="Z2537" i="1"/>
  <c r="X2537" i="1"/>
  <c r="AA2299" i="1"/>
  <c r="Z2299" i="1"/>
  <c r="Y2299" i="1"/>
  <c r="X2299" i="1"/>
  <c r="X2509" i="1"/>
  <c r="Y2495" i="1"/>
  <c r="Z2481" i="1"/>
  <c r="AH2435" i="1"/>
  <c r="AI2421" i="1"/>
  <c r="X2288" i="1"/>
  <c r="AA2225" i="1"/>
  <c r="Z2225" i="1"/>
  <c r="Y2225" i="1"/>
  <c r="X2225" i="1"/>
  <c r="AK2162" i="1"/>
  <c r="AJ2162" i="1"/>
  <c r="AI2162" i="1"/>
  <c r="AH2162" i="1"/>
  <c r="Z2386" i="1"/>
  <c r="AA2208" i="1"/>
  <c r="Z2208" i="1"/>
  <c r="Y2208" i="1"/>
  <c r="X2208" i="1"/>
  <c r="AA2110" i="1"/>
  <c r="Z2110" i="1"/>
  <c r="Y2110" i="1"/>
  <c r="X2110" i="1"/>
  <c r="AI2169" i="1"/>
  <c r="AH2169" i="1"/>
  <c r="AK2169" i="1"/>
  <c r="AJ2169" i="1"/>
  <c r="X2330" i="1"/>
  <c r="AJ2232" i="1"/>
  <c r="AA2057" i="1"/>
  <c r="Z2057" i="1"/>
  <c r="Y2057" i="1"/>
  <c r="X2057" i="1"/>
  <c r="AJ1844" i="1"/>
  <c r="AI1844" i="1"/>
  <c r="AH1844" i="1"/>
  <c r="AK1844" i="1"/>
  <c r="AA2054" i="1"/>
  <c r="Z2054" i="1"/>
  <c r="Y2054" i="1"/>
  <c r="X2054" i="1"/>
  <c r="AH2085" i="1"/>
  <c r="AK2085" i="1"/>
  <c r="AI2085" i="1"/>
  <c r="AJ2085" i="1"/>
  <c r="Z2033" i="1"/>
  <c r="Y2033" i="1"/>
  <c r="X2033" i="1"/>
  <c r="AA2033" i="1"/>
  <c r="Y1980" i="1"/>
  <c r="X1980" i="1"/>
  <c r="Z1980" i="1"/>
  <c r="AA1980" i="1"/>
  <c r="Z1795" i="1"/>
  <c r="Y1795" i="1"/>
  <c r="X1795" i="1"/>
  <c r="AA1795" i="1"/>
  <c r="AA1581" i="1"/>
  <c r="Z1581" i="1"/>
  <c r="Y1581" i="1"/>
  <c r="X1581" i="1"/>
  <c r="AK1977" i="1"/>
  <c r="AJ1977" i="1"/>
  <c r="AI1977" i="1"/>
  <c r="AH1977" i="1"/>
  <c r="AK1655" i="1"/>
  <c r="AJ1655" i="1"/>
  <c r="AI1655" i="1"/>
  <c r="AH1655" i="1"/>
  <c r="AA1914" i="1"/>
  <c r="AH1914" i="1" s="1"/>
  <c r="AA1718" i="1"/>
  <c r="Z1718" i="1"/>
  <c r="Y1718" i="1"/>
  <c r="X1718" i="1"/>
  <c r="AA1536" i="1"/>
  <c r="Z1536" i="1"/>
  <c r="Y1536" i="1"/>
  <c r="X1536" i="1"/>
  <c r="Z1809" i="1"/>
  <c r="Y1809" i="1"/>
  <c r="X1809" i="1"/>
  <c r="AA1809" i="1"/>
  <c r="Z1662" i="1"/>
  <c r="AJ1662" i="1" s="1"/>
  <c r="Y1742" i="1"/>
  <c r="X1742" i="1"/>
  <c r="AA1742" i="1"/>
  <c r="Z1742" i="1"/>
  <c r="Y1686" i="1"/>
  <c r="X1686" i="1"/>
  <c r="AA1686" i="1"/>
  <c r="Z1686" i="1"/>
  <c r="AH1623" i="1"/>
  <c r="AK1623" i="1"/>
  <c r="AJ1623" i="1"/>
  <c r="AI1623" i="1"/>
  <c r="Y1546" i="1"/>
  <c r="X1546" i="1"/>
  <c r="AA1546" i="1"/>
  <c r="Z1546" i="1"/>
  <c r="Y2078" i="1"/>
  <c r="X2078" i="1"/>
  <c r="Z2078" i="1"/>
  <c r="AA2078" i="1"/>
  <c r="Z2019" i="1"/>
  <c r="Y2019" i="1"/>
  <c r="X2019" i="1"/>
  <c r="AA2019" i="1"/>
  <c r="Z1823" i="1"/>
  <c r="Y1823" i="1"/>
  <c r="X1823" i="1"/>
  <c r="AA1823" i="1"/>
  <c r="Y2050" i="1"/>
  <c r="X2050" i="1"/>
  <c r="Z2050" i="1"/>
  <c r="AA2050" i="1"/>
  <c r="Y1767" i="1"/>
  <c r="AA1767" i="1"/>
  <c r="Z1767" i="1"/>
  <c r="X1767" i="1"/>
  <c r="Z1585" i="1"/>
  <c r="Y1585" i="1"/>
  <c r="X1585" i="1"/>
  <c r="AA1585" i="1"/>
  <c r="Z1487" i="1"/>
  <c r="Y1487" i="1"/>
  <c r="X1487" i="1"/>
  <c r="AA1487" i="1"/>
  <c r="AH1739" i="1"/>
  <c r="AK1308" i="1"/>
  <c r="AJ1308" i="1"/>
  <c r="AI1308" i="1"/>
  <c r="AH1308" i="1"/>
  <c r="AA1189" i="1"/>
  <c r="Z1189" i="1"/>
  <c r="Y1189" i="1"/>
  <c r="X1189" i="1"/>
  <c r="AH1648" i="1"/>
  <c r="AA1410" i="1"/>
  <c r="Z1410" i="1"/>
  <c r="Y1410" i="1"/>
  <c r="X1410" i="1"/>
  <c r="Z1396" i="1"/>
  <c r="AJ1396" i="1" s="1"/>
  <c r="Y1448" i="1"/>
  <c r="X1448" i="1"/>
  <c r="AA1448" i="1"/>
  <c r="Z1448" i="1"/>
  <c r="Y1266" i="1"/>
  <c r="X1266" i="1"/>
  <c r="AA1266" i="1"/>
  <c r="Z1266" i="1"/>
  <c r="AJ1326" i="1"/>
  <c r="AI1326" i="1"/>
  <c r="AH1326" i="1"/>
  <c r="AK1326" i="1"/>
  <c r="AJ1256" i="1"/>
  <c r="AI1256" i="1"/>
  <c r="AH1256" i="1"/>
  <c r="AK1256" i="1"/>
  <c r="AJ1158" i="1"/>
  <c r="AI1158" i="1"/>
  <c r="AH1158" i="1"/>
  <c r="AK1158" i="1"/>
  <c r="Z1389" i="1"/>
  <c r="Y1389" i="1"/>
  <c r="X1389" i="1"/>
  <c r="AA1389" i="1"/>
  <c r="Z1305" i="1"/>
  <c r="Y1305" i="1"/>
  <c r="X1305" i="1"/>
  <c r="AA1305" i="1"/>
  <c r="Z1207" i="1"/>
  <c r="Y1207" i="1"/>
  <c r="X1207" i="1"/>
  <c r="AA1207" i="1"/>
  <c r="AK1459" i="1"/>
  <c r="AJ1459" i="1"/>
  <c r="AI1459" i="1"/>
  <c r="AH1459" i="1"/>
  <c r="AK1364" i="1"/>
  <c r="AJ1364" i="1"/>
  <c r="AI1364" i="1"/>
  <c r="AH1364" i="1"/>
  <c r="AA1112" i="1"/>
  <c r="Z1112" i="1"/>
  <c r="Y1112" i="1"/>
  <c r="X1112" i="1"/>
  <c r="AA916" i="1"/>
  <c r="Z916" i="1"/>
  <c r="Y916" i="1"/>
  <c r="X916" i="1"/>
  <c r="AH1116" i="1"/>
  <c r="AK1116" i="1"/>
  <c r="AJ1116" i="1"/>
  <c r="AI1116" i="1"/>
  <c r="AH1060" i="1"/>
  <c r="AK1060" i="1"/>
  <c r="AJ1060" i="1"/>
  <c r="AI1060" i="1"/>
  <c r="AH990" i="1"/>
  <c r="AK990" i="1"/>
  <c r="AJ990" i="1"/>
  <c r="AI990" i="1"/>
  <c r="AH1343" i="1"/>
  <c r="AK1343" i="1"/>
  <c r="AJ1343" i="1"/>
  <c r="AI1343" i="1"/>
  <c r="X1067" i="1"/>
  <c r="AA1067" i="1"/>
  <c r="Z1067" i="1"/>
  <c r="Y1067" i="1"/>
  <c r="X983" i="1"/>
  <c r="AA983" i="1"/>
  <c r="Z983" i="1"/>
  <c r="Y983" i="1"/>
  <c r="X885" i="1"/>
  <c r="AA885" i="1"/>
  <c r="Z885" i="1"/>
  <c r="Y885" i="1"/>
  <c r="AK1098" i="1"/>
  <c r="AK993" i="1"/>
  <c r="AJ993" i="1"/>
  <c r="AI993" i="1"/>
  <c r="AH993" i="1"/>
  <c r="AK773" i="1"/>
  <c r="AJ773" i="1"/>
  <c r="AI773" i="1"/>
  <c r="AH773" i="1"/>
  <c r="AK703" i="1"/>
  <c r="AJ703" i="1"/>
  <c r="AI703" i="1"/>
  <c r="AH703" i="1"/>
  <c r="AK647" i="1"/>
  <c r="AJ647" i="1"/>
  <c r="AI647" i="1"/>
  <c r="AH647" i="1"/>
  <c r="AA738" i="1"/>
  <c r="Z738" i="1"/>
  <c r="Y738" i="1"/>
  <c r="X738" i="1"/>
  <c r="AK1007" i="1"/>
  <c r="AJ1007" i="1"/>
  <c r="AI1007" i="1"/>
  <c r="AH1007" i="1"/>
  <c r="AH892" i="1"/>
  <c r="AK892" i="1"/>
  <c r="AJ892" i="1"/>
  <c r="AI892" i="1"/>
  <c r="AH906" i="1"/>
  <c r="AK906" i="1"/>
  <c r="AJ906" i="1"/>
  <c r="AI906" i="1"/>
  <c r="AK1077" i="1"/>
  <c r="AJ1077" i="1"/>
  <c r="AI1077" i="1"/>
  <c r="AH1077" i="1"/>
  <c r="AH934" i="1"/>
  <c r="AK934" i="1"/>
  <c r="AJ934" i="1"/>
  <c r="AI934" i="1"/>
  <c r="Z815" i="1"/>
  <c r="X815" i="1"/>
  <c r="AA815" i="1"/>
  <c r="Y815" i="1"/>
  <c r="AA507" i="1"/>
  <c r="Z507" i="1"/>
  <c r="Y507" i="1"/>
  <c r="X507" i="1"/>
  <c r="AA465" i="1"/>
  <c r="Z465" i="1"/>
  <c r="Y465" i="1"/>
  <c r="X465" i="1"/>
  <c r="AI1056" i="1"/>
  <c r="Z689" i="1"/>
  <c r="Z633" i="1"/>
  <c r="AK482" i="1"/>
  <c r="AJ482" i="1"/>
  <c r="AI482" i="1"/>
  <c r="AH482" i="1"/>
  <c r="AK370" i="1"/>
  <c r="AJ370" i="1"/>
  <c r="AI370" i="1"/>
  <c r="AH370" i="1"/>
  <c r="AH811" i="1"/>
  <c r="AK811" i="1"/>
  <c r="AJ811" i="1"/>
  <c r="AI811" i="1"/>
  <c r="AI678" i="1"/>
  <c r="AH671" i="1"/>
  <c r="AK671" i="1"/>
  <c r="AJ671" i="1"/>
  <c r="AI671" i="1"/>
  <c r="AH587" i="1"/>
  <c r="AK587" i="1"/>
  <c r="AJ587" i="1"/>
  <c r="AI587" i="1"/>
  <c r="X416" i="1"/>
  <c r="AA416" i="1"/>
  <c r="Z416" i="1"/>
  <c r="Y416" i="1"/>
  <c r="Z619" i="1"/>
  <c r="AK619" i="1" s="1"/>
  <c r="AA542" i="1"/>
  <c r="Y542" i="1"/>
  <c r="X542" i="1"/>
  <c r="Z542" i="1"/>
  <c r="AK391" i="1"/>
  <c r="AU391" i="1" s="1"/>
  <c r="AU251" i="1"/>
  <c r="AT251" i="1"/>
  <c r="AS251" i="1"/>
  <c r="AR251" i="1"/>
  <c r="AK304" i="1"/>
  <c r="AJ304" i="1"/>
  <c r="AI304" i="1"/>
  <c r="AH304" i="1"/>
  <c r="AK188" i="1"/>
  <c r="AJ188" i="1"/>
  <c r="AI188" i="1"/>
  <c r="AH188" i="1"/>
  <c r="AK132" i="1"/>
  <c r="AJ132" i="1"/>
  <c r="AI132" i="1"/>
  <c r="AH132" i="1"/>
  <c r="AK48" i="1"/>
  <c r="AJ48" i="1"/>
  <c r="AI48" i="1"/>
  <c r="AH48" i="1"/>
  <c r="AK678" i="1"/>
  <c r="Y108" i="1"/>
  <c r="AK108" i="1" s="1"/>
  <c r="AA220" i="1"/>
  <c r="Z220" i="1"/>
  <c r="X220" i="1"/>
  <c r="Y220" i="1"/>
  <c r="Y164" i="1"/>
  <c r="AA164" i="1"/>
  <c r="Z164" i="1"/>
  <c r="X164" i="1"/>
  <c r="Z395" i="1"/>
  <c r="AK94" i="1"/>
  <c r="AJ94" i="1"/>
  <c r="AI94" i="1"/>
  <c r="AH94" i="1"/>
  <c r="Y199" i="1"/>
  <c r="Z171" i="1"/>
  <c r="AK223" i="1"/>
  <c r="Z31" i="1"/>
  <c r="AJ31" i="1" s="1"/>
  <c r="AA3713" i="1"/>
  <c r="Z3713" i="1"/>
  <c r="Y3713" i="1"/>
  <c r="X3713" i="1"/>
  <c r="X3688" i="1"/>
  <c r="AA3688" i="1"/>
  <c r="Y3688" i="1"/>
  <c r="Z3688" i="1"/>
  <c r="Z3538" i="1"/>
  <c r="AA3538" i="1"/>
  <c r="Y3538" i="1"/>
  <c r="X3538" i="1"/>
  <c r="AA3524" i="1"/>
  <c r="Z3524" i="1"/>
  <c r="X3524" i="1"/>
  <c r="Y3524" i="1"/>
  <c r="AJ3559" i="1"/>
  <c r="AI3559" i="1"/>
  <c r="AK3559" i="1"/>
  <c r="AH3559" i="1"/>
  <c r="Y3541" i="1"/>
  <c r="Z3541" i="1"/>
  <c r="AA3541" i="1"/>
  <c r="X3541" i="1"/>
  <c r="AH3548" i="1"/>
  <c r="AI3548" i="1"/>
  <c r="AK3548" i="1"/>
  <c r="AJ3548" i="1"/>
  <c r="AK3457" i="1"/>
  <c r="AJ3457" i="1"/>
  <c r="AH3457" i="1"/>
  <c r="AI3457" i="1"/>
  <c r="AK3412" i="1"/>
  <c r="AH3412" i="1"/>
  <c r="AJ3412" i="1"/>
  <c r="AI3412" i="1"/>
  <c r="AA3366" i="1"/>
  <c r="Z3366" i="1"/>
  <c r="Y3366" i="1"/>
  <c r="X3366" i="1"/>
  <c r="AA3405" i="1"/>
  <c r="X3405" i="1"/>
  <c r="Z3405" i="1"/>
  <c r="Y3405" i="1"/>
  <c r="AK3426" i="1"/>
  <c r="AH3426" i="1"/>
  <c r="AI3426" i="1"/>
  <c r="AJ3426" i="1"/>
  <c r="AK3440" i="1"/>
  <c r="AH3440" i="1"/>
  <c r="AJ3440" i="1"/>
  <c r="AI3440" i="1"/>
  <c r="AK3244" i="1"/>
  <c r="AJ3244" i="1"/>
  <c r="AH3244" i="1"/>
  <c r="AI3244" i="1"/>
  <c r="Y3345" i="1"/>
  <c r="X3345" i="1"/>
  <c r="AA3345" i="1"/>
  <c r="Z3345" i="1"/>
  <c r="AA3265" i="1"/>
  <c r="Z3265" i="1"/>
  <c r="X3265" i="1"/>
  <c r="Y3265" i="1"/>
  <c r="Y3331" i="1"/>
  <c r="X3331" i="1"/>
  <c r="AA3331" i="1"/>
  <c r="Z3331" i="1"/>
  <c r="AI3296" i="1"/>
  <c r="AH3296" i="1"/>
  <c r="AJ3296" i="1"/>
  <c r="AK3296" i="1"/>
  <c r="AH3324" i="1"/>
  <c r="AA3419" i="1"/>
  <c r="X3419" i="1"/>
  <c r="Z3419" i="1"/>
  <c r="Y3419" i="1"/>
  <c r="AI3149" i="1"/>
  <c r="AH3149" i="1"/>
  <c r="AK3149" i="1"/>
  <c r="AJ3149" i="1"/>
  <c r="AI3177" i="1"/>
  <c r="AH3177" i="1"/>
  <c r="AK3177" i="1"/>
  <c r="AJ3177" i="1"/>
  <c r="AA3114" i="1"/>
  <c r="Z3114" i="1"/>
  <c r="Y3114" i="1"/>
  <c r="X3114" i="1"/>
  <c r="AH3104" i="1"/>
  <c r="AK3104" i="1"/>
  <c r="AJ3104" i="1"/>
  <c r="AI3104" i="1"/>
  <c r="X3041" i="1"/>
  <c r="AA3041" i="1"/>
  <c r="Z3041" i="1"/>
  <c r="Y3041" i="1"/>
  <c r="AA3153" i="1"/>
  <c r="Z3153" i="1"/>
  <c r="Y3153" i="1"/>
  <c r="X3153" i="1"/>
  <c r="AA3065" i="1"/>
  <c r="Z3065" i="1"/>
  <c r="Y3065" i="1"/>
  <c r="X3065" i="1"/>
  <c r="AA2922" i="1"/>
  <c r="Z2922" i="1"/>
  <c r="Y2922" i="1"/>
  <c r="X2922" i="1"/>
  <c r="X2876" i="1"/>
  <c r="AA2876" i="1"/>
  <c r="Y2876" i="1"/>
  <c r="Z2876" i="1"/>
  <c r="AK2901" i="1"/>
  <c r="AJ2901" i="1"/>
  <c r="AI2901" i="1"/>
  <c r="AH2901" i="1"/>
  <c r="AK2915" i="1"/>
  <c r="AJ2915" i="1"/>
  <c r="AI2915" i="1"/>
  <c r="AH2915" i="1"/>
  <c r="Y2845" i="1"/>
  <c r="AA2680" i="1"/>
  <c r="Z2680" i="1"/>
  <c r="Y2680" i="1"/>
  <c r="X2680" i="1"/>
  <c r="AA2817" i="1"/>
  <c r="Z2817" i="1"/>
  <c r="Y2817" i="1"/>
  <c r="X2817" i="1"/>
  <c r="Z2754" i="1"/>
  <c r="Y2754" i="1"/>
  <c r="X2754" i="1"/>
  <c r="AA2754" i="1"/>
  <c r="Y2729" i="1"/>
  <c r="X2729" i="1"/>
  <c r="Z2729" i="1"/>
  <c r="AA2729" i="1"/>
  <c r="AA2568" i="1"/>
  <c r="Z2568" i="1"/>
  <c r="X2568" i="1"/>
  <c r="Y2568" i="1"/>
  <c r="AH2792" i="1"/>
  <c r="AK2792" i="1"/>
  <c r="AI2792" i="1"/>
  <c r="AJ2792" i="1"/>
  <c r="Y2701" i="1"/>
  <c r="X2701" i="1"/>
  <c r="Z2701" i="1"/>
  <c r="AA2701" i="1"/>
  <c r="AA2603" i="1"/>
  <c r="Z2603" i="1"/>
  <c r="Y2603" i="1"/>
  <c r="X2603" i="1"/>
  <c r="AA2446" i="1"/>
  <c r="Z2446" i="1"/>
  <c r="X2446" i="1"/>
  <c r="Y2446" i="1"/>
  <c r="AA2404" i="1"/>
  <c r="X2404" i="1"/>
  <c r="Z2404" i="1"/>
  <c r="Y2404" i="1"/>
  <c r="AA2285" i="1"/>
  <c r="Z2285" i="1"/>
  <c r="Y2285" i="1"/>
  <c r="X2285" i="1"/>
  <c r="AK2526" i="1"/>
  <c r="AJ2526" i="1"/>
  <c r="AI2526" i="1"/>
  <c r="AH2526" i="1"/>
  <c r="AK2498" i="1"/>
  <c r="AJ2498" i="1"/>
  <c r="AI2498" i="1"/>
  <c r="AH2498" i="1"/>
  <c r="AK2470" i="1"/>
  <c r="AJ2470" i="1"/>
  <c r="AI2470" i="1"/>
  <c r="AH2470" i="1"/>
  <c r="AK2442" i="1"/>
  <c r="AJ2442" i="1"/>
  <c r="AI2442" i="1"/>
  <c r="AH2442" i="1"/>
  <c r="AK2414" i="1"/>
  <c r="AJ2414" i="1"/>
  <c r="AI2414" i="1"/>
  <c r="AH2414" i="1"/>
  <c r="X2393" i="1"/>
  <c r="AA2393" i="1"/>
  <c r="Y2393" i="1"/>
  <c r="Z2393" i="1"/>
  <c r="X2295" i="1"/>
  <c r="AA2295" i="1"/>
  <c r="Y2295" i="1"/>
  <c r="Z2295" i="1"/>
  <c r="AU2449" i="1"/>
  <c r="AT2449" i="1"/>
  <c r="AS2449" i="1"/>
  <c r="AR2449" i="1"/>
  <c r="AK2218" i="1"/>
  <c r="AJ2218" i="1"/>
  <c r="AI2218" i="1"/>
  <c r="AH2218" i="1"/>
  <c r="AA2155" i="1"/>
  <c r="Z2155" i="1"/>
  <c r="Y2155" i="1"/>
  <c r="X2155" i="1"/>
  <c r="AK2320" i="1"/>
  <c r="AJ2320" i="1"/>
  <c r="AI2320" i="1"/>
  <c r="AH2320" i="1"/>
  <c r="AA2194" i="1"/>
  <c r="Z2194" i="1"/>
  <c r="Y2194" i="1"/>
  <c r="X2194" i="1"/>
  <c r="Z2148" i="1"/>
  <c r="Y2148" i="1"/>
  <c r="X2148" i="1"/>
  <c r="AA2148" i="1"/>
  <c r="AH2001" i="1"/>
  <c r="AK2001" i="1"/>
  <c r="AI2001" i="1"/>
  <c r="AJ2001" i="1"/>
  <c r="AH1931" i="1"/>
  <c r="AK1931" i="1"/>
  <c r="AI1931" i="1"/>
  <c r="AJ1931" i="1"/>
  <c r="AH1805" i="1"/>
  <c r="AK1805" i="1"/>
  <c r="AI1805" i="1"/>
  <c r="AJ1805" i="1"/>
  <c r="Z2005" i="1"/>
  <c r="Y2005" i="1"/>
  <c r="X2005" i="1"/>
  <c r="AA2005" i="1"/>
  <c r="Y1798" i="1"/>
  <c r="X1798" i="1"/>
  <c r="Z1798" i="1"/>
  <c r="AA1798" i="1"/>
  <c r="AK1630" i="1"/>
  <c r="AJ1630" i="1"/>
  <c r="AI1630" i="1"/>
  <c r="AH1630" i="1"/>
  <c r="Y1770" i="1"/>
  <c r="X1770" i="1"/>
  <c r="Z1770" i="1"/>
  <c r="AA1770" i="1"/>
  <c r="AK1641" i="1"/>
  <c r="AJ1641" i="1"/>
  <c r="AI1641" i="1"/>
  <c r="AH1641" i="1"/>
  <c r="AA2082" i="1"/>
  <c r="AJ2082" i="1" s="1"/>
  <c r="Y1896" i="1"/>
  <c r="X1896" i="1"/>
  <c r="Z1896" i="1"/>
  <c r="AA1896" i="1"/>
  <c r="Z1781" i="1"/>
  <c r="Y1781" i="1"/>
  <c r="X1781" i="1"/>
  <c r="AA1781" i="1"/>
  <c r="AA1620" i="1"/>
  <c r="Z1620" i="1"/>
  <c r="Y1620" i="1"/>
  <c r="X1620" i="1"/>
  <c r="Y1812" i="1"/>
  <c r="X1812" i="1"/>
  <c r="Z1812" i="1"/>
  <c r="AA1812" i="1"/>
  <c r="AH1889" i="1"/>
  <c r="AK1889" i="1"/>
  <c r="AI1889" i="1"/>
  <c r="AJ1889" i="1"/>
  <c r="Y1714" i="1"/>
  <c r="X1714" i="1"/>
  <c r="AA1714" i="1"/>
  <c r="Z1714" i="1"/>
  <c r="AH1665" i="1"/>
  <c r="AK1665" i="1"/>
  <c r="AJ1665" i="1"/>
  <c r="AI1665" i="1"/>
  <c r="AH1483" i="1"/>
  <c r="AK1483" i="1"/>
  <c r="AJ1483" i="1"/>
  <c r="AI1483" i="1"/>
  <c r="Y2022" i="1"/>
  <c r="X2022" i="1"/>
  <c r="Z2022" i="1"/>
  <c r="AA2022" i="1"/>
  <c r="Y1826" i="1"/>
  <c r="X1826" i="1"/>
  <c r="Z1826" i="1"/>
  <c r="AA1826" i="1"/>
  <c r="Z1571" i="1"/>
  <c r="Y1571" i="1"/>
  <c r="X1571" i="1"/>
  <c r="AA1571" i="1"/>
  <c r="AH1763" i="1"/>
  <c r="AK1763" i="1"/>
  <c r="AJ1763" i="1"/>
  <c r="AI1763" i="1"/>
  <c r="AK1406" i="1"/>
  <c r="AJ1406" i="1"/>
  <c r="AI1406" i="1"/>
  <c r="AH1406" i="1"/>
  <c r="AA1301" i="1"/>
  <c r="Z1301" i="1"/>
  <c r="Y1301" i="1"/>
  <c r="X1301" i="1"/>
  <c r="AK1756" i="1"/>
  <c r="AJ1756" i="1"/>
  <c r="AI1756" i="1"/>
  <c r="AH1756" i="1"/>
  <c r="AK1644" i="1"/>
  <c r="AJ1644" i="1"/>
  <c r="AI1644" i="1"/>
  <c r="AH1644" i="1"/>
  <c r="Y1378" i="1"/>
  <c r="X1378" i="1"/>
  <c r="AA1378" i="1"/>
  <c r="Z1378" i="1"/>
  <c r="Y1322" i="1"/>
  <c r="X1322" i="1"/>
  <c r="AA1322" i="1"/>
  <c r="Z1322" i="1"/>
  <c r="AH1231" i="1"/>
  <c r="AK1231" i="1"/>
  <c r="AJ1231" i="1"/>
  <c r="AI1231" i="1"/>
  <c r="AK1728" i="1"/>
  <c r="AJ1728" i="1"/>
  <c r="AI1728" i="1"/>
  <c r="AH1728" i="1"/>
  <c r="Z1473" i="1"/>
  <c r="Y1473" i="1"/>
  <c r="X1473" i="1"/>
  <c r="AA1473" i="1"/>
  <c r="Z1375" i="1"/>
  <c r="Y1375" i="1"/>
  <c r="X1375" i="1"/>
  <c r="AA1375" i="1"/>
  <c r="AJ1228" i="1"/>
  <c r="AI1228" i="1"/>
  <c r="AH1228" i="1"/>
  <c r="AK1228" i="1"/>
  <c r="AA1014" i="1"/>
  <c r="Z1014" i="1"/>
  <c r="Y1014" i="1"/>
  <c r="X1014" i="1"/>
  <c r="AA902" i="1"/>
  <c r="Z902" i="1"/>
  <c r="Y902" i="1"/>
  <c r="X902" i="1"/>
  <c r="AA846" i="1"/>
  <c r="Z846" i="1"/>
  <c r="Y846" i="1"/>
  <c r="X846" i="1"/>
  <c r="X969" i="1"/>
  <c r="AA969" i="1"/>
  <c r="Z969" i="1"/>
  <c r="Y969" i="1"/>
  <c r="X871" i="1"/>
  <c r="AA871" i="1"/>
  <c r="Z871" i="1"/>
  <c r="Y871" i="1"/>
  <c r="AI1042" i="1"/>
  <c r="AU1042" i="1" s="1"/>
  <c r="AA724" i="1"/>
  <c r="Z724" i="1"/>
  <c r="Y724" i="1"/>
  <c r="X724" i="1"/>
  <c r="AK1021" i="1"/>
  <c r="AJ1021" i="1"/>
  <c r="AI1021" i="1"/>
  <c r="AH1021" i="1"/>
  <c r="Z801" i="1"/>
  <c r="X801" i="1"/>
  <c r="AA801" i="1"/>
  <c r="Y801" i="1"/>
  <c r="AA689" i="1"/>
  <c r="AJ706" i="1"/>
  <c r="AI706" i="1"/>
  <c r="AH706" i="1"/>
  <c r="AK706" i="1"/>
  <c r="AA367" i="1"/>
  <c r="Z367" i="1"/>
  <c r="Y367" i="1"/>
  <c r="X367" i="1"/>
  <c r="AA612" i="1"/>
  <c r="Y612" i="1"/>
  <c r="X612" i="1"/>
  <c r="Z612" i="1"/>
  <c r="AU433" i="1"/>
  <c r="AT433" i="1"/>
  <c r="AS433" i="1"/>
  <c r="AR433" i="1"/>
  <c r="AU377" i="1"/>
  <c r="AT377" i="1"/>
  <c r="AS377" i="1"/>
  <c r="AR377" i="1"/>
  <c r="AJ608" i="1"/>
  <c r="AI608" i="1"/>
  <c r="AK608" i="1"/>
  <c r="AH608" i="1"/>
  <c r="AJ566" i="1"/>
  <c r="AI566" i="1"/>
  <c r="AH566" i="1"/>
  <c r="AK566" i="1"/>
  <c r="AK468" i="1"/>
  <c r="AJ468" i="1"/>
  <c r="AI468" i="1"/>
  <c r="AH468" i="1"/>
  <c r="AK356" i="1"/>
  <c r="AJ356" i="1"/>
  <c r="AI356" i="1"/>
  <c r="AH356" i="1"/>
  <c r="AH762" i="1"/>
  <c r="AH727" i="1"/>
  <c r="AK727" i="1"/>
  <c r="AJ727" i="1"/>
  <c r="AI727" i="1"/>
  <c r="AU55" i="1"/>
  <c r="AT55" i="1"/>
  <c r="AS55" i="1"/>
  <c r="AR55" i="1"/>
  <c r="AK258" i="1"/>
  <c r="AJ258" i="1"/>
  <c r="AI258" i="1"/>
  <c r="AH258" i="1"/>
  <c r="AK34" i="1"/>
  <c r="AJ34" i="1"/>
  <c r="AI34" i="1"/>
  <c r="AH34" i="1"/>
  <c r="AK580" i="1"/>
  <c r="AS580" i="1" s="1"/>
  <c r="AA52" i="1"/>
  <c r="Z52" i="1"/>
  <c r="Y52" i="1"/>
  <c r="X52" i="1"/>
  <c r="AK115" i="1"/>
  <c r="AI115" i="1"/>
  <c r="AJ115" i="1"/>
  <c r="AH115" i="1"/>
  <c r="AI241" i="1"/>
  <c r="AK241" i="1"/>
  <c r="AJ241" i="1"/>
  <c r="AH241" i="1"/>
  <c r="AK248" i="1"/>
  <c r="AJ248" i="1"/>
  <c r="AI248" i="1"/>
  <c r="AH248" i="1"/>
  <c r="AS258" i="1" l="1"/>
  <c r="AR258" i="1"/>
  <c r="AU258" i="1"/>
  <c r="AT258" i="1"/>
  <c r="AK1375" i="1"/>
  <c r="AJ1375" i="1"/>
  <c r="AI1375" i="1"/>
  <c r="AH1375" i="1"/>
  <c r="AK1781" i="1"/>
  <c r="AJ1781" i="1"/>
  <c r="AI1781" i="1"/>
  <c r="AH1781" i="1"/>
  <c r="AS1641" i="1"/>
  <c r="AR1641" i="1"/>
  <c r="AU1641" i="1"/>
  <c r="AT1641" i="1"/>
  <c r="AR1630" i="1"/>
  <c r="AU1630" i="1"/>
  <c r="AT1630" i="1"/>
  <c r="AS1630" i="1"/>
  <c r="AR2320" i="1"/>
  <c r="AU2320" i="1"/>
  <c r="AS2320" i="1"/>
  <c r="AT2320" i="1"/>
  <c r="AS2218" i="1"/>
  <c r="AR2218" i="1"/>
  <c r="AU2218" i="1"/>
  <c r="AT2218" i="1"/>
  <c r="AS2414" i="1"/>
  <c r="AR2414" i="1"/>
  <c r="AT2414" i="1"/>
  <c r="AU2414" i="1"/>
  <c r="AS2470" i="1"/>
  <c r="AR2470" i="1"/>
  <c r="AT2470" i="1"/>
  <c r="AU2470" i="1"/>
  <c r="AS2526" i="1"/>
  <c r="AR2526" i="1"/>
  <c r="AT2526" i="1"/>
  <c r="AU2526" i="1"/>
  <c r="AK2603" i="1"/>
  <c r="AJ2603" i="1"/>
  <c r="AI2603" i="1"/>
  <c r="AH2603" i="1"/>
  <c r="AJ2817" i="1"/>
  <c r="AI2817" i="1"/>
  <c r="AH2817" i="1"/>
  <c r="AK2817" i="1"/>
  <c r="AU3104" i="1"/>
  <c r="AT3104" i="1"/>
  <c r="AS3104" i="1"/>
  <c r="AR3104" i="1"/>
  <c r="AK3331" i="1"/>
  <c r="AH3331" i="1"/>
  <c r="AI3331" i="1"/>
  <c r="AJ3331" i="1"/>
  <c r="AK3345" i="1"/>
  <c r="AJ3345" i="1"/>
  <c r="AI3345" i="1"/>
  <c r="AH3345" i="1"/>
  <c r="AT3440" i="1"/>
  <c r="AS3440" i="1"/>
  <c r="AR3440" i="1"/>
  <c r="AU3440" i="1"/>
  <c r="AK3405" i="1"/>
  <c r="AJ3405" i="1"/>
  <c r="AI3405" i="1"/>
  <c r="AH3405" i="1"/>
  <c r="AT3412" i="1"/>
  <c r="AS3412" i="1"/>
  <c r="AR3412" i="1"/>
  <c r="AU3412" i="1"/>
  <c r="AK220" i="1"/>
  <c r="AJ220" i="1"/>
  <c r="AI220" i="1"/>
  <c r="AH220" i="1"/>
  <c r="AT370" i="1"/>
  <c r="AS370" i="1"/>
  <c r="AR370" i="1"/>
  <c r="AU370" i="1"/>
  <c r="AJ1112" i="1"/>
  <c r="AI1112" i="1"/>
  <c r="AH1112" i="1"/>
  <c r="AK1112" i="1"/>
  <c r="AS1459" i="1"/>
  <c r="AR1459" i="1"/>
  <c r="AU1459" i="1"/>
  <c r="AT1459" i="1"/>
  <c r="AK1585" i="1"/>
  <c r="AJ1585" i="1"/>
  <c r="AI1585" i="1"/>
  <c r="AH1585" i="1"/>
  <c r="AK2019" i="1"/>
  <c r="AJ2019" i="1"/>
  <c r="AI2019" i="1"/>
  <c r="AH2019" i="1"/>
  <c r="AJ1718" i="1"/>
  <c r="AI1718" i="1"/>
  <c r="AH1718" i="1"/>
  <c r="AK1718" i="1"/>
  <c r="AU2085" i="1"/>
  <c r="AT2085" i="1"/>
  <c r="AS2085" i="1"/>
  <c r="AR2085" i="1"/>
  <c r="AI2225" i="1"/>
  <c r="AH2225" i="1"/>
  <c r="AK2225" i="1"/>
  <c r="AJ2225" i="1"/>
  <c r="AK2785" i="1"/>
  <c r="AJ2785" i="1"/>
  <c r="AI2785" i="1"/>
  <c r="AH2785" i="1"/>
  <c r="AI3527" i="1"/>
  <c r="AH3527" i="1"/>
  <c r="AK3527" i="1"/>
  <c r="AJ3527" i="1"/>
  <c r="AK45" i="1"/>
  <c r="AJ45" i="1"/>
  <c r="AH45" i="1"/>
  <c r="AI45" i="1"/>
  <c r="AS62" i="1"/>
  <c r="AR62" i="1"/>
  <c r="AT62" i="1"/>
  <c r="AU62" i="1"/>
  <c r="AT559" i="1"/>
  <c r="AS559" i="1"/>
  <c r="AR559" i="1"/>
  <c r="AU559" i="1"/>
  <c r="AK318" i="1"/>
  <c r="AJ318" i="1"/>
  <c r="AI318" i="1"/>
  <c r="AH318" i="1"/>
  <c r="AT1035" i="1"/>
  <c r="AS1035" i="1"/>
  <c r="AR1035" i="1"/>
  <c r="AU1035" i="1"/>
  <c r="AJ752" i="1"/>
  <c r="AH752" i="1"/>
  <c r="AK752" i="1"/>
  <c r="AI752" i="1"/>
  <c r="AT1119" i="1"/>
  <c r="AS1119" i="1"/>
  <c r="AR1119" i="1"/>
  <c r="AU1119" i="1"/>
  <c r="AT1105" i="1"/>
  <c r="AS1105" i="1"/>
  <c r="AR1105" i="1"/>
  <c r="AU1105" i="1"/>
  <c r="AJ986" i="1"/>
  <c r="AI986" i="1"/>
  <c r="AH986" i="1"/>
  <c r="AK986" i="1"/>
  <c r="AK1851" i="1"/>
  <c r="AJ1851" i="1"/>
  <c r="AI1851" i="1"/>
  <c r="AH1851" i="1"/>
  <c r="AU2372" i="1"/>
  <c r="AT2372" i="1"/>
  <c r="AS2372" i="1"/>
  <c r="AR2372" i="1"/>
  <c r="BB2533" i="1"/>
  <c r="BC2533" i="1"/>
  <c r="BD2533" i="1"/>
  <c r="BE2533" i="1"/>
  <c r="AK2565" i="1"/>
  <c r="AJ2565" i="1"/>
  <c r="AI2565" i="1"/>
  <c r="AH2565" i="1"/>
  <c r="AU2670" i="1"/>
  <c r="AT2670" i="1"/>
  <c r="AS2670" i="1"/>
  <c r="AR2670" i="1"/>
  <c r="AS3170" i="1"/>
  <c r="AR3170" i="1"/>
  <c r="AU3170" i="1"/>
  <c r="AT3170" i="1"/>
  <c r="AK3387" i="1"/>
  <c r="AJ3387" i="1"/>
  <c r="AI3387" i="1"/>
  <c r="AH3387" i="1"/>
  <c r="AK3566" i="1"/>
  <c r="AJ3566" i="1"/>
  <c r="AH3566" i="1"/>
  <c r="AI3566" i="1"/>
  <c r="AJ3531" i="1"/>
  <c r="AK3531" i="1"/>
  <c r="AI3531" i="1"/>
  <c r="AH3531" i="1"/>
  <c r="AU293" i="1"/>
  <c r="AT293" i="1"/>
  <c r="AS293" i="1"/>
  <c r="AR293" i="1"/>
  <c r="AK178" i="1"/>
  <c r="AJ178" i="1"/>
  <c r="AI178" i="1"/>
  <c r="AH178" i="1"/>
  <c r="AT755" i="1"/>
  <c r="AS755" i="1"/>
  <c r="AR755" i="1"/>
  <c r="AU755" i="1"/>
  <c r="AJ279" i="1"/>
  <c r="AI279" i="1"/>
  <c r="AH279" i="1"/>
  <c r="AK279" i="1"/>
  <c r="AT510" i="1"/>
  <c r="AS510" i="1"/>
  <c r="AR510" i="1"/>
  <c r="AU510" i="1"/>
  <c r="AS661" i="1"/>
  <c r="AU661" i="1"/>
  <c r="AT661" i="1"/>
  <c r="AR661" i="1"/>
  <c r="AS787" i="1"/>
  <c r="AU787" i="1"/>
  <c r="AT787" i="1"/>
  <c r="AR787" i="1"/>
  <c r="AJ1028" i="1"/>
  <c r="AI1028" i="1"/>
  <c r="AH1028" i="1"/>
  <c r="AK1028" i="1"/>
  <c r="AU2239" i="1"/>
  <c r="AT2239" i="1"/>
  <c r="AS2239" i="1"/>
  <c r="AR2239" i="1"/>
  <c r="AR2348" i="1"/>
  <c r="AU2348" i="1"/>
  <c r="AS2348" i="1"/>
  <c r="AT2348" i="1"/>
  <c r="AK2236" i="1"/>
  <c r="AJ2236" i="1"/>
  <c r="AI2236" i="1"/>
  <c r="AH2236" i="1"/>
  <c r="AK2488" i="1"/>
  <c r="AJ2488" i="1"/>
  <c r="AI2488" i="1"/>
  <c r="AH2488" i="1"/>
  <c r="AK2918" i="1"/>
  <c r="AJ2918" i="1"/>
  <c r="AI2918" i="1"/>
  <c r="AH2918" i="1"/>
  <c r="AJ3058" i="1"/>
  <c r="AI3058" i="1"/>
  <c r="AH3058" i="1"/>
  <c r="AK3058" i="1"/>
  <c r="AK3300" i="1"/>
  <c r="AJ3300" i="1"/>
  <c r="AH3300" i="1"/>
  <c r="AI3300" i="1"/>
  <c r="AU3436" i="1"/>
  <c r="AT3436" i="1"/>
  <c r="AS3436" i="1"/>
  <c r="AR3436" i="1"/>
  <c r="AU3468" i="1"/>
  <c r="AS3468" i="1"/>
  <c r="AR3468" i="1"/>
  <c r="AT3468" i="1"/>
  <c r="AU3482" i="1"/>
  <c r="AS3482" i="1"/>
  <c r="AR3482" i="1"/>
  <c r="AT3482" i="1"/>
  <c r="AT129" i="1"/>
  <c r="AS129" i="1"/>
  <c r="AR129" i="1"/>
  <c r="AU129" i="1"/>
  <c r="AU409" i="1"/>
  <c r="AT409" i="1"/>
  <c r="AS409" i="1"/>
  <c r="AR409" i="1"/>
  <c r="AT545" i="1"/>
  <c r="AS545" i="1"/>
  <c r="AU545" i="1"/>
  <c r="AR545" i="1"/>
  <c r="AS731" i="1"/>
  <c r="AU731" i="1"/>
  <c r="AT731" i="1"/>
  <c r="AR731" i="1"/>
  <c r="AJ874" i="1"/>
  <c r="AI874" i="1"/>
  <c r="AH874" i="1"/>
  <c r="AK874" i="1"/>
  <c r="AJ1126" i="1"/>
  <c r="AI1126" i="1"/>
  <c r="AH1126" i="1"/>
  <c r="AK1126" i="1"/>
  <c r="AU1413" i="1"/>
  <c r="AT1413" i="1"/>
  <c r="AS1413" i="1"/>
  <c r="AR1413" i="1"/>
  <c r="AK1949" i="1"/>
  <c r="AJ1949" i="1"/>
  <c r="AI1949" i="1"/>
  <c r="AH1949" i="1"/>
  <c r="AR2250" i="1"/>
  <c r="AU2250" i="1"/>
  <c r="AS2250" i="1"/>
  <c r="AT2250" i="1"/>
  <c r="AK2274" i="1"/>
  <c r="AJ2274" i="1"/>
  <c r="AH2274" i="1"/>
  <c r="AI2274" i="1"/>
  <c r="BB2505" i="1"/>
  <c r="BE2505" i="1"/>
  <c r="BC2505" i="1"/>
  <c r="BD2505" i="1"/>
  <c r="AS2456" i="1"/>
  <c r="AR2456" i="1"/>
  <c r="AT2456" i="1"/>
  <c r="AU2456" i="1"/>
  <c r="AS2512" i="1"/>
  <c r="AR2512" i="1"/>
  <c r="AT2512" i="1"/>
  <c r="AU2512" i="1"/>
  <c r="AK2810" i="1"/>
  <c r="AJ2810" i="1"/>
  <c r="AI2810" i="1"/>
  <c r="AH2810" i="1"/>
  <c r="AK2834" i="1"/>
  <c r="AJ2834" i="1"/>
  <c r="AI2834" i="1"/>
  <c r="AH2834" i="1"/>
  <c r="AK3209" i="1"/>
  <c r="AJ3209" i="1"/>
  <c r="AI3209" i="1"/>
  <c r="AH3209" i="1"/>
  <c r="AT3604" i="1"/>
  <c r="AS3604" i="1"/>
  <c r="AU3604" i="1"/>
  <c r="AR3604" i="1"/>
  <c r="AS3667" i="1"/>
  <c r="AR3667" i="1"/>
  <c r="AT3667" i="1"/>
  <c r="AU3667" i="1"/>
  <c r="AU181" i="1"/>
  <c r="AT181" i="1"/>
  <c r="AS181" i="1"/>
  <c r="AR181" i="1"/>
  <c r="AS104" i="1"/>
  <c r="AR104" i="1"/>
  <c r="AU104" i="1"/>
  <c r="AT104" i="1"/>
  <c r="AU360" i="1"/>
  <c r="AT360" i="1"/>
  <c r="AS360" i="1"/>
  <c r="AR360" i="1"/>
  <c r="AR664" i="1"/>
  <c r="AU664" i="1"/>
  <c r="AT664" i="1"/>
  <c r="AS664" i="1"/>
  <c r="AT426" i="1"/>
  <c r="AS426" i="1"/>
  <c r="AR426" i="1"/>
  <c r="AU426" i="1"/>
  <c r="AU489" i="1"/>
  <c r="AH605" i="1"/>
  <c r="AJ1578" i="1"/>
  <c r="AI1578" i="1"/>
  <c r="AH1578" i="1"/>
  <c r="AK1578" i="1"/>
  <c r="AJ1760" i="1"/>
  <c r="AI1760" i="1"/>
  <c r="AH1760" i="1"/>
  <c r="AK1760" i="1"/>
  <c r="AJ1970" i="1"/>
  <c r="AI2197" i="1"/>
  <c r="AH2197" i="1"/>
  <c r="AK2197" i="1"/>
  <c r="AJ2197" i="1"/>
  <c r="AK2673" i="1"/>
  <c r="AJ2673" i="1"/>
  <c r="AI2673" i="1"/>
  <c r="AH2673" i="1"/>
  <c r="AK3188" i="1"/>
  <c r="AJ3188" i="1"/>
  <c r="AH3188" i="1"/>
  <c r="AI3188" i="1"/>
  <c r="AK3097" i="1"/>
  <c r="AJ3097" i="1"/>
  <c r="AI3097" i="1"/>
  <c r="AH3097" i="1"/>
  <c r="AK3699" i="1"/>
  <c r="AJ3699" i="1"/>
  <c r="AI3699" i="1"/>
  <c r="AH3699" i="1"/>
  <c r="AJ584" i="1"/>
  <c r="AH584" i="1"/>
  <c r="AK584" i="1"/>
  <c r="AI584" i="1"/>
  <c r="AT1091" i="1"/>
  <c r="AS1091" i="1"/>
  <c r="AR1091" i="1"/>
  <c r="AU1091" i="1"/>
  <c r="AR1182" i="1"/>
  <c r="AU1182" i="1"/>
  <c r="AT1182" i="1"/>
  <c r="AS1182" i="1"/>
  <c r="AJ888" i="1"/>
  <c r="AI888" i="1"/>
  <c r="AH888" i="1"/>
  <c r="AK888" i="1"/>
  <c r="AJ1494" i="1"/>
  <c r="AI1494" i="1"/>
  <c r="AH1494" i="1"/>
  <c r="AK1494" i="1"/>
  <c r="AU1847" i="1"/>
  <c r="AT1847" i="1"/>
  <c r="AS1847" i="1"/>
  <c r="AR1847" i="1"/>
  <c r="AH1791" i="1"/>
  <c r="AK1791" i="1"/>
  <c r="AI1791" i="1"/>
  <c r="AJ1791" i="1"/>
  <c r="AU2096" i="1"/>
  <c r="AT2096" i="1"/>
  <c r="AS2096" i="1"/>
  <c r="AR2096" i="1"/>
  <c r="AI2141" i="1"/>
  <c r="AH2141" i="1"/>
  <c r="AK2141" i="1"/>
  <c r="AJ2141" i="1"/>
  <c r="AK2439" i="1"/>
  <c r="AJ2439" i="1"/>
  <c r="AH2439" i="1"/>
  <c r="AI2439" i="1"/>
  <c r="AK2432" i="1"/>
  <c r="AJ2432" i="1"/>
  <c r="AI2432" i="1"/>
  <c r="AH2432" i="1"/>
  <c r="AK2575" i="1"/>
  <c r="AJ2575" i="1"/>
  <c r="AI2575" i="1"/>
  <c r="AH2575" i="1"/>
  <c r="AH3636" i="1"/>
  <c r="AK3636" i="1"/>
  <c r="AJ3636" i="1"/>
  <c r="AI3636" i="1"/>
  <c r="AT3632" i="1"/>
  <c r="AS3632" i="1"/>
  <c r="AR3632" i="1"/>
  <c r="AU3632" i="1"/>
  <c r="AU3692" i="1"/>
  <c r="AT3692" i="1"/>
  <c r="AS3692" i="1"/>
  <c r="AR3692" i="1"/>
  <c r="AH283" i="1"/>
  <c r="AK283" i="1"/>
  <c r="AJ283" i="1"/>
  <c r="AI283" i="1"/>
  <c r="AT699" i="1"/>
  <c r="AS699" i="1"/>
  <c r="AR699" i="1"/>
  <c r="AU699" i="1"/>
  <c r="AT580" i="1"/>
  <c r="AJ710" i="1"/>
  <c r="AH710" i="1"/>
  <c r="AK710" i="1"/>
  <c r="AI710" i="1"/>
  <c r="AT909" i="1"/>
  <c r="AS909" i="1"/>
  <c r="AR909" i="1"/>
  <c r="AU909" i="1"/>
  <c r="AU1371" i="1"/>
  <c r="AT1371" i="1"/>
  <c r="AS1371" i="1"/>
  <c r="AR1371" i="1"/>
  <c r="AJ1606" i="1"/>
  <c r="AI1606" i="1"/>
  <c r="AH1606" i="1"/>
  <c r="AK1606" i="1"/>
  <c r="AJ1984" i="1"/>
  <c r="AK2302" i="1"/>
  <c r="AJ2302" i="1"/>
  <c r="AH2302" i="1"/>
  <c r="AI2302" i="1"/>
  <c r="AK2281" i="1"/>
  <c r="AJ2281" i="1"/>
  <c r="AI2281" i="1"/>
  <c r="AH2281" i="1"/>
  <c r="AH2778" i="1"/>
  <c r="AK2778" i="1"/>
  <c r="AI2778" i="1"/>
  <c r="AJ2778" i="1"/>
  <c r="AK3146" i="1"/>
  <c r="AJ3146" i="1"/>
  <c r="AI3146" i="1"/>
  <c r="AH3146" i="1"/>
  <c r="AK3251" i="1"/>
  <c r="AJ3251" i="1"/>
  <c r="AI3251" i="1"/>
  <c r="AH3251" i="1"/>
  <c r="AH3363" i="1"/>
  <c r="AR1956" i="1"/>
  <c r="AK3489" i="1"/>
  <c r="AS804" i="1"/>
  <c r="BE804" i="1" s="1"/>
  <c r="AR3048" i="1"/>
  <c r="AK1662" i="1"/>
  <c r="AR3198" i="1"/>
  <c r="AH108" i="1"/>
  <c r="AR3226" i="1"/>
  <c r="AU3695" i="1"/>
  <c r="AR223" i="1"/>
  <c r="AS636" i="1"/>
  <c r="BE636" i="1" s="1"/>
  <c r="AI2316" i="1"/>
  <c r="AH31" i="1"/>
  <c r="AR1070" i="1"/>
  <c r="AK3475" i="1"/>
  <c r="AR125" i="1"/>
  <c r="AR3268" i="1"/>
  <c r="AT468" i="1"/>
  <c r="AS468" i="1"/>
  <c r="AR468" i="1"/>
  <c r="AU468" i="1"/>
  <c r="AR608" i="1"/>
  <c r="AU608" i="1"/>
  <c r="AT608" i="1"/>
  <c r="AS608" i="1"/>
  <c r="BC433" i="1"/>
  <c r="BB433" i="1"/>
  <c r="BE433" i="1"/>
  <c r="BD433" i="1"/>
  <c r="AH367" i="1"/>
  <c r="AK367" i="1"/>
  <c r="AJ367" i="1"/>
  <c r="AI367" i="1"/>
  <c r="AK1322" i="1"/>
  <c r="AJ1322" i="1"/>
  <c r="AI1322" i="1"/>
  <c r="AH1322" i="1"/>
  <c r="AK1826" i="1"/>
  <c r="AJ1826" i="1"/>
  <c r="AI1826" i="1"/>
  <c r="AH1826" i="1"/>
  <c r="AK1714" i="1"/>
  <c r="AJ1714" i="1"/>
  <c r="AI1714" i="1"/>
  <c r="AH1714" i="1"/>
  <c r="AK1812" i="1"/>
  <c r="AJ1812" i="1"/>
  <c r="AI1812" i="1"/>
  <c r="AH1812" i="1"/>
  <c r="AK2005" i="1"/>
  <c r="AJ2005" i="1"/>
  <c r="AI2005" i="1"/>
  <c r="AH2005" i="1"/>
  <c r="AK2148" i="1"/>
  <c r="AJ2148" i="1"/>
  <c r="AI2148" i="1"/>
  <c r="AH2148" i="1"/>
  <c r="AR2915" i="1"/>
  <c r="AU2915" i="1"/>
  <c r="AS2915" i="1"/>
  <c r="AT2915" i="1"/>
  <c r="AK3065" i="1"/>
  <c r="AJ3065" i="1"/>
  <c r="AI3065" i="1"/>
  <c r="AH3065" i="1"/>
  <c r="AJ3114" i="1"/>
  <c r="AI3114" i="1"/>
  <c r="AH3114" i="1"/>
  <c r="AK3114" i="1"/>
  <c r="AU3324" i="1"/>
  <c r="AT3324" i="1"/>
  <c r="AS3324" i="1"/>
  <c r="AR3324" i="1"/>
  <c r="AS3548" i="1"/>
  <c r="AR3548" i="1"/>
  <c r="AU3548" i="1"/>
  <c r="AT3548" i="1"/>
  <c r="AS132" i="1"/>
  <c r="AR132" i="1"/>
  <c r="AU132" i="1"/>
  <c r="AT132" i="1"/>
  <c r="AU304" i="1"/>
  <c r="AT304" i="1"/>
  <c r="AS304" i="1"/>
  <c r="AR304" i="1"/>
  <c r="AK1305" i="1"/>
  <c r="AJ1305" i="1"/>
  <c r="AI1305" i="1"/>
  <c r="AH1305" i="1"/>
  <c r="AU1158" i="1"/>
  <c r="AT1158" i="1"/>
  <c r="AS1158" i="1"/>
  <c r="AR1158" i="1"/>
  <c r="AU1326" i="1"/>
  <c r="AT1326" i="1"/>
  <c r="AS1326" i="1"/>
  <c r="AR1326" i="1"/>
  <c r="AU1648" i="1"/>
  <c r="AT1648" i="1"/>
  <c r="AS1648" i="1"/>
  <c r="AR1648" i="1"/>
  <c r="AK2050" i="1"/>
  <c r="AJ2050" i="1"/>
  <c r="AI2050" i="1"/>
  <c r="AH2050" i="1"/>
  <c r="AK1546" i="1"/>
  <c r="AJ1546" i="1"/>
  <c r="AI1546" i="1"/>
  <c r="AH1546" i="1"/>
  <c r="AK1686" i="1"/>
  <c r="AJ1686" i="1"/>
  <c r="AI1686" i="1"/>
  <c r="AH1686" i="1"/>
  <c r="AK1809" i="1"/>
  <c r="AJ1809" i="1"/>
  <c r="AI1809" i="1"/>
  <c r="AH1809" i="1"/>
  <c r="AS1977" i="1"/>
  <c r="AR1977" i="1"/>
  <c r="AT1977" i="1"/>
  <c r="AU1977" i="1"/>
  <c r="AJ2054" i="1"/>
  <c r="AI2054" i="1"/>
  <c r="AH2054" i="1"/>
  <c r="AK2054" i="1"/>
  <c r="AH2057" i="1"/>
  <c r="AK2057" i="1"/>
  <c r="AI2057" i="1"/>
  <c r="AJ2057" i="1"/>
  <c r="AU2169" i="1"/>
  <c r="AT2169" i="1"/>
  <c r="AS2169" i="1"/>
  <c r="AR2169" i="1"/>
  <c r="AK2509" i="1"/>
  <c r="AJ2509" i="1"/>
  <c r="AH2509" i="1"/>
  <c r="AI2509" i="1"/>
  <c r="AK3009" i="1"/>
  <c r="AJ3009" i="1"/>
  <c r="AI3009" i="1"/>
  <c r="AH3009" i="1"/>
  <c r="AK3202" i="1"/>
  <c r="AJ3202" i="1"/>
  <c r="AH3202" i="1"/>
  <c r="AI3202" i="1"/>
  <c r="AU3163" i="1"/>
  <c r="AT3163" i="1"/>
  <c r="AS3163" i="1"/>
  <c r="AR3163" i="1"/>
  <c r="AU3450" i="1"/>
  <c r="AT3450" i="1"/>
  <c r="AS3450" i="1"/>
  <c r="AR3450" i="1"/>
  <c r="AT185" i="1"/>
  <c r="AS185" i="1"/>
  <c r="AR185" i="1"/>
  <c r="AU185" i="1"/>
  <c r="AU447" i="1"/>
  <c r="AT447" i="1"/>
  <c r="AS447" i="1"/>
  <c r="AR447" i="1"/>
  <c r="AT769" i="1"/>
  <c r="AS769" i="1"/>
  <c r="AR769" i="1"/>
  <c r="AU769" i="1"/>
  <c r="BE790" i="1"/>
  <c r="BC790" i="1"/>
  <c r="BB790" i="1"/>
  <c r="BD790" i="1"/>
  <c r="AK1221" i="1"/>
  <c r="AJ1221" i="1"/>
  <c r="AI1221" i="1"/>
  <c r="AH1221" i="1"/>
  <c r="AJ2068" i="1"/>
  <c r="AI2068" i="1"/>
  <c r="AH2068" i="1"/>
  <c r="AK2068" i="1"/>
  <c r="AK2547" i="1"/>
  <c r="AI2547" i="1"/>
  <c r="AH2547" i="1"/>
  <c r="AJ2547" i="1"/>
  <c r="AK2904" i="1"/>
  <c r="AJ2904" i="1"/>
  <c r="AI2904" i="1"/>
  <c r="AH2904" i="1"/>
  <c r="AU3121" i="1"/>
  <c r="AT3121" i="1"/>
  <c r="AS3121" i="1"/>
  <c r="AR3121" i="1"/>
  <c r="AS3384" i="1"/>
  <c r="AR3384" i="1"/>
  <c r="AT3384" i="1"/>
  <c r="AU3384" i="1"/>
  <c r="AT3471" i="1"/>
  <c r="AR3471" i="1"/>
  <c r="AU3471" i="1"/>
  <c r="AS3471" i="1"/>
  <c r="AH3741" i="1"/>
  <c r="AK3741" i="1"/>
  <c r="AJ3741" i="1"/>
  <c r="AI3741" i="1"/>
  <c r="AK500" i="1"/>
  <c r="AJ500" i="1"/>
  <c r="AI500" i="1"/>
  <c r="AH500" i="1"/>
  <c r="AH479" i="1"/>
  <c r="AK479" i="1"/>
  <c r="AJ479" i="1"/>
  <c r="AI479" i="1"/>
  <c r="AK1235" i="1"/>
  <c r="AJ1235" i="1"/>
  <c r="AI1235" i="1"/>
  <c r="AH1235" i="1"/>
  <c r="AU1270" i="1"/>
  <c r="AT1270" i="1"/>
  <c r="AS1270" i="1"/>
  <c r="AR1270" i="1"/>
  <c r="AK1854" i="1"/>
  <c r="AJ1854" i="1"/>
  <c r="AI1854" i="1"/>
  <c r="AH1854" i="1"/>
  <c r="AK1840" i="1"/>
  <c r="AJ1840" i="1"/>
  <c r="AI1840" i="1"/>
  <c r="AH1840" i="1"/>
  <c r="AK2064" i="1"/>
  <c r="AJ2064" i="1"/>
  <c r="AI2064" i="1"/>
  <c r="AH2064" i="1"/>
  <c r="AJ1872" i="1"/>
  <c r="AI1872" i="1"/>
  <c r="AH1872" i="1"/>
  <c r="AK1872" i="1"/>
  <c r="AU2407" i="1"/>
  <c r="AT2407" i="1"/>
  <c r="AS2407" i="1"/>
  <c r="AR2407" i="1"/>
  <c r="AU2722" i="1"/>
  <c r="AT2722" i="1"/>
  <c r="AS2722" i="1"/>
  <c r="AR2722" i="1"/>
  <c r="AH2708" i="1"/>
  <c r="AK2708" i="1"/>
  <c r="AI2708" i="1"/>
  <c r="AJ2708" i="1"/>
  <c r="AK3023" i="1"/>
  <c r="AJ3023" i="1"/>
  <c r="AI3023" i="1"/>
  <c r="AH3023" i="1"/>
  <c r="AK3272" i="1"/>
  <c r="AJ3272" i="1"/>
  <c r="AH3272" i="1"/>
  <c r="AI3272" i="1"/>
  <c r="AK3293" i="1"/>
  <c r="AJ3293" i="1"/>
  <c r="AI3293" i="1"/>
  <c r="AH3293" i="1"/>
  <c r="AT3391" i="1"/>
  <c r="AU3391" i="1"/>
  <c r="AS3391" i="1"/>
  <c r="AR3391" i="1"/>
  <c r="AU276" i="1"/>
  <c r="AT276" i="1"/>
  <c r="AS276" i="1"/>
  <c r="AR276" i="1"/>
  <c r="AU290" i="1"/>
  <c r="AT290" i="1"/>
  <c r="AS290" i="1"/>
  <c r="AR290" i="1"/>
  <c r="AS216" i="1"/>
  <c r="AR216" i="1"/>
  <c r="AU216" i="1"/>
  <c r="AT216" i="1"/>
  <c r="AU514" i="1"/>
  <c r="AT514" i="1"/>
  <c r="AS514" i="1"/>
  <c r="AR514" i="1"/>
  <c r="AT643" i="1"/>
  <c r="AS643" i="1"/>
  <c r="AR643" i="1"/>
  <c r="AU643" i="1"/>
  <c r="AT412" i="1"/>
  <c r="AS412" i="1"/>
  <c r="AR412" i="1"/>
  <c r="AU412" i="1"/>
  <c r="BC405" i="1"/>
  <c r="BB405" i="1"/>
  <c r="BE405" i="1"/>
  <c r="BD405" i="1"/>
  <c r="AK1333" i="1"/>
  <c r="AJ1333" i="1"/>
  <c r="AI1333" i="1"/>
  <c r="AH1333" i="1"/>
  <c r="AU1550" i="1"/>
  <c r="AT1550" i="1"/>
  <c r="AS1550" i="1"/>
  <c r="AR1550" i="1"/>
  <c r="AK1560" i="1"/>
  <c r="AJ1560" i="1"/>
  <c r="AI1560" i="1"/>
  <c r="AH1560" i="1"/>
  <c r="AK1994" i="1"/>
  <c r="AJ1994" i="1"/>
  <c r="AI1994" i="1"/>
  <c r="AH1994" i="1"/>
  <c r="AK2152" i="1"/>
  <c r="AJ2152" i="1"/>
  <c r="AI2152" i="1"/>
  <c r="AH2152" i="1"/>
  <c r="AK2659" i="1"/>
  <c r="AJ2659" i="1"/>
  <c r="AI2659" i="1"/>
  <c r="AH2659" i="1"/>
  <c r="AK3083" i="1"/>
  <c r="AJ3083" i="1"/>
  <c r="AI3083" i="1"/>
  <c r="AH3083" i="1"/>
  <c r="AT3485" i="1"/>
  <c r="AR3485" i="1"/>
  <c r="AU3485" i="1"/>
  <c r="AS3485" i="1"/>
  <c r="AJ3573" i="1"/>
  <c r="AI3573" i="1"/>
  <c r="AK3573" i="1"/>
  <c r="AH3573" i="1"/>
  <c r="AK73" i="1"/>
  <c r="AJ73" i="1"/>
  <c r="AH73" i="1"/>
  <c r="AI73" i="1"/>
  <c r="AK136" i="1"/>
  <c r="AJ136" i="1"/>
  <c r="AI136" i="1"/>
  <c r="AH136" i="1"/>
  <c r="AU332" i="1"/>
  <c r="AT332" i="1"/>
  <c r="AS332" i="1"/>
  <c r="AR332" i="1"/>
  <c r="AH297" i="1"/>
  <c r="AK297" i="1"/>
  <c r="AJ297" i="1"/>
  <c r="AI297" i="1"/>
  <c r="AI535" i="1"/>
  <c r="AH535" i="1"/>
  <c r="AK535" i="1"/>
  <c r="AJ535" i="1"/>
  <c r="AT1063" i="1"/>
  <c r="AS1063" i="1"/>
  <c r="AR1063" i="1"/>
  <c r="AU1063" i="1"/>
  <c r="AU850" i="1"/>
  <c r="AT850" i="1"/>
  <c r="AS850" i="1"/>
  <c r="AR850" i="1"/>
  <c r="AU836" i="1"/>
  <c r="AT836" i="1"/>
  <c r="AS836" i="1"/>
  <c r="AR836" i="1"/>
  <c r="AI605" i="1"/>
  <c r="AK1263" i="1"/>
  <c r="AJ1263" i="1"/>
  <c r="AI1263" i="1"/>
  <c r="AH1263" i="1"/>
  <c r="AR1490" i="1"/>
  <c r="AU1490" i="1"/>
  <c r="AT1490" i="1"/>
  <c r="AS1490" i="1"/>
  <c r="AS1669" i="1"/>
  <c r="AR1669" i="1"/>
  <c r="AU1669" i="1"/>
  <c r="AT1669" i="1"/>
  <c r="AJ1186" i="1"/>
  <c r="AI1186" i="1"/>
  <c r="AH1186" i="1"/>
  <c r="AK1186" i="1"/>
  <c r="AJ1452" i="1"/>
  <c r="AI1452" i="1"/>
  <c r="AH1452" i="1"/>
  <c r="AK1452" i="1"/>
  <c r="AR1154" i="1"/>
  <c r="AU1154" i="1"/>
  <c r="AT1154" i="1"/>
  <c r="AS1154" i="1"/>
  <c r="AK1518" i="1"/>
  <c r="AJ1518" i="1"/>
  <c r="AI1518" i="1"/>
  <c r="AH1518" i="1"/>
  <c r="AK1935" i="1"/>
  <c r="AJ1935" i="1"/>
  <c r="AI1935" i="1"/>
  <c r="AH1935" i="1"/>
  <c r="AK1893" i="1"/>
  <c r="AJ1893" i="1"/>
  <c r="AI1893" i="1"/>
  <c r="AH1893" i="1"/>
  <c r="AU1987" i="1"/>
  <c r="AT1987" i="1"/>
  <c r="AS1987" i="1"/>
  <c r="AR1987" i="1"/>
  <c r="AK1914" i="1"/>
  <c r="AK2946" i="1"/>
  <c r="AJ2946" i="1"/>
  <c r="AI2946" i="1"/>
  <c r="AH2946" i="1"/>
  <c r="AS3401" i="1"/>
  <c r="AR3401" i="1"/>
  <c r="AT3401" i="1"/>
  <c r="AU3401" i="1"/>
  <c r="AH3338" i="1"/>
  <c r="AK3338" i="1"/>
  <c r="AJ3338" i="1"/>
  <c r="AI3338" i="1"/>
  <c r="AU195" i="1"/>
  <c r="AT195" i="1"/>
  <c r="AS195" i="1"/>
  <c r="AR195" i="1"/>
  <c r="AU363" i="1"/>
  <c r="AT363" i="1"/>
  <c r="AS363" i="1"/>
  <c r="AR363" i="1"/>
  <c r="AU486" i="1"/>
  <c r="AT486" i="1"/>
  <c r="AS486" i="1"/>
  <c r="AR486" i="1"/>
  <c r="AU461" i="1"/>
  <c r="AT461" i="1"/>
  <c r="AS461" i="1"/>
  <c r="AR461" i="1"/>
  <c r="AT601" i="1"/>
  <c r="AS601" i="1"/>
  <c r="AU601" i="1"/>
  <c r="AR601" i="1"/>
  <c r="AK1627" i="1"/>
  <c r="AJ1627" i="1"/>
  <c r="AI1627" i="1"/>
  <c r="AH1627" i="1"/>
  <c r="AH1539" i="1"/>
  <c r="AK1539" i="1"/>
  <c r="AJ1539" i="1"/>
  <c r="AI1539" i="1"/>
  <c r="AR2292" i="1"/>
  <c r="AU2292" i="1"/>
  <c r="AS2292" i="1"/>
  <c r="AT2292" i="1"/>
  <c r="BB2477" i="1"/>
  <c r="BE2477" i="1"/>
  <c r="BC2477" i="1"/>
  <c r="BD2477" i="1"/>
  <c r="AI2554" i="1"/>
  <c r="AH2554" i="1"/>
  <c r="AK2554" i="1"/>
  <c r="AJ2554" i="1"/>
  <c r="AK2698" i="1"/>
  <c r="AJ2698" i="1"/>
  <c r="AI2698" i="1"/>
  <c r="AH2698" i="1"/>
  <c r="AR2929" i="1"/>
  <c r="AU2929" i="1"/>
  <c r="AS2929" i="1"/>
  <c r="AT2929" i="1"/>
  <c r="AK2897" i="1"/>
  <c r="AJ2897" i="1"/>
  <c r="AH2897" i="1"/>
  <c r="AI2897" i="1"/>
  <c r="AT3107" i="1"/>
  <c r="AS3107" i="1"/>
  <c r="AR3107" i="1"/>
  <c r="AU3107" i="1"/>
  <c r="AK3156" i="1"/>
  <c r="AJ3156" i="1"/>
  <c r="AI3156" i="1"/>
  <c r="AH3156" i="1"/>
  <c r="AU3478" i="1"/>
  <c r="AT3478" i="1"/>
  <c r="AR3478" i="1"/>
  <c r="AS3478" i="1"/>
  <c r="AT3590" i="1"/>
  <c r="AS3590" i="1"/>
  <c r="AU3590" i="1"/>
  <c r="AR3590" i="1"/>
  <c r="AJ570" i="1"/>
  <c r="AH570" i="1"/>
  <c r="AK570" i="1"/>
  <c r="AI570" i="1"/>
  <c r="AU503" i="1"/>
  <c r="AT503" i="1"/>
  <c r="AS503" i="1"/>
  <c r="AR503" i="1"/>
  <c r="AU580" i="1"/>
  <c r="AK1361" i="1"/>
  <c r="AJ1361" i="1"/>
  <c r="AI1361" i="1"/>
  <c r="AH1361" i="1"/>
  <c r="AU1242" i="1"/>
  <c r="AT1242" i="1"/>
  <c r="AS1242" i="1"/>
  <c r="AR1242" i="1"/>
  <c r="AU1634" i="1"/>
  <c r="AT1634" i="1"/>
  <c r="AS1634" i="1"/>
  <c r="AR1634" i="1"/>
  <c r="AI2211" i="1"/>
  <c r="AH2211" i="1"/>
  <c r="AK2211" i="1"/>
  <c r="AJ2211" i="1"/>
  <c r="AK2939" i="1"/>
  <c r="AJ2939" i="1"/>
  <c r="AH2939" i="1"/>
  <c r="AI2939" i="1"/>
  <c r="AU3002" i="1"/>
  <c r="AT3002" i="1"/>
  <c r="AS3002" i="1"/>
  <c r="AR3002" i="1"/>
  <c r="AK3286" i="1"/>
  <c r="AJ3286" i="1"/>
  <c r="AH3286" i="1"/>
  <c r="AI3286" i="1"/>
  <c r="AI3363" i="1"/>
  <c r="AS1956" i="1"/>
  <c r="AH2855" i="1"/>
  <c r="AH3489" i="1"/>
  <c r="AT804" i="1"/>
  <c r="BB804" i="1" s="1"/>
  <c r="AS3048" i="1"/>
  <c r="AH1662" i="1"/>
  <c r="AS3198" i="1"/>
  <c r="AH2411" i="1"/>
  <c r="AI108" i="1"/>
  <c r="AS3226" i="1"/>
  <c r="AR3695" i="1"/>
  <c r="AS223" i="1"/>
  <c r="AT636" i="1"/>
  <c r="BB636" i="1" s="1"/>
  <c r="AH2316" i="1"/>
  <c r="AS1070" i="1"/>
  <c r="AH3475" i="1"/>
  <c r="AS125" i="1"/>
  <c r="AS3268" i="1"/>
  <c r="AJ724" i="1"/>
  <c r="AH724" i="1"/>
  <c r="AK724" i="1"/>
  <c r="AI724" i="1"/>
  <c r="AK871" i="1"/>
  <c r="AJ871" i="1"/>
  <c r="AI871" i="1"/>
  <c r="AH871" i="1"/>
  <c r="AU1763" i="1"/>
  <c r="AT1763" i="1"/>
  <c r="AS1763" i="1"/>
  <c r="AR1763" i="1"/>
  <c r="AU1483" i="1"/>
  <c r="AT1483" i="1"/>
  <c r="AS1483" i="1"/>
  <c r="AR1483" i="1"/>
  <c r="AK2404" i="1"/>
  <c r="AI2404" i="1"/>
  <c r="AH2404" i="1"/>
  <c r="AJ2404" i="1"/>
  <c r="AK2729" i="1"/>
  <c r="AJ2729" i="1"/>
  <c r="AI2729" i="1"/>
  <c r="AH2729" i="1"/>
  <c r="AH3366" i="1"/>
  <c r="AK3366" i="1"/>
  <c r="AJ3366" i="1"/>
  <c r="AI3366" i="1"/>
  <c r="AI3541" i="1"/>
  <c r="AH3541" i="1"/>
  <c r="AJ3541" i="1"/>
  <c r="AK3541" i="1"/>
  <c r="AK416" i="1"/>
  <c r="AJ416" i="1"/>
  <c r="AI416" i="1"/>
  <c r="AH416" i="1"/>
  <c r="AT671" i="1"/>
  <c r="AS671" i="1"/>
  <c r="AR671" i="1"/>
  <c r="AU671" i="1"/>
  <c r="AU934" i="1"/>
  <c r="AT934" i="1"/>
  <c r="AS934" i="1"/>
  <c r="AR934" i="1"/>
  <c r="AU906" i="1"/>
  <c r="AT906" i="1"/>
  <c r="AS906" i="1"/>
  <c r="AR906" i="1"/>
  <c r="AK1448" i="1"/>
  <c r="AJ1448" i="1"/>
  <c r="AI1448" i="1"/>
  <c r="AH1448" i="1"/>
  <c r="AH1189" i="1"/>
  <c r="AK1189" i="1"/>
  <c r="AJ1189" i="1"/>
  <c r="AI1189" i="1"/>
  <c r="AS1739" i="1"/>
  <c r="AR1739" i="1"/>
  <c r="AU1739" i="1"/>
  <c r="AT1739" i="1"/>
  <c r="AK1795" i="1"/>
  <c r="AJ1795" i="1"/>
  <c r="AI1795" i="1"/>
  <c r="AH1795" i="1"/>
  <c r="AK2033" i="1"/>
  <c r="AJ2033" i="1"/>
  <c r="AI2033" i="1"/>
  <c r="AH2033" i="1"/>
  <c r="AI2299" i="1"/>
  <c r="AH2299" i="1"/>
  <c r="AJ2299" i="1"/>
  <c r="AK2299" i="1"/>
  <c r="AR2873" i="1"/>
  <c r="AU2873" i="1"/>
  <c r="AS2873" i="1"/>
  <c r="AT2873" i="1"/>
  <c r="AK2925" i="1"/>
  <c r="AJ2925" i="1"/>
  <c r="AH2925" i="1"/>
  <c r="AI2925" i="1"/>
  <c r="AJ3086" i="1"/>
  <c r="AI3086" i="1"/>
  <c r="AH3086" i="1"/>
  <c r="AK3086" i="1"/>
  <c r="AU3377" i="1"/>
  <c r="AT3377" i="1"/>
  <c r="AS3377" i="1"/>
  <c r="AR3377" i="1"/>
  <c r="AT272" i="1"/>
  <c r="AS272" i="1"/>
  <c r="AR272" i="1"/>
  <c r="AU272" i="1"/>
  <c r="AT496" i="1"/>
  <c r="AS496" i="1"/>
  <c r="AR496" i="1"/>
  <c r="AU496" i="1"/>
  <c r="AR391" i="1"/>
  <c r="AK1238" i="1"/>
  <c r="AJ1238" i="1"/>
  <c r="AI1238" i="1"/>
  <c r="AH1238" i="1"/>
  <c r="AR1196" i="1"/>
  <c r="AU1196" i="1"/>
  <c r="AT1196" i="1"/>
  <c r="AS1196" i="1"/>
  <c r="AR1420" i="1"/>
  <c r="AU1420" i="1"/>
  <c r="AT1420" i="1"/>
  <c r="AS1420" i="1"/>
  <c r="AK2201" i="1"/>
  <c r="AJ2201" i="1"/>
  <c r="AI2201" i="1"/>
  <c r="AH2201" i="1"/>
  <c r="AU1553" i="1"/>
  <c r="AT1553" i="1"/>
  <c r="AS1553" i="1"/>
  <c r="AR1553" i="1"/>
  <c r="AU1819" i="1"/>
  <c r="AT1819" i="1"/>
  <c r="AS1819" i="1"/>
  <c r="AR1819" i="1"/>
  <c r="AU2015" i="1"/>
  <c r="AT2015" i="1"/>
  <c r="AS2015" i="1"/>
  <c r="AR2015" i="1"/>
  <c r="AR2334" i="1"/>
  <c r="AU2334" i="1"/>
  <c r="AS2334" i="1"/>
  <c r="AT2334" i="1"/>
  <c r="AK2222" i="1"/>
  <c r="AJ2222" i="1"/>
  <c r="AI2222" i="1"/>
  <c r="AH2222" i="1"/>
  <c r="AI2540" i="1"/>
  <c r="AH2540" i="1"/>
  <c r="AK2540" i="1"/>
  <c r="AJ2540" i="1"/>
  <c r="AK2474" i="1"/>
  <c r="AJ2474" i="1"/>
  <c r="AI2474" i="1"/>
  <c r="AH2474" i="1"/>
  <c r="AK2684" i="1"/>
  <c r="AJ2684" i="1"/>
  <c r="AI2684" i="1"/>
  <c r="AH2684" i="1"/>
  <c r="AI2950" i="1"/>
  <c r="AH2950" i="1"/>
  <c r="AJ2950" i="1"/>
  <c r="AK2950" i="1"/>
  <c r="AH3020" i="1"/>
  <c r="AK3020" i="1"/>
  <c r="AJ3020" i="1"/>
  <c r="AI3020" i="1"/>
  <c r="AK3359" i="1"/>
  <c r="AJ3359" i="1"/>
  <c r="AI3359" i="1"/>
  <c r="AH3359" i="1"/>
  <c r="AI3212" i="1"/>
  <c r="AH3212" i="1"/>
  <c r="AJ3212" i="1"/>
  <c r="AK3212" i="1"/>
  <c r="AS146" i="1"/>
  <c r="AU146" i="1"/>
  <c r="AR146" i="1"/>
  <c r="AT146" i="1"/>
  <c r="AU83" i="1"/>
  <c r="AT83" i="1"/>
  <c r="AS83" i="1"/>
  <c r="AR83" i="1"/>
  <c r="AJ1424" i="1"/>
  <c r="AI1424" i="1"/>
  <c r="AH1424" i="1"/>
  <c r="AK1424" i="1"/>
  <c r="AU1693" i="1"/>
  <c r="AT1693" i="1"/>
  <c r="AS1693" i="1"/>
  <c r="AR1693" i="1"/>
  <c r="AK2082" i="1"/>
  <c r="AJ1900" i="1"/>
  <c r="AI1900" i="1"/>
  <c r="AH1900" i="1"/>
  <c r="AK1900" i="1"/>
  <c r="AI2341" i="1"/>
  <c r="AH2341" i="1"/>
  <c r="AJ2341" i="1"/>
  <c r="AK2341" i="1"/>
  <c r="AK2677" i="1"/>
  <c r="AJ2677" i="1"/>
  <c r="AI2677" i="1"/>
  <c r="AH2677" i="1"/>
  <c r="AU2656" i="1"/>
  <c r="AT2656" i="1"/>
  <c r="AS2656" i="1"/>
  <c r="AR2656" i="1"/>
  <c r="AU2806" i="1"/>
  <c r="AT2806" i="1"/>
  <c r="AS2806" i="1"/>
  <c r="AR2806" i="1"/>
  <c r="AK2757" i="1"/>
  <c r="AJ2757" i="1"/>
  <c r="AI2757" i="1"/>
  <c r="AH2757" i="1"/>
  <c r="AK2796" i="1"/>
  <c r="AJ2796" i="1"/>
  <c r="AI2796" i="1"/>
  <c r="AH2796" i="1"/>
  <c r="AK3069" i="1"/>
  <c r="AJ3069" i="1"/>
  <c r="AI3069" i="1"/>
  <c r="AH3069" i="1"/>
  <c r="AS3303" i="1"/>
  <c r="AR3303" i="1"/>
  <c r="AT3303" i="1"/>
  <c r="AU3303" i="1"/>
  <c r="AT3625" i="1"/>
  <c r="AU3625" i="1"/>
  <c r="AS3625" i="1"/>
  <c r="AR3625" i="1"/>
  <c r="AJ626" i="1"/>
  <c r="AH626" i="1"/>
  <c r="AK626" i="1"/>
  <c r="AI626" i="1"/>
  <c r="AS1151" i="1"/>
  <c r="AR1151" i="1"/>
  <c r="AU1151" i="1"/>
  <c r="AT1151" i="1"/>
  <c r="AH1385" i="1"/>
  <c r="AK1385" i="1"/>
  <c r="AJ1385" i="1"/>
  <c r="AI1385" i="1"/>
  <c r="AU2026" i="1"/>
  <c r="AT2026" i="1"/>
  <c r="AS2026" i="1"/>
  <c r="AR2026" i="1"/>
  <c r="AS2190" i="1"/>
  <c r="AR2190" i="1"/>
  <c r="AU2190" i="1"/>
  <c r="AT2190" i="1"/>
  <c r="AK2418" i="1"/>
  <c r="AJ2418" i="1"/>
  <c r="AI2418" i="1"/>
  <c r="AH2418" i="1"/>
  <c r="AK2981" i="1"/>
  <c r="AJ2981" i="1"/>
  <c r="AI2981" i="1"/>
  <c r="AH2981" i="1"/>
  <c r="AJ3100" i="1"/>
  <c r="AI3100" i="1"/>
  <c r="AH3100" i="1"/>
  <c r="AK3100" i="1"/>
  <c r="AR776" i="1"/>
  <c r="AU776" i="1"/>
  <c r="AT776" i="1"/>
  <c r="AS776" i="1"/>
  <c r="AR720" i="1"/>
  <c r="AU720" i="1"/>
  <c r="AT720" i="1"/>
  <c r="AS720" i="1"/>
  <c r="AT937" i="1"/>
  <c r="AS937" i="1"/>
  <c r="AR937" i="1"/>
  <c r="AU937" i="1"/>
  <c r="AJ794" i="1"/>
  <c r="AH794" i="1"/>
  <c r="AK794" i="1"/>
  <c r="AI794" i="1"/>
  <c r="AK605" i="1"/>
  <c r="AK829" i="1"/>
  <c r="AJ829" i="1"/>
  <c r="AI829" i="1"/>
  <c r="AH829" i="1"/>
  <c r="AK1039" i="1"/>
  <c r="AJ1039" i="1"/>
  <c r="AI1039" i="1"/>
  <c r="AH1039" i="1"/>
  <c r="AU962" i="1"/>
  <c r="AT962" i="1"/>
  <c r="AS962" i="1"/>
  <c r="AR962" i="1"/>
  <c r="AU1088" i="1"/>
  <c r="AT1088" i="1"/>
  <c r="AS1088" i="1"/>
  <c r="AR1088" i="1"/>
  <c r="AK1910" i="1"/>
  <c r="AJ1910" i="1"/>
  <c r="AI1910" i="1"/>
  <c r="AH1910" i="1"/>
  <c r="AU1651" i="1"/>
  <c r="AT1651" i="1"/>
  <c r="AS1651" i="1"/>
  <c r="AR1651" i="1"/>
  <c r="AK2278" i="1"/>
  <c r="AJ2278" i="1"/>
  <c r="AI2278" i="1"/>
  <c r="AH2278" i="1"/>
  <c r="AK2351" i="1"/>
  <c r="AJ2351" i="1"/>
  <c r="AI2351" i="1"/>
  <c r="AH2351" i="1"/>
  <c r="AU2691" i="1"/>
  <c r="AT2691" i="1"/>
  <c r="AS2691" i="1"/>
  <c r="AR2691" i="1"/>
  <c r="AT3093" i="1"/>
  <c r="AS3093" i="1"/>
  <c r="AR3093" i="1"/>
  <c r="AU3093" i="1"/>
  <c r="AI2866" i="1"/>
  <c r="AH2866" i="1"/>
  <c r="AJ2866" i="1"/>
  <c r="AK2866" i="1"/>
  <c r="AK3037" i="1"/>
  <c r="AJ3037" i="1"/>
  <c r="AI3037" i="1"/>
  <c r="AH3037" i="1"/>
  <c r="AK3608" i="1"/>
  <c r="AH3608" i="1"/>
  <c r="AJ3608" i="1"/>
  <c r="AI3608" i="1"/>
  <c r="AU209" i="1"/>
  <c r="AT209" i="1"/>
  <c r="AS209" i="1"/>
  <c r="AR209" i="1"/>
  <c r="AT440" i="1"/>
  <c r="AS440" i="1"/>
  <c r="AR440" i="1"/>
  <c r="AU440" i="1"/>
  <c r="BC419" i="1"/>
  <c r="BB419" i="1"/>
  <c r="BE419" i="1"/>
  <c r="BD419" i="1"/>
  <c r="AH493" i="1"/>
  <c r="AK493" i="1"/>
  <c r="AJ493" i="1"/>
  <c r="AI493" i="1"/>
  <c r="AK1347" i="1"/>
  <c r="AJ1347" i="1"/>
  <c r="AI1347" i="1"/>
  <c r="AH1347" i="1"/>
  <c r="AU1522" i="1"/>
  <c r="AT1522" i="1"/>
  <c r="AS1522" i="1"/>
  <c r="AR1522" i="1"/>
  <c r="AK1658" i="1"/>
  <c r="AJ1658" i="1"/>
  <c r="AI1658" i="1"/>
  <c r="AH1658" i="1"/>
  <c r="AK1868" i="1"/>
  <c r="AJ1868" i="1"/>
  <c r="AI1868" i="1"/>
  <c r="AH1868" i="1"/>
  <c r="AK1907" i="1"/>
  <c r="AJ1907" i="1"/>
  <c r="AI1907" i="1"/>
  <c r="AH1907" i="1"/>
  <c r="AU2253" i="1"/>
  <c r="AT2253" i="1"/>
  <c r="AR2253" i="1"/>
  <c r="AS2253" i="1"/>
  <c r="AK2365" i="1"/>
  <c r="AJ2365" i="1"/>
  <c r="AI2365" i="1"/>
  <c r="AH2365" i="1"/>
  <c r="AK2663" i="1"/>
  <c r="AJ2663" i="1"/>
  <c r="AI2663" i="1"/>
  <c r="AH2663" i="1"/>
  <c r="AU2586" i="1"/>
  <c r="AT2586" i="1"/>
  <c r="AS2586" i="1"/>
  <c r="AR2586" i="1"/>
  <c r="AR2971" i="1"/>
  <c r="AU2971" i="1"/>
  <c r="AS2971" i="1"/>
  <c r="AT2971" i="1"/>
  <c r="AK2883" i="1"/>
  <c r="AJ2883" i="1"/>
  <c r="AH2883" i="1"/>
  <c r="AI2883" i="1"/>
  <c r="AK2848" i="1"/>
  <c r="AJ2848" i="1"/>
  <c r="AI2848" i="1"/>
  <c r="AH2848" i="1"/>
  <c r="AS3191" i="1"/>
  <c r="AR3191" i="1"/>
  <c r="AT3191" i="1"/>
  <c r="AU3191" i="1"/>
  <c r="AK150" i="1"/>
  <c r="AJ150" i="1"/>
  <c r="AI150" i="1"/>
  <c r="AH150" i="1"/>
  <c r="AK528" i="1"/>
  <c r="AJ528" i="1"/>
  <c r="AI528" i="1"/>
  <c r="AH528" i="1"/>
  <c r="AT895" i="1"/>
  <c r="AS895" i="1"/>
  <c r="AR895" i="1"/>
  <c r="AU895" i="1"/>
  <c r="AR580" i="1"/>
  <c r="AK857" i="1"/>
  <c r="AJ857" i="1"/>
  <c r="AI857" i="1"/>
  <c r="AH857" i="1"/>
  <c r="AK1123" i="1"/>
  <c r="AJ1123" i="1"/>
  <c r="AI1123" i="1"/>
  <c r="AH1123" i="1"/>
  <c r="AU1046" i="1"/>
  <c r="AT1046" i="1"/>
  <c r="AS1046" i="1"/>
  <c r="AR1046" i="1"/>
  <c r="AJ1368" i="1"/>
  <c r="AI1368" i="1"/>
  <c r="AH1368" i="1"/>
  <c r="AK1368" i="1"/>
  <c r="AS1291" i="1"/>
  <c r="AR1291" i="1"/>
  <c r="AU1291" i="1"/>
  <c r="AT1291" i="1"/>
  <c r="AK1784" i="1"/>
  <c r="AJ1784" i="1"/>
  <c r="AI1784" i="1"/>
  <c r="AH1784" i="1"/>
  <c r="AS2106" i="1"/>
  <c r="AR2106" i="1"/>
  <c r="AU2106" i="1"/>
  <c r="AT2106" i="1"/>
  <c r="AU2043" i="1"/>
  <c r="AT2043" i="1"/>
  <c r="AS2043" i="1"/>
  <c r="AR2043" i="1"/>
  <c r="AJ1928" i="1"/>
  <c r="AI1928" i="1"/>
  <c r="AH1928" i="1"/>
  <c r="AK1928" i="1"/>
  <c r="AK2103" i="1"/>
  <c r="AJ2103" i="1"/>
  <c r="AI2103" i="1"/>
  <c r="AH2103" i="1"/>
  <c r="AU2113" i="1"/>
  <c r="AT2113" i="1"/>
  <c r="AS2113" i="1"/>
  <c r="AR2113" i="1"/>
  <c r="AH2992" i="1"/>
  <c r="AK2992" i="1"/>
  <c r="AJ2992" i="1"/>
  <c r="AI2992" i="1"/>
  <c r="AK2649" i="1"/>
  <c r="AJ2649" i="1"/>
  <c r="AI2649" i="1"/>
  <c r="AH2649" i="1"/>
  <c r="AK2743" i="1"/>
  <c r="AJ2743" i="1"/>
  <c r="AI2743" i="1"/>
  <c r="AH2743" i="1"/>
  <c r="AJ2803" i="1"/>
  <c r="AI2803" i="1"/>
  <c r="AH2803" i="1"/>
  <c r="AK2803" i="1"/>
  <c r="AU3090" i="1"/>
  <c r="AT3090" i="1"/>
  <c r="AS3090" i="1"/>
  <c r="AR3090" i="1"/>
  <c r="AS3317" i="1"/>
  <c r="AR3317" i="1"/>
  <c r="AT3317" i="1"/>
  <c r="AU3317" i="1"/>
  <c r="AK3517" i="1"/>
  <c r="AI3517" i="1"/>
  <c r="AJ3517" i="1"/>
  <c r="AH3517" i="1"/>
  <c r="AK3594" i="1"/>
  <c r="AH3594" i="1"/>
  <c r="AJ3594" i="1"/>
  <c r="AI3594" i="1"/>
  <c r="AT1956" i="1"/>
  <c r="AJ2855" i="1"/>
  <c r="AT3198" i="1"/>
  <c r="AJ2411" i="1"/>
  <c r="AT3226" i="1"/>
  <c r="AT223" i="1"/>
  <c r="AJ2316" i="1"/>
  <c r="AI31" i="1"/>
  <c r="AT125" i="1"/>
  <c r="AT3268" i="1"/>
  <c r="AU248" i="1"/>
  <c r="AT248" i="1"/>
  <c r="AS248" i="1"/>
  <c r="AR248" i="1"/>
  <c r="AT115" i="1"/>
  <c r="AS115" i="1"/>
  <c r="AR115" i="1"/>
  <c r="AU115" i="1"/>
  <c r="AT727" i="1"/>
  <c r="AS727" i="1"/>
  <c r="AR727" i="1"/>
  <c r="AU727" i="1"/>
  <c r="AJ902" i="1"/>
  <c r="AI902" i="1"/>
  <c r="AH902" i="1"/>
  <c r="AK902" i="1"/>
  <c r="AR1756" i="1"/>
  <c r="AU1756" i="1"/>
  <c r="AT1756" i="1"/>
  <c r="AS1756" i="1"/>
  <c r="AR1406" i="1"/>
  <c r="AU1406" i="1"/>
  <c r="AT1406" i="1"/>
  <c r="AS1406" i="1"/>
  <c r="AJ1620" i="1"/>
  <c r="AI1620" i="1"/>
  <c r="AH1620" i="1"/>
  <c r="AK1620" i="1"/>
  <c r="AU1931" i="1"/>
  <c r="AT1931" i="1"/>
  <c r="AS1931" i="1"/>
  <c r="AR1931" i="1"/>
  <c r="AK2295" i="1"/>
  <c r="AJ2295" i="1"/>
  <c r="AI2295" i="1"/>
  <c r="AH2295" i="1"/>
  <c r="AU2792" i="1"/>
  <c r="AT2792" i="1"/>
  <c r="AS2792" i="1"/>
  <c r="AR2792" i="1"/>
  <c r="AU3149" i="1"/>
  <c r="AT3149" i="1"/>
  <c r="AS3149" i="1"/>
  <c r="AR3149" i="1"/>
  <c r="AK3265" i="1"/>
  <c r="AJ3265" i="1"/>
  <c r="AI3265" i="1"/>
  <c r="AH3265" i="1"/>
  <c r="AT3244" i="1"/>
  <c r="AS3244" i="1"/>
  <c r="AR3244" i="1"/>
  <c r="AU3244" i="1"/>
  <c r="AT3457" i="1"/>
  <c r="AU3457" i="1"/>
  <c r="AS3457" i="1"/>
  <c r="AR3457" i="1"/>
  <c r="AK3524" i="1"/>
  <c r="AI3524" i="1"/>
  <c r="AH3524" i="1"/>
  <c r="AJ3524" i="1"/>
  <c r="AK164" i="1"/>
  <c r="AJ164" i="1"/>
  <c r="AI164" i="1"/>
  <c r="AH164" i="1"/>
  <c r="AJ542" i="1"/>
  <c r="AH542" i="1"/>
  <c r="AK542" i="1"/>
  <c r="AI542" i="1"/>
  <c r="AH465" i="1"/>
  <c r="AK465" i="1"/>
  <c r="AJ465" i="1"/>
  <c r="AI465" i="1"/>
  <c r="AT1077" i="1"/>
  <c r="AS1077" i="1"/>
  <c r="AR1077" i="1"/>
  <c r="AU1077" i="1"/>
  <c r="AJ738" i="1"/>
  <c r="AH738" i="1"/>
  <c r="AK738" i="1"/>
  <c r="AI738" i="1"/>
  <c r="AS703" i="1"/>
  <c r="AU703" i="1"/>
  <c r="AT703" i="1"/>
  <c r="AR703" i="1"/>
  <c r="AT993" i="1"/>
  <c r="AS993" i="1"/>
  <c r="AR993" i="1"/>
  <c r="AU993" i="1"/>
  <c r="AK885" i="1"/>
  <c r="AJ885" i="1"/>
  <c r="AI885" i="1"/>
  <c r="AH885" i="1"/>
  <c r="AK1067" i="1"/>
  <c r="AJ1067" i="1"/>
  <c r="AI1067" i="1"/>
  <c r="AH1067" i="1"/>
  <c r="AU990" i="1"/>
  <c r="AT990" i="1"/>
  <c r="AS990" i="1"/>
  <c r="AR990" i="1"/>
  <c r="AU1116" i="1"/>
  <c r="AT1116" i="1"/>
  <c r="AS1116" i="1"/>
  <c r="AR1116" i="1"/>
  <c r="AK1767" i="1"/>
  <c r="AJ1767" i="1"/>
  <c r="AI1767" i="1"/>
  <c r="AH1767" i="1"/>
  <c r="AK2110" i="1"/>
  <c r="AJ2110" i="1"/>
  <c r="AI2110" i="1"/>
  <c r="AH2110" i="1"/>
  <c r="AK2460" i="1"/>
  <c r="AJ2460" i="1"/>
  <c r="AI2460" i="1"/>
  <c r="AH2460" i="1"/>
  <c r="AK2768" i="1"/>
  <c r="AJ2768" i="1"/>
  <c r="AI2768" i="1"/>
  <c r="AH2768" i="1"/>
  <c r="AH2694" i="1"/>
  <c r="AK2694" i="1"/>
  <c r="AI2694" i="1"/>
  <c r="AJ2694" i="1"/>
  <c r="AK3279" i="1"/>
  <c r="AJ3279" i="1"/>
  <c r="AI3279" i="1"/>
  <c r="AH3279" i="1"/>
  <c r="AT59" i="1"/>
  <c r="AS59" i="1"/>
  <c r="AR59" i="1"/>
  <c r="AU59" i="1"/>
  <c r="AS391" i="1"/>
  <c r="AH423" i="1"/>
  <c r="AK423" i="1"/>
  <c r="AJ423" i="1"/>
  <c r="AI423" i="1"/>
  <c r="AK997" i="1"/>
  <c r="AJ997" i="1"/>
  <c r="AI997" i="1"/>
  <c r="AH997" i="1"/>
  <c r="AU1455" i="1"/>
  <c r="AT1455" i="1"/>
  <c r="AS1455" i="1"/>
  <c r="AR1455" i="1"/>
  <c r="AK1599" i="1"/>
  <c r="AJ1599" i="1"/>
  <c r="AI1599" i="1"/>
  <c r="AH1599" i="1"/>
  <c r="AU1690" i="1"/>
  <c r="AT1690" i="1"/>
  <c r="AS1690" i="1"/>
  <c r="AR1690" i="1"/>
  <c r="AS1683" i="1"/>
  <c r="AR1683" i="1"/>
  <c r="AU1683" i="1"/>
  <c r="AT1683" i="1"/>
  <c r="AH1721" i="1"/>
  <c r="AK1721" i="1"/>
  <c r="AJ1721" i="1"/>
  <c r="AI1721" i="1"/>
  <c r="AU2138" i="1"/>
  <c r="AT2138" i="1"/>
  <c r="AS2138" i="1"/>
  <c r="AR2138" i="1"/>
  <c r="AU2421" i="1"/>
  <c r="AT2421" i="1"/>
  <c r="AS2421" i="1"/>
  <c r="AR2421" i="1"/>
  <c r="AK2635" i="1"/>
  <c r="AJ2635" i="1"/>
  <c r="AI2635" i="1"/>
  <c r="AH2635" i="1"/>
  <c r="AK2771" i="1"/>
  <c r="AJ2771" i="1"/>
  <c r="AI2771" i="1"/>
  <c r="AH2771" i="1"/>
  <c r="AS3506" i="1"/>
  <c r="AT3506" i="1"/>
  <c r="AR3506" i="1"/>
  <c r="AU3506" i="1"/>
  <c r="AK3552" i="1"/>
  <c r="AJ3552" i="1"/>
  <c r="AH3552" i="1"/>
  <c r="AI3552" i="1"/>
  <c r="AH395" i="1"/>
  <c r="AK395" i="1"/>
  <c r="AJ395" i="1"/>
  <c r="AI395" i="1"/>
  <c r="AU517" i="1"/>
  <c r="AT517" i="1"/>
  <c r="AS517" i="1"/>
  <c r="AR517" i="1"/>
  <c r="BB265" i="1"/>
  <c r="BD265" i="1"/>
  <c r="BE265" i="1"/>
  <c r="BC265" i="1"/>
  <c r="AT867" i="1"/>
  <c r="AS867" i="1"/>
  <c r="AR867" i="1"/>
  <c r="AU867" i="1"/>
  <c r="AJ766" i="1"/>
  <c r="AH766" i="1"/>
  <c r="AK766" i="1"/>
  <c r="AI766" i="1"/>
  <c r="AT923" i="1"/>
  <c r="AS923" i="1"/>
  <c r="AR923" i="1"/>
  <c r="AU923" i="1"/>
  <c r="AU1357" i="1"/>
  <c r="AT1357" i="1"/>
  <c r="AS1357" i="1"/>
  <c r="AR1357" i="1"/>
  <c r="AK1011" i="1"/>
  <c r="AJ1011" i="1"/>
  <c r="AI1011" i="1"/>
  <c r="AH1011" i="1"/>
  <c r="AU1004" i="1"/>
  <c r="AT1004" i="1"/>
  <c r="AS1004" i="1"/>
  <c r="AR1004" i="1"/>
  <c r="AU1130" i="1"/>
  <c r="AT1130" i="1"/>
  <c r="AS1130" i="1"/>
  <c r="AR1130" i="1"/>
  <c r="AU1175" i="1"/>
  <c r="AT1175" i="1"/>
  <c r="AS1175" i="1"/>
  <c r="AR1175" i="1"/>
  <c r="AH1441" i="1"/>
  <c r="AK1441" i="1"/>
  <c r="AJ1441" i="1"/>
  <c r="AI1441" i="1"/>
  <c r="AJ1746" i="1"/>
  <c r="AI1746" i="1"/>
  <c r="AH1746" i="1"/>
  <c r="AK1746" i="1"/>
  <c r="AH1595" i="1"/>
  <c r="AK1595" i="1"/>
  <c r="AJ1595" i="1"/>
  <c r="AI1595" i="1"/>
  <c r="AU1833" i="1"/>
  <c r="AT1833" i="1"/>
  <c r="AS1833" i="1"/>
  <c r="AR1833" i="1"/>
  <c r="AH2082" i="1"/>
  <c r="AH2071" i="1"/>
  <c r="AK2071" i="1"/>
  <c r="AI2071" i="1"/>
  <c r="AJ2071" i="1"/>
  <c r="AK2645" i="1"/>
  <c r="AJ2645" i="1"/>
  <c r="AI2645" i="1"/>
  <c r="AH2645" i="1"/>
  <c r="AU2761" i="1"/>
  <c r="AT2761" i="1"/>
  <c r="AS2761" i="1"/>
  <c r="AR2761" i="1"/>
  <c r="AS3261" i="1"/>
  <c r="AR3261" i="1"/>
  <c r="AT3261" i="1"/>
  <c r="AU3261" i="1"/>
  <c r="AU3408" i="1"/>
  <c r="AT3408" i="1"/>
  <c r="AS3408" i="1"/>
  <c r="AR3408" i="1"/>
  <c r="AU3447" i="1"/>
  <c r="AT3447" i="1"/>
  <c r="AS3447" i="1"/>
  <c r="AR3447" i="1"/>
  <c r="AR3569" i="1"/>
  <c r="AT3569" i="1"/>
  <c r="AS3569" i="1"/>
  <c r="AU3569" i="1"/>
  <c r="AU3734" i="1"/>
  <c r="AT3734" i="1"/>
  <c r="AS3734" i="1"/>
  <c r="AR3734" i="1"/>
  <c r="AJ780" i="1"/>
  <c r="AH780" i="1"/>
  <c r="AK780" i="1"/>
  <c r="AI780" i="1"/>
  <c r="AK1095" i="1"/>
  <c r="AJ1095" i="1"/>
  <c r="AI1095" i="1"/>
  <c r="AH1095" i="1"/>
  <c r="AU1144" i="1"/>
  <c r="AT1144" i="1"/>
  <c r="AS1144" i="1"/>
  <c r="AR1144" i="1"/>
  <c r="AK1280" i="1"/>
  <c r="AJ1280" i="1"/>
  <c r="AI1280" i="1"/>
  <c r="AH1280" i="1"/>
  <c r="AS1515" i="1"/>
  <c r="AR1515" i="1"/>
  <c r="AU1515" i="1"/>
  <c r="AT1515" i="1"/>
  <c r="AR1602" i="1"/>
  <c r="AU1602" i="1"/>
  <c r="AT1602" i="1"/>
  <c r="AS1602" i="1"/>
  <c r="AU1903" i="1"/>
  <c r="AT1903" i="1"/>
  <c r="AS1903" i="1"/>
  <c r="AR1903" i="1"/>
  <c r="AJ2012" i="1"/>
  <c r="AI2012" i="1"/>
  <c r="AH2012" i="1"/>
  <c r="AK2012" i="1"/>
  <c r="AH1959" i="1"/>
  <c r="AK1959" i="1"/>
  <c r="AI1959" i="1"/>
  <c r="AJ1959" i="1"/>
  <c r="AR2264" i="1"/>
  <c r="AU2264" i="1"/>
  <c r="AS2264" i="1"/>
  <c r="AT2264" i="1"/>
  <c r="AI2327" i="1"/>
  <c r="AH2327" i="1"/>
  <c r="AJ2327" i="1"/>
  <c r="AK2327" i="1"/>
  <c r="AK2337" i="1"/>
  <c r="AJ2337" i="1"/>
  <c r="AI2337" i="1"/>
  <c r="AH2337" i="1"/>
  <c r="AK2712" i="1"/>
  <c r="AJ2712" i="1"/>
  <c r="AI2712" i="1"/>
  <c r="AH2712" i="1"/>
  <c r="AK2869" i="1"/>
  <c r="AJ2869" i="1"/>
  <c r="AH2869" i="1"/>
  <c r="AI2869" i="1"/>
  <c r="AT3216" i="1"/>
  <c r="AS3216" i="1"/>
  <c r="AR3216" i="1"/>
  <c r="AU3216" i="1"/>
  <c r="AU66" i="1"/>
  <c r="AT66" i="1"/>
  <c r="AS66" i="1"/>
  <c r="AR66" i="1"/>
  <c r="AU531" i="1"/>
  <c r="AT531" i="1"/>
  <c r="AS531" i="1"/>
  <c r="AR531" i="1"/>
  <c r="AK388" i="1"/>
  <c r="AJ388" i="1"/>
  <c r="AI388" i="1"/>
  <c r="AH388" i="1"/>
  <c r="AS675" i="1"/>
  <c r="AU675" i="1"/>
  <c r="AT675" i="1"/>
  <c r="AR675" i="1"/>
  <c r="AT1133" i="1"/>
  <c r="AS1133" i="1"/>
  <c r="AR1133" i="1"/>
  <c r="AU1133" i="1"/>
  <c r="AJ1000" i="1"/>
  <c r="AI1000" i="1"/>
  <c r="AH1000" i="1"/>
  <c r="AK1000" i="1"/>
  <c r="AJ1816" i="1"/>
  <c r="AI1816" i="1"/>
  <c r="AH1816" i="1"/>
  <c r="AK1816" i="1"/>
  <c r="AI1914" i="1"/>
  <c r="AU1914" i="1" s="1"/>
  <c r="AK2397" i="1"/>
  <c r="AJ2397" i="1"/>
  <c r="AH2397" i="1"/>
  <c r="AI2397" i="1"/>
  <c r="AI2257" i="1"/>
  <c r="AH2257" i="1"/>
  <c r="AJ2257" i="1"/>
  <c r="AK2257" i="1"/>
  <c r="AH2558" i="1"/>
  <c r="AK2558" i="1"/>
  <c r="AI2558" i="1"/>
  <c r="AJ2558" i="1"/>
  <c r="AI2852" i="1"/>
  <c r="AH2852" i="1"/>
  <c r="AJ2852" i="1"/>
  <c r="AK2852" i="1"/>
  <c r="AK3132" i="1"/>
  <c r="AJ3132" i="1"/>
  <c r="AI3132" i="1"/>
  <c r="AH3132" i="1"/>
  <c r="AR3555" i="1"/>
  <c r="AS3555" i="1"/>
  <c r="AU3555" i="1"/>
  <c r="AT3555" i="1"/>
  <c r="AU80" i="1"/>
  <c r="AT80" i="1"/>
  <c r="AS80" i="1"/>
  <c r="AR80" i="1"/>
  <c r="AU346" i="1"/>
  <c r="AT346" i="1"/>
  <c r="AS346" i="1"/>
  <c r="AR346" i="1"/>
  <c r="AT685" i="1"/>
  <c r="AS685" i="1"/>
  <c r="AR685" i="1"/>
  <c r="AU685" i="1"/>
  <c r="AJ696" i="1"/>
  <c r="AH696" i="1"/>
  <c r="AK696" i="1"/>
  <c r="AI696" i="1"/>
  <c r="AU958" i="1"/>
  <c r="AT958" i="1"/>
  <c r="AS958" i="1"/>
  <c r="AR958" i="1"/>
  <c r="AU864" i="1"/>
  <c r="AT864" i="1"/>
  <c r="AS864" i="1"/>
  <c r="AR864" i="1"/>
  <c r="AK955" i="1"/>
  <c r="AJ955" i="1"/>
  <c r="AI955" i="1"/>
  <c r="AH955" i="1"/>
  <c r="AU1147" i="1"/>
  <c r="AT1147" i="1"/>
  <c r="AS1147" i="1"/>
  <c r="AR1147" i="1"/>
  <c r="AJ1200" i="1"/>
  <c r="AI1200" i="1"/>
  <c r="AH1200" i="1"/>
  <c r="AK1200" i="1"/>
  <c r="AH1161" i="1"/>
  <c r="AK1161" i="1"/>
  <c r="AJ1161" i="1"/>
  <c r="AI1161" i="1"/>
  <c r="AI2383" i="1"/>
  <c r="AH2383" i="1"/>
  <c r="AJ2383" i="1"/>
  <c r="AK2383" i="1"/>
  <c r="AT2561" i="1"/>
  <c r="AS2561" i="1"/>
  <c r="AR2561" i="1"/>
  <c r="AU2561" i="1"/>
  <c r="AJ2652" i="1"/>
  <c r="AI2652" i="1"/>
  <c r="AH2652" i="1"/>
  <c r="AK2652" i="1"/>
  <c r="AJ2747" i="1"/>
  <c r="AI2747" i="1"/>
  <c r="AH2747" i="1"/>
  <c r="AK2747" i="1"/>
  <c r="AU2985" i="1"/>
  <c r="AT2985" i="1"/>
  <c r="AS2985" i="1"/>
  <c r="AR2985" i="1"/>
  <c r="AK3111" i="1"/>
  <c r="AJ3111" i="1"/>
  <c r="AI3111" i="1"/>
  <c r="AH3111" i="1"/>
  <c r="AU3076" i="1"/>
  <c r="AT3076" i="1"/>
  <c r="AS3076" i="1"/>
  <c r="AR3076" i="1"/>
  <c r="AS3429" i="1"/>
  <c r="AR3429" i="1"/>
  <c r="AT3429" i="1"/>
  <c r="AU3429" i="1"/>
  <c r="AK3671" i="1"/>
  <c r="AJ3671" i="1"/>
  <c r="AH3671" i="1"/>
  <c r="AI3671" i="1"/>
  <c r="AS118" i="1"/>
  <c r="AR118" i="1"/>
  <c r="AU118" i="1"/>
  <c r="AT118" i="1"/>
  <c r="AS244" i="1"/>
  <c r="AR244" i="1"/>
  <c r="AU244" i="1"/>
  <c r="AT244" i="1"/>
  <c r="AT454" i="1"/>
  <c r="AS454" i="1"/>
  <c r="AR454" i="1"/>
  <c r="AU454" i="1"/>
  <c r="AH451" i="1"/>
  <c r="AK451" i="1"/>
  <c r="AJ451" i="1"/>
  <c r="AI451" i="1"/>
  <c r="AR622" i="1"/>
  <c r="AU622" i="1"/>
  <c r="AT622" i="1"/>
  <c r="AS622" i="1"/>
  <c r="AK1434" i="1"/>
  <c r="AJ1434" i="1"/>
  <c r="AI1434" i="1"/>
  <c r="AH1434" i="1"/>
  <c r="AK1921" i="1"/>
  <c r="AJ1921" i="1"/>
  <c r="AI1921" i="1"/>
  <c r="AH1921" i="1"/>
  <c r="AK2131" i="1"/>
  <c r="AJ2131" i="1"/>
  <c r="AI2131" i="1"/>
  <c r="AH2131" i="1"/>
  <c r="AU2789" i="1"/>
  <c r="AT2789" i="1"/>
  <c r="AS2789" i="1"/>
  <c r="AR2789" i="1"/>
  <c r="AU2628" i="1"/>
  <c r="AT2628" i="1"/>
  <c r="AS2628" i="1"/>
  <c r="AR2628" i="1"/>
  <c r="AK2974" i="1"/>
  <c r="AJ2974" i="1"/>
  <c r="AI2974" i="1"/>
  <c r="AH2974" i="1"/>
  <c r="AJ3030" i="1"/>
  <c r="AI3030" i="1"/>
  <c r="AH3030" i="1"/>
  <c r="AK3030" i="1"/>
  <c r="AS3275" i="1"/>
  <c r="AR3275" i="1"/>
  <c r="AT3275" i="1"/>
  <c r="AU3275" i="1"/>
  <c r="AH3650" i="1"/>
  <c r="AJ3650" i="1"/>
  <c r="AK3650" i="1"/>
  <c r="AI3650" i="1"/>
  <c r="AU3723" i="1"/>
  <c r="AT3723" i="1"/>
  <c r="AS3723" i="1"/>
  <c r="AR3723" i="1"/>
  <c r="AK3685" i="1"/>
  <c r="AJ3685" i="1"/>
  <c r="AI3685" i="1"/>
  <c r="AH3685" i="1"/>
  <c r="AS34" i="1"/>
  <c r="AR34" i="1"/>
  <c r="AU34" i="1"/>
  <c r="AT34" i="1"/>
  <c r="BB55" i="1"/>
  <c r="BE55" i="1"/>
  <c r="BD55" i="1"/>
  <c r="BC55" i="1"/>
  <c r="AR762" i="1"/>
  <c r="AU762" i="1"/>
  <c r="AT762" i="1"/>
  <c r="AS762" i="1"/>
  <c r="AK801" i="1"/>
  <c r="AJ801" i="1"/>
  <c r="AI801" i="1"/>
  <c r="AH801" i="1"/>
  <c r="AU1228" i="1"/>
  <c r="AT1228" i="1"/>
  <c r="AS1228" i="1"/>
  <c r="AR1228" i="1"/>
  <c r="AK1473" i="1"/>
  <c r="AJ1473" i="1"/>
  <c r="AI1473" i="1"/>
  <c r="AH1473" i="1"/>
  <c r="AK1571" i="1"/>
  <c r="AJ1571" i="1"/>
  <c r="AI1571" i="1"/>
  <c r="AH1571" i="1"/>
  <c r="AK2194" i="1"/>
  <c r="AJ2194" i="1"/>
  <c r="AI2194" i="1"/>
  <c r="AH2194" i="1"/>
  <c r="AI2155" i="1"/>
  <c r="AH2155" i="1"/>
  <c r="AK2155" i="1"/>
  <c r="AJ2155" i="1"/>
  <c r="BB2449" i="1"/>
  <c r="BE2449" i="1"/>
  <c r="BC2449" i="1"/>
  <c r="BD2449" i="1"/>
  <c r="AS2442" i="1"/>
  <c r="AR2442" i="1"/>
  <c r="AT2442" i="1"/>
  <c r="AU2442" i="1"/>
  <c r="AS2498" i="1"/>
  <c r="AR2498" i="1"/>
  <c r="AT2498" i="1"/>
  <c r="AU2498" i="1"/>
  <c r="AI2285" i="1"/>
  <c r="AH2285" i="1"/>
  <c r="AJ2285" i="1"/>
  <c r="AK2285" i="1"/>
  <c r="AH2680" i="1"/>
  <c r="AK2680" i="1"/>
  <c r="AI2680" i="1"/>
  <c r="AJ2680" i="1"/>
  <c r="AK2876" i="1"/>
  <c r="AJ2876" i="1"/>
  <c r="AI2876" i="1"/>
  <c r="AH2876" i="1"/>
  <c r="AK3041" i="1"/>
  <c r="AJ3041" i="1"/>
  <c r="AI3041" i="1"/>
  <c r="AH3041" i="1"/>
  <c r="AU3296" i="1"/>
  <c r="AT3296" i="1"/>
  <c r="AS3296" i="1"/>
  <c r="AR3296" i="1"/>
  <c r="AT3426" i="1"/>
  <c r="AS3426" i="1"/>
  <c r="AR3426" i="1"/>
  <c r="AU3426" i="1"/>
  <c r="AT482" i="1"/>
  <c r="AS482" i="1"/>
  <c r="AR482" i="1"/>
  <c r="AU482" i="1"/>
  <c r="AJ916" i="1"/>
  <c r="AI916" i="1"/>
  <c r="AH916" i="1"/>
  <c r="AK916" i="1"/>
  <c r="AR1364" i="1"/>
  <c r="AU1364" i="1"/>
  <c r="AT1364" i="1"/>
  <c r="AS1364" i="1"/>
  <c r="AK1487" i="1"/>
  <c r="AJ1487" i="1"/>
  <c r="AI1487" i="1"/>
  <c r="AH1487" i="1"/>
  <c r="AK1823" i="1"/>
  <c r="AJ1823" i="1"/>
  <c r="AI1823" i="1"/>
  <c r="AH1823" i="1"/>
  <c r="AJ1536" i="1"/>
  <c r="AI1536" i="1"/>
  <c r="AH1536" i="1"/>
  <c r="AK1536" i="1"/>
  <c r="AS2162" i="1"/>
  <c r="AR2162" i="1"/>
  <c r="AU2162" i="1"/>
  <c r="AT2162" i="1"/>
  <c r="AK2288" i="1"/>
  <c r="AJ2288" i="1"/>
  <c r="AH2288" i="1"/>
  <c r="AI2288" i="1"/>
  <c r="AK2687" i="1"/>
  <c r="AJ2687" i="1"/>
  <c r="AI2687" i="1"/>
  <c r="AH2687" i="1"/>
  <c r="AK2799" i="1"/>
  <c r="AJ2799" i="1"/>
  <c r="AI2799" i="1"/>
  <c r="AH2799" i="1"/>
  <c r="AK2890" i="1"/>
  <c r="AJ2890" i="1"/>
  <c r="AI2890" i="1"/>
  <c r="AH2890" i="1"/>
  <c r="AK3398" i="1"/>
  <c r="AH3398" i="1"/>
  <c r="AI3398" i="1"/>
  <c r="AJ3398" i="1"/>
  <c r="AU374" i="1"/>
  <c r="AT374" i="1"/>
  <c r="AS374" i="1"/>
  <c r="AR374" i="1"/>
  <c r="AT573" i="1"/>
  <c r="AS573" i="1"/>
  <c r="AU573" i="1"/>
  <c r="AR573" i="1"/>
  <c r="AT629" i="1"/>
  <c r="AS629" i="1"/>
  <c r="AR629" i="1"/>
  <c r="AU629" i="1"/>
  <c r="AT391" i="1"/>
  <c r="AJ640" i="1"/>
  <c r="AH640" i="1"/>
  <c r="AK640" i="1"/>
  <c r="AI640" i="1"/>
  <c r="AT951" i="1"/>
  <c r="AS951" i="1"/>
  <c r="AR951" i="1"/>
  <c r="AU951" i="1"/>
  <c r="AJ860" i="1"/>
  <c r="AI860" i="1"/>
  <c r="AH860" i="1"/>
  <c r="AK860" i="1"/>
  <c r="AH948" i="1"/>
  <c r="AK948" i="1"/>
  <c r="AJ948" i="1"/>
  <c r="AI948" i="1"/>
  <c r="AK2089" i="1"/>
  <c r="AJ2089" i="1"/>
  <c r="AI2089" i="1"/>
  <c r="AH2089" i="1"/>
  <c r="AK2243" i="1"/>
  <c r="AJ2243" i="1"/>
  <c r="AI2243" i="1"/>
  <c r="AH2243" i="1"/>
  <c r="AU2246" i="1"/>
  <c r="AT2246" i="1"/>
  <c r="AS2246" i="1"/>
  <c r="AR2246" i="1"/>
  <c r="AI2313" i="1"/>
  <c r="AH2313" i="1"/>
  <c r="AJ2313" i="1"/>
  <c r="AK2313" i="1"/>
  <c r="AK2544" i="1"/>
  <c r="AI2544" i="1"/>
  <c r="AH2544" i="1"/>
  <c r="AJ2544" i="1"/>
  <c r="AU2614" i="1"/>
  <c r="AT2614" i="1"/>
  <c r="AS2614" i="1"/>
  <c r="AR2614" i="1"/>
  <c r="AK2820" i="1"/>
  <c r="AH2820" i="1"/>
  <c r="AI2820" i="1"/>
  <c r="AJ2820" i="1"/>
  <c r="AT3618" i="1"/>
  <c r="AS3618" i="1"/>
  <c r="AU3618" i="1"/>
  <c r="AR3618" i="1"/>
  <c r="AU3657" i="1"/>
  <c r="AT3657" i="1"/>
  <c r="AS3657" i="1"/>
  <c r="AR3657" i="1"/>
  <c r="AI171" i="1"/>
  <c r="AK171" i="1"/>
  <c r="AJ171" i="1"/>
  <c r="AH171" i="1"/>
  <c r="AK122" i="1"/>
  <c r="AJ122" i="1"/>
  <c r="AI122" i="1"/>
  <c r="AH122" i="1"/>
  <c r="AK234" i="1"/>
  <c r="AJ234" i="1"/>
  <c r="AI234" i="1"/>
  <c r="AH234" i="1"/>
  <c r="AT657" i="1"/>
  <c r="AS657" i="1"/>
  <c r="AR657" i="1"/>
  <c r="AU657" i="1"/>
  <c r="AK430" i="1"/>
  <c r="AJ430" i="1"/>
  <c r="AI430" i="1"/>
  <c r="AH430" i="1"/>
  <c r="AT398" i="1"/>
  <c r="AS398" i="1"/>
  <c r="AR398" i="1"/>
  <c r="AU398" i="1"/>
  <c r="AT797" i="1"/>
  <c r="AS797" i="1"/>
  <c r="AR797" i="1"/>
  <c r="AU797" i="1"/>
  <c r="AS717" i="1"/>
  <c r="AU717" i="1"/>
  <c r="AT717" i="1"/>
  <c r="AR717" i="1"/>
  <c r="AU913" i="1"/>
  <c r="AT913" i="1"/>
  <c r="AS913" i="1"/>
  <c r="AR913" i="1"/>
  <c r="AJ944" i="1"/>
  <c r="AI944" i="1"/>
  <c r="AH944" i="1"/>
  <c r="AK944" i="1"/>
  <c r="AS1193" i="1"/>
  <c r="AR1193" i="1"/>
  <c r="AU1193" i="1"/>
  <c r="AT1193" i="1"/>
  <c r="AK1462" i="1"/>
  <c r="AJ1462" i="1"/>
  <c r="AI1462" i="1"/>
  <c r="AH1462" i="1"/>
  <c r="AK1865" i="1"/>
  <c r="AJ1865" i="1"/>
  <c r="AI1865" i="1"/>
  <c r="AH1865" i="1"/>
  <c r="AI2082" i="1"/>
  <c r="AK2386" i="1"/>
  <c r="AJ2386" i="1"/>
  <c r="AH2386" i="1"/>
  <c r="AI2386" i="1"/>
  <c r="AR2943" i="1"/>
  <c r="AU2943" i="1"/>
  <c r="AS2943" i="1"/>
  <c r="AT2943" i="1"/>
  <c r="AH2978" i="1"/>
  <c r="AK2978" i="1"/>
  <c r="AJ2978" i="1"/>
  <c r="AI2978" i="1"/>
  <c r="AK3160" i="1"/>
  <c r="AJ3160" i="1"/>
  <c r="AI3160" i="1"/>
  <c r="AH3160" i="1"/>
  <c r="AK3139" i="1"/>
  <c r="AI3139" i="1"/>
  <c r="AJ3139" i="1"/>
  <c r="AH3139" i="1"/>
  <c r="AK3356" i="1"/>
  <c r="AJ3356" i="1"/>
  <c r="AI3356" i="1"/>
  <c r="AH3356" i="1"/>
  <c r="AS3415" i="1"/>
  <c r="AR3415" i="1"/>
  <c r="AT3415" i="1"/>
  <c r="AU3415" i="1"/>
  <c r="AU3496" i="1"/>
  <c r="AS3496" i="1"/>
  <c r="AR3496" i="1"/>
  <c r="AT3496" i="1"/>
  <c r="AU3464" i="1"/>
  <c r="AT3464" i="1"/>
  <c r="AR3464" i="1"/>
  <c r="AS3464" i="1"/>
  <c r="AK3601" i="1"/>
  <c r="AH3601" i="1"/>
  <c r="AJ3601" i="1"/>
  <c r="AI3601" i="1"/>
  <c r="AI227" i="1"/>
  <c r="AK227" i="1"/>
  <c r="AJ227" i="1"/>
  <c r="AH227" i="1"/>
  <c r="AR748" i="1"/>
  <c r="AU748" i="1"/>
  <c r="AT748" i="1"/>
  <c r="AS748" i="1"/>
  <c r="AU930" i="1"/>
  <c r="AT930" i="1"/>
  <c r="AS930" i="1"/>
  <c r="AR930" i="1"/>
  <c r="AT713" i="1"/>
  <c r="AS713" i="1"/>
  <c r="AR713" i="1"/>
  <c r="AU713" i="1"/>
  <c r="AJ1084" i="1"/>
  <c r="AI1084" i="1"/>
  <c r="AH1084" i="1"/>
  <c r="AK1084" i="1"/>
  <c r="AJ1340" i="1"/>
  <c r="AI1340" i="1"/>
  <c r="AH1340" i="1"/>
  <c r="AK1340" i="1"/>
  <c r="AU1469" i="1"/>
  <c r="AT1469" i="1"/>
  <c r="AS1469" i="1"/>
  <c r="AR1469" i="1"/>
  <c r="AK1963" i="1"/>
  <c r="AJ1963" i="1"/>
  <c r="AI1963" i="1"/>
  <c r="AH1963" i="1"/>
  <c r="AK1837" i="1"/>
  <c r="AJ1837" i="1"/>
  <c r="AI1837" i="1"/>
  <c r="AH1837" i="1"/>
  <c r="AK2061" i="1"/>
  <c r="AJ2061" i="1"/>
  <c r="AI2061" i="1"/>
  <c r="AH2061" i="1"/>
  <c r="AK1879" i="1"/>
  <c r="AJ1879" i="1"/>
  <c r="AI1879" i="1"/>
  <c r="AH1879" i="1"/>
  <c r="AS2428" i="1"/>
  <c r="AR2428" i="1"/>
  <c r="AT2428" i="1"/>
  <c r="AU2428" i="1"/>
  <c r="AS2484" i="1"/>
  <c r="AR2484" i="1"/>
  <c r="AT2484" i="1"/>
  <c r="AU2484" i="1"/>
  <c r="AI2355" i="1"/>
  <c r="AH2355" i="1"/>
  <c r="AJ2355" i="1"/>
  <c r="AK2355" i="1"/>
  <c r="AK2953" i="1"/>
  <c r="AJ2953" i="1"/>
  <c r="AH2953" i="1"/>
  <c r="AI2953" i="1"/>
  <c r="AK2932" i="1"/>
  <c r="AJ2932" i="1"/>
  <c r="AI2932" i="1"/>
  <c r="AH2932" i="1"/>
  <c r="AK3258" i="1"/>
  <c r="AJ3258" i="1"/>
  <c r="AH3258" i="1"/>
  <c r="AI3258" i="1"/>
  <c r="AK3307" i="1"/>
  <c r="AJ3307" i="1"/>
  <c r="AI3307" i="1"/>
  <c r="AH3307" i="1"/>
  <c r="AU458" i="1"/>
  <c r="AT458" i="1"/>
  <c r="AS458" i="1"/>
  <c r="AR458" i="1"/>
  <c r="AS160" i="1"/>
  <c r="AR160" i="1"/>
  <c r="AU160" i="1"/>
  <c r="AT160" i="1"/>
  <c r="AR692" i="1"/>
  <c r="AU692" i="1"/>
  <c r="AT692" i="1"/>
  <c r="AS692" i="1"/>
  <c r="AT825" i="1"/>
  <c r="AS825" i="1"/>
  <c r="AR825" i="1"/>
  <c r="AU825" i="1"/>
  <c r="AT741" i="1"/>
  <c r="AS741" i="1"/>
  <c r="AR741" i="1"/>
  <c r="AU741" i="1"/>
  <c r="AT314" i="1"/>
  <c r="AS314" i="1"/>
  <c r="AR314" i="1"/>
  <c r="AU314" i="1"/>
  <c r="AU1774" i="1"/>
  <c r="AT1774" i="1"/>
  <c r="AS1774" i="1"/>
  <c r="AR1774" i="1"/>
  <c r="AU1287" i="1"/>
  <c r="AT1287" i="1"/>
  <c r="AS1287" i="1"/>
  <c r="AR1287" i="1"/>
  <c r="AU1427" i="1"/>
  <c r="AT1427" i="1"/>
  <c r="AS1427" i="1"/>
  <c r="AR1427" i="1"/>
  <c r="AJ1676" i="1"/>
  <c r="AI1676" i="1"/>
  <c r="AH1676" i="1"/>
  <c r="AK1676" i="1"/>
  <c r="AS1529" i="1"/>
  <c r="AR1529" i="1"/>
  <c r="AU1529" i="1"/>
  <c r="AT1529" i="1"/>
  <c r="AH1679" i="1"/>
  <c r="AK1679" i="1"/>
  <c r="AJ1679" i="1"/>
  <c r="AI1679" i="1"/>
  <c r="AI2099" i="1"/>
  <c r="AH2099" i="1"/>
  <c r="AK2099" i="1"/>
  <c r="AJ2099" i="1"/>
  <c r="AK2831" i="1"/>
  <c r="AJ2831" i="1"/>
  <c r="AI2831" i="1"/>
  <c r="AH2831" i="1"/>
  <c r="AH2750" i="1"/>
  <c r="AK2750" i="1"/>
  <c r="AI2750" i="1"/>
  <c r="AJ2750" i="1"/>
  <c r="AK3013" i="1"/>
  <c r="AJ3013" i="1"/>
  <c r="AI3013" i="1"/>
  <c r="AH3013" i="1"/>
  <c r="AU3062" i="1"/>
  <c r="AT3062" i="1"/>
  <c r="AS3062" i="1"/>
  <c r="AR3062" i="1"/>
  <c r="AK3373" i="1"/>
  <c r="AJ3373" i="1"/>
  <c r="AI3373" i="1"/>
  <c r="AH3373" i="1"/>
  <c r="AU3678" i="1"/>
  <c r="AT3678" i="1"/>
  <c r="AS3678" i="1"/>
  <c r="AR3678" i="1"/>
  <c r="AT157" i="1"/>
  <c r="AS157" i="1"/>
  <c r="AR157" i="1"/>
  <c r="AU157" i="1"/>
  <c r="AU167" i="1"/>
  <c r="AT167" i="1"/>
  <c r="AS167" i="1"/>
  <c r="AR167" i="1"/>
  <c r="AK38" i="1"/>
  <c r="AJ38" i="1"/>
  <c r="AI38" i="1"/>
  <c r="AH38" i="1"/>
  <c r="AR552" i="1"/>
  <c r="AU552" i="1"/>
  <c r="AT552" i="1"/>
  <c r="AS552" i="1"/>
  <c r="AJ619" i="1"/>
  <c r="AT965" i="1"/>
  <c r="AS965" i="1"/>
  <c r="AR965" i="1"/>
  <c r="AU965" i="1"/>
  <c r="AJ832" i="1"/>
  <c r="AI832" i="1"/>
  <c r="AH832" i="1"/>
  <c r="AK832" i="1"/>
  <c r="AJ1140" i="1"/>
  <c r="AI1140" i="1"/>
  <c r="AH1140" i="1"/>
  <c r="AK1140" i="1"/>
  <c r="AJ1592" i="1"/>
  <c r="AI1592" i="1"/>
  <c r="AH1592" i="1"/>
  <c r="AK1592" i="1"/>
  <c r="AU1875" i="1"/>
  <c r="AT1875" i="1"/>
  <c r="AS1875" i="1"/>
  <c r="AR1875" i="1"/>
  <c r="AU1917" i="1"/>
  <c r="AT1917" i="1"/>
  <c r="AS1917" i="1"/>
  <c r="AR1917" i="1"/>
  <c r="AH1973" i="1"/>
  <c r="AK1973" i="1"/>
  <c r="AI1973" i="1"/>
  <c r="AJ1973" i="1"/>
  <c r="AS2204" i="1"/>
  <c r="AR2204" i="1"/>
  <c r="AU2204" i="1"/>
  <c r="AT2204" i="1"/>
  <c r="AK2530" i="1"/>
  <c r="AJ2530" i="1"/>
  <c r="AI2530" i="1"/>
  <c r="AH2530" i="1"/>
  <c r="AK2995" i="1"/>
  <c r="AJ2995" i="1"/>
  <c r="AI2995" i="1"/>
  <c r="AH2995" i="1"/>
  <c r="AS3219" i="1"/>
  <c r="AR3219" i="1"/>
  <c r="AT3219" i="1"/>
  <c r="AU3219" i="1"/>
  <c r="AK3142" i="1"/>
  <c r="AJ3142" i="1"/>
  <c r="AI3142" i="1"/>
  <c r="AH3142" i="1"/>
  <c r="AT3499" i="1"/>
  <c r="AR3499" i="1"/>
  <c r="AU3499" i="1"/>
  <c r="AS3499" i="1"/>
  <c r="AU3643" i="1"/>
  <c r="AS3643" i="1"/>
  <c r="AR3643" i="1"/>
  <c r="AT3643" i="1"/>
  <c r="AU3737" i="1"/>
  <c r="AT3737" i="1"/>
  <c r="AS3737" i="1"/>
  <c r="AR3737" i="1"/>
  <c r="AK402" i="1"/>
  <c r="AJ402" i="1"/>
  <c r="AI402" i="1"/>
  <c r="AH402" i="1"/>
  <c r="AT783" i="1"/>
  <c r="AS783" i="1"/>
  <c r="AR783" i="1"/>
  <c r="AU783" i="1"/>
  <c r="AJ822" i="1"/>
  <c r="AH822" i="1"/>
  <c r="AK822" i="1"/>
  <c r="AI822" i="1"/>
  <c r="AK633" i="1"/>
  <c r="AJ633" i="1"/>
  <c r="AI633" i="1"/>
  <c r="AH633" i="1"/>
  <c r="AJ1382" i="1"/>
  <c r="AI1382" i="1"/>
  <c r="AH1382" i="1"/>
  <c r="AK1382" i="1"/>
  <c r="AU1259" i="1"/>
  <c r="AT1259" i="1"/>
  <c r="AS1259" i="1"/>
  <c r="AR1259" i="1"/>
  <c r="AK1574" i="1"/>
  <c r="AJ1574" i="1"/>
  <c r="AI1574" i="1"/>
  <c r="AH1574" i="1"/>
  <c r="AJ1704" i="1"/>
  <c r="AI1704" i="1"/>
  <c r="AH1704" i="1"/>
  <c r="AK1704" i="1"/>
  <c r="AK1557" i="1"/>
  <c r="AJ1557" i="1"/>
  <c r="AI1557" i="1"/>
  <c r="AH1557" i="1"/>
  <c r="AK1942" i="1"/>
  <c r="AJ1802" i="1"/>
  <c r="AI1802" i="1"/>
  <c r="AH1802" i="1"/>
  <c r="AK1802" i="1"/>
  <c r="AK2180" i="1"/>
  <c r="AJ2180" i="1"/>
  <c r="AI2180" i="1"/>
  <c r="AH2180" i="1"/>
  <c r="AK2379" i="1"/>
  <c r="AJ2379" i="1"/>
  <c r="AI2379" i="1"/>
  <c r="AH2379" i="1"/>
  <c r="AK2589" i="1"/>
  <c r="AJ2589" i="1"/>
  <c r="AI2589" i="1"/>
  <c r="AH2589" i="1"/>
  <c r="AK2740" i="1"/>
  <c r="AJ2740" i="1"/>
  <c r="AI2740" i="1"/>
  <c r="AH2740" i="1"/>
  <c r="AI2894" i="1"/>
  <c r="AH2894" i="1"/>
  <c r="AJ2894" i="1"/>
  <c r="AK2894" i="1"/>
  <c r="AK3051" i="1"/>
  <c r="AJ3051" i="1"/>
  <c r="AI3051" i="1"/>
  <c r="AH3051" i="1"/>
  <c r="AU3349" i="1"/>
  <c r="AT3349" i="1"/>
  <c r="AS3349" i="1"/>
  <c r="AR3349" i="1"/>
  <c r="AS3611" i="1"/>
  <c r="AT3611" i="1"/>
  <c r="AU3611" i="1"/>
  <c r="AR3611" i="1"/>
  <c r="AK1396" i="1"/>
  <c r="AI2344" i="1"/>
  <c r="AR3034" i="1"/>
  <c r="AR139" i="1"/>
  <c r="AT2145" i="1"/>
  <c r="AS2145" i="1"/>
  <c r="AR2145" i="1"/>
  <c r="AU2145" i="1"/>
  <c r="AR1042" i="1"/>
  <c r="AR2775" i="1"/>
  <c r="AH3503" i="1"/>
  <c r="AI2827" i="1"/>
  <c r="AR69" i="1"/>
  <c r="AR321" i="1"/>
  <c r="AR1497" i="1"/>
  <c r="AH3370" i="1"/>
  <c r="AS650" i="1"/>
  <c r="BE650" i="1" s="1"/>
  <c r="AI2841" i="1"/>
  <c r="AS3653" i="1"/>
  <c r="AR237" i="1"/>
  <c r="AR3709" i="1"/>
  <c r="AT356" i="1"/>
  <c r="AS356" i="1"/>
  <c r="AR356" i="1"/>
  <c r="AU356" i="1"/>
  <c r="BC377" i="1"/>
  <c r="BB377" i="1"/>
  <c r="BE377" i="1"/>
  <c r="BD377" i="1"/>
  <c r="AK1378" i="1"/>
  <c r="AJ1378" i="1"/>
  <c r="AI1378" i="1"/>
  <c r="AH1378" i="1"/>
  <c r="AK2022" i="1"/>
  <c r="AJ2022" i="1"/>
  <c r="AI2022" i="1"/>
  <c r="AH2022" i="1"/>
  <c r="AK1896" i="1"/>
  <c r="AJ1896" i="1"/>
  <c r="AI1896" i="1"/>
  <c r="AH1896" i="1"/>
  <c r="AK2446" i="1"/>
  <c r="AJ2446" i="1"/>
  <c r="AI2446" i="1"/>
  <c r="AH2446" i="1"/>
  <c r="AJ2568" i="1"/>
  <c r="AI2568" i="1"/>
  <c r="AH2568" i="1"/>
  <c r="AK2568" i="1"/>
  <c r="AK2754" i="1"/>
  <c r="AJ2754" i="1"/>
  <c r="AI2754" i="1"/>
  <c r="AH2754" i="1"/>
  <c r="AR2901" i="1"/>
  <c r="AU2901" i="1"/>
  <c r="AS2901" i="1"/>
  <c r="AT2901" i="1"/>
  <c r="AI2922" i="1"/>
  <c r="AH2922" i="1"/>
  <c r="AJ2922" i="1"/>
  <c r="AK2922" i="1"/>
  <c r="AK3153" i="1"/>
  <c r="AI3153" i="1"/>
  <c r="AJ3153" i="1"/>
  <c r="AH3153" i="1"/>
  <c r="AJ3688" i="1"/>
  <c r="AI3688" i="1"/>
  <c r="AH3688" i="1"/>
  <c r="AK3688" i="1"/>
  <c r="AS48" i="1"/>
  <c r="AR48" i="1"/>
  <c r="AT48" i="1"/>
  <c r="AU48" i="1"/>
  <c r="AS188" i="1"/>
  <c r="AR188" i="1"/>
  <c r="AU188" i="1"/>
  <c r="AT188" i="1"/>
  <c r="BB251" i="1"/>
  <c r="BD251" i="1"/>
  <c r="BE251" i="1"/>
  <c r="BC251" i="1"/>
  <c r="AK815" i="1"/>
  <c r="AJ815" i="1"/>
  <c r="AI815" i="1"/>
  <c r="AH815" i="1"/>
  <c r="AK1207" i="1"/>
  <c r="AJ1207" i="1"/>
  <c r="AI1207" i="1"/>
  <c r="AH1207" i="1"/>
  <c r="AK1389" i="1"/>
  <c r="AJ1389" i="1"/>
  <c r="AI1389" i="1"/>
  <c r="AH1389" i="1"/>
  <c r="AU1256" i="1"/>
  <c r="AT1256" i="1"/>
  <c r="AS1256" i="1"/>
  <c r="AR1256" i="1"/>
  <c r="AJ1410" i="1"/>
  <c r="AI1410" i="1"/>
  <c r="AH1410" i="1"/>
  <c r="AK1410" i="1"/>
  <c r="AK2078" i="1"/>
  <c r="AJ2078" i="1"/>
  <c r="AI2078" i="1"/>
  <c r="AH2078" i="1"/>
  <c r="AK1742" i="1"/>
  <c r="AJ1742" i="1"/>
  <c r="AI1742" i="1"/>
  <c r="AH1742" i="1"/>
  <c r="AS1655" i="1"/>
  <c r="AR1655" i="1"/>
  <c r="AU1655" i="1"/>
  <c r="AT1655" i="1"/>
  <c r="AH1581" i="1"/>
  <c r="AK1581" i="1"/>
  <c r="AJ1581" i="1"/>
  <c r="AI1581" i="1"/>
  <c r="AI2936" i="1"/>
  <c r="AH2936" i="1"/>
  <c r="AJ2936" i="1"/>
  <c r="AK2936" i="1"/>
  <c r="AK3181" i="1"/>
  <c r="AI3181" i="1"/>
  <c r="AJ3181" i="1"/>
  <c r="AH3181" i="1"/>
  <c r="AU3118" i="1"/>
  <c r="AT3118" i="1"/>
  <c r="AS3118" i="1"/>
  <c r="AR3118" i="1"/>
  <c r="AK3580" i="1"/>
  <c r="AH3580" i="1"/>
  <c r="AI3580" i="1"/>
  <c r="AJ3580" i="1"/>
  <c r="AK3615" i="1"/>
  <c r="AH3615" i="1"/>
  <c r="AJ3615" i="1"/>
  <c r="AI3615" i="1"/>
  <c r="AU111" i="1"/>
  <c r="AT111" i="1"/>
  <c r="AS111" i="1"/>
  <c r="AR111" i="1"/>
  <c r="AU153" i="1"/>
  <c r="AT153" i="1"/>
  <c r="AS153" i="1"/>
  <c r="AR153" i="1"/>
  <c r="AK199" i="1"/>
  <c r="AI199" i="1"/>
  <c r="AJ199" i="1"/>
  <c r="AH199" i="1"/>
  <c r="AU307" i="1"/>
  <c r="AT307" i="1"/>
  <c r="AS307" i="1"/>
  <c r="AR307" i="1"/>
  <c r="AR678" i="1"/>
  <c r="AU678" i="1"/>
  <c r="AT678" i="1"/>
  <c r="AS678" i="1"/>
  <c r="AJ1284" i="1"/>
  <c r="AI1284" i="1"/>
  <c r="AH1284" i="1"/>
  <c r="AK1284" i="1"/>
  <c r="AK1504" i="1"/>
  <c r="AJ1504" i="1"/>
  <c r="AI1504" i="1"/>
  <c r="AH1504" i="1"/>
  <c r="AJ1858" i="1"/>
  <c r="AI1858" i="1"/>
  <c r="AH1858" i="1"/>
  <c r="AK1858" i="1"/>
  <c r="AH1861" i="1"/>
  <c r="AK1861" i="1"/>
  <c r="AI1861" i="1"/>
  <c r="AJ1861" i="1"/>
  <c r="AK2631" i="1"/>
  <c r="AJ2631" i="1"/>
  <c r="AI2631" i="1"/>
  <c r="AH2631" i="1"/>
  <c r="AK3195" i="1"/>
  <c r="AJ3195" i="1"/>
  <c r="AI3195" i="1"/>
  <c r="AH3195" i="1"/>
  <c r="AS3520" i="1"/>
  <c r="AT3520" i="1"/>
  <c r="AR3520" i="1"/>
  <c r="AU3520" i="1"/>
  <c r="AT3744" i="1"/>
  <c r="AS3744" i="1"/>
  <c r="AR3744" i="1"/>
  <c r="AU3744" i="1"/>
  <c r="AK577" i="1"/>
  <c r="AI577" i="1"/>
  <c r="AH577" i="1"/>
  <c r="AJ577" i="1"/>
  <c r="AJ598" i="1"/>
  <c r="AH598" i="1"/>
  <c r="AK598" i="1"/>
  <c r="AI598" i="1"/>
  <c r="AH381" i="1"/>
  <c r="AK381" i="1"/>
  <c r="AJ381" i="1"/>
  <c r="AI381" i="1"/>
  <c r="AH521" i="1"/>
  <c r="AK521" i="1"/>
  <c r="AJ521" i="1"/>
  <c r="AI521" i="1"/>
  <c r="AK1319" i="1"/>
  <c r="AJ1319" i="1"/>
  <c r="AI1319" i="1"/>
  <c r="AH1319" i="1"/>
  <c r="AU1438" i="1"/>
  <c r="AT1438" i="1"/>
  <c r="AS1438" i="1"/>
  <c r="AR1438" i="1"/>
  <c r="AK1966" i="1"/>
  <c r="AJ1966" i="1"/>
  <c r="AI1966" i="1"/>
  <c r="AH1966" i="1"/>
  <c r="AK1952" i="1"/>
  <c r="AJ1952" i="1"/>
  <c r="AI1952" i="1"/>
  <c r="AH1952" i="1"/>
  <c r="AJ1788" i="1"/>
  <c r="AI1788" i="1"/>
  <c r="AH1788" i="1"/>
  <c r="AK1788" i="1"/>
  <c r="AK2117" i="1"/>
  <c r="AJ2117" i="1"/>
  <c r="AI2117" i="1"/>
  <c r="AH2117" i="1"/>
  <c r="AK2176" i="1"/>
  <c r="AJ2176" i="1"/>
  <c r="AI2176" i="1"/>
  <c r="AH2176" i="1"/>
  <c r="AI2183" i="1"/>
  <c r="AH2183" i="1"/>
  <c r="AK2183" i="1"/>
  <c r="AJ2183" i="1"/>
  <c r="AK2481" i="1"/>
  <c r="AJ2481" i="1"/>
  <c r="AH2481" i="1"/>
  <c r="AI2481" i="1"/>
  <c r="AK2323" i="1"/>
  <c r="AJ2323" i="1"/>
  <c r="AI2323" i="1"/>
  <c r="AH2323" i="1"/>
  <c r="AJ2610" i="1"/>
  <c r="AI2610" i="1"/>
  <c r="AH2610" i="1"/>
  <c r="AK2610" i="1"/>
  <c r="AU2908" i="1"/>
  <c r="AT2908" i="1"/>
  <c r="AS2908" i="1"/>
  <c r="AR2908" i="1"/>
  <c r="AI2964" i="1"/>
  <c r="AH2964" i="1"/>
  <c r="AJ2964" i="1"/>
  <c r="AK2964" i="1"/>
  <c r="AS3128" i="1"/>
  <c r="AR3128" i="1"/>
  <c r="AU3128" i="1"/>
  <c r="AT3128" i="1"/>
  <c r="AK3184" i="1"/>
  <c r="AJ3184" i="1"/>
  <c r="AI3184" i="1"/>
  <c r="AH3184" i="1"/>
  <c r="AS3443" i="1"/>
  <c r="AR3443" i="1"/>
  <c r="AT3443" i="1"/>
  <c r="AU3443" i="1"/>
  <c r="AI255" i="1"/>
  <c r="AK255" i="1"/>
  <c r="AJ255" i="1"/>
  <c r="AH255" i="1"/>
  <c r="AS90" i="1"/>
  <c r="AR90" i="1"/>
  <c r="AU90" i="1"/>
  <c r="AT90" i="1"/>
  <c r="AK563" i="1"/>
  <c r="AI563" i="1"/>
  <c r="AH563" i="1"/>
  <c r="AJ563" i="1"/>
  <c r="AT300" i="1"/>
  <c r="AS300" i="1"/>
  <c r="AR300" i="1"/>
  <c r="AU300" i="1"/>
  <c r="AT524" i="1"/>
  <c r="AS524" i="1"/>
  <c r="AR524" i="1"/>
  <c r="AU524" i="1"/>
  <c r="AH339" i="1"/>
  <c r="AK339" i="1"/>
  <c r="AJ339" i="1"/>
  <c r="AI339" i="1"/>
  <c r="AK1249" i="1"/>
  <c r="AJ1249" i="1"/>
  <c r="AI1249" i="1"/>
  <c r="AH1249" i="1"/>
  <c r="AK1417" i="1"/>
  <c r="AJ1417" i="1"/>
  <c r="AI1417" i="1"/>
  <c r="AH1417" i="1"/>
  <c r="AJ1298" i="1"/>
  <c r="AI1298" i="1"/>
  <c r="AH1298" i="1"/>
  <c r="AK1298" i="1"/>
  <c r="AK1938" i="1"/>
  <c r="AJ1938" i="1"/>
  <c r="AI1938" i="1"/>
  <c r="AH1938" i="1"/>
  <c r="AU2260" i="1"/>
  <c r="AT2260" i="1"/>
  <c r="AS2260" i="1"/>
  <c r="AR2260" i="1"/>
  <c r="AI2838" i="1"/>
  <c r="AH2838" i="1"/>
  <c r="AJ2838" i="1"/>
  <c r="AK2838" i="1"/>
  <c r="AI2824" i="1"/>
  <c r="AJ2824" i="1"/>
  <c r="AH2824" i="1"/>
  <c r="AK2824" i="1"/>
  <c r="AT3646" i="1"/>
  <c r="AR3646" i="1"/>
  <c r="AU3646" i="1"/>
  <c r="AS3646" i="1"/>
  <c r="AT3716" i="1"/>
  <c r="AS3716" i="1"/>
  <c r="AR3716" i="1"/>
  <c r="AU3716" i="1"/>
  <c r="AK192" i="1"/>
  <c r="AJ192" i="1"/>
  <c r="AI192" i="1"/>
  <c r="AH192" i="1"/>
  <c r="BB97" i="1"/>
  <c r="BE97" i="1"/>
  <c r="BD97" i="1"/>
  <c r="BC97" i="1"/>
  <c r="AR538" i="1"/>
  <c r="AU538" i="1"/>
  <c r="AT538" i="1"/>
  <c r="AS538" i="1"/>
  <c r="AR489" i="1"/>
  <c r="AH437" i="1"/>
  <c r="AK437" i="1"/>
  <c r="AJ437" i="1"/>
  <c r="AI437" i="1"/>
  <c r="AR594" i="1"/>
  <c r="AU594" i="1"/>
  <c r="AT594" i="1"/>
  <c r="AS594" i="1"/>
  <c r="AT881" i="1"/>
  <c r="AS881" i="1"/>
  <c r="AR881" i="1"/>
  <c r="AU881" i="1"/>
  <c r="AU1137" i="1"/>
  <c r="AT1137" i="1"/>
  <c r="AS1137" i="1"/>
  <c r="AR1137" i="1"/>
  <c r="AU920" i="1"/>
  <c r="AT920" i="1"/>
  <c r="AS920" i="1"/>
  <c r="AR920" i="1"/>
  <c r="AS1753" i="1"/>
  <c r="AR1753" i="1"/>
  <c r="AU1753" i="1"/>
  <c r="AT1753" i="1"/>
  <c r="AJ1312" i="1"/>
  <c r="AI1312" i="1"/>
  <c r="AH1312" i="1"/>
  <c r="AK1312" i="1"/>
  <c r="AS1165" i="1"/>
  <c r="AR1165" i="1"/>
  <c r="AU1165" i="1"/>
  <c r="AT1165" i="1"/>
  <c r="AH1245" i="1"/>
  <c r="AK1245" i="1"/>
  <c r="AJ1245" i="1"/>
  <c r="AI1245" i="1"/>
  <c r="AK1882" i="1"/>
  <c r="AJ1882" i="1"/>
  <c r="AI1882" i="1"/>
  <c r="AH1882" i="1"/>
  <c r="AK1700" i="1"/>
  <c r="AJ1700" i="1"/>
  <c r="AI1700" i="1"/>
  <c r="AH1700" i="1"/>
  <c r="AU2029" i="1"/>
  <c r="AT2029" i="1"/>
  <c r="AS2029" i="1"/>
  <c r="AR2029" i="1"/>
  <c r="AK1970" i="1"/>
  <c r="AK2453" i="1"/>
  <c r="AJ2453" i="1"/>
  <c r="AH2453" i="1"/>
  <c r="AI2453" i="1"/>
  <c r="AK2516" i="1"/>
  <c r="AJ2516" i="1"/>
  <c r="AI2516" i="1"/>
  <c r="AH2516" i="1"/>
  <c r="AH3534" i="1"/>
  <c r="AI3534" i="1"/>
  <c r="AJ3534" i="1"/>
  <c r="AK3534" i="1"/>
  <c r="AJ3674" i="1"/>
  <c r="AI3674" i="1"/>
  <c r="AH3674" i="1"/>
  <c r="AK3674" i="1"/>
  <c r="AS230" i="1"/>
  <c r="AU230" i="1"/>
  <c r="AR230" i="1"/>
  <c r="AT230" i="1"/>
  <c r="AK549" i="1"/>
  <c r="AI549" i="1"/>
  <c r="AH549" i="1"/>
  <c r="AJ549" i="1"/>
  <c r="AH619" i="1"/>
  <c r="AK1543" i="1"/>
  <c r="AJ1543" i="1"/>
  <c r="AI1543" i="1"/>
  <c r="AH1543" i="1"/>
  <c r="AK1711" i="1"/>
  <c r="AJ1711" i="1"/>
  <c r="AI1711" i="1"/>
  <c r="AH1711" i="1"/>
  <c r="AH1609" i="1"/>
  <c r="AK1609" i="1"/>
  <c r="AJ1609" i="1"/>
  <c r="AI1609" i="1"/>
  <c r="AK2229" i="1"/>
  <c r="AJ2229" i="1"/>
  <c r="AI2229" i="1"/>
  <c r="AH2229" i="1"/>
  <c r="AR2887" i="1"/>
  <c r="AU2887" i="1"/>
  <c r="AS2887" i="1"/>
  <c r="AT2887" i="1"/>
  <c r="AH2764" i="1"/>
  <c r="AK2764" i="1"/>
  <c r="AI2764" i="1"/>
  <c r="AJ2764" i="1"/>
  <c r="AJ3072" i="1"/>
  <c r="AI3072" i="1"/>
  <c r="AH3072" i="1"/>
  <c r="AK3072" i="1"/>
  <c r="AK3167" i="1"/>
  <c r="AI3167" i="1"/>
  <c r="AJ3167" i="1"/>
  <c r="AH3167" i="1"/>
  <c r="AU3454" i="1"/>
  <c r="AR3454" i="1"/>
  <c r="AT3454" i="1"/>
  <c r="AS3454" i="1"/>
  <c r="AJ556" i="1"/>
  <c r="AH556" i="1"/>
  <c r="AK556" i="1"/>
  <c r="AI556" i="1"/>
  <c r="AT839" i="1"/>
  <c r="AS839" i="1"/>
  <c r="AR839" i="1"/>
  <c r="AU839" i="1"/>
  <c r="AK689" i="1"/>
  <c r="AJ689" i="1"/>
  <c r="AI689" i="1"/>
  <c r="AH689" i="1"/>
  <c r="AK1179" i="1"/>
  <c r="AJ1179" i="1"/>
  <c r="AI1179" i="1"/>
  <c r="AH1179" i="1"/>
  <c r="AK1445" i="1"/>
  <c r="AJ1445" i="1"/>
  <c r="AI1445" i="1"/>
  <c r="AH1445" i="1"/>
  <c r="AR1588" i="1"/>
  <c r="AU1588" i="1"/>
  <c r="AT1588" i="1"/>
  <c r="AS1588" i="1"/>
  <c r="AK1725" i="1"/>
  <c r="AJ1725" i="1"/>
  <c r="AI1725" i="1"/>
  <c r="AH1725" i="1"/>
  <c r="AU1998" i="1"/>
  <c r="AT1998" i="1"/>
  <c r="AS1998" i="1"/>
  <c r="AR1998" i="1"/>
  <c r="AH1942" i="1"/>
  <c r="AK1984" i="1"/>
  <c r="AK2425" i="1"/>
  <c r="AJ2425" i="1"/>
  <c r="AH2425" i="1"/>
  <c r="AI2425" i="1"/>
  <c r="AI2271" i="1"/>
  <c r="AH2271" i="1"/>
  <c r="AJ2271" i="1"/>
  <c r="AK2271" i="1"/>
  <c r="AK2967" i="1"/>
  <c r="AJ2967" i="1"/>
  <c r="AH2967" i="1"/>
  <c r="AI2967" i="1"/>
  <c r="AU3135" i="1"/>
  <c r="AT3135" i="1"/>
  <c r="AS3135" i="1"/>
  <c r="AR3135" i="1"/>
  <c r="AT3230" i="1"/>
  <c r="AS3230" i="1"/>
  <c r="AR3230" i="1"/>
  <c r="AU3230" i="1"/>
  <c r="AT3576" i="1"/>
  <c r="AS3576" i="1"/>
  <c r="AR3576" i="1"/>
  <c r="AU3576" i="1"/>
  <c r="AJ3702" i="1"/>
  <c r="AI3702" i="1"/>
  <c r="AH3702" i="1"/>
  <c r="AK3702" i="1"/>
  <c r="AH1396" i="1"/>
  <c r="AH2344" i="1"/>
  <c r="AS3034" i="1"/>
  <c r="AS139" i="1"/>
  <c r="AS1042" i="1"/>
  <c r="AS2775" i="1"/>
  <c r="AI3503" i="1"/>
  <c r="AH2523" i="1"/>
  <c r="AH2827" i="1"/>
  <c r="AR3681" i="1"/>
  <c r="AS69" i="1"/>
  <c r="AS321" i="1"/>
  <c r="AS1497" i="1"/>
  <c r="AI3370" i="1"/>
  <c r="AT650" i="1"/>
  <c r="BB650" i="1" s="1"/>
  <c r="AH2841" i="1"/>
  <c r="AR3653" i="1"/>
  <c r="AS237" i="1"/>
  <c r="AS3709" i="1"/>
  <c r="AR566" i="1"/>
  <c r="AU566" i="1"/>
  <c r="AT566" i="1"/>
  <c r="AS566" i="1"/>
  <c r="AJ612" i="1"/>
  <c r="AH612" i="1"/>
  <c r="AK612" i="1"/>
  <c r="AI612" i="1"/>
  <c r="AR706" i="1"/>
  <c r="AU706" i="1"/>
  <c r="AT706" i="1"/>
  <c r="AS706" i="1"/>
  <c r="AT1021" i="1"/>
  <c r="AS1021" i="1"/>
  <c r="AR1021" i="1"/>
  <c r="AU1021" i="1"/>
  <c r="AK969" i="1"/>
  <c r="AJ969" i="1"/>
  <c r="AI969" i="1"/>
  <c r="AH969" i="1"/>
  <c r="AU1231" i="1"/>
  <c r="AT1231" i="1"/>
  <c r="AS1231" i="1"/>
  <c r="AR1231" i="1"/>
  <c r="AU1665" i="1"/>
  <c r="AT1665" i="1"/>
  <c r="AS1665" i="1"/>
  <c r="AR1665" i="1"/>
  <c r="AU1889" i="1"/>
  <c r="AT1889" i="1"/>
  <c r="AS1889" i="1"/>
  <c r="AR1889" i="1"/>
  <c r="AK1770" i="1"/>
  <c r="AJ1770" i="1"/>
  <c r="AI1770" i="1"/>
  <c r="AH1770" i="1"/>
  <c r="AK1798" i="1"/>
  <c r="AJ1798" i="1"/>
  <c r="AI1798" i="1"/>
  <c r="AH1798" i="1"/>
  <c r="AK2701" i="1"/>
  <c r="AJ2701" i="1"/>
  <c r="AI2701" i="1"/>
  <c r="AH2701" i="1"/>
  <c r="AT3559" i="1"/>
  <c r="AS3559" i="1"/>
  <c r="AR3559" i="1"/>
  <c r="AU3559" i="1"/>
  <c r="AK3538" i="1"/>
  <c r="AJ3538" i="1"/>
  <c r="AI3538" i="1"/>
  <c r="AH3538" i="1"/>
  <c r="AH3713" i="1"/>
  <c r="AK3713" i="1"/>
  <c r="AJ3713" i="1"/>
  <c r="AI3713" i="1"/>
  <c r="AU94" i="1"/>
  <c r="AT94" i="1"/>
  <c r="AS94" i="1"/>
  <c r="AR94" i="1"/>
  <c r="AT587" i="1"/>
  <c r="AS587" i="1"/>
  <c r="AU587" i="1"/>
  <c r="AR587" i="1"/>
  <c r="AU892" i="1"/>
  <c r="AT892" i="1"/>
  <c r="AS892" i="1"/>
  <c r="AR892" i="1"/>
  <c r="AK1266" i="1"/>
  <c r="AJ1266" i="1"/>
  <c r="AI1266" i="1"/>
  <c r="AH1266" i="1"/>
  <c r="AR1308" i="1"/>
  <c r="AU1308" i="1"/>
  <c r="AT1308" i="1"/>
  <c r="AS1308" i="1"/>
  <c r="AU1623" i="1"/>
  <c r="AT1623" i="1"/>
  <c r="AS1623" i="1"/>
  <c r="AR1623" i="1"/>
  <c r="AU1844" i="1"/>
  <c r="AT1844" i="1"/>
  <c r="AS1844" i="1"/>
  <c r="AR1844" i="1"/>
  <c r="AK2330" i="1"/>
  <c r="AJ2330" i="1"/>
  <c r="AH2330" i="1"/>
  <c r="AI2330" i="1"/>
  <c r="AU2435" i="1"/>
  <c r="AT2435" i="1"/>
  <c r="AS2435" i="1"/>
  <c r="AR2435" i="1"/>
  <c r="AK2537" i="1"/>
  <c r="AJ2537" i="1"/>
  <c r="AI2537" i="1"/>
  <c r="AH2537" i="1"/>
  <c r="AK2617" i="1"/>
  <c r="AJ2617" i="1"/>
  <c r="AI2617" i="1"/>
  <c r="AH2617" i="1"/>
  <c r="AR2957" i="1"/>
  <c r="AU2957" i="1"/>
  <c r="AS2957" i="1"/>
  <c r="AT2957" i="1"/>
  <c r="AJ3044" i="1"/>
  <c r="AI3044" i="1"/>
  <c r="AH3044" i="1"/>
  <c r="AK3044" i="1"/>
  <c r="AU3422" i="1"/>
  <c r="AT3422" i="1"/>
  <c r="AS3422" i="1"/>
  <c r="AR3422" i="1"/>
  <c r="AJ3461" i="1"/>
  <c r="AI3461" i="1"/>
  <c r="AH3461" i="1"/>
  <c r="AK3461" i="1"/>
  <c r="AT101" i="1"/>
  <c r="AS101" i="1"/>
  <c r="AR101" i="1"/>
  <c r="AU101" i="1"/>
  <c r="AT213" i="1"/>
  <c r="AS213" i="1"/>
  <c r="AR213" i="1"/>
  <c r="AU213" i="1"/>
  <c r="AT384" i="1"/>
  <c r="AS384" i="1"/>
  <c r="AR384" i="1"/>
  <c r="AU384" i="1"/>
  <c r="AU1056" i="1"/>
  <c r="AT1056" i="1"/>
  <c r="AS1056" i="1"/>
  <c r="AR1056" i="1"/>
  <c r="AK1168" i="1"/>
  <c r="AJ1168" i="1"/>
  <c r="AI1168" i="1"/>
  <c r="AH1168" i="1"/>
  <c r="AK1392" i="1"/>
  <c r="AJ1392" i="1"/>
  <c r="AI1392" i="1"/>
  <c r="AH1392" i="1"/>
  <c r="AR1336" i="1"/>
  <c r="AU1336" i="1"/>
  <c r="AT1336" i="1"/>
  <c r="AS1336" i="1"/>
  <c r="AU1749" i="1"/>
  <c r="AT1749" i="1"/>
  <c r="AS1749" i="1"/>
  <c r="AR1749" i="1"/>
  <c r="AU1945" i="1"/>
  <c r="AT1945" i="1"/>
  <c r="AS1945" i="1"/>
  <c r="AR1945" i="1"/>
  <c r="AK2124" i="1"/>
  <c r="AJ2124" i="1"/>
  <c r="AI2124" i="1"/>
  <c r="AH2124" i="1"/>
  <c r="AJ2596" i="1"/>
  <c r="AI2596" i="1"/>
  <c r="AH2596" i="1"/>
  <c r="AK2596" i="1"/>
  <c r="AK2782" i="1"/>
  <c r="AJ2782" i="1"/>
  <c r="AI2782" i="1"/>
  <c r="AH2782" i="1"/>
  <c r="AT3079" i="1"/>
  <c r="AS3079" i="1"/>
  <c r="AR3079" i="1"/>
  <c r="AU3079" i="1"/>
  <c r="AK3125" i="1"/>
  <c r="AI3125" i="1"/>
  <c r="AJ3125" i="1"/>
  <c r="AH3125" i="1"/>
  <c r="AU3492" i="1"/>
  <c r="AT3492" i="1"/>
  <c r="AR3492" i="1"/>
  <c r="AS3492" i="1"/>
  <c r="AK3664" i="1"/>
  <c r="AH3664" i="1"/>
  <c r="AJ3664" i="1"/>
  <c r="AI3664" i="1"/>
  <c r="AT143" i="1"/>
  <c r="AS143" i="1"/>
  <c r="AR143" i="1"/>
  <c r="AU143" i="1"/>
  <c r="AS76" i="1"/>
  <c r="AR76" i="1"/>
  <c r="AU76" i="1"/>
  <c r="AT76" i="1"/>
  <c r="AS202" i="1"/>
  <c r="AR202" i="1"/>
  <c r="AU202" i="1"/>
  <c r="AT202" i="1"/>
  <c r="BE818" i="1"/>
  <c r="BC818" i="1"/>
  <c r="BB818" i="1"/>
  <c r="BD818" i="1"/>
  <c r="AJ1172" i="1"/>
  <c r="AI1172" i="1"/>
  <c r="AH1172" i="1"/>
  <c r="AK1172" i="1"/>
  <c r="AU1637" i="1"/>
  <c r="AT1637" i="1"/>
  <c r="AS1637" i="1"/>
  <c r="AR1637" i="1"/>
  <c r="AT2159" i="1"/>
  <c r="AS2159" i="1"/>
  <c r="AR2159" i="1"/>
  <c r="AU2159" i="1"/>
  <c r="BB2519" i="1"/>
  <c r="BE2519" i="1"/>
  <c r="BC2519" i="1"/>
  <c r="BD2519" i="1"/>
  <c r="AK2551" i="1"/>
  <c r="AJ2551" i="1"/>
  <c r="AI2551" i="1"/>
  <c r="AH2551" i="1"/>
  <c r="AK2621" i="1"/>
  <c r="AJ2621" i="1"/>
  <c r="AI2621" i="1"/>
  <c r="AH2621" i="1"/>
  <c r="AU2600" i="1"/>
  <c r="AT2600" i="1"/>
  <c r="AS2600" i="1"/>
  <c r="AR2600" i="1"/>
  <c r="AK2715" i="1"/>
  <c r="AJ2715" i="1"/>
  <c r="AI2715" i="1"/>
  <c r="AH2715" i="1"/>
  <c r="AK2999" i="1"/>
  <c r="AJ2999" i="1"/>
  <c r="AI2999" i="1"/>
  <c r="AH2999" i="1"/>
  <c r="AK3223" i="1"/>
  <c r="AJ3223" i="1"/>
  <c r="AI3223" i="1"/>
  <c r="AH3223" i="1"/>
  <c r="AS3583" i="1"/>
  <c r="AT3583" i="1"/>
  <c r="AU3583" i="1"/>
  <c r="AR3583" i="1"/>
  <c r="AJ3545" i="1"/>
  <c r="AK3545" i="1"/>
  <c r="AH3545" i="1"/>
  <c r="AI3545" i="1"/>
  <c r="AU3706" i="1"/>
  <c r="AT3706" i="1"/>
  <c r="AS3706" i="1"/>
  <c r="AR3706" i="1"/>
  <c r="AU335" i="1"/>
  <c r="AT335" i="1"/>
  <c r="AS335" i="1"/>
  <c r="AR335" i="1"/>
  <c r="AU475" i="1"/>
  <c r="AT475" i="1"/>
  <c r="AS475" i="1"/>
  <c r="AR475" i="1"/>
  <c r="AH1203" i="1"/>
  <c r="AK1203" i="1"/>
  <c r="AJ1203" i="1"/>
  <c r="AI1203" i="1"/>
  <c r="AU1511" i="1"/>
  <c r="AT1511" i="1"/>
  <c r="AS1511" i="1"/>
  <c r="AR1511" i="1"/>
  <c r="AU2127" i="1"/>
  <c r="AT2127" i="1"/>
  <c r="AS2127" i="1"/>
  <c r="AR2127" i="1"/>
  <c r="AS2092" i="1"/>
  <c r="AR2092" i="1"/>
  <c r="AU2092" i="1"/>
  <c r="AT2092" i="1"/>
  <c r="AK2306" i="1"/>
  <c r="AJ2306" i="1"/>
  <c r="AI2306" i="1"/>
  <c r="AH2306" i="1"/>
  <c r="AK2502" i="1"/>
  <c r="AJ2502" i="1"/>
  <c r="AI2502" i="1"/>
  <c r="AH2502" i="1"/>
  <c r="AK2911" i="1"/>
  <c r="AJ2911" i="1"/>
  <c r="AH2911" i="1"/>
  <c r="AI2911" i="1"/>
  <c r="AK286" i="1"/>
  <c r="AJ286" i="1"/>
  <c r="AI286" i="1"/>
  <c r="AH286" i="1"/>
  <c r="AS489" i="1"/>
  <c r="AJ682" i="1"/>
  <c r="AH682" i="1"/>
  <c r="AK682" i="1"/>
  <c r="AI682" i="1"/>
  <c r="AK941" i="1"/>
  <c r="AJ941" i="1"/>
  <c r="AI941" i="1"/>
  <c r="AH941" i="1"/>
  <c r="AU1329" i="1"/>
  <c r="AT1329" i="1"/>
  <c r="AS1329" i="1"/>
  <c r="AR1329" i="1"/>
  <c r="AU1032" i="1"/>
  <c r="AT1032" i="1"/>
  <c r="AS1032" i="1"/>
  <c r="AR1032" i="1"/>
  <c r="AU1214" i="1"/>
  <c r="AT1214" i="1"/>
  <c r="AS1214" i="1"/>
  <c r="AR1214" i="1"/>
  <c r="AU1567" i="1"/>
  <c r="AT1567" i="1"/>
  <c r="AS1567" i="1"/>
  <c r="AR1567" i="1"/>
  <c r="AS2120" i="1"/>
  <c r="AR2120" i="1"/>
  <c r="AU2120" i="1"/>
  <c r="AT2120" i="1"/>
  <c r="AH1970" i="1"/>
  <c r="AK2166" i="1"/>
  <c r="AJ2166" i="1"/>
  <c r="AI2166" i="1"/>
  <c r="AH2166" i="1"/>
  <c r="AU2358" i="1"/>
  <c r="AT2358" i="1"/>
  <c r="AS2358" i="1"/>
  <c r="AR2358" i="1"/>
  <c r="BB2491" i="1"/>
  <c r="BE2491" i="1"/>
  <c r="BC2491" i="1"/>
  <c r="BD2491" i="1"/>
  <c r="AK2267" i="1"/>
  <c r="AJ2267" i="1"/>
  <c r="AI2267" i="1"/>
  <c r="AH2267" i="1"/>
  <c r="AU3282" i="1"/>
  <c r="AT3282" i="1"/>
  <c r="AS3282" i="1"/>
  <c r="AR3282" i="1"/>
  <c r="AJ3016" i="1"/>
  <c r="AI3016" i="1"/>
  <c r="AH3016" i="1"/>
  <c r="AK3016" i="1"/>
  <c r="AK3342" i="1"/>
  <c r="AJ3342" i="1"/>
  <c r="AI3342" i="1"/>
  <c r="AH3342" i="1"/>
  <c r="AK3587" i="1"/>
  <c r="AH3587" i="1"/>
  <c r="AJ3587" i="1"/>
  <c r="AI3587" i="1"/>
  <c r="AK87" i="1"/>
  <c r="AI87" i="1"/>
  <c r="AJ87" i="1"/>
  <c r="AH87" i="1"/>
  <c r="AT615" i="1"/>
  <c r="AS615" i="1"/>
  <c r="AR615" i="1"/>
  <c r="AU615" i="1"/>
  <c r="AT328" i="1"/>
  <c r="AS328" i="1"/>
  <c r="AR328" i="1"/>
  <c r="AU328" i="1"/>
  <c r="AH353" i="1"/>
  <c r="AK353" i="1"/>
  <c r="AJ353" i="1"/>
  <c r="AI353" i="1"/>
  <c r="AI619" i="1"/>
  <c r="AK1277" i="1"/>
  <c r="AJ1277" i="1"/>
  <c r="AI1277" i="1"/>
  <c r="AH1277" i="1"/>
  <c r="AK1431" i="1"/>
  <c r="AJ1431" i="1"/>
  <c r="AI1431" i="1"/>
  <c r="AH1431" i="1"/>
  <c r="AK2173" i="1"/>
  <c r="AJ2173" i="1"/>
  <c r="AI2173" i="1"/>
  <c r="AH2173" i="1"/>
  <c r="AK2008" i="1"/>
  <c r="AJ2008" i="1"/>
  <c r="AI2008" i="1"/>
  <c r="AH2008" i="1"/>
  <c r="AK2134" i="1"/>
  <c r="AJ2134" i="1"/>
  <c r="AI2134" i="1"/>
  <c r="AH2134" i="1"/>
  <c r="AK2607" i="1"/>
  <c r="AJ2607" i="1"/>
  <c r="AI2607" i="1"/>
  <c r="AH2607" i="1"/>
  <c r="AU2642" i="1"/>
  <c r="AT2642" i="1"/>
  <c r="AS2642" i="1"/>
  <c r="AR2642" i="1"/>
  <c r="AR2859" i="1"/>
  <c r="AU2859" i="1"/>
  <c r="AS2859" i="1"/>
  <c r="AT2859" i="1"/>
  <c r="AK2960" i="1"/>
  <c r="AJ2960" i="1"/>
  <c r="AI2960" i="1"/>
  <c r="AH2960" i="1"/>
  <c r="AK3237" i="1"/>
  <c r="AJ3237" i="1"/>
  <c r="AI3237" i="1"/>
  <c r="AH3237" i="1"/>
  <c r="AH3352" i="1"/>
  <c r="AK3352" i="1"/>
  <c r="AJ3352" i="1"/>
  <c r="AI3352" i="1"/>
  <c r="AK206" i="1"/>
  <c r="AJ206" i="1"/>
  <c r="AI206" i="1"/>
  <c r="AH206" i="1"/>
  <c r="AH311" i="1"/>
  <c r="AK311" i="1"/>
  <c r="AJ311" i="1"/>
  <c r="AI311" i="1"/>
  <c r="AS759" i="1"/>
  <c r="AU759" i="1"/>
  <c r="AT759" i="1"/>
  <c r="AR759" i="1"/>
  <c r="AU1315" i="1"/>
  <c r="AT1315" i="1"/>
  <c r="AS1315" i="1"/>
  <c r="AR1315" i="1"/>
  <c r="AK1053" i="1"/>
  <c r="AJ1053" i="1"/>
  <c r="AI1053" i="1"/>
  <c r="AH1053" i="1"/>
  <c r="AU976" i="1"/>
  <c r="AT976" i="1"/>
  <c r="AS976" i="1"/>
  <c r="AR976" i="1"/>
  <c r="AU1102" i="1"/>
  <c r="AT1102" i="1"/>
  <c r="AS1102" i="1"/>
  <c r="AR1102" i="1"/>
  <c r="AJ1466" i="1"/>
  <c r="AI1466" i="1"/>
  <c r="AH1466" i="1"/>
  <c r="AK1466" i="1"/>
  <c r="AK2036" i="1"/>
  <c r="AJ2036" i="1"/>
  <c r="AI2036" i="1"/>
  <c r="AH2036" i="1"/>
  <c r="AR1616" i="1"/>
  <c r="AU1616" i="1"/>
  <c r="AT1616" i="1"/>
  <c r="AS1616" i="1"/>
  <c r="AJ1830" i="1"/>
  <c r="AI1830" i="1"/>
  <c r="AH1830" i="1"/>
  <c r="AK1830" i="1"/>
  <c r="AJ2040" i="1"/>
  <c r="AI2040" i="1"/>
  <c r="AH2040" i="1"/>
  <c r="AK2040" i="1"/>
  <c r="AI1942" i="1"/>
  <c r="AH1984" i="1"/>
  <c r="BB2463" i="1"/>
  <c r="BE2463" i="1"/>
  <c r="BC2463" i="1"/>
  <c r="BD2463" i="1"/>
  <c r="AK2593" i="1"/>
  <c r="AJ2593" i="1"/>
  <c r="AI2593" i="1"/>
  <c r="AH2593" i="1"/>
  <c r="AU3394" i="1"/>
  <c r="AT3394" i="1"/>
  <c r="AS3394" i="1"/>
  <c r="AR3394" i="1"/>
  <c r="AT3034" i="1"/>
  <c r="AT2775" i="1"/>
  <c r="AJ2523" i="1"/>
  <c r="AS3681" i="1"/>
  <c r="AT69" i="1"/>
  <c r="AT321" i="1"/>
  <c r="AU650" i="1"/>
  <c r="AT237" i="1"/>
  <c r="AT241" i="1"/>
  <c r="AS241" i="1"/>
  <c r="AR241" i="1"/>
  <c r="AU241" i="1"/>
  <c r="AK52" i="1"/>
  <c r="AJ52" i="1"/>
  <c r="AI52" i="1"/>
  <c r="AH52" i="1"/>
  <c r="AJ846" i="1"/>
  <c r="AI846" i="1"/>
  <c r="AH846" i="1"/>
  <c r="AK846" i="1"/>
  <c r="AJ1014" i="1"/>
  <c r="AI1014" i="1"/>
  <c r="AH1014" i="1"/>
  <c r="AK1014" i="1"/>
  <c r="AR1728" i="1"/>
  <c r="AU1728" i="1"/>
  <c r="AT1728" i="1"/>
  <c r="AS1728" i="1"/>
  <c r="AR1644" i="1"/>
  <c r="AU1644" i="1"/>
  <c r="AT1644" i="1"/>
  <c r="AS1644" i="1"/>
  <c r="AH1301" i="1"/>
  <c r="AK1301" i="1"/>
  <c r="AJ1301" i="1"/>
  <c r="AI1301" i="1"/>
  <c r="AU1805" i="1"/>
  <c r="AT1805" i="1"/>
  <c r="AS1805" i="1"/>
  <c r="AR1805" i="1"/>
  <c r="AU2001" i="1"/>
  <c r="AT2001" i="1"/>
  <c r="AS2001" i="1"/>
  <c r="AR2001" i="1"/>
  <c r="AK2393" i="1"/>
  <c r="AJ2393" i="1"/>
  <c r="AI2393" i="1"/>
  <c r="AH2393" i="1"/>
  <c r="AU3177" i="1"/>
  <c r="AT3177" i="1"/>
  <c r="AS3177" i="1"/>
  <c r="AR3177" i="1"/>
  <c r="AK3419" i="1"/>
  <c r="AJ3419" i="1"/>
  <c r="AI3419" i="1"/>
  <c r="AH3419" i="1"/>
  <c r="AT811" i="1"/>
  <c r="AS811" i="1"/>
  <c r="AR811" i="1"/>
  <c r="AU811" i="1"/>
  <c r="AH507" i="1"/>
  <c r="AK507" i="1"/>
  <c r="AJ507" i="1"/>
  <c r="AI507" i="1"/>
  <c r="AT1007" i="1"/>
  <c r="AS1007" i="1"/>
  <c r="AR1007" i="1"/>
  <c r="AU1007" i="1"/>
  <c r="AS647" i="1"/>
  <c r="AU647" i="1"/>
  <c r="AT647" i="1"/>
  <c r="AR647" i="1"/>
  <c r="AS773" i="1"/>
  <c r="AU773" i="1"/>
  <c r="AT773" i="1"/>
  <c r="AR773" i="1"/>
  <c r="AK983" i="1"/>
  <c r="AJ983" i="1"/>
  <c r="AI983" i="1"/>
  <c r="AH983" i="1"/>
  <c r="AU1343" i="1"/>
  <c r="AT1343" i="1"/>
  <c r="AS1343" i="1"/>
  <c r="AR1343" i="1"/>
  <c r="AU1060" i="1"/>
  <c r="AT1060" i="1"/>
  <c r="AS1060" i="1"/>
  <c r="AR1060" i="1"/>
  <c r="AK1980" i="1"/>
  <c r="AJ1980" i="1"/>
  <c r="AI1980" i="1"/>
  <c r="AH1980" i="1"/>
  <c r="AK2208" i="1"/>
  <c r="AJ2208" i="1"/>
  <c r="AI2208" i="1"/>
  <c r="AH2208" i="1"/>
  <c r="AJ2582" i="1"/>
  <c r="AI2582" i="1"/>
  <c r="AH2582" i="1"/>
  <c r="AK2582" i="1"/>
  <c r="AK2726" i="1"/>
  <c r="AJ2726" i="1"/>
  <c r="AI2726" i="1"/>
  <c r="AH2726" i="1"/>
  <c r="AK2845" i="1"/>
  <c r="AJ2845" i="1"/>
  <c r="AI2845" i="1"/>
  <c r="AH2845" i="1"/>
  <c r="AI3254" i="1"/>
  <c r="AH3254" i="1"/>
  <c r="AJ3254" i="1"/>
  <c r="AK3254" i="1"/>
  <c r="AK3433" i="1"/>
  <c r="AJ3433" i="1"/>
  <c r="AI3433" i="1"/>
  <c r="AH3433" i="1"/>
  <c r="AS3597" i="1"/>
  <c r="AT3597" i="1"/>
  <c r="AU3597" i="1"/>
  <c r="AR3597" i="1"/>
  <c r="AH3727" i="1"/>
  <c r="AK3727" i="1"/>
  <c r="AJ3727" i="1"/>
  <c r="AI3727" i="1"/>
  <c r="AH325" i="1"/>
  <c r="AK325" i="1"/>
  <c r="AJ325" i="1"/>
  <c r="AI325" i="1"/>
  <c r="AU878" i="1"/>
  <c r="AT878" i="1"/>
  <c r="AS878" i="1"/>
  <c r="AR878" i="1"/>
  <c r="AK899" i="1"/>
  <c r="AJ899" i="1"/>
  <c r="AI899" i="1"/>
  <c r="AH899" i="1"/>
  <c r="AK1501" i="1"/>
  <c r="AJ1501" i="1"/>
  <c r="AI1501" i="1"/>
  <c r="AH1501" i="1"/>
  <c r="AK2047" i="1"/>
  <c r="AJ2047" i="1"/>
  <c r="AI2047" i="1"/>
  <c r="AH2047" i="1"/>
  <c r="AK2075" i="1"/>
  <c r="AJ2075" i="1"/>
  <c r="AI2075" i="1"/>
  <c r="AH2075" i="1"/>
  <c r="AJ1732" i="1"/>
  <c r="AI1732" i="1"/>
  <c r="AH1732" i="1"/>
  <c r="AK1732" i="1"/>
  <c r="AH1525" i="1"/>
  <c r="AK1525" i="1"/>
  <c r="AJ1525" i="1"/>
  <c r="AI1525" i="1"/>
  <c r="AR2362" i="1"/>
  <c r="AU2362" i="1"/>
  <c r="AS2362" i="1"/>
  <c r="AT2362" i="1"/>
  <c r="AK2495" i="1"/>
  <c r="AJ2495" i="1"/>
  <c r="AH2495" i="1"/>
  <c r="AI2495" i="1"/>
  <c r="AK2309" i="1"/>
  <c r="AJ2309" i="1"/>
  <c r="AI2309" i="1"/>
  <c r="AH2309" i="1"/>
  <c r="AK2579" i="1"/>
  <c r="AJ2579" i="1"/>
  <c r="AI2579" i="1"/>
  <c r="AH2579" i="1"/>
  <c r="AK3055" i="1"/>
  <c r="AJ3055" i="1"/>
  <c r="AI3055" i="1"/>
  <c r="AH3055" i="1"/>
  <c r="AH3380" i="1"/>
  <c r="AK3380" i="1"/>
  <c r="AJ3380" i="1"/>
  <c r="AI3380" i="1"/>
  <c r="AR734" i="1"/>
  <c r="AU734" i="1"/>
  <c r="AT734" i="1"/>
  <c r="AS734" i="1"/>
  <c r="AS591" i="1"/>
  <c r="AU591" i="1"/>
  <c r="AT591" i="1"/>
  <c r="AR591" i="1"/>
  <c r="AJ654" i="1"/>
  <c r="AH654" i="1"/>
  <c r="AK654" i="1"/>
  <c r="AI654" i="1"/>
  <c r="AT853" i="1"/>
  <c r="AS853" i="1"/>
  <c r="AR853" i="1"/>
  <c r="AU853" i="1"/>
  <c r="AU1098" i="1"/>
  <c r="AT1098" i="1"/>
  <c r="AS1098" i="1"/>
  <c r="AR1098" i="1"/>
  <c r="AK927" i="1"/>
  <c r="AJ927" i="1"/>
  <c r="AI927" i="1"/>
  <c r="AH927" i="1"/>
  <c r="AK1081" i="1"/>
  <c r="AJ1081" i="1"/>
  <c r="AI1081" i="1"/>
  <c r="AH1081" i="1"/>
  <c r="AU1074" i="1"/>
  <c r="AT1074" i="1"/>
  <c r="AS1074" i="1"/>
  <c r="AR1074" i="1"/>
  <c r="AU1273" i="1"/>
  <c r="AT1273" i="1"/>
  <c r="AS1273" i="1"/>
  <c r="AR1273" i="1"/>
  <c r="AS1403" i="1"/>
  <c r="AR1403" i="1"/>
  <c r="AU1403" i="1"/>
  <c r="AT1403" i="1"/>
  <c r="AJ1564" i="1"/>
  <c r="AI1564" i="1"/>
  <c r="AH1564" i="1"/>
  <c r="AK1564" i="1"/>
  <c r="AR1672" i="1"/>
  <c r="AU1672" i="1"/>
  <c r="AT1672" i="1"/>
  <c r="AS1672" i="1"/>
  <c r="AS2232" i="1"/>
  <c r="AR2232" i="1"/>
  <c r="AU2232" i="1"/>
  <c r="AT2232" i="1"/>
  <c r="AJ2705" i="1"/>
  <c r="AI2705" i="1"/>
  <c r="AH2705" i="1"/>
  <c r="AK2705" i="1"/>
  <c r="AS3289" i="1"/>
  <c r="AR3289" i="1"/>
  <c r="AT3289" i="1"/>
  <c r="AU3289" i="1"/>
  <c r="AK3314" i="1"/>
  <c r="AJ3314" i="1"/>
  <c r="AH3314" i="1"/>
  <c r="AI3314" i="1"/>
  <c r="AU3335" i="1"/>
  <c r="AT3335" i="1"/>
  <c r="AS3335" i="1"/>
  <c r="AR3335" i="1"/>
  <c r="AJ3328" i="1"/>
  <c r="AI3328" i="1"/>
  <c r="AK3328" i="1"/>
  <c r="AH3328" i="1"/>
  <c r="AK3510" i="1"/>
  <c r="AI3510" i="1"/>
  <c r="AH3510" i="1"/>
  <c r="AJ3510" i="1"/>
  <c r="AT3730" i="1"/>
  <c r="AS3730" i="1"/>
  <c r="AR3730" i="1"/>
  <c r="AU3730" i="1"/>
  <c r="AU3720" i="1"/>
  <c r="AT3720" i="1"/>
  <c r="AS3720" i="1"/>
  <c r="AR3720" i="1"/>
  <c r="AJ668" i="1"/>
  <c r="AH668" i="1"/>
  <c r="AK668" i="1"/>
  <c r="AI668" i="1"/>
  <c r="AK1025" i="1"/>
  <c r="AJ1025" i="1"/>
  <c r="AI1025" i="1"/>
  <c r="AH1025" i="1"/>
  <c r="AU1018" i="1"/>
  <c r="AT1018" i="1"/>
  <c r="AS1018" i="1"/>
  <c r="AR1018" i="1"/>
  <c r="AU1217" i="1"/>
  <c r="AT1217" i="1"/>
  <c r="AS1217" i="1"/>
  <c r="AR1217" i="1"/>
  <c r="AK1210" i="1"/>
  <c r="AJ1210" i="1"/>
  <c r="AI1210" i="1"/>
  <c r="AH1210" i="1"/>
  <c r="AK1613" i="1"/>
  <c r="AJ1613" i="1"/>
  <c r="AI1613" i="1"/>
  <c r="AH1613" i="1"/>
  <c r="AJ1480" i="1"/>
  <c r="AI1480" i="1"/>
  <c r="AH1480" i="1"/>
  <c r="AK1480" i="1"/>
  <c r="AS1697" i="1"/>
  <c r="AR1697" i="1"/>
  <c r="AU1697" i="1"/>
  <c r="AT1697" i="1"/>
  <c r="AR1532" i="1"/>
  <c r="AU1532" i="1"/>
  <c r="AT1532" i="1"/>
  <c r="AS1532" i="1"/>
  <c r="AH1735" i="1"/>
  <c r="AK1735" i="1"/>
  <c r="AJ1735" i="1"/>
  <c r="AI1735" i="1"/>
  <c r="AK2187" i="1"/>
  <c r="AJ2187" i="1"/>
  <c r="AI2187" i="1"/>
  <c r="AH2187" i="1"/>
  <c r="AJ1886" i="1"/>
  <c r="AI1886" i="1"/>
  <c r="AH1886" i="1"/>
  <c r="AK1886" i="1"/>
  <c r="AH1777" i="1"/>
  <c r="AK1777" i="1"/>
  <c r="AI1777" i="1"/>
  <c r="AJ1777" i="1"/>
  <c r="AR2390" i="1"/>
  <c r="AU2390" i="1"/>
  <c r="AS2390" i="1"/>
  <c r="AT2390" i="1"/>
  <c r="AS2400" i="1"/>
  <c r="AU2400" i="1"/>
  <c r="AT2400" i="1"/>
  <c r="AR2400" i="1"/>
  <c r="AK2467" i="1"/>
  <c r="AJ2467" i="1"/>
  <c r="AH2467" i="1"/>
  <c r="AI2467" i="1"/>
  <c r="AJ2624" i="1"/>
  <c r="AI2624" i="1"/>
  <c r="AH2624" i="1"/>
  <c r="AK2624" i="1"/>
  <c r="AH2736" i="1"/>
  <c r="AK2736" i="1"/>
  <c r="AI2736" i="1"/>
  <c r="AJ2736" i="1"/>
  <c r="AK3174" i="1"/>
  <c r="AJ3174" i="1"/>
  <c r="AI3174" i="1"/>
  <c r="AH3174" i="1"/>
  <c r="AH3622" i="1"/>
  <c r="AJ3622" i="1"/>
  <c r="AK3622" i="1"/>
  <c r="AI3622" i="1"/>
  <c r="AU3629" i="1"/>
  <c r="AR3629" i="1"/>
  <c r="AT3629" i="1"/>
  <c r="AS3629" i="1"/>
  <c r="AK472" i="1"/>
  <c r="AJ472" i="1"/>
  <c r="AI472" i="1"/>
  <c r="AH472" i="1"/>
  <c r="AS745" i="1"/>
  <c r="AU745" i="1"/>
  <c r="AT745" i="1"/>
  <c r="AR745" i="1"/>
  <c r="AK1252" i="1"/>
  <c r="AJ1252" i="1"/>
  <c r="AI1252" i="1"/>
  <c r="AH1252" i="1"/>
  <c r="AK1350" i="1"/>
  <c r="AJ1350" i="1"/>
  <c r="AI1350" i="1"/>
  <c r="AH1350" i="1"/>
  <c r="AK1476" i="1"/>
  <c r="AJ1476" i="1"/>
  <c r="AI1476" i="1"/>
  <c r="AH1476" i="1"/>
  <c r="AJ1508" i="1"/>
  <c r="AI1508" i="1"/>
  <c r="AH1508" i="1"/>
  <c r="AK1508" i="1"/>
  <c r="AI2369" i="1"/>
  <c r="AH2369" i="1"/>
  <c r="AJ2369" i="1"/>
  <c r="AK2369" i="1"/>
  <c r="AJ2638" i="1"/>
  <c r="AI2638" i="1"/>
  <c r="AH2638" i="1"/>
  <c r="AK2638" i="1"/>
  <c r="AJ2733" i="1"/>
  <c r="AI2733" i="1"/>
  <c r="AH2733" i="1"/>
  <c r="AK2733" i="1"/>
  <c r="AU2988" i="1"/>
  <c r="AT2988" i="1"/>
  <c r="AS2988" i="1"/>
  <c r="AR2988" i="1"/>
  <c r="AU3310" i="1"/>
  <c r="AT3310" i="1"/>
  <c r="AS3310" i="1"/>
  <c r="AR3310" i="1"/>
  <c r="AK3321" i="1"/>
  <c r="AJ3321" i="1"/>
  <c r="AI3321" i="1"/>
  <c r="AH3321" i="1"/>
  <c r="AI3513" i="1"/>
  <c r="AK3513" i="1"/>
  <c r="AJ3513" i="1"/>
  <c r="AH3513" i="1"/>
  <c r="AU444" i="1"/>
  <c r="AT444" i="1"/>
  <c r="AS444" i="1"/>
  <c r="AR444" i="1"/>
  <c r="AK262" i="1"/>
  <c r="AJ262" i="1"/>
  <c r="AI262" i="1"/>
  <c r="AH262" i="1"/>
  <c r="AH269" i="1"/>
  <c r="AK269" i="1"/>
  <c r="AJ269" i="1"/>
  <c r="AI269" i="1"/>
  <c r="AT1049" i="1"/>
  <c r="AS1049" i="1"/>
  <c r="AR1049" i="1"/>
  <c r="AU1049" i="1"/>
  <c r="AJ808" i="1"/>
  <c r="AH808" i="1"/>
  <c r="AK808" i="1"/>
  <c r="AI808" i="1"/>
  <c r="AK843" i="1"/>
  <c r="AJ843" i="1"/>
  <c r="AI843" i="1"/>
  <c r="AH843" i="1"/>
  <c r="AK1109" i="1"/>
  <c r="AJ1109" i="1"/>
  <c r="AI1109" i="1"/>
  <c r="AH1109" i="1"/>
  <c r="AJ1354" i="1"/>
  <c r="AI1354" i="1"/>
  <c r="AH1354" i="1"/>
  <c r="AK1354" i="1"/>
  <c r="AH1399" i="1"/>
  <c r="AK1399" i="1"/>
  <c r="AJ1399" i="1"/>
  <c r="AI1399" i="1"/>
  <c r="AK2215" i="1"/>
  <c r="AJ2215" i="1"/>
  <c r="AI2215" i="1"/>
  <c r="AH2215" i="1"/>
  <c r="AU1707" i="1"/>
  <c r="AT1707" i="1"/>
  <c r="AS1707" i="1"/>
  <c r="AR1707" i="1"/>
  <c r="AK1924" i="1"/>
  <c r="AJ1924" i="1"/>
  <c r="AI1924" i="1"/>
  <c r="AH1924" i="1"/>
  <c r="AK2813" i="1"/>
  <c r="AJ2813" i="1"/>
  <c r="AI2813" i="1"/>
  <c r="AH2813" i="1"/>
  <c r="AU2719" i="1"/>
  <c r="AT2719" i="1"/>
  <c r="AS2719" i="1"/>
  <c r="AR2719" i="1"/>
  <c r="AI2880" i="1"/>
  <c r="AH2880" i="1"/>
  <c r="AJ2880" i="1"/>
  <c r="AK2880" i="1"/>
  <c r="AK3027" i="1"/>
  <c r="AJ3027" i="1"/>
  <c r="AI3027" i="1"/>
  <c r="AH3027" i="1"/>
  <c r="AS3247" i="1"/>
  <c r="AR3247" i="1"/>
  <c r="AT3247" i="1"/>
  <c r="AU3247" i="1"/>
  <c r="AI3240" i="1"/>
  <c r="AH3240" i="1"/>
  <c r="AJ3240" i="1"/>
  <c r="AK3240" i="1"/>
  <c r="AT3639" i="1"/>
  <c r="AU3639" i="1"/>
  <c r="AS3639" i="1"/>
  <c r="AR3639" i="1"/>
  <c r="AU349" i="1"/>
  <c r="AT349" i="1"/>
  <c r="AS349" i="1"/>
  <c r="AR349" i="1"/>
  <c r="AS174" i="1"/>
  <c r="AR174" i="1"/>
  <c r="AU174" i="1"/>
  <c r="AT174" i="1"/>
  <c r="AU41" i="1"/>
  <c r="AT41" i="1"/>
  <c r="AS41" i="1"/>
  <c r="AR41" i="1"/>
  <c r="AT979" i="1"/>
  <c r="AS979" i="1"/>
  <c r="AR979" i="1"/>
  <c r="AU979" i="1"/>
  <c r="AT342" i="1"/>
  <c r="AS342" i="1"/>
  <c r="AR342" i="1"/>
  <c r="AU342" i="1"/>
  <c r="AJ972" i="1"/>
  <c r="AI972" i="1"/>
  <c r="AH972" i="1"/>
  <c r="AK972" i="1"/>
  <c r="AK1224" i="1"/>
  <c r="AJ1224" i="1"/>
  <c r="AI1224" i="1"/>
  <c r="AH1224" i="1"/>
  <c r="AR1294" i="1"/>
  <c r="AU1294" i="1"/>
  <c r="AT1294" i="1"/>
  <c r="AS1294" i="1"/>
  <c r="AK1991" i="1"/>
  <c r="AJ1991" i="1"/>
  <c r="AI1991" i="1"/>
  <c r="AH1991" i="1"/>
  <c r="AR2376" i="1"/>
  <c r="AU2376" i="1"/>
  <c r="AS2376" i="1"/>
  <c r="AT2376" i="1"/>
  <c r="AU2572" i="1"/>
  <c r="AT2572" i="1"/>
  <c r="AS2572" i="1"/>
  <c r="AR2572" i="1"/>
  <c r="AJ2666" i="1"/>
  <c r="AI2666" i="1"/>
  <c r="AH2666" i="1"/>
  <c r="AK2666" i="1"/>
  <c r="AK2862" i="1"/>
  <c r="AJ2862" i="1"/>
  <c r="AI2862" i="1"/>
  <c r="AH2862" i="1"/>
  <c r="AH3006" i="1"/>
  <c r="AK3006" i="1"/>
  <c r="AJ3006" i="1"/>
  <c r="AI3006" i="1"/>
  <c r="AS3233" i="1"/>
  <c r="AR3233" i="1"/>
  <c r="AT3233" i="1"/>
  <c r="AU3233" i="1"/>
  <c r="AS3205" i="1"/>
  <c r="AR3205" i="1"/>
  <c r="AT3205" i="1"/>
  <c r="AU3205" i="1"/>
  <c r="AH3562" i="1"/>
  <c r="AI3562" i="1"/>
  <c r="AK3562" i="1"/>
  <c r="AJ3562" i="1"/>
  <c r="AT3660" i="1"/>
  <c r="AU3660" i="1"/>
  <c r="AS3660" i="1"/>
  <c r="AR3660" i="1"/>
  <c r="AU2862" i="1" l="1"/>
  <c r="AT2862" i="1"/>
  <c r="AR2862" i="1"/>
  <c r="AS2862" i="1"/>
  <c r="BE2572" i="1"/>
  <c r="BD2572" i="1"/>
  <c r="BB2572" i="1"/>
  <c r="BC2572" i="1"/>
  <c r="AS1991" i="1"/>
  <c r="AR1991" i="1"/>
  <c r="AT1991" i="1"/>
  <c r="AU1991" i="1"/>
  <c r="AR1224" i="1"/>
  <c r="AU1224" i="1"/>
  <c r="AT1224" i="1"/>
  <c r="AS1224" i="1"/>
  <c r="BB41" i="1"/>
  <c r="BD41" i="1"/>
  <c r="BE41" i="1"/>
  <c r="BC41" i="1"/>
  <c r="BC349" i="1"/>
  <c r="BB349" i="1"/>
  <c r="BE349" i="1"/>
  <c r="BD349" i="1"/>
  <c r="AU3027" i="1"/>
  <c r="AT3027" i="1"/>
  <c r="AS3027" i="1"/>
  <c r="AR3027" i="1"/>
  <c r="BC2719" i="1"/>
  <c r="BB2719" i="1"/>
  <c r="BD2719" i="1"/>
  <c r="BE2719" i="1"/>
  <c r="AR1924" i="1"/>
  <c r="AU1924" i="1"/>
  <c r="AS1924" i="1"/>
  <c r="AT1924" i="1"/>
  <c r="AT2215" i="1"/>
  <c r="AS2215" i="1"/>
  <c r="AR2215" i="1"/>
  <c r="AU2215" i="1"/>
  <c r="AU843" i="1"/>
  <c r="AT843" i="1"/>
  <c r="AS843" i="1"/>
  <c r="AR843" i="1"/>
  <c r="AU262" i="1"/>
  <c r="AT262" i="1"/>
  <c r="AS262" i="1"/>
  <c r="AR262" i="1"/>
  <c r="AS3513" i="1"/>
  <c r="AT3513" i="1"/>
  <c r="AU3513" i="1"/>
  <c r="AR3513" i="1"/>
  <c r="BB3310" i="1"/>
  <c r="BE3310" i="1"/>
  <c r="BC3310" i="1"/>
  <c r="BD3310" i="1"/>
  <c r="AR1476" i="1"/>
  <c r="AU1476" i="1"/>
  <c r="AT1476" i="1"/>
  <c r="AS1476" i="1"/>
  <c r="AR1252" i="1"/>
  <c r="AU1252" i="1"/>
  <c r="AT1252" i="1"/>
  <c r="AS1252" i="1"/>
  <c r="AU472" i="1"/>
  <c r="AT472" i="1"/>
  <c r="AS472" i="1"/>
  <c r="AR472" i="1"/>
  <c r="AS1613" i="1"/>
  <c r="AR1613" i="1"/>
  <c r="AU1613" i="1"/>
  <c r="AT1613" i="1"/>
  <c r="BE1217" i="1"/>
  <c r="BD1217" i="1"/>
  <c r="BC1217" i="1"/>
  <c r="BB1217" i="1"/>
  <c r="AU1025" i="1"/>
  <c r="AT1025" i="1"/>
  <c r="AS1025" i="1"/>
  <c r="AR1025" i="1"/>
  <c r="BE3720" i="1"/>
  <c r="BD3720" i="1"/>
  <c r="BC3720" i="1"/>
  <c r="BB3720" i="1"/>
  <c r="BC3335" i="1"/>
  <c r="BB3335" i="1"/>
  <c r="BE3335" i="1"/>
  <c r="BD3335" i="1"/>
  <c r="BE1273" i="1"/>
  <c r="BD1273" i="1"/>
  <c r="BC1273" i="1"/>
  <c r="BB1273" i="1"/>
  <c r="AU1081" i="1"/>
  <c r="AT1081" i="1"/>
  <c r="AS1081" i="1"/>
  <c r="AR1081" i="1"/>
  <c r="BC1098" i="1"/>
  <c r="BB1098" i="1"/>
  <c r="BE1098" i="1"/>
  <c r="BD1098" i="1"/>
  <c r="AU3055" i="1"/>
  <c r="AT3055" i="1"/>
  <c r="AS3055" i="1"/>
  <c r="AR3055" i="1"/>
  <c r="AU2309" i="1"/>
  <c r="AT2309" i="1"/>
  <c r="AR2309" i="1"/>
  <c r="AS2309" i="1"/>
  <c r="AS2047" i="1"/>
  <c r="AR2047" i="1"/>
  <c r="AT2047" i="1"/>
  <c r="AU2047" i="1"/>
  <c r="AU899" i="1"/>
  <c r="AT899" i="1"/>
  <c r="AS899" i="1"/>
  <c r="AR899" i="1"/>
  <c r="BC3597" i="1"/>
  <c r="BB3597" i="1"/>
  <c r="BE3597" i="1"/>
  <c r="BD3597" i="1"/>
  <c r="AS2726" i="1"/>
  <c r="AR2726" i="1"/>
  <c r="AT2726" i="1"/>
  <c r="AU2726" i="1"/>
  <c r="AU2208" i="1"/>
  <c r="AT2208" i="1"/>
  <c r="AS2208" i="1"/>
  <c r="AR2208" i="1"/>
  <c r="BE1060" i="1"/>
  <c r="BD1060" i="1"/>
  <c r="BC1060" i="1"/>
  <c r="BB1060" i="1"/>
  <c r="AU983" i="1"/>
  <c r="AT983" i="1"/>
  <c r="AS983" i="1"/>
  <c r="AR983" i="1"/>
  <c r="BE647" i="1"/>
  <c r="BD647" i="1"/>
  <c r="BC647" i="1"/>
  <c r="BB647" i="1"/>
  <c r="AU3419" i="1"/>
  <c r="AT3419" i="1"/>
  <c r="AS3419" i="1"/>
  <c r="AR3419" i="1"/>
  <c r="AU2393" i="1"/>
  <c r="AT2393" i="1"/>
  <c r="AR2393" i="1"/>
  <c r="AS2393" i="1"/>
  <c r="BE1805" i="1"/>
  <c r="BD1805" i="1"/>
  <c r="BB1805" i="1"/>
  <c r="BC1805" i="1"/>
  <c r="AU52" i="1"/>
  <c r="AT52" i="1"/>
  <c r="AS52" i="1"/>
  <c r="AR52" i="1"/>
  <c r="BB3394" i="1"/>
  <c r="BC3394" i="1"/>
  <c r="BE3394" i="1"/>
  <c r="BD3394" i="1"/>
  <c r="BE328" i="1"/>
  <c r="BD328" i="1"/>
  <c r="BC328" i="1"/>
  <c r="BB328" i="1"/>
  <c r="BE1567" i="1"/>
  <c r="BD1567" i="1"/>
  <c r="BC1567" i="1"/>
  <c r="BB1567" i="1"/>
  <c r="BE1032" i="1"/>
  <c r="BD1032" i="1"/>
  <c r="BC1032" i="1"/>
  <c r="BB1032" i="1"/>
  <c r="AU941" i="1"/>
  <c r="AT941" i="1"/>
  <c r="AS941" i="1"/>
  <c r="AR941" i="1"/>
  <c r="AU1203" i="1"/>
  <c r="AT1203" i="1"/>
  <c r="AS1203" i="1"/>
  <c r="AR1203" i="1"/>
  <c r="BO2519" i="1"/>
  <c r="BN2519" i="1"/>
  <c r="BM2519" i="1"/>
  <c r="BL2519" i="1"/>
  <c r="BE1308" i="1"/>
  <c r="BD1308" i="1"/>
  <c r="BC1308" i="1"/>
  <c r="BB1308" i="1"/>
  <c r="BE706" i="1"/>
  <c r="BC706" i="1"/>
  <c r="BB706" i="1"/>
  <c r="BD706" i="1"/>
  <c r="BE566" i="1"/>
  <c r="BC566" i="1"/>
  <c r="BB566" i="1"/>
  <c r="BD566" i="1"/>
  <c r="BB3135" i="1"/>
  <c r="BD3135" i="1"/>
  <c r="BE3135" i="1"/>
  <c r="BC3135" i="1"/>
  <c r="AU556" i="1"/>
  <c r="AT556" i="1"/>
  <c r="AR556" i="1"/>
  <c r="AS556" i="1"/>
  <c r="AS549" i="1"/>
  <c r="AU549" i="1"/>
  <c r="AR549" i="1"/>
  <c r="AT549" i="1"/>
  <c r="AR3674" i="1"/>
  <c r="AS3674" i="1"/>
  <c r="AU3674" i="1"/>
  <c r="AT3674" i="1"/>
  <c r="BE2029" i="1"/>
  <c r="BD2029" i="1"/>
  <c r="BB2029" i="1"/>
  <c r="BC2029" i="1"/>
  <c r="AR1882" i="1"/>
  <c r="AU1882" i="1"/>
  <c r="AS1882" i="1"/>
  <c r="AT1882" i="1"/>
  <c r="BE1137" i="1"/>
  <c r="BD1137" i="1"/>
  <c r="BC1137" i="1"/>
  <c r="BB1137" i="1"/>
  <c r="BC489" i="1"/>
  <c r="BB489" i="1"/>
  <c r="BE489" i="1"/>
  <c r="BD489" i="1"/>
  <c r="BO97" i="1"/>
  <c r="BN97" i="1"/>
  <c r="BM97" i="1"/>
  <c r="BL97" i="1"/>
  <c r="AU381" i="1"/>
  <c r="AT381" i="1"/>
  <c r="AS381" i="1"/>
  <c r="AR381" i="1"/>
  <c r="BO251" i="1"/>
  <c r="BN251" i="1"/>
  <c r="BM251" i="1"/>
  <c r="BL251" i="1"/>
  <c r="BE2901" i="1"/>
  <c r="BD2901" i="1"/>
  <c r="BC2901" i="1"/>
  <c r="BB2901" i="1"/>
  <c r="BC321" i="1"/>
  <c r="BB321" i="1"/>
  <c r="BE321" i="1"/>
  <c r="BD321" i="1"/>
  <c r="AU1704" i="1"/>
  <c r="AT1704" i="1"/>
  <c r="AS1704" i="1"/>
  <c r="AR1704" i="1"/>
  <c r="BE783" i="1"/>
  <c r="BD783" i="1"/>
  <c r="BC783" i="1"/>
  <c r="BB783" i="1"/>
  <c r="AU1140" i="1"/>
  <c r="AT1140" i="1"/>
  <c r="AS1140" i="1"/>
  <c r="AR1140" i="1"/>
  <c r="BE965" i="1"/>
  <c r="BD965" i="1"/>
  <c r="BC965" i="1"/>
  <c r="BB965" i="1"/>
  <c r="AR38" i="1"/>
  <c r="AU38" i="1"/>
  <c r="AT38" i="1"/>
  <c r="AS38" i="1"/>
  <c r="AR3373" i="1"/>
  <c r="AU3373" i="1"/>
  <c r="AT3373" i="1"/>
  <c r="AS3373" i="1"/>
  <c r="AU3013" i="1"/>
  <c r="AT3013" i="1"/>
  <c r="AS3013" i="1"/>
  <c r="AR3013" i="1"/>
  <c r="AR2831" i="1"/>
  <c r="AU2831" i="1"/>
  <c r="AS2831" i="1"/>
  <c r="AT2831" i="1"/>
  <c r="BE1287" i="1"/>
  <c r="BD1287" i="1"/>
  <c r="BC1287" i="1"/>
  <c r="BB1287" i="1"/>
  <c r="AU3307" i="1"/>
  <c r="AT3307" i="1"/>
  <c r="AS3307" i="1"/>
  <c r="AR3307" i="1"/>
  <c r="AU2932" i="1"/>
  <c r="AT2932" i="1"/>
  <c r="AR2932" i="1"/>
  <c r="AS2932" i="1"/>
  <c r="AS2061" i="1"/>
  <c r="AR2061" i="1"/>
  <c r="AT2061" i="1"/>
  <c r="AU2061" i="1"/>
  <c r="AS1963" i="1"/>
  <c r="AR1963" i="1"/>
  <c r="AT1963" i="1"/>
  <c r="AU1963" i="1"/>
  <c r="AS3356" i="1"/>
  <c r="AR3356" i="1"/>
  <c r="AU3356" i="1"/>
  <c r="AT3356" i="1"/>
  <c r="AU3160" i="1"/>
  <c r="AT3160" i="1"/>
  <c r="AR3160" i="1"/>
  <c r="AS3160" i="1"/>
  <c r="AT3398" i="1"/>
  <c r="AS3398" i="1"/>
  <c r="AR3398" i="1"/>
  <c r="AU3398" i="1"/>
  <c r="BE2498" i="1"/>
  <c r="BD2498" i="1"/>
  <c r="BC2498" i="1"/>
  <c r="BB2498" i="1"/>
  <c r="BE244" i="1"/>
  <c r="BD244" i="1"/>
  <c r="BC244" i="1"/>
  <c r="BB244" i="1"/>
  <c r="AU2383" i="1"/>
  <c r="AT2383" i="1"/>
  <c r="AS2383" i="1"/>
  <c r="AR2383" i="1"/>
  <c r="AU1000" i="1"/>
  <c r="AT1000" i="1"/>
  <c r="AS1000" i="1"/>
  <c r="AR1000" i="1"/>
  <c r="BE3216" i="1"/>
  <c r="BD3216" i="1"/>
  <c r="BC3216" i="1"/>
  <c r="BB3216" i="1"/>
  <c r="BE1130" i="1"/>
  <c r="BD1130" i="1"/>
  <c r="BC1130" i="1"/>
  <c r="BB1130" i="1"/>
  <c r="AU1011" i="1"/>
  <c r="AT1011" i="1"/>
  <c r="AS1011" i="1"/>
  <c r="AR1011" i="1"/>
  <c r="BC517" i="1"/>
  <c r="BB517" i="1"/>
  <c r="BE517" i="1"/>
  <c r="BD517" i="1"/>
  <c r="AR2771" i="1"/>
  <c r="AU2771" i="1"/>
  <c r="AS2771" i="1"/>
  <c r="AT2771" i="1"/>
  <c r="BB2421" i="1"/>
  <c r="BE2421" i="1"/>
  <c r="BC2421" i="1"/>
  <c r="BD2421" i="1"/>
  <c r="BC1690" i="1"/>
  <c r="BB1690" i="1"/>
  <c r="BE1690" i="1"/>
  <c r="BD1690" i="1"/>
  <c r="BE1455" i="1"/>
  <c r="BD1455" i="1"/>
  <c r="BC1455" i="1"/>
  <c r="BB1455" i="1"/>
  <c r="AU2694" i="1"/>
  <c r="AT2694" i="1"/>
  <c r="AS2694" i="1"/>
  <c r="AR2694" i="1"/>
  <c r="BE1756" i="1"/>
  <c r="BD1756" i="1"/>
  <c r="BC1756" i="1"/>
  <c r="BB1756" i="1"/>
  <c r="AU1368" i="1"/>
  <c r="AT1368" i="1"/>
  <c r="AS1368" i="1"/>
  <c r="AR1368" i="1"/>
  <c r="AU150" i="1"/>
  <c r="AT150" i="1"/>
  <c r="AS150" i="1"/>
  <c r="AR150" i="1"/>
  <c r="AU2848" i="1"/>
  <c r="AT2848" i="1"/>
  <c r="AR2848" i="1"/>
  <c r="AS2848" i="1"/>
  <c r="AU2663" i="1"/>
  <c r="AT2663" i="1"/>
  <c r="AR2663" i="1"/>
  <c r="AS2663" i="1"/>
  <c r="AR1868" i="1"/>
  <c r="AU1868" i="1"/>
  <c r="AS1868" i="1"/>
  <c r="AT1868" i="1"/>
  <c r="BC1522" i="1"/>
  <c r="BB1522" i="1"/>
  <c r="BE1522" i="1"/>
  <c r="BD1522" i="1"/>
  <c r="BC2691" i="1"/>
  <c r="BB2691" i="1"/>
  <c r="BD2691" i="1"/>
  <c r="BE2691" i="1"/>
  <c r="AR2278" i="1"/>
  <c r="AU2278" i="1"/>
  <c r="AS2278" i="1"/>
  <c r="AT2278" i="1"/>
  <c r="AR1910" i="1"/>
  <c r="AU1910" i="1"/>
  <c r="AS1910" i="1"/>
  <c r="AT1910" i="1"/>
  <c r="BE962" i="1"/>
  <c r="BD962" i="1"/>
  <c r="BC962" i="1"/>
  <c r="BB962" i="1"/>
  <c r="AU829" i="1"/>
  <c r="AT829" i="1"/>
  <c r="AS829" i="1"/>
  <c r="AR829" i="1"/>
  <c r="BE720" i="1"/>
  <c r="BC720" i="1"/>
  <c r="BB720" i="1"/>
  <c r="BD720" i="1"/>
  <c r="AU3212" i="1"/>
  <c r="AT3212" i="1"/>
  <c r="AS3212" i="1"/>
  <c r="AR3212" i="1"/>
  <c r="AU2540" i="1"/>
  <c r="AS2540" i="1"/>
  <c r="AR2540" i="1"/>
  <c r="AT2540" i="1"/>
  <c r="BE496" i="1"/>
  <c r="BD496" i="1"/>
  <c r="BC496" i="1"/>
  <c r="BB496" i="1"/>
  <c r="AU2925" i="1"/>
  <c r="AT2925" i="1"/>
  <c r="AS2925" i="1"/>
  <c r="AR2925" i="1"/>
  <c r="BE671" i="1"/>
  <c r="BD671" i="1"/>
  <c r="BC671" i="1"/>
  <c r="BB671" i="1"/>
  <c r="AU2211" i="1"/>
  <c r="AT2211" i="1"/>
  <c r="AS2211" i="1"/>
  <c r="AR2211" i="1"/>
  <c r="AU2897" i="1"/>
  <c r="AT2897" i="1"/>
  <c r="AS2897" i="1"/>
  <c r="AR2897" i="1"/>
  <c r="BE1987" i="1"/>
  <c r="BD1987" i="1"/>
  <c r="BB1987" i="1"/>
  <c r="BC1987" i="1"/>
  <c r="AS1935" i="1"/>
  <c r="AR1935" i="1"/>
  <c r="AT1935" i="1"/>
  <c r="AU1935" i="1"/>
  <c r="AU479" i="1"/>
  <c r="AT479" i="1"/>
  <c r="AS479" i="1"/>
  <c r="AR479" i="1"/>
  <c r="AU3741" i="1"/>
  <c r="AT3741" i="1"/>
  <c r="AS3741" i="1"/>
  <c r="AR3741" i="1"/>
  <c r="AU2057" i="1"/>
  <c r="AT2057" i="1"/>
  <c r="AS2057" i="1"/>
  <c r="AR2057" i="1"/>
  <c r="AU367" i="1"/>
  <c r="AT367" i="1"/>
  <c r="AS367" i="1"/>
  <c r="AR367" i="1"/>
  <c r="BE608" i="1"/>
  <c r="BC608" i="1"/>
  <c r="BB608" i="1"/>
  <c r="BD608" i="1"/>
  <c r="BC1070" i="1"/>
  <c r="BB1070" i="1"/>
  <c r="BE1070" i="1"/>
  <c r="BD1070" i="1"/>
  <c r="BB3198" i="1"/>
  <c r="BE3198" i="1"/>
  <c r="BC3198" i="1"/>
  <c r="BD3198" i="1"/>
  <c r="AU2302" i="1"/>
  <c r="AT2302" i="1"/>
  <c r="AS2302" i="1"/>
  <c r="AR2302" i="1"/>
  <c r="BE1371" i="1"/>
  <c r="BD1371" i="1"/>
  <c r="BC1371" i="1"/>
  <c r="BB1371" i="1"/>
  <c r="AU3636" i="1"/>
  <c r="AS3636" i="1"/>
  <c r="AT3636" i="1"/>
  <c r="AR3636" i="1"/>
  <c r="AU1791" i="1"/>
  <c r="AT1791" i="1"/>
  <c r="AS1791" i="1"/>
  <c r="AR1791" i="1"/>
  <c r="BE1182" i="1"/>
  <c r="BD1182" i="1"/>
  <c r="BC1182" i="1"/>
  <c r="BB1182" i="1"/>
  <c r="BE360" i="1"/>
  <c r="BD360" i="1"/>
  <c r="BC360" i="1"/>
  <c r="BB360" i="1"/>
  <c r="BB181" i="1"/>
  <c r="BE181" i="1"/>
  <c r="BD181" i="1"/>
  <c r="BC181" i="1"/>
  <c r="BB3604" i="1"/>
  <c r="BC3604" i="1"/>
  <c r="BE3604" i="1"/>
  <c r="BD3604" i="1"/>
  <c r="AU2834" i="1"/>
  <c r="AT2834" i="1"/>
  <c r="AR2834" i="1"/>
  <c r="AS2834" i="1"/>
  <c r="BE1413" i="1"/>
  <c r="BD1413" i="1"/>
  <c r="BC1413" i="1"/>
  <c r="BB1413" i="1"/>
  <c r="BD545" i="1"/>
  <c r="BC545" i="1"/>
  <c r="BE545" i="1"/>
  <c r="BB545" i="1"/>
  <c r="AU2918" i="1"/>
  <c r="AT2918" i="1"/>
  <c r="AR2918" i="1"/>
  <c r="AS2918" i="1"/>
  <c r="AU2236" i="1"/>
  <c r="AT2236" i="1"/>
  <c r="AS2236" i="1"/>
  <c r="AR2236" i="1"/>
  <c r="BB2239" i="1"/>
  <c r="BE2239" i="1"/>
  <c r="BD2239" i="1"/>
  <c r="BC2239" i="1"/>
  <c r="BE787" i="1"/>
  <c r="BD787" i="1"/>
  <c r="BC787" i="1"/>
  <c r="BB787" i="1"/>
  <c r="BC293" i="1"/>
  <c r="BB293" i="1"/>
  <c r="BE293" i="1"/>
  <c r="BD293" i="1"/>
  <c r="AU2565" i="1"/>
  <c r="AT2565" i="1"/>
  <c r="AR2565" i="1"/>
  <c r="AS2565" i="1"/>
  <c r="BE2372" i="1"/>
  <c r="BD2372" i="1"/>
  <c r="BC2372" i="1"/>
  <c r="BB2372" i="1"/>
  <c r="AR2785" i="1"/>
  <c r="AU2785" i="1"/>
  <c r="AS2785" i="1"/>
  <c r="AT2785" i="1"/>
  <c r="BE2085" i="1"/>
  <c r="BD2085" i="1"/>
  <c r="BB2085" i="1"/>
  <c r="BC2085" i="1"/>
  <c r="AS2019" i="1"/>
  <c r="AR2019" i="1"/>
  <c r="AT2019" i="1"/>
  <c r="AU2019" i="1"/>
  <c r="AS1375" i="1"/>
  <c r="AR1375" i="1"/>
  <c r="AU1375" i="1"/>
  <c r="AT1375" i="1"/>
  <c r="BD650" i="1"/>
  <c r="BN650" i="1" s="1"/>
  <c r="BD636" i="1"/>
  <c r="BN636" i="1" s="1"/>
  <c r="BE342" i="1"/>
  <c r="BD342" i="1"/>
  <c r="BC342" i="1"/>
  <c r="BB342" i="1"/>
  <c r="AU1354" i="1"/>
  <c r="AT1354" i="1"/>
  <c r="AS1354" i="1"/>
  <c r="AR1354" i="1"/>
  <c r="BE1049" i="1"/>
  <c r="BD1049" i="1"/>
  <c r="BC1049" i="1"/>
  <c r="BB1049" i="1"/>
  <c r="AU2733" i="1"/>
  <c r="AT2733" i="1"/>
  <c r="AS2733" i="1"/>
  <c r="AR2733" i="1"/>
  <c r="AT2467" i="1"/>
  <c r="AS2467" i="1"/>
  <c r="AR2467" i="1"/>
  <c r="AU2467" i="1"/>
  <c r="AU1886" i="1"/>
  <c r="AT1886" i="1"/>
  <c r="AS1886" i="1"/>
  <c r="AR1886" i="1"/>
  <c r="AT3510" i="1"/>
  <c r="AS3510" i="1"/>
  <c r="AR3510" i="1"/>
  <c r="AU3510" i="1"/>
  <c r="AU1564" i="1"/>
  <c r="AT1564" i="1"/>
  <c r="AS1564" i="1"/>
  <c r="AR1564" i="1"/>
  <c r="AU1732" i="1"/>
  <c r="AT1732" i="1"/>
  <c r="AS1732" i="1"/>
  <c r="AR1732" i="1"/>
  <c r="AU1014" i="1"/>
  <c r="AT1014" i="1"/>
  <c r="AS1014" i="1"/>
  <c r="AR1014" i="1"/>
  <c r="BE1616" i="1"/>
  <c r="BD1616" i="1"/>
  <c r="BC1616" i="1"/>
  <c r="BB1616" i="1"/>
  <c r="AU311" i="1"/>
  <c r="AT311" i="1"/>
  <c r="AS311" i="1"/>
  <c r="AR311" i="1"/>
  <c r="AU3352" i="1"/>
  <c r="AT3352" i="1"/>
  <c r="AS3352" i="1"/>
  <c r="AR3352" i="1"/>
  <c r="AT286" i="1"/>
  <c r="AS286" i="1"/>
  <c r="AR286" i="1"/>
  <c r="AU286" i="1"/>
  <c r="AU2502" i="1"/>
  <c r="AT2502" i="1"/>
  <c r="AS2502" i="1"/>
  <c r="AR2502" i="1"/>
  <c r="BE1511" i="1"/>
  <c r="BD1511" i="1"/>
  <c r="BC1511" i="1"/>
  <c r="BB1511" i="1"/>
  <c r="BC475" i="1"/>
  <c r="BB475" i="1"/>
  <c r="BE475" i="1"/>
  <c r="BD475" i="1"/>
  <c r="BD3706" i="1"/>
  <c r="BB3706" i="1"/>
  <c r="BE3706" i="1"/>
  <c r="BC3706" i="1"/>
  <c r="BC3583" i="1"/>
  <c r="BB3583" i="1"/>
  <c r="BE3583" i="1"/>
  <c r="BD3583" i="1"/>
  <c r="AU2999" i="1"/>
  <c r="AT2999" i="1"/>
  <c r="AS2999" i="1"/>
  <c r="AR2999" i="1"/>
  <c r="BE2600" i="1"/>
  <c r="BD2600" i="1"/>
  <c r="BB2600" i="1"/>
  <c r="BC2600" i="1"/>
  <c r="AT2551" i="1"/>
  <c r="AR2551" i="1"/>
  <c r="AS2551" i="1"/>
  <c r="AU2551" i="1"/>
  <c r="BE1945" i="1"/>
  <c r="BD1945" i="1"/>
  <c r="BB1945" i="1"/>
  <c r="BC1945" i="1"/>
  <c r="AR1168" i="1"/>
  <c r="AU1168" i="1"/>
  <c r="AT1168" i="1"/>
  <c r="AS1168" i="1"/>
  <c r="BB3422" i="1"/>
  <c r="BC3422" i="1"/>
  <c r="BE3422" i="1"/>
  <c r="BD3422" i="1"/>
  <c r="AT2537" i="1"/>
  <c r="AR2537" i="1"/>
  <c r="AU2537" i="1"/>
  <c r="AS2537" i="1"/>
  <c r="BE1623" i="1"/>
  <c r="BD1623" i="1"/>
  <c r="BC1623" i="1"/>
  <c r="BB1623" i="1"/>
  <c r="AR1266" i="1"/>
  <c r="AU1266" i="1"/>
  <c r="AT1266" i="1"/>
  <c r="AS1266" i="1"/>
  <c r="BD587" i="1"/>
  <c r="BC587" i="1"/>
  <c r="BE587" i="1"/>
  <c r="BB587" i="1"/>
  <c r="AR1798" i="1"/>
  <c r="AU1798" i="1"/>
  <c r="AS1798" i="1"/>
  <c r="AT1798" i="1"/>
  <c r="BE1889" i="1"/>
  <c r="BD1889" i="1"/>
  <c r="BB1889" i="1"/>
  <c r="BC1889" i="1"/>
  <c r="BE1231" i="1"/>
  <c r="BD1231" i="1"/>
  <c r="BC1231" i="1"/>
  <c r="BB1231" i="1"/>
  <c r="BC3576" i="1"/>
  <c r="BE3576" i="1"/>
  <c r="BD3576" i="1"/>
  <c r="BB3576" i="1"/>
  <c r="AU1942" i="1"/>
  <c r="AT1942" i="1"/>
  <c r="AS1942" i="1"/>
  <c r="AR1942" i="1"/>
  <c r="AU2764" i="1"/>
  <c r="AT2764" i="1"/>
  <c r="AS2764" i="1"/>
  <c r="AR2764" i="1"/>
  <c r="AU192" i="1"/>
  <c r="AT192" i="1"/>
  <c r="AS192" i="1"/>
  <c r="AR192" i="1"/>
  <c r="AR1938" i="1"/>
  <c r="AU1938" i="1"/>
  <c r="AS1938" i="1"/>
  <c r="AT1938" i="1"/>
  <c r="AS1417" i="1"/>
  <c r="AR1417" i="1"/>
  <c r="AU1417" i="1"/>
  <c r="AT1417" i="1"/>
  <c r="BB2908" i="1"/>
  <c r="BE2908" i="1"/>
  <c r="BC2908" i="1"/>
  <c r="BD2908" i="1"/>
  <c r="AU2323" i="1"/>
  <c r="AT2323" i="1"/>
  <c r="AR2323" i="1"/>
  <c r="AS2323" i="1"/>
  <c r="AT2117" i="1"/>
  <c r="AS2117" i="1"/>
  <c r="AR2117" i="1"/>
  <c r="AU2117" i="1"/>
  <c r="AR1952" i="1"/>
  <c r="AU1952" i="1"/>
  <c r="AS1952" i="1"/>
  <c r="AT1952" i="1"/>
  <c r="BC1438" i="1"/>
  <c r="BB1438" i="1"/>
  <c r="BE1438" i="1"/>
  <c r="BD1438" i="1"/>
  <c r="AU3195" i="1"/>
  <c r="AT3195" i="1"/>
  <c r="AS3195" i="1"/>
  <c r="AR3195" i="1"/>
  <c r="AR1504" i="1"/>
  <c r="AU1504" i="1"/>
  <c r="AT1504" i="1"/>
  <c r="AS1504" i="1"/>
  <c r="AT199" i="1"/>
  <c r="AS199" i="1"/>
  <c r="AR199" i="1"/>
  <c r="AU199" i="1"/>
  <c r="BB111" i="1"/>
  <c r="BE111" i="1"/>
  <c r="BD111" i="1"/>
  <c r="BC111" i="1"/>
  <c r="AT3181" i="1"/>
  <c r="AS3181" i="1"/>
  <c r="AR3181" i="1"/>
  <c r="AU3181" i="1"/>
  <c r="AR1742" i="1"/>
  <c r="AU1742" i="1"/>
  <c r="AT1742" i="1"/>
  <c r="AS1742" i="1"/>
  <c r="AS1389" i="1"/>
  <c r="AR1389" i="1"/>
  <c r="AU1389" i="1"/>
  <c r="AT1389" i="1"/>
  <c r="AS815" i="1"/>
  <c r="AU815" i="1"/>
  <c r="AT815" i="1"/>
  <c r="AR815" i="1"/>
  <c r="AS2754" i="1"/>
  <c r="AR2754" i="1"/>
  <c r="AT2754" i="1"/>
  <c r="AU2754" i="1"/>
  <c r="AU2446" i="1"/>
  <c r="AT2446" i="1"/>
  <c r="AS2446" i="1"/>
  <c r="AR2446" i="1"/>
  <c r="AR2022" i="1"/>
  <c r="AU2022" i="1"/>
  <c r="AS2022" i="1"/>
  <c r="AT2022" i="1"/>
  <c r="BC3709" i="1"/>
  <c r="BB3709" i="1"/>
  <c r="BE3709" i="1"/>
  <c r="BD3709" i="1"/>
  <c r="BB69" i="1"/>
  <c r="BE69" i="1"/>
  <c r="BD69" i="1"/>
  <c r="BC69" i="1"/>
  <c r="BE3499" i="1"/>
  <c r="BD3499" i="1"/>
  <c r="BC3499" i="1"/>
  <c r="BB3499" i="1"/>
  <c r="BE3219" i="1"/>
  <c r="BD3219" i="1"/>
  <c r="BC3219" i="1"/>
  <c r="BB3219" i="1"/>
  <c r="BB157" i="1"/>
  <c r="BE157" i="1"/>
  <c r="BD157" i="1"/>
  <c r="BC157" i="1"/>
  <c r="AU1676" i="1"/>
  <c r="AT1676" i="1"/>
  <c r="AS1676" i="1"/>
  <c r="AR1676" i="1"/>
  <c r="BE314" i="1"/>
  <c r="BD314" i="1"/>
  <c r="BC314" i="1"/>
  <c r="BB314" i="1"/>
  <c r="BE825" i="1"/>
  <c r="BD825" i="1"/>
  <c r="BC825" i="1"/>
  <c r="BB825" i="1"/>
  <c r="AU1340" i="1"/>
  <c r="AT1340" i="1"/>
  <c r="AS1340" i="1"/>
  <c r="AR1340" i="1"/>
  <c r="BE713" i="1"/>
  <c r="BD713" i="1"/>
  <c r="BC713" i="1"/>
  <c r="BB713" i="1"/>
  <c r="BE3496" i="1"/>
  <c r="BC3496" i="1"/>
  <c r="BB3496" i="1"/>
  <c r="BD3496" i="1"/>
  <c r="AS1865" i="1"/>
  <c r="AR1865" i="1"/>
  <c r="AT1865" i="1"/>
  <c r="AU1865" i="1"/>
  <c r="BE913" i="1"/>
  <c r="BD913" i="1"/>
  <c r="BC913" i="1"/>
  <c r="BB913" i="1"/>
  <c r="AU430" i="1"/>
  <c r="AT430" i="1"/>
  <c r="AS430" i="1"/>
  <c r="AR430" i="1"/>
  <c r="AR234" i="1"/>
  <c r="AU234" i="1"/>
  <c r="AT234" i="1"/>
  <c r="AS234" i="1"/>
  <c r="AT171" i="1"/>
  <c r="AS171" i="1"/>
  <c r="AR171" i="1"/>
  <c r="AU171" i="1"/>
  <c r="BB3618" i="1"/>
  <c r="BC3618" i="1"/>
  <c r="BE3618" i="1"/>
  <c r="BD3618" i="1"/>
  <c r="BE2614" i="1"/>
  <c r="BD2614" i="1"/>
  <c r="BB2614" i="1"/>
  <c r="BC2614" i="1"/>
  <c r="AT2243" i="1"/>
  <c r="AS2243" i="1"/>
  <c r="AR2243" i="1"/>
  <c r="AU2243" i="1"/>
  <c r="AU2680" i="1"/>
  <c r="AT2680" i="1"/>
  <c r="AS2680" i="1"/>
  <c r="AR2680" i="1"/>
  <c r="BO2449" i="1"/>
  <c r="BN2449" i="1"/>
  <c r="BM2449" i="1"/>
  <c r="BL2449" i="1"/>
  <c r="BO55" i="1"/>
  <c r="BN55" i="1"/>
  <c r="BM55" i="1"/>
  <c r="BL55" i="1"/>
  <c r="AU3650" i="1"/>
  <c r="AT3650" i="1"/>
  <c r="AS3650" i="1"/>
  <c r="AR3650" i="1"/>
  <c r="AU451" i="1"/>
  <c r="AT451" i="1"/>
  <c r="AS451" i="1"/>
  <c r="AR451" i="1"/>
  <c r="AU2558" i="1"/>
  <c r="AT2558" i="1"/>
  <c r="AS2558" i="1"/>
  <c r="AR2558" i="1"/>
  <c r="AU2327" i="1"/>
  <c r="AT2327" i="1"/>
  <c r="AS2327" i="1"/>
  <c r="AR2327" i="1"/>
  <c r="BE1515" i="1"/>
  <c r="BD1515" i="1"/>
  <c r="BC1515" i="1"/>
  <c r="BB1515" i="1"/>
  <c r="AU780" i="1"/>
  <c r="AT780" i="1"/>
  <c r="AS780" i="1"/>
  <c r="AR780" i="1"/>
  <c r="BE923" i="1"/>
  <c r="BD923" i="1"/>
  <c r="BC923" i="1"/>
  <c r="BB923" i="1"/>
  <c r="BE867" i="1"/>
  <c r="BD867" i="1"/>
  <c r="BC867" i="1"/>
  <c r="BB867" i="1"/>
  <c r="AS3552" i="1"/>
  <c r="AT3552" i="1"/>
  <c r="AU3552" i="1"/>
  <c r="AR3552" i="1"/>
  <c r="AU3279" i="1"/>
  <c r="AT3279" i="1"/>
  <c r="AS3279" i="1"/>
  <c r="AR3279" i="1"/>
  <c r="AS2768" i="1"/>
  <c r="AR2768" i="1"/>
  <c r="AT2768" i="1"/>
  <c r="AU2768" i="1"/>
  <c r="AU2110" i="1"/>
  <c r="AT2110" i="1"/>
  <c r="AS2110" i="1"/>
  <c r="AR2110" i="1"/>
  <c r="BE1116" i="1"/>
  <c r="BD1116" i="1"/>
  <c r="BC1116" i="1"/>
  <c r="BB1116" i="1"/>
  <c r="AU1067" i="1"/>
  <c r="AT1067" i="1"/>
  <c r="AS1067" i="1"/>
  <c r="AR1067" i="1"/>
  <c r="AR164" i="1"/>
  <c r="AU164" i="1"/>
  <c r="AT164" i="1"/>
  <c r="AS164" i="1"/>
  <c r="BD3457" i="1"/>
  <c r="BC3457" i="1"/>
  <c r="BE3457" i="1"/>
  <c r="BB3457" i="1"/>
  <c r="AU3265" i="1"/>
  <c r="AT3265" i="1"/>
  <c r="AS3265" i="1"/>
  <c r="AR3265" i="1"/>
  <c r="BE2792" i="1"/>
  <c r="BD2792" i="1"/>
  <c r="BB2792" i="1"/>
  <c r="BC2792" i="1"/>
  <c r="BE1931" i="1"/>
  <c r="BD1931" i="1"/>
  <c r="BB1931" i="1"/>
  <c r="BC1931" i="1"/>
  <c r="BE895" i="1"/>
  <c r="BD895" i="1"/>
  <c r="BC895" i="1"/>
  <c r="BB895" i="1"/>
  <c r="BD2253" i="1"/>
  <c r="BC2253" i="1"/>
  <c r="BB2253" i="1"/>
  <c r="BE2253" i="1"/>
  <c r="BE440" i="1"/>
  <c r="BD440" i="1"/>
  <c r="BC440" i="1"/>
  <c r="BB440" i="1"/>
  <c r="AT2981" i="1"/>
  <c r="AR2981" i="1"/>
  <c r="AU2981" i="1"/>
  <c r="AS2981" i="1"/>
  <c r="AS2796" i="1"/>
  <c r="AR2796" i="1"/>
  <c r="AT2796" i="1"/>
  <c r="AU2796" i="1"/>
  <c r="BE2806" i="1"/>
  <c r="BD2806" i="1"/>
  <c r="BB2806" i="1"/>
  <c r="BC2806" i="1"/>
  <c r="AT2677" i="1"/>
  <c r="AU2677" i="1"/>
  <c r="AR2677" i="1"/>
  <c r="AS2677" i="1"/>
  <c r="AU3020" i="1"/>
  <c r="AT3020" i="1"/>
  <c r="AS3020" i="1"/>
  <c r="AR3020" i="1"/>
  <c r="BE2334" i="1"/>
  <c r="BD2334" i="1"/>
  <c r="BC2334" i="1"/>
  <c r="BB2334" i="1"/>
  <c r="BE1196" i="1"/>
  <c r="BD1196" i="1"/>
  <c r="BC1196" i="1"/>
  <c r="BB1196" i="1"/>
  <c r="AU2299" i="1"/>
  <c r="AT2299" i="1"/>
  <c r="AS2299" i="1"/>
  <c r="AR2299" i="1"/>
  <c r="AR3541" i="1"/>
  <c r="AS3541" i="1"/>
  <c r="AU3541" i="1"/>
  <c r="AT3541" i="1"/>
  <c r="AU3475" i="1"/>
  <c r="AS3475" i="1"/>
  <c r="AR3475" i="1"/>
  <c r="AT3475" i="1"/>
  <c r="AT2411" i="1"/>
  <c r="AS2411" i="1"/>
  <c r="AR2411" i="1"/>
  <c r="AU2411" i="1"/>
  <c r="BE3401" i="1"/>
  <c r="BD3401" i="1"/>
  <c r="BC3401" i="1"/>
  <c r="BB3401" i="1"/>
  <c r="AU1186" i="1"/>
  <c r="AT1186" i="1"/>
  <c r="AS1186" i="1"/>
  <c r="AR1186" i="1"/>
  <c r="BE836" i="1"/>
  <c r="BD836" i="1"/>
  <c r="BC836" i="1"/>
  <c r="BB836" i="1"/>
  <c r="AU136" i="1"/>
  <c r="AR136" i="1"/>
  <c r="AT136" i="1"/>
  <c r="AS136" i="1"/>
  <c r="AT3573" i="1"/>
  <c r="AS3573" i="1"/>
  <c r="AR3573" i="1"/>
  <c r="AU3573" i="1"/>
  <c r="AU3083" i="1"/>
  <c r="AT3083" i="1"/>
  <c r="AS3083" i="1"/>
  <c r="AR3083" i="1"/>
  <c r="AU2152" i="1"/>
  <c r="AT2152" i="1"/>
  <c r="AS2152" i="1"/>
  <c r="AR2152" i="1"/>
  <c r="AR1560" i="1"/>
  <c r="AU1560" i="1"/>
  <c r="AT1560" i="1"/>
  <c r="AS1560" i="1"/>
  <c r="AS1333" i="1"/>
  <c r="AR1333" i="1"/>
  <c r="AU1333" i="1"/>
  <c r="AT1333" i="1"/>
  <c r="BE514" i="1"/>
  <c r="BD514" i="1"/>
  <c r="BC514" i="1"/>
  <c r="BB514" i="1"/>
  <c r="BE290" i="1"/>
  <c r="BD290" i="1"/>
  <c r="BC290" i="1"/>
  <c r="BB290" i="1"/>
  <c r="BD3391" i="1"/>
  <c r="BE3391" i="1"/>
  <c r="BC3391" i="1"/>
  <c r="BB3391" i="1"/>
  <c r="BB2407" i="1"/>
  <c r="BE2407" i="1"/>
  <c r="BC2407" i="1"/>
  <c r="BD2407" i="1"/>
  <c r="AR2064" i="1"/>
  <c r="AU2064" i="1"/>
  <c r="AS2064" i="1"/>
  <c r="AT2064" i="1"/>
  <c r="AR1854" i="1"/>
  <c r="AU1854" i="1"/>
  <c r="AS1854" i="1"/>
  <c r="AT1854" i="1"/>
  <c r="AS1235" i="1"/>
  <c r="AR1235" i="1"/>
  <c r="AU1235" i="1"/>
  <c r="AT1235" i="1"/>
  <c r="AU500" i="1"/>
  <c r="AT500" i="1"/>
  <c r="AS500" i="1"/>
  <c r="AR500" i="1"/>
  <c r="BB3121" i="1"/>
  <c r="BD3121" i="1"/>
  <c r="BE3121" i="1"/>
  <c r="BC3121" i="1"/>
  <c r="AS1221" i="1"/>
  <c r="AR1221" i="1"/>
  <c r="AU1221" i="1"/>
  <c r="AT1221" i="1"/>
  <c r="BB3163" i="1"/>
  <c r="BD3163" i="1"/>
  <c r="BE3163" i="1"/>
  <c r="BC3163" i="1"/>
  <c r="AT3009" i="1"/>
  <c r="AS3009" i="1"/>
  <c r="AR3009" i="1"/>
  <c r="AU3009" i="1"/>
  <c r="BB2169" i="1"/>
  <c r="BE2169" i="1"/>
  <c r="BD2169" i="1"/>
  <c r="BC2169" i="1"/>
  <c r="AS1809" i="1"/>
  <c r="AR1809" i="1"/>
  <c r="AT1809" i="1"/>
  <c r="AU1809" i="1"/>
  <c r="AR1546" i="1"/>
  <c r="AU1546" i="1"/>
  <c r="AT1546" i="1"/>
  <c r="AS1546" i="1"/>
  <c r="BC1648" i="1"/>
  <c r="BB1648" i="1"/>
  <c r="BE1648" i="1"/>
  <c r="BD1648" i="1"/>
  <c r="BC1158" i="1"/>
  <c r="BB1158" i="1"/>
  <c r="BE1158" i="1"/>
  <c r="BD1158" i="1"/>
  <c r="BE304" i="1"/>
  <c r="BD304" i="1"/>
  <c r="BC304" i="1"/>
  <c r="BB304" i="1"/>
  <c r="AS2005" i="1"/>
  <c r="AR2005" i="1"/>
  <c r="AT2005" i="1"/>
  <c r="AU2005" i="1"/>
  <c r="AR1714" i="1"/>
  <c r="AU1714" i="1"/>
  <c r="AT1714" i="1"/>
  <c r="AS1714" i="1"/>
  <c r="AR1322" i="1"/>
  <c r="AU1322" i="1"/>
  <c r="AT1322" i="1"/>
  <c r="AS1322" i="1"/>
  <c r="AT31" i="1"/>
  <c r="AS31" i="1"/>
  <c r="AR31" i="1"/>
  <c r="AU31" i="1"/>
  <c r="AT2575" i="1"/>
  <c r="AS2575" i="1"/>
  <c r="AR2575" i="1"/>
  <c r="AU2575" i="1"/>
  <c r="BD2096" i="1"/>
  <c r="BC2096" i="1"/>
  <c r="BB2096" i="1"/>
  <c r="BE2096" i="1"/>
  <c r="BE1847" i="1"/>
  <c r="BD1847" i="1"/>
  <c r="BB1847" i="1"/>
  <c r="BC1847" i="1"/>
  <c r="AU3699" i="1"/>
  <c r="AT3699" i="1"/>
  <c r="AS3699" i="1"/>
  <c r="AR3699" i="1"/>
  <c r="BE426" i="1"/>
  <c r="BD426" i="1"/>
  <c r="BC426" i="1"/>
  <c r="BB426" i="1"/>
  <c r="AU874" i="1"/>
  <c r="AT874" i="1"/>
  <c r="AS874" i="1"/>
  <c r="AR874" i="1"/>
  <c r="BE129" i="1"/>
  <c r="BD129" i="1"/>
  <c r="BC129" i="1"/>
  <c r="BB129" i="1"/>
  <c r="BE3468" i="1"/>
  <c r="BC3468" i="1"/>
  <c r="BB3468" i="1"/>
  <c r="BD3468" i="1"/>
  <c r="AT3300" i="1"/>
  <c r="AS3300" i="1"/>
  <c r="AR3300" i="1"/>
  <c r="AU3300" i="1"/>
  <c r="BE510" i="1"/>
  <c r="BD510" i="1"/>
  <c r="BC510" i="1"/>
  <c r="BB510" i="1"/>
  <c r="BE755" i="1"/>
  <c r="BD755" i="1"/>
  <c r="BC755" i="1"/>
  <c r="BB755" i="1"/>
  <c r="AS3566" i="1"/>
  <c r="AR3566" i="1"/>
  <c r="AU3566" i="1"/>
  <c r="AT3566" i="1"/>
  <c r="AU986" i="1"/>
  <c r="AT986" i="1"/>
  <c r="AS986" i="1"/>
  <c r="AR986" i="1"/>
  <c r="BE1119" i="1"/>
  <c r="BD1119" i="1"/>
  <c r="BC1119" i="1"/>
  <c r="BB1119" i="1"/>
  <c r="BE1035" i="1"/>
  <c r="BD1035" i="1"/>
  <c r="BC1035" i="1"/>
  <c r="BB1035" i="1"/>
  <c r="BD559" i="1"/>
  <c r="BC559" i="1"/>
  <c r="BE559" i="1"/>
  <c r="BB559" i="1"/>
  <c r="AT45" i="1"/>
  <c r="AS45" i="1"/>
  <c r="AR45" i="1"/>
  <c r="AU45" i="1"/>
  <c r="BE370" i="1"/>
  <c r="BD370" i="1"/>
  <c r="BC370" i="1"/>
  <c r="BB370" i="1"/>
  <c r="BE3412" i="1"/>
  <c r="BD3412" i="1"/>
  <c r="BC3412" i="1"/>
  <c r="BB3412" i="1"/>
  <c r="BE3440" i="1"/>
  <c r="BD3440" i="1"/>
  <c r="BC3440" i="1"/>
  <c r="BB3440" i="1"/>
  <c r="AU2817" i="1"/>
  <c r="AT2817" i="1"/>
  <c r="AS2817" i="1"/>
  <c r="AR2817" i="1"/>
  <c r="BE3233" i="1"/>
  <c r="BD3233" i="1"/>
  <c r="BC3233" i="1"/>
  <c r="BB3233" i="1"/>
  <c r="AU3240" i="1"/>
  <c r="AT3240" i="1"/>
  <c r="AS3240" i="1"/>
  <c r="AR3240" i="1"/>
  <c r="AU2369" i="1"/>
  <c r="AT2369" i="1"/>
  <c r="AS2369" i="1"/>
  <c r="AR2369" i="1"/>
  <c r="BE1697" i="1"/>
  <c r="BD1697" i="1"/>
  <c r="BC1697" i="1"/>
  <c r="BB1697" i="1"/>
  <c r="BE3289" i="1"/>
  <c r="BD3289" i="1"/>
  <c r="BC3289" i="1"/>
  <c r="BB3289" i="1"/>
  <c r="BE2232" i="1"/>
  <c r="BD2232" i="1"/>
  <c r="BC2232" i="1"/>
  <c r="BB2232" i="1"/>
  <c r="AU654" i="1"/>
  <c r="AT654" i="1"/>
  <c r="AS654" i="1"/>
  <c r="AR654" i="1"/>
  <c r="AU3254" i="1"/>
  <c r="AT3254" i="1"/>
  <c r="AS3254" i="1"/>
  <c r="AR3254" i="1"/>
  <c r="AR2036" i="1"/>
  <c r="AU2036" i="1"/>
  <c r="AS2036" i="1"/>
  <c r="AT2036" i="1"/>
  <c r="BE1102" i="1"/>
  <c r="BD1102" i="1"/>
  <c r="BC1102" i="1"/>
  <c r="BB1102" i="1"/>
  <c r="AU1053" i="1"/>
  <c r="AT1053" i="1"/>
  <c r="AS1053" i="1"/>
  <c r="AR1053" i="1"/>
  <c r="BE759" i="1"/>
  <c r="BD759" i="1"/>
  <c r="BC759" i="1"/>
  <c r="BB759" i="1"/>
  <c r="AR206" i="1"/>
  <c r="AU206" i="1"/>
  <c r="AT206" i="1"/>
  <c r="AS206" i="1"/>
  <c r="AU3237" i="1"/>
  <c r="AT3237" i="1"/>
  <c r="AS3237" i="1"/>
  <c r="AR3237" i="1"/>
  <c r="AU2607" i="1"/>
  <c r="AT2607" i="1"/>
  <c r="AR2607" i="1"/>
  <c r="AS2607" i="1"/>
  <c r="AR2008" i="1"/>
  <c r="AU2008" i="1"/>
  <c r="AS2008" i="1"/>
  <c r="AT2008" i="1"/>
  <c r="AS1431" i="1"/>
  <c r="AR1431" i="1"/>
  <c r="AU1431" i="1"/>
  <c r="AT1431" i="1"/>
  <c r="BO2491" i="1"/>
  <c r="BN2491" i="1"/>
  <c r="BM2491" i="1"/>
  <c r="BL2491" i="1"/>
  <c r="BE2159" i="1"/>
  <c r="BD2159" i="1"/>
  <c r="BC2159" i="1"/>
  <c r="BB2159" i="1"/>
  <c r="AU1172" i="1"/>
  <c r="AT1172" i="1"/>
  <c r="AS1172" i="1"/>
  <c r="AR1172" i="1"/>
  <c r="BE143" i="1"/>
  <c r="BD143" i="1"/>
  <c r="BC143" i="1"/>
  <c r="BB143" i="1"/>
  <c r="BC3492" i="1"/>
  <c r="BE3492" i="1"/>
  <c r="BD3492" i="1"/>
  <c r="BB3492" i="1"/>
  <c r="BE3079" i="1"/>
  <c r="BD3079" i="1"/>
  <c r="BC3079" i="1"/>
  <c r="BB3079" i="1"/>
  <c r="AU2596" i="1"/>
  <c r="AT2596" i="1"/>
  <c r="AS2596" i="1"/>
  <c r="AR2596" i="1"/>
  <c r="BE384" i="1"/>
  <c r="BD384" i="1"/>
  <c r="BC384" i="1"/>
  <c r="BB384" i="1"/>
  <c r="BE101" i="1"/>
  <c r="BD101" i="1"/>
  <c r="BB101" i="1"/>
  <c r="BC101" i="1"/>
  <c r="AU2330" i="1"/>
  <c r="AT2330" i="1"/>
  <c r="AS2330" i="1"/>
  <c r="AR2330" i="1"/>
  <c r="BC3559" i="1"/>
  <c r="BB3559" i="1"/>
  <c r="BD3559" i="1"/>
  <c r="BE3559" i="1"/>
  <c r="BE1021" i="1"/>
  <c r="BD1021" i="1"/>
  <c r="BC1021" i="1"/>
  <c r="BB1021" i="1"/>
  <c r="BE3681" i="1"/>
  <c r="BD3681" i="1"/>
  <c r="BC3681" i="1"/>
  <c r="BB3681" i="1"/>
  <c r="AU2344" i="1"/>
  <c r="AT2344" i="1"/>
  <c r="AS2344" i="1"/>
  <c r="AR2344" i="1"/>
  <c r="AU2271" i="1"/>
  <c r="AT2271" i="1"/>
  <c r="AS2271" i="1"/>
  <c r="AR2271" i="1"/>
  <c r="BC1998" i="1"/>
  <c r="BB1998" i="1"/>
  <c r="BD1998" i="1"/>
  <c r="BE1998" i="1"/>
  <c r="AS1179" i="1"/>
  <c r="AR1179" i="1"/>
  <c r="AU1179" i="1"/>
  <c r="AT1179" i="1"/>
  <c r="AS1543" i="1"/>
  <c r="AR1543" i="1"/>
  <c r="AU1543" i="1"/>
  <c r="AT1543" i="1"/>
  <c r="BE1165" i="1"/>
  <c r="BD1165" i="1"/>
  <c r="BC1165" i="1"/>
  <c r="BB1165" i="1"/>
  <c r="BE1753" i="1"/>
  <c r="BD1753" i="1"/>
  <c r="BC1753" i="1"/>
  <c r="BB1753" i="1"/>
  <c r="BE300" i="1"/>
  <c r="BD300" i="1"/>
  <c r="BC300" i="1"/>
  <c r="BB300" i="1"/>
  <c r="BE3744" i="1"/>
  <c r="BD3744" i="1"/>
  <c r="BC3744" i="1"/>
  <c r="BB3744" i="1"/>
  <c r="AU1410" i="1"/>
  <c r="AT1410" i="1"/>
  <c r="AS1410" i="1"/>
  <c r="AR1410" i="1"/>
  <c r="AT3688" i="1"/>
  <c r="AS3688" i="1"/>
  <c r="AR3688" i="1"/>
  <c r="AU3688" i="1"/>
  <c r="BB237" i="1"/>
  <c r="BE237" i="1"/>
  <c r="BD237" i="1"/>
  <c r="BC237" i="1"/>
  <c r="BB139" i="1"/>
  <c r="BD139" i="1"/>
  <c r="BE139" i="1"/>
  <c r="BC139" i="1"/>
  <c r="BC3349" i="1"/>
  <c r="BB3349" i="1"/>
  <c r="BE3349" i="1"/>
  <c r="BD3349" i="1"/>
  <c r="AT2589" i="1"/>
  <c r="AS2589" i="1"/>
  <c r="AR2589" i="1"/>
  <c r="AU2589" i="1"/>
  <c r="AU2180" i="1"/>
  <c r="AT2180" i="1"/>
  <c r="AS2180" i="1"/>
  <c r="AR2180" i="1"/>
  <c r="AU1973" i="1"/>
  <c r="AT1973" i="1"/>
  <c r="AS1973" i="1"/>
  <c r="AR1973" i="1"/>
  <c r="BE160" i="1"/>
  <c r="BD160" i="1"/>
  <c r="BC160" i="1"/>
  <c r="BB160" i="1"/>
  <c r="AU2355" i="1"/>
  <c r="AT2355" i="1"/>
  <c r="AS2355" i="1"/>
  <c r="AR2355" i="1"/>
  <c r="BE2428" i="1"/>
  <c r="BD2428" i="1"/>
  <c r="BC2428" i="1"/>
  <c r="BB2428" i="1"/>
  <c r="AU3601" i="1"/>
  <c r="AT3601" i="1"/>
  <c r="AS3601" i="1"/>
  <c r="AR3601" i="1"/>
  <c r="BE797" i="1"/>
  <c r="BD797" i="1"/>
  <c r="BC797" i="1"/>
  <c r="BB797" i="1"/>
  <c r="BE951" i="1"/>
  <c r="BD951" i="1"/>
  <c r="BC951" i="1"/>
  <c r="BB951" i="1"/>
  <c r="BE374" i="1"/>
  <c r="BD374" i="1"/>
  <c r="BC374" i="1"/>
  <c r="BB374" i="1"/>
  <c r="AU2890" i="1"/>
  <c r="AT2890" i="1"/>
  <c r="AR2890" i="1"/>
  <c r="AS2890" i="1"/>
  <c r="AR2687" i="1"/>
  <c r="AU2687" i="1"/>
  <c r="AS2687" i="1"/>
  <c r="AT2687" i="1"/>
  <c r="AS1823" i="1"/>
  <c r="AR1823" i="1"/>
  <c r="AT1823" i="1"/>
  <c r="AU1823" i="1"/>
  <c r="BB3296" i="1"/>
  <c r="BE3296" i="1"/>
  <c r="BC3296" i="1"/>
  <c r="BD3296" i="1"/>
  <c r="AU2876" i="1"/>
  <c r="AT2876" i="1"/>
  <c r="AR2876" i="1"/>
  <c r="AS2876" i="1"/>
  <c r="AS1571" i="1"/>
  <c r="AR1571" i="1"/>
  <c r="AU1571" i="1"/>
  <c r="AT1571" i="1"/>
  <c r="BC1228" i="1"/>
  <c r="BB1228" i="1"/>
  <c r="BE1228" i="1"/>
  <c r="BD1228" i="1"/>
  <c r="BC3723" i="1"/>
  <c r="BB3723" i="1"/>
  <c r="BE3723" i="1"/>
  <c r="BD3723" i="1"/>
  <c r="AU2974" i="1"/>
  <c r="AT2974" i="1"/>
  <c r="AR2974" i="1"/>
  <c r="AS2974" i="1"/>
  <c r="BC2789" i="1"/>
  <c r="BB2789" i="1"/>
  <c r="BD2789" i="1"/>
  <c r="BE2789" i="1"/>
  <c r="AS1921" i="1"/>
  <c r="AR1921" i="1"/>
  <c r="AT1921" i="1"/>
  <c r="AU1921" i="1"/>
  <c r="AU3111" i="1"/>
  <c r="AT3111" i="1"/>
  <c r="AS3111" i="1"/>
  <c r="AR3111" i="1"/>
  <c r="BE1147" i="1"/>
  <c r="BD1147" i="1"/>
  <c r="BC1147" i="1"/>
  <c r="BB1147" i="1"/>
  <c r="BE864" i="1"/>
  <c r="BD864" i="1"/>
  <c r="BC864" i="1"/>
  <c r="BB864" i="1"/>
  <c r="BE346" i="1"/>
  <c r="BD346" i="1"/>
  <c r="BC346" i="1"/>
  <c r="BB346" i="1"/>
  <c r="AU1959" i="1"/>
  <c r="AT1959" i="1"/>
  <c r="AS1959" i="1"/>
  <c r="AR1959" i="1"/>
  <c r="BE3569" i="1"/>
  <c r="BD3569" i="1"/>
  <c r="BB3569" i="1"/>
  <c r="BC3569" i="1"/>
  <c r="AU2071" i="1"/>
  <c r="AT2071" i="1"/>
  <c r="AS2071" i="1"/>
  <c r="AR2071" i="1"/>
  <c r="BE993" i="1"/>
  <c r="BD993" i="1"/>
  <c r="BC993" i="1"/>
  <c r="BB993" i="1"/>
  <c r="AU902" i="1"/>
  <c r="AT902" i="1"/>
  <c r="AS902" i="1"/>
  <c r="AR902" i="1"/>
  <c r="BE115" i="1"/>
  <c r="BD115" i="1"/>
  <c r="BC115" i="1"/>
  <c r="BB115" i="1"/>
  <c r="AU2992" i="1"/>
  <c r="AT2992" i="1"/>
  <c r="AS2992" i="1"/>
  <c r="AR2992" i="1"/>
  <c r="AT3608" i="1"/>
  <c r="AU3608" i="1"/>
  <c r="AS3608" i="1"/>
  <c r="AR3608" i="1"/>
  <c r="AU2866" i="1"/>
  <c r="AT2866" i="1"/>
  <c r="AS2866" i="1"/>
  <c r="AR2866" i="1"/>
  <c r="BE937" i="1"/>
  <c r="BD937" i="1"/>
  <c r="BC937" i="1"/>
  <c r="BB937" i="1"/>
  <c r="AU1900" i="1"/>
  <c r="AT1900" i="1"/>
  <c r="AS1900" i="1"/>
  <c r="AR1900" i="1"/>
  <c r="AR3359" i="1"/>
  <c r="AU3359" i="1"/>
  <c r="AT3359" i="1"/>
  <c r="AS3359" i="1"/>
  <c r="AU2474" i="1"/>
  <c r="AT2474" i="1"/>
  <c r="AS2474" i="1"/>
  <c r="AR2474" i="1"/>
  <c r="AU2222" i="1"/>
  <c r="AT2222" i="1"/>
  <c r="AS2222" i="1"/>
  <c r="AR2222" i="1"/>
  <c r="BE2015" i="1"/>
  <c r="BD2015" i="1"/>
  <c r="BB2015" i="1"/>
  <c r="BC2015" i="1"/>
  <c r="BE1553" i="1"/>
  <c r="BD1553" i="1"/>
  <c r="BC1553" i="1"/>
  <c r="BB1553" i="1"/>
  <c r="AR1238" i="1"/>
  <c r="AU1238" i="1"/>
  <c r="AT1238" i="1"/>
  <c r="AS1238" i="1"/>
  <c r="AU1189" i="1"/>
  <c r="AT1189" i="1"/>
  <c r="AS1189" i="1"/>
  <c r="AR1189" i="1"/>
  <c r="BC1634" i="1"/>
  <c r="BB1634" i="1"/>
  <c r="BE1634" i="1"/>
  <c r="BD1634" i="1"/>
  <c r="AS1361" i="1"/>
  <c r="AR1361" i="1"/>
  <c r="AU1361" i="1"/>
  <c r="AT1361" i="1"/>
  <c r="BO2477" i="1"/>
  <c r="BN2477" i="1"/>
  <c r="BM2477" i="1"/>
  <c r="BL2477" i="1"/>
  <c r="AU1539" i="1"/>
  <c r="AT1539" i="1"/>
  <c r="AS1539" i="1"/>
  <c r="AR1539" i="1"/>
  <c r="BE1063" i="1"/>
  <c r="BD1063" i="1"/>
  <c r="BC1063" i="1"/>
  <c r="BB1063" i="1"/>
  <c r="BE412" i="1"/>
  <c r="BD412" i="1"/>
  <c r="BC412" i="1"/>
  <c r="BB412" i="1"/>
  <c r="AT3272" i="1"/>
  <c r="AS3272" i="1"/>
  <c r="AR3272" i="1"/>
  <c r="AU3272" i="1"/>
  <c r="AS2547" i="1"/>
  <c r="AR2547" i="1"/>
  <c r="AU2547" i="1"/>
  <c r="AT2547" i="1"/>
  <c r="BE769" i="1"/>
  <c r="BD769" i="1"/>
  <c r="BC769" i="1"/>
  <c r="BB769" i="1"/>
  <c r="BB185" i="1"/>
  <c r="BE185" i="1"/>
  <c r="BD185" i="1"/>
  <c r="BC185" i="1"/>
  <c r="AU2054" i="1"/>
  <c r="AT2054" i="1"/>
  <c r="AS2054" i="1"/>
  <c r="AR2054" i="1"/>
  <c r="AU3114" i="1"/>
  <c r="AT3114" i="1"/>
  <c r="AS3114" i="1"/>
  <c r="AR3114" i="1"/>
  <c r="BE468" i="1"/>
  <c r="BD468" i="1"/>
  <c r="BC468" i="1"/>
  <c r="BB468" i="1"/>
  <c r="BE3048" i="1"/>
  <c r="BD3048" i="1"/>
  <c r="BC3048" i="1"/>
  <c r="BB3048" i="1"/>
  <c r="AU2778" i="1"/>
  <c r="AT2778" i="1"/>
  <c r="AS2778" i="1"/>
  <c r="AR2778" i="1"/>
  <c r="AU710" i="1"/>
  <c r="AT710" i="1"/>
  <c r="AS710" i="1"/>
  <c r="AR710" i="1"/>
  <c r="BC3632" i="1"/>
  <c r="BB3632" i="1"/>
  <c r="BD3632" i="1"/>
  <c r="BE3632" i="1"/>
  <c r="AT2439" i="1"/>
  <c r="AS2439" i="1"/>
  <c r="AR2439" i="1"/>
  <c r="AU2439" i="1"/>
  <c r="AU888" i="1"/>
  <c r="AT888" i="1"/>
  <c r="AS888" i="1"/>
  <c r="AR888" i="1"/>
  <c r="BE1091" i="1"/>
  <c r="BD1091" i="1"/>
  <c r="BC1091" i="1"/>
  <c r="BB1091" i="1"/>
  <c r="AT3188" i="1"/>
  <c r="AS3188" i="1"/>
  <c r="AR3188" i="1"/>
  <c r="AU3188" i="1"/>
  <c r="BE2512" i="1"/>
  <c r="BD2512" i="1"/>
  <c r="BC2512" i="1"/>
  <c r="BB2512" i="1"/>
  <c r="BE3170" i="1"/>
  <c r="BD3170" i="1"/>
  <c r="BC3170" i="1"/>
  <c r="BB3170" i="1"/>
  <c r="BE1459" i="1"/>
  <c r="BD1459" i="1"/>
  <c r="BC1459" i="1"/>
  <c r="BB1459" i="1"/>
  <c r="AR3331" i="1"/>
  <c r="AU3331" i="1"/>
  <c r="AT3331" i="1"/>
  <c r="AS3331" i="1"/>
  <c r="BE2526" i="1"/>
  <c r="BD2526" i="1"/>
  <c r="BC2526" i="1"/>
  <c r="BB2526" i="1"/>
  <c r="BE2414" i="1"/>
  <c r="BD2414" i="1"/>
  <c r="BC2414" i="1"/>
  <c r="BB2414" i="1"/>
  <c r="BE1641" i="1"/>
  <c r="BD1641" i="1"/>
  <c r="BC1641" i="1"/>
  <c r="BB1641" i="1"/>
  <c r="BC650" i="1"/>
  <c r="BO650" i="1" s="1"/>
  <c r="BC636" i="1"/>
  <c r="BO636" i="1" s="1"/>
  <c r="AU3562" i="1"/>
  <c r="AS3562" i="1"/>
  <c r="AR3562" i="1"/>
  <c r="AT3562" i="1"/>
  <c r="AU3622" i="1"/>
  <c r="AT3622" i="1"/>
  <c r="AS3622" i="1"/>
  <c r="AR3622" i="1"/>
  <c r="AU2736" i="1"/>
  <c r="AT2736" i="1"/>
  <c r="AS2736" i="1"/>
  <c r="AR2736" i="1"/>
  <c r="BE2390" i="1"/>
  <c r="BD2390" i="1"/>
  <c r="BC2390" i="1"/>
  <c r="BB2390" i="1"/>
  <c r="AU1735" i="1"/>
  <c r="AT1735" i="1"/>
  <c r="AS1735" i="1"/>
  <c r="AR1735" i="1"/>
  <c r="BE734" i="1"/>
  <c r="BC734" i="1"/>
  <c r="BB734" i="1"/>
  <c r="BD734" i="1"/>
  <c r="BE2362" i="1"/>
  <c r="BD2362" i="1"/>
  <c r="BC2362" i="1"/>
  <c r="BB2362" i="1"/>
  <c r="AU325" i="1"/>
  <c r="AT325" i="1"/>
  <c r="AS325" i="1"/>
  <c r="AR325" i="1"/>
  <c r="AU507" i="1"/>
  <c r="AT507" i="1"/>
  <c r="AS507" i="1"/>
  <c r="AR507" i="1"/>
  <c r="BE1644" i="1"/>
  <c r="BD1644" i="1"/>
  <c r="BC1644" i="1"/>
  <c r="BB1644" i="1"/>
  <c r="BO2463" i="1"/>
  <c r="BN2463" i="1"/>
  <c r="BM2463" i="1"/>
  <c r="BL2463" i="1"/>
  <c r="AU1830" i="1"/>
  <c r="AT1830" i="1"/>
  <c r="AS1830" i="1"/>
  <c r="AR1830" i="1"/>
  <c r="AU2267" i="1"/>
  <c r="AT2267" i="1"/>
  <c r="AR2267" i="1"/>
  <c r="AS2267" i="1"/>
  <c r="BE2358" i="1"/>
  <c r="BD2358" i="1"/>
  <c r="BC2358" i="1"/>
  <c r="BB2358" i="1"/>
  <c r="AU1970" i="1"/>
  <c r="AT1970" i="1"/>
  <c r="AS1970" i="1"/>
  <c r="AR1970" i="1"/>
  <c r="BE2092" i="1"/>
  <c r="BD2092" i="1"/>
  <c r="BC2092" i="1"/>
  <c r="BB2092" i="1"/>
  <c r="BE202" i="1"/>
  <c r="BD202" i="1"/>
  <c r="BC202" i="1"/>
  <c r="BB202" i="1"/>
  <c r="AU612" i="1"/>
  <c r="AT612" i="1"/>
  <c r="AR612" i="1"/>
  <c r="AS612" i="1"/>
  <c r="BC3653" i="1"/>
  <c r="BE3653" i="1"/>
  <c r="BD3653" i="1"/>
  <c r="BB3653" i="1"/>
  <c r="AU2827" i="1"/>
  <c r="AT2827" i="1"/>
  <c r="AS2827" i="1"/>
  <c r="AR2827" i="1"/>
  <c r="AU1396" i="1"/>
  <c r="AT1396" i="1"/>
  <c r="AS1396" i="1"/>
  <c r="AR1396" i="1"/>
  <c r="BE839" i="1"/>
  <c r="BD839" i="1"/>
  <c r="BC839" i="1"/>
  <c r="BB839" i="1"/>
  <c r="AU3072" i="1"/>
  <c r="AT3072" i="1"/>
  <c r="AS3072" i="1"/>
  <c r="AR3072" i="1"/>
  <c r="BE594" i="1"/>
  <c r="BC594" i="1"/>
  <c r="BB594" i="1"/>
  <c r="BD594" i="1"/>
  <c r="BC3646" i="1"/>
  <c r="BE3646" i="1"/>
  <c r="BD3646" i="1"/>
  <c r="BB3646" i="1"/>
  <c r="AU2838" i="1"/>
  <c r="AT2838" i="1"/>
  <c r="AS2838" i="1"/>
  <c r="AR2838" i="1"/>
  <c r="BE90" i="1"/>
  <c r="BD90" i="1"/>
  <c r="BC90" i="1"/>
  <c r="BB90" i="1"/>
  <c r="BE3443" i="1"/>
  <c r="BD3443" i="1"/>
  <c r="BC3443" i="1"/>
  <c r="BB3443" i="1"/>
  <c r="BE3128" i="1"/>
  <c r="BD3128" i="1"/>
  <c r="BC3128" i="1"/>
  <c r="BB3128" i="1"/>
  <c r="AU2183" i="1"/>
  <c r="AT2183" i="1"/>
  <c r="AS2183" i="1"/>
  <c r="AR2183" i="1"/>
  <c r="AU598" i="1"/>
  <c r="AT598" i="1"/>
  <c r="AR598" i="1"/>
  <c r="AS598" i="1"/>
  <c r="AT3580" i="1"/>
  <c r="AU3580" i="1"/>
  <c r="AR3580" i="1"/>
  <c r="AS3580" i="1"/>
  <c r="BE188" i="1"/>
  <c r="BD188" i="1"/>
  <c r="BC188" i="1"/>
  <c r="BB188" i="1"/>
  <c r="AU2922" i="1"/>
  <c r="AT2922" i="1"/>
  <c r="AS2922" i="1"/>
  <c r="AR2922" i="1"/>
  <c r="BO377" i="1"/>
  <c r="BN377" i="1"/>
  <c r="BM377" i="1"/>
  <c r="BL377" i="1"/>
  <c r="AT3503" i="1"/>
  <c r="AS3503" i="1"/>
  <c r="AU3503" i="1"/>
  <c r="AR3503" i="1"/>
  <c r="BE3034" i="1"/>
  <c r="BD3034" i="1"/>
  <c r="BC3034" i="1"/>
  <c r="BB3034" i="1"/>
  <c r="AS1557" i="1"/>
  <c r="AR1557" i="1"/>
  <c r="AU1557" i="1"/>
  <c r="AT1557" i="1"/>
  <c r="AR1574" i="1"/>
  <c r="AU1574" i="1"/>
  <c r="AT1574" i="1"/>
  <c r="AS1574" i="1"/>
  <c r="AU402" i="1"/>
  <c r="AT402" i="1"/>
  <c r="AS402" i="1"/>
  <c r="AR402" i="1"/>
  <c r="AS3142" i="1"/>
  <c r="AR3142" i="1"/>
  <c r="AU3142" i="1"/>
  <c r="AT3142" i="1"/>
  <c r="AT2995" i="1"/>
  <c r="AS2995" i="1"/>
  <c r="AR2995" i="1"/>
  <c r="AU2995" i="1"/>
  <c r="BE1917" i="1"/>
  <c r="BD1917" i="1"/>
  <c r="BB1917" i="1"/>
  <c r="BC1917" i="1"/>
  <c r="AU1679" i="1"/>
  <c r="AT1679" i="1"/>
  <c r="AS1679" i="1"/>
  <c r="AR1679" i="1"/>
  <c r="BE748" i="1"/>
  <c r="BC748" i="1"/>
  <c r="BB748" i="1"/>
  <c r="BD748" i="1"/>
  <c r="BE2943" i="1"/>
  <c r="BD2943" i="1"/>
  <c r="BC2943" i="1"/>
  <c r="BB2943" i="1"/>
  <c r="BE1193" i="1"/>
  <c r="BD1193" i="1"/>
  <c r="BC1193" i="1"/>
  <c r="BB1193" i="1"/>
  <c r="AU2313" i="1"/>
  <c r="AT2313" i="1"/>
  <c r="AS2313" i="1"/>
  <c r="AR2313" i="1"/>
  <c r="BE629" i="1"/>
  <c r="BD629" i="1"/>
  <c r="BC629" i="1"/>
  <c r="BB629" i="1"/>
  <c r="BE482" i="1"/>
  <c r="BD482" i="1"/>
  <c r="BC482" i="1"/>
  <c r="BB482" i="1"/>
  <c r="BE454" i="1"/>
  <c r="BD454" i="1"/>
  <c r="BC454" i="1"/>
  <c r="BB454" i="1"/>
  <c r="AU2747" i="1"/>
  <c r="AT2747" i="1"/>
  <c r="AS2747" i="1"/>
  <c r="AR2747" i="1"/>
  <c r="BE2561" i="1"/>
  <c r="BD2561" i="1"/>
  <c r="BC2561" i="1"/>
  <c r="BB2561" i="1"/>
  <c r="AU388" i="1"/>
  <c r="AT388" i="1"/>
  <c r="AS388" i="1"/>
  <c r="AR388" i="1"/>
  <c r="BD66" i="1"/>
  <c r="BC66" i="1"/>
  <c r="BB66" i="1"/>
  <c r="BE66" i="1"/>
  <c r="AU2337" i="1"/>
  <c r="AT2337" i="1"/>
  <c r="AR2337" i="1"/>
  <c r="AS2337" i="1"/>
  <c r="AR1280" i="1"/>
  <c r="AU1280" i="1"/>
  <c r="AT1280" i="1"/>
  <c r="AS1280" i="1"/>
  <c r="AU1095" i="1"/>
  <c r="AT1095" i="1"/>
  <c r="AS1095" i="1"/>
  <c r="AR1095" i="1"/>
  <c r="BE3734" i="1"/>
  <c r="BD3734" i="1"/>
  <c r="BC3734" i="1"/>
  <c r="BB3734" i="1"/>
  <c r="BE3447" i="1"/>
  <c r="BB3447" i="1"/>
  <c r="BD3447" i="1"/>
  <c r="BC3447" i="1"/>
  <c r="AT2645" i="1"/>
  <c r="AS2645" i="1"/>
  <c r="AR2645" i="1"/>
  <c r="AU2645" i="1"/>
  <c r="AU2082" i="1"/>
  <c r="AT2082" i="1"/>
  <c r="AS2082" i="1"/>
  <c r="AR2082" i="1"/>
  <c r="AU1595" i="1"/>
  <c r="AT1595" i="1"/>
  <c r="AS1595" i="1"/>
  <c r="AR1595" i="1"/>
  <c r="AU1441" i="1"/>
  <c r="AT1441" i="1"/>
  <c r="AS1441" i="1"/>
  <c r="AR1441" i="1"/>
  <c r="AU1721" i="1"/>
  <c r="AT1721" i="1"/>
  <c r="AS1721" i="1"/>
  <c r="AR1721" i="1"/>
  <c r="AU423" i="1"/>
  <c r="AT423" i="1"/>
  <c r="AS423" i="1"/>
  <c r="AR423" i="1"/>
  <c r="AU738" i="1"/>
  <c r="AT738" i="1"/>
  <c r="AS738" i="1"/>
  <c r="AR738" i="1"/>
  <c r="AU2649" i="1"/>
  <c r="AT2649" i="1"/>
  <c r="AR2649" i="1"/>
  <c r="AS2649" i="1"/>
  <c r="BB2113" i="1"/>
  <c r="BE2113" i="1"/>
  <c r="BD2113" i="1"/>
  <c r="BC2113" i="1"/>
  <c r="BE1046" i="1"/>
  <c r="BD1046" i="1"/>
  <c r="BC1046" i="1"/>
  <c r="BB1046" i="1"/>
  <c r="AU857" i="1"/>
  <c r="AT857" i="1"/>
  <c r="AS857" i="1"/>
  <c r="AR857" i="1"/>
  <c r="BE2971" i="1"/>
  <c r="BD2971" i="1"/>
  <c r="BC2971" i="1"/>
  <c r="BB2971" i="1"/>
  <c r="AU493" i="1"/>
  <c r="AT493" i="1"/>
  <c r="AS493" i="1"/>
  <c r="AR493" i="1"/>
  <c r="BE2190" i="1"/>
  <c r="BD2190" i="1"/>
  <c r="BC2190" i="1"/>
  <c r="BB2190" i="1"/>
  <c r="AU626" i="1"/>
  <c r="AT626" i="1"/>
  <c r="AS626" i="1"/>
  <c r="AR626" i="1"/>
  <c r="BE3303" i="1"/>
  <c r="BD3303" i="1"/>
  <c r="BC3303" i="1"/>
  <c r="BB3303" i="1"/>
  <c r="AU1424" i="1"/>
  <c r="AT1424" i="1"/>
  <c r="AS1424" i="1"/>
  <c r="AR1424" i="1"/>
  <c r="BE146" i="1"/>
  <c r="BD146" i="1"/>
  <c r="BC146" i="1"/>
  <c r="BB146" i="1"/>
  <c r="AS2033" i="1"/>
  <c r="AR2033" i="1"/>
  <c r="AT2033" i="1"/>
  <c r="AU2033" i="1"/>
  <c r="AR1448" i="1"/>
  <c r="AU1448" i="1"/>
  <c r="AT1448" i="1"/>
  <c r="AS1448" i="1"/>
  <c r="BE934" i="1"/>
  <c r="BD934" i="1"/>
  <c r="BC934" i="1"/>
  <c r="BB934" i="1"/>
  <c r="AU416" i="1"/>
  <c r="AT416" i="1"/>
  <c r="AS416" i="1"/>
  <c r="AR416" i="1"/>
  <c r="BE1763" i="1"/>
  <c r="BD1763" i="1"/>
  <c r="BC1763" i="1"/>
  <c r="BB1763" i="1"/>
  <c r="AU2316" i="1"/>
  <c r="AT2316" i="1"/>
  <c r="AS2316" i="1"/>
  <c r="AR2316" i="1"/>
  <c r="AU1662" i="1"/>
  <c r="AT1662" i="1"/>
  <c r="AS1662" i="1"/>
  <c r="AR1662" i="1"/>
  <c r="AT3286" i="1"/>
  <c r="AS3286" i="1"/>
  <c r="AR3286" i="1"/>
  <c r="AU3286" i="1"/>
  <c r="AU2939" i="1"/>
  <c r="AT2939" i="1"/>
  <c r="AS2939" i="1"/>
  <c r="AR2939" i="1"/>
  <c r="AS1627" i="1"/>
  <c r="AR1627" i="1"/>
  <c r="AU1627" i="1"/>
  <c r="AT1627" i="1"/>
  <c r="BC461" i="1"/>
  <c r="BB461" i="1"/>
  <c r="BE461" i="1"/>
  <c r="BD461" i="1"/>
  <c r="BC363" i="1"/>
  <c r="BB363" i="1"/>
  <c r="BE363" i="1"/>
  <c r="BD363" i="1"/>
  <c r="AU2946" i="1"/>
  <c r="AT2946" i="1"/>
  <c r="AR2946" i="1"/>
  <c r="AS2946" i="1"/>
  <c r="BE1154" i="1"/>
  <c r="BD1154" i="1"/>
  <c r="BC1154" i="1"/>
  <c r="BB1154" i="1"/>
  <c r="BE1490" i="1"/>
  <c r="BD1490" i="1"/>
  <c r="BC1490" i="1"/>
  <c r="BB1490" i="1"/>
  <c r="BE3471" i="1"/>
  <c r="BD3471" i="1"/>
  <c r="BC3471" i="1"/>
  <c r="BB3471" i="1"/>
  <c r="BE3548" i="1"/>
  <c r="BB3548" i="1"/>
  <c r="BC3548" i="1"/>
  <c r="BD3548" i="1"/>
  <c r="BO433" i="1"/>
  <c r="BN433" i="1"/>
  <c r="BM433" i="1"/>
  <c r="BL433" i="1"/>
  <c r="AU3146" i="1"/>
  <c r="AT3146" i="1"/>
  <c r="AR3146" i="1"/>
  <c r="AS3146" i="1"/>
  <c r="AU2281" i="1"/>
  <c r="AT2281" i="1"/>
  <c r="AR2281" i="1"/>
  <c r="AS2281" i="1"/>
  <c r="AU2197" i="1"/>
  <c r="AT2197" i="1"/>
  <c r="AS2197" i="1"/>
  <c r="AR2197" i="1"/>
  <c r="AU1578" i="1"/>
  <c r="AT1578" i="1"/>
  <c r="AS1578" i="1"/>
  <c r="AR1578" i="1"/>
  <c r="BO2505" i="1"/>
  <c r="BN2505" i="1"/>
  <c r="BM2505" i="1"/>
  <c r="BL2505" i="1"/>
  <c r="BE2250" i="1"/>
  <c r="BD2250" i="1"/>
  <c r="BC2250" i="1"/>
  <c r="BB2250" i="1"/>
  <c r="BE2320" i="1"/>
  <c r="BD2320" i="1"/>
  <c r="BC2320" i="1"/>
  <c r="BB2320" i="1"/>
  <c r="BC3660" i="1"/>
  <c r="BB3660" i="1"/>
  <c r="BE3660" i="1"/>
  <c r="BD3660" i="1"/>
  <c r="BC3639" i="1"/>
  <c r="BE3639" i="1"/>
  <c r="BB3639" i="1"/>
  <c r="BD3639" i="1"/>
  <c r="AR2813" i="1"/>
  <c r="AU2813" i="1"/>
  <c r="AS2813" i="1"/>
  <c r="AT2813" i="1"/>
  <c r="BE1707" i="1"/>
  <c r="BD1707" i="1"/>
  <c r="BC1707" i="1"/>
  <c r="BB1707" i="1"/>
  <c r="AU1109" i="1"/>
  <c r="AT1109" i="1"/>
  <c r="AS1109" i="1"/>
  <c r="AR1109" i="1"/>
  <c r="BE444" i="1"/>
  <c r="BD444" i="1"/>
  <c r="BC444" i="1"/>
  <c r="BB444" i="1"/>
  <c r="AU3321" i="1"/>
  <c r="AT3321" i="1"/>
  <c r="AS3321" i="1"/>
  <c r="AR3321" i="1"/>
  <c r="BC2988" i="1"/>
  <c r="BB2988" i="1"/>
  <c r="BE2988" i="1"/>
  <c r="BD2988" i="1"/>
  <c r="AR1350" i="1"/>
  <c r="AU1350" i="1"/>
  <c r="AT1350" i="1"/>
  <c r="AS1350" i="1"/>
  <c r="BE745" i="1"/>
  <c r="BD745" i="1"/>
  <c r="BC745" i="1"/>
  <c r="BB745" i="1"/>
  <c r="AU3174" i="1"/>
  <c r="AT3174" i="1"/>
  <c r="AR3174" i="1"/>
  <c r="AS3174" i="1"/>
  <c r="BC2400" i="1"/>
  <c r="BB2400" i="1"/>
  <c r="BD2400" i="1"/>
  <c r="BE2400" i="1"/>
  <c r="AT2187" i="1"/>
  <c r="AS2187" i="1"/>
  <c r="AR2187" i="1"/>
  <c r="AU2187" i="1"/>
  <c r="AR1210" i="1"/>
  <c r="AU1210" i="1"/>
  <c r="AT1210" i="1"/>
  <c r="AS1210" i="1"/>
  <c r="BE1018" i="1"/>
  <c r="BD1018" i="1"/>
  <c r="BC1018" i="1"/>
  <c r="BB1018" i="1"/>
  <c r="AS3328" i="1"/>
  <c r="AR3328" i="1"/>
  <c r="AT3328" i="1"/>
  <c r="AU3328" i="1"/>
  <c r="BE1074" i="1"/>
  <c r="BD1074" i="1"/>
  <c r="BC1074" i="1"/>
  <c r="BB1074" i="1"/>
  <c r="AU927" i="1"/>
  <c r="AT927" i="1"/>
  <c r="AS927" i="1"/>
  <c r="AR927" i="1"/>
  <c r="BE591" i="1"/>
  <c r="BD591" i="1"/>
  <c r="BB591" i="1"/>
  <c r="BC591" i="1"/>
  <c r="AU2579" i="1"/>
  <c r="AT2579" i="1"/>
  <c r="AR2579" i="1"/>
  <c r="AS2579" i="1"/>
  <c r="AS2075" i="1"/>
  <c r="AR2075" i="1"/>
  <c r="AT2075" i="1"/>
  <c r="AU2075" i="1"/>
  <c r="AS1501" i="1"/>
  <c r="AR1501" i="1"/>
  <c r="AU1501" i="1"/>
  <c r="AT1501" i="1"/>
  <c r="BE878" i="1"/>
  <c r="BD878" i="1"/>
  <c r="BC878" i="1"/>
  <c r="BB878" i="1"/>
  <c r="AU3433" i="1"/>
  <c r="AT3433" i="1"/>
  <c r="AS3433" i="1"/>
  <c r="AR3433" i="1"/>
  <c r="AR2845" i="1"/>
  <c r="AU2845" i="1"/>
  <c r="AS2845" i="1"/>
  <c r="AT2845" i="1"/>
  <c r="AR1980" i="1"/>
  <c r="AU1980" i="1"/>
  <c r="AS1980" i="1"/>
  <c r="AT1980" i="1"/>
  <c r="BE1343" i="1"/>
  <c r="BD1343" i="1"/>
  <c r="BC1343" i="1"/>
  <c r="BB1343" i="1"/>
  <c r="BE773" i="1"/>
  <c r="BD773" i="1"/>
  <c r="BC773" i="1"/>
  <c r="BB773" i="1"/>
  <c r="BB3177" i="1"/>
  <c r="BD3177" i="1"/>
  <c r="BE3177" i="1"/>
  <c r="BC3177" i="1"/>
  <c r="BE2001" i="1"/>
  <c r="BD2001" i="1"/>
  <c r="BB2001" i="1"/>
  <c r="BC2001" i="1"/>
  <c r="AU2593" i="1"/>
  <c r="AT2593" i="1"/>
  <c r="AR2593" i="1"/>
  <c r="AS2593" i="1"/>
  <c r="AU1984" i="1"/>
  <c r="AT1984" i="1"/>
  <c r="AS1984" i="1"/>
  <c r="AR1984" i="1"/>
  <c r="BD615" i="1"/>
  <c r="BC615" i="1"/>
  <c r="BB615" i="1"/>
  <c r="BE615" i="1"/>
  <c r="AU3016" i="1"/>
  <c r="AT3016" i="1"/>
  <c r="AS3016" i="1"/>
  <c r="AR3016" i="1"/>
  <c r="BC1214" i="1"/>
  <c r="BB1214" i="1"/>
  <c r="BE1214" i="1"/>
  <c r="BD1214" i="1"/>
  <c r="BE1329" i="1"/>
  <c r="BD1329" i="1"/>
  <c r="BC1329" i="1"/>
  <c r="BB1329" i="1"/>
  <c r="BE1336" i="1"/>
  <c r="BD1336" i="1"/>
  <c r="BC1336" i="1"/>
  <c r="BB1336" i="1"/>
  <c r="BE2957" i="1"/>
  <c r="BD2957" i="1"/>
  <c r="BC2957" i="1"/>
  <c r="BB2957" i="1"/>
  <c r="AU3713" i="1"/>
  <c r="AT3713" i="1"/>
  <c r="AS3713" i="1"/>
  <c r="AR3713" i="1"/>
  <c r="AU2841" i="1"/>
  <c r="AT2841" i="1"/>
  <c r="AS2841" i="1"/>
  <c r="AR2841" i="1"/>
  <c r="AT2523" i="1"/>
  <c r="AS2523" i="1"/>
  <c r="AR2523" i="1"/>
  <c r="AU2523" i="1"/>
  <c r="BE3454" i="1"/>
  <c r="BD3454" i="1"/>
  <c r="BC3454" i="1"/>
  <c r="BB3454" i="1"/>
  <c r="BE230" i="1"/>
  <c r="BD230" i="1"/>
  <c r="BC230" i="1"/>
  <c r="BB230" i="1"/>
  <c r="AT2453" i="1"/>
  <c r="AS2453" i="1"/>
  <c r="AR2453" i="1"/>
  <c r="AU2453" i="1"/>
  <c r="AR1700" i="1"/>
  <c r="AU1700" i="1"/>
  <c r="AT1700" i="1"/>
  <c r="AS1700" i="1"/>
  <c r="BE920" i="1"/>
  <c r="BD920" i="1"/>
  <c r="BC920" i="1"/>
  <c r="BB920" i="1"/>
  <c r="BE538" i="1"/>
  <c r="BC538" i="1"/>
  <c r="BB538" i="1"/>
  <c r="BD538" i="1"/>
  <c r="AU339" i="1"/>
  <c r="AT339" i="1"/>
  <c r="AS339" i="1"/>
  <c r="AR339" i="1"/>
  <c r="AU521" i="1"/>
  <c r="AT521" i="1"/>
  <c r="AS521" i="1"/>
  <c r="AR521" i="1"/>
  <c r="AU1861" i="1"/>
  <c r="AT1861" i="1"/>
  <c r="AS1861" i="1"/>
  <c r="AR1861" i="1"/>
  <c r="BE678" i="1"/>
  <c r="BC678" i="1"/>
  <c r="BB678" i="1"/>
  <c r="BD678" i="1"/>
  <c r="AU1581" i="1"/>
  <c r="AT1581" i="1"/>
  <c r="AS1581" i="1"/>
  <c r="AR1581" i="1"/>
  <c r="BC2775" i="1"/>
  <c r="BB2775" i="1"/>
  <c r="BD2775" i="1"/>
  <c r="BE2775" i="1"/>
  <c r="AU2894" i="1"/>
  <c r="AT2894" i="1"/>
  <c r="AS2894" i="1"/>
  <c r="AR2894" i="1"/>
  <c r="AU1382" i="1"/>
  <c r="AT1382" i="1"/>
  <c r="AS1382" i="1"/>
  <c r="AR1382" i="1"/>
  <c r="BE3643" i="1"/>
  <c r="BB3643" i="1"/>
  <c r="BD3643" i="1"/>
  <c r="BC3643" i="1"/>
  <c r="AU1592" i="1"/>
  <c r="AT1592" i="1"/>
  <c r="AS1592" i="1"/>
  <c r="AR1592" i="1"/>
  <c r="AU832" i="1"/>
  <c r="AT832" i="1"/>
  <c r="AS832" i="1"/>
  <c r="AR832" i="1"/>
  <c r="BB167" i="1"/>
  <c r="BE167" i="1"/>
  <c r="BD167" i="1"/>
  <c r="BC167" i="1"/>
  <c r="BC3678" i="1"/>
  <c r="BB3678" i="1"/>
  <c r="BE3678" i="1"/>
  <c r="BD3678" i="1"/>
  <c r="BE3062" i="1"/>
  <c r="BD3062" i="1"/>
  <c r="BC3062" i="1"/>
  <c r="BB3062" i="1"/>
  <c r="BE1427" i="1"/>
  <c r="BD1427" i="1"/>
  <c r="BC1427" i="1"/>
  <c r="BB1427" i="1"/>
  <c r="BC1774" i="1"/>
  <c r="BB1774" i="1"/>
  <c r="BD1774" i="1"/>
  <c r="BE1774" i="1"/>
  <c r="BE458" i="1"/>
  <c r="BD458" i="1"/>
  <c r="BC458" i="1"/>
  <c r="BB458" i="1"/>
  <c r="AS1879" i="1"/>
  <c r="AR1879" i="1"/>
  <c r="AT1879" i="1"/>
  <c r="AU1879" i="1"/>
  <c r="AS1837" i="1"/>
  <c r="AR1837" i="1"/>
  <c r="AT1837" i="1"/>
  <c r="AU1837" i="1"/>
  <c r="BE1469" i="1"/>
  <c r="BD1469" i="1"/>
  <c r="BC1469" i="1"/>
  <c r="BB1469" i="1"/>
  <c r="BC930" i="1"/>
  <c r="BB930" i="1"/>
  <c r="BE930" i="1"/>
  <c r="BD930" i="1"/>
  <c r="AT227" i="1"/>
  <c r="AS227" i="1"/>
  <c r="AR227" i="1"/>
  <c r="AU227" i="1"/>
  <c r="AT3139" i="1"/>
  <c r="AS3139" i="1"/>
  <c r="AR3139" i="1"/>
  <c r="AU3139" i="1"/>
  <c r="AU948" i="1"/>
  <c r="AT948" i="1"/>
  <c r="AS948" i="1"/>
  <c r="AR948" i="1"/>
  <c r="BE2162" i="1"/>
  <c r="BD2162" i="1"/>
  <c r="BC2162" i="1"/>
  <c r="BB2162" i="1"/>
  <c r="AU2285" i="1"/>
  <c r="AT2285" i="1"/>
  <c r="AS2285" i="1"/>
  <c r="AR2285" i="1"/>
  <c r="BE2442" i="1"/>
  <c r="BD2442" i="1"/>
  <c r="BC2442" i="1"/>
  <c r="BB2442" i="1"/>
  <c r="AU2155" i="1"/>
  <c r="AT2155" i="1"/>
  <c r="AS2155" i="1"/>
  <c r="AR2155" i="1"/>
  <c r="BE34" i="1"/>
  <c r="BD34" i="1"/>
  <c r="BC34" i="1"/>
  <c r="BB34" i="1"/>
  <c r="BE3275" i="1"/>
  <c r="BD3275" i="1"/>
  <c r="BC3275" i="1"/>
  <c r="BB3275" i="1"/>
  <c r="BE118" i="1"/>
  <c r="BD118" i="1"/>
  <c r="BC118" i="1"/>
  <c r="BB118" i="1"/>
  <c r="BE3429" i="1"/>
  <c r="BD3429" i="1"/>
  <c r="BC3429" i="1"/>
  <c r="BB3429" i="1"/>
  <c r="AU696" i="1"/>
  <c r="AT696" i="1"/>
  <c r="AS696" i="1"/>
  <c r="AR696" i="1"/>
  <c r="AU2852" i="1"/>
  <c r="AT2852" i="1"/>
  <c r="AS2852" i="1"/>
  <c r="AR2852" i="1"/>
  <c r="AU2257" i="1"/>
  <c r="AT2257" i="1"/>
  <c r="AS2257" i="1"/>
  <c r="AR2257" i="1"/>
  <c r="AU1816" i="1"/>
  <c r="AT1816" i="1"/>
  <c r="AS1816" i="1"/>
  <c r="AR1816" i="1"/>
  <c r="BE1133" i="1"/>
  <c r="BD1133" i="1"/>
  <c r="BC1133" i="1"/>
  <c r="BB1133" i="1"/>
  <c r="AU2869" i="1"/>
  <c r="AT2869" i="1"/>
  <c r="AS2869" i="1"/>
  <c r="AR2869" i="1"/>
  <c r="AU2012" i="1"/>
  <c r="AT2012" i="1"/>
  <c r="AS2012" i="1"/>
  <c r="AR2012" i="1"/>
  <c r="BE1833" i="1"/>
  <c r="BD1833" i="1"/>
  <c r="BB1833" i="1"/>
  <c r="BC1833" i="1"/>
  <c r="BE1175" i="1"/>
  <c r="BD1175" i="1"/>
  <c r="BC1175" i="1"/>
  <c r="BB1175" i="1"/>
  <c r="BE1004" i="1"/>
  <c r="BD1004" i="1"/>
  <c r="BC1004" i="1"/>
  <c r="BB1004" i="1"/>
  <c r="BE1357" i="1"/>
  <c r="BD1357" i="1"/>
  <c r="BC1357" i="1"/>
  <c r="BB1357" i="1"/>
  <c r="AU2635" i="1"/>
  <c r="AT2635" i="1"/>
  <c r="AR2635" i="1"/>
  <c r="AS2635" i="1"/>
  <c r="BD2138" i="1"/>
  <c r="BC2138" i="1"/>
  <c r="BB2138" i="1"/>
  <c r="BE2138" i="1"/>
  <c r="AS1599" i="1"/>
  <c r="AR1599" i="1"/>
  <c r="AU1599" i="1"/>
  <c r="AT1599" i="1"/>
  <c r="AU997" i="1"/>
  <c r="AT997" i="1"/>
  <c r="AS997" i="1"/>
  <c r="AR997" i="1"/>
  <c r="AU465" i="1"/>
  <c r="AT465" i="1"/>
  <c r="AS465" i="1"/>
  <c r="AR465" i="1"/>
  <c r="BE1406" i="1"/>
  <c r="BD1406" i="1"/>
  <c r="BC1406" i="1"/>
  <c r="BB1406" i="1"/>
  <c r="AU2803" i="1"/>
  <c r="AT2803" i="1"/>
  <c r="AS2803" i="1"/>
  <c r="AR2803" i="1"/>
  <c r="AU1928" i="1"/>
  <c r="AT1928" i="1"/>
  <c r="AS1928" i="1"/>
  <c r="AR1928" i="1"/>
  <c r="AU528" i="1"/>
  <c r="AT528" i="1"/>
  <c r="AS528" i="1"/>
  <c r="AR528" i="1"/>
  <c r="BE2586" i="1"/>
  <c r="BD2586" i="1"/>
  <c r="BB2586" i="1"/>
  <c r="BC2586" i="1"/>
  <c r="AU2365" i="1"/>
  <c r="AT2365" i="1"/>
  <c r="AR2365" i="1"/>
  <c r="AS2365" i="1"/>
  <c r="AS1907" i="1"/>
  <c r="AR1907" i="1"/>
  <c r="AT1907" i="1"/>
  <c r="AU1907" i="1"/>
  <c r="AR1658" i="1"/>
  <c r="AU1658" i="1"/>
  <c r="AT1658" i="1"/>
  <c r="AS1658" i="1"/>
  <c r="AS1347" i="1"/>
  <c r="AR1347" i="1"/>
  <c r="AU1347" i="1"/>
  <c r="AT1347" i="1"/>
  <c r="BB209" i="1"/>
  <c r="BD209" i="1"/>
  <c r="BE209" i="1"/>
  <c r="BC209" i="1"/>
  <c r="AT3037" i="1"/>
  <c r="AS3037" i="1"/>
  <c r="AR3037" i="1"/>
  <c r="AU3037" i="1"/>
  <c r="AU2351" i="1"/>
  <c r="AT2351" i="1"/>
  <c r="AR2351" i="1"/>
  <c r="AS2351" i="1"/>
  <c r="BE1651" i="1"/>
  <c r="BD1651" i="1"/>
  <c r="BC1651" i="1"/>
  <c r="BB1651" i="1"/>
  <c r="BE1088" i="1"/>
  <c r="BD1088" i="1"/>
  <c r="BC1088" i="1"/>
  <c r="BB1088" i="1"/>
  <c r="AU1039" i="1"/>
  <c r="AT1039" i="1"/>
  <c r="AS1039" i="1"/>
  <c r="AR1039" i="1"/>
  <c r="BE776" i="1"/>
  <c r="BC776" i="1"/>
  <c r="BB776" i="1"/>
  <c r="BD776" i="1"/>
  <c r="AU1385" i="1"/>
  <c r="AT1385" i="1"/>
  <c r="AS1385" i="1"/>
  <c r="AR1385" i="1"/>
  <c r="AU2950" i="1"/>
  <c r="AT2950" i="1"/>
  <c r="AS2950" i="1"/>
  <c r="AR2950" i="1"/>
  <c r="BE272" i="1"/>
  <c r="BD272" i="1"/>
  <c r="BC272" i="1"/>
  <c r="BB272" i="1"/>
  <c r="AU3086" i="1"/>
  <c r="AT3086" i="1"/>
  <c r="AS3086" i="1"/>
  <c r="AR3086" i="1"/>
  <c r="AU2404" i="1"/>
  <c r="AT2404" i="1"/>
  <c r="AS2404" i="1"/>
  <c r="AR2404" i="1"/>
  <c r="BC3478" i="1"/>
  <c r="BE3478" i="1"/>
  <c r="BD3478" i="1"/>
  <c r="BB3478" i="1"/>
  <c r="BE3107" i="1"/>
  <c r="BD3107" i="1"/>
  <c r="BC3107" i="1"/>
  <c r="BB3107" i="1"/>
  <c r="AS1893" i="1"/>
  <c r="AR1893" i="1"/>
  <c r="AT1893" i="1"/>
  <c r="AU1893" i="1"/>
  <c r="AR1518" i="1"/>
  <c r="AU1518" i="1"/>
  <c r="AT1518" i="1"/>
  <c r="AS1518" i="1"/>
  <c r="AS1263" i="1"/>
  <c r="AR1263" i="1"/>
  <c r="AU1263" i="1"/>
  <c r="AT1263" i="1"/>
  <c r="AU297" i="1"/>
  <c r="AT297" i="1"/>
  <c r="AS297" i="1"/>
  <c r="AR297" i="1"/>
  <c r="AU2708" i="1"/>
  <c r="AT2708" i="1"/>
  <c r="AS2708" i="1"/>
  <c r="AR2708" i="1"/>
  <c r="BE2915" i="1"/>
  <c r="BD2915" i="1"/>
  <c r="BC2915" i="1"/>
  <c r="BB2915" i="1"/>
  <c r="BB223" i="1"/>
  <c r="BD223" i="1"/>
  <c r="BE223" i="1"/>
  <c r="BC223" i="1"/>
  <c r="AU283" i="1"/>
  <c r="AT283" i="1"/>
  <c r="AS283" i="1"/>
  <c r="AR283" i="1"/>
  <c r="AU3209" i="1"/>
  <c r="AT3209" i="1"/>
  <c r="AS3209" i="1"/>
  <c r="AR3209" i="1"/>
  <c r="AS2810" i="1"/>
  <c r="AR2810" i="1"/>
  <c r="AT2810" i="1"/>
  <c r="AU2810" i="1"/>
  <c r="AS1949" i="1"/>
  <c r="AR1949" i="1"/>
  <c r="AT1949" i="1"/>
  <c r="AU1949" i="1"/>
  <c r="BE731" i="1"/>
  <c r="BD731" i="1"/>
  <c r="BC731" i="1"/>
  <c r="BB731" i="1"/>
  <c r="BE409" i="1"/>
  <c r="BD409" i="1"/>
  <c r="BC409" i="1"/>
  <c r="BB409" i="1"/>
  <c r="BB3436" i="1"/>
  <c r="BC3436" i="1"/>
  <c r="BE3436" i="1"/>
  <c r="BD3436" i="1"/>
  <c r="AU2488" i="1"/>
  <c r="AT2488" i="1"/>
  <c r="AS2488" i="1"/>
  <c r="AR2488" i="1"/>
  <c r="BE661" i="1"/>
  <c r="BD661" i="1"/>
  <c r="BC661" i="1"/>
  <c r="BB661" i="1"/>
  <c r="AU178" i="1"/>
  <c r="AT178" i="1"/>
  <c r="AS178" i="1"/>
  <c r="AR178" i="1"/>
  <c r="AT3531" i="1"/>
  <c r="AS3531" i="1"/>
  <c r="AR3531" i="1"/>
  <c r="AU3531" i="1"/>
  <c r="AR3387" i="1"/>
  <c r="AU3387" i="1"/>
  <c r="AT3387" i="1"/>
  <c r="AS3387" i="1"/>
  <c r="BE2670" i="1"/>
  <c r="BD2670" i="1"/>
  <c r="BB2670" i="1"/>
  <c r="BC2670" i="1"/>
  <c r="AS1851" i="1"/>
  <c r="AR1851" i="1"/>
  <c r="AT1851" i="1"/>
  <c r="AU1851" i="1"/>
  <c r="AU318" i="1"/>
  <c r="AT318" i="1"/>
  <c r="AS318" i="1"/>
  <c r="AR318" i="1"/>
  <c r="AS1585" i="1"/>
  <c r="AR1585" i="1"/>
  <c r="AU1585" i="1"/>
  <c r="AT1585" i="1"/>
  <c r="AU220" i="1"/>
  <c r="AT220" i="1"/>
  <c r="AS220" i="1"/>
  <c r="AR220" i="1"/>
  <c r="AU3405" i="1"/>
  <c r="AT3405" i="1"/>
  <c r="AS3405" i="1"/>
  <c r="AR3405" i="1"/>
  <c r="AR3345" i="1"/>
  <c r="AU3345" i="1"/>
  <c r="AT3345" i="1"/>
  <c r="AS3345" i="1"/>
  <c r="BE3104" i="1"/>
  <c r="BD3104" i="1"/>
  <c r="BC3104" i="1"/>
  <c r="BB3104" i="1"/>
  <c r="AT2603" i="1"/>
  <c r="AS2603" i="1"/>
  <c r="AR2603" i="1"/>
  <c r="AU2603" i="1"/>
  <c r="AS1781" i="1"/>
  <c r="AR1781" i="1"/>
  <c r="AT1781" i="1"/>
  <c r="AU1781" i="1"/>
  <c r="BD804" i="1"/>
  <c r="BN804" i="1" s="1"/>
  <c r="AR1914" i="1"/>
  <c r="AU2666" i="1"/>
  <c r="AT2666" i="1"/>
  <c r="AS2666" i="1"/>
  <c r="AR2666" i="1"/>
  <c r="AU972" i="1"/>
  <c r="AT972" i="1"/>
  <c r="AS972" i="1"/>
  <c r="AR972" i="1"/>
  <c r="BE979" i="1"/>
  <c r="BD979" i="1"/>
  <c r="BC979" i="1"/>
  <c r="BB979" i="1"/>
  <c r="AU2638" i="1"/>
  <c r="AT2638" i="1"/>
  <c r="AS2638" i="1"/>
  <c r="AR2638" i="1"/>
  <c r="AU1508" i="1"/>
  <c r="AT1508" i="1"/>
  <c r="AS1508" i="1"/>
  <c r="AR1508" i="1"/>
  <c r="AU2624" i="1"/>
  <c r="AT2624" i="1"/>
  <c r="AS2624" i="1"/>
  <c r="AR2624" i="1"/>
  <c r="AU1480" i="1"/>
  <c r="AT1480" i="1"/>
  <c r="AS1480" i="1"/>
  <c r="AR1480" i="1"/>
  <c r="BE3730" i="1"/>
  <c r="BD3730" i="1"/>
  <c r="BC3730" i="1"/>
  <c r="BB3730" i="1"/>
  <c r="AT3314" i="1"/>
  <c r="AS3314" i="1"/>
  <c r="AR3314" i="1"/>
  <c r="AU3314" i="1"/>
  <c r="AU2705" i="1"/>
  <c r="AT2705" i="1"/>
  <c r="AS2705" i="1"/>
  <c r="AR2705" i="1"/>
  <c r="BE853" i="1"/>
  <c r="BD853" i="1"/>
  <c r="BC853" i="1"/>
  <c r="BB853" i="1"/>
  <c r="AT2495" i="1"/>
  <c r="AS2495" i="1"/>
  <c r="AR2495" i="1"/>
  <c r="AU2495" i="1"/>
  <c r="AU2582" i="1"/>
  <c r="AT2582" i="1"/>
  <c r="AS2582" i="1"/>
  <c r="AR2582" i="1"/>
  <c r="BE1007" i="1"/>
  <c r="BD1007" i="1"/>
  <c r="BC1007" i="1"/>
  <c r="BB1007" i="1"/>
  <c r="BE811" i="1"/>
  <c r="BD811" i="1"/>
  <c r="BC811" i="1"/>
  <c r="BB811" i="1"/>
  <c r="AU846" i="1"/>
  <c r="AT846" i="1"/>
  <c r="AS846" i="1"/>
  <c r="AR846" i="1"/>
  <c r="BB241" i="1"/>
  <c r="BE241" i="1"/>
  <c r="BD241" i="1"/>
  <c r="BC241" i="1"/>
  <c r="BE2859" i="1"/>
  <c r="BD2859" i="1"/>
  <c r="BC2859" i="1"/>
  <c r="BB2859" i="1"/>
  <c r="AU3587" i="1"/>
  <c r="AT3587" i="1"/>
  <c r="AR3587" i="1"/>
  <c r="AS3587" i="1"/>
  <c r="AR2306" i="1"/>
  <c r="AU2306" i="1"/>
  <c r="AS2306" i="1"/>
  <c r="AT2306" i="1"/>
  <c r="BB2127" i="1"/>
  <c r="BE2127" i="1"/>
  <c r="BD2127" i="1"/>
  <c r="BC2127" i="1"/>
  <c r="BC335" i="1"/>
  <c r="BB335" i="1"/>
  <c r="BE335" i="1"/>
  <c r="BD335" i="1"/>
  <c r="AU3223" i="1"/>
  <c r="AT3223" i="1"/>
  <c r="AS3223" i="1"/>
  <c r="AR3223" i="1"/>
  <c r="AR2715" i="1"/>
  <c r="AU2715" i="1"/>
  <c r="AS2715" i="1"/>
  <c r="AT2715" i="1"/>
  <c r="AU2621" i="1"/>
  <c r="AT2621" i="1"/>
  <c r="AR2621" i="1"/>
  <c r="AS2621" i="1"/>
  <c r="BE1637" i="1"/>
  <c r="BD1637" i="1"/>
  <c r="BC1637" i="1"/>
  <c r="BB1637" i="1"/>
  <c r="AT3125" i="1"/>
  <c r="AS3125" i="1"/>
  <c r="AR3125" i="1"/>
  <c r="AU3125" i="1"/>
  <c r="AS2782" i="1"/>
  <c r="AR2782" i="1"/>
  <c r="AT2782" i="1"/>
  <c r="AU2782" i="1"/>
  <c r="AU2124" i="1"/>
  <c r="AT2124" i="1"/>
  <c r="AS2124" i="1"/>
  <c r="AR2124" i="1"/>
  <c r="BE1749" i="1"/>
  <c r="BD1749" i="1"/>
  <c r="BC1749" i="1"/>
  <c r="BB1749" i="1"/>
  <c r="AR1392" i="1"/>
  <c r="AU1392" i="1"/>
  <c r="AT1392" i="1"/>
  <c r="AS1392" i="1"/>
  <c r="BC1056" i="1"/>
  <c r="BB1056" i="1"/>
  <c r="BE1056" i="1"/>
  <c r="BD1056" i="1"/>
  <c r="AT2617" i="1"/>
  <c r="AS2617" i="1"/>
  <c r="AR2617" i="1"/>
  <c r="AU2617" i="1"/>
  <c r="BB2435" i="1"/>
  <c r="BE2435" i="1"/>
  <c r="BC2435" i="1"/>
  <c r="BD2435" i="1"/>
  <c r="BC1844" i="1"/>
  <c r="BB1844" i="1"/>
  <c r="BD1844" i="1"/>
  <c r="BE1844" i="1"/>
  <c r="BE892" i="1"/>
  <c r="BD892" i="1"/>
  <c r="BC892" i="1"/>
  <c r="BB892" i="1"/>
  <c r="BD94" i="1"/>
  <c r="BC94" i="1"/>
  <c r="BB94" i="1"/>
  <c r="BE94" i="1"/>
  <c r="AS3538" i="1"/>
  <c r="AT3538" i="1"/>
  <c r="AR3538" i="1"/>
  <c r="AU3538" i="1"/>
  <c r="AR2701" i="1"/>
  <c r="AU2701" i="1"/>
  <c r="AS2701" i="1"/>
  <c r="AT2701" i="1"/>
  <c r="AR1770" i="1"/>
  <c r="AU1770" i="1"/>
  <c r="AS1770" i="1"/>
  <c r="AT1770" i="1"/>
  <c r="BE1665" i="1"/>
  <c r="BD1665" i="1"/>
  <c r="BC1665" i="1"/>
  <c r="BB1665" i="1"/>
  <c r="AU969" i="1"/>
  <c r="AT969" i="1"/>
  <c r="AS969" i="1"/>
  <c r="AR969" i="1"/>
  <c r="AU3702" i="1"/>
  <c r="AT3702" i="1"/>
  <c r="AS3702" i="1"/>
  <c r="AR3702" i="1"/>
  <c r="BE3230" i="1"/>
  <c r="BD3230" i="1"/>
  <c r="BC3230" i="1"/>
  <c r="BB3230" i="1"/>
  <c r="AU2967" i="1"/>
  <c r="AT2967" i="1"/>
  <c r="AS2967" i="1"/>
  <c r="AR2967" i="1"/>
  <c r="AT2425" i="1"/>
  <c r="AS2425" i="1"/>
  <c r="AR2425" i="1"/>
  <c r="AU2425" i="1"/>
  <c r="BE1588" i="1"/>
  <c r="BD1588" i="1"/>
  <c r="BC1588" i="1"/>
  <c r="BB1588" i="1"/>
  <c r="BE2887" i="1"/>
  <c r="BD2887" i="1"/>
  <c r="BC2887" i="1"/>
  <c r="BB2887" i="1"/>
  <c r="AU1609" i="1"/>
  <c r="AT1609" i="1"/>
  <c r="AS1609" i="1"/>
  <c r="AR1609" i="1"/>
  <c r="AU1312" i="1"/>
  <c r="AT1312" i="1"/>
  <c r="AS1312" i="1"/>
  <c r="AR1312" i="1"/>
  <c r="BE881" i="1"/>
  <c r="BD881" i="1"/>
  <c r="BC881" i="1"/>
  <c r="BB881" i="1"/>
  <c r="BE2260" i="1"/>
  <c r="BD2260" i="1"/>
  <c r="BC2260" i="1"/>
  <c r="BB2260" i="1"/>
  <c r="AS1249" i="1"/>
  <c r="AR1249" i="1"/>
  <c r="AU1249" i="1"/>
  <c r="AT1249" i="1"/>
  <c r="AT255" i="1"/>
  <c r="AS255" i="1"/>
  <c r="AR255" i="1"/>
  <c r="AU255" i="1"/>
  <c r="AS3184" i="1"/>
  <c r="AR3184" i="1"/>
  <c r="AU3184" i="1"/>
  <c r="AT3184" i="1"/>
  <c r="AS2176" i="1"/>
  <c r="AR2176" i="1"/>
  <c r="AU2176" i="1"/>
  <c r="AT2176" i="1"/>
  <c r="AR1966" i="1"/>
  <c r="AU1966" i="1"/>
  <c r="AS1966" i="1"/>
  <c r="AT1966" i="1"/>
  <c r="AS1319" i="1"/>
  <c r="AR1319" i="1"/>
  <c r="AU1319" i="1"/>
  <c r="AT1319" i="1"/>
  <c r="AT2631" i="1"/>
  <c r="AS2631" i="1"/>
  <c r="AR2631" i="1"/>
  <c r="AU2631" i="1"/>
  <c r="BC307" i="1"/>
  <c r="BB307" i="1"/>
  <c r="BE307" i="1"/>
  <c r="BD307" i="1"/>
  <c r="BB153" i="1"/>
  <c r="BE153" i="1"/>
  <c r="BD153" i="1"/>
  <c r="BC153" i="1"/>
  <c r="BE3118" i="1"/>
  <c r="BD3118" i="1"/>
  <c r="BC3118" i="1"/>
  <c r="BB3118" i="1"/>
  <c r="AR2078" i="1"/>
  <c r="AU2078" i="1"/>
  <c r="AS2078" i="1"/>
  <c r="AT2078" i="1"/>
  <c r="BC1256" i="1"/>
  <c r="BB1256" i="1"/>
  <c r="BE1256" i="1"/>
  <c r="BD1256" i="1"/>
  <c r="AS1207" i="1"/>
  <c r="AR1207" i="1"/>
  <c r="AU1207" i="1"/>
  <c r="AT1207" i="1"/>
  <c r="AT3153" i="1"/>
  <c r="AS3153" i="1"/>
  <c r="AR3153" i="1"/>
  <c r="AU3153" i="1"/>
  <c r="AR1896" i="1"/>
  <c r="AU1896" i="1"/>
  <c r="AS1896" i="1"/>
  <c r="AT1896" i="1"/>
  <c r="AR1378" i="1"/>
  <c r="AU1378" i="1"/>
  <c r="AT1378" i="1"/>
  <c r="AS1378" i="1"/>
  <c r="BC1042" i="1"/>
  <c r="BB1042" i="1"/>
  <c r="BE1042" i="1"/>
  <c r="BD1042" i="1"/>
  <c r="AU822" i="1"/>
  <c r="AT822" i="1"/>
  <c r="AS822" i="1"/>
  <c r="AR822" i="1"/>
  <c r="BE2204" i="1"/>
  <c r="BD2204" i="1"/>
  <c r="BC2204" i="1"/>
  <c r="BB2204" i="1"/>
  <c r="BE741" i="1"/>
  <c r="BD741" i="1"/>
  <c r="BC741" i="1"/>
  <c r="BB741" i="1"/>
  <c r="AT3258" i="1"/>
  <c r="AS3258" i="1"/>
  <c r="AR3258" i="1"/>
  <c r="AU3258" i="1"/>
  <c r="AU2953" i="1"/>
  <c r="AT2953" i="1"/>
  <c r="AS2953" i="1"/>
  <c r="AR2953" i="1"/>
  <c r="AU1084" i="1"/>
  <c r="AT1084" i="1"/>
  <c r="AS1084" i="1"/>
  <c r="AR1084" i="1"/>
  <c r="BC3464" i="1"/>
  <c r="BD3464" i="1"/>
  <c r="BE3464" i="1"/>
  <c r="BB3464" i="1"/>
  <c r="AU2386" i="1"/>
  <c r="AT2386" i="1"/>
  <c r="AS2386" i="1"/>
  <c r="AR2386" i="1"/>
  <c r="AR1462" i="1"/>
  <c r="AU1462" i="1"/>
  <c r="AT1462" i="1"/>
  <c r="AS1462" i="1"/>
  <c r="BE717" i="1"/>
  <c r="BD717" i="1"/>
  <c r="BC717" i="1"/>
  <c r="BB717" i="1"/>
  <c r="AU122" i="1"/>
  <c r="AT122" i="1"/>
  <c r="AR122" i="1"/>
  <c r="AS122" i="1"/>
  <c r="BE3657" i="1"/>
  <c r="BD3657" i="1"/>
  <c r="BC3657" i="1"/>
  <c r="BB3657" i="1"/>
  <c r="BE2246" i="1"/>
  <c r="BD2246" i="1"/>
  <c r="BC2246" i="1"/>
  <c r="BB2246" i="1"/>
  <c r="AS2089" i="1"/>
  <c r="AR2089" i="1"/>
  <c r="AT2089" i="1"/>
  <c r="AU2089" i="1"/>
  <c r="BE1364" i="1"/>
  <c r="BD1364" i="1"/>
  <c r="BC1364" i="1"/>
  <c r="BB1364" i="1"/>
  <c r="BE762" i="1"/>
  <c r="BC762" i="1"/>
  <c r="BB762" i="1"/>
  <c r="BD762" i="1"/>
  <c r="BE622" i="1"/>
  <c r="BC622" i="1"/>
  <c r="BB622" i="1"/>
  <c r="BD622" i="1"/>
  <c r="AU1161" i="1"/>
  <c r="AT1161" i="1"/>
  <c r="AS1161" i="1"/>
  <c r="AR1161" i="1"/>
  <c r="BE3555" i="1"/>
  <c r="BB3555" i="1"/>
  <c r="BC3555" i="1"/>
  <c r="BD3555" i="1"/>
  <c r="BE3261" i="1"/>
  <c r="BD3261" i="1"/>
  <c r="BC3261" i="1"/>
  <c r="BB3261" i="1"/>
  <c r="AU1746" i="1"/>
  <c r="AT1746" i="1"/>
  <c r="AS1746" i="1"/>
  <c r="AR1746" i="1"/>
  <c r="BB3506" i="1"/>
  <c r="BD3506" i="1"/>
  <c r="BC3506" i="1"/>
  <c r="BE3506" i="1"/>
  <c r="AU2460" i="1"/>
  <c r="AT2460" i="1"/>
  <c r="AS2460" i="1"/>
  <c r="AR2460" i="1"/>
  <c r="AR1767" i="1"/>
  <c r="AT1767" i="1"/>
  <c r="AU1767" i="1"/>
  <c r="AS1767" i="1"/>
  <c r="BE990" i="1"/>
  <c r="BD990" i="1"/>
  <c r="BC990" i="1"/>
  <c r="BB990" i="1"/>
  <c r="AU885" i="1"/>
  <c r="AT885" i="1"/>
  <c r="AS885" i="1"/>
  <c r="AR885" i="1"/>
  <c r="BE703" i="1"/>
  <c r="BD703" i="1"/>
  <c r="BC703" i="1"/>
  <c r="BB703" i="1"/>
  <c r="BB3149" i="1"/>
  <c r="BD3149" i="1"/>
  <c r="BE3149" i="1"/>
  <c r="BC3149" i="1"/>
  <c r="AU2295" i="1"/>
  <c r="AT2295" i="1"/>
  <c r="AR2295" i="1"/>
  <c r="AS2295" i="1"/>
  <c r="BD248" i="1"/>
  <c r="BC248" i="1"/>
  <c r="BB248" i="1"/>
  <c r="BE248" i="1"/>
  <c r="AT3594" i="1"/>
  <c r="AU3594" i="1"/>
  <c r="AS3594" i="1"/>
  <c r="AR3594" i="1"/>
  <c r="BE3317" i="1"/>
  <c r="BD3317" i="1"/>
  <c r="BC3317" i="1"/>
  <c r="BB3317" i="1"/>
  <c r="BE2106" i="1"/>
  <c r="BD2106" i="1"/>
  <c r="BC2106" i="1"/>
  <c r="BB2106" i="1"/>
  <c r="BE1291" i="1"/>
  <c r="BD1291" i="1"/>
  <c r="BC1291" i="1"/>
  <c r="BB1291" i="1"/>
  <c r="AU2883" i="1"/>
  <c r="AT2883" i="1"/>
  <c r="AS2883" i="1"/>
  <c r="AR2883" i="1"/>
  <c r="BE3093" i="1"/>
  <c r="BD3093" i="1"/>
  <c r="BC3093" i="1"/>
  <c r="BB3093" i="1"/>
  <c r="AU2418" i="1"/>
  <c r="AT2418" i="1"/>
  <c r="AS2418" i="1"/>
  <c r="AR2418" i="1"/>
  <c r="BC2026" i="1"/>
  <c r="BB2026" i="1"/>
  <c r="BD2026" i="1"/>
  <c r="BE2026" i="1"/>
  <c r="BC3625" i="1"/>
  <c r="BE3625" i="1"/>
  <c r="BD3625" i="1"/>
  <c r="BB3625" i="1"/>
  <c r="AU3069" i="1"/>
  <c r="AT3069" i="1"/>
  <c r="AS3069" i="1"/>
  <c r="AR3069" i="1"/>
  <c r="AR2757" i="1"/>
  <c r="AU2757" i="1"/>
  <c r="AS2757" i="1"/>
  <c r="AT2757" i="1"/>
  <c r="BE2656" i="1"/>
  <c r="BD2656" i="1"/>
  <c r="BB2656" i="1"/>
  <c r="BC2656" i="1"/>
  <c r="BE1420" i="1"/>
  <c r="BD1420" i="1"/>
  <c r="BC1420" i="1"/>
  <c r="BB1420" i="1"/>
  <c r="BE1739" i="1"/>
  <c r="BD1739" i="1"/>
  <c r="BC1739" i="1"/>
  <c r="BB1739" i="1"/>
  <c r="AU724" i="1"/>
  <c r="AT724" i="1"/>
  <c r="AS724" i="1"/>
  <c r="AR724" i="1"/>
  <c r="AU570" i="1"/>
  <c r="AT570" i="1"/>
  <c r="AR570" i="1"/>
  <c r="AS570" i="1"/>
  <c r="AU2554" i="1"/>
  <c r="AS2554" i="1"/>
  <c r="AR2554" i="1"/>
  <c r="AT2554" i="1"/>
  <c r="AU1452" i="1"/>
  <c r="AT1452" i="1"/>
  <c r="AS1452" i="1"/>
  <c r="AR1452" i="1"/>
  <c r="BE850" i="1"/>
  <c r="BD850" i="1"/>
  <c r="BC850" i="1"/>
  <c r="BB850" i="1"/>
  <c r="BE332" i="1"/>
  <c r="BD332" i="1"/>
  <c r="BC332" i="1"/>
  <c r="BB332" i="1"/>
  <c r="AT2659" i="1"/>
  <c r="AS2659" i="1"/>
  <c r="AR2659" i="1"/>
  <c r="AU2659" i="1"/>
  <c r="AR1994" i="1"/>
  <c r="AU1994" i="1"/>
  <c r="AS1994" i="1"/>
  <c r="AT1994" i="1"/>
  <c r="BC1550" i="1"/>
  <c r="BB1550" i="1"/>
  <c r="BE1550" i="1"/>
  <c r="BD1550" i="1"/>
  <c r="BE276" i="1"/>
  <c r="BD276" i="1"/>
  <c r="BC276" i="1"/>
  <c r="BB276" i="1"/>
  <c r="AU3293" i="1"/>
  <c r="AT3293" i="1"/>
  <c r="AS3293" i="1"/>
  <c r="AR3293" i="1"/>
  <c r="AT3023" i="1"/>
  <c r="AS3023" i="1"/>
  <c r="AR3023" i="1"/>
  <c r="AU3023" i="1"/>
  <c r="BE2722" i="1"/>
  <c r="BD2722" i="1"/>
  <c r="BB2722" i="1"/>
  <c r="BC2722" i="1"/>
  <c r="AR1840" i="1"/>
  <c r="AU1840" i="1"/>
  <c r="AS1840" i="1"/>
  <c r="AT1840" i="1"/>
  <c r="BC1270" i="1"/>
  <c r="BB1270" i="1"/>
  <c r="BE1270" i="1"/>
  <c r="BD1270" i="1"/>
  <c r="AU2904" i="1"/>
  <c r="AT2904" i="1"/>
  <c r="AR2904" i="1"/>
  <c r="AS2904" i="1"/>
  <c r="BC447" i="1"/>
  <c r="BB447" i="1"/>
  <c r="BE447" i="1"/>
  <c r="BD447" i="1"/>
  <c r="BC3450" i="1"/>
  <c r="BD3450" i="1"/>
  <c r="BB3450" i="1"/>
  <c r="BE3450" i="1"/>
  <c r="AR1686" i="1"/>
  <c r="AU1686" i="1"/>
  <c r="AT1686" i="1"/>
  <c r="AS1686" i="1"/>
  <c r="AR2050" i="1"/>
  <c r="AU2050" i="1"/>
  <c r="AS2050" i="1"/>
  <c r="AT2050" i="1"/>
  <c r="BC1326" i="1"/>
  <c r="BB1326" i="1"/>
  <c r="BE1326" i="1"/>
  <c r="BD1326" i="1"/>
  <c r="AS1305" i="1"/>
  <c r="AR1305" i="1"/>
  <c r="AU1305" i="1"/>
  <c r="AT1305" i="1"/>
  <c r="BB3324" i="1"/>
  <c r="BE3324" i="1"/>
  <c r="BC3324" i="1"/>
  <c r="BD3324" i="1"/>
  <c r="AT3065" i="1"/>
  <c r="AS3065" i="1"/>
  <c r="AR3065" i="1"/>
  <c r="AU3065" i="1"/>
  <c r="AS2148" i="1"/>
  <c r="AR2148" i="1"/>
  <c r="AU2148" i="1"/>
  <c r="AT2148" i="1"/>
  <c r="AR1812" i="1"/>
  <c r="AU1812" i="1"/>
  <c r="AS1812" i="1"/>
  <c r="AT1812" i="1"/>
  <c r="AR1826" i="1"/>
  <c r="AU1826" i="1"/>
  <c r="AS1826" i="1"/>
  <c r="AT1826" i="1"/>
  <c r="BB3268" i="1"/>
  <c r="BE3268" i="1"/>
  <c r="BC3268" i="1"/>
  <c r="BD3268" i="1"/>
  <c r="BC1956" i="1"/>
  <c r="BB1956" i="1"/>
  <c r="BD1956" i="1"/>
  <c r="BE1956" i="1"/>
  <c r="AU1606" i="1"/>
  <c r="AT1606" i="1"/>
  <c r="AS1606" i="1"/>
  <c r="AR1606" i="1"/>
  <c r="BE909" i="1"/>
  <c r="BD909" i="1"/>
  <c r="BC909" i="1"/>
  <c r="BB909" i="1"/>
  <c r="BE3692" i="1"/>
  <c r="BD3692" i="1"/>
  <c r="BC3692" i="1"/>
  <c r="BB3692" i="1"/>
  <c r="AU2432" i="1"/>
  <c r="AT2432" i="1"/>
  <c r="AS2432" i="1"/>
  <c r="AR2432" i="1"/>
  <c r="AU3097" i="1"/>
  <c r="AT3097" i="1"/>
  <c r="AS3097" i="1"/>
  <c r="AR3097" i="1"/>
  <c r="AT2673" i="1"/>
  <c r="AS2673" i="1"/>
  <c r="AR2673" i="1"/>
  <c r="AU2673" i="1"/>
  <c r="AU2274" i="1"/>
  <c r="AT2274" i="1"/>
  <c r="AS2274" i="1"/>
  <c r="AR2274" i="1"/>
  <c r="AU1126" i="1"/>
  <c r="AT1126" i="1"/>
  <c r="AS1126" i="1"/>
  <c r="AR1126" i="1"/>
  <c r="BE3482" i="1"/>
  <c r="BC3482" i="1"/>
  <c r="BB3482" i="1"/>
  <c r="BD3482" i="1"/>
  <c r="AU3058" i="1"/>
  <c r="AT3058" i="1"/>
  <c r="AS3058" i="1"/>
  <c r="AR3058" i="1"/>
  <c r="AU1028" i="1"/>
  <c r="AT1028" i="1"/>
  <c r="AS1028" i="1"/>
  <c r="AR1028" i="1"/>
  <c r="AU279" i="1"/>
  <c r="AT279" i="1"/>
  <c r="AS279" i="1"/>
  <c r="AR279" i="1"/>
  <c r="BE1105" i="1"/>
  <c r="BD1105" i="1"/>
  <c r="BC1105" i="1"/>
  <c r="BB1105" i="1"/>
  <c r="AU1718" i="1"/>
  <c r="AT1718" i="1"/>
  <c r="AS1718" i="1"/>
  <c r="AR1718" i="1"/>
  <c r="AU1112" i="1"/>
  <c r="AT1112" i="1"/>
  <c r="AS1112" i="1"/>
  <c r="AR1112" i="1"/>
  <c r="AS1914" i="1"/>
  <c r="BE3205" i="1"/>
  <c r="BD3205" i="1"/>
  <c r="BC3205" i="1"/>
  <c r="BB3205" i="1"/>
  <c r="BE174" i="1"/>
  <c r="BD174" i="1"/>
  <c r="BC174" i="1"/>
  <c r="BB174" i="1"/>
  <c r="BE3247" i="1"/>
  <c r="BD3247" i="1"/>
  <c r="BC3247" i="1"/>
  <c r="BB3247" i="1"/>
  <c r="AU2880" i="1"/>
  <c r="AT2880" i="1"/>
  <c r="AS2880" i="1"/>
  <c r="AR2880" i="1"/>
  <c r="AU808" i="1"/>
  <c r="AT808" i="1"/>
  <c r="AS808" i="1"/>
  <c r="AR808" i="1"/>
  <c r="BE3629" i="1"/>
  <c r="BC3629" i="1"/>
  <c r="BB3629" i="1"/>
  <c r="BD3629" i="1"/>
  <c r="AU668" i="1"/>
  <c r="AT668" i="1"/>
  <c r="AS668" i="1"/>
  <c r="AR668" i="1"/>
  <c r="BE1403" i="1"/>
  <c r="BD1403" i="1"/>
  <c r="BC1403" i="1"/>
  <c r="BB1403" i="1"/>
  <c r="BE976" i="1"/>
  <c r="BD976" i="1"/>
  <c r="BC976" i="1"/>
  <c r="BB976" i="1"/>
  <c r="BE1315" i="1"/>
  <c r="BD1315" i="1"/>
  <c r="BC1315" i="1"/>
  <c r="BB1315" i="1"/>
  <c r="AU2960" i="1"/>
  <c r="AT2960" i="1"/>
  <c r="AR2960" i="1"/>
  <c r="AS2960" i="1"/>
  <c r="BE2642" i="1"/>
  <c r="BD2642" i="1"/>
  <c r="BB2642" i="1"/>
  <c r="BC2642" i="1"/>
  <c r="AS2134" i="1"/>
  <c r="AR2134" i="1"/>
  <c r="AU2134" i="1"/>
  <c r="AT2134" i="1"/>
  <c r="AT2173" i="1"/>
  <c r="AS2173" i="1"/>
  <c r="AR2173" i="1"/>
  <c r="AU2173" i="1"/>
  <c r="AS1277" i="1"/>
  <c r="AR1277" i="1"/>
  <c r="AU1277" i="1"/>
  <c r="AT1277" i="1"/>
  <c r="AU353" i="1"/>
  <c r="AT353" i="1"/>
  <c r="AS353" i="1"/>
  <c r="AR353" i="1"/>
  <c r="BE2120" i="1"/>
  <c r="BD2120" i="1"/>
  <c r="BC2120" i="1"/>
  <c r="BB2120" i="1"/>
  <c r="AU682" i="1"/>
  <c r="AT682" i="1"/>
  <c r="AS682" i="1"/>
  <c r="AR682" i="1"/>
  <c r="AU2911" i="1"/>
  <c r="AT2911" i="1"/>
  <c r="AS2911" i="1"/>
  <c r="AR2911" i="1"/>
  <c r="AT3545" i="1"/>
  <c r="AS3545" i="1"/>
  <c r="AU3545" i="1"/>
  <c r="AR3545" i="1"/>
  <c r="BO818" i="1"/>
  <c r="BN818" i="1"/>
  <c r="BM818" i="1"/>
  <c r="BL818" i="1"/>
  <c r="BE213" i="1"/>
  <c r="BD213" i="1"/>
  <c r="BC213" i="1"/>
  <c r="BB213" i="1"/>
  <c r="AU3461" i="1"/>
  <c r="AR3461" i="1"/>
  <c r="AT3461" i="1"/>
  <c r="AS3461" i="1"/>
  <c r="AU3044" i="1"/>
  <c r="AT3044" i="1"/>
  <c r="AS3044" i="1"/>
  <c r="AR3044" i="1"/>
  <c r="AS1725" i="1"/>
  <c r="AR1725" i="1"/>
  <c r="AU1725" i="1"/>
  <c r="AT1725" i="1"/>
  <c r="AS1445" i="1"/>
  <c r="AR1445" i="1"/>
  <c r="AU1445" i="1"/>
  <c r="AT1445" i="1"/>
  <c r="AS689" i="1"/>
  <c r="AU689" i="1"/>
  <c r="AT689" i="1"/>
  <c r="AR689" i="1"/>
  <c r="AT3167" i="1"/>
  <c r="AS3167" i="1"/>
  <c r="AR3167" i="1"/>
  <c r="AU3167" i="1"/>
  <c r="AT2229" i="1"/>
  <c r="AS2229" i="1"/>
  <c r="AR2229" i="1"/>
  <c r="AU2229" i="1"/>
  <c r="AS1711" i="1"/>
  <c r="AR1711" i="1"/>
  <c r="AU1711" i="1"/>
  <c r="AT1711" i="1"/>
  <c r="AS619" i="1"/>
  <c r="AU619" i="1"/>
  <c r="AT619" i="1"/>
  <c r="AR619" i="1"/>
  <c r="AS3534" i="1"/>
  <c r="AR3534" i="1"/>
  <c r="AU3534" i="1"/>
  <c r="AT3534" i="1"/>
  <c r="BE3716" i="1"/>
  <c r="BD3716" i="1"/>
  <c r="BC3716" i="1"/>
  <c r="BB3716" i="1"/>
  <c r="AT2824" i="1"/>
  <c r="AS2824" i="1"/>
  <c r="AR2824" i="1"/>
  <c r="AU2824" i="1"/>
  <c r="AU1298" i="1"/>
  <c r="AT1298" i="1"/>
  <c r="AS1298" i="1"/>
  <c r="AR1298" i="1"/>
  <c r="BE524" i="1"/>
  <c r="BD524" i="1"/>
  <c r="BC524" i="1"/>
  <c r="BB524" i="1"/>
  <c r="AS563" i="1"/>
  <c r="AU563" i="1"/>
  <c r="AT563" i="1"/>
  <c r="AR563" i="1"/>
  <c r="AU2610" i="1"/>
  <c r="AT2610" i="1"/>
  <c r="AS2610" i="1"/>
  <c r="AR2610" i="1"/>
  <c r="AT2481" i="1"/>
  <c r="AS2481" i="1"/>
  <c r="AR2481" i="1"/>
  <c r="AU2481" i="1"/>
  <c r="AU1788" i="1"/>
  <c r="AT1788" i="1"/>
  <c r="AS1788" i="1"/>
  <c r="AR1788" i="1"/>
  <c r="AS577" i="1"/>
  <c r="AU577" i="1"/>
  <c r="AT577" i="1"/>
  <c r="AR577" i="1"/>
  <c r="BB3520" i="1"/>
  <c r="BD3520" i="1"/>
  <c r="BC3520" i="1"/>
  <c r="BE3520" i="1"/>
  <c r="AU1858" i="1"/>
  <c r="AT1858" i="1"/>
  <c r="AS1858" i="1"/>
  <c r="AR1858" i="1"/>
  <c r="AU1284" i="1"/>
  <c r="AT1284" i="1"/>
  <c r="AS1284" i="1"/>
  <c r="AR1284" i="1"/>
  <c r="AU2568" i="1"/>
  <c r="AT2568" i="1"/>
  <c r="AS2568" i="1"/>
  <c r="AR2568" i="1"/>
  <c r="BE356" i="1"/>
  <c r="BD356" i="1"/>
  <c r="BC356" i="1"/>
  <c r="BB356" i="1"/>
  <c r="AS3370" i="1"/>
  <c r="AR3370" i="1"/>
  <c r="AU3370" i="1"/>
  <c r="AT3370" i="1"/>
  <c r="BC3611" i="1"/>
  <c r="BB3611" i="1"/>
  <c r="BE3611" i="1"/>
  <c r="BD3611" i="1"/>
  <c r="AT3051" i="1"/>
  <c r="AS3051" i="1"/>
  <c r="AR3051" i="1"/>
  <c r="AU3051" i="1"/>
  <c r="AS2740" i="1"/>
  <c r="AR2740" i="1"/>
  <c r="AT2740" i="1"/>
  <c r="AU2740" i="1"/>
  <c r="AU2379" i="1"/>
  <c r="AT2379" i="1"/>
  <c r="AR2379" i="1"/>
  <c r="AS2379" i="1"/>
  <c r="AU2099" i="1"/>
  <c r="AT2099" i="1"/>
  <c r="AS2099" i="1"/>
  <c r="AR2099" i="1"/>
  <c r="BE1529" i="1"/>
  <c r="BD1529" i="1"/>
  <c r="BC1529" i="1"/>
  <c r="BB1529" i="1"/>
  <c r="BE2484" i="1"/>
  <c r="BD2484" i="1"/>
  <c r="BC2484" i="1"/>
  <c r="BB2484" i="1"/>
  <c r="BE3415" i="1"/>
  <c r="BD3415" i="1"/>
  <c r="BC3415" i="1"/>
  <c r="BB3415" i="1"/>
  <c r="AU944" i="1"/>
  <c r="AT944" i="1"/>
  <c r="AS944" i="1"/>
  <c r="AR944" i="1"/>
  <c r="BE398" i="1"/>
  <c r="BD398" i="1"/>
  <c r="BC398" i="1"/>
  <c r="BB398" i="1"/>
  <c r="BE657" i="1"/>
  <c r="BD657" i="1"/>
  <c r="BC657" i="1"/>
  <c r="BB657" i="1"/>
  <c r="AT2544" i="1"/>
  <c r="AS2544" i="1"/>
  <c r="AR2544" i="1"/>
  <c r="AU2544" i="1"/>
  <c r="AU860" i="1"/>
  <c r="AT860" i="1"/>
  <c r="AS860" i="1"/>
  <c r="AR860" i="1"/>
  <c r="BD573" i="1"/>
  <c r="BC573" i="1"/>
  <c r="BE573" i="1"/>
  <c r="BB573" i="1"/>
  <c r="AR2799" i="1"/>
  <c r="AU2799" i="1"/>
  <c r="AS2799" i="1"/>
  <c r="AT2799" i="1"/>
  <c r="AS1487" i="1"/>
  <c r="AR1487" i="1"/>
  <c r="AU1487" i="1"/>
  <c r="AT1487" i="1"/>
  <c r="AU3041" i="1"/>
  <c r="AT3041" i="1"/>
  <c r="AS3041" i="1"/>
  <c r="AR3041" i="1"/>
  <c r="AU2194" i="1"/>
  <c r="AT2194" i="1"/>
  <c r="AS2194" i="1"/>
  <c r="AR2194" i="1"/>
  <c r="AS1473" i="1"/>
  <c r="AR1473" i="1"/>
  <c r="AU1473" i="1"/>
  <c r="AT1473" i="1"/>
  <c r="AS801" i="1"/>
  <c r="AU801" i="1"/>
  <c r="AT801" i="1"/>
  <c r="AR801" i="1"/>
  <c r="AS3685" i="1"/>
  <c r="AT3685" i="1"/>
  <c r="AU3685" i="1"/>
  <c r="AR3685" i="1"/>
  <c r="BE2628" i="1"/>
  <c r="BD2628" i="1"/>
  <c r="BB2628" i="1"/>
  <c r="BC2628" i="1"/>
  <c r="AT2131" i="1"/>
  <c r="AS2131" i="1"/>
  <c r="AR2131" i="1"/>
  <c r="AU2131" i="1"/>
  <c r="AR1434" i="1"/>
  <c r="AU1434" i="1"/>
  <c r="AT1434" i="1"/>
  <c r="AS1434" i="1"/>
  <c r="BE3076" i="1"/>
  <c r="BD3076" i="1"/>
  <c r="BC3076" i="1"/>
  <c r="BB3076" i="1"/>
  <c r="BE2985" i="1"/>
  <c r="BD2985" i="1"/>
  <c r="BC2985" i="1"/>
  <c r="BB2985" i="1"/>
  <c r="AU955" i="1"/>
  <c r="AT955" i="1"/>
  <c r="AS955" i="1"/>
  <c r="AR955" i="1"/>
  <c r="BC958" i="1"/>
  <c r="BB958" i="1"/>
  <c r="BE958" i="1"/>
  <c r="BD958" i="1"/>
  <c r="BD80" i="1"/>
  <c r="BC80" i="1"/>
  <c r="BB80" i="1"/>
  <c r="BE80" i="1"/>
  <c r="AU3132" i="1"/>
  <c r="AT3132" i="1"/>
  <c r="AR3132" i="1"/>
  <c r="AS3132" i="1"/>
  <c r="BE2264" i="1"/>
  <c r="BD2264" i="1"/>
  <c r="BC2264" i="1"/>
  <c r="BB2264" i="1"/>
  <c r="BE1602" i="1"/>
  <c r="BD1602" i="1"/>
  <c r="BC1602" i="1"/>
  <c r="BB1602" i="1"/>
  <c r="AU766" i="1"/>
  <c r="AT766" i="1"/>
  <c r="AS766" i="1"/>
  <c r="AR766" i="1"/>
  <c r="BE1683" i="1"/>
  <c r="BD1683" i="1"/>
  <c r="BC1683" i="1"/>
  <c r="BB1683" i="1"/>
  <c r="BB59" i="1"/>
  <c r="BE59" i="1"/>
  <c r="BD59" i="1"/>
  <c r="BC59" i="1"/>
  <c r="BE1077" i="1"/>
  <c r="BD1077" i="1"/>
  <c r="BC1077" i="1"/>
  <c r="BB1077" i="1"/>
  <c r="AS3524" i="1"/>
  <c r="AT3524" i="1"/>
  <c r="AU3524" i="1"/>
  <c r="AR3524" i="1"/>
  <c r="BE3244" i="1"/>
  <c r="BD3244" i="1"/>
  <c r="BC3244" i="1"/>
  <c r="BB3244" i="1"/>
  <c r="AU1620" i="1"/>
  <c r="AT1620" i="1"/>
  <c r="AS1620" i="1"/>
  <c r="AR1620" i="1"/>
  <c r="BE727" i="1"/>
  <c r="BD727" i="1"/>
  <c r="BC727" i="1"/>
  <c r="BB727" i="1"/>
  <c r="BE3191" i="1"/>
  <c r="BD3191" i="1"/>
  <c r="BC3191" i="1"/>
  <c r="BB3191" i="1"/>
  <c r="BO419" i="1"/>
  <c r="BN419" i="1"/>
  <c r="BM419" i="1"/>
  <c r="BL419" i="1"/>
  <c r="AU3100" i="1"/>
  <c r="AT3100" i="1"/>
  <c r="AS3100" i="1"/>
  <c r="AR3100" i="1"/>
  <c r="BE1693" i="1"/>
  <c r="BD1693" i="1"/>
  <c r="BC1693" i="1"/>
  <c r="BB1693" i="1"/>
  <c r="BB83" i="1"/>
  <c r="BE83" i="1"/>
  <c r="BC83" i="1"/>
  <c r="BD83" i="1"/>
  <c r="AS2684" i="1"/>
  <c r="AR2684" i="1"/>
  <c r="AT2684" i="1"/>
  <c r="AU2684" i="1"/>
  <c r="BE1819" i="1"/>
  <c r="BD1819" i="1"/>
  <c r="BB1819" i="1"/>
  <c r="BC1819" i="1"/>
  <c r="AT2201" i="1"/>
  <c r="AS2201" i="1"/>
  <c r="AR2201" i="1"/>
  <c r="AU2201" i="1"/>
  <c r="BC391" i="1"/>
  <c r="BB391" i="1"/>
  <c r="BE391" i="1"/>
  <c r="BD391" i="1"/>
  <c r="BE2873" i="1"/>
  <c r="BD2873" i="1"/>
  <c r="BC2873" i="1"/>
  <c r="BB2873" i="1"/>
  <c r="AU3366" i="1"/>
  <c r="AT3366" i="1"/>
  <c r="AS3366" i="1"/>
  <c r="AR3366" i="1"/>
  <c r="BE3695" i="1"/>
  <c r="BD3695" i="1"/>
  <c r="BB3695" i="1"/>
  <c r="BC3695" i="1"/>
  <c r="AU3489" i="1"/>
  <c r="AS3489" i="1"/>
  <c r="AR3489" i="1"/>
  <c r="AT3489" i="1"/>
  <c r="BC3002" i="1"/>
  <c r="BB3002" i="1"/>
  <c r="BE3002" i="1"/>
  <c r="BD3002" i="1"/>
  <c r="BC1242" i="1"/>
  <c r="BB1242" i="1"/>
  <c r="BE1242" i="1"/>
  <c r="BD1242" i="1"/>
  <c r="BE2929" i="1"/>
  <c r="BD2929" i="1"/>
  <c r="BC2929" i="1"/>
  <c r="BB2929" i="1"/>
  <c r="BE2292" i="1"/>
  <c r="BD2292" i="1"/>
  <c r="BC2292" i="1"/>
  <c r="BB2292" i="1"/>
  <c r="AU3338" i="1"/>
  <c r="AT3338" i="1"/>
  <c r="AS3338" i="1"/>
  <c r="AR3338" i="1"/>
  <c r="BE1669" i="1"/>
  <c r="BD1669" i="1"/>
  <c r="BC1669" i="1"/>
  <c r="BB1669" i="1"/>
  <c r="AT73" i="1"/>
  <c r="AS73" i="1"/>
  <c r="AR73" i="1"/>
  <c r="AU73" i="1"/>
  <c r="BE643" i="1"/>
  <c r="BD643" i="1"/>
  <c r="BC643" i="1"/>
  <c r="BB643" i="1"/>
  <c r="AU1872" i="1"/>
  <c r="AT1872" i="1"/>
  <c r="AS1872" i="1"/>
  <c r="AR1872" i="1"/>
  <c r="AU2068" i="1"/>
  <c r="AT2068" i="1"/>
  <c r="AS2068" i="1"/>
  <c r="AR2068" i="1"/>
  <c r="BO790" i="1"/>
  <c r="BN790" i="1"/>
  <c r="BM790" i="1"/>
  <c r="BL790" i="1"/>
  <c r="AT3202" i="1"/>
  <c r="AS3202" i="1"/>
  <c r="AR3202" i="1"/>
  <c r="AU3202" i="1"/>
  <c r="AT2509" i="1"/>
  <c r="AS2509" i="1"/>
  <c r="AR2509" i="1"/>
  <c r="AU2509" i="1"/>
  <c r="BB125" i="1"/>
  <c r="BE125" i="1"/>
  <c r="BD125" i="1"/>
  <c r="BC125" i="1"/>
  <c r="BB3226" i="1"/>
  <c r="BE3226" i="1"/>
  <c r="BC3226" i="1"/>
  <c r="BD3226" i="1"/>
  <c r="AU3363" i="1"/>
  <c r="AT3363" i="1"/>
  <c r="AS3363" i="1"/>
  <c r="AR3363" i="1"/>
  <c r="BE699" i="1"/>
  <c r="BD699" i="1"/>
  <c r="BC699" i="1"/>
  <c r="BB699" i="1"/>
  <c r="AU1494" i="1"/>
  <c r="AT1494" i="1"/>
  <c r="AS1494" i="1"/>
  <c r="AR1494" i="1"/>
  <c r="AS605" i="1"/>
  <c r="AU605" i="1"/>
  <c r="AT605" i="1"/>
  <c r="AR605" i="1"/>
  <c r="BE104" i="1"/>
  <c r="BD104" i="1"/>
  <c r="BC104" i="1"/>
  <c r="BB104" i="1"/>
  <c r="BE3667" i="1"/>
  <c r="BB3667" i="1"/>
  <c r="BD3667" i="1"/>
  <c r="BC3667" i="1"/>
  <c r="BE2456" i="1"/>
  <c r="BD2456" i="1"/>
  <c r="BC2456" i="1"/>
  <c r="BB2456" i="1"/>
  <c r="AU752" i="1"/>
  <c r="AT752" i="1"/>
  <c r="AS752" i="1"/>
  <c r="AR752" i="1"/>
  <c r="BE62" i="1"/>
  <c r="BD62" i="1"/>
  <c r="BC62" i="1"/>
  <c r="BB62" i="1"/>
  <c r="AR3527" i="1"/>
  <c r="AS3527" i="1"/>
  <c r="AU3527" i="1"/>
  <c r="AT3527" i="1"/>
  <c r="AU2225" i="1"/>
  <c r="AT2225" i="1"/>
  <c r="AS2225" i="1"/>
  <c r="AR2225" i="1"/>
  <c r="BE2470" i="1"/>
  <c r="BD2470" i="1"/>
  <c r="BC2470" i="1"/>
  <c r="BB2470" i="1"/>
  <c r="BE2218" i="1"/>
  <c r="BD2218" i="1"/>
  <c r="BC2218" i="1"/>
  <c r="BB2218" i="1"/>
  <c r="BE258" i="1"/>
  <c r="BD258" i="1"/>
  <c r="BC258" i="1"/>
  <c r="BB258" i="1"/>
  <c r="BC804" i="1"/>
  <c r="BO804" i="1" s="1"/>
  <c r="AT1914" i="1"/>
  <c r="AU3006" i="1"/>
  <c r="AT3006" i="1"/>
  <c r="AS3006" i="1"/>
  <c r="AR3006" i="1"/>
  <c r="BE2376" i="1"/>
  <c r="BD2376" i="1"/>
  <c r="BC2376" i="1"/>
  <c r="BB2376" i="1"/>
  <c r="BE1294" i="1"/>
  <c r="BD1294" i="1"/>
  <c r="BC1294" i="1"/>
  <c r="BB1294" i="1"/>
  <c r="AU1399" i="1"/>
  <c r="AT1399" i="1"/>
  <c r="AS1399" i="1"/>
  <c r="AR1399" i="1"/>
  <c r="AU269" i="1"/>
  <c r="AT269" i="1"/>
  <c r="AS269" i="1"/>
  <c r="AR269" i="1"/>
  <c r="AU1777" i="1"/>
  <c r="AT1777" i="1"/>
  <c r="AS1777" i="1"/>
  <c r="AR1777" i="1"/>
  <c r="BE1532" i="1"/>
  <c r="BD1532" i="1"/>
  <c r="BC1532" i="1"/>
  <c r="BB1532" i="1"/>
  <c r="BE1672" i="1"/>
  <c r="BD1672" i="1"/>
  <c r="BC1672" i="1"/>
  <c r="BB1672" i="1"/>
  <c r="AU3380" i="1"/>
  <c r="AT3380" i="1"/>
  <c r="AS3380" i="1"/>
  <c r="AR3380" i="1"/>
  <c r="AU1525" i="1"/>
  <c r="AT1525" i="1"/>
  <c r="AS1525" i="1"/>
  <c r="AR1525" i="1"/>
  <c r="AU3727" i="1"/>
  <c r="AT3727" i="1"/>
  <c r="AS3727" i="1"/>
  <c r="AR3727" i="1"/>
  <c r="AU1301" i="1"/>
  <c r="AT1301" i="1"/>
  <c r="AS1301" i="1"/>
  <c r="AR1301" i="1"/>
  <c r="BE1728" i="1"/>
  <c r="BD1728" i="1"/>
  <c r="BC1728" i="1"/>
  <c r="BB1728" i="1"/>
  <c r="AU2040" i="1"/>
  <c r="AT2040" i="1"/>
  <c r="AS2040" i="1"/>
  <c r="AR2040" i="1"/>
  <c r="AU1466" i="1"/>
  <c r="AT1466" i="1"/>
  <c r="AS1466" i="1"/>
  <c r="AR1466" i="1"/>
  <c r="AT87" i="1"/>
  <c r="AS87" i="1"/>
  <c r="AR87" i="1"/>
  <c r="AU87" i="1"/>
  <c r="AS3342" i="1"/>
  <c r="AR3342" i="1"/>
  <c r="AU3342" i="1"/>
  <c r="AT3342" i="1"/>
  <c r="BB3282" i="1"/>
  <c r="BE3282" i="1"/>
  <c r="BC3282" i="1"/>
  <c r="BD3282" i="1"/>
  <c r="AU2166" i="1"/>
  <c r="AT2166" i="1"/>
  <c r="AS2166" i="1"/>
  <c r="AR2166" i="1"/>
  <c r="BE76" i="1"/>
  <c r="BD76" i="1"/>
  <c r="BC76" i="1"/>
  <c r="BB76" i="1"/>
  <c r="AT3664" i="1"/>
  <c r="AU3664" i="1"/>
  <c r="AS3664" i="1"/>
  <c r="AR3664" i="1"/>
  <c r="AU2516" i="1"/>
  <c r="AT2516" i="1"/>
  <c r="AS2516" i="1"/>
  <c r="AR2516" i="1"/>
  <c r="AU1245" i="1"/>
  <c r="AT1245" i="1"/>
  <c r="AS1245" i="1"/>
  <c r="AR1245" i="1"/>
  <c r="AU437" i="1"/>
  <c r="AT437" i="1"/>
  <c r="AS437" i="1"/>
  <c r="AR437" i="1"/>
  <c r="AU2964" i="1"/>
  <c r="AT2964" i="1"/>
  <c r="AS2964" i="1"/>
  <c r="AR2964" i="1"/>
  <c r="AU3615" i="1"/>
  <c r="AT3615" i="1"/>
  <c r="AS3615" i="1"/>
  <c r="AR3615" i="1"/>
  <c r="AU2936" i="1"/>
  <c r="AT2936" i="1"/>
  <c r="AS2936" i="1"/>
  <c r="AR2936" i="1"/>
  <c r="BE1655" i="1"/>
  <c r="BD1655" i="1"/>
  <c r="BC1655" i="1"/>
  <c r="BB1655" i="1"/>
  <c r="BE48" i="1"/>
  <c r="BD48" i="1"/>
  <c r="BC48" i="1"/>
  <c r="BB48" i="1"/>
  <c r="BE1497" i="1"/>
  <c r="BD1497" i="1"/>
  <c r="BC1497" i="1"/>
  <c r="BB1497" i="1"/>
  <c r="BE2145" i="1"/>
  <c r="BD2145" i="1"/>
  <c r="BC2145" i="1"/>
  <c r="BB2145" i="1"/>
  <c r="AU1802" i="1"/>
  <c r="AT1802" i="1"/>
  <c r="AS1802" i="1"/>
  <c r="AR1802" i="1"/>
  <c r="BE1259" i="1"/>
  <c r="BD1259" i="1"/>
  <c r="BC1259" i="1"/>
  <c r="BB1259" i="1"/>
  <c r="AS633" i="1"/>
  <c r="AU633" i="1"/>
  <c r="AT633" i="1"/>
  <c r="AR633" i="1"/>
  <c r="BC3737" i="1"/>
  <c r="BB3737" i="1"/>
  <c r="BE3737" i="1"/>
  <c r="BD3737" i="1"/>
  <c r="AU2530" i="1"/>
  <c r="AT2530" i="1"/>
  <c r="AS2530" i="1"/>
  <c r="AR2530" i="1"/>
  <c r="BE1875" i="1"/>
  <c r="BD1875" i="1"/>
  <c r="BB1875" i="1"/>
  <c r="BC1875" i="1"/>
  <c r="BE552" i="1"/>
  <c r="BC552" i="1"/>
  <c r="BB552" i="1"/>
  <c r="BD552" i="1"/>
  <c r="AU2750" i="1"/>
  <c r="AT2750" i="1"/>
  <c r="AS2750" i="1"/>
  <c r="AR2750" i="1"/>
  <c r="BE692" i="1"/>
  <c r="BC692" i="1"/>
  <c r="BB692" i="1"/>
  <c r="BD692" i="1"/>
  <c r="AU2978" i="1"/>
  <c r="AS2978" i="1"/>
  <c r="AR2978" i="1"/>
  <c r="AT2978" i="1"/>
  <c r="AU2820" i="1"/>
  <c r="AR2820" i="1"/>
  <c r="AT2820" i="1"/>
  <c r="AS2820" i="1"/>
  <c r="AU640" i="1"/>
  <c r="AT640" i="1"/>
  <c r="AS640" i="1"/>
  <c r="AR640" i="1"/>
  <c r="AU2288" i="1"/>
  <c r="AT2288" i="1"/>
  <c r="AS2288" i="1"/>
  <c r="AR2288" i="1"/>
  <c r="AU1536" i="1"/>
  <c r="AT1536" i="1"/>
  <c r="AS1536" i="1"/>
  <c r="AR1536" i="1"/>
  <c r="AU916" i="1"/>
  <c r="AT916" i="1"/>
  <c r="AS916" i="1"/>
  <c r="AR916" i="1"/>
  <c r="BE3426" i="1"/>
  <c r="BD3426" i="1"/>
  <c r="BC3426" i="1"/>
  <c r="BB3426" i="1"/>
  <c r="AU3030" i="1"/>
  <c r="AT3030" i="1"/>
  <c r="AS3030" i="1"/>
  <c r="AR3030" i="1"/>
  <c r="AR3671" i="1"/>
  <c r="AS3671" i="1"/>
  <c r="AU3671" i="1"/>
  <c r="AT3671" i="1"/>
  <c r="AU2652" i="1"/>
  <c r="AT2652" i="1"/>
  <c r="AS2652" i="1"/>
  <c r="AR2652" i="1"/>
  <c r="AU1200" i="1"/>
  <c r="AT1200" i="1"/>
  <c r="AS1200" i="1"/>
  <c r="AR1200" i="1"/>
  <c r="BE685" i="1"/>
  <c r="BD685" i="1"/>
  <c r="BC685" i="1"/>
  <c r="BB685" i="1"/>
  <c r="AT2397" i="1"/>
  <c r="AU2397" i="1"/>
  <c r="AS2397" i="1"/>
  <c r="AR2397" i="1"/>
  <c r="BE675" i="1"/>
  <c r="BD675" i="1"/>
  <c r="BC675" i="1"/>
  <c r="BB675" i="1"/>
  <c r="BC531" i="1"/>
  <c r="BB531" i="1"/>
  <c r="BE531" i="1"/>
  <c r="BD531" i="1"/>
  <c r="AS2712" i="1"/>
  <c r="AR2712" i="1"/>
  <c r="AT2712" i="1"/>
  <c r="AU2712" i="1"/>
  <c r="BE1903" i="1"/>
  <c r="BD1903" i="1"/>
  <c r="BB1903" i="1"/>
  <c r="BC1903" i="1"/>
  <c r="BE1144" i="1"/>
  <c r="BD1144" i="1"/>
  <c r="BC1144" i="1"/>
  <c r="BB1144" i="1"/>
  <c r="BB3408" i="1"/>
  <c r="BC3408" i="1"/>
  <c r="BE3408" i="1"/>
  <c r="BD3408" i="1"/>
  <c r="BC2761" i="1"/>
  <c r="BB2761" i="1"/>
  <c r="BD2761" i="1"/>
  <c r="BE2761" i="1"/>
  <c r="BO265" i="1"/>
  <c r="BN265" i="1"/>
  <c r="BM265" i="1"/>
  <c r="BL265" i="1"/>
  <c r="AU395" i="1"/>
  <c r="AT395" i="1"/>
  <c r="AS395" i="1"/>
  <c r="AR395" i="1"/>
  <c r="AU542" i="1"/>
  <c r="AT542" i="1"/>
  <c r="AR542" i="1"/>
  <c r="AS542" i="1"/>
  <c r="AT3517" i="1"/>
  <c r="AU3517" i="1"/>
  <c r="AS3517" i="1"/>
  <c r="AR3517" i="1"/>
  <c r="BE3090" i="1"/>
  <c r="BD3090" i="1"/>
  <c r="BC3090" i="1"/>
  <c r="BB3090" i="1"/>
  <c r="AR2743" i="1"/>
  <c r="AU2743" i="1"/>
  <c r="AS2743" i="1"/>
  <c r="AT2743" i="1"/>
  <c r="AT2103" i="1"/>
  <c r="AS2103" i="1"/>
  <c r="AR2103" i="1"/>
  <c r="AU2103" i="1"/>
  <c r="BE2043" i="1"/>
  <c r="BD2043" i="1"/>
  <c r="BB2043" i="1"/>
  <c r="BC2043" i="1"/>
  <c r="AR1784" i="1"/>
  <c r="AU1784" i="1"/>
  <c r="AS1784" i="1"/>
  <c r="AT1784" i="1"/>
  <c r="AU1123" i="1"/>
  <c r="AT1123" i="1"/>
  <c r="AS1123" i="1"/>
  <c r="AR1123" i="1"/>
  <c r="BE580" i="1"/>
  <c r="BC580" i="1"/>
  <c r="BB580" i="1"/>
  <c r="BD580" i="1"/>
  <c r="AU794" i="1"/>
  <c r="AT794" i="1"/>
  <c r="AS794" i="1"/>
  <c r="AR794" i="1"/>
  <c r="BE1151" i="1"/>
  <c r="BD1151" i="1"/>
  <c r="BC1151" i="1"/>
  <c r="BB1151" i="1"/>
  <c r="AU2341" i="1"/>
  <c r="AT2341" i="1"/>
  <c r="AS2341" i="1"/>
  <c r="AR2341" i="1"/>
  <c r="BC3377" i="1"/>
  <c r="BB3377" i="1"/>
  <c r="BD3377" i="1"/>
  <c r="BE3377" i="1"/>
  <c r="AS1795" i="1"/>
  <c r="AR1795" i="1"/>
  <c r="AT1795" i="1"/>
  <c r="AU1795" i="1"/>
  <c r="BE906" i="1"/>
  <c r="BD906" i="1"/>
  <c r="BC906" i="1"/>
  <c r="BB906" i="1"/>
  <c r="AR2729" i="1"/>
  <c r="AU2729" i="1"/>
  <c r="AS2729" i="1"/>
  <c r="AT2729" i="1"/>
  <c r="BE1483" i="1"/>
  <c r="BD1483" i="1"/>
  <c r="BC1483" i="1"/>
  <c r="BB1483" i="1"/>
  <c r="AU871" i="1"/>
  <c r="AT871" i="1"/>
  <c r="AS871" i="1"/>
  <c r="AR871" i="1"/>
  <c r="AU2855" i="1"/>
  <c r="AT2855" i="1"/>
  <c r="AS2855" i="1"/>
  <c r="AR2855" i="1"/>
  <c r="BC503" i="1"/>
  <c r="BB503" i="1"/>
  <c r="BE503" i="1"/>
  <c r="BD503" i="1"/>
  <c r="BB3590" i="1"/>
  <c r="BC3590" i="1"/>
  <c r="BE3590" i="1"/>
  <c r="BD3590" i="1"/>
  <c r="AS3156" i="1"/>
  <c r="AR3156" i="1"/>
  <c r="AU3156" i="1"/>
  <c r="AT3156" i="1"/>
  <c r="AS2698" i="1"/>
  <c r="AR2698" i="1"/>
  <c r="AT2698" i="1"/>
  <c r="AU2698" i="1"/>
  <c r="BD601" i="1"/>
  <c r="BC601" i="1"/>
  <c r="BE601" i="1"/>
  <c r="BB601" i="1"/>
  <c r="BE486" i="1"/>
  <c r="BD486" i="1"/>
  <c r="BC486" i="1"/>
  <c r="BB486" i="1"/>
  <c r="BB195" i="1"/>
  <c r="BE195" i="1"/>
  <c r="BC195" i="1"/>
  <c r="BD195" i="1"/>
  <c r="AS535" i="1"/>
  <c r="AU535" i="1"/>
  <c r="AT535" i="1"/>
  <c r="AR535" i="1"/>
  <c r="BE3485" i="1"/>
  <c r="BD3485" i="1"/>
  <c r="BC3485" i="1"/>
  <c r="BB3485" i="1"/>
  <c r="BO405" i="1"/>
  <c r="BN405" i="1"/>
  <c r="BM405" i="1"/>
  <c r="BL405" i="1"/>
  <c r="BE216" i="1"/>
  <c r="BD216" i="1"/>
  <c r="BC216" i="1"/>
  <c r="BB216" i="1"/>
  <c r="BE3384" i="1"/>
  <c r="BD3384" i="1"/>
  <c r="BC3384" i="1"/>
  <c r="BB3384" i="1"/>
  <c r="BE1977" i="1"/>
  <c r="BD1977" i="1"/>
  <c r="BC1977" i="1"/>
  <c r="BB1977" i="1"/>
  <c r="BE132" i="1"/>
  <c r="BD132" i="1"/>
  <c r="BC132" i="1"/>
  <c r="BB132" i="1"/>
  <c r="AU108" i="1"/>
  <c r="AT108" i="1"/>
  <c r="AS108" i="1"/>
  <c r="AR108" i="1"/>
  <c r="AU3251" i="1"/>
  <c r="AT3251" i="1"/>
  <c r="AS3251" i="1"/>
  <c r="AR3251" i="1"/>
  <c r="AU2141" i="1"/>
  <c r="AT2141" i="1"/>
  <c r="AS2141" i="1"/>
  <c r="AR2141" i="1"/>
  <c r="AU584" i="1"/>
  <c r="AT584" i="1"/>
  <c r="AR584" i="1"/>
  <c r="AS584" i="1"/>
  <c r="AU1760" i="1"/>
  <c r="AT1760" i="1"/>
  <c r="AS1760" i="1"/>
  <c r="AR1760" i="1"/>
  <c r="BE664" i="1"/>
  <c r="BC664" i="1"/>
  <c r="BB664" i="1"/>
  <c r="BD664" i="1"/>
  <c r="BE2348" i="1"/>
  <c r="BD2348" i="1"/>
  <c r="BC2348" i="1"/>
  <c r="BB2348" i="1"/>
  <c r="BL2533" i="1"/>
  <c r="BO2533" i="1"/>
  <c r="BN2533" i="1"/>
  <c r="BM2533" i="1"/>
  <c r="BE1630" i="1"/>
  <c r="BD1630" i="1"/>
  <c r="BC1630" i="1"/>
  <c r="BB1630" i="1"/>
  <c r="BO664" i="1" l="1"/>
  <c r="BN664" i="1"/>
  <c r="BM664" i="1"/>
  <c r="BL664" i="1"/>
  <c r="BC584" i="1"/>
  <c r="BE584" i="1"/>
  <c r="BD584" i="1"/>
  <c r="BB584" i="1"/>
  <c r="BN580" i="1"/>
  <c r="BM580" i="1"/>
  <c r="BO580" i="1"/>
  <c r="BL580" i="1"/>
  <c r="BE2103" i="1"/>
  <c r="BD2103" i="1"/>
  <c r="BC2103" i="1"/>
  <c r="BB2103" i="1"/>
  <c r="BC542" i="1"/>
  <c r="BE542" i="1"/>
  <c r="BD542" i="1"/>
  <c r="BB542" i="1"/>
  <c r="BO1903" i="1"/>
  <c r="BN1903" i="1"/>
  <c r="BM1903" i="1"/>
  <c r="BL1903" i="1"/>
  <c r="BE2978" i="1"/>
  <c r="BD2978" i="1"/>
  <c r="BC2978" i="1"/>
  <c r="BB2978" i="1"/>
  <c r="BO1875" i="1"/>
  <c r="BN1875" i="1"/>
  <c r="BM1875" i="1"/>
  <c r="BL1875" i="1"/>
  <c r="BE3527" i="1"/>
  <c r="BB3527" i="1"/>
  <c r="BC3527" i="1"/>
  <c r="BD3527" i="1"/>
  <c r="BO3226" i="1"/>
  <c r="BN3226" i="1"/>
  <c r="BM3226" i="1"/>
  <c r="BL3226" i="1"/>
  <c r="BE1434" i="1"/>
  <c r="BD1434" i="1"/>
  <c r="BC1434" i="1"/>
  <c r="BB1434" i="1"/>
  <c r="BO1956" i="1"/>
  <c r="BN1956" i="1"/>
  <c r="BM1956" i="1"/>
  <c r="BL1956" i="1"/>
  <c r="BE2148" i="1"/>
  <c r="BD2148" i="1"/>
  <c r="BC2148" i="1"/>
  <c r="BB2148" i="1"/>
  <c r="BO1326" i="1"/>
  <c r="BN1326" i="1"/>
  <c r="BM1326" i="1"/>
  <c r="BL1326" i="1"/>
  <c r="BO447" i="1"/>
  <c r="BN447" i="1"/>
  <c r="BM447" i="1"/>
  <c r="BL447" i="1"/>
  <c r="BO1270" i="1"/>
  <c r="BN1270" i="1"/>
  <c r="BM1270" i="1"/>
  <c r="BL1270" i="1"/>
  <c r="BO1550" i="1"/>
  <c r="BN1550" i="1"/>
  <c r="BM1550" i="1"/>
  <c r="BL1550" i="1"/>
  <c r="BO3555" i="1"/>
  <c r="BL3555" i="1"/>
  <c r="BM3555" i="1"/>
  <c r="BN3555" i="1"/>
  <c r="BO1256" i="1"/>
  <c r="BN1256" i="1"/>
  <c r="BM1256" i="1"/>
  <c r="BL1256" i="1"/>
  <c r="BO307" i="1"/>
  <c r="BN307" i="1"/>
  <c r="BM307" i="1"/>
  <c r="BL307" i="1"/>
  <c r="BE1319" i="1"/>
  <c r="BD1319" i="1"/>
  <c r="BC1319" i="1"/>
  <c r="BB1319" i="1"/>
  <c r="BE2176" i="1"/>
  <c r="BD2176" i="1"/>
  <c r="BC2176" i="1"/>
  <c r="BB2176" i="1"/>
  <c r="BO1056" i="1"/>
  <c r="BN1056" i="1"/>
  <c r="BM1056" i="1"/>
  <c r="BL1056" i="1"/>
  <c r="BE2782" i="1"/>
  <c r="BD2782" i="1"/>
  <c r="BC2782" i="1"/>
  <c r="BB2782" i="1"/>
  <c r="BO335" i="1"/>
  <c r="BN335" i="1"/>
  <c r="BM335" i="1"/>
  <c r="BL335" i="1"/>
  <c r="BN3104" i="1"/>
  <c r="BM3104" i="1"/>
  <c r="BL3104" i="1"/>
  <c r="BO3104" i="1"/>
  <c r="BD3405" i="1"/>
  <c r="BC3405" i="1"/>
  <c r="BB3405" i="1"/>
  <c r="BE3405" i="1"/>
  <c r="BD178" i="1"/>
  <c r="BC178" i="1"/>
  <c r="BB178" i="1"/>
  <c r="BE178" i="1"/>
  <c r="BD2488" i="1"/>
  <c r="BC2488" i="1"/>
  <c r="BB2488" i="1"/>
  <c r="BE2488" i="1"/>
  <c r="BN409" i="1"/>
  <c r="BM409" i="1"/>
  <c r="BL409" i="1"/>
  <c r="BO409" i="1"/>
  <c r="BD3209" i="1"/>
  <c r="BC3209" i="1"/>
  <c r="BB3209" i="1"/>
  <c r="BE3209" i="1"/>
  <c r="BE2708" i="1"/>
  <c r="BD2708" i="1"/>
  <c r="BB2708" i="1"/>
  <c r="BC2708" i="1"/>
  <c r="BO3478" i="1"/>
  <c r="BN3478" i="1"/>
  <c r="BM3478" i="1"/>
  <c r="BL3478" i="1"/>
  <c r="BC3086" i="1"/>
  <c r="BB3086" i="1"/>
  <c r="BE3086" i="1"/>
  <c r="BD3086" i="1"/>
  <c r="BB2950" i="1"/>
  <c r="BE2950" i="1"/>
  <c r="BC2950" i="1"/>
  <c r="BD2950" i="1"/>
  <c r="BN1088" i="1"/>
  <c r="BM1088" i="1"/>
  <c r="BL1088" i="1"/>
  <c r="BO1088" i="1"/>
  <c r="BE528" i="1"/>
  <c r="BD528" i="1"/>
  <c r="BC528" i="1"/>
  <c r="BB528" i="1"/>
  <c r="BC2803" i="1"/>
  <c r="BB2803" i="1"/>
  <c r="BD2803" i="1"/>
  <c r="BE2803" i="1"/>
  <c r="BE465" i="1"/>
  <c r="BD465" i="1"/>
  <c r="BC465" i="1"/>
  <c r="BB465" i="1"/>
  <c r="BN1004" i="1"/>
  <c r="BM1004" i="1"/>
  <c r="BL1004" i="1"/>
  <c r="BO1004" i="1"/>
  <c r="BE2869" i="1"/>
  <c r="BD2869" i="1"/>
  <c r="BC2869" i="1"/>
  <c r="BB2869" i="1"/>
  <c r="BC1816" i="1"/>
  <c r="BB1816" i="1"/>
  <c r="BD1816" i="1"/>
  <c r="BE1816" i="1"/>
  <c r="BB2852" i="1"/>
  <c r="BE2852" i="1"/>
  <c r="BC2852" i="1"/>
  <c r="BD2852" i="1"/>
  <c r="BL3429" i="1"/>
  <c r="BM3429" i="1"/>
  <c r="BO3429" i="1"/>
  <c r="BN3429" i="1"/>
  <c r="BL3275" i="1"/>
  <c r="BO3275" i="1"/>
  <c r="BM3275" i="1"/>
  <c r="BN3275" i="1"/>
  <c r="BB2155" i="1"/>
  <c r="BE2155" i="1"/>
  <c r="BD2155" i="1"/>
  <c r="BC2155" i="1"/>
  <c r="BB2285" i="1"/>
  <c r="BE2285" i="1"/>
  <c r="BC2285" i="1"/>
  <c r="BD2285" i="1"/>
  <c r="BE948" i="1"/>
  <c r="BD948" i="1"/>
  <c r="BC948" i="1"/>
  <c r="BB948" i="1"/>
  <c r="BO1469" i="1"/>
  <c r="BN1469" i="1"/>
  <c r="BM1469" i="1"/>
  <c r="BL1469" i="1"/>
  <c r="BN3062" i="1"/>
  <c r="BM3062" i="1"/>
  <c r="BL3062" i="1"/>
  <c r="BO3062" i="1"/>
  <c r="BC1592" i="1"/>
  <c r="BB1592" i="1"/>
  <c r="BE1592" i="1"/>
  <c r="BD1592" i="1"/>
  <c r="BC1382" i="1"/>
  <c r="BB1382" i="1"/>
  <c r="BE1382" i="1"/>
  <c r="BD1382" i="1"/>
  <c r="BE521" i="1"/>
  <c r="BD521" i="1"/>
  <c r="BC521" i="1"/>
  <c r="BB521" i="1"/>
  <c r="BL230" i="1"/>
  <c r="BN230" i="1"/>
  <c r="BO230" i="1"/>
  <c r="BM230" i="1"/>
  <c r="BE3713" i="1"/>
  <c r="BD3713" i="1"/>
  <c r="BC3713" i="1"/>
  <c r="BB3713" i="1"/>
  <c r="BO1336" i="1"/>
  <c r="BN1336" i="1"/>
  <c r="BM1336" i="1"/>
  <c r="BL1336" i="1"/>
  <c r="BO1343" i="1"/>
  <c r="BN1343" i="1"/>
  <c r="BM1343" i="1"/>
  <c r="BL1343" i="1"/>
  <c r="BN878" i="1"/>
  <c r="BM878" i="1"/>
  <c r="BL878" i="1"/>
  <c r="BO878" i="1"/>
  <c r="BN1074" i="1"/>
  <c r="BM1074" i="1"/>
  <c r="BL1074" i="1"/>
  <c r="BO1074" i="1"/>
  <c r="BN1018" i="1"/>
  <c r="BM1018" i="1"/>
  <c r="BL1018" i="1"/>
  <c r="BO1018" i="1"/>
  <c r="BD3321" i="1"/>
  <c r="BC3321" i="1"/>
  <c r="BB3321" i="1"/>
  <c r="BE3321" i="1"/>
  <c r="BE1109" i="1"/>
  <c r="BD1109" i="1"/>
  <c r="BC1109" i="1"/>
  <c r="BB1109" i="1"/>
  <c r="BO2250" i="1"/>
  <c r="BN2250" i="1"/>
  <c r="BL2250" i="1"/>
  <c r="BM2250" i="1"/>
  <c r="BC1578" i="1"/>
  <c r="BB1578" i="1"/>
  <c r="BE1578" i="1"/>
  <c r="BD1578" i="1"/>
  <c r="BV433" i="1"/>
  <c r="BY433" i="1"/>
  <c r="BX433" i="1"/>
  <c r="BW433" i="1"/>
  <c r="BM3471" i="1"/>
  <c r="BO3471" i="1"/>
  <c r="BN3471" i="1"/>
  <c r="BL3471" i="1"/>
  <c r="BO1154" i="1"/>
  <c r="BN1154" i="1"/>
  <c r="BM1154" i="1"/>
  <c r="BL1154" i="1"/>
  <c r="BE2316" i="1"/>
  <c r="BD2316" i="1"/>
  <c r="BC2316" i="1"/>
  <c r="BB2316" i="1"/>
  <c r="BE416" i="1"/>
  <c r="BD416" i="1"/>
  <c r="BC416" i="1"/>
  <c r="BB416" i="1"/>
  <c r="BL146" i="1"/>
  <c r="BN146" i="1"/>
  <c r="BO146" i="1"/>
  <c r="BM146" i="1"/>
  <c r="BL3303" i="1"/>
  <c r="BO3303" i="1"/>
  <c r="BM3303" i="1"/>
  <c r="BN3303" i="1"/>
  <c r="BL2190" i="1"/>
  <c r="BO2190" i="1"/>
  <c r="BN2190" i="1"/>
  <c r="BM2190" i="1"/>
  <c r="BO2971" i="1"/>
  <c r="BN2971" i="1"/>
  <c r="BL2971" i="1"/>
  <c r="BM2971" i="1"/>
  <c r="BN1046" i="1"/>
  <c r="BM1046" i="1"/>
  <c r="BL1046" i="1"/>
  <c r="BO1046" i="1"/>
  <c r="BE423" i="1"/>
  <c r="BD423" i="1"/>
  <c r="BC423" i="1"/>
  <c r="BB423" i="1"/>
  <c r="BE1441" i="1"/>
  <c r="BD1441" i="1"/>
  <c r="BC1441" i="1"/>
  <c r="BB1441" i="1"/>
  <c r="BC2082" i="1"/>
  <c r="BB2082" i="1"/>
  <c r="BD2082" i="1"/>
  <c r="BE2082" i="1"/>
  <c r="BE1095" i="1"/>
  <c r="BD1095" i="1"/>
  <c r="BC1095" i="1"/>
  <c r="BB1095" i="1"/>
  <c r="BE388" i="1"/>
  <c r="BD388" i="1"/>
  <c r="BC388" i="1"/>
  <c r="BB388" i="1"/>
  <c r="BC2747" i="1"/>
  <c r="BB2747" i="1"/>
  <c r="BD2747" i="1"/>
  <c r="BE2747" i="1"/>
  <c r="BM482" i="1"/>
  <c r="BL482" i="1"/>
  <c r="BO482" i="1"/>
  <c r="BN482" i="1"/>
  <c r="BB2313" i="1"/>
  <c r="BE2313" i="1"/>
  <c r="BC2313" i="1"/>
  <c r="BD2313" i="1"/>
  <c r="BO2943" i="1"/>
  <c r="BN2943" i="1"/>
  <c r="BL2943" i="1"/>
  <c r="BM2943" i="1"/>
  <c r="BE1679" i="1"/>
  <c r="BD1679" i="1"/>
  <c r="BC1679" i="1"/>
  <c r="BB1679" i="1"/>
  <c r="BE402" i="1"/>
  <c r="BD402" i="1"/>
  <c r="BC402" i="1"/>
  <c r="BB402" i="1"/>
  <c r="BD3503" i="1"/>
  <c r="BE3503" i="1"/>
  <c r="BB3503" i="1"/>
  <c r="BC3503" i="1"/>
  <c r="BB2922" i="1"/>
  <c r="BE2922" i="1"/>
  <c r="BC2922" i="1"/>
  <c r="BD2922" i="1"/>
  <c r="BB2183" i="1"/>
  <c r="BE2183" i="1"/>
  <c r="BD2183" i="1"/>
  <c r="BC2183" i="1"/>
  <c r="BM3443" i="1"/>
  <c r="BL3443" i="1"/>
  <c r="BN3443" i="1"/>
  <c r="BO3443" i="1"/>
  <c r="BB2838" i="1"/>
  <c r="BE2838" i="1"/>
  <c r="BC2838" i="1"/>
  <c r="BD2838" i="1"/>
  <c r="BM839" i="1"/>
  <c r="BL839" i="1"/>
  <c r="BO839" i="1"/>
  <c r="BN839" i="1"/>
  <c r="BE2827" i="1"/>
  <c r="BD2827" i="1"/>
  <c r="BC2827" i="1"/>
  <c r="BB2827" i="1"/>
  <c r="BL2092" i="1"/>
  <c r="BO2092" i="1"/>
  <c r="BN2092" i="1"/>
  <c r="BM2092" i="1"/>
  <c r="BN2358" i="1"/>
  <c r="BM2358" i="1"/>
  <c r="BL2358" i="1"/>
  <c r="BO2358" i="1"/>
  <c r="BC1830" i="1"/>
  <c r="BB1830" i="1"/>
  <c r="BD1830" i="1"/>
  <c r="BE1830" i="1"/>
  <c r="BO1644" i="1"/>
  <c r="BN1644" i="1"/>
  <c r="BM1644" i="1"/>
  <c r="BL1644" i="1"/>
  <c r="BE325" i="1"/>
  <c r="BD325" i="1"/>
  <c r="BC325" i="1"/>
  <c r="BB325" i="1"/>
  <c r="BO2390" i="1"/>
  <c r="BN2390" i="1"/>
  <c r="BL2390" i="1"/>
  <c r="BM2390" i="1"/>
  <c r="BE3622" i="1"/>
  <c r="BD3622" i="1"/>
  <c r="BC3622" i="1"/>
  <c r="BB3622" i="1"/>
  <c r="BM3632" i="1"/>
  <c r="BO3632" i="1"/>
  <c r="BN3632" i="1"/>
  <c r="BL3632" i="1"/>
  <c r="BO1634" i="1"/>
  <c r="BN1634" i="1"/>
  <c r="BM1634" i="1"/>
  <c r="BL1634" i="1"/>
  <c r="BO2789" i="1"/>
  <c r="BN2789" i="1"/>
  <c r="BM2789" i="1"/>
  <c r="BL2789" i="1"/>
  <c r="BO3723" i="1"/>
  <c r="BN3723" i="1"/>
  <c r="BM3723" i="1"/>
  <c r="BL3723" i="1"/>
  <c r="BE1571" i="1"/>
  <c r="BD1571" i="1"/>
  <c r="BC1571" i="1"/>
  <c r="BB1571" i="1"/>
  <c r="BO3349" i="1"/>
  <c r="BN3349" i="1"/>
  <c r="BM3349" i="1"/>
  <c r="BL3349" i="1"/>
  <c r="BE1179" i="1"/>
  <c r="BD1179" i="1"/>
  <c r="BC1179" i="1"/>
  <c r="BB1179" i="1"/>
  <c r="BO3559" i="1"/>
  <c r="BM3559" i="1"/>
  <c r="BL3559" i="1"/>
  <c r="BN3559" i="1"/>
  <c r="BE2005" i="1"/>
  <c r="BD2005" i="1"/>
  <c r="BC2005" i="1"/>
  <c r="BB2005" i="1"/>
  <c r="BO1158" i="1"/>
  <c r="BN1158" i="1"/>
  <c r="BM1158" i="1"/>
  <c r="BL1158" i="1"/>
  <c r="BE1235" i="1"/>
  <c r="BD1235" i="1"/>
  <c r="BC1235" i="1"/>
  <c r="BB1235" i="1"/>
  <c r="BD136" i="1"/>
  <c r="BC136" i="1"/>
  <c r="BB136" i="1"/>
  <c r="BE136" i="1"/>
  <c r="BE2981" i="1"/>
  <c r="BD2981" i="1"/>
  <c r="BC2981" i="1"/>
  <c r="BB2981" i="1"/>
  <c r="BE2768" i="1"/>
  <c r="BD2768" i="1"/>
  <c r="BC2768" i="1"/>
  <c r="BB2768" i="1"/>
  <c r="BO3709" i="1"/>
  <c r="BN3709" i="1"/>
  <c r="BM3709" i="1"/>
  <c r="BL3709" i="1"/>
  <c r="BO1438" i="1"/>
  <c r="BN1438" i="1"/>
  <c r="BM1438" i="1"/>
  <c r="BL1438" i="1"/>
  <c r="BL3583" i="1"/>
  <c r="BM3583" i="1"/>
  <c r="BO3583" i="1"/>
  <c r="BN3583" i="1"/>
  <c r="BO475" i="1"/>
  <c r="BN475" i="1"/>
  <c r="BM475" i="1"/>
  <c r="BL475" i="1"/>
  <c r="BL787" i="1"/>
  <c r="BO787" i="1"/>
  <c r="BN787" i="1"/>
  <c r="BM787" i="1"/>
  <c r="BD2236" i="1"/>
  <c r="BC2236" i="1"/>
  <c r="BB2236" i="1"/>
  <c r="BE2236" i="1"/>
  <c r="BO545" i="1"/>
  <c r="BM545" i="1"/>
  <c r="BL545" i="1"/>
  <c r="BN545" i="1"/>
  <c r="BO1182" i="1"/>
  <c r="BN1182" i="1"/>
  <c r="BM1182" i="1"/>
  <c r="BL1182" i="1"/>
  <c r="BE3636" i="1"/>
  <c r="BD3636" i="1"/>
  <c r="BC3636" i="1"/>
  <c r="BB3636" i="1"/>
  <c r="BE2302" i="1"/>
  <c r="BD2302" i="1"/>
  <c r="BC2302" i="1"/>
  <c r="BB2302" i="1"/>
  <c r="BE367" i="1"/>
  <c r="BD367" i="1"/>
  <c r="BC367" i="1"/>
  <c r="BB367" i="1"/>
  <c r="BE3741" i="1"/>
  <c r="BD3741" i="1"/>
  <c r="BC3741" i="1"/>
  <c r="BB3741" i="1"/>
  <c r="BE2897" i="1"/>
  <c r="BD2897" i="1"/>
  <c r="BC2897" i="1"/>
  <c r="BB2897" i="1"/>
  <c r="BO671" i="1"/>
  <c r="BM671" i="1"/>
  <c r="BL671" i="1"/>
  <c r="BN671" i="1"/>
  <c r="BM496" i="1"/>
  <c r="BL496" i="1"/>
  <c r="BO496" i="1"/>
  <c r="BN496" i="1"/>
  <c r="BB3212" i="1"/>
  <c r="BE3212" i="1"/>
  <c r="BC3212" i="1"/>
  <c r="BD3212" i="1"/>
  <c r="BE829" i="1"/>
  <c r="BD829" i="1"/>
  <c r="BC829" i="1"/>
  <c r="BB829" i="1"/>
  <c r="BC1368" i="1"/>
  <c r="BB1368" i="1"/>
  <c r="BE1368" i="1"/>
  <c r="BD1368" i="1"/>
  <c r="BE2694" i="1"/>
  <c r="BD2694" i="1"/>
  <c r="BB2694" i="1"/>
  <c r="BC2694" i="1"/>
  <c r="BE1011" i="1"/>
  <c r="BD1011" i="1"/>
  <c r="BC1011" i="1"/>
  <c r="BB1011" i="1"/>
  <c r="BM3216" i="1"/>
  <c r="BL3216" i="1"/>
  <c r="BN3216" i="1"/>
  <c r="BO3216" i="1"/>
  <c r="BB2383" i="1"/>
  <c r="BE2383" i="1"/>
  <c r="BC2383" i="1"/>
  <c r="BD2383" i="1"/>
  <c r="BL2498" i="1"/>
  <c r="BO2498" i="1"/>
  <c r="BM2498" i="1"/>
  <c r="BN2498" i="1"/>
  <c r="BO1287" i="1"/>
  <c r="BN1287" i="1"/>
  <c r="BM1287" i="1"/>
  <c r="BL1287" i="1"/>
  <c r="BE3013" i="1"/>
  <c r="BD3013" i="1"/>
  <c r="BC3013" i="1"/>
  <c r="BB3013" i="1"/>
  <c r="BC1140" i="1"/>
  <c r="BB1140" i="1"/>
  <c r="BE1140" i="1"/>
  <c r="BD1140" i="1"/>
  <c r="BC1704" i="1"/>
  <c r="BB1704" i="1"/>
  <c r="BE1704" i="1"/>
  <c r="BD1704" i="1"/>
  <c r="BO2901" i="1"/>
  <c r="BN2901" i="1"/>
  <c r="BL2901" i="1"/>
  <c r="BM2901" i="1"/>
  <c r="BE381" i="1"/>
  <c r="BD381" i="1"/>
  <c r="BC381" i="1"/>
  <c r="BB381" i="1"/>
  <c r="BO1308" i="1"/>
  <c r="BN1308" i="1"/>
  <c r="BM1308" i="1"/>
  <c r="BL1308" i="1"/>
  <c r="BE1203" i="1"/>
  <c r="BD1203" i="1"/>
  <c r="BC1203" i="1"/>
  <c r="BB1203" i="1"/>
  <c r="BN1032" i="1"/>
  <c r="BM1032" i="1"/>
  <c r="BL1032" i="1"/>
  <c r="BO1032" i="1"/>
  <c r="BM328" i="1"/>
  <c r="BL328" i="1"/>
  <c r="BO328" i="1"/>
  <c r="BN328" i="1"/>
  <c r="BD52" i="1"/>
  <c r="BB52" i="1"/>
  <c r="BE52" i="1"/>
  <c r="BC52" i="1"/>
  <c r="BL647" i="1"/>
  <c r="BO647" i="1"/>
  <c r="BN647" i="1"/>
  <c r="BM647" i="1"/>
  <c r="BN1060" i="1"/>
  <c r="BM1060" i="1"/>
  <c r="BL1060" i="1"/>
  <c r="BO1060" i="1"/>
  <c r="BE899" i="1"/>
  <c r="BD899" i="1"/>
  <c r="BC899" i="1"/>
  <c r="BB899" i="1"/>
  <c r="BO1273" i="1"/>
  <c r="BN1273" i="1"/>
  <c r="BM1273" i="1"/>
  <c r="BL1273" i="1"/>
  <c r="BO3720" i="1"/>
  <c r="BN3720" i="1"/>
  <c r="BM3720" i="1"/>
  <c r="BL3720" i="1"/>
  <c r="BO1217" i="1"/>
  <c r="BN1217" i="1"/>
  <c r="BM1217" i="1"/>
  <c r="BL1217" i="1"/>
  <c r="BE472" i="1"/>
  <c r="BD472" i="1"/>
  <c r="BC472" i="1"/>
  <c r="BB472" i="1"/>
  <c r="BB3513" i="1"/>
  <c r="BE3513" i="1"/>
  <c r="BD3513" i="1"/>
  <c r="BC3513" i="1"/>
  <c r="BE843" i="1"/>
  <c r="BD843" i="1"/>
  <c r="BC843" i="1"/>
  <c r="BB843" i="1"/>
  <c r="BE3027" i="1"/>
  <c r="BD3027" i="1"/>
  <c r="BC3027" i="1"/>
  <c r="BB3027" i="1"/>
  <c r="BL650" i="1"/>
  <c r="BE2698" i="1"/>
  <c r="BD2698" i="1"/>
  <c r="BC2698" i="1"/>
  <c r="BB2698" i="1"/>
  <c r="BO3377" i="1"/>
  <c r="BN3377" i="1"/>
  <c r="BM3377" i="1"/>
  <c r="BL3377" i="1"/>
  <c r="BO531" i="1"/>
  <c r="BN531" i="1"/>
  <c r="BM531" i="1"/>
  <c r="BL531" i="1"/>
  <c r="BO3737" i="1"/>
  <c r="BN3737" i="1"/>
  <c r="BM3737" i="1"/>
  <c r="BL3737" i="1"/>
  <c r="BE3342" i="1"/>
  <c r="BD3342" i="1"/>
  <c r="BC3342" i="1"/>
  <c r="BB3342" i="1"/>
  <c r="BL2218" i="1"/>
  <c r="BO2218" i="1"/>
  <c r="BN2218" i="1"/>
  <c r="BM2218" i="1"/>
  <c r="BB2225" i="1"/>
  <c r="BE2225" i="1"/>
  <c r="BD2225" i="1"/>
  <c r="BC2225" i="1"/>
  <c r="BL62" i="1"/>
  <c r="BN62" i="1"/>
  <c r="BO62" i="1"/>
  <c r="BM62" i="1"/>
  <c r="BL2456" i="1"/>
  <c r="BO2456" i="1"/>
  <c r="BM2456" i="1"/>
  <c r="BN2456" i="1"/>
  <c r="BL104" i="1"/>
  <c r="BN104" i="1"/>
  <c r="BO104" i="1"/>
  <c r="BM104" i="1"/>
  <c r="BC1494" i="1"/>
  <c r="BB1494" i="1"/>
  <c r="BE1494" i="1"/>
  <c r="BD1494" i="1"/>
  <c r="BC3363" i="1"/>
  <c r="BB3363" i="1"/>
  <c r="BE3363" i="1"/>
  <c r="BD3363" i="1"/>
  <c r="BC2068" i="1"/>
  <c r="BB2068" i="1"/>
  <c r="BD2068" i="1"/>
  <c r="BE2068" i="1"/>
  <c r="BO643" i="1"/>
  <c r="BM643" i="1"/>
  <c r="BL643" i="1"/>
  <c r="BN643" i="1"/>
  <c r="BL1669" i="1"/>
  <c r="BO1669" i="1"/>
  <c r="BN1669" i="1"/>
  <c r="BM1669" i="1"/>
  <c r="BO2292" i="1"/>
  <c r="BN2292" i="1"/>
  <c r="BL2292" i="1"/>
  <c r="BM2292" i="1"/>
  <c r="BE3366" i="1"/>
  <c r="BD3366" i="1"/>
  <c r="BC3366" i="1"/>
  <c r="BB3366" i="1"/>
  <c r="BC3100" i="1"/>
  <c r="BB3100" i="1"/>
  <c r="BE3100" i="1"/>
  <c r="BD3100" i="1"/>
  <c r="BL3191" i="1"/>
  <c r="BO3191" i="1"/>
  <c r="BM3191" i="1"/>
  <c r="BN3191" i="1"/>
  <c r="BC1620" i="1"/>
  <c r="BB1620" i="1"/>
  <c r="BE1620" i="1"/>
  <c r="BD1620" i="1"/>
  <c r="BD3524" i="1"/>
  <c r="BE3524" i="1"/>
  <c r="BC3524" i="1"/>
  <c r="BB3524" i="1"/>
  <c r="BC766" i="1"/>
  <c r="BE766" i="1"/>
  <c r="BD766" i="1"/>
  <c r="BB766" i="1"/>
  <c r="BO2264" i="1"/>
  <c r="BN2264" i="1"/>
  <c r="BL2264" i="1"/>
  <c r="BM2264" i="1"/>
  <c r="BE955" i="1"/>
  <c r="BD955" i="1"/>
  <c r="BC955" i="1"/>
  <c r="BB955" i="1"/>
  <c r="BN3076" i="1"/>
  <c r="BM3076" i="1"/>
  <c r="BL3076" i="1"/>
  <c r="BO3076" i="1"/>
  <c r="BE3685" i="1"/>
  <c r="BD3685" i="1"/>
  <c r="BC3685" i="1"/>
  <c r="BB3685" i="1"/>
  <c r="BE3041" i="1"/>
  <c r="BD3041" i="1"/>
  <c r="BC3041" i="1"/>
  <c r="BB3041" i="1"/>
  <c r="BC860" i="1"/>
  <c r="BB860" i="1"/>
  <c r="BE860" i="1"/>
  <c r="BD860" i="1"/>
  <c r="BO657" i="1"/>
  <c r="BM657" i="1"/>
  <c r="BL657" i="1"/>
  <c r="BN657" i="1"/>
  <c r="BC944" i="1"/>
  <c r="BB944" i="1"/>
  <c r="BE944" i="1"/>
  <c r="BD944" i="1"/>
  <c r="BL2484" i="1"/>
  <c r="BO2484" i="1"/>
  <c r="BM2484" i="1"/>
  <c r="BN2484" i="1"/>
  <c r="BB2099" i="1"/>
  <c r="BE2099" i="1"/>
  <c r="BD2099" i="1"/>
  <c r="BC2099" i="1"/>
  <c r="BM356" i="1"/>
  <c r="BL356" i="1"/>
  <c r="BO356" i="1"/>
  <c r="BN356" i="1"/>
  <c r="BC1284" i="1"/>
  <c r="BB1284" i="1"/>
  <c r="BE1284" i="1"/>
  <c r="BD1284" i="1"/>
  <c r="BC1788" i="1"/>
  <c r="BB1788" i="1"/>
  <c r="BD1788" i="1"/>
  <c r="BE1788" i="1"/>
  <c r="BC2610" i="1"/>
  <c r="BB2610" i="1"/>
  <c r="BD2610" i="1"/>
  <c r="BE2610" i="1"/>
  <c r="BM524" i="1"/>
  <c r="BL524" i="1"/>
  <c r="BO524" i="1"/>
  <c r="BN524" i="1"/>
  <c r="BC3044" i="1"/>
  <c r="BB3044" i="1"/>
  <c r="BE3044" i="1"/>
  <c r="BD3044" i="1"/>
  <c r="BM213" i="1"/>
  <c r="BL213" i="1"/>
  <c r="BO213" i="1"/>
  <c r="BN213" i="1"/>
  <c r="BC3545" i="1"/>
  <c r="BD3545" i="1"/>
  <c r="BE3545" i="1"/>
  <c r="BB3545" i="1"/>
  <c r="BC682" i="1"/>
  <c r="BE682" i="1"/>
  <c r="BD682" i="1"/>
  <c r="BB682" i="1"/>
  <c r="BE353" i="1"/>
  <c r="BD353" i="1"/>
  <c r="BC353" i="1"/>
  <c r="BB353" i="1"/>
  <c r="BO1315" i="1"/>
  <c r="BN1315" i="1"/>
  <c r="BM1315" i="1"/>
  <c r="BL1315" i="1"/>
  <c r="BL1403" i="1"/>
  <c r="BO1403" i="1"/>
  <c r="BN1403" i="1"/>
  <c r="BM1403" i="1"/>
  <c r="BB2880" i="1"/>
  <c r="BE2880" i="1"/>
  <c r="BC2880" i="1"/>
  <c r="BD2880" i="1"/>
  <c r="BL174" i="1"/>
  <c r="BN174" i="1"/>
  <c r="BO174" i="1"/>
  <c r="BM174" i="1"/>
  <c r="BE1826" i="1"/>
  <c r="BD1826" i="1"/>
  <c r="BC1826" i="1"/>
  <c r="BB1826" i="1"/>
  <c r="BO3324" i="1"/>
  <c r="BN3324" i="1"/>
  <c r="BM3324" i="1"/>
  <c r="BL3324" i="1"/>
  <c r="BE1686" i="1"/>
  <c r="BD1686" i="1"/>
  <c r="BC1686" i="1"/>
  <c r="BB1686" i="1"/>
  <c r="BE2757" i="1"/>
  <c r="BD2757" i="1"/>
  <c r="BC2757" i="1"/>
  <c r="BB2757" i="1"/>
  <c r="BE1462" i="1"/>
  <c r="BD1462" i="1"/>
  <c r="BC1462" i="1"/>
  <c r="BB1462" i="1"/>
  <c r="BE1378" i="1"/>
  <c r="BD1378" i="1"/>
  <c r="BC1378" i="1"/>
  <c r="BB1378" i="1"/>
  <c r="BE1770" i="1"/>
  <c r="BD1770" i="1"/>
  <c r="BC1770" i="1"/>
  <c r="BB1770" i="1"/>
  <c r="BO2435" i="1"/>
  <c r="BN2435" i="1"/>
  <c r="BM2435" i="1"/>
  <c r="BL2435" i="1"/>
  <c r="BE2715" i="1"/>
  <c r="BD2715" i="1"/>
  <c r="BC2715" i="1"/>
  <c r="BB2715" i="1"/>
  <c r="BE2306" i="1"/>
  <c r="BD2306" i="1"/>
  <c r="BC2306" i="1"/>
  <c r="BB2306" i="1"/>
  <c r="BO776" i="1"/>
  <c r="BN776" i="1"/>
  <c r="BM776" i="1"/>
  <c r="BL776" i="1"/>
  <c r="BD2351" i="1"/>
  <c r="BC2351" i="1"/>
  <c r="BB2351" i="1"/>
  <c r="BE2351" i="1"/>
  <c r="BD2365" i="1"/>
  <c r="BC2365" i="1"/>
  <c r="BB2365" i="1"/>
  <c r="BE2365" i="1"/>
  <c r="BE2635" i="1"/>
  <c r="BD2635" i="1"/>
  <c r="BC2635" i="1"/>
  <c r="BB2635" i="1"/>
  <c r="BO1833" i="1"/>
  <c r="BN1833" i="1"/>
  <c r="BM1833" i="1"/>
  <c r="BL1833" i="1"/>
  <c r="BE227" i="1"/>
  <c r="BD227" i="1"/>
  <c r="BC227" i="1"/>
  <c r="BB227" i="1"/>
  <c r="BO678" i="1"/>
  <c r="BN678" i="1"/>
  <c r="BM678" i="1"/>
  <c r="BL678" i="1"/>
  <c r="BN538" i="1"/>
  <c r="BM538" i="1"/>
  <c r="BO538" i="1"/>
  <c r="BL538" i="1"/>
  <c r="BE2523" i="1"/>
  <c r="BD2523" i="1"/>
  <c r="BC2523" i="1"/>
  <c r="BB2523" i="1"/>
  <c r="BO615" i="1"/>
  <c r="BM615" i="1"/>
  <c r="BL615" i="1"/>
  <c r="BN615" i="1"/>
  <c r="BE2593" i="1"/>
  <c r="BD2593" i="1"/>
  <c r="BC2593" i="1"/>
  <c r="BB2593" i="1"/>
  <c r="BL591" i="1"/>
  <c r="BO591" i="1"/>
  <c r="BN591" i="1"/>
  <c r="BM591" i="1"/>
  <c r="BE2187" i="1"/>
  <c r="BD2187" i="1"/>
  <c r="BC2187" i="1"/>
  <c r="BB2187" i="1"/>
  <c r="BD3174" i="1"/>
  <c r="BC3174" i="1"/>
  <c r="BB3174" i="1"/>
  <c r="BE3174" i="1"/>
  <c r="BD2281" i="1"/>
  <c r="BC2281" i="1"/>
  <c r="BB2281" i="1"/>
  <c r="BE2281" i="1"/>
  <c r="BE3286" i="1"/>
  <c r="BD3286" i="1"/>
  <c r="BC3286" i="1"/>
  <c r="BB3286" i="1"/>
  <c r="BE2649" i="1"/>
  <c r="BD2649" i="1"/>
  <c r="BC2649" i="1"/>
  <c r="BB2649" i="1"/>
  <c r="BD2337" i="1"/>
  <c r="BC2337" i="1"/>
  <c r="BB2337" i="1"/>
  <c r="BE2337" i="1"/>
  <c r="BE2995" i="1"/>
  <c r="BD2995" i="1"/>
  <c r="BC2995" i="1"/>
  <c r="BB2995" i="1"/>
  <c r="BE3580" i="1"/>
  <c r="BD3580" i="1"/>
  <c r="BC3580" i="1"/>
  <c r="BB3580" i="1"/>
  <c r="BN594" i="1"/>
  <c r="BM594" i="1"/>
  <c r="BL594" i="1"/>
  <c r="BO594" i="1"/>
  <c r="BC612" i="1"/>
  <c r="BE612" i="1"/>
  <c r="BD612" i="1"/>
  <c r="BB612" i="1"/>
  <c r="BO734" i="1"/>
  <c r="BN734" i="1"/>
  <c r="BM734" i="1"/>
  <c r="BL734" i="1"/>
  <c r="BE3331" i="1"/>
  <c r="BD3331" i="1"/>
  <c r="BB3331" i="1"/>
  <c r="BC3331" i="1"/>
  <c r="BE1238" i="1"/>
  <c r="BD1238" i="1"/>
  <c r="BC1238" i="1"/>
  <c r="BB1238" i="1"/>
  <c r="BO3296" i="1"/>
  <c r="BN3296" i="1"/>
  <c r="BM3296" i="1"/>
  <c r="BL3296" i="1"/>
  <c r="BE2687" i="1"/>
  <c r="BD2687" i="1"/>
  <c r="BC2687" i="1"/>
  <c r="BB2687" i="1"/>
  <c r="BO237" i="1"/>
  <c r="BN237" i="1"/>
  <c r="BM237" i="1"/>
  <c r="BL237" i="1"/>
  <c r="BE2008" i="1"/>
  <c r="BD2008" i="1"/>
  <c r="BC2008" i="1"/>
  <c r="BB2008" i="1"/>
  <c r="BE1322" i="1"/>
  <c r="BD1322" i="1"/>
  <c r="BC1322" i="1"/>
  <c r="BB1322" i="1"/>
  <c r="BE1546" i="1"/>
  <c r="BD1546" i="1"/>
  <c r="BC1546" i="1"/>
  <c r="BB1546" i="1"/>
  <c r="BO2169" i="1"/>
  <c r="BN2169" i="1"/>
  <c r="BM2169" i="1"/>
  <c r="BL2169" i="1"/>
  <c r="BO3163" i="1"/>
  <c r="BN3163" i="1"/>
  <c r="BM3163" i="1"/>
  <c r="BL3163" i="1"/>
  <c r="BN3121" i="1"/>
  <c r="BM3121" i="1"/>
  <c r="BL3121" i="1"/>
  <c r="BO3121" i="1"/>
  <c r="BE2064" i="1"/>
  <c r="BD2064" i="1"/>
  <c r="BC2064" i="1"/>
  <c r="BB2064" i="1"/>
  <c r="BE1560" i="1"/>
  <c r="BD1560" i="1"/>
  <c r="BC1560" i="1"/>
  <c r="BB1560" i="1"/>
  <c r="BE3541" i="1"/>
  <c r="BB3541" i="1"/>
  <c r="BD3541" i="1"/>
  <c r="BC3541" i="1"/>
  <c r="BD164" i="1"/>
  <c r="BC164" i="1"/>
  <c r="BB164" i="1"/>
  <c r="BE164" i="1"/>
  <c r="BM3618" i="1"/>
  <c r="BL3618" i="1"/>
  <c r="BO3618" i="1"/>
  <c r="BN3618" i="1"/>
  <c r="BD234" i="1"/>
  <c r="BC234" i="1"/>
  <c r="BB234" i="1"/>
  <c r="BE234" i="1"/>
  <c r="BM157" i="1"/>
  <c r="BO157" i="1"/>
  <c r="BL157" i="1"/>
  <c r="BN157" i="1"/>
  <c r="BE1742" i="1"/>
  <c r="BD1742" i="1"/>
  <c r="BC1742" i="1"/>
  <c r="BB1742" i="1"/>
  <c r="BO111" i="1"/>
  <c r="BN111" i="1"/>
  <c r="BM111" i="1"/>
  <c r="BL111" i="1"/>
  <c r="BE1504" i="1"/>
  <c r="BD1504" i="1"/>
  <c r="BC1504" i="1"/>
  <c r="BB1504" i="1"/>
  <c r="BO2908" i="1"/>
  <c r="BN2908" i="1"/>
  <c r="BM2908" i="1"/>
  <c r="BL2908" i="1"/>
  <c r="BE1938" i="1"/>
  <c r="BD1938" i="1"/>
  <c r="BC1938" i="1"/>
  <c r="BB1938" i="1"/>
  <c r="BO3422" i="1"/>
  <c r="BN3422" i="1"/>
  <c r="BM3422" i="1"/>
  <c r="BL3422" i="1"/>
  <c r="BE2565" i="1"/>
  <c r="BD2565" i="1"/>
  <c r="BC2565" i="1"/>
  <c r="BB2565" i="1"/>
  <c r="BD2834" i="1"/>
  <c r="BC2834" i="1"/>
  <c r="BB2834" i="1"/>
  <c r="BE2834" i="1"/>
  <c r="BD2848" i="1"/>
  <c r="BC2848" i="1"/>
  <c r="BB2848" i="1"/>
  <c r="BE2848" i="1"/>
  <c r="BD3160" i="1"/>
  <c r="BC3160" i="1"/>
  <c r="BB3160" i="1"/>
  <c r="BE3160" i="1"/>
  <c r="BD2932" i="1"/>
  <c r="BC2932" i="1"/>
  <c r="BB2932" i="1"/>
  <c r="BE2932" i="1"/>
  <c r="BC556" i="1"/>
  <c r="BE556" i="1"/>
  <c r="BD556" i="1"/>
  <c r="BB556" i="1"/>
  <c r="BN566" i="1"/>
  <c r="BM566" i="1"/>
  <c r="BO566" i="1"/>
  <c r="BL566" i="1"/>
  <c r="BB2393" i="1"/>
  <c r="BE2393" i="1"/>
  <c r="BD2393" i="1"/>
  <c r="BC2393" i="1"/>
  <c r="BD2309" i="1"/>
  <c r="BC2309" i="1"/>
  <c r="BB2309" i="1"/>
  <c r="BE2309" i="1"/>
  <c r="BD2862" i="1"/>
  <c r="BC2862" i="1"/>
  <c r="BB2862" i="1"/>
  <c r="BE2862" i="1"/>
  <c r="BM650" i="1"/>
  <c r="BY2533" i="1"/>
  <c r="BW2533" i="1"/>
  <c r="BV2533" i="1"/>
  <c r="BX2533" i="1"/>
  <c r="BM3590" i="1"/>
  <c r="BL3590" i="1"/>
  <c r="BO3590" i="1"/>
  <c r="BN3590" i="1"/>
  <c r="BE1784" i="1"/>
  <c r="BD1784" i="1"/>
  <c r="BC1784" i="1"/>
  <c r="BB1784" i="1"/>
  <c r="BO3408" i="1"/>
  <c r="BN3408" i="1"/>
  <c r="BM3408" i="1"/>
  <c r="BL3408" i="1"/>
  <c r="BD3671" i="1"/>
  <c r="BC3671" i="1"/>
  <c r="BE3671" i="1"/>
  <c r="BB3671" i="1"/>
  <c r="BE3202" i="1"/>
  <c r="BD3202" i="1"/>
  <c r="BC3202" i="1"/>
  <c r="BB3202" i="1"/>
  <c r="BE3489" i="1"/>
  <c r="BC3489" i="1"/>
  <c r="BB3489" i="1"/>
  <c r="BD3489" i="1"/>
  <c r="BO1819" i="1"/>
  <c r="BN1819" i="1"/>
  <c r="BM1819" i="1"/>
  <c r="BL1819" i="1"/>
  <c r="BO80" i="1"/>
  <c r="BN80" i="1"/>
  <c r="BM80" i="1"/>
  <c r="BL80" i="1"/>
  <c r="BE2131" i="1"/>
  <c r="BD2131" i="1"/>
  <c r="BC2131" i="1"/>
  <c r="BB2131" i="1"/>
  <c r="BB2824" i="1"/>
  <c r="BE2824" i="1"/>
  <c r="BC2824" i="1"/>
  <c r="BD2824" i="1"/>
  <c r="BE3167" i="1"/>
  <c r="BD3167" i="1"/>
  <c r="BB3167" i="1"/>
  <c r="BC3167" i="1"/>
  <c r="BE2173" i="1"/>
  <c r="BD2173" i="1"/>
  <c r="BC2173" i="1"/>
  <c r="BB2173" i="1"/>
  <c r="BN2642" i="1"/>
  <c r="BM2642" i="1"/>
  <c r="BL2642" i="1"/>
  <c r="BO2642" i="1"/>
  <c r="BN3629" i="1"/>
  <c r="BL3629" i="1"/>
  <c r="BM3629" i="1"/>
  <c r="BO3629" i="1"/>
  <c r="BC1112" i="1"/>
  <c r="BB1112" i="1"/>
  <c r="BE1112" i="1"/>
  <c r="BD1112" i="1"/>
  <c r="BM1105" i="1"/>
  <c r="BL1105" i="1"/>
  <c r="BO1105" i="1"/>
  <c r="BN1105" i="1"/>
  <c r="BC1028" i="1"/>
  <c r="BB1028" i="1"/>
  <c r="BE1028" i="1"/>
  <c r="BD1028" i="1"/>
  <c r="BE2274" i="1"/>
  <c r="BD2274" i="1"/>
  <c r="BC2274" i="1"/>
  <c r="BB2274" i="1"/>
  <c r="BE3097" i="1"/>
  <c r="BD3097" i="1"/>
  <c r="BC3097" i="1"/>
  <c r="BB3097" i="1"/>
  <c r="BN3692" i="1"/>
  <c r="BM3692" i="1"/>
  <c r="BL3692" i="1"/>
  <c r="BO3692" i="1"/>
  <c r="BC1606" i="1"/>
  <c r="BB1606" i="1"/>
  <c r="BE1606" i="1"/>
  <c r="BD1606" i="1"/>
  <c r="BO276" i="1"/>
  <c r="BN276" i="1"/>
  <c r="BM276" i="1"/>
  <c r="BL276" i="1"/>
  <c r="BO332" i="1"/>
  <c r="BN332" i="1"/>
  <c r="BM332" i="1"/>
  <c r="BL332" i="1"/>
  <c r="BC1452" i="1"/>
  <c r="BB1452" i="1"/>
  <c r="BE1452" i="1"/>
  <c r="BD1452" i="1"/>
  <c r="BL1739" i="1"/>
  <c r="BO1739" i="1"/>
  <c r="BN1739" i="1"/>
  <c r="BM1739" i="1"/>
  <c r="BE3069" i="1"/>
  <c r="BD3069" i="1"/>
  <c r="BC3069" i="1"/>
  <c r="BB3069" i="1"/>
  <c r="BM3093" i="1"/>
  <c r="BL3093" i="1"/>
  <c r="BO3093" i="1"/>
  <c r="BN3093" i="1"/>
  <c r="BL1291" i="1"/>
  <c r="BO1291" i="1"/>
  <c r="BN1291" i="1"/>
  <c r="BM1291" i="1"/>
  <c r="BL3317" i="1"/>
  <c r="BO3317" i="1"/>
  <c r="BM3317" i="1"/>
  <c r="BN3317" i="1"/>
  <c r="BE885" i="1"/>
  <c r="BD885" i="1"/>
  <c r="BC885" i="1"/>
  <c r="BB885" i="1"/>
  <c r="BL3261" i="1"/>
  <c r="BO3261" i="1"/>
  <c r="BM3261" i="1"/>
  <c r="BN3261" i="1"/>
  <c r="BE1161" i="1"/>
  <c r="BD1161" i="1"/>
  <c r="BC1161" i="1"/>
  <c r="BB1161" i="1"/>
  <c r="BN3657" i="1"/>
  <c r="BL3657" i="1"/>
  <c r="BO3657" i="1"/>
  <c r="BM3657" i="1"/>
  <c r="BL717" i="1"/>
  <c r="BO717" i="1"/>
  <c r="BN717" i="1"/>
  <c r="BM717" i="1"/>
  <c r="BE2386" i="1"/>
  <c r="BD2386" i="1"/>
  <c r="BC2386" i="1"/>
  <c r="BB2386" i="1"/>
  <c r="BC1084" i="1"/>
  <c r="BB1084" i="1"/>
  <c r="BE1084" i="1"/>
  <c r="BD1084" i="1"/>
  <c r="BL2204" i="1"/>
  <c r="BO2204" i="1"/>
  <c r="BN2204" i="1"/>
  <c r="BM2204" i="1"/>
  <c r="BM881" i="1"/>
  <c r="BL881" i="1"/>
  <c r="BO881" i="1"/>
  <c r="BN881" i="1"/>
  <c r="BE1609" i="1"/>
  <c r="BD1609" i="1"/>
  <c r="BC1609" i="1"/>
  <c r="BB1609" i="1"/>
  <c r="BO1588" i="1"/>
  <c r="BN1588" i="1"/>
  <c r="BM1588" i="1"/>
  <c r="BL1588" i="1"/>
  <c r="BE2967" i="1"/>
  <c r="BD2967" i="1"/>
  <c r="BC2967" i="1"/>
  <c r="BB2967" i="1"/>
  <c r="BC3702" i="1"/>
  <c r="BB3702" i="1"/>
  <c r="BE3702" i="1"/>
  <c r="BD3702" i="1"/>
  <c r="BO1665" i="1"/>
  <c r="BN1665" i="1"/>
  <c r="BM1665" i="1"/>
  <c r="BL1665" i="1"/>
  <c r="BD2124" i="1"/>
  <c r="BC2124" i="1"/>
  <c r="BB2124" i="1"/>
  <c r="BE2124" i="1"/>
  <c r="BD3223" i="1"/>
  <c r="BC3223" i="1"/>
  <c r="BB3223" i="1"/>
  <c r="BE3223" i="1"/>
  <c r="BO811" i="1"/>
  <c r="BM811" i="1"/>
  <c r="BL811" i="1"/>
  <c r="BN811" i="1"/>
  <c r="BC2582" i="1"/>
  <c r="BB2582" i="1"/>
  <c r="BD2582" i="1"/>
  <c r="BE2582" i="1"/>
  <c r="BM853" i="1"/>
  <c r="BL853" i="1"/>
  <c r="BO853" i="1"/>
  <c r="BN853" i="1"/>
  <c r="BC1480" i="1"/>
  <c r="BB1480" i="1"/>
  <c r="BE1480" i="1"/>
  <c r="BD1480" i="1"/>
  <c r="BC1508" i="1"/>
  <c r="BB1508" i="1"/>
  <c r="BE1508" i="1"/>
  <c r="BD1508" i="1"/>
  <c r="BM979" i="1"/>
  <c r="BL979" i="1"/>
  <c r="BO979" i="1"/>
  <c r="BN979" i="1"/>
  <c r="BC2666" i="1"/>
  <c r="BB2666" i="1"/>
  <c r="BD2666" i="1"/>
  <c r="BE2666" i="1"/>
  <c r="BE1781" i="1"/>
  <c r="BD1781" i="1"/>
  <c r="BC1781" i="1"/>
  <c r="BB1781" i="1"/>
  <c r="BE1585" i="1"/>
  <c r="BD1585" i="1"/>
  <c r="BC1585" i="1"/>
  <c r="BB1585" i="1"/>
  <c r="BE1851" i="1"/>
  <c r="BD1851" i="1"/>
  <c r="BC1851" i="1"/>
  <c r="BB1851" i="1"/>
  <c r="BE1949" i="1"/>
  <c r="BD1949" i="1"/>
  <c r="BC1949" i="1"/>
  <c r="BB1949" i="1"/>
  <c r="BE1263" i="1"/>
  <c r="BD1263" i="1"/>
  <c r="BC1263" i="1"/>
  <c r="BB1263" i="1"/>
  <c r="BE1893" i="1"/>
  <c r="BD1893" i="1"/>
  <c r="BC1893" i="1"/>
  <c r="BB1893" i="1"/>
  <c r="BE1599" i="1"/>
  <c r="BD1599" i="1"/>
  <c r="BC1599" i="1"/>
  <c r="BB1599" i="1"/>
  <c r="BE1879" i="1"/>
  <c r="BD1879" i="1"/>
  <c r="BC1879" i="1"/>
  <c r="BB1879" i="1"/>
  <c r="BO1774" i="1"/>
  <c r="BN1774" i="1"/>
  <c r="BM1774" i="1"/>
  <c r="BL1774" i="1"/>
  <c r="BO2775" i="1"/>
  <c r="BN2775" i="1"/>
  <c r="BM2775" i="1"/>
  <c r="BL2775" i="1"/>
  <c r="BO1214" i="1"/>
  <c r="BN1214" i="1"/>
  <c r="BM1214" i="1"/>
  <c r="BL1214" i="1"/>
  <c r="BE2075" i="1"/>
  <c r="BD2075" i="1"/>
  <c r="BC2075" i="1"/>
  <c r="BB2075" i="1"/>
  <c r="BM3660" i="1"/>
  <c r="BO3660" i="1"/>
  <c r="BN3660" i="1"/>
  <c r="BL3660" i="1"/>
  <c r="BO363" i="1"/>
  <c r="BN363" i="1"/>
  <c r="BM363" i="1"/>
  <c r="BL363" i="1"/>
  <c r="BE1627" i="1"/>
  <c r="BD1627" i="1"/>
  <c r="BC1627" i="1"/>
  <c r="BB1627" i="1"/>
  <c r="BO3447" i="1"/>
  <c r="BN3447" i="1"/>
  <c r="BM3447" i="1"/>
  <c r="BL3447" i="1"/>
  <c r="BE1557" i="1"/>
  <c r="BD1557" i="1"/>
  <c r="BC1557" i="1"/>
  <c r="BB1557" i="1"/>
  <c r="BL1641" i="1"/>
  <c r="BO1641" i="1"/>
  <c r="BN1641" i="1"/>
  <c r="BM1641" i="1"/>
  <c r="BL2526" i="1"/>
  <c r="BO2526" i="1"/>
  <c r="BM2526" i="1"/>
  <c r="BN2526" i="1"/>
  <c r="BL1459" i="1"/>
  <c r="BO1459" i="1"/>
  <c r="BN1459" i="1"/>
  <c r="BM1459" i="1"/>
  <c r="BL2512" i="1"/>
  <c r="BO2512" i="1"/>
  <c r="BM2512" i="1"/>
  <c r="BN2512" i="1"/>
  <c r="BM1091" i="1"/>
  <c r="BL1091" i="1"/>
  <c r="BO1091" i="1"/>
  <c r="BN1091" i="1"/>
  <c r="BC710" i="1"/>
  <c r="BE710" i="1"/>
  <c r="BD710" i="1"/>
  <c r="BB710" i="1"/>
  <c r="BN3048" i="1"/>
  <c r="BM3048" i="1"/>
  <c r="BL3048" i="1"/>
  <c r="BO3048" i="1"/>
  <c r="BC3114" i="1"/>
  <c r="BB3114" i="1"/>
  <c r="BE3114" i="1"/>
  <c r="BD3114" i="1"/>
  <c r="BM412" i="1"/>
  <c r="BL412" i="1"/>
  <c r="BO412" i="1"/>
  <c r="BN412" i="1"/>
  <c r="BE1539" i="1"/>
  <c r="BD1539" i="1"/>
  <c r="BC1539" i="1"/>
  <c r="BB1539" i="1"/>
  <c r="BE1189" i="1"/>
  <c r="BD1189" i="1"/>
  <c r="BC1189" i="1"/>
  <c r="BB1189" i="1"/>
  <c r="BO1553" i="1"/>
  <c r="BN1553" i="1"/>
  <c r="BM1553" i="1"/>
  <c r="BL1553" i="1"/>
  <c r="BD2222" i="1"/>
  <c r="BC2222" i="1"/>
  <c r="BB2222" i="1"/>
  <c r="BE2222" i="1"/>
  <c r="BM937" i="1"/>
  <c r="BL937" i="1"/>
  <c r="BO937" i="1"/>
  <c r="BN937" i="1"/>
  <c r="BE3608" i="1"/>
  <c r="BD3608" i="1"/>
  <c r="BC3608" i="1"/>
  <c r="BB3608" i="1"/>
  <c r="BM115" i="1"/>
  <c r="BL115" i="1"/>
  <c r="BO115" i="1"/>
  <c r="BN115" i="1"/>
  <c r="BM993" i="1"/>
  <c r="BL993" i="1"/>
  <c r="BO993" i="1"/>
  <c r="BN993" i="1"/>
  <c r="BO346" i="1"/>
  <c r="BN346" i="1"/>
  <c r="BM346" i="1"/>
  <c r="BL346" i="1"/>
  <c r="BO1147" i="1"/>
  <c r="BN1147" i="1"/>
  <c r="BM1147" i="1"/>
  <c r="BL1147" i="1"/>
  <c r="BM951" i="1"/>
  <c r="BL951" i="1"/>
  <c r="BO951" i="1"/>
  <c r="BN951" i="1"/>
  <c r="BD3601" i="1"/>
  <c r="BE3601" i="1"/>
  <c r="BC3601" i="1"/>
  <c r="BB3601" i="1"/>
  <c r="BB2355" i="1"/>
  <c r="BE2355" i="1"/>
  <c r="BC2355" i="1"/>
  <c r="BD2355" i="1"/>
  <c r="BE1973" i="1"/>
  <c r="BD1973" i="1"/>
  <c r="BB1973" i="1"/>
  <c r="BC1973" i="1"/>
  <c r="BM3744" i="1"/>
  <c r="BL3744" i="1"/>
  <c r="BO3744" i="1"/>
  <c r="BN3744" i="1"/>
  <c r="BL1753" i="1"/>
  <c r="BO1753" i="1"/>
  <c r="BN1753" i="1"/>
  <c r="BM1753" i="1"/>
  <c r="BE2344" i="1"/>
  <c r="BD2344" i="1"/>
  <c r="BC2344" i="1"/>
  <c r="BB2344" i="1"/>
  <c r="BM1021" i="1"/>
  <c r="BL1021" i="1"/>
  <c r="BO1021" i="1"/>
  <c r="BN1021" i="1"/>
  <c r="BE2330" i="1"/>
  <c r="BD2330" i="1"/>
  <c r="BC2330" i="1"/>
  <c r="BB2330" i="1"/>
  <c r="BM384" i="1"/>
  <c r="BL384" i="1"/>
  <c r="BO384" i="1"/>
  <c r="BN384" i="1"/>
  <c r="BM3079" i="1"/>
  <c r="BL3079" i="1"/>
  <c r="BO3079" i="1"/>
  <c r="BN3079" i="1"/>
  <c r="BM143" i="1"/>
  <c r="BL143" i="1"/>
  <c r="BO143" i="1"/>
  <c r="BN143" i="1"/>
  <c r="BM2159" i="1"/>
  <c r="BL2159" i="1"/>
  <c r="BO2159" i="1"/>
  <c r="BN2159" i="1"/>
  <c r="BE1053" i="1"/>
  <c r="BD1053" i="1"/>
  <c r="BC1053" i="1"/>
  <c r="BB1053" i="1"/>
  <c r="BC654" i="1"/>
  <c r="BE654" i="1"/>
  <c r="BD654" i="1"/>
  <c r="BB654" i="1"/>
  <c r="BL3289" i="1"/>
  <c r="BO3289" i="1"/>
  <c r="BM3289" i="1"/>
  <c r="BN3289" i="1"/>
  <c r="BB2369" i="1"/>
  <c r="BE2369" i="1"/>
  <c r="BC2369" i="1"/>
  <c r="BD2369" i="1"/>
  <c r="BL3233" i="1"/>
  <c r="BO3233" i="1"/>
  <c r="BM3233" i="1"/>
  <c r="BN3233" i="1"/>
  <c r="BM3440" i="1"/>
  <c r="BL3440" i="1"/>
  <c r="BN3440" i="1"/>
  <c r="BO3440" i="1"/>
  <c r="BM370" i="1"/>
  <c r="BL370" i="1"/>
  <c r="BO370" i="1"/>
  <c r="BN370" i="1"/>
  <c r="BO559" i="1"/>
  <c r="BM559" i="1"/>
  <c r="BL559" i="1"/>
  <c r="BN559" i="1"/>
  <c r="BM1119" i="1"/>
  <c r="BL1119" i="1"/>
  <c r="BO1119" i="1"/>
  <c r="BN1119" i="1"/>
  <c r="BM510" i="1"/>
  <c r="BL510" i="1"/>
  <c r="BO510" i="1"/>
  <c r="BN510" i="1"/>
  <c r="BC874" i="1"/>
  <c r="BB874" i="1"/>
  <c r="BE874" i="1"/>
  <c r="BD874" i="1"/>
  <c r="BE3699" i="1"/>
  <c r="BD3699" i="1"/>
  <c r="BC3699" i="1"/>
  <c r="BB3699" i="1"/>
  <c r="BO304" i="1"/>
  <c r="BN304" i="1"/>
  <c r="BM304" i="1"/>
  <c r="BL304" i="1"/>
  <c r="BE500" i="1"/>
  <c r="BD500" i="1"/>
  <c r="BC500" i="1"/>
  <c r="BB500" i="1"/>
  <c r="BO290" i="1"/>
  <c r="BN290" i="1"/>
  <c r="BM290" i="1"/>
  <c r="BL290" i="1"/>
  <c r="BD2152" i="1"/>
  <c r="BC2152" i="1"/>
  <c r="BB2152" i="1"/>
  <c r="BE2152" i="1"/>
  <c r="BN836" i="1"/>
  <c r="BM836" i="1"/>
  <c r="BL836" i="1"/>
  <c r="BO836" i="1"/>
  <c r="BL3401" i="1"/>
  <c r="BM3401" i="1"/>
  <c r="BO3401" i="1"/>
  <c r="BN3401" i="1"/>
  <c r="BB2299" i="1"/>
  <c r="BE2299" i="1"/>
  <c r="BC2299" i="1"/>
  <c r="BD2299" i="1"/>
  <c r="BO2334" i="1"/>
  <c r="BN2334" i="1"/>
  <c r="BL2334" i="1"/>
  <c r="BM2334" i="1"/>
  <c r="BM440" i="1"/>
  <c r="BL440" i="1"/>
  <c r="BO440" i="1"/>
  <c r="BN440" i="1"/>
  <c r="BM895" i="1"/>
  <c r="BL895" i="1"/>
  <c r="BO895" i="1"/>
  <c r="BN895" i="1"/>
  <c r="BM3457" i="1"/>
  <c r="BL3457" i="1"/>
  <c r="BN3457" i="1"/>
  <c r="BO3457" i="1"/>
  <c r="BE1067" i="1"/>
  <c r="BD1067" i="1"/>
  <c r="BC1067" i="1"/>
  <c r="BB1067" i="1"/>
  <c r="BD2110" i="1"/>
  <c r="BC2110" i="1"/>
  <c r="BB2110" i="1"/>
  <c r="BE2110" i="1"/>
  <c r="BD3279" i="1"/>
  <c r="BC3279" i="1"/>
  <c r="BB3279" i="1"/>
  <c r="BE3279" i="1"/>
  <c r="BM867" i="1"/>
  <c r="BL867" i="1"/>
  <c r="BO867" i="1"/>
  <c r="BN867" i="1"/>
  <c r="BC780" i="1"/>
  <c r="BE780" i="1"/>
  <c r="BD780" i="1"/>
  <c r="BB780" i="1"/>
  <c r="BB2327" i="1"/>
  <c r="BE2327" i="1"/>
  <c r="BC2327" i="1"/>
  <c r="BD2327" i="1"/>
  <c r="BE451" i="1"/>
  <c r="BD451" i="1"/>
  <c r="BC451" i="1"/>
  <c r="BB451" i="1"/>
  <c r="BY55" i="1"/>
  <c r="BW55" i="1"/>
  <c r="BX55" i="1"/>
  <c r="BV55" i="1"/>
  <c r="BE2680" i="1"/>
  <c r="BD2680" i="1"/>
  <c r="BB2680" i="1"/>
  <c r="BC2680" i="1"/>
  <c r="BE430" i="1"/>
  <c r="BD430" i="1"/>
  <c r="BC430" i="1"/>
  <c r="BB430" i="1"/>
  <c r="BO713" i="1"/>
  <c r="BM713" i="1"/>
  <c r="BL713" i="1"/>
  <c r="BN713" i="1"/>
  <c r="BM825" i="1"/>
  <c r="BL825" i="1"/>
  <c r="BO825" i="1"/>
  <c r="BN825" i="1"/>
  <c r="BC1676" i="1"/>
  <c r="BB1676" i="1"/>
  <c r="BE1676" i="1"/>
  <c r="BD1676" i="1"/>
  <c r="BL3219" i="1"/>
  <c r="BO3219" i="1"/>
  <c r="BM3219" i="1"/>
  <c r="BN3219" i="1"/>
  <c r="BD3195" i="1"/>
  <c r="BC3195" i="1"/>
  <c r="BB3195" i="1"/>
  <c r="BE3195" i="1"/>
  <c r="BD192" i="1"/>
  <c r="BC192" i="1"/>
  <c r="BB192" i="1"/>
  <c r="BE192" i="1"/>
  <c r="BC1942" i="1"/>
  <c r="BB1942" i="1"/>
  <c r="BD1942" i="1"/>
  <c r="BE1942" i="1"/>
  <c r="BO1231" i="1"/>
  <c r="BN1231" i="1"/>
  <c r="BM1231" i="1"/>
  <c r="BL1231" i="1"/>
  <c r="BE2999" i="1"/>
  <c r="BD2999" i="1"/>
  <c r="BC2999" i="1"/>
  <c r="BB2999" i="1"/>
  <c r="BO1511" i="1"/>
  <c r="BN1511" i="1"/>
  <c r="BM1511" i="1"/>
  <c r="BL1511" i="1"/>
  <c r="BE311" i="1"/>
  <c r="BD311" i="1"/>
  <c r="BC311" i="1"/>
  <c r="BB311" i="1"/>
  <c r="BC1014" i="1"/>
  <c r="BB1014" i="1"/>
  <c r="BE1014" i="1"/>
  <c r="BD1014" i="1"/>
  <c r="BC1564" i="1"/>
  <c r="BB1564" i="1"/>
  <c r="BE1564" i="1"/>
  <c r="BD1564" i="1"/>
  <c r="BC1886" i="1"/>
  <c r="BB1886" i="1"/>
  <c r="BD1886" i="1"/>
  <c r="BE1886" i="1"/>
  <c r="BC2733" i="1"/>
  <c r="BB2733" i="1"/>
  <c r="BD2733" i="1"/>
  <c r="BE2733" i="1"/>
  <c r="BC1354" i="1"/>
  <c r="BB1354" i="1"/>
  <c r="BE1354" i="1"/>
  <c r="BD1354" i="1"/>
  <c r="BE2019" i="1"/>
  <c r="BD2019" i="1"/>
  <c r="BC2019" i="1"/>
  <c r="BB2019" i="1"/>
  <c r="BO1070" i="1"/>
  <c r="BN1070" i="1"/>
  <c r="BM1070" i="1"/>
  <c r="BL1070" i="1"/>
  <c r="BE1935" i="1"/>
  <c r="BD1935" i="1"/>
  <c r="BC1935" i="1"/>
  <c r="BB1935" i="1"/>
  <c r="BO2691" i="1"/>
  <c r="BN2691" i="1"/>
  <c r="BM2691" i="1"/>
  <c r="BL2691" i="1"/>
  <c r="BO1690" i="1"/>
  <c r="BN1690" i="1"/>
  <c r="BM1690" i="1"/>
  <c r="BL1690" i="1"/>
  <c r="BE1963" i="1"/>
  <c r="BD1963" i="1"/>
  <c r="BC1963" i="1"/>
  <c r="BB1963" i="1"/>
  <c r="BO489" i="1"/>
  <c r="BN489" i="1"/>
  <c r="BM489" i="1"/>
  <c r="BL489" i="1"/>
  <c r="BE2726" i="1"/>
  <c r="BD2726" i="1"/>
  <c r="BC2726" i="1"/>
  <c r="BB2726" i="1"/>
  <c r="BO1098" i="1"/>
  <c r="BN1098" i="1"/>
  <c r="BM1098" i="1"/>
  <c r="BL1098" i="1"/>
  <c r="BE1991" i="1"/>
  <c r="BD1991" i="1"/>
  <c r="BC1991" i="1"/>
  <c r="BB1991" i="1"/>
  <c r="BO1630" i="1"/>
  <c r="BN1630" i="1"/>
  <c r="BM1630" i="1"/>
  <c r="BL1630" i="1"/>
  <c r="BO2348" i="1"/>
  <c r="BN2348" i="1"/>
  <c r="BL2348" i="1"/>
  <c r="BM2348" i="1"/>
  <c r="BC1760" i="1"/>
  <c r="BB1760" i="1"/>
  <c r="BE1760" i="1"/>
  <c r="BD1760" i="1"/>
  <c r="BB2141" i="1"/>
  <c r="BE2141" i="1"/>
  <c r="BD2141" i="1"/>
  <c r="BC2141" i="1"/>
  <c r="BD108" i="1"/>
  <c r="BC108" i="1"/>
  <c r="BB108" i="1"/>
  <c r="BE108" i="1"/>
  <c r="BL1977" i="1"/>
  <c r="BO1977" i="1"/>
  <c r="BM1977" i="1"/>
  <c r="BN1977" i="1"/>
  <c r="BL216" i="1"/>
  <c r="BN216" i="1"/>
  <c r="BO216" i="1"/>
  <c r="BM216" i="1"/>
  <c r="BM3485" i="1"/>
  <c r="BO3485" i="1"/>
  <c r="BN3485" i="1"/>
  <c r="BL3485" i="1"/>
  <c r="BO601" i="1"/>
  <c r="BM601" i="1"/>
  <c r="BL601" i="1"/>
  <c r="BN601" i="1"/>
  <c r="BE871" i="1"/>
  <c r="BD871" i="1"/>
  <c r="BC871" i="1"/>
  <c r="BB871" i="1"/>
  <c r="BB2341" i="1"/>
  <c r="BE2341" i="1"/>
  <c r="BC2341" i="1"/>
  <c r="BD2341" i="1"/>
  <c r="BC794" i="1"/>
  <c r="BE794" i="1"/>
  <c r="BD794" i="1"/>
  <c r="BB794" i="1"/>
  <c r="BE1123" i="1"/>
  <c r="BD1123" i="1"/>
  <c r="BC1123" i="1"/>
  <c r="BB1123" i="1"/>
  <c r="BD3517" i="1"/>
  <c r="BE3517" i="1"/>
  <c r="BB3517" i="1"/>
  <c r="BC3517" i="1"/>
  <c r="BE395" i="1"/>
  <c r="BD395" i="1"/>
  <c r="BC395" i="1"/>
  <c r="BB395" i="1"/>
  <c r="BN1144" i="1"/>
  <c r="BM1144" i="1"/>
  <c r="BL1144" i="1"/>
  <c r="BO1144" i="1"/>
  <c r="BL675" i="1"/>
  <c r="BO675" i="1"/>
  <c r="BN675" i="1"/>
  <c r="BM675" i="1"/>
  <c r="BO685" i="1"/>
  <c r="BM685" i="1"/>
  <c r="BL685" i="1"/>
  <c r="BN685" i="1"/>
  <c r="BC2652" i="1"/>
  <c r="BB2652" i="1"/>
  <c r="BD2652" i="1"/>
  <c r="BE2652" i="1"/>
  <c r="BC3030" i="1"/>
  <c r="BB3030" i="1"/>
  <c r="BE3030" i="1"/>
  <c r="BD3030" i="1"/>
  <c r="BC916" i="1"/>
  <c r="BB916" i="1"/>
  <c r="BE916" i="1"/>
  <c r="BD916" i="1"/>
  <c r="BE2288" i="1"/>
  <c r="BD2288" i="1"/>
  <c r="BC2288" i="1"/>
  <c r="BB2288" i="1"/>
  <c r="BD2530" i="1"/>
  <c r="BC2530" i="1"/>
  <c r="BB2530" i="1"/>
  <c r="BE2530" i="1"/>
  <c r="BE633" i="1"/>
  <c r="BD633" i="1"/>
  <c r="BC633" i="1"/>
  <c r="BB633" i="1"/>
  <c r="BC1802" i="1"/>
  <c r="BB1802" i="1"/>
  <c r="BD1802" i="1"/>
  <c r="BE1802" i="1"/>
  <c r="BO1497" i="1"/>
  <c r="BN1497" i="1"/>
  <c r="BM1497" i="1"/>
  <c r="BL1497" i="1"/>
  <c r="BL1655" i="1"/>
  <c r="BO1655" i="1"/>
  <c r="BN1655" i="1"/>
  <c r="BM1655" i="1"/>
  <c r="BD3615" i="1"/>
  <c r="BE3615" i="1"/>
  <c r="BC3615" i="1"/>
  <c r="BB3615" i="1"/>
  <c r="BE437" i="1"/>
  <c r="BD437" i="1"/>
  <c r="BC437" i="1"/>
  <c r="BB437" i="1"/>
  <c r="BD2516" i="1"/>
  <c r="BC2516" i="1"/>
  <c r="BB2516" i="1"/>
  <c r="BE2516" i="1"/>
  <c r="BL76" i="1"/>
  <c r="BN76" i="1"/>
  <c r="BO76" i="1"/>
  <c r="BM76" i="1"/>
  <c r="BC2040" i="1"/>
  <c r="BB2040" i="1"/>
  <c r="BD2040" i="1"/>
  <c r="BE2040" i="1"/>
  <c r="BE1301" i="1"/>
  <c r="BD1301" i="1"/>
  <c r="BC1301" i="1"/>
  <c r="BB1301" i="1"/>
  <c r="BE1525" i="1"/>
  <c r="BD1525" i="1"/>
  <c r="BC1525" i="1"/>
  <c r="BB1525" i="1"/>
  <c r="BO1672" i="1"/>
  <c r="BN1672" i="1"/>
  <c r="BM1672" i="1"/>
  <c r="BL1672" i="1"/>
  <c r="BE1777" i="1"/>
  <c r="BD1777" i="1"/>
  <c r="BB1777" i="1"/>
  <c r="BC1777" i="1"/>
  <c r="BE1399" i="1"/>
  <c r="BD1399" i="1"/>
  <c r="BC1399" i="1"/>
  <c r="BB1399" i="1"/>
  <c r="BO2376" i="1"/>
  <c r="BN2376" i="1"/>
  <c r="BL2376" i="1"/>
  <c r="BM2376" i="1"/>
  <c r="BO1242" i="1"/>
  <c r="BN1242" i="1"/>
  <c r="BM1242" i="1"/>
  <c r="BL1242" i="1"/>
  <c r="BO391" i="1"/>
  <c r="BN391" i="1"/>
  <c r="BM391" i="1"/>
  <c r="BL391" i="1"/>
  <c r="BE1473" i="1"/>
  <c r="BD1473" i="1"/>
  <c r="BC1473" i="1"/>
  <c r="BB1473" i="1"/>
  <c r="BE2740" i="1"/>
  <c r="BD2740" i="1"/>
  <c r="BC2740" i="1"/>
  <c r="BB2740" i="1"/>
  <c r="BL3611" i="1"/>
  <c r="BM3611" i="1"/>
  <c r="BO3611" i="1"/>
  <c r="BN3611" i="1"/>
  <c r="BE3534" i="1"/>
  <c r="BB3534" i="1"/>
  <c r="BD3534" i="1"/>
  <c r="BC3534" i="1"/>
  <c r="BE1711" i="1"/>
  <c r="BD1711" i="1"/>
  <c r="BC1711" i="1"/>
  <c r="BB1711" i="1"/>
  <c r="BE1445" i="1"/>
  <c r="BD1445" i="1"/>
  <c r="BC1445" i="1"/>
  <c r="BB1445" i="1"/>
  <c r="BN3482" i="1"/>
  <c r="BL3482" i="1"/>
  <c r="BO3482" i="1"/>
  <c r="BM3482" i="1"/>
  <c r="BE3065" i="1"/>
  <c r="BD3065" i="1"/>
  <c r="BC3065" i="1"/>
  <c r="BB3065" i="1"/>
  <c r="BN3450" i="1"/>
  <c r="BM3450" i="1"/>
  <c r="BO3450" i="1"/>
  <c r="BL3450" i="1"/>
  <c r="BD2904" i="1"/>
  <c r="BC2904" i="1"/>
  <c r="BB2904" i="1"/>
  <c r="BE2904" i="1"/>
  <c r="BE3023" i="1"/>
  <c r="BD3023" i="1"/>
  <c r="BC3023" i="1"/>
  <c r="BB3023" i="1"/>
  <c r="BC570" i="1"/>
  <c r="BE570" i="1"/>
  <c r="BD570" i="1"/>
  <c r="BB570" i="1"/>
  <c r="BN2656" i="1"/>
  <c r="BM2656" i="1"/>
  <c r="BL2656" i="1"/>
  <c r="BO2656" i="1"/>
  <c r="BO248" i="1"/>
  <c r="BN248" i="1"/>
  <c r="BM248" i="1"/>
  <c r="BL248" i="1"/>
  <c r="BO762" i="1"/>
  <c r="BN762" i="1"/>
  <c r="BM762" i="1"/>
  <c r="BL762" i="1"/>
  <c r="BE3258" i="1"/>
  <c r="BD3258" i="1"/>
  <c r="BC3258" i="1"/>
  <c r="BB3258" i="1"/>
  <c r="BE2631" i="1"/>
  <c r="BD2631" i="1"/>
  <c r="BC2631" i="1"/>
  <c r="BB2631" i="1"/>
  <c r="BO94" i="1"/>
  <c r="BN94" i="1"/>
  <c r="BM94" i="1"/>
  <c r="BL94" i="1"/>
  <c r="BE2617" i="1"/>
  <c r="BD2617" i="1"/>
  <c r="BC2617" i="1"/>
  <c r="BB2617" i="1"/>
  <c r="BE3125" i="1"/>
  <c r="BD3125" i="1"/>
  <c r="BB3125" i="1"/>
  <c r="BC3125" i="1"/>
  <c r="BE2621" i="1"/>
  <c r="BD2621" i="1"/>
  <c r="BC2621" i="1"/>
  <c r="BB2621" i="1"/>
  <c r="BD3587" i="1"/>
  <c r="BE3587" i="1"/>
  <c r="BC3587" i="1"/>
  <c r="BB3587" i="1"/>
  <c r="BE3314" i="1"/>
  <c r="BD3314" i="1"/>
  <c r="BC3314" i="1"/>
  <c r="BB3314" i="1"/>
  <c r="BE3387" i="1"/>
  <c r="BD3387" i="1"/>
  <c r="BC3387" i="1"/>
  <c r="BB3387" i="1"/>
  <c r="BO223" i="1"/>
  <c r="BN223" i="1"/>
  <c r="BM223" i="1"/>
  <c r="BL223" i="1"/>
  <c r="BO209" i="1"/>
  <c r="BN209" i="1"/>
  <c r="BM209" i="1"/>
  <c r="BL209" i="1"/>
  <c r="BE1658" i="1"/>
  <c r="BD1658" i="1"/>
  <c r="BC1658" i="1"/>
  <c r="BB1658" i="1"/>
  <c r="BO167" i="1"/>
  <c r="BN167" i="1"/>
  <c r="BM167" i="1"/>
  <c r="BL167" i="1"/>
  <c r="BE1700" i="1"/>
  <c r="BD1700" i="1"/>
  <c r="BC1700" i="1"/>
  <c r="BB1700" i="1"/>
  <c r="BO3177" i="1"/>
  <c r="BN3177" i="1"/>
  <c r="BM3177" i="1"/>
  <c r="BL3177" i="1"/>
  <c r="BE2845" i="1"/>
  <c r="BD2845" i="1"/>
  <c r="BC2845" i="1"/>
  <c r="BB2845" i="1"/>
  <c r="BE1350" i="1"/>
  <c r="BD1350" i="1"/>
  <c r="BC1350" i="1"/>
  <c r="BB1350" i="1"/>
  <c r="BE2813" i="1"/>
  <c r="BD2813" i="1"/>
  <c r="BC2813" i="1"/>
  <c r="BB2813" i="1"/>
  <c r="BE1448" i="1"/>
  <c r="BD1448" i="1"/>
  <c r="BC1448" i="1"/>
  <c r="BB1448" i="1"/>
  <c r="BE2439" i="1"/>
  <c r="BD2439" i="1"/>
  <c r="BC2439" i="1"/>
  <c r="BB2439" i="1"/>
  <c r="BO3569" i="1"/>
  <c r="BM3569" i="1"/>
  <c r="BL3569" i="1"/>
  <c r="BN3569" i="1"/>
  <c r="BD2974" i="1"/>
  <c r="BC2974" i="1"/>
  <c r="BB2974" i="1"/>
  <c r="BE2974" i="1"/>
  <c r="BD2876" i="1"/>
  <c r="BC2876" i="1"/>
  <c r="BB2876" i="1"/>
  <c r="BE2876" i="1"/>
  <c r="BD2890" i="1"/>
  <c r="BC2890" i="1"/>
  <c r="BB2890" i="1"/>
  <c r="BE2890" i="1"/>
  <c r="BE2589" i="1"/>
  <c r="BD2589" i="1"/>
  <c r="BC2589" i="1"/>
  <c r="BB2589" i="1"/>
  <c r="BC3688" i="1"/>
  <c r="BB3688" i="1"/>
  <c r="BE3688" i="1"/>
  <c r="BD3688" i="1"/>
  <c r="BE2607" i="1"/>
  <c r="BD2607" i="1"/>
  <c r="BC2607" i="1"/>
  <c r="BB2607" i="1"/>
  <c r="BN3468" i="1"/>
  <c r="BL3468" i="1"/>
  <c r="BO3468" i="1"/>
  <c r="BM3468" i="1"/>
  <c r="BO2096" i="1"/>
  <c r="BN2096" i="1"/>
  <c r="BM2096" i="1"/>
  <c r="BL2096" i="1"/>
  <c r="BE31" i="1"/>
  <c r="BD31" i="1"/>
  <c r="BC31" i="1"/>
  <c r="BB31" i="1"/>
  <c r="BE3009" i="1"/>
  <c r="BD3009" i="1"/>
  <c r="BC3009" i="1"/>
  <c r="BB3009" i="1"/>
  <c r="BE3573" i="1"/>
  <c r="BC3573" i="1"/>
  <c r="BB3573" i="1"/>
  <c r="BD3573" i="1"/>
  <c r="BE3475" i="1"/>
  <c r="BC3475" i="1"/>
  <c r="BB3475" i="1"/>
  <c r="BD3475" i="1"/>
  <c r="BC2677" i="1"/>
  <c r="BE2677" i="1"/>
  <c r="BD2677" i="1"/>
  <c r="BB2677" i="1"/>
  <c r="BO2792" i="1"/>
  <c r="BN2792" i="1"/>
  <c r="BM2792" i="1"/>
  <c r="BL2792" i="1"/>
  <c r="BN2614" i="1"/>
  <c r="BM2614" i="1"/>
  <c r="BL2614" i="1"/>
  <c r="BO2614" i="1"/>
  <c r="BE171" i="1"/>
  <c r="BD171" i="1"/>
  <c r="BC171" i="1"/>
  <c r="BB171" i="1"/>
  <c r="BE3181" i="1"/>
  <c r="BD3181" i="1"/>
  <c r="BB3181" i="1"/>
  <c r="BC3181" i="1"/>
  <c r="BE199" i="1"/>
  <c r="BD199" i="1"/>
  <c r="BC199" i="1"/>
  <c r="BB199" i="1"/>
  <c r="BD2323" i="1"/>
  <c r="BC2323" i="1"/>
  <c r="BB2323" i="1"/>
  <c r="BE2323" i="1"/>
  <c r="BE286" i="1"/>
  <c r="BD286" i="1"/>
  <c r="BC286" i="1"/>
  <c r="BB286" i="1"/>
  <c r="BE2785" i="1"/>
  <c r="BD2785" i="1"/>
  <c r="BC2785" i="1"/>
  <c r="BB2785" i="1"/>
  <c r="BO181" i="1"/>
  <c r="BN181" i="1"/>
  <c r="BM181" i="1"/>
  <c r="BL181" i="1"/>
  <c r="BE1910" i="1"/>
  <c r="BD1910" i="1"/>
  <c r="BC1910" i="1"/>
  <c r="BB1910" i="1"/>
  <c r="BE1868" i="1"/>
  <c r="BD1868" i="1"/>
  <c r="BC1868" i="1"/>
  <c r="BB1868" i="1"/>
  <c r="BE2771" i="1"/>
  <c r="BD2771" i="1"/>
  <c r="BC2771" i="1"/>
  <c r="BB2771" i="1"/>
  <c r="BD38" i="1"/>
  <c r="BB38" i="1"/>
  <c r="BE38" i="1"/>
  <c r="BC38" i="1"/>
  <c r="BE1882" i="1"/>
  <c r="BD1882" i="1"/>
  <c r="BC1882" i="1"/>
  <c r="BB1882" i="1"/>
  <c r="BC3674" i="1"/>
  <c r="BB3674" i="1"/>
  <c r="BD3674" i="1"/>
  <c r="BE3674" i="1"/>
  <c r="BE1476" i="1"/>
  <c r="BD1476" i="1"/>
  <c r="BC1476" i="1"/>
  <c r="BB1476" i="1"/>
  <c r="BE1924" i="1"/>
  <c r="BD1924" i="1"/>
  <c r="BC1924" i="1"/>
  <c r="BB1924" i="1"/>
  <c r="BO41" i="1"/>
  <c r="BN41" i="1"/>
  <c r="BM41" i="1"/>
  <c r="BL41" i="1"/>
  <c r="BO2043" i="1"/>
  <c r="BN2043" i="1"/>
  <c r="BM2043" i="1"/>
  <c r="BL2043" i="1"/>
  <c r="BO692" i="1"/>
  <c r="BN692" i="1"/>
  <c r="BM692" i="1"/>
  <c r="BL692" i="1"/>
  <c r="BN552" i="1"/>
  <c r="BM552" i="1"/>
  <c r="BO552" i="1"/>
  <c r="BL552" i="1"/>
  <c r="BE87" i="1"/>
  <c r="BD87" i="1"/>
  <c r="BC87" i="1"/>
  <c r="BB87" i="1"/>
  <c r="BO125" i="1"/>
  <c r="BN125" i="1"/>
  <c r="BM125" i="1"/>
  <c r="BL125" i="1"/>
  <c r="BO83" i="1"/>
  <c r="BN83" i="1"/>
  <c r="BM83" i="1"/>
  <c r="BL83" i="1"/>
  <c r="BM59" i="1"/>
  <c r="BL59" i="1"/>
  <c r="BO59" i="1"/>
  <c r="BN59" i="1"/>
  <c r="BE2799" i="1"/>
  <c r="BD2799" i="1"/>
  <c r="BC2799" i="1"/>
  <c r="BB2799" i="1"/>
  <c r="BL3520" i="1"/>
  <c r="BO3520" i="1"/>
  <c r="BN3520" i="1"/>
  <c r="BM3520" i="1"/>
  <c r="BE1305" i="1"/>
  <c r="BD1305" i="1"/>
  <c r="BC1305" i="1"/>
  <c r="BB1305" i="1"/>
  <c r="BO2026" i="1"/>
  <c r="BN2026" i="1"/>
  <c r="BM2026" i="1"/>
  <c r="BL2026" i="1"/>
  <c r="BE2089" i="1"/>
  <c r="BD2089" i="1"/>
  <c r="BC2089" i="1"/>
  <c r="BB2089" i="1"/>
  <c r="BO1042" i="1"/>
  <c r="BN1042" i="1"/>
  <c r="BM1042" i="1"/>
  <c r="BL1042" i="1"/>
  <c r="BE1207" i="1"/>
  <c r="BD1207" i="1"/>
  <c r="BC1207" i="1"/>
  <c r="BB1207" i="1"/>
  <c r="BB3184" i="1"/>
  <c r="BE3184" i="1"/>
  <c r="BD3184" i="1"/>
  <c r="BC3184" i="1"/>
  <c r="BE1249" i="1"/>
  <c r="BD1249" i="1"/>
  <c r="BC1249" i="1"/>
  <c r="BB1249" i="1"/>
  <c r="BO1844" i="1"/>
  <c r="BN1844" i="1"/>
  <c r="BM1844" i="1"/>
  <c r="BL1844" i="1"/>
  <c r="BD220" i="1"/>
  <c r="BC220" i="1"/>
  <c r="BB220" i="1"/>
  <c r="BE220" i="1"/>
  <c r="BE318" i="1"/>
  <c r="BD318" i="1"/>
  <c r="BC318" i="1"/>
  <c r="BB318" i="1"/>
  <c r="BL661" i="1"/>
  <c r="BO661" i="1"/>
  <c r="BN661" i="1"/>
  <c r="BM661" i="1"/>
  <c r="BL731" i="1"/>
  <c r="BO731" i="1"/>
  <c r="BN731" i="1"/>
  <c r="BM731" i="1"/>
  <c r="BE283" i="1"/>
  <c r="BD283" i="1"/>
  <c r="BC283" i="1"/>
  <c r="BB283" i="1"/>
  <c r="BO2915" i="1"/>
  <c r="BN2915" i="1"/>
  <c r="BL2915" i="1"/>
  <c r="BM2915" i="1"/>
  <c r="BE297" i="1"/>
  <c r="BD297" i="1"/>
  <c r="BC297" i="1"/>
  <c r="BB297" i="1"/>
  <c r="BM3107" i="1"/>
  <c r="BL3107" i="1"/>
  <c r="BO3107" i="1"/>
  <c r="BN3107" i="1"/>
  <c r="BD2404" i="1"/>
  <c r="BB2404" i="1"/>
  <c r="BE2404" i="1"/>
  <c r="BC2404" i="1"/>
  <c r="BM272" i="1"/>
  <c r="BL272" i="1"/>
  <c r="BO272" i="1"/>
  <c r="BN272" i="1"/>
  <c r="BE1385" i="1"/>
  <c r="BD1385" i="1"/>
  <c r="BC1385" i="1"/>
  <c r="BB1385" i="1"/>
  <c r="BE1039" i="1"/>
  <c r="BD1039" i="1"/>
  <c r="BC1039" i="1"/>
  <c r="BB1039" i="1"/>
  <c r="BO1651" i="1"/>
  <c r="BN1651" i="1"/>
  <c r="BM1651" i="1"/>
  <c r="BL1651" i="1"/>
  <c r="BC1928" i="1"/>
  <c r="BB1928" i="1"/>
  <c r="BD1928" i="1"/>
  <c r="BE1928" i="1"/>
  <c r="BO1406" i="1"/>
  <c r="BN1406" i="1"/>
  <c r="BM1406" i="1"/>
  <c r="BL1406" i="1"/>
  <c r="BE997" i="1"/>
  <c r="BD997" i="1"/>
  <c r="BC997" i="1"/>
  <c r="BB997" i="1"/>
  <c r="BO1357" i="1"/>
  <c r="BN1357" i="1"/>
  <c r="BM1357" i="1"/>
  <c r="BL1357" i="1"/>
  <c r="BO1175" i="1"/>
  <c r="BN1175" i="1"/>
  <c r="BM1175" i="1"/>
  <c r="BL1175" i="1"/>
  <c r="BC2012" i="1"/>
  <c r="BB2012" i="1"/>
  <c r="BD2012" i="1"/>
  <c r="BE2012" i="1"/>
  <c r="BM1133" i="1"/>
  <c r="BL1133" i="1"/>
  <c r="BO1133" i="1"/>
  <c r="BN1133" i="1"/>
  <c r="BB2257" i="1"/>
  <c r="BE2257" i="1"/>
  <c r="BC2257" i="1"/>
  <c r="BD2257" i="1"/>
  <c r="BC696" i="1"/>
  <c r="BE696" i="1"/>
  <c r="BD696" i="1"/>
  <c r="BB696" i="1"/>
  <c r="BL118" i="1"/>
  <c r="BN118" i="1"/>
  <c r="BO118" i="1"/>
  <c r="BM118" i="1"/>
  <c r="BL34" i="1"/>
  <c r="BN34" i="1"/>
  <c r="BO34" i="1"/>
  <c r="BM34" i="1"/>
  <c r="BL2442" i="1"/>
  <c r="BO2442" i="1"/>
  <c r="BM2442" i="1"/>
  <c r="BN2442" i="1"/>
  <c r="BL2162" i="1"/>
  <c r="BO2162" i="1"/>
  <c r="BN2162" i="1"/>
  <c r="BM2162" i="1"/>
  <c r="BO458" i="1"/>
  <c r="BN458" i="1"/>
  <c r="BM458" i="1"/>
  <c r="BL458" i="1"/>
  <c r="BO1427" i="1"/>
  <c r="BN1427" i="1"/>
  <c r="BM1427" i="1"/>
  <c r="BL1427" i="1"/>
  <c r="BC832" i="1"/>
  <c r="BB832" i="1"/>
  <c r="BE832" i="1"/>
  <c r="BD832" i="1"/>
  <c r="BB2894" i="1"/>
  <c r="BE2894" i="1"/>
  <c r="BC2894" i="1"/>
  <c r="BD2894" i="1"/>
  <c r="BE1581" i="1"/>
  <c r="BD1581" i="1"/>
  <c r="BC1581" i="1"/>
  <c r="BB1581" i="1"/>
  <c r="BE1861" i="1"/>
  <c r="BD1861" i="1"/>
  <c r="BB1861" i="1"/>
  <c r="BC1861" i="1"/>
  <c r="BE339" i="1"/>
  <c r="BD339" i="1"/>
  <c r="BC339" i="1"/>
  <c r="BB339" i="1"/>
  <c r="BN920" i="1"/>
  <c r="BM920" i="1"/>
  <c r="BL920" i="1"/>
  <c r="BO920" i="1"/>
  <c r="BN3454" i="1"/>
  <c r="BL3454" i="1"/>
  <c r="BO3454" i="1"/>
  <c r="BM3454" i="1"/>
  <c r="BE2841" i="1"/>
  <c r="BD2841" i="1"/>
  <c r="BC2841" i="1"/>
  <c r="BB2841" i="1"/>
  <c r="BO2957" i="1"/>
  <c r="BN2957" i="1"/>
  <c r="BL2957" i="1"/>
  <c r="BM2957" i="1"/>
  <c r="BO1329" i="1"/>
  <c r="BN1329" i="1"/>
  <c r="BM1329" i="1"/>
  <c r="BL1329" i="1"/>
  <c r="BC3016" i="1"/>
  <c r="BB3016" i="1"/>
  <c r="BE3016" i="1"/>
  <c r="BD3016" i="1"/>
  <c r="BC1984" i="1"/>
  <c r="BB1984" i="1"/>
  <c r="BD1984" i="1"/>
  <c r="BE1984" i="1"/>
  <c r="BL773" i="1"/>
  <c r="BO773" i="1"/>
  <c r="BN773" i="1"/>
  <c r="BM773" i="1"/>
  <c r="BD3433" i="1"/>
  <c r="BC3433" i="1"/>
  <c r="BB3433" i="1"/>
  <c r="BE3433" i="1"/>
  <c r="BE927" i="1"/>
  <c r="BD927" i="1"/>
  <c r="BC927" i="1"/>
  <c r="BB927" i="1"/>
  <c r="BL745" i="1"/>
  <c r="BO745" i="1"/>
  <c r="BN745" i="1"/>
  <c r="BM745" i="1"/>
  <c r="BO444" i="1"/>
  <c r="BN444" i="1"/>
  <c r="BM444" i="1"/>
  <c r="BL444" i="1"/>
  <c r="BO1707" i="1"/>
  <c r="BN1707" i="1"/>
  <c r="BM1707" i="1"/>
  <c r="BL1707" i="1"/>
  <c r="BO2320" i="1"/>
  <c r="BN2320" i="1"/>
  <c r="BL2320" i="1"/>
  <c r="BM2320" i="1"/>
  <c r="BY2505" i="1"/>
  <c r="BX2505" i="1"/>
  <c r="BV2505" i="1"/>
  <c r="BW2505" i="1"/>
  <c r="BB2197" i="1"/>
  <c r="BE2197" i="1"/>
  <c r="BD2197" i="1"/>
  <c r="BC2197" i="1"/>
  <c r="BO1490" i="1"/>
  <c r="BN1490" i="1"/>
  <c r="BM1490" i="1"/>
  <c r="BL1490" i="1"/>
  <c r="BE2939" i="1"/>
  <c r="BD2939" i="1"/>
  <c r="BC2939" i="1"/>
  <c r="BB2939" i="1"/>
  <c r="BC1662" i="1"/>
  <c r="BB1662" i="1"/>
  <c r="BE1662" i="1"/>
  <c r="BD1662" i="1"/>
  <c r="BO1763" i="1"/>
  <c r="BN1763" i="1"/>
  <c r="BM1763" i="1"/>
  <c r="BL1763" i="1"/>
  <c r="BN934" i="1"/>
  <c r="BM934" i="1"/>
  <c r="BL934" i="1"/>
  <c r="BO934" i="1"/>
  <c r="BC1424" i="1"/>
  <c r="BB1424" i="1"/>
  <c r="BE1424" i="1"/>
  <c r="BD1424" i="1"/>
  <c r="BC626" i="1"/>
  <c r="BE626" i="1"/>
  <c r="BD626" i="1"/>
  <c r="BB626" i="1"/>
  <c r="BE493" i="1"/>
  <c r="BD493" i="1"/>
  <c r="BC493" i="1"/>
  <c r="BB493" i="1"/>
  <c r="BE857" i="1"/>
  <c r="BD857" i="1"/>
  <c r="BC857" i="1"/>
  <c r="BB857" i="1"/>
  <c r="BC738" i="1"/>
  <c r="BE738" i="1"/>
  <c r="BD738" i="1"/>
  <c r="BB738" i="1"/>
  <c r="BE1721" i="1"/>
  <c r="BD1721" i="1"/>
  <c r="BC1721" i="1"/>
  <c r="BB1721" i="1"/>
  <c r="BE1595" i="1"/>
  <c r="BD1595" i="1"/>
  <c r="BC1595" i="1"/>
  <c r="BB1595" i="1"/>
  <c r="BO3734" i="1"/>
  <c r="BN3734" i="1"/>
  <c r="BM3734" i="1"/>
  <c r="BL3734" i="1"/>
  <c r="BM2561" i="1"/>
  <c r="BL2561" i="1"/>
  <c r="BN2561" i="1"/>
  <c r="BO2561" i="1"/>
  <c r="BM454" i="1"/>
  <c r="BL454" i="1"/>
  <c r="BO454" i="1"/>
  <c r="BN454" i="1"/>
  <c r="BO629" i="1"/>
  <c r="BM629" i="1"/>
  <c r="BL629" i="1"/>
  <c r="BN629" i="1"/>
  <c r="BL1193" i="1"/>
  <c r="BO1193" i="1"/>
  <c r="BN1193" i="1"/>
  <c r="BM1193" i="1"/>
  <c r="BN3034" i="1"/>
  <c r="BM3034" i="1"/>
  <c r="BL3034" i="1"/>
  <c r="BO3034" i="1"/>
  <c r="BV377" i="1"/>
  <c r="BY377" i="1"/>
  <c r="BX377" i="1"/>
  <c r="BW377" i="1"/>
  <c r="BL188" i="1"/>
  <c r="BO188" i="1"/>
  <c r="BN188" i="1"/>
  <c r="BM188" i="1"/>
  <c r="BL3128" i="1"/>
  <c r="BN3128" i="1"/>
  <c r="BO3128" i="1"/>
  <c r="BM3128" i="1"/>
  <c r="BL90" i="1"/>
  <c r="BO90" i="1"/>
  <c r="BN90" i="1"/>
  <c r="BM90" i="1"/>
  <c r="BM3646" i="1"/>
  <c r="BN3646" i="1"/>
  <c r="BO3646" i="1"/>
  <c r="BL3646" i="1"/>
  <c r="BC3072" i="1"/>
  <c r="BB3072" i="1"/>
  <c r="BE3072" i="1"/>
  <c r="BD3072" i="1"/>
  <c r="BC1396" i="1"/>
  <c r="BB1396" i="1"/>
  <c r="BE1396" i="1"/>
  <c r="BD1396" i="1"/>
  <c r="BM3653" i="1"/>
  <c r="BN3653" i="1"/>
  <c r="BL3653" i="1"/>
  <c r="BO3653" i="1"/>
  <c r="BL202" i="1"/>
  <c r="BO202" i="1"/>
  <c r="BM202" i="1"/>
  <c r="BN202" i="1"/>
  <c r="BC1970" i="1"/>
  <c r="BB1970" i="1"/>
  <c r="BD1970" i="1"/>
  <c r="BE1970" i="1"/>
  <c r="BY2463" i="1"/>
  <c r="BX2463" i="1"/>
  <c r="BV2463" i="1"/>
  <c r="BW2463" i="1"/>
  <c r="BE507" i="1"/>
  <c r="BD507" i="1"/>
  <c r="BC507" i="1"/>
  <c r="BB507" i="1"/>
  <c r="BO2362" i="1"/>
  <c r="BN2362" i="1"/>
  <c r="BL2362" i="1"/>
  <c r="BM2362" i="1"/>
  <c r="BE1735" i="1"/>
  <c r="BD1735" i="1"/>
  <c r="BC1735" i="1"/>
  <c r="BB1735" i="1"/>
  <c r="BE2736" i="1"/>
  <c r="BD2736" i="1"/>
  <c r="BB2736" i="1"/>
  <c r="BC2736" i="1"/>
  <c r="BE2547" i="1"/>
  <c r="BD2547" i="1"/>
  <c r="BB2547" i="1"/>
  <c r="BC2547" i="1"/>
  <c r="BE1361" i="1"/>
  <c r="BD1361" i="1"/>
  <c r="BC1361" i="1"/>
  <c r="BB1361" i="1"/>
  <c r="BE1921" i="1"/>
  <c r="BD1921" i="1"/>
  <c r="BC1921" i="1"/>
  <c r="BB1921" i="1"/>
  <c r="BO1228" i="1"/>
  <c r="BN1228" i="1"/>
  <c r="BM1228" i="1"/>
  <c r="BL1228" i="1"/>
  <c r="BE1823" i="1"/>
  <c r="BD1823" i="1"/>
  <c r="BC1823" i="1"/>
  <c r="BB1823" i="1"/>
  <c r="BE1543" i="1"/>
  <c r="BD1543" i="1"/>
  <c r="BC1543" i="1"/>
  <c r="BB1543" i="1"/>
  <c r="BO1998" i="1"/>
  <c r="BN1998" i="1"/>
  <c r="BM1998" i="1"/>
  <c r="BL1998" i="1"/>
  <c r="BE1431" i="1"/>
  <c r="BD1431" i="1"/>
  <c r="BC1431" i="1"/>
  <c r="BB1431" i="1"/>
  <c r="BD3566" i="1"/>
  <c r="BC3566" i="1"/>
  <c r="BE3566" i="1"/>
  <c r="BB3566" i="1"/>
  <c r="BO1648" i="1"/>
  <c r="BN1648" i="1"/>
  <c r="BM1648" i="1"/>
  <c r="BL1648" i="1"/>
  <c r="BE1809" i="1"/>
  <c r="BD1809" i="1"/>
  <c r="BC1809" i="1"/>
  <c r="BB1809" i="1"/>
  <c r="BE1221" i="1"/>
  <c r="BD1221" i="1"/>
  <c r="BC1221" i="1"/>
  <c r="BB1221" i="1"/>
  <c r="BE1333" i="1"/>
  <c r="BD1333" i="1"/>
  <c r="BC1333" i="1"/>
  <c r="BB1333" i="1"/>
  <c r="BE2796" i="1"/>
  <c r="BD2796" i="1"/>
  <c r="BC2796" i="1"/>
  <c r="BB2796" i="1"/>
  <c r="BE1865" i="1"/>
  <c r="BD1865" i="1"/>
  <c r="BC1865" i="1"/>
  <c r="BB1865" i="1"/>
  <c r="BE2754" i="1"/>
  <c r="BD2754" i="1"/>
  <c r="BC2754" i="1"/>
  <c r="BB2754" i="1"/>
  <c r="BE1389" i="1"/>
  <c r="BD1389" i="1"/>
  <c r="BC1389" i="1"/>
  <c r="BB1389" i="1"/>
  <c r="BE1417" i="1"/>
  <c r="BD1417" i="1"/>
  <c r="BC1417" i="1"/>
  <c r="BB1417" i="1"/>
  <c r="BD2537" i="1"/>
  <c r="BC2537" i="1"/>
  <c r="BB2537" i="1"/>
  <c r="BE2537" i="1"/>
  <c r="BD2551" i="1"/>
  <c r="BC2551" i="1"/>
  <c r="BB2551" i="1"/>
  <c r="BE2551" i="1"/>
  <c r="BO3706" i="1"/>
  <c r="BN3706" i="1"/>
  <c r="BM3706" i="1"/>
  <c r="BL3706" i="1"/>
  <c r="BN2372" i="1"/>
  <c r="BM2372" i="1"/>
  <c r="BL2372" i="1"/>
  <c r="BO2372" i="1"/>
  <c r="BO1413" i="1"/>
  <c r="BN1413" i="1"/>
  <c r="BM1413" i="1"/>
  <c r="BL1413" i="1"/>
  <c r="BO360" i="1"/>
  <c r="BN360" i="1"/>
  <c r="BM360" i="1"/>
  <c r="BL360" i="1"/>
  <c r="BE1791" i="1"/>
  <c r="BD1791" i="1"/>
  <c r="BB1791" i="1"/>
  <c r="BC1791" i="1"/>
  <c r="BO1371" i="1"/>
  <c r="BN1371" i="1"/>
  <c r="BM1371" i="1"/>
  <c r="BL1371" i="1"/>
  <c r="BE2057" i="1"/>
  <c r="BD2057" i="1"/>
  <c r="BB2057" i="1"/>
  <c r="BC2057" i="1"/>
  <c r="BE479" i="1"/>
  <c r="BD479" i="1"/>
  <c r="BC479" i="1"/>
  <c r="BB479" i="1"/>
  <c r="BB2211" i="1"/>
  <c r="BE2211" i="1"/>
  <c r="BD2211" i="1"/>
  <c r="BC2211" i="1"/>
  <c r="BE2925" i="1"/>
  <c r="BD2925" i="1"/>
  <c r="BC2925" i="1"/>
  <c r="BB2925" i="1"/>
  <c r="BN962" i="1"/>
  <c r="BM962" i="1"/>
  <c r="BL962" i="1"/>
  <c r="BO962" i="1"/>
  <c r="BD150" i="1"/>
  <c r="BC150" i="1"/>
  <c r="BB150" i="1"/>
  <c r="BE150" i="1"/>
  <c r="BO1756" i="1"/>
  <c r="BN1756" i="1"/>
  <c r="BM1756" i="1"/>
  <c r="BL1756" i="1"/>
  <c r="BO1455" i="1"/>
  <c r="BN1455" i="1"/>
  <c r="BM1455" i="1"/>
  <c r="BL1455" i="1"/>
  <c r="BN1130" i="1"/>
  <c r="BM1130" i="1"/>
  <c r="BL1130" i="1"/>
  <c r="BO1130" i="1"/>
  <c r="BC1000" i="1"/>
  <c r="BB1000" i="1"/>
  <c r="BE1000" i="1"/>
  <c r="BD1000" i="1"/>
  <c r="BL244" i="1"/>
  <c r="BN244" i="1"/>
  <c r="BO244" i="1"/>
  <c r="BM244" i="1"/>
  <c r="BD3307" i="1"/>
  <c r="BC3307" i="1"/>
  <c r="BB3307" i="1"/>
  <c r="BE3307" i="1"/>
  <c r="BM965" i="1"/>
  <c r="BL965" i="1"/>
  <c r="BO965" i="1"/>
  <c r="BN965" i="1"/>
  <c r="BO783" i="1"/>
  <c r="BM783" i="1"/>
  <c r="BL783" i="1"/>
  <c r="BN783" i="1"/>
  <c r="BW251" i="1"/>
  <c r="BY251" i="1"/>
  <c r="BX251" i="1"/>
  <c r="BV251" i="1"/>
  <c r="BW97" i="1"/>
  <c r="BY97" i="1"/>
  <c r="BX97" i="1"/>
  <c r="BV97" i="1"/>
  <c r="BO1137" i="1"/>
  <c r="BN1137" i="1"/>
  <c r="BM1137" i="1"/>
  <c r="BL1137" i="1"/>
  <c r="BY2519" i="1"/>
  <c r="BX2519" i="1"/>
  <c r="BV2519" i="1"/>
  <c r="BW2519" i="1"/>
  <c r="BE941" i="1"/>
  <c r="BD941" i="1"/>
  <c r="BC941" i="1"/>
  <c r="BB941" i="1"/>
  <c r="BO1567" i="1"/>
  <c r="BN1567" i="1"/>
  <c r="BM1567" i="1"/>
  <c r="BL1567" i="1"/>
  <c r="BD3419" i="1"/>
  <c r="BC3419" i="1"/>
  <c r="BB3419" i="1"/>
  <c r="BE3419" i="1"/>
  <c r="BE983" i="1"/>
  <c r="BD983" i="1"/>
  <c r="BC983" i="1"/>
  <c r="BB983" i="1"/>
  <c r="BD2208" i="1"/>
  <c r="BC2208" i="1"/>
  <c r="BB2208" i="1"/>
  <c r="BE2208" i="1"/>
  <c r="BE3055" i="1"/>
  <c r="BD3055" i="1"/>
  <c r="BC3055" i="1"/>
  <c r="BB3055" i="1"/>
  <c r="BE1081" i="1"/>
  <c r="BD1081" i="1"/>
  <c r="BC1081" i="1"/>
  <c r="BB1081" i="1"/>
  <c r="BE1025" i="1"/>
  <c r="BD1025" i="1"/>
  <c r="BC1025" i="1"/>
  <c r="BB1025" i="1"/>
  <c r="BD262" i="1"/>
  <c r="BC262" i="1"/>
  <c r="BB262" i="1"/>
  <c r="BE262" i="1"/>
  <c r="BL804" i="1"/>
  <c r="BL636" i="1"/>
  <c r="BE3156" i="1"/>
  <c r="BD3156" i="1"/>
  <c r="BC3156" i="1"/>
  <c r="BB3156" i="1"/>
  <c r="BO503" i="1"/>
  <c r="BN503" i="1"/>
  <c r="BM503" i="1"/>
  <c r="BL503" i="1"/>
  <c r="BE1795" i="1"/>
  <c r="BD1795" i="1"/>
  <c r="BC1795" i="1"/>
  <c r="BB1795" i="1"/>
  <c r="BO2761" i="1"/>
  <c r="BN2761" i="1"/>
  <c r="BM2761" i="1"/>
  <c r="BL2761" i="1"/>
  <c r="BE2712" i="1"/>
  <c r="BD2712" i="1"/>
  <c r="BC2712" i="1"/>
  <c r="BB2712" i="1"/>
  <c r="BD2820" i="1"/>
  <c r="BE2820" i="1"/>
  <c r="BC2820" i="1"/>
  <c r="BB2820" i="1"/>
  <c r="BL258" i="1"/>
  <c r="BO258" i="1"/>
  <c r="BN258" i="1"/>
  <c r="BM258" i="1"/>
  <c r="BL2470" i="1"/>
  <c r="BO2470" i="1"/>
  <c r="BM2470" i="1"/>
  <c r="BN2470" i="1"/>
  <c r="BC752" i="1"/>
  <c r="BE752" i="1"/>
  <c r="BD752" i="1"/>
  <c r="BB752" i="1"/>
  <c r="BE605" i="1"/>
  <c r="BD605" i="1"/>
  <c r="BB605" i="1"/>
  <c r="BC605" i="1"/>
  <c r="BO699" i="1"/>
  <c r="BM699" i="1"/>
  <c r="BL699" i="1"/>
  <c r="BN699" i="1"/>
  <c r="BX790" i="1"/>
  <c r="BV790" i="1"/>
  <c r="BY790" i="1"/>
  <c r="BW790" i="1"/>
  <c r="BC1872" i="1"/>
  <c r="BB1872" i="1"/>
  <c r="BD1872" i="1"/>
  <c r="BE1872" i="1"/>
  <c r="BE3338" i="1"/>
  <c r="BD3338" i="1"/>
  <c r="BC3338" i="1"/>
  <c r="BB3338" i="1"/>
  <c r="BO2929" i="1"/>
  <c r="BN2929" i="1"/>
  <c r="BL2929" i="1"/>
  <c r="BM2929" i="1"/>
  <c r="BO2873" i="1"/>
  <c r="BN2873" i="1"/>
  <c r="BL2873" i="1"/>
  <c r="BM2873" i="1"/>
  <c r="BO1693" i="1"/>
  <c r="BN1693" i="1"/>
  <c r="BM1693" i="1"/>
  <c r="BL1693" i="1"/>
  <c r="BV419" i="1"/>
  <c r="BY419" i="1"/>
  <c r="BX419" i="1"/>
  <c r="BW419" i="1"/>
  <c r="BO727" i="1"/>
  <c r="BM727" i="1"/>
  <c r="BL727" i="1"/>
  <c r="BN727" i="1"/>
  <c r="BM3244" i="1"/>
  <c r="BL3244" i="1"/>
  <c r="BN3244" i="1"/>
  <c r="BO3244" i="1"/>
  <c r="BM1077" i="1"/>
  <c r="BL1077" i="1"/>
  <c r="BO1077" i="1"/>
  <c r="BN1077" i="1"/>
  <c r="BL1683" i="1"/>
  <c r="BO1683" i="1"/>
  <c r="BN1683" i="1"/>
  <c r="BM1683" i="1"/>
  <c r="BO1602" i="1"/>
  <c r="BN1602" i="1"/>
  <c r="BM1602" i="1"/>
  <c r="BL1602" i="1"/>
  <c r="BO2985" i="1"/>
  <c r="BN2985" i="1"/>
  <c r="BM2985" i="1"/>
  <c r="BL2985" i="1"/>
  <c r="BE801" i="1"/>
  <c r="BD801" i="1"/>
  <c r="BC801" i="1"/>
  <c r="BB801" i="1"/>
  <c r="BD2194" i="1"/>
  <c r="BC2194" i="1"/>
  <c r="BB2194" i="1"/>
  <c r="BE2194" i="1"/>
  <c r="BO573" i="1"/>
  <c r="BM573" i="1"/>
  <c r="BL573" i="1"/>
  <c r="BN573" i="1"/>
  <c r="BM398" i="1"/>
  <c r="BL398" i="1"/>
  <c r="BO398" i="1"/>
  <c r="BN398" i="1"/>
  <c r="BL3415" i="1"/>
  <c r="BM3415" i="1"/>
  <c r="BO3415" i="1"/>
  <c r="BN3415" i="1"/>
  <c r="BL1529" i="1"/>
  <c r="BO1529" i="1"/>
  <c r="BN1529" i="1"/>
  <c r="BM1529" i="1"/>
  <c r="BC2568" i="1"/>
  <c r="BB2568" i="1"/>
  <c r="BD2568" i="1"/>
  <c r="BE2568" i="1"/>
  <c r="BC1858" i="1"/>
  <c r="BB1858" i="1"/>
  <c r="BD1858" i="1"/>
  <c r="BE1858" i="1"/>
  <c r="BE577" i="1"/>
  <c r="BD577" i="1"/>
  <c r="BB577" i="1"/>
  <c r="BC577" i="1"/>
  <c r="BE563" i="1"/>
  <c r="BD563" i="1"/>
  <c r="BB563" i="1"/>
  <c r="BC563" i="1"/>
  <c r="BC1298" i="1"/>
  <c r="BB1298" i="1"/>
  <c r="BE1298" i="1"/>
  <c r="BD1298" i="1"/>
  <c r="BM3716" i="1"/>
  <c r="BL3716" i="1"/>
  <c r="BO3716" i="1"/>
  <c r="BN3716" i="1"/>
  <c r="BE619" i="1"/>
  <c r="BD619" i="1"/>
  <c r="BB619" i="1"/>
  <c r="BC619" i="1"/>
  <c r="BE689" i="1"/>
  <c r="BD689" i="1"/>
  <c r="BC689" i="1"/>
  <c r="BB689" i="1"/>
  <c r="BX818" i="1"/>
  <c r="BV818" i="1"/>
  <c r="BY818" i="1"/>
  <c r="BW818" i="1"/>
  <c r="BE2911" i="1"/>
  <c r="BD2911" i="1"/>
  <c r="BC2911" i="1"/>
  <c r="BB2911" i="1"/>
  <c r="BL2120" i="1"/>
  <c r="BO2120" i="1"/>
  <c r="BN2120" i="1"/>
  <c r="BM2120" i="1"/>
  <c r="BN976" i="1"/>
  <c r="BM976" i="1"/>
  <c r="BL976" i="1"/>
  <c r="BO976" i="1"/>
  <c r="BC668" i="1"/>
  <c r="BE668" i="1"/>
  <c r="BD668" i="1"/>
  <c r="BB668" i="1"/>
  <c r="BC808" i="1"/>
  <c r="BE808" i="1"/>
  <c r="BD808" i="1"/>
  <c r="BB808" i="1"/>
  <c r="BL3247" i="1"/>
  <c r="BO3247" i="1"/>
  <c r="BM3247" i="1"/>
  <c r="BN3247" i="1"/>
  <c r="BL3205" i="1"/>
  <c r="BO3205" i="1"/>
  <c r="BM3205" i="1"/>
  <c r="BN3205" i="1"/>
  <c r="BO3268" i="1"/>
  <c r="BN3268" i="1"/>
  <c r="BM3268" i="1"/>
  <c r="BL3268" i="1"/>
  <c r="BE1812" i="1"/>
  <c r="BD1812" i="1"/>
  <c r="BC1812" i="1"/>
  <c r="BB1812" i="1"/>
  <c r="BE2050" i="1"/>
  <c r="BD2050" i="1"/>
  <c r="BC2050" i="1"/>
  <c r="BB2050" i="1"/>
  <c r="BE1840" i="1"/>
  <c r="BD1840" i="1"/>
  <c r="BC1840" i="1"/>
  <c r="BB1840" i="1"/>
  <c r="BE1994" i="1"/>
  <c r="BD1994" i="1"/>
  <c r="BC1994" i="1"/>
  <c r="BB1994" i="1"/>
  <c r="BO3149" i="1"/>
  <c r="BN3149" i="1"/>
  <c r="BM3149" i="1"/>
  <c r="BL3149" i="1"/>
  <c r="BE1767" i="1"/>
  <c r="BD1767" i="1"/>
  <c r="BC1767" i="1"/>
  <c r="BB1767" i="1"/>
  <c r="BL3506" i="1"/>
  <c r="BM3506" i="1"/>
  <c r="BO3506" i="1"/>
  <c r="BN3506" i="1"/>
  <c r="BE1896" i="1"/>
  <c r="BD1896" i="1"/>
  <c r="BC1896" i="1"/>
  <c r="BB1896" i="1"/>
  <c r="BE2078" i="1"/>
  <c r="BD2078" i="1"/>
  <c r="BC2078" i="1"/>
  <c r="BB2078" i="1"/>
  <c r="BO153" i="1"/>
  <c r="BN153" i="1"/>
  <c r="BM153" i="1"/>
  <c r="BL153" i="1"/>
  <c r="BE1966" i="1"/>
  <c r="BD1966" i="1"/>
  <c r="BC1966" i="1"/>
  <c r="BB1966" i="1"/>
  <c r="BE2701" i="1"/>
  <c r="BD2701" i="1"/>
  <c r="BC2701" i="1"/>
  <c r="BB2701" i="1"/>
  <c r="BE1392" i="1"/>
  <c r="BD1392" i="1"/>
  <c r="BC1392" i="1"/>
  <c r="BB1392" i="1"/>
  <c r="BO2127" i="1"/>
  <c r="BN2127" i="1"/>
  <c r="BM2127" i="1"/>
  <c r="BL2127" i="1"/>
  <c r="BM241" i="1"/>
  <c r="BO241" i="1"/>
  <c r="BL241" i="1"/>
  <c r="BN241" i="1"/>
  <c r="BE2603" i="1"/>
  <c r="BD2603" i="1"/>
  <c r="BC2603" i="1"/>
  <c r="BB2603" i="1"/>
  <c r="BN2670" i="1"/>
  <c r="BM2670" i="1"/>
  <c r="BL2670" i="1"/>
  <c r="BO2670" i="1"/>
  <c r="BC3531" i="1"/>
  <c r="BD3531" i="1"/>
  <c r="BE3531" i="1"/>
  <c r="BB3531" i="1"/>
  <c r="BE3037" i="1"/>
  <c r="BD3037" i="1"/>
  <c r="BC3037" i="1"/>
  <c r="BB3037" i="1"/>
  <c r="BN2586" i="1"/>
  <c r="BM2586" i="1"/>
  <c r="BL2586" i="1"/>
  <c r="BO2586" i="1"/>
  <c r="BO2138" i="1"/>
  <c r="BN2138" i="1"/>
  <c r="BM2138" i="1"/>
  <c r="BL2138" i="1"/>
  <c r="BE3139" i="1"/>
  <c r="BD3139" i="1"/>
  <c r="BB3139" i="1"/>
  <c r="BC3139" i="1"/>
  <c r="BE2453" i="1"/>
  <c r="BD2453" i="1"/>
  <c r="BC2453" i="1"/>
  <c r="BB2453" i="1"/>
  <c r="BO2001" i="1"/>
  <c r="BN2001" i="1"/>
  <c r="BM2001" i="1"/>
  <c r="BL2001" i="1"/>
  <c r="BE2579" i="1"/>
  <c r="BD2579" i="1"/>
  <c r="BC2579" i="1"/>
  <c r="BB2579" i="1"/>
  <c r="BM3639" i="1"/>
  <c r="BN3639" i="1"/>
  <c r="BL3639" i="1"/>
  <c r="BO3639" i="1"/>
  <c r="BD3146" i="1"/>
  <c r="BC3146" i="1"/>
  <c r="BB3146" i="1"/>
  <c r="BE3146" i="1"/>
  <c r="BD2946" i="1"/>
  <c r="BC2946" i="1"/>
  <c r="BB2946" i="1"/>
  <c r="BE2946" i="1"/>
  <c r="BE2645" i="1"/>
  <c r="BD2645" i="1"/>
  <c r="BC2645" i="1"/>
  <c r="BB2645" i="1"/>
  <c r="BO66" i="1"/>
  <c r="BN66" i="1"/>
  <c r="BM66" i="1"/>
  <c r="BL66" i="1"/>
  <c r="BO748" i="1"/>
  <c r="BN748" i="1"/>
  <c r="BM748" i="1"/>
  <c r="BL748" i="1"/>
  <c r="BO1917" i="1"/>
  <c r="BN1917" i="1"/>
  <c r="BM1917" i="1"/>
  <c r="BL1917" i="1"/>
  <c r="BC598" i="1"/>
  <c r="BE598" i="1"/>
  <c r="BD598" i="1"/>
  <c r="BB598" i="1"/>
  <c r="BD2267" i="1"/>
  <c r="BC2267" i="1"/>
  <c r="BB2267" i="1"/>
  <c r="BE2267" i="1"/>
  <c r="BE3562" i="1"/>
  <c r="BB3562" i="1"/>
  <c r="BD3562" i="1"/>
  <c r="BC3562" i="1"/>
  <c r="BM185" i="1"/>
  <c r="BL185" i="1"/>
  <c r="BN185" i="1"/>
  <c r="BO185" i="1"/>
  <c r="BE3359" i="1"/>
  <c r="BD3359" i="1"/>
  <c r="BC3359" i="1"/>
  <c r="BB3359" i="1"/>
  <c r="BO139" i="1"/>
  <c r="BN139" i="1"/>
  <c r="BM139" i="1"/>
  <c r="BL139" i="1"/>
  <c r="BD206" i="1"/>
  <c r="BC206" i="1"/>
  <c r="BB206" i="1"/>
  <c r="BE206" i="1"/>
  <c r="BE2036" i="1"/>
  <c r="BD2036" i="1"/>
  <c r="BC2036" i="1"/>
  <c r="BB2036" i="1"/>
  <c r="BE1714" i="1"/>
  <c r="BD1714" i="1"/>
  <c r="BC1714" i="1"/>
  <c r="BB1714" i="1"/>
  <c r="BE1854" i="1"/>
  <c r="BD1854" i="1"/>
  <c r="BC1854" i="1"/>
  <c r="BB1854" i="1"/>
  <c r="BO2407" i="1"/>
  <c r="BN2407" i="1"/>
  <c r="BM2407" i="1"/>
  <c r="BL2407" i="1"/>
  <c r="BO69" i="1"/>
  <c r="BN69" i="1"/>
  <c r="BM69" i="1"/>
  <c r="BL69" i="1"/>
  <c r="BE2022" i="1"/>
  <c r="BD2022" i="1"/>
  <c r="BC2022" i="1"/>
  <c r="BB2022" i="1"/>
  <c r="BE1952" i="1"/>
  <c r="BD1952" i="1"/>
  <c r="BC1952" i="1"/>
  <c r="BB1952" i="1"/>
  <c r="BE1798" i="1"/>
  <c r="BD1798" i="1"/>
  <c r="BC1798" i="1"/>
  <c r="BB1798" i="1"/>
  <c r="BE1266" i="1"/>
  <c r="BD1266" i="1"/>
  <c r="BC1266" i="1"/>
  <c r="BB1266" i="1"/>
  <c r="BE1168" i="1"/>
  <c r="BD1168" i="1"/>
  <c r="BC1168" i="1"/>
  <c r="BB1168" i="1"/>
  <c r="BO2085" i="1"/>
  <c r="BN2085" i="1"/>
  <c r="BM2085" i="1"/>
  <c r="BL2085" i="1"/>
  <c r="BD2918" i="1"/>
  <c r="BC2918" i="1"/>
  <c r="BB2918" i="1"/>
  <c r="BE2918" i="1"/>
  <c r="BN608" i="1"/>
  <c r="BM608" i="1"/>
  <c r="BL608" i="1"/>
  <c r="BO608" i="1"/>
  <c r="BO1987" i="1"/>
  <c r="BN1987" i="1"/>
  <c r="BM1987" i="1"/>
  <c r="BL1987" i="1"/>
  <c r="BB2540" i="1"/>
  <c r="BD2540" i="1"/>
  <c r="BE2540" i="1"/>
  <c r="BC2540" i="1"/>
  <c r="BO720" i="1"/>
  <c r="BN720" i="1"/>
  <c r="BM720" i="1"/>
  <c r="BL720" i="1"/>
  <c r="BE2663" i="1"/>
  <c r="BD2663" i="1"/>
  <c r="BC2663" i="1"/>
  <c r="BB2663" i="1"/>
  <c r="BE3398" i="1"/>
  <c r="BD3398" i="1"/>
  <c r="BC3398" i="1"/>
  <c r="BB3398" i="1"/>
  <c r="BO2029" i="1"/>
  <c r="BN2029" i="1"/>
  <c r="BM2029" i="1"/>
  <c r="BL2029" i="1"/>
  <c r="BE549" i="1"/>
  <c r="BD549" i="1"/>
  <c r="BB549" i="1"/>
  <c r="BC549" i="1"/>
  <c r="BO706" i="1"/>
  <c r="BN706" i="1"/>
  <c r="BM706" i="1"/>
  <c r="BL706" i="1"/>
  <c r="BO1805" i="1"/>
  <c r="BN1805" i="1"/>
  <c r="BM1805" i="1"/>
  <c r="BL1805" i="1"/>
  <c r="BE2215" i="1"/>
  <c r="BD2215" i="1"/>
  <c r="BC2215" i="1"/>
  <c r="BB2215" i="1"/>
  <c r="BN2572" i="1"/>
  <c r="BM2572" i="1"/>
  <c r="BL2572" i="1"/>
  <c r="BO2572" i="1"/>
  <c r="BM804" i="1"/>
  <c r="BM636" i="1"/>
  <c r="BO195" i="1"/>
  <c r="BN195" i="1"/>
  <c r="BM195" i="1"/>
  <c r="BL195" i="1"/>
  <c r="BE2729" i="1"/>
  <c r="BD2729" i="1"/>
  <c r="BC2729" i="1"/>
  <c r="BB2729" i="1"/>
  <c r="BE2743" i="1"/>
  <c r="BD2743" i="1"/>
  <c r="BC2743" i="1"/>
  <c r="BB2743" i="1"/>
  <c r="BO3282" i="1"/>
  <c r="BN3282" i="1"/>
  <c r="BM3282" i="1"/>
  <c r="BL3282" i="1"/>
  <c r="BE2509" i="1"/>
  <c r="BD2509" i="1"/>
  <c r="BC2509" i="1"/>
  <c r="BB2509" i="1"/>
  <c r="BE73" i="1"/>
  <c r="BD73" i="1"/>
  <c r="BC73" i="1"/>
  <c r="BB73" i="1"/>
  <c r="BM3695" i="1"/>
  <c r="BL3695" i="1"/>
  <c r="BO3695" i="1"/>
  <c r="BN3695" i="1"/>
  <c r="BE2201" i="1"/>
  <c r="BD2201" i="1"/>
  <c r="BC2201" i="1"/>
  <c r="BB2201" i="1"/>
  <c r="BD3132" i="1"/>
  <c r="BC3132" i="1"/>
  <c r="BB3132" i="1"/>
  <c r="BE3132" i="1"/>
  <c r="BN2628" i="1"/>
  <c r="BM2628" i="1"/>
  <c r="BL2628" i="1"/>
  <c r="BO2628" i="1"/>
  <c r="BD2544" i="1"/>
  <c r="BB2544" i="1"/>
  <c r="BE2544" i="1"/>
  <c r="BC2544" i="1"/>
  <c r="BD2379" i="1"/>
  <c r="BC2379" i="1"/>
  <c r="BB2379" i="1"/>
  <c r="BE2379" i="1"/>
  <c r="BE3051" i="1"/>
  <c r="BD3051" i="1"/>
  <c r="BC3051" i="1"/>
  <c r="BB3051" i="1"/>
  <c r="BE2481" i="1"/>
  <c r="BD2481" i="1"/>
  <c r="BC2481" i="1"/>
  <c r="BB2481" i="1"/>
  <c r="BE2229" i="1"/>
  <c r="BD2229" i="1"/>
  <c r="BC2229" i="1"/>
  <c r="BB2229" i="1"/>
  <c r="BD2960" i="1"/>
  <c r="BC2960" i="1"/>
  <c r="BB2960" i="1"/>
  <c r="BE2960" i="1"/>
  <c r="BC1718" i="1"/>
  <c r="BB1718" i="1"/>
  <c r="BE1718" i="1"/>
  <c r="BD1718" i="1"/>
  <c r="BC279" i="1"/>
  <c r="BB279" i="1"/>
  <c r="BE279" i="1"/>
  <c r="BD279" i="1"/>
  <c r="BC3058" i="1"/>
  <c r="BB3058" i="1"/>
  <c r="BE3058" i="1"/>
  <c r="BD3058" i="1"/>
  <c r="BC1126" i="1"/>
  <c r="BB1126" i="1"/>
  <c r="BE1126" i="1"/>
  <c r="BD1126" i="1"/>
  <c r="BD2432" i="1"/>
  <c r="BC2432" i="1"/>
  <c r="BB2432" i="1"/>
  <c r="BE2432" i="1"/>
  <c r="BM909" i="1"/>
  <c r="BL909" i="1"/>
  <c r="BO909" i="1"/>
  <c r="BN909" i="1"/>
  <c r="BD3293" i="1"/>
  <c r="BC3293" i="1"/>
  <c r="BB3293" i="1"/>
  <c r="BE3293" i="1"/>
  <c r="BN850" i="1"/>
  <c r="BM850" i="1"/>
  <c r="BL850" i="1"/>
  <c r="BO850" i="1"/>
  <c r="BC724" i="1"/>
  <c r="BE724" i="1"/>
  <c r="BD724" i="1"/>
  <c r="BB724" i="1"/>
  <c r="BO1420" i="1"/>
  <c r="BN1420" i="1"/>
  <c r="BM1420" i="1"/>
  <c r="BL1420" i="1"/>
  <c r="BM3625" i="1"/>
  <c r="BL3625" i="1"/>
  <c r="BO3625" i="1"/>
  <c r="BN3625" i="1"/>
  <c r="BD2418" i="1"/>
  <c r="BC2418" i="1"/>
  <c r="BB2418" i="1"/>
  <c r="BE2418" i="1"/>
  <c r="BE2883" i="1"/>
  <c r="BD2883" i="1"/>
  <c r="BC2883" i="1"/>
  <c r="BB2883" i="1"/>
  <c r="BL2106" i="1"/>
  <c r="BO2106" i="1"/>
  <c r="BN2106" i="1"/>
  <c r="BM2106" i="1"/>
  <c r="BE3594" i="1"/>
  <c r="BD3594" i="1"/>
  <c r="BC3594" i="1"/>
  <c r="BB3594" i="1"/>
  <c r="BL703" i="1"/>
  <c r="BO703" i="1"/>
  <c r="BN703" i="1"/>
  <c r="BM703" i="1"/>
  <c r="BN990" i="1"/>
  <c r="BM990" i="1"/>
  <c r="BL990" i="1"/>
  <c r="BO990" i="1"/>
  <c r="BD2460" i="1"/>
  <c r="BC2460" i="1"/>
  <c r="BB2460" i="1"/>
  <c r="BE2460" i="1"/>
  <c r="BC1746" i="1"/>
  <c r="BB1746" i="1"/>
  <c r="BE1746" i="1"/>
  <c r="BD1746" i="1"/>
  <c r="BO1364" i="1"/>
  <c r="BN1364" i="1"/>
  <c r="BM1364" i="1"/>
  <c r="BL1364" i="1"/>
  <c r="BN2246" i="1"/>
  <c r="BM2246" i="1"/>
  <c r="BL2246" i="1"/>
  <c r="BO2246" i="1"/>
  <c r="BO3464" i="1"/>
  <c r="BN3464" i="1"/>
  <c r="BM3464" i="1"/>
  <c r="BL3464" i="1"/>
  <c r="BE2953" i="1"/>
  <c r="BD2953" i="1"/>
  <c r="BC2953" i="1"/>
  <c r="BB2953" i="1"/>
  <c r="BO741" i="1"/>
  <c r="BM741" i="1"/>
  <c r="BL741" i="1"/>
  <c r="BN741" i="1"/>
  <c r="BC822" i="1"/>
  <c r="BE822" i="1"/>
  <c r="BD822" i="1"/>
  <c r="BB822" i="1"/>
  <c r="BN3118" i="1"/>
  <c r="BM3118" i="1"/>
  <c r="BL3118" i="1"/>
  <c r="BO3118" i="1"/>
  <c r="BN2260" i="1"/>
  <c r="BM2260" i="1"/>
  <c r="BL2260" i="1"/>
  <c r="BO2260" i="1"/>
  <c r="BC1312" i="1"/>
  <c r="BB1312" i="1"/>
  <c r="BE1312" i="1"/>
  <c r="BD1312" i="1"/>
  <c r="BO2887" i="1"/>
  <c r="BN2887" i="1"/>
  <c r="BL2887" i="1"/>
  <c r="BM2887" i="1"/>
  <c r="BM3230" i="1"/>
  <c r="BL3230" i="1"/>
  <c r="BN3230" i="1"/>
  <c r="BO3230" i="1"/>
  <c r="BE969" i="1"/>
  <c r="BD969" i="1"/>
  <c r="BC969" i="1"/>
  <c r="BB969" i="1"/>
  <c r="BN892" i="1"/>
  <c r="BM892" i="1"/>
  <c r="BL892" i="1"/>
  <c r="BO892" i="1"/>
  <c r="BO1749" i="1"/>
  <c r="BN1749" i="1"/>
  <c r="BM1749" i="1"/>
  <c r="BL1749" i="1"/>
  <c r="BO1637" i="1"/>
  <c r="BN1637" i="1"/>
  <c r="BM1637" i="1"/>
  <c r="BL1637" i="1"/>
  <c r="BO2859" i="1"/>
  <c r="BN2859" i="1"/>
  <c r="BL2859" i="1"/>
  <c r="BM2859" i="1"/>
  <c r="BC846" i="1"/>
  <c r="BB846" i="1"/>
  <c r="BE846" i="1"/>
  <c r="BD846" i="1"/>
  <c r="BM1007" i="1"/>
  <c r="BL1007" i="1"/>
  <c r="BO1007" i="1"/>
  <c r="BN1007" i="1"/>
  <c r="BC2705" i="1"/>
  <c r="BB2705" i="1"/>
  <c r="BD2705" i="1"/>
  <c r="BE2705" i="1"/>
  <c r="BM3730" i="1"/>
  <c r="BL3730" i="1"/>
  <c r="BO3730" i="1"/>
  <c r="BN3730" i="1"/>
  <c r="BC2624" i="1"/>
  <c r="BB2624" i="1"/>
  <c r="BD2624" i="1"/>
  <c r="BE2624" i="1"/>
  <c r="BC2638" i="1"/>
  <c r="BB2638" i="1"/>
  <c r="BD2638" i="1"/>
  <c r="BE2638" i="1"/>
  <c r="BC972" i="1"/>
  <c r="BB972" i="1"/>
  <c r="BE972" i="1"/>
  <c r="BD972" i="1"/>
  <c r="BC1914" i="1"/>
  <c r="BB1914" i="1"/>
  <c r="BD1914" i="1"/>
  <c r="BE1914" i="1"/>
  <c r="BE2810" i="1"/>
  <c r="BD2810" i="1"/>
  <c r="BC2810" i="1"/>
  <c r="BB2810" i="1"/>
  <c r="BE1347" i="1"/>
  <c r="BD1347" i="1"/>
  <c r="BC1347" i="1"/>
  <c r="BB1347" i="1"/>
  <c r="BE1907" i="1"/>
  <c r="BD1907" i="1"/>
  <c r="BC1907" i="1"/>
  <c r="BB1907" i="1"/>
  <c r="BO930" i="1"/>
  <c r="BN930" i="1"/>
  <c r="BM930" i="1"/>
  <c r="BL930" i="1"/>
  <c r="BE1837" i="1"/>
  <c r="BD1837" i="1"/>
  <c r="BC1837" i="1"/>
  <c r="BB1837" i="1"/>
  <c r="BN3678" i="1"/>
  <c r="BM3678" i="1"/>
  <c r="BL3678" i="1"/>
  <c r="BO3678" i="1"/>
  <c r="BN3643" i="1"/>
  <c r="BO3643" i="1"/>
  <c r="BM3643" i="1"/>
  <c r="BL3643" i="1"/>
  <c r="BE1501" i="1"/>
  <c r="BD1501" i="1"/>
  <c r="BC1501" i="1"/>
  <c r="BB1501" i="1"/>
  <c r="BC3328" i="1"/>
  <c r="BB3328" i="1"/>
  <c r="BE3328" i="1"/>
  <c r="BD3328" i="1"/>
  <c r="BL2400" i="1"/>
  <c r="BM2400" i="1"/>
  <c r="BO2400" i="1"/>
  <c r="BN2400" i="1"/>
  <c r="BO2988" i="1"/>
  <c r="BN2988" i="1"/>
  <c r="BM2988" i="1"/>
  <c r="BL2988" i="1"/>
  <c r="BO3548" i="1"/>
  <c r="BL3548" i="1"/>
  <c r="BM3548" i="1"/>
  <c r="BN3548" i="1"/>
  <c r="BO461" i="1"/>
  <c r="BN461" i="1"/>
  <c r="BM461" i="1"/>
  <c r="BL461" i="1"/>
  <c r="BE2033" i="1"/>
  <c r="BD2033" i="1"/>
  <c r="BC2033" i="1"/>
  <c r="BB2033" i="1"/>
  <c r="BE3142" i="1"/>
  <c r="BD3142" i="1"/>
  <c r="BC3142" i="1"/>
  <c r="BB3142" i="1"/>
  <c r="BL2414" i="1"/>
  <c r="BO2414" i="1"/>
  <c r="BM2414" i="1"/>
  <c r="BN2414" i="1"/>
  <c r="BL3170" i="1"/>
  <c r="BN3170" i="1"/>
  <c r="BO3170" i="1"/>
  <c r="BM3170" i="1"/>
  <c r="BC888" i="1"/>
  <c r="BB888" i="1"/>
  <c r="BE888" i="1"/>
  <c r="BD888" i="1"/>
  <c r="BE2778" i="1"/>
  <c r="BD2778" i="1"/>
  <c r="BB2778" i="1"/>
  <c r="BC2778" i="1"/>
  <c r="BM468" i="1"/>
  <c r="BL468" i="1"/>
  <c r="BO468" i="1"/>
  <c r="BN468" i="1"/>
  <c r="BC2054" i="1"/>
  <c r="BB2054" i="1"/>
  <c r="BD2054" i="1"/>
  <c r="BE2054" i="1"/>
  <c r="BO769" i="1"/>
  <c r="BM769" i="1"/>
  <c r="BL769" i="1"/>
  <c r="BN769" i="1"/>
  <c r="BM1063" i="1"/>
  <c r="BL1063" i="1"/>
  <c r="BO1063" i="1"/>
  <c r="BN1063" i="1"/>
  <c r="BY2477" i="1"/>
  <c r="BX2477" i="1"/>
  <c r="BV2477" i="1"/>
  <c r="BW2477" i="1"/>
  <c r="BD2474" i="1"/>
  <c r="BC2474" i="1"/>
  <c r="BB2474" i="1"/>
  <c r="BE2474" i="1"/>
  <c r="BC1900" i="1"/>
  <c r="BB1900" i="1"/>
  <c r="BD1900" i="1"/>
  <c r="BE1900" i="1"/>
  <c r="BB2866" i="1"/>
  <c r="BE2866" i="1"/>
  <c r="BC2866" i="1"/>
  <c r="BD2866" i="1"/>
  <c r="BE2992" i="1"/>
  <c r="BD2992" i="1"/>
  <c r="BC2992" i="1"/>
  <c r="BB2992" i="1"/>
  <c r="BC902" i="1"/>
  <c r="BB902" i="1"/>
  <c r="BE902" i="1"/>
  <c r="BD902" i="1"/>
  <c r="BE2071" i="1"/>
  <c r="BD2071" i="1"/>
  <c r="BB2071" i="1"/>
  <c r="BC2071" i="1"/>
  <c r="BE1959" i="1"/>
  <c r="BD1959" i="1"/>
  <c r="BB1959" i="1"/>
  <c r="BC1959" i="1"/>
  <c r="BN864" i="1"/>
  <c r="BM864" i="1"/>
  <c r="BL864" i="1"/>
  <c r="BO864" i="1"/>
  <c r="BE3111" i="1"/>
  <c r="BD3111" i="1"/>
  <c r="BC3111" i="1"/>
  <c r="BB3111" i="1"/>
  <c r="BO374" i="1"/>
  <c r="BN374" i="1"/>
  <c r="BM374" i="1"/>
  <c r="BL374" i="1"/>
  <c r="BO797" i="1"/>
  <c r="BM797" i="1"/>
  <c r="BL797" i="1"/>
  <c r="BN797" i="1"/>
  <c r="BL2428" i="1"/>
  <c r="BO2428" i="1"/>
  <c r="BM2428" i="1"/>
  <c r="BN2428" i="1"/>
  <c r="BL160" i="1"/>
  <c r="BO160" i="1"/>
  <c r="BN160" i="1"/>
  <c r="BM160" i="1"/>
  <c r="BD2180" i="1"/>
  <c r="BC2180" i="1"/>
  <c r="BB2180" i="1"/>
  <c r="BE2180" i="1"/>
  <c r="BC1410" i="1"/>
  <c r="BB1410" i="1"/>
  <c r="BE1410" i="1"/>
  <c r="BD1410" i="1"/>
  <c r="BM300" i="1"/>
  <c r="BL300" i="1"/>
  <c r="BO300" i="1"/>
  <c r="BN300" i="1"/>
  <c r="BL1165" i="1"/>
  <c r="BO1165" i="1"/>
  <c r="BN1165" i="1"/>
  <c r="BM1165" i="1"/>
  <c r="BB2271" i="1"/>
  <c r="BE2271" i="1"/>
  <c r="BC2271" i="1"/>
  <c r="BD2271" i="1"/>
  <c r="BM3681" i="1"/>
  <c r="BL3681" i="1"/>
  <c r="BO3681" i="1"/>
  <c r="BN3681" i="1"/>
  <c r="BC2596" i="1"/>
  <c r="BB2596" i="1"/>
  <c r="BD2596" i="1"/>
  <c r="BE2596" i="1"/>
  <c r="BO3492" i="1"/>
  <c r="BN3492" i="1"/>
  <c r="BM3492" i="1"/>
  <c r="BL3492" i="1"/>
  <c r="BC1172" i="1"/>
  <c r="BB1172" i="1"/>
  <c r="BE1172" i="1"/>
  <c r="BD1172" i="1"/>
  <c r="BY2491" i="1"/>
  <c r="BX2491" i="1"/>
  <c r="BV2491" i="1"/>
  <c r="BW2491" i="1"/>
  <c r="BD3237" i="1"/>
  <c r="BC3237" i="1"/>
  <c r="BB3237" i="1"/>
  <c r="BE3237" i="1"/>
  <c r="BL759" i="1"/>
  <c r="BO759" i="1"/>
  <c r="BN759" i="1"/>
  <c r="BM759" i="1"/>
  <c r="BN1102" i="1"/>
  <c r="BM1102" i="1"/>
  <c r="BL1102" i="1"/>
  <c r="BO1102" i="1"/>
  <c r="BB3254" i="1"/>
  <c r="BE3254" i="1"/>
  <c r="BC3254" i="1"/>
  <c r="BD3254" i="1"/>
  <c r="BL2232" i="1"/>
  <c r="BO2232" i="1"/>
  <c r="BN2232" i="1"/>
  <c r="BM2232" i="1"/>
  <c r="BL1697" i="1"/>
  <c r="BO1697" i="1"/>
  <c r="BN1697" i="1"/>
  <c r="BM1697" i="1"/>
  <c r="BB3240" i="1"/>
  <c r="BE3240" i="1"/>
  <c r="BC3240" i="1"/>
  <c r="BD3240" i="1"/>
  <c r="BC2817" i="1"/>
  <c r="BB2817" i="1"/>
  <c r="BD2817" i="1"/>
  <c r="BE2817" i="1"/>
  <c r="BM3412" i="1"/>
  <c r="BL3412" i="1"/>
  <c r="BN3412" i="1"/>
  <c r="BO3412" i="1"/>
  <c r="BM1035" i="1"/>
  <c r="BL1035" i="1"/>
  <c r="BO1035" i="1"/>
  <c r="BN1035" i="1"/>
  <c r="BC986" i="1"/>
  <c r="BB986" i="1"/>
  <c r="BE986" i="1"/>
  <c r="BD986" i="1"/>
  <c r="BO755" i="1"/>
  <c r="BM755" i="1"/>
  <c r="BL755" i="1"/>
  <c r="BN755" i="1"/>
  <c r="BM129" i="1"/>
  <c r="BL129" i="1"/>
  <c r="BN129" i="1"/>
  <c r="BO129" i="1"/>
  <c r="BM426" i="1"/>
  <c r="BL426" i="1"/>
  <c r="BO426" i="1"/>
  <c r="BN426" i="1"/>
  <c r="BN3391" i="1"/>
  <c r="BM3391" i="1"/>
  <c r="BL3391" i="1"/>
  <c r="BO3391" i="1"/>
  <c r="BO514" i="1"/>
  <c r="BN514" i="1"/>
  <c r="BM514" i="1"/>
  <c r="BL514" i="1"/>
  <c r="BE3083" i="1"/>
  <c r="BD3083" i="1"/>
  <c r="BC3083" i="1"/>
  <c r="BB3083" i="1"/>
  <c r="BC1186" i="1"/>
  <c r="BB1186" i="1"/>
  <c r="BE1186" i="1"/>
  <c r="BD1186" i="1"/>
  <c r="BO1196" i="1"/>
  <c r="BN1196" i="1"/>
  <c r="BM1196" i="1"/>
  <c r="BL1196" i="1"/>
  <c r="BE3020" i="1"/>
  <c r="BD3020" i="1"/>
  <c r="BC3020" i="1"/>
  <c r="BB3020" i="1"/>
  <c r="BD3265" i="1"/>
  <c r="BC3265" i="1"/>
  <c r="BB3265" i="1"/>
  <c r="BE3265" i="1"/>
  <c r="BN1116" i="1"/>
  <c r="BM1116" i="1"/>
  <c r="BL1116" i="1"/>
  <c r="BO1116" i="1"/>
  <c r="BD3552" i="1"/>
  <c r="BC3552" i="1"/>
  <c r="BE3552" i="1"/>
  <c r="BB3552" i="1"/>
  <c r="BM923" i="1"/>
  <c r="BL923" i="1"/>
  <c r="BO923" i="1"/>
  <c r="BN923" i="1"/>
  <c r="BL1515" i="1"/>
  <c r="BO1515" i="1"/>
  <c r="BN1515" i="1"/>
  <c r="BM1515" i="1"/>
  <c r="BE2558" i="1"/>
  <c r="BD2558" i="1"/>
  <c r="BB2558" i="1"/>
  <c r="BC2558" i="1"/>
  <c r="BE3650" i="1"/>
  <c r="BD3650" i="1"/>
  <c r="BB3650" i="1"/>
  <c r="BC3650" i="1"/>
  <c r="BY2449" i="1"/>
  <c r="BX2449" i="1"/>
  <c r="BV2449" i="1"/>
  <c r="BW2449" i="1"/>
  <c r="BO913" i="1"/>
  <c r="BN913" i="1"/>
  <c r="BM913" i="1"/>
  <c r="BL913" i="1"/>
  <c r="BC1340" i="1"/>
  <c r="BB1340" i="1"/>
  <c r="BE1340" i="1"/>
  <c r="BD1340" i="1"/>
  <c r="BM314" i="1"/>
  <c r="BL314" i="1"/>
  <c r="BO314" i="1"/>
  <c r="BN314" i="1"/>
  <c r="BM3499" i="1"/>
  <c r="BO3499" i="1"/>
  <c r="BN3499" i="1"/>
  <c r="BL3499" i="1"/>
  <c r="BD2446" i="1"/>
  <c r="BC2446" i="1"/>
  <c r="BB2446" i="1"/>
  <c r="BE2446" i="1"/>
  <c r="BE815" i="1"/>
  <c r="BD815" i="1"/>
  <c r="BC815" i="1"/>
  <c r="BB815" i="1"/>
  <c r="BE2764" i="1"/>
  <c r="BD2764" i="1"/>
  <c r="BB2764" i="1"/>
  <c r="BC2764" i="1"/>
  <c r="BM3576" i="1"/>
  <c r="BL3576" i="1"/>
  <c r="BO3576" i="1"/>
  <c r="BN3576" i="1"/>
  <c r="BO587" i="1"/>
  <c r="BM587" i="1"/>
  <c r="BL587" i="1"/>
  <c r="BN587" i="1"/>
  <c r="BO1623" i="1"/>
  <c r="BN1623" i="1"/>
  <c r="BM1623" i="1"/>
  <c r="BL1623" i="1"/>
  <c r="BD2502" i="1"/>
  <c r="BC2502" i="1"/>
  <c r="BB2502" i="1"/>
  <c r="BE2502" i="1"/>
  <c r="BE3352" i="1"/>
  <c r="BD3352" i="1"/>
  <c r="BC3352" i="1"/>
  <c r="BB3352" i="1"/>
  <c r="BO1616" i="1"/>
  <c r="BN1616" i="1"/>
  <c r="BM1616" i="1"/>
  <c r="BL1616" i="1"/>
  <c r="BC1732" i="1"/>
  <c r="BB1732" i="1"/>
  <c r="BE1732" i="1"/>
  <c r="BD1732" i="1"/>
  <c r="BM1049" i="1"/>
  <c r="BL1049" i="1"/>
  <c r="BO1049" i="1"/>
  <c r="BN1049" i="1"/>
  <c r="BM342" i="1"/>
  <c r="BL342" i="1"/>
  <c r="BO342" i="1"/>
  <c r="BN342" i="1"/>
  <c r="BE1375" i="1"/>
  <c r="BD1375" i="1"/>
  <c r="BC1375" i="1"/>
  <c r="BB1375" i="1"/>
  <c r="BO293" i="1"/>
  <c r="BN293" i="1"/>
  <c r="BM293" i="1"/>
  <c r="BL293" i="1"/>
  <c r="BO1522" i="1"/>
  <c r="BN1522" i="1"/>
  <c r="BM1522" i="1"/>
  <c r="BL1522" i="1"/>
  <c r="BO517" i="1"/>
  <c r="BN517" i="1"/>
  <c r="BM517" i="1"/>
  <c r="BL517" i="1"/>
  <c r="BE3356" i="1"/>
  <c r="BD3356" i="1"/>
  <c r="BC3356" i="1"/>
  <c r="BB3356" i="1"/>
  <c r="BE2061" i="1"/>
  <c r="BD2061" i="1"/>
  <c r="BC2061" i="1"/>
  <c r="BB2061" i="1"/>
  <c r="BO321" i="1"/>
  <c r="BN321" i="1"/>
  <c r="BM321" i="1"/>
  <c r="BL321" i="1"/>
  <c r="BL3597" i="1"/>
  <c r="BM3597" i="1"/>
  <c r="BO3597" i="1"/>
  <c r="BN3597" i="1"/>
  <c r="BE2047" i="1"/>
  <c r="BD2047" i="1"/>
  <c r="BC2047" i="1"/>
  <c r="BB2047" i="1"/>
  <c r="BO3335" i="1"/>
  <c r="BN3335" i="1"/>
  <c r="BM3335" i="1"/>
  <c r="BL3335" i="1"/>
  <c r="BE1613" i="1"/>
  <c r="BD1613" i="1"/>
  <c r="BC1613" i="1"/>
  <c r="BB1613" i="1"/>
  <c r="BO2719" i="1"/>
  <c r="BN2719" i="1"/>
  <c r="BM2719" i="1"/>
  <c r="BL2719" i="1"/>
  <c r="BO349" i="1"/>
  <c r="BN349" i="1"/>
  <c r="BM349" i="1"/>
  <c r="BL349" i="1"/>
  <c r="BD3251" i="1"/>
  <c r="BC3251" i="1"/>
  <c r="BB3251" i="1"/>
  <c r="BE3251" i="1"/>
  <c r="BL132" i="1"/>
  <c r="BN132" i="1"/>
  <c r="BO132" i="1"/>
  <c r="BM132" i="1"/>
  <c r="BL3384" i="1"/>
  <c r="BO3384" i="1"/>
  <c r="BN3384" i="1"/>
  <c r="BM3384" i="1"/>
  <c r="BV405" i="1"/>
  <c r="BY405" i="1"/>
  <c r="BX405" i="1"/>
  <c r="BW405" i="1"/>
  <c r="BD535" i="1"/>
  <c r="BC535" i="1"/>
  <c r="BB535" i="1"/>
  <c r="BE535" i="1"/>
  <c r="BO486" i="1"/>
  <c r="BN486" i="1"/>
  <c r="BM486" i="1"/>
  <c r="BL486" i="1"/>
  <c r="BE2855" i="1"/>
  <c r="BD2855" i="1"/>
  <c r="BC2855" i="1"/>
  <c r="BB2855" i="1"/>
  <c r="BO1483" i="1"/>
  <c r="BN1483" i="1"/>
  <c r="BM1483" i="1"/>
  <c r="BL1483" i="1"/>
  <c r="BN906" i="1"/>
  <c r="BM906" i="1"/>
  <c r="BL906" i="1"/>
  <c r="BO906" i="1"/>
  <c r="BL1151" i="1"/>
  <c r="BO1151" i="1"/>
  <c r="BN1151" i="1"/>
  <c r="BM1151" i="1"/>
  <c r="BN3090" i="1"/>
  <c r="BM3090" i="1"/>
  <c r="BL3090" i="1"/>
  <c r="BO3090" i="1"/>
  <c r="BY265" i="1"/>
  <c r="BX265" i="1"/>
  <c r="BW265" i="1"/>
  <c r="BV265" i="1"/>
  <c r="BE2397" i="1"/>
  <c r="BD2397" i="1"/>
  <c r="BB2397" i="1"/>
  <c r="BC2397" i="1"/>
  <c r="BC1200" i="1"/>
  <c r="BB1200" i="1"/>
  <c r="BE1200" i="1"/>
  <c r="BD1200" i="1"/>
  <c r="BM3426" i="1"/>
  <c r="BL3426" i="1"/>
  <c r="BN3426" i="1"/>
  <c r="BO3426" i="1"/>
  <c r="BC1536" i="1"/>
  <c r="BB1536" i="1"/>
  <c r="BE1536" i="1"/>
  <c r="BD1536" i="1"/>
  <c r="BC640" i="1"/>
  <c r="BE640" i="1"/>
  <c r="BD640" i="1"/>
  <c r="BB640" i="1"/>
  <c r="BE2750" i="1"/>
  <c r="BD2750" i="1"/>
  <c r="BB2750" i="1"/>
  <c r="BC2750" i="1"/>
  <c r="BO1259" i="1"/>
  <c r="BN1259" i="1"/>
  <c r="BM1259" i="1"/>
  <c r="BL1259" i="1"/>
  <c r="BM2145" i="1"/>
  <c r="BL2145" i="1"/>
  <c r="BO2145" i="1"/>
  <c r="BN2145" i="1"/>
  <c r="BL48" i="1"/>
  <c r="BN48" i="1"/>
  <c r="BO48" i="1"/>
  <c r="BM48" i="1"/>
  <c r="BB2936" i="1"/>
  <c r="BE2936" i="1"/>
  <c r="BC2936" i="1"/>
  <c r="BD2936" i="1"/>
  <c r="BB2964" i="1"/>
  <c r="BE2964" i="1"/>
  <c r="BC2964" i="1"/>
  <c r="BD2964" i="1"/>
  <c r="BE1245" i="1"/>
  <c r="BD1245" i="1"/>
  <c r="BC1245" i="1"/>
  <c r="BB1245" i="1"/>
  <c r="BE3664" i="1"/>
  <c r="BD3664" i="1"/>
  <c r="BC3664" i="1"/>
  <c r="BB3664" i="1"/>
  <c r="BD2166" i="1"/>
  <c r="BC2166" i="1"/>
  <c r="BB2166" i="1"/>
  <c r="BE2166" i="1"/>
  <c r="BC1466" i="1"/>
  <c r="BB1466" i="1"/>
  <c r="BE1466" i="1"/>
  <c r="BD1466" i="1"/>
  <c r="BO1728" i="1"/>
  <c r="BN1728" i="1"/>
  <c r="BM1728" i="1"/>
  <c r="BL1728" i="1"/>
  <c r="BE3727" i="1"/>
  <c r="BD3727" i="1"/>
  <c r="BC3727" i="1"/>
  <c r="BB3727" i="1"/>
  <c r="BE3380" i="1"/>
  <c r="BD3380" i="1"/>
  <c r="BC3380" i="1"/>
  <c r="BB3380" i="1"/>
  <c r="BO1532" i="1"/>
  <c r="BN1532" i="1"/>
  <c r="BM1532" i="1"/>
  <c r="BL1532" i="1"/>
  <c r="BE269" i="1"/>
  <c r="BD269" i="1"/>
  <c r="BC269" i="1"/>
  <c r="BB269" i="1"/>
  <c r="BO1294" i="1"/>
  <c r="BN1294" i="1"/>
  <c r="BM1294" i="1"/>
  <c r="BL1294" i="1"/>
  <c r="BE3006" i="1"/>
  <c r="BD3006" i="1"/>
  <c r="BC3006" i="1"/>
  <c r="BB3006" i="1"/>
  <c r="BL3667" i="1"/>
  <c r="BN3667" i="1"/>
  <c r="BM3667" i="1"/>
  <c r="BO3667" i="1"/>
  <c r="BO3002" i="1"/>
  <c r="BN3002" i="1"/>
  <c r="BM3002" i="1"/>
  <c r="BL3002" i="1"/>
  <c r="BE2684" i="1"/>
  <c r="BD2684" i="1"/>
  <c r="BC2684" i="1"/>
  <c r="BB2684" i="1"/>
  <c r="BO958" i="1"/>
  <c r="BN958" i="1"/>
  <c r="BM958" i="1"/>
  <c r="BL958" i="1"/>
  <c r="BE1487" i="1"/>
  <c r="BD1487" i="1"/>
  <c r="BC1487" i="1"/>
  <c r="BB1487" i="1"/>
  <c r="BE3370" i="1"/>
  <c r="BD3370" i="1"/>
  <c r="BC3370" i="1"/>
  <c r="BB3370" i="1"/>
  <c r="BE1725" i="1"/>
  <c r="BD1725" i="1"/>
  <c r="BC1725" i="1"/>
  <c r="BB1725" i="1"/>
  <c r="BE3461" i="1"/>
  <c r="BC3461" i="1"/>
  <c r="BB3461" i="1"/>
  <c r="BD3461" i="1"/>
  <c r="BE1277" i="1"/>
  <c r="BD1277" i="1"/>
  <c r="BC1277" i="1"/>
  <c r="BB1277" i="1"/>
  <c r="BE2134" i="1"/>
  <c r="BD2134" i="1"/>
  <c r="BC2134" i="1"/>
  <c r="BB2134" i="1"/>
  <c r="BE2673" i="1"/>
  <c r="BD2673" i="1"/>
  <c r="BC2673" i="1"/>
  <c r="BB2673" i="1"/>
  <c r="BO2722" i="1"/>
  <c r="BN2722" i="1"/>
  <c r="BM2722" i="1"/>
  <c r="BL2722" i="1"/>
  <c r="BE2659" i="1"/>
  <c r="BD2659" i="1"/>
  <c r="BC2659" i="1"/>
  <c r="BB2659" i="1"/>
  <c r="BB2554" i="1"/>
  <c r="BD2554" i="1"/>
  <c r="BE2554" i="1"/>
  <c r="BC2554" i="1"/>
  <c r="BD2295" i="1"/>
  <c r="BC2295" i="1"/>
  <c r="BB2295" i="1"/>
  <c r="BE2295" i="1"/>
  <c r="BN622" i="1"/>
  <c r="BM622" i="1"/>
  <c r="BL622" i="1"/>
  <c r="BO622" i="1"/>
  <c r="BD122" i="1"/>
  <c r="BC122" i="1"/>
  <c r="BB122" i="1"/>
  <c r="BE122" i="1"/>
  <c r="BE3153" i="1"/>
  <c r="BD3153" i="1"/>
  <c r="BB3153" i="1"/>
  <c r="BC3153" i="1"/>
  <c r="BE255" i="1"/>
  <c r="BB255" i="1"/>
  <c r="BD255" i="1"/>
  <c r="BC255" i="1"/>
  <c r="BE2425" i="1"/>
  <c r="BD2425" i="1"/>
  <c r="BC2425" i="1"/>
  <c r="BB2425" i="1"/>
  <c r="BD3538" i="1"/>
  <c r="BC3538" i="1"/>
  <c r="BE3538" i="1"/>
  <c r="BB3538" i="1"/>
  <c r="BE2495" i="1"/>
  <c r="BD2495" i="1"/>
  <c r="BC2495" i="1"/>
  <c r="BB2495" i="1"/>
  <c r="BE3345" i="1"/>
  <c r="BD3345" i="1"/>
  <c r="BC3345" i="1"/>
  <c r="BB3345" i="1"/>
  <c r="BO3436" i="1"/>
  <c r="BN3436" i="1"/>
  <c r="BM3436" i="1"/>
  <c r="BL3436" i="1"/>
  <c r="BE1518" i="1"/>
  <c r="BD1518" i="1"/>
  <c r="BC1518" i="1"/>
  <c r="BB1518" i="1"/>
  <c r="BE1980" i="1"/>
  <c r="BD1980" i="1"/>
  <c r="BC1980" i="1"/>
  <c r="BB1980" i="1"/>
  <c r="BE1210" i="1"/>
  <c r="BD1210" i="1"/>
  <c r="BC1210" i="1"/>
  <c r="BB1210" i="1"/>
  <c r="BO2113" i="1"/>
  <c r="BN2113" i="1"/>
  <c r="BM2113" i="1"/>
  <c r="BL2113" i="1"/>
  <c r="BE1280" i="1"/>
  <c r="BD1280" i="1"/>
  <c r="BC1280" i="1"/>
  <c r="BB1280" i="1"/>
  <c r="BE1574" i="1"/>
  <c r="BD1574" i="1"/>
  <c r="BC1574" i="1"/>
  <c r="BB1574" i="1"/>
  <c r="BE3188" i="1"/>
  <c r="BD3188" i="1"/>
  <c r="BC3188" i="1"/>
  <c r="BB3188" i="1"/>
  <c r="BE3272" i="1"/>
  <c r="BD3272" i="1"/>
  <c r="BC3272" i="1"/>
  <c r="BB3272" i="1"/>
  <c r="BO2015" i="1"/>
  <c r="BN2015" i="1"/>
  <c r="BM2015" i="1"/>
  <c r="BL2015" i="1"/>
  <c r="BM101" i="1"/>
  <c r="BL101" i="1"/>
  <c r="BO101" i="1"/>
  <c r="BN101" i="1"/>
  <c r="BE45" i="1"/>
  <c r="BB45" i="1"/>
  <c r="BD45" i="1"/>
  <c r="BC45" i="1"/>
  <c r="BE3300" i="1"/>
  <c r="BD3300" i="1"/>
  <c r="BC3300" i="1"/>
  <c r="BB3300" i="1"/>
  <c r="BO1847" i="1"/>
  <c r="BN1847" i="1"/>
  <c r="BM1847" i="1"/>
  <c r="BL1847" i="1"/>
  <c r="BE2575" i="1"/>
  <c r="BD2575" i="1"/>
  <c r="BC2575" i="1"/>
  <c r="BB2575" i="1"/>
  <c r="BE2411" i="1"/>
  <c r="BD2411" i="1"/>
  <c r="BC2411" i="1"/>
  <c r="BB2411" i="1"/>
  <c r="BO2806" i="1"/>
  <c r="BN2806" i="1"/>
  <c r="BM2806" i="1"/>
  <c r="BL2806" i="1"/>
  <c r="BO2253" i="1"/>
  <c r="BN2253" i="1"/>
  <c r="BM2253" i="1"/>
  <c r="BL2253" i="1"/>
  <c r="BO1931" i="1"/>
  <c r="BN1931" i="1"/>
  <c r="BM1931" i="1"/>
  <c r="BL1931" i="1"/>
  <c r="BE2243" i="1"/>
  <c r="BD2243" i="1"/>
  <c r="BC2243" i="1"/>
  <c r="BB2243" i="1"/>
  <c r="BN3496" i="1"/>
  <c r="BL3496" i="1"/>
  <c r="BO3496" i="1"/>
  <c r="BM3496" i="1"/>
  <c r="BE2117" i="1"/>
  <c r="BD2117" i="1"/>
  <c r="BC2117" i="1"/>
  <c r="BB2117" i="1"/>
  <c r="BO1889" i="1"/>
  <c r="BN1889" i="1"/>
  <c r="BM1889" i="1"/>
  <c r="BL1889" i="1"/>
  <c r="BO1945" i="1"/>
  <c r="BN1945" i="1"/>
  <c r="BM1945" i="1"/>
  <c r="BL1945" i="1"/>
  <c r="BN2600" i="1"/>
  <c r="BM2600" i="1"/>
  <c r="BL2600" i="1"/>
  <c r="BO2600" i="1"/>
  <c r="BD3510" i="1"/>
  <c r="BB3510" i="1"/>
  <c r="BE3510" i="1"/>
  <c r="BC3510" i="1"/>
  <c r="BE2467" i="1"/>
  <c r="BD2467" i="1"/>
  <c r="BC2467" i="1"/>
  <c r="BB2467" i="1"/>
  <c r="BO2239" i="1"/>
  <c r="BN2239" i="1"/>
  <c r="BM2239" i="1"/>
  <c r="BL2239" i="1"/>
  <c r="BM3604" i="1"/>
  <c r="BL3604" i="1"/>
  <c r="BO3604" i="1"/>
  <c r="BN3604" i="1"/>
  <c r="BO3198" i="1"/>
  <c r="BN3198" i="1"/>
  <c r="BM3198" i="1"/>
  <c r="BL3198" i="1"/>
  <c r="BE2278" i="1"/>
  <c r="BD2278" i="1"/>
  <c r="BC2278" i="1"/>
  <c r="BB2278" i="1"/>
  <c r="BO2421" i="1"/>
  <c r="BN2421" i="1"/>
  <c r="BM2421" i="1"/>
  <c r="BL2421" i="1"/>
  <c r="BE2831" i="1"/>
  <c r="BD2831" i="1"/>
  <c r="BC2831" i="1"/>
  <c r="BB2831" i="1"/>
  <c r="BE3373" i="1"/>
  <c r="BD3373" i="1"/>
  <c r="BC3373" i="1"/>
  <c r="BB3373" i="1"/>
  <c r="BO3135" i="1"/>
  <c r="BN3135" i="1"/>
  <c r="BM3135" i="1"/>
  <c r="BL3135" i="1"/>
  <c r="BO3394" i="1"/>
  <c r="BN3394" i="1"/>
  <c r="BM3394" i="1"/>
  <c r="BL3394" i="1"/>
  <c r="BE1252" i="1"/>
  <c r="BD1252" i="1"/>
  <c r="BC1252" i="1"/>
  <c r="BB1252" i="1"/>
  <c r="BO3310" i="1"/>
  <c r="BN3310" i="1"/>
  <c r="BM3310" i="1"/>
  <c r="BL3310" i="1"/>
  <c r="BE1224" i="1"/>
  <c r="BD1224" i="1"/>
  <c r="BC1224" i="1"/>
  <c r="BB1224" i="1"/>
  <c r="BY3604" i="1" l="1"/>
  <c r="BV3604" i="1"/>
  <c r="BX3604" i="1"/>
  <c r="BW3604" i="1"/>
  <c r="BY3496" i="1"/>
  <c r="BX3496" i="1"/>
  <c r="BV3496" i="1"/>
  <c r="BW3496" i="1"/>
  <c r="BY101" i="1"/>
  <c r="BX101" i="1"/>
  <c r="BW101" i="1"/>
  <c r="BV101" i="1"/>
  <c r="BY2145" i="1"/>
  <c r="BX2145" i="1"/>
  <c r="BW2145" i="1"/>
  <c r="BV2145" i="1"/>
  <c r="BO1536" i="1"/>
  <c r="BN1536" i="1"/>
  <c r="BM1536" i="1"/>
  <c r="BL1536" i="1"/>
  <c r="BO1200" i="1"/>
  <c r="BN1200" i="1"/>
  <c r="BM1200" i="1"/>
  <c r="BL1200" i="1"/>
  <c r="BY1049" i="1"/>
  <c r="BX1049" i="1"/>
  <c r="BW1049" i="1"/>
  <c r="BV1049" i="1"/>
  <c r="BY314" i="1"/>
  <c r="BX314" i="1"/>
  <c r="BW314" i="1"/>
  <c r="BV314" i="1"/>
  <c r="BY129" i="1"/>
  <c r="BX129" i="1"/>
  <c r="BW129" i="1"/>
  <c r="BV129" i="1"/>
  <c r="BO986" i="1"/>
  <c r="BN986" i="1"/>
  <c r="BM986" i="1"/>
  <c r="BL986" i="1"/>
  <c r="BY3412" i="1"/>
  <c r="BX3412" i="1"/>
  <c r="BW3412" i="1"/>
  <c r="BV3412" i="1"/>
  <c r="BO1172" i="1"/>
  <c r="BN1172" i="1"/>
  <c r="BM1172" i="1"/>
  <c r="BL1172" i="1"/>
  <c r="BO2596" i="1"/>
  <c r="BN2596" i="1"/>
  <c r="BM2596" i="1"/>
  <c r="BL2596" i="1"/>
  <c r="BY300" i="1"/>
  <c r="BX300" i="1"/>
  <c r="BW300" i="1"/>
  <c r="BV300" i="1"/>
  <c r="BO1900" i="1"/>
  <c r="BN1900" i="1"/>
  <c r="BM1900" i="1"/>
  <c r="BL1900" i="1"/>
  <c r="BY468" i="1"/>
  <c r="BX468" i="1"/>
  <c r="BW468" i="1"/>
  <c r="BV468" i="1"/>
  <c r="BO888" i="1"/>
  <c r="BN888" i="1"/>
  <c r="BM888" i="1"/>
  <c r="BL888" i="1"/>
  <c r="BY3548" i="1"/>
  <c r="BX3548" i="1"/>
  <c r="BW3548" i="1"/>
  <c r="BV3548" i="1"/>
  <c r="BO1914" i="1"/>
  <c r="BN1914" i="1"/>
  <c r="BM1914" i="1"/>
  <c r="BL1914" i="1"/>
  <c r="BO2638" i="1"/>
  <c r="BN2638" i="1"/>
  <c r="BM2638" i="1"/>
  <c r="BL2638" i="1"/>
  <c r="BY3730" i="1"/>
  <c r="BX3730" i="1"/>
  <c r="BW3730" i="1"/>
  <c r="BV3730" i="1"/>
  <c r="BY1007" i="1"/>
  <c r="BX1007" i="1"/>
  <c r="BW1007" i="1"/>
  <c r="BV1007" i="1"/>
  <c r="BO1746" i="1"/>
  <c r="BN1746" i="1"/>
  <c r="BM1746" i="1"/>
  <c r="BL1746" i="1"/>
  <c r="BV3625" i="1"/>
  <c r="BW3625" i="1"/>
  <c r="BY3625" i="1"/>
  <c r="BX3625" i="1"/>
  <c r="BO3058" i="1"/>
  <c r="BN3058" i="1"/>
  <c r="BM3058" i="1"/>
  <c r="BL3058" i="1"/>
  <c r="BO1718" i="1"/>
  <c r="BN1718" i="1"/>
  <c r="BM1718" i="1"/>
  <c r="BL1718" i="1"/>
  <c r="BM2544" i="1"/>
  <c r="BL2544" i="1"/>
  <c r="BO2544" i="1"/>
  <c r="BN2544" i="1"/>
  <c r="BY3695" i="1"/>
  <c r="BX3695" i="1"/>
  <c r="BW3695" i="1"/>
  <c r="BV3695" i="1"/>
  <c r="BM2215" i="1"/>
  <c r="BL2215" i="1"/>
  <c r="BO2215" i="1"/>
  <c r="BN2215" i="1"/>
  <c r="BX706" i="1"/>
  <c r="BV706" i="1"/>
  <c r="BY706" i="1"/>
  <c r="BW706" i="1"/>
  <c r="BY2029" i="1"/>
  <c r="BX2029" i="1"/>
  <c r="BW2029" i="1"/>
  <c r="BV2029" i="1"/>
  <c r="BO2663" i="1"/>
  <c r="BN2663" i="1"/>
  <c r="BM2663" i="1"/>
  <c r="BL2663" i="1"/>
  <c r="BY2085" i="1"/>
  <c r="BX2085" i="1"/>
  <c r="BW2085" i="1"/>
  <c r="BV2085" i="1"/>
  <c r="BO1266" i="1"/>
  <c r="BN1266" i="1"/>
  <c r="BM1266" i="1"/>
  <c r="BL1266" i="1"/>
  <c r="BO1952" i="1"/>
  <c r="BN1952" i="1"/>
  <c r="BL1952" i="1"/>
  <c r="BM1952" i="1"/>
  <c r="BY69" i="1"/>
  <c r="BX69" i="1"/>
  <c r="BW69" i="1"/>
  <c r="BV69" i="1"/>
  <c r="BO1854" i="1"/>
  <c r="BN1854" i="1"/>
  <c r="BL1854" i="1"/>
  <c r="BM1854" i="1"/>
  <c r="BO2036" i="1"/>
  <c r="BN2036" i="1"/>
  <c r="BL2036" i="1"/>
  <c r="BM2036" i="1"/>
  <c r="BY139" i="1"/>
  <c r="BW139" i="1"/>
  <c r="BX139" i="1"/>
  <c r="BV139" i="1"/>
  <c r="BY1917" i="1"/>
  <c r="BX1917" i="1"/>
  <c r="BW1917" i="1"/>
  <c r="BV1917" i="1"/>
  <c r="BW66" i="1"/>
  <c r="BV66" i="1"/>
  <c r="BY66" i="1"/>
  <c r="BX66" i="1"/>
  <c r="BY2001" i="1"/>
  <c r="BX2001" i="1"/>
  <c r="BW2001" i="1"/>
  <c r="BV2001" i="1"/>
  <c r="BM3531" i="1"/>
  <c r="BL3531" i="1"/>
  <c r="BO3531" i="1"/>
  <c r="BN3531" i="1"/>
  <c r="BM2603" i="1"/>
  <c r="BL2603" i="1"/>
  <c r="BN2603" i="1"/>
  <c r="BO2603" i="1"/>
  <c r="BY2127" i="1"/>
  <c r="BX2127" i="1"/>
  <c r="BW2127" i="1"/>
  <c r="BV2127" i="1"/>
  <c r="BO2701" i="1"/>
  <c r="BN2701" i="1"/>
  <c r="BL2701" i="1"/>
  <c r="BM2701" i="1"/>
  <c r="BW153" i="1"/>
  <c r="BY153" i="1"/>
  <c r="BX153" i="1"/>
  <c r="BV153" i="1"/>
  <c r="BO1896" i="1"/>
  <c r="BN1896" i="1"/>
  <c r="BL1896" i="1"/>
  <c r="BM1896" i="1"/>
  <c r="BL1767" i="1"/>
  <c r="BO1767" i="1"/>
  <c r="BM1767" i="1"/>
  <c r="BN1767" i="1"/>
  <c r="BO1994" i="1"/>
  <c r="BN1994" i="1"/>
  <c r="BL1994" i="1"/>
  <c r="BM1994" i="1"/>
  <c r="BO2050" i="1"/>
  <c r="BN2050" i="1"/>
  <c r="BL2050" i="1"/>
  <c r="BM2050" i="1"/>
  <c r="BY3268" i="1"/>
  <c r="BX3268" i="1"/>
  <c r="BV3268" i="1"/>
  <c r="BW3268" i="1"/>
  <c r="BN668" i="1"/>
  <c r="BM668" i="1"/>
  <c r="BL668" i="1"/>
  <c r="BO668" i="1"/>
  <c r="BL801" i="1"/>
  <c r="BO801" i="1"/>
  <c r="BN801" i="1"/>
  <c r="BM801" i="1"/>
  <c r="BX1602" i="1"/>
  <c r="BW1602" i="1"/>
  <c r="BV1602" i="1"/>
  <c r="BY1602" i="1"/>
  <c r="BY1693" i="1"/>
  <c r="BX1693" i="1"/>
  <c r="BW1693" i="1"/>
  <c r="BV1693" i="1"/>
  <c r="BN752" i="1"/>
  <c r="BM752" i="1"/>
  <c r="BL752" i="1"/>
  <c r="BO752" i="1"/>
  <c r="BL2712" i="1"/>
  <c r="BO2712" i="1"/>
  <c r="BM2712" i="1"/>
  <c r="BN2712" i="1"/>
  <c r="BL1795" i="1"/>
  <c r="BO1795" i="1"/>
  <c r="BM1795" i="1"/>
  <c r="BN1795" i="1"/>
  <c r="BL3156" i="1"/>
  <c r="BN3156" i="1"/>
  <c r="BM3156" i="1"/>
  <c r="BO3156" i="1"/>
  <c r="BY965" i="1"/>
  <c r="BX965" i="1"/>
  <c r="BW965" i="1"/>
  <c r="BV965" i="1"/>
  <c r="BO1970" i="1"/>
  <c r="BN1970" i="1"/>
  <c r="BM1970" i="1"/>
  <c r="BL1970" i="1"/>
  <c r="BO3072" i="1"/>
  <c r="BN3072" i="1"/>
  <c r="BM3072" i="1"/>
  <c r="BL3072" i="1"/>
  <c r="BY2561" i="1"/>
  <c r="BX2561" i="1"/>
  <c r="BW2561" i="1"/>
  <c r="BV2561" i="1"/>
  <c r="BO1424" i="1"/>
  <c r="BN1424" i="1"/>
  <c r="BM1424" i="1"/>
  <c r="BL1424" i="1"/>
  <c r="BO3016" i="1"/>
  <c r="BN3016" i="1"/>
  <c r="BM3016" i="1"/>
  <c r="BL3016" i="1"/>
  <c r="BY3454" i="1"/>
  <c r="BX3454" i="1"/>
  <c r="BW3454" i="1"/>
  <c r="BV3454" i="1"/>
  <c r="BO832" i="1"/>
  <c r="BN832" i="1"/>
  <c r="BM832" i="1"/>
  <c r="BL832" i="1"/>
  <c r="BO2012" i="1"/>
  <c r="BN2012" i="1"/>
  <c r="BM2012" i="1"/>
  <c r="BL2012" i="1"/>
  <c r="BO2404" i="1"/>
  <c r="BN2404" i="1"/>
  <c r="BM2404" i="1"/>
  <c r="BL2404" i="1"/>
  <c r="BY3468" i="1"/>
  <c r="BX3468" i="1"/>
  <c r="BV3468" i="1"/>
  <c r="BW3468" i="1"/>
  <c r="BO3688" i="1"/>
  <c r="BN3688" i="1"/>
  <c r="BM3688" i="1"/>
  <c r="BL3688" i="1"/>
  <c r="BY3482" i="1"/>
  <c r="BX3482" i="1"/>
  <c r="BV3482" i="1"/>
  <c r="BW3482" i="1"/>
  <c r="BO1802" i="1"/>
  <c r="BN1802" i="1"/>
  <c r="BM1802" i="1"/>
  <c r="BL1802" i="1"/>
  <c r="BO916" i="1"/>
  <c r="BN916" i="1"/>
  <c r="BM916" i="1"/>
  <c r="BL916" i="1"/>
  <c r="BO2652" i="1"/>
  <c r="BN2652" i="1"/>
  <c r="BM2652" i="1"/>
  <c r="BL2652" i="1"/>
  <c r="BO1760" i="1"/>
  <c r="BN1760" i="1"/>
  <c r="BM1760" i="1"/>
  <c r="BL1760" i="1"/>
  <c r="BO2733" i="1"/>
  <c r="BN2733" i="1"/>
  <c r="BM2733" i="1"/>
  <c r="BL2733" i="1"/>
  <c r="BO1564" i="1"/>
  <c r="BN1564" i="1"/>
  <c r="BM1564" i="1"/>
  <c r="BL1564" i="1"/>
  <c r="BO1942" i="1"/>
  <c r="BN1942" i="1"/>
  <c r="BM1942" i="1"/>
  <c r="BL1942" i="1"/>
  <c r="BO1676" i="1"/>
  <c r="BN1676" i="1"/>
  <c r="BM1676" i="1"/>
  <c r="BL1676" i="1"/>
  <c r="BY895" i="1"/>
  <c r="BX895" i="1"/>
  <c r="BW895" i="1"/>
  <c r="BV895" i="1"/>
  <c r="BY510" i="1"/>
  <c r="BX510" i="1"/>
  <c r="BW510" i="1"/>
  <c r="BV510" i="1"/>
  <c r="BY3440" i="1"/>
  <c r="BX3440" i="1"/>
  <c r="BW3440" i="1"/>
  <c r="BV3440" i="1"/>
  <c r="BY2159" i="1"/>
  <c r="BX2159" i="1"/>
  <c r="BW2159" i="1"/>
  <c r="BV2159" i="1"/>
  <c r="BY3079" i="1"/>
  <c r="BX3079" i="1"/>
  <c r="BW3079" i="1"/>
  <c r="BV3079" i="1"/>
  <c r="BY3744" i="1"/>
  <c r="BX3744" i="1"/>
  <c r="BW3744" i="1"/>
  <c r="BV3744" i="1"/>
  <c r="BY951" i="1"/>
  <c r="BX951" i="1"/>
  <c r="BW951" i="1"/>
  <c r="BV951" i="1"/>
  <c r="BY115" i="1"/>
  <c r="BX115" i="1"/>
  <c r="BW115" i="1"/>
  <c r="BV115" i="1"/>
  <c r="BY937" i="1"/>
  <c r="BX937" i="1"/>
  <c r="BW937" i="1"/>
  <c r="BV937" i="1"/>
  <c r="BO3114" i="1"/>
  <c r="BN3114" i="1"/>
  <c r="BM3114" i="1"/>
  <c r="BL3114" i="1"/>
  <c r="BY979" i="1"/>
  <c r="BX979" i="1"/>
  <c r="BW979" i="1"/>
  <c r="BV979" i="1"/>
  <c r="BO1480" i="1"/>
  <c r="BN1480" i="1"/>
  <c r="BM1480" i="1"/>
  <c r="BL1480" i="1"/>
  <c r="BO2582" i="1"/>
  <c r="BN2582" i="1"/>
  <c r="BM2582" i="1"/>
  <c r="BL2582" i="1"/>
  <c r="BX3657" i="1"/>
  <c r="BY3657" i="1"/>
  <c r="BW3657" i="1"/>
  <c r="BV3657" i="1"/>
  <c r="BY3093" i="1"/>
  <c r="BX3093" i="1"/>
  <c r="BW3093" i="1"/>
  <c r="BV3093" i="1"/>
  <c r="BO1606" i="1"/>
  <c r="BN1606" i="1"/>
  <c r="BM1606" i="1"/>
  <c r="BL1606" i="1"/>
  <c r="BO1028" i="1"/>
  <c r="BN1028" i="1"/>
  <c r="BM1028" i="1"/>
  <c r="BL1028" i="1"/>
  <c r="BO1112" i="1"/>
  <c r="BN1112" i="1"/>
  <c r="BM1112" i="1"/>
  <c r="BL1112" i="1"/>
  <c r="BY3590" i="1"/>
  <c r="BV3590" i="1"/>
  <c r="BX3590" i="1"/>
  <c r="BW3590" i="1"/>
  <c r="BO2862" i="1"/>
  <c r="BN2862" i="1"/>
  <c r="BM2862" i="1"/>
  <c r="BL2862" i="1"/>
  <c r="BO3160" i="1"/>
  <c r="BN3160" i="1"/>
  <c r="BM3160" i="1"/>
  <c r="BL3160" i="1"/>
  <c r="BO2834" i="1"/>
  <c r="BN2834" i="1"/>
  <c r="BM2834" i="1"/>
  <c r="BL2834" i="1"/>
  <c r="BY157" i="1"/>
  <c r="BX157" i="1"/>
  <c r="BW157" i="1"/>
  <c r="BV157" i="1"/>
  <c r="BX594" i="1"/>
  <c r="BV594" i="1"/>
  <c r="BY594" i="1"/>
  <c r="BW594" i="1"/>
  <c r="BO2281" i="1"/>
  <c r="BN2281" i="1"/>
  <c r="BM2281" i="1"/>
  <c r="BL2281" i="1"/>
  <c r="BO2365" i="1"/>
  <c r="BN2365" i="1"/>
  <c r="BM2365" i="1"/>
  <c r="BL2365" i="1"/>
  <c r="BY657" i="1"/>
  <c r="BX657" i="1"/>
  <c r="BW657" i="1"/>
  <c r="BV657" i="1"/>
  <c r="BY3076" i="1"/>
  <c r="BX3076" i="1"/>
  <c r="BW3076" i="1"/>
  <c r="CA3079" i="1" s="1"/>
  <c r="BV3076" i="1"/>
  <c r="BY2264" i="1"/>
  <c r="BX2264" i="1"/>
  <c r="BW2264" i="1"/>
  <c r="BV2264" i="1"/>
  <c r="BO843" i="1"/>
  <c r="BN843" i="1"/>
  <c r="BM843" i="1"/>
  <c r="BL843" i="1"/>
  <c r="BO472" i="1"/>
  <c r="BN472" i="1"/>
  <c r="BM472" i="1"/>
  <c r="BL472" i="1"/>
  <c r="BX3720" i="1"/>
  <c r="BW3720" i="1"/>
  <c r="BV3720" i="1"/>
  <c r="BY3720" i="1"/>
  <c r="BO899" i="1"/>
  <c r="BN899" i="1"/>
  <c r="BM899" i="1"/>
  <c r="BL899" i="1"/>
  <c r="BO1203" i="1"/>
  <c r="BN1203" i="1"/>
  <c r="BM1203" i="1"/>
  <c r="BL1203" i="1"/>
  <c r="BN381" i="1"/>
  <c r="BM381" i="1"/>
  <c r="BL381" i="1"/>
  <c r="BO381" i="1"/>
  <c r="BO3013" i="1"/>
  <c r="BN3013" i="1"/>
  <c r="BM3013" i="1"/>
  <c r="BL3013" i="1"/>
  <c r="BO829" i="1"/>
  <c r="BN829" i="1"/>
  <c r="BM829" i="1"/>
  <c r="BL829" i="1"/>
  <c r="BN2897" i="1"/>
  <c r="BM2897" i="1"/>
  <c r="BL2897" i="1"/>
  <c r="BO2897" i="1"/>
  <c r="BN367" i="1"/>
  <c r="BM367" i="1"/>
  <c r="BL367" i="1"/>
  <c r="BO367" i="1"/>
  <c r="BN3636" i="1"/>
  <c r="BO3636" i="1"/>
  <c r="BM3636" i="1"/>
  <c r="BL3636" i="1"/>
  <c r="BV3709" i="1"/>
  <c r="BY3709" i="1"/>
  <c r="BX3709" i="1"/>
  <c r="BW3709" i="1"/>
  <c r="BM2981" i="1"/>
  <c r="BO2981" i="1"/>
  <c r="BN2981" i="1"/>
  <c r="BL2981" i="1"/>
  <c r="BL1235" i="1"/>
  <c r="BO1235" i="1"/>
  <c r="BN1235" i="1"/>
  <c r="BM1235" i="1"/>
  <c r="BL2005" i="1"/>
  <c r="BO2005" i="1"/>
  <c r="BM2005" i="1"/>
  <c r="BN2005" i="1"/>
  <c r="BL1179" i="1"/>
  <c r="BO1179" i="1"/>
  <c r="BN1179" i="1"/>
  <c r="BM1179" i="1"/>
  <c r="BL1571" i="1"/>
  <c r="BO1571" i="1"/>
  <c r="BN1571" i="1"/>
  <c r="BM1571" i="1"/>
  <c r="BV2789" i="1"/>
  <c r="BY2789" i="1"/>
  <c r="BW2789" i="1"/>
  <c r="BX2789" i="1"/>
  <c r="BV3632" i="1"/>
  <c r="BX3632" i="1"/>
  <c r="BY3632" i="1"/>
  <c r="BW3632" i="1"/>
  <c r="BX1644" i="1"/>
  <c r="BW1644" i="1"/>
  <c r="BV1644" i="1"/>
  <c r="BY1644" i="1"/>
  <c r="BN2827" i="1"/>
  <c r="BM2827" i="1"/>
  <c r="BL2827" i="1"/>
  <c r="BO2827" i="1"/>
  <c r="BO1679" i="1"/>
  <c r="BN1679" i="1"/>
  <c r="BM1679" i="1"/>
  <c r="BL1679" i="1"/>
  <c r="BO1095" i="1"/>
  <c r="BN1095" i="1"/>
  <c r="BM1095" i="1"/>
  <c r="BL1095" i="1"/>
  <c r="BO1441" i="1"/>
  <c r="BN1441" i="1"/>
  <c r="BM1441" i="1"/>
  <c r="BL1441" i="1"/>
  <c r="BN2316" i="1"/>
  <c r="BM2316" i="1"/>
  <c r="BL2316" i="1"/>
  <c r="BO2316" i="1"/>
  <c r="BX3471" i="1"/>
  <c r="BW3471" i="1"/>
  <c r="BV3471" i="1"/>
  <c r="BY3471" i="1"/>
  <c r="BO1109" i="1"/>
  <c r="BN1109" i="1"/>
  <c r="BM1109" i="1"/>
  <c r="BL1109" i="1"/>
  <c r="BX1336" i="1"/>
  <c r="BW1336" i="1"/>
  <c r="BV1336" i="1"/>
  <c r="BY1336" i="1"/>
  <c r="BN948" i="1"/>
  <c r="BM948" i="1"/>
  <c r="BL948" i="1"/>
  <c r="BO948" i="1"/>
  <c r="BL2782" i="1"/>
  <c r="BO2782" i="1"/>
  <c r="BM2782" i="1"/>
  <c r="BN2782" i="1"/>
  <c r="BL2176" i="1"/>
  <c r="BO2176" i="1"/>
  <c r="BN2176" i="1"/>
  <c r="BM2176" i="1"/>
  <c r="BV307" i="1"/>
  <c r="BY307" i="1"/>
  <c r="BX307" i="1"/>
  <c r="BW307" i="1"/>
  <c r="BV1270" i="1"/>
  <c r="BY1270" i="1"/>
  <c r="BX1270" i="1"/>
  <c r="BW1270" i="1"/>
  <c r="BV1326" i="1"/>
  <c r="BY1326" i="1"/>
  <c r="BX1326" i="1"/>
  <c r="BW1326" i="1"/>
  <c r="BV1956" i="1"/>
  <c r="BY1956" i="1"/>
  <c r="BW1956" i="1"/>
  <c r="BX1956" i="1"/>
  <c r="BY3226" i="1"/>
  <c r="BX3226" i="1"/>
  <c r="BV3226" i="1"/>
  <c r="BW3226" i="1"/>
  <c r="BY1875" i="1"/>
  <c r="BX1875" i="1"/>
  <c r="BW1875" i="1"/>
  <c r="BV1875" i="1"/>
  <c r="BY1903" i="1"/>
  <c r="BX1903" i="1"/>
  <c r="BW1903" i="1"/>
  <c r="BV1903" i="1"/>
  <c r="BM2103" i="1"/>
  <c r="BL2103" i="1"/>
  <c r="BO2103" i="1"/>
  <c r="BN2103" i="1"/>
  <c r="BN584" i="1"/>
  <c r="BM584" i="1"/>
  <c r="BO584" i="1"/>
  <c r="BL584" i="1"/>
  <c r="BO2554" i="1"/>
  <c r="BN2554" i="1"/>
  <c r="BL2554" i="1"/>
  <c r="BM2554" i="1"/>
  <c r="BO2936" i="1"/>
  <c r="BN2936" i="1"/>
  <c r="BM2936" i="1"/>
  <c r="BL2936" i="1"/>
  <c r="BY1151" i="1"/>
  <c r="BX1151" i="1"/>
  <c r="BW1151" i="1"/>
  <c r="BV1151" i="1"/>
  <c r="BY132" i="1"/>
  <c r="BX132" i="1"/>
  <c r="BW132" i="1"/>
  <c r="BV132" i="1"/>
  <c r="BY1515" i="1"/>
  <c r="BX1515" i="1"/>
  <c r="BW1515" i="1"/>
  <c r="BV1515" i="1"/>
  <c r="BO3240" i="1"/>
  <c r="BN3240" i="1"/>
  <c r="BM3240" i="1"/>
  <c r="BL3240" i="1"/>
  <c r="BY2232" i="1"/>
  <c r="BX2232" i="1"/>
  <c r="BW2232" i="1"/>
  <c r="BV2232" i="1"/>
  <c r="BO2271" i="1"/>
  <c r="BN2271" i="1"/>
  <c r="BM2271" i="1"/>
  <c r="BL2271" i="1"/>
  <c r="BY2428" i="1"/>
  <c r="BX2428" i="1"/>
  <c r="BW2428" i="1"/>
  <c r="BV2428" i="1"/>
  <c r="BY2414" i="1"/>
  <c r="BX2414" i="1"/>
  <c r="BW2414" i="1"/>
  <c r="BV2414" i="1"/>
  <c r="BY2400" i="1"/>
  <c r="BV2400" i="1"/>
  <c r="BX2400" i="1"/>
  <c r="BW2400" i="1"/>
  <c r="BX608" i="1"/>
  <c r="BV608" i="1"/>
  <c r="BY608" i="1"/>
  <c r="BW608" i="1"/>
  <c r="BO2267" i="1"/>
  <c r="BN2267" i="1"/>
  <c r="BM2267" i="1"/>
  <c r="BL2267" i="1"/>
  <c r="BO2946" i="1"/>
  <c r="BN2946" i="1"/>
  <c r="BM2946" i="1"/>
  <c r="BL2946" i="1"/>
  <c r="BV3639" i="1"/>
  <c r="BX3639" i="1"/>
  <c r="BW3639" i="1"/>
  <c r="BY3639" i="1"/>
  <c r="BM3139" i="1"/>
  <c r="BL3139" i="1"/>
  <c r="BO3139" i="1"/>
  <c r="BN3139" i="1"/>
  <c r="BY2586" i="1"/>
  <c r="BX2586" i="1"/>
  <c r="BW2586" i="1"/>
  <c r="BV2586" i="1"/>
  <c r="BL619" i="1"/>
  <c r="BO619" i="1"/>
  <c r="BN619" i="1"/>
  <c r="BM619" i="1"/>
  <c r="BL577" i="1"/>
  <c r="BO577" i="1"/>
  <c r="BN577" i="1"/>
  <c r="BM577" i="1"/>
  <c r="BY573" i="1"/>
  <c r="BW573" i="1"/>
  <c r="BV573" i="1"/>
  <c r="BX573" i="1"/>
  <c r="BY727" i="1"/>
  <c r="BX727" i="1"/>
  <c r="BW727" i="1"/>
  <c r="BV727" i="1"/>
  <c r="BY2929" i="1"/>
  <c r="BX2929" i="1"/>
  <c r="BW2929" i="1"/>
  <c r="BV2929" i="1"/>
  <c r="BY699" i="1"/>
  <c r="BX699" i="1"/>
  <c r="BW699" i="1"/>
  <c r="BV699" i="1"/>
  <c r="BY244" i="1"/>
  <c r="BX244" i="1"/>
  <c r="BW244" i="1"/>
  <c r="BV244" i="1"/>
  <c r="BO2211" i="1"/>
  <c r="BN2211" i="1"/>
  <c r="BM2211" i="1"/>
  <c r="BL2211" i="1"/>
  <c r="BY90" i="1"/>
  <c r="BX90" i="1"/>
  <c r="BW90" i="1"/>
  <c r="BV90" i="1"/>
  <c r="BY188" i="1"/>
  <c r="BX188" i="1"/>
  <c r="BW188" i="1"/>
  <c r="BV188" i="1"/>
  <c r="BO2197" i="1"/>
  <c r="BN2197" i="1"/>
  <c r="BM2197" i="1"/>
  <c r="BL2197" i="1"/>
  <c r="BX773" i="1"/>
  <c r="BW773" i="1"/>
  <c r="BV773" i="1"/>
  <c r="BY773" i="1"/>
  <c r="BY2442" i="1"/>
  <c r="BX2442" i="1"/>
  <c r="BW2442" i="1"/>
  <c r="BV2442" i="1"/>
  <c r="BY118" i="1"/>
  <c r="BX118" i="1"/>
  <c r="BW118" i="1"/>
  <c r="BV118" i="1"/>
  <c r="BO2257" i="1"/>
  <c r="BN2257" i="1"/>
  <c r="BM2257" i="1"/>
  <c r="BL2257" i="1"/>
  <c r="BX661" i="1"/>
  <c r="BW661" i="1"/>
  <c r="BV661" i="1"/>
  <c r="BY661" i="1"/>
  <c r="BY3611" i="1"/>
  <c r="BV3611" i="1"/>
  <c r="BX3611" i="1"/>
  <c r="BW3611" i="1"/>
  <c r="BY76" i="1"/>
  <c r="BX76" i="1"/>
  <c r="BW76" i="1"/>
  <c r="BV76" i="1"/>
  <c r="BY1655" i="1"/>
  <c r="BX1655" i="1"/>
  <c r="BW1655" i="1"/>
  <c r="BV1655" i="1"/>
  <c r="BX675" i="1"/>
  <c r="BW675" i="1"/>
  <c r="BV675" i="1"/>
  <c r="BY675" i="1"/>
  <c r="BO2341" i="1"/>
  <c r="BN2341" i="1"/>
  <c r="BM2341" i="1"/>
  <c r="BL2341" i="1"/>
  <c r="BY216" i="1"/>
  <c r="BX216" i="1"/>
  <c r="BW216" i="1"/>
  <c r="BV216" i="1"/>
  <c r="BY3401" i="1"/>
  <c r="BX3401" i="1"/>
  <c r="BW3401" i="1"/>
  <c r="BV3401" i="1"/>
  <c r="BO2369" i="1"/>
  <c r="BN2369" i="1"/>
  <c r="BM2369" i="1"/>
  <c r="BL2369" i="1"/>
  <c r="BO2355" i="1"/>
  <c r="BN2355" i="1"/>
  <c r="BM2355" i="1"/>
  <c r="BL2355" i="1"/>
  <c r="BY2512" i="1"/>
  <c r="BX2512" i="1"/>
  <c r="BW2512" i="1"/>
  <c r="BV2512" i="1"/>
  <c r="BY2526" i="1"/>
  <c r="BX2526" i="1"/>
  <c r="BW2526" i="1"/>
  <c r="BV2526" i="1"/>
  <c r="BY2204" i="1"/>
  <c r="BX2204" i="1"/>
  <c r="BW2204" i="1"/>
  <c r="BV2204" i="1"/>
  <c r="BY3261" i="1"/>
  <c r="BX3261" i="1"/>
  <c r="BW3261" i="1"/>
  <c r="BV3261" i="1"/>
  <c r="BY3317" i="1"/>
  <c r="BX3317" i="1"/>
  <c r="BW3317" i="1"/>
  <c r="BV3317" i="1"/>
  <c r="BY1739" i="1"/>
  <c r="BX1739" i="1"/>
  <c r="BW1739" i="1"/>
  <c r="BV1739" i="1"/>
  <c r="BY3618" i="1"/>
  <c r="BV3618" i="1"/>
  <c r="BX3618" i="1"/>
  <c r="BW3618" i="1"/>
  <c r="BO3541" i="1"/>
  <c r="BL3541" i="1"/>
  <c r="BN3541" i="1"/>
  <c r="BM3541" i="1"/>
  <c r="BY213" i="1"/>
  <c r="BX213" i="1"/>
  <c r="BW213" i="1"/>
  <c r="CA216" i="1" s="1"/>
  <c r="BV213" i="1"/>
  <c r="BY524" i="1"/>
  <c r="BX524" i="1"/>
  <c r="BW524" i="1"/>
  <c r="BV524" i="1"/>
  <c r="BO1788" i="1"/>
  <c r="BN1788" i="1"/>
  <c r="BM1788" i="1"/>
  <c r="BL1788" i="1"/>
  <c r="BY356" i="1"/>
  <c r="BX356" i="1"/>
  <c r="BW356" i="1"/>
  <c r="BV356" i="1"/>
  <c r="BO2068" i="1"/>
  <c r="BN2068" i="1"/>
  <c r="BM2068" i="1"/>
  <c r="BL2068" i="1"/>
  <c r="BO1494" i="1"/>
  <c r="BN1494" i="1"/>
  <c r="BM1494" i="1"/>
  <c r="BL1494" i="1"/>
  <c r="BO2694" i="1"/>
  <c r="BN2694" i="1"/>
  <c r="BM2694" i="1"/>
  <c r="BL2694" i="1"/>
  <c r="BY545" i="1"/>
  <c r="BW545" i="1"/>
  <c r="BV545" i="1"/>
  <c r="BX545" i="1"/>
  <c r="BY2390" i="1"/>
  <c r="BX2390" i="1"/>
  <c r="BW2390" i="1"/>
  <c r="BV2390" i="1"/>
  <c r="BY2358" i="1"/>
  <c r="BX2358" i="1"/>
  <c r="BW2358" i="1"/>
  <c r="BV2358" i="1"/>
  <c r="BM3503" i="1"/>
  <c r="BO3503" i="1"/>
  <c r="BL3503" i="1"/>
  <c r="BN3503" i="1"/>
  <c r="BY1046" i="1"/>
  <c r="BX1046" i="1"/>
  <c r="BW1046" i="1"/>
  <c r="CA1049" i="1" s="1"/>
  <c r="BV1046" i="1"/>
  <c r="BY1018" i="1"/>
  <c r="BX1018" i="1"/>
  <c r="BW1018" i="1"/>
  <c r="BV1018" i="1"/>
  <c r="BY878" i="1"/>
  <c r="BX878" i="1"/>
  <c r="BW878" i="1"/>
  <c r="BV878" i="1"/>
  <c r="BY3062" i="1"/>
  <c r="BX3062" i="1"/>
  <c r="BW3062" i="1"/>
  <c r="BV3062" i="1"/>
  <c r="BY1004" i="1"/>
  <c r="BX1004" i="1"/>
  <c r="BW1004" i="1"/>
  <c r="CA1007" i="1" s="1"/>
  <c r="BV1004" i="1"/>
  <c r="BY1088" i="1"/>
  <c r="BX1088" i="1"/>
  <c r="BW1088" i="1"/>
  <c r="BV1088" i="1"/>
  <c r="BO2708" i="1"/>
  <c r="BN2708" i="1"/>
  <c r="BM2708" i="1"/>
  <c r="BL2708" i="1"/>
  <c r="BY409" i="1"/>
  <c r="BX409" i="1"/>
  <c r="BW409" i="1"/>
  <c r="BV409" i="1"/>
  <c r="BO178" i="1"/>
  <c r="BN178" i="1"/>
  <c r="BM178" i="1"/>
  <c r="BL178" i="1"/>
  <c r="BY3104" i="1"/>
  <c r="BX3104" i="1"/>
  <c r="BW3104" i="1"/>
  <c r="BV3104" i="1"/>
  <c r="BY3310" i="1"/>
  <c r="BX3310" i="1"/>
  <c r="BV3310" i="1"/>
  <c r="BW3310" i="1"/>
  <c r="BY3394" i="1"/>
  <c r="BV3394" i="1"/>
  <c r="BX3394" i="1"/>
  <c r="BW3394" i="1"/>
  <c r="BO3373" i="1"/>
  <c r="BN3373" i="1"/>
  <c r="BM3373" i="1"/>
  <c r="BL3373" i="1"/>
  <c r="BY2421" i="1"/>
  <c r="BX2421" i="1"/>
  <c r="BV2421" i="1"/>
  <c r="BW2421" i="1"/>
  <c r="BY3198" i="1"/>
  <c r="BX3198" i="1"/>
  <c r="BV3198" i="1"/>
  <c r="BW3198" i="1"/>
  <c r="BY2239" i="1"/>
  <c r="BX2239" i="1"/>
  <c r="BW2239" i="1"/>
  <c r="BV2239" i="1"/>
  <c r="BY1945" i="1"/>
  <c r="BX1945" i="1"/>
  <c r="BW1945" i="1"/>
  <c r="BV1945" i="1"/>
  <c r="BM2117" i="1"/>
  <c r="BL2117" i="1"/>
  <c r="BO2117" i="1"/>
  <c r="BN2117" i="1"/>
  <c r="BM2243" i="1"/>
  <c r="BL2243" i="1"/>
  <c r="BO2243" i="1"/>
  <c r="BN2243" i="1"/>
  <c r="BW2253" i="1"/>
  <c r="BV2253" i="1"/>
  <c r="BX2253" i="1"/>
  <c r="BY2253" i="1"/>
  <c r="BM2411" i="1"/>
  <c r="BL2411" i="1"/>
  <c r="BN2411" i="1"/>
  <c r="BO2411" i="1"/>
  <c r="BY1847" i="1"/>
  <c r="BX1847" i="1"/>
  <c r="BW1847" i="1"/>
  <c r="BV1847" i="1"/>
  <c r="BY2015" i="1"/>
  <c r="BX2015" i="1"/>
  <c r="BW2015" i="1"/>
  <c r="BV2015" i="1"/>
  <c r="BM3188" i="1"/>
  <c r="BL3188" i="1"/>
  <c r="BN3188" i="1"/>
  <c r="BO3188" i="1"/>
  <c r="BO1280" i="1"/>
  <c r="BN1280" i="1"/>
  <c r="BM1280" i="1"/>
  <c r="BL1280" i="1"/>
  <c r="BO1210" i="1"/>
  <c r="BN1210" i="1"/>
  <c r="BM1210" i="1"/>
  <c r="BL1210" i="1"/>
  <c r="BO1518" i="1"/>
  <c r="BN1518" i="1"/>
  <c r="BM1518" i="1"/>
  <c r="BL1518" i="1"/>
  <c r="BO3345" i="1"/>
  <c r="BN3345" i="1"/>
  <c r="BM3345" i="1"/>
  <c r="BL3345" i="1"/>
  <c r="BL3538" i="1"/>
  <c r="BM3538" i="1"/>
  <c r="BO3538" i="1"/>
  <c r="BN3538" i="1"/>
  <c r="BM2659" i="1"/>
  <c r="BL2659" i="1"/>
  <c r="BN2659" i="1"/>
  <c r="BO2659" i="1"/>
  <c r="BM2673" i="1"/>
  <c r="BL2673" i="1"/>
  <c r="BN2673" i="1"/>
  <c r="BO2673" i="1"/>
  <c r="BL1277" i="1"/>
  <c r="BO1277" i="1"/>
  <c r="BN1277" i="1"/>
  <c r="BM1277" i="1"/>
  <c r="BL1725" i="1"/>
  <c r="BO1725" i="1"/>
  <c r="BN1725" i="1"/>
  <c r="BM1725" i="1"/>
  <c r="BL1487" i="1"/>
  <c r="BO1487" i="1"/>
  <c r="BN1487" i="1"/>
  <c r="BM1487" i="1"/>
  <c r="BL2684" i="1"/>
  <c r="BO2684" i="1"/>
  <c r="BM2684" i="1"/>
  <c r="BN2684" i="1"/>
  <c r="BX1294" i="1"/>
  <c r="BW1294" i="1"/>
  <c r="BV1294" i="1"/>
  <c r="BY1294" i="1"/>
  <c r="BX1532" i="1"/>
  <c r="BW1532" i="1"/>
  <c r="BV1532" i="1"/>
  <c r="BY1532" i="1"/>
  <c r="BN3727" i="1"/>
  <c r="BM3727" i="1"/>
  <c r="BL3727" i="1"/>
  <c r="BO3727" i="1"/>
  <c r="BM3664" i="1"/>
  <c r="BN3664" i="1"/>
  <c r="BO3664" i="1"/>
  <c r="BL3664" i="1"/>
  <c r="BY1259" i="1"/>
  <c r="BX1259" i="1"/>
  <c r="BW1259" i="1"/>
  <c r="BV1259" i="1"/>
  <c r="BN640" i="1"/>
  <c r="BM640" i="1"/>
  <c r="BL640" i="1"/>
  <c r="BO640" i="1"/>
  <c r="BN2855" i="1"/>
  <c r="BM2855" i="1"/>
  <c r="BL2855" i="1"/>
  <c r="BO2855" i="1"/>
  <c r="BV2719" i="1"/>
  <c r="BY2719" i="1"/>
  <c r="BW2719" i="1"/>
  <c r="BX2719" i="1"/>
  <c r="BV3335" i="1"/>
  <c r="BY3335" i="1"/>
  <c r="BW3335" i="1"/>
  <c r="BX3335" i="1"/>
  <c r="BL2061" i="1"/>
  <c r="BO2061" i="1"/>
  <c r="BM2061" i="1"/>
  <c r="BN2061" i="1"/>
  <c r="BV517" i="1"/>
  <c r="BY517" i="1"/>
  <c r="BX517" i="1"/>
  <c r="BW517" i="1"/>
  <c r="BV293" i="1"/>
  <c r="BY293" i="1"/>
  <c r="BX293" i="1"/>
  <c r="BW293" i="1"/>
  <c r="BO3352" i="1"/>
  <c r="BN3352" i="1"/>
  <c r="BM3352" i="1"/>
  <c r="BL3352" i="1"/>
  <c r="BY1623" i="1"/>
  <c r="BX1623" i="1"/>
  <c r="BW1623" i="1"/>
  <c r="BV1623" i="1"/>
  <c r="BL815" i="1"/>
  <c r="BO815" i="1"/>
  <c r="BN815" i="1"/>
  <c r="BM815" i="1"/>
  <c r="BX3499" i="1"/>
  <c r="BW3499" i="1"/>
  <c r="BV3499" i="1"/>
  <c r="BY3499" i="1"/>
  <c r="BN3020" i="1"/>
  <c r="BM3020" i="1"/>
  <c r="BL3020" i="1"/>
  <c r="BO3020" i="1"/>
  <c r="BX514" i="1"/>
  <c r="BW514" i="1"/>
  <c r="BV514" i="1"/>
  <c r="BY514" i="1"/>
  <c r="BV3492" i="1"/>
  <c r="BX3492" i="1"/>
  <c r="BW3492" i="1"/>
  <c r="BY3492" i="1"/>
  <c r="BO3111" i="1"/>
  <c r="BN3111" i="1"/>
  <c r="BM3111" i="1"/>
  <c r="BL3111" i="1"/>
  <c r="BL3142" i="1"/>
  <c r="BN3142" i="1"/>
  <c r="BO3142" i="1"/>
  <c r="BM3142" i="1"/>
  <c r="BV461" i="1"/>
  <c r="BY461" i="1"/>
  <c r="BX461" i="1"/>
  <c r="BW461" i="1"/>
  <c r="BV2988" i="1"/>
  <c r="BY2988" i="1"/>
  <c r="BX2988" i="1"/>
  <c r="BW2988" i="1"/>
  <c r="BX3643" i="1"/>
  <c r="BW3643" i="1"/>
  <c r="BY3643" i="1"/>
  <c r="BV3643" i="1"/>
  <c r="BL1837" i="1"/>
  <c r="BO1837" i="1"/>
  <c r="BM1837" i="1"/>
  <c r="BN1837" i="1"/>
  <c r="BL1907" i="1"/>
  <c r="BO1907" i="1"/>
  <c r="BM1907" i="1"/>
  <c r="BN1907" i="1"/>
  <c r="BL2810" i="1"/>
  <c r="BO2810" i="1"/>
  <c r="BM2810" i="1"/>
  <c r="BN2810" i="1"/>
  <c r="BY1637" i="1"/>
  <c r="BX1637" i="1"/>
  <c r="BW1637" i="1"/>
  <c r="BV1637" i="1"/>
  <c r="BV3464" i="1"/>
  <c r="BX3464" i="1"/>
  <c r="BW3464" i="1"/>
  <c r="BY3464" i="1"/>
  <c r="BX1364" i="1"/>
  <c r="BW1364" i="1"/>
  <c r="BV1364" i="1"/>
  <c r="BY1364" i="1"/>
  <c r="BX1420" i="1"/>
  <c r="BW1420" i="1"/>
  <c r="BV1420" i="1"/>
  <c r="BY1420" i="1"/>
  <c r="BM2481" i="1"/>
  <c r="BL2481" i="1"/>
  <c r="BN2481" i="1"/>
  <c r="BO2481" i="1"/>
  <c r="BM2201" i="1"/>
  <c r="BL2201" i="1"/>
  <c r="BO2201" i="1"/>
  <c r="BN2201" i="1"/>
  <c r="BM73" i="1"/>
  <c r="BL73" i="1"/>
  <c r="BO73" i="1"/>
  <c r="BN73" i="1"/>
  <c r="BY3282" i="1"/>
  <c r="BX3282" i="1"/>
  <c r="BV3282" i="1"/>
  <c r="BW3282" i="1"/>
  <c r="BO2729" i="1"/>
  <c r="BN2729" i="1"/>
  <c r="BL2729" i="1"/>
  <c r="BM2729" i="1"/>
  <c r="BY185" i="1"/>
  <c r="BX185" i="1"/>
  <c r="BW185" i="1"/>
  <c r="CA188" i="1" s="1"/>
  <c r="BV185" i="1"/>
  <c r="BO1298" i="1"/>
  <c r="BN1298" i="1"/>
  <c r="BM1298" i="1"/>
  <c r="BL1298" i="1"/>
  <c r="BO2568" i="1"/>
  <c r="BN2568" i="1"/>
  <c r="BM2568" i="1"/>
  <c r="BL2568" i="1"/>
  <c r="BY1077" i="1"/>
  <c r="BX1077" i="1"/>
  <c r="BW1077" i="1"/>
  <c r="BV1077" i="1"/>
  <c r="BO1872" i="1"/>
  <c r="BN1872" i="1"/>
  <c r="BM1872" i="1"/>
  <c r="BL1872" i="1"/>
  <c r="BO1025" i="1"/>
  <c r="BN1025" i="1"/>
  <c r="BM1025" i="1"/>
  <c r="BL1025" i="1"/>
  <c r="BO3055" i="1"/>
  <c r="BN3055" i="1"/>
  <c r="BM3055" i="1"/>
  <c r="BL3055" i="1"/>
  <c r="BO983" i="1"/>
  <c r="BN983" i="1"/>
  <c r="BM983" i="1"/>
  <c r="BL983" i="1"/>
  <c r="BY1567" i="1"/>
  <c r="BX1567" i="1"/>
  <c r="BW1567" i="1"/>
  <c r="BV1567" i="1"/>
  <c r="BY1455" i="1"/>
  <c r="BX1455" i="1"/>
  <c r="BW1455" i="1"/>
  <c r="BV1455" i="1"/>
  <c r="BN2925" i="1"/>
  <c r="BM2925" i="1"/>
  <c r="BL2925" i="1"/>
  <c r="BO2925" i="1"/>
  <c r="BN479" i="1"/>
  <c r="BM479" i="1"/>
  <c r="BL479" i="1"/>
  <c r="BO479" i="1"/>
  <c r="BY1371" i="1"/>
  <c r="BX1371" i="1"/>
  <c r="BW1371" i="1"/>
  <c r="BV1371" i="1"/>
  <c r="BX360" i="1"/>
  <c r="BW360" i="1"/>
  <c r="BV360" i="1"/>
  <c r="BY360" i="1"/>
  <c r="BL1417" i="1"/>
  <c r="BO1417" i="1"/>
  <c r="BN1417" i="1"/>
  <c r="BM1417" i="1"/>
  <c r="BL2754" i="1"/>
  <c r="BO2754" i="1"/>
  <c r="BM2754" i="1"/>
  <c r="BN2754" i="1"/>
  <c r="BL2796" i="1"/>
  <c r="BO2796" i="1"/>
  <c r="BM2796" i="1"/>
  <c r="BN2796" i="1"/>
  <c r="BL1221" i="1"/>
  <c r="BO1221" i="1"/>
  <c r="BN1221" i="1"/>
  <c r="BM1221" i="1"/>
  <c r="BV1648" i="1"/>
  <c r="BY1648" i="1"/>
  <c r="BX1648" i="1"/>
  <c r="BW1648" i="1"/>
  <c r="BL1431" i="1"/>
  <c r="BO1431" i="1"/>
  <c r="BN1431" i="1"/>
  <c r="BM1431" i="1"/>
  <c r="BL1543" i="1"/>
  <c r="BO1543" i="1"/>
  <c r="BN1543" i="1"/>
  <c r="BM1543" i="1"/>
  <c r="BV1228" i="1"/>
  <c r="BY1228" i="1"/>
  <c r="BX1228" i="1"/>
  <c r="BW1228" i="1"/>
  <c r="BL1361" i="1"/>
  <c r="BO1361" i="1"/>
  <c r="BN1361" i="1"/>
  <c r="BM1361" i="1"/>
  <c r="BV3646" i="1"/>
  <c r="BY3646" i="1"/>
  <c r="BX3646" i="1"/>
  <c r="BW3646" i="1"/>
  <c r="BX3734" i="1"/>
  <c r="BW3734" i="1"/>
  <c r="BV3734" i="1"/>
  <c r="BY3734" i="1"/>
  <c r="BO1721" i="1"/>
  <c r="BN1721" i="1"/>
  <c r="BM1721" i="1"/>
  <c r="BL1721" i="1"/>
  <c r="BO857" i="1"/>
  <c r="BN857" i="1"/>
  <c r="BM857" i="1"/>
  <c r="BL857" i="1"/>
  <c r="BN626" i="1"/>
  <c r="BM626" i="1"/>
  <c r="BL626" i="1"/>
  <c r="BO626" i="1"/>
  <c r="BX1490" i="1"/>
  <c r="BW1490" i="1"/>
  <c r="BV1490" i="1"/>
  <c r="BY1490" i="1"/>
  <c r="BY1707" i="1"/>
  <c r="BX1707" i="1"/>
  <c r="BW1707" i="1"/>
  <c r="BV1707" i="1"/>
  <c r="BY1329" i="1"/>
  <c r="BX1329" i="1"/>
  <c r="BW1329" i="1"/>
  <c r="BV1329" i="1"/>
  <c r="BN2841" i="1"/>
  <c r="BM2841" i="1"/>
  <c r="BL2841" i="1"/>
  <c r="BO2841" i="1"/>
  <c r="BY1427" i="1"/>
  <c r="BX1427" i="1"/>
  <c r="BW1427" i="1"/>
  <c r="BV1427" i="1"/>
  <c r="BN696" i="1"/>
  <c r="BM696" i="1"/>
  <c r="BL696" i="1"/>
  <c r="BO696" i="1"/>
  <c r="BY1175" i="1"/>
  <c r="BX1175" i="1"/>
  <c r="BW1175" i="1"/>
  <c r="BV1175" i="1"/>
  <c r="BO997" i="1"/>
  <c r="BN997" i="1"/>
  <c r="BM997" i="1"/>
  <c r="BL997" i="1"/>
  <c r="BO1039" i="1"/>
  <c r="BN1039" i="1"/>
  <c r="BM1039" i="1"/>
  <c r="BL1039" i="1"/>
  <c r="BO318" i="1"/>
  <c r="BN318" i="1"/>
  <c r="BM318" i="1"/>
  <c r="BL318" i="1"/>
  <c r="BV1844" i="1"/>
  <c r="BY1844" i="1"/>
  <c r="BW1844" i="1"/>
  <c r="CA1847" i="1" s="1"/>
  <c r="BX1844" i="1"/>
  <c r="BV1042" i="1"/>
  <c r="BY1042" i="1"/>
  <c r="BX1042" i="1"/>
  <c r="BW1042" i="1"/>
  <c r="BV2026" i="1"/>
  <c r="BY2026" i="1"/>
  <c r="BW2026" i="1"/>
  <c r="CA2029" i="1" s="1"/>
  <c r="BX2026" i="1"/>
  <c r="BW125" i="1"/>
  <c r="BY125" i="1"/>
  <c r="BX125" i="1"/>
  <c r="BV125" i="1"/>
  <c r="BX552" i="1"/>
  <c r="BV552" i="1"/>
  <c r="BW552" i="1"/>
  <c r="BY552" i="1"/>
  <c r="BY2043" i="1"/>
  <c r="BX2043" i="1"/>
  <c r="BW2043" i="1"/>
  <c r="BV2043" i="1"/>
  <c r="BO1924" i="1"/>
  <c r="BN1924" i="1"/>
  <c r="BL1924" i="1"/>
  <c r="BM1924" i="1"/>
  <c r="BO1868" i="1"/>
  <c r="BN1868" i="1"/>
  <c r="BL1868" i="1"/>
  <c r="BM1868" i="1"/>
  <c r="BW181" i="1"/>
  <c r="BY181" i="1"/>
  <c r="BX181" i="1"/>
  <c r="BV181" i="1"/>
  <c r="BM286" i="1"/>
  <c r="BL286" i="1"/>
  <c r="BO286" i="1"/>
  <c r="BN286" i="1"/>
  <c r="BM199" i="1"/>
  <c r="BL199" i="1"/>
  <c r="BO199" i="1"/>
  <c r="BN199" i="1"/>
  <c r="BM171" i="1"/>
  <c r="BL171" i="1"/>
  <c r="BN171" i="1"/>
  <c r="BO171" i="1"/>
  <c r="BY2792" i="1"/>
  <c r="BX2792" i="1"/>
  <c r="BW2792" i="1"/>
  <c r="BV2792" i="1"/>
  <c r="BM3009" i="1"/>
  <c r="BL3009" i="1"/>
  <c r="BO3009" i="1"/>
  <c r="BN3009" i="1"/>
  <c r="BW2096" i="1"/>
  <c r="BV2096" i="1"/>
  <c r="BY2096" i="1"/>
  <c r="BX2096" i="1"/>
  <c r="BO2607" i="1"/>
  <c r="BN2607" i="1"/>
  <c r="BM2607" i="1"/>
  <c r="BL2607" i="1"/>
  <c r="BM2589" i="1"/>
  <c r="BL2589" i="1"/>
  <c r="BN2589" i="1"/>
  <c r="BO2589" i="1"/>
  <c r="BO1448" i="1"/>
  <c r="BN1448" i="1"/>
  <c r="BM1448" i="1"/>
  <c r="BL1448" i="1"/>
  <c r="BO1350" i="1"/>
  <c r="BN1350" i="1"/>
  <c r="BM1350" i="1"/>
  <c r="BL1350" i="1"/>
  <c r="BY3177" i="1"/>
  <c r="BW3177" i="1"/>
  <c r="BV3177" i="1"/>
  <c r="BX3177" i="1"/>
  <c r="BW167" i="1"/>
  <c r="BY167" i="1"/>
  <c r="BX167" i="1"/>
  <c r="BV167" i="1"/>
  <c r="BW209" i="1"/>
  <c r="BY209" i="1"/>
  <c r="BX209" i="1"/>
  <c r="BV209" i="1"/>
  <c r="BO3387" i="1"/>
  <c r="BN3387" i="1"/>
  <c r="BL3387" i="1"/>
  <c r="BM3387" i="1"/>
  <c r="BN3587" i="1"/>
  <c r="BM3587" i="1"/>
  <c r="BO3587" i="1"/>
  <c r="BL3587" i="1"/>
  <c r="BW94" i="1"/>
  <c r="CA97" i="1" s="1"/>
  <c r="BV94" i="1"/>
  <c r="BY94" i="1"/>
  <c r="BX94" i="1"/>
  <c r="BM3258" i="1"/>
  <c r="BL3258" i="1"/>
  <c r="BN3258" i="1"/>
  <c r="BO3258" i="1"/>
  <c r="BW248" i="1"/>
  <c r="CA251" i="1" s="1"/>
  <c r="BV248" i="1"/>
  <c r="BY248" i="1"/>
  <c r="BX248" i="1"/>
  <c r="BN570" i="1"/>
  <c r="BM570" i="1"/>
  <c r="BO570" i="1"/>
  <c r="BL570" i="1"/>
  <c r="BM3065" i="1"/>
  <c r="BL3065" i="1"/>
  <c r="BO3065" i="1"/>
  <c r="BN3065" i="1"/>
  <c r="BL1445" i="1"/>
  <c r="BO1445" i="1"/>
  <c r="BN1445" i="1"/>
  <c r="BM1445" i="1"/>
  <c r="BL2740" i="1"/>
  <c r="BO2740" i="1"/>
  <c r="BM2740" i="1"/>
  <c r="BN2740" i="1"/>
  <c r="BV391" i="1"/>
  <c r="BY391" i="1"/>
  <c r="BX391" i="1"/>
  <c r="BW391" i="1"/>
  <c r="BO1525" i="1"/>
  <c r="BN1525" i="1"/>
  <c r="BM1525" i="1"/>
  <c r="BL1525" i="1"/>
  <c r="BN3615" i="1"/>
  <c r="BM3615" i="1"/>
  <c r="BO3615" i="1"/>
  <c r="BL3615" i="1"/>
  <c r="BY1497" i="1"/>
  <c r="BX1497" i="1"/>
  <c r="BW1497" i="1"/>
  <c r="BV1497" i="1"/>
  <c r="BL633" i="1"/>
  <c r="BO633" i="1"/>
  <c r="BN633" i="1"/>
  <c r="BM633" i="1"/>
  <c r="BN2288" i="1"/>
  <c r="BM2288" i="1"/>
  <c r="BL2288" i="1"/>
  <c r="BO2288" i="1"/>
  <c r="BN794" i="1"/>
  <c r="BM794" i="1"/>
  <c r="BL794" i="1"/>
  <c r="BO794" i="1"/>
  <c r="BO871" i="1"/>
  <c r="BN871" i="1"/>
  <c r="BM871" i="1"/>
  <c r="BL871" i="1"/>
  <c r="BX3485" i="1"/>
  <c r="BW3485" i="1"/>
  <c r="BV3485" i="1"/>
  <c r="BY3485" i="1"/>
  <c r="BL1991" i="1"/>
  <c r="BO1991" i="1"/>
  <c r="BM1991" i="1"/>
  <c r="BN1991" i="1"/>
  <c r="BL2726" i="1"/>
  <c r="BO2726" i="1"/>
  <c r="BM2726" i="1"/>
  <c r="BN2726" i="1"/>
  <c r="BL1963" i="1"/>
  <c r="BO1963" i="1"/>
  <c r="BM1963" i="1"/>
  <c r="BN1963" i="1"/>
  <c r="BV2691" i="1"/>
  <c r="BY2691" i="1"/>
  <c r="BW2691" i="1"/>
  <c r="BX2691" i="1"/>
  <c r="BV1070" i="1"/>
  <c r="BY1070" i="1"/>
  <c r="BX1070" i="1"/>
  <c r="BW1070" i="1"/>
  <c r="BY1511" i="1"/>
  <c r="BX1511" i="1"/>
  <c r="BW1511" i="1"/>
  <c r="BV1511" i="1"/>
  <c r="BY1231" i="1"/>
  <c r="BX1231" i="1"/>
  <c r="BW1231" i="1"/>
  <c r="BV1231" i="1"/>
  <c r="BO430" i="1"/>
  <c r="BN430" i="1"/>
  <c r="BM430" i="1"/>
  <c r="BL430" i="1"/>
  <c r="BX290" i="1"/>
  <c r="BW290" i="1"/>
  <c r="BV290" i="1"/>
  <c r="BY290" i="1"/>
  <c r="BX304" i="1"/>
  <c r="BW304" i="1"/>
  <c r="BV304" i="1"/>
  <c r="BY304" i="1"/>
  <c r="BO1053" i="1"/>
  <c r="BN1053" i="1"/>
  <c r="BM1053" i="1"/>
  <c r="BL1053" i="1"/>
  <c r="BN3601" i="1"/>
  <c r="BM3601" i="1"/>
  <c r="BO3601" i="1"/>
  <c r="BL3601" i="1"/>
  <c r="BY1147" i="1"/>
  <c r="BX1147" i="1"/>
  <c r="BW1147" i="1"/>
  <c r="BV1147" i="1"/>
  <c r="BM3608" i="1"/>
  <c r="BN3608" i="1"/>
  <c r="BO3608" i="1"/>
  <c r="BL3608" i="1"/>
  <c r="BO1189" i="1"/>
  <c r="BN1189" i="1"/>
  <c r="BM1189" i="1"/>
  <c r="BL1189" i="1"/>
  <c r="BX3447" i="1"/>
  <c r="BY3447" i="1"/>
  <c r="BW3447" i="1"/>
  <c r="CA3450" i="1" s="1"/>
  <c r="BV3447" i="1"/>
  <c r="BV363" i="1"/>
  <c r="BY363" i="1"/>
  <c r="BX363" i="1"/>
  <c r="BW363" i="1"/>
  <c r="BL2075" i="1"/>
  <c r="BO2075" i="1"/>
  <c r="BM2075" i="1"/>
  <c r="BN2075" i="1"/>
  <c r="BV2775" i="1"/>
  <c r="BY2775" i="1"/>
  <c r="BW2775" i="1"/>
  <c r="BX2775" i="1"/>
  <c r="BL1879" i="1"/>
  <c r="BO1879" i="1"/>
  <c r="BM1879" i="1"/>
  <c r="BN1879" i="1"/>
  <c r="BL1893" i="1"/>
  <c r="BO1893" i="1"/>
  <c r="BM1893" i="1"/>
  <c r="BN1893" i="1"/>
  <c r="BL1949" i="1"/>
  <c r="BO1949" i="1"/>
  <c r="BM1949" i="1"/>
  <c r="BN1949" i="1"/>
  <c r="BL1585" i="1"/>
  <c r="BO1585" i="1"/>
  <c r="BN1585" i="1"/>
  <c r="BM1585" i="1"/>
  <c r="BX1588" i="1"/>
  <c r="BW1588" i="1"/>
  <c r="BV1588" i="1"/>
  <c r="BY1588" i="1"/>
  <c r="BO1161" i="1"/>
  <c r="BN1161" i="1"/>
  <c r="BM1161" i="1"/>
  <c r="BL1161" i="1"/>
  <c r="BO885" i="1"/>
  <c r="BN885" i="1"/>
  <c r="BM885" i="1"/>
  <c r="BL885" i="1"/>
  <c r="BO3069" i="1"/>
  <c r="BN3069" i="1"/>
  <c r="BM3069" i="1"/>
  <c r="BL3069" i="1"/>
  <c r="BX276" i="1"/>
  <c r="BW276" i="1"/>
  <c r="BV276" i="1"/>
  <c r="BY276" i="1"/>
  <c r="BN2274" i="1"/>
  <c r="BM2274" i="1"/>
  <c r="BL2274" i="1"/>
  <c r="BO2274" i="1"/>
  <c r="BM2173" i="1"/>
  <c r="BL2173" i="1"/>
  <c r="BO2173" i="1"/>
  <c r="BN2173" i="1"/>
  <c r="BW80" i="1"/>
  <c r="BV80" i="1"/>
  <c r="BY80" i="1"/>
  <c r="BX80" i="1"/>
  <c r="BM3671" i="1"/>
  <c r="BN3671" i="1"/>
  <c r="BO3671" i="1"/>
  <c r="BL3671" i="1"/>
  <c r="BO1784" i="1"/>
  <c r="BN1784" i="1"/>
  <c r="BL1784" i="1"/>
  <c r="BM1784" i="1"/>
  <c r="BL2393" i="1"/>
  <c r="BO2393" i="1"/>
  <c r="BM2393" i="1"/>
  <c r="BN2393" i="1"/>
  <c r="BO2880" i="1"/>
  <c r="BN2880" i="1"/>
  <c r="BM2880" i="1"/>
  <c r="BL2880" i="1"/>
  <c r="BY2484" i="1"/>
  <c r="BX2484" i="1"/>
  <c r="BW2484" i="1"/>
  <c r="BV2484" i="1"/>
  <c r="BY3191" i="1"/>
  <c r="BX3191" i="1"/>
  <c r="BW3191" i="1"/>
  <c r="BV3191" i="1"/>
  <c r="BY1669" i="1"/>
  <c r="BX1669" i="1"/>
  <c r="BW1669" i="1"/>
  <c r="BV1669" i="1"/>
  <c r="BY2456" i="1"/>
  <c r="BX2456" i="1"/>
  <c r="BW2456" i="1"/>
  <c r="BV2456" i="1"/>
  <c r="BO2225" i="1"/>
  <c r="BN2225" i="1"/>
  <c r="BM2225" i="1"/>
  <c r="BL2225" i="1"/>
  <c r="BY328" i="1"/>
  <c r="BX328" i="1"/>
  <c r="BW328" i="1"/>
  <c r="BV328" i="1"/>
  <c r="BO1704" i="1"/>
  <c r="BN1704" i="1"/>
  <c r="BM1704" i="1"/>
  <c r="BL1704" i="1"/>
  <c r="BY3216" i="1"/>
  <c r="BX3216" i="1"/>
  <c r="BW3216" i="1"/>
  <c r="BV3216" i="1"/>
  <c r="BY496" i="1"/>
  <c r="BX496" i="1"/>
  <c r="BW496" i="1"/>
  <c r="BV496" i="1"/>
  <c r="BO2747" i="1"/>
  <c r="BN2747" i="1"/>
  <c r="BM2747" i="1"/>
  <c r="BL2747" i="1"/>
  <c r="BO1578" i="1"/>
  <c r="BN1578" i="1"/>
  <c r="BM1578" i="1"/>
  <c r="BL1578" i="1"/>
  <c r="BO1382" i="1"/>
  <c r="BN1382" i="1"/>
  <c r="BM1382" i="1"/>
  <c r="BL1382" i="1"/>
  <c r="BO1816" i="1"/>
  <c r="BN1816" i="1"/>
  <c r="BM1816" i="1"/>
  <c r="BL1816" i="1"/>
  <c r="BO2803" i="1"/>
  <c r="BN2803" i="1"/>
  <c r="BM2803" i="1"/>
  <c r="BL2803" i="1"/>
  <c r="BO3086" i="1"/>
  <c r="BN3086" i="1"/>
  <c r="BM3086" i="1"/>
  <c r="BL3086" i="1"/>
  <c r="BX3555" i="1"/>
  <c r="BY3555" i="1"/>
  <c r="BW3555" i="1"/>
  <c r="BV3555" i="1"/>
  <c r="BO122" i="1"/>
  <c r="BN122" i="1"/>
  <c r="BM122" i="1"/>
  <c r="BL122" i="1"/>
  <c r="BO2295" i="1"/>
  <c r="BN2295" i="1"/>
  <c r="BM2295" i="1"/>
  <c r="BL2295" i="1"/>
  <c r="BM2397" i="1"/>
  <c r="BO2397" i="1"/>
  <c r="BN2397" i="1"/>
  <c r="BL2397" i="1"/>
  <c r="BY3090" i="1"/>
  <c r="BX3090" i="1"/>
  <c r="BW3090" i="1"/>
  <c r="CA3093" i="1" s="1"/>
  <c r="BV3090" i="1"/>
  <c r="BY906" i="1"/>
  <c r="BX906" i="1"/>
  <c r="BW906" i="1"/>
  <c r="BV906" i="1"/>
  <c r="BL535" i="1"/>
  <c r="BO535" i="1"/>
  <c r="BN535" i="1"/>
  <c r="BM535" i="1"/>
  <c r="BO3251" i="1"/>
  <c r="BN3251" i="1"/>
  <c r="BM3251" i="1"/>
  <c r="BL3251" i="1"/>
  <c r="BN2558" i="1"/>
  <c r="BM2558" i="1"/>
  <c r="BL2558" i="1"/>
  <c r="BO2558" i="1"/>
  <c r="BY1116" i="1"/>
  <c r="BX1116" i="1"/>
  <c r="BW1116" i="1"/>
  <c r="BV1116" i="1"/>
  <c r="BY755" i="1"/>
  <c r="BX755" i="1"/>
  <c r="BW755" i="1"/>
  <c r="BV755" i="1"/>
  <c r="BY797" i="1"/>
  <c r="BX797" i="1"/>
  <c r="BW797" i="1"/>
  <c r="BV797" i="1"/>
  <c r="BO1959" i="1"/>
  <c r="BN1959" i="1"/>
  <c r="BM1959" i="1"/>
  <c r="BL1959" i="1"/>
  <c r="BO2474" i="1"/>
  <c r="BN2474" i="1"/>
  <c r="BM2474" i="1"/>
  <c r="BL2474" i="1"/>
  <c r="BO2778" i="1"/>
  <c r="BN2778" i="1"/>
  <c r="BM2778" i="1"/>
  <c r="BL2778" i="1"/>
  <c r="BY892" i="1"/>
  <c r="BX892" i="1"/>
  <c r="BW892" i="1"/>
  <c r="CA895" i="1" s="1"/>
  <c r="BV892" i="1"/>
  <c r="BY3118" i="1"/>
  <c r="BX3118" i="1"/>
  <c r="BW3118" i="1"/>
  <c r="CA3121" i="1" s="1"/>
  <c r="BV3118" i="1"/>
  <c r="BY741" i="1"/>
  <c r="BX741" i="1"/>
  <c r="BW741" i="1"/>
  <c r="BV741" i="1"/>
  <c r="BO2460" i="1"/>
  <c r="BN2460" i="1"/>
  <c r="BM2460" i="1"/>
  <c r="BL2460" i="1"/>
  <c r="BO2418" i="1"/>
  <c r="BN2418" i="1"/>
  <c r="BM2418" i="1"/>
  <c r="BL2418" i="1"/>
  <c r="BY850" i="1"/>
  <c r="BX850" i="1"/>
  <c r="BW850" i="1"/>
  <c r="BV850" i="1"/>
  <c r="BO2960" i="1"/>
  <c r="BN2960" i="1"/>
  <c r="BM2960" i="1"/>
  <c r="BL2960" i="1"/>
  <c r="BO2379" i="1"/>
  <c r="BN2379" i="1"/>
  <c r="BM2379" i="1"/>
  <c r="BL2379" i="1"/>
  <c r="BY2628" i="1"/>
  <c r="BX2628" i="1"/>
  <c r="BW2628" i="1"/>
  <c r="BV2628" i="1"/>
  <c r="BO2540" i="1"/>
  <c r="BN2540" i="1"/>
  <c r="BL2540" i="1"/>
  <c r="BM2540" i="1"/>
  <c r="BY3247" i="1"/>
  <c r="BX3247" i="1"/>
  <c r="BW3247" i="1"/>
  <c r="BV3247" i="1"/>
  <c r="BY2120" i="1"/>
  <c r="BX2120" i="1"/>
  <c r="BW2120" i="1"/>
  <c r="BV2120" i="1"/>
  <c r="BY3415" i="1"/>
  <c r="BX3415" i="1"/>
  <c r="BW3415" i="1"/>
  <c r="BV3415" i="1"/>
  <c r="BY258" i="1"/>
  <c r="BX258" i="1"/>
  <c r="BW258" i="1"/>
  <c r="BV258" i="1"/>
  <c r="BY783" i="1"/>
  <c r="BX783" i="1"/>
  <c r="BW783" i="1"/>
  <c r="BV783" i="1"/>
  <c r="BO3307" i="1"/>
  <c r="BN3307" i="1"/>
  <c r="BM3307" i="1"/>
  <c r="BL3307" i="1"/>
  <c r="BO150" i="1"/>
  <c r="BN150" i="1"/>
  <c r="BM150" i="1"/>
  <c r="BL150" i="1"/>
  <c r="BY2372" i="1"/>
  <c r="BX2372" i="1"/>
  <c r="BW2372" i="1"/>
  <c r="BV2372" i="1"/>
  <c r="BO2551" i="1"/>
  <c r="BM2551" i="1"/>
  <c r="BN2551" i="1"/>
  <c r="BL2551" i="1"/>
  <c r="BO2736" i="1"/>
  <c r="BN2736" i="1"/>
  <c r="BM2736" i="1"/>
  <c r="BL2736" i="1"/>
  <c r="BY2362" i="1"/>
  <c r="BX2362" i="1"/>
  <c r="BW2362" i="1"/>
  <c r="BV2362" i="1"/>
  <c r="BY934" i="1"/>
  <c r="BX934" i="1"/>
  <c r="BW934" i="1"/>
  <c r="CA937" i="1" s="1"/>
  <c r="BV934" i="1"/>
  <c r="BO3433" i="1"/>
  <c r="BN3433" i="1"/>
  <c r="BM3433" i="1"/>
  <c r="BL3433" i="1"/>
  <c r="BY920" i="1"/>
  <c r="BX920" i="1"/>
  <c r="BW920" i="1"/>
  <c r="CA923" i="1" s="1"/>
  <c r="BV920" i="1"/>
  <c r="BO1861" i="1"/>
  <c r="BN1861" i="1"/>
  <c r="BM1861" i="1"/>
  <c r="BL1861" i="1"/>
  <c r="BY2915" i="1"/>
  <c r="BX2915" i="1"/>
  <c r="BW2915" i="1"/>
  <c r="BV2915" i="1"/>
  <c r="BO3475" i="1"/>
  <c r="BN3475" i="1"/>
  <c r="BL3475" i="1"/>
  <c r="BM3475" i="1"/>
  <c r="BO2876" i="1"/>
  <c r="BN2876" i="1"/>
  <c r="BM2876" i="1"/>
  <c r="BL2876" i="1"/>
  <c r="BX3569" i="1"/>
  <c r="BW3569" i="1"/>
  <c r="BY3569" i="1"/>
  <c r="BV3569" i="1"/>
  <c r="BM3125" i="1"/>
  <c r="BL3125" i="1"/>
  <c r="BO3125" i="1"/>
  <c r="BN3125" i="1"/>
  <c r="BO2904" i="1"/>
  <c r="BN2904" i="1"/>
  <c r="BM2904" i="1"/>
  <c r="BL2904" i="1"/>
  <c r="BY2376" i="1"/>
  <c r="BX2376" i="1"/>
  <c r="BW2376" i="1"/>
  <c r="BV2376" i="1"/>
  <c r="BO1777" i="1"/>
  <c r="BN1777" i="1"/>
  <c r="BM1777" i="1"/>
  <c r="BL1777" i="1"/>
  <c r="BO2516" i="1"/>
  <c r="BN2516" i="1"/>
  <c r="BM2516" i="1"/>
  <c r="BL2516" i="1"/>
  <c r="BY685" i="1"/>
  <c r="BX685" i="1"/>
  <c r="BW685" i="1"/>
  <c r="BV685" i="1"/>
  <c r="BY1144" i="1"/>
  <c r="BX1144" i="1"/>
  <c r="BW1144" i="1"/>
  <c r="CA1147" i="1" s="1"/>
  <c r="BV1144" i="1"/>
  <c r="BM3517" i="1"/>
  <c r="BO3517" i="1"/>
  <c r="BL3517" i="1"/>
  <c r="BN3517" i="1"/>
  <c r="BY2348" i="1"/>
  <c r="BX2348" i="1"/>
  <c r="BW2348" i="1"/>
  <c r="BV2348" i="1"/>
  <c r="BO192" i="1"/>
  <c r="BN192" i="1"/>
  <c r="BM192" i="1"/>
  <c r="BL192" i="1"/>
  <c r="BO2110" i="1"/>
  <c r="BN2110" i="1"/>
  <c r="BM2110" i="1"/>
  <c r="BL2110" i="1"/>
  <c r="BY836" i="1"/>
  <c r="BX836" i="1"/>
  <c r="BW836" i="1"/>
  <c r="BV836" i="1"/>
  <c r="BO1973" i="1"/>
  <c r="BN1973" i="1"/>
  <c r="BM1973" i="1"/>
  <c r="BL1973" i="1"/>
  <c r="BO2222" i="1"/>
  <c r="BN2222" i="1"/>
  <c r="BM2222" i="1"/>
  <c r="BL2222" i="1"/>
  <c r="BY3048" i="1"/>
  <c r="BX3048" i="1"/>
  <c r="BW3048" i="1"/>
  <c r="BV3048" i="1"/>
  <c r="BY811" i="1"/>
  <c r="BX811" i="1"/>
  <c r="BW811" i="1"/>
  <c r="BV811" i="1"/>
  <c r="BO2124" i="1"/>
  <c r="BN2124" i="1"/>
  <c r="BM2124" i="1"/>
  <c r="BL2124" i="1"/>
  <c r="BV3692" i="1"/>
  <c r="BY3692" i="1"/>
  <c r="BW3692" i="1"/>
  <c r="CA3695" i="1" s="1"/>
  <c r="BX3692" i="1"/>
  <c r="BO3489" i="1"/>
  <c r="BN3489" i="1"/>
  <c r="BL3489" i="1"/>
  <c r="BM3489" i="1"/>
  <c r="BX566" i="1"/>
  <c r="BV566" i="1"/>
  <c r="BW566" i="1"/>
  <c r="BY566" i="1"/>
  <c r="BO2565" i="1"/>
  <c r="BN2565" i="1"/>
  <c r="BM2565" i="1"/>
  <c r="BL2565" i="1"/>
  <c r="BO1938" i="1"/>
  <c r="BN1938" i="1"/>
  <c r="BL1938" i="1"/>
  <c r="BM1938" i="1"/>
  <c r="BO1504" i="1"/>
  <c r="BN1504" i="1"/>
  <c r="BM1504" i="1"/>
  <c r="BL1504" i="1"/>
  <c r="BO1742" i="1"/>
  <c r="BN1742" i="1"/>
  <c r="BM1742" i="1"/>
  <c r="BL1742" i="1"/>
  <c r="BO1560" i="1"/>
  <c r="BN1560" i="1"/>
  <c r="BM1560" i="1"/>
  <c r="BL1560" i="1"/>
  <c r="BY2169" i="1"/>
  <c r="BX2169" i="1"/>
  <c r="BW2169" i="1"/>
  <c r="BV2169" i="1"/>
  <c r="BO1322" i="1"/>
  <c r="BN1322" i="1"/>
  <c r="BM1322" i="1"/>
  <c r="BL1322" i="1"/>
  <c r="BW237" i="1"/>
  <c r="BY237" i="1"/>
  <c r="BX237" i="1"/>
  <c r="BV237" i="1"/>
  <c r="BY3296" i="1"/>
  <c r="BX3296" i="1"/>
  <c r="BV3296" i="1"/>
  <c r="BW3296" i="1"/>
  <c r="BN612" i="1"/>
  <c r="BM612" i="1"/>
  <c r="BO612" i="1"/>
  <c r="BL612" i="1"/>
  <c r="BM3580" i="1"/>
  <c r="BN3580" i="1"/>
  <c r="BO3580" i="1"/>
  <c r="BL3580" i="1"/>
  <c r="BM3286" i="1"/>
  <c r="BL3286" i="1"/>
  <c r="BN3286" i="1"/>
  <c r="BO3286" i="1"/>
  <c r="BX538" i="1"/>
  <c r="BV538" i="1"/>
  <c r="BY538" i="1"/>
  <c r="BW538" i="1"/>
  <c r="BM227" i="1"/>
  <c r="BL227" i="1"/>
  <c r="BO227" i="1"/>
  <c r="BN227" i="1"/>
  <c r="BO2635" i="1"/>
  <c r="BN2635" i="1"/>
  <c r="BM2635" i="1"/>
  <c r="BL2635" i="1"/>
  <c r="BO2306" i="1"/>
  <c r="BN2306" i="1"/>
  <c r="BL2306" i="1"/>
  <c r="BM2306" i="1"/>
  <c r="BY2435" i="1"/>
  <c r="BX2435" i="1"/>
  <c r="BV2435" i="1"/>
  <c r="BW2435" i="1"/>
  <c r="BO1378" i="1"/>
  <c r="BN1378" i="1"/>
  <c r="BM1378" i="1"/>
  <c r="BL1378" i="1"/>
  <c r="BO2757" i="1"/>
  <c r="BN2757" i="1"/>
  <c r="BL2757" i="1"/>
  <c r="BM2757" i="1"/>
  <c r="BY3324" i="1"/>
  <c r="BX3324" i="1"/>
  <c r="BV3324" i="1"/>
  <c r="BW3324" i="1"/>
  <c r="BN353" i="1"/>
  <c r="BM353" i="1"/>
  <c r="BL353" i="1"/>
  <c r="BO353" i="1"/>
  <c r="BM3545" i="1"/>
  <c r="BL3545" i="1"/>
  <c r="BN3545" i="1"/>
  <c r="BO3545" i="1"/>
  <c r="BO3685" i="1"/>
  <c r="BN3685" i="1"/>
  <c r="BM3685" i="1"/>
  <c r="BL3685" i="1"/>
  <c r="BO955" i="1"/>
  <c r="BN955" i="1"/>
  <c r="BM955" i="1"/>
  <c r="BL955" i="1"/>
  <c r="BN766" i="1"/>
  <c r="BM766" i="1"/>
  <c r="BL766" i="1"/>
  <c r="BO766" i="1"/>
  <c r="BV3737" i="1"/>
  <c r="BY3737" i="1"/>
  <c r="BX3737" i="1"/>
  <c r="BW3737" i="1"/>
  <c r="BV3377" i="1"/>
  <c r="BY3377" i="1"/>
  <c r="BX3377" i="1"/>
  <c r="BW3377" i="1"/>
  <c r="BX650" i="1"/>
  <c r="BV650" i="1"/>
  <c r="BY650" i="1"/>
  <c r="BW650" i="1"/>
  <c r="BX647" i="1"/>
  <c r="BW647" i="1"/>
  <c r="BV647" i="1"/>
  <c r="BY647" i="1"/>
  <c r="BY2498" i="1"/>
  <c r="BX2498" i="1"/>
  <c r="BW2498" i="1"/>
  <c r="BV2498" i="1"/>
  <c r="BX787" i="1"/>
  <c r="BW787" i="1"/>
  <c r="BV787" i="1"/>
  <c r="BY787" i="1"/>
  <c r="BY3583" i="1"/>
  <c r="BV3583" i="1"/>
  <c r="BX3583" i="1"/>
  <c r="BW3583" i="1"/>
  <c r="BO2838" i="1"/>
  <c r="BN2838" i="1"/>
  <c r="BM2838" i="1"/>
  <c r="BL2838" i="1"/>
  <c r="BO2183" i="1"/>
  <c r="BN2183" i="1"/>
  <c r="BM2183" i="1"/>
  <c r="BL2183" i="1"/>
  <c r="BO2313" i="1"/>
  <c r="BN2313" i="1"/>
  <c r="BM2313" i="1"/>
  <c r="BL2313" i="1"/>
  <c r="BY2190" i="1"/>
  <c r="BX2190" i="1"/>
  <c r="BW2190" i="1"/>
  <c r="BV2190" i="1"/>
  <c r="BY146" i="1"/>
  <c r="BX146" i="1"/>
  <c r="BW146" i="1"/>
  <c r="BV146" i="1"/>
  <c r="BY230" i="1"/>
  <c r="BX230" i="1"/>
  <c r="BW230" i="1"/>
  <c r="BV230" i="1"/>
  <c r="BO2155" i="1"/>
  <c r="BN2155" i="1"/>
  <c r="BM2155" i="1"/>
  <c r="BL2155" i="1"/>
  <c r="BY3429" i="1"/>
  <c r="BX3429" i="1"/>
  <c r="BW3429" i="1"/>
  <c r="BV3429" i="1"/>
  <c r="BM3510" i="1"/>
  <c r="BO3510" i="1"/>
  <c r="BN3510" i="1"/>
  <c r="BL3510" i="1"/>
  <c r="BM45" i="1"/>
  <c r="BO45" i="1"/>
  <c r="BN45" i="1"/>
  <c r="BL45" i="1"/>
  <c r="BM255" i="1"/>
  <c r="BL255" i="1"/>
  <c r="BN255" i="1"/>
  <c r="BO255" i="1"/>
  <c r="BO1466" i="1"/>
  <c r="BN1466" i="1"/>
  <c r="BM1466" i="1"/>
  <c r="BL1466" i="1"/>
  <c r="BY3426" i="1"/>
  <c r="BX3426" i="1"/>
  <c r="BW3426" i="1"/>
  <c r="CA3429" i="1" s="1"/>
  <c r="BV3426" i="1"/>
  <c r="BY342" i="1"/>
  <c r="BX342" i="1"/>
  <c r="BW342" i="1"/>
  <c r="BV342" i="1"/>
  <c r="BO1732" i="1"/>
  <c r="BN1732" i="1"/>
  <c r="BM1732" i="1"/>
  <c r="BL1732" i="1"/>
  <c r="BY3576" i="1"/>
  <c r="BV3576" i="1"/>
  <c r="BX3576" i="1"/>
  <c r="BW3576" i="1"/>
  <c r="BO1340" i="1"/>
  <c r="BN1340" i="1"/>
  <c r="BM1340" i="1"/>
  <c r="BL1340" i="1"/>
  <c r="BY923" i="1"/>
  <c r="BX923" i="1"/>
  <c r="BW923" i="1"/>
  <c r="BV923" i="1"/>
  <c r="BO1186" i="1"/>
  <c r="BN1186" i="1"/>
  <c r="BM1186" i="1"/>
  <c r="BL1186" i="1"/>
  <c r="BY426" i="1"/>
  <c r="BX426" i="1"/>
  <c r="BW426" i="1"/>
  <c r="BV426" i="1"/>
  <c r="BY1035" i="1"/>
  <c r="BX1035" i="1"/>
  <c r="BW1035" i="1"/>
  <c r="BV1035" i="1"/>
  <c r="BO2817" i="1"/>
  <c r="BL2817" i="1"/>
  <c r="BN2817" i="1"/>
  <c r="BM2817" i="1"/>
  <c r="BY3681" i="1"/>
  <c r="BX3681" i="1"/>
  <c r="BV3681" i="1"/>
  <c r="BW3681" i="1"/>
  <c r="BO1410" i="1"/>
  <c r="BN1410" i="1"/>
  <c r="BM1410" i="1"/>
  <c r="BL1410" i="1"/>
  <c r="BO902" i="1"/>
  <c r="BN902" i="1"/>
  <c r="BM902" i="1"/>
  <c r="BL902" i="1"/>
  <c r="BY1063" i="1"/>
  <c r="BX1063" i="1"/>
  <c r="BW1063" i="1"/>
  <c r="BV1063" i="1"/>
  <c r="BO2054" i="1"/>
  <c r="BN2054" i="1"/>
  <c r="BM2054" i="1"/>
  <c r="BL2054" i="1"/>
  <c r="BL3328" i="1"/>
  <c r="BO3328" i="1"/>
  <c r="BN3328" i="1"/>
  <c r="BM3328" i="1"/>
  <c r="BO972" i="1"/>
  <c r="BN972" i="1"/>
  <c r="BM972" i="1"/>
  <c r="BL972" i="1"/>
  <c r="BO2624" i="1"/>
  <c r="BN2624" i="1"/>
  <c r="BM2624" i="1"/>
  <c r="BL2624" i="1"/>
  <c r="BO2705" i="1"/>
  <c r="BN2705" i="1"/>
  <c r="BM2705" i="1"/>
  <c r="BL2705" i="1"/>
  <c r="BO846" i="1"/>
  <c r="BN846" i="1"/>
  <c r="BM846" i="1"/>
  <c r="BL846" i="1"/>
  <c r="BY3230" i="1"/>
  <c r="BX3230" i="1"/>
  <c r="BW3230" i="1"/>
  <c r="CA3233" i="1" s="1"/>
  <c r="BV3230" i="1"/>
  <c r="BO1312" i="1"/>
  <c r="BN1312" i="1"/>
  <c r="BM1312" i="1"/>
  <c r="BL1312" i="1"/>
  <c r="BY909" i="1"/>
  <c r="BX909" i="1"/>
  <c r="BW909" i="1"/>
  <c r="BV909" i="1"/>
  <c r="BO1126" i="1"/>
  <c r="BN1126" i="1"/>
  <c r="BM1126" i="1"/>
  <c r="BL1126" i="1"/>
  <c r="BO279" i="1"/>
  <c r="BN279" i="1"/>
  <c r="BM279" i="1"/>
  <c r="BL279" i="1"/>
  <c r="BY1805" i="1"/>
  <c r="BX1805" i="1"/>
  <c r="BW1805" i="1"/>
  <c r="BV1805" i="1"/>
  <c r="BM3398" i="1"/>
  <c r="BL3398" i="1"/>
  <c r="BN3398" i="1"/>
  <c r="BO3398" i="1"/>
  <c r="BX720" i="1"/>
  <c r="BV720" i="1"/>
  <c r="BY720" i="1"/>
  <c r="BW720" i="1"/>
  <c r="BY1987" i="1"/>
  <c r="BX1987" i="1"/>
  <c r="BW1987" i="1"/>
  <c r="BV1987" i="1"/>
  <c r="BO1168" i="1"/>
  <c r="BN1168" i="1"/>
  <c r="BM1168" i="1"/>
  <c r="BL1168" i="1"/>
  <c r="BO1798" i="1"/>
  <c r="BN1798" i="1"/>
  <c r="BL1798" i="1"/>
  <c r="BM1798" i="1"/>
  <c r="BO2022" i="1"/>
  <c r="BN2022" i="1"/>
  <c r="BL2022" i="1"/>
  <c r="BM2022" i="1"/>
  <c r="BY2407" i="1"/>
  <c r="BX2407" i="1"/>
  <c r="BV2407" i="1"/>
  <c r="BW2407" i="1"/>
  <c r="BO1714" i="1"/>
  <c r="BN1714" i="1"/>
  <c r="BM1714" i="1"/>
  <c r="BL1714" i="1"/>
  <c r="BO3359" i="1"/>
  <c r="BN3359" i="1"/>
  <c r="BM3359" i="1"/>
  <c r="BL3359" i="1"/>
  <c r="BN598" i="1"/>
  <c r="BM598" i="1"/>
  <c r="BL598" i="1"/>
  <c r="BO598" i="1"/>
  <c r="BX748" i="1"/>
  <c r="BV748" i="1"/>
  <c r="BY748" i="1"/>
  <c r="BW748" i="1"/>
  <c r="BM2645" i="1"/>
  <c r="BL2645" i="1"/>
  <c r="BN2645" i="1"/>
  <c r="BO2645" i="1"/>
  <c r="BO2579" i="1"/>
  <c r="BN2579" i="1"/>
  <c r="BM2579" i="1"/>
  <c r="BL2579" i="1"/>
  <c r="BM2453" i="1"/>
  <c r="BL2453" i="1"/>
  <c r="BN2453" i="1"/>
  <c r="BO2453" i="1"/>
  <c r="BW2138" i="1"/>
  <c r="BV2138" i="1"/>
  <c r="BY2138" i="1"/>
  <c r="BX2138" i="1"/>
  <c r="BM3037" i="1"/>
  <c r="BL3037" i="1"/>
  <c r="BO3037" i="1"/>
  <c r="BN3037" i="1"/>
  <c r="BO1392" i="1"/>
  <c r="BN1392" i="1"/>
  <c r="BM1392" i="1"/>
  <c r="BL1392" i="1"/>
  <c r="BO1966" i="1"/>
  <c r="BN1966" i="1"/>
  <c r="BL1966" i="1"/>
  <c r="BM1966" i="1"/>
  <c r="BO2078" i="1"/>
  <c r="BN2078" i="1"/>
  <c r="BL2078" i="1"/>
  <c r="BM2078" i="1"/>
  <c r="BY3149" i="1"/>
  <c r="BW3149" i="1"/>
  <c r="BV3149" i="1"/>
  <c r="BX3149" i="1"/>
  <c r="BO1840" i="1"/>
  <c r="BN1840" i="1"/>
  <c r="BL1840" i="1"/>
  <c r="BM1840" i="1"/>
  <c r="BO1812" i="1"/>
  <c r="BN1812" i="1"/>
  <c r="BL1812" i="1"/>
  <c r="BM1812" i="1"/>
  <c r="BN808" i="1"/>
  <c r="BM808" i="1"/>
  <c r="BL808" i="1"/>
  <c r="BO808" i="1"/>
  <c r="BN2911" i="1"/>
  <c r="BM2911" i="1"/>
  <c r="BL2911" i="1"/>
  <c r="BO2911" i="1"/>
  <c r="BL689" i="1"/>
  <c r="BO689" i="1"/>
  <c r="BN689" i="1"/>
  <c r="BM689" i="1"/>
  <c r="BX2985" i="1"/>
  <c r="BW2985" i="1"/>
  <c r="BV2985" i="1"/>
  <c r="BY2985" i="1"/>
  <c r="BO3338" i="1"/>
  <c r="BN3338" i="1"/>
  <c r="BM3338" i="1"/>
  <c r="BL3338" i="1"/>
  <c r="BO2820" i="1"/>
  <c r="BN2820" i="1"/>
  <c r="BM2820" i="1"/>
  <c r="BL2820" i="1"/>
  <c r="BV2761" i="1"/>
  <c r="BY2761" i="1"/>
  <c r="BW2761" i="1"/>
  <c r="BX2761" i="1"/>
  <c r="BV503" i="1"/>
  <c r="BY503" i="1"/>
  <c r="BX503" i="1"/>
  <c r="BW503" i="1"/>
  <c r="BX636" i="1"/>
  <c r="BV636" i="1"/>
  <c r="BY636" i="1"/>
  <c r="BW636" i="1"/>
  <c r="BO1000" i="1"/>
  <c r="BN1000" i="1"/>
  <c r="BM1000" i="1"/>
  <c r="BL1000" i="1"/>
  <c r="BO1396" i="1"/>
  <c r="BN1396" i="1"/>
  <c r="BM1396" i="1"/>
  <c r="BL1396" i="1"/>
  <c r="BY454" i="1"/>
  <c r="BX454" i="1"/>
  <c r="BW454" i="1"/>
  <c r="BV454" i="1"/>
  <c r="BO1662" i="1"/>
  <c r="BN1662" i="1"/>
  <c r="BM1662" i="1"/>
  <c r="BL1662" i="1"/>
  <c r="BO1984" i="1"/>
  <c r="BN1984" i="1"/>
  <c r="BM1984" i="1"/>
  <c r="BL1984" i="1"/>
  <c r="BY1133" i="1"/>
  <c r="BX1133" i="1"/>
  <c r="BW1133" i="1"/>
  <c r="BV1133" i="1"/>
  <c r="BO1928" i="1"/>
  <c r="BN1928" i="1"/>
  <c r="BM1928" i="1"/>
  <c r="BL1928" i="1"/>
  <c r="BY272" i="1"/>
  <c r="BX272" i="1"/>
  <c r="BW272" i="1"/>
  <c r="BV272" i="1"/>
  <c r="BY3107" i="1"/>
  <c r="BX3107" i="1"/>
  <c r="BW3107" i="1"/>
  <c r="BV3107" i="1"/>
  <c r="BY59" i="1"/>
  <c r="BX59" i="1"/>
  <c r="BW59" i="1"/>
  <c r="BV59" i="1"/>
  <c r="BO3674" i="1"/>
  <c r="BM3674" i="1"/>
  <c r="BN3674" i="1"/>
  <c r="BL3674" i="1"/>
  <c r="BO38" i="1"/>
  <c r="BN38" i="1"/>
  <c r="BM38" i="1"/>
  <c r="BL38" i="1"/>
  <c r="BO3534" i="1"/>
  <c r="BL3534" i="1"/>
  <c r="BN3534" i="1"/>
  <c r="BM3534" i="1"/>
  <c r="BO2040" i="1"/>
  <c r="BN2040" i="1"/>
  <c r="BM2040" i="1"/>
  <c r="BL2040" i="1"/>
  <c r="BO3030" i="1"/>
  <c r="BN3030" i="1"/>
  <c r="BM3030" i="1"/>
  <c r="BL3030" i="1"/>
  <c r="BO1354" i="1"/>
  <c r="BN1354" i="1"/>
  <c r="BM1354" i="1"/>
  <c r="BL1354" i="1"/>
  <c r="BO1886" i="1"/>
  <c r="BN1886" i="1"/>
  <c r="BM1886" i="1"/>
  <c r="BL1886" i="1"/>
  <c r="BO1014" i="1"/>
  <c r="BN1014" i="1"/>
  <c r="BM1014" i="1"/>
  <c r="BL1014" i="1"/>
  <c r="BY825" i="1"/>
  <c r="BX825" i="1"/>
  <c r="BW825" i="1"/>
  <c r="BV825" i="1"/>
  <c r="BY867" i="1"/>
  <c r="BX867" i="1"/>
  <c r="BW867" i="1"/>
  <c r="BV867" i="1"/>
  <c r="BW3457" i="1"/>
  <c r="BV3457" i="1"/>
  <c r="BY3457" i="1"/>
  <c r="BX3457" i="1"/>
  <c r="BY440" i="1"/>
  <c r="BX440" i="1"/>
  <c r="BW440" i="1"/>
  <c r="BV440" i="1"/>
  <c r="BO874" i="1"/>
  <c r="BN874" i="1"/>
  <c r="BM874" i="1"/>
  <c r="BL874" i="1"/>
  <c r="BY1119" i="1"/>
  <c r="BX1119" i="1"/>
  <c r="BW1119" i="1"/>
  <c r="BV1119" i="1"/>
  <c r="BY370" i="1"/>
  <c r="BX370" i="1"/>
  <c r="BW370" i="1"/>
  <c r="BV370" i="1"/>
  <c r="BY143" i="1"/>
  <c r="BX143" i="1"/>
  <c r="BW143" i="1"/>
  <c r="CA146" i="1" s="1"/>
  <c r="BV143" i="1"/>
  <c r="BY384" i="1"/>
  <c r="BX384" i="1"/>
  <c r="BW384" i="1"/>
  <c r="BV384" i="1"/>
  <c r="BY1021" i="1"/>
  <c r="BX1021" i="1"/>
  <c r="BW1021" i="1"/>
  <c r="BV1021" i="1"/>
  <c r="BY993" i="1"/>
  <c r="BX993" i="1"/>
  <c r="BW993" i="1"/>
  <c r="BV993" i="1"/>
  <c r="BY412" i="1"/>
  <c r="BX412" i="1"/>
  <c r="BW412" i="1"/>
  <c r="BV412" i="1"/>
  <c r="BY1091" i="1"/>
  <c r="BX1091" i="1"/>
  <c r="BW1091" i="1"/>
  <c r="BV1091" i="1"/>
  <c r="BO2666" i="1"/>
  <c r="BN2666" i="1"/>
  <c r="BM2666" i="1"/>
  <c r="BL2666" i="1"/>
  <c r="BO1508" i="1"/>
  <c r="BN1508" i="1"/>
  <c r="BM1508" i="1"/>
  <c r="BL1508" i="1"/>
  <c r="BY853" i="1"/>
  <c r="BX853" i="1"/>
  <c r="BW853" i="1"/>
  <c r="BV853" i="1"/>
  <c r="BO3702" i="1"/>
  <c r="BN3702" i="1"/>
  <c r="BM3702" i="1"/>
  <c r="BL3702" i="1"/>
  <c r="BY881" i="1"/>
  <c r="BX881" i="1"/>
  <c r="BW881" i="1"/>
  <c r="BV881" i="1"/>
  <c r="BO1084" i="1"/>
  <c r="BN1084" i="1"/>
  <c r="BM1084" i="1"/>
  <c r="BL1084" i="1"/>
  <c r="BO1452" i="1"/>
  <c r="BN1452" i="1"/>
  <c r="BM1452" i="1"/>
  <c r="BL1452" i="1"/>
  <c r="BY1105" i="1"/>
  <c r="BX1105" i="1"/>
  <c r="BW1105" i="1"/>
  <c r="BV1105" i="1"/>
  <c r="BX3629" i="1"/>
  <c r="BY3629" i="1"/>
  <c r="BW3629" i="1"/>
  <c r="CA3632" i="1" s="1"/>
  <c r="BV3629" i="1"/>
  <c r="BO2309" i="1"/>
  <c r="BN2309" i="1"/>
  <c r="BM2309" i="1"/>
  <c r="BL2309" i="1"/>
  <c r="BO2932" i="1"/>
  <c r="BN2932" i="1"/>
  <c r="BM2932" i="1"/>
  <c r="BL2932" i="1"/>
  <c r="BO2848" i="1"/>
  <c r="BN2848" i="1"/>
  <c r="BM2848" i="1"/>
  <c r="BL2848" i="1"/>
  <c r="BO234" i="1"/>
  <c r="BN234" i="1"/>
  <c r="BM234" i="1"/>
  <c r="BL234" i="1"/>
  <c r="BO164" i="1"/>
  <c r="BN164" i="1"/>
  <c r="BM164" i="1"/>
  <c r="BL164" i="1"/>
  <c r="BY3121" i="1"/>
  <c r="BW3121" i="1"/>
  <c r="BX3121" i="1"/>
  <c r="BV3121" i="1"/>
  <c r="BO3331" i="1"/>
  <c r="BN3331" i="1"/>
  <c r="BM3331" i="1"/>
  <c r="BL3331" i="1"/>
  <c r="BO2337" i="1"/>
  <c r="BN2337" i="1"/>
  <c r="BM2337" i="1"/>
  <c r="BL2337" i="1"/>
  <c r="BO3174" i="1"/>
  <c r="BN3174" i="1"/>
  <c r="BM3174" i="1"/>
  <c r="BL3174" i="1"/>
  <c r="BY615" i="1"/>
  <c r="BW615" i="1"/>
  <c r="BV615" i="1"/>
  <c r="BX615" i="1"/>
  <c r="BO2351" i="1"/>
  <c r="BN2351" i="1"/>
  <c r="BM2351" i="1"/>
  <c r="BL2351" i="1"/>
  <c r="BY2292" i="1"/>
  <c r="BX2292" i="1"/>
  <c r="BW2292" i="1"/>
  <c r="BV2292" i="1"/>
  <c r="BY643" i="1"/>
  <c r="BX643" i="1"/>
  <c r="BW643" i="1"/>
  <c r="BV643" i="1"/>
  <c r="BO3027" i="1"/>
  <c r="BN3027" i="1"/>
  <c r="BM3027" i="1"/>
  <c r="BL3027" i="1"/>
  <c r="BY1217" i="1"/>
  <c r="BX1217" i="1"/>
  <c r="BW1217" i="1"/>
  <c r="BV1217" i="1"/>
  <c r="BY1273" i="1"/>
  <c r="BX1273" i="1"/>
  <c r="BW1273" i="1"/>
  <c r="BV1273" i="1"/>
  <c r="BX1308" i="1"/>
  <c r="BW1308" i="1"/>
  <c r="BV1308" i="1"/>
  <c r="BY1308" i="1"/>
  <c r="BY1287" i="1"/>
  <c r="BX1287" i="1"/>
  <c r="BW1287" i="1"/>
  <c r="BV1287" i="1"/>
  <c r="BO1011" i="1"/>
  <c r="BN1011" i="1"/>
  <c r="BM1011" i="1"/>
  <c r="BL1011" i="1"/>
  <c r="BN3741" i="1"/>
  <c r="BM3741" i="1"/>
  <c r="BL3741" i="1"/>
  <c r="BO3741" i="1"/>
  <c r="BN2302" i="1"/>
  <c r="BM2302" i="1"/>
  <c r="BL2302" i="1"/>
  <c r="BO2302" i="1"/>
  <c r="BX1182" i="1"/>
  <c r="BW1182" i="1"/>
  <c r="BV1182" i="1"/>
  <c r="BY1182" i="1"/>
  <c r="BV475" i="1"/>
  <c r="BY475" i="1"/>
  <c r="BX475" i="1"/>
  <c r="BW475" i="1"/>
  <c r="BV1438" i="1"/>
  <c r="BY1438" i="1"/>
  <c r="BX1438" i="1"/>
  <c r="BW1438" i="1"/>
  <c r="BL2768" i="1"/>
  <c r="BO2768" i="1"/>
  <c r="BM2768" i="1"/>
  <c r="BN2768" i="1"/>
  <c r="BV1158" i="1"/>
  <c r="BY1158" i="1"/>
  <c r="BX1158" i="1"/>
  <c r="BW1158" i="1"/>
  <c r="BV3349" i="1"/>
  <c r="BY3349" i="1"/>
  <c r="BX3349" i="1"/>
  <c r="BW3349" i="1"/>
  <c r="BV3723" i="1"/>
  <c r="BY3723" i="1"/>
  <c r="BX3723" i="1"/>
  <c r="BW3723" i="1"/>
  <c r="BV1634" i="1"/>
  <c r="BY1634" i="1"/>
  <c r="BX1634" i="1"/>
  <c r="BW1634" i="1"/>
  <c r="BN3622" i="1"/>
  <c r="BO3622" i="1"/>
  <c r="BM3622" i="1"/>
  <c r="BL3622" i="1"/>
  <c r="BN325" i="1"/>
  <c r="BM325" i="1"/>
  <c r="BL325" i="1"/>
  <c r="BO325" i="1"/>
  <c r="BO402" i="1"/>
  <c r="BN402" i="1"/>
  <c r="BM402" i="1"/>
  <c r="BL402" i="1"/>
  <c r="BO388" i="1"/>
  <c r="BN388" i="1"/>
  <c r="BM388" i="1"/>
  <c r="BL388" i="1"/>
  <c r="BN423" i="1"/>
  <c r="BM423" i="1"/>
  <c r="BL423" i="1"/>
  <c r="BO423" i="1"/>
  <c r="BO416" i="1"/>
  <c r="BN416" i="1"/>
  <c r="BM416" i="1"/>
  <c r="BL416" i="1"/>
  <c r="BX1154" i="1"/>
  <c r="BW1154" i="1"/>
  <c r="BV1154" i="1"/>
  <c r="BY1154" i="1"/>
  <c r="BY1343" i="1"/>
  <c r="BX1343" i="1"/>
  <c r="BW1343" i="1"/>
  <c r="BV1343" i="1"/>
  <c r="BN3713" i="1"/>
  <c r="BM3713" i="1"/>
  <c r="BL3713" i="1"/>
  <c r="BO3713" i="1"/>
  <c r="BN521" i="1"/>
  <c r="BM521" i="1"/>
  <c r="BL521" i="1"/>
  <c r="BO521" i="1"/>
  <c r="BY1469" i="1"/>
  <c r="BX1469" i="1"/>
  <c r="BW1469" i="1"/>
  <c r="BV1469" i="1"/>
  <c r="BN2869" i="1"/>
  <c r="BM2869" i="1"/>
  <c r="BL2869" i="1"/>
  <c r="BO2869" i="1"/>
  <c r="BN465" i="1"/>
  <c r="BM465" i="1"/>
  <c r="BL465" i="1"/>
  <c r="BO465" i="1"/>
  <c r="BO528" i="1"/>
  <c r="BN528" i="1"/>
  <c r="BM528" i="1"/>
  <c r="BL528" i="1"/>
  <c r="BV3478" i="1"/>
  <c r="BX3478" i="1"/>
  <c r="BW3478" i="1"/>
  <c r="BY3478" i="1"/>
  <c r="BV335" i="1"/>
  <c r="BY335" i="1"/>
  <c r="BX335" i="1"/>
  <c r="BW335" i="1"/>
  <c r="BV1056" i="1"/>
  <c r="BY1056" i="1"/>
  <c r="BX1056" i="1"/>
  <c r="BW1056" i="1"/>
  <c r="BL1319" i="1"/>
  <c r="BO1319" i="1"/>
  <c r="BN1319" i="1"/>
  <c r="BM1319" i="1"/>
  <c r="BV1256" i="1"/>
  <c r="BY1256" i="1"/>
  <c r="BX1256" i="1"/>
  <c r="BW1256" i="1"/>
  <c r="BV1550" i="1"/>
  <c r="BY1550" i="1"/>
  <c r="BX1550" i="1"/>
  <c r="BW1550" i="1"/>
  <c r="BV447" i="1"/>
  <c r="BY447" i="1"/>
  <c r="BX447" i="1"/>
  <c r="BW447" i="1"/>
  <c r="BL2148" i="1"/>
  <c r="BO2148" i="1"/>
  <c r="BN2148" i="1"/>
  <c r="BM2148" i="1"/>
  <c r="BO1434" i="1"/>
  <c r="BN1434" i="1"/>
  <c r="BM1434" i="1"/>
  <c r="BL1434" i="1"/>
  <c r="BN2978" i="1"/>
  <c r="BL2978" i="1"/>
  <c r="BO2978" i="1"/>
  <c r="BM2978" i="1"/>
  <c r="BN542" i="1"/>
  <c r="BM542" i="1"/>
  <c r="BO542" i="1"/>
  <c r="BL542" i="1"/>
  <c r="BX580" i="1"/>
  <c r="BV580" i="1"/>
  <c r="BY580" i="1"/>
  <c r="BW580" i="1"/>
  <c r="BX664" i="1"/>
  <c r="BV664" i="1"/>
  <c r="BY664" i="1"/>
  <c r="BW664" i="1"/>
  <c r="BY3667" i="1"/>
  <c r="BX3667" i="1"/>
  <c r="BV3667" i="1"/>
  <c r="BW3667" i="1"/>
  <c r="BO2964" i="1"/>
  <c r="BN2964" i="1"/>
  <c r="BM2964" i="1"/>
  <c r="BL2964" i="1"/>
  <c r="BY48" i="1"/>
  <c r="BX48" i="1"/>
  <c r="BW48" i="1"/>
  <c r="BV48" i="1"/>
  <c r="BY3384" i="1"/>
  <c r="BX3384" i="1"/>
  <c r="BW3384" i="1"/>
  <c r="BV3384" i="1"/>
  <c r="BY3597" i="1"/>
  <c r="BV3597" i="1"/>
  <c r="BX3597" i="1"/>
  <c r="BW3597" i="1"/>
  <c r="BY1697" i="1"/>
  <c r="BX1697" i="1"/>
  <c r="BW1697" i="1"/>
  <c r="BV1697" i="1"/>
  <c r="BO3254" i="1"/>
  <c r="BN3254" i="1"/>
  <c r="BM3254" i="1"/>
  <c r="BL3254" i="1"/>
  <c r="BX759" i="1"/>
  <c r="BW759" i="1"/>
  <c r="BV759" i="1"/>
  <c r="BY759" i="1"/>
  <c r="BY1165" i="1"/>
  <c r="BX1165" i="1"/>
  <c r="BW1165" i="1"/>
  <c r="BV1165" i="1"/>
  <c r="BY160" i="1"/>
  <c r="BX160" i="1"/>
  <c r="BW160" i="1"/>
  <c r="BV160" i="1"/>
  <c r="BO2866" i="1"/>
  <c r="BN2866" i="1"/>
  <c r="BM2866" i="1"/>
  <c r="BL2866" i="1"/>
  <c r="BY3170" i="1"/>
  <c r="BX3170" i="1"/>
  <c r="BW3170" i="1"/>
  <c r="BV3170" i="1"/>
  <c r="BX703" i="1"/>
  <c r="BW703" i="1"/>
  <c r="BV703" i="1"/>
  <c r="BY703" i="1"/>
  <c r="BY2106" i="1"/>
  <c r="BX2106" i="1"/>
  <c r="BW2106" i="1"/>
  <c r="BV2106" i="1"/>
  <c r="BY2572" i="1"/>
  <c r="BX2572" i="1"/>
  <c r="BW2572" i="1"/>
  <c r="BV2572" i="1"/>
  <c r="BL549" i="1"/>
  <c r="BO549" i="1"/>
  <c r="BN549" i="1"/>
  <c r="BM549" i="1"/>
  <c r="BO2918" i="1"/>
  <c r="BN2918" i="1"/>
  <c r="BM2918" i="1"/>
  <c r="BL2918" i="1"/>
  <c r="BO206" i="1"/>
  <c r="BN206" i="1"/>
  <c r="BM206" i="1"/>
  <c r="BL206" i="1"/>
  <c r="BO3146" i="1"/>
  <c r="BN3146" i="1"/>
  <c r="BM3146" i="1"/>
  <c r="BL3146" i="1"/>
  <c r="BY2670" i="1"/>
  <c r="BX2670" i="1"/>
  <c r="BW2670" i="1"/>
  <c r="BV2670" i="1"/>
  <c r="BY241" i="1"/>
  <c r="BX241" i="1"/>
  <c r="BW241" i="1"/>
  <c r="CA244" i="1" s="1"/>
  <c r="BV241" i="1"/>
  <c r="BY976" i="1"/>
  <c r="BX976" i="1"/>
  <c r="BW976" i="1"/>
  <c r="CA979" i="1" s="1"/>
  <c r="BV976" i="1"/>
  <c r="BL563" i="1"/>
  <c r="BO563" i="1"/>
  <c r="BN563" i="1"/>
  <c r="BM563" i="1"/>
  <c r="BO2194" i="1"/>
  <c r="BN2194" i="1"/>
  <c r="BM2194" i="1"/>
  <c r="BL2194" i="1"/>
  <c r="BY2873" i="1"/>
  <c r="BX2873" i="1"/>
  <c r="BW2873" i="1"/>
  <c r="BV2873" i="1"/>
  <c r="BL605" i="1"/>
  <c r="BO605" i="1"/>
  <c r="BN605" i="1"/>
  <c r="BM605" i="1"/>
  <c r="BX804" i="1"/>
  <c r="BV804" i="1"/>
  <c r="BY804" i="1"/>
  <c r="BW804" i="1"/>
  <c r="BY202" i="1"/>
  <c r="BX202" i="1"/>
  <c r="BW202" i="1"/>
  <c r="BV202" i="1"/>
  <c r="BY3128" i="1"/>
  <c r="BX3128" i="1"/>
  <c r="BW3128" i="1"/>
  <c r="BV3128" i="1"/>
  <c r="BY1193" i="1"/>
  <c r="BX1193" i="1"/>
  <c r="BW1193" i="1"/>
  <c r="BV1193" i="1"/>
  <c r="BX745" i="1"/>
  <c r="BW745" i="1"/>
  <c r="BV745" i="1"/>
  <c r="BY745" i="1"/>
  <c r="BO2894" i="1"/>
  <c r="BN2894" i="1"/>
  <c r="BM2894" i="1"/>
  <c r="BL2894" i="1"/>
  <c r="BY2162" i="1"/>
  <c r="BX2162" i="1"/>
  <c r="BW2162" i="1"/>
  <c r="BV2162" i="1"/>
  <c r="BY34" i="1"/>
  <c r="BX34" i="1"/>
  <c r="BW34" i="1"/>
  <c r="BV34" i="1"/>
  <c r="BX731" i="1"/>
  <c r="BW731" i="1"/>
  <c r="BV731" i="1"/>
  <c r="BY731" i="1"/>
  <c r="BO3184" i="1"/>
  <c r="BM3184" i="1"/>
  <c r="BL3184" i="1"/>
  <c r="BN3184" i="1"/>
  <c r="BY3520" i="1"/>
  <c r="BV3520" i="1"/>
  <c r="BX3520" i="1"/>
  <c r="BW3520" i="1"/>
  <c r="BY1977" i="1"/>
  <c r="BX1977" i="1"/>
  <c r="BW1977" i="1"/>
  <c r="BV1977" i="1"/>
  <c r="BO2141" i="1"/>
  <c r="BN2141" i="1"/>
  <c r="BM2141" i="1"/>
  <c r="BL2141" i="1"/>
  <c r="BY3219" i="1"/>
  <c r="BX3219" i="1"/>
  <c r="BW3219" i="1"/>
  <c r="BV3219" i="1"/>
  <c r="BO2327" i="1"/>
  <c r="BN2327" i="1"/>
  <c r="BM2327" i="1"/>
  <c r="BL2327" i="1"/>
  <c r="BO2299" i="1"/>
  <c r="BN2299" i="1"/>
  <c r="BM2299" i="1"/>
  <c r="BL2299" i="1"/>
  <c r="BY3233" i="1"/>
  <c r="BX3233" i="1"/>
  <c r="BW3233" i="1"/>
  <c r="BV3233" i="1"/>
  <c r="BY3289" i="1"/>
  <c r="BX3289" i="1"/>
  <c r="BW3289" i="1"/>
  <c r="BV3289" i="1"/>
  <c r="BY1753" i="1"/>
  <c r="BX1753" i="1"/>
  <c r="BW1753" i="1"/>
  <c r="BV1753" i="1"/>
  <c r="BY1459" i="1"/>
  <c r="BX1459" i="1"/>
  <c r="BW1459" i="1"/>
  <c r="BV1459" i="1"/>
  <c r="BY1641" i="1"/>
  <c r="BX1641" i="1"/>
  <c r="BW1641" i="1"/>
  <c r="CA1644" i="1" s="1"/>
  <c r="BV1641" i="1"/>
  <c r="BX717" i="1"/>
  <c r="BW717" i="1"/>
  <c r="BV717" i="1"/>
  <c r="BY717" i="1"/>
  <c r="BY1291" i="1"/>
  <c r="BX1291" i="1"/>
  <c r="BW1291" i="1"/>
  <c r="CA1294" i="1" s="1"/>
  <c r="BV1291" i="1"/>
  <c r="BO2824" i="1"/>
  <c r="BM2824" i="1"/>
  <c r="BL2824" i="1"/>
  <c r="BN2824" i="1"/>
  <c r="BO3044" i="1"/>
  <c r="BN3044" i="1"/>
  <c r="BM3044" i="1"/>
  <c r="BL3044" i="1"/>
  <c r="BO2610" i="1"/>
  <c r="BN2610" i="1"/>
  <c r="BM2610" i="1"/>
  <c r="BL2610" i="1"/>
  <c r="BO1284" i="1"/>
  <c r="BN1284" i="1"/>
  <c r="BM1284" i="1"/>
  <c r="BL1284" i="1"/>
  <c r="BO944" i="1"/>
  <c r="BN944" i="1"/>
  <c r="BM944" i="1"/>
  <c r="BL944" i="1"/>
  <c r="BO860" i="1"/>
  <c r="BN860" i="1"/>
  <c r="BM860" i="1"/>
  <c r="BL860" i="1"/>
  <c r="BO1620" i="1"/>
  <c r="BN1620" i="1"/>
  <c r="BM1620" i="1"/>
  <c r="BL1620" i="1"/>
  <c r="BO3100" i="1"/>
  <c r="BN3100" i="1"/>
  <c r="BM3100" i="1"/>
  <c r="BL3100" i="1"/>
  <c r="BO3363" i="1"/>
  <c r="BN3363" i="1"/>
  <c r="BM3363" i="1"/>
  <c r="BL3363" i="1"/>
  <c r="BY1060" i="1"/>
  <c r="BX1060" i="1"/>
  <c r="BW1060" i="1"/>
  <c r="CA1063" i="1" s="1"/>
  <c r="BV1060" i="1"/>
  <c r="BY1032" i="1"/>
  <c r="BX1032" i="1"/>
  <c r="BW1032" i="1"/>
  <c r="CA1035" i="1" s="1"/>
  <c r="BV1032" i="1"/>
  <c r="BY2901" i="1"/>
  <c r="BX2901" i="1"/>
  <c r="BW2901" i="1"/>
  <c r="BV2901" i="1"/>
  <c r="BY671" i="1"/>
  <c r="BX671" i="1"/>
  <c r="BW671" i="1"/>
  <c r="BV671" i="1"/>
  <c r="BO2236" i="1"/>
  <c r="BN2236" i="1"/>
  <c r="BM2236" i="1"/>
  <c r="BL2236" i="1"/>
  <c r="BO136" i="1"/>
  <c r="BN136" i="1"/>
  <c r="BM136" i="1"/>
  <c r="BL136" i="1"/>
  <c r="BV3559" i="1"/>
  <c r="BW3559" i="1"/>
  <c r="BY3559" i="1"/>
  <c r="BX3559" i="1"/>
  <c r="BY2943" i="1"/>
  <c r="BX2943" i="1"/>
  <c r="BW2943" i="1"/>
  <c r="BV2943" i="1"/>
  <c r="BY2971" i="1"/>
  <c r="BX2971" i="1"/>
  <c r="BW2971" i="1"/>
  <c r="BV2971" i="1"/>
  <c r="BY2250" i="1"/>
  <c r="BX2250" i="1"/>
  <c r="BW2250" i="1"/>
  <c r="CA2253" i="1" s="1"/>
  <c r="BV2250" i="1"/>
  <c r="BO3321" i="1"/>
  <c r="BN3321" i="1"/>
  <c r="BM3321" i="1"/>
  <c r="BL3321" i="1"/>
  <c r="BY1074" i="1"/>
  <c r="BX1074" i="1"/>
  <c r="BW1074" i="1"/>
  <c r="CA1077" i="1" s="1"/>
  <c r="BV1074" i="1"/>
  <c r="BO3209" i="1"/>
  <c r="BN3209" i="1"/>
  <c r="BM3209" i="1"/>
  <c r="BL3209" i="1"/>
  <c r="BO2488" i="1"/>
  <c r="BN2488" i="1"/>
  <c r="BM2488" i="1"/>
  <c r="BL2488" i="1"/>
  <c r="BO3405" i="1"/>
  <c r="BN3405" i="1"/>
  <c r="BM3405" i="1"/>
  <c r="BL3405" i="1"/>
  <c r="BO1224" i="1"/>
  <c r="BN1224" i="1"/>
  <c r="BM1224" i="1"/>
  <c r="BL1224" i="1"/>
  <c r="BO1252" i="1"/>
  <c r="BN1252" i="1"/>
  <c r="BM1252" i="1"/>
  <c r="BL1252" i="1"/>
  <c r="BY3135" i="1"/>
  <c r="BW3135" i="1"/>
  <c r="BX3135" i="1"/>
  <c r="BV3135" i="1"/>
  <c r="BO2831" i="1"/>
  <c r="BN2831" i="1"/>
  <c r="BL2831" i="1"/>
  <c r="BM2831" i="1"/>
  <c r="BO2278" i="1"/>
  <c r="BN2278" i="1"/>
  <c r="BL2278" i="1"/>
  <c r="BM2278" i="1"/>
  <c r="BM2467" i="1"/>
  <c r="BL2467" i="1"/>
  <c r="BN2467" i="1"/>
  <c r="BO2467" i="1"/>
  <c r="BY1889" i="1"/>
  <c r="BX1889" i="1"/>
  <c r="BW1889" i="1"/>
  <c r="BV1889" i="1"/>
  <c r="BY1931" i="1"/>
  <c r="BX1931" i="1"/>
  <c r="BW1931" i="1"/>
  <c r="BV1931" i="1"/>
  <c r="BY2806" i="1"/>
  <c r="BX2806" i="1"/>
  <c r="BW2806" i="1"/>
  <c r="BV2806" i="1"/>
  <c r="BM2575" i="1"/>
  <c r="BL2575" i="1"/>
  <c r="BN2575" i="1"/>
  <c r="BO2575" i="1"/>
  <c r="BM3300" i="1"/>
  <c r="BL3300" i="1"/>
  <c r="BN3300" i="1"/>
  <c r="BO3300" i="1"/>
  <c r="BM3272" i="1"/>
  <c r="BL3272" i="1"/>
  <c r="BN3272" i="1"/>
  <c r="BO3272" i="1"/>
  <c r="BO1574" i="1"/>
  <c r="BN1574" i="1"/>
  <c r="BM1574" i="1"/>
  <c r="BL1574" i="1"/>
  <c r="BY2113" i="1"/>
  <c r="BX2113" i="1"/>
  <c r="BW2113" i="1"/>
  <c r="BV2113" i="1"/>
  <c r="BO1980" i="1"/>
  <c r="BN1980" i="1"/>
  <c r="BL1980" i="1"/>
  <c r="BM1980" i="1"/>
  <c r="BY3436" i="1"/>
  <c r="BV3436" i="1"/>
  <c r="BX3436" i="1"/>
  <c r="BW3436" i="1"/>
  <c r="BM2495" i="1"/>
  <c r="BL2495" i="1"/>
  <c r="BN2495" i="1"/>
  <c r="BO2495" i="1"/>
  <c r="BM2425" i="1"/>
  <c r="BL2425" i="1"/>
  <c r="BN2425" i="1"/>
  <c r="BO2425" i="1"/>
  <c r="BY2722" i="1"/>
  <c r="BX2722" i="1"/>
  <c r="BW2722" i="1"/>
  <c r="BV2722" i="1"/>
  <c r="BL2134" i="1"/>
  <c r="BO2134" i="1"/>
  <c r="BN2134" i="1"/>
  <c r="BM2134" i="1"/>
  <c r="BL3370" i="1"/>
  <c r="BO3370" i="1"/>
  <c r="BM3370" i="1"/>
  <c r="BN3370" i="1"/>
  <c r="BV958" i="1"/>
  <c r="BY958" i="1"/>
  <c r="BX958" i="1"/>
  <c r="BW958" i="1"/>
  <c r="BV3002" i="1"/>
  <c r="BY3002" i="1"/>
  <c r="BX3002" i="1"/>
  <c r="BW3002" i="1"/>
  <c r="BN3006" i="1"/>
  <c r="BM3006" i="1"/>
  <c r="BL3006" i="1"/>
  <c r="BO3006" i="1"/>
  <c r="BN269" i="1"/>
  <c r="BM269" i="1"/>
  <c r="BL269" i="1"/>
  <c r="BO269" i="1"/>
  <c r="BO3380" i="1"/>
  <c r="BN3380" i="1"/>
  <c r="BM3380" i="1"/>
  <c r="BL3380" i="1"/>
  <c r="BX1728" i="1"/>
  <c r="BW1728" i="1"/>
  <c r="BV1728" i="1"/>
  <c r="BY1728" i="1"/>
  <c r="BO1245" i="1"/>
  <c r="BN1245" i="1"/>
  <c r="BM1245" i="1"/>
  <c r="BL1245" i="1"/>
  <c r="BY1483" i="1"/>
  <c r="BX1483" i="1"/>
  <c r="BW1483" i="1"/>
  <c r="BV1483" i="1"/>
  <c r="BX486" i="1"/>
  <c r="BW486" i="1"/>
  <c r="BV486" i="1"/>
  <c r="BY486" i="1"/>
  <c r="BV349" i="1"/>
  <c r="BY349" i="1"/>
  <c r="BX349" i="1"/>
  <c r="BW349" i="1"/>
  <c r="BL1613" i="1"/>
  <c r="BO1613" i="1"/>
  <c r="BN1613" i="1"/>
  <c r="BM1613" i="1"/>
  <c r="BL2047" i="1"/>
  <c r="BO2047" i="1"/>
  <c r="BM2047" i="1"/>
  <c r="BN2047" i="1"/>
  <c r="BV321" i="1"/>
  <c r="BY321" i="1"/>
  <c r="BX321" i="1"/>
  <c r="BW321" i="1"/>
  <c r="BL3356" i="1"/>
  <c r="BO3356" i="1"/>
  <c r="BN3356" i="1"/>
  <c r="BM3356" i="1"/>
  <c r="BV1522" i="1"/>
  <c r="BY1522" i="1"/>
  <c r="BX1522" i="1"/>
  <c r="BW1522" i="1"/>
  <c r="BL1375" i="1"/>
  <c r="BO1375" i="1"/>
  <c r="BN1375" i="1"/>
  <c r="BM1375" i="1"/>
  <c r="BX1616" i="1"/>
  <c r="BW1616" i="1"/>
  <c r="BV1616" i="1"/>
  <c r="BY1616" i="1"/>
  <c r="BX913" i="1"/>
  <c r="BW913" i="1"/>
  <c r="BV913" i="1"/>
  <c r="BY913" i="1"/>
  <c r="BL3552" i="1"/>
  <c r="BM3552" i="1"/>
  <c r="BN3552" i="1"/>
  <c r="BO3552" i="1"/>
  <c r="BX1196" i="1"/>
  <c r="BW1196" i="1"/>
  <c r="BV1196" i="1"/>
  <c r="BY1196" i="1"/>
  <c r="BO3083" i="1"/>
  <c r="BN3083" i="1"/>
  <c r="BM3083" i="1"/>
  <c r="BL3083" i="1"/>
  <c r="BX374" i="1"/>
  <c r="BW374" i="1"/>
  <c r="BV374" i="1"/>
  <c r="BY374" i="1"/>
  <c r="BN2992" i="1"/>
  <c r="BM2992" i="1"/>
  <c r="BL2992" i="1"/>
  <c r="BO2992" i="1"/>
  <c r="BL2033" i="1"/>
  <c r="BO2033" i="1"/>
  <c r="BM2033" i="1"/>
  <c r="BN2033" i="1"/>
  <c r="BL1501" i="1"/>
  <c r="BO1501" i="1"/>
  <c r="BN1501" i="1"/>
  <c r="BM1501" i="1"/>
  <c r="BV930" i="1"/>
  <c r="BY930" i="1"/>
  <c r="BX930" i="1"/>
  <c r="BW930" i="1"/>
  <c r="BL1347" i="1"/>
  <c r="BO1347" i="1"/>
  <c r="BN1347" i="1"/>
  <c r="BM1347" i="1"/>
  <c r="BY1749" i="1"/>
  <c r="BX1749" i="1"/>
  <c r="BW1749" i="1"/>
  <c r="BV1749" i="1"/>
  <c r="BO969" i="1"/>
  <c r="BN969" i="1"/>
  <c r="BM969" i="1"/>
  <c r="BL969" i="1"/>
  <c r="BN822" i="1"/>
  <c r="BM822" i="1"/>
  <c r="BL822" i="1"/>
  <c r="BO822" i="1"/>
  <c r="BN2953" i="1"/>
  <c r="BM2953" i="1"/>
  <c r="BL2953" i="1"/>
  <c r="BO2953" i="1"/>
  <c r="BM3594" i="1"/>
  <c r="BN3594" i="1"/>
  <c r="BO3594" i="1"/>
  <c r="BL3594" i="1"/>
  <c r="BN2883" i="1"/>
  <c r="BM2883" i="1"/>
  <c r="BL2883" i="1"/>
  <c r="BO2883" i="1"/>
  <c r="BN724" i="1"/>
  <c r="BM724" i="1"/>
  <c r="BL724" i="1"/>
  <c r="BO724" i="1"/>
  <c r="BM2229" i="1"/>
  <c r="BL2229" i="1"/>
  <c r="BO2229" i="1"/>
  <c r="BN2229" i="1"/>
  <c r="BM3051" i="1"/>
  <c r="BL3051" i="1"/>
  <c r="BO3051" i="1"/>
  <c r="BN3051" i="1"/>
  <c r="BM2509" i="1"/>
  <c r="BL2509" i="1"/>
  <c r="BN2509" i="1"/>
  <c r="BO2509" i="1"/>
  <c r="BO2743" i="1"/>
  <c r="BN2743" i="1"/>
  <c r="BL2743" i="1"/>
  <c r="BM2743" i="1"/>
  <c r="BW195" i="1"/>
  <c r="BY195" i="1"/>
  <c r="BX195" i="1"/>
  <c r="BV195" i="1"/>
  <c r="BO3562" i="1"/>
  <c r="BN3562" i="1"/>
  <c r="BL3562" i="1"/>
  <c r="BM3562" i="1"/>
  <c r="BY3716" i="1"/>
  <c r="BX3716" i="1"/>
  <c r="BW3716" i="1"/>
  <c r="BV3716" i="1"/>
  <c r="BO1858" i="1"/>
  <c r="BN1858" i="1"/>
  <c r="BM1858" i="1"/>
  <c r="BL1858" i="1"/>
  <c r="BY398" i="1"/>
  <c r="BX398" i="1"/>
  <c r="BW398" i="1"/>
  <c r="BV398" i="1"/>
  <c r="BY3244" i="1"/>
  <c r="BX3244" i="1"/>
  <c r="BW3244" i="1"/>
  <c r="CA3247" i="1" s="1"/>
  <c r="BV3244" i="1"/>
  <c r="BO1081" i="1"/>
  <c r="BN1081" i="1"/>
  <c r="BM1081" i="1"/>
  <c r="BL1081" i="1"/>
  <c r="BO941" i="1"/>
  <c r="BN941" i="1"/>
  <c r="BM941" i="1"/>
  <c r="BL941" i="1"/>
  <c r="BX1137" i="1"/>
  <c r="BW1137" i="1"/>
  <c r="BV1137" i="1"/>
  <c r="BY1137" i="1"/>
  <c r="BX1756" i="1"/>
  <c r="BW1756" i="1"/>
  <c r="BV1756" i="1"/>
  <c r="BY1756" i="1"/>
  <c r="BY1413" i="1"/>
  <c r="BX1413" i="1"/>
  <c r="BW1413" i="1"/>
  <c r="BV1413" i="1"/>
  <c r="BW3706" i="1"/>
  <c r="CA3709" i="1" s="1"/>
  <c r="BY3706" i="1"/>
  <c r="BX3706" i="1"/>
  <c r="BV3706" i="1"/>
  <c r="BL1389" i="1"/>
  <c r="BO1389" i="1"/>
  <c r="BN1389" i="1"/>
  <c r="BM1389" i="1"/>
  <c r="BL1865" i="1"/>
  <c r="BO1865" i="1"/>
  <c r="BM1865" i="1"/>
  <c r="BN1865" i="1"/>
  <c r="BL1333" i="1"/>
  <c r="BO1333" i="1"/>
  <c r="BN1333" i="1"/>
  <c r="BM1333" i="1"/>
  <c r="BL1809" i="1"/>
  <c r="BO1809" i="1"/>
  <c r="BM1809" i="1"/>
  <c r="BN1809" i="1"/>
  <c r="BL3566" i="1"/>
  <c r="BN3566" i="1"/>
  <c r="BM3566" i="1"/>
  <c r="BO3566" i="1"/>
  <c r="BV1998" i="1"/>
  <c r="BY1998" i="1"/>
  <c r="BW1998" i="1"/>
  <c r="CA2001" i="1" s="1"/>
  <c r="BX1998" i="1"/>
  <c r="BL1823" i="1"/>
  <c r="BO1823" i="1"/>
  <c r="BM1823" i="1"/>
  <c r="BN1823" i="1"/>
  <c r="BL1921" i="1"/>
  <c r="BO1921" i="1"/>
  <c r="BM1921" i="1"/>
  <c r="BN1921" i="1"/>
  <c r="BO1735" i="1"/>
  <c r="BN1735" i="1"/>
  <c r="BM1735" i="1"/>
  <c r="BL1735" i="1"/>
  <c r="BN507" i="1"/>
  <c r="BM507" i="1"/>
  <c r="BL507" i="1"/>
  <c r="BO507" i="1"/>
  <c r="BO1595" i="1"/>
  <c r="BN1595" i="1"/>
  <c r="BM1595" i="1"/>
  <c r="BL1595" i="1"/>
  <c r="BN738" i="1"/>
  <c r="BM738" i="1"/>
  <c r="BL738" i="1"/>
  <c r="BO738" i="1"/>
  <c r="BN493" i="1"/>
  <c r="BM493" i="1"/>
  <c r="BL493" i="1"/>
  <c r="BO493" i="1"/>
  <c r="BY1763" i="1"/>
  <c r="BX1763" i="1"/>
  <c r="BW1763" i="1"/>
  <c r="BV1763" i="1"/>
  <c r="BN2939" i="1"/>
  <c r="BM2939" i="1"/>
  <c r="BL2939" i="1"/>
  <c r="BO2939" i="1"/>
  <c r="BX444" i="1"/>
  <c r="BW444" i="1"/>
  <c r="BV444" i="1"/>
  <c r="BY444" i="1"/>
  <c r="BO927" i="1"/>
  <c r="BN927" i="1"/>
  <c r="BM927" i="1"/>
  <c r="BL927" i="1"/>
  <c r="BN339" i="1"/>
  <c r="BM339" i="1"/>
  <c r="BL339" i="1"/>
  <c r="BO339" i="1"/>
  <c r="BO1581" i="1"/>
  <c r="BN1581" i="1"/>
  <c r="BM1581" i="1"/>
  <c r="BL1581" i="1"/>
  <c r="BX458" i="1"/>
  <c r="BW458" i="1"/>
  <c r="BV458" i="1"/>
  <c r="BY458" i="1"/>
  <c r="BY1357" i="1"/>
  <c r="BX1357" i="1"/>
  <c r="BW1357" i="1"/>
  <c r="BV1357" i="1"/>
  <c r="BX1406" i="1"/>
  <c r="BW1406" i="1"/>
  <c r="BV1406" i="1"/>
  <c r="BY1406" i="1"/>
  <c r="BY1651" i="1"/>
  <c r="BX1651" i="1"/>
  <c r="BW1651" i="1"/>
  <c r="BV1651" i="1"/>
  <c r="BO1385" i="1"/>
  <c r="BN1385" i="1"/>
  <c r="BM1385" i="1"/>
  <c r="BL1385" i="1"/>
  <c r="BN297" i="1"/>
  <c r="BM297" i="1"/>
  <c r="BL297" i="1"/>
  <c r="BO297" i="1"/>
  <c r="BN283" i="1"/>
  <c r="BM283" i="1"/>
  <c r="BL283" i="1"/>
  <c r="BO283" i="1"/>
  <c r="BL1249" i="1"/>
  <c r="BO1249" i="1"/>
  <c r="BN1249" i="1"/>
  <c r="BM1249" i="1"/>
  <c r="BL1207" i="1"/>
  <c r="BO1207" i="1"/>
  <c r="BN1207" i="1"/>
  <c r="BM1207" i="1"/>
  <c r="BL2089" i="1"/>
  <c r="BO2089" i="1"/>
  <c r="BM2089" i="1"/>
  <c r="BN2089" i="1"/>
  <c r="BL1305" i="1"/>
  <c r="BO1305" i="1"/>
  <c r="BN1305" i="1"/>
  <c r="BM1305" i="1"/>
  <c r="BO2799" i="1"/>
  <c r="BN2799" i="1"/>
  <c r="BL2799" i="1"/>
  <c r="BM2799" i="1"/>
  <c r="BY83" i="1"/>
  <c r="BX83" i="1"/>
  <c r="BW83" i="1"/>
  <c r="BV83" i="1"/>
  <c r="BM87" i="1"/>
  <c r="BL87" i="1"/>
  <c r="BO87" i="1"/>
  <c r="BN87" i="1"/>
  <c r="BX692" i="1"/>
  <c r="BV692" i="1"/>
  <c r="BY692" i="1"/>
  <c r="BW692" i="1"/>
  <c r="BW41" i="1"/>
  <c r="BY41" i="1"/>
  <c r="BX41" i="1"/>
  <c r="BV41" i="1"/>
  <c r="BO1476" i="1"/>
  <c r="BN1476" i="1"/>
  <c r="BM1476" i="1"/>
  <c r="BL1476" i="1"/>
  <c r="BO1882" i="1"/>
  <c r="BN1882" i="1"/>
  <c r="BL1882" i="1"/>
  <c r="BM1882" i="1"/>
  <c r="BO2771" i="1"/>
  <c r="BN2771" i="1"/>
  <c r="BL2771" i="1"/>
  <c r="BM2771" i="1"/>
  <c r="BO1910" i="1"/>
  <c r="BN1910" i="1"/>
  <c r="BL1910" i="1"/>
  <c r="BM1910" i="1"/>
  <c r="BO2785" i="1"/>
  <c r="BN2785" i="1"/>
  <c r="BL2785" i="1"/>
  <c r="BM2785" i="1"/>
  <c r="BM2677" i="1"/>
  <c r="BL2677" i="1"/>
  <c r="BN2677" i="1"/>
  <c r="BO2677" i="1"/>
  <c r="BM31" i="1"/>
  <c r="BO31" i="1"/>
  <c r="BN31" i="1"/>
  <c r="BL31" i="1"/>
  <c r="BM2439" i="1"/>
  <c r="BL2439" i="1"/>
  <c r="BN2439" i="1"/>
  <c r="BO2439" i="1"/>
  <c r="BO2813" i="1"/>
  <c r="BN2813" i="1"/>
  <c r="BL2813" i="1"/>
  <c r="BM2813" i="1"/>
  <c r="BO2845" i="1"/>
  <c r="BN2845" i="1"/>
  <c r="BL2845" i="1"/>
  <c r="BM2845" i="1"/>
  <c r="BO1700" i="1"/>
  <c r="BN1700" i="1"/>
  <c r="BM1700" i="1"/>
  <c r="BL1700" i="1"/>
  <c r="BO1658" i="1"/>
  <c r="BN1658" i="1"/>
  <c r="BM1658" i="1"/>
  <c r="BL1658" i="1"/>
  <c r="BW223" i="1"/>
  <c r="BY223" i="1"/>
  <c r="BX223" i="1"/>
  <c r="BV223" i="1"/>
  <c r="BM3314" i="1"/>
  <c r="BL3314" i="1"/>
  <c r="BN3314" i="1"/>
  <c r="BO3314" i="1"/>
  <c r="BO2621" i="1"/>
  <c r="BN2621" i="1"/>
  <c r="BM2621" i="1"/>
  <c r="BL2621" i="1"/>
  <c r="BM2617" i="1"/>
  <c r="BL2617" i="1"/>
  <c r="BN2617" i="1"/>
  <c r="BO2617" i="1"/>
  <c r="BM2631" i="1"/>
  <c r="BL2631" i="1"/>
  <c r="BN2631" i="1"/>
  <c r="BO2631" i="1"/>
  <c r="BX762" i="1"/>
  <c r="BV762" i="1"/>
  <c r="BY762" i="1"/>
  <c r="BW762" i="1"/>
  <c r="BM3023" i="1"/>
  <c r="BL3023" i="1"/>
  <c r="BO3023" i="1"/>
  <c r="BN3023" i="1"/>
  <c r="BV3450" i="1"/>
  <c r="BY3450" i="1"/>
  <c r="BX3450" i="1"/>
  <c r="BW3450" i="1"/>
  <c r="BL1711" i="1"/>
  <c r="BO1711" i="1"/>
  <c r="BN1711" i="1"/>
  <c r="BM1711" i="1"/>
  <c r="BL1473" i="1"/>
  <c r="BO1473" i="1"/>
  <c r="BN1473" i="1"/>
  <c r="BM1473" i="1"/>
  <c r="BV1242" i="1"/>
  <c r="BY1242" i="1"/>
  <c r="BX1242" i="1"/>
  <c r="BW1242" i="1"/>
  <c r="BO1399" i="1"/>
  <c r="BN1399" i="1"/>
  <c r="BM1399" i="1"/>
  <c r="BL1399" i="1"/>
  <c r="BX1672" i="1"/>
  <c r="BW1672" i="1"/>
  <c r="BV1672" i="1"/>
  <c r="BY1672" i="1"/>
  <c r="BO1301" i="1"/>
  <c r="BN1301" i="1"/>
  <c r="BM1301" i="1"/>
  <c r="BL1301" i="1"/>
  <c r="BN437" i="1"/>
  <c r="BM437" i="1"/>
  <c r="BL437" i="1"/>
  <c r="BO437" i="1"/>
  <c r="BN395" i="1"/>
  <c r="BM395" i="1"/>
  <c r="BL395" i="1"/>
  <c r="BO395" i="1"/>
  <c r="BO1123" i="1"/>
  <c r="BN1123" i="1"/>
  <c r="BM1123" i="1"/>
  <c r="BL1123" i="1"/>
  <c r="BX1630" i="1"/>
  <c r="BW1630" i="1"/>
  <c r="BV1630" i="1"/>
  <c r="BY1630" i="1"/>
  <c r="BV1098" i="1"/>
  <c r="BY1098" i="1"/>
  <c r="BX1098" i="1"/>
  <c r="BW1098" i="1"/>
  <c r="BV489" i="1"/>
  <c r="BY489" i="1"/>
  <c r="BX489" i="1"/>
  <c r="BW489" i="1"/>
  <c r="BV1690" i="1"/>
  <c r="BY1690" i="1"/>
  <c r="BX1690" i="1"/>
  <c r="BW1690" i="1"/>
  <c r="BL1935" i="1"/>
  <c r="BO1935" i="1"/>
  <c r="BM1935" i="1"/>
  <c r="BN1935" i="1"/>
  <c r="BL2019" i="1"/>
  <c r="BO2019" i="1"/>
  <c r="BM2019" i="1"/>
  <c r="BN2019" i="1"/>
  <c r="BN311" i="1"/>
  <c r="BM311" i="1"/>
  <c r="BL311" i="1"/>
  <c r="BO311" i="1"/>
  <c r="BO2999" i="1"/>
  <c r="BN2999" i="1"/>
  <c r="BM2999" i="1"/>
  <c r="BL2999" i="1"/>
  <c r="BN451" i="1"/>
  <c r="BM451" i="1"/>
  <c r="BL451" i="1"/>
  <c r="BO451" i="1"/>
  <c r="BN780" i="1"/>
  <c r="BM780" i="1"/>
  <c r="BL780" i="1"/>
  <c r="BO780" i="1"/>
  <c r="BO1067" i="1"/>
  <c r="BN1067" i="1"/>
  <c r="BM1067" i="1"/>
  <c r="BL1067" i="1"/>
  <c r="BO500" i="1"/>
  <c r="BN500" i="1"/>
  <c r="BM500" i="1"/>
  <c r="BL500" i="1"/>
  <c r="BO3699" i="1"/>
  <c r="BN3699" i="1"/>
  <c r="BM3699" i="1"/>
  <c r="BL3699" i="1"/>
  <c r="BN654" i="1"/>
  <c r="BM654" i="1"/>
  <c r="BL654" i="1"/>
  <c r="BO654" i="1"/>
  <c r="BN2330" i="1"/>
  <c r="BM2330" i="1"/>
  <c r="BL2330" i="1"/>
  <c r="BO2330" i="1"/>
  <c r="BN2344" i="1"/>
  <c r="BM2344" i="1"/>
  <c r="BL2344" i="1"/>
  <c r="BO2344" i="1"/>
  <c r="BX346" i="1"/>
  <c r="BW346" i="1"/>
  <c r="BV346" i="1"/>
  <c r="BY346" i="1"/>
  <c r="BY1553" i="1"/>
  <c r="BX1553" i="1"/>
  <c r="BW1553" i="1"/>
  <c r="BV1553" i="1"/>
  <c r="BO1539" i="1"/>
  <c r="BN1539" i="1"/>
  <c r="BM1539" i="1"/>
  <c r="BL1539" i="1"/>
  <c r="BN710" i="1"/>
  <c r="BM710" i="1"/>
  <c r="BL710" i="1"/>
  <c r="BO710" i="1"/>
  <c r="BL1557" i="1"/>
  <c r="BO1557" i="1"/>
  <c r="BN1557" i="1"/>
  <c r="BM1557" i="1"/>
  <c r="BL1627" i="1"/>
  <c r="BO1627" i="1"/>
  <c r="BN1627" i="1"/>
  <c r="BM1627" i="1"/>
  <c r="BV3660" i="1"/>
  <c r="BX3660" i="1"/>
  <c r="BW3660" i="1"/>
  <c r="BY3660" i="1"/>
  <c r="BV1214" i="1"/>
  <c r="BY1214" i="1"/>
  <c r="BX1214" i="1"/>
  <c r="BW1214" i="1"/>
  <c r="BV1774" i="1"/>
  <c r="BY1774" i="1"/>
  <c r="BW1774" i="1"/>
  <c r="BX1774" i="1"/>
  <c r="BL1599" i="1"/>
  <c r="BO1599" i="1"/>
  <c r="BN1599" i="1"/>
  <c r="BM1599" i="1"/>
  <c r="BL1263" i="1"/>
  <c r="BO1263" i="1"/>
  <c r="BN1263" i="1"/>
  <c r="BM1263" i="1"/>
  <c r="BL1851" i="1"/>
  <c r="BO1851" i="1"/>
  <c r="BM1851" i="1"/>
  <c r="BN1851" i="1"/>
  <c r="BL1781" i="1"/>
  <c r="BO1781" i="1"/>
  <c r="BM1781" i="1"/>
  <c r="BN1781" i="1"/>
  <c r="BY1665" i="1"/>
  <c r="BX1665" i="1"/>
  <c r="BW1665" i="1"/>
  <c r="BV1665" i="1"/>
  <c r="BN2967" i="1"/>
  <c r="BM2967" i="1"/>
  <c r="BL2967" i="1"/>
  <c r="BO2967" i="1"/>
  <c r="BO1609" i="1"/>
  <c r="BN1609" i="1"/>
  <c r="BM1609" i="1"/>
  <c r="BL1609" i="1"/>
  <c r="BN2386" i="1"/>
  <c r="BM2386" i="1"/>
  <c r="BL2386" i="1"/>
  <c r="BO2386" i="1"/>
  <c r="BX332" i="1"/>
  <c r="BW332" i="1"/>
  <c r="BV332" i="1"/>
  <c r="BY332" i="1"/>
  <c r="BO3097" i="1"/>
  <c r="BN3097" i="1"/>
  <c r="BM3097" i="1"/>
  <c r="BL3097" i="1"/>
  <c r="BM2131" i="1"/>
  <c r="BL2131" i="1"/>
  <c r="BO2131" i="1"/>
  <c r="BN2131" i="1"/>
  <c r="BY1819" i="1"/>
  <c r="BX1819" i="1"/>
  <c r="BW1819" i="1"/>
  <c r="BV1819" i="1"/>
  <c r="BM3202" i="1"/>
  <c r="BL3202" i="1"/>
  <c r="BN3202" i="1"/>
  <c r="BO3202" i="1"/>
  <c r="BY3408" i="1"/>
  <c r="BV3408" i="1"/>
  <c r="BX3408" i="1"/>
  <c r="BW3408" i="1"/>
  <c r="BX591" i="1"/>
  <c r="BW591" i="1"/>
  <c r="CA594" i="1" s="1"/>
  <c r="BY591" i="1"/>
  <c r="BV591" i="1"/>
  <c r="BY174" i="1"/>
  <c r="BX174" i="1"/>
  <c r="BW174" i="1"/>
  <c r="BV174" i="1"/>
  <c r="BY1403" i="1"/>
  <c r="BX1403" i="1"/>
  <c r="BW1403" i="1"/>
  <c r="BV1403" i="1"/>
  <c r="BO2099" i="1"/>
  <c r="BN2099" i="1"/>
  <c r="BM2099" i="1"/>
  <c r="BL2099" i="1"/>
  <c r="BY104" i="1"/>
  <c r="BX104" i="1"/>
  <c r="BW104" i="1"/>
  <c r="BV104" i="1"/>
  <c r="BY62" i="1"/>
  <c r="BX62" i="1"/>
  <c r="BW62" i="1"/>
  <c r="BV62" i="1"/>
  <c r="BY2218" i="1"/>
  <c r="BX2218" i="1"/>
  <c r="BW2218" i="1"/>
  <c r="BV2218" i="1"/>
  <c r="BO52" i="1"/>
  <c r="BN52" i="1"/>
  <c r="BM52" i="1"/>
  <c r="BL52" i="1"/>
  <c r="BO1140" i="1"/>
  <c r="BN1140" i="1"/>
  <c r="BM1140" i="1"/>
  <c r="BL1140" i="1"/>
  <c r="BO1368" i="1"/>
  <c r="BN1368" i="1"/>
  <c r="BM1368" i="1"/>
  <c r="BL1368" i="1"/>
  <c r="BO1830" i="1"/>
  <c r="BN1830" i="1"/>
  <c r="BM1830" i="1"/>
  <c r="BL1830" i="1"/>
  <c r="BY839" i="1"/>
  <c r="BX839" i="1"/>
  <c r="BW839" i="1"/>
  <c r="BV839" i="1"/>
  <c r="BW3443" i="1"/>
  <c r="BY3443" i="1"/>
  <c r="BX3443" i="1"/>
  <c r="BV3443" i="1"/>
  <c r="BY482" i="1"/>
  <c r="BX482" i="1"/>
  <c r="BW482" i="1"/>
  <c r="BV482" i="1"/>
  <c r="BO2082" i="1"/>
  <c r="BN2082" i="1"/>
  <c r="BM2082" i="1"/>
  <c r="BL2082" i="1"/>
  <c r="BO1592" i="1"/>
  <c r="BN1592" i="1"/>
  <c r="BM1592" i="1"/>
  <c r="BL1592" i="1"/>
  <c r="BO3527" i="1"/>
  <c r="BL3527" i="1"/>
  <c r="BM3527" i="1"/>
  <c r="BN3527" i="1"/>
  <c r="BY2600" i="1"/>
  <c r="BX2600" i="1"/>
  <c r="BW2600" i="1"/>
  <c r="BV2600" i="1"/>
  <c r="BM3153" i="1"/>
  <c r="BL3153" i="1"/>
  <c r="BO3153" i="1"/>
  <c r="BN3153" i="1"/>
  <c r="BX622" i="1"/>
  <c r="BV622" i="1"/>
  <c r="BY622" i="1"/>
  <c r="BW622" i="1"/>
  <c r="BO3461" i="1"/>
  <c r="BN3461" i="1"/>
  <c r="BM3461" i="1"/>
  <c r="BL3461" i="1"/>
  <c r="BO2166" i="1"/>
  <c r="BN2166" i="1"/>
  <c r="BM2166" i="1"/>
  <c r="BL2166" i="1"/>
  <c r="BO2750" i="1"/>
  <c r="BN2750" i="1"/>
  <c r="BM2750" i="1"/>
  <c r="BL2750" i="1"/>
  <c r="BO2502" i="1"/>
  <c r="BN2502" i="1"/>
  <c r="BM2502" i="1"/>
  <c r="BL2502" i="1"/>
  <c r="BY587" i="1"/>
  <c r="BW587" i="1"/>
  <c r="BV587" i="1"/>
  <c r="BX587" i="1"/>
  <c r="BO2764" i="1"/>
  <c r="BN2764" i="1"/>
  <c r="BM2764" i="1"/>
  <c r="BL2764" i="1"/>
  <c r="BO2446" i="1"/>
  <c r="BN2446" i="1"/>
  <c r="BM2446" i="1"/>
  <c r="BL2446" i="1"/>
  <c r="BN3650" i="1"/>
  <c r="BO3650" i="1"/>
  <c r="BM3650" i="1"/>
  <c r="BL3650" i="1"/>
  <c r="BO3265" i="1"/>
  <c r="BN3265" i="1"/>
  <c r="BM3265" i="1"/>
  <c r="BL3265" i="1"/>
  <c r="BW3391" i="1"/>
  <c r="BX3391" i="1"/>
  <c r="BY3391" i="1"/>
  <c r="BV3391" i="1"/>
  <c r="BY1102" i="1"/>
  <c r="BX1102" i="1"/>
  <c r="BW1102" i="1"/>
  <c r="CA1105" i="1" s="1"/>
  <c r="BV1102" i="1"/>
  <c r="BO3237" i="1"/>
  <c r="BN3237" i="1"/>
  <c r="BM3237" i="1"/>
  <c r="BL3237" i="1"/>
  <c r="BO2180" i="1"/>
  <c r="BN2180" i="1"/>
  <c r="BM2180" i="1"/>
  <c r="BL2180" i="1"/>
  <c r="BY864" i="1"/>
  <c r="BX864" i="1"/>
  <c r="BW864" i="1"/>
  <c r="CA867" i="1" s="1"/>
  <c r="BV864" i="1"/>
  <c r="BO2071" i="1"/>
  <c r="BN2071" i="1"/>
  <c r="BM2071" i="1"/>
  <c r="BL2071" i="1"/>
  <c r="BY769" i="1"/>
  <c r="BX769" i="1"/>
  <c r="BW769" i="1"/>
  <c r="BV769" i="1"/>
  <c r="BY3678" i="1"/>
  <c r="BX3678" i="1"/>
  <c r="BW3678" i="1"/>
  <c r="CA3681" i="1" s="1"/>
  <c r="BV3678" i="1"/>
  <c r="BY2859" i="1"/>
  <c r="BX2859" i="1"/>
  <c r="BW2859" i="1"/>
  <c r="BV2859" i="1"/>
  <c r="BY2887" i="1"/>
  <c r="BX2887" i="1"/>
  <c r="BW2887" i="1"/>
  <c r="BV2887" i="1"/>
  <c r="BY2260" i="1"/>
  <c r="BX2260" i="1"/>
  <c r="BW2260" i="1"/>
  <c r="BV2260" i="1"/>
  <c r="BY2246" i="1"/>
  <c r="BX2246" i="1"/>
  <c r="BW2246" i="1"/>
  <c r="BV2246" i="1"/>
  <c r="BY990" i="1"/>
  <c r="BX990" i="1"/>
  <c r="BW990" i="1"/>
  <c r="CA993" i="1" s="1"/>
  <c r="BV990" i="1"/>
  <c r="BO3293" i="1"/>
  <c r="BN3293" i="1"/>
  <c r="BM3293" i="1"/>
  <c r="BL3293" i="1"/>
  <c r="BO2432" i="1"/>
  <c r="BN2432" i="1"/>
  <c r="BM2432" i="1"/>
  <c r="BL2432" i="1"/>
  <c r="BO3132" i="1"/>
  <c r="BN3132" i="1"/>
  <c r="BM3132" i="1"/>
  <c r="BL3132" i="1"/>
  <c r="BY3506" i="1"/>
  <c r="BX3506" i="1"/>
  <c r="BW3506" i="1"/>
  <c r="BV3506" i="1"/>
  <c r="BY3205" i="1"/>
  <c r="BX3205" i="1"/>
  <c r="BW3205" i="1"/>
  <c r="BV3205" i="1"/>
  <c r="BY1529" i="1"/>
  <c r="BX1529" i="1"/>
  <c r="BW1529" i="1"/>
  <c r="CA1532" i="1" s="1"/>
  <c r="BV1529" i="1"/>
  <c r="BY1683" i="1"/>
  <c r="BX1683" i="1"/>
  <c r="BW1683" i="1"/>
  <c r="BV1683" i="1"/>
  <c r="BY2470" i="1"/>
  <c r="BX2470" i="1"/>
  <c r="BW2470" i="1"/>
  <c r="BV2470" i="1"/>
  <c r="BO262" i="1"/>
  <c r="BN262" i="1"/>
  <c r="BM262" i="1"/>
  <c r="BL262" i="1"/>
  <c r="BO2208" i="1"/>
  <c r="BN2208" i="1"/>
  <c r="BM2208" i="1"/>
  <c r="BL2208" i="1"/>
  <c r="BO3419" i="1"/>
  <c r="BN3419" i="1"/>
  <c r="BM3419" i="1"/>
  <c r="BL3419" i="1"/>
  <c r="BY1130" i="1"/>
  <c r="BX1130" i="1"/>
  <c r="BW1130" i="1"/>
  <c r="CA1133" i="1" s="1"/>
  <c r="BV1130" i="1"/>
  <c r="BY962" i="1"/>
  <c r="BX962" i="1"/>
  <c r="BW962" i="1"/>
  <c r="CA965" i="1" s="1"/>
  <c r="BV962" i="1"/>
  <c r="BO2057" i="1"/>
  <c r="BN2057" i="1"/>
  <c r="BM2057" i="1"/>
  <c r="BL2057" i="1"/>
  <c r="BO1791" i="1"/>
  <c r="BN1791" i="1"/>
  <c r="BM1791" i="1"/>
  <c r="BL1791" i="1"/>
  <c r="BO2537" i="1"/>
  <c r="BM2537" i="1"/>
  <c r="BN2537" i="1"/>
  <c r="BL2537" i="1"/>
  <c r="BL2547" i="1"/>
  <c r="BN2547" i="1"/>
  <c r="BO2547" i="1"/>
  <c r="BM2547" i="1"/>
  <c r="BV3653" i="1"/>
  <c r="BY3653" i="1"/>
  <c r="BX3653" i="1"/>
  <c r="BW3653" i="1"/>
  <c r="BY3034" i="1"/>
  <c r="BX3034" i="1"/>
  <c r="BW3034" i="1"/>
  <c r="BV3034" i="1"/>
  <c r="BY629" i="1"/>
  <c r="BX629" i="1"/>
  <c r="BW629" i="1"/>
  <c r="BV629" i="1"/>
  <c r="BY2320" i="1"/>
  <c r="BX2320" i="1"/>
  <c r="BW2320" i="1"/>
  <c r="BV2320" i="1"/>
  <c r="BY2957" i="1"/>
  <c r="BX2957" i="1"/>
  <c r="BW2957" i="1"/>
  <c r="BV2957" i="1"/>
  <c r="BO220" i="1"/>
  <c r="BN220" i="1"/>
  <c r="BM220" i="1"/>
  <c r="BL220" i="1"/>
  <c r="BO2323" i="1"/>
  <c r="BN2323" i="1"/>
  <c r="BM2323" i="1"/>
  <c r="BL2323" i="1"/>
  <c r="BM3181" i="1"/>
  <c r="BL3181" i="1"/>
  <c r="BO3181" i="1"/>
  <c r="BN3181" i="1"/>
  <c r="BY2614" i="1"/>
  <c r="BX2614" i="1"/>
  <c r="BW2614" i="1"/>
  <c r="BV2614" i="1"/>
  <c r="BN3573" i="1"/>
  <c r="BO3573" i="1"/>
  <c r="BM3573" i="1"/>
  <c r="BL3573" i="1"/>
  <c r="BO2890" i="1"/>
  <c r="BN2890" i="1"/>
  <c r="BM2890" i="1"/>
  <c r="BL2890" i="1"/>
  <c r="BO2974" i="1"/>
  <c r="BN2974" i="1"/>
  <c r="BM2974" i="1"/>
  <c r="BL2974" i="1"/>
  <c r="BY2656" i="1"/>
  <c r="BX2656" i="1"/>
  <c r="BW2656" i="1"/>
  <c r="BV2656" i="1"/>
  <c r="BO2530" i="1"/>
  <c r="BN2530" i="1"/>
  <c r="BM2530" i="1"/>
  <c r="BL2530" i="1"/>
  <c r="BY601" i="1"/>
  <c r="BW601" i="1"/>
  <c r="BV601" i="1"/>
  <c r="BX601" i="1"/>
  <c r="BO108" i="1"/>
  <c r="BN108" i="1"/>
  <c r="BM108" i="1"/>
  <c r="BL108" i="1"/>
  <c r="BO3195" i="1"/>
  <c r="BN3195" i="1"/>
  <c r="BM3195" i="1"/>
  <c r="BL3195" i="1"/>
  <c r="BY713" i="1"/>
  <c r="BX713" i="1"/>
  <c r="BW713" i="1"/>
  <c r="BV713" i="1"/>
  <c r="BO2680" i="1"/>
  <c r="BN2680" i="1"/>
  <c r="BM2680" i="1"/>
  <c r="BL2680" i="1"/>
  <c r="BO3279" i="1"/>
  <c r="BN3279" i="1"/>
  <c r="BM3279" i="1"/>
  <c r="BL3279" i="1"/>
  <c r="BY2334" i="1"/>
  <c r="BX2334" i="1"/>
  <c r="BW2334" i="1"/>
  <c r="BV2334" i="1"/>
  <c r="BO2152" i="1"/>
  <c r="BN2152" i="1"/>
  <c r="BM2152" i="1"/>
  <c r="BL2152" i="1"/>
  <c r="BY559" i="1"/>
  <c r="BW559" i="1"/>
  <c r="BV559" i="1"/>
  <c r="BX559" i="1"/>
  <c r="BO3223" i="1"/>
  <c r="BN3223" i="1"/>
  <c r="BM3223" i="1"/>
  <c r="BL3223" i="1"/>
  <c r="BY2642" i="1"/>
  <c r="BX2642" i="1"/>
  <c r="BW2642" i="1"/>
  <c r="BV2642" i="1"/>
  <c r="BM3167" i="1"/>
  <c r="BL3167" i="1"/>
  <c r="BO3167" i="1"/>
  <c r="BN3167" i="1"/>
  <c r="BN556" i="1"/>
  <c r="BM556" i="1"/>
  <c r="BO556" i="1"/>
  <c r="BL556" i="1"/>
  <c r="BY3422" i="1"/>
  <c r="BV3422" i="1"/>
  <c r="BX3422" i="1"/>
  <c r="BW3422" i="1"/>
  <c r="BY2908" i="1"/>
  <c r="BX2908" i="1"/>
  <c r="BV2908" i="1"/>
  <c r="BW2908" i="1"/>
  <c r="BW111" i="1"/>
  <c r="BY111" i="1"/>
  <c r="BX111" i="1"/>
  <c r="BV111" i="1"/>
  <c r="BO2064" i="1"/>
  <c r="BN2064" i="1"/>
  <c r="BL2064" i="1"/>
  <c r="BM2064" i="1"/>
  <c r="BY3163" i="1"/>
  <c r="BW3163" i="1"/>
  <c r="BX3163" i="1"/>
  <c r="BV3163" i="1"/>
  <c r="BO1546" i="1"/>
  <c r="BN1546" i="1"/>
  <c r="BM1546" i="1"/>
  <c r="BL1546" i="1"/>
  <c r="BO2008" i="1"/>
  <c r="BN2008" i="1"/>
  <c r="BL2008" i="1"/>
  <c r="BM2008" i="1"/>
  <c r="BO2687" i="1"/>
  <c r="BN2687" i="1"/>
  <c r="BL2687" i="1"/>
  <c r="BM2687" i="1"/>
  <c r="BO1238" i="1"/>
  <c r="BN1238" i="1"/>
  <c r="BM1238" i="1"/>
  <c r="BL1238" i="1"/>
  <c r="BX734" i="1"/>
  <c r="BV734" i="1"/>
  <c r="BY734" i="1"/>
  <c r="BW734" i="1"/>
  <c r="BM2995" i="1"/>
  <c r="BL2995" i="1"/>
  <c r="BO2995" i="1"/>
  <c r="BN2995" i="1"/>
  <c r="BO2649" i="1"/>
  <c r="BN2649" i="1"/>
  <c r="BM2649" i="1"/>
  <c r="BL2649" i="1"/>
  <c r="BM2187" i="1"/>
  <c r="BL2187" i="1"/>
  <c r="BO2187" i="1"/>
  <c r="BN2187" i="1"/>
  <c r="BO2593" i="1"/>
  <c r="BN2593" i="1"/>
  <c r="BM2593" i="1"/>
  <c r="BL2593" i="1"/>
  <c r="BM2523" i="1"/>
  <c r="BL2523" i="1"/>
  <c r="BN2523" i="1"/>
  <c r="BO2523" i="1"/>
  <c r="BX678" i="1"/>
  <c r="BV678" i="1"/>
  <c r="BY678" i="1"/>
  <c r="BW678" i="1"/>
  <c r="BY1833" i="1"/>
  <c r="BX1833" i="1"/>
  <c r="BW1833" i="1"/>
  <c r="BV1833" i="1"/>
  <c r="BX776" i="1"/>
  <c r="BV776" i="1"/>
  <c r="BY776" i="1"/>
  <c r="BW776" i="1"/>
  <c r="BO2715" i="1"/>
  <c r="BN2715" i="1"/>
  <c r="BL2715" i="1"/>
  <c r="BM2715" i="1"/>
  <c r="BO1770" i="1"/>
  <c r="BN1770" i="1"/>
  <c r="BL1770" i="1"/>
  <c r="BM1770" i="1"/>
  <c r="BO1462" i="1"/>
  <c r="BN1462" i="1"/>
  <c r="BM1462" i="1"/>
  <c r="BL1462" i="1"/>
  <c r="BO1686" i="1"/>
  <c r="BN1686" i="1"/>
  <c r="BM1686" i="1"/>
  <c r="BL1686" i="1"/>
  <c r="BO1826" i="1"/>
  <c r="BN1826" i="1"/>
  <c r="BL1826" i="1"/>
  <c r="BM1826" i="1"/>
  <c r="BY1315" i="1"/>
  <c r="BX1315" i="1"/>
  <c r="BW1315" i="1"/>
  <c r="BV1315" i="1"/>
  <c r="BN682" i="1"/>
  <c r="BM682" i="1"/>
  <c r="BL682" i="1"/>
  <c r="BO682" i="1"/>
  <c r="BO3041" i="1"/>
  <c r="BN3041" i="1"/>
  <c r="BM3041" i="1"/>
  <c r="BL3041" i="1"/>
  <c r="BL3524" i="1"/>
  <c r="BM3524" i="1"/>
  <c r="BO3524" i="1"/>
  <c r="BN3524" i="1"/>
  <c r="BO3366" i="1"/>
  <c r="BN3366" i="1"/>
  <c r="BM3366" i="1"/>
  <c r="BL3366" i="1"/>
  <c r="BL3342" i="1"/>
  <c r="BO3342" i="1"/>
  <c r="BM3342" i="1"/>
  <c r="BN3342" i="1"/>
  <c r="BV531" i="1"/>
  <c r="BY531" i="1"/>
  <c r="BX531" i="1"/>
  <c r="BW531" i="1"/>
  <c r="BL2698" i="1"/>
  <c r="BO2698" i="1"/>
  <c r="BM2698" i="1"/>
  <c r="BN2698" i="1"/>
  <c r="BL3513" i="1"/>
  <c r="BO3513" i="1"/>
  <c r="BM3513" i="1"/>
  <c r="BN3513" i="1"/>
  <c r="BO2383" i="1"/>
  <c r="BN2383" i="1"/>
  <c r="BM2383" i="1"/>
  <c r="BL2383" i="1"/>
  <c r="BO3212" i="1"/>
  <c r="BN3212" i="1"/>
  <c r="BM3212" i="1"/>
  <c r="BL3212" i="1"/>
  <c r="BY2092" i="1"/>
  <c r="BX2092" i="1"/>
  <c r="BW2092" i="1"/>
  <c r="BV2092" i="1"/>
  <c r="BO2922" i="1"/>
  <c r="BN2922" i="1"/>
  <c r="BM2922" i="1"/>
  <c r="BL2922" i="1"/>
  <c r="BY3303" i="1"/>
  <c r="BX3303" i="1"/>
  <c r="BW3303" i="1"/>
  <c r="BV3303" i="1"/>
  <c r="BO2285" i="1"/>
  <c r="BN2285" i="1"/>
  <c r="BM2285" i="1"/>
  <c r="BL2285" i="1"/>
  <c r="BY3275" i="1"/>
  <c r="BX3275" i="1"/>
  <c r="BW3275" i="1"/>
  <c r="BV3275" i="1"/>
  <c r="BO2852" i="1"/>
  <c r="BN2852" i="1"/>
  <c r="BM2852" i="1"/>
  <c r="BL2852" i="1"/>
  <c r="BO2950" i="1"/>
  <c r="BN2950" i="1"/>
  <c r="BM2950" i="1"/>
  <c r="BL2950" i="1"/>
  <c r="BX2008" i="1" l="1"/>
  <c r="BW2008" i="1"/>
  <c r="BV2008" i="1"/>
  <c r="BY2008" i="1"/>
  <c r="BY2698" i="1"/>
  <c r="BX2698" i="1"/>
  <c r="BW2698" i="1"/>
  <c r="BV2698" i="1"/>
  <c r="BW3524" i="1"/>
  <c r="BX3524" i="1"/>
  <c r="BV3524" i="1"/>
  <c r="BY3524" i="1"/>
  <c r="BY1599" i="1"/>
  <c r="BX1599" i="1"/>
  <c r="BW1599" i="1"/>
  <c r="BV1599" i="1"/>
  <c r="CC1214" i="1"/>
  <c r="CA1214" i="1"/>
  <c r="CC1217" i="1" s="1"/>
  <c r="BY2019" i="1"/>
  <c r="BX2019" i="1"/>
  <c r="BW2019" i="1"/>
  <c r="BV2019" i="1"/>
  <c r="CC1690" i="1"/>
  <c r="CA1690" i="1"/>
  <c r="CC1693" i="1" s="1"/>
  <c r="BY1711" i="1"/>
  <c r="BX1711" i="1"/>
  <c r="BW1711" i="1"/>
  <c r="BV1711" i="1"/>
  <c r="CC1998" i="1"/>
  <c r="CA1998" i="1"/>
  <c r="CC2001" i="1" s="1"/>
  <c r="BY1809" i="1"/>
  <c r="BX1809" i="1"/>
  <c r="BW1809" i="1"/>
  <c r="BV1809" i="1"/>
  <c r="BY1865" i="1"/>
  <c r="BX1865" i="1"/>
  <c r="BW1865" i="1"/>
  <c r="BV1865" i="1"/>
  <c r="BY2033" i="1"/>
  <c r="BX2033" i="1"/>
  <c r="BW2033" i="1"/>
  <c r="BV2033" i="1"/>
  <c r="BY3356" i="1"/>
  <c r="BX3356" i="1"/>
  <c r="BW3356" i="1"/>
  <c r="BV3356" i="1"/>
  <c r="BX605" i="1"/>
  <c r="BW605" i="1"/>
  <c r="BY605" i="1"/>
  <c r="BV605" i="1"/>
  <c r="BY2852" i="1"/>
  <c r="BX2852" i="1"/>
  <c r="BV2852" i="1"/>
  <c r="BW2852" i="1"/>
  <c r="BY2285" i="1"/>
  <c r="BX2285" i="1"/>
  <c r="BV2285" i="1"/>
  <c r="BW2285" i="1"/>
  <c r="BY2922" i="1"/>
  <c r="BX2922" i="1"/>
  <c r="BV2922" i="1"/>
  <c r="BW2922" i="1"/>
  <c r="BY3212" i="1"/>
  <c r="BX3212" i="1"/>
  <c r="BV3212" i="1"/>
  <c r="BW3212" i="1"/>
  <c r="BY3366" i="1"/>
  <c r="BX3366" i="1"/>
  <c r="BW3366" i="1"/>
  <c r="BV3366" i="1"/>
  <c r="BX3041" i="1"/>
  <c r="BW3041" i="1"/>
  <c r="BV3041" i="1"/>
  <c r="BY3041" i="1"/>
  <c r="BX1686" i="1"/>
  <c r="BW1686" i="1"/>
  <c r="CA1683" i="1" s="1"/>
  <c r="CC1686" i="1" s="1"/>
  <c r="BV1686" i="1"/>
  <c r="BY1686" i="1"/>
  <c r="BX2593" i="1"/>
  <c r="BW2593" i="1"/>
  <c r="BV2593" i="1"/>
  <c r="BY2593" i="1"/>
  <c r="BX2649" i="1"/>
  <c r="BW2649" i="1"/>
  <c r="BV2649" i="1"/>
  <c r="BY2649" i="1"/>
  <c r="BX1546" i="1"/>
  <c r="BW1546" i="1"/>
  <c r="BV1546" i="1"/>
  <c r="BY1546" i="1"/>
  <c r="BV556" i="1"/>
  <c r="BY556" i="1"/>
  <c r="BX556" i="1"/>
  <c r="BW556" i="1"/>
  <c r="BY2680" i="1"/>
  <c r="BX2680" i="1"/>
  <c r="BW2680" i="1"/>
  <c r="BV2680" i="1"/>
  <c r="BW3195" i="1"/>
  <c r="CA3198" i="1" s="1"/>
  <c r="BV3195" i="1"/>
  <c r="BX3195" i="1"/>
  <c r="BY3195" i="1"/>
  <c r="BW2890" i="1"/>
  <c r="CA2887" i="1" s="1"/>
  <c r="CC2890" i="1" s="1"/>
  <c r="BV2890" i="1"/>
  <c r="BX2890" i="1"/>
  <c r="BY2890" i="1"/>
  <c r="BW2323" i="1"/>
  <c r="CA2323" i="1" s="1"/>
  <c r="BV2323" i="1"/>
  <c r="BX2323" i="1"/>
  <c r="BY2323" i="1"/>
  <c r="BW2537" i="1"/>
  <c r="BV2537" i="1"/>
  <c r="BY2537" i="1"/>
  <c r="BX2537" i="1"/>
  <c r="BY2057" i="1"/>
  <c r="BX2057" i="1"/>
  <c r="BW2057" i="1"/>
  <c r="BV2057" i="1"/>
  <c r="CC1130" i="1"/>
  <c r="CA1130" i="1"/>
  <c r="CC1133" i="1" s="1"/>
  <c r="BW2208" i="1"/>
  <c r="BV2208" i="1"/>
  <c r="BY2208" i="1"/>
  <c r="BX2208" i="1"/>
  <c r="CA1529" i="1"/>
  <c r="CC1532" i="1" s="1"/>
  <c r="CC1529" i="1"/>
  <c r="BW2432" i="1"/>
  <c r="BV2432" i="1"/>
  <c r="BX2432" i="1"/>
  <c r="BY2432" i="1"/>
  <c r="CC990" i="1"/>
  <c r="CA990" i="1"/>
  <c r="CC864" i="1"/>
  <c r="CA864" i="1"/>
  <c r="CC867" i="1" s="1"/>
  <c r="BW3237" i="1"/>
  <c r="BV3237" i="1"/>
  <c r="BX3237" i="1"/>
  <c r="BY3237" i="1"/>
  <c r="CC3391" i="1"/>
  <c r="CA3391" i="1"/>
  <c r="BX3650" i="1"/>
  <c r="BW3650" i="1"/>
  <c r="BV3650" i="1"/>
  <c r="BY3650" i="1"/>
  <c r="BY2764" i="1"/>
  <c r="BX2764" i="1"/>
  <c r="BW2764" i="1"/>
  <c r="BV2764" i="1"/>
  <c r="BW2502" i="1"/>
  <c r="BV2502" i="1"/>
  <c r="BX2502" i="1"/>
  <c r="BY2502" i="1"/>
  <c r="BW2166" i="1"/>
  <c r="CA2169" i="1" s="1"/>
  <c r="BV2166" i="1"/>
  <c r="BY2166" i="1"/>
  <c r="BX2166" i="1"/>
  <c r="BV1592" i="1"/>
  <c r="BY1592" i="1"/>
  <c r="BX1592" i="1"/>
  <c r="BW1592" i="1"/>
  <c r="BV1368" i="1"/>
  <c r="BY1368" i="1"/>
  <c r="BX1368" i="1"/>
  <c r="BW1368" i="1"/>
  <c r="BW52" i="1"/>
  <c r="CA55" i="1" s="1"/>
  <c r="BV52" i="1"/>
  <c r="BX52" i="1"/>
  <c r="BY52" i="1"/>
  <c r="BY2099" i="1"/>
  <c r="BX2099" i="1"/>
  <c r="BW2099" i="1"/>
  <c r="BV2099" i="1"/>
  <c r="BX3097" i="1"/>
  <c r="BW3097" i="1"/>
  <c r="BV3097" i="1"/>
  <c r="BY3097" i="1"/>
  <c r="BY1539" i="1"/>
  <c r="BX1539" i="1"/>
  <c r="BW1539" i="1"/>
  <c r="BV1539" i="1"/>
  <c r="BX3699" i="1"/>
  <c r="BW3699" i="1"/>
  <c r="BV3699" i="1"/>
  <c r="BY3699" i="1"/>
  <c r="BX1067" i="1"/>
  <c r="BW1067" i="1"/>
  <c r="CA1070" i="1" s="1"/>
  <c r="BV1067" i="1"/>
  <c r="BY1067" i="1"/>
  <c r="BY1301" i="1"/>
  <c r="BX1301" i="1"/>
  <c r="BW1301" i="1"/>
  <c r="BV1301" i="1"/>
  <c r="BY1399" i="1"/>
  <c r="BX1399" i="1"/>
  <c r="BW1399" i="1"/>
  <c r="BV1399" i="1"/>
  <c r="BX1658" i="1"/>
  <c r="BW1658" i="1"/>
  <c r="BV1658" i="1"/>
  <c r="CA1658" i="1" s="1"/>
  <c r="BY1658" i="1"/>
  <c r="BY1581" i="1"/>
  <c r="BX1581" i="1"/>
  <c r="BW1581" i="1"/>
  <c r="BV1581" i="1"/>
  <c r="BX927" i="1"/>
  <c r="BW927" i="1"/>
  <c r="BV927" i="1"/>
  <c r="BY927" i="1"/>
  <c r="BY1595" i="1"/>
  <c r="BX1595" i="1"/>
  <c r="BW1595" i="1"/>
  <c r="BV1595" i="1"/>
  <c r="BY1735" i="1"/>
  <c r="BX1735" i="1"/>
  <c r="BW1735" i="1"/>
  <c r="BV1735" i="1"/>
  <c r="BX1081" i="1"/>
  <c r="BW1081" i="1"/>
  <c r="BV1081" i="1"/>
  <c r="BY1081" i="1"/>
  <c r="BX969" i="1"/>
  <c r="BW969" i="1"/>
  <c r="BV969" i="1"/>
  <c r="BY969" i="1"/>
  <c r="BX3083" i="1"/>
  <c r="BW3083" i="1"/>
  <c r="BV3083" i="1"/>
  <c r="BY3083" i="1"/>
  <c r="BY1245" i="1"/>
  <c r="BX1245" i="1"/>
  <c r="BW1245" i="1"/>
  <c r="BV1245" i="1"/>
  <c r="CA1245" i="1" s="1"/>
  <c r="BY3380" i="1"/>
  <c r="BX3380" i="1"/>
  <c r="BW3380" i="1"/>
  <c r="CA3380" i="1" s="1"/>
  <c r="BV3380" i="1"/>
  <c r="BX1252" i="1"/>
  <c r="BW1252" i="1"/>
  <c r="BV1252" i="1"/>
  <c r="BY1252" i="1"/>
  <c r="BW3405" i="1"/>
  <c r="CA3408" i="1" s="1"/>
  <c r="BV3405" i="1"/>
  <c r="BX3405" i="1"/>
  <c r="BY3405" i="1"/>
  <c r="BW3209" i="1"/>
  <c r="BV3209" i="1"/>
  <c r="BX3209" i="1"/>
  <c r="BY3209" i="1"/>
  <c r="BW3321" i="1"/>
  <c r="CA3324" i="1" s="1"/>
  <c r="BV3321" i="1"/>
  <c r="BX3321" i="1"/>
  <c r="BY3321" i="1"/>
  <c r="BW2236" i="1"/>
  <c r="BV2236" i="1"/>
  <c r="BY2236" i="1"/>
  <c r="BX2236" i="1"/>
  <c r="CC1060" i="1"/>
  <c r="CA1060" i="1"/>
  <c r="CC1063" i="1" s="1"/>
  <c r="BV3100" i="1"/>
  <c r="BY3100" i="1"/>
  <c r="BX3100" i="1"/>
  <c r="BW3100" i="1"/>
  <c r="BV860" i="1"/>
  <c r="BY860" i="1"/>
  <c r="BX860" i="1"/>
  <c r="BW860" i="1"/>
  <c r="BV1284" i="1"/>
  <c r="BY1284" i="1"/>
  <c r="BX1284" i="1"/>
  <c r="BW1284" i="1"/>
  <c r="BV3044" i="1"/>
  <c r="BY3044" i="1"/>
  <c r="BX3044" i="1"/>
  <c r="BW3044" i="1"/>
  <c r="CA1291" i="1"/>
  <c r="CC1291" i="1"/>
  <c r="CA1641" i="1"/>
  <c r="CC1644" i="1" s="1"/>
  <c r="CC1641" i="1"/>
  <c r="CA1753" i="1"/>
  <c r="CC1753" i="1"/>
  <c r="BY2327" i="1"/>
  <c r="BX2327" i="1"/>
  <c r="BV2327" i="1"/>
  <c r="BW2327" i="1"/>
  <c r="BY2141" i="1"/>
  <c r="BX2141" i="1"/>
  <c r="BW2141" i="1"/>
  <c r="BV2141" i="1"/>
  <c r="CC241" i="1"/>
  <c r="CA241" i="1"/>
  <c r="CC244" i="1" s="1"/>
  <c r="BW3146" i="1"/>
  <c r="CA3149" i="1" s="1"/>
  <c r="BV3146" i="1"/>
  <c r="BY3146" i="1"/>
  <c r="BX3146" i="1"/>
  <c r="BW2918" i="1"/>
  <c r="BV2918" i="1"/>
  <c r="CC2915" i="1" s="1"/>
  <c r="BX2918" i="1"/>
  <c r="BY2918" i="1"/>
  <c r="BY2866" i="1"/>
  <c r="BX2866" i="1"/>
  <c r="BV2866" i="1"/>
  <c r="BW2866" i="1"/>
  <c r="CC1165" i="1"/>
  <c r="BY3254" i="1"/>
  <c r="BX3254" i="1"/>
  <c r="BV3254" i="1"/>
  <c r="BW3254" i="1"/>
  <c r="CA1553" i="1"/>
  <c r="BX528" i="1"/>
  <c r="BW528" i="1"/>
  <c r="BV528" i="1"/>
  <c r="BY528" i="1"/>
  <c r="BX416" i="1"/>
  <c r="BW416" i="1"/>
  <c r="BV416" i="1"/>
  <c r="BY416" i="1"/>
  <c r="BX388" i="1"/>
  <c r="BW388" i="1"/>
  <c r="BV388" i="1"/>
  <c r="BY388" i="1"/>
  <c r="CA1637" i="1"/>
  <c r="BX1011" i="1"/>
  <c r="BW1011" i="1"/>
  <c r="BV1011" i="1"/>
  <c r="BY1011" i="1"/>
  <c r="BW2351" i="1"/>
  <c r="BV2351" i="1"/>
  <c r="BX2351" i="1"/>
  <c r="BY2351" i="1"/>
  <c r="BW3174" i="1"/>
  <c r="CA3177" i="1" s="1"/>
  <c r="BV3174" i="1"/>
  <c r="BY3174" i="1"/>
  <c r="BX3174" i="1"/>
  <c r="BX3331" i="1"/>
  <c r="BW3331" i="1"/>
  <c r="BY3331" i="1"/>
  <c r="BV3331" i="1"/>
  <c r="BW164" i="1"/>
  <c r="CA167" i="1" s="1"/>
  <c r="BV164" i="1"/>
  <c r="BY164" i="1"/>
  <c r="BX164" i="1"/>
  <c r="BW2848" i="1"/>
  <c r="BV2848" i="1"/>
  <c r="BX2848" i="1"/>
  <c r="BY2848" i="1"/>
  <c r="BW2309" i="1"/>
  <c r="BV2309" i="1"/>
  <c r="BX2309" i="1"/>
  <c r="BY2309" i="1"/>
  <c r="BV1084" i="1"/>
  <c r="BY1084" i="1"/>
  <c r="BX1084" i="1"/>
  <c r="BW1084" i="1"/>
  <c r="BV3702" i="1"/>
  <c r="BX3702" i="1"/>
  <c r="BW3702" i="1"/>
  <c r="BY3702" i="1"/>
  <c r="BV1508" i="1"/>
  <c r="BY1508" i="1"/>
  <c r="BX1508" i="1"/>
  <c r="BW1508" i="1"/>
  <c r="BV874" i="1"/>
  <c r="BY874" i="1"/>
  <c r="BX874" i="1"/>
  <c r="BW874" i="1"/>
  <c r="BV1886" i="1"/>
  <c r="BY1886" i="1"/>
  <c r="BW1886" i="1"/>
  <c r="BX1886" i="1"/>
  <c r="BV3030" i="1"/>
  <c r="BY3030" i="1"/>
  <c r="BX3030" i="1"/>
  <c r="BW3030" i="1"/>
  <c r="BV3674" i="1"/>
  <c r="BY3674" i="1"/>
  <c r="BX3674" i="1"/>
  <c r="BW3674" i="1"/>
  <c r="BV1928" i="1"/>
  <c r="BY1928" i="1"/>
  <c r="BW1928" i="1"/>
  <c r="CA1931" i="1" s="1"/>
  <c r="BX1928" i="1"/>
  <c r="BV1984" i="1"/>
  <c r="BY1984" i="1"/>
  <c r="BW1984" i="1"/>
  <c r="BX1984" i="1"/>
  <c r="BV1000" i="1"/>
  <c r="BY1000" i="1"/>
  <c r="BX1000" i="1"/>
  <c r="BW1000" i="1"/>
  <c r="BW2820" i="1"/>
  <c r="BX2820" i="1"/>
  <c r="BY2820" i="1"/>
  <c r="BV2820" i="1"/>
  <c r="BX1714" i="1"/>
  <c r="BW1714" i="1"/>
  <c r="BV1714" i="1"/>
  <c r="BY1714" i="1"/>
  <c r="BX1168" i="1"/>
  <c r="BW1168" i="1"/>
  <c r="CA1165" i="1" s="1"/>
  <c r="CC1168" i="1" s="1"/>
  <c r="BV1168" i="1"/>
  <c r="BY1168" i="1"/>
  <c r="BV1126" i="1"/>
  <c r="BY1126" i="1"/>
  <c r="BX1126" i="1"/>
  <c r="BW1126" i="1"/>
  <c r="BV1312" i="1"/>
  <c r="BY1312" i="1"/>
  <c r="BX1312" i="1"/>
  <c r="BW1312" i="1"/>
  <c r="BV846" i="1"/>
  <c r="BY846" i="1"/>
  <c r="BX846" i="1"/>
  <c r="BW846" i="1"/>
  <c r="BV2624" i="1"/>
  <c r="BY2624" i="1"/>
  <c r="BW2624" i="1"/>
  <c r="BX2624" i="1"/>
  <c r="BV1410" i="1"/>
  <c r="BY1410" i="1"/>
  <c r="BX1410" i="1"/>
  <c r="BW1410" i="1"/>
  <c r="BV1466" i="1"/>
  <c r="BY1466" i="1"/>
  <c r="BX1466" i="1"/>
  <c r="BW1466" i="1"/>
  <c r="BY45" i="1"/>
  <c r="BX45" i="1"/>
  <c r="BW45" i="1"/>
  <c r="CA48" i="1" s="1"/>
  <c r="BV45" i="1"/>
  <c r="BY2183" i="1"/>
  <c r="BX2183" i="1"/>
  <c r="BW2183" i="1"/>
  <c r="BV2183" i="1"/>
  <c r="BX955" i="1"/>
  <c r="BW955" i="1"/>
  <c r="BV955" i="1"/>
  <c r="BY955" i="1"/>
  <c r="BX1378" i="1"/>
  <c r="BW1378" i="1"/>
  <c r="BV1378" i="1"/>
  <c r="BY1378" i="1"/>
  <c r="BV612" i="1"/>
  <c r="BY612" i="1"/>
  <c r="BX612" i="1"/>
  <c r="BW612" i="1"/>
  <c r="BX1742" i="1"/>
  <c r="BW1742" i="1"/>
  <c r="CC1739" i="1" s="1"/>
  <c r="BV1742" i="1"/>
  <c r="BY1742" i="1"/>
  <c r="BW2222" i="1"/>
  <c r="BV2222" i="1"/>
  <c r="BY2222" i="1"/>
  <c r="BX2222" i="1"/>
  <c r="CC836" i="1"/>
  <c r="CA836" i="1"/>
  <c r="BW192" i="1"/>
  <c r="BV192" i="1"/>
  <c r="BY192" i="1"/>
  <c r="BX192" i="1"/>
  <c r="BY1777" i="1"/>
  <c r="BX1777" i="1"/>
  <c r="BW1777" i="1"/>
  <c r="BV1777" i="1"/>
  <c r="BW2904" i="1"/>
  <c r="BV2904" i="1"/>
  <c r="CA2904" i="1" s="1"/>
  <c r="BX2904" i="1"/>
  <c r="BY2904" i="1"/>
  <c r="BY1861" i="1"/>
  <c r="BX1861" i="1"/>
  <c r="BW1861" i="1"/>
  <c r="BV1861" i="1"/>
  <c r="BW3433" i="1"/>
  <c r="BV3433" i="1"/>
  <c r="BX3433" i="1"/>
  <c r="BY3433" i="1"/>
  <c r="BW2551" i="1"/>
  <c r="BV2551" i="1"/>
  <c r="BY2551" i="1"/>
  <c r="BX2551" i="1"/>
  <c r="BW150" i="1"/>
  <c r="CA153" i="1" s="1"/>
  <c r="BY150" i="1"/>
  <c r="BV150" i="1"/>
  <c r="BX150" i="1"/>
  <c r="BW2960" i="1"/>
  <c r="BV2960" i="1"/>
  <c r="CA2957" i="1" s="1"/>
  <c r="BX2960" i="1"/>
  <c r="BY2960" i="1"/>
  <c r="BW2418" i="1"/>
  <c r="CA2421" i="1" s="1"/>
  <c r="BV2418" i="1"/>
  <c r="BX2418" i="1"/>
  <c r="BY2418" i="1"/>
  <c r="CC892" i="1"/>
  <c r="CA892" i="1"/>
  <c r="CC895" i="1" s="1"/>
  <c r="BW2474" i="1"/>
  <c r="CA2477" i="1" s="1"/>
  <c r="BV2474" i="1"/>
  <c r="BX2474" i="1"/>
  <c r="BY2474" i="1"/>
  <c r="CC1116" i="1"/>
  <c r="CA1116" i="1"/>
  <c r="BW3251" i="1"/>
  <c r="BV3251" i="1"/>
  <c r="BX3251" i="1"/>
  <c r="BY3251" i="1"/>
  <c r="CC906" i="1"/>
  <c r="CA906" i="1"/>
  <c r="BX2397" i="1"/>
  <c r="BW2397" i="1"/>
  <c r="BY2397" i="1"/>
  <c r="BV2397" i="1"/>
  <c r="BW122" i="1"/>
  <c r="CA125" i="1" s="1"/>
  <c r="BV122" i="1"/>
  <c r="BY122" i="1"/>
  <c r="BX122" i="1"/>
  <c r="BV3086" i="1"/>
  <c r="BY3086" i="1"/>
  <c r="BX3086" i="1"/>
  <c r="BW3086" i="1"/>
  <c r="BV1816" i="1"/>
  <c r="BY1816" i="1"/>
  <c r="BW1816" i="1"/>
  <c r="BX1816" i="1"/>
  <c r="BV1578" i="1"/>
  <c r="BY1578" i="1"/>
  <c r="BX1578" i="1"/>
  <c r="BW1578" i="1"/>
  <c r="CA1581" i="1" s="1"/>
  <c r="BV1704" i="1"/>
  <c r="BY1704" i="1"/>
  <c r="BX1704" i="1"/>
  <c r="BW1704" i="1"/>
  <c r="BY2225" i="1"/>
  <c r="BX2225" i="1"/>
  <c r="BW2225" i="1"/>
  <c r="BV2225" i="1"/>
  <c r="CA1669" i="1"/>
  <c r="CC1672" i="1" s="1"/>
  <c r="CC1669" i="1"/>
  <c r="BX3671" i="1"/>
  <c r="BW3671" i="1"/>
  <c r="BV3671" i="1"/>
  <c r="BY3671" i="1"/>
  <c r="BX885" i="1"/>
  <c r="BW885" i="1"/>
  <c r="BV885" i="1"/>
  <c r="BY885" i="1"/>
  <c r="CC3447" i="1"/>
  <c r="CA3447" i="1"/>
  <c r="BX3608" i="1"/>
  <c r="BW3608" i="1"/>
  <c r="BY3608" i="1"/>
  <c r="BV3608" i="1"/>
  <c r="BW3601" i="1"/>
  <c r="CA3604" i="1" s="1"/>
  <c r="BX3601" i="1"/>
  <c r="BY3601" i="1"/>
  <c r="BV3601" i="1"/>
  <c r="BX430" i="1"/>
  <c r="BW430" i="1"/>
  <c r="CA433" i="1" s="1"/>
  <c r="BV430" i="1"/>
  <c r="BY430" i="1"/>
  <c r="BW3615" i="1"/>
  <c r="CA3618" i="1" s="1"/>
  <c r="BX3615" i="1"/>
  <c r="BY3615" i="1"/>
  <c r="BV3615" i="1"/>
  <c r="BV570" i="1"/>
  <c r="BY570" i="1"/>
  <c r="BX570" i="1"/>
  <c r="BW570" i="1"/>
  <c r="CA573" i="1" s="1"/>
  <c r="BW3587" i="1"/>
  <c r="CA3590" i="1" s="1"/>
  <c r="BX3587" i="1"/>
  <c r="BY3587" i="1"/>
  <c r="BV3587" i="1"/>
  <c r="BX1448" i="1"/>
  <c r="BW1448" i="1"/>
  <c r="BV1448" i="1"/>
  <c r="BY1448" i="1"/>
  <c r="BX2607" i="1"/>
  <c r="BW2607" i="1"/>
  <c r="BV2607" i="1"/>
  <c r="BY2607" i="1"/>
  <c r="BX318" i="1"/>
  <c r="BW318" i="1"/>
  <c r="CA321" i="1" s="1"/>
  <c r="BV318" i="1"/>
  <c r="BY318" i="1"/>
  <c r="BX997" i="1"/>
  <c r="BW997" i="1"/>
  <c r="BV997" i="1"/>
  <c r="BY997" i="1"/>
  <c r="BY1721" i="1"/>
  <c r="BX1721" i="1"/>
  <c r="BW1721" i="1"/>
  <c r="BV1721" i="1"/>
  <c r="CA1231" i="1"/>
  <c r="BX983" i="1"/>
  <c r="BW983" i="1"/>
  <c r="BV983" i="1"/>
  <c r="BY983" i="1"/>
  <c r="BX1025" i="1"/>
  <c r="BW1025" i="1"/>
  <c r="BV1025" i="1"/>
  <c r="BY1025" i="1"/>
  <c r="BV1298" i="1"/>
  <c r="BY1298" i="1"/>
  <c r="BX1298" i="1"/>
  <c r="BW1298" i="1"/>
  <c r="CA1301" i="1" s="1"/>
  <c r="CA3643" i="1"/>
  <c r="CC3646" i="1" s="1"/>
  <c r="CC3643" i="1"/>
  <c r="BX3111" i="1"/>
  <c r="BW3111" i="1"/>
  <c r="BV3111" i="1"/>
  <c r="BY3111" i="1"/>
  <c r="BX3664" i="1"/>
  <c r="BW3664" i="1"/>
  <c r="CA3667" i="1" s="1"/>
  <c r="BY3664" i="1"/>
  <c r="BV3664" i="1"/>
  <c r="BX1518" i="1"/>
  <c r="BW1518" i="1"/>
  <c r="CA1515" i="1" s="1"/>
  <c r="CC1518" i="1" s="1"/>
  <c r="BV1518" i="1"/>
  <c r="BY1518" i="1"/>
  <c r="BX1280" i="1"/>
  <c r="BW1280" i="1"/>
  <c r="BV1280" i="1"/>
  <c r="BY1280" i="1"/>
  <c r="BX3373" i="1"/>
  <c r="BW3373" i="1"/>
  <c r="BV3373" i="1"/>
  <c r="BY3373" i="1"/>
  <c r="BW178" i="1"/>
  <c r="BV178" i="1"/>
  <c r="BY178" i="1"/>
  <c r="BX178" i="1"/>
  <c r="BY2708" i="1"/>
  <c r="BX2708" i="1"/>
  <c r="BW2708" i="1"/>
  <c r="BV2708" i="1"/>
  <c r="CC1004" i="1"/>
  <c r="CA1004" i="1"/>
  <c r="CC1007" i="1" s="1"/>
  <c r="CC878" i="1"/>
  <c r="CA878" i="1"/>
  <c r="CC1046" i="1"/>
  <c r="CA1046" i="1"/>
  <c r="CC1049" i="1" s="1"/>
  <c r="BV1494" i="1"/>
  <c r="BY1494" i="1"/>
  <c r="BX1494" i="1"/>
  <c r="BW1494" i="1"/>
  <c r="CA1497" i="1" s="1"/>
  <c r="CA1739" i="1"/>
  <c r="BY2355" i="1"/>
  <c r="BX2355" i="1"/>
  <c r="BV2355" i="1"/>
  <c r="BW2355" i="1"/>
  <c r="CA2358" i="1" s="1"/>
  <c r="BY2341" i="1"/>
  <c r="BX2341" i="1"/>
  <c r="BV2341" i="1"/>
  <c r="BW2341" i="1"/>
  <c r="CA1655" i="1"/>
  <c r="CC1655" i="1"/>
  <c r="BY2257" i="1"/>
  <c r="BX2257" i="1"/>
  <c r="BV2257" i="1"/>
  <c r="BW2257" i="1"/>
  <c r="CA2260" i="1" s="1"/>
  <c r="BY2197" i="1"/>
  <c r="BX2197" i="1"/>
  <c r="BW2197" i="1"/>
  <c r="BV2197" i="1"/>
  <c r="BW2946" i="1"/>
  <c r="BV2946" i="1"/>
  <c r="CC2943" i="1" s="1"/>
  <c r="BX2946" i="1"/>
  <c r="BY2946" i="1"/>
  <c r="BY2271" i="1"/>
  <c r="BX2271" i="1"/>
  <c r="BV2271" i="1"/>
  <c r="BW2271" i="1"/>
  <c r="BY3240" i="1"/>
  <c r="BX3240" i="1"/>
  <c r="BV3240" i="1"/>
  <c r="BW3240" i="1"/>
  <c r="BY2936" i="1"/>
  <c r="BX2936" i="1"/>
  <c r="BV2936" i="1"/>
  <c r="BW2936" i="1"/>
  <c r="BV584" i="1"/>
  <c r="BY584" i="1"/>
  <c r="BX584" i="1"/>
  <c r="BW584" i="1"/>
  <c r="CA1329" i="1"/>
  <c r="BY1441" i="1"/>
  <c r="BX1441" i="1"/>
  <c r="BW1441" i="1"/>
  <c r="BV1441" i="1"/>
  <c r="CC1438" i="1" s="1"/>
  <c r="BY1679" i="1"/>
  <c r="BX1679" i="1"/>
  <c r="BW1679" i="1"/>
  <c r="BV1679" i="1"/>
  <c r="BX829" i="1"/>
  <c r="BW829" i="1"/>
  <c r="BV829" i="1"/>
  <c r="BY829" i="1"/>
  <c r="BX899" i="1"/>
  <c r="BW899" i="1"/>
  <c r="BV899" i="1"/>
  <c r="BY899" i="1"/>
  <c r="BX472" i="1"/>
  <c r="BW472" i="1"/>
  <c r="BV472" i="1"/>
  <c r="BY472" i="1"/>
  <c r="BW2281" i="1"/>
  <c r="BV2281" i="1"/>
  <c r="BX2281" i="1"/>
  <c r="BY2281" i="1"/>
  <c r="CC157" i="1"/>
  <c r="CA157" i="1"/>
  <c r="BW3160" i="1"/>
  <c r="CA3163" i="1" s="1"/>
  <c r="BV3160" i="1"/>
  <c r="BY3160" i="1"/>
  <c r="BX3160" i="1"/>
  <c r="BV1028" i="1"/>
  <c r="BY1028" i="1"/>
  <c r="BX1028" i="1"/>
  <c r="BW1028" i="1"/>
  <c r="BV2582" i="1"/>
  <c r="BY2582" i="1"/>
  <c r="BW2582" i="1"/>
  <c r="BX2582" i="1"/>
  <c r="CC3440" i="1"/>
  <c r="CA3440" i="1"/>
  <c r="BV1942" i="1"/>
  <c r="BY1942" i="1"/>
  <c r="BW1942" i="1"/>
  <c r="BX1942" i="1"/>
  <c r="BV2733" i="1"/>
  <c r="BY2733" i="1"/>
  <c r="BW2733" i="1"/>
  <c r="BX2733" i="1"/>
  <c r="BV2652" i="1"/>
  <c r="BY2652" i="1"/>
  <c r="BW2652" i="1"/>
  <c r="BX2652" i="1"/>
  <c r="BV1802" i="1"/>
  <c r="BY1802" i="1"/>
  <c r="BW1802" i="1"/>
  <c r="CA1805" i="1" s="1"/>
  <c r="BX1802" i="1"/>
  <c r="BV3688" i="1"/>
  <c r="BY3688" i="1"/>
  <c r="BW3688" i="1"/>
  <c r="BX3688" i="1"/>
  <c r="BW2404" i="1"/>
  <c r="BV2404" i="1"/>
  <c r="BX2404" i="1"/>
  <c r="BY2404" i="1"/>
  <c r="BV832" i="1"/>
  <c r="BY832" i="1"/>
  <c r="BX832" i="1"/>
  <c r="BW832" i="1"/>
  <c r="BV3016" i="1"/>
  <c r="BY3016" i="1"/>
  <c r="BX3016" i="1"/>
  <c r="BW3016" i="1"/>
  <c r="BV1970" i="1"/>
  <c r="BY1970" i="1"/>
  <c r="BW1970" i="1"/>
  <c r="BX1970" i="1"/>
  <c r="BX1266" i="1"/>
  <c r="BW1266" i="1"/>
  <c r="BV1266" i="1"/>
  <c r="BY1266" i="1"/>
  <c r="BX2663" i="1"/>
  <c r="BW2663" i="1"/>
  <c r="BV2663" i="1"/>
  <c r="BY2663" i="1"/>
  <c r="BV1718" i="1"/>
  <c r="BY1718" i="1"/>
  <c r="BX1718" i="1"/>
  <c r="BW1718" i="1"/>
  <c r="BV2638" i="1"/>
  <c r="BY2638" i="1"/>
  <c r="BW2638" i="1"/>
  <c r="BX2638" i="1"/>
  <c r="BV1172" i="1"/>
  <c r="BY1172" i="1"/>
  <c r="BX1172" i="1"/>
  <c r="BW1172" i="1"/>
  <c r="BV986" i="1"/>
  <c r="BY986" i="1"/>
  <c r="BX986" i="1"/>
  <c r="BW986" i="1"/>
  <c r="BV1200" i="1"/>
  <c r="BY1200" i="1"/>
  <c r="BX1200" i="1"/>
  <c r="BW1200" i="1"/>
  <c r="CA3499" i="1"/>
  <c r="CC444" i="1"/>
  <c r="CA444" i="1"/>
  <c r="CA1777" i="1"/>
  <c r="CC346" i="1"/>
  <c r="CA346" i="1"/>
  <c r="CC349" i="1" s="1"/>
  <c r="BY2939" i="1"/>
  <c r="BX2939" i="1"/>
  <c r="BW2939" i="1"/>
  <c r="BV2939" i="1"/>
  <c r="CA703" i="1"/>
  <c r="CC703" i="1"/>
  <c r="BY2869" i="1"/>
  <c r="BX2869" i="1"/>
  <c r="BW2869" i="1"/>
  <c r="BV2869" i="1"/>
  <c r="BY2911" i="1"/>
  <c r="BX2911" i="1"/>
  <c r="BW2911" i="1"/>
  <c r="CA2911" i="1" s="1"/>
  <c r="BV2911" i="1"/>
  <c r="CA2908" i="1" s="1"/>
  <c r="CC2911" i="1" s="1"/>
  <c r="BX1938" i="1"/>
  <c r="BW1938" i="1"/>
  <c r="BV1938" i="1"/>
  <c r="BY1938" i="1"/>
  <c r="CA839" i="1"/>
  <c r="BW3517" i="1"/>
  <c r="CA3520" i="1" s="1"/>
  <c r="BX3517" i="1"/>
  <c r="BV3517" i="1"/>
  <c r="BY3517" i="1"/>
  <c r="BX3475" i="1"/>
  <c r="BV3475" i="1"/>
  <c r="BY3475" i="1"/>
  <c r="BW3475" i="1"/>
  <c r="CA3478" i="1" s="1"/>
  <c r="CA1119" i="1"/>
  <c r="CA909" i="1"/>
  <c r="CA1672" i="1"/>
  <c r="CC304" i="1"/>
  <c r="CA304" i="1"/>
  <c r="CC307" i="1" s="1"/>
  <c r="BV794" i="1"/>
  <c r="BY794" i="1"/>
  <c r="BX794" i="1"/>
  <c r="BW794" i="1"/>
  <c r="CA797" i="1" s="1"/>
  <c r="BX1868" i="1"/>
  <c r="BW1868" i="1"/>
  <c r="BV1868" i="1"/>
  <c r="BY1868" i="1"/>
  <c r="BV696" i="1"/>
  <c r="BY696" i="1"/>
  <c r="BX696" i="1"/>
  <c r="BW696" i="1"/>
  <c r="CA699" i="1" s="1"/>
  <c r="BY2841" i="1"/>
  <c r="BX2841" i="1"/>
  <c r="BW2841" i="1"/>
  <c r="BV2841" i="1"/>
  <c r="BV626" i="1"/>
  <c r="BY626" i="1"/>
  <c r="BX626" i="1"/>
  <c r="BW626" i="1"/>
  <c r="CA629" i="1" s="1"/>
  <c r="CC360" i="1"/>
  <c r="CA360" i="1"/>
  <c r="CC363" i="1" s="1"/>
  <c r="BY479" i="1"/>
  <c r="BX479" i="1"/>
  <c r="BW479" i="1"/>
  <c r="CA482" i="1" s="1"/>
  <c r="BV479" i="1"/>
  <c r="BX2729" i="1"/>
  <c r="BW2729" i="1"/>
  <c r="BV2729" i="1"/>
  <c r="BY2729" i="1"/>
  <c r="CC514" i="1"/>
  <c r="CA514" i="1"/>
  <c r="CA2722" i="1"/>
  <c r="BV640" i="1"/>
  <c r="BY640" i="1"/>
  <c r="BX640" i="1"/>
  <c r="BW640" i="1"/>
  <c r="CA881" i="1"/>
  <c r="CA1742" i="1"/>
  <c r="CA2792" i="1"/>
  <c r="BY367" i="1"/>
  <c r="BX367" i="1"/>
  <c r="BW367" i="1"/>
  <c r="BV367" i="1"/>
  <c r="BY381" i="1"/>
  <c r="BX381" i="1"/>
  <c r="BW381" i="1"/>
  <c r="CA384" i="1" s="1"/>
  <c r="BV381" i="1"/>
  <c r="CA160" i="1"/>
  <c r="CA3443" i="1"/>
  <c r="BX1994" i="1"/>
  <c r="BW1994" i="1"/>
  <c r="BV1994" i="1"/>
  <c r="BY1994" i="1"/>
  <c r="BX1896" i="1"/>
  <c r="BW1896" i="1"/>
  <c r="BV1896" i="1"/>
  <c r="BY1896" i="1"/>
  <c r="BX2701" i="1"/>
  <c r="BW2701" i="1"/>
  <c r="BV2701" i="1"/>
  <c r="BY2701" i="1"/>
  <c r="BX2036" i="1"/>
  <c r="BW2036" i="1"/>
  <c r="BV2036" i="1"/>
  <c r="BY2036" i="1"/>
  <c r="CA3496" i="1"/>
  <c r="CC3499" i="1" s="1"/>
  <c r="CC3496" i="1"/>
  <c r="BV682" i="1"/>
  <c r="BY682" i="1"/>
  <c r="BX682" i="1"/>
  <c r="BW682" i="1"/>
  <c r="CA685" i="1" s="1"/>
  <c r="BX2687" i="1"/>
  <c r="BW2687" i="1"/>
  <c r="BV2687" i="1"/>
  <c r="BY2687" i="1"/>
  <c r="CA2960" i="1"/>
  <c r="BY2967" i="1"/>
  <c r="BX2967" i="1"/>
  <c r="BW2967" i="1"/>
  <c r="BV2967" i="1"/>
  <c r="BY2330" i="1"/>
  <c r="BX2330" i="1"/>
  <c r="BW2330" i="1"/>
  <c r="BV2330" i="1"/>
  <c r="BX1882" i="1"/>
  <c r="BW1882" i="1"/>
  <c r="BV1882" i="1"/>
  <c r="BY1882" i="1"/>
  <c r="CC486" i="1"/>
  <c r="CA486" i="1"/>
  <c r="CC489" i="1" s="1"/>
  <c r="CA731" i="1"/>
  <c r="CC731" i="1"/>
  <c r="BY2302" i="1"/>
  <c r="BX2302" i="1"/>
  <c r="BW2302" i="1"/>
  <c r="BV2302" i="1"/>
  <c r="BX1812" i="1"/>
  <c r="BW1812" i="1"/>
  <c r="BV1812" i="1"/>
  <c r="BY1812" i="1"/>
  <c r="BX2022" i="1"/>
  <c r="BW2022" i="1"/>
  <c r="BV2022" i="1"/>
  <c r="BY2022" i="1"/>
  <c r="CA349" i="1"/>
  <c r="BY2617" i="1"/>
  <c r="BX2617" i="1"/>
  <c r="BW2617" i="1"/>
  <c r="CA2617" i="1" s="1"/>
  <c r="BV2617" i="1"/>
  <c r="CC2614" i="1" s="1"/>
  <c r="BY3314" i="1"/>
  <c r="BX3314" i="1"/>
  <c r="BW3314" i="1"/>
  <c r="BV3314" i="1"/>
  <c r="BY2439" i="1"/>
  <c r="BX2439" i="1"/>
  <c r="BW2439" i="1"/>
  <c r="BV2439" i="1"/>
  <c r="BV2677" i="1"/>
  <c r="BY2677" i="1"/>
  <c r="BW2677" i="1"/>
  <c r="CA2680" i="1" s="1"/>
  <c r="BX2677" i="1"/>
  <c r="BY87" i="1"/>
  <c r="BX87" i="1"/>
  <c r="BW87" i="1"/>
  <c r="BV87" i="1"/>
  <c r="BY2509" i="1"/>
  <c r="BX2509" i="1"/>
  <c r="BW2509" i="1"/>
  <c r="CA2512" i="1" s="1"/>
  <c r="BV2509" i="1"/>
  <c r="BY2229" i="1"/>
  <c r="BX2229" i="1"/>
  <c r="BW2229" i="1"/>
  <c r="CA2232" i="1" s="1"/>
  <c r="BV2229" i="1"/>
  <c r="CA489" i="1"/>
  <c r="BY2425" i="1"/>
  <c r="BX2425" i="1"/>
  <c r="BW2425" i="1"/>
  <c r="BV2425" i="1"/>
  <c r="BY3272" i="1"/>
  <c r="BX3272" i="1"/>
  <c r="BW3272" i="1"/>
  <c r="CA3275" i="1" s="1"/>
  <c r="BV3272" i="1"/>
  <c r="BY2575" i="1"/>
  <c r="BX2575" i="1"/>
  <c r="BW2575" i="1"/>
  <c r="BV2575" i="1"/>
  <c r="CA2575" i="1" s="1"/>
  <c r="BY2467" i="1"/>
  <c r="BX2467" i="1"/>
  <c r="BW2467" i="1"/>
  <c r="CA2470" i="1" s="1"/>
  <c r="BV2467" i="1"/>
  <c r="CA734" i="1"/>
  <c r="CA748" i="1"/>
  <c r="CA706" i="1"/>
  <c r="BY2978" i="1"/>
  <c r="BX2978" i="1"/>
  <c r="BW2978" i="1"/>
  <c r="BV2978" i="1"/>
  <c r="BY3534" i="1"/>
  <c r="BX3534" i="1"/>
  <c r="BW3534" i="1"/>
  <c r="BV3534" i="1"/>
  <c r="CA2988" i="1"/>
  <c r="BY3037" i="1"/>
  <c r="BX3037" i="1"/>
  <c r="BW3037" i="1"/>
  <c r="BV3037" i="1"/>
  <c r="CC3034" i="1" s="1"/>
  <c r="BY2453" i="1"/>
  <c r="BX2453" i="1"/>
  <c r="BW2453" i="1"/>
  <c r="CA2456" i="1" s="1"/>
  <c r="BV2453" i="1"/>
  <c r="BY2645" i="1"/>
  <c r="BX2645" i="1"/>
  <c r="BW2645" i="1"/>
  <c r="BV2645" i="1"/>
  <c r="CC2642" i="1" s="1"/>
  <c r="BY2817" i="1"/>
  <c r="BX2817" i="1"/>
  <c r="BW2817" i="1"/>
  <c r="CA2820" i="1" s="1"/>
  <c r="BV2817" i="1"/>
  <c r="BV3545" i="1"/>
  <c r="BW3545" i="1"/>
  <c r="CA3548" i="1" s="1"/>
  <c r="BX3545" i="1"/>
  <c r="BY3545" i="1"/>
  <c r="BY227" i="1"/>
  <c r="BX227" i="1"/>
  <c r="BW227" i="1"/>
  <c r="CA230" i="1" s="1"/>
  <c r="BV227" i="1"/>
  <c r="BY3286" i="1"/>
  <c r="BX3286" i="1"/>
  <c r="BW3286" i="1"/>
  <c r="BV3286" i="1"/>
  <c r="BY2173" i="1"/>
  <c r="BX2173" i="1"/>
  <c r="BW2173" i="1"/>
  <c r="BV2173" i="1"/>
  <c r="CA307" i="1"/>
  <c r="BY3258" i="1"/>
  <c r="BX3258" i="1"/>
  <c r="BW3258" i="1"/>
  <c r="CA3261" i="1" s="1"/>
  <c r="BV3258" i="1"/>
  <c r="BY3009" i="1"/>
  <c r="BX3009" i="1"/>
  <c r="BW3009" i="1"/>
  <c r="BV3009" i="1"/>
  <c r="BY171" i="1"/>
  <c r="BX171" i="1"/>
  <c r="BW171" i="1"/>
  <c r="CA174" i="1" s="1"/>
  <c r="BV171" i="1"/>
  <c r="BY286" i="1"/>
  <c r="BX286" i="1"/>
  <c r="BW286" i="1"/>
  <c r="BV286" i="1"/>
  <c r="CA363" i="1"/>
  <c r="BY73" i="1"/>
  <c r="BX73" i="1"/>
  <c r="BW73" i="1"/>
  <c r="BV73" i="1"/>
  <c r="BY2481" i="1"/>
  <c r="BX2481" i="1"/>
  <c r="BW2481" i="1"/>
  <c r="CA2484" i="1" s="1"/>
  <c r="BV2481" i="1"/>
  <c r="CA3646" i="1"/>
  <c r="CA517" i="1"/>
  <c r="BY2673" i="1"/>
  <c r="BX2673" i="1"/>
  <c r="BW2673" i="1"/>
  <c r="BV2673" i="1"/>
  <c r="BY2411" i="1"/>
  <c r="BX2411" i="1"/>
  <c r="BW2411" i="1"/>
  <c r="BV2411" i="1"/>
  <c r="BY2243" i="1"/>
  <c r="BX2243" i="1"/>
  <c r="BW2243" i="1"/>
  <c r="BV2243" i="1"/>
  <c r="BX3541" i="1"/>
  <c r="BY3541" i="1"/>
  <c r="BW3541" i="1"/>
  <c r="BV3541" i="1"/>
  <c r="BY3139" i="1"/>
  <c r="BX3139" i="1"/>
  <c r="BW3139" i="1"/>
  <c r="BV3139" i="1"/>
  <c r="BY2603" i="1"/>
  <c r="BX2603" i="1"/>
  <c r="BW2603" i="1"/>
  <c r="CA2603" i="1" s="1"/>
  <c r="BV2603" i="1"/>
  <c r="CC2600" i="1" s="1"/>
  <c r="BX1826" i="1"/>
  <c r="BW1826" i="1"/>
  <c r="BV1826" i="1"/>
  <c r="BY1826" i="1"/>
  <c r="CA3037" i="1"/>
  <c r="BY507" i="1"/>
  <c r="BX507" i="1"/>
  <c r="BW507" i="1"/>
  <c r="CA510" i="1" s="1"/>
  <c r="BV507" i="1"/>
  <c r="CC2908" i="1"/>
  <c r="BY2386" i="1"/>
  <c r="BX2386" i="1"/>
  <c r="BW2386" i="1"/>
  <c r="BV2386" i="1"/>
  <c r="BY311" i="1"/>
  <c r="BX311" i="1"/>
  <c r="BW311" i="1"/>
  <c r="BV311" i="1"/>
  <c r="BY395" i="1"/>
  <c r="BX395" i="1"/>
  <c r="BW395" i="1"/>
  <c r="BV395" i="1"/>
  <c r="BY2953" i="1"/>
  <c r="BX2953" i="1"/>
  <c r="BW2953" i="1"/>
  <c r="BV2953" i="1"/>
  <c r="BY2992" i="1"/>
  <c r="BX2992" i="1"/>
  <c r="BW2992" i="1"/>
  <c r="BV2992" i="1"/>
  <c r="BY3006" i="1"/>
  <c r="BX3006" i="1"/>
  <c r="BW3006" i="1"/>
  <c r="CA3009" i="1" s="1"/>
  <c r="BV3006" i="1"/>
  <c r="BY521" i="1"/>
  <c r="BX521" i="1"/>
  <c r="BW521" i="1"/>
  <c r="BV521" i="1"/>
  <c r="BY325" i="1"/>
  <c r="BX325" i="1"/>
  <c r="BW325" i="1"/>
  <c r="CA328" i="1" s="1"/>
  <c r="BV325" i="1"/>
  <c r="BY3513" i="1"/>
  <c r="BX3513" i="1"/>
  <c r="BV3513" i="1"/>
  <c r="BW3513" i="1"/>
  <c r="CA3394" i="1"/>
  <c r="BY1781" i="1"/>
  <c r="BX1781" i="1"/>
  <c r="BW1781" i="1"/>
  <c r="BV1781" i="1"/>
  <c r="BY1263" i="1"/>
  <c r="BX1263" i="1"/>
  <c r="BW1263" i="1"/>
  <c r="CA1266" i="1" s="1"/>
  <c r="BV1263" i="1"/>
  <c r="CC1774" i="1"/>
  <c r="CA1774" i="1"/>
  <c r="CC1777" i="1" s="1"/>
  <c r="BY1557" i="1"/>
  <c r="BX1557" i="1"/>
  <c r="BW1557" i="1"/>
  <c r="BV1557" i="1"/>
  <c r="BY1935" i="1"/>
  <c r="BX1935" i="1"/>
  <c r="BW1935" i="1"/>
  <c r="BV1935" i="1"/>
  <c r="BY1473" i="1"/>
  <c r="BX1473" i="1"/>
  <c r="BW1473" i="1"/>
  <c r="BV1473" i="1"/>
  <c r="BY2089" i="1"/>
  <c r="BX2089" i="1"/>
  <c r="BW2089" i="1"/>
  <c r="BV2089" i="1"/>
  <c r="BY1249" i="1"/>
  <c r="BX1249" i="1"/>
  <c r="BW1249" i="1"/>
  <c r="CA1252" i="1" s="1"/>
  <c r="BV1249" i="1"/>
  <c r="BY1823" i="1"/>
  <c r="BX1823" i="1"/>
  <c r="BW1823" i="1"/>
  <c r="BV1823" i="1"/>
  <c r="BY3566" i="1"/>
  <c r="BW3566" i="1"/>
  <c r="BV3566" i="1"/>
  <c r="BX3566" i="1"/>
  <c r="BY1333" i="1"/>
  <c r="BX1333" i="1"/>
  <c r="BW1333" i="1"/>
  <c r="BV1333" i="1"/>
  <c r="BY1389" i="1"/>
  <c r="BX1389" i="1"/>
  <c r="BW1389" i="1"/>
  <c r="BV1389" i="1"/>
  <c r="BY1347" i="1"/>
  <c r="BX1347" i="1"/>
  <c r="BW1347" i="1"/>
  <c r="BV1347" i="1"/>
  <c r="BY1501" i="1"/>
  <c r="BX1501" i="1"/>
  <c r="BW1501" i="1"/>
  <c r="BV1501" i="1"/>
  <c r="BW3552" i="1"/>
  <c r="CA3555" i="1" s="1"/>
  <c r="BV3552" i="1"/>
  <c r="BX3552" i="1"/>
  <c r="BY3552" i="1"/>
  <c r="BY1613" i="1"/>
  <c r="BX1613" i="1"/>
  <c r="BW1613" i="1"/>
  <c r="CA1616" i="1" s="1"/>
  <c r="BV1613" i="1"/>
  <c r="BY2134" i="1"/>
  <c r="BX2134" i="1"/>
  <c r="BW2134" i="1"/>
  <c r="BV2134" i="1"/>
  <c r="BX563" i="1"/>
  <c r="BW563" i="1"/>
  <c r="BY563" i="1"/>
  <c r="BV563" i="1"/>
  <c r="BY2148" i="1"/>
  <c r="BX2148" i="1"/>
  <c r="BW2148" i="1"/>
  <c r="CC2145" i="1" s="1"/>
  <c r="BV2148" i="1"/>
  <c r="CC1550" i="1"/>
  <c r="CA1550" i="1"/>
  <c r="BY1319" i="1"/>
  <c r="BX1319" i="1"/>
  <c r="BW1319" i="1"/>
  <c r="BV1319" i="1"/>
  <c r="CC1634" i="1"/>
  <c r="CA1634" i="1"/>
  <c r="BY2768" i="1"/>
  <c r="BX2768" i="1"/>
  <c r="BW2768" i="1"/>
  <c r="BV2768" i="1"/>
  <c r="BY3328" i="1"/>
  <c r="BV3328" i="1"/>
  <c r="BW3328" i="1"/>
  <c r="CA3331" i="1" s="1"/>
  <c r="BX3328" i="1"/>
  <c r="CC3692" i="1"/>
  <c r="CA3692" i="1"/>
  <c r="CC3695" i="1" s="1"/>
  <c r="BY2393" i="1"/>
  <c r="BX2393" i="1"/>
  <c r="BW2393" i="1"/>
  <c r="CC2390" i="1" s="1"/>
  <c r="BV2393" i="1"/>
  <c r="BY1949" i="1"/>
  <c r="BX1949" i="1"/>
  <c r="BW1949" i="1"/>
  <c r="BV1949" i="1"/>
  <c r="BY1879" i="1"/>
  <c r="BX1879" i="1"/>
  <c r="BW1879" i="1"/>
  <c r="CA1882" i="1" s="1"/>
  <c r="BV1879" i="1"/>
  <c r="BY2075" i="1"/>
  <c r="BX2075" i="1"/>
  <c r="BW2075" i="1"/>
  <c r="BV2075" i="1"/>
  <c r="BY2726" i="1"/>
  <c r="BX2726" i="1"/>
  <c r="BW2726" i="1"/>
  <c r="CA2729" i="1" s="1"/>
  <c r="BV2726" i="1"/>
  <c r="BX633" i="1"/>
  <c r="BW633" i="1"/>
  <c r="CA636" i="1" s="1"/>
  <c r="BV633" i="1"/>
  <c r="BY633" i="1"/>
  <c r="BY1445" i="1"/>
  <c r="BX1445" i="1"/>
  <c r="BW1445" i="1"/>
  <c r="CA1448" i="1" s="1"/>
  <c r="BV1445" i="1"/>
  <c r="CC1228" i="1"/>
  <c r="CA1228" i="1"/>
  <c r="CC1231" i="1" s="1"/>
  <c r="BY1431" i="1"/>
  <c r="BX1431" i="1"/>
  <c r="BW1431" i="1"/>
  <c r="BV1431" i="1"/>
  <c r="BY1221" i="1"/>
  <c r="BX1221" i="1"/>
  <c r="BW1221" i="1"/>
  <c r="BV1221" i="1"/>
  <c r="BY2754" i="1"/>
  <c r="BX2754" i="1"/>
  <c r="BW2754" i="1"/>
  <c r="BV2754" i="1"/>
  <c r="BY1907" i="1"/>
  <c r="BX1907" i="1"/>
  <c r="BW1907" i="1"/>
  <c r="BV1907" i="1"/>
  <c r="BY2061" i="1"/>
  <c r="BX2061" i="1"/>
  <c r="BW2061" i="1"/>
  <c r="BV2061" i="1"/>
  <c r="CC2719" i="1"/>
  <c r="CA2719" i="1"/>
  <c r="BY2684" i="1"/>
  <c r="BX2684" i="1"/>
  <c r="BW2684" i="1"/>
  <c r="BV2684" i="1"/>
  <c r="BY1725" i="1"/>
  <c r="BX1725" i="1"/>
  <c r="BW1725" i="1"/>
  <c r="CA1728" i="1" s="1"/>
  <c r="BV1725" i="1"/>
  <c r="BW3538" i="1"/>
  <c r="BV3538" i="1"/>
  <c r="BY3538" i="1"/>
  <c r="BX3538" i="1"/>
  <c r="BX619" i="1"/>
  <c r="BW619" i="1"/>
  <c r="BY619" i="1"/>
  <c r="BV619" i="1"/>
  <c r="CC1326" i="1"/>
  <c r="CA1326" i="1"/>
  <c r="CC1329" i="1" s="1"/>
  <c r="BY2782" i="1"/>
  <c r="BX2782" i="1"/>
  <c r="BW2782" i="1"/>
  <c r="BV2782" i="1"/>
  <c r="CC2789" i="1"/>
  <c r="CA2789" i="1"/>
  <c r="BY1179" i="1"/>
  <c r="BX1179" i="1"/>
  <c r="BW1179" i="1"/>
  <c r="BV1179" i="1"/>
  <c r="BY1235" i="1"/>
  <c r="BX1235" i="1"/>
  <c r="BW1235" i="1"/>
  <c r="BV1235" i="1"/>
  <c r="BY3156" i="1"/>
  <c r="BX3156" i="1"/>
  <c r="BW3156" i="1"/>
  <c r="BV3156" i="1"/>
  <c r="BY2712" i="1"/>
  <c r="BX2712" i="1"/>
  <c r="BW2712" i="1"/>
  <c r="BV2712" i="1"/>
  <c r="BX801" i="1"/>
  <c r="BW801" i="1"/>
  <c r="CA804" i="1" s="1"/>
  <c r="BV801" i="1"/>
  <c r="BY801" i="1"/>
  <c r="BX1770" i="1"/>
  <c r="BW1770" i="1"/>
  <c r="BV1770" i="1"/>
  <c r="BY1770" i="1"/>
  <c r="BX2064" i="1"/>
  <c r="BW2064" i="1"/>
  <c r="BV2064" i="1"/>
  <c r="BY2064" i="1"/>
  <c r="BY451" i="1"/>
  <c r="BX451" i="1"/>
  <c r="BW451" i="1"/>
  <c r="BV451" i="1"/>
  <c r="BY2845" i="1"/>
  <c r="BX2845" i="1"/>
  <c r="BW2845" i="1"/>
  <c r="CA2848" i="1" s="1"/>
  <c r="BV2845" i="1"/>
  <c r="BX1910" i="1"/>
  <c r="BW1910" i="1"/>
  <c r="BV1910" i="1"/>
  <c r="BY1910" i="1"/>
  <c r="BX2799" i="1"/>
  <c r="BW2799" i="1"/>
  <c r="BV2799" i="1"/>
  <c r="BY2799" i="1"/>
  <c r="BY297" i="1"/>
  <c r="BX297" i="1"/>
  <c r="BW297" i="1"/>
  <c r="BV297" i="1"/>
  <c r="BY493" i="1"/>
  <c r="BX493" i="1"/>
  <c r="BW493" i="1"/>
  <c r="CA496" i="1" s="1"/>
  <c r="BV493" i="1"/>
  <c r="BY2883" i="1"/>
  <c r="BX2883" i="1"/>
  <c r="BW2883" i="1"/>
  <c r="BV2883" i="1"/>
  <c r="BY2831" i="1"/>
  <c r="BX2831" i="1"/>
  <c r="BW2831" i="1"/>
  <c r="BV2831" i="1"/>
  <c r="CA1756" i="1"/>
  <c r="CA745" i="1"/>
  <c r="CC748" i="1" s="1"/>
  <c r="CC745" i="1"/>
  <c r="CA1168" i="1"/>
  <c r="CC2985" i="1"/>
  <c r="CA2985" i="1"/>
  <c r="CC2988" i="1" s="1"/>
  <c r="BX1966" i="1"/>
  <c r="BW1966" i="1"/>
  <c r="BV1966" i="1"/>
  <c r="BY1966" i="1"/>
  <c r="BV598" i="1"/>
  <c r="BY598" i="1"/>
  <c r="BX598" i="1"/>
  <c r="BW598" i="1"/>
  <c r="CA601" i="1" s="1"/>
  <c r="BY2306" i="1"/>
  <c r="BX2306" i="1"/>
  <c r="BW2306" i="1"/>
  <c r="CA2309" i="1" s="1"/>
  <c r="BV2306" i="1"/>
  <c r="BY2950" i="1"/>
  <c r="BX2950" i="1"/>
  <c r="BV2950" i="1"/>
  <c r="BW2950" i="1"/>
  <c r="CA2953" i="1" s="1"/>
  <c r="BY2383" i="1"/>
  <c r="BX2383" i="1"/>
  <c r="BV2383" i="1"/>
  <c r="BW2383" i="1"/>
  <c r="BX1462" i="1"/>
  <c r="BW1462" i="1"/>
  <c r="CC1459" i="1" s="1"/>
  <c r="BV1462" i="1"/>
  <c r="BY1462" i="1"/>
  <c r="BX1238" i="1"/>
  <c r="BW1238" i="1"/>
  <c r="BV1238" i="1"/>
  <c r="BY1238" i="1"/>
  <c r="BW3223" i="1"/>
  <c r="CA3226" i="1" s="1"/>
  <c r="BV3223" i="1"/>
  <c r="BX3223" i="1"/>
  <c r="BY3223" i="1"/>
  <c r="BW2152" i="1"/>
  <c r="BV2152" i="1"/>
  <c r="BY2152" i="1"/>
  <c r="BX2152" i="1"/>
  <c r="BW3279" i="1"/>
  <c r="CA3282" i="1" s="1"/>
  <c r="BV3279" i="1"/>
  <c r="BX3279" i="1"/>
  <c r="BY3279" i="1"/>
  <c r="BW108" i="1"/>
  <c r="BV108" i="1"/>
  <c r="BY108" i="1"/>
  <c r="BX108" i="1"/>
  <c r="BW2530" i="1"/>
  <c r="BV2530" i="1"/>
  <c r="BX2530" i="1"/>
  <c r="BY2530" i="1"/>
  <c r="BY2974" i="1"/>
  <c r="BW2974" i="1"/>
  <c r="CA2974" i="1" s="1"/>
  <c r="BV2974" i="1"/>
  <c r="CA2971" i="1" s="1"/>
  <c r="BX2974" i="1"/>
  <c r="BX3573" i="1"/>
  <c r="BY3573" i="1"/>
  <c r="BW3573" i="1"/>
  <c r="BV3573" i="1"/>
  <c r="BW220" i="1"/>
  <c r="BY220" i="1"/>
  <c r="BV220" i="1"/>
  <c r="BX220" i="1"/>
  <c r="CA2320" i="1"/>
  <c r="CC2320" i="1"/>
  <c r="CA3034" i="1"/>
  <c r="BY1791" i="1"/>
  <c r="BX1791" i="1"/>
  <c r="BW1791" i="1"/>
  <c r="BV1791" i="1"/>
  <c r="CC962" i="1"/>
  <c r="CA962" i="1"/>
  <c r="CC965" i="1" s="1"/>
  <c r="BW3419" i="1"/>
  <c r="BV3419" i="1"/>
  <c r="BX3419" i="1"/>
  <c r="BY3419" i="1"/>
  <c r="BW262" i="1"/>
  <c r="CA265" i="1" s="1"/>
  <c r="BV262" i="1"/>
  <c r="BY262" i="1"/>
  <c r="BX262" i="1"/>
  <c r="CC1683" i="1"/>
  <c r="BW3132" i="1"/>
  <c r="BV3132" i="1"/>
  <c r="BY3132" i="1"/>
  <c r="BX3132" i="1"/>
  <c r="BW3293" i="1"/>
  <c r="BV3293" i="1"/>
  <c r="BX3293" i="1"/>
  <c r="BY3293" i="1"/>
  <c r="CC2887" i="1"/>
  <c r="CC3678" i="1"/>
  <c r="CA3678" i="1"/>
  <c r="BY2071" i="1"/>
  <c r="BX2071" i="1"/>
  <c r="BW2071" i="1"/>
  <c r="BV2071" i="1"/>
  <c r="BW2180" i="1"/>
  <c r="BV2180" i="1"/>
  <c r="BY2180" i="1"/>
  <c r="BX2180" i="1"/>
  <c r="CC1102" i="1"/>
  <c r="CA1102" i="1"/>
  <c r="CC1105" i="1" s="1"/>
  <c r="BW3265" i="1"/>
  <c r="BV3265" i="1"/>
  <c r="BX3265" i="1"/>
  <c r="BY3265" i="1"/>
  <c r="BW2446" i="1"/>
  <c r="CA2449" i="1" s="1"/>
  <c r="BV2446" i="1"/>
  <c r="BX2446" i="1"/>
  <c r="BY2446" i="1"/>
  <c r="BY2750" i="1"/>
  <c r="BX2750" i="1"/>
  <c r="BW2750" i="1"/>
  <c r="BV2750" i="1"/>
  <c r="BX3461" i="1"/>
  <c r="BV3461" i="1"/>
  <c r="BY3461" i="1"/>
  <c r="BW3461" i="1"/>
  <c r="CA3464" i="1" s="1"/>
  <c r="BV2082" i="1"/>
  <c r="BY2082" i="1"/>
  <c r="BW2082" i="1"/>
  <c r="CA2085" i="1" s="1"/>
  <c r="BX2082" i="1"/>
  <c r="BV1830" i="1"/>
  <c r="BY1830" i="1"/>
  <c r="BW1830" i="1"/>
  <c r="CA1833" i="1" s="1"/>
  <c r="BX1830" i="1"/>
  <c r="BV1140" i="1"/>
  <c r="CC1137" i="1" s="1"/>
  <c r="BY1140" i="1"/>
  <c r="BX1140" i="1"/>
  <c r="BW1140" i="1"/>
  <c r="CA1137" i="1" s="1"/>
  <c r="CC1140" i="1" s="1"/>
  <c r="CA1403" i="1"/>
  <c r="CC1406" i="1" s="1"/>
  <c r="CC1403" i="1"/>
  <c r="CA591" i="1"/>
  <c r="CC591" i="1"/>
  <c r="BY1609" i="1"/>
  <c r="BX1609" i="1"/>
  <c r="BW1609" i="1"/>
  <c r="BV1609" i="1"/>
  <c r="CA1217" i="1"/>
  <c r="BX500" i="1"/>
  <c r="BW500" i="1"/>
  <c r="BV500" i="1"/>
  <c r="BY500" i="1"/>
  <c r="BX2999" i="1"/>
  <c r="BW2999" i="1"/>
  <c r="BV2999" i="1"/>
  <c r="BY2999" i="1"/>
  <c r="CA1693" i="1"/>
  <c r="BX1123" i="1"/>
  <c r="BW1123" i="1"/>
  <c r="CA1126" i="1" s="1"/>
  <c r="BV1123" i="1"/>
  <c r="BY1123" i="1"/>
  <c r="BX2621" i="1"/>
  <c r="BW2621" i="1"/>
  <c r="CA2624" i="1" s="1"/>
  <c r="BV2621" i="1"/>
  <c r="BY2621" i="1"/>
  <c r="BX1700" i="1"/>
  <c r="BW1700" i="1"/>
  <c r="BV1700" i="1"/>
  <c r="CA1700" i="1" s="1"/>
  <c r="BY1700" i="1"/>
  <c r="BY31" i="1"/>
  <c r="BX31" i="1"/>
  <c r="BW31" i="1"/>
  <c r="BV31" i="1"/>
  <c r="BX1476" i="1"/>
  <c r="BW1476" i="1"/>
  <c r="BV1476" i="1"/>
  <c r="BY1476" i="1"/>
  <c r="BY1385" i="1"/>
  <c r="BX1385" i="1"/>
  <c r="BW1385" i="1"/>
  <c r="BV1385" i="1"/>
  <c r="CC3706" i="1"/>
  <c r="CA3706" i="1"/>
  <c r="BX941" i="1"/>
  <c r="BW941" i="1"/>
  <c r="BV941" i="1"/>
  <c r="BY941" i="1"/>
  <c r="CC3244" i="1"/>
  <c r="CA3244" i="1"/>
  <c r="CC3247" i="1" s="1"/>
  <c r="BV1858" i="1"/>
  <c r="BY1858" i="1"/>
  <c r="BW1858" i="1"/>
  <c r="BX1858" i="1"/>
  <c r="BX3594" i="1"/>
  <c r="BW3594" i="1"/>
  <c r="BY3594" i="1"/>
  <c r="BV3594" i="1"/>
  <c r="BX1574" i="1"/>
  <c r="BW1574" i="1"/>
  <c r="BV1574" i="1"/>
  <c r="BY1574" i="1"/>
  <c r="BX1224" i="1"/>
  <c r="BW1224" i="1"/>
  <c r="BV1224" i="1"/>
  <c r="BY1224" i="1"/>
  <c r="BW2488" i="1"/>
  <c r="CA2491" i="1" s="1"/>
  <c r="BV2488" i="1"/>
  <c r="BX2488" i="1"/>
  <c r="BY2488" i="1"/>
  <c r="CC1074" i="1"/>
  <c r="CA1074" i="1"/>
  <c r="CC1077" i="1" s="1"/>
  <c r="CA2250" i="1"/>
  <c r="CC2250" i="1"/>
  <c r="CA2943" i="1"/>
  <c r="BW136" i="1"/>
  <c r="CA139" i="1" s="1"/>
  <c r="BV136" i="1"/>
  <c r="BY136" i="1"/>
  <c r="BX136" i="1"/>
  <c r="CC1032" i="1"/>
  <c r="CA1032" i="1"/>
  <c r="CC1035" i="1" s="1"/>
  <c r="BV3363" i="1"/>
  <c r="BY3363" i="1"/>
  <c r="BW3363" i="1"/>
  <c r="BX3363" i="1"/>
  <c r="BV1620" i="1"/>
  <c r="BY1620" i="1"/>
  <c r="BX1620" i="1"/>
  <c r="BW1620" i="1"/>
  <c r="CA1623" i="1" s="1"/>
  <c r="BV944" i="1"/>
  <c r="BY944" i="1"/>
  <c r="BX944" i="1"/>
  <c r="BW944" i="1"/>
  <c r="BV2610" i="1"/>
  <c r="BY2610" i="1"/>
  <c r="BW2610" i="1"/>
  <c r="BX2610" i="1"/>
  <c r="CA1459" i="1"/>
  <c r="BY2299" i="1"/>
  <c r="BX2299" i="1"/>
  <c r="BV2299" i="1"/>
  <c r="BW2299" i="1"/>
  <c r="CA2302" i="1" s="1"/>
  <c r="BY2894" i="1"/>
  <c r="BX2894" i="1"/>
  <c r="BV2894" i="1"/>
  <c r="BW2894" i="1"/>
  <c r="CA1193" i="1"/>
  <c r="CC1193" i="1"/>
  <c r="BW2194" i="1"/>
  <c r="BV2194" i="1"/>
  <c r="BY2194" i="1"/>
  <c r="BX2194" i="1"/>
  <c r="CC976" i="1"/>
  <c r="CA976" i="1"/>
  <c r="CC2670" i="1"/>
  <c r="CA2670" i="1"/>
  <c r="CC2673" i="1" s="1"/>
  <c r="BW206" i="1"/>
  <c r="BV206" i="1"/>
  <c r="BY206" i="1"/>
  <c r="BX206" i="1"/>
  <c r="CA1697" i="1"/>
  <c r="BY2964" i="1"/>
  <c r="BX2964" i="1"/>
  <c r="BV2964" i="1"/>
  <c r="BW2964" i="1"/>
  <c r="BV542" i="1"/>
  <c r="BY542" i="1"/>
  <c r="BX542" i="1"/>
  <c r="BW542" i="1"/>
  <c r="CA545" i="1" s="1"/>
  <c r="BX1434" i="1"/>
  <c r="BW1434" i="1"/>
  <c r="BV1434" i="1"/>
  <c r="BY1434" i="1"/>
  <c r="CA1259" i="1"/>
  <c r="BX402" i="1"/>
  <c r="BW402" i="1"/>
  <c r="BV402" i="1"/>
  <c r="BY402" i="1"/>
  <c r="BX3622" i="1"/>
  <c r="BV3622" i="1"/>
  <c r="BW3622" i="1"/>
  <c r="BY3622" i="1"/>
  <c r="CA1441" i="1"/>
  <c r="BX3027" i="1"/>
  <c r="BW3027" i="1"/>
  <c r="BV3027" i="1"/>
  <c r="BY3027" i="1"/>
  <c r="BW2337" i="1"/>
  <c r="BV2337" i="1"/>
  <c r="CA2334" i="1" s="1"/>
  <c r="BX2337" i="1"/>
  <c r="BY2337" i="1"/>
  <c r="BW234" i="1"/>
  <c r="CA237" i="1" s="1"/>
  <c r="BY234" i="1"/>
  <c r="BV234" i="1"/>
  <c r="BX234" i="1"/>
  <c r="BW2932" i="1"/>
  <c r="BV2932" i="1"/>
  <c r="CA2929" i="1" s="1"/>
  <c r="BX2932" i="1"/>
  <c r="BY2932" i="1"/>
  <c r="CC3629" i="1"/>
  <c r="CA3629" i="1"/>
  <c r="CC3632" i="1" s="1"/>
  <c r="BV1452" i="1"/>
  <c r="BY1452" i="1"/>
  <c r="BX1452" i="1"/>
  <c r="BW1452" i="1"/>
  <c r="CA1455" i="1" s="1"/>
  <c r="BV2666" i="1"/>
  <c r="BY2666" i="1"/>
  <c r="BW2666" i="1"/>
  <c r="BX2666" i="1"/>
  <c r="CC143" i="1"/>
  <c r="CA143" i="1"/>
  <c r="CC146" i="1" s="1"/>
  <c r="BV1014" i="1"/>
  <c r="BY1014" i="1"/>
  <c r="BX1014" i="1"/>
  <c r="BW1014" i="1"/>
  <c r="BV1354" i="1"/>
  <c r="BY1354" i="1"/>
  <c r="BX1354" i="1"/>
  <c r="BW1354" i="1"/>
  <c r="CA1357" i="1" s="1"/>
  <c r="BV2040" i="1"/>
  <c r="BY2040" i="1"/>
  <c r="BW2040" i="1"/>
  <c r="CA2043" i="1" s="1"/>
  <c r="BX2040" i="1"/>
  <c r="BW38" i="1"/>
  <c r="CA41" i="1" s="1"/>
  <c r="BV38" i="1"/>
  <c r="BY38" i="1"/>
  <c r="BX38" i="1"/>
  <c r="CC59" i="1"/>
  <c r="CA59" i="1"/>
  <c r="CC62" i="1" s="1"/>
  <c r="BV1662" i="1"/>
  <c r="BY1662" i="1"/>
  <c r="BX1662" i="1"/>
  <c r="BW1662" i="1"/>
  <c r="CA1665" i="1" s="1"/>
  <c r="BV1396" i="1"/>
  <c r="BY1396" i="1"/>
  <c r="BX1396" i="1"/>
  <c r="BW1396" i="1"/>
  <c r="CA1399" i="1" s="1"/>
  <c r="BY3338" i="1"/>
  <c r="BX3338" i="1"/>
  <c r="BW3338" i="1"/>
  <c r="BV3338" i="1"/>
  <c r="CC3335" i="1" s="1"/>
  <c r="BX1392" i="1"/>
  <c r="BW1392" i="1"/>
  <c r="BV1392" i="1"/>
  <c r="BY1392" i="1"/>
  <c r="BX2579" i="1"/>
  <c r="BW2579" i="1"/>
  <c r="BV2579" i="1"/>
  <c r="BY2579" i="1"/>
  <c r="BX3359" i="1"/>
  <c r="BW3359" i="1"/>
  <c r="BV3359" i="1"/>
  <c r="BY3359" i="1"/>
  <c r="BV279" i="1"/>
  <c r="CC276" i="1" s="1"/>
  <c r="BY279" i="1"/>
  <c r="BX279" i="1"/>
  <c r="BW279" i="1"/>
  <c r="CA279" i="1" s="1"/>
  <c r="CC3230" i="1"/>
  <c r="CA3230" i="1"/>
  <c r="CC3233" i="1" s="1"/>
  <c r="BV2705" i="1"/>
  <c r="BY2705" i="1"/>
  <c r="BW2705" i="1"/>
  <c r="CA2708" i="1" s="1"/>
  <c r="BX2705" i="1"/>
  <c r="BV972" i="1"/>
  <c r="BY972" i="1"/>
  <c r="BX972" i="1"/>
  <c r="BW972" i="1"/>
  <c r="BV2054" i="1"/>
  <c r="BY2054" i="1"/>
  <c r="BW2054" i="1"/>
  <c r="CA2057" i="1" s="1"/>
  <c r="BX2054" i="1"/>
  <c r="BV902" i="1"/>
  <c r="BY902" i="1"/>
  <c r="BX902" i="1"/>
  <c r="BW902" i="1"/>
  <c r="BV1186" i="1"/>
  <c r="BY1186" i="1"/>
  <c r="BX1186" i="1"/>
  <c r="BW1186" i="1"/>
  <c r="BV1340" i="1"/>
  <c r="BY1340" i="1"/>
  <c r="BX1340" i="1"/>
  <c r="BW1340" i="1"/>
  <c r="CA1343" i="1" s="1"/>
  <c r="BV1732" i="1"/>
  <c r="BY1732" i="1"/>
  <c r="BX1732" i="1"/>
  <c r="BW1732" i="1"/>
  <c r="CC3426" i="1"/>
  <c r="CA3426" i="1"/>
  <c r="CC3429" i="1" s="1"/>
  <c r="BW3510" i="1"/>
  <c r="BX3510" i="1"/>
  <c r="BY3510" i="1"/>
  <c r="BV3510" i="1"/>
  <c r="BY2155" i="1"/>
  <c r="BX2155" i="1"/>
  <c r="BW2155" i="1"/>
  <c r="BV2155" i="1"/>
  <c r="BY2313" i="1"/>
  <c r="BX2313" i="1"/>
  <c r="BV2313" i="1"/>
  <c r="BW2313" i="1"/>
  <c r="BY2838" i="1"/>
  <c r="BX2838" i="1"/>
  <c r="BV2838" i="1"/>
  <c r="BW2838" i="1"/>
  <c r="CA2841" i="1" s="1"/>
  <c r="BX3685" i="1"/>
  <c r="BW3685" i="1"/>
  <c r="BV3685" i="1"/>
  <c r="BY3685" i="1"/>
  <c r="BX2635" i="1"/>
  <c r="BW2635" i="1"/>
  <c r="BV2635" i="1"/>
  <c r="BY2635" i="1"/>
  <c r="BX3580" i="1"/>
  <c r="BW3580" i="1"/>
  <c r="BY3580" i="1"/>
  <c r="BV3580" i="1"/>
  <c r="BX1322" i="1"/>
  <c r="BW1322" i="1"/>
  <c r="BV1322" i="1"/>
  <c r="BY1322" i="1"/>
  <c r="BX1560" i="1"/>
  <c r="BW1560" i="1"/>
  <c r="BV1560" i="1"/>
  <c r="BY1560" i="1"/>
  <c r="BX1504" i="1"/>
  <c r="BW1504" i="1"/>
  <c r="BV1504" i="1"/>
  <c r="BY1504" i="1"/>
  <c r="BX2565" i="1"/>
  <c r="BW2565" i="1"/>
  <c r="BV2565" i="1"/>
  <c r="BY2565" i="1"/>
  <c r="BW2124" i="1"/>
  <c r="BV2124" i="1"/>
  <c r="BY2124" i="1"/>
  <c r="BX2124" i="1"/>
  <c r="BY1973" i="1"/>
  <c r="BX1973" i="1"/>
  <c r="BW1973" i="1"/>
  <c r="BV1973" i="1"/>
  <c r="BW2110" i="1"/>
  <c r="CA2113" i="1" s="1"/>
  <c r="BV2110" i="1"/>
  <c r="BY2110" i="1"/>
  <c r="BX2110" i="1"/>
  <c r="CA2348" i="1"/>
  <c r="CC2351" i="1" s="1"/>
  <c r="CC2348" i="1"/>
  <c r="CC1144" i="1"/>
  <c r="CA1144" i="1"/>
  <c r="CC1147" i="1" s="1"/>
  <c r="BW2516" i="1"/>
  <c r="CA2519" i="1" s="1"/>
  <c r="BV2516" i="1"/>
  <c r="BX2516" i="1"/>
  <c r="BY2516" i="1"/>
  <c r="BW2876" i="1"/>
  <c r="BV2876" i="1"/>
  <c r="CA2873" i="1" s="1"/>
  <c r="BX2876" i="1"/>
  <c r="BY2876" i="1"/>
  <c r="CA2915" i="1"/>
  <c r="CC920" i="1"/>
  <c r="CA920" i="1"/>
  <c r="CC923" i="1" s="1"/>
  <c r="CC934" i="1"/>
  <c r="CA934" i="1"/>
  <c r="CC937" i="1" s="1"/>
  <c r="BY2736" i="1"/>
  <c r="BX2736" i="1"/>
  <c r="BW2736" i="1"/>
  <c r="BV2736" i="1"/>
  <c r="BW3307" i="1"/>
  <c r="BV3307" i="1"/>
  <c r="BX3307" i="1"/>
  <c r="BY3307" i="1"/>
  <c r="BW2379" i="1"/>
  <c r="CA2376" i="1" s="1"/>
  <c r="BV2379" i="1"/>
  <c r="BX2379" i="1"/>
  <c r="BY2379" i="1"/>
  <c r="CC850" i="1"/>
  <c r="CA850" i="1"/>
  <c r="CC853" i="1" s="1"/>
  <c r="BW2460" i="1"/>
  <c r="BV2460" i="1"/>
  <c r="BX2460" i="1"/>
  <c r="BY2460" i="1"/>
  <c r="CC3118" i="1"/>
  <c r="CA3118" i="1"/>
  <c r="BY2778" i="1"/>
  <c r="BX2778" i="1"/>
  <c r="BW2778" i="1"/>
  <c r="BV2778" i="1"/>
  <c r="CA2778" i="1" s="1"/>
  <c r="BY1959" i="1"/>
  <c r="BX1959" i="1"/>
  <c r="BW1959" i="1"/>
  <c r="CC1956" i="1" s="1"/>
  <c r="BV1959" i="1"/>
  <c r="CC3090" i="1"/>
  <c r="CA3090" i="1"/>
  <c r="CC3093" i="1" s="1"/>
  <c r="BW2295" i="1"/>
  <c r="BV2295" i="1"/>
  <c r="CA2292" i="1" s="1"/>
  <c r="BX2295" i="1"/>
  <c r="BY2295" i="1"/>
  <c r="BV2803" i="1"/>
  <c r="BY2803" i="1"/>
  <c r="BW2803" i="1"/>
  <c r="CA2806" i="1" s="1"/>
  <c r="BX2803" i="1"/>
  <c r="BV1382" i="1"/>
  <c r="BY1382" i="1"/>
  <c r="BX1382" i="1"/>
  <c r="BW1382" i="1"/>
  <c r="BV2747" i="1"/>
  <c r="BY2747" i="1"/>
  <c r="BW2747" i="1"/>
  <c r="CA2750" i="1" s="1"/>
  <c r="BX2747" i="1"/>
  <c r="CC3216" i="1"/>
  <c r="CA3216" i="1"/>
  <c r="CC3219" i="1" s="1"/>
  <c r="BY2880" i="1"/>
  <c r="BX2880" i="1"/>
  <c r="BV2880" i="1"/>
  <c r="BW2880" i="1"/>
  <c r="BX3069" i="1"/>
  <c r="BW3069" i="1"/>
  <c r="BV3069" i="1"/>
  <c r="BY3069" i="1"/>
  <c r="BY1161" i="1"/>
  <c r="BX1161" i="1"/>
  <c r="BW1161" i="1"/>
  <c r="CA1161" i="1" s="1"/>
  <c r="BV1161" i="1"/>
  <c r="BY1189" i="1"/>
  <c r="BX1189" i="1"/>
  <c r="BW1189" i="1"/>
  <c r="BV1189" i="1"/>
  <c r="BX1053" i="1"/>
  <c r="BW1053" i="1"/>
  <c r="BV1053" i="1"/>
  <c r="BY1053" i="1"/>
  <c r="BX871" i="1"/>
  <c r="BW871" i="1"/>
  <c r="CA874" i="1" s="1"/>
  <c r="BV871" i="1"/>
  <c r="BY871" i="1"/>
  <c r="BY1525" i="1"/>
  <c r="BX1525" i="1"/>
  <c r="BW1525" i="1"/>
  <c r="CA1522" i="1" s="1"/>
  <c r="BV1525" i="1"/>
  <c r="CC1522" i="1" s="1"/>
  <c r="BX1350" i="1"/>
  <c r="BW1350" i="1"/>
  <c r="BV1350" i="1"/>
  <c r="BY1350" i="1"/>
  <c r="BX1039" i="1"/>
  <c r="BW1039" i="1"/>
  <c r="BV1039" i="1"/>
  <c r="BY1039" i="1"/>
  <c r="BX857" i="1"/>
  <c r="BW857" i="1"/>
  <c r="CA860" i="1" s="1"/>
  <c r="BV857" i="1"/>
  <c r="BY857" i="1"/>
  <c r="CA1651" i="1"/>
  <c r="BX3055" i="1"/>
  <c r="BW3055" i="1"/>
  <c r="BV3055" i="1"/>
  <c r="BY3055" i="1"/>
  <c r="BV1872" i="1"/>
  <c r="BY1872" i="1"/>
  <c r="BW1872" i="1"/>
  <c r="BX1872" i="1"/>
  <c r="BV2568" i="1"/>
  <c r="BY2568" i="1"/>
  <c r="BW2568" i="1"/>
  <c r="BX2568" i="1"/>
  <c r="CC185" i="1"/>
  <c r="CA185" i="1"/>
  <c r="BY3352" i="1"/>
  <c r="BX3352" i="1"/>
  <c r="BW3352" i="1"/>
  <c r="BV3352" i="1"/>
  <c r="CC3349" i="1" s="1"/>
  <c r="BX3345" i="1"/>
  <c r="BW3345" i="1"/>
  <c r="BV3345" i="1"/>
  <c r="BY3345" i="1"/>
  <c r="BX1210" i="1"/>
  <c r="BW1210" i="1"/>
  <c r="BV1210" i="1"/>
  <c r="BY1210" i="1"/>
  <c r="CC3104" i="1"/>
  <c r="CA3104" i="1"/>
  <c r="CC3107" i="1" s="1"/>
  <c r="CC409" i="1"/>
  <c r="CA409" i="1"/>
  <c r="CC1088" i="1"/>
  <c r="CA1088" i="1"/>
  <c r="CC1091" i="1" s="1"/>
  <c r="CC1018" i="1"/>
  <c r="CA1018" i="1"/>
  <c r="CC1021" i="1" s="1"/>
  <c r="CA2390" i="1"/>
  <c r="BY2694" i="1"/>
  <c r="BX2694" i="1"/>
  <c r="BW2694" i="1"/>
  <c r="CA2694" i="1" s="1"/>
  <c r="BV2694" i="1"/>
  <c r="CC2691" i="1" s="1"/>
  <c r="BV2068" i="1"/>
  <c r="BY2068" i="1"/>
  <c r="BW2068" i="1"/>
  <c r="CA2071" i="1" s="1"/>
  <c r="BX2068" i="1"/>
  <c r="BV1788" i="1"/>
  <c r="BY1788" i="1"/>
  <c r="BW1788" i="1"/>
  <c r="BX1788" i="1"/>
  <c r="CC213" i="1"/>
  <c r="CA213" i="1"/>
  <c r="CC216" i="1" s="1"/>
  <c r="BY2369" i="1"/>
  <c r="BX2369" i="1"/>
  <c r="BV2369" i="1"/>
  <c r="BW2369" i="1"/>
  <c r="CA2372" i="1" s="1"/>
  <c r="BY2211" i="1"/>
  <c r="BX2211" i="1"/>
  <c r="BW2211" i="1"/>
  <c r="BV2211" i="1"/>
  <c r="BW2267" i="1"/>
  <c r="CA2267" i="1" s="1"/>
  <c r="BV2267" i="1"/>
  <c r="CA2264" i="1" s="1"/>
  <c r="BX2267" i="1"/>
  <c r="BY2267" i="1"/>
  <c r="CC1515" i="1"/>
  <c r="CA1151" i="1"/>
  <c r="CC1154" i="1" s="1"/>
  <c r="CC1151" i="1"/>
  <c r="CA1273" i="1"/>
  <c r="BX1109" i="1"/>
  <c r="BW1109" i="1"/>
  <c r="BV1109" i="1"/>
  <c r="BY1109" i="1"/>
  <c r="BX1095" i="1"/>
  <c r="BW1095" i="1"/>
  <c r="CA1098" i="1" s="1"/>
  <c r="BV1095" i="1"/>
  <c r="BY1095" i="1"/>
  <c r="BX2981" i="1"/>
  <c r="BW2981" i="1"/>
  <c r="BV2981" i="1"/>
  <c r="BY2981" i="1"/>
  <c r="BX3636" i="1"/>
  <c r="BV3636" i="1"/>
  <c r="BY3636" i="1"/>
  <c r="BW3636" i="1"/>
  <c r="BX3013" i="1"/>
  <c r="BW3013" i="1"/>
  <c r="BV3013" i="1"/>
  <c r="BY3013" i="1"/>
  <c r="BY1203" i="1"/>
  <c r="BX1203" i="1"/>
  <c r="BW1203" i="1"/>
  <c r="BV1203" i="1"/>
  <c r="BX843" i="1"/>
  <c r="BW843" i="1"/>
  <c r="BV843" i="1"/>
  <c r="BY843" i="1"/>
  <c r="CC3076" i="1"/>
  <c r="CA3076" i="1"/>
  <c r="CC3079" i="1" s="1"/>
  <c r="BW2365" i="1"/>
  <c r="BV2365" i="1"/>
  <c r="CA2362" i="1" s="1"/>
  <c r="BX2365" i="1"/>
  <c r="BY2365" i="1"/>
  <c r="BW2834" i="1"/>
  <c r="BV2834" i="1"/>
  <c r="BX2834" i="1"/>
  <c r="BY2834" i="1"/>
  <c r="BW2862" i="1"/>
  <c r="BV2862" i="1"/>
  <c r="CA2859" i="1" s="1"/>
  <c r="BX2862" i="1"/>
  <c r="BY2862" i="1"/>
  <c r="BV1112" i="1"/>
  <c r="BY1112" i="1"/>
  <c r="BX1112" i="1"/>
  <c r="BW1112" i="1"/>
  <c r="BV1606" i="1"/>
  <c r="BY1606" i="1"/>
  <c r="BX1606" i="1"/>
  <c r="BW1606" i="1"/>
  <c r="CA3657" i="1"/>
  <c r="CC3660" i="1" s="1"/>
  <c r="CC3657" i="1"/>
  <c r="BV1480" i="1"/>
  <c r="BY1480" i="1"/>
  <c r="BX1480" i="1"/>
  <c r="BW1480" i="1"/>
  <c r="CA1483" i="1" s="1"/>
  <c r="BV3114" i="1"/>
  <c r="BY3114" i="1"/>
  <c r="BX3114" i="1"/>
  <c r="BW3114" i="1"/>
  <c r="CC115" i="1"/>
  <c r="CA115" i="1"/>
  <c r="CC118" i="1" s="1"/>
  <c r="CC2159" i="1"/>
  <c r="CA2159" i="1"/>
  <c r="CC2162" i="1" s="1"/>
  <c r="BV1676" i="1"/>
  <c r="BY1676" i="1"/>
  <c r="BX1676" i="1"/>
  <c r="BW1676" i="1"/>
  <c r="BV1564" i="1"/>
  <c r="BY1564" i="1"/>
  <c r="BX1564" i="1"/>
  <c r="BW1564" i="1"/>
  <c r="CA1567" i="1" s="1"/>
  <c r="BV1760" i="1"/>
  <c r="BY1760" i="1"/>
  <c r="BX1760" i="1"/>
  <c r="BW1760" i="1"/>
  <c r="BV916" i="1"/>
  <c r="CA913" i="1" s="1"/>
  <c r="CC916" i="1" s="1"/>
  <c r="BY916" i="1"/>
  <c r="BX916" i="1"/>
  <c r="BW916" i="1"/>
  <c r="CA3485" i="1"/>
  <c r="CA3471" i="1"/>
  <c r="BV2012" i="1"/>
  <c r="BY2012" i="1"/>
  <c r="BW2012" i="1"/>
  <c r="CA2015" i="1" s="1"/>
  <c r="BX2012" i="1"/>
  <c r="CC3454" i="1"/>
  <c r="CA3454" i="1"/>
  <c r="CC3457" i="1" s="1"/>
  <c r="BV1424" i="1"/>
  <c r="BY1424" i="1"/>
  <c r="BX1424" i="1"/>
  <c r="BW1424" i="1"/>
  <c r="BV3072" i="1"/>
  <c r="BY3072" i="1"/>
  <c r="BX3072" i="1"/>
  <c r="BW3072" i="1"/>
  <c r="BV3058" i="1"/>
  <c r="BY3058" i="1"/>
  <c r="BX3058" i="1"/>
  <c r="BW3058" i="1"/>
  <c r="BV1746" i="1"/>
  <c r="BY1746" i="1"/>
  <c r="BX1746" i="1"/>
  <c r="BW1746" i="1"/>
  <c r="CA1749" i="1" s="1"/>
  <c r="BV1914" i="1"/>
  <c r="BY1914" i="1"/>
  <c r="BW1914" i="1"/>
  <c r="CA1917" i="1" s="1"/>
  <c r="BX1914" i="1"/>
  <c r="BV888" i="1"/>
  <c r="BY888" i="1"/>
  <c r="BX888" i="1"/>
  <c r="BW888" i="1"/>
  <c r="BV1900" i="1"/>
  <c r="BY1900" i="1"/>
  <c r="BW1900" i="1"/>
  <c r="CA1903" i="1" s="1"/>
  <c r="BX1900" i="1"/>
  <c r="BV2596" i="1"/>
  <c r="BY2596" i="1"/>
  <c r="BW2596" i="1"/>
  <c r="BX2596" i="1"/>
  <c r="CC3412" i="1"/>
  <c r="CA3412" i="1"/>
  <c r="CC129" i="1"/>
  <c r="CA129" i="1"/>
  <c r="BV1536" i="1"/>
  <c r="BY1536" i="1"/>
  <c r="BX1536" i="1"/>
  <c r="BW1536" i="1"/>
  <c r="CA1539" i="1" s="1"/>
  <c r="CC101" i="1"/>
  <c r="CA101" i="1"/>
  <c r="BX2715" i="1"/>
  <c r="BW2715" i="1"/>
  <c r="BV2715" i="1"/>
  <c r="BY2715" i="1"/>
  <c r="CA1406" i="1"/>
  <c r="CC332" i="1"/>
  <c r="CA332" i="1"/>
  <c r="BV654" i="1"/>
  <c r="BY654" i="1"/>
  <c r="BX654" i="1"/>
  <c r="BW654" i="1"/>
  <c r="CA657" i="1" s="1"/>
  <c r="BV780" i="1"/>
  <c r="BY780" i="1"/>
  <c r="BX780" i="1"/>
  <c r="BW780" i="1"/>
  <c r="CA783" i="1" s="1"/>
  <c r="BY437" i="1"/>
  <c r="BX437" i="1"/>
  <c r="BW437" i="1"/>
  <c r="BV437" i="1"/>
  <c r="BX2813" i="1"/>
  <c r="BW2813" i="1"/>
  <c r="BV2813" i="1"/>
  <c r="BY2813" i="1"/>
  <c r="BX2785" i="1"/>
  <c r="BW2785" i="1"/>
  <c r="BV2785" i="1"/>
  <c r="BY2785" i="1"/>
  <c r="BY339" i="1"/>
  <c r="BX339" i="1"/>
  <c r="BW339" i="1"/>
  <c r="CA342" i="1" s="1"/>
  <c r="BV339" i="1"/>
  <c r="BV738" i="1"/>
  <c r="BY738" i="1"/>
  <c r="BX738" i="1"/>
  <c r="BW738" i="1"/>
  <c r="CA741" i="1" s="1"/>
  <c r="BY3562" i="1"/>
  <c r="BX3562" i="1"/>
  <c r="BW3562" i="1"/>
  <c r="CA3562" i="1" s="1"/>
  <c r="BV3562" i="1"/>
  <c r="CA3559" i="1" s="1"/>
  <c r="BY269" i="1"/>
  <c r="BX269" i="1"/>
  <c r="BW269" i="1"/>
  <c r="BV269" i="1"/>
  <c r="CA2946" i="1"/>
  <c r="CA717" i="1"/>
  <c r="CC717" i="1"/>
  <c r="CA1196" i="1"/>
  <c r="CA759" i="1"/>
  <c r="CC762" i="1" s="1"/>
  <c r="CC759" i="1"/>
  <c r="CA2295" i="1"/>
  <c r="CA62" i="1"/>
  <c r="CA2764" i="1"/>
  <c r="BX1840" i="1"/>
  <c r="BW1840" i="1"/>
  <c r="BV1840" i="1"/>
  <c r="BY1840" i="1"/>
  <c r="BX1798" i="1"/>
  <c r="BW1798" i="1"/>
  <c r="BV1798" i="1"/>
  <c r="BY1798" i="1"/>
  <c r="CA787" i="1"/>
  <c r="CC790" i="1" s="1"/>
  <c r="CC787" i="1"/>
  <c r="BY353" i="1"/>
  <c r="BX353" i="1"/>
  <c r="BW353" i="1"/>
  <c r="CA356" i="1" s="1"/>
  <c r="BV353" i="1"/>
  <c r="BX3489" i="1"/>
  <c r="BV3489" i="1"/>
  <c r="BY3489" i="1"/>
  <c r="BW3489" i="1"/>
  <c r="CA2351" i="1"/>
  <c r="BY2558" i="1"/>
  <c r="BX2558" i="1"/>
  <c r="BW2558" i="1"/>
  <c r="BV2558" i="1"/>
  <c r="CA3219" i="1"/>
  <c r="BX1784" i="1"/>
  <c r="BW1784" i="1"/>
  <c r="BV1784" i="1"/>
  <c r="BY1784" i="1"/>
  <c r="BY2274" i="1"/>
  <c r="BX2274" i="1"/>
  <c r="BW2274" i="1"/>
  <c r="BV2274" i="1"/>
  <c r="CC290" i="1"/>
  <c r="CA290" i="1"/>
  <c r="BY2288" i="1"/>
  <c r="BX2288" i="1"/>
  <c r="BW2288" i="1"/>
  <c r="BV2288" i="1"/>
  <c r="BX3387" i="1"/>
  <c r="BW3387" i="1"/>
  <c r="BV3387" i="1"/>
  <c r="CA3384" i="1" s="1"/>
  <c r="BY3387" i="1"/>
  <c r="BX1924" i="1"/>
  <c r="BW1924" i="1"/>
  <c r="BV1924" i="1"/>
  <c r="BY1924" i="1"/>
  <c r="CC3734" i="1"/>
  <c r="CA3734" i="1"/>
  <c r="BY2925" i="1"/>
  <c r="BX2925" i="1"/>
  <c r="BW2925" i="1"/>
  <c r="BV2925" i="1"/>
  <c r="BY3020" i="1"/>
  <c r="BX3020" i="1"/>
  <c r="BW3020" i="1"/>
  <c r="BV3020" i="1"/>
  <c r="CA3338" i="1"/>
  <c r="BY2855" i="1"/>
  <c r="BX2855" i="1"/>
  <c r="BW2855" i="1"/>
  <c r="BV2855" i="1"/>
  <c r="BY3727" i="1"/>
  <c r="BX3727" i="1"/>
  <c r="BW3727" i="1"/>
  <c r="BV3727" i="1"/>
  <c r="CA3107" i="1"/>
  <c r="CA412" i="1"/>
  <c r="CA1091" i="1"/>
  <c r="CA1021" i="1"/>
  <c r="BW3503" i="1"/>
  <c r="CA3506" i="1" s="1"/>
  <c r="BX3503" i="1"/>
  <c r="BV3503" i="1"/>
  <c r="BY3503" i="1"/>
  <c r="CA2393" i="1"/>
  <c r="CA675" i="1"/>
  <c r="CC678" i="1" s="1"/>
  <c r="CC675" i="1"/>
  <c r="CA661" i="1"/>
  <c r="CC664" i="1" s="1"/>
  <c r="CC661" i="1"/>
  <c r="CA773" i="1"/>
  <c r="CC773" i="1"/>
  <c r="CA1518" i="1"/>
  <c r="CA1154" i="1"/>
  <c r="BY2554" i="1"/>
  <c r="BW2554" i="1"/>
  <c r="BX2554" i="1"/>
  <c r="BV2554" i="1"/>
  <c r="CA1959" i="1"/>
  <c r="BY948" i="1"/>
  <c r="BX948" i="1"/>
  <c r="BW948" i="1"/>
  <c r="CA951" i="1" s="1"/>
  <c r="BV948" i="1"/>
  <c r="BY2316" i="1"/>
  <c r="BX2316" i="1"/>
  <c r="BW2316" i="1"/>
  <c r="BV2316" i="1"/>
  <c r="BY2827" i="1"/>
  <c r="BX2827" i="1"/>
  <c r="BW2827" i="1"/>
  <c r="BV2827" i="1"/>
  <c r="BY2897" i="1"/>
  <c r="BX2897" i="1"/>
  <c r="BW2897" i="1"/>
  <c r="BV2897" i="1"/>
  <c r="CC3720" i="1"/>
  <c r="CA3720" i="1"/>
  <c r="CC3723" i="1" s="1"/>
  <c r="CA3660" i="1"/>
  <c r="CA118" i="1"/>
  <c r="CA2162" i="1"/>
  <c r="CA3482" i="1"/>
  <c r="CC3485" i="1" s="1"/>
  <c r="CC3482" i="1"/>
  <c r="CA3468" i="1"/>
  <c r="CC3471" i="1" s="1"/>
  <c r="CC3468" i="1"/>
  <c r="CA3457" i="1"/>
  <c r="BV752" i="1"/>
  <c r="BY752" i="1"/>
  <c r="BX752" i="1"/>
  <c r="BW752" i="1"/>
  <c r="CA755" i="1" s="1"/>
  <c r="BV668" i="1"/>
  <c r="BY668" i="1"/>
  <c r="BX668" i="1"/>
  <c r="BW668" i="1"/>
  <c r="CA671" i="1" s="1"/>
  <c r="BX2050" i="1"/>
  <c r="BW2050" i="1"/>
  <c r="BV2050" i="1"/>
  <c r="BY2050" i="1"/>
  <c r="BX1854" i="1"/>
  <c r="BW1854" i="1"/>
  <c r="BV1854" i="1"/>
  <c r="BY1854" i="1"/>
  <c r="BX1952" i="1"/>
  <c r="BW1952" i="1"/>
  <c r="BV1952" i="1"/>
  <c r="BY1952" i="1"/>
  <c r="CA3415" i="1"/>
  <c r="CA132" i="1"/>
  <c r="CA104" i="1"/>
  <c r="CA1686" i="1"/>
  <c r="BV710" i="1"/>
  <c r="BY710" i="1"/>
  <c r="BX710" i="1"/>
  <c r="BW710" i="1"/>
  <c r="CA713" i="1" s="1"/>
  <c r="BY2344" i="1"/>
  <c r="BX2344" i="1"/>
  <c r="BW2344" i="1"/>
  <c r="BV2344" i="1"/>
  <c r="BX2771" i="1"/>
  <c r="BW2771" i="1"/>
  <c r="BV2771" i="1"/>
  <c r="BY2771" i="1"/>
  <c r="BY283" i="1"/>
  <c r="BX283" i="1"/>
  <c r="BW283" i="1"/>
  <c r="BV283" i="1"/>
  <c r="CC458" i="1"/>
  <c r="CA458" i="1"/>
  <c r="BX2743" i="1"/>
  <c r="BW2743" i="1"/>
  <c r="BV2743" i="1"/>
  <c r="BY2743" i="1"/>
  <c r="BV724" i="1"/>
  <c r="BY724" i="1"/>
  <c r="BX724" i="1"/>
  <c r="BW724" i="1"/>
  <c r="BV822" i="1"/>
  <c r="BY822" i="1"/>
  <c r="BX822" i="1"/>
  <c r="BW822" i="1"/>
  <c r="CA825" i="1" s="1"/>
  <c r="CC374" i="1"/>
  <c r="CA374" i="1"/>
  <c r="CC377" i="1" s="1"/>
  <c r="CC913" i="1"/>
  <c r="BX1980" i="1"/>
  <c r="BW1980" i="1"/>
  <c r="CC1977" i="1" s="1"/>
  <c r="BV1980" i="1"/>
  <c r="CA1977" i="1" s="1"/>
  <c r="CC1980" i="1" s="1"/>
  <c r="BY1980" i="1"/>
  <c r="BY2278" i="1"/>
  <c r="BX2278" i="1"/>
  <c r="BW2278" i="1"/>
  <c r="CA2281" i="1" s="1"/>
  <c r="BV2278" i="1"/>
  <c r="BY2824" i="1"/>
  <c r="BX2824" i="1"/>
  <c r="BV2824" i="1"/>
  <c r="BW2824" i="1"/>
  <c r="CA2827" i="1" s="1"/>
  <c r="BY3184" i="1"/>
  <c r="BX3184" i="1"/>
  <c r="BW3184" i="1"/>
  <c r="BV3184" i="1"/>
  <c r="CA2673" i="1"/>
  <c r="BY465" i="1"/>
  <c r="BX465" i="1"/>
  <c r="BW465" i="1"/>
  <c r="CA468" i="1" s="1"/>
  <c r="BV465" i="1"/>
  <c r="BY3713" i="1"/>
  <c r="BX3713" i="1"/>
  <c r="BW3713" i="1"/>
  <c r="CA3716" i="1" s="1"/>
  <c r="BV3713" i="1"/>
  <c r="BY423" i="1"/>
  <c r="BX423" i="1"/>
  <c r="BW423" i="1"/>
  <c r="CA426" i="1" s="1"/>
  <c r="BV423" i="1"/>
  <c r="BY3741" i="1"/>
  <c r="BX3741" i="1"/>
  <c r="BW3741" i="1"/>
  <c r="CA3744" i="1" s="1"/>
  <c r="BV3741" i="1"/>
  <c r="BV808" i="1"/>
  <c r="BY808" i="1"/>
  <c r="BX808" i="1"/>
  <c r="BW808" i="1"/>
  <c r="CA811" i="1" s="1"/>
  <c r="BX2078" i="1"/>
  <c r="BW2078" i="1"/>
  <c r="BV2078" i="1"/>
  <c r="BY2078" i="1"/>
  <c r="CA647" i="1"/>
  <c r="CC650" i="1" s="1"/>
  <c r="CC647" i="1"/>
  <c r="BV766" i="1"/>
  <c r="BY766" i="1"/>
  <c r="BX766" i="1"/>
  <c r="BW766" i="1"/>
  <c r="BX2757" i="1"/>
  <c r="BW2757" i="1"/>
  <c r="BV2757" i="1"/>
  <c r="BY2757" i="1"/>
  <c r="CA2379" i="1"/>
  <c r="CA2918" i="1"/>
  <c r="BY2540" i="1"/>
  <c r="BW2540" i="1"/>
  <c r="BV2540" i="1"/>
  <c r="BX2540" i="1"/>
  <c r="CA853" i="1"/>
  <c r="BY2523" i="1"/>
  <c r="BX2523" i="1"/>
  <c r="BW2523" i="1"/>
  <c r="CA2526" i="1" s="1"/>
  <c r="BV2523" i="1"/>
  <c r="BY2187" i="1"/>
  <c r="BX2187" i="1"/>
  <c r="BW2187" i="1"/>
  <c r="BV2187" i="1"/>
  <c r="BY2995" i="1"/>
  <c r="BX2995" i="1"/>
  <c r="BW2995" i="1"/>
  <c r="BV2995" i="1"/>
  <c r="BY3167" i="1"/>
  <c r="BX3167" i="1"/>
  <c r="BW3167" i="1"/>
  <c r="BV3167" i="1"/>
  <c r="BY3181" i="1"/>
  <c r="BX3181" i="1"/>
  <c r="BW3181" i="1"/>
  <c r="CA3184" i="1" s="1"/>
  <c r="BV3181" i="1"/>
  <c r="BY3153" i="1"/>
  <c r="BX3153" i="1"/>
  <c r="BW3153" i="1"/>
  <c r="BV3153" i="1"/>
  <c r="BX3527" i="1"/>
  <c r="BY3527" i="1"/>
  <c r="BW3527" i="1"/>
  <c r="BV3527" i="1"/>
  <c r="BY3202" i="1"/>
  <c r="BX3202" i="1"/>
  <c r="BW3202" i="1"/>
  <c r="BV3202" i="1"/>
  <c r="BY2131" i="1"/>
  <c r="BX2131" i="1"/>
  <c r="BW2131" i="1"/>
  <c r="CA2134" i="1" s="1"/>
  <c r="BV2131" i="1"/>
  <c r="CA335" i="1"/>
  <c r="BY3023" i="1"/>
  <c r="BX3023" i="1"/>
  <c r="BW3023" i="1"/>
  <c r="BV3023" i="1"/>
  <c r="BY2631" i="1"/>
  <c r="BX2631" i="1"/>
  <c r="BW2631" i="1"/>
  <c r="CA2631" i="1" s="1"/>
  <c r="BV2631" i="1"/>
  <c r="CC2628" i="1" s="1"/>
  <c r="CA461" i="1"/>
  <c r="CA447" i="1"/>
  <c r="BY3051" i="1"/>
  <c r="BX3051" i="1"/>
  <c r="BW3051" i="1"/>
  <c r="CA3051" i="1" s="1"/>
  <c r="BV3051" i="1"/>
  <c r="CC3048" i="1" s="1"/>
  <c r="CA377" i="1"/>
  <c r="CA916" i="1"/>
  <c r="BY2495" i="1"/>
  <c r="BX2495" i="1"/>
  <c r="BW2495" i="1"/>
  <c r="CA2498" i="1" s="1"/>
  <c r="BV2495" i="1"/>
  <c r="BY3300" i="1"/>
  <c r="BX3300" i="1"/>
  <c r="BW3300" i="1"/>
  <c r="BV3300" i="1"/>
  <c r="CA720" i="1"/>
  <c r="CA762" i="1"/>
  <c r="CC2138" i="1"/>
  <c r="CA2138" i="1"/>
  <c r="BY3398" i="1"/>
  <c r="BX3398" i="1"/>
  <c r="BW3398" i="1"/>
  <c r="BV3398" i="1"/>
  <c r="BY255" i="1"/>
  <c r="BX255" i="1"/>
  <c r="BW255" i="1"/>
  <c r="CA258" i="1" s="1"/>
  <c r="BV255" i="1"/>
  <c r="CA790" i="1"/>
  <c r="CA650" i="1"/>
  <c r="BY3125" i="1"/>
  <c r="BX3125" i="1"/>
  <c r="BW3125" i="1"/>
  <c r="CA3128" i="1" s="1"/>
  <c r="BV3125" i="1"/>
  <c r="CC80" i="1"/>
  <c r="CA80" i="1"/>
  <c r="CA293" i="1"/>
  <c r="BY3065" i="1"/>
  <c r="BX3065" i="1"/>
  <c r="BW3065" i="1"/>
  <c r="CA3065" i="1" s="1"/>
  <c r="BV3065" i="1"/>
  <c r="CC3062" i="1" s="1"/>
  <c r="CC248" i="1"/>
  <c r="CA248" i="1"/>
  <c r="CC251" i="1" s="1"/>
  <c r="CC94" i="1"/>
  <c r="CA94" i="1"/>
  <c r="CC97" i="1" s="1"/>
  <c r="BY2589" i="1"/>
  <c r="BX2589" i="1"/>
  <c r="BW2589" i="1"/>
  <c r="CA2589" i="1" s="1"/>
  <c r="BV2589" i="1"/>
  <c r="CC2586" i="1" s="1"/>
  <c r="CC2096" i="1"/>
  <c r="CA2096" i="1"/>
  <c r="CC2099" i="1" s="1"/>
  <c r="BY199" i="1"/>
  <c r="BX199" i="1"/>
  <c r="BW199" i="1"/>
  <c r="CA202" i="1" s="1"/>
  <c r="BV199" i="1"/>
  <c r="CA3737" i="1"/>
  <c r="BY2201" i="1"/>
  <c r="BX2201" i="1"/>
  <c r="BW2201" i="1"/>
  <c r="CA2204" i="1" s="1"/>
  <c r="BV2201" i="1"/>
  <c r="BY2659" i="1"/>
  <c r="BX2659" i="1"/>
  <c r="BW2659" i="1"/>
  <c r="BV2659" i="1"/>
  <c r="CA2656" i="1" s="1"/>
  <c r="BY3188" i="1"/>
  <c r="BX3188" i="1"/>
  <c r="BW3188" i="1"/>
  <c r="CA3191" i="1" s="1"/>
  <c r="BV3188" i="1"/>
  <c r="BY2117" i="1"/>
  <c r="BX2117" i="1"/>
  <c r="BW2117" i="1"/>
  <c r="BV2117" i="1"/>
  <c r="CA678" i="1"/>
  <c r="CA664" i="1"/>
  <c r="CA776" i="1"/>
  <c r="BY2103" i="1"/>
  <c r="BX2103" i="1"/>
  <c r="BW2103" i="1"/>
  <c r="CA2106" i="1" s="1"/>
  <c r="BV2103" i="1"/>
  <c r="CA3723" i="1"/>
  <c r="BV3531" i="1"/>
  <c r="BW3531" i="1"/>
  <c r="BY3531" i="1"/>
  <c r="BX3531" i="1"/>
  <c r="CC66" i="1"/>
  <c r="CA66" i="1"/>
  <c r="CC69" i="1" s="1"/>
  <c r="BY2215" i="1"/>
  <c r="BX2215" i="1"/>
  <c r="BW2215" i="1"/>
  <c r="CA2218" i="1" s="1"/>
  <c r="BV2215" i="1"/>
  <c r="BY2544" i="1"/>
  <c r="BW2544" i="1"/>
  <c r="BV2544" i="1"/>
  <c r="BX2544" i="1"/>
  <c r="BY3342" i="1"/>
  <c r="BX3342" i="1"/>
  <c r="BW3342" i="1"/>
  <c r="CA3345" i="1" s="1"/>
  <c r="BV3342" i="1"/>
  <c r="BY2547" i="1"/>
  <c r="BX2547" i="1"/>
  <c r="BW2547" i="1"/>
  <c r="BV2547" i="1"/>
  <c r="BY1851" i="1"/>
  <c r="BX1851" i="1"/>
  <c r="BW1851" i="1"/>
  <c r="CA1854" i="1" s="1"/>
  <c r="BV1851" i="1"/>
  <c r="BY1627" i="1"/>
  <c r="BX1627" i="1"/>
  <c r="BW1627" i="1"/>
  <c r="BV1627" i="1"/>
  <c r="CC1242" i="1"/>
  <c r="CA1242" i="1"/>
  <c r="CC1245" i="1" s="1"/>
  <c r="BY1305" i="1"/>
  <c r="BX1305" i="1"/>
  <c r="BW1305" i="1"/>
  <c r="CA1308" i="1" s="1"/>
  <c r="BV1305" i="1"/>
  <c r="BY1207" i="1"/>
  <c r="BX1207" i="1"/>
  <c r="BW1207" i="1"/>
  <c r="BV1207" i="1"/>
  <c r="BY1921" i="1"/>
  <c r="BX1921" i="1"/>
  <c r="BW1921" i="1"/>
  <c r="CA1924" i="1" s="1"/>
  <c r="BV1921" i="1"/>
  <c r="BY1375" i="1"/>
  <c r="BX1375" i="1"/>
  <c r="BW1375" i="1"/>
  <c r="BV1375" i="1"/>
  <c r="BY2047" i="1"/>
  <c r="BX2047" i="1"/>
  <c r="BW2047" i="1"/>
  <c r="CA2050" i="1" s="1"/>
  <c r="BV2047" i="1"/>
  <c r="BY3370" i="1"/>
  <c r="BX3370" i="1"/>
  <c r="BW3370" i="1"/>
  <c r="BV3370" i="1"/>
  <c r="BX549" i="1"/>
  <c r="BW549" i="1"/>
  <c r="BY549" i="1"/>
  <c r="BV549" i="1"/>
  <c r="CC1256" i="1"/>
  <c r="CA1256" i="1"/>
  <c r="CC1259" i="1" s="1"/>
  <c r="CA1158" i="1"/>
  <c r="CC2761" i="1"/>
  <c r="CA2761" i="1"/>
  <c r="BX689" i="1"/>
  <c r="BW689" i="1"/>
  <c r="BV689" i="1"/>
  <c r="BY689" i="1"/>
  <c r="CA2141" i="1"/>
  <c r="CC3377" i="1"/>
  <c r="CA3377" i="1"/>
  <c r="CC3380" i="1" s="1"/>
  <c r="BX535" i="1"/>
  <c r="BW535" i="1"/>
  <c r="CA538" i="1" s="1"/>
  <c r="BY535" i="1"/>
  <c r="BV535" i="1"/>
  <c r="CA83" i="1"/>
  <c r="BY1585" i="1"/>
  <c r="BX1585" i="1"/>
  <c r="BW1585" i="1"/>
  <c r="CA1588" i="1" s="1"/>
  <c r="BV1585" i="1"/>
  <c r="BY1893" i="1"/>
  <c r="BX1893" i="1"/>
  <c r="BW1893" i="1"/>
  <c r="BV1893" i="1"/>
  <c r="CA2775" i="1"/>
  <c r="BY1963" i="1"/>
  <c r="BX1963" i="1"/>
  <c r="BW1963" i="1"/>
  <c r="CA1966" i="1" s="1"/>
  <c r="BV1963" i="1"/>
  <c r="BY1991" i="1"/>
  <c r="BX1991" i="1"/>
  <c r="BW1991" i="1"/>
  <c r="BV1991" i="1"/>
  <c r="BY2740" i="1"/>
  <c r="BX2740" i="1"/>
  <c r="BW2740" i="1"/>
  <c r="CA2743" i="1" s="1"/>
  <c r="BV2740" i="1"/>
  <c r="CA2099" i="1"/>
  <c r="CC2026" i="1"/>
  <c r="CA2026" i="1"/>
  <c r="CC1844" i="1"/>
  <c r="CA1844" i="1"/>
  <c r="CC1847" i="1" s="1"/>
  <c r="BY1361" i="1"/>
  <c r="BX1361" i="1"/>
  <c r="BW1361" i="1"/>
  <c r="BV1361" i="1"/>
  <c r="BY1543" i="1"/>
  <c r="BX1543" i="1"/>
  <c r="BW1543" i="1"/>
  <c r="BV1543" i="1"/>
  <c r="CC1648" i="1"/>
  <c r="CA1648" i="1"/>
  <c r="CC1651" i="1" s="1"/>
  <c r="BY2796" i="1"/>
  <c r="BX2796" i="1"/>
  <c r="BW2796" i="1"/>
  <c r="CA2799" i="1" s="1"/>
  <c r="BV2796" i="1"/>
  <c r="BY1417" i="1"/>
  <c r="BX1417" i="1"/>
  <c r="BW1417" i="1"/>
  <c r="BV1417" i="1"/>
  <c r="BY2810" i="1"/>
  <c r="BX2810" i="1"/>
  <c r="BW2810" i="1"/>
  <c r="CA2813" i="1" s="1"/>
  <c r="BV2810" i="1"/>
  <c r="BY1837" i="1"/>
  <c r="BX1837" i="1"/>
  <c r="BW1837" i="1"/>
  <c r="BV1837" i="1"/>
  <c r="BY3142" i="1"/>
  <c r="BX3142" i="1"/>
  <c r="BW3142" i="1"/>
  <c r="BV3142" i="1"/>
  <c r="BX815" i="1"/>
  <c r="BW815" i="1"/>
  <c r="CA818" i="1" s="1"/>
  <c r="BV815" i="1"/>
  <c r="BY815" i="1"/>
  <c r="CA3335" i="1"/>
  <c r="BY1487" i="1"/>
  <c r="BX1487" i="1"/>
  <c r="BW1487" i="1"/>
  <c r="BV1487" i="1"/>
  <c r="BY1277" i="1"/>
  <c r="BX1277" i="1"/>
  <c r="BW1277" i="1"/>
  <c r="BV1277" i="1"/>
  <c r="BX577" i="1"/>
  <c r="BW577" i="1"/>
  <c r="BY577" i="1"/>
  <c r="BV577" i="1"/>
  <c r="CA1956" i="1"/>
  <c r="CC1270" i="1"/>
  <c r="CA1270" i="1"/>
  <c r="CC1273" i="1" s="1"/>
  <c r="BY2176" i="1"/>
  <c r="BX2176" i="1"/>
  <c r="BW2176" i="1"/>
  <c r="BV2176" i="1"/>
  <c r="BY1571" i="1"/>
  <c r="BX1571" i="1"/>
  <c r="BW1571" i="1"/>
  <c r="BV1571" i="1"/>
  <c r="BY2005" i="1"/>
  <c r="BX2005" i="1"/>
  <c r="BW2005" i="1"/>
  <c r="BV2005" i="1"/>
  <c r="BY1795" i="1"/>
  <c r="BX1795" i="1"/>
  <c r="BW1795" i="1"/>
  <c r="BV1795" i="1"/>
  <c r="BY1767" i="1"/>
  <c r="BX1767" i="1"/>
  <c r="BW1767" i="1"/>
  <c r="BV1767" i="1"/>
  <c r="CA69" i="1"/>
  <c r="CC1525" i="1" l="1"/>
  <c r="CA1767" i="1"/>
  <c r="CC1770" i="1" s="1"/>
  <c r="CC1767" i="1"/>
  <c r="CA2005" i="1"/>
  <c r="CC2008" i="1" s="1"/>
  <c r="CC2005" i="1"/>
  <c r="CA577" i="1"/>
  <c r="CC580" i="1" s="1"/>
  <c r="CC577" i="1"/>
  <c r="CA1487" i="1"/>
  <c r="CC1490" i="1" s="1"/>
  <c r="CC1487" i="1"/>
  <c r="CA1543" i="1"/>
  <c r="CC1546" i="1" s="1"/>
  <c r="CC1543" i="1"/>
  <c r="CC3531" i="1"/>
  <c r="CA3531" i="1"/>
  <c r="CA3023" i="1"/>
  <c r="CA1980" i="1"/>
  <c r="CC339" i="1"/>
  <c r="CA339" i="1"/>
  <c r="CC335" i="1"/>
  <c r="CC1900" i="1"/>
  <c r="CA1900" i="1"/>
  <c r="CC1903" i="1" s="1"/>
  <c r="CC1914" i="1"/>
  <c r="CA1914" i="1"/>
  <c r="CC1917" i="1" s="1"/>
  <c r="CC1424" i="1"/>
  <c r="CA1424" i="1"/>
  <c r="CC1427" i="1" s="1"/>
  <c r="CC1760" i="1"/>
  <c r="CA1760" i="1"/>
  <c r="CC1763" i="1" s="1"/>
  <c r="CC1676" i="1"/>
  <c r="CA1676" i="1"/>
  <c r="CC1679" i="1" s="1"/>
  <c r="CC2635" i="1"/>
  <c r="CA2635" i="1"/>
  <c r="CC2638" i="1" s="1"/>
  <c r="CC38" i="1"/>
  <c r="CA38" i="1"/>
  <c r="CC41" i="1" s="1"/>
  <c r="CA3622" i="1"/>
  <c r="CC3622" i="1"/>
  <c r="CC2964" i="1"/>
  <c r="CA2964" i="1"/>
  <c r="CC2967" i="1" s="1"/>
  <c r="CC1462" i="1"/>
  <c r="CC3363" i="1"/>
  <c r="CA3363" i="1"/>
  <c r="CC2946" i="1"/>
  <c r="CC1858" i="1"/>
  <c r="CA1858" i="1"/>
  <c r="CC1861" i="1" s="1"/>
  <c r="CC500" i="1"/>
  <c r="CA500" i="1"/>
  <c r="CC503" i="1" s="1"/>
  <c r="CC3293" i="1"/>
  <c r="CA3293" i="1"/>
  <c r="CC3296" i="1" s="1"/>
  <c r="CC2530" i="1"/>
  <c r="CA2530" i="1"/>
  <c r="CC2533" i="1" s="1"/>
  <c r="CC3279" i="1"/>
  <c r="CA3279" i="1"/>
  <c r="CC3282" i="1" s="1"/>
  <c r="CC3223" i="1"/>
  <c r="CA3223" i="1"/>
  <c r="CC3226" i="1" s="1"/>
  <c r="CA2834" i="1"/>
  <c r="CA2337" i="1"/>
  <c r="CA2785" i="1"/>
  <c r="CA2064" i="1"/>
  <c r="CA2757" i="1"/>
  <c r="CA1434" i="1"/>
  <c r="CC3559" i="1"/>
  <c r="CC3562" i="1" s="1"/>
  <c r="CA1504" i="1"/>
  <c r="CA1392" i="1"/>
  <c r="CA3566" i="1"/>
  <c r="CC3569" i="1" s="1"/>
  <c r="CC3566" i="1"/>
  <c r="CA1476" i="1"/>
  <c r="CA1560" i="1"/>
  <c r="CC395" i="1"/>
  <c r="CA395" i="1"/>
  <c r="CC2411" i="1"/>
  <c r="CA2411" i="1"/>
  <c r="CC3314" i="1"/>
  <c r="CA3314" i="1"/>
  <c r="CA2365" i="1"/>
  <c r="CA2862" i="1"/>
  <c r="CA2736" i="1"/>
  <c r="CA3114" i="1"/>
  <c r="CC885" i="1"/>
  <c r="CA885" i="1"/>
  <c r="CC1704" i="1"/>
  <c r="CA1704" i="1"/>
  <c r="CC1816" i="1"/>
  <c r="CA1816" i="1"/>
  <c r="CA2225" i="1"/>
  <c r="CC612" i="1"/>
  <c r="CA612" i="1"/>
  <c r="CC615" i="1" s="1"/>
  <c r="CC1410" i="1"/>
  <c r="CA1410" i="1"/>
  <c r="CC1413" i="1" s="1"/>
  <c r="CC1928" i="1"/>
  <c r="CA1928" i="1"/>
  <c r="CC1931" i="1" s="1"/>
  <c r="CC416" i="1"/>
  <c r="CA416" i="1"/>
  <c r="CC419" i="1" s="1"/>
  <c r="CC2901" i="1"/>
  <c r="CA1525" i="1"/>
  <c r="CC1592" i="1"/>
  <c r="CA1592" i="1"/>
  <c r="CC1595" i="1" s="1"/>
  <c r="CA3650" i="1"/>
  <c r="CC3650" i="1"/>
  <c r="CA3240" i="1"/>
  <c r="CA2211" i="1"/>
  <c r="CC2656" i="1"/>
  <c r="CC2659" i="1" s="1"/>
  <c r="CC556" i="1"/>
  <c r="CA556" i="1"/>
  <c r="CA2652" i="1"/>
  <c r="CA3356" i="1"/>
  <c r="CC3356" i="1"/>
  <c r="CA1865" i="1"/>
  <c r="CC1865" i="1"/>
  <c r="CA2019" i="1"/>
  <c r="CC2019" i="1"/>
  <c r="CA2008" i="1"/>
  <c r="CA3370" i="1"/>
  <c r="CC3373" i="1" s="1"/>
  <c r="CC3370" i="1"/>
  <c r="CA1375" i="1"/>
  <c r="CC1378" i="1" s="1"/>
  <c r="CC1375" i="1"/>
  <c r="CA1207" i="1"/>
  <c r="CC1210" i="1" s="1"/>
  <c r="CC1207" i="1"/>
  <c r="CC2117" i="1"/>
  <c r="CA2117" i="1"/>
  <c r="CC3398" i="1"/>
  <c r="CA3398" i="1"/>
  <c r="CC3300" i="1"/>
  <c r="CA3300" i="1"/>
  <c r="CA769" i="1"/>
  <c r="CC822" i="1"/>
  <c r="CA822" i="1"/>
  <c r="CC825" i="1" s="1"/>
  <c r="CC2558" i="1"/>
  <c r="CA2558" i="1"/>
  <c r="CC2561" i="1" s="1"/>
  <c r="CA3489" i="1"/>
  <c r="CC3489" i="1"/>
  <c r="CA3639" i="1"/>
  <c r="CC2369" i="1"/>
  <c r="CA2369" i="1"/>
  <c r="CA1875" i="1"/>
  <c r="CC2460" i="1"/>
  <c r="CA2460" i="1"/>
  <c r="CC2463" i="1" s="1"/>
  <c r="CC2124" i="1"/>
  <c r="CA2124" i="1"/>
  <c r="CC2127" i="1" s="1"/>
  <c r="CA2638" i="1"/>
  <c r="CC2838" i="1"/>
  <c r="CA2838" i="1"/>
  <c r="CC1340" i="1"/>
  <c r="CA1340" i="1"/>
  <c r="CC2579" i="1"/>
  <c r="CA2579" i="1"/>
  <c r="CC1354" i="1"/>
  <c r="CA1354" i="1"/>
  <c r="CC3027" i="1"/>
  <c r="CA3027" i="1"/>
  <c r="CC206" i="1"/>
  <c r="CA206" i="1"/>
  <c r="CC2194" i="1"/>
  <c r="CA2194" i="1"/>
  <c r="CC3594" i="1"/>
  <c r="CA3594" i="1"/>
  <c r="CC31" i="1"/>
  <c r="CA31" i="1"/>
  <c r="CA503" i="1"/>
  <c r="CC594" i="1"/>
  <c r="CA3296" i="1"/>
  <c r="CC2323" i="1"/>
  <c r="CA2533" i="1"/>
  <c r="CC598" i="1"/>
  <c r="CA598" i="1"/>
  <c r="CC601" i="1" s="1"/>
  <c r="CA2876" i="1"/>
  <c r="CA1179" i="1"/>
  <c r="CC1182" i="1" s="1"/>
  <c r="CC1179" i="1"/>
  <c r="CA2684" i="1"/>
  <c r="CC2687" i="1" s="1"/>
  <c r="CC2684" i="1"/>
  <c r="CA2691" i="1"/>
  <c r="CC2694" i="1" s="1"/>
  <c r="CA2768" i="1"/>
  <c r="CC2768" i="1"/>
  <c r="CA1319" i="1"/>
  <c r="CC1319" i="1"/>
  <c r="CA3569" i="1"/>
  <c r="CA1781" i="1"/>
  <c r="CC1784" i="1" s="1"/>
  <c r="CC1781" i="1"/>
  <c r="CA398" i="1"/>
  <c r="CA2414" i="1"/>
  <c r="CC3286" i="1"/>
  <c r="CA3286" i="1"/>
  <c r="CA3317" i="1"/>
  <c r="CA2148" i="1"/>
  <c r="CC367" i="1"/>
  <c r="CA367" i="1"/>
  <c r="CA2645" i="1"/>
  <c r="CC2404" i="1"/>
  <c r="CA2404" i="1"/>
  <c r="CC2407" i="1" s="1"/>
  <c r="CC1658" i="1"/>
  <c r="CC1025" i="1"/>
  <c r="CA1025" i="1"/>
  <c r="CC3608" i="1"/>
  <c r="CA3608" i="1"/>
  <c r="CA888" i="1"/>
  <c r="CC2397" i="1"/>
  <c r="CA2397" i="1"/>
  <c r="CC2400" i="1" s="1"/>
  <c r="CC3251" i="1"/>
  <c r="CA3251" i="1"/>
  <c r="CC3254" i="1" s="1"/>
  <c r="CC3433" i="1"/>
  <c r="CA3433" i="1"/>
  <c r="CC3436" i="1" s="1"/>
  <c r="CC192" i="1"/>
  <c r="CA192" i="1"/>
  <c r="CC195" i="1" s="1"/>
  <c r="CA1469" i="1"/>
  <c r="CA1315" i="1"/>
  <c r="CA1511" i="1"/>
  <c r="CA3352" i="1"/>
  <c r="CA419" i="1"/>
  <c r="CC1756" i="1"/>
  <c r="CA2901" i="1"/>
  <c r="CC2904" i="1" s="1"/>
  <c r="CA1371" i="1"/>
  <c r="CA2600" i="1"/>
  <c r="CC2603" i="1" s="1"/>
  <c r="CC2502" i="1"/>
  <c r="CA2502" i="1"/>
  <c r="CA3653" i="1"/>
  <c r="CC2432" i="1"/>
  <c r="CA2432" i="1"/>
  <c r="CC2435" i="1" s="1"/>
  <c r="CC2537" i="1"/>
  <c r="CA2537" i="1"/>
  <c r="CC2540" i="1" s="1"/>
  <c r="CA2614" i="1"/>
  <c r="CC2617" i="1" s="1"/>
  <c r="CC2334" i="1"/>
  <c r="CC2337" i="1" s="1"/>
  <c r="CA3359" i="1"/>
  <c r="CA1868" i="1"/>
  <c r="CA2022" i="1"/>
  <c r="CA1770" i="1"/>
  <c r="CA1490" i="1"/>
  <c r="CA1546" i="1"/>
  <c r="CA1991" i="1"/>
  <c r="CC1991" i="1"/>
  <c r="CC1788" i="1"/>
  <c r="CA1788" i="1"/>
  <c r="CC1791" i="1" s="1"/>
  <c r="CA580" i="1"/>
  <c r="CA2810" i="1"/>
  <c r="CC2813" i="1" s="1"/>
  <c r="CC2810" i="1"/>
  <c r="CA2796" i="1"/>
  <c r="CC2799" i="1" s="1"/>
  <c r="CC2796" i="1"/>
  <c r="CC2029" i="1"/>
  <c r="CA1994" i="1"/>
  <c r="CC2775" i="1"/>
  <c r="CC2778" i="1" s="1"/>
  <c r="CC1158" i="1"/>
  <c r="CC1161" i="1" s="1"/>
  <c r="CA3373" i="1"/>
  <c r="CA1378" i="1"/>
  <c r="CA1210" i="1"/>
  <c r="CC2103" i="1"/>
  <c r="CA2103" i="1"/>
  <c r="CC2106" i="1" s="1"/>
  <c r="CA2120" i="1"/>
  <c r="CC199" i="1"/>
  <c r="CA199" i="1"/>
  <c r="CA3401" i="1"/>
  <c r="CA3303" i="1"/>
  <c r="CC2131" i="1"/>
  <c r="CA2131" i="1"/>
  <c r="CC3181" i="1"/>
  <c r="CA3181" i="1"/>
  <c r="CC2523" i="1"/>
  <c r="CA2523" i="1"/>
  <c r="CA2278" i="1"/>
  <c r="CC2281" i="1" s="1"/>
  <c r="CC2278" i="1"/>
  <c r="CA727" i="1"/>
  <c r="CC461" i="1"/>
  <c r="CC948" i="1"/>
  <c r="CA948" i="1"/>
  <c r="CA2561" i="1"/>
  <c r="CC720" i="1"/>
  <c r="CC1606" i="1"/>
  <c r="CA1606" i="1"/>
  <c r="CC1095" i="1"/>
  <c r="CA1095" i="1"/>
  <c r="CA2586" i="1"/>
  <c r="CC2589" i="1" s="1"/>
  <c r="CC412" i="1"/>
  <c r="CC188" i="1"/>
  <c r="CC857" i="1"/>
  <c r="CA857" i="1"/>
  <c r="CC860" i="1" s="1"/>
  <c r="CC871" i="1"/>
  <c r="CA871" i="1"/>
  <c r="CC874" i="1" s="1"/>
  <c r="CC3069" i="1"/>
  <c r="CA3069" i="1"/>
  <c r="CC3072" i="1" s="1"/>
  <c r="CC1382" i="1"/>
  <c r="CA1382" i="1"/>
  <c r="CC1385" i="1" s="1"/>
  <c r="CA2463" i="1"/>
  <c r="CA2127" i="1"/>
  <c r="CA1735" i="1"/>
  <c r="CA1189" i="1"/>
  <c r="CA2582" i="1"/>
  <c r="CA3030" i="1"/>
  <c r="CA209" i="1"/>
  <c r="CA2197" i="1"/>
  <c r="CC2253" i="1"/>
  <c r="CA34" i="1"/>
  <c r="CC2621" i="1"/>
  <c r="CA2621" i="1"/>
  <c r="CC2624" i="1" s="1"/>
  <c r="CC3461" i="1"/>
  <c r="CA3461" i="1"/>
  <c r="CC3464" i="1" s="1"/>
  <c r="CC2446" i="1"/>
  <c r="CA2446" i="1"/>
  <c r="CC2449" i="1" s="1"/>
  <c r="CC3681" i="1"/>
  <c r="CC262" i="1"/>
  <c r="CA262" i="1"/>
  <c r="CA2386" i="1"/>
  <c r="CA2306" i="1"/>
  <c r="CC2306" i="1"/>
  <c r="CA801" i="1"/>
  <c r="CC801" i="1"/>
  <c r="CA1182" i="1"/>
  <c r="CA2687" i="1"/>
  <c r="CA633" i="1"/>
  <c r="CC633" i="1"/>
  <c r="CA2771" i="1"/>
  <c r="CA1322" i="1"/>
  <c r="CA1784" i="1"/>
  <c r="CC325" i="1"/>
  <c r="CA325" i="1"/>
  <c r="CC3006" i="1"/>
  <c r="CA3006" i="1"/>
  <c r="CC2481" i="1"/>
  <c r="CA2481" i="1"/>
  <c r="CA3289" i="1"/>
  <c r="CA2978" i="1"/>
  <c r="CC2978" i="1"/>
  <c r="CC2467" i="1"/>
  <c r="CA2467" i="1"/>
  <c r="CC2470" i="1" s="1"/>
  <c r="CC3272" i="1"/>
  <c r="CA3272" i="1"/>
  <c r="CC3275" i="1" s="1"/>
  <c r="CA370" i="1"/>
  <c r="CA643" i="1"/>
  <c r="CA276" i="1"/>
  <c r="CC279" i="1" s="1"/>
  <c r="CC447" i="1"/>
  <c r="CC1200" i="1"/>
  <c r="CA1200" i="1"/>
  <c r="CC1203" i="1" s="1"/>
  <c r="CC1172" i="1"/>
  <c r="CA1172" i="1"/>
  <c r="CC1175" i="1" s="1"/>
  <c r="CC1718" i="1"/>
  <c r="CA1718" i="1"/>
  <c r="CC1721" i="1" s="1"/>
  <c r="CA2407" i="1"/>
  <c r="CC1802" i="1"/>
  <c r="CA1802" i="1"/>
  <c r="CC2733" i="1"/>
  <c r="CA2733" i="1"/>
  <c r="CC899" i="1"/>
  <c r="CA899" i="1"/>
  <c r="CA587" i="1"/>
  <c r="CA2344" i="1"/>
  <c r="CC881" i="1"/>
  <c r="CC3664" i="1"/>
  <c r="CA3664" i="1"/>
  <c r="CC3667" i="1" s="1"/>
  <c r="CA1028" i="1"/>
  <c r="CC318" i="1"/>
  <c r="CA318" i="1"/>
  <c r="CC430" i="1"/>
  <c r="CA430" i="1"/>
  <c r="CA3254" i="1"/>
  <c r="CA3436" i="1"/>
  <c r="CA195" i="1"/>
  <c r="CA1987" i="1"/>
  <c r="CA1889" i="1"/>
  <c r="CA2572" i="1"/>
  <c r="CC3146" i="1"/>
  <c r="CA3146" i="1"/>
  <c r="CA1287" i="1"/>
  <c r="CC3321" i="1"/>
  <c r="CA3321" i="1"/>
  <c r="CC3324" i="1" s="1"/>
  <c r="CC3405" i="1"/>
  <c r="CA3405" i="1"/>
  <c r="CC3408" i="1" s="1"/>
  <c r="CC3083" i="1"/>
  <c r="CA3083" i="1"/>
  <c r="CC3086" i="1" s="1"/>
  <c r="CC1081" i="1"/>
  <c r="CA1081" i="1"/>
  <c r="CC1084" i="1" s="1"/>
  <c r="CC1067" i="1"/>
  <c r="CA1067" i="1"/>
  <c r="CC1070" i="1" s="1"/>
  <c r="CA2505" i="1"/>
  <c r="CA2435" i="1"/>
  <c r="CA2540" i="1"/>
  <c r="CA2288" i="1"/>
  <c r="CA1438" i="1"/>
  <c r="CC1441" i="1" s="1"/>
  <c r="CA1711" i="1"/>
  <c r="CC1714" i="1" s="1"/>
  <c r="CC1711" i="1"/>
  <c r="CA2890" i="1"/>
  <c r="CA1893" i="1"/>
  <c r="CC1893" i="1"/>
  <c r="CA1627" i="1"/>
  <c r="CC1627" i="1"/>
  <c r="CC423" i="1"/>
  <c r="CA423" i="1"/>
  <c r="CC426" i="1" s="1"/>
  <c r="CC465" i="1"/>
  <c r="CA465" i="1"/>
  <c r="CC468" i="1" s="1"/>
  <c r="CC710" i="1"/>
  <c r="CA710" i="1"/>
  <c r="CC713" i="1" s="1"/>
  <c r="CC752" i="1"/>
  <c r="CA752" i="1"/>
  <c r="CC755" i="1" s="1"/>
  <c r="CC353" i="1"/>
  <c r="CA353" i="1"/>
  <c r="CC356" i="1" s="1"/>
  <c r="CC780" i="1"/>
  <c r="CA780" i="1"/>
  <c r="CC783" i="1" s="1"/>
  <c r="CC3636" i="1"/>
  <c r="CA3636" i="1"/>
  <c r="CC3639" i="1" s="1"/>
  <c r="CC2393" i="1"/>
  <c r="CC1872" i="1"/>
  <c r="CA1872" i="1"/>
  <c r="CA3072" i="1"/>
  <c r="CC3307" i="1"/>
  <c r="CA3307" i="1"/>
  <c r="CC3310" i="1" s="1"/>
  <c r="CC2376" i="1"/>
  <c r="CC2379" i="1" s="1"/>
  <c r="CC3580" i="1"/>
  <c r="CA3580" i="1"/>
  <c r="CC1662" i="1"/>
  <c r="CA1662" i="1"/>
  <c r="CC402" i="1"/>
  <c r="CA402" i="1"/>
  <c r="CC3384" i="1"/>
  <c r="CC3387" i="1" s="1"/>
  <c r="CA3597" i="1"/>
  <c r="CC1830" i="1"/>
  <c r="CA1830" i="1"/>
  <c r="CC220" i="1"/>
  <c r="CA220" i="1"/>
  <c r="CC2383" i="1"/>
  <c r="CA2383" i="1"/>
  <c r="CC297" i="1"/>
  <c r="CA297" i="1"/>
  <c r="CC451" i="1"/>
  <c r="CA451" i="1"/>
  <c r="CA3538" i="1"/>
  <c r="CC3541" i="1" s="1"/>
  <c r="CC3538" i="1"/>
  <c r="CA1907" i="1"/>
  <c r="CC1910" i="1" s="1"/>
  <c r="CC1907" i="1"/>
  <c r="CA1221" i="1"/>
  <c r="CC1224" i="1" s="1"/>
  <c r="CC1221" i="1"/>
  <c r="CA2075" i="1"/>
  <c r="CC2078" i="1" s="1"/>
  <c r="CC2075" i="1"/>
  <c r="CA1949" i="1"/>
  <c r="CC1952" i="1" s="1"/>
  <c r="CC1949" i="1"/>
  <c r="CA563" i="1"/>
  <c r="CC566" i="1" s="1"/>
  <c r="CC563" i="1"/>
  <c r="CA1347" i="1"/>
  <c r="CC1350" i="1" s="1"/>
  <c r="CC1347" i="1"/>
  <c r="CA1333" i="1"/>
  <c r="CC1336" i="1" s="1"/>
  <c r="CC1333" i="1"/>
  <c r="CA1823" i="1"/>
  <c r="CC1826" i="1" s="1"/>
  <c r="CC1823" i="1"/>
  <c r="CC2089" i="1"/>
  <c r="CA2089" i="1"/>
  <c r="CA1935" i="1"/>
  <c r="CC1938" i="1" s="1"/>
  <c r="CC1935" i="1"/>
  <c r="CA2981" i="1"/>
  <c r="CC2229" i="1"/>
  <c r="CA2229" i="1"/>
  <c r="CC2232" i="1" s="1"/>
  <c r="CA1140" i="1"/>
  <c r="CC2677" i="1"/>
  <c r="CA2677" i="1"/>
  <c r="CA3475" i="1"/>
  <c r="CC3478" i="1" s="1"/>
  <c r="CC3475" i="1"/>
  <c r="CC3160" i="1"/>
  <c r="CA3160" i="1"/>
  <c r="CC2264" i="1"/>
  <c r="CC2267" i="1" s="1"/>
  <c r="CA902" i="1"/>
  <c r="CC2341" i="1"/>
  <c r="CA2341" i="1"/>
  <c r="CC1742" i="1"/>
  <c r="CA3611" i="1"/>
  <c r="CA2400" i="1"/>
  <c r="CC1119" i="1"/>
  <c r="CA2628" i="1"/>
  <c r="CC2631" i="1" s="1"/>
  <c r="CC2551" i="1"/>
  <c r="CA2551" i="1"/>
  <c r="CC2554" i="1" s="1"/>
  <c r="CC839" i="1"/>
  <c r="CC2572" i="1"/>
  <c r="CA3086" i="1"/>
  <c r="CA1084" i="1"/>
  <c r="CC3394" i="1"/>
  <c r="CC2859" i="1"/>
  <c r="CC2862" i="1" s="1"/>
  <c r="CC2957" i="1"/>
  <c r="CC2960" i="1" s="1"/>
  <c r="CC3195" i="1"/>
  <c r="CA3195" i="1"/>
  <c r="CA2642" i="1"/>
  <c r="CC2645" i="1" s="1"/>
  <c r="CC2593" i="1"/>
  <c r="CA2593" i="1"/>
  <c r="CC2596" i="1" s="1"/>
  <c r="CC3041" i="1"/>
  <c r="CA3041" i="1"/>
  <c r="CC3044" i="1" s="1"/>
  <c r="CC2285" i="1"/>
  <c r="CA2285" i="1"/>
  <c r="CC2288" i="1" s="1"/>
  <c r="CA1714" i="1"/>
  <c r="CA3524" i="1"/>
  <c r="CC3527" i="1" s="1"/>
  <c r="CC3524" i="1"/>
  <c r="CA1795" i="1"/>
  <c r="CC1798" i="1" s="1"/>
  <c r="CC1795" i="1"/>
  <c r="CA1571" i="1"/>
  <c r="CC1574" i="1" s="1"/>
  <c r="CC1571" i="1"/>
  <c r="CA1277" i="1"/>
  <c r="CC1280" i="1" s="1"/>
  <c r="CC1277" i="1"/>
  <c r="CA1896" i="1"/>
  <c r="CA689" i="1"/>
  <c r="CC689" i="1"/>
  <c r="CA1630" i="1"/>
  <c r="CC2544" i="1"/>
  <c r="CA2544" i="1"/>
  <c r="CC766" i="1"/>
  <c r="CA766" i="1"/>
  <c r="CC283" i="1"/>
  <c r="CA283" i="1"/>
  <c r="CA3387" i="1"/>
  <c r="CC269" i="1"/>
  <c r="CA269" i="1"/>
  <c r="CC272" i="1" s="1"/>
  <c r="CC437" i="1"/>
  <c r="CA437" i="1"/>
  <c r="CC440" i="1" s="1"/>
  <c r="CC1536" i="1"/>
  <c r="CA1536" i="1"/>
  <c r="CC1539" i="1" s="1"/>
  <c r="CC1746" i="1"/>
  <c r="CA1746" i="1"/>
  <c r="CC1749" i="1" s="1"/>
  <c r="CC1564" i="1"/>
  <c r="CA1564" i="1"/>
  <c r="CC1567" i="1" s="1"/>
  <c r="CC1480" i="1"/>
  <c r="CA1480" i="1"/>
  <c r="CC1483" i="1" s="1"/>
  <c r="CA3310" i="1"/>
  <c r="CC2565" i="1"/>
  <c r="CA2565" i="1"/>
  <c r="CC3685" i="1"/>
  <c r="CA3685" i="1"/>
  <c r="CA2316" i="1"/>
  <c r="CC3510" i="1"/>
  <c r="CA3510" i="1"/>
  <c r="CC3513" i="1" s="1"/>
  <c r="CA405" i="1"/>
  <c r="CC1196" i="1"/>
  <c r="CC2299" i="1"/>
  <c r="CA2299" i="1"/>
  <c r="CC2302" i="1" s="1"/>
  <c r="CC1620" i="1"/>
  <c r="CA1620" i="1"/>
  <c r="CC1623" i="1" s="1"/>
  <c r="CC941" i="1"/>
  <c r="CA941" i="1"/>
  <c r="CC944" i="1" s="1"/>
  <c r="CC2999" i="1"/>
  <c r="CA2999" i="1"/>
  <c r="CC3002" i="1" s="1"/>
  <c r="CC2180" i="1"/>
  <c r="CA2180" i="1"/>
  <c r="CC2183" i="1" s="1"/>
  <c r="CC3132" i="1"/>
  <c r="CA3132" i="1"/>
  <c r="CC3135" i="1" s="1"/>
  <c r="CC108" i="1"/>
  <c r="CA108" i="1"/>
  <c r="CC111" i="1" s="1"/>
  <c r="CC2152" i="1"/>
  <c r="CA2152" i="1"/>
  <c r="CC2155" i="1" s="1"/>
  <c r="CA300" i="1"/>
  <c r="CA454" i="1"/>
  <c r="CA3541" i="1"/>
  <c r="CA1910" i="1"/>
  <c r="CA1224" i="1"/>
  <c r="CA2078" i="1"/>
  <c r="CA1952" i="1"/>
  <c r="CA1350" i="1"/>
  <c r="CA1336" i="1"/>
  <c r="CA1826" i="1"/>
  <c r="CA2092" i="1"/>
  <c r="CA1938" i="1"/>
  <c r="CC311" i="1"/>
  <c r="CA311" i="1"/>
  <c r="CC314" i="1" s="1"/>
  <c r="CA2659" i="1"/>
  <c r="CC3139" i="1"/>
  <c r="CA3139" i="1"/>
  <c r="CC2243" i="1"/>
  <c r="CA2243" i="1"/>
  <c r="CC3545" i="1"/>
  <c r="CA3545" i="1"/>
  <c r="CC87" i="1"/>
  <c r="CA87" i="1"/>
  <c r="CC2439" i="1"/>
  <c r="CA2439" i="1"/>
  <c r="CC2663" i="1"/>
  <c r="CA2663" i="1"/>
  <c r="CA1973" i="1"/>
  <c r="CA1945" i="1"/>
  <c r="CC178" i="1"/>
  <c r="CA178" i="1"/>
  <c r="CC570" i="1"/>
  <c r="CA570" i="1"/>
  <c r="CC3671" i="1"/>
  <c r="CA3671" i="1"/>
  <c r="CC1578" i="1"/>
  <c r="CA1578" i="1"/>
  <c r="CA2554" i="1"/>
  <c r="CC1466" i="1"/>
  <c r="CA1466" i="1"/>
  <c r="CC1469" i="1" s="1"/>
  <c r="CC1312" i="1"/>
  <c r="CA1312" i="1"/>
  <c r="CC1315" i="1" s="1"/>
  <c r="CC1984" i="1"/>
  <c r="CA1984" i="1"/>
  <c r="CC1987" i="1" s="1"/>
  <c r="CC1886" i="1"/>
  <c r="CA1886" i="1"/>
  <c r="CC1889" i="1" s="1"/>
  <c r="CC1508" i="1"/>
  <c r="CA1508" i="1"/>
  <c r="CC1511" i="1" s="1"/>
  <c r="CC388" i="1"/>
  <c r="CA388" i="1"/>
  <c r="CC391" i="1" s="1"/>
  <c r="CC528" i="1"/>
  <c r="CA528" i="1"/>
  <c r="CC531" i="1" s="1"/>
  <c r="CA2330" i="1"/>
  <c r="CC2236" i="1"/>
  <c r="CA2236" i="1"/>
  <c r="CC1368" i="1"/>
  <c r="CA1368" i="1"/>
  <c r="CA2596" i="1"/>
  <c r="CA3044" i="1"/>
  <c r="CA605" i="1"/>
  <c r="CC608" i="1" s="1"/>
  <c r="CC605" i="1"/>
  <c r="CA2033" i="1"/>
  <c r="CC2036" i="1" s="1"/>
  <c r="CC2033" i="1"/>
  <c r="CA1809" i="1"/>
  <c r="CC1812" i="1" s="1"/>
  <c r="CC1809" i="1"/>
  <c r="CC3338" i="1"/>
  <c r="CA1361" i="1"/>
  <c r="CC1361" i="1"/>
  <c r="CA535" i="1"/>
  <c r="CC535" i="1"/>
  <c r="CA1798" i="1"/>
  <c r="CA1574" i="1"/>
  <c r="CA1280" i="1"/>
  <c r="CA1364" i="1"/>
  <c r="CA2740" i="1"/>
  <c r="CC2740" i="1"/>
  <c r="CA1963" i="1"/>
  <c r="CC1963" i="1"/>
  <c r="CA692" i="1"/>
  <c r="CA549" i="1"/>
  <c r="CC552" i="1" s="1"/>
  <c r="CC549" i="1"/>
  <c r="CA2047" i="1"/>
  <c r="CC2050" i="1" s="1"/>
  <c r="CC2047" i="1"/>
  <c r="CA1921" i="1"/>
  <c r="CC1924" i="1" s="1"/>
  <c r="CC1921" i="1"/>
  <c r="CA1305" i="1"/>
  <c r="CC1308" i="1" s="1"/>
  <c r="CC1305" i="1"/>
  <c r="CA2547" i="1"/>
  <c r="CC3188" i="1"/>
  <c r="CA3188" i="1"/>
  <c r="CC3191" i="1" s="1"/>
  <c r="CC2201" i="1"/>
  <c r="CA2201" i="1"/>
  <c r="CC2204" i="1" s="1"/>
  <c r="CC83" i="1"/>
  <c r="CC255" i="1"/>
  <c r="CA255" i="1"/>
  <c r="CC2141" i="1"/>
  <c r="CC2495" i="1"/>
  <c r="CA2495" i="1"/>
  <c r="CC2498" i="1" s="1"/>
  <c r="CA1462" i="1"/>
  <c r="CC724" i="1"/>
  <c r="CA724" i="1"/>
  <c r="CA286" i="1"/>
  <c r="CC293" i="1"/>
  <c r="CA272" i="1"/>
  <c r="CA440" i="1"/>
  <c r="CC132" i="1"/>
  <c r="CA1427" i="1"/>
  <c r="CA1763" i="1"/>
  <c r="CA1679" i="1"/>
  <c r="CC2068" i="1"/>
  <c r="CA2068" i="1"/>
  <c r="CC3055" i="1"/>
  <c r="CA3055" i="1"/>
  <c r="CA2883" i="1"/>
  <c r="CC3121" i="1"/>
  <c r="CA3048" i="1"/>
  <c r="CC3051" i="1" s="1"/>
  <c r="CA2568" i="1"/>
  <c r="CA3583" i="1"/>
  <c r="CA3688" i="1"/>
  <c r="CC2313" i="1"/>
  <c r="CA2313" i="1"/>
  <c r="CC1732" i="1"/>
  <c r="CA1732" i="1"/>
  <c r="CC1186" i="1"/>
  <c r="CA1186" i="1"/>
  <c r="CC2054" i="1"/>
  <c r="CA2054" i="1"/>
  <c r="CC2705" i="1"/>
  <c r="CA2705" i="1"/>
  <c r="CC2040" i="1"/>
  <c r="CA2040" i="1"/>
  <c r="CC1697" i="1"/>
  <c r="CC1700" i="1" s="1"/>
  <c r="CC979" i="1"/>
  <c r="CA2897" i="1"/>
  <c r="CC136" i="1"/>
  <c r="CA136" i="1"/>
  <c r="CC139" i="1" s="1"/>
  <c r="CA944" i="1"/>
  <c r="CA3002" i="1"/>
  <c r="CA2183" i="1"/>
  <c r="CA3135" i="1"/>
  <c r="CA223" i="1"/>
  <c r="CA111" i="1"/>
  <c r="CA2155" i="1"/>
  <c r="CA2712" i="1"/>
  <c r="CC2715" i="1" s="1"/>
  <c r="CC2712" i="1"/>
  <c r="CA1235" i="1"/>
  <c r="CC1238" i="1" s="1"/>
  <c r="CC1235" i="1"/>
  <c r="CC2792" i="1"/>
  <c r="CA619" i="1"/>
  <c r="CC619" i="1"/>
  <c r="CA1725" i="1"/>
  <c r="CC1725" i="1"/>
  <c r="CC2722" i="1"/>
  <c r="CA1445" i="1"/>
  <c r="CC1448" i="1" s="1"/>
  <c r="CC1445" i="1"/>
  <c r="CA2726" i="1"/>
  <c r="CC2729" i="1" s="1"/>
  <c r="CC2726" i="1"/>
  <c r="CA3349" i="1"/>
  <c r="CC3352" i="1" s="1"/>
  <c r="CC1553" i="1"/>
  <c r="CA566" i="1"/>
  <c r="CA1613" i="1"/>
  <c r="CC1613" i="1"/>
  <c r="CA3552" i="1"/>
  <c r="CC3552" i="1"/>
  <c r="CA1263" i="1"/>
  <c r="CC1263" i="1"/>
  <c r="CA314" i="1"/>
  <c r="CA3142" i="1"/>
  <c r="CA2246" i="1"/>
  <c r="CC2173" i="1"/>
  <c r="CA2173" i="1"/>
  <c r="CC227" i="1"/>
  <c r="CA227" i="1"/>
  <c r="CA2817" i="1"/>
  <c r="CC2820" i="1" s="1"/>
  <c r="CC2817" i="1"/>
  <c r="CC2453" i="1"/>
  <c r="CA2453" i="1"/>
  <c r="CA90" i="1"/>
  <c r="CA2442" i="1"/>
  <c r="CC381" i="1"/>
  <c r="CA381" i="1"/>
  <c r="CC640" i="1"/>
  <c r="CA640" i="1"/>
  <c r="CC479" i="1"/>
  <c r="CA479" i="1"/>
  <c r="CA2145" i="1"/>
  <c r="CC2148" i="1" s="1"/>
  <c r="CA2666" i="1"/>
  <c r="CC160" i="1"/>
  <c r="CC584" i="1"/>
  <c r="CA584" i="1"/>
  <c r="CC587" i="1" s="1"/>
  <c r="CC2257" i="1"/>
  <c r="CA2257" i="1"/>
  <c r="CC2260" i="1" s="1"/>
  <c r="CA181" i="1"/>
  <c r="CC983" i="1"/>
  <c r="CA983" i="1"/>
  <c r="CC3587" i="1"/>
  <c r="CA3587" i="1"/>
  <c r="CC3615" i="1"/>
  <c r="CA3615" i="1"/>
  <c r="CC3601" i="1"/>
  <c r="CA3601" i="1"/>
  <c r="CC3450" i="1"/>
  <c r="CA3674" i="1"/>
  <c r="CA1707" i="1"/>
  <c r="CC909" i="1"/>
  <c r="CC2418" i="1"/>
  <c r="CA2418" i="1"/>
  <c r="CC2362" i="1"/>
  <c r="CC2365" i="1" s="1"/>
  <c r="CA615" i="1"/>
  <c r="CC45" i="1"/>
  <c r="CA45" i="1"/>
  <c r="CA1413" i="1"/>
  <c r="CA391" i="1"/>
  <c r="CA531" i="1"/>
  <c r="CC2327" i="1"/>
  <c r="CA2327" i="1"/>
  <c r="CC2330" i="1" s="1"/>
  <c r="CC1294" i="1"/>
  <c r="CC1284" i="1"/>
  <c r="CA1284" i="1"/>
  <c r="CA2239" i="1"/>
  <c r="CA1595" i="1"/>
  <c r="CC2166" i="1"/>
  <c r="CA2166" i="1"/>
  <c r="CC993" i="1"/>
  <c r="CA559" i="1"/>
  <c r="CA2036" i="1"/>
  <c r="CA1812" i="1"/>
  <c r="CA3527" i="1"/>
  <c r="CC3202" i="1"/>
  <c r="CA3202" i="1"/>
  <c r="CC3205" i="1" s="1"/>
  <c r="CC3153" i="1"/>
  <c r="CA3153" i="1"/>
  <c r="CC3156" i="1" s="1"/>
  <c r="CC3167" i="1"/>
  <c r="CA3167" i="1"/>
  <c r="CC3170" i="1" s="1"/>
  <c r="CC2187" i="1"/>
  <c r="CA2187" i="1"/>
  <c r="CC2190" i="1" s="1"/>
  <c r="CC808" i="1"/>
  <c r="CA808" i="1"/>
  <c r="CC811" i="1" s="1"/>
  <c r="CC3503" i="1"/>
  <c r="CA3503" i="1"/>
  <c r="CC3506" i="1" s="1"/>
  <c r="CC3727" i="1"/>
  <c r="CA3727" i="1"/>
  <c r="CC3730" i="1" s="1"/>
  <c r="CC2012" i="1"/>
  <c r="CA2012" i="1"/>
  <c r="CC2015" i="1" s="1"/>
  <c r="CC843" i="1"/>
  <c r="CA843" i="1"/>
  <c r="CC846" i="1" s="1"/>
  <c r="CC3013" i="1"/>
  <c r="CA3013" i="1"/>
  <c r="CC3016" i="1" s="1"/>
  <c r="CC1109" i="1"/>
  <c r="CA1109" i="1"/>
  <c r="CC1112" i="1" s="1"/>
  <c r="CA3062" i="1"/>
  <c r="CC3065" i="1" s="1"/>
  <c r="CA3058" i="1"/>
  <c r="CC1039" i="1"/>
  <c r="CA1039" i="1"/>
  <c r="CC1042" i="1" s="1"/>
  <c r="CC1053" i="1"/>
  <c r="CA1053" i="1"/>
  <c r="CC1056" i="1" s="1"/>
  <c r="CC2880" i="1"/>
  <c r="CA2880" i="1"/>
  <c r="CC2883" i="1" s="1"/>
  <c r="CC2747" i="1"/>
  <c r="CA2747" i="1"/>
  <c r="CC2750" i="1" s="1"/>
  <c r="CC2803" i="1"/>
  <c r="CA2803" i="1"/>
  <c r="CC2806" i="1" s="1"/>
  <c r="CC2918" i="1"/>
  <c r="CC2292" i="1"/>
  <c r="CC2295" i="1" s="1"/>
  <c r="CC542" i="1"/>
  <c r="CA542" i="1"/>
  <c r="CC545" i="1" s="1"/>
  <c r="CC2894" i="1"/>
  <c r="CA2894" i="1"/>
  <c r="CA3366" i="1"/>
  <c r="CA1861" i="1"/>
  <c r="CC3265" i="1"/>
  <c r="CA3265" i="1"/>
  <c r="CC3419" i="1"/>
  <c r="CA3419" i="1"/>
  <c r="CC3037" i="1"/>
  <c r="CC3573" i="1"/>
  <c r="CA3573" i="1"/>
  <c r="CC3576" i="1" s="1"/>
  <c r="CA2715" i="1"/>
  <c r="CA1238" i="1"/>
  <c r="CC521" i="1"/>
  <c r="CA521" i="1"/>
  <c r="CC524" i="1" s="1"/>
  <c r="CC2992" i="1"/>
  <c r="CA2992" i="1"/>
  <c r="CC2995" i="1" s="1"/>
  <c r="CC73" i="1"/>
  <c r="CA73" i="1"/>
  <c r="CC76" i="1" s="1"/>
  <c r="CA2176" i="1"/>
  <c r="CC2425" i="1"/>
  <c r="CA2425" i="1"/>
  <c r="CC682" i="1"/>
  <c r="CA682" i="1"/>
  <c r="CA2932" i="1"/>
  <c r="CC626" i="1"/>
  <c r="CA626" i="1"/>
  <c r="CC629" i="1" s="1"/>
  <c r="CC696" i="1"/>
  <c r="CA696" i="1"/>
  <c r="CC699" i="1" s="1"/>
  <c r="CC794" i="1"/>
  <c r="CA794" i="1"/>
  <c r="CC797" i="1" s="1"/>
  <c r="CC3517" i="1"/>
  <c r="CA3517" i="1"/>
  <c r="CC3520" i="1" s="1"/>
  <c r="CC1970" i="1"/>
  <c r="CA1970" i="1"/>
  <c r="CC1973" i="1" s="1"/>
  <c r="CC1942" i="1"/>
  <c r="CA1942" i="1"/>
  <c r="CC1945" i="1" s="1"/>
  <c r="CC472" i="1"/>
  <c r="CA472" i="1"/>
  <c r="CC475" i="1" s="1"/>
  <c r="CC829" i="1"/>
  <c r="CA829" i="1"/>
  <c r="CC832" i="1" s="1"/>
  <c r="CA2939" i="1"/>
  <c r="CA2274" i="1"/>
  <c r="CC2929" i="1"/>
  <c r="CC2932" i="1" s="1"/>
  <c r="CA986" i="1"/>
  <c r="CC997" i="1"/>
  <c r="CA997" i="1"/>
  <c r="CC1000" i="1" s="1"/>
  <c r="CC2607" i="1"/>
  <c r="CA2607" i="1"/>
  <c r="CC2610" i="1" s="1"/>
  <c r="CA1819" i="1"/>
  <c r="CC150" i="1"/>
  <c r="CA150" i="1"/>
  <c r="CC955" i="1"/>
  <c r="CA955" i="1"/>
  <c r="CC1011" i="1"/>
  <c r="CA1011" i="1"/>
  <c r="CA2869" i="1"/>
  <c r="CC2873" i="1"/>
  <c r="CC2876" i="1" s="1"/>
  <c r="CC2971" i="1"/>
  <c r="CC2974" i="1" s="1"/>
  <c r="CC3209" i="1"/>
  <c r="CA3209" i="1"/>
  <c r="CC3212" i="1" s="1"/>
  <c r="CC969" i="1"/>
  <c r="CA969" i="1"/>
  <c r="CC972" i="1" s="1"/>
  <c r="CC927" i="1"/>
  <c r="CA927" i="1"/>
  <c r="CC930" i="1" s="1"/>
  <c r="CA3699" i="1"/>
  <c r="CC3699" i="1"/>
  <c r="CC3097" i="1"/>
  <c r="CA3097" i="1"/>
  <c r="CC3100" i="1" s="1"/>
  <c r="CA2925" i="1"/>
  <c r="CA2855" i="1"/>
  <c r="CA608" i="1"/>
  <c r="CA1599" i="1"/>
  <c r="CC1602" i="1" s="1"/>
  <c r="CC1599" i="1"/>
  <c r="CA2698" i="1"/>
  <c r="CC2701" i="1" s="1"/>
  <c r="CC2698" i="1"/>
  <c r="CC1959" i="1"/>
  <c r="CA1837" i="1"/>
  <c r="CC1837" i="1"/>
  <c r="CA1417" i="1"/>
  <c r="CC1417" i="1"/>
  <c r="CA815" i="1"/>
  <c r="CC815" i="1"/>
  <c r="CA1840" i="1"/>
  <c r="CA1420" i="1"/>
  <c r="CA1585" i="1"/>
  <c r="CC1585" i="1"/>
  <c r="CC2764" i="1"/>
  <c r="CA552" i="1"/>
  <c r="CA1851" i="1"/>
  <c r="CC1851" i="1"/>
  <c r="CA3342" i="1"/>
  <c r="CC3342" i="1"/>
  <c r="CC2215" i="1"/>
  <c r="CA2215" i="1"/>
  <c r="CC2218" i="1" s="1"/>
  <c r="CA3534" i="1"/>
  <c r="CC3125" i="1"/>
  <c r="CA3125" i="1"/>
  <c r="CA3205" i="1"/>
  <c r="CA3156" i="1"/>
  <c r="CA3170" i="1"/>
  <c r="CA2190" i="1"/>
  <c r="CC3741" i="1"/>
  <c r="CA3741" i="1"/>
  <c r="CC3713" i="1"/>
  <c r="CA3713" i="1"/>
  <c r="CC2824" i="1"/>
  <c r="CA2824" i="1"/>
  <c r="CC668" i="1"/>
  <c r="CA668" i="1"/>
  <c r="CC776" i="1"/>
  <c r="CA3730" i="1"/>
  <c r="CC3020" i="1"/>
  <c r="CA3020" i="1"/>
  <c r="CC3737" i="1"/>
  <c r="CA3492" i="1"/>
  <c r="CC738" i="1"/>
  <c r="CA738" i="1"/>
  <c r="CC654" i="1"/>
  <c r="CA654" i="1"/>
  <c r="CC104" i="1"/>
  <c r="CC3415" i="1"/>
  <c r="CA1609" i="1"/>
  <c r="CA846" i="1"/>
  <c r="CA3016" i="1"/>
  <c r="CA1112" i="1"/>
  <c r="CA1791" i="1"/>
  <c r="CA1042" i="1"/>
  <c r="CA1056" i="1"/>
  <c r="CA1385" i="1"/>
  <c r="CC2516" i="1"/>
  <c r="CA2516" i="1"/>
  <c r="CC2110" i="1"/>
  <c r="CA2110" i="1"/>
  <c r="CA3513" i="1"/>
  <c r="CC1396" i="1"/>
  <c r="CA1396" i="1"/>
  <c r="CC1399" i="1" s="1"/>
  <c r="CC1452" i="1"/>
  <c r="CA1452" i="1"/>
  <c r="CC1455" i="1" s="1"/>
  <c r="CC234" i="1"/>
  <c r="CA234" i="1"/>
  <c r="CC237" i="1" s="1"/>
  <c r="CA3625" i="1"/>
  <c r="CA2967" i="1"/>
  <c r="CC2488" i="1"/>
  <c r="CA2488" i="1"/>
  <c r="CC2491" i="1" s="1"/>
  <c r="CC3709" i="1"/>
  <c r="CC1123" i="1"/>
  <c r="CA1123" i="1"/>
  <c r="CC2082" i="1"/>
  <c r="CA2082" i="1"/>
  <c r="CA3268" i="1"/>
  <c r="CA3422" i="1"/>
  <c r="CA3576" i="1"/>
  <c r="CC2950" i="1"/>
  <c r="CA2950" i="1"/>
  <c r="CC2953" i="1" s="1"/>
  <c r="CA2831" i="1"/>
  <c r="CC2831" i="1"/>
  <c r="CC493" i="1"/>
  <c r="CA493" i="1"/>
  <c r="CC496" i="1" s="1"/>
  <c r="CA2845" i="1"/>
  <c r="CC2845" i="1"/>
  <c r="CA2782" i="1"/>
  <c r="CC2782" i="1"/>
  <c r="CA622" i="1"/>
  <c r="CA2061" i="1"/>
  <c r="CC2064" i="1" s="1"/>
  <c r="CC2061" i="1"/>
  <c r="CA2754" i="1"/>
  <c r="CC2757" i="1" s="1"/>
  <c r="CC2754" i="1"/>
  <c r="CA1431" i="1"/>
  <c r="CC1434" i="1" s="1"/>
  <c r="CC1431" i="1"/>
  <c r="CA1879" i="1"/>
  <c r="CC1882" i="1" s="1"/>
  <c r="CC1879" i="1"/>
  <c r="CA3328" i="1"/>
  <c r="CC3331" i="1" s="1"/>
  <c r="CC3328" i="1"/>
  <c r="CC1637" i="1"/>
  <c r="CA1501" i="1"/>
  <c r="CC1501" i="1"/>
  <c r="CA1389" i="1"/>
  <c r="CC1389" i="1"/>
  <c r="CA1249" i="1"/>
  <c r="CC1249" i="1"/>
  <c r="CA1473" i="1"/>
  <c r="CC1473" i="1"/>
  <c r="CA1557" i="1"/>
  <c r="CC1557" i="1"/>
  <c r="CA524" i="1"/>
  <c r="CA2995" i="1"/>
  <c r="CC507" i="1"/>
  <c r="CA507" i="1"/>
  <c r="CC510" i="1" s="1"/>
  <c r="CA76" i="1"/>
  <c r="CC171" i="1"/>
  <c r="CA171" i="1"/>
  <c r="CC3258" i="1"/>
  <c r="CA3258" i="1"/>
  <c r="CA2428" i="1"/>
  <c r="CC2509" i="1"/>
  <c r="CA2509" i="1"/>
  <c r="CC2512" i="1" s="1"/>
  <c r="CC734" i="1"/>
  <c r="CC517" i="1"/>
  <c r="CC706" i="1"/>
  <c r="CA1203" i="1"/>
  <c r="CA1175" i="1"/>
  <c r="CA1721" i="1"/>
  <c r="CC3443" i="1"/>
  <c r="CA475" i="1"/>
  <c r="CA832" i="1"/>
  <c r="CC2936" i="1"/>
  <c r="CA2936" i="1"/>
  <c r="CC2271" i="1"/>
  <c r="CA2271" i="1"/>
  <c r="CC2355" i="1"/>
  <c r="CA2355" i="1"/>
  <c r="CC1494" i="1"/>
  <c r="CA1494" i="1"/>
  <c r="CC3111" i="1"/>
  <c r="CA3111" i="1"/>
  <c r="CC1298" i="1"/>
  <c r="CA1298" i="1"/>
  <c r="CA1000" i="1"/>
  <c r="CA2610" i="1"/>
  <c r="CC122" i="1"/>
  <c r="CA122" i="1"/>
  <c r="CC2474" i="1"/>
  <c r="CA2474" i="1"/>
  <c r="CC2222" i="1"/>
  <c r="CA2222" i="1"/>
  <c r="CA958" i="1"/>
  <c r="CC164" i="1"/>
  <c r="CA164" i="1"/>
  <c r="CC167" i="1" s="1"/>
  <c r="CC3174" i="1"/>
  <c r="CA3174" i="1"/>
  <c r="CC3177" i="1" s="1"/>
  <c r="CA1014" i="1"/>
  <c r="CC2866" i="1"/>
  <c r="CA2866" i="1"/>
  <c r="CA3212" i="1"/>
  <c r="CA972" i="1"/>
  <c r="CA930" i="1"/>
  <c r="CA3702" i="1"/>
  <c r="CA3100" i="1"/>
  <c r="CC52" i="1"/>
  <c r="CA52" i="1"/>
  <c r="CC55" i="1" s="1"/>
  <c r="CC3237" i="1"/>
  <c r="CA3237" i="1"/>
  <c r="CC3240" i="1" s="1"/>
  <c r="CC2208" i="1"/>
  <c r="CA2208" i="1"/>
  <c r="CC2211" i="1" s="1"/>
  <c r="CC2649" i="1"/>
  <c r="CA2649" i="1"/>
  <c r="CC2652" i="1" s="1"/>
  <c r="CC2922" i="1"/>
  <c r="CA2922" i="1"/>
  <c r="CC2925" i="1" s="1"/>
  <c r="CC2852" i="1"/>
  <c r="CA2852" i="1"/>
  <c r="CC2855" i="1" s="1"/>
  <c r="CA1602" i="1"/>
  <c r="CA2701" i="1"/>
  <c r="CC2477" i="1" l="1"/>
  <c r="CC3114" i="1"/>
  <c r="CC2939" i="1"/>
  <c r="CC174" i="1"/>
  <c r="CC1560" i="1"/>
  <c r="CC1504" i="1"/>
  <c r="CC2848" i="1"/>
  <c r="CC657" i="1"/>
  <c r="CC3744" i="1"/>
  <c r="CC1420" i="1"/>
  <c r="CC1014" i="1"/>
  <c r="CC685" i="1"/>
  <c r="CC3422" i="1"/>
  <c r="CC1287" i="1"/>
  <c r="CC48" i="1"/>
  <c r="CC986" i="1"/>
  <c r="CC2176" i="1"/>
  <c r="CC3555" i="1"/>
  <c r="CC2043" i="1"/>
  <c r="CC1735" i="1"/>
  <c r="CC2743" i="1"/>
  <c r="CC1364" i="1"/>
  <c r="CC3674" i="1"/>
  <c r="CC2666" i="1"/>
  <c r="CC2246" i="1"/>
  <c r="CC3688" i="1"/>
  <c r="CC3163" i="1"/>
  <c r="CC454" i="1"/>
  <c r="CC1833" i="1"/>
  <c r="CC3583" i="1"/>
  <c r="CC1630" i="1"/>
  <c r="CC2575" i="1"/>
  <c r="CC321" i="1"/>
  <c r="CC902" i="1"/>
  <c r="CC2484" i="1"/>
  <c r="CC2309" i="1"/>
  <c r="CC1098" i="1"/>
  <c r="CC2134" i="1"/>
  <c r="CC1994" i="1"/>
  <c r="CC2771" i="1"/>
  <c r="CC3597" i="1"/>
  <c r="CC1357" i="1"/>
  <c r="CC3303" i="1"/>
  <c r="CC2022" i="1"/>
  <c r="CC398" i="1"/>
  <c r="CC125" i="1"/>
  <c r="CC1497" i="1"/>
  <c r="CC1476" i="1"/>
  <c r="CC2085" i="1"/>
  <c r="CC2113" i="1"/>
  <c r="CC741" i="1"/>
  <c r="CC671" i="1"/>
  <c r="CC1588" i="1"/>
  <c r="CC1840" i="1"/>
  <c r="CC958" i="1"/>
  <c r="CC2428" i="1"/>
  <c r="CC3268" i="1"/>
  <c r="CC3604" i="1"/>
  <c r="CC482" i="1"/>
  <c r="CC2456" i="1"/>
  <c r="CC1616" i="1"/>
  <c r="CC2708" i="1"/>
  <c r="CC2316" i="1"/>
  <c r="CC3058" i="1"/>
  <c r="CC1371" i="1"/>
  <c r="CC573" i="1"/>
  <c r="CC2442" i="1"/>
  <c r="CC3142" i="1"/>
  <c r="CC2568" i="1"/>
  <c r="CC286" i="1"/>
  <c r="CC692" i="1"/>
  <c r="CC300" i="1"/>
  <c r="CC1896" i="1"/>
  <c r="CC2736" i="1"/>
  <c r="CC3009" i="1"/>
  <c r="CC636" i="1"/>
  <c r="CC265" i="1"/>
  <c r="CC1609" i="1"/>
  <c r="CC3611" i="1"/>
  <c r="CC370" i="1"/>
  <c r="CC2197" i="1"/>
  <c r="CC2582" i="1"/>
  <c r="CC3492" i="1"/>
  <c r="CC3401" i="1"/>
  <c r="CC1868" i="1"/>
  <c r="CC1819" i="1"/>
  <c r="CC3625" i="1"/>
  <c r="CC342" i="1"/>
  <c r="CC2358" i="1"/>
  <c r="CC1252" i="1"/>
  <c r="CC2834" i="1"/>
  <c r="CC1126" i="1"/>
  <c r="CC2519" i="1"/>
  <c r="CC2827" i="1"/>
  <c r="CC3345" i="1"/>
  <c r="CC153" i="1"/>
  <c r="CC2169" i="1"/>
  <c r="CC2421" i="1"/>
  <c r="CC3618" i="1"/>
  <c r="CC643" i="1"/>
  <c r="CC1728" i="1"/>
  <c r="CC2057" i="1"/>
  <c r="CC2071" i="1"/>
  <c r="CC258" i="1"/>
  <c r="CC2239" i="1"/>
  <c r="CC181" i="1"/>
  <c r="CC90" i="1"/>
  <c r="CC769" i="1"/>
  <c r="CC3198" i="1"/>
  <c r="CC2344" i="1"/>
  <c r="CC2680" i="1"/>
  <c r="CC2092" i="1"/>
  <c r="CC2386" i="1"/>
  <c r="CC405" i="1"/>
  <c r="CC1805" i="1"/>
  <c r="CC328" i="1"/>
  <c r="CC2526" i="1"/>
  <c r="CC202" i="1"/>
  <c r="CC1028" i="1"/>
  <c r="CC209" i="1"/>
  <c r="CC1343" i="1"/>
  <c r="CC2120" i="1"/>
  <c r="CC3359" i="1"/>
  <c r="CC3653" i="1"/>
  <c r="CC1707" i="1"/>
  <c r="CC3317" i="1"/>
  <c r="CC3366" i="1"/>
  <c r="CC2869" i="1"/>
  <c r="CC2225" i="1"/>
  <c r="CC1301" i="1"/>
  <c r="CC2274" i="1"/>
  <c r="CC3261" i="1"/>
  <c r="CC1392" i="1"/>
  <c r="CC2785" i="1"/>
  <c r="CC3023" i="1"/>
  <c r="CC3716" i="1"/>
  <c r="CC3128" i="1"/>
  <c r="CC1854" i="1"/>
  <c r="CC818" i="1"/>
  <c r="CC3702" i="1"/>
  <c r="CC2897" i="1"/>
  <c r="CC3590" i="1"/>
  <c r="CC384" i="1"/>
  <c r="CC230" i="1"/>
  <c r="CC1266" i="1"/>
  <c r="CC622" i="1"/>
  <c r="CC1189" i="1"/>
  <c r="CC727" i="1"/>
  <c r="CC1966" i="1"/>
  <c r="CC538" i="1"/>
  <c r="CC1581" i="1"/>
  <c r="CC3548" i="1"/>
  <c r="CC2547" i="1"/>
  <c r="CC223" i="1"/>
  <c r="CC1665" i="1"/>
  <c r="CC1875" i="1"/>
  <c r="CC3149" i="1"/>
  <c r="CC433" i="1"/>
  <c r="CC2981" i="1"/>
  <c r="CC804" i="1"/>
  <c r="CC951" i="1"/>
  <c r="CC3184" i="1"/>
  <c r="CC2505" i="1"/>
  <c r="CC3289" i="1"/>
  <c r="CC1322" i="1"/>
  <c r="CC34" i="1"/>
  <c r="CC3030" i="1"/>
  <c r="CC2841" i="1"/>
  <c r="CC2372" i="1"/>
  <c r="CC559" i="1"/>
  <c r="CC888" i="1"/>
  <c r="CC2414" i="1"/>
  <c r="CC3534" i="1"/>
  <c r="G24" i="1" l="1"/>
  <c r="V24" i="1"/>
  <c r="AP24" i="1"/>
  <c r="BJ24" i="1"/>
  <c r="P27" i="1"/>
  <c r="Q27" i="1"/>
  <c r="AD27" i="1"/>
  <c r="AX27" i="1"/>
  <c r="BQ27" i="1"/>
  <c r="N9" i="4"/>
  <c r="N14" i="4" s="1"/>
  <c r="M9" i="4"/>
  <c r="L9" i="4"/>
  <c r="K9" i="4"/>
  <c r="I9" i="4"/>
  <c r="H9" i="4"/>
  <c r="G9" i="4"/>
  <c r="F9" i="4"/>
  <c r="D9" i="4"/>
  <c r="C9" i="4"/>
  <c r="C19" i="4" s="1"/>
  <c r="B9" i="4"/>
  <c r="B19" i="4" s="1"/>
  <c r="O4" i="4"/>
  <c r="N4" i="4"/>
  <c r="M4" i="4"/>
  <c r="L4" i="4"/>
  <c r="K4" i="4"/>
  <c r="J4" i="4"/>
  <c r="I4" i="4"/>
  <c r="H4" i="4"/>
  <c r="G4" i="4"/>
  <c r="F4" i="4"/>
  <c r="E4" i="4"/>
  <c r="D4" i="4"/>
  <c r="C4" i="4"/>
  <c r="G14" i="3"/>
  <c r="H5" i="2"/>
  <c r="K5" i="2"/>
  <c r="E5" i="2"/>
  <c r="Q24" i="1" l="1"/>
  <c r="P24" i="1"/>
  <c r="F14" i="4"/>
  <c r="M14" i="4"/>
  <c r="E14" i="4"/>
  <c r="L14" i="4"/>
  <c r="D14" i="4"/>
  <c r="K14" i="4"/>
  <c r="J14" i="4"/>
  <c r="I14" i="4"/>
  <c r="H14" i="4"/>
  <c r="G14" i="4"/>
  <c r="N19" i="4"/>
  <c r="N9" i="3"/>
  <c r="C9" i="3"/>
  <c r="B9" i="3"/>
  <c r="O4" i="3"/>
  <c r="N4" i="3"/>
  <c r="M4" i="3"/>
  <c r="L4" i="3"/>
  <c r="K4" i="3"/>
  <c r="J4" i="3"/>
  <c r="I4" i="3"/>
  <c r="H4" i="3"/>
  <c r="G4" i="3"/>
  <c r="F4" i="3"/>
  <c r="E4" i="3"/>
  <c r="D4" i="3"/>
  <c r="N14" i="3" l="1"/>
  <c r="C19" i="3"/>
  <c r="B19" i="3"/>
  <c r="C4" i="3"/>
  <c r="R49" i="2"/>
  <c r="S49" i="2" s="1"/>
  <c r="T49" i="2" s="1"/>
  <c r="R48" i="2"/>
  <c r="S48" i="2" s="1"/>
  <c r="T48" i="2" s="1"/>
  <c r="R47" i="2"/>
  <c r="S47" i="2" s="1"/>
  <c r="T47" i="2" s="1"/>
  <c r="R46" i="2"/>
  <c r="S46" i="2" s="1"/>
  <c r="T46" i="2" s="1"/>
  <c r="R45" i="2"/>
  <c r="S45" i="2" s="1"/>
  <c r="T45" i="2" s="1"/>
  <c r="R44" i="2"/>
  <c r="S44" i="2" s="1"/>
  <c r="T44" i="2" s="1"/>
  <c r="R43" i="2"/>
  <c r="S43" i="2" s="1"/>
  <c r="T43" i="2" s="1"/>
  <c r="R42" i="2"/>
  <c r="S42" i="2" s="1"/>
  <c r="T42" i="2" s="1"/>
  <c r="R41" i="2"/>
  <c r="S41" i="2" s="1"/>
  <c r="T41" i="2" s="1"/>
  <c r="R40" i="2"/>
  <c r="S40" i="2" s="1"/>
  <c r="T40" i="2" s="1"/>
  <c r="R39" i="2"/>
  <c r="S39" i="2" s="1"/>
  <c r="T39" i="2" s="1"/>
  <c r="R38" i="2"/>
  <c r="S38" i="2" s="1"/>
  <c r="T38" i="2" s="1"/>
  <c r="R37" i="2"/>
  <c r="S37" i="2" s="1"/>
  <c r="T37" i="2" s="1"/>
  <c r="S36" i="2"/>
  <c r="T36" i="2" s="1"/>
  <c r="R36" i="2"/>
  <c r="R35" i="2"/>
  <c r="S35" i="2" s="1"/>
  <c r="T35" i="2" s="1"/>
  <c r="R34" i="2"/>
  <c r="S34" i="2" s="1"/>
  <c r="T34" i="2" s="1"/>
  <c r="R33" i="2"/>
  <c r="S33" i="2" s="1"/>
  <c r="T33" i="2" s="1"/>
  <c r="R32" i="2"/>
  <c r="S32" i="2" s="1"/>
  <c r="T32" i="2" s="1"/>
  <c r="R31" i="2"/>
  <c r="S31" i="2" s="1"/>
  <c r="T31" i="2" s="1"/>
  <c r="R30" i="2"/>
  <c r="S30" i="2" s="1"/>
  <c r="T30" i="2" s="1"/>
  <c r="R29" i="2"/>
  <c r="S29" i="2" s="1"/>
  <c r="T29" i="2" s="1"/>
  <c r="R28" i="2"/>
  <c r="S28" i="2" s="1"/>
  <c r="T28" i="2" s="1"/>
  <c r="R27" i="2"/>
  <c r="S27" i="2" s="1"/>
  <c r="T27" i="2" s="1"/>
  <c r="R26" i="2"/>
  <c r="S26" i="2" s="1"/>
  <c r="T26" i="2" s="1"/>
  <c r="R25" i="2"/>
  <c r="S25" i="2" s="1"/>
  <c r="T25" i="2" s="1"/>
  <c r="R24" i="2"/>
  <c r="S24" i="2" s="1"/>
  <c r="T24" i="2" s="1"/>
  <c r="R23" i="2"/>
  <c r="S23" i="2" s="1"/>
  <c r="T23" i="2" s="1"/>
  <c r="R22" i="2"/>
  <c r="S22" i="2" s="1"/>
  <c r="T22" i="2" s="1"/>
  <c r="R21" i="2"/>
  <c r="S21" i="2" s="1"/>
  <c r="T21" i="2" s="1"/>
  <c r="R20" i="2"/>
  <c r="S20" i="2" s="1"/>
  <c r="T20" i="2" s="1"/>
  <c r="H14" i="3" l="1"/>
  <c r="L14" i="3"/>
  <c r="I14" i="3"/>
  <c r="M14" i="3"/>
  <c r="K14" i="3"/>
  <c r="J14" i="3"/>
  <c r="F14" i="3"/>
  <c r="E14" i="3"/>
  <c r="D14" i="3"/>
  <c r="N19" i="3"/>
  <c r="U27" i="2"/>
  <c r="V27" i="2"/>
  <c r="V44" i="2"/>
  <c r="U44" i="2"/>
  <c r="V34" i="2"/>
  <c r="U34" i="2"/>
  <c r="V39" i="2"/>
  <c r="U39" i="2"/>
  <c r="U38" i="2"/>
  <c r="V38" i="2"/>
  <c r="U22" i="2"/>
  <c r="V22" i="2"/>
  <c r="U35" i="2"/>
  <c r="V35" i="2"/>
  <c r="V41" i="2"/>
  <c r="U41" i="2"/>
  <c r="U46" i="2"/>
  <c r="V46" i="2"/>
  <c r="V26" i="2"/>
  <c r="U26" i="2"/>
  <c r="V20" i="2"/>
  <c r="U20" i="2"/>
  <c r="V21" i="2"/>
  <c r="U21" i="2"/>
  <c r="V23" i="2"/>
  <c r="U23" i="2"/>
  <c r="V47" i="2"/>
  <c r="U47" i="2"/>
  <c r="V33" i="2"/>
  <c r="U33" i="2"/>
  <c r="V40" i="2"/>
  <c r="U40" i="2"/>
  <c r="V42" i="2"/>
  <c r="U42" i="2"/>
  <c r="U30" i="2"/>
  <c r="V30" i="2"/>
  <c r="V36" i="2"/>
  <c r="U36" i="2"/>
  <c r="V48" i="2"/>
  <c r="U48" i="2"/>
  <c r="V32" i="2"/>
  <c r="U32" i="2"/>
  <c r="V37" i="2"/>
  <c r="U37" i="2"/>
  <c r="V28" i="2"/>
  <c r="U28" i="2"/>
  <c r="V45" i="2"/>
  <c r="U45" i="2"/>
  <c r="V29" i="2"/>
  <c r="U29" i="2"/>
  <c r="V24" i="2"/>
  <c r="U24" i="2"/>
  <c r="V25" i="2"/>
  <c r="U25" i="2"/>
  <c r="V31" i="2"/>
  <c r="U31" i="2"/>
  <c r="U43" i="2"/>
  <c r="V43" i="2"/>
  <c r="V49" i="2"/>
  <c r="U49" i="2"/>
  <c r="CE563" i="1" l="1"/>
  <c r="CE562" i="1"/>
  <c r="CE561" i="1"/>
  <c r="CE560" i="1"/>
  <c r="CE559" i="1"/>
  <c r="CE558" i="1"/>
  <c r="CE557" i="1"/>
  <c r="CE556" i="1"/>
  <c r="CE555" i="1"/>
  <c r="CE554" i="1"/>
  <c r="CE553" i="1"/>
  <c r="CE552" i="1"/>
  <c r="CE551" i="1"/>
  <c r="CE550" i="1"/>
  <c r="CE549" i="1"/>
  <c r="CE548" i="1"/>
  <c r="CE547" i="1"/>
  <c r="CE546" i="1"/>
  <c r="CE545" i="1"/>
  <c r="CE544" i="1"/>
  <c r="CE543" i="1"/>
  <c r="CE542" i="1"/>
  <c r="CE541" i="1"/>
  <c r="CE540" i="1"/>
  <c r="CE539" i="1"/>
  <c r="CE538" i="1"/>
  <c r="CE537" i="1"/>
  <c r="CE536" i="1"/>
  <c r="CE535" i="1"/>
  <c r="CE534" i="1"/>
  <c r="CE533" i="1"/>
  <c r="CE532" i="1"/>
  <c r="CE531" i="1"/>
  <c r="CE530" i="1"/>
  <c r="CE529" i="1"/>
  <c r="CE528" i="1"/>
  <c r="CE527" i="1"/>
  <c r="CE526" i="1"/>
  <c r="CE525" i="1"/>
  <c r="CE524" i="1"/>
  <c r="CE523" i="1"/>
  <c r="CE522" i="1"/>
  <c r="CE521" i="1"/>
  <c r="CE520" i="1"/>
  <c r="CE519" i="1"/>
  <c r="CE518" i="1"/>
  <c r="CE517" i="1"/>
  <c r="CE516" i="1"/>
  <c r="CE515" i="1"/>
  <c r="CE514" i="1"/>
  <c r="CE513" i="1"/>
  <c r="CE512" i="1"/>
  <c r="CE511" i="1"/>
  <c r="CE510" i="1"/>
  <c r="CE509" i="1"/>
  <c r="CE508" i="1"/>
  <c r="CE507" i="1"/>
  <c r="CE506" i="1"/>
  <c r="CE505" i="1"/>
  <c r="CE504" i="1"/>
  <c r="CE503" i="1"/>
  <c r="CE502" i="1"/>
  <c r="CE501" i="1"/>
  <c r="CE500" i="1"/>
  <c r="CE499" i="1"/>
  <c r="CE498" i="1"/>
  <c r="CE497" i="1"/>
  <c r="CE496" i="1"/>
  <c r="CE495" i="1"/>
  <c r="CE494" i="1"/>
  <c r="CE493" i="1"/>
  <c r="CE492" i="1"/>
  <c r="CE491" i="1"/>
  <c r="CE490" i="1"/>
  <c r="CE489" i="1"/>
  <c r="CE488" i="1"/>
  <c r="CE487" i="1"/>
  <c r="CE486" i="1"/>
  <c r="CE485" i="1"/>
  <c r="CE484" i="1"/>
  <c r="CE483" i="1"/>
  <c r="CE482" i="1"/>
  <c r="CE481" i="1"/>
  <c r="CE480" i="1"/>
  <c r="CE479" i="1"/>
  <c r="CE478" i="1"/>
  <c r="CE477" i="1"/>
  <c r="CE476" i="1"/>
  <c r="CE475" i="1"/>
  <c r="CE474" i="1"/>
  <c r="CE473" i="1"/>
  <c r="CE472" i="1"/>
  <c r="CE471" i="1"/>
  <c r="CE470" i="1"/>
  <c r="CE469" i="1"/>
  <c r="CE468" i="1"/>
  <c r="CE467" i="1"/>
  <c r="CE466" i="1"/>
  <c r="CE465" i="1"/>
  <c r="CE464" i="1"/>
  <c r="CE463" i="1"/>
  <c r="CE462" i="1"/>
  <c r="CE461" i="1"/>
  <c r="CE460" i="1"/>
  <c r="CE459" i="1"/>
  <c r="CE458" i="1"/>
  <c r="CE457" i="1"/>
  <c r="CE456" i="1"/>
  <c r="CE455" i="1"/>
  <c r="CE454" i="1"/>
  <c r="CE453" i="1"/>
  <c r="CE452" i="1"/>
  <c r="CE451" i="1"/>
  <c r="CE450" i="1"/>
  <c r="CE449" i="1"/>
  <c r="CE448" i="1"/>
  <c r="CE447" i="1"/>
  <c r="CE446" i="1"/>
  <c r="CE445" i="1"/>
  <c r="CE444" i="1"/>
  <c r="CE443" i="1"/>
  <c r="CE442" i="1"/>
  <c r="CE441" i="1"/>
  <c r="CE440" i="1"/>
  <c r="CE439" i="1"/>
  <c r="CE438" i="1"/>
  <c r="CE437" i="1"/>
  <c r="CE436" i="1"/>
  <c r="CE435" i="1"/>
  <c r="CE434" i="1"/>
  <c r="CE433" i="1"/>
  <c r="CE432" i="1"/>
  <c r="CE431" i="1"/>
  <c r="CE430" i="1"/>
  <c r="CE429" i="1"/>
  <c r="CE428" i="1"/>
  <c r="CE427" i="1"/>
  <c r="CE426" i="1"/>
  <c r="CE425" i="1"/>
  <c r="CE424" i="1"/>
  <c r="CE423" i="1"/>
  <c r="CE422" i="1"/>
  <c r="CE421" i="1"/>
  <c r="CE420" i="1"/>
  <c r="CE419" i="1"/>
  <c r="CE418" i="1"/>
  <c r="CE417" i="1"/>
  <c r="CE416" i="1"/>
  <c r="CE415" i="1"/>
  <c r="CE414" i="1"/>
  <c r="CE413" i="1"/>
  <c r="CE412" i="1"/>
  <c r="CE411" i="1"/>
  <c r="CE410" i="1"/>
  <c r="CE409" i="1"/>
  <c r="CE408" i="1"/>
  <c r="CE407" i="1"/>
  <c r="CE406" i="1"/>
  <c r="CE405" i="1"/>
  <c r="CE404" i="1"/>
  <c r="CE403" i="1"/>
  <c r="CE402" i="1"/>
  <c r="CE401" i="1"/>
  <c r="CE400" i="1"/>
  <c r="CE399" i="1"/>
  <c r="CE398" i="1"/>
  <c r="CE397" i="1"/>
  <c r="CE396" i="1"/>
  <c r="CE395" i="1"/>
  <c r="CE394" i="1"/>
  <c r="CE393" i="1"/>
  <c r="CE392" i="1"/>
  <c r="CE391" i="1"/>
  <c r="CE390" i="1"/>
  <c r="CE389" i="1"/>
  <c r="CE388" i="1"/>
  <c r="CE387" i="1"/>
  <c r="CE386" i="1"/>
  <c r="CE385" i="1"/>
  <c r="CE384" i="1"/>
  <c r="CE383" i="1"/>
  <c r="CE382" i="1"/>
  <c r="CE381" i="1"/>
  <c r="CE380" i="1"/>
  <c r="CE379" i="1"/>
  <c r="CE378" i="1"/>
  <c r="CE377" i="1"/>
  <c r="CE376" i="1"/>
  <c r="CE375" i="1"/>
  <c r="CE374" i="1"/>
  <c r="CE373" i="1"/>
  <c r="CE372" i="1"/>
  <c r="CE371" i="1"/>
  <c r="CE370" i="1"/>
  <c r="CE369" i="1"/>
  <c r="CE368" i="1"/>
  <c r="CE367" i="1"/>
  <c r="CE366" i="1"/>
  <c r="CE365" i="1"/>
  <c r="CE364" i="1"/>
  <c r="CE363" i="1"/>
  <c r="CE362" i="1"/>
  <c r="CE361" i="1"/>
  <c r="CE360" i="1"/>
  <c r="CE359" i="1"/>
  <c r="CE358" i="1"/>
  <c r="CE357" i="1"/>
  <c r="CE356" i="1"/>
  <c r="CE355" i="1"/>
  <c r="CE354" i="1"/>
  <c r="CE353" i="1"/>
  <c r="CE352" i="1"/>
  <c r="CE351" i="1"/>
  <c r="CE350" i="1"/>
  <c r="CE349" i="1"/>
  <c r="CE348" i="1"/>
  <c r="CE347" i="1"/>
  <c r="CE346" i="1"/>
  <c r="CE345" i="1"/>
  <c r="CE344" i="1"/>
  <c r="CE343" i="1"/>
  <c r="CE342" i="1"/>
  <c r="CE341" i="1"/>
  <c r="CE340" i="1"/>
  <c r="CE339" i="1"/>
  <c r="CE338" i="1"/>
  <c r="CE337" i="1"/>
  <c r="CE336" i="1"/>
  <c r="CE335" i="1"/>
  <c r="CE334" i="1"/>
  <c r="CE333" i="1"/>
  <c r="CE332" i="1"/>
  <c r="CE331" i="1"/>
  <c r="CE330" i="1"/>
  <c r="CE329" i="1"/>
  <c r="CE328" i="1"/>
  <c r="CE327" i="1"/>
  <c r="CE326" i="1"/>
  <c r="CE325" i="1"/>
  <c r="CE324" i="1"/>
  <c r="CE323" i="1"/>
  <c r="CE322" i="1"/>
  <c r="CE321" i="1"/>
  <c r="CE320" i="1"/>
  <c r="CE319" i="1"/>
  <c r="CE318" i="1"/>
  <c r="CE317" i="1"/>
  <c r="CE316" i="1"/>
  <c r="CE315" i="1"/>
  <c r="CE314" i="1"/>
  <c r="CE313" i="1"/>
  <c r="CE312" i="1"/>
  <c r="CE311" i="1"/>
  <c r="CE310" i="1"/>
  <c r="CE309" i="1"/>
  <c r="CE308" i="1"/>
  <c r="CE307" i="1"/>
  <c r="CE306" i="1"/>
  <c r="CE305" i="1"/>
  <c r="CE304" i="1"/>
  <c r="CE303" i="1"/>
  <c r="CE302" i="1"/>
  <c r="CE301" i="1"/>
  <c r="CE300" i="1"/>
  <c r="CE299" i="1"/>
  <c r="CE298" i="1"/>
  <c r="CE297" i="1"/>
  <c r="CE296" i="1"/>
  <c r="CE295" i="1"/>
  <c r="CE294" i="1"/>
  <c r="CE293" i="1"/>
  <c r="CE292" i="1"/>
  <c r="CE291" i="1"/>
  <c r="CE290" i="1"/>
  <c r="CE289" i="1"/>
  <c r="CE288" i="1"/>
  <c r="CE287" i="1"/>
  <c r="CE286" i="1"/>
  <c r="CE285" i="1"/>
  <c r="CE284" i="1"/>
  <c r="CE283" i="1"/>
  <c r="CE282" i="1"/>
  <c r="CE281" i="1"/>
  <c r="CE280" i="1"/>
  <c r="CE279" i="1"/>
  <c r="CE278" i="1"/>
  <c r="CE277" i="1"/>
  <c r="CE276" i="1"/>
  <c r="CE275" i="1"/>
  <c r="CE274" i="1"/>
  <c r="CE273" i="1"/>
  <c r="CE272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57" i="1"/>
  <c r="CE256" i="1"/>
  <c r="CE255" i="1"/>
  <c r="CE254" i="1"/>
  <c r="CE253" i="1"/>
  <c r="CE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CE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E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E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E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E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E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E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E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E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E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E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E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E44" i="1"/>
  <c r="CE43" i="1"/>
  <c r="CE42" i="1"/>
  <c r="CE41" i="1"/>
  <c r="CE40" i="1"/>
  <c r="CE39" i="1"/>
  <c r="CE38" i="1"/>
  <c r="CE37" i="1"/>
  <c r="CE36" i="1"/>
  <c r="CE35" i="1"/>
  <c r="CE34" i="1"/>
  <c r="N9" i="2" l="1"/>
  <c r="BR8" i="1"/>
  <c r="BH8" i="1"/>
  <c r="AY8" i="1"/>
  <c r="AX8" i="1"/>
  <c r="K9" i="2"/>
  <c r="L9" i="2"/>
  <c r="L9" i="3" s="1"/>
  <c r="M9" i="2"/>
  <c r="M9" i="3" s="1"/>
  <c r="K9" i="3" l="1"/>
  <c r="K10" i="2"/>
  <c r="BJ17" i="1"/>
  <c r="AX20" i="1"/>
  <c r="AN8" i="1"/>
  <c r="AE8" i="1"/>
  <c r="AD8" i="1"/>
  <c r="J9" i="2"/>
  <c r="H9" i="2"/>
  <c r="G9" i="2"/>
  <c r="G9" i="3" s="1"/>
  <c r="E9" i="2"/>
  <c r="E9" i="4" s="1"/>
  <c r="I9" i="2"/>
  <c r="I9" i="3" s="1"/>
  <c r="F9" i="2"/>
  <c r="F9" i="3" s="1"/>
  <c r="J9" i="3" l="1"/>
  <c r="J9" i="4"/>
  <c r="H9" i="3"/>
  <c r="H10" i="2"/>
  <c r="E9" i="3"/>
  <c r="E10" i="2"/>
  <c r="AD20" i="1"/>
  <c r="AP17" i="1"/>
  <c r="T8" i="1" l="1"/>
  <c r="K8" i="1"/>
  <c r="J8" i="1"/>
  <c r="E8" i="1"/>
  <c r="D9" i="2"/>
  <c r="D9" i="3" s="1"/>
  <c r="J27" i="1" l="1"/>
  <c r="BQ20" i="1"/>
  <c r="V17" i="1"/>
  <c r="G17" i="1"/>
  <c r="J20" i="1"/>
  <c r="C4" i="2"/>
  <c r="O24" i="1" l="1"/>
  <c r="N24" i="1"/>
  <c r="O27" i="1"/>
  <c r="N27" i="1"/>
  <c r="CE33" i="1"/>
  <c r="CE32" i="1"/>
  <c r="Z27" i="1" l="1"/>
  <c r="AA27" i="1"/>
  <c r="X27" i="1"/>
  <c r="Y27" i="1"/>
  <c r="Z24" i="1"/>
  <c r="AA24" i="1"/>
  <c r="Y24" i="1"/>
  <c r="X24" i="1"/>
  <c r="Q20" i="1"/>
  <c r="P20" i="1"/>
  <c r="N20" i="1"/>
  <c r="Q17" i="1"/>
  <c r="AI27" i="1" l="1"/>
  <c r="AK27" i="1"/>
  <c r="AJ27" i="1"/>
  <c r="AH27" i="1"/>
  <c r="AH24" i="1"/>
  <c r="AI24" i="1"/>
  <c r="AK24" i="1"/>
  <c r="AJ24" i="1"/>
  <c r="O20" i="1"/>
  <c r="X20" i="1" s="1"/>
  <c r="P17" i="1"/>
  <c r="N17" i="1"/>
  <c r="O17" i="1"/>
  <c r="AU24" i="1" l="1"/>
  <c r="AS24" i="1"/>
  <c r="AT24" i="1"/>
  <c r="AR24" i="1"/>
  <c r="AS27" i="1"/>
  <c r="AT27" i="1"/>
  <c r="AU27" i="1"/>
  <c r="AR27" i="1"/>
  <c r="AA20" i="1"/>
  <c r="Z20" i="1"/>
  <c r="Y20" i="1"/>
  <c r="X17" i="1"/>
  <c r="Y17" i="1"/>
  <c r="Z17" i="1"/>
  <c r="AA17" i="1"/>
  <c r="BD24" i="1" l="1"/>
  <c r="BE24" i="1"/>
  <c r="BC24" i="1"/>
  <c r="BB24" i="1"/>
  <c r="BD27" i="1"/>
  <c r="BB27" i="1"/>
  <c r="BE27" i="1"/>
  <c r="BC27" i="1"/>
  <c r="AK20" i="1"/>
  <c r="AJ20" i="1"/>
  <c r="AJ17" i="1"/>
  <c r="AI17" i="1"/>
  <c r="AH17" i="1"/>
  <c r="AK17" i="1"/>
  <c r="AH20" i="1"/>
  <c r="AI20" i="1"/>
  <c r="BN24" i="1" l="1"/>
  <c r="BL24" i="1"/>
  <c r="BM24" i="1"/>
  <c r="BO24" i="1"/>
  <c r="BN27" i="1"/>
  <c r="BO27" i="1"/>
  <c r="BL27" i="1"/>
  <c r="BM27" i="1"/>
  <c r="AT20" i="1"/>
  <c r="AS20" i="1"/>
  <c r="AU20" i="1"/>
  <c r="AR20" i="1"/>
  <c r="AU17" i="1"/>
  <c r="AT17" i="1"/>
  <c r="AR17" i="1"/>
  <c r="AS17" i="1"/>
  <c r="BX24" i="1" l="1"/>
  <c r="BV24" i="1"/>
  <c r="BW24" i="1"/>
  <c r="BY24" i="1"/>
  <c r="BY27" i="1"/>
  <c r="BW27" i="1"/>
  <c r="BV27" i="1"/>
  <c r="BX27" i="1"/>
  <c r="BE17" i="1"/>
  <c r="BD17" i="1"/>
  <c r="BC17" i="1"/>
  <c r="BB17" i="1"/>
  <c r="BE20" i="1"/>
  <c r="BD20" i="1"/>
  <c r="BB20" i="1"/>
  <c r="BC20" i="1"/>
  <c r="CG294" i="1" l="1"/>
  <c r="CG60" i="1"/>
  <c r="CG521" i="1"/>
  <c r="CG525" i="1"/>
  <c r="CG122" i="1"/>
  <c r="CG316" i="1"/>
  <c r="CG332" i="1"/>
  <c r="CG503" i="1"/>
  <c r="CG150" i="1"/>
  <c r="CG158" i="1"/>
  <c r="CG298" i="1"/>
  <c r="CG345" i="1"/>
  <c r="CG418" i="1"/>
  <c r="CG372" i="1"/>
  <c r="CG348" i="1"/>
  <c r="CF511" i="1"/>
  <c r="CH511" i="1" s="1"/>
  <c r="CK326" i="1"/>
  <c r="CF263" i="1"/>
  <c r="CH263" i="1" s="1"/>
  <c r="CG319" i="1"/>
  <c r="CG90" i="1"/>
  <c r="CG270" i="1"/>
  <c r="CF464" i="1"/>
  <c r="CH464" i="1" s="1"/>
  <c r="CG515" i="1"/>
  <c r="CG426" i="1"/>
  <c r="CG373" i="1"/>
  <c r="CG252" i="1"/>
  <c r="CK305" i="1"/>
  <c r="CF77" i="1"/>
  <c r="CF110" i="1"/>
  <c r="CG274" i="1"/>
  <c r="CF163" i="1"/>
  <c r="CH163" i="1" s="1"/>
  <c r="CG131" i="1"/>
  <c r="CG148" i="1"/>
  <c r="CF514" i="1"/>
  <c r="CH514" i="1" s="1"/>
  <c r="CK382" i="1"/>
  <c r="CG228" i="1"/>
  <c r="CG89" i="1"/>
  <c r="CK497" i="1"/>
  <c r="CG447" i="1"/>
  <c r="CK282" i="1"/>
  <c r="CG442" i="1"/>
  <c r="CG101" i="1"/>
  <c r="CK458" i="1"/>
  <c r="CG482" i="1"/>
  <c r="CG296" i="1"/>
  <c r="CG445" i="1"/>
  <c r="CG513" i="1"/>
  <c r="CK207" i="1"/>
  <c r="CF364" i="1"/>
  <c r="CH364" i="1" s="1"/>
  <c r="CF166" i="1"/>
  <c r="CH166" i="1" s="1"/>
  <c r="CG547" i="1"/>
  <c r="CG541" i="1"/>
  <c r="CG253" i="1"/>
  <c r="CK224" i="1"/>
  <c r="CF306" i="1"/>
  <c r="CH306" i="1" s="1"/>
  <c r="CG318" i="1"/>
  <c r="CK85" i="1"/>
  <c r="CF386" i="1"/>
  <c r="CH386" i="1" s="1"/>
  <c r="CF310" i="1"/>
  <c r="CG62" i="1"/>
  <c r="CK405" i="1"/>
  <c r="CF74" i="1"/>
  <c r="CK212" i="1"/>
  <c r="CG189" i="1"/>
  <c r="CG39" i="1"/>
  <c r="CF562" i="1"/>
  <c r="CH562" i="1" s="1"/>
  <c r="CG161" i="1"/>
  <c r="CG561" i="1"/>
  <c r="CG69" i="1"/>
  <c r="CG43" i="1"/>
  <c r="CF552" i="1"/>
  <c r="CH552" i="1" s="1"/>
  <c r="CF124" i="1"/>
  <c r="CH124" i="1" s="1"/>
  <c r="CG50" i="1"/>
  <c r="CF232" i="1"/>
  <c r="CH232" i="1" s="1"/>
  <c r="CG330" i="1"/>
  <c r="CG66" i="1"/>
  <c r="CK308" i="1"/>
  <c r="CG288" i="1"/>
  <c r="CG524" i="1"/>
  <c r="CF399" i="1"/>
  <c r="CH399" i="1" s="1"/>
  <c r="CF346" i="1"/>
  <c r="CH346" i="1" s="1"/>
  <c r="CG460" i="1"/>
  <c r="CF384" i="1"/>
  <c r="CH384" i="1" s="1"/>
  <c r="CG534" i="1"/>
  <c r="CF471" i="1"/>
  <c r="CH471" i="1" s="1"/>
  <c r="CG149" i="1"/>
  <c r="CK450" i="1"/>
  <c r="CK547" i="1"/>
  <c r="CF76" i="1"/>
  <c r="CK37" i="1"/>
  <c r="CF177" i="1"/>
  <c r="CH177" i="1" s="1"/>
  <c r="CG320" i="1"/>
  <c r="CF318" i="1"/>
  <c r="CH318" i="1" s="1"/>
  <c r="CK469" i="1"/>
  <c r="CG304" i="1"/>
  <c r="CF63" i="1"/>
  <c r="CF120" i="1"/>
  <c r="CH120" i="1" s="1"/>
  <c r="CK516" i="1"/>
  <c r="CG476" i="1"/>
  <c r="CG74" i="1"/>
  <c r="CG441" i="1"/>
  <c r="CF187" i="1"/>
  <c r="CH187" i="1" s="1"/>
  <c r="CK250" i="1"/>
  <c r="CG518" i="1"/>
  <c r="CG128" i="1"/>
  <c r="CK75" i="1"/>
  <c r="CG130" i="1"/>
  <c r="CK315" i="1"/>
  <c r="CG374" i="1"/>
  <c r="CG232" i="1"/>
  <c r="CG257" i="1"/>
  <c r="CG391" i="1"/>
  <c r="CG156" i="1"/>
  <c r="CG92" i="1"/>
  <c r="CF429" i="1"/>
  <c r="CH429" i="1" s="1"/>
  <c r="CK361" i="1"/>
  <c r="CK211" i="1"/>
  <c r="CF439" i="1"/>
  <c r="CH439" i="1" s="1"/>
  <c r="CF67" i="1"/>
  <c r="CK61" i="1"/>
  <c r="CG346" i="1"/>
  <c r="CG433" i="1"/>
  <c r="CF557" i="1"/>
  <c r="CH557" i="1" s="1"/>
  <c r="CG450" i="1"/>
  <c r="CF440" i="1"/>
  <c r="CH440" i="1" s="1"/>
  <c r="CK290" i="1"/>
  <c r="CG434" i="1"/>
  <c r="CI433" i="1" s="1"/>
  <c r="CG492" i="1"/>
  <c r="CK385" i="1"/>
  <c r="CK203" i="1"/>
  <c r="CG177" i="1"/>
  <c r="CK430" i="1"/>
  <c r="CG151" i="1"/>
  <c r="CI150" i="1" s="1"/>
  <c r="CG120" i="1"/>
  <c r="CG311" i="1"/>
  <c r="CG313" i="1"/>
  <c r="CK400" i="1"/>
  <c r="CF423" i="1"/>
  <c r="CH423" i="1" s="1"/>
  <c r="CF189" i="1"/>
  <c r="CF347" i="1"/>
  <c r="CG563" i="1"/>
  <c r="CF465" i="1"/>
  <c r="CH465" i="1" s="1"/>
  <c r="CG250" i="1"/>
  <c r="CF227" i="1"/>
  <c r="CH227" i="1" s="1"/>
  <c r="CF170" i="1"/>
  <c r="CH170" i="1" s="1"/>
  <c r="CG235" i="1"/>
  <c r="CG116" i="1"/>
  <c r="CF489" i="1"/>
  <c r="CH489" i="1" s="1"/>
  <c r="CF248" i="1"/>
  <c r="CH248" i="1" s="1"/>
  <c r="CG267" i="1"/>
  <c r="CG429" i="1"/>
  <c r="CG333" i="1"/>
  <c r="CG519" i="1"/>
  <c r="CF496" i="1"/>
  <c r="CH496" i="1" s="1"/>
  <c r="CG210" i="1"/>
  <c r="CG412" i="1"/>
  <c r="CF528" i="1"/>
  <c r="CH528" i="1" s="1"/>
  <c r="CF143" i="1"/>
  <c r="CH143" i="1" s="1"/>
  <c r="CF238" i="1"/>
  <c r="CH238" i="1" s="1"/>
  <c r="CG290" i="1"/>
  <c r="CG385" i="1"/>
  <c r="CG242" i="1"/>
  <c r="CG531" i="1"/>
  <c r="CG535" i="1"/>
  <c r="CG532" i="1"/>
  <c r="CF45" i="1"/>
  <c r="CG468" i="1"/>
  <c r="CG347" i="1"/>
  <c r="CF356" i="1"/>
  <c r="CH356" i="1" s="1"/>
  <c r="CG297" i="1"/>
  <c r="CG256" i="1"/>
  <c r="CF155" i="1"/>
  <c r="CH155" i="1" s="1"/>
  <c r="CG147" i="1"/>
  <c r="CF561" i="1"/>
  <c r="CH561" i="1" s="1"/>
  <c r="CF43" i="1"/>
  <c r="CG480" i="1"/>
  <c r="CG170" i="1"/>
  <c r="CF180" i="1"/>
  <c r="CH180" i="1" s="1"/>
  <c r="CG240" i="1"/>
  <c r="CG255" i="1"/>
  <c r="CK80" i="1"/>
  <c r="CF330" i="1"/>
  <c r="CH330" i="1" s="1"/>
  <c r="CG248" i="1"/>
  <c r="CG100" i="1"/>
  <c r="CG361" i="1"/>
  <c r="CG439" i="1"/>
  <c r="CF78" i="1"/>
  <c r="CG61" i="1"/>
  <c r="CI60" i="1" s="1"/>
  <c r="CK517" i="1"/>
  <c r="CG496" i="1"/>
  <c r="CK494" i="1"/>
  <c r="CG545" i="1"/>
  <c r="CF425" i="1"/>
  <c r="CH425" i="1" s="1"/>
  <c r="CF435" i="1"/>
  <c r="CH435" i="1" s="1"/>
  <c r="CG278" i="1"/>
  <c r="CK239" i="1"/>
  <c r="CF453" i="1"/>
  <c r="CH453" i="1" s="1"/>
  <c r="CG136" i="1"/>
  <c r="CF475" i="1"/>
  <c r="CH475" i="1" s="1"/>
  <c r="CF251" i="1"/>
  <c r="CH251" i="1" s="1"/>
  <c r="CF154" i="1"/>
  <c r="CH154" i="1" s="1"/>
  <c r="CF508" i="1"/>
  <c r="CH508" i="1" s="1"/>
  <c r="CF192" i="1"/>
  <c r="CH192" i="1" s="1"/>
  <c r="CK491" i="1"/>
  <c r="CF474" i="1"/>
  <c r="CH474" i="1" s="1"/>
  <c r="CG560" i="1"/>
  <c r="CF392" i="1"/>
  <c r="CH392" i="1" s="1"/>
  <c r="CF47" i="1"/>
  <c r="CF470" i="1"/>
  <c r="CH470" i="1" s="1"/>
  <c r="CK515" i="1"/>
  <c r="CF200" i="1"/>
  <c r="CH200" i="1" s="1"/>
  <c r="CK277" i="1"/>
  <c r="CF220" i="1"/>
  <c r="CH220" i="1" s="1"/>
  <c r="CG201" i="1"/>
  <c r="CF186" i="1"/>
  <c r="CH186" i="1" s="1"/>
  <c r="CK378" i="1"/>
  <c r="CG173" i="1"/>
  <c r="CF286" i="1"/>
  <c r="CH286" i="1" s="1"/>
  <c r="CG157" i="1"/>
  <c r="CF555" i="1"/>
  <c r="CH555" i="1" s="1"/>
  <c r="CG36" i="1"/>
  <c r="CF146" i="1"/>
  <c r="CG514" i="1"/>
  <c r="CG416" i="1"/>
  <c r="CG414" i="1"/>
  <c r="CF428" i="1"/>
  <c r="CH428" i="1" s="1"/>
  <c r="CG183" i="1"/>
  <c r="CF553" i="1"/>
  <c r="CH553" i="1" s="1"/>
  <c r="CG196" i="1"/>
  <c r="CG279" i="1"/>
  <c r="CF65" i="1"/>
  <c r="CF510" i="1"/>
  <c r="CH510" i="1" s="1"/>
  <c r="CG292" i="1"/>
  <c r="CG425" i="1"/>
  <c r="CG115" i="1"/>
  <c r="CF86" i="1"/>
  <c r="CG395" i="1"/>
  <c r="CG435" i="1"/>
  <c r="CF160" i="1"/>
  <c r="CG269" i="1"/>
  <c r="CG154" i="1"/>
  <c r="CF355" i="1"/>
  <c r="CH355" i="1" s="1"/>
  <c r="CF68" i="1"/>
  <c r="CF438" i="1"/>
  <c r="CH438" i="1" s="1"/>
  <c r="CF289" i="1"/>
  <c r="CH289" i="1" s="1"/>
  <c r="CG392" i="1"/>
  <c r="CG302" i="1"/>
  <c r="CG456" i="1"/>
  <c r="CG314" i="1"/>
  <c r="CG277" i="1"/>
  <c r="CG371" i="1"/>
  <c r="CF350" i="1"/>
  <c r="CH350" i="1" s="1"/>
  <c r="CF294" i="1"/>
  <c r="CH294" i="1" s="1"/>
  <c r="CF479" i="1"/>
  <c r="CG186" i="1"/>
  <c r="CG169" i="1"/>
  <c r="CF280" i="1"/>
  <c r="CH280" i="1" s="1"/>
  <c r="CF303" i="1"/>
  <c r="CH303" i="1" s="1"/>
  <c r="CF231" i="1"/>
  <c r="CH231" i="1" s="1"/>
  <c r="CF556" i="1"/>
  <c r="CH556" i="1" s="1"/>
  <c r="CG226" i="1"/>
  <c r="CG163" i="1"/>
  <c r="CF54" i="1"/>
  <c r="CF58" i="1"/>
  <c r="CK205" i="1"/>
  <c r="CG354" i="1"/>
  <c r="CK62" i="1"/>
  <c r="CG174" i="1"/>
  <c r="CG134" i="1"/>
  <c r="CG478" i="1"/>
  <c r="CG202" i="1"/>
  <c r="CA27" i="1"/>
  <c r="CG230" i="1"/>
  <c r="CF529" i="1"/>
  <c r="CH529" i="1" s="1"/>
  <c r="CG498" i="1"/>
  <c r="CG484" i="1"/>
  <c r="CG53" i="1"/>
  <c r="CF279" i="1"/>
  <c r="CH279" i="1" s="1"/>
  <c r="CG184" i="1"/>
  <c r="CG65" i="1"/>
  <c r="CG431" i="1"/>
  <c r="CG510" i="1"/>
  <c r="CG119" i="1"/>
  <c r="CF275" i="1"/>
  <c r="CH275" i="1" s="1"/>
  <c r="CF261" i="1"/>
  <c r="CH261" i="1" s="1"/>
  <c r="CF387" i="1"/>
  <c r="CH387" i="1" s="1"/>
  <c r="CK48" i="1"/>
  <c r="CF99" i="1"/>
  <c r="CF237" i="1"/>
  <c r="CH237" i="1" s="1"/>
  <c r="CG281" i="1"/>
  <c r="CK408" i="1"/>
  <c r="CG251" i="1"/>
  <c r="CK104" i="1"/>
  <c r="CK107" i="1"/>
  <c r="CG491" i="1"/>
  <c r="CG365" i="1"/>
  <c r="CK358" i="1"/>
  <c r="CG127" i="1"/>
  <c r="CK335" i="1"/>
  <c r="CF270" i="1"/>
  <c r="CH270" i="1" s="1"/>
  <c r="CK93" i="1"/>
  <c r="CG300" i="1"/>
  <c r="CK343" i="1"/>
  <c r="CG452" i="1"/>
  <c r="CG558" i="1"/>
  <c r="CF167" i="1"/>
  <c r="CH167" i="1" s="1"/>
  <c r="CG554" i="1"/>
  <c r="CK366" i="1"/>
  <c r="CG110" i="1"/>
  <c r="CG231" i="1"/>
  <c r="CK52" i="1"/>
  <c r="CK221" i="1"/>
  <c r="CK213" i="1"/>
  <c r="CK272" i="1"/>
  <c r="CG376" i="1"/>
  <c r="CF411" i="1"/>
  <c r="CH411" i="1" s="1"/>
  <c r="CG382" i="1"/>
  <c r="CC24" i="1"/>
  <c r="CA24" i="1"/>
  <c r="CC27" i="1" s="1"/>
  <c r="CF493" i="1"/>
  <c r="CH493" i="1" s="1"/>
  <c r="CF352" i="1"/>
  <c r="CH352" i="1" s="1"/>
  <c r="CF329" i="1"/>
  <c r="CH329" i="1" s="1"/>
  <c r="CK285" i="1"/>
  <c r="CF442" i="1"/>
  <c r="CH442" i="1" s="1"/>
  <c r="CF209" i="1"/>
  <c r="CH209" i="1" s="1"/>
  <c r="CF421" i="1"/>
  <c r="CH421" i="1" s="1"/>
  <c r="CF129" i="1"/>
  <c r="CH129" i="1" s="1"/>
  <c r="CF296" i="1"/>
  <c r="CH296" i="1" s="1"/>
  <c r="CG322" i="1"/>
  <c r="CG548" i="1"/>
  <c r="CG137" i="1"/>
  <c r="CG261" i="1"/>
  <c r="CK153" i="1"/>
  <c r="CG264" i="1"/>
  <c r="CF283" i="1"/>
  <c r="CH283" i="1" s="1"/>
  <c r="CG389" i="1"/>
  <c r="CG225" i="1"/>
  <c r="CF335" i="1"/>
  <c r="CH335" i="1" s="1"/>
  <c r="CG430" i="1"/>
  <c r="CG477" i="1"/>
  <c r="CF357" i="1"/>
  <c r="CH357" i="1" s="1"/>
  <c r="CF477" i="1"/>
  <c r="CF525" i="1"/>
  <c r="CH525" i="1" s="1"/>
  <c r="CF79" i="1"/>
  <c r="CF293" i="1"/>
  <c r="CH293" i="1" s="1"/>
  <c r="CF42" i="1"/>
  <c r="CF229" i="1"/>
  <c r="CF410" i="1"/>
  <c r="CH410" i="1" s="1"/>
  <c r="CG243" i="1"/>
  <c r="CF297" i="1"/>
  <c r="CF271" i="1"/>
  <c r="CF265" i="1"/>
  <c r="CH265" i="1" s="1"/>
  <c r="CF90" i="1"/>
  <c r="CF454" i="1"/>
  <c r="CF191" i="1"/>
  <c r="CH191" i="1" s="1"/>
  <c r="CG377" i="1"/>
  <c r="CF526" i="1"/>
  <c r="CH526" i="1" s="1"/>
  <c r="CF380" i="1"/>
  <c r="CF432" i="1"/>
  <c r="CF437" i="1"/>
  <c r="CH437" i="1" s="1"/>
  <c r="CF127" i="1"/>
  <c r="CH127" i="1" s="1"/>
  <c r="CF333" i="1"/>
  <c r="CF414" i="1"/>
  <c r="CH414" i="1" s="1"/>
  <c r="CF351" i="1"/>
  <c r="CH351" i="1" s="1"/>
  <c r="CF282" i="1"/>
  <c r="CF292" i="1"/>
  <c r="CF457" i="1"/>
  <c r="CH457" i="1" s="1"/>
  <c r="CF311" i="1"/>
  <c r="CK546" i="1"/>
  <c r="CF281" i="1"/>
  <c r="CF269" i="1"/>
  <c r="CH269" i="1" s="1"/>
  <c r="CK122" i="1"/>
  <c r="CF485" i="1"/>
  <c r="CF382" i="1"/>
  <c r="CH382" i="1" s="1"/>
  <c r="CF405" i="1"/>
  <c r="CH405" i="1" s="1"/>
  <c r="CF505" i="1"/>
  <c r="CH505" i="1" s="1"/>
  <c r="CF97" i="1"/>
  <c r="CF537" i="1"/>
  <c r="CH537" i="1" s="1"/>
  <c r="CF80" i="1"/>
  <c r="CF182" i="1"/>
  <c r="CF548" i="1"/>
  <c r="CH548" i="1" s="1"/>
  <c r="CF81" i="1"/>
  <c r="CF258" i="1"/>
  <c r="CG246" i="1"/>
  <c r="CF61" i="1"/>
  <c r="CF326" i="1"/>
  <c r="CH326" i="1" s="1"/>
  <c r="CF541" i="1"/>
  <c r="CH541" i="1" s="1"/>
  <c r="CF215" i="1"/>
  <c r="CH215" i="1" s="1"/>
  <c r="CG48" i="1"/>
  <c r="CF144" i="1"/>
  <c r="CF93" i="1"/>
  <c r="CF530" i="1"/>
  <c r="CH530" i="1" s="1"/>
  <c r="CF66" i="1"/>
  <c r="CF216" i="1"/>
  <c r="CH216" i="1" s="1"/>
  <c r="CF240" i="1"/>
  <c r="CH240" i="1" s="1"/>
  <c r="CF524" i="1"/>
  <c r="CH524" i="1" s="1"/>
  <c r="CF50" i="1"/>
  <c r="CG380" i="1"/>
  <c r="CG334" i="1"/>
  <c r="CF397" i="1"/>
  <c r="CH397" i="1" s="1"/>
  <c r="CF214" i="1"/>
  <c r="CH214" i="1" s="1"/>
  <c r="CG351" i="1"/>
  <c r="CG544" i="1"/>
  <c r="CF488" i="1"/>
  <c r="CH488" i="1" s="1"/>
  <c r="CF92" i="1"/>
  <c r="CF502" i="1"/>
  <c r="CG259" i="1"/>
  <c r="CF73" i="1"/>
  <c r="CF389" i="1"/>
  <c r="CF549" i="1"/>
  <c r="CF449" i="1"/>
  <c r="CF46" i="1"/>
  <c r="CG80" i="1"/>
  <c r="CF379" i="1"/>
  <c r="CH379" i="1" s="1"/>
  <c r="CF490" i="1"/>
  <c r="CH490" i="1" s="1"/>
  <c r="CF131" i="1"/>
  <c r="CH131" i="1" s="1"/>
  <c r="CF312" i="1"/>
  <c r="CH312" i="1" s="1"/>
  <c r="CF519" i="1"/>
  <c r="CF433" i="1"/>
  <c r="CF198" i="1"/>
  <c r="CF422" i="1"/>
  <c r="CH422" i="1" s="1"/>
  <c r="CF480" i="1"/>
  <c r="CH480" i="1" s="1"/>
  <c r="CF481" i="1"/>
  <c r="CF538" i="1"/>
  <c r="CF113" i="1"/>
  <c r="CH113" i="1" s="1"/>
  <c r="CF101" i="1"/>
  <c r="CF395" i="1"/>
  <c r="CF34" i="1"/>
  <c r="CF94" i="1"/>
  <c r="CF456" i="1"/>
  <c r="CF193" i="1"/>
  <c r="CH193" i="1" s="1"/>
  <c r="CF287" i="1"/>
  <c r="CH287" i="1" s="1"/>
  <c r="CF407" i="1"/>
  <c r="CH407" i="1" s="1"/>
  <c r="CF241" i="1"/>
  <c r="CF381" i="1"/>
  <c r="CH381" i="1" s="1"/>
  <c r="CF388" i="1"/>
  <c r="CF230" i="1"/>
  <c r="CF299" i="1"/>
  <c r="CH299" i="1" s="1"/>
  <c r="CF95" i="1"/>
  <c r="CG204" i="1"/>
  <c r="CF174" i="1"/>
  <c r="CH174" i="1" s="1"/>
  <c r="CF504" i="1"/>
  <c r="CF332" i="1"/>
  <c r="CH332" i="1" s="1"/>
  <c r="CF106" i="1"/>
  <c r="CH106" i="1" s="1"/>
  <c r="CF459" i="1"/>
  <c r="CF217" i="1"/>
  <c r="CF463" i="1"/>
  <c r="CH463" i="1" s="1"/>
  <c r="CF183" i="1"/>
  <c r="CH183" i="1" s="1"/>
  <c r="CF274" i="1"/>
  <c r="CH274" i="1" s="1"/>
  <c r="CF467" i="1"/>
  <c r="CH467" i="1" s="1"/>
  <c r="CF550" i="1"/>
  <c r="CH550" i="1" s="1"/>
  <c r="CF201" i="1"/>
  <c r="CH201" i="1" s="1"/>
  <c r="CF55" i="1"/>
  <c r="CF495" i="1"/>
  <c r="CH495" i="1" s="1"/>
  <c r="CF461" i="1"/>
  <c r="CH461" i="1" s="1"/>
  <c r="CF373" i="1"/>
  <c r="CH373" i="1" s="1"/>
  <c r="CF540" i="1"/>
  <c r="CH540" i="1" s="1"/>
  <c r="CF359" i="1"/>
  <c r="CF257" i="1"/>
  <c r="CH257" i="1" s="1"/>
  <c r="CF203" i="1"/>
  <c r="CH203" i="1" s="1"/>
  <c r="CF253" i="1"/>
  <c r="CH253" i="1" s="1"/>
  <c r="CF403" i="1"/>
  <c r="CF162" i="1"/>
  <c r="CH162" i="1" s="1"/>
  <c r="CF62" i="1"/>
  <c r="CF140" i="1"/>
  <c r="CH140" i="1" s="1"/>
  <c r="CF539" i="1"/>
  <c r="CH539" i="1" s="1"/>
  <c r="CF434" i="1"/>
  <c r="CH434" i="1" s="1"/>
  <c r="CF450" i="1"/>
  <c r="CH450" i="1" s="1"/>
  <c r="CF412" i="1"/>
  <c r="CH412" i="1" s="1"/>
  <c r="CF323" i="1"/>
  <c r="CH323" i="1" s="1"/>
  <c r="CF469" i="1"/>
  <c r="CH469" i="1" s="1"/>
  <c r="CF72" i="1"/>
  <c r="CF501" i="1"/>
  <c r="CH501" i="1" s="1"/>
  <c r="CF498" i="1"/>
  <c r="CH498" i="1" s="1"/>
  <c r="CK498" i="1"/>
  <c r="CF534" i="1"/>
  <c r="CH534" i="1" s="1"/>
  <c r="CF236" i="1"/>
  <c r="CH236" i="1" s="1"/>
  <c r="CF371" i="1"/>
  <c r="CF222" i="1"/>
  <c r="CH222" i="1" s="1"/>
  <c r="CF483" i="1"/>
  <c r="CH483" i="1" s="1"/>
  <c r="CF53" i="1"/>
  <c r="CF328" i="1"/>
  <c r="CF509" i="1"/>
  <c r="CF115" i="1"/>
  <c r="CH115" i="1" s="1"/>
  <c r="CF338" i="1"/>
  <c r="CH338" i="1" s="1"/>
  <c r="CF267" i="1"/>
  <c r="CH267" i="1" s="1"/>
  <c r="CF563" i="1"/>
  <c r="CF153" i="1"/>
  <c r="CH153" i="1" s="1"/>
  <c r="CF156" i="1"/>
  <c r="CH156" i="1" s="1"/>
  <c r="CF266" i="1"/>
  <c r="CH266" i="1" s="1"/>
  <c r="CF531" i="1"/>
  <c r="CH531" i="1" s="1"/>
  <c r="CK119" i="1"/>
  <c r="CF125" i="1"/>
  <c r="CH125" i="1" s="1"/>
  <c r="CG95" i="1"/>
  <c r="CF136" i="1"/>
  <c r="CH136" i="1" s="1"/>
  <c r="CF522" i="1"/>
  <c r="CH522" i="1" s="1"/>
  <c r="CF133" i="1"/>
  <c r="CF404" i="1"/>
  <c r="CH404" i="1" s="1"/>
  <c r="CF409" i="1"/>
  <c r="CH409" i="1" s="1"/>
  <c r="CG217" i="1"/>
  <c r="CF309" i="1"/>
  <c r="CF536" i="1"/>
  <c r="CH536" i="1" s="1"/>
  <c r="CF70" i="1"/>
  <c r="CF197" i="1"/>
  <c r="CF300" i="1"/>
  <c r="CH300" i="1" s="1"/>
  <c r="CK558" i="1"/>
  <c r="CF40" i="1"/>
  <c r="CF559" i="1"/>
  <c r="CH559" i="1" s="1"/>
  <c r="CG387" i="1"/>
  <c r="CF210" i="1"/>
  <c r="CH210" i="1" s="1"/>
  <c r="CF172" i="1"/>
  <c r="CH172" i="1" s="1"/>
  <c r="CG403" i="1"/>
  <c r="CF38" i="1"/>
  <c r="CG539" i="1"/>
  <c r="CG364" i="1"/>
  <c r="CG180" i="1"/>
  <c r="CG402" i="1"/>
  <c r="CF452" i="1"/>
  <c r="CH452" i="1" s="1"/>
  <c r="CF176" i="1"/>
  <c r="CH176" i="1" s="1"/>
  <c r="CF190" i="1"/>
  <c r="CF102" i="1"/>
  <c r="CH102" i="1" s="1"/>
  <c r="CF507" i="1"/>
  <c r="CK126" i="1"/>
  <c r="CF126" i="1"/>
  <c r="CH126" i="1" s="1"/>
  <c r="CG222" i="1"/>
  <c r="CF57" i="1"/>
  <c r="CF394" i="1"/>
  <c r="CH394" i="1" s="1"/>
  <c r="CF147" i="1"/>
  <c r="CH147" i="1" s="1"/>
  <c r="CF340" i="1"/>
  <c r="CG509" i="1"/>
  <c r="CF533" i="1"/>
  <c r="CH533" i="1" s="1"/>
  <c r="CF83" i="1"/>
  <c r="CK83" i="1"/>
  <c r="CG266" i="1"/>
  <c r="CF112" i="1"/>
  <c r="CF235" i="1"/>
  <c r="CH235" i="1" s="1"/>
  <c r="CF513" i="1"/>
  <c r="CH513" i="1" s="1"/>
  <c r="CF137" i="1"/>
  <c r="CF71" i="1"/>
  <c r="CF173" i="1"/>
  <c r="CH173" i="1" s="1"/>
  <c r="CF168" i="1"/>
  <c r="CH168" i="1" s="1"/>
  <c r="CF164" i="1"/>
  <c r="CH164" i="1" s="1"/>
  <c r="CF36" i="1"/>
  <c r="CF56" i="1"/>
  <c r="CG409" i="1"/>
  <c r="CF128" i="1"/>
  <c r="CH128" i="1" s="1"/>
  <c r="CF436" i="1"/>
  <c r="CH436" i="1" s="1"/>
  <c r="CG124" i="1"/>
  <c r="CG536" i="1"/>
  <c r="CF121" i="1"/>
  <c r="CH121" i="1" s="1"/>
  <c r="CF157" i="1"/>
  <c r="CH157" i="1" s="1"/>
  <c r="CF560" i="1"/>
  <c r="CH560" i="1" s="1"/>
  <c r="CF516" i="1"/>
  <c r="CH516" i="1" s="1"/>
  <c r="CF458" i="1"/>
  <c r="CH458" i="1" s="1"/>
  <c r="CF223" i="1"/>
  <c r="CF109" i="1"/>
  <c r="CH109" i="1" s="1"/>
  <c r="CF260" i="1"/>
  <c r="CH260" i="1" s="1"/>
  <c r="CF184" i="1"/>
  <c r="CH184" i="1" s="1"/>
  <c r="CF228" i="1"/>
  <c r="CH228" i="1" s="1"/>
  <c r="CF417" i="1"/>
  <c r="CH417" i="1" s="1"/>
  <c r="CF472" i="1"/>
  <c r="CF301" i="1"/>
  <c r="CF202" i="1"/>
  <c r="CH202" i="1" s="1"/>
  <c r="CF468" i="1"/>
  <c r="CH468" i="1" s="1"/>
  <c r="CF402" i="1"/>
  <c r="CF342" i="1"/>
  <c r="CH342" i="1" s="1"/>
  <c r="CF256" i="1"/>
  <c r="CH256" i="1" s="1"/>
  <c r="CF188" i="1"/>
  <c r="CF244" i="1"/>
  <c r="CH244" i="1" s="1"/>
  <c r="CG533" i="1"/>
  <c r="CG55" i="1"/>
  <c r="CF52" i="1"/>
  <c r="CF542" i="1"/>
  <c r="CH542" i="1" s="1"/>
  <c r="CG399" i="1"/>
  <c r="CF145" i="1"/>
  <c r="CH145" i="1" s="1"/>
  <c r="CG168" i="1"/>
  <c r="CF142" i="1"/>
  <c r="CH142" i="1" s="1"/>
  <c r="CK535" i="1"/>
  <c r="CF535" i="1"/>
  <c r="CH535" i="1" s="1"/>
  <c r="CK69" i="1"/>
  <c r="CF69" i="1"/>
  <c r="CF148" i="1"/>
  <c r="CH148" i="1" s="1"/>
  <c r="CF426" i="1"/>
  <c r="CH426" i="1" s="1"/>
  <c r="CK254" i="1"/>
  <c r="CF254" i="1"/>
  <c r="CH254" i="1" s="1"/>
  <c r="CF59" i="1"/>
  <c r="CF476" i="1"/>
  <c r="CH476" i="1" s="1"/>
  <c r="CF482" i="1"/>
  <c r="CH482" i="1" s="1"/>
  <c r="CF88" i="1"/>
  <c r="CF152" i="1"/>
  <c r="CH152" i="1" s="1"/>
  <c r="CF117" i="1"/>
  <c r="CF116" i="1"/>
  <c r="CH116" i="1" s="1"/>
  <c r="CF41" i="1"/>
  <c r="CK424" i="1"/>
  <c r="CF132" i="1"/>
  <c r="CH132" i="1" s="1"/>
  <c r="CF375" i="1"/>
  <c r="CH375" i="1" s="1"/>
  <c r="CG458" i="1"/>
  <c r="CG146" i="1"/>
  <c r="CF233" i="1"/>
  <c r="CH233" i="1" s="1"/>
  <c r="CF295" i="1"/>
  <c r="CK291" i="1"/>
  <c r="CF339" i="1"/>
  <c r="CH339" i="1" s="1"/>
  <c r="CK173" i="1"/>
  <c r="CF499" i="1"/>
  <c r="CH499" i="1" s="1"/>
  <c r="CK362" i="1"/>
  <c r="CF362" i="1"/>
  <c r="CH362" i="1" s="1"/>
  <c r="CF211" i="1"/>
  <c r="CH211" i="1" s="1"/>
  <c r="CF108" i="1"/>
  <c r="CH108" i="1" s="1"/>
  <c r="CF226" i="1"/>
  <c r="CF446" i="1"/>
  <c r="CF178" i="1"/>
  <c r="CH178" i="1" s="1"/>
  <c r="CF221" i="1"/>
  <c r="CH221" i="1" s="1"/>
  <c r="CF195" i="1"/>
  <c r="CG305" i="1"/>
  <c r="CF317" i="1"/>
  <c r="CH317" i="1" s="1"/>
  <c r="CG449" i="1"/>
  <c r="CF314" i="1"/>
  <c r="CK455" i="1"/>
  <c r="CF455" i="1"/>
  <c r="CH455" i="1" s="1"/>
  <c r="CF284" i="1"/>
  <c r="CH284" i="1" s="1"/>
  <c r="CF302" i="1"/>
  <c r="CH302" i="1" s="1"/>
  <c r="CF393" i="1"/>
  <c r="CH393" i="1" s="1"/>
  <c r="CF376" i="1"/>
  <c r="CH376" i="1" s="1"/>
  <c r="CF419" i="1"/>
  <c r="CH419" i="1" s="1"/>
  <c r="CF527" i="1"/>
  <c r="CH527" i="1" s="1"/>
  <c r="CF383" i="1"/>
  <c r="CH383" i="1" s="1"/>
  <c r="CF225" i="1"/>
  <c r="CH225" i="1" s="1"/>
  <c r="CF354" i="1"/>
  <c r="CH354" i="1" s="1"/>
  <c r="CF104" i="1"/>
  <c r="CH104" i="1" s="1"/>
  <c r="CF82" i="1"/>
  <c r="CF249" i="1"/>
  <c r="CH249" i="1" s="1"/>
  <c r="CF123" i="1"/>
  <c r="CH123" i="1" s="1"/>
  <c r="CF473" i="1"/>
  <c r="CH473" i="1" s="1"/>
  <c r="CF444" i="1"/>
  <c r="CF363" i="1"/>
  <c r="CF427" i="1"/>
  <c r="CH427" i="1" s="1"/>
  <c r="CF278" i="1"/>
  <c r="CH278" i="1" s="1"/>
  <c r="CF337" i="1"/>
  <c r="CH337" i="1" s="1"/>
  <c r="CF39" i="1"/>
  <c r="CF443" i="1"/>
  <c r="CF243" i="1"/>
  <c r="CH243" i="1" s="1"/>
  <c r="CF462" i="1"/>
  <c r="CH462" i="1" s="1"/>
  <c r="CF331" i="1"/>
  <c r="CF141" i="1"/>
  <c r="CH141" i="1" s="1"/>
  <c r="CF336" i="1"/>
  <c r="CF264" i="1"/>
  <c r="CH264" i="1" s="1"/>
  <c r="CF451" i="1"/>
  <c r="CH451" i="1" s="1"/>
  <c r="CF532" i="1"/>
  <c r="CH532" i="1" s="1"/>
  <c r="CF341" i="1"/>
  <c r="CF445" i="1"/>
  <c r="CH445" i="1" s="1"/>
  <c r="CF185" i="1"/>
  <c r="CH185" i="1" s="1"/>
  <c r="CF377" i="1"/>
  <c r="CG526" i="1"/>
  <c r="CG527" i="1"/>
  <c r="CG520" i="1"/>
  <c r="CF543" i="1"/>
  <c r="CH543" i="1" s="1"/>
  <c r="CF51" i="1"/>
  <c r="CG57" i="1"/>
  <c r="CK487" i="1"/>
  <c r="CF487" i="1"/>
  <c r="CH487" i="1" s="1"/>
  <c r="CF322" i="1"/>
  <c r="CH322" i="1" s="1"/>
  <c r="CG160" i="1"/>
  <c r="CF35" i="1"/>
  <c r="CF276" i="1"/>
  <c r="CH276" i="1" s="1"/>
  <c r="CF181" i="1"/>
  <c r="CF304" i="1"/>
  <c r="CH304" i="1" s="1"/>
  <c r="CG440" i="1"/>
  <c r="CF418" i="1"/>
  <c r="CF159" i="1"/>
  <c r="CH159" i="1" s="1"/>
  <c r="CG362" i="1"/>
  <c r="CF554" i="1"/>
  <c r="CH554" i="1" s="1"/>
  <c r="CG493" i="1"/>
  <c r="CF512" i="1"/>
  <c r="CH512" i="1" s="1"/>
  <c r="CF448" i="1"/>
  <c r="CH448" i="1" s="1"/>
  <c r="CF139" i="1"/>
  <c r="CG446" i="1"/>
  <c r="CG221" i="1"/>
  <c r="CF130" i="1"/>
  <c r="CH130" i="1" s="1"/>
  <c r="CG195" i="1"/>
  <c r="CG317" i="1"/>
  <c r="CI316" i="1" s="1"/>
  <c r="CG529" i="1"/>
  <c r="CG342" i="1"/>
  <c r="CG337" i="1"/>
  <c r="CH336" i="1"/>
  <c r="CG546" i="1"/>
  <c r="CG114" i="1"/>
  <c r="CG472" i="1"/>
  <c r="CG454" i="1"/>
  <c r="CG394" i="1"/>
  <c r="CG427" i="1"/>
  <c r="CG552" i="1"/>
  <c r="CH144" i="1"/>
  <c r="CG45" i="1"/>
  <c r="CG46" i="1"/>
  <c r="CG556" i="1"/>
  <c r="CG133" i="1"/>
  <c r="CG516" i="1"/>
  <c r="CG172" i="1"/>
  <c r="CG551" i="1"/>
  <c r="CH217" i="1"/>
  <c r="CG559" i="1"/>
  <c r="CG549" i="1"/>
  <c r="CH432" i="1"/>
  <c r="CG550" i="1"/>
  <c r="CG555" i="1"/>
  <c r="CG562" i="1"/>
  <c r="CH549" i="1"/>
  <c r="CF33" i="1"/>
  <c r="CG34" i="1"/>
  <c r="CG301" i="1"/>
  <c r="CG557" i="1"/>
  <c r="CG543" i="1"/>
  <c r="CG415" i="1"/>
  <c r="CG199" i="1"/>
  <c r="CG307" i="1"/>
  <c r="CH363" i="1"/>
  <c r="CG254" i="1"/>
  <c r="CG530" i="1"/>
  <c r="CH538" i="1"/>
  <c r="CG540" i="1"/>
  <c r="CG542" i="1"/>
  <c r="CH226" i="1"/>
  <c r="CG537" i="1"/>
  <c r="CG538" i="1"/>
  <c r="CG105" i="1"/>
  <c r="CH271" i="1"/>
  <c r="CG207" i="1"/>
  <c r="CG553" i="1"/>
  <c r="CG291" i="1"/>
  <c r="CG420" i="1"/>
  <c r="CG107" i="1"/>
  <c r="CG405" i="1"/>
  <c r="CG464" i="1"/>
  <c r="CG473" i="1"/>
  <c r="CG96" i="1"/>
  <c r="CH139" i="1"/>
  <c r="CG71" i="1"/>
  <c r="CH519" i="1"/>
  <c r="CG488" i="1"/>
  <c r="CG359" i="1"/>
  <c r="CH314" i="1"/>
  <c r="CH190" i="1"/>
  <c r="CG81" i="1"/>
  <c r="CG209" i="1"/>
  <c r="CG507" i="1"/>
  <c r="CG238" i="1"/>
  <c r="CG508" i="1"/>
  <c r="CG181" i="1"/>
  <c r="CI180" i="1" s="1"/>
  <c r="CG487" i="1"/>
  <c r="CG499" i="1"/>
  <c r="CG182" i="1"/>
  <c r="CG388" i="1"/>
  <c r="CG408" i="1"/>
  <c r="CH295" i="1"/>
  <c r="CG224" i="1"/>
  <c r="CG280" i="1"/>
  <c r="CG129" i="1"/>
  <c r="CG367" i="1"/>
  <c r="CH485" i="1"/>
  <c r="CG512" i="1"/>
  <c r="CG465" i="1"/>
  <c r="CG422" i="1"/>
  <c r="CG315" i="1"/>
  <c r="CI315" i="1" s="1"/>
  <c r="CG153" i="1"/>
  <c r="CG490" i="1"/>
  <c r="CG63" i="1"/>
  <c r="CG197" i="1"/>
  <c r="CG303" i="1"/>
  <c r="CG437" i="1"/>
  <c r="CG142" i="1"/>
  <c r="CG463" i="1"/>
  <c r="CG326" i="1"/>
  <c r="CG91" i="1"/>
  <c r="CG88" i="1"/>
  <c r="CG64" i="1"/>
  <c r="CG84" i="1"/>
  <c r="CG76" i="1"/>
  <c r="CG72" i="1"/>
  <c r="CG126" i="1"/>
  <c r="CG220" i="1"/>
  <c r="CH443" i="1"/>
  <c r="CG528" i="1"/>
  <c r="CG205" i="1"/>
  <c r="CG187" i="1"/>
  <c r="CG70" i="1"/>
  <c r="CG167" i="1"/>
  <c r="CG98" i="1"/>
  <c r="CG356" i="1"/>
  <c r="CG470" i="1"/>
  <c r="CG396" i="1"/>
  <c r="CG223" i="1"/>
  <c r="CG349" i="1"/>
  <c r="CG379" i="1"/>
  <c r="CG501" i="1"/>
  <c r="CG282" i="1"/>
  <c r="CG244" i="1"/>
  <c r="CG218" i="1"/>
  <c r="CG155" i="1"/>
  <c r="CH297" i="1"/>
  <c r="CG339" i="1"/>
  <c r="CG363" i="1"/>
  <c r="CG369" i="1"/>
  <c r="CG308" i="1"/>
  <c r="CH472" i="1"/>
  <c r="CH133" i="1"/>
  <c r="CG192" i="1"/>
  <c r="CH454" i="1"/>
  <c r="CH433" i="1"/>
  <c r="CG375" i="1"/>
  <c r="CG249" i="1"/>
  <c r="CG87" i="1"/>
  <c r="CG400" i="1"/>
  <c r="CH359" i="1"/>
  <c r="CG424" i="1"/>
  <c r="CG466" i="1"/>
  <c r="CG335" i="1"/>
  <c r="CG436" i="1"/>
  <c r="CG75" i="1"/>
  <c r="CG103" i="1"/>
  <c r="CG179" i="1"/>
  <c r="CI179" i="1" s="1"/>
  <c r="CG190" i="1"/>
  <c r="CG139" i="1"/>
  <c r="CH403" i="1"/>
  <c r="CG423" i="1"/>
  <c r="CG324" i="1"/>
  <c r="CG321" i="1"/>
  <c r="CG33" i="1"/>
  <c r="CI33" i="1" s="1"/>
  <c r="CG58" i="1"/>
  <c r="CG448" i="1"/>
  <c r="CG273" i="1"/>
  <c r="CH402" i="1"/>
  <c r="CG353" i="1"/>
  <c r="CG352" i="1"/>
  <c r="CG176" i="1"/>
  <c r="CG289" i="1"/>
  <c r="CG111" i="1"/>
  <c r="CG479" i="1"/>
  <c r="CG344" i="1"/>
  <c r="CH444" i="1"/>
  <c r="CG67" i="1"/>
  <c r="CG132" i="1"/>
  <c r="CH309" i="1"/>
  <c r="CG203" i="1"/>
  <c r="CG56" i="1"/>
  <c r="CH333" i="1"/>
  <c r="CG200" i="1"/>
  <c r="CH477" i="1"/>
  <c r="CH110" i="1"/>
  <c r="CH328" i="1"/>
  <c r="CH189" i="1"/>
  <c r="CG404" i="1"/>
  <c r="CG113" i="1"/>
  <c r="CG212" i="1"/>
  <c r="CG102" i="1"/>
  <c r="CG227" i="1"/>
  <c r="CG467" i="1"/>
  <c r="CG51" i="1"/>
  <c r="CG485" i="1"/>
  <c r="CG505" i="1"/>
  <c r="CG104" i="1"/>
  <c r="CG140" i="1"/>
  <c r="CG483" i="1"/>
  <c r="CH340" i="1"/>
  <c r="CG502" i="1"/>
  <c r="CG73" i="1"/>
  <c r="CH281" i="1"/>
  <c r="CH112" i="1"/>
  <c r="CG82" i="1"/>
  <c r="CH230" i="1"/>
  <c r="CG500" i="1"/>
  <c r="CG262" i="1"/>
  <c r="CG358" i="1"/>
  <c r="CG444" i="1"/>
  <c r="CG47" i="1"/>
  <c r="CG325" i="1"/>
  <c r="CI325" i="1" s="1"/>
  <c r="CH258" i="1"/>
  <c r="CG188" i="1"/>
  <c r="CG272" i="1"/>
  <c r="CG77" i="1"/>
  <c r="CH117" i="1"/>
  <c r="CG198" i="1"/>
  <c r="CI197" i="1" s="1"/>
  <c r="CG438" i="1"/>
  <c r="CG42" i="1"/>
  <c r="CG93" i="1"/>
  <c r="CG328" i="1"/>
  <c r="CG506" i="1"/>
  <c r="CG216" i="1"/>
  <c r="CG237" i="1"/>
  <c r="CG236" i="1"/>
  <c r="CG421" i="1"/>
  <c r="CG393" i="1"/>
  <c r="CG234" i="1"/>
  <c r="CG340" i="1"/>
  <c r="CG310" i="1"/>
  <c r="CH504" i="1"/>
  <c r="CG138" i="1"/>
  <c r="CG471" i="1"/>
  <c r="CG112" i="1"/>
  <c r="CG286" i="1"/>
  <c r="CH418" i="1"/>
  <c r="CG386" i="1"/>
  <c r="CG398" i="1"/>
  <c r="CG327" i="1"/>
  <c r="CG143" i="1"/>
  <c r="CG258" i="1"/>
  <c r="CG486" i="1"/>
  <c r="CH198" i="1"/>
  <c r="CG459" i="1"/>
  <c r="CH459" i="1"/>
  <c r="CG219" i="1"/>
  <c r="CH388" i="1"/>
  <c r="CG343" i="1"/>
  <c r="CH389" i="1"/>
  <c r="CG331" i="1"/>
  <c r="CH181" i="1"/>
  <c r="CG178" i="1"/>
  <c r="CG40" i="1"/>
  <c r="CG451" i="1"/>
  <c r="CG406" i="1"/>
  <c r="CG118" i="1"/>
  <c r="CG295" i="1"/>
  <c r="CG191" i="1"/>
  <c r="CH341" i="1"/>
  <c r="CG407" i="1"/>
  <c r="CG453" i="1"/>
  <c r="CG41" i="1"/>
  <c r="CG457" i="1"/>
  <c r="CG390" i="1"/>
  <c r="CH229" i="1"/>
  <c r="CG293" i="1"/>
  <c r="CG504" i="1"/>
  <c r="CG523" i="1"/>
  <c r="CH481" i="1"/>
  <c r="CG164" i="1"/>
  <c r="CG78" i="1"/>
  <c r="CG171" i="1"/>
  <c r="CG336" i="1"/>
  <c r="CI336" i="1" s="1"/>
  <c r="CG419" i="1"/>
  <c r="CG260" i="1"/>
  <c r="CG108" i="1"/>
  <c r="CG59" i="1"/>
  <c r="CG522" i="1"/>
  <c r="CG247" i="1"/>
  <c r="CG306" i="1"/>
  <c r="CG368" i="1"/>
  <c r="CI367" i="1" s="1"/>
  <c r="CG86" i="1"/>
  <c r="CG462" i="1"/>
  <c r="CH188" i="1"/>
  <c r="CH371" i="1"/>
  <c r="CG159" i="1"/>
  <c r="CG175" i="1"/>
  <c r="CG384" i="1"/>
  <c r="CG194" i="1"/>
  <c r="CH182" i="1"/>
  <c r="CG276" i="1"/>
  <c r="CG475" i="1"/>
  <c r="CG35" i="1"/>
  <c r="CI34" i="1" s="1"/>
  <c r="CG383" i="1"/>
  <c r="CG152" i="1"/>
  <c r="CG338" i="1"/>
  <c r="CH395" i="1"/>
  <c r="CG299" i="1"/>
  <c r="CH137" i="1"/>
  <c r="CG285" i="1"/>
  <c r="CG341" i="1"/>
  <c r="CG233" i="1"/>
  <c r="CH347" i="1"/>
  <c r="CG52" i="1"/>
  <c r="CG370" i="1"/>
  <c r="CG229" i="1"/>
  <c r="CG245" i="1"/>
  <c r="CG206" i="1"/>
  <c r="CG312" i="1"/>
  <c r="CG517" i="1"/>
  <c r="CG360" i="1"/>
  <c r="CH310" i="1"/>
  <c r="CH502" i="1"/>
  <c r="CG68" i="1"/>
  <c r="CG366" i="1"/>
  <c r="CG97" i="1"/>
  <c r="CG287" i="1"/>
  <c r="CG193" i="1"/>
  <c r="CH446" i="1"/>
  <c r="CG239" i="1"/>
  <c r="CH507" i="1"/>
  <c r="CH311" i="1"/>
  <c r="CG329" i="1"/>
  <c r="CG141" i="1"/>
  <c r="CG284" i="1"/>
  <c r="CG323" i="1"/>
  <c r="CH456" i="1"/>
  <c r="CH380" i="1"/>
  <c r="CG511" i="1"/>
  <c r="CI511" i="1" s="1"/>
  <c r="CG213" i="1"/>
  <c r="CH241" i="1"/>
  <c r="CG83" i="1"/>
  <c r="CG54" i="1"/>
  <c r="CG145" i="1"/>
  <c r="CH292" i="1"/>
  <c r="CG443" i="1"/>
  <c r="CG481" i="1"/>
  <c r="CH449" i="1"/>
  <c r="CG162" i="1"/>
  <c r="CG410" i="1"/>
  <c r="CG265" i="1"/>
  <c r="CG469" i="1"/>
  <c r="CG44" i="1"/>
  <c r="CG38" i="1"/>
  <c r="CG283" i="1"/>
  <c r="CG49" i="1"/>
  <c r="CG474" i="1"/>
  <c r="CG165" i="1"/>
  <c r="CG263" i="1"/>
  <c r="CG214" i="1"/>
  <c r="CG144" i="1"/>
  <c r="CG417" i="1"/>
  <c r="CG497" i="1"/>
  <c r="CG494" i="1"/>
  <c r="CG125" i="1"/>
  <c r="CG37" i="1"/>
  <c r="CH331" i="1"/>
  <c r="CG411" i="1"/>
  <c r="CG357" i="1"/>
  <c r="CH301" i="1"/>
  <c r="CG109" i="1"/>
  <c r="CG489" i="1"/>
  <c r="CG241" i="1"/>
  <c r="CG123" i="1"/>
  <c r="CG432" i="1"/>
  <c r="CH160" i="1"/>
  <c r="CG495" i="1"/>
  <c r="CH195" i="1"/>
  <c r="CG271" i="1"/>
  <c r="CG208" i="1"/>
  <c r="CG401" i="1"/>
  <c r="CG121" i="1"/>
  <c r="CG85" i="1"/>
  <c r="CG428" i="1"/>
  <c r="CI427" i="1" s="1"/>
  <c r="CG413" i="1"/>
  <c r="CH197" i="1"/>
  <c r="CG397" i="1"/>
  <c r="CG99" i="1"/>
  <c r="CI98" i="1" s="1"/>
  <c r="CG350" i="1"/>
  <c r="CG185" i="1"/>
  <c r="CG268" i="1"/>
  <c r="CG106" i="1"/>
  <c r="CG378" i="1"/>
  <c r="CH146" i="1"/>
  <c r="CH479" i="1"/>
  <c r="CH509" i="1"/>
  <c r="CG135" i="1"/>
  <c r="CG79" i="1"/>
  <c r="CH223" i="1"/>
  <c r="CG355" i="1"/>
  <c r="CG309" i="1"/>
  <c r="CI308" i="1" s="1"/>
  <c r="CG215" i="1"/>
  <c r="CG455" i="1"/>
  <c r="CG166" i="1"/>
  <c r="CG275" i="1"/>
  <c r="CG381" i="1"/>
  <c r="CH282" i="1"/>
  <c r="CG461" i="1"/>
  <c r="CG117" i="1"/>
  <c r="CG211" i="1"/>
  <c r="CH377" i="1"/>
  <c r="BO17" i="1"/>
  <c r="BN17" i="1"/>
  <c r="BM17" i="1"/>
  <c r="BL17" i="1"/>
  <c r="BO20" i="1"/>
  <c r="BN20" i="1"/>
  <c r="BM20" i="1"/>
  <c r="BL20" i="1"/>
  <c r="CG94" i="1"/>
  <c r="CK102" i="1" l="1"/>
  <c r="CK348" i="1"/>
  <c r="CK390" i="1"/>
  <c r="CK372" i="1"/>
  <c r="CK349" i="1"/>
  <c r="CK316" i="1"/>
  <c r="CK320" i="1"/>
  <c r="CK353" i="1"/>
  <c r="CK344" i="1"/>
  <c r="CK321" i="1"/>
  <c r="CK96" i="1"/>
  <c r="CK169" i="1"/>
  <c r="CK179" i="1"/>
  <c r="CK522" i="1"/>
  <c r="CK503" i="1"/>
  <c r="CK548" i="1"/>
  <c r="CK217" i="1"/>
  <c r="CK79" i="1"/>
  <c r="CI493" i="1"/>
  <c r="CK215" i="1"/>
  <c r="CK269" i="1"/>
  <c r="CK443" i="1"/>
  <c r="CK162" i="1"/>
  <c r="CF213" i="1"/>
  <c r="CH213" i="1" s="1"/>
  <c r="CK521" i="1"/>
  <c r="CF521" i="1"/>
  <c r="CH521" i="1" s="1"/>
  <c r="CK196" i="1"/>
  <c r="CF196" i="1"/>
  <c r="CH196" i="1" s="1"/>
  <c r="CK252" i="1"/>
  <c r="CF252" i="1"/>
  <c r="CH252" i="1" s="1"/>
  <c r="CK64" i="1"/>
  <c r="CF64" i="1"/>
  <c r="CK49" i="1"/>
  <c r="CF49" i="1"/>
  <c r="CK391" i="1"/>
  <c r="CF391" i="1"/>
  <c r="CH391" i="1" s="1"/>
  <c r="CK518" i="1"/>
  <c r="CF518" i="1"/>
  <c r="CH518" i="1" s="1"/>
  <c r="CK218" i="1"/>
  <c r="CF218" i="1"/>
  <c r="CH218" i="1" s="1"/>
  <c r="CF48" i="1"/>
  <c r="CK545" i="1"/>
  <c r="CF545" i="1"/>
  <c r="CH545" i="1" s="1"/>
  <c r="CF385" i="1"/>
  <c r="CH385" i="1" s="1"/>
  <c r="CK520" i="1"/>
  <c r="CF520" i="1"/>
  <c r="CH520" i="1" s="1"/>
  <c r="CK259" i="1"/>
  <c r="CF259" i="1"/>
  <c r="CH259" i="1" s="1"/>
  <c r="CK91" i="1"/>
  <c r="CF91" i="1"/>
  <c r="CF85" i="1"/>
  <c r="CF207" i="1"/>
  <c r="CH207" i="1" s="1"/>
  <c r="CF75" i="1"/>
  <c r="CK345" i="1"/>
  <c r="CF345" i="1"/>
  <c r="CH345" i="1" s="1"/>
  <c r="CK298" i="1"/>
  <c r="CF298" i="1"/>
  <c r="CH298" i="1" s="1"/>
  <c r="CK165" i="1"/>
  <c r="CF165" i="1"/>
  <c r="CH165" i="1" s="1"/>
  <c r="CK374" i="1"/>
  <c r="CF374" i="1"/>
  <c r="CH374" i="1" s="1"/>
  <c r="CK416" i="1"/>
  <c r="CF416" i="1"/>
  <c r="CH416" i="1" s="1"/>
  <c r="CF497" i="1"/>
  <c r="CH497" i="1" s="1"/>
  <c r="CK523" i="1"/>
  <c r="CF523" i="1"/>
  <c r="CH523" i="1" s="1"/>
  <c r="CF290" i="1"/>
  <c r="CH290" i="1" s="1"/>
  <c r="CF212" i="1"/>
  <c r="CH212" i="1" s="1"/>
  <c r="CF205" i="1"/>
  <c r="CH205" i="1" s="1"/>
  <c r="CF361" i="1"/>
  <c r="CH361" i="1" s="1"/>
  <c r="CF305" i="1"/>
  <c r="CH305" i="1" s="1"/>
  <c r="CK413" i="1"/>
  <c r="CF413" i="1"/>
  <c r="CH413" i="1" s="1"/>
  <c r="CK544" i="1"/>
  <c r="CF544" i="1"/>
  <c r="CH544" i="1" s="1"/>
  <c r="CF291" i="1"/>
  <c r="CH291" i="1" s="1"/>
  <c r="CF107" i="1"/>
  <c r="CH107" i="1" s="1"/>
  <c r="CF558" i="1"/>
  <c r="CH558" i="1" s="1"/>
  <c r="CF546" i="1"/>
  <c r="CH546" i="1" s="1"/>
  <c r="CI561" i="1"/>
  <c r="CF119" i="1"/>
  <c r="CH119" i="1" s="1"/>
  <c r="CK42" i="1"/>
  <c r="CI172" i="1"/>
  <c r="CI560" i="1"/>
  <c r="CI127" i="1"/>
  <c r="CF37" i="1"/>
  <c r="CF547" i="1"/>
  <c r="CH547" i="1" s="1"/>
  <c r="CI337" i="1"/>
  <c r="CF224" i="1"/>
  <c r="CH224" i="1" s="1"/>
  <c r="CK56" i="1"/>
  <c r="CK204" i="1"/>
  <c r="CK506" i="1"/>
  <c r="CK398" i="1"/>
  <c r="CK415" i="1"/>
  <c r="CK319" i="1"/>
  <c r="CK214" i="1"/>
  <c r="CK206" i="1"/>
  <c r="CK478" i="1"/>
  <c r="CK134" i="1"/>
  <c r="CK541" i="1"/>
  <c r="CK532" i="1"/>
  <c r="CK333" i="1"/>
  <c r="CK72" i="1"/>
  <c r="CK301" i="1"/>
  <c r="CK331" i="1"/>
  <c r="CK253" i="1"/>
  <c r="CK463" i="1"/>
  <c r="CK190" i="1"/>
  <c r="CK407" i="1"/>
  <c r="CK88" i="1"/>
  <c r="CK34" i="1"/>
  <c r="CK144" i="1"/>
  <c r="CK472" i="1"/>
  <c r="CK332" i="1"/>
  <c r="CK70" i="1"/>
  <c r="CK137" i="1"/>
  <c r="CK201" i="1"/>
  <c r="CK419" i="1"/>
  <c r="CK185" i="1"/>
  <c r="CK271" i="1"/>
  <c r="CF122" i="1"/>
  <c r="CH122" i="1" s="1"/>
  <c r="CK367" i="1"/>
  <c r="CF367" i="1"/>
  <c r="CH367" i="1" s="1"/>
  <c r="CK103" i="1"/>
  <c r="CF103" i="1"/>
  <c r="CH103" i="1" s="1"/>
  <c r="CK420" i="1"/>
  <c r="CF420" i="1"/>
  <c r="CH420" i="1" s="1"/>
  <c r="CK460" i="1"/>
  <c r="CF460" i="1"/>
  <c r="CH460" i="1" s="1"/>
  <c r="CK466" i="1"/>
  <c r="CF466" i="1"/>
  <c r="CH466" i="1" s="1"/>
  <c r="CI182" i="1"/>
  <c r="CK84" i="1"/>
  <c r="CF84" i="1"/>
  <c r="CK118" i="1"/>
  <c r="CF118" i="1"/>
  <c r="CH118" i="1" s="1"/>
  <c r="CI359" i="1"/>
  <c r="CK151" i="1"/>
  <c r="CF151" i="1"/>
  <c r="CH151" i="1" s="1"/>
  <c r="CK100" i="1"/>
  <c r="CF100" i="1"/>
  <c r="CK208" i="1"/>
  <c r="CF208" i="1"/>
  <c r="CH208" i="1" s="1"/>
  <c r="CK105" i="1"/>
  <c r="CF105" i="1"/>
  <c r="CH105" i="1" s="1"/>
  <c r="CK268" i="1"/>
  <c r="CF268" i="1"/>
  <c r="CH268" i="1" s="1"/>
  <c r="CF517" i="1"/>
  <c r="CH517" i="1" s="1"/>
  <c r="CI532" i="1"/>
  <c r="CK262" i="1"/>
  <c r="CF262" i="1"/>
  <c r="CH262" i="1" s="1"/>
  <c r="CI311" i="1"/>
  <c r="CK273" i="1"/>
  <c r="CF273" i="1"/>
  <c r="CH273" i="1" s="1"/>
  <c r="CK365" i="1"/>
  <c r="CF365" i="1"/>
  <c r="CH365" i="1" s="1"/>
  <c r="CK114" i="1"/>
  <c r="CF114" i="1"/>
  <c r="CH114" i="1" s="1"/>
  <c r="CF424" i="1"/>
  <c r="CH424" i="1" s="1"/>
  <c r="CF408" i="1"/>
  <c r="CH408" i="1" s="1"/>
  <c r="CI84" i="1"/>
  <c r="CI448" i="1"/>
  <c r="CF272" i="1"/>
  <c r="CH272" i="1" s="1"/>
  <c r="CK278" i="1"/>
  <c r="CK101" i="1"/>
  <c r="CK504" i="1"/>
  <c r="CK99" i="1"/>
  <c r="CK389" i="1"/>
  <c r="CK275" i="1"/>
  <c r="CK482" i="1"/>
  <c r="CK279" i="1"/>
  <c r="CK159" i="1"/>
  <c r="CK317" i="1"/>
  <c r="CK488" i="1"/>
  <c r="CK81" i="1"/>
  <c r="CK86" i="1"/>
  <c r="CK184" i="1"/>
  <c r="CK422" i="1"/>
  <c r="CK174" i="1"/>
  <c r="CK526" i="1"/>
  <c r="CK195" i="1"/>
  <c r="CK57" i="1"/>
  <c r="CK249" i="1"/>
  <c r="CK530" i="1"/>
  <c r="CK490" i="1"/>
  <c r="CK379" i="1"/>
  <c r="CK410" i="1"/>
  <c r="CK427" i="1"/>
  <c r="CK449" i="1"/>
  <c r="CK256" i="1"/>
  <c r="CK168" i="1"/>
  <c r="CK351" i="1"/>
  <c r="CK311" i="1"/>
  <c r="CK446" i="1"/>
  <c r="CK92" i="1"/>
  <c r="CK394" i="1"/>
  <c r="CK383" i="1"/>
  <c r="CK476" i="1"/>
  <c r="CK559" i="1"/>
  <c r="CK304" i="1"/>
  <c r="CK534" i="1"/>
  <c r="CK109" i="1"/>
  <c r="CK108" i="1"/>
  <c r="CK197" i="1"/>
  <c r="CK112" i="1"/>
  <c r="CK223" i="1"/>
  <c r="CK242" i="1"/>
  <c r="CK149" i="1"/>
  <c r="CK171" i="1"/>
  <c r="CI149" i="1"/>
  <c r="CK44" i="1"/>
  <c r="CK334" i="1"/>
  <c r="CK77" i="1"/>
  <c r="CK60" i="1"/>
  <c r="CI426" i="1"/>
  <c r="CI539" i="1"/>
  <c r="CI64" i="1"/>
  <c r="CK324" i="1"/>
  <c r="CK500" i="1"/>
  <c r="CK484" i="1"/>
  <c r="CK247" i="1"/>
  <c r="CK158" i="1"/>
  <c r="CK194" i="1"/>
  <c r="CK368" i="1"/>
  <c r="CK216" i="1"/>
  <c r="CK486" i="1"/>
  <c r="CK307" i="1"/>
  <c r="CK360" i="1"/>
  <c r="CK161" i="1"/>
  <c r="CI531" i="1"/>
  <c r="CJ531" i="1" s="1"/>
  <c r="CK234" i="1"/>
  <c r="CK175" i="1"/>
  <c r="CK255" i="1"/>
  <c r="CK325" i="1"/>
  <c r="CK199" i="1"/>
  <c r="CK513" i="1"/>
  <c r="CK447" i="1"/>
  <c r="CK89" i="1"/>
  <c r="CK246" i="1"/>
  <c r="CK370" i="1"/>
  <c r="CK111" i="1"/>
  <c r="CK219" i="1"/>
  <c r="CK406" i="1"/>
  <c r="CK327" i="1"/>
  <c r="CF285" i="1"/>
  <c r="CH285" i="1" s="1"/>
  <c r="CK261" i="1"/>
  <c r="CK54" i="1"/>
  <c r="CK556" i="1"/>
  <c r="CK303" i="1"/>
  <c r="CK280" i="1"/>
  <c r="CK553" i="1"/>
  <c r="CK533" i="1"/>
  <c r="CK314" i="1"/>
  <c r="CK456" i="1"/>
  <c r="CK473" i="1"/>
  <c r="CK46" i="1"/>
  <c r="CK123" i="1"/>
  <c r="CK481" i="1"/>
  <c r="CK467" i="1"/>
  <c r="CK485" i="1"/>
  <c r="CK125" i="1"/>
  <c r="CK437" i="1"/>
  <c r="CK409" i="1"/>
  <c r="CK433" i="1"/>
  <c r="CK191" i="1"/>
  <c r="CK58" i="1"/>
  <c r="CK41" i="1"/>
  <c r="CK140" i="1"/>
  <c r="CK454" i="1"/>
  <c r="CK281" i="1"/>
  <c r="CK53" i="1"/>
  <c r="CK202" i="1"/>
  <c r="CK188" i="1"/>
  <c r="CK192" i="1"/>
  <c r="CK251" i="1"/>
  <c r="CK475" i="1"/>
  <c r="CK43" i="1"/>
  <c r="CK45" i="1"/>
  <c r="CK496" i="1"/>
  <c r="CK227" i="1"/>
  <c r="CK63" i="1"/>
  <c r="CK263" i="1"/>
  <c r="CK511" i="1"/>
  <c r="CI319" i="1"/>
  <c r="CI412" i="1"/>
  <c r="CI297" i="1"/>
  <c r="CI373" i="1"/>
  <c r="CI307" i="1"/>
  <c r="CI463" i="1"/>
  <c r="CF372" i="1"/>
  <c r="CH372" i="1" s="1"/>
  <c r="CF111" i="1"/>
  <c r="CH111" i="1" s="1"/>
  <c r="CF60" i="1"/>
  <c r="CF390" i="1"/>
  <c r="CH390" i="1" s="1"/>
  <c r="CF179" i="1"/>
  <c r="CH179" i="1" s="1"/>
  <c r="CF506" i="1"/>
  <c r="CH506" i="1" s="1"/>
  <c r="CF316" i="1"/>
  <c r="CH316" i="1" s="1"/>
  <c r="CF366" i="1"/>
  <c r="CH366" i="1" s="1"/>
  <c r="CF194" i="1"/>
  <c r="CH194" i="1" s="1"/>
  <c r="CF358" i="1"/>
  <c r="CH358" i="1" s="1"/>
  <c r="CK283" i="1"/>
  <c r="CK421" i="1"/>
  <c r="CK402" i="1"/>
  <c r="CK274" i="1"/>
  <c r="CK244" i="1"/>
  <c r="CK373" i="1"/>
  <c r="CK229" i="1"/>
  <c r="CK525" i="1"/>
  <c r="CK243" i="1"/>
  <c r="CK231" i="1"/>
  <c r="CK479" i="1"/>
  <c r="CK426" i="1"/>
  <c r="CK73" i="1"/>
  <c r="CK127" i="1"/>
  <c r="CK359" i="1"/>
  <c r="CK451" i="1"/>
  <c r="CK160" i="1"/>
  <c r="CK375" i="1"/>
  <c r="CK148" i="1"/>
  <c r="CK172" i="1"/>
  <c r="CK397" i="1"/>
  <c r="CK226" i="1"/>
  <c r="CK396" i="1"/>
  <c r="CF396" i="1"/>
  <c r="CH396" i="1" s="1"/>
  <c r="CK393" i="1"/>
  <c r="CK164" i="1"/>
  <c r="CK341" i="1"/>
  <c r="CK152" i="1"/>
  <c r="CK432" i="1"/>
  <c r="CK563" i="1"/>
  <c r="CK401" i="1"/>
  <c r="CF401" i="1"/>
  <c r="CH401" i="1" s="1"/>
  <c r="CK287" i="1"/>
  <c r="CK240" i="1"/>
  <c r="CK297" i="1"/>
  <c r="CK444" i="1"/>
  <c r="CK440" i="1"/>
  <c r="CK557" i="1"/>
  <c r="CK67" i="1"/>
  <c r="CK288" i="1"/>
  <c r="CF288" i="1"/>
  <c r="CH288" i="1" s="1"/>
  <c r="CK429" i="1"/>
  <c r="CK187" i="1"/>
  <c r="CK404" i="1"/>
  <c r="CK120" i="1"/>
  <c r="CK318" i="1"/>
  <c r="CK177" i="1"/>
  <c r="CK492" i="1"/>
  <c r="CF492" i="1"/>
  <c r="CH492" i="1" s="1"/>
  <c r="CK76" i="1"/>
  <c r="CK471" i="1"/>
  <c r="CK384" i="1"/>
  <c r="CK399" i="1"/>
  <c r="CK232" i="1"/>
  <c r="CK124" i="1"/>
  <c r="CK552" i="1"/>
  <c r="CK562" i="1"/>
  <c r="CK74" i="1"/>
  <c r="CK306" i="1"/>
  <c r="CK505" i="1"/>
  <c r="CK166" i="1"/>
  <c r="CK364" i="1"/>
  <c r="CK514" i="1"/>
  <c r="CK138" i="1"/>
  <c r="CF138" i="1"/>
  <c r="CH138" i="1" s="1"/>
  <c r="CK163" i="1"/>
  <c r="CK110" i="1"/>
  <c r="CK464" i="1"/>
  <c r="CF360" i="1"/>
  <c r="CH360" i="1" s="1"/>
  <c r="CF204" i="1"/>
  <c r="CH204" i="1" s="1"/>
  <c r="CF199" i="1"/>
  <c r="CH199" i="1" s="1"/>
  <c r="CF250" i="1"/>
  <c r="CH250" i="1" s="1"/>
  <c r="CF324" i="1"/>
  <c r="CH324" i="1" s="1"/>
  <c r="CF321" i="1"/>
  <c r="CH321" i="1" s="1"/>
  <c r="CF96" i="1"/>
  <c r="CF169" i="1"/>
  <c r="CH169" i="1" s="1"/>
  <c r="CF484" i="1"/>
  <c r="CH484" i="1" s="1"/>
  <c r="CK296" i="1"/>
  <c r="CK209" i="1"/>
  <c r="CK352" i="1"/>
  <c r="CK411" i="1"/>
  <c r="CK270" i="1"/>
  <c r="CK225" i="1"/>
  <c r="CK322" i="1"/>
  <c r="CK459" i="1"/>
  <c r="CK339" i="1"/>
  <c r="CK82" i="1"/>
  <c r="CK90" i="1"/>
  <c r="CK363" i="1"/>
  <c r="CK136" i="1"/>
  <c r="CK222" i="1"/>
  <c r="CK121" i="1"/>
  <c r="CK106" i="1"/>
  <c r="CK230" i="1"/>
  <c r="CK228" i="1"/>
  <c r="CK236" i="1"/>
  <c r="CK51" i="1"/>
  <c r="CK554" i="1"/>
  <c r="CK302" i="1"/>
  <c r="CK241" i="1"/>
  <c r="CK115" i="1"/>
  <c r="CK524" i="1"/>
  <c r="CK193" i="1"/>
  <c r="CK198" i="1"/>
  <c r="CK495" i="1"/>
  <c r="CK377" i="1"/>
  <c r="CK95" i="1"/>
  <c r="CK418" i="1"/>
  <c r="CK295" i="1"/>
  <c r="CK133" i="1"/>
  <c r="CK147" i="1"/>
  <c r="CK538" i="1"/>
  <c r="CK323" i="1"/>
  <c r="CK412" i="1"/>
  <c r="CK210" i="1"/>
  <c r="CK519" i="1"/>
  <c r="CK507" i="1"/>
  <c r="CK178" i="1"/>
  <c r="CK328" i="1"/>
  <c r="CK542" i="1"/>
  <c r="CK468" i="1"/>
  <c r="CK181" i="1"/>
  <c r="CK434" i="1"/>
  <c r="CK549" i="1"/>
  <c r="CK509" i="1"/>
  <c r="CK156" i="1"/>
  <c r="CK130" i="1"/>
  <c r="CK480" i="1"/>
  <c r="CK539" i="1"/>
  <c r="CK94" i="1"/>
  <c r="CK531" i="1"/>
  <c r="CK55" i="1"/>
  <c r="CK183" i="1"/>
  <c r="CK414" i="1"/>
  <c r="CK550" i="1"/>
  <c r="CK338" i="1"/>
  <c r="CK36" i="1"/>
  <c r="CK436" i="1"/>
  <c r="CK299" i="1"/>
  <c r="CK441" i="1"/>
  <c r="CF441" i="1"/>
  <c r="CH441" i="1" s="1"/>
  <c r="CF447" i="1"/>
  <c r="CH447" i="1" s="1"/>
  <c r="CF325" i="1"/>
  <c r="CH325" i="1" s="1"/>
  <c r="CF491" i="1"/>
  <c r="CH491" i="1" s="1"/>
  <c r="CF158" i="1"/>
  <c r="CH158" i="1" s="1"/>
  <c r="CF175" i="1"/>
  <c r="CH175" i="1" s="1"/>
  <c r="CF349" i="1"/>
  <c r="CH349" i="1" s="1"/>
  <c r="CI393" i="1"/>
  <c r="CI46" i="1"/>
  <c r="CI464" i="1"/>
  <c r="CF277" i="1"/>
  <c r="CH277" i="1" s="1"/>
  <c r="CF247" i="1"/>
  <c r="CH247" i="1" s="1"/>
  <c r="CF308" i="1"/>
  <c r="CH308" i="1" s="1"/>
  <c r="CF315" i="1"/>
  <c r="CH315" i="1" s="1"/>
  <c r="CF343" i="1"/>
  <c r="CH343" i="1" s="1"/>
  <c r="CF334" i="1"/>
  <c r="CH334" i="1" s="1"/>
  <c r="CK312" i="1"/>
  <c r="CK129" i="1"/>
  <c r="CK499" i="1"/>
  <c r="CK260" i="1"/>
  <c r="CK501" i="1"/>
  <c r="CK381" i="1"/>
  <c r="CK337" i="1"/>
  <c r="CK59" i="1"/>
  <c r="CK233" i="1"/>
  <c r="CK237" i="1"/>
  <c r="CK387" i="1"/>
  <c r="CK529" i="1"/>
  <c r="CK350" i="1"/>
  <c r="CK289" i="1"/>
  <c r="CK68" i="1"/>
  <c r="CK510" i="1"/>
  <c r="CK65" i="1"/>
  <c r="CK428" i="1"/>
  <c r="CK38" i="1"/>
  <c r="CK131" i="1"/>
  <c r="CK286" i="1"/>
  <c r="CK186" i="1"/>
  <c r="CK220" i="1"/>
  <c r="CK47" i="1"/>
  <c r="CK508" i="1"/>
  <c r="CK78" i="1"/>
  <c r="CK180" i="1"/>
  <c r="CK356" i="1"/>
  <c r="CK512" i="1"/>
  <c r="CK98" i="1"/>
  <c r="CF98" i="1"/>
  <c r="CK528" i="1"/>
  <c r="CK248" i="1"/>
  <c r="CK465" i="1"/>
  <c r="CK347" i="1"/>
  <c r="CK189" i="1"/>
  <c r="CK145" i="1"/>
  <c r="CK403" i="1"/>
  <c r="CK342" i="1"/>
  <c r="CK284" i="1"/>
  <c r="CK448" i="1"/>
  <c r="CK116" i="1"/>
  <c r="CK457" i="1"/>
  <c r="CK50" i="1"/>
  <c r="CK97" i="1"/>
  <c r="CK313" i="1"/>
  <c r="CF313" i="1"/>
  <c r="CH313" i="1" s="1"/>
  <c r="CK139" i="1"/>
  <c r="CK309" i="1"/>
  <c r="CK266" i="1"/>
  <c r="CK264" i="1"/>
  <c r="CK537" i="1"/>
  <c r="CK257" i="1"/>
  <c r="CK483" i="1"/>
  <c r="CK536" i="1"/>
  <c r="CK71" i="1"/>
  <c r="CK132" i="1"/>
  <c r="CK258" i="1"/>
  <c r="CK388" i="1"/>
  <c r="CK157" i="1"/>
  <c r="CK35" i="1"/>
  <c r="CK452" i="1"/>
  <c r="CK560" i="1"/>
  <c r="CK336" i="1"/>
  <c r="CI129" i="1"/>
  <c r="CI114" i="1"/>
  <c r="CF370" i="1"/>
  <c r="CH370" i="1" s="1"/>
  <c r="CF478" i="1"/>
  <c r="CH478" i="1" s="1"/>
  <c r="CF415" i="1"/>
  <c r="CH415" i="1" s="1"/>
  <c r="CF430" i="1"/>
  <c r="CH430" i="1" s="1"/>
  <c r="CF378" i="1"/>
  <c r="CH378" i="1" s="1"/>
  <c r="CF327" i="1"/>
  <c r="CH327" i="1" s="1"/>
  <c r="CF398" i="1"/>
  <c r="CH398" i="1" s="1"/>
  <c r="CF242" i="1"/>
  <c r="CH242" i="1" s="1"/>
  <c r="CF494" i="1"/>
  <c r="CH494" i="1" s="1"/>
  <c r="CF246" i="1"/>
  <c r="CH246" i="1" s="1"/>
  <c r="CF89" i="1"/>
  <c r="CK445" i="1"/>
  <c r="CK329" i="1"/>
  <c r="CK293" i="1"/>
  <c r="CK113" i="1"/>
  <c r="CK527" i="1"/>
  <c r="CK380" i="1"/>
  <c r="CK376" i="1"/>
  <c r="CK150" i="1"/>
  <c r="CF150" i="1"/>
  <c r="CH150" i="1" s="1"/>
  <c r="CK555" i="1"/>
  <c r="CK371" i="1"/>
  <c r="CK200" i="1"/>
  <c r="CK470" i="1"/>
  <c r="CK392" i="1"/>
  <c r="CK474" i="1"/>
  <c r="CK453" i="1"/>
  <c r="CK425" i="1"/>
  <c r="CK561" i="1"/>
  <c r="CK155" i="1"/>
  <c r="CK143" i="1"/>
  <c r="CK489" i="1"/>
  <c r="CK417" i="1"/>
  <c r="CK543" i="1"/>
  <c r="CK395" i="1"/>
  <c r="CK439" i="1"/>
  <c r="CK66" i="1"/>
  <c r="CK461" i="1"/>
  <c r="CK39" i="1"/>
  <c r="CK87" i="1"/>
  <c r="CF87" i="1"/>
  <c r="CK502" i="1"/>
  <c r="CK346" i="1"/>
  <c r="CK267" i="1"/>
  <c r="CK235" i="1"/>
  <c r="CK310" i="1"/>
  <c r="CK386" i="1"/>
  <c r="CK477" i="1"/>
  <c r="CK357" i="1"/>
  <c r="CK462" i="1"/>
  <c r="CK33" i="1"/>
  <c r="CI394" i="1"/>
  <c r="CF319" i="1"/>
  <c r="CH319" i="1" s="1"/>
  <c r="CF161" i="1"/>
  <c r="CH161" i="1" s="1"/>
  <c r="CF353" i="1"/>
  <c r="CH353" i="1" s="1"/>
  <c r="CF400" i="1"/>
  <c r="CH400" i="1" s="1"/>
  <c r="CF234" i="1"/>
  <c r="CH234" i="1" s="1"/>
  <c r="CF239" i="1"/>
  <c r="CH239" i="1" s="1"/>
  <c r="CF219" i="1"/>
  <c r="CH219" i="1" s="1"/>
  <c r="CF171" i="1"/>
  <c r="CH171" i="1" s="1"/>
  <c r="CF503" i="1"/>
  <c r="CH503" i="1" s="1"/>
  <c r="CF406" i="1"/>
  <c r="CH406" i="1" s="1"/>
  <c r="CF206" i="1"/>
  <c r="CH206" i="1" s="1"/>
  <c r="CF368" i="1"/>
  <c r="CH368" i="1" s="1"/>
  <c r="CK431" i="1"/>
  <c r="CF431" i="1"/>
  <c r="CH431" i="1" s="1"/>
  <c r="CK135" i="1"/>
  <c r="CF135" i="1"/>
  <c r="CH135" i="1" s="1"/>
  <c r="CK369" i="1"/>
  <c r="CF369" i="1"/>
  <c r="CH369" i="1" s="1"/>
  <c r="CK245" i="1"/>
  <c r="CF245" i="1"/>
  <c r="CH245" i="1" s="1"/>
  <c r="CI541" i="1"/>
  <c r="CF515" i="1"/>
  <c r="CH515" i="1" s="1"/>
  <c r="CF149" i="1"/>
  <c r="CH149" i="1" s="1"/>
  <c r="CF255" i="1"/>
  <c r="CH255" i="1" s="1"/>
  <c r="CF486" i="1"/>
  <c r="CH486" i="1" s="1"/>
  <c r="CF44" i="1"/>
  <c r="CF500" i="1"/>
  <c r="CH500" i="1" s="1"/>
  <c r="CF134" i="1"/>
  <c r="CH134" i="1" s="1"/>
  <c r="CF307" i="1"/>
  <c r="CH307" i="1" s="1"/>
  <c r="CF344" i="1"/>
  <c r="CH344" i="1" s="1"/>
  <c r="CF320" i="1"/>
  <c r="CH320" i="1" s="1"/>
  <c r="CF348" i="1"/>
  <c r="CH348" i="1" s="1"/>
  <c r="CK442" i="1"/>
  <c r="CK493" i="1"/>
  <c r="CK117" i="1"/>
  <c r="CK167" i="1"/>
  <c r="CK276" i="1"/>
  <c r="CK551" i="1"/>
  <c r="CF551" i="1"/>
  <c r="CH551" i="1" s="1"/>
  <c r="CK294" i="1"/>
  <c r="CK438" i="1"/>
  <c r="CK355" i="1"/>
  <c r="CK40" i="1"/>
  <c r="CK146" i="1"/>
  <c r="CK154" i="1"/>
  <c r="CK435" i="1"/>
  <c r="CK330" i="1"/>
  <c r="CK238" i="1"/>
  <c r="CK170" i="1"/>
  <c r="CK423" i="1"/>
  <c r="CK141" i="1"/>
  <c r="CK265" i="1"/>
  <c r="CK142" i="1"/>
  <c r="CK182" i="1"/>
  <c r="CK340" i="1"/>
  <c r="CK128" i="1"/>
  <c r="CK176" i="1"/>
  <c r="CK292" i="1"/>
  <c r="CK354" i="1"/>
  <c r="CK540" i="1"/>
  <c r="CK300" i="1"/>
  <c r="CI281" i="1"/>
  <c r="CI231" i="1"/>
  <c r="CI456" i="1"/>
  <c r="CI515" i="1"/>
  <c r="CI436" i="1"/>
  <c r="CI396" i="1"/>
  <c r="CI254" i="1"/>
  <c r="CI253" i="1"/>
  <c r="CI472" i="1"/>
  <c r="CI133" i="1"/>
  <c r="CI132" i="1"/>
  <c r="CI296" i="1"/>
  <c r="CJ296" i="1" s="1"/>
  <c r="CI480" i="1"/>
  <c r="CI212" i="1"/>
  <c r="CI405" i="1"/>
  <c r="CI424" i="1"/>
  <c r="CI488" i="1"/>
  <c r="CI295" i="1"/>
  <c r="CI45" i="1"/>
  <c r="CI342" i="1"/>
  <c r="CI199" i="1"/>
  <c r="CI492" i="1"/>
  <c r="CI320" i="1"/>
  <c r="CI81" i="1"/>
  <c r="CI314" i="1"/>
  <c r="CK32" i="1"/>
  <c r="CI282" i="1"/>
  <c r="CI160" i="1"/>
  <c r="CI289" i="1"/>
  <c r="CI546" i="1"/>
  <c r="CI42" i="1"/>
  <c r="CI449" i="1"/>
  <c r="CJ448" i="1" s="1"/>
  <c r="CI200" i="1"/>
  <c r="CI238" i="1"/>
  <c r="CI473" i="1"/>
  <c r="CI161" i="1"/>
  <c r="CI140" i="1"/>
  <c r="CI142" i="1"/>
  <c r="CI499" i="1"/>
  <c r="CI195" i="1"/>
  <c r="CI414" i="1"/>
  <c r="CI69" i="1"/>
  <c r="CI88" i="1"/>
  <c r="CJ88" i="1" s="1"/>
  <c r="CI194" i="1"/>
  <c r="CI459" i="1"/>
  <c r="CI420" i="1"/>
  <c r="CI113" i="1"/>
  <c r="CI290" i="1"/>
  <c r="CI454" i="1"/>
  <c r="CI207" i="1"/>
  <c r="CI53" i="1"/>
  <c r="CI453" i="1"/>
  <c r="CI362" i="1"/>
  <c r="CI234" i="1"/>
  <c r="CI388" i="1"/>
  <c r="CI419" i="1"/>
  <c r="CI157" i="1"/>
  <c r="CI288" i="1"/>
  <c r="CI552" i="1"/>
  <c r="CI498" i="1"/>
  <c r="CI168" i="1"/>
  <c r="CI512" i="1"/>
  <c r="CI387" i="1"/>
  <c r="CI545" i="1"/>
  <c r="CI47" i="1"/>
  <c r="CI230" i="1"/>
  <c r="CI429" i="1"/>
  <c r="CI402" i="1"/>
  <c r="CI317" i="1"/>
  <c r="CI225" i="1"/>
  <c r="CI227" i="1"/>
  <c r="CI55" i="1"/>
  <c r="CI43" i="1"/>
  <c r="CI322" i="1"/>
  <c r="CI301" i="1"/>
  <c r="CJ301" i="1" s="1"/>
  <c r="CI186" i="1"/>
  <c r="CI380" i="1"/>
  <c r="CI340" i="1"/>
  <c r="CI267" i="1"/>
  <c r="CI300" i="1"/>
  <c r="CI137" i="1"/>
  <c r="CI509" i="1"/>
  <c r="CI462" i="1"/>
  <c r="CJ463" i="1" s="1"/>
  <c r="CI50" i="1"/>
  <c r="CI379" i="1"/>
  <c r="CI126" i="1"/>
  <c r="CI48" i="1"/>
  <c r="CI516" i="1"/>
  <c r="CI369" i="1"/>
  <c r="CI476" i="1"/>
  <c r="CI535" i="1"/>
  <c r="CJ535" i="1" s="1"/>
  <c r="CI304" i="1"/>
  <c r="CI491" i="1"/>
  <c r="CI534" i="1"/>
  <c r="CI440" i="1"/>
  <c r="CI101" i="1"/>
  <c r="CI72" i="1"/>
  <c r="CI395" i="1"/>
  <c r="CJ395" i="1" s="1"/>
  <c r="CI544" i="1"/>
  <c r="CJ544" i="1" s="1"/>
  <c r="CI556" i="1"/>
  <c r="CI58" i="1"/>
  <c r="CI305" i="1"/>
  <c r="CI529" i="1"/>
  <c r="CI264" i="1"/>
  <c r="CI415" i="1"/>
  <c r="CI437" i="1"/>
  <c r="CI547" i="1"/>
  <c r="CJ547" i="1" s="1"/>
  <c r="CI128" i="1"/>
  <c r="CJ128" i="1" s="1"/>
  <c r="CI551" i="1"/>
  <c r="CI279" i="1"/>
  <c r="CI549" i="1"/>
  <c r="CJ549" i="1" s="1"/>
  <c r="CI508" i="1"/>
  <c r="CI71" i="1"/>
  <c r="CI457" i="1"/>
  <c r="CI170" i="1"/>
  <c r="CJ170" i="1" s="1"/>
  <c r="CI557" i="1"/>
  <c r="CI559" i="1"/>
  <c r="CI107" i="1"/>
  <c r="CI95" i="1"/>
  <c r="CJ95" i="1" s="1"/>
  <c r="CI146" i="1"/>
  <c r="CI537" i="1"/>
  <c r="CI540" i="1"/>
  <c r="CJ540" i="1" s="1"/>
  <c r="CI96" i="1"/>
  <c r="CI347" i="1"/>
  <c r="CI65" i="1"/>
  <c r="CI189" i="1"/>
  <c r="CI260" i="1"/>
  <c r="CI57" i="1"/>
  <c r="CI422" i="1"/>
  <c r="CI548" i="1"/>
  <c r="CI538" i="1"/>
  <c r="CJ538" i="1" s="1"/>
  <c r="CI530" i="1"/>
  <c r="CI543" i="1"/>
  <c r="CI554" i="1"/>
  <c r="CI558" i="1"/>
  <c r="CJ558" i="1" s="1"/>
  <c r="CI533" i="1"/>
  <c r="CJ533" i="1" s="1"/>
  <c r="CI536" i="1"/>
  <c r="CI542" i="1"/>
  <c r="CJ542" i="1" s="1"/>
  <c r="CI553" i="1"/>
  <c r="CJ553" i="1" s="1"/>
  <c r="CI550" i="1"/>
  <c r="CI555" i="1"/>
  <c r="CJ555" i="1" s="1"/>
  <c r="CI220" i="1"/>
  <c r="CI408" i="1"/>
  <c r="CI330" i="1"/>
  <c r="CI450" i="1"/>
  <c r="CI87" i="1"/>
  <c r="CI460" i="1"/>
  <c r="CI280" i="1"/>
  <c r="CJ280" i="1" s="1"/>
  <c r="CI228" i="1"/>
  <c r="CI155" i="1"/>
  <c r="CI36" i="1"/>
  <c r="CI67" i="1"/>
  <c r="CI77" i="1"/>
  <c r="CI400" i="1"/>
  <c r="CI205" i="1"/>
  <c r="CI344" i="1"/>
  <c r="CI209" i="1"/>
  <c r="CI240" i="1"/>
  <c r="CI441" i="1"/>
  <c r="CI416" i="1"/>
  <c r="CI187" i="1"/>
  <c r="CI190" i="1"/>
  <c r="CI326" i="1"/>
  <c r="CJ326" i="1" s="1"/>
  <c r="CI223" i="1"/>
  <c r="CI76" i="1"/>
  <c r="CJ76" i="1" s="1"/>
  <c r="CI75" i="1"/>
  <c r="CI153" i="1"/>
  <c r="CJ153" i="1" s="1"/>
  <c r="CI425" i="1"/>
  <c r="CJ425" i="1" s="1"/>
  <c r="CI224" i="1"/>
  <c r="CI372" i="1"/>
  <c r="CI490" i="1"/>
  <c r="CJ490" i="1" s="1"/>
  <c r="CI80" i="1"/>
  <c r="CI293" i="1"/>
  <c r="CI214" i="1"/>
  <c r="CI507" i="1"/>
  <c r="CI465" i="1"/>
  <c r="CI169" i="1"/>
  <c r="CI134" i="1"/>
  <c r="CI91" i="1"/>
  <c r="CI349" i="1"/>
  <c r="CI502" i="1"/>
  <c r="CI242" i="1"/>
  <c r="CI303" i="1"/>
  <c r="CJ303" i="1" s="1"/>
  <c r="CI181" i="1"/>
  <c r="CJ181" i="1" s="1"/>
  <c r="CI487" i="1"/>
  <c r="CI89" i="1"/>
  <c r="CI243" i="1"/>
  <c r="CI525" i="1"/>
  <c r="CI256" i="1"/>
  <c r="CI103" i="1"/>
  <c r="CI63" i="1"/>
  <c r="CJ63" i="1" s="1"/>
  <c r="CI198" i="1"/>
  <c r="CJ198" i="1" s="1"/>
  <c r="CI485" i="1"/>
  <c r="CI120" i="1"/>
  <c r="CI444" i="1"/>
  <c r="CI73" i="1"/>
  <c r="CI156" i="1"/>
  <c r="CJ156" i="1" s="1"/>
  <c r="CI78" i="1"/>
  <c r="CI377" i="1"/>
  <c r="CJ377" i="1" s="1"/>
  <c r="CI164" i="1"/>
  <c r="CI409" i="1"/>
  <c r="CI328" i="1"/>
  <c r="CI244" i="1"/>
  <c r="CJ244" i="1" s="1"/>
  <c r="CI526" i="1"/>
  <c r="CI382" i="1"/>
  <c r="CI158" i="1"/>
  <c r="CI216" i="1"/>
  <c r="CJ216" i="1" s="1"/>
  <c r="CI105" i="1"/>
  <c r="CI356" i="1"/>
  <c r="CI513" i="1"/>
  <c r="CI292" i="1"/>
  <c r="CJ292" i="1" s="1"/>
  <c r="CI375" i="1"/>
  <c r="CI446" i="1"/>
  <c r="CI213" i="1"/>
  <c r="CJ213" i="1" s="1"/>
  <c r="CI431" i="1"/>
  <c r="CI108" i="1"/>
  <c r="CI345" i="1"/>
  <c r="CI353" i="1"/>
  <c r="CI118" i="1"/>
  <c r="CI332" i="1"/>
  <c r="CI438" i="1"/>
  <c r="CI390" i="1"/>
  <c r="CI364" i="1"/>
  <c r="CJ364" i="1" s="1"/>
  <c r="CI291" i="1"/>
  <c r="CI245" i="1"/>
  <c r="CI176" i="1"/>
  <c r="CI104" i="1"/>
  <c r="CJ104" i="1" s="1"/>
  <c r="CI218" i="1"/>
  <c r="CI483" i="1"/>
  <c r="CI521" i="1"/>
  <c r="CI269" i="1"/>
  <c r="CI286" i="1"/>
  <c r="CI298" i="1"/>
  <c r="CI174" i="1"/>
  <c r="CI115" i="1"/>
  <c r="CJ115" i="1" s="1"/>
  <c r="CI192" i="1"/>
  <c r="CI302" i="1"/>
  <c r="CI111" i="1"/>
  <c r="CI410" i="1"/>
  <c r="CJ410" i="1" s="1"/>
  <c r="CI496" i="1"/>
  <c r="CI262" i="1"/>
  <c r="CI376" i="1"/>
  <c r="CI324" i="1"/>
  <c r="CJ324" i="1" s="1"/>
  <c r="CI82" i="1"/>
  <c r="CI51" i="1"/>
  <c r="CI354" i="1"/>
  <c r="CI339" i="1"/>
  <c r="CJ339" i="1" s="1"/>
  <c r="CI270" i="1"/>
  <c r="CI143" i="1"/>
  <c r="CI370" i="1"/>
  <c r="CI188" i="1"/>
  <c r="CJ188" i="1" s="1"/>
  <c r="CI518" i="1"/>
  <c r="CI116" i="1"/>
  <c r="CI94" i="1"/>
  <c r="CI184" i="1"/>
  <c r="CI384" i="1"/>
  <c r="CI255" i="1"/>
  <c r="CJ255" i="1" s="1"/>
  <c r="CI259" i="1"/>
  <c r="CI501" i="1"/>
  <c r="CJ501" i="1" s="1"/>
  <c r="CI331" i="1"/>
  <c r="CJ331" i="1" s="1"/>
  <c r="CI421" i="1"/>
  <c r="CJ421" i="1" s="1"/>
  <c r="CI505" i="1"/>
  <c r="CI430" i="1"/>
  <c r="CJ430" i="1" s="1"/>
  <c r="CI119" i="1"/>
  <c r="CI363" i="1"/>
  <c r="CI287" i="1"/>
  <c r="CJ287" i="1" s="1"/>
  <c r="CI451" i="1"/>
  <c r="CJ451" i="1" s="1"/>
  <c r="CI139" i="1"/>
  <c r="CI165" i="1"/>
  <c r="CI210" i="1"/>
  <c r="CI434" i="1"/>
  <c r="CJ434" i="1" s="1"/>
  <c r="CI276" i="1"/>
  <c r="CJ276" i="1" s="1"/>
  <c r="CI203" i="1"/>
  <c r="CI398" i="1"/>
  <c r="CI40" i="1"/>
  <c r="CI177" i="1"/>
  <c r="CI236" i="1"/>
  <c r="CI249" i="1"/>
  <c r="CI206" i="1"/>
  <c r="CJ206" i="1" s="1"/>
  <c r="CI365" i="1"/>
  <c r="CI335" i="1"/>
  <c r="CI470" i="1"/>
  <c r="CI333" i="1"/>
  <c r="CJ333" i="1" s="1"/>
  <c r="CI232" i="1"/>
  <c r="CI327" i="1"/>
  <c r="CI383" i="1"/>
  <c r="CI403" i="1"/>
  <c r="CJ403" i="1" s="1"/>
  <c r="CI144" i="1"/>
  <c r="CI83" i="1"/>
  <c r="CJ83" i="1" s="1"/>
  <c r="CI251" i="1"/>
  <c r="CI352" i="1"/>
  <c r="CJ352" i="1" s="1"/>
  <c r="CI494" i="1"/>
  <c r="CJ494" i="1" s="1"/>
  <c r="CI239" i="1"/>
  <c r="CJ239" i="1" s="1"/>
  <c r="CI432" i="1"/>
  <c r="CI284" i="1"/>
  <c r="CJ284" i="1" s="1"/>
  <c r="CI151" i="1"/>
  <c r="CJ150" i="1" s="1"/>
  <c r="CI275" i="1"/>
  <c r="CI99" i="1"/>
  <c r="CJ98" i="1" s="1"/>
  <c r="CI141" i="1"/>
  <c r="CJ141" i="1" s="1"/>
  <c r="CI406" i="1"/>
  <c r="CI294" i="1"/>
  <c r="CJ294" i="1" s="1"/>
  <c r="CI458" i="1"/>
  <c r="CJ458" i="1" s="1"/>
  <c r="CI381" i="1"/>
  <c r="CJ381" i="1" s="1"/>
  <c r="CI135" i="1"/>
  <c r="CI215" i="1"/>
  <c r="CI49" i="1"/>
  <c r="CJ49" i="1" s="1"/>
  <c r="CI201" i="1"/>
  <c r="CJ201" i="1" s="1"/>
  <c r="CI357" i="1"/>
  <c r="CI445" i="1"/>
  <c r="CI247" i="1"/>
  <c r="CI484" i="1"/>
  <c r="CJ484" i="1" s="1"/>
  <c r="CI112" i="1"/>
  <c r="CJ112" i="1" s="1"/>
  <c r="CI495" i="1"/>
  <c r="CI110" i="1"/>
  <c r="CI447" i="1"/>
  <c r="CJ447" i="1" s="1"/>
  <c r="CI79" i="1"/>
  <c r="CJ79" i="1" s="1"/>
  <c r="CI469" i="1"/>
  <c r="CI167" i="1"/>
  <c r="CI166" i="1"/>
  <c r="CJ166" i="1" s="1"/>
  <c r="CI341" i="1"/>
  <c r="CJ341" i="1" s="1"/>
  <c r="CI37" i="1"/>
  <c r="CI250" i="1"/>
  <c r="CJ250" i="1" s="1"/>
  <c r="CI117" i="1"/>
  <c r="CJ117" i="1" s="1"/>
  <c r="CI274" i="1"/>
  <c r="CJ274" i="1" s="1"/>
  <c r="CI273" i="1"/>
  <c r="CI455" i="1"/>
  <c r="CJ455" i="1" s="1"/>
  <c r="CI439" i="1"/>
  <c r="CJ439" i="1" s="1"/>
  <c r="CI54" i="1"/>
  <c r="CJ54" i="1" s="1"/>
  <c r="CI233" i="1"/>
  <c r="CJ233" i="1" s="1"/>
  <c r="CI504" i="1"/>
  <c r="CI131" i="1"/>
  <c r="CI323" i="1"/>
  <c r="CI178" i="1"/>
  <c r="CJ178" i="1" s="1"/>
  <c r="CI204" i="1"/>
  <c r="CI219" i="1"/>
  <c r="CJ219" i="1" s="1"/>
  <c r="CI125" i="1"/>
  <c r="CJ125" i="1" s="1"/>
  <c r="CI124" i="1"/>
  <c r="CI185" i="1"/>
  <c r="CI263" i="1"/>
  <c r="CJ263" i="1" s="1"/>
  <c r="CI246" i="1"/>
  <c r="CJ246" i="1" s="1"/>
  <c r="CI241" i="1"/>
  <c r="CJ241" i="1" s="1"/>
  <c r="CI277" i="1"/>
  <c r="CI278" i="1"/>
  <c r="CJ278" i="1" s="1"/>
  <c r="CI252" i="1"/>
  <c r="CJ252" i="1" s="1"/>
  <c r="CI360" i="1"/>
  <c r="CI152" i="1"/>
  <c r="CI261" i="1"/>
  <c r="CJ261" i="1" s="1"/>
  <c r="CI411" i="1"/>
  <c r="CI423" i="1"/>
  <c r="CJ423" i="1" s="1"/>
  <c r="CI486" i="1"/>
  <c r="CJ486" i="1" s="1"/>
  <c r="CI371" i="1"/>
  <c r="CJ371" i="1" s="1"/>
  <c r="CI154" i="1"/>
  <c r="CI528" i="1"/>
  <c r="CI527" i="1"/>
  <c r="CJ527" i="1" s="1"/>
  <c r="CI159" i="1"/>
  <c r="CJ159" i="1" s="1"/>
  <c r="CI519" i="1"/>
  <c r="CI283" i="1"/>
  <c r="CI61" i="1"/>
  <c r="CJ60" i="1" s="1"/>
  <c r="CI163" i="1"/>
  <c r="CI523" i="1"/>
  <c r="CI522" i="1"/>
  <c r="CI221" i="1"/>
  <c r="CJ221" i="1" s="1"/>
  <c r="CI229" i="1"/>
  <c r="CJ229" i="1" s="1"/>
  <c r="CI391" i="1"/>
  <c r="CJ391" i="1" s="1"/>
  <c r="CI309" i="1"/>
  <c r="CI392" i="1"/>
  <c r="CI366" i="1"/>
  <c r="CJ366" i="1" s="1"/>
  <c r="CI109" i="1"/>
  <c r="CJ109" i="1" s="1"/>
  <c r="CI428" i="1"/>
  <c r="CJ428" i="1" s="1"/>
  <c r="CI299" i="1"/>
  <c r="CJ299" i="1" s="1"/>
  <c r="CI272" i="1"/>
  <c r="CI475" i="1"/>
  <c r="CI313" i="1"/>
  <c r="CI374" i="1"/>
  <c r="CJ374" i="1" s="1"/>
  <c r="CI306" i="1"/>
  <c r="CJ306" i="1" s="1"/>
  <c r="CI368" i="1"/>
  <c r="CJ368" i="1" s="1"/>
  <c r="CI217" i="1"/>
  <c r="CI500" i="1"/>
  <c r="CI310" i="1"/>
  <c r="CJ310" i="1" s="1"/>
  <c r="CI355" i="1"/>
  <c r="CJ355" i="1" s="1"/>
  <c r="CI56" i="1"/>
  <c r="CJ56" i="1" s="1"/>
  <c r="CI171" i="1"/>
  <c r="CI442" i="1"/>
  <c r="CJ442" i="1" s="1"/>
  <c r="CI497" i="1"/>
  <c r="CJ497" i="1" s="1"/>
  <c r="CI44" i="1"/>
  <c r="CJ44" i="1" s="1"/>
  <c r="CI481" i="1"/>
  <c r="CI208" i="1"/>
  <c r="CJ208" i="1" s="1"/>
  <c r="CI265" i="1"/>
  <c r="CI173" i="1"/>
  <c r="CJ173" i="1" s="1"/>
  <c r="CI418" i="1"/>
  <c r="CI503" i="1"/>
  <c r="CJ503" i="1" s="1"/>
  <c r="CI196" i="1"/>
  <c r="CJ196" i="1" s="1"/>
  <c r="CI389" i="1"/>
  <c r="CJ389" i="1" s="1"/>
  <c r="CI257" i="1"/>
  <c r="CI258" i="1"/>
  <c r="CJ258" i="1" s="1"/>
  <c r="CI397" i="1"/>
  <c r="CJ397" i="1" s="1"/>
  <c r="CI235" i="1"/>
  <c r="CJ235" i="1" s="1"/>
  <c r="CI62" i="1"/>
  <c r="CI92" i="1"/>
  <c r="CI471" i="1"/>
  <c r="CJ471" i="1" s="1"/>
  <c r="CI35" i="1"/>
  <c r="CI467" i="1"/>
  <c r="CI466" i="1"/>
  <c r="CJ466" i="1" s="1"/>
  <c r="CI520" i="1"/>
  <c r="CJ520" i="1" s="1"/>
  <c r="CI66" i="1"/>
  <c r="CJ66" i="1" s="1"/>
  <c r="CI343" i="1"/>
  <c r="CJ343" i="1" s="1"/>
  <c r="CI329" i="1"/>
  <c r="CJ329" i="1" s="1"/>
  <c r="CI361" i="1"/>
  <c r="CJ361" i="1" s="1"/>
  <c r="CI138" i="1"/>
  <c r="CJ138" i="1" s="1"/>
  <c r="CI102" i="1"/>
  <c r="CJ102" i="1" s="1"/>
  <c r="CI191" i="1"/>
  <c r="CJ191" i="1" s="1"/>
  <c r="CI404" i="1"/>
  <c r="CI378" i="1"/>
  <c r="CI222" i="1"/>
  <c r="CI478" i="1"/>
  <c r="CJ478" i="1" s="1"/>
  <c r="CI477" i="1"/>
  <c r="CI148" i="1"/>
  <c r="CJ149" i="1" s="1"/>
  <c r="CI514" i="1"/>
  <c r="CJ514" i="1" s="1"/>
  <c r="CI318" i="1"/>
  <c r="CJ318" i="1" s="1"/>
  <c r="CI401" i="1"/>
  <c r="CJ401" i="1" s="1"/>
  <c r="CI312" i="1"/>
  <c r="CJ312" i="1" s="1"/>
  <c r="CI162" i="1"/>
  <c r="CI130" i="1"/>
  <c r="CJ130" i="1" s="1"/>
  <c r="CI474" i="1"/>
  <c r="CJ474" i="1" s="1"/>
  <c r="CI52" i="1"/>
  <c r="CJ52" i="1" s="1"/>
  <c r="CI39" i="1"/>
  <c r="CI517" i="1"/>
  <c r="CJ517" i="1" s="1"/>
  <c r="CI385" i="1"/>
  <c r="CI285" i="1"/>
  <c r="CI489" i="1"/>
  <c r="CI524" i="1"/>
  <c r="CJ524" i="1" s="1"/>
  <c r="CI123" i="1"/>
  <c r="CJ123" i="1" s="1"/>
  <c r="CI136" i="1"/>
  <c r="CJ136" i="1" s="1"/>
  <c r="CI147" i="1"/>
  <c r="CJ147" i="1" s="1"/>
  <c r="CI175" i="1"/>
  <c r="CJ175" i="1" s="1"/>
  <c r="CI479" i="1"/>
  <c r="CI74" i="1"/>
  <c r="CJ74" i="1" s="1"/>
  <c r="CI399" i="1"/>
  <c r="CJ399" i="1" s="1"/>
  <c r="CI506" i="1"/>
  <c r="CJ506" i="1" s="1"/>
  <c r="CI346" i="1"/>
  <c r="CJ346" i="1" s="1"/>
  <c r="CI510" i="1"/>
  <c r="CJ510" i="1" s="1"/>
  <c r="CI193" i="1"/>
  <c r="CJ193" i="1" s="1"/>
  <c r="CI461" i="1"/>
  <c r="CJ461" i="1" s="1"/>
  <c r="CI38" i="1"/>
  <c r="CI350" i="1"/>
  <c r="CI59" i="1"/>
  <c r="CJ59" i="1" s="1"/>
  <c r="CI226" i="1"/>
  <c r="CJ226" i="1" s="1"/>
  <c r="CI407" i="1"/>
  <c r="CJ407" i="1" s="1"/>
  <c r="CI237" i="1"/>
  <c r="CJ237" i="1" s="1"/>
  <c r="CI202" i="1"/>
  <c r="CI183" i="1"/>
  <c r="CJ183" i="1" s="1"/>
  <c r="CI435" i="1"/>
  <c r="CI86" i="1"/>
  <c r="CI338" i="1"/>
  <c r="CI90" i="1"/>
  <c r="CJ90" i="1" s="1"/>
  <c r="CI348" i="1"/>
  <c r="CJ348" i="1" s="1"/>
  <c r="CI97" i="1"/>
  <c r="CJ97" i="1" s="1"/>
  <c r="CI106" i="1"/>
  <c r="CJ106" i="1" s="1"/>
  <c r="CI358" i="1"/>
  <c r="CJ358" i="1" s="1"/>
  <c r="CI70" i="1"/>
  <c r="CJ70" i="1" s="1"/>
  <c r="CI468" i="1"/>
  <c r="CJ468" i="1" s="1"/>
  <c r="CI122" i="1"/>
  <c r="CI121" i="1"/>
  <c r="CJ121" i="1" s="1"/>
  <c r="CI417" i="1"/>
  <c r="CJ417" i="1" s="1"/>
  <c r="CI68" i="1"/>
  <c r="CJ68" i="1" s="1"/>
  <c r="CI85" i="1"/>
  <c r="CJ85" i="1" s="1"/>
  <c r="CI266" i="1"/>
  <c r="CJ266" i="1" s="1"/>
  <c r="CI452" i="1"/>
  <c r="CI268" i="1"/>
  <c r="CJ268" i="1" s="1"/>
  <c r="CI41" i="1"/>
  <c r="CI271" i="1"/>
  <c r="CJ271" i="1" s="1"/>
  <c r="CI443" i="1"/>
  <c r="CI482" i="1"/>
  <c r="CJ482" i="1" s="1"/>
  <c r="CI211" i="1"/>
  <c r="CJ211" i="1" s="1"/>
  <c r="CI100" i="1"/>
  <c r="CJ100" i="1" s="1"/>
  <c r="CI413" i="1"/>
  <c r="CJ413" i="1" s="1"/>
  <c r="CI351" i="1"/>
  <c r="CI334" i="1"/>
  <c r="CI248" i="1"/>
  <c r="CJ248" i="1" s="1"/>
  <c r="CI145" i="1"/>
  <c r="CJ145" i="1" s="1"/>
  <c r="CI386" i="1"/>
  <c r="CJ386" i="1" s="1"/>
  <c r="CI321" i="1"/>
  <c r="CJ321" i="1" s="1"/>
  <c r="BY20" i="1"/>
  <c r="BX20" i="1"/>
  <c r="BW20" i="1"/>
  <c r="BV20" i="1"/>
  <c r="BY17" i="1"/>
  <c r="BX17" i="1"/>
  <c r="BW17" i="1"/>
  <c r="BV17" i="1"/>
  <c r="CI93" i="1"/>
  <c r="CJ93" i="1" s="1"/>
  <c r="CJ319" i="1" l="1"/>
  <c r="CJ393" i="1"/>
  <c r="CJ163" i="1"/>
  <c r="CJ184" i="1"/>
  <c r="CJ351" i="1"/>
  <c r="CJ86" i="1"/>
  <c r="CJ350" i="1"/>
  <c r="CJ285" i="1"/>
  <c r="CJ378" i="1"/>
  <c r="CJ313" i="1"/>
  <c r="CJ309" i="1"/>
  <c r="CJ283" i="1"/>
  <c r="CJ273" i="1"/>
  <c r="CJ469" i="1"/>
  <c r="CJ445" i="1"/>
  <c r="CJ327" i="1"/>
  <c r="CJ236" i="1"/>
  <c r="CJ116" i="1"/>
  <c r="CJ51" i="1"/>
  <c r="CJ302" i="1"/>
  <c r="CJ483" i="1"/>
  <c r="CJ438" i="1"/>
  <c r="CJ446" i="1"/>
  <c r="CJ382" i="1"/>
  <c r="CJ256" i="1"/>
  <c r="CJ502" i="1"/>
  <c r="CJ293" i="1"/>
  <c r="CJ209" i="1"/>
  <c r="CJ228" i="1"/>
  <c r="CJ543" i="1"/>
  <c r="CJ65" i="1"/>
  <c r="CJ559" i="1"/>
  <c r="CJ551" i="1"/>
  <c r="CJ58" i="1"/>
  <c r="CJ491" i="1"/>
  <c r="CJ379" i="1"/>
  <c r="CJ380" i="1"/>
  <c r="CJ317" i="1"/>
  <c r="CJ168" i="1"/>
  <c r="CJ362" i="1"/>
  <c r="CJ459" i="1"/>
  <c r="CJ140" i="1"/>
  <c r="CJ289" i="1"/>
  <c r="CJ199" i="1"/>
  <c r="CJ480" i="1"/>
  <c r="CJ316" i="1"/>
  <c r="CJ307" i="1"/>
  <c r="CJ172" i="1"/>
  <c r="CJ179" i="1"/>
  <c r="CJ452" i="1"/>
  <c r="CJ435" i="1"/>
  <c r="CJ479" i="1"/>
  <c r="CJ385" i="1"/>
  <c r="CJ404" i="1"/>
  <c r="CJ265" i="1"/>
  <c r="CJ475" i="1"/>
  <c r="CJ519" i="1"/>
  <c r="CJ411" i="1"/>
  <c r="CJ323" i="1"/>
  <c r="CJ357" i="1"/>
  <c r="CJ406" i="1"/>
  <c r="CJ232" i="1"/>
  <c r="CJ177" i="1"/>
  <c r="CJ139" i="1"/>
  <c r="CJ518" i="1"/>
  <c r="CJ82" i="1"/>
  <c r="CJ192" i="1"/>
  <c r="CJ218" i="1"/>
  <c r="CJ332" i="1"/>
  <c r="CJ375" i="1"/>
  <c r="CJ526" i="1"/>
  <c r="CJ73" i="1"/>
  <c r="CJ525" i="1"/>
  <c r="CJ349" i="1"/>
  <c r="CJ80" i="1"/>
  <c r="CJ223" i="1"/>
  <c r="CJ344" i="1"/>
  <c r="CJ550" i="1"/>
  <c r="CJ530" i="1"/>
  <c r="CJ347" i="1"/>
  <c r="CJ557" i="1"/>
  <c r="CJ556" i="1"/>
  <c r="CJ304" i="1"/>
  <c r="CJ50" i="1"/>
  <c r="CJ186" i="1"/>
  <c r="CJ402" i="1"/>
  <c r="CJ498" i="1"/>
  <c r="CJ453" i="1"/>
  <c r="CJ194" i="1"/>
  <c r="CJ161" i="1"/>
  <c r="CJ342" i="1"/>
  <c r="CJ539" i="1"/>
  <c r="CJ180" i="1"/>
  <c r="CJ373" i="1"/>
  <c r="CJ472" i="1"/>
  <c r="CJ118" i="1"/>
  <c r="CJ444" i="1"/>
  <c r="CJ243" i="1"/>
  <c r="CJ91" i="1"/>
  <c r="CJ205" i="1"/>
  <c r="CJ460" i="1"/>
  <c r="CJ96" i="1"/>
  <c r="CJ462" i="1"/>
  <c r="CJ429" i="1"/>
  <c r="CJ552" i="1"/>
  <c r="CJ53" i="1"/>
  <c r="CJ473" i="1"/>
  <c r="CJ282" i="1"/>
  <c r="CJ45" i="1"/>
  <c r="CJ132" i="1"/>
  <c r="CJ436" i="1"/>
  <c r="CJ456" i="1"/>
  <c r="CJ197" i="1"/>
  <c r="CJ114" i="1"/>
  <c r="CJ272" i="1"/>
  <c r="CJ202" i="1"/>
  <c r="CJ467" i="1"/>
  <c r="CJ257" i="1"/>
  <c r="CJ481" i="1"/>
  <c r="CJ500" i="1"/>
  <c r="CJ152" i="1"/>
  <c r="CJ185" i="1"/>
  <c r="CJ504" i="1"/>
  <c r="CJ110" i="1"/>
  <c r="CJ99" i="1"/>
  <c r="CJ251" i="1"/>
  <c r="CJ470" i="1"/>
  <c r="CJ398" i="1"/>
  <c r="CJ259" i="1"/>
  <c r="CJ370" i="1"/>
  <c r="CJ376" i="1"/>
  <c r="CJ174" i="1"/>
  <c r="CJ176" i="1"/>
  <c r="CJ353" i="1"/>
  <c r="CJ513" i="1"/>
  <c r="CJ328" i="1"/>
  <c r="CJ120" i="1"/>
  <c r="CJ89" i="1"/>
  <c r="CJ134" i="1"/>
  <c r="CJ372" i="1"/>
  <c r="CJ190" i="1"/>
  <c r="CJ400" i="1"/>
  <c r="CJ87" i="1"/>
  <c r="CJ548" i="1"/>
  <c r="CJ457" i="1"/>
  <c r="CJ437" i="1"/>
  <c r="CJ476" i="1"/>
  <c r="CJ509" i="1"/>
  <c r="CJ322" i="1"/>
  <c r="CJ230" i="1"/>
  <c r="CJ288" i="1"/>
  <c r="CJ207" i="1"/>
  <c r="CJ69" i="1"/>
  <c r="CJ238" i="1"/>
  <c r="CJ295" i="1"/>
  <c r="CJ133" i="1"/>
  <c r="CJ253" i="1"/>
  <c r="CJ182" i="1"/>
  <c r="CJ433" i="1"/>
  <c r="CJ127" i="1"/>
  <c r="CJ426" i="1"/>
  <c r="CJ131" i="1"/>
  <c r="CJ148" i="1"/>
  <c r="CJ217" i="1"/>
  <c r="CJ522" i="1"/>
  <c r="CJ528" i="1"/>
  <c r="CJ360" i="1"/>
  <c r="CJ124" i="1"/>
  <c r="CJ495" i="1"/>
  <c r="CJ215" i="1"/>
  <c r="CJ275" i="1"/>
  <c r="CJ335" i="1"/>
  <c r="CJ203" i="1"/>
  <c r="CJ363" i="1"/>
  <c r="CJ143" i="1"/>
  <c r="CJ262" i="1"/>
  <c r="CJ298" i="1"/>
  <c r="CJ245" i="1"/>
  <c r="CJ345" i="1"/>
  <c r="CJ356" i="1"/>
  <c r="CJ409" i="1"/>
  <c r="CJ485" i="1"/>
  <c r="CJ487" i="1"/>
  <c r="CJ169" i="1"/>
  <c r="CJ224" i="1"/>
  <c r="CJ187" i="1"/>
  <c r="CJ77" i="1"/>
  <c r="CJ450" i="1"/>
  <c r="CJ536" i="1"/>
  <c r="CJ422" i="1"/>
  <c r="CJ537" i="1"/>
  <c r="CJ71" i="1"/>
  <c r="CJ415" i="1"/>
  <c r="CJ72" i="1"/>
  <c r="CJ369" i="1"/>
  <c r="CJ137" i="1"/>
  <c r="CJ43" i="1"/>
  <c r="CJ47" i="1"/>
  <c r="CJ157" i="1"/>
  <c r="CJ454" i="1"/>
  <c r="CJ414" i="1"/>
  <c r="CJ200" i="1"/>
  <c r="CJ314" i="1"/>
  <c r="CJ488" i="1"/>
  <c r="CJ560" i="1"/>
  <c r="CJ315" i="1"/>
  <c r="CJ359" i="1"/>
  <c r="CJ396" i="1"/>
  <c r="CJ64" i="1"/>
  <c r="CJ541" i="1"/>
  <c r="CJ46" i="1"/>
  <c r="CJ443" i="1"/>
  <c r="CJ477" i="1"/>
  <c r="CJ523" i="1"/>
  <c r="CJ154" i="1"/>
  <c r="CJ135" i="1"/>
  <c r="CJ151" i="1"/>
  <c r="CJ144" i="1"/>
  <c r="CJ365" i="1"/>
  <c r="CJ119" i="1"/>
  <c r="CJ384" i="1"/>
  <c r="CJ270" i="1"/>
  <c r="CJ496" i="1"/>
  <c r="CJ286" i="1"/>
  <c r="CJ291" i="1"/>
  <c r="CJ108" i="1"/>
  <c r="CJ105" i="1"/>
  <c r="CJ465" i="1"/>
  <c r="CJ416" i="1"/>
  <c r="CJ67" i="1"/>
  <c r="CJ330" i="1"/>
  <c r="CJ57" i="1"/>
  <c r="CJ146" i="1"/>
  <c r="CJ508" i="1"/>
  <c r="CJ264" i="1"/>
  <c r="CJ516" i="1"/>
  <c r="CJ300" i="1"/>
  <c r="CJ55" i="1"/>
  <c r="CJ545" i="1"/>
  <c r="CJ419" i="1"/>
  <c r="CJ290" i="1"/>
  <c r="CJ195" i="1"/>
  <c r="CJ449" i="1"/>
  <c r="CJ81" i="1"/>
  <c r="CJ424" i="1"/>
  <c r="CJ325" i="1"/>
  <c r="CJ336" i="1"/>
  <c r="CJ129" i="1"/>
  <c r="CJ308" i="1"/>
  <c r="CJ297" i="1"/>
  <c r="CJ311" i="1"/>
  <c r="CJ493" i="1"/>
  <c r="CJ92" i="1"/>
  <c r="CJ269" i="1"/>
  <c r="CJ507" i="1"/>
  <c r="CJ441" i="1"/>
  <c r="CJ408" i="1"/>
  <c r="CJ260" i="1"/>
  <c r="CJ529" i="1"/>
  <c r="CJ440" i="1"/>
  <c r="CJ48" i="1"/>
  <c r="CJ267" i="1"/>
  <c r="CJ227" i="1"/>
  <c r="CJ387" i="1"/>
  <c r="CJ388" i="1"/>
  <c r="CJ113" i="1"/>
  <c r="CJ499" i="1"/>
  <c r="CJ42" i="1"/>
  <c r="CJ320" i="1"/>
  <c r="CJ405" i="1"/>
  <c r="CJ254" i="1"/>
  <c r="CJ515" i="1"/>
  <c r="CJ367" i="1"/>
  <c r="CJ511" i="1"/>
  <c r="CJ427" i="1"/>
  <c r="CJ431" i="1"/>
  <c r="CJ334" i="1"/>
  <c r="CJ122" i="1"/>
  <c r="CJ338" i="1"/>
  <c r="CJ489" i="1"/>
  <c r="CJ222" i="1"/>
  <c r="CJ62" i="1"/>
  <c r="CJ418" i="1"/>
  <c r="CJ171" i="1"/>
  <c r="CJ392" i="1"/>
  <c r="CJ61" i="1"/>
  <c r="CJ277" i="1"/>
  <c r="CJ204" i="1"/>
  <c r="CJ167" i="1"/>
  <c r="CJ247" i="1"/>
  <c r="CJ432" i="1"/>
  <c r="CJ383" i="1"/>
  <c r="CJ249" i="1"/>
  <c r="CJ210" i="1"/>
  <c r="CJ505" i="1"/>
  <c r="CJ94" i="1"/>
  <c r="CJ354" i="1"/>
  <c r="CJ111" i="1"/>
  <c r="CJ521" i="1"/>
  <c r="CJ390" i="1"/>
  <c r="CJ158" i="1"/>
  <c r="CJ78" i="1"/>
  <c r="CJ242" i="1"/>
  <c r="CJ214" i="1"/>
  <c r="CJ75" i="1"/>
  <c r="CJ240" i="1"/>
  <c r="CJ155" i="1"/>
  <c r="CJ220" i="1"/>
  <c r="CJ554" i="1"/>
  <c r="CJ189" i="1"/>
  <c r="CJ107" i="1"/>
  <c r="CJ279" i="1"/>
  <c r="CJ305" i="1"/>
  <c r="CJ534" i="1"/>
  <c r="CJ126" i="1"/>
  <c r="CJ340" i="1"/>
  <c r="CJ225" i="1"/>
  <c r="CJ512" i="1"/>
  <c r="CJ234" i="1"/>
  <c r="CJ420" i="1"/>
  <c r="CJ142" i="1"/>
  <c r="CJ546" i="1"/>
  <c r="CJ492" i="1"/>
  <c r="CJ212" i="1"/>
  <c r="CJ337" i="1"/>
  <c r="CJ532" i="1"/>
  <c r="CJ394" i="1"/>
  <c r="CJ464" i="1"/>
  <c r="CJ231" i="1"/>
  <c r="CJ281" i="1"/>
  <c r="CJ412" i="1"/>
  <c r="CJ162" i="1"/>
  <c r="CJ101" i="1"/>
  <c r="CJ160" i="1"/>
  <c r="CJ164" i="1"/>
  <c r="CJ165" i="1"/>
  <c r="CA17" i="1"/>
  <c r="CC17" i="1"/>
  <c r="CJ103" i="1"/>
  <c r="CJ84" i="1"/>
  <c r="CA20" i="1"/>
  <c r="CC20" i="1" l="1"/>
</calcChain>
</file>

<file path=xl/sharedStrings.xml><?xml version="1.0" encoding="utf-8"?>
<sst xmlns="http://schemas.openxmlformats.org/spreadsheetml/2006/main" count="42365" uniqueCount="159">
  <si>
    <t>L2</t>
    <phoneticPr fontId="9"/>
  </si>
  <si>
    <t>C2</t>
    <phoneticPr fontId="9"/>
  </si>
  <si>
    <t>C1</t>
    <phoneticPr fontId="9"/>
  </si>
  <si>
    <t>C3</t>
    <phoneticPr fontId="9"/>
  </si>
  <si>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</si>
  <si>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</si>
  <si>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</si>
  <si>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</si>
  <si>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</si>
  <si>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掛け算結果3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</si>
  <si>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</si>
  <si>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A2(Re,Im)</t>
    <phoneticPr fontId="1"/>
  </si>
  <si>
    <t>B2(Re,Im)</t>
    <phoneticPr fontId="1"/>
  </si>
  <si>
    <t>B12(Re,Im)</t>
    <phoneticPr fontId="1"/>
  </si>
  <si>
    <t>B4(Re,Im)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</si>
  <si>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</si>
  <si>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1"/>
  </si>
  <si>
    <t>ATT(dB)</t>
    <phoneticPr fontId="1"/>
  </si>
  <si>
    <t>φ</t>
    <phoneticPr fontId="1"/>
  </si>
  <si>
    <t>τ1</t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</si>
  <si>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</si>
  <si>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</si>
  <si>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</si>
  <si>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</si>
  <si>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</si>
  <si>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</si>
  <si>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</si>
  <si>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</si>
  <si>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</si>
  <si>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Z0</t>
    <phoneticPr fontId="9"/>
  </si>
  <si>
    <t>L2</t>
  </si>
  <si>
    <t>C3</t>
  </si>
  <si>
    <t>C1</t>
  </si>
  <si>
    <t>C2</t>
  </si>
  <si>
    <t>(PF)</t>
  </si>
  <si>
    <t>(nH)</t>
    <phoneticPr fontId="1"/>
  </si>
  <si>
    <t>C2</t>
    <phoneticPr fontId="1"/>
  </si>
  <si>
    <t>L2</t>
    <phoneticPr fontId="1"/>
  </si>
  <si>
    <t>L3</t>
    <phoneticPr fontId="1"/>
  </si>
  <si>
    <t>C4</t>
    <phoneticPr fontId="9"/>
  </si>
  <si>
    <t>L4</t>
    <phoneticPr fontId="9"/>
  </si>
  <si>
    <t>C5</t>
    <phoneticPr fontId="9"/>
  </si>
  <si>
    <t>L1</t>
    <phoneticPr fontId="1"/>
  </si>
  <si>
    <t>L4</t>
    <phoneticPr fontId="1"/>
  </si>
  <si>
    <t>C4</t>
    <phoneticPr fontId="1"/>
  </si>
  <si>
    <t>L5</t>
    <phoneticPr fontId="1"/>
  </si>
  <si>
    <r>
      <rPr>
        <b/>
        <sz val="11"/>
        <color indexed="8"/>
        <rFont val="Times New Roman"/>
        <family val="1"/>
      </rPr>
      <t>LPF</t>
    </r>
    <r>
      <rPr>
        <b/>
        <sz val="11"/>
        <color rgb="FF000000"/>
        <rFont val="游ゴシック"/>
        <family val="1"/>
        <charset val="128"/>
      </rPr>
      <t>の定数から</t>
    </r>
    <r>
      <rPr>
        <b/>
        <sz val="11"/>
        <color indexed="8"/>
        <rFont val="Times New Roman"/>
        <family val="1"/>
      </rPr>
      <t>C</t>
    </r>
    <r>
      <rPr>
        <b/>
        <sz val="11"/>
        <color indexed="8"/>
        <rFont val="游明朝"/>
        <family val="1"/>
        <charset val="128"/>
      </rPr>
      <t>と</t>
    </r>
    <r>
      <rPr>
        <b/>
        <sz val="11"/>
        <color indexed="8"/>
        <rFont val="Times New Roman"/>
        <family val="1"/>
      </rPr>
      <t>L</t>
    </r>
    <r>
      <rPr>
        <b/>
        <sz val="11"/>
        <color indexed="8"/>
        <rFont val="游明朝"/>
        <family val="1"/>
        <charset val="128"/>
      </rPr>
      <t>を入れ替え　逆数に変換して作表する</t>
    </r>
    <rPh sb="18" eb="19">
      <t>イ</t>
    </rPh>
    <rPh sb="20" eb="21">
      <t>カ</t>
    </rPh>
    <rPh sb="23" eb="25">
      <t>ギャクスウ</t>
    </rPh>
    <rPh sb="26" eb="28">
      <t>ヘンカンサクヒョウ</t>
    </rPh>
    <phoneticPr fontId="9"/>
  </si>
  <si>
    <t>C4</t>
  </si>
  <si>
    <t>L4</t>
  </si>
  <si>
    <t>C5</t>
  </si>
  <si>
    <t>C5</t>
    <phoneticPr fontId="1"/>
  </si>
  <si>
    <t>掛け算結果4</t>
    <rPh sb="0" eb="1">
      <t>カ</t>
    </rPh>
    <rPh sb="2" eb="3">
      <t>ザン</t>
    </rPh>
    <rPh sb="3" eb="5">
      <t>ケッカ</t>
    </rPh>
    <phoneticPr fontId="1"/>
  </si>
  <si>
    <t>掛け算結果5</t>
    <rPh sb="0" eb="1">
      <t>カ</t>
    </rPh>
    <rPh sb="2" eb="3">
      <t>ザン</t>
    </rPh>
    <rPh sb="3" eb="5">
      <t>ケッカ</t>
    </rPh>
    <phoneticPr fontId="1"/>
  </si>
  <si>
    <r>
      <t>7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</si>
  <si>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Data No.</t>
  </si>
  <si>
    <r>
      <rPr>
        <b/>
        <i/>
        <sz val="11"/>
        <color theme="1"/>
        <rFont val="Yu Gothic"/>
        <family val="3"/>
        <charset val="128"/>
      </rPr>
      <t>Ω</t>
    </r>
    <r>
      <rPr>
        <b/>
        <i/>
        <sz val="11"/>
        <color theme="1"/>
        <rFont val="Times New Roman"/>
        <family val="1"/>
      </rPr>
      <t>s</t>
    </r>
    <phoneticPr fontId="1"/>
  </si>
  <si>
    <t>L6</t>
    <phoneticPr fontId="1"/>
  </si>
  <si>
    <t>C6</t>
    <phoneticPr fontId="1"/>
  </si>
  <si>
    <t>L7</t>
    <phoneticPr fontId="1"/>
  </si>
  <si>
    <t>C6</t>
    <phoneticPr fontId="9"/>
  </si>
  <si>
    <t>L6</t>
    <phoneticPr fontId="9"/>
  </si>
  <si>
    <t>C7</t>
    <phoneticPr fontId="9"/>
  </si>
  <si>
    <t>C7</t>
    <phoneticPr fontId="1"/>
  </si>
  <si>
    <t>掛け算結果6</t>
    <rPh sb="0" eb="1">
      <t>カ</t>
    </rPh>
    <rPh sb="2" eb="3">
      <t>ザン</t>
    </rPh>
    <rPh sb="3" eb="5">
      <t>ケッカ</t>
    </rPh>
    <phoneticPr fontId="1"/>
  </si>
  <si>
    <t>掛け算結果7</t>
    <rPh sb="0" eb="1">
      <t>カ</t>
    </rPh>
    <rPh sb="2" eb="3">
      <t>ザン</t>
    </rPh>
    <rPh sb="3" eb="5">
      <t>ケッカ</t>
    </rPh>
    <phoneticPr fontId="1"/>
  </si>
  <si>
    <t>第4複素マトリックス</t>
    <rPh sb="0" eb="1">
      <t>ダイ</t>
    </rPh>
    <rPh sb="2" eb="4">
      <t>フクソ</t>
    </rPh>
    <phoneticPr fontId="1"/>
  </si>
  <si>
    <t>第5複素マトリックス</t>
    <rPh sb="0" eb="1">
      <t>ダイ</t>
    </rPh>
    <rPh sb="2" eb="4">
      <t>フクソ</t>
    </rPh>
    <phoneticPr fontId="1"/>
  </si>
  <si>
    <t>第6複素マトリックス</t>
    <rPh sb="0" eb="1">
      <t>ダイ</t>
    </rPh>
    <rPh sb="2" eb="4">
      <t>フクソ</t>
    </rPh>
    <phoneticPr fontId="1"/>
  </si>
  <si>
    <t>第7複素マトリックス</t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</si>
  <si>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8</t>
    </r>
    <r>
      <rPr>
        <b/>
        <sz val="11"/>
        <color theme="1"/>
        <rFont val="游明朝"/>
        <family val="1"/>
        <charset val="128"/>
      </rPr>
      <t>複素マトリックス（負荷）</t>
    </r>
    <rPh sb="0" eb="1">
      <t>ダイ</t>
    </rPh>
    <rPh sb="2" eb="4">
      <t>フクソ</t>
    </rPh>
    <rPh sb="11" eb="13">
      <t>フカ</t>
    </rPh>
    <phoneticPr fontId="1"/>
  </si>
  <si>
    <t>ABS(Zin)</t>
    <phoneticPr fontId="1"/>
  </si>
  <si>
    <t>RL(Db)</t>
    <phoneticPr fontId="1"/>
  </si>
  <si>
    <t>τ1_Trim</t>
    <phoneticPr fontId="1"/>
  </si>
  <si>
    <t>RL(dB)</t>
    <phoneticPr fontId="1"/>
  </si>
  <si>
    <r>
      <t>7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</si>
  <si>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r>
      <t>7</t>
    </r>
    <r>
      <rPr>
        <b/>
        <sz val="11"/>
        <color theme="1"/>
        <rFont val="游明朝"/>
        <family val="1"/>
        <charset val="128"/>
      </rPr>
      <t>次連立チェビシェフ</t>
    </r>
    <r>
      <rPr>
        <b/>
        <sz val="11"/>
        <color theme="1"/>
        <rFont val="Times New Roman"/>
        <family val="1"/>
      </rPr>
      <t>H</t>
    </r>
    <r>
      <rPr>
        <b/>
        <sz val="11"/>
        <color theme="1"/>
        <rFont val="游明朝"/>
        <family val="1"/>
        <charset val="128"/>
      </rPr>
      <t>ＰＦ設計図表</t>
    </r>
    <rPh sb="1" eb="2">
      <t>ジ</t>
    </rPh>
    <rPh sb="2" eb="4">
      <t>レンリツ</t>
    </rPh>
    <rPh sb="13" eb="17">
      <t>セッケイズヒョウ</t>
    </rPh>
    <phoneticPr fontId="1"/>
  </si>
  <si>
    <t>S.Saito</t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</si>
  <si>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</si>
  <si>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</si>
  <si>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t>Ripl(dB)</t>
    <phoneticPr fontId="1"/>
  </si>
  <si>
    <t>Ripple</t>
    <phoneticPr fontId="1"/>
  </si>
  <si>
    <t>Transmit</t>
    <phoneticPr fontId="1"/>
  </si>
  <si>
    <t>Γ</t>
    <phoneticPr fontId="1"/>
  </si>
  <si>
    <t>VSWR</t>
    <phoneticPr fontId="1"/>
  </si>
  <si>
    <t>RL</t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</si>
  <si>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</si>
  <si>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1"/>
  </si>
  <si>
    <r>
      <t>7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9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</si>
  <si>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</si>
  <si>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Rs</t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</si>
  <si>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</si>
  <si>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L6</t>
  </si>
  <si>
    <t>C6</t>
  </si>
  <si>
    <t>Rl</t>
  </si>
  <si>
    <t>(nH)</t>
    <phoneticPr fontId="9"/>
  </si>
  <si>
    <t>(nH)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</si>
  <si>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</si>
  <si>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</si>
  <si>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</si>
  <si>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</si>
  <si>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</si>
  <si>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t>C7</t>
  </si>
  <si>
    <r>
      <t>7</t>
    </r>
    <r>
      <rPr>
        <b/>
        <sz val="11"/>
        <color theme="1"/>
        <rFont val="游明朝"/>
        <family val="1"/>
        <charset val="128"/>
      </rPr>
      <t>次連立チェビシェフ</t>
    </r>
    <r>
      <rPr>
        <b/>
        <sz val="11"/>
        <color theme="1"/>
        <rFont val="Times New Roman"/>
        <family val="1"/>
      </rPr>
      <t>HPF_</t>
    </r>
    <r>
      <rPr>
        <b/>
        <sz val="11"/>
        <color theme="1"/>
        <rFont val="游明朝"/>
        <family val="1"/>
        <charset val="128"/>
      </rPr>
      <t>伝達特性シミュレーション</t>
    </r>
    <rPh sb="4" eb="6">
      <t>レンリツ</t>
    </rPh>
    <rPh sb="16" eb="18">
      <t>トクセイ</t>
    </rPh>
    <phoneticPr fontId="9"/>
  </si>
  <si>
    <t>A1(Re,Im)</t>
  </si>
  <si>
    <t>B1(Re,Im)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</si>
  <si>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</si>
  <si>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</si>
  <si>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</si>
  <si>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</si>
  <si>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</si>
  <si>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</si>
  <si>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</si>
  <si>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A34(Re,Im)</t>
    <phoneticPr fontId="1"/>
  </si>
  <si>
    <t>B34(Re,Im)</t>
    <phoneticPr fontId="1"/>
  </si>
  <si>
    <t>A5Re,Im)</t>
    <phoneticPr fontId="1"/>
  </si>
  <si>
    <t>B5(Re,Im)</t>
    <phoneticPr fontId="1"/>
  </si>
  <si>
    <t>A45(Re,Im)</t>
    <phoneticPr fontId="1"/>
  </si>
  <si>
    <t>A6(Re,Im)</t>
    <phoneticPr fontId="1"/>
  </si>
  <si>
    <t>B6(Re,Im)</t>
    <phoneticPr fontId="1"/>
  </si>
  <si>
    <t>A56(Re,Im)</t>
    <phoneticPr fontId="1"/>
  </si>
  <si>
    <t>B56(Re,Im)</t>
    <phoneticPr fontId="1"/>
  </si>
  <si>
    <t>A7Re,Im)</t>
    <phoneticPr fontId="1"/>
  </si>
  <si>
    <t>B7(Re,Im)</t>
    <phoneticPr fontId="1"/>
  </si>
  <si>
    <t>A67(Re,Im)</t>
    <phoneticPr fontId="1"/>
  </si>
  <si>
    <t>B67(Re,Im)</t>
    <phoneticPr fontId="1"/>
  </si>
  <si>
    <t>A8(Re,Im)</t>
    <phoneticPr fontId="1"/>
  </si>
  <si>
    <t>B8(Re,Im)</t>
    <phoneticPr fontId="1"/>
  </si>
  <si>
    <t>A78(Re,Im)</t>
    <phoneticPr fontId="1"/>
  </si>
  <si>
    <t>B78(Re,Im)</t>
    <phoneticPr fontId="1"/>
  </si>
  <si>
    <t>C1(Re,Im)</t>
  </si>
  <si>
    <t>D1(Re,Im)</t>
  </si>
  <si>
    <t>C2(Re,Im)</t>
  </si>
  <si>
    <t>D2(Re,Im)</t>
  </si>
  <si>
    <t>C12(Re,Im)</t>
  </si>
  <si>
    <t>D12(Re,Im)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</si>
  <si>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</si>
  <si>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</si>
  <si>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</si>
  <si>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</si>
  <si>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C4(Re,Im)</t>
    <phoneticPr fontId="1"/>
  </si>
  <si>
    <t>D4(Re,Im)</t>
    <phoneticPr fontId="1"/>
  </si>
  <si>
    <t>C34(Re,Im)</t>
    <phoneticPr fontId="1"/>
  </si>
  <si>
    <t>D34(Re,Im)</t>
    <phoneticPr fontId="1"/>
  </si>
  <si>
    <t>C5Re,Im)</t>
    <phoneticPr fontId="1"/>
  </si>
  <si>
    <t>D5(Re,Im)</t>
    <phoneticPr fontId="1"/>
  </si>
  <si>
    <t>C45(Re,Im)</t>
    <phoneticPr fontId="1"/>
  </si>
  <si>
    <t>D45(Re,Im)</t>
    <phoneticPr fontId="1"/>
  </si>
  <si>
    <t>C6(Re,Im)</t>
    <phoneticPr fontId="1"/>
  </si>
  <si>
    <t>D6(Re,Im)</t>
    <phoneticPr fontId="1"/>
  </si>
  <si>
    <t>C56(Re,Im)</t>
    <phoneticPr fontId="1"/>
  </si>
  <si>
    <t>D56(Re,Im)</t>
    <phoneticPr fontId="1"/>
  </si>
  <si>
    <t>C7(Re,Im)</t>
    <phoneticPr fontId="1"/>
  </si>
  <si>
    <t>D7(Re,Im)</t>
    <phoneticPr fontId="1"/>
  </si>
  <si>
    <t>C67(Re,Im)</t>
    <phoneticPr fontId="1"/>
  </si>
  <si>
    <t>D67(Re,Im)</t>
    <phoneticPr fontId="1"/>
  </si>
  <si>
    <t>C8(Re,Im)</t>
    <phoneticPr fontId="1"/>
  </si>
  <si>
    <t>D8(Re,Im)</t>
    <phoneticPr fontId="1"/>
  </si>
  <si>
    <t>C78(Re,Im)</t>
    <phoneticPr fontId="1"/>
  </si>
  <si>
    <t>D78(Re,Im)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</si>
</sst>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00_ "/>
    <numFmt numFmtId="181" formatCode="0.00_ "/>
  </numFmts>
  <fonts count="4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明朝"/>
      <family val="1"/>
      <charset val="128"/>
    </font>
    <font>
      <b/>
      <sz val="11"/>
      <color indexed="8"/>
      <name val="游ゴシック"/>
      <family val="1"/>
      <charset val="128"/>
    </font>
    <font>
      <b/>
      <sz val="11"/>
      <color rgb="FF000000"/>
      <name val="游ゴシック"/>
      <family val="1"/>
      <charset val="128"/>
    </font>
    <font>
      <b/>
      <i/>
      <sz val="11"/>
      <color theme="1"/>
      <name val="Yu Gothic"/>
      <family val="3"/>
      <charset val="128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ＭＳ Ｐゴシック"/>
      <family val="3"/>
      <charset val="128"/>
    </font>
    <font>
      <b/>
      <sz val="11"/>
      <color theme="1"/>
      <name val="Yu Gothic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Yu Gothic"/>
      <family val="1"/>
      <charset val="128"/>
    </font>
    <font>
      <b/>
      <sz val="11"/>
      <name val="游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hair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8" fillId="0" borderId="0"/>
    <xf numFmtId="0" fontId="40" fillId="0" borderId="0">
      <alignment vertical="center"/>
    </xf>
  </cellStyleXfs>
  <cellXfs count="262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8" fillId="0" borderId="18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29" xfId="0" applyFont="1" applyBorder="1" applyAlignment="1">
      <alignment horizontal="right" vertical="center"/>
    </xf>
    <xf numFmtId="0" fontId="13" fillId="2" borderId="30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2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3" borderId="12" xfId="0" applyFont="1" applyFill="1" applyBorder="1">
      <alignment vertical="center"/>
    </xf>
    <xf numFmtId="0" fontId="4" fillId="3" borderId="13" xfId="0" applyFont="1" applyFill="1" applyBorder="1">
      <alignment vertical="center"/>
    </xf>
    <xf numFmtId="0" fontId="4" fillId="2" borderId="2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3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4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16" xfId="0" applyFont="1" applyFill="1" applyBorder="1">
      <alignment vertical="center"/>
    </xf>
    <xf numFmtId="0" fontId="13" fillId="3" borderId="30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178" fontId="13" fillId="0" borderId="23" xfId="0" applyNumberFormat="1" applyFont="1" applyBorder="1">
      <alignment vertical="center"/>
    </xf>
    <xf numFmtId="0" fontId="0" fillId="0" borderId="0" xfId="0" applyProtection="1">
      <alignment vertical="center"/>
      <protection locked="0"/>
    </xf>
    <xf numFmtId="0" fontId="8" fillId="2" borderId="5" xfId="1" applyFont="1" applyFill="1" applyBorder="1" applyAlignment="1" applyProtection="1">
      <alignment horizontal="center"/>
      <protection locked="0"/>
    </xf>
    <xf numFmtId="0" fontId="8" fillId="0" borderId="36" xfId="1" applyFont="1" applyBorder="1" applyAlignment="1" applyProtection="1">
      <alignment horizontal="center"/>
      <protection locked="0"/>
    </xf>
    <xf numFmtId="0" fontId="8" fillId="0" borderId="40" xfId="1" applyFont="1" applyBorder="1" applyAlignment="1" applyProtection="1">
      <alignment horizontal="center"/>
      <protection locked="0"/>
    </xf>
    <xf numFmtId="0" fontId="13" fillId="0" borderId="23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33" xfId="0" applyFont="1" applyFill="1" applyBorder="1" applyAlignment="1"/>
    <xf numFmtId="0" fontId="8" fillId="0" borderId="35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2" borderId="37" xfId="0" applyFont="1" applyFill="1" applyBorder="1" applyAlignment="1"/>
    <xf numFmtId="0" fontId="8" fillId="0" borderId="39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17" xfId="0" applyFont="1" applyBorder="1" applyAlignment="1"/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4" fillId="0" borderId="1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6" fillId="0" borderId="0" xfId="0" applyFont="1" applyAlignment="1"/>
    <xf numFmtId="0" fontId="29" fillId="0" borderId="0" xfId="0" applyFont="1" applyAlignment="1"/>
    <xf numFmtId="0" fontId="31" fillId="0" borderId="0" xfId="0" applyFont="1" applyAlignment="1"/>
    <xf numFmtId="0" fontId="4" fillId="0" borderId="34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2" borderId="3" xfId="1" applyFont="1" applyFill="1" applyBorder="1" applyAlignment="1" applyProtection="1">
      <alignment horizontal="center"/>
      <protection locked="0"/>
    </xf>
    <xf numFmtId="0" fontId="12" fillId="0" borderId="44" xfId="0" applyFont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38" xfId="0" applyFont="1" applyFill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177" fontId="4" fillId="0" borderId="0" xfId="0" applyNumberFormat="1" applyFont="1">
      <alignment vertical="center"/>
    </xf>
    <xf numFmtId="17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80" fontId="4" fillId="0" borderId="27" xfId="0" applyNumberFormat="1" applyFont="1" applyBorder="1">
      <alignment vertical="center"/>
    </xf>
    <xf numFmtId="181" fontId="4" fillId="0" borderId="27" xfId="0" applyNumberFormat="1" applyFont="1" applyBorder="1">
      <alignment vertical="center"/>
    </xf>
    <xf numFmtId="0" fontId="4" fillId="2" borderId="9" xfId="0" applyFont="1" applyFill="1" applyBorder="1">
      <alignment vertical="center"/>
    </xf>
    <xf numFmtId="180" fontId="4" fillId="2" borderId="8" xfId="0" applyNumberFormat="1" applyFont="1" applyFill="1" applyBorder="1">
      <alignment vertical="center"/>
    </xf>
    <xf numFmtId="181" fontId="4" fillId="2" borderId="8" xfId="0" applyNumberFormat="1" applyFont="1" applyFill="1" applyBorder="1">
      <alignment vertical="center"/>
    </xf>
    <xf numFmtId="180" fontId="4" fillId="0" borderId="12" xfId="0" applyNumberFormat="1" applyFont="1" applyBorder="1">
      <alignment vertical="center"/>
    </xf>
    <xf numFmtId="181" fontId="4" fillId="0" borderId="12" xfId="0" applyNumberFormat="1" applyFont="1" applyBorder="1">
      <alignment vertical="center"/>
    </xf>
    <xf numFmtId="180" fontId="4" fillId="0" borderId="47" xfId="0" applyNumberFormat="1" applyFont="1" applyBorder="1">
      <alignment vertical="center"/>
    </xf>
    <xf numFmtId="181" fontId="4" fillId="0" borderId="47" xfId="0" applyNumberFormat="1" applyFont="1" applyBorder="1">
      <alignment vertical="center"/>
    </xf>
    <xf numFmtId="0" fontId="4" fillId="0" borderId="48" xfId="0" applyFont="1" applyBorder="1">
      <alignment vertical="center"/>
    </xf>
    <xf numFmtId="0" fontId="13" fillId="0" borderId="19" xfId="0" applyFont="1" applyBorder="1" applyAlignment="1">
      <alignment horizontal="center" vertical="center"/>
    </xf>
    <xf numFmtId="0" fontId="8" fillId="0" borderId="0" xfId="1" applyFont="1" applyAlignment="1" applyProtection="1">
      <alignment horizontal="center"/>
      <protection locked="0"/>
    </xf>
    <xf numFmtId="0" fontId="4" fillId="0" borderId="50" xfId="0" applyFont="1" applyBorder="1">
      <alignment vertical="center"/>
    </xf>
    <xf numFmtId="0" fontId="4" fillId="0" borderId="23" xfId="0" applyFont="1" applyBorder="1">
      <alignment vertical="center"/>
    </xf>
    <xf numFmtId="0" fontId="4" fillId="0" borderId="51" xfId="0" applyFont="1" applyBorder="1">
      <alignment vertical="center"/>
    </xf>
    <xf numFmtId="0" fontId="8" fillId="0" borderId="24" xfId="0" applyFont="1" applyBorder="1" applyAlignment="1">
      <alignment horizontal="center"/>
    </xf>
    <xf numFmtId="179" fontId="8" fillId="0" borderId="44" xfId="0" applyNumberFormat="1" applyFont="1" applyBorder="1" applyAlignment="1">
      <alignment horizontal="center"/>
    </xf>
    <xf numFmtId="179" fontId="8" fillId="0" borderId="42" xfId="0" applyNumberFormat="1" applyFont="1" applyBorder="1" applyAlignment="1">
      <alignment horizontal="center"/>
    </xf>
    <xf numFmtId="179" fontId="8" fillId="0" borderId="43" xfId="0" applyNumberFormat="1" applyFont="1" applyBorder="1" applyAlignment="1">
      <alignment horizontal="center"/>
    </xf>
    <xf numFmtId="179" fontId="8" fillId="0" borderId="41" xfId="0" applyNumberFormat="1" applyFont="1" applyBorder="1" applyAlignment="1">
      <alignment horizontal="center"/>
    </xf>
    <xf numFmtId="179" fontId="8" fillId="0" borderId="18" xfId="0" applyNumberFormat="1" applyFont="1" applyBorder="1" applyAlignment="1">
      <alignment horizontal="center"/>
    </xf>
    <xf numFmtId="0" fontId="22" fillId="2" borderId="0" xfId="0" applyFont="1" applyFill="1">
      <alignment vertical="center"/>
    </xf>
    <xf numFmtId="0" fontId="0" fillId="2" borderId="0" xfId="0" applyFill="1">
      <alignment vertical="center"/>
    </xf>
    <xf numFmtId="0" fontId="22" fillId="4" borderId="0" xfId="0" applyFont="1" applyFill="1">
      <alignment vertical="center"/>
    </xf>
    <xf numFmtId="0" fontId="22" fillId="0" borderId="0" xfId="0" applyFont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4" fillId="0" borderId="29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8" fontId="23" fillId="0" borderId="0" xfId="0" applyNumberFormat="1" applyFont="1" applyAlignment="1">
      <alignment horizontal="center"/>
    </xf>
    <xf numFmtId="178" fontId="23" fillId="0" borderId="14" xfId="0" applyNumberFormat="1" applyFont="1" applyBorder="1" applyAlignment="1">
      <alignment horizontal="center"/>
    </xf>
    <xf numFmtId="178" fontId="23" fillId="0" borderId="30" xfId="0" applyNumberFormat="1" applyFont="1" applyBorder="1" applyAlignment="1">
      <alignment horizontal="center"/>
    </xf>
    <xf numFmtId="0" fontId="4" fillId="0" borderId="11" xfId="0" applyFont="1" applyBorder="1">
      <alignment vertical="center"/>
    </xf>
    <xf numFmtId="0" fontId="0" fillId="0" borderId="10" xfId="0" applyBorder="1">
      <alignment vertical="center"/>
    </xf>
    <xf numFmtId="0" fontId="35" fillId="0" borderId="0" xfId="1" applyFont="1"/>
    <xf numFmtId="0" fontId="36" fillId="0" borderId="0" xfId="1" applyFont="1"/>
    <xf numFmtId="0" fontId="4" fillId="2" borderId="10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1" xfId="0" applyFont="1" applyFill="1" applyBorder="1">
      <alignment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5" xfId="0" applyNumberFormat="1" applyFont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2" borderId="20" xfId="0" applyFont="1" applyFill="1" applyBorder="1">
      <alignment vertical="center"/>
    </xf>
    <xf numFmtId="0" fontId="20" fillId="0" borderId="0" xfId="0" applyFont="1" applyAlignment="1">
      <alignment horizontal="left" vertical="center"/>
    </xf>
    <xf numFmtId="0" fontId="38" fillId="0" borderId="0" xfId="0" applyFont="1">
      <alignment vertical="center"/>
    </xf>
    <xf numFmtId="0" fontId="8" fillId="0" borderId="0" xfId="1" applyFont="1"/>
    <xf numFmtId="0" fontId="28" fillId="0" borderId="0" xfId="1"/>
    <xf numFmtId="0" fontId="8" fillId="2" borderId="1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12" fillId="0" borderId="17" xfId="1" applyFont="1" applyBorder="1" applyAlignment="1">
      <alignment horizontal="center"/>
    </xf>
    <xf numFmtId="176" fontId="12" fillId="0" borderId="22" xfId="0" applyNumberFormat="1" applyFont="1" applyBorder="1" applyAlignment="1" applyProtection="1">
      <alignment horizontal="right"/>
      <protection locked="0"/>
    </xf>
    <xf numFmtId="178" fontId="5" fillId="0" borderId="21" xfId="2" applyNumberFormat="1" applyFont="1" applyBorder="1" applyProtection="1">
      <alignment vertical="center"/>
      <protection locked="0"/>
    </xf>
    <xf numFmtId="178" fontId="5" fillId="0" borderId="16" xfId="2" applyNumberFormat="1" applyFont="1" applyBorder="1" applyProtection="1">
      <alignment vertical="center"/>
      <protection locked="0"/>
    </xf>
    <xf numFmtId="0" fontId="12" fillId="0" borderId="0" xfId="1" applyFont="1" applyAlignment="1">
      <alignment horizontal="center"/>
    </xf>
    <xf numFmtId="0" fontId="8" fillId="2" borderId="33" xfId="1" applyFont="1" applyFill="1" applyBorder="1" applyAlignment="1">
      <alignment horizontal="center"/>
    </xf>
    <xf numFmtId="0" fontId="8" fillId="2" borderId="34" xfId="1" applyFont="1" applyFill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13" fillId="0" borderId="36" xfId="0" applyFont="1" applyBorder="1" applyAlignment="1">
      <alignment horizontal="center" vertical="center"/>
    </xf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0" borderId="40" xfId="1" applyFont="1" applyBorder="1" applyAlignment="1">
      <alignment horizontal="center"/>
    </xf>
    <xf numFmtId="0" fontId="42" fillId="0" borderId="18" xfId="1" applyFont="1" applyBorder="1" applyAlignment="1" applyProtection="1">
      <alignment horizontal="center"/>
      <protection locked="0"/>
    </xf>
    <xf numFmtId="178" fontId="8" fillId="0" borderId="18" xfId="0" applyNumberFormat="1" applyFont="1" applyBorder="1" applyAlignment="1">
      <alignment horizontal="center"/>
    </xf>
    <xf numFmtId="178" fontId="8" fillId="0" borderId="19" xfId="0" applyNumberFormat="1" applyFont="1" applyBorder="1" applyAlignment="1">
      <alignment horizontal="center"/>
    </xf>
    <xf numFmtId="178" fontId="8" fillId="0" borderId="23" xfId="0" applyNumberFormat="1" applyFont="1" applyBorder="1" applyAlignment="1">
      <alignment horizontal="center"/>
    </xf>
    <xf numFmtId="0" fontId="8" fillId="0" borderId="0" xfId="1" applyFont="1" applyProtection="1"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0" fontId="43" fillId="0" borderId="0" xfId="0" applyFont="1" applyProtection="1">
      <alignment vertical="center"/>
      <protection locked="0"/>
    </xf>
    <xf numFmtId="0" fontId="28" fillId="0" borderId="0" xfId="1" applyProtection="1">
      <protection locked="0"/>
    </xf>
    <xf numFmtId="0" fontId="12" fillId="2" borderId="17" xfId="1" applyFont="1" applyFill="1" applyBorder="1" applyAlignment="1">
      <alignment horizontal="center"/>
    </xf>
    <xf numFmtId="178" fontId="4" fillId="0" borderId="52" xfId="0" applyNumberFormat="1" applyFont="1" applyBorder="1">
      <alignment vertical="center"/>
    </xf>
    <xf numFmtId="0" fontId="45" fillId="0" borderId="0" xfId="1" applyFont="1"/>
    <xf numFmtId="0" fontId="34" fillId="0" borderId="0" xfId="1" applyFont="1"/>
    <xf numFmtId="0" fontId="8" fillId="0" borderId="53" xfId="1" applyFont="1" applyBorder="1" applyAlignment="1">
      <alignment horizontal="center"/>
    </xf>
    <xf numFmtId="0" fontId="8" fillId="2" borderId="54" xfId="1" applyFont="1" applyFill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42" fillId="0" borderId="44" xfId="1" applyFont="1" applyBorder="1" applyProtection="1">
      <protection locked="0"/>
    </xf>
    <xf numFmtId="181" fontId="4" fillId="0" borderId="42" xfId="0" applyNumberFormat="1" applyFont="1" applyBorder="1" applyProtection="1">
      <alignment vertical="center"/>
      <protection locked="0"/>
    </xf>
    <xf numFmtId="181" fontId="4" fillId="0" borderId="43" xfId="0" applyNumberFormat="1" applyFont="1" applyBorder="1" applyProtection="1">
      <alignment vertical="center"/>
      <protection locked="0"/>
    </xf>
    <xf numFmtId="181" fontId="4" fillId="0" borderId="51" xfId="0" applyNumberFormat="1" applyFont="1" applyBorder="1" applyAlignment="1">
      <alignment horizontal="center" vertical="center"/>
    </xf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55" xfId="0" applyFont="1" applyBorder="1" applyAlignment="1" applyProtection="1">
      <alignment horizontal="center" vertical="center"/>
      <protection locked="0"/>
    </xf>
    <xf numFmtId="0" fontId="4" fillId="0" borderId="56" xfId="0" applyFont="1" applyBorder="1" applyAlignment="1" applyProtection="1">
      <alignment horizontal="center" vertical="center"/>
      <protection locked="0"/>
    </xf>
    <xf numFmtId="0" fontId="4" fillId="0" borderId="57" xfId="0" applyFont="1" applyBorder="1" applyAlignment="1" applyProtection="1">
      <alignment horizontal="center" vertical="center"/>
      <protection locked="0"/>
    </xf>
    <xf numFmtId="0" fontId="43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176" fontId="12" fillId="0" borderId="12" xfId="0" applyNumberFormat="1" applyFont="1" applyBorder="1" applyAlignment="1">
      <alignment horizontal="center"/>
    </xf>
    <xf numFmtId="176" fontId="12" fillId="0" borderId="13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177" fontId="6" fillId="0" borderId="22" xfId="0" applyNumberFormat="1" applyFont="1" applyBorder="1" applyProtection="1">
      <alignment vertical="center"/>
      <protection locked="0"/>
    </xf>
    <xf numFmtId="177" fontId="6" fillId="0" borderId="21" xfId="0" applyNumberFormat="1" applyFont="1" applyBorder="1" applyProtection="1">
      <alignment vertical="center"/>
      <protection locked="0"/>
    </xf>
    <xf numFmtId="181" fontId="4" fillId="0" borderId="0" xfId="0" applyNumberFormat="1" applyFont="1">
      <alignment vertical="center"/>
    </xf>
    <xf numFmtId="180" fontId="12" fillId="0" borderId="0" xfId="0" applyNumberFormat="1" applyFont="1" applyAlignment="1">
      <alignment horizontal="center"/>
    </xf>
    <xf numFmtId="0" fontId="4" fillId="0" borderId="0" xfId="0" applyFont="1" applyAlignment="1"/>
    <xf numFmtId="176" fontId="12" fillId="0" borderId="20" xfId="0" applyNumberFormat="1" applyFont="1" applyBorder="1" applyAlignment="1" applyProtection="1">
      <alignment horizontal="right"/>
      <protection locked="0"/>
    </xf>
    <xf numFmtId="176" fontId="12" fillId="0" borderId="21" xfId="0" applyNumberFormat="1" applyFont="1" applyBorder="1" applyAlignment="1" applyProtection="1">
      <alignment horizontal="right"/>
      <protection locked="0"/>
    </xf>
    <xf numFmtId="0" fontId="8" fillId="0" borderId="19" xfId="1" applyFont="1" applyBorder="1" applyAlignment="1" applyProtection="1">
      <alignment horizontal="center"/>
      <protection locked="0"/>
    </xf>
    <xf numFmtId="177" fontId="4" fillId="0" borderId="27" xfId="0" applyNumberFormat="1" applyFont="1" applyBorder="1" applyProtection="1">
      <alignment vertical="center"/>
      <protection locked="0"/>
    </xf>
    <xf numFmtId="177" fontId="4" fillId="0" borderId="28" xfId="0" applyNumberFormat="1" applyFont="1" applyBorder="1" applyProtection="1">
      <alignment vertical="center"/>
      <protection locked="0"/>
    </xf>
    <xf numFmtId="177" fontId="4" fillId="0" borderId="12" xfId="0" applyNumberFormat="1" applyFont="1" applyBorder="1" applyProtection="1">
      <alignment vertical="center"/>
      <protection locked="0"/>
    </xf>
    <xf numFmtId="177" fontId="4" fillId="0" borderId="13" xfId="0" applyNumberFormat="1" applyFont="1" applyBorder="1" applyProtection="1">
      <alignment vertical="center"/>
      <protection locked="0"/>
    </xf>
    <xf numFmtId="177" fontId="4" fillId="2" borderId="8" xfId="0" applyNumberFormat="1" applyFont="1" applyFill="1" applyBorder="1" applyProtection="1">
      <alignment vertical="center"/>
      <protection locked="0"/>
    </xf>
    <xf numFmtId="177" fontId="4" fillId="2" borderId="11" xfId="0" applyNumberFormat="1" applyFont="1" applyFill="1" applyBorder="1" applyProtection="1">
      <alignment vertical="center"/>
      <protection locked="0"/>
    </xf>
    <xf numFmtId="177" fontId="4" fillId="0" borderId="47" xfId="0" applyNumberFormat="1" applyFont="1" applyBorder="1" applyProtection="1">
      <alignment vertical="center"/>
      <protection locked="0"/>
    </xf>
    <xf numFmtId="177" fontId="4" fillId="0" borderId="49" xfId="0" applyNumberFormat="1" applyFont="1" applyBorder="1" applyProtection="1">
      <alignment vertical="center"/>
      <protection locked="0"/>
    </xf>
    <xf numFmtId="178" fontId="8" fillId="0" borderId="18" xfId="0" applyNumberFormat="1" applyFont="1" applyBorder="1" applyAlignment="1" applyProtection="1">
      <alignment horizontal="center"/>
      <protection locked="0"/>
    </xf>
    <xf numFmtId="178" fontId="8" fillId="0" borderId="19" xfId="0" applyNumberFormat="1" applyFont="1" applyBorder="1" applyAlignment="1" applyProtection="1">
      <alignment horizontal="center"/>
      <protection locked="0"/>
    </xf>
    <xf numFmtId="181" fontId="4" fillId="0" borderId="42" xfId="0" applyNumberFormat="1" applyFont="1" applyBorder="1" applyAlignment="1" applyProtection="1">
      <alignment horizontal="center" vertical="center"/>
      <protection locked="0"/>
    </xf>
    <xf numFmtId="0" fontId="4" fillId="0" borderId="62" xfId="0" applyFont="1" applyBorder="1">
      <alignment vertical="center"/>
    </xf>
    <xf numFmtId="179" fontId="4" fillId="0" borderId="10" xfId="0" applyNumberFormat="1" applyFont="1" applyBorder="1">
      <alignment vertical="center"/>
    </xf>
    <xf numFmtId="179" fontId="4" fillId="2" borderId="11" xfId="0" applyNumberFormat="1" applyFont="1" applyFill="1" applyBorder="1">
      <alignment vertical="center"/>
    </xf>
    <xf numFmtId="179" fontId="4" fillId="2" borderId="10" xfId="0" applyNumberFormat="1" applyFont="1" applyFill="1" applyBorder="1">
      <alignment vertical="center"/>
    </xf>
    <xf numFmtId="179" fontId="4" fillId="0" borderId="11" xfId="0" applyNumberFormat="1" applyFont="1" applyBorder="1">
      <alignment vertical="center"/>
    </xf>
    <xf numFmtId="179" fontId="4" fillId="2" borderId="7" xfId="0" applyNumberFormat="1" applyFont="1" applyFill="1" applyBorder="1">
      <alignment vertical="center"/>
    </xf>
    <xf numFmtId="179" fontId="4" fillId="0" borderId="13" xfId="0" applyNumberFormat="1" applyFont="1" applyBorder="1">
      <alignment vertical="center"/>
    </xf>
    <xf numFmtId="179" fontId="4" fillId="0" borderId="7" xfId="0" applyNumberFormat="1" applyFont="1" applyBorder="1">
      <alignment vertical="center"/>
    </xf>
    <xf numFmtId="179" fontId="4" fillId="2" borderId="13" xfId="0" applyNumberFormat="1" applyFont="1" applyFill="1" applyBorder="1">
      <alignment vertical="center"/>
    </xf>
    <xf numFmtId="179" fontId="4" fillId="2" borderId="21" xfId="0" applyNumberFormat="1" applyFont="1" applyFill="1" applyBorder="1">
      <alignment vertical="center"/>
    </xf>
    <xf numFmtId="179" fontId="4" fillId="0" borderId="16" xfId="0" applyNumberFormat="1" applyFont="1" applyBorder="1">
      <alignment vertical="center"/>
    </xf>
    <xf numFmtId="179" fontId="4" fillId="0" borderId="21" xfId="0" applyNumberFormat="1" applyFont="1" applyBorder="1">
      <alignment vertical="center"/>
    </xf>
    <xf numFmtId="179" fontId="4" fillId="0" borderId="8" xfId="0" applyNumberFormat="1" applyFont="1" applyBorder="1">
      <alignment vertical="center"/>
    </xf>
    <xf numFmtId="179" fontId="4" fillId="0" borderId="12" xfId="0" applyNumberFormat="1" applyFont="1" applyBorder="1">
      <alignment vertical="center"/>
    </xf>
    <xf numFmtId="179" fontId="4" fillId="0" borderId="22" xfId="0" applyNumberFormat="1" applyFont="1" applyBorder="1">
      <alignment vertical="center"/>
    </xf>
    <xf numFmtId="180" fontId="4" fillId="0" borderId="8" xfId="0" applyNumberFormat="1" applyFont="1" applyBorder="1">
      <alignment vertical="center"/>
    </xf>
    <xf numFmtId="180" fontId="4" fillId="0" borderId="22" xfId="0" applyNumberFormat="1" applyFont="1" applyBorder="1">
      <alignment vertical="center"/>
    </xf>
    <xf numFmtId="177" fontId="4" fillId="0" borderId="8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22" xfId="0" applyNumberFormat="1" applyFont="1" applyBorder="1">
      <alignment vertical="center"/>
    </xf>
    <xf numFmtId="0" fontId="4" fillId="0" borderId="5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</cellXfs>
  <cellStyles count="3">
    <cellStyle name="標準" xfId="0" builtinId="0"/>
    <cellStyle name="標準 2" xfId="2" xr:uid="{2B4C8AAC-E216-4536-A96C-FB217E961AD1}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6260788328840405"/>
          <c:y val="0.4343751249088596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628055753765969"/>
          <c:y val="3.1235259529209556E-2"/>
          <c:w val="0.758323107815647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演算部!$CF$33:$CF$529</c:f>
              <c:numCache>
                <c:formatCode>General</c:formatCode>
                <c:ptCount val="497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演算部!$CE$33:$CE$529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演算部!$CG$33:$CG$529</c:f>
              <c:numCache>
                <c:formatCode>General</c:formatCode>
                <c:ptCount val="497"/>
                <c:pt idx="0">
                  <c:v>75.172934990985667</c:v>
                </c:pt>
                <c:pt idx="1">
                  <c:v>72.179142813253904</c:v>
                </c:pt>
                <c:pt idx="2">
                  <c:v>69.169615540124354</c:v>
                </c:pt>
                <c:pt idx="3">
                  <c:v>66.141513582257872</c:v>
                </c:pt>
                <c:pt idx="4">
                  <c:v>63.09189254009145</c:v>
                </c:pt>
                <c:pt idx="5">
                  <c:v>60.017684680588829</c:v>
                </c:pt>
                <c:pt idx="6">
                  <c:v>56.915678747922819</c:v>
                </c:pt>
                <c:pt idx="7">
                  <c:v>53.782497729593558</c:v>
                </c:pt>
                <c:pt idx="8">
                  <c:v>50.614574124566239</c:v>
                </c:pt>
                <c:pt idx="9">
                  <c:v>47.408122167179378</c:v>
                </c:pt>
                <c:pt idx="10">
                  <c:v>44.159106345652965</c:v>
                </c:pt>
                <c:pt idx="11">
                  <c:v>40.863205411662072</c:v>
                </c:pt>
                <c:pt idx="12">
                  <c:v>37.515770900726487</c:v>
                </c:pt>
                <c:pt idx="13">
                  <c:v>34.111778963097755</c:v>
                </c:pt>
                <c:pt idx="14">
                  <c:v>30.645774029507866</c:v>
                </c:pt>
                <c:pt idx="15">
                  <c:v>27.111802489633082</c:v>
                </c:pt>
                <c:pt idx="16">
                  <c:v>23.503334121644986</c:v>
                </c:pt>
                <c:pt idx="17">
                  <c:v>19.813168448416835</c:v>
                </c:pt>
                <c:pt idx="18">
                  <c:v>16.03332246656699</c:v>
                </c:pt>
                <c:pt idx="19">
                  <c:v>12.154895235385926</c:v>
                </c:pt>
                <c:pt idx="20">
                  <c:v>8.1679035292743922</c:v>
                </c:pt>
                <c:pt idx="21">
                  <c:v>6.1302317789588443</c:v>
                </c:pt>
                <c:pt idx="22">
                  <c:v>4.0610810045247723</c:v>
                </c:pt>
                <c:pt idx="23">
                  <c:v>1.9588018938942062</c:v>
                </c:pt>
                <c:pt idx="24">
                  <c:v>-0.17836911913036557</c:v>
                </c:pt>
                <c:pt idx="25">
                  <c:v>-2.3523211213331683</c:v>
                </c:pt>
                <c:pt idx="26">
                  <c:v>-4.5650813774668553</c:v>
                </c:pt>
                <c:pt idx="27">
                  <c:v>-6.8188295981480609</c:v>
                </c:pt>
                <c:pt idx="28">
                  <c:v>-9.1159140832032222</c:v>
                </c:pt>
                <c:pt idx="29">
                  <c:v>-11.458870062523959</c:v>
                </c:pt>
                <c:pt idx="30">
                  <c:v>-13.850440628970855</c:v>
                </c:pt>
                <c:pt idx="31">
                  <c:v>-16.293600750450995</c:v>
                </c:pt>
                <c:pt idx="32">
                  <c:v>-18.791584967345379</c:v>
                </c:pt>
                <c:pt idx="33">
                  <c:v>-21.347919535510481</c:v>
                </c:pt>
                <c:pt idx="34">
                  <c:v>-23.966459975616409</c:v>
                </c:pt>
                <c:pt idx="35">
                  <c:v>-26.651435252147341</c:v>
                </c:pt>
                <c:pt idx="36">
                  <c:v>-29.407500151039628</c:v>
                </c:pt>
                <c:pt idx="37">
                  <c:v>-32.239797882290198</c:v>
                </c:pt>
                <c:pt idx="38">
                  <c:v>-35.154035541915349</c:v>
                </c:pt>
                <c:pt idx="39">
                  <c:v>-38.156575879539979</c:v>
                </c:pt>
                <c:pt idx="40">
                  <c:v>-41.254549906141115</c:v>
                </c:pt>
                <c:pt idx="41">
                  <c:v>-44.455996339752588</c:v>
                </c:pt>
                <c:pt idx="42">
                  <c:v>-47.770035859015259</c:v>
                </c:pt>
                <c:pt idx="43">
                  <c:v>-51.207090794954709</c:v>
                </c:pt>
                <c:pt idx="44">
                  <c:v>-54.779164477548449</c:v>
                </c:pt>
                <c:pt idx="45">
                  <c:v>-58.500199269495255</c:v>
                </c:pt>
                <c:pt idx="46">
                  <c:v>-62.386538732665301</c:v>
                </c:pt>
                <c:pt idx="47">
                  <c:v>-66.457527775060953</c:v>
                </c:pt>
                <c:pt idx="48">
                  <c:v>-70.736295304460313</c:v>
                </c:pt>
                <c:pt idx="49">
                  <c:v>-75.25077670539639</c:v>
                </c:pt>
                <c:pt idx="50">
                  <c:v>-80.035046907670051</c:v>
                </c:pt>
                <c:pt idx="51">
                  <c:v>-85.131044262003243</c:v>
                </c:pt>
                <c:pt idx="52">
                  <c:v>89.409241273332995</c:v>
                </c:pt>
                <c:pt idx="53">
                  <c:v>83.521093769724374</c:v>
                </c:pt>
                <c:pt idx="54">
                  <c:v>77.124049237573772</c:v>
                </c:pt>
                <c:pt idx="55">
                  <c:v>70.119065105357564</c:v>
                </c:pt>
                <c:pt idx="56">
                  <c:v>62.38730740681266</c:v>
                </c:pt>
                <c:pt idx="57">
                  <c:v>53.793720922218192</c:v>
                </c:pt>
                <c:pt idx="58">
                  <c:v>44.201373016219243</c:v>
                </c:pt>
                <c:pt idx="59">
                  <c:v>33.505458896645827</c:v>
                </c:pt>
                <c:pt idx="60">
                  <c:v>21.693906420951077</c:v>
                </c:pt>
                <c:pt idx="61">
                  <c:v>8.9243040893550294</c:v>
                </c:pt>
                <c:pt idx="62">
                  <c:v>-4.4294513610242596</c:v>
                </c:pt>
                <c:pt idx="63">
                  <c:v>-17.827474963163507</c:v>
                </c:pt>
                <c:pt idx="64">
                  <c:v>-30.718907118981424</c:v>
                </c:pt>
                <c:pt idx="65">
                  <c:v>-42.704424438352106</c:v>
                </c:pt>
                <c:pt idx="66">
                  <c:v>-53.600623654579834</c:v>
                </c:pt>
                <c:pt idx="67">
                  <c:v>-63.40163593786891</c:v>
                </c:pt>
                <c:pt idx="68">
                  <c:v>-72.202644231670106</c:v>
                </c:pt>
                <c:pt idx="69">
                  <c:v>-80.136362668066923</c:v>
                </c:pt>
                <c:pt idx="70">
                  <c:v>-87.336220451792244</c:v>
                </c:pt>
                <c:pt idx="71">
                  <c:v>80.012992090670849</c:v>
                </c:pt>
                <c:pt idx="72">
                  <c:v>69.129209753805654</c:v>
                </c:pt>
                <c:pt idx="73">
                  <c:v>59.54865760186027</c:v>
                </c:pt>
                <c:pt idx="74">
                  <c:v>50.972899093444958</c:v>
                </c:pt>
                <c:pt idx="75">
                  <c:v>43.203504602401274</c:v>
                </c:pt>
                <c:pt idx="76">
                  <c:v>36.102147797123813</c:v>
                </c:pt>
                <c:pt idx="77">
                  <c:v>29.567511899125961</c:v>
                </c:pt>
                <c:pt idx="78">
                  <c:v>23.522004070099396</c:v>
                </c:pt>
                <c:pt idx="79">
                  <c:v>17.903993522637379</c:v>
                </c:pt>
                <c:pt idx="80">
                  <c:v>12.663143372416041</c:v>
                </c:pt>
                <c:pt idx="81">
                  <c:v>7.7574899850513575</c:v>
                </c:pt>
                <c:pt idx="82">
                  <c:v>3.1515276800155649</c:v>
                </c:pt>
                <c:pt idx="83">
                  <c:v>-1.1851118706253343</c:v>
                </c:pt>
                <c:pt idx="84">
                  <c:v>-5.2786151352169393</c:v>
                </c:pt>
                <c:pt idx="85">
                  <c:v>-9.1517076915717723</c:v>
                </c:pt>
                <c:pt idx="86">
                  <c:v>-12.824216864322198</c:v>
                </c:pt>
                <c:pt idx="87">
                  <c:v>-16.313522057592387</c:v>
                </c:pt>
                <c:pt idx="88">
                  <c:v>-19.634921821341809</c:v>
                </c:pt>
                <c:pt idx="89">
                  <c:v>-22.801936897947915</c:v>
                </c:pt>
                <c:pt idx="90">
                  <c:v>-25.826562666529817</c:v>
                </c:pt>
                <c:pt idx="91">
                  <c:v>-28.719480785021567</c:v>
                </c:pt>
                <c:pt idx="92">
                  <c:v>-31.490237472735888</c:v>
                </c:pt>
                <c:pt idx="93">
                  <c:v>-34.147394258789582</c:v>
                </c:pt>
                <c:pt idx="94">
                  <c:v>-36.698655856395192</c:v>
                </c:pt>
                <c:pt idx="95">
                  <c:v>-39.150978947398315</c:v>
                </c:pt>
                <c:pt idx="96">
                  <c:v>-41.510664981572724</c:v>
                </c:pt>
                <c:pt idx="97">
                  <c:v>-43.783439554557816</c:v>
                </c:pt>
                <c:pt idx="98">
                  <c:v>-45.9745204912955</c:v>
                </c:pt>
                <c:pt idx="99">
                  <c:v>-48.088676404693238</c:v>
                </c:pt>
                <c:pt idx="100">
                  <c:v>-50.130277205361303</c:v>
                </c:pt>
                <c:pt idx="101">
                  <c:v>-52.103337795373932</c:v>
                </c:pt>
                <c:pt idx="102">
                  <c:v>-54.011555977680715</c:v>
                </c:pt>
                <c:pt idx="103">
                  <c:v>-55.858345445621829</c:v>
                </c:pt>
                <c:pt idx="104">
                  <c:v>-57.646864578002784</c:v>
                </c:pt>
                <c:pt idx="105">
                  <c:v>-59.380041649493265</c:v>
                </c:pt>
                <c:pt idx="106">
                  <c:v>-61.060596969727101</c:v>
                </c:pt>
                <c:pt idx="107">
                  <c:v>-62.691062384099972</c:v>
                </c:pt>
                <c:pt idx="108">
                  <c:v>-64.273798502158641</c:v>
                </c:pt>
                <c:pt idx="109">
                  <c:v>-65.811009963392451</c:v>
                </c:pt>
                <c:pt idx="110">
                  <c:v>-67.304759003305975</c:v>
                </c:pt>
                <c:pt idx="111">
                  <c:v>-68.756977543322563</c:v>
                </c:pt>
                <c:pt idx="112">
                  <c:v>-70.169477995059893</c:v>
                </c:pt>
                <c:pt idx="113">
                  <c:v>-71.54396294177026</c:v>
                </c:pt>
                <c:pt idx="114">
                  <c:v>-72.882033836370169</c:v>
                </c:pt>
                <c:pt idx="115">
                  <c:v>-74.185198835767864</c:v>
                </c:pt>
                <c:pt idx="116">
                  <c:v>-75.454879874530732</c:v>
                </c:pt>
                <c:pt idx="117">
                  <c:v>-76.692419066816385</c:v>
                </c:pt>
                <c:pt idx="118">
                  <c:v>-77.899084513507105</c:v>
                </c:pt>
                <c:pt idx="119">
                  <c:v>-79.076075581291278</c:v>
                </c:pt>
                <c:pt idx="120">
                  <c:v>-80.224527711742581</c:v>
                </c:pt>
                <c:pt idx="121">
                  <c:v>-81.34551681101884</c:v>
                </c:pt>
                <c:pt idx="122">
                  <c:v>-82.440063264437882</c:v>
                </c:pt>
                <c:pt idx="123">
                  <c:v>-83.509135614724229</c:v>
                </c:pt>
                <c:pt idx="124">
                  <c:v>-84.553653938017447</c:v>
                </c:pt>
                <c:pt idx="125">
                  <c:v>-85.574492947674599</c:v>
                </c:pt>
                <c:pt idx="126">
                  <c:v>-86.572484852391426</c:v>
                </c:pt>
                <c:pt idx="127">
                  <c:v>-87.54842199212284</c:v>
                </c:pt>
                <c:pt idx="128">
                  <c:v>-88.503059272640598</c:v>
                </c:pt>
                <c:pt idx="129">
                  <c:v>-89.437116417261578</c:v>
                </c:pt>
                <c:pt idx="130">
                  <c:v>89.648719947730697</c:v>
                </c:pt>
                <c:pt idx="131">
                  <c:v>88.753794359209934</c:v>
                </c:pt>
                <c:pt idx="132">
                  <c:v>87.877480721659651</c:v>
                </c:pt>
                <c:pt idx="133">
                  <c:v>87.019180638096429</c:v>
                </c:pt>
                <c:pt idx="134">
                  <c:v>86.17832185680318</c:v>
                </c:pt>
                <c:pt idx="135">
                  <c:v>85.354356824270553</c:v>
                </c:pt>
                <c:pt idx="136">
                  <c:v>84.546761335679676</c:v>
                </c:pt>
                <c:pt idx="137">
                  <c:v>83.755033275092416</c:v>
                </c:pt>
                <c:pt idx="138">
                  <c:v>82.978691438252767</c:v>
                </c:pt>
                <c:pt idx="139">
                  <c:v>82.217274431562103</c:v>
                </c:pt>
                <c:pt idx="140">
                  <c:v>81.470339641378615</c:v>
                </c:pt>
                <c:pt idx="141">
                  <c:v>80.737462268316875</c:v>
                </c:pt>
                <c:pt idx="142">
                  <c:v>80.018234421694885</c:v>
                </c:pt>
                <c:pt idx="143">
                  <c:v>79.31226426969846</c:v>
                </c:pt>
                <c:pt idx="144">
                  <c:v>78.619175241213867</c:v>
                </c:pt>
                <c:pt idx="145">
                  <c:v>77.938605275621867</c:v>
                </c:pt>
                <c:pt idx="146">
                  <c:v>77.27020611715588</c:v>
                </c:pt>
                <c:pt idx="147">
                  <c:v>76.613642650706751</c:v>
                </c:pt>
                <c:pt idx="148">
                  <c:v>75.968592276209193</c:v>
                </c:pt>
                <c:pt idx="149">
                  <c:v>75.334744318975225</c:v>
                </c:pt>
                <c:pt idx="150">
                  <c:v>74.7117994735476</c:v>
                </c:pt>
                <c:pt idx="151">
                  <c:v>74.099469278836381</c:v>
                </c:pt>
                <c:pt idx="152">
                  <c:v>73.497475622473729</c:v>
                </c:pt>
                <c:pt idx="153">
                  <c:v>72.9055502724799</c:v>
                </c:pt>
                <c:pt idx="154">
                  <c:v>72.323434434476468</c:v>
                </c:pt>
                <c:pt idx="155">
                  <c:v>71.750878332814565</c:v>
                </c:pt>
                <c:pt idx="156">
                  <c:v>71.187640814105549</c:v>
                </c:pt>
                <c:pt idx="157">
                  <c:v>70.633488971752101</c:v>
                </c:pt>
                <c:pt idx="158">
                  <c:v>70.088197790178072</c:v>
                </c:pt>
                <c:pt idx="159">
                  <c:v>69.551549807548597</c:v>
                </c:pt>
                <c:pt idx="160">
                  <c:v>69.023334795856684</c:v>
                </c:pt>
                <c:pt idx="161">
                  <c:v>68.503349457331254</c:v>
                </c:pt>
                <c:pt idx="162">
                  <c:v>67.991397136193399</c:v>
                </c:pt>
                <c:pt idx="163">
                  <c:v>67.487287544854325</c:v>
                </c:pt>
                <c:pt idx="164">
                  <c:v>66.990836503709801</c:v>
                </c:pt>
                <c:pt idx="165">
                  <c:v>66.501865693742474</c:v>
                </c:pt>
                <c:pt idx="166">
                  <c:v>66.020202421195748</c:v>
                </c:pt>
                <c:pt idx="167">
                  <c:v>65.545679393631602</c:v>
                </c:pt>
                <c:pt idx="168">
                  <c:v>65.078134506729185</c:v>
                </c:pt>
                <c:pt idx="169">
                  <c:v>64.617410641222932</c:v>
                </c:pt>
                <c:pt idx="170">
                  <c:v>64.163355469417027</c:v>
                </c:pt>
                <c:pt idx="171">
                  <c:v>63.715821270749181</c:v>
                </c:pt>
                <c:pt idx="172">
                  <c:v>63.274664755909548</c:v>
                </c:pt>
                <c:pt idx="173">
                  <c:v>62.83974689905164</c:v>
                </c:pt>
                <c:pt idx="174">
                  <c:v>62.41093277766047</c:v>
                </c:pt>
                <c:pt idx="175">
                  <c:v>61.988091419670219</c:v>
                </c:pt>
                <c:pt idx="176">
                  <c:v>61.571095657448112</c:v>
                </c:pt>
                <c:pt idx="177">
                  <c:v>61.159821988284513</c:v>
                </c:pt>
                <c:pt idx="178">
                  <c:v>60.754150441050953</c:v>
                </c:pt>
                <c:pt idx="179">
                  <c:v>60.353964448707551</c:v>
                </c:pt>
                <c:pt idx="180">
                  <c:v>59.959150726360228</c:v>
                </c:pt>
                <c:pt idx="181">
                  <c:v>59.56959915458571</c:v>
                </c:pt>
                <c:pt idx="182">
                  <c:v>59.185202667758659</c:v>
                </c:pt>
                <c:pt idx="183">
                  <c:v>58.805857147130254</c:v>
                </c:pt>
                <c:pt idx="184">
                  <c:v>58.431461318422357</c:v>
                </c:pt>
                <c:pt idx="185">
                  <c:v>58.061916653714384</c:v>
                </c:pt>
                <c:pt idx="186">
                  <c:v>57.697127277412804</c:v>
                </c:pt>
                <c:pt idx="187">
                  <c:v>57.336999876104713</c:v>
                </c:pt>
                <c:pt idx="188">
                  <c:v>56.981443612108087</c:v>
                </c:pt>
                <c:pt idx="189">
                  <c:v>56.630370040541678</c:v>
                </c:pt>
                <c:pt idx="190">
                  <c:v>56.283693029746956</c:v>
                </c:pt>
                <c:pt idx="191">
                  <c:v>55.941328684903965</c:v>
                </c:pt>
                <c:pt idx="192">
                  <c:v>55.603195274691153</c:v>
                </c:pt>
                <c:pt idx="193">
                  <c:v>55.269213160847386</c:v>
                </c:pt>
                <c:pt idx="194">
                  <c:v>54.939304730502087</c:v>
                </c:pt>
                <c:pt idx="195">
                  <c:v>54.613394331146004</c:v>
                </c:pt>
                <c:pt idx="196">
                  <c:v>54.291408208122604</c:v>
                </c:pt>
                <c:pt idx="197">
                  <c:v>53.973274444525401</c:v>
                </c:pt>
                <c:pt idx="198">
                  <c:v>53.658922903393233</c:v>
                </c:pt>
                <c:pt idx="199">
                  <c:v>53.348285172100688</c:v>
                </c:pt>
                <c:pt idx="200">
                  <c:v>53.041294508846093</c:v>
                </c:pt>
                <c:pt idx="201">
                  <c:v>52.737885791144677</c:v>
                </c:pt>
                <c:pt idx="202">
                  <c:v>52.437995466238917</c:v>
                </c:pt>
                <c:pt idx="203">
                  <c:v>52.141561503342636</c:v>
                </c:pt>
                <c:pt idx="204">
                  <c:v>51.848523347639521</c:v>
                </c:pt>
                <c:pt idx="205">
                  <c:v>51.558821875960646</c:v>
                </c:pt>
                <c:pt idx="206">
                  <c:v>51.27239935406935</c:v>
                </c:pt>
                <c:pt idx="207">
                  <c:v>50.989199395485159</c:v>
                </c:pt>
                <c:pt idx="208">
                  <c:v>50.70916692178195</c:v>
                </c:pt>
                <c:pt idx="209">
                  <c:v>50.432248124298603</c:v>
                </c:pt>
                <c:pt idx="210">
                  <c:v>50.158390427203273</c:v>
                </c:pt>
                <c:pt idx="211">
                  <c:v>49.887542451855197</c:v>
                </c:pt>
                <c:pt idx="212">
                  <c:v>49.619653982410924</c:v>
                </c:pt>
                <c:pt idx="213">
                  <c:v>49.35467593262382</c:v>
                </c:pt>
                <c:pt idx="214">
                  <c:v>49.092560313788631</c:v>
                </c:pt>
                <c:pt idx="215">
                  <c:v>48.83326020378459</c:v>
                </c:pt>
                <c:pt idx="216">
                  <c:v>48.5767297171734</c:v>
                </c:pt>
                <c:pt idx="217">
                  <c:v>48.322923976309475</c:v>
                </c:pt>
                <c:pt idx="218">
                  <c:v>48.071799083422853</c:v>
                </c:pt>
                <c:pt idx="219">
                  <c:v>47.823312093636012</c:v>
                </c:pt>
                <c:pt idx="220">
                  <c:v>47.577420988878274</c:v>
                </c:pt>
                <c:pt idx="221">
                  <c:v>47.334084652662646</c:v>
                </c:pt>
                <c:pt idx="222">
                  <c:v>47.093262845691875</c:v>
                </c:pt>
                <c:pt idx="223">
                  <c:v>46.854916182261661</c:v>
                </c:pt>
                <c:pt idx="224">
                  <c:v>46.619006107430515</c:v>
                </c:pt>
                <c:pt idx="225">
                  <c:v>46.385494874927282</c:v>
                </c:pt>
                <c:pt idx="226">
                  <c:v>46.154345525768022</c:v>
                </c:pt>
                <c:pt idx="227">
                  <c:v>45.9255218675561</c:v>
                </c:pt>
                <c:pt idx="228">
                  <c:v>45.698988454439323</c:v>
                </c:pt>
                <c:pt idx="229">
                  <c:v>45.474710567700249</c:v>
                </c:pt>
                <c:pt idx="230">
                  <c:v>45.252654196955817</c:v>
                </c:pt>
                <c:pt idx="231">
                  <c:v>45.032786021944126</c:v>
                </c:pt>
                <c:pt idx="232">
                  <c:v>44.815073394876784</c:v>
                </c:pt>
                <c:pt idx="233">
                  <c:v>44.599484323336263</c:v>
                </c:pt>
                <c:pt idx="234">
                  <c:v>44.385987453698526</c:v>
                </c:pt>
                <c:pt idx="235">
                  <c:v>44.174552055062158</c:v>
                </c:pt>
                <c:pt idx="236">
                  <c:v>43.965148003665618</c:v>
                </c:pt>
                <c:pt idx="237">
                  <c:v>43.757745767775461</c:v>
                </c:pt>
                <c:pt idx="238">
                  <c:v>43.552316393028761</c:v>
                </c:pt>
                <c:pt idx="239">
                  <c:v>43.348831488213754</c:v>
                </c:pt>
                <c:pt idx="240">
                  <c:v>43.14726321147328</c:v>
                </c:pt>
                <c:pt idx="241">
                  <c:v>42.947584256916507</c:v>
                </c:pt>
                <c:pt idx="242">
                  <c:v>42.74976784162444</c:v>
                </c:pt>
                <c:pt idx="243">
                  <c:v>42.553787693035993</c:v>
                </c:pt>
                <c:pt idx="244">
                  <c:v>42.359618036701342</c:v>
                </c:pt>
                <c:pt idx="245">
                  <c:v>42.167233584390061</c:v>
                </c:pt>
                <c:pt idx="246">
                  <c:v>41.976609522542049</c:v>
                </c:pt>
                <c:pt idx="247">
                  <c:v>41.787721501049681</c:v>
                </c:pt>
                <c:pt idx="248">
                  <c:v>41.600545622360002</c:v>
                </c:pt>
                <c:pt idx="249">
                  <c:v>41.415058430886212</c:v>
                </c:pt>
                <c:pt idx="250">
                  <c:v>41.231236902718315</c:v>
                </c:pt>
                <c:pt idx="251">
                  <c:v>41.049058435622861</c:v>
                </c:pt>
                <c:pt idx="252">
                  <c:v>40.868500839322408</c:v>
                </c:pt>
                <c:pt idx="253">
                  <c:v>40.689542326045384</c:v>
                </c:pt>
                <c:pt idx="254">
                  <c:v>40.512161501337665</c:v>
                </c:pt>
                <c:pt idx="255">
                  <c:v>40.336337355127334</c:v>
                </c:pt>
                <c:pt idx="256">
                  <c:v>40.162049253034361</c:v>
                </c:pt>
                <c:pt idx="257">
                  <c:v>39.989276927917537</c:v>
                </c:pt>
                <c:pt idx="258">
                  <c:v>39.818000471650791</c:v>
                </c:pt>
                <c:pt idx="259">
                  <c:v>39.648200327121899</c:v>
                </c:pt>
                <c:pt idx="260">
                  <c:v>39.479857280446311</c:v>
                </c:pt>
                <c:pt idx="261">
                  <c:v>39.312952453389371</c:v>
                </c:pt>
                <c:pt idx="262">
                  <c:v>39.147467295990531</c:v>
                </c:pt>
                <c:pt idx="263">
                  <c:v>38.983383579383009</c:v>
                </c:pt>
                <c:pt idx="264">
                  <c:v>38.820683388803097</c:v>
                </c:pt>
                <c:pt idx="265">
                  <c:v>38.659349116782892</c:v>
                </c:pt>
                <c:pt idx="266">
                  <c:v>38.49936345652133</c:v>
                </c:pt>
                <c:pt idx="267">
                  <c:v>38.340709395427389</c:v>
                </c:pt>
                <c:pt idx="268">
                  <c:v>38.183370208830965</c:v>
                </c:pt>
                <c:pt idx="269">
                  <c:v>38.027329453855529</c:v>
                </c:pt>
                <c:pt idx="270">
                  <c:v>37.872570963448446</c:v>
                </c:pt>
                <c:pt idx="271">
                  <c:v>37.719078840563618</c:v>
                </c:pt>
                <c:pt idx="272">
                  <c:v>37.566837452492202</c:v>
                </c:pt>
                <c:pt idx="273">
                  <c:v>37.415831425336975</c:v>
                </c:pt>
                <c:pt idx="274">
                  <c:v>37.266045638625904</c:v>
                </c:pt>
                <c:pt idx="275">
                  <c:v>37.117465220061021</c:v>
                </c:pt>
                <c:pt idx="276">
                  <c:v>36.97007554039844</c:v>
                </c:pt>
                <c:pt idx="277">
                  <c:v>36.823862208455907</c:v>
                </c:pt>
                <c:pt idx="278">
                  <c:v>36.678811066243824</c:v>
                </c:pt>
                <c:pt idx="279">
                  <c:v>36.534908184216576</c:v>
                </c:pt>
                <c:pt idx="280">
                  <c:v>36.392139856640277</c:v>
                </c:pt>
                <c:pt idx="281">
                  <c:v>36.250492597073965</c:v>
                </c:pt>
                <c:pt idx="282">
                  <c:v>36.10995313396063</c:v>
                </c:pt>
                <c:pt idx="283">
                  <c:v>35.97050840632528</c:v>
                </c:pt>
                <c:pt idx="284">
                  <c:v>35.832145559576766</c:v>
                </c:pt>
                <c:pt idx="285">
                  <c:v>35.694851941410519</c:v>
                </c:pt>
                <c:pt idx="286">
                  <c:v>35.558615097809415</c:v>
                </c:pt>
                <c:pt idx="287">
                  <c:v>35.423422769139869</c:v>
                </c:pt>
                <c:pt idx="288">
                  <c:v>35.28926288634063</c:v>
                </c:pt>
                <c:pt idx="289">
                  <c:v>35.156123567201739</c:v>
                </c:pt>
                <c:pt idx="290">
                  <c:v>35.023993112730871</c:v>
                </c:pt>
                <c:pt idx="291">
                  <c:v>34.892860003605094</c:v>
                </c:pt>
                <c:pt idx="292">
                  <c:v>34.762712896705267</c:v>
                </c:pt>
                <c:pt idx="293">
                  <c:v>34.6335406217311</c:v>
                </c:pt>
                <c:pt idx="294">
                  <c:v>34.505332177894573</c:v>
                </c:pt>
                <c:pt idx="295">
                  <c:v>34.378076730689628</c:v>
                </c:pt>
                <c:pt idx="296">
                  <c:v>34.251763608735992</c:v>
                </c:pt>
                <c:pt idx="297">
                  <c:v>34.126382300695262</c:v>
                </c:pt>
                <c:pt idx="298">
                  <c:v>34.001922452257212</c:v>
                </c:pt>
                <c:pt idx="299">
                  <c:v>33.878373863194511</c:v>
                </c:pt>
                <c:pt idx="300">
                  <c:v>33.755726484483958</c:v>
                </c:pt>
                <c:pt idx="301">
                  <c:v>33.633970415492612</c:v>
                </c:pt>
                <c:pt idx="302">
                  <c:v>33.513095901226961</c:v>
                </c:pt>
                <c:pt idx="303">
                  <c:v>33.393093329643555</c:v>
                </c:pt>
                <c:pt idx="304">
                  <c:v>33.273953229019426</c:v>
                </c:pt>
                <c:pt idx="305">
                  <c:v>33.15566626538088</c:v>
                </c:pt>
                <c:pt idx="306">
                  <c:v>33.038223239988959</c:v>
                </c:pt>
                <c:pt idx="307">
                  <c:v>32.921615086880287</c:v>
                </c:pt>
                <c:pt idx="308">
                  <c:v>32.805832870461693</c:v>
                </c:pt>
                <c:pt idx="309">
                  <c:v>32.690867783157429</c:v>
                </c:pt>
                <c:pt idx="310">
                  <c:v>32.576711143107431</c:v>
                </c:pt>
                <c:pt idx="311">
                  <c:v>32.463354391915537</c:v>
                </c:pt>
                <c:pt idx="312">
                  <c:v>32.350789092446242</c:v>
                </c:pt>
                <c:pt idx="313">
                  <c:v>32.239006926668736</c:v>
                </c:pt>
                <c:pt idx="314">
                  <c:v>32.127999693547267</c:v>
                </c:pt>
                <c:pt idx="315">
                  <c:v>32.017759306976359</c:v>
                </c:pt>
                <c:pt idx="316">
                  <c:v>31.908277793760046</c:v>
                </c:pt>
                <c:pt idx="317">
                  <c:v>31.799547291633775</c:v>
                </c:pt>
                <c:pt idx="318">
                  <c:v>31.691560047328146</c:v>
                </c:pt>
                <c:pt idx="319">
                  <c:v>31.58430841467327</c:v>
                </c:pt>
                <c:pt idx="320">
                  <c:v>31.477784852742904</c:v>
                </c:pt>
                <c:pt idx="321">
                  <c:v>31.371981924037268</c:v>
                </c:pt>
                <c:pt idx="322">
                  <c:v>31.266892292703606</c:v>
                </c:pt>
                <c:pt idx="323">
                  <c:v>31.162508722793763</c:v>
                </c:pt>
                <c:pt idx="324">
                  <c:v>31.058824076557499</c:v>
                </c:pt>
                <c:pt idx="325">
                  <c:v>30.955831312771103</c:v>
                </c:pt>
                <c:pt idx="326">
                  <c:v>30.853523485100133</c:v>
                </c:pt>
                <c:pt idx="327">
                  <c:v>30.751893740495717</c:v>
                </c:pt>
                <c:pt idx="328">
                  <c:v>30.650935317623322</c:v>
                </c:pt>
                <c:pt idx="329">
                  <c:v>30.550641545323533</c:v>
                </c:pt>
                <c:pt idx="330">
                  <c:v>30.451005841103779</c:v>
                </c:pt>
                <c:pt idx="331">
                  <c:v>30.352021709660821</c:v>
                </c:pt>
                <c:pt idx="332">
                  <c:v>30.253682741431987</c:v>
                </c:pt>
                <c:pt idx="333">
                  <c:v>30.155982611176594</c:v>
                </c:pt>
                <c:pt idx="334">
                  <c:v>30.058915076584555</c:v>
                </c:pt>
                <c:pt idx="335">
                  <c:v>29.962473976913504</c:v>
                </c:pt>
                <c:pt idx="336">
                  <c:v>29.866653231651874</c:v>
                </c:pt>
                <c:pt idx="337">
                  <c:v>29.771446839209421</c:v>
                </c:pt>
                <c:pt idx="338">
                  <c:v>29.676848875632679</c:v>
                </c:pt>
                <c:pt idx="339">
                  <c:v>29.582853493346182</c:v>
                </c:pt>
                <c:pt idx="340">
                  <c:v>29.489454919917392</c:v>
                </c:pt>
                <c:pt idx="341">
                  <c:v>29.396647456846786</c:v>
                </c:pt>
                <c:pt idx="342">
                  <c:v>29.304425478380406</c:v>
                </c:pt>
                <c:pt idx="343">
                  <c:v>29.212783430346128</c:v>
                </c:pt>
                <c:pt idx="344">
                  <c:v>29.121715829011489</c:v>
                </c:pt>
                <c:pt idx="345">
                  <c:v>29.031217259964357</c:v>
                </c:pt>
                <c:pt idx="346">
                  <c:v>28.941282377014314</c:v>
                </c:pt>
                <c:pt idx="347">
                  <c:v>28.851905901115522</c:v>
                </c:pt>
                <c:pt idx="348">
                  <c:v>28.763082619309333</c:v>
                </c:pt>
                <c:pt idx="349">
                  <c:v>28.67480738368781</c:v>
                </c:pt>
                <c:pt idx="350">
                  <c:v>28.587075110376112</c:v>
                </c:pt>
                <c:pt idx="351">
                  <c:v>28.499880778534578</c:v>
                </c:pt>
                <c:pt idx="352">
                  <c:v>28.413219429378795</c:v>
                </c:pt>
                <c:pt idx="353">
                  <c:v>28.32708616521882</c:v>
                </c:pt>
                <c:pt idx="354">
                  <c:v>28.241476148515876</c:v>
                </c:pt>
                <c:pt idx="355">
                  <c:v>28.156384600956432</c:v>
                </c:pt>
                <c:pt idx="356">
                  <c:v>28.071806802543751</c:v>
                </c:pt>
                <c:pt idx="357">
                  <c:v>27.987738090705882</c:v>
                </c:pt>
                <c:pt idx="358">
                  <c:v>27.904173859420613</c:v>
                </c:pt>
                <c:pt idx="359">
                  <c:v>27.821109558355694</c:v>
                </c:pt>
                <c:pt idx="360">
                  <c:v>27.738540692025449</c:v>
                </c:pt>
                <c:pt idx="361">
                  <c:v>27.656462818962186</c:v>
                </c:pt>
                <c:pt idx="362">
                  <c:v>27.574871550903449</c:v>
                </c:pt>
                <c:pt idx="363">
                  <c:v>27.493762551993015</c:v>
                </c:pt>
                <c:pt idx="364">
                  <c:v>27.413131537997106</c:v>
                </c:pt>
                <c:pt idx="365">
                  <c:v>27.332974275534109</c:v>
                </c:pt>
                <c:pt idx="366">
                  <c:v>27.253286581318843</c:v>
                </c:pt>
                <c:pt idx="367">
                  <c:v>27.174064321419465</c:v>
                </c:pt>
                <c:pt idx="368">
                  <c:v>27.095303410528352</c:v>
                </c:pt>
                <c:pt idx="369">
                  <c:v>27.016999811245359</c:v>
                </c:pt>
                <c:pt idx="370">
                  <c:v>26.939149533374522</c:v>
                </c:pt>
                <c:pt idx="371">
                  <c:v>26.861748633232281</c:v>
                </c:pt>
                <c:pt idx="372">
                  <c:v>26.784793212968651</c:v>
                </c:pt>
                <c:pt idx="373">
                  <c:v>26.708279419899718</c:v>
                </c:pt>
                <c:pt idx="374">
                  <c:v>26.632203445852483</c:v>
                </c:pt>
                <c:pt idx="375">
                  <c:v>26.556561526520426</c:v>
                </c:pt>
                <c:pt idx="376">
                  <c:v>26.48134994083081</c:v>
                </c:pt>
                <c:pt idx="377">
                  <c:v>26.406565010322552</c:v>
                </c:pt>
                <c:pt idx="378">
                  <c:v>26.332203098535469</c:v>
                </c:pt>
                <c:pt idx="379">
                  <c:v>26.258260610409252</c:v>
                </c:pt>
                <c:pt idx="380">
                  <c:v>26.184733991693413</c:v>
                </c:pt>
                <c:pt idx="381">
                  <c:v>26.111619728367049</c:v>
                </c:pt>
                <c:pt idx="382">
                  <c:v>26.038914346068609</c:v>
                </c:pt>
                <c:pt idx="383">
                  <c:v>25.966614409535349</c:v>
                </c:pt>
                <c:pt idx="384">
                  <c:v>25.894716522052345</c:v>
                </c:pt>
                <c:pt idx="385">
                  <c:v>25.823217324910811</c:v>
                </c:pt>
                <c:pt idx="386">
                  <c:v>25.752113496875563</c:v>
                </c:pt>
                <c:pt idx="387">
                  <c:v>25.68140175366154</c:v>
                </c:pt>
                <c:pt idx="388">
                  <c:v>25.611078847418941</c:v>
                </c:pt>
                <c:pt idx="389">
                  <c:v>25.541141566227189</c:v>
                </c:pt>
                <c:pt idx="390">
                  <c:v>25.471586733597189</c:v>
                </c:pt>
                <c:pt idx="391">
                  <c:v>25.402411207981945</c:v>
                </c:pt>
                <c:pt idx="392">
                  <c:v>25.333611882295319</c:v>
                </c:pt>
                <c:pt idx="393">
                  <c:v>25.265185683438698</c:v>
                </c:pt>
                <c:pt idx="394">
                  <c:v>25.197129571835518</c:v>
                </c:pt>
                <c:pt idx="395">
                  <c:v>25.129440540973434</c:v>
                </c:pt>
                <c:pt idx="396">
                  <c:v>25.062115616954021</c:v>
                </c:pt>
                <c:pt idx="397">
                  <c:v>24.995151858049852</c:v>
                </c:pt>
                <c:pt idx="398">
                  <c:v>24.928546354268747</c:v>
                </c:pt>
                <c:pt idx="399">
                  <c:v>24.862296226925213</c:v>
                </c:pt>
                <c:pt idx="400">
                  <c:v>24.796398628218753</c:v>
                </c:pt>
                <c:pt idx="401">
                  <c:v>24.730850740819065</c:v>
                </c:pt>
                <c:pt idx="402">
                  <c:v>24.665649777457858</c:v>
                </c:pt>
                <c:pt idx="403">
                  <c:v>24.60079298052737</c:v>
                </c:pt>
                <c:pt idx="404">
                  <c:v>24.536277621685166</c:v>
                </c:pt>
                <c:pt idx="405">
                  <c:v>24.472101001465436</c:v>
                </c:pt>
                <c:pt idx="406">
                  <c:v>24.408260448896321</c:v>
                </c:pt>
                <c:pt idx="407">
                  <c:v>24.344753321123502</c:v>
                </c:pt>
                <c:pt idx="408">
                  <c:v>24.281577003039629</c:v>
                </c:pt>
                <c:pt idx="409">
                  <c:v>24.218728906919718</c:v>
                </c:pt>
                <c:pt idx="410">
                  <c:v>24.156206472062244</c:v>
                </c:pt>
                <c:pt idx="411">
                  <c:v>24.094007164435912</c:v>
                </c:pt>
                <c:pt idx="412">
                  <c:v>24.032128476331984</c:v>
                </c:pt>
                <c:pt idx="413">
                  <c:v>23.970567926021999</c:v>
                </c:pt>
                <c:pt idx="414">
                  <c:v>23.909323057420956</c:v>
                </c:pt>
                <c:pt idx="415">
                  <c:v>23.848391439755584</c:v>
                </c:pt>
                <c:pt idx="416">
                  <c:v>23.787770667237922</c:v>
                </c:pt>
                <c:pt idx="417">
                  <c:v>23.727458358743888</c:v>
                </c:pt>
                <c:pt idx="418">
                  <c:v>23.667452157496761</c:v>
                </c:pt>
                <c:pt idx="419">
                  <c:v>23.607749730755671</c:v>
                </c:pt>
                <c:pt idx="420">
                  <c:v>23.548348769508763</c:v>
                </c:pt>
                <c:pt idx="421">
                  <c:v>23.489246988171153</c:v>
                </c:pt>
                <c:pt idx="422">
                  <c:v>23.430442124287417</c:v>
                </c:pt>
                <c:pt idx="423">
                  <c:v>23.371931938238717</c:v>
                </c:pt>
                <c:pt idx="424">
                  <c:v>23.313714212954292</c:v>
                </c:pt>
                <c:pt idx="425">
                  <c:v>23.255786753627394</c:v>
                </c:pt>
                <c:pt idx="426">
                  <c:v>23.198147387435487</c:v>
                </c:pt>
                <c:pt idx="427">
                  <c:v>23.140793963264688</c:v>
                </c:pt>
                <c:pt idx="428">
                  <c:v>23.083724351438342</c:v>
                </c:pt>
                <c:pt idx="429">
                  <c:v>23.026936443449713</c:v>
                </c:pt>
                <c:pt idx="430">
                  <c:v>22.970428151698613</c:v>
                </c:pt>
                <c:pt idx="431">
                  <c:v>22.914197409232031</c:v>
                </c:pt>
                <c:pt idx="432">
                  <c:v>22.85824216948857</c:v>
                </c:pt>
                <c:pt idx="433">
                  <c:v>22.802560406046783</c:v>
                </c:pt>
                <c:pt idx="434">
                  <c:v>22.747150112377096</c:v>
                </c:pt>
                <c:pt idx="435">
                  <c:v>22.692009301597519</c:v>
                </c:pt>
                <c:pt idx="436">
                  <c:v>22.637136006232929</c:v>
                </c:pt>
                <c:pt idx="437">
                  <c:v>22.582528277977858</c:v>
                </c:pt>
                <c:pt idx="438">
                  <c:v>22.528184187462831</c:v>
                </c:pt>
                <c:pt idx="439">
                  <c:v>22.474101824024054</c:v>
                </c:pt>
                <c:pt idx="440">
                  <c:v>22.420279295476519</c:v>
                </c:pt>
                <c:pt idx="441">
                  <c:v>22.366714727890383</c:v>
                </c:pt>
                <c:pt idx="442">
                  <c:v>22.313406265370666</c:v>
                </c:pt>
                <c:pt idx="443">
                  <c:v>22.260352069840007</c:v>
                </c:pt>
                <c:pt idx="444">
                  <c:v>22.207550320824694</c:v>
                </c:pt>
                <c:pt idx="445">
                  <c:v>22.154999215243734</c:v>
                </c:pt>
                <c:pt idx="446">
                  <c:v>22.102696967200934</c:v>
                </c:pt>
                <c:pt idx="447">
                  <c:v>22.050641807780014</c:v>
                </c:pt>
                <c:pt idx="448">
                  <c:v>21.998831984842607</c:v>
                </c:pt>
                <c:pt idx="449">
                  <c:v>21.947265762829172</c:v>
                </c:pt>
                <c:pt idx="450">
                  <c:v>21.895941422562778</c:v>
                </c:pt>
                <c:pt idx="451">
                  <c:v>21.844857261055587</c:v>
                </c:pt>
                <c:pt idx="452">
                  <c:v>21.794011591318156</c:v>
                </c:pt>
                <c:pt idx="453">
                  <c:v>21.743402742171426</c:v>
                </c:pt>
                <c:pt idx="454">
                  <c:v>21.693029058061356</c:v>
                </c:pt>
                <c:pt idx="455">
                  <c:v>21.642888898876162</c:v>
                </c:pt>
                <c:pt idx="456">
                  <c:v>21.592980639766104</c:v>
                </c:pt>
                <c:pt idx="457">
                  <c:v>21.543302670965865</c:v>
                </c:pt>
                <c:pt idx="458">
                  <c:v>21.49385339761935</c:v>
                </c:pt>
                <c:pt idx="459">
                  <c:v>21.444631239606949</c:v>
                </c:pt>
                <c:pt idx="460">
                  <c:v>21.395634631375192</c:v>
                </c:pt>
                <c:pt idx="461">
                  <c:v>21.346862021768811</c:v>
                </c:pt>
                <c:pt idx="462">
                  <c:v>21.298311873865071</c:v>
                </c:pt>
                <c:pt idx="463">
                  <c:v>21.249982664810439</c:v>
                </c:pt>
                <c:pt idx="464">
                  <c:v>21.201872885659455</c:v>
                </c:pt>
                <c:pt idx="465">
                  <c:v>21.153981041215861</c:v>
                </c:pt>
                <c:pt idx="466">
                  <c:v>21.106305649875896</c:v>
                </c:pt>
                <c:pt idx="467">
                  <c:v>21.058845243473733</c:v>
                </c:pt>
                <c:pt idx="468">
                  <c:v>21.011598367129018</c:v>
                </c:pt>
                <c:pt idx="469">
                  <c:v>20.964563579096513</c:v>
                </c:pt>
                <c:pt idx="470">
                  <c:v>20.917739450617727</c:v>
                </c:pt>
                <c:pt idx="471">
                  <c:v>20.871124565774679</c:v>
                </c:pt>
                <c:pt idx="472">
                  <c:v>20.824717521345445</c:v>
                </c:pt>
                <c:pt idx="473">
                  <c:v>20.778516926661865</c:v>
                </c:pt>
                <c:pt idx="474">
                  <c:v>20.732521403469008</c:v>
                </c:pt>
                <c:pt idx="475">
                  <c:v>20.686729585786612</c:v>
                </c:pt>
                <c:pt idx="476">
                  <c:v>20.641140119772384</c:v>
                </c:pt>
                <c:pt idx="477">
                  <c:v>20.595751663587027</c:v>
                </c:pt>
                <c:pt idx="478">
                  <c:v>20.550562887261208</c:v>
                </c:pt>
                <c:pt idx="479">
                  <c:v>20.505572472564189</c:v>
                </c:pt>
                <c:pt idx="480">
                  <c:v>20.460779112874299</c:v>
                </c:pt>
                <c:pt idx="481">
                  <c:v>20.416181513050994</c:v>
                </c:pt>
                <c:pt idx="482">
                  <c:v>20.371778389308744</c:v>
                </c:pt>
                <c:pt idx="483">
                  <c:v>20.327568469092501</c:v>
                </c:pt>
                <c:pt idx="484">
                  <c:v>20.283550490954823</c:v>
                </c:pt>
                <c:pt idx="485">
                  <c:v>20.239723204434654</c:v>
                </c:pt>
                <c:pt idx="486">
                  <c:v>20.196085369937599</c:v>
                </c:pt>
                <c:pt idx="487">
                  <c:v>20.15263575861788</c:v>
                </c:pt>
                <c:pt idx="488">
                  <c:v>20.109373152261746</c:v>
                </c:pt>
                <c:pt idx="489">
                  <c:v>20.06629634317245</c:v>
                </c:pt>
                <c:pt idx="490">
                  <c:v>20.023404134056658</c:v>
                </c:pt>
                <c:pt idx="491">
                  <c:v>19.98069533791244</c:v>
                </c:pt>
                <c:pt idx="492">
                  <c:v>19.938168777918598</c:v>
                </c:pt>
                <c:pt idx="493">
                  <c:v>19.895823287325467</c:v>
                </c:pt>
                <c:pt idx="494">
                  <c:v>19.853657709347154</c:v>
                </c:pt>
                <c:pt idx="495">
                  <c:v>19.811670897055087</c:v>
                </c:pt>
                <c:pt idx="496">
                  <c:v>19.769861713273027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9.2447306856761738E-2"/>
          <c:y val="0.37680885257515551"/>
          <c:w val="0.23693727981358711"/>
          <c:h val="0.145138357683364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[3]演算部!$AQ$33:$AQ$528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[3]演算部!$AW$33:$AW$528</c:f>
              <c:numCache>
                <c:formatCode>General</c:formatCode>
                <c:ptCount val="496"/>
                <c:pt idx="0">
                  <c:v>-50.660504516704393</c:v>
                </c:pt>
                <c:pt idx="1">
                  <c:v>-47.542054188984373</c:v>
                </c:pt>
                <c:pt idx="2">
                  <c:v>-44.922047688999449</c:v>
                </c:pt>
                <c:pt idx="3">
                  <c:v>-42.669406823892864</c:v>
                </c:pt>
                <c:pt idx="4">
                  <c:v>-40.699645365446131</c:v>
                </c:pt>
                <c:pt idx="5">
                  <c:v>-38.955145759010477</c:v>
                </c:pt>
                <c:pt idx="6">
                  <c:v>-37.394888875894111</c:v>
                </c:pt>
                <c:pt idx="7">
                  <c:v>-35.988673986604539</c:v>
                </c:pt>
                <c:pt idx="8">
                  <c:v>-34.713662983329101</c:v>
                </c:pt>
                <c:pt idx="9">
                  <c:v>-33.552211899639246</c:v>
                </c:pt>
                <c:pt idx="10">
                  <c:v>-32.490455646712995</c:v>
                </c:pt>
                <c:pt idx="11">
                  <c:v>-31.517354086805543</c:v>
                </c:pt>
                <c:pt idx="12">
                  <c:v>-30.624031920440427</c:v>
                </c:pt>
                <c:pt idx="13">
                  <c:v>-29.803312222458725</c:v>
                </c:pt>
                <c:pt idx="14">
                  <c:v>-29.049381657212333</c:v>
                </c:pt>
                <c:pt idx="15">
                  <c:v>-28.357547951000377</c:v>
                </c:pt>
                <c:pt idx="16">
                  <c:v>-27.724064010011496</c:v>
                </c:pt>
                <c:pt idx="17">
                  <c:v>-27.146001841131891</c:v>
                </c:pt>
                <c:pt idx="18">
                  <c:v>-26.621165224109319</c:v>
                </c:pt>
                <c:pt idx="19">
                  <c:v>-26.148034099681979</c:v>
                </c:pt>
                <c:pt idx="20">
                  <c:v>-25.725736619767222</c:v>
                </c:pt>
                <c:pt idx="21">
                  <c:v>-25.354047247044864</c:v>
                </c:pt>
                <c:pt idx="22">
                  <c:v>-25.033411569801956</c:v>
                </c:pt>
                <c:pt idx="23">
                  <c:v>-24.765000965674236</c:v>
                </c:pt>
                <c:pt idx="24">
                  <c:v>-24.550803316831256</c:v>
                </c:pt>
                <c:pt idx="25">
                  <c:v>-24.393760231392999</c:v>
                </c:pt>
                <c:pt idx="26">
                  <c:v>-24.29796759321048</c:v>
                </c:pt>
                <c:pt idx="27">
                  <c:v>-24.268966357174481</c:v>
                </c:pt>
                <c:pt idx="28">
                  <c:v>-24.314167283143849</c:v>
                </c:pt>
                <c:pt idx="29">
                  <c:v>-24.443482445276086</c:v>
                </c:pt>
                <c:pt idx="30">
                  <c:v>-24.670289399949649</c:v>
                </c:pt>
                <c:pt idx="31">
                  <c:v>-25.012955645908633</c:v>
                </c:pt>
                <c:pt idx="32">
                  <c:v>-25.497358555067663</c:v>
                </c:pt>
                <c:pt idx="33">
                  <c:v>-26.161291958099863</c:v>
                </c:pt>
                <c:pt idx="34">
                  <c:v>-27.062749697905559</c:v>
                </c:pt>
                <c:pt idx="35">
                  <c:v>-28.297062180881781</c:v>
                </c:pt>
                <c:pt idx="36">
                  <c:v>-30.037399388265182</c:v>
                </c:pt>
                <c:pt idx="37">
                  <c:v>-32.651769186647591</c:v>
                </c:pt>
                <c:pt idx="38">
                  <c:v>-37.182844501674673</c:v>
                </c:pt>
                <c:pt idx="39">
                  <c:v>-50.509950602114849</c:v>
                </c:pt>
                <c:pt idx="40">
                  <c:v>-40.599997653675288</c:v>
                </c:pt>
                <c:pt idx="41">
                  <c:v>-32.691294295595853</c:v>
                </c:pt>
                <c:pt idx="42">
                  <c:v>-28.247761587821415</c:v>
                </c:pt>
                <c:pt idx="43">
                  <c:v>-25.054056274425875</c:v>
                </c:pt>
                <c:pt idx="44">
                  <c:v>-22.517560180072209</c:v>
                </c:pt>
                <c:pt idx="45">
                  <c:v>-20.391654670171292</c:v>
                </c:pt>
                <c:pt idx="46">
                  <c:v>-18.550340451502148</c:v>
                </c:pt>
                <c:pt idx="47">
                  <c:v>-16.921065316278437</c:v>
                </c:pt>
                <c:pt idx="48">
                  <c:v>-15.458819402307363</c:v>
                </c:pt>
                <c:pt idx="49">
                  <c:v>-14.134437464813018</c:v>
                </c:pt>
                <c:pt idx="50">
                  <c:v>-12.928742198913309</c:v>
                </c:pt>
                <c:pt idx="51">
                  <c:v>-11.829416959425052</c:v>
                </c:pt>
                <c:pt idx="52">
                  <c:v>-10.82928568120332</c:v>
                </c:pt>
                <c:pt idx="53">
                  <c:v>-9.9253691355376858</c:v>
                </c:pt>
                <c:pt idx="54">
                  <c:v>-9.1183668428702447</c:v>
                </c:pt>
                <c:pt idx="55">
                  <c:v>-8.4123105550114889</c:v>
                </c:pt>
                <c:pt idx="56">
                  <c:v>-7.8141350611312426</c:v>
                </c:pt>
                <c:pt idx="57">
                  <c:v>-7.3328740954227438</c:v>
                </c:pt>
                <c:pt idx="58">
                  <c:v>-6.9782067886338304</c:v>
                </c:pt>
                <c:pt idx="59">
                  <c:v>-6.758294973391596</c:v>
                </c:pt>
                <c:pt idx="60">
                  <c:v>-6.6773358763824264</c:v>
                </c:pt>
                <c:pt idx="61">
                  <c:v>-6.6817267112550809</c:v>
                </c:pt>
                <c:pt idx="62">
                  <c:v>-6.9200485345028682</c:v>
                </c:pt>
                <c:pt idx="63">
                  <c:v>-7.2241746849960364</c:v>
                </c:pt>
                <c:pt idx="64">
                  <c:v>-7.6321330774031289</c:v>
                </c:pt>
                <c:pt idx="65">
                  <c:v>-8.1302534473477657</c:v>
                </c:pt>
                <c:pt idx="66">
                  <c:v>-8.7068114101774015</c:v>
                </c:pt>
                <c:pt idx="67">
                  <c:v>-9.3528213476590807</c:v>
                </c:pt>
                <c:pt idx="68">
                  <c:v>-10.062264173368551</c:v>
                </c:pt>
                <c:pt idx="69">
                  <c:v>-10.832042144144383</c:v>
                </c:pt>
                <c:pt idx="70">
                  <c:v>-11.661881934857663</c:v>
                </c:pt>
                <c:pt idx="71">
                  <c:v>-12.554329221500797</c:v>
                </c:pt>
                <c:pt idx="72">
                  <c:v>-13.514935180991667</c:v>
                </c:pt>
                <c:pt idx="73">
                  <c:v>-14.552735687919512</c:v>
                </c:pt>
                <c:pt idx="74">
                  <c:v>-15.681172870424103</c:v>
                </c:pt>
                <c:pt idx="75">
                  <c:v>-16.919729728920125</c:v>
                </c:pt>
                <c:pt idx="76">
                  <c:v>-18.296812178139895</c:v>
                </c:pt>
                <c:pt idx="77">
                  <c:v>-19.855011555597986</c:v>
                </c:pt>
                <c:pt idx="78">
                  <c:v>-21.661374138243868</c:v>
                </c:pt>
                <c:pt idx="79">
                  <c:v>-23.829550694340618</c:v>
                </c:pt>
                <c:pt idx="80">
                  <c:v>-26.575177139215349</c:v>
                </c:pt>
                <c:pt idx="81">
                  <c:v>-30.390800371807156</c:v>
                </c:pt>
                <c:pt idx="82">
                  <c:v>-36.907892162165005</c:v>
                </c:pt>
                <c:pt idx="83">
                  <c:v>-59.99307012381913</c:v>
                </c:pt>
                <c:pt idx="84">
                  <c:v>-36.116003551613581</c:v>
                </c:pt>
                <c:pt idx="85">
                  <c:v>-30.551987783797813</c:v>
                </c:pt>
                <c:pt idx="86">
                  <c:v>-27.3008286638877</c:v>
                </c:pt>
                <c:pt idx="87">
                  <c:v>-25.022462882886497</c:v>
                </c:pt>
                <c:pt idx="88">
                  <c:v>-23.282290065663048</c:v>
                </c:pt>
                <c:pt idx="89">
                  <c:v>-21.883747993958799</c:v>
                </c:pt>
                <c:pt idx="90">
                  <c:v>-20.721063442350619</c:v>
                </c:pt>
                <c:pt idx="91">
                  <c:v>-19.730750244432929</c:v>
                </c:pt>
                <c:pt idx="92">
                  <c:v>-18.871711819071479</c:v>
                </c:pt>
                <c:pt idx="93">
                  <c:v>-18.115824174764338</c:v>
                </c:pt>
                <c:pt idx="94">
                  <c:v>-17.443001817370874</c:v>
                </c:pt>
                <c:pt idx="95">
                  <c:v>-16.838406789007049</c:v>
                </c:pt>
                <c:pt idx="96">
                  <c:v>-16.290772489703183</c:v>
                </c:pt>
                <c:pt idx="97">
                  <c:v>-15.791347236879501</c:v>
                </c:pt>
                <c:pt idx="98">
                  <c:v>-15.333201423202675</c:v>
                </c:pt>
                <c:pt idx="99">
                  <c:v>-14.910757727584267</c:v>
                </c:pt>
                <c:pt idx="100">
                  <c:v>-14.519463401021429</c:v>
                </c:pt>
                <c:pt idx="101">
                  <c:v>-14.155556001863035</c:v>
                </c:pt>
                <c:pt idx="102">
                  <c:v>-13.815892329038753</c:v>
                </c:pt>
                <c:pt idx="103">
                  <c:v>-13.497821145192162</c:v>
                </c:pt>
                <c:pt idx="104">
                  <c:v>-13.199086898270666</c:v>
                </c:pt>
                <c:pt idx="105">
                  <c:v>-12.917755807804072</c:v>
                </c:pt>
                <c:pt idx="106">
                  <c:v>-12.652158363477351</c:v>
                </c:pt>
                <c:pt idx="107">
                  <c:v>-12.400844053467321</c:v>
                </c:pt>
                <c:pt idx="108">
                  <c:v>-12.162545332826225</c:v>
                </c:pt>
                <c:pt idx="109">
                  <c:v>-11.93614866137527</c:v>
                </c:pt>
                <c:pt idx="110">
                  <c:v>-11.72067101285035</c:v>
                </c:pt>
                <c:pt idx="111">
                  <c:v>-11.515240663116192</c:v>
                </c:pt>
                <c:pt idx="112">
                  <c:v>-11.319081357547379</c:v>
                </c:pt>
                <c:pt idx="113">
                  <c:v>-11.131499170830455</c:v>
                </c:pt>
                <c:pt idx="114">
                  <c:v>-10.951871529785638</c:v>
                </c:pt>
                <c:pt idx="115">
                  <c:v>-10.779637987260536</c:v>
                </c:pt>
                <c:pt idx="116">
                  <c:v>-10.614292423741833</c:v>
                </c:pt>
                <c:pt idx="117">
                  <c:v>-10.455376420804512</c:v>
                </c:pt>
                <c:pt idx="118">
                  <c:v>-10.302473602372842</c:v>
                </c:pt>
                <c:pt idx="119">
                  <c:v>-10.155204779956751</c:v>
                </c:pt>
                <c:pt idx="120">
                  <c:v>-10.013223769421625</c:v>
                </c:pt>
                <c:pt idx="121">
                  <c:v>-9.8762137715579676</c:v>
                </c:pt>
                <c:pt idx="122">
                  <c:v>-9.7438842282986151</c:v>
                </c:pt>
                <c:pt idx="123">
                  <c:v>-9.6159680820525342</c:v>
                </c:pt>
                <c:pt idx="124">
                  <c:v>-9.4922193781638153</c:v>
                </c:pt>
                <c:pt idx="125">
                  <c:v>-9.3724111606294294</c:v>
                </c:pt>
                <c:pt idx="126">
                  <c:v>-9.2563336194306274</c:v>
                </c:pt>
                <c:pt idx="127">
                  <c:v>-9.1437924545432061</c:v>
                </c:pt>
                <c:pt idx="128">
                  <c:v>-9.0346074271968693</c:v>
                </c:pt>
                <c:pt idx="129">
                  <c:v>-8.9286110734913215</c:v>
                </c:pt>
                <c:pt idx="130">
                  <c:v>-8.8256475592338184</c:v>
                </c:pt>
                <c:pt idx="131">
                  <c:v>-8.7255716579871709</c:v>
                </c:pt>
                <c:pt idx="132">
                  <c:v>-8.6282478369258957</c:v>
                </c:pt>
                <c:pt idx="133">
                  <c:v>-8.5335494372853908</c:v>
                </c:pt>
                <c:pt idx="134">
                  <c:v>-8.4413579380290287</c:v>
                </c:pt>
                <c:pt idx="135">
                  <c:v>-8.3515622929122664</c:v>
                </c:pt>
                <c:pt idx="136">
                  <c:v>-8.2640583324397241</c:v>
                </c:pt>
                <c:pt idx="137">
                  <c:v>-8.1787482233309046</c:v>
                </c:pt>
                <c:pt idx="138">
                  <c:v>-8.0955399790650517</c:v>
                </c:pt>
                <c:pt idx="139">
                  <c:v>-8.014347015892703</c:v>
                </c:pt>
                <c:pt idx="140">
                  <c:v>-7.935087749402463</c:v>
                </c:pt>
                <c:pt idx="141">
                  <c:v>-7.8576852273344979</c:v>
                </c:pt>
                <c:pt idx="142">
                  <c:v>-7.7820667948527227</c:v>
                </c:pt>
                <c:pt idx="143">
                  <c:v>-7.7081637889376946</c:v>
                </c:pt>
                <c:pt idx="144">
                  <c:v>-7.6359112589524578</c:v>
                </c:pt>
                <c:pt idx="145">
                  <c:v>-7.5652477107729741</c:v>
                </c:pt>
                <c:pt idx="146">
                  <c:v>-7.4961148721702973</c:v>
                </c:pt>
                <c:pt idx="147">
                  <c:v>-7.4284574773898751</c:v>
                </c:pt>
                <c:pt idx="148">
                  <c:v>-7.362223069099195</c:v>
                </c:pt>
                <c:pt idx="149">
                  <c:v>-7.2973618160732645</c:v>
                </c:pt>
                <c:pt idx="150">
                  <c:v>-7.2338263451614493</c:v>
                </c:pt>
                <c:pt idx="151">
                  <c:v>-7.1715715862325515</c:v>
                </c:pt>
                <c:pt idx="152">
                  <c:v>-7.1105546289303314</c:v>
                </c:pt>
                <c:pt idx="153">
                  <c:v>-7.0507345901912117</c:v>
                </c:pt>
                <c:pt idx="154">
                  <c:v>-6.9920724915817374</c:v>
                </c:pt>
                <c:pt idx="155">
                  <c:v>-6.9345311456073953</c:v>
                </c:pt>
                <c:pt idx="156">
                  <c:v>-6.8780750502276797</c:v>
                </c:pt>
                <c:pt idx="157">
                  <c:v>-6.8226702908866921</c:v>
                </c:pt>
                <c:pt idx="158">
                  <c:v>-6.7682844494346694</c:v>
                </c:pt>
                <c:pt idx="159">
                  <c:v>-6.7148865193749767</c:v>
                </c:pt>
                <c:pt idx="160">
                  <c:v>-6.6624468269238912</c:v>
                </c:pt>
                <c:pt idx="161">
                  <c:v>-6.6109369574179047</c:v>
                </c:pt>
                <c:pt idx="162">
                  <c:v>-6.5603296866455532</c:v>
                </c:pt>
                <c:pt idx="163">
                  <c:v>-6.5105989167190792</c:v>
                </c:pt>
                <c:pt idx="164">
                  <c:v>-6.4617196161352641</c:v>
                </c:pt>
                <c:pt idx="165">
                  <c:v>-6.4136677637058082</c:v>
                </c:pt>
                <c:pt idx="166">
                  <c:v>-6.3664202960652929</c:v>
                </c:pt>
                <c:pt idx="167">
                  <c:v>-6.3199550584899464</c:v>
                </c:pt>
                <c:pt idx="168">
                  <c:v>-6.2742507587830731</c:v>
                </c:pt>
                <c:pt idx="169">
                  <c:v>-6.2292869240035342</c:v>
                </c:pt>
                <c:pt idx="170">
                  <c:v>-6.1850438598322777</c:v>
                </c:pt>
                <c:pt idx="171">
                  <c:v>-6.1415026123887353</c:v>
                </c:pt>
                <c:pt idx="172">
                  <c:v>-6.0986449323242367</c:v>
                </c:pt>
                <c:pt idx="173">
                  <c:v>-6.0564532410335552</c:v>
                </c:pt>
                <c:pt idx="174">
                  <c:v>-6.0149105988381795</c:v>
                </c:pt>
                <c:pt idx="175">
                  <c:v>-5.974000675006681</c:v>
                </c:pt>
                <c:pt idx="176">
                  <c:v>-5.9337077194878738</c:v>
                </c:pt>
                <c:pt idx="177">
                  <c:v>-5.8940165362420966</c:v>
                </c:pt>
                <c:pt idx="178">
                  <c:v>-5.8549124580647298</c:v>
                </c:pt>
                <c:pt idx="179">
                  <c:v>-5.8163813228041308</c:v>
                </c:pt>
                <c:pt idx="180">
                  <c:v>-5.7784094508833324</c:v>
                </c:pt>
                <c:pt idx="181">
                  <c:v>-5.7409836240417436</c:v>
                </c:pt>
                <c:pt idx="182">
                  <c:v>-5.704091065219151</c:v>
                </c:pt>
                <c:pt idx="183">
                  <c:v>-5.6677194195100125</c:v>
                </c:pt>
                <c:pt idx="184">
                  <c:v>-5.6318567361211711</c:v>
                </c:pt>
                <c:pt idx="185">
                  <c:v>-5.5964914512709631</c:v>
                </c:pt>
                <c:pt idx="186">
                  <c:v>-5.561612371972025</c:v>
                </c:pt>
                <c:pt idx="187">
                  <c:v>-5.5272086606441597</c:v>
                </c:pt>
                <c:pt idx="188">
                  <c:v>-5.4932698205073525</c:v>
                </c:pt>
                <c:pt idx="189">
                  <c:v>-5.459785681708464</c:v>
                </c:pt>
                <c:pt idx="190">
                  <c:v>-5.4267463881382652</c:v>
                </c:pt>
                <c:pt idx="191">
                  <c:v>-5.3941423848984469</c:v>
                </c:pt>
                <c:pt idx="192">
                  <c:v>-5.361964406380916</c:v>
                </c:pt>
                <c:pt idx="193">
                  <c:v>-5.3302034649241961</c:v>
                </c:pt>
                <c:pt idx="194">
                  <c:v>-5.2988508400140351</c:v>
                </c:pt>
                <c:pt idx="195">
                  <c:v>-5.2678980679975682</c:v>
                </c:pt>
                <c:pt idx="196">
                  <c:v>-5.2373369322821892</c:v>
                </c:pt>
                <c:pt idx="197">
                  <c:v>-5.2071594539923458</c:v>
                </c:pt>
                <c:pt idx="198">
                  <c:v>-5.1773578830589884</c:v>
                </c:pt>
                <c:pt idx="199">
                  <c:v>-5.1479246897181161</c:v>
                </c:pt>
                <c:pt idx="200">
                  <c:v>-5.118852556396285</c:v>
                </c:pt>
                <c:pt idx="201">
                  <c:v>-5.0901343699622998</c:v>
                </c:pt>
                <c:pt idx="202">
                  <c:v>-5.0617632143256834</c:v>
                </c:pt>
                <c:pt idx="203">
                  <c:v>-5.0337323633635309</c:v>
                </c:pt>
                <c:pt idx="204">
                  <c:v>-5.0060352741586644</c:v>
                </c:pt>
                <c:pt idx="205">
                  <c:v>-4.9786655805328781</c:v>
                </c:pt>
                <c:pt idx="206">
                  <c:v>-4.9516170868600966</c:v>
                </c:pt>
                <c:pt idx="207">
                  <c:v>-4.9248837621451518</c:v>
                </c:pt>
                <c:pt idx="208">
                  <c:v>-4.898459734354744</c:v>
                </c:pt>
                <c:pt idx="209">
                  <c:v>-4.8723392849878842</c:v>
                </c:pt>
                <c:pt idx="210">
                  <c:v>-4.8465168438738768</c:v>
                </c:pt>
                <c:pt idx="211">
                  <c:v>-4.82098698418661</c:v>
                </c:pt>
                <c:pt idx="212">
                  <c:v>-4.7957444176645376</c:v>
                </c:pt>
                <c:pt idx="213">
                  <c:v>-4.7707839900262696</c:v>
                </c:pt>
                <c:pt idx="214">
                  <c:v>-4.7461006765723894</c:v>
                </c:pt>
                <c:pt idx="215">
                  <c:v>-4.7216895779645265</c:v>
                </c:pt>
                <c:pt idx="216">
                  <c:v>-4.6975459161732509</c:v>
                </c:pt>
                <c:pt idx="217">
                  <c:v>-4.673665030586803</c:v>
                </c:pt>
                <c:pt idx="218">
                  <c:v>-4.6500423742731094</c:v>
                </c:pt>
                <c:pt idx="219">
                  <c:v>-4.6266735103879766</c:v>
                </c:pt>
                <c:pt idx="220">
                  <c:v>-4.6035541087226708</c:v>
                </c:pt>
                <c:pt idx="221">
                  <c:v>-4.5806799423844975</c:v>
                </c:pt>
                <c:pt idx="222">
                  <c:v>-4.558046884604332</c:v>
                </c:pt>
                <c:pt idx="223">
                  <c:v>-4.5356509056653378</c:v>
                </c:pt>
                <c:pt idx="224">
                  <c:v>-4.5134880699474609</c:v>
                </c:pt>
                <c:pt idx="225">
                  <c:v>-4.4915545330825024</c:v>
                </c:pt>
                <c:pt idx="226">
                  <c:v>-4.4698465392148998</c:v>
                </c:pt>
                <c:pt idx="227">
                  <c:v>-4.4483604183635483</c:v>
                </c:pt>
                <c:pt idx="228">
                  <c:v>-4.4270925838802739</c:v>
                </c:pt>
                <c:pt idx="229">
                  <c:v>-4.4060395300007524</c:v>
                </c:pt>
                <c:pt idx="230">
                  <c:v>-4.3851978294838831</c:v>
                </c:pt>
                <c:pt idx="231">
                  <c:v>-4.3645641313358565</c:v>
                </c:pt>
                <c:pt idx="232">
                  <c:v>-4.3441351586153152</c:v>
                </c:pt>
                <c:pt idx="233">
                  <c:v>-4.323907706316156</c:v>
                </c:pt>
                <c:pt idx="234">
                  <c:v>-4.3038786393247737</c:v>
                </c:pt>
                <c:pt idx="235">
                  <c:v>-4.2840448904485893</c:v>
                </c:pt>
                <c:pt idx="236">
                  <c:v>-4.2644034585129482</c:v>
                </c:pt>
                <c:pt idx="237">
                  <c:v>-4.244951406523592</c:v>
                </c:pt>
                <c:pt idx="238">
                  <c:v>-4.2256858598919838</c:v>
                </c:pt>
                <c:pt idx="239">
                  <c:v>-4.2066040047209716</c:v>
                </c:pt>
                <c:pt idx="240">
                  <c:v>-4.1877030861483542</c:v>
                </c:pt>
                <c:pt idx="241">
                  <c:v>-4.1689804067460301</c:v>
                </c:pt>
                <c:pt idx="242">
                  <c:v>-4.1504333249725036</c:v>
                </c:pt>
                <c:pt idx="243">
                  <c:v>-4.1320592536766734</c:v>
                </c:pt>
                <c:pt idx="244">
                  <c:v>-4.1138556586508468</c:v>
                </c:pt>
                <c:pt idx="245">
                  <c:v>-4.0958200572310872</c:v>
                </c:pt>
                <c:pt idx="246">
                  <c:v>-4.0779500169430811</c:v>
                </c:pt>
                <c:pt idx="247">
                  <c:v>-4.0602431541916868</c:v>
                </c:pt>
                <c:pt idx="248">
                  <c:v>-4.0426971329926014</c:v>
                </c:pt>
                <c:pt idx="249">
                  <c:v>-4.025309663744455</c:v>
                </c:pt>
                <c:pt idx="250">
                  <c:v>-4.0080785020398508</c:v>
                </c:pt>
                <c:pt idx="251">
                  <c:v>-3.9910014475138715</c:v>
                </c:pt>
                <c:pt idx="252">
                  <c:v>-3.9740763427286403</c:v>
                </c:pt>
                <c:pt idx="253">
                  <c:v>-3.9573010720926223</c:v>
                </c:pt>
                <c:pt idx="254">
                  <c:v>-3.9406735608133698</c:v>
                </c:pt>
                <c:pt idx="255">
                  <c:v>-3.9241917738824617</c:v>
                </c:pt>
                <c:pt idx="256">
                  <c:v>-3.9078537150915298</c:v>
                </c:pt>
                <c:pt idx="257">
                  <c:v>-3.8916574260781394</c:v>
                </c:pt>
                <c:pt idx="258">
                  <c:v>-3.8756009854005575</c:v>
                </c:pt>
                <c:pt idx="259">
                  <c:v>-3.8596825076402896</c:v>
                </c:pt>
                <c:pt idx="260">
                  <c:v>-3.8439001425314503</c:v>
                </c:pt>
                <c:pt idx="261">
                  <c:v>-3.8282520741159676</c:v>
                </c:pt>
                <c:pt idx="262">
                  <c:v>-3.8127365199237602</c:v>
                </c:pt>
                <c:pt idx="263">
                  <c:v>-3.7973517301769739</c:v>
                </c:pt>
                <c:pt idx="264">
                  <c:v>-3.782095987017458</c:v>
                </c:pt>
                <c:pt idx="265">
                  <c:v>-3.7669676037566746</c:v>
                </c:pt>
                <c:pt idx="266">
                  <c:v>-3.7519649241472615</c:v>
                </c:pt>
                <c:pt idx="267">
                  <c:v>-3.7370863216755028</c:v>
                </c:pt>
                <c:pt idx="268">
                  <c:v>-3.7223301988740243</c:v>
                </c:pt>
                <c:pt idx="269">
                  <c:v>-3.7076949866539759</c:v>
                </c:pt>
                <c:pt idx="270">
                  <c:v>-3.693179143656105</c:v>
                </c:pt>
                <c:pt idx="271">
                  <c:v>-3.6787811556200323</c:v>
                </c:pt>
                <c:pt idx="272">
                  <c:v>-3.6644995347711626</c:v>
                </c:pt>
                <c:pt idx="273">
                  <c:v>-3.6503328192246256</c:v>
                </c:pt>
                <c:pt idx="274">
                  <c:v>-3.6362795724056958</c:v>
                </c:pt>
                <c:pt idx="275">
                  <c:v>-3.6223383824861384</c:v>
                </c:pt>
                <c:pt idx="276">
                  <c:v>-3.6085078618359696</c:v>
                </c:pt>
                <c:pt idx="277">
                  <c:v>-3.5947866464901432</c:v>
                </c:pt>
                <c:pt idx="278">
                  <c:v>-3.5811733956296523</c:v>
                </c:pt>
                <c:pt idx="279">
                  <c:v>-3.5676667910766078</c:v>
                </c:pt>
                <c:pt idx="280">
                  <c:v>-3.5542655368028302</c:v>
                </c:pt>
                <c:pt idx="281">
                  <c:v>-3.540968358451559</c:v>
                </c:pt>
                <c:pt idx="282">
                  <c:v>-3.5277740028717974</c:v>
                </c:pt>
                <c:pt idx="283">
                  <c:v>-3.5146812376649872</c:v>
                </c:pt>
                <c:pt idx="284">
                  <c:v>-3.5016888507435269</c:v>
                </c:pt>
                <c:pt idx="285">
                  <c:v>-3.4887956499008559</c:v>
                </c:pt>
                <c:pt idx="286">
                  <c:v>-3.4760004623926886</c:v>
                </c:pt>
                <c:pt idx="287">
                  <c:v>-3.46330213452906</c:v>
                </c:pt>
                <c:pt idx="288">
                  <c:v>-3.4506995312768938</c:v>
                </c:pt>
                <c:pt idx="289">
                  <c:v>-3.4381915358727055</c:v>
                </c:pt>
                <c:pt idx="290">
                  <c:v>-3.4257770494451978</c:v>
                </c:pt>
                <c:pt idx="291">
                  <c:v>-3.4134549906473994</c:v>
                </c:pt>
                <c:pt idx="292">
                  <c:v>-3.4012242952980873</c:v>
                </c:pt>
                <c:pt idx="293">
                  <c:v>-3.3890839160322175</c:v>
                </c:pt>
                <c:pt idx="294">
                  <c:v>-3.3770328219600581</c:v>
                </c:pt>
                <c:pt idx="295">
                  <c:v>-3.365069998334838</c:v>
                </c:pt>
                <c:pt idx="296">
                  <c:v>-3.3531944462285672</c:v>
                </c:pt>
                <c:pt idx="297">
                  <c:v>-3.341405182215885</c:v>
                </c:pt>
                <c:pt idx="298">
                  <c:v>-3.3297012380656192</c:v>
                </c:pt>
                <c:pt idx="299">
                  <c:v>-3.3180816604398853</c:v>
                </c:pt>
                <c:pt idx="300">
                  <c:v>-3.306545510600496</c:v>
                </c:pt>
                <c:pt idx="301">
                  <c:v>-3.2950918641224423</c:v>
                </c:pt>
                <c:pt idx="302">
                  <c:v>-3.2837198106142891</c:v>
                </c:pt>
                <c:pt idx="303">
                  <c:v>-3.2724284534452486</c:v>
                </c:pt>
                <c:pt idx="304">
                  <c:v>-3.261216909478772</c:v>
                </c:pt>
                <c:pt idx="305">
                  <c:v>-3.250084308812442</c:v>
                </c:pt>
                <c:pt idx="306">
                  <c:v>-3.2390297945240243</c:v>
                </c:pt>
                <c:pt idx="307">
                  <c:v>-3.2280525224234866</c:v>
                </c:pt>
                <c:pt idx="308">
                  <c:v>-3.2171516608108131</c:v>
                </c:pt>
                <c:pt idx="309">
                  <c:v>-3.2063263902394619</c:v>
                </c:pt>
                <c:pt idx="310">
                  <c:v>-3.1955759032853277</c:v>
                </c:pt>
                <c:pt idx="311">
                  <c:v>-3.1848994043210093</c:v>
                </c:pt>
                <c:pt idx="312">
                  <c:v>-3.1742961092952946</c:v>
                </c:pt>
                <c:pt idx="313">
                  <c:v>-3.1637652455176757</c:v>
                </c:pt>
                <c:pt idx="314">
                  <c:v>-3.1533060514477826</c:v>
                </c:pt>
                <c:pt idx="315">
                  <c:v>-3.1429177764895941</c:v>
                </c:pt>
                <c:pt idx="316">
                  <c:v>-3.1325996807902938</c:v>
                </c:pt>
                <c:pt idx="317">
                  <c:v>-3.1223510350436587</c:v>
                </c:pt>
                <c:pt idx="318">
                  <c:v>-3.1121711202978481</c:v>
                </c:pt>
                <c:pt idx="319">
                  <c:v>-3.1020592277674739</c:v>
                </c:pt>
                <c:pt idx="320">
                  <c:v>-3.0920146586498554</c:v>
                </c:pt>
                <c:pt idx="321">
                  <c:v>-3.0820367239453308</c:v>
                </c:pt>
                <c:pt idx="322">
                  <c:v>-3.0721247442815312</c:v>
                </c:pt>
                <c:pt idx="323">
                  <c:v>-3.0622780497414999</c:v>
                </c:pt>
                <c:pt idx="324">
                  <c:v>-3.0524959796955748</c:v>
                </c:pt>
                <c:pt idx="325">
                  <c:v>-3.0427778826369223</c:v>
                </c:pt>
                <c:pt idx="326">
                  <c:v>-3.0331231160206373</c:v>
                </c:pt>
                <c:pt idx="327">
                  <c:v>-3.0235310461063065</c:v>
                </c:pt>
                <c:pt idx="328">
                  <c:v>-3.0140010478039621</c:v>
                </c:pt>
                <c:pt idx="329">
                  <c:v>-3.0045325045233318</c:v>
                </c:pt>
                <c:pt idx="330">
                  <c:v>-2.9951248080262878</c:v>
                </c:pt>
                <c:pt idx="331">
                  <c:v>-2.9857773582824438</c:v>
                </c:pt>
                <c:pt idx="332">
                  <c:v>-2.9764895633277968</c:v>
                </c:pt>
                <c:pt idx="333">
                  <c:v>-2.9672608391263449</c:v>
                </c:pt>
                <c:pt idx="334">
                  <c:v>-2.9580906094346062</c:v>
                </c:pt>
                <c:pt idx="335">
                  <c:v>-2.9489783056689678</c:v>
                </c:pt>
                <c:pt idx="336">
                  <c:v>-2.9399233667758007</c:v>
                </c:pt>
                <c:pt idx="337">
                  <c:v>-2.9309252391042495</c:v>
                </c:pt>
                <c:pt idx="338">
                  <c:v>-2.9219833762816743</c:v>
                </c:pt>
                <c:pt idx="339">
                  <c:v>-2.9130972390916225</c:v>
                </c:pt>
                <c:pt idx="340">
                  <c:v>-2.9042662953543292</c:v>
                </c:pt>
                <c:pt idx="341">
                  <c:v>-2.8954900198096296</c:v>
                </c:pt>
                <c:pt idx="342">
                  <c:v>-2.8867678940022747</c:v>
                </c:pt>
                <c:pt idx="343">
                  <c:v>-2.8780994061695502</c:v>
                </c:pt>
                <c:pt idx="344">
                  <c:v>-2.8694840511311712</c:v>
                </c:pt>
                <c:pt idx="345">
                  <c:v>-2.8609213301813892</c:v>
                </c:pt>
                <c:pt idx="346">
                  <c:v>-2.8524107509832457</c:v>
                </c:pt>
                <c:pt idx="347">
                  <c:v>-2.843951827464962</c:v>
                </c:pt>
                <c:pt idx="348">
                  <c:v>-2.8355440797183622</c:v>
                </c:pt>
                <c:pt idx="349">
                  <c:v>-2.8271870338993077</c:v>
                </c:pt>
                <c:pt idx="350">
                  <c:v>-2.8188802221301188</c:v>
                </c:pt>
                <c:pt idx="351">
                  <c:v>-2.8106231824038774</c:v>
                </c:pt>
                <c:pt idx="352">
                  <c:v>-2.8024154584906382</c:v>
                </c:pt>
                <c:pt idx="353">
                  <c:v>-2.7942565998454376</c:v>
                </c:pt>
                <c:pt idx="354">
                  <c:v>-2.7861461615181193</c:v>
                </c:pt>
                <c:pt idx="355">
                  <c:v>-2.7780837040648771</c:v>
                </c:pt>
                <c:pt idx="356">
                  <c:v>-2.7700687934615265</c:v>
                </c:pt>
                <c:pt idx="357">
                  <c:v>-2.7621010010184333</c:v>
                </c:pt>
                <c:pt idx="358">
                  <c:v>-2.7541799032970635</c:v>
                </c:pt>
                <c:pt idx="359">
                  <c:v>-2.7463050820281505</c:v>
                </c:pt>
                <c:pt idx="360">
                  <c:v>-2.7384761240313815</c:v>
                </c:pt>
                <c:pt idx="361">
                  <c:v>-2.7306926211366429</c:v>
                </c:pt>
                <c:pt idx="362">
                  <c:v>-2.7229541701067221</c:v>
                </c:pt>
                <c:pt idx="363">
                  <c:v>-2.7152603725614899</c:v>
                </c:pt>
                <c:pt idx="364">
                  <c:v>-2.7076108349034733</c:v>
                </c:pt>
                <c:pt idx="365">
                  <c:v>-2.7000051682448527</c:v>
                </c:pt>
                <c:pt idx="366">
                  <c:v>-2.6924429883357885</c:v>
                </c:pt>
                <c:pt idx="367">
                  <c:v>-2.6849239154940956</c:v>
                </c:pt>
                <c:pt idx="368">
                  <c:v>-2.6774475745362154</c:v>
                </c:pt>
                <c:pt idx="369">
                  <c:v>-2.670013594709439</c:v>
                </c:pt>
                <c:pt idx="370">
                  <c:v>-2.6626216096254138</c:v>
                </c:pt>
                <c:pt idx="371">
                  <c:v>-2.6552712571948383</c:v>
                </c:pt>
                <c:pt idx="372">
                  <c:v>-2.647962179563339</c:v>
                </c:pt>
                <c:pt idx="373">
                  <c:v>-2.6406940230485447</c:v>
                </c:pt>
                <c:pt idx="374">
                  <c:v>-2.6334664380782762</c:v>
                </c:pt>
                <c:pt idx="375">
                  <c:v>-2.626279079129858</c:v>
                </c:pt>
                <c:pt idx="376">
                  <c:v>-2.6191316046705215</c:v>
                </c:pt>
                <c:pt idx="377">
                  <c:v>-2.6120236770988781</c:v>
                </c:pt>
                <c:pt idx="378">
                  <c:v>-2.6049549626874393</c:v>
                </c:pt>
                <c:pt idx="379">
                  <c:v>-2.5979251315261536</c:v>
                </c:pt>
                <c:pt idx="380">
                  <c:v>-2.5909338574669554</c:v>
                </c:pt>
                <c:pt idx="381">
                  <c:v>-2.5839808180692856</c:v>
                </c:pt>
                <c:pt idx="382">
                  <c:v>-2.5770656945465795</c:v>
                </c:pt>
                <c:pt idx="383">
                  <c:v>-2.5701881717136903</c:v>
                </c:pt>
                <c:pt idx="384">
                  <c:v>-2.5633479379352431</c:v>
                </c:pt>
                <c:pt idx="385">
                  <c:v>-2.5565446850748703</c:v>
                </c:pt>
                <c:pt idx="386">
                  <c:v>-2.5497781084453583</c:v>
                </c:pt>
                <c:pt idx="387">
                  <c:v>-2.5430479067596394</c:v>
                </c:pt>
                <c:pt idx="388">
                  <c:v>-2.5363537820826338</c:v>
                </c:pt>
                <c:pt idx="389">
                  <c:v>-2.5296954397839282</c:v>
                </c:pt>
                <c:pt idx="390">
                  <c:v>-2.5230725884912641</c:v>
                </c:pt>
                <c:pt idx="391">
                  <c:v>-2.516484940044823</c:v>
                </c:pt>
                <c:pt idx="392">
                  <c:v>-2.5099322094522796</c:v>
                </c:pt>
                <c:pt idx="393">
                  <c:v>-2.5034141148446585</c:v>
                </c:pt>
                <c:pt idx="394">
                  <c:v>-2.4969303774328893</c:v>
                </c:pt>
                <c:pt idx="395">
                  <c:v>-2.4904807214651328</c:v>
                </c:pt>
                <c:pt idx="396">
                  <c:v>-2.4840648741848113</c:v>
                </c:pt>
                <c:pt idx="397">
                  <c:v>-2.4776825657893475</c:v>
                </c:pt>
                <c:pt idx="398">
                  <c:v>-2.4713335293895997</c:v>
                </c:pt>
                <c:pt idx="399">
                  <c:v>-2.465017500969962</c:v>
                </c:pt>
                <c:pt idx="400">
                  <c:v>-2.4587342193491448</c:v>
                </c:pt>
                <c:pt idx="401">
                  <c:v>-2.4524834261415913</c:v>
                </c:pt>
                <c:pt idx="402">
                  <c:v>-2.4462648657195505</c:v>
                </c:pt>
                <c:pt idx="403">
                  <c:v>-2.4400782851757552</c:v>
                </c:pt>
                <c:pt idx="404">
                  <c:v>-2.4339234342867293</c:v>
                </c:pt>
                <c:pt idx="405">
                  <c:v>-2.4278000654766898</c:v>
                </c:pt>
                <c:pt idx="406">
                  <c:v>-2.4217079337820508</c:v>
                </c:pt>
                <c:pt idx="407">
                  <c:v>-2.4156467968164734</c:v>
                </c:pt>
                <c:pt idx="408">
                  <c:v>-2.4096164147365364</c:v>
                </c:pt>
                <c:pt idx="409">
                  <c:v>-2.4036165502079103</c:v>
                </c:pt>
                <c:pt idx="410">
                  <c:v>-2.3976469683721153</c:v>
                </c:pt>
                <c:pt idx="411">
                  <c:v>-2.3917074368137947</c:v>
                </c:pt>
                <c:pt idx="412">
                  <c:v>-2.3857977255285201</c:v>
                </c:pt>
                <c:pt idx="413">
                  <c:v>-2.379917606891115</c:v>
                </c:pt>
                <c:pt idx="414">
                  <c:v>-2.3740668556244837</c:v>
                </c:pt>
                <c:pt idx="415">
                  <c:v>-2.3682452487689218</c:v>
                </c:pt>
                <c:pt idx="416">
                  <c:v>-2.3624525656519419</c:v>
                </c:pt>
                <c:pt idx="417">
                  <c:v>-2.3566885878585548</c:v>
                </c:pt>
                <c:pt idx="418">
                  <c:v>-2.3509530992020178</c:v>
                </c:pt>
                <c:pt idx="419">
                  <c:v>-2.3452458856950691</c:v>
                </c:pt>
                <c:pt idx="420">
                  <c:v>-2.3395667355215832</c:v>
                </c:pt>
                <c:pt idx="421">
                  <c:v>-2.3339154390086856</c:v>
                </c:pt>
                <c:pt idx="422">
                  <c:v>-2.3282917885993006</c:v>
                </c:pt>
                <c:pt idx="423">
                  <c:v>-2.3226955788251265</c:v>
                </c:pt>
                <c:pt idx="424">
                  <c:v>-2.3171266062800262</c:v>
                </c:pt>
                <c:pt idx="425">
                  <c:v>-2.3115846695938345</c:v>
                </c:pt>
                <c:pt idx="426">
                  <c:v>-2.3060695694065663</c:v>
                </c:pt>
                <c:pt idx="427">
                  <c:v>-2.3005811083430214</c:v>
                </c:pt>
                <c:pt idx="428">
                  <c:v>-2.2951190909877797</c:v>
                </c:pt>
                <c:pt idx="429">
                  <c:v>-2.2896833238605798</c:v>
                </c:pt>
                <c:pt idx="430">
                  <c:v>-2.2842736153920744</c:v>
                </c:pt>
                <c:pt idx="431">
                  <c:v>-2.2788897758999496</c:v>
                </c:pt>
                <c:pt idx="432">
                  <c:v>-2.2735316175654035</c:v>
                </c:pt>
                <c:pt idx="433">
                  <c:v>-2.2681989544100007</c:v>
                </c:pt>
                <c:pt idx="434">
                  <c:v>-2.2628916022728474</c:v>
                </c:pt>
                <c:pt idx="435">
                  <c:v>-2.2576093787881293</c:v>
                </c:pt>
                <c:pt idx="436">
                  <c:v>-2.2523521033629876</c:v>
                </c:pt>
                <c:pt idx="437">
                  <c:v>-2.2471195971557085</c:v>
                </c:pt>
                <c:pt idx="438">
                  <c:v>-2.2419116830542567</c:v>
                </c:pt>
                <c:pt idx="439">
                  <c:v>-2.2367281856551156</c:v>
                </c:pt>
                <c:pt idx="440">
                  <c:v>-2.23156893124245</c:v>
                </c:pt>
                <c:pt idx="441">
                  <c:v>-2.2264337477675804</c:v>
                </c:pt>
                <c:pt idx="442">
                  <c:v>-2.221322464828738</c:v>
                </c:pt>
                <c:pt idx="443">
                  <c:v>-2.2162349136511508</c:v>
                </c:pt>
                <c:pt idx="444">
                  <c:v>-2.2111709270673887</c:v>
                </c:pt>
                <c:pt idx="445">
                  <c:v>-2.2061303394980318</c:v>
                </c:pt>
                <c:pt idx="446">
                  <c:v>-2.2011129869325825</c:v>
                </c:pt>
                <c:pt idx="447">
                  <c:v>-2.1961187069106876</c:v>
                </c:pt>
                <c:pt idx="448">
                  <c:v>-2.1911473385036109</c:v>
                </c:pt>
                <c:pt idx="449">
                  <c:v>-2.1861987222959973</c:v>
                </c:pt>
                <c:pt idx="450">
                  <c:v>-2.1812727003678738</c:v>
                </c:pt>
                <c:pt idx="451">
                  <c:v>-2.1763691162769288</c:v>
                </c:pt>
                <c:pt idx="452">
                  <c:v>-2.171487815041039</c:v>
                </c:pt>
                <c:pt idx="453">
                  <c:v>-2.166628643121054</c:v>
                </c:pt>
                <c:pt idx="454">
                  <c:v>-2.1617914484038101</c:v>
                </c:pt>
                <c:pt idx="455">
                  <c:v>-2.1569760801854096</c:v>
                </c:pt>
                <c:pt idx="456">
                  <c:v>-2.1521823891547163</c:v>
                </c:pt>
                <c:pt idx="457">
                  <c:v>-2.1474102273771023</c:v>
                </c:pt>
                <c:pt idx="458">
                  <c:v>-2.1426594482784131</c:v>
                </c:pt>
                <c:pt idx="459">
                  <c:v>-2.1379299066291653</c:v>
                </c:pt>
                <c:pt idx="460">
                  <c:v>-2.1332214585289626</c:v>
                </c:pt>
                <c:pt idx="461">
                  <c:v>-2.1285339613911356</c:v>
                </c:pt>
                <c:pt idx="462">
                  <c:v>-2.1238672739275981</c:v>
                </c:pt>
                <c:pt idx="463">
                  <c:v>-2.1192212561338954</c:v>
                </c:pt>
                <c:pt idx="464">
                  <c:v>-2.1145957692745019</c:v>
                </c:pt>
                <c:pt idx="465">
                  <c:v>-2.1099906758682745</c:v>
                </c:pt>
                <c:pt idx="466">
                  <c:v>-2.1054058396741464</c:v>
                </c:pt>
                <c:pt idx="467">
                  <c:v>-2.100841125676995</c:v>
                </c:pt>
                <c:pt idx="468">
                  <c:v>-2.0962964000737196</c:v>
                </c:pt>
                <c:pt idx="469">
                  <c:v>-2.0917715302595026</c:v>
                </c:pt>
                <c:pt idx="470">
                  <c:v>-2.0872663848142601</c:v>
                </c:pt>
                <c:pt idx="471">
                  <c:v>-2.0827808334892781</c:v>
                </c:pt>
                <c:pt idx="472">
                  <c:v>-2.0783147471940415</c:v>
                </c:pt>
                <c:pt idx="473">
                  <c:v>-2.073867997983224</c:v>
                </c:pt>
                <c:pt idx="474">
                  <c:v>-2.0694404590438671</c:v>
                </c:pt>
                <c:pt idx="475">
                  <c:v>-2.0650320046827373</c:v>
                </c:pt>
                <c:pt idx="476">
                  <c:v>-2.0606425103138379</c:v>
                </c:pt>
                <c:pt idx="477">
                  <c:v>-2.0562718524461063</c:v>
                </c:pt>
                <c:pt idx="478">
                  <c:v>-2.0519199086712683</c:v>
                </c:pt>
                <c:pt idx="479">
                  <c:v>-2.0475865576518553</c:v>
                </c:pt>
                <c:pt idx="480">
                  <c:v>-2.043271679109385</c:v>
                </c:pt>
                <c:pt idx="481">
                  <c:v>-2.0389751538127028</c:v>
                </c:pt>
                <c:pt idx="482">
                  <c:v>-2.0346968635664684</c:v>
                </c:pt>
                <c:pt idx="483">
                  <c:v>-2.0304366911998062</c:v>
                </c:pt>
                <c:pt idx="484">
                  <c:v>-2.026194520555102</c:v>
                </c:pt>
                <c:pt idx="485">
                  <c:v>-2.0219702364769505</c:v>
                </c:pt>
                <c:pt idx="486">
                  <c:v>-2.0177637248012381</c:v>
                </c:pt>
                <c:pt idx="487">
                  <c:v>-2.0135748723443876</c:v>
                </c:pt>
                <c:pt idx="488">
                  <c:v>-2.0094035668927326</c:v>
                </c:pt>
                <c:pt idx="489">
                  <c:v>-2.0052496971920313</c:v>
                </c:pt>
                <c:pt idx="490">
                  <c:v>-2.0011131529371209</c:v>
                </c:pt>
                <c:pt idx="491">
                  <c:v>-1.9969938247617047</c:v>
                </c:pt>
                <c:pt idx="492">
                  <c:v>-1.9928916042282765</c:v>
                </c:pt>
                <c:pt idx="493">
                  <c:v>-1.9888063838181709</c:v>
                </c:pt>
                <c:pt idx="494">
                  <c:v>-1.9847380569217441</c:v>
                </c:pt>
                <c:pt idx="495">
                  <c:v>-1.9806865178286801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C6-4E26-9F7F-EF516C49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[3]演算部!$AQ$33:$AQ$528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[3]演算部!$AR$33:$AR$528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C6-4E26-9F7F-EF516C49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[3]演算部!$AQ$33:$AQ$528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[3]演算部!$AW$33:$AW$528</c:f>
              <c:numCache>
                <c:formatCode>General</c:formatCode>
                <c:ptCount val="496"/>
                <c:pt idx="0">
                  <c:v>-50.660504516704393</c:v>
                </c:pt>
                <c:pt idx="1">
                  <c:v>-47.542054188984373</c:v>
                </c:pt>
                <c:pt idx="2">
                  <c:v>-44.922047688999449</c:v>
                </c:pt>
                <c:pt idx="3">
                  <c:v>-42.669406823892864</c:v>
                </c:pt>
                <c:pt idx="4">
                  <c:v>-40.699645365446131</c:v>
                </c:pt>
                <c:pt idx="5">
                  <c:v>-38.955145759010477</c:v>
                </c:pt>
                <c:pt idx="6">
                  <c:v>-37.394888875894111</c:v>
                </c:pt>
                <c:pt idx="7">
                  <c:v>-35.988673986604539</c:v>
                </c:pt>
                <c:pt idx="8">
                  <c:v>-34.713662983329101</c:v>
                </c:pt>
                <c:pt idx="9">
                  <c:v>-33.552211899639246</c:v>
                </c:pt>
                <c:pt idx="10">
                  <c:v>-32.490455646712995</c:v>
                </c:pt>
                <c:pt idx="11">
                  <c:v>-31.517354086805543</c:v>
                </c:pt>
                <c:pt idx="12">
                  <c:v>-30.624031920440427</c:v>
                </c:pt>
                <c:pt idx="13">
                  <c:v>-29.803312222458725</c:v>
                </c:pt>
                <c:pt idx="14">
                  <c:v>-29.049381657212333</c:v>
                </c:pt>
                <c:pt idx="15">
                  <c:v>-28.357547951000377</c:v>
                </c:pt>
                <c:pt idx="16">
                  <c:v>-27.724064010011496</c:v>
                </c:pt>
                <c:pt idx="17">
                  <c:v>-27.146001841131891</c:v>
                </c:pt>
                <c:pt idx="18">
                  <c:v>-26.621165224109319</c:v>
                </c:pt>
                <c:pt idx="19">
                  <c:v>-26.148034099681979</c:v>
                </c:pt>
                <c:pt idx="20">
                  <c:v>-25.725736619767222</c:v>
                </c:pt>
                <c:pt idx="21">
                  <c:v>-25.354047247044864</c:v>
                </c:pt>
                <c:pt idx="22">
                  <c:v>-25.033411569801956</c:v>
                </c:pt>
                <c:pt idx="23">
                  <c:v>-24.765000965674236</c:v>
                </c:pt>
                <c:pt idx="24">
                  <c:v>-24.550803316831256</c:v>
                </c:pt>
                <c:pt idx="25">
                  <c:v>-24.393760231392999</c:v>
                </c:pt>
                <c:pt idx="26">
                  <c:v>-24.29796759321048</c:v>
                </c:pt>
                <c:pt idx="27">
                  <c:v>-24.268966357174481</c:v>
                </c:pt>
                <c:pt idx="28">
                  <c:v>-24.314167283143849</c:v>
                </c:pt>
                <c:pt idx="29">
                  <c:v>-24.443482445276086</c:v>
                </c:pt>
                <c:pt idx="30">
                  <c:v>-24.670289399949649</c:v>
                </c:pt>
                <c:pt idx="31">
                  <c:v>-25.012955645908633</c:v>
                </c:pt>
                <c:pt idx="32">
                  <c:v>-25.497358555067663</c:v>
                </c:pt>
                <c:pt idx="33">
                  <c:v>-26.161291958099863</c:v>
                </c:pt>
                <c:pt idx="34">
                  <c:v>-27.062749697905559</c:v>
                </c:pt>
                <c:pt idx="35">
                  <c:v>-28.297062180881781</c:v>
                </c:pt>
                <c:pt idx="36">
                  <c:v>-30.037399388265182</c:v>
                </c:pt>
                <c:pt idx="37">
                  <c:v>-32.651769186647591</c:v>
                </c:pt>
                <c:pt idx="38">
                  <c:v>-37.182844501674673</c:v>
                </c:pt>
                <c:pt idx="39">
                  <c:v>-50.509950602114849</c:v>
                </c:pt>
                <c:pt idx="40">
                  <c:v>-40.599997653675288</c:v>
                </c:pt>
                <c:pt idx="41">
                  <c:v>-32.691294295595853</c:v>
                </c:pt>
                <c:pt idx="42">
                  <c:v>-28.247761587821415</c:v>
                </c:pt>
                <c:pt idx="43">
                  <c:v>-25.054056274425875</c:v>
                </c:pt>
                <c:pt idx="44">
                  <c:v>-22.517560180072209</c:v>
                </c:pt>
                <c:pt idx="45">
                  <c:v>-20.391654670171292</c:v>
                </c:pt>
                <c:pt idx="46">
                  <c:v>-18.550340451502148</c:v>
                </c:pt>
                <c:pt idx="47">
                  <c:v>-16.921065316278437</c:v>
                </c:pt>
                <c:pt idx="48">
                  <c:v>-15.458819402307363</c:v>
                </c:pt>
                <c:pt idx="49">
                  <c:v>-14.134437464813018</c:v>
                </c:pt>
                <c:pt idx="50">
                  <c:v>-12.928742198913309</c:v>
                </c:pt>
                <c:pt idx="51">
                  <c:v>-11.829416959425052</c:v>
                </c:pt>
                <c:pt idx="52">
                  <c:v>-10.82928568120332</c:v>
                </c:pt>
                <c:pt idx="53">
                  <c:v>-9.9253691355376858</c:v>
                </c:pt>
                <c:pt idx="54">
                  <c:v>-9.1183668428702447</c:v>
                </c:pt>
                <c:pt idx="55">
                  <c:v>-8.4123105550114889</c:v>
                </c:pt>
                <c:pt idx="56">
                  <c:v>-7.8141350611312426</c:v>
                </c:pt>
                <c:pt idx="57">
                  <c:v>-7.3328740954227438</c:v>
                </c:pt>
                <c:pt idx="58">
                  <c:v>-6.9782067886338304</c:v>
                </c:pt>
                <c:pt idx="59">
                  <c:v>-6.758294973391596</c:v>
                </c:pt>
                <c:pt idx="60">
                  <c:v>-6.6773358763824264</c:v>
                </c:pt>
                <c:pt idx="61">
                  <c:v>-6.6817267112550809</c:v>
                </c:pt>
                <c:pt idx="62">
                  <c:v>-6.9200485345028682</c:v>
                </c:pt>
                <c:pt idx="63">
                  <c:v>-7.2241746849960364</c:v>
                </c:pt>
                <c:pt idx="64">
                  <c:v>-7.6321330774031289</c:v>
                </c:pt>
                <c:pt idx="65">
                  <c:v>-8.1302534473477657</c:v>
                </c:pt>
                <c:pt idx="66">
                  <c:v>-8.7068114101774015</c:v>
                </c:pt>
                <c:pt idx="67">
                  <c:v>-9.3528213476590807</c:v>
                </c:pt>
                <c:pt idx="68">
                  <c:v>-10.062264173368551</c:v>
                </c:pt>
                <c:pt idx="69">
                  <c:v>-10.832042144144383</c:v>
                </c:pt>
                <c:pt idx="70">
                  <c:v>-11.661881934857663</c:v>
                </c:pt>
                <c:pt idx="71">
                  <c:v>-12.554329221500797</c:v>
                </c:pt>
                <c:pt idx="72">
                  <c:v>-13.514935180991667</c:v>
                </c:pt>
                <c:pt idx="73">
                  <c:v>-14.552735687919512</c:v>
                </c:pt>
                <c:pt idx="74">
                  <c:v>-15.681172870424103</c:v>
                </c:pt>
                <c:pt idx="75">
                  <c:v>-16.919729728920125</c:v>
                </c:pt>
                <c:pt idx="76">
                  <c:v>-18.296812178139895</c:v>
                </c:pt>
                <c:pt idx="77">
                  <c:v>-19.855011555597986</c:v>
                </c:pt>
                <c:pt idx="78">
                  <c:v>-21.661374138243868</c:v>
                </c:pt>
                <c:pt idx="79">
                  <c:v>-23.829550694340618</c:v>
                </c:pt>
                <c:pt idx="80">
                  <c:v>-26.575177139215349</c:v>
                </c:pt>
                <c:pt idx="81">
                  <c:v>-30.390800371807156</c:v>
                </c:pt>
                <c:pt idx="82">
                  <c:v>-36.907892162165005</c:v>
                </c:pt>
                <c:pt idx="83">
                  <c:v>-59.99307012381913</c:v>
                </c:pt>
                <c:pt idx="84">
                  <c:v>-36.116003551613581</c:v>
                </c:pt>
                <c:pt idx="85">
                  <c:v>-30.551987783797813</c:v>
                </c:pt>
                <c:pt idx="86">
                  <c:v>-27.3008286638877</c:v>
                </c:pt>
                <c:pt idx="87">
                  <c:v>-25.022462882886497</c:v>
                </c:pt>
                <c:pt idx="88">
                  <c:v>-23.282290065663048</c:v>
                </c:pt>
                <c:pt idx="89">
                  <c:v>-21.883747993958799</c:v>
                </c:pt>
                <c:pt idx="90">
                  <c:v>-20.721063442350619</c:v>
                </c:pt>
                <c:pt idx="91">
                  <c:v>-19.730750244432929</c:v>
                </c:pt>
                <c:pt idx="92">
                  <c:v>-18.871711819071479</c:v>
                </c:pt>
                <c:pt idx="93">
                  <c:v>-18.115824174764338</c:v>
                </c:pt>
                <c:pt idx="94">
                  <c:v>-17.443001817370874</c:v>
                </c:pt>
                <c:pt idx="95">
                  <c:v>-16.838406789007049</c:v>
                </c:pt>
                <c:pt idx="96">
                  <c:v>-16.290772489703183</c:v>
                </c:pt>
                <c:pt idx="97">
                  <c:v>-15.791347236879501</c:v>
                </c:pt>
                <c:pt idx="98">
                  <c:v>-15.333201423202675</c:v>
                </c:pt>
                <c:pt idx="99">
                  <c:v>-14.910757727584267</c:v>
                </c:pt>
                <c:pt idx="100">
                  <c:v>-14.519463401021429</c:v>
                </c:pt>
                <c:pt idx="101">
                  <c:v>-14.155556001863035</c:v>
                </c:pt>
                <c:pt idx="102">
                  <c:v>-13.815892329038753</c:v>
                </c:pt>
                <c:pt idx="103">
                  <c:v>-13.497821145192162</c:v>
                </c:pt>
                <c:pt idx="104">
                  <c:v>-13.199086898270666</c:v>
                </c:pt>
                <c:pt idx="105">
                  <c:v>-12.917755807804072</c:v>
                </c:pt>
                <c:pt idx="106">
                  <c:v>-12.652158363477351</c:v>
                </c:pt>
                <c:pt idx="107">
                  <c:v>-12.400844053467321</c:v>
                </c:pt>
                <c:pt idx="108">
                  <c:v>-12.162545332826225</c:v>
                </c:pt>
                <c:pt idx="109">
                  <c:v>-11.93614866137527</c:v>
                </c:pt>
                <c:pt idx="110">
                  <c:v>-11.72067101285035</c:v>
                </c:pt>
                <c:pt idx="111">
                  <c:v>-11.515240663116192</c:v>
                </c:pt>
                <c:pt idx="112">
                  <c:v>-11.319081357547379</c:v>
                </c:pt>
                <c:pt idx="113">
                  <c:v>-11.131499170830455</c:v>
                </c:pt>
                <c:pt idx="114">
                  <c:v>-10.951871529785638</c:v>
                </c:pt>
                <c:pt idx="115">
                  <c:v>-10.779637987260536</c:v>
                </c:pt>
                <c:pt idx="116">
                  <c:v>-10.614292423741833</c:v>
                </c:pt>
                <c:pt idx="117">
                  <c:v>-10.455376420804512</c:v>
                </c:pt>
                <c:pt idx="118">
                  <c:v>-10.302473602372842</c:v>
                </c:pt>
                <c:pt idx="119">
                  <c:v>-10.155204779956751</c:v>
                </c:pt>
                <c:pt idx="120">
                  <c:v>-10.013223769421625</c:v>
                </c:pt>
                <c:pt idx="121">
                  <c:v>-9.8762137715579676</c:v>
                </c:pt>
                <c:pt idx="122">
                  <c:v>-9.7438842282986151</c:v>
                </c:pt>
                <c:pt idx="123">
                  <c:v>-9.6159680820525342</c:v>
                </c:pt>
                <c:pt idx="124">
                  <c:v>-9.4922193781638153</c:v>
                </c:pt>
                <c:pt idx="125">
                  <c:v>-9.3724111606294294</c:v>
                </c:pt>
                <c:pt idx="126">
                  <c:v>-9.2563336194306274</c:v>
                </c:pt>
                <c:pt idx="127">
                  <c:v>-9.1437924545432061</c:v>
                </c:pt>
                <c:pt idx="128">
                  <c:v>-9.0346074271968693</c:v>
                </c:pt>
                <c:pt idx="129">
                  <c:v>-8.9286110734913215</c:v>
                </c:pt>
                <c:pt idx="130">
                  <c:v>-8.8256475592338184</c:v>
                </c:pt>
                <c:pt idx="131">
                  <c:v>-8.7255716579871709</c:v>
                </c:pt>
                <c:pt idx="132">
                  <c:v>-8.6282478369258957</c:v>
                </c:pt>
                <c:pt idx="133">
                  <c:v>-8.5335494372853908</c:v>
                </c:pt>
                <c:pt idx="134">
                  <c:v>-8.4413579380290287</c:v>
                </c:pt>
                <c:pt idx="135">
                  <c:v>-8.3515622929122664</c:v>
                </c:pt>
                <c:pt idx="136">
                  <c:v>-8.2640583324397241</c:v>
                </c:pt>
                <c:pt idx="137">
                  <c:v>-8.1787482233309046</c:v>
                </c:pt>
                <c:pt idx="138">
                  <c:v>-8.0955399790650517</c:v>
                </c:pt>
                <c:pt idx="139">
                  <c:v>-8.014347015892703</c:v>
                </c:pt>
                <c:pt idx="140">
                  <c:v>-7.935087749402463</c:v>
                </c:pt>
                <c:pt idx="141">
                  <c:v>-7.8576852273344979</c:v>
                </c:pt>
                <c:pt idx="142">
                  <c:v>-7.7820667948527227</c:v>
                </c:pt>
                <c:pt idx="143">
                  <c:v>-7.7081637889376946</c:v>
                </c:pt>
                <c:pt idx="144">
                  <c:v>-7.6359112589524578</c:v>
                </c:pt>
                <c:pt idx="145">
                  <c:v>-7.5652477107729741</c:v>
                </c:pt>
                <c:pt idx="146">
                  <c:v>-7.4961148721702973</c:v>
                </c:pt>
                <c:pt idx="147">
                  <c:v>-7.4284574773898751</c:v>
                </c:pt>
                <c:pt idx="148">
                  <c:v>-7.362223069099195</c:v>
                </c:pt>
                <c:pt idx="149">
                  <c:v>-7.2973618160732645</c:v>
                </c:pt>
                <c:pt idx="150">
                  <c:v>-7.2338263451614493</c:v>
                </c:pt>
                <c:pt idx="151">
                  <c:v>-7.1715715862325515</c:v>
                </c:pt>
                <c:pt idx="152">
                  <c:v>-7.1105546289303314</c:v>
                </c:pt>
                <c:pt idx="153">
                  <c:v>-7.0507345901912117</c:v>
                </c:pt>
                <c:pt idx="154">
                  <c:v>-6.9920724915817374</c:v>
                </c:pt>
                <c:pt idx="155">
                  <c:v>-6.9345311456073953</c:v>
                </c:pt>
                <c:pt idx="156">
                  <c:v>-6.8780750502276797</c:v>
                </c:pt>
                <c:pt idx="157">
                  <c:v>-6.8226702908866921</c:v>
                </c:pt>
                <c:pt idx="158">
                  <c:v>-6.7682844494346694</c:v>
                </c:pt>
                <c:pt idx="159">
                  <c:v>-6.7148865193749767</c:v>
                </c:pt>
                <c:pt idx="160">
                  <c:v>-6.6624468269238912</c:v>
                </c:pt>
                <c:pt idx="161">
                  <c:v>-6.6109369574179047</c:v>
                </c:pt>
                <c:pt idx="162">
                  <c:v>-6.5603296866455532</c:v>
                </c:pt>
                <c:pt idx="163">
                  <c:v>-6.5105989167190792</c:v>
                </c:pt>
                <c:pt idx="164">
                  <c:v>-6.4617196161352641</c:v>
                </c:pt>
                <c:pt idx="165">
                  <c:v>-6.4136677637058082</c:v>
                </c:pt>
                <c:pt idx="166">
                  <c:v>-6.3664202960652929</c:v>
                </c:pt>
                <c:pt idx="167">
                  <c:v>-6.3199550584899464</c:v>
                </c:pt>
                <c:pt idx="168">
                  <c:v>-6.2742507587830731</c:v>
                </c:pt>
                <c:pt idx="169">
                  <c:v>-6.2292869240035342</c:v>
                </c:pt>
                <c:pt idx="170">
                  <c:v>-6.1850438598322777</c:v>
                </c:pt>
                <c:pt idx="171">
                  <c:v>-6.1415026123887353</c:v>
                </c:pt>
                <c:pt idx="172">
                  <c:v>-6.0986449323242367</c:v>
                </c:pt>
                <c:pt idx="173">
                  <c:v>-6.0564532410335552</c:v>
                </c:pt>
                <c:pt idx="174">
                  <c:v>-6.0149105988381795</c:v>
                </c:pt>
                <c:pt idx="175">
                  <c:v>-5.974000675006681</c:v>
                </c:pt>
                <c:pt idx="176">
                  <c:v>-5.9337077194878738</c:v>
                </c:pt>
                <c:pt idx="177">
                  <c:v>-5.8940165362420966</c:v>
                </c:pt>
                <c:pt idx="178">
                  <c:v>-5.8549124580647298</c:v>
                </c:pt>
                <c:pt idx="179">
                  <c:v>-5.8163813228041308</c:v>
                </c:pt>
                <c:pt idx="180">
                  <c:v>-5.7784094508833324</c:v>
                </c:pt>
                <c:pt idx="181">
                  <c:v>-5.7409836240417436</c:v>
                </c:pt>
                <c:pt idx="182">
                  <c:v>-5.704091065219151</c:v>
                </c:pt>
                <c:pt idx="183">
                  <c:v>-5.6677194195100125</c:v>
                </c:pt>
                <c:pt idx="184">
                  <c:v>-5.6318567361211711</c:v>
                </c:pt>
                <c:pt idx="185">
                  <c:v>-5.5964914512709631</c:v>
                </c:pt>
                <c:pt idx="186">
                  <c:v>-5.561612371972025</c:v>
                </c:pt>
                <c:pt idx="187">
                  <c:v>-5.5272086606441597</c:v>
                </c:pt>
                <c:pt idx="188">
                  <c:v>-5.4932698205073525</c:v>
                </c:pt>
                <c:pt idx="189">
                  <c:v>-5.459785681708464</c:v>
                </c:pt>
                <c:pt idx="190">
                  <c:v>-5.4267463881382652</c:v>
                </c:pt>
                <c:pt idx="191">
                  <c:v>-5.3941423848984469</c:v>
                </c:pt>
                <c:pt idx="192">
                  <c:v>-5.361964406380916</c:v>
                </c:pt>
                <c:pt idx="193">
                  <c:v>-5.3302034649241961</c:v>
                </c:pt>
                <c:pt idx="194">
                  <c:v>-5.2988508400140351</c:v>
                </c:pt>
                <c:pt idx="195">
                  <c:v>-5.2678980679975682</c:v>
                </c:pt>
                <c:pt idx="196">
                  <c:v>-5.2373369322821892</c:v>
                </c:pt>
                <c:pt idx="197">
                  <c:v>-5.2071594539923458</c:v>
                </c:pt>
                <c:pt idx="198">
                  <c:v>-5.1773578830589884</c:v>
                </c:pt>
                <c:pt idx="199">
                  <c:v>-5.1479246897181161</c:v>
                </c:pt>
                <c:pt idx="200">
                  <c:v>-5.118852556396285</c:v>
                </c:pt>
                <c:pt idx="201">
                  <c:v>-5.0901343699622998</c:v>
                </c:pt>
                <c:pt idx="202">
                  <c:v>-5.0617632143256834</c:v>
                </c:pt>
                <c:pt idx="203">
                  <c:v>-5.0337323633635309</c:v>
                </c:pt>
                <c:pt idx="204">
                  <c:v>-5.0060352741586644</c:v>
                </c:pt>
                <c:pt idx="205">
                  <c:v>-4.9786655805328781</c:v>
                </c:pt>
                <c:pt idx="206">
                  <c:v>-4.9516170868600966</c:v>
                </c:pt>
                <c:pt idx="207">
                  <c:v>-4.9248837621451518</c:v>
                </c:pt>
                <c:pt idx="208">
                  <c:v>-4.898459734354744</c:v>
                </c:pt>
                <c:pt idx="209">
                  <c:v>-4.8723392849878842</c:v>
                </c:pt>
                <c:pt idx="210">
                  <c:v>-4.8465168438738768</c:v>
                </c:pt>
                <c:pt idx="211">
                  <c:v>-4.82098698418661</c:v>
                </c:pt>
                <c:pt idx="212">
                  <c:v>-4.7957444176645376</c:v>
                </c:pt>
                <c:pt idx="213">
                  <c:v>-4.7707839900262696</c:v>
                </c:pt>
                <c:pt idx="214">
                  <c:v>-4.7461006765723894</c:v>
                </c:pt>
                <c:pt idx="215">
                  <c:v>-4.7216895779645265</c:v>
                </c:pt>
                <c:pt idx="216">
                  <c:v>-4.6975459161732509</c:v>
                </c:pt>
                <c:pt idx="217">
                  <c:v>-4.673665030586803</c:v>
                </c:pt>
                <c:pt idx="218">
                  <c:v>-4.6500423742731094</c:v>
                </c:pt>
                <c:pt idx="219">
                  <c:v>-4.6266735103879766</c:v>
                </c:pt>
                <c:pt idx="220">
                  <c:v>-4.6035541087226708</c:v>
                </c:pt>
                <c:pt idx="221">
                  <c:v>-4.5806799423844975</c:v>
                </c:pt>
                <c:pt idx="222">
                  <c:v>-4.558046884604332</c:v>
                </c:pt>
                <c:pt idx="223">
                  <c:v>-4.5356509056653378</c:v>
                </c:pt>
                <c:pt idx="224">
                  <c:v>-4.5134880699474609</c:v>
                </c:pt>
                <c:pt idx="225">
                  <c:v>-4.4915545330825024</c:v>
                </c:pt>
                <c:pt idx="226">
                  <c:v>-4.4698465392148998</c:v>
                </c:pt>
                <c:pt idx="227">
                  <c:v>-4.4483604183635483</c:v>
                </c:pt>
                <c:pt idx="228">
                  <c:v>-4.4270925838802739</c:v>
                </c:pt>
                <c:pt idx="229">
                  <c:v>-4.4060395300007524</c:v>
                </c:pt>
                <c:pt idx="230">
                  <c:v>-4.3851978294838831</c:v>
                </c:pt>
                <c:pt idx="231">
                  <c:v>-4.3645641313358565</c:v>
                </c:pt>
                <c:pt idx="232">
                  <c:v>-4.3441351586153152</c:v>
                </c:pt>
                <c:pt idx="233">
                  <c:v>-4.323907706316156</c:v>
                </c:pt>
                <c:pt idx="234">
                  <c:v>-4.3038786393247737</c:v>
                </c:pt>
                <c:pt idx="235">
                  <c:v>-4.2840448904485893</c:v>
                </c:pt>
                <c:pt idx="236">
                  <c:v>-4.2644034585129482</c:v>
                </c:pt>
                <c:pt idx="237">
                  <c:v>-4.244951406523592</c:v>
                </c:pt>
                <c:pt idx="238">
                  <c:v>-4.2256858598919838</c:v>
                </c:pt>
                <c:pt idx="239">
                  <c:v>-4.2066040047209716</c:v>
                </c:pt>
                <c:pt idx="240">
                  <c:v>-4.1877030861483542</c:v>
                </c:pt>
                <c:pt idx="241">
                  <c:v>-4.1689804067460301</c:v>
                </c:pt>
                <c:pt idx="242">
                  <c:v>-4.1504333249725036</c:v>
                </c:pt>
                <c:pt idx="243">
                  <c:v>-4.1320592536766734</c:v>
                </c:pt>
                <c:pt idx="244">
                  <c:v>-4.1138556586508468</c:v>
                </c:pt>
                <c:pt idx="245">
                  <c:v>-4.0958200572310872</c:v>
                </c:pt>
                <c:pt idx="246">
                  <c:v>-4.0779500169430811</c:v>
                </c:pt>
                <c:pt idx="247">
                  <c:v>-4.0602431541916868</c:v>
                </c:pt>
                <c:pt idx="248">
                  <c:v>-4.0426971329926014</c:v>
                </c:pt>
                <c:pt idx="249">
                  <c:v>-4.025309663744455</c:v>
                </c:pt>
                <c:pt idx="250">
                  <c:v>-4.0080785020398508</c:v>
                </c:pt>
                <c:pt idx="251">
                  <c:v>-3.9910014475138715</c:v>
                </c:pt>
                <c:pt idx="252">
                  <c:v>-3.9740763427286403</c:v>
                </c:pt>
                <c:pt idx="253">
                  <c:v>-3.9573010720926223</c:v>
                </c:pt>
                <c:pt idx="254">
                  <c:v>-3.9406735608133698</c:v>
                </c:pt>
                <c:pt idx="255">
                  <c:v>-3.9241917738824617</c:v>
                </c:pt>
                <c:pt idx="256">
                  <c:v>-3.9078537150915298</c:v>
                </c:pt>
                <c:pt idx="257">
                  <c:v>-3.8916574260781394</c:v>
                </c:pt>
                <c:pt idx="258">
                  <c:v>-3.8756009854005575</c:v>
                </c:pt>
                <c:pt idx="259">
                  <c:v>-3.8596825076402896</c:v>
                </c:pt>
                <c:pt idx="260">
                  <c:v>-3.8439001425314503</c:v>
                </c:pt>
                <c:pt idx="261">
                  <c:v>-3.8282520741159676</c:v>
                </c:pt>
                <c:pt idx="262">
                  <c:v>-3.8127365199237602</c:v>
                </c:pt>
                <c:pt idx="263">
                  <c:v>-3.7973517301769739</c:v>
                </c:pt>
                <c:pt idx="264">
                  <c:v>-3.782095987017458</c:v>
                </c:pt>
                <c:pt idx="265">
                  <c:v>-3.7669676037566746</c:v>
                </c:pt>
                <c:pt idx="266">
                  <c:v>-3.7519649241472615</c:v>
                </c:pt>
                <c:pt idx="267">
                  <c:v>-3.7370863216755028</c:v>
                </c:pt>
                <c:pt idx="268">
                  <c:v>-3.7223301988740243</c:v>
                </c:pt>
                <c:pt idx="269">
                  <c:v>-3.7076949866539759</c:v>
                </c:pt>
                <c:pt idx="270">
                  <c:v>-3.693179143656105</c:v>
                </c:pt>
                <c:pt idx="271">
                  <c:v>-3.6787811556200323</c:v>
                </c:pt>
                <c:pt idx="272">
                  <c:v>-3.6644995347711626</c:v>
                </c:pt>
                <c:pt idx="273">
                  <c:v>-3.6503328192246256</c:v>
                </c:pt>
                <c:pt idx="274">
                  <c:v>-3.6362795724056958</c:v>
                </c:pt>
                <c:pt idx="275">
                  <c:v>-3.6223383824861384</c:v>
                </c:pt>
                <c:pt idx="276">
                  <c:v>-3.6085078618359696</c:v>
                </c:pt>
                <c:pt idx="277">
                  <c:v>-3.5947866464901432</c:v>
                </c:pt>
                <c:pt idx="278">
                  <c:v>-3.5811733956296523</c:v>
                </c:pt>
                <c:pt idx="279">
                  <c:v>-3.5676667910766078</c:v>
                </c:pt>
                <c:pt idx="280">
                  <c:v>-3.5542655368028302</c:v>
                </c:pt>
                <c:pt idx="281">
                  <c:v>-3.540968358451559</c:v>
                </c:pt>
                <c:pt idx="282">
                  <c:v>-3.5277740028717974</c:v>
                </c:pt>
                <c:pt idx="283">
                  <c:v>-3.5146812376649872</c:v>
                </c:pt>
                <c:pt idx="284">
                  <c:v>-3.5016888507435269</c:v>
                </c:pt>
                <c:pt idx="285">
                  <c:v>-3.4887956499008559</c:v>
                </c:pt>
                <c:pt idx="286">
                  <c:v>-3.4760004623926886</c:v>
                </c:pt>
                <c:pt idx="287">
                  <c:v>-3.46330213452906</c:v>
                </c:pt>
                <c:pt idx="288">
                  <c:v>-3.4506995312768938</c:v>
                </c:pt>
                <c:pt idx="289">
                  <c:v>-3.4381915358727055</c:v>
                </c:pt>
                <c:pt idx="290">
                  <c:v>-3.4257770494451978</c:v>
                </c:pt>
                <c:pt idx="291">
                  <c:v>-3.4134549906473994</c:v>
                </c:pt>
                <c:pt idx="292">
                  <c:v>-3.4012242952980873</c:v>
                </c:pt>
                <c:pt idx="293">
                  <c:v>-3.3890839160322175</c:v>
                </c:pt>
                <c:pt idx="294">
                  <c:v>-3.3770328219600581</c:v>
                </c:pt>
                <c:pt idx="295">
                  <c:v>-3.365069998334838</c:v>
                </c:pt>
                <c:pt idx="296">
                  <c:v>-3.3531944462285672</c:v>
                </c:pt>
                <c:pt idx="297">
                  <c:v>-3.341405182215885</c:v>
                </c:pt>
                <c:pt idx="298">
                  <c:v>-3.3297012380656192</c:v>
                </c:pt>
                <c:pt idx="299">
                  <c:v>-3.3180816604398853</c:v>
                </c:pt>
                <c:pt idx="300">
                  <c:v>-3.306545510600496</c:v>
                </c:pt>
                <c:pt idx="301">
                  <c:v>-3.2950918641224423</c:v>
                </c:pt>
                <c:pt idx="302">
                  <c:v>-3.2837198106142891</c:v>
                </c:pt>
                <c:pt idx="303">
                  <c:v>-3.2724284534452486</c:v>
                </c:pt>
                <c:pt idx="304">
                  <c:v>-3.261216909478772</c:v>
                </c:pt>
                <c:pt idx="305">
                  <c:v>-3.250084308812442</c:v>
                </c:pt>
                <c:pt idx="306">
                  <c:v>-3.2390297945240243</c:v>
                </c:pt>
                <c:pt idx="307">
                  <c:v>-3.2280525224234866</c:v>
                </c:pt>
                <c:pt idx="308">
                  <c:v>-3.2171516608108131</c:v>
                </c:pt>
                <c:pt idx="309">
                  <c:v>-3.2063263902394619</c:v>
                </c:pt>
                <c:pt idx="310">
                  <c:v>-3.1955759032853277</c:v>
                </c:pt>
                <c:pt idx="311">
                  <c:v>-3.1848994043210093</c:v>
                </c:pt>
                <c:pt idx="312">
                  <c:v>-3.1742961092952946</c:v>
                </c:pt>
                <c:pt idx="313">
                  <c:v>-3.1637652455176757</c:v>
                </c:pt>
                <c:pt idx="314">
                  <c:v>-3.1533060514477826</c:v>
                </c:pt>
                <c:pt idx="315">
                  <c:v>-3.1429177764895941</c:v>
                </c:pt>
                <c:pt idx="316">
                  <c:v>-3.1325996807902938</c:v>
                </c:pt>
                <c:pt idx="317">
                  <c:v>-3.1223510350436587</c:v>
                </c:pt>
                <c:pt idx="318">
                  <c:v>-3.1121711202978481</c:v>
                </c:pt>
                <c:pt idx="319">
                  <c:v>-3.1020592277674739</c:v>
                </c:pt>
                <c:pt idx="320">
                  <c:v>-3.0920146586498554</c:v>
                </c:pt>
                <c:pt idx="321">
                  <c:v>-3.0820367239453308</c:v>
                </c:pt>
                <c:pt idx="322">
                  <c:v>-3.0721247442815312</c:v>
                </c:pt>
                <c:pt idx="323">
                  <c:v>-3.0622780497414999</c:v>
                </c:pt>
                <c:pt idx="324">
                  <c:v>-3.0524959796955748</c:v>
                </c:pt>
                <c:pt idx="325">
                  <c:v>-3.0427778826369223</c:v>
                </c:pt>
                <c:pt idx="326">
                  <c:v>-3.0331231160206373</c:v>
                </c:pt>
                <c:pt idx="327">
                  <c:v>-3.0235310461063065</c:v>
                </c:pt>
                <c:pt idx="328">
                  <c:v>-3.0140010478039621</c:v>
                </c:pt>
                <c:pt idx="329">
                  <c:v>-3.0045325045233318</c:v>
                </c:pt>
                <c:pt idx="330">
                  <c:v>-2.9951248080262878</c:v>
                </c:pt>
                <c:pt idx="331">
                  <c:v>-2.9857773582824438</c:v>
                </c:pt>
                <c:pt idx="332">
                  <c:v>-2.9764895633277968</c:v>
                </c:pt>
                <c:pt idx="333">
                  <c:v>-2.9672608391263449</c:v>
                </c:pt>
                <c:pt idx="334">
                  <c:v>-2.9580906094346062</c:v>
                </c:pt>
                <c:pt idx="335">
                  <c:v>-2.9489783056689678</c:v>
                </c:pt>
                <c:pt idx="336">
                  <c:v>-2.9399233667758007</c:v>
                </c:pt>
                <c:pt idx="337">
                  <c:v>-2.9309252391042495</c:v>
                </c:pt>
                <c:pt idx="338">
                  <c:v>-2.9219833762816743</c:v>
                </c:pt>
                <c:pt idx="339">
                  <c:v>-2.9130972390916225</c:v>
                </c:pt>
                <c:pt idx="340">
                  <c:v>-2.9042662953543292</c:v>
                </c:pt>
                <c:pt idx="341">
                  <c:v>-2.8954900198096296</c:v>
                </c:pt>
                <c:pt idx="342">
                  <c:v>-2.8867678940022747</c:v>
                </c:pt>
                <c:pt idx="343">
                  <c:v>-2.8780994061695502</c:v>
                </c:pt>
                <c:pt idx="344">
                  <c:v>-2.8694840511311712</c:v>
                </c:pt>
                <c:pt idx="345">
                  <c:v>-2.8609213301813892</c:v>
                </c:pt>
                <c:pt idx="346">
                  <c:v>-2.8524107509832457</c:v>
                </c:pt>
                <c:pt idx="347">
                  <c:v>-2.843951827464962</c:v>
                </c:pt>
                <c:pt idx="348">
                  <c:v>-2.8355440797183622</c:v>
                </c:pt>
                <c:pt idx="349">
                  <c:v>-2.8271870338993077</c:v>
                </c:pt>
                <c:pt idx="350">
                  <c:v>-2.8188802221301188</c:v>
                </c:pt>
                <c:pt idx="351">
                  <c:v>-2.8106231824038774</c:v>
                </c:pt>
                <c:pt idx="352">
                  <c:v>-2.8024154584906382</c:v>
                </c:pt>
                <c:pt idx="353">
                  <c:v>-2.7942565998454376</c:v>
                </c:pt>
                <c:pt idx="354">
                  <c:v>-2.7861461615181193</c:v>
                </c:pt>
                <c:pt idx="355">
                  <c:v>-2.7780837040648771</c:v>
                </c:pt>
                <c:pt idx="356">
                  <c:v>-2.7700687934615265</c:v>
                </c:pt>
                <c:pt idx="357">
                  <c:v>-2.7621010010184333</c:v>
                </c:pt>
                <c:pt idx="358">
                  <c:v>-2.7541799032970635</c:v>
                </c:pt>
                <c:pt idx="359">
                  <c:v>-2.7463050820281505</c:v>
                </c:pt>
                <c:pt idx="360">
                  <c:v>-2.7384761240313815</c:v>
                </c:pt>
                <c:pt idx="361">
                  <c:v>-2.7306926211366429</c:v>
                </c:pt>
                <c:pt idx="362">
                  <c:v>-2.7229541701067221</c:v>
                </c:pt>
                <c:pt idx="363">
                  <c:v>-2.7152603725614899</c:v>
                </c:pt>
                <c:pt idx="364">
                  <c:v>-2.7076108349034733</c:v>
                </c:pt>
                <c:pt idx="365">
                  <c:v>-2.7000051682448527</c:v>
                </c:pt>
                <c:pt idx="366">
                  <c:v>-2.6924429883357885</c:v>
                </c:pt>
                <c:pt idx="367">
                  <c:v>-2.6849239154940956</c:v>
                </c:pt>
                <c:pt idx="368">
                  <c:v>-2.6774475745362154</c:v>
                </c:pt>
                <c:pt idx="369">
                  <c:v>-2.670013594709439</c:v>
                </c:pt>
                <c:pt idx="370">
                  <c:v>-2.6626216096254138</c:v>
                </c:pt>
                <c:pt idx="371">
                  <c:v>-2.6552712571948383</c:v>
                </c:pt>
                <c:pt idx="372">
                  <c:v>-2.647962179563339</c:v>
                </c:pt>
                <c:pt idx="373">
                  <c:v>-2.6406940230485447</c:v>
                </c:pt>
                <c:pt idx="374">
                  <c:v>-2.6334664380782762</c:v>
                </c:pt>
                <c:pt idx="375">
                  <c:v>-2.626279079129858</c:v>
                </c:pt>
                <c:pt idx="376">
                  <c:v>-2.6191316046705215</c:v>
                </c:pt>
                <c:pt idx="377">
                  <c:v>-2.6120236770988781</c:v>
                </c:pt>
                <c:pt idx="378">
                  <c:v>-2.6049549626874393</c:v>
                </c:pt>
                <c:pt idx="379">
                  <c:v>-2.5979251315261536</c:v>
                </c:pt>
                <c:pt idx="380">
                  <c:v>-2.5909338574669554</c:v>
                </c:pt>
                <c:pt idx="381">
                  <c:v>-2.5839808180692856</c:v>
                </c:pt>
                <c:pt idx="382">
                  <c:v>-2.5770656945465795</c:v>
                </c:pt>
                <c:pt idx="383">
                  <c:v>-2.5701881717136903</c:v>
                </c:pt>
                <c:pt idx="384">
                  <c:v>-2.5633479379352431</c:v>
                </c:pt>
                <c:pt idx="385">
                  <c:v>-2.5565446850748703</c:v>
                </c:pt>
                <c:pt idx="386">
                  <c:v>-2.5497781084453583</c:v>
                </c:pt>
                <c:pt idx="387">
                  <c:v>-2.5430479067596394</c:v>
                </c:pt>
                <c:pt idx="388">
                  <c:v>-2.5363537820826338</c:v>
                </c:pt>
                <c:pt idx="389">
                  <c:v>-2.5296954397839282</c:v>
                </c:pt>
                <c:pt idx="390">
                  <c:v>-2.5230725884912641</c:v>
                </c:pt>
                <c:pt idx="391">
                  <c:v>-2.516484940044823</c:v>
                </c:pt>
                <c:pt idx="392">
                  <c:v>-2.5099322094522796</c:v>
                </c:pt>
                <c:pt idx="393">
                  <c:v>-2.5034141148446585</c:v>
                </c:pt>
                <c:pt idx="394">
                  <c:v>-2.4969303774328893</c:v>
                </c:pt>
                <c:pt idx="395">
                  <c:v>-2.4904807214651328</c:v>
                </c:pt>
                <c:pt idx="396">
                  <c:v>-2.4840648741848113</c:v>
                </c:pt>
                <c:pt idx="397">
                  <c:v>-2.4776825657893475</c:v>
                </c:pt>
                <c:pt idx="398">
                  <c:v>-2.4713335293895997</c:v>
                </c:pt>
                <c:pt idx="399">
                  <c:v>-2.465017500969962</c:v>
                </c:pt>
                <c:pt idx="400">
                  <c:v>-2.4587342193491448</c:v>
                </c:pt>
                <c:pt idx="401">
                  <c:v>-2.4524834261415913</c:v>
                </c:pt>
                <c:pt idx="402">
                  <c:v>-2.4462648657195505</c:v>
                </c:pt>
                <c:pt idx="403">
                  <c:v>-2.4400782851757552</c:v>
                </c:pt>
                <c:pt idx="404">
                  <c:v>-2.4339234342867293</c:v>
                </c:pt>
                <c:pt idx="405">
                  <c:v>-2.4278000654766898</c:v>
                </c:pt>
                <c:pt idx="406">
                  <c:v>-2.4217079337820508</c:v>
                </c:pt>
                <c:pt idx="407">
                  <c:v>-2.4156467968164734</c:v>
                </c:pt>
                <c:pt idx="408">
                  <c:v>-2.4096164147365364</c:v>
                </c:pt>
                <c:pt idx="409">
                  <c:v>-2.4036165502079103</c:v>
                </c:pt>
                <c:pt idx="410">
                  <c:v>-2.3976469683721153</c:v>
                </c:pt>
                <c:pt idx="411">
                  <c:v>-2.3917074368137947</c:v>
                </c:pt>
                <c:pt idx="412">
                  <c:v>-2.3857977255285201</c:v>
                </c:pt>
                <c:pt idx="413">
                  <c:v>-2.379917606891115</c:v>
                </c:pt>
                <c:pt idx="414">
                  <c:v>-2.3740668556244837</c:v>
                </c:pt>
                <c:pt idx="415">
                  <c:v>-2.3682452487689218</c:v>
                </c:pt>
                <c:pt idx="416">
                  <c:v>-2.3624525656519419</c:v>
                </c:pt>
                <c:pt idx="417">
                  <c:v>-2.3566885878585548</c:v>
                </c:pt>
                <c:pt idx="418">
                  <c:v>-2.3509530992020178</c:v>
                </c:pt>
                <c:pt idx="419">
                  <c:v>-2.3452458856950691</c:v>
                </c:pt>
                <c:pt idx="420">
                  <c:v>-2.3395667355215832</c:v>
                </c:pt>
                <c:pt idx="421">
                  <c:v>-2.3339154390086856</c:v>
                </c:pt>
                <c:pt idx="422">
                  <c:v>-2.3282917885993006</c:v>
                </c:pt>
                <c:pt idx="423">
                  <c:v>-2.3226955788251265</c:v>
                </c:pt>
                <c:pt idx="424">
                  <c:v>-2.3171266062800262</c:v>
                </c:pt>
                <c:pt idx="425">
                  <c:v>-2.3115846695938345</c:v>
                </c:pt>
                <c:pt idx="426">
                  <c:v>-2.3060695694065663</c:v>
                </c:pt>
                <c:pt idx="427">
                  <c:v>-2.3005811083430214</c:v>
                </c:pt>
                <c:pt idx="428">
                  <c:v>-2.2951190909877797</c:v>
                </c:pt>
                <c:pt idx="429">
                  <c:v>-2.2896833238605798</c:v>
                </c:pt>
                <c:pt idx="430">
                  <c:v>-2.2842736153920744</c:v>
                </c:pt>
                <c:pt idx="431">
                  <c:v>-2.2788897758999496</c:v>
                </c:pt>
                <c:pt idx="432">
                  <c:v>-2.2735316175654035</c:v>
                </c:pt>
                <c:pt idx="433">
                  <c:v>-2.2681989544100007</c:v>
                </c:pt>
                <c:pt idx="434">
                  <c:v>-2.2628916022728474</c:v>
                </c:pt>
                <c:pt idx="435">
                  <c:v>-2.2576093787881293</c:v>
                </c:pt>
                <c:pt idx="436">
                  <c:v>-2.2523521033629876</c:v>
                </c:pt>
                <c:pt idx="437">
                  <c:v>-2.2471195971557085</c:v>
                </c:pt>
                <c:pt idx="438">
                  <c:v>-2.2419116830542567</c:v>
                </c:pt>
                <c:pt idx="439">
                  <c:v>-2.2367281856551156</c:v>
                </c:pt>
                <c:pt idx="440">
                  <c:v>-2.23156893124245</c:v>
                </c:pt>
                <c:pt idx="441">
                  <c:v>-2.2264337477675804</c:v>
                </c:pt>
                <c:pt idx="442">
                  <c:v>-2.221322464828738</c:v>
                </c:pt>
                <c:pt idx="443">
                  <c:v>-2.2162349136511508</c:v>
                </c:pt>
                <c:pt idx="444">
                  <c:v>-2.2111709270673887</c:v>
                </c:pt>
                <c:pt idx="445">
                  <c:v>-2.2061303394980318</c:v>
                </c:pt>
                <c:pt idx="446">
                  <c:v>-2.2011129869325825</c:v>
                </c:pt>
                <c:pt idx="447">
                  <c:v>-2.1961187069106876</c:v>
                </c:pt>
                <c:pt idx="448">
                  <c:v>-2.1911473385036109</c:v>
                </c:pt>
                <c:pt idx="449">
                  <c:v>-2.1861987222959973</c:v>
                </c:pt>
                <c:pt idx="450">
                  <c:v>-2.1812727003678738</c:v>
                </c:pt>
                <c:pt idx="451">
                  <c:v>-2.1763691162769288</c:v>
                </c:pt>
                <c:pt idx="452">
                  <c:v>-2.171487815041039</c:v>
                </c:pt>
                <c:pt idx="453">
                  <c:v>-2.166628643121054</c:v>
                </c:pt>
                <c:pt idx="454">
                  <c:v>-2.1617914484038101</c:v>
                </c:pt>
                <c:pt idx="455">
                  <c:v>-2.1569760801854096</c:v>
                </c:pt>
                <c:pt idx="456">
                  <c:v>-2.1521823891547163</c:v>
                </c:pt>
                <c:pt idx="457">
                  <c:v>-2.1474102273771023</c:v>
                </c:pt>
                <c:pt idx="458">
                  <c:v>-2.1426594482784131</c:v>
                </c:pt>
                <c:pt idx="459">
                  <c:v>-2.1379299066291653</c:v>
                </c:pt>
                <c:pt idx="460">
                  <c:v>-2.1332214585289626</c:v>
                </c:pt>
                <c:pt idx="461">
                  <c:v>-2.1285339613911356</c:v>
                </c:pt>
                <c:pt idx="462">
                  <c:v>-2.1238672739275981</c:v>
                </c:pt>
                <c:pt idx="463">
                  <c:v>-2.1192212561338954</c:v>
                </c:pt>
                <c:pt idx="464">
                  <c:v>-2.1145957692745019</c:v>
                </c:pt>
                <c:pt idx="465">
                  <c:v>-2.1099906758682745</c:v>
                </c:pt>
                <c:pt idx="466">
                  <c:v>-2.1054058396741464</c:v>
                </c:pt>
                <c:pt idx="467">
                  <c:v>-2.100841125676995</c:v>
                </c:pt>
                <c:pt idx="468">
                  <c:v>-2.0962964000737196</c:v>
                </c:pt>
                <c:pt idx="469">
                  <c:v>-2.0917715302595026</c:v>
                </c:pt>
                <c:pt idx="470">
                  <c:v>-2.0872663848142601</c:v>
                </c:pt>
                <c:pt idx="471">
                  <c:v>-2.0827808334892781</c:v>
                </c:pt>
                <c:pt idx="472">
                  <c:v>-2.0783147471940415</c:v>
                </c:pt>
                <c:pt idx="473">
                  <c:v>-2.073867997983224</c:v>
                </c:pt>
                <c:pt idx="474">
                  <c:v>-2.0694404590438671</c:v>
                </c:pt>
                <c:pt idx="475">
                  <c:v>-2.0650320046827373</c:v>
                </c:pt>
                <c:pt idx="476">
                  <c:v>-2.0606425103138379</c:v>
                </c:pt>
                <c:pt idx="477">
                  <c:v>-2.0562718524461063</c:v>
                </c:pt>
                <c:pt idx="478">
                  <c:v>-2.0519199086712683</c:v>
                </c:pt>
                <c:pt idx="479">
                  <c:v>-2.0475865576518553</c:v>
                </c:pt>
                <c:pt idx="480">
                  <c:v>-2.043271679109385</c:v>
                </c:pt>
                <c:pt idx="481">
                  <c:v>-2.0389751538127028</c:v>
                </c:pt>
                <c:pt idx="482">
                  <c:v>-2.0346968635664684</c:v>
                </c:pt>
                <c:pt idx="483">
                  <c:v>-2.0304366911998062</c:v>
                </c:pt>
                <c:pt idx="484">
                  <c:v>-2.026194520555102</c:v>
                </c:pt>
                <c:pt idx="485">
                  <c:v>-2.0219702364769505</c:v>
                </c:pt>
                <c:pt idx="486">
                  <c:v>-2.0177637248012381</c:v>
                </c:pt>
                <c:pt idx="487">
                  <c:v>-2.0135748723443876</c:v>
                </c:pt>
                <c:pt idx="488">
                  <c:v>-2.0094035668927326</c:v>
                </c:pt>
                <c:pt idx="489">
                  <c:v>-2.0052496971920313</c:v>
                </c:pt>
                <c:pt idx="490">
                  <c:v>-2.0011131529371209</c:v>
                </c:pt>
                <c:pt idx="491">
                  <c:v>-1.9969938247617047</c:v>
                </c:pt>
                <c:pt idx="492">
                  <c:v>-1.9928916042282765</c:v>
                </c:pt>
                <c:pt idx="493">
                  <c:v>-1.9888063838181709</c:v>
                </c:pt>
                <c:pt idx="494">
                  <c:v>-1.9847380569217441</c:v>
                </c:pt>
                <c:pt idx="495">
                  <c:v>-1.9806865178286801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D2-4118-BED5-6444CCC5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[3]演算部!$AQ$33:$AQ$528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[3]演算部!$AR$33:$AR$528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2-4118-BED5-6444CCC5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16042944742068141"/>
          <c:y val="0.13457076566125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75542066292131"/>
          <c:y val="5.1392294060690222E-2"/>
          <c:w val="0.78091955628166654"/>
          <c:h val="0.8302376820066865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演算部!$CF$33:$CF$528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4E-46CC-9D7F-812C05CA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411984"/>
        <c:axId val="931410320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演算部!$CH$33:$CH$528</c:f>
              <c:numCache>
                <c:formatCode>General</c:formatCode>
                <c:ptCount val="496"/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4E-46CC-9D7F-812C05CA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990720"/>
        <c:axId val="1155993216"/>
      </c:scatterChart>
      <c:valAx>
        <c:axId val="93141198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854888240361448"/>
              <c:y val="0.90457058296947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0320"/>
        <c:crossesAt val="-80"/>
        <c:crossBetween val="midCat"/>
      </c:valAx>
      <c:valAx>
        <c:axId val="931410320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1.1115696816753392E-3"/>
              <c:y val="0.362102782395820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1984"/>
        <c:crossesAt val="0.1"/>
        <c:crossBetween val="midCat"/>
      </c:valAx>
      <c:valAx>
        <c:axId val="11559932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55990720"/>
        <c:crosses val="max"/>
        <c:crossBetween val="midCat"/>
      </c:valAx>
      <c:valAx>
        <c:axId val="115599072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93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012225254243396"/>
          <c:y val="0.41295248186784084"/>
          <c:w val="0.24431190838444294"/>
          <c:h val="0.1694141074593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 sz="1050"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5564050556965627"/>
          <c:y val="0.10248445951918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47310827723474"/>
          <c:y val="5.0020779329390704E-2"/>
          <c:w val="0.76858992095657586"/>
          <c:h val="0.84580963837853618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演算部!$CE$33:$CE$553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演算部!$CK$33:$CK$553</c:f>
              <c:numCache>
                <c:formatCode>General</c:formatCode>
                <c:ptCount val="521"/>
                <c:pt idx="0">
                  <c:v>-1.2394471101319571E-5</c:v>
                </c:pt>
                <c:pt idx="1">
                  <c:v>-1.8901421181714469E-5</c:v>
                </c:pt>
                <c:pt idx="2">
                  <c:v>-2.6049285925901927E-5</c:v>
                </c:pt>
                <c:pt idx="3">
                  <c:v>-3.312500583097167E-5</c:v>
                </c:pt>
                <c:pt idx="4">
                  <c:v>-3.934312901527903E-5</c:v>
                </c:pt>
                <c:pt idx="5">
                  <c:v>-4.3943345223429178E-5</c:v>
                </c:pt>
                <c:pt idx="6">
                  <c:v>-4.6290307683983976E-5</c:v>
                </c:pt>
                <c:pt idx="7">
                  <c:v>-4.5966833935662997E-5</c:v>
                </c:pt>
                <c:pt idx="8">
                  <c:v>-4.2851022814839007E-5</c:v>
                </c:pt>
                <c:pt idx="9">
                  <c:v>-3.7167737018818363E-5</c:v>
                </c:pt>
                <c:pt idx="10">
                  <c:v>-2.9505434559813887E-5</c:v>
                </c:pt>
                <c:pt idx="11">
                  <c:v>-2.0790677412373008E-5</c:v>
                </c:pt>
                <c:pt idx="12">
                  <c:v>-1.2215021165262298E-5</c:v>
                </c:pt>
                <c:pt idx="13">
                  <c:v>-5.1126338810243492E-6</c:v>
                </c:pt>
                <c:pt idx="14">
                  <c:v>-7.9213773798431072E-7</c:v>
                </c:pt>
                <c:pt idx="15">
                  <c:v>-3.3299089009940606E-7</c:v>
                </c:pt>
                <c:pt idx="16">
                  <c:v>-4.3652686509256994E-6</c:v>
                </c:pt>
                <c:pt idx="17">
                  <c:v>-1.286172437674264E-5</c:v>
                </c:pt>
                <c:pt idx="18">
                  <c:v>-2.4981774734884356E-5</c:v>
                </c:pt>
                <c:pt idx="19">
                  <c:v>-3.901699213479267E-5</c:v>
                </c:pt>
                <c:pt idx="20">
                  <c:v>-5.2493914591863459E-5</c:v>
                </c:pt>
                <c:pt idx="21">
                  <c:v>-5.8113051995682944E-5</c:v>
                </c:pt>
                <c:pt idx="22">
                  <c:v>-6.2487658252436337E-5</c:v>
                </c:pt>
                <c:pt idx="23">
                  <c:v>-6.5273466512626215E-5</c:v>
                </c:pt>
                <c:pt idx="24">
                  <c:v>-6.6181397886718943E-5</c:v>
                </c:pt>
                <c:pt idx="25">
                  <c:v>-6.5007065992303198E-5</c:v>
                </c:pt>
                <c:pt idx="26">
                  <c:v>-6.1661442624826864E-5</c:v>
                </c:pt>
                <c:pt idx="27">
                  <c:v>-5.6200596116690201E-5</c:v>
                </c:pt>
                <c:pt idx="28">
                  <c:v>-4.885162140060639E-5</c:v>
                </c:pt>
                <c:pt idx="29">
                  <c:v>-4.0030979273645743E-5</c:v>
                </c:pt>
                <c:pt idx="30">
                  <c:v>-3.0350499649946105E-5</c:v>
                </c:pt>
                <c:pt idx="31">
                  <c:v>-2.0605375837654032E-5</c:v>
                </c:pt>
                <c:pt idx="32">
                  <c:v>-1.1737757050227724E-5</c:v>
                </c:pt>
                <c:pt idx="33">
                  <c:v>-4.7693237121965242E-6</c:v>
                </c:pt>
                <c:pt idx="34">
                  <c:v>-6.9696679023169832E-7</c:v>
                </c:pt>
                <c:pt idx="35">
                  <c:v>-3.4809951441784838E-7</c:v>
                </c:pt>
                <c:pt idx="36">
                  <c:v>-4.1972651476109618E-6</c:v>
                </c:pt>
                <c:pt idx="37">
                  <c:v>-1.2155084358612965E-5</c:v>
                </c:pt>
                <c:pt idx="38">
                  <c:v>-2.3356284719372358E-5</c:v>
                </c:pt>
                <c:pt idx="39">
                  <c:v>-3.5998216135236238E-5</c:v>
                </c:pt>
                <c:pt idx="40">
                  <c:v>-4.7317824434502147E-5</c:v>
                </c:pt>
                <c:pt idx="41">
                  <c:v>-5.3845790479723972E-5</c:v>
                </c:pt>
                <c:pt idx="42">
                  <c:v>-5.2140304063211193E-5</c:v>
                </c:pt>
                <c:pt idx="43">
                  <c:v>-4.0268465754646156E-5</c:v>
                </c:pt>
                <c:pt idx="44">
                  <c:v>-2.0333285082138079E-5</c:v>
                </c:pt>
                <c:pt idx="45">
                  <c:v>-2.2383021818264839E-6</c:v>
                </c:pt>
                <c:pt idx="46">
                  <c:v>-8.3907177363640344E-6</c:v>
                </c:pt>
                <c:pt idx="47">
                  <c:v>-7.7568507129778099E-5</c:v>
                </c:pt>
                <c:pt idx="48">
                  <c:v>-2.6229084920232146E-4</c:v>
                </c:pt>
                <c:pt idx="49">
                  <c:v>-6.0431932038049153E-4</c:v>
                </c:pt>
                <c:pt idx="50">
                  <c:v>-1.0490789692480385E-3</c:v>
                </c:pt>
                <c:pt idx="51">
                  <c:v>-1.2012299721692349E-3</c:v>
                </c:pt>
                <c:pt idx="52">
                  <c:v>-3.2083354790468307E-4</c:v>
                </c:pt>
                <c:pt idx="53">
                  <c:v>-6.0371218441655494E-3</c:v>
                </c:pt>
                <c:pt idx="54">
                  <c:v>-2.0107393021813427E-2</c:v>
                </c:pt>
                <c:pt idx="55">
                  <c:v>-5.0461669851030531E-2</c:v>
                </c:pt>
                <c:pt idx="56">
                  <c:v>-0.11096220281645515</c:v>
                </c:pt>
                <c:pt idx="57">
                  <c:v>-0.2248853609856255</c:v>
                </c:pt>
                <c:pt idx="58">
                  <c:v>-0.42936220575525658</c:v>
                </c:pt>
                <c:pt idx="59">
                  <c:v>-0.77920797256548047</c:v>
                </c:pt>
                <c:pt idx="60">
                  <c:v>-1.3451548886614064</c:v>
                </c:pt>
                <c:pt idx="61">
                  <c:v>-2.1957238749267609</c:v>
                </c:pt>
                <c:pt idx="62">
                  <c:v>-3.3497445109840989</c:v>
                </c:pt>
                <c:pt idx="63">
                  <c:v>-4.7186103329277778</c:v>
                </c:pt>
                <c:pt idx="64">
                  <c:v>-6.1659244145262626</c:v>
                </c:pt>
                <c:pt idx="65">
                  <c:v>-7.746598148273268</c:v>
                </c:pt>
                <c:pt idx="66">
                  <c:v>-9.7078155754162196</c:v>
                </c:pt>
                <c:pt idx="67">
                  <c:v>-12.226309008565563</c:v>
                </c:pt>
                <c:pt idx="68">
                  <c:v>-15.402039498784781</c:v>
                </c:pt>
                <c:pt idx="69">
                  <c:v>-19.43754097954616</c:v>
                </c:pt>
                <c:pt idx="70">
                  <c:v>-24.953115305436803</c:v>
                </c:pt>
                <c:pt idx="71">
                  <c:v>-40.642590466165473</c:v>
                </c:pt>
                <c:pt idx="72">
                  <c:v>-27.750896529475199</c:v>
                </c:pt>
                <c:pt idx="73">
                  <c:v>-25.778507352964233</c:v>
                </c:pt>
                <c:pt idx="74">
                  <c:v>-26.044920922927147</c:v>
                </c:pt>
                <c:pt idx="75">
                  <c:v>-27.483288740361754</c:v>
                </c:pt>
                <c:pt idx="76">
                  <c:v>-29.8545875261756</c:v>
                </c:pt>
                <c:pt idx="77">
                  <c:v>-33.317653012111585</c:v>
                </c:pt>
                <c:pt idx="78">
                  <c:v>-38.746404998283793</c:v>
                </c:pt>
                <c:pt idx="79">
                  <c:v>-52.043597016839477</c:v>
                </c:pt>
                <c:pt idx="80">
                  <c:v>-45.244804496238189</c:v>
                </c:pt>
                <c:pt idx="81">
                  <c:v>-38.13405797884861</c:v>
                </c:pt>
                <c:pt idx="82">
                  <c:v>-34.704234254879225</c:v>
                </c:pt>
                <c:pt idx="83">
                  <c:v>-32.544805487439035</c:v>
                </c:pt>
                <c:pt idx="84">
                  <c:v>-31.032962869145599</c:v>
                </c:pt>
                <c:pt idx="85">
                  <c:v>-29.914930471730749</c:v>
                </c:pt>
                <c:pt idx="86">
                  <c:v>-29.063906888422455</c:v>
                </c:pt>
                <c:pt idx="87">
                  <c:v>-28.408428692043522</c:v>
                </c:pt>
                <c:pt idx="88">
                  <c:v>-27.904732981736121</c:v>
                </c:pt>
                <c:pt idx="89">
                  <c:v>-27.52426189464893</c:v>
                </c:pt>
                <c:pt idx="90">
                  <c:v>-27.247397625907123</c:v>
                </c:pt>
                <c:pt idx="91">
                  <c:v>-27.060087903030777</c:v>
                </c:pt>
                <c:pt idx="92">
                  <c:v>-26.951929610387005</c:v>
                </c:pt>
                <c:pt idx="93">
                  <c:v>-26.915034455316402</c:v>
                </c:pt>
                <c:pt idx="94">
                  <c:v>-26.943334694641578</c:v>
                </c:pt>
                <c:pt idx="95">
                  <c:v>-27.032147031569135</c:v>
                </c:pt>
                <c:pt idx="96">
                  <c:v>-27.17789432652074</c:v>
                </c:pt>
                <c:pt idx="97">
                  <c:v>-27.377928336786624</c:v>
                </c:pt>
                <c:pt idx="98">
                  <c:v>-27.630420994236552</c:v>
                </c:pt>
                <c:pt idx="99">
                  <c:v>-27.934305913471867</c:v>
                </c:pt>
                <c:pt idx="100">
                  <c:v>-28.289260648768234</c:v>
                </c:pt>
                <c:pt idx="101">
                  <c:v>-28.695726310833592</c:v>
                </c:pt>
                <c:pt idx="102">
                  <c:v>-29.154966112000949</c:v>
                </c:pt>
                <c:pt idx="103">
                  <c:v>-29.669169400610329</c:v>
                </c:pt>
                <c:pt idx="104">
                  <c:v>-30.241613912727022</c:v>
                </c:pt>
                <c:pt idx="105">
                  <c:v>-30.876907815383149</c:v>
                </c:pt>
                <c:pt idx="106">
                  <c:v>-31.581347077030784</c:v>
                </c:pt>
                <c:pt idx="107">
                  <c:v>-32.363447219445881</c:v>
                </c:pt>
                <c:pt idx="108">
                  <c:v>-33.234750303088745</c:v>
                </c:pt>
                <c:pt idx="109">
                  <c:v>-34.211086323316408</c:v>
                </c:pt>
                <c:pt idx="110">
                  <c:v>-35.314623844624592</c:v>
                </c:pt>
                <c:pt idx="111">
                  <c:v>-36.577376168275023</c:v>
                </c:pt>
                <c:pt idx="112">
                  <c:v>-38.047597673082848</c:v>
                </c:pt>
                <c:pt idx="113">
                  <c:v>-39.802488453917327</c:v>
                </c:pt>
                <c:pt idx="114">
                  <c:v>-41.976531763313851</c:v>
                </c:pt>
                <c:pt idx="115">
                  <c:v>-44.836308396287343</c:v>
                </c:pt>
                <c:pt idx="116">
                  <c:v>-49.040344024201616</c:v>
                </c:pt>
                <c:pt idx="117">
                  <c:v>-57.248030724393985</c:v>
                </c:pt>
                <c:pt idx="118">
                  <c:v>-62.581329702008546</c:v>
                </c:pt>
                <c:pt idx="119">
                  <c:v>-51.018260747816385</c:v>
                </c:pt>
                <c:pt idx="120">
                  <c:v>-46.314661345276996</c:v>
                </c:pt>
                <c:pt idx="121">
                  <c:v>-43.344316523630127</c:v>
                </c:pt>
                <c:pt idx="122">
                  <c:v>-41.186414599969012</c:v>
                </c:pt>
                <c:pt idx="123">
                  <c:v>-39.502612769104374</c:v>
                </c:pt>
                <c:pt idx="124">
                  <c:v>-38.130298093252598</c:v>
                </c:pt>
                <c:pt idx="125">
                  <c:v>-36.978616755627023</c:v>
                </c:pt>
                <c:pt idx="126">
                  <c:v>-35.991580636615637</c:v>
                </c:pt>
                <c:pt idx="127">
                  <c:v>-35.132208977199561</c:v>
                </c:pt>
                <c:pt idx="128">
                  <c:v>-34.374775224951229</c:v>
                </c:pt>
                <c:pt idx="129">
                  <c:v>-33.70064563314336</c:v>
                </c:pt>
                <c:pt idx="130">
                  <c:v>-33.095880950071432</c:v>
                </c:pt>
                <c:pt idx="131">
                  <c:v>-32.549774285028043</c:v>
                </c:pt>
                <c:pt idx="132">
                  <c:v>-32.05391810006725</c:v>
                </c:pt>
                <c:pt idx="133">
                  <c:v>-31.601585892403349</c:v>
                </c:pt>
                <c:pt idx="134">
                  <c:v>-31.187309144319801</c:v>
                </c:pt>
                <c:pt idx="135">
                  <c:v>-30.806579867476298</c:v>
                </c:pt>
                <c:pt idx="136">
                  <c:v>-30.455636456384777</c:v>
                </c:pt>
                <c:pt idx="137">
                  <c:v>-30.131306300723686</c:v>
                </c:pt>
                <c:pt idx="138">
                  <c:v>-29.830887985288278</c:v>
                </c:pt>
                <c:pt idx="139">
                  <c:v>-29.552061679781577</c:v>
                </c:pt>
                <c:pt idx="140">
                  <c:v>-29.292819976588063</c:v>
                </c:pt>
                <c:pt idx="141">
                  <c:v>-29.051413808706549</c:v>
                </c:pt>
                <c:pt idx="142">
                  <c:v>-28.826309656590347</c:v>
                </c:pt>
                <c:pt idx="143">
                  <c:v>-28.616155321189829</c:v>
                </c:pt>
                <c:pt idx="144">
                  <c:v>-28.419752277947484</c:v>
                </c:pt>
                <c:pt idx="145">
                  <c:v>-28.236033144102013</c:v>
                </c:pt>
                <c:pt idx="146">
                  <c:v>-28.064043160383459</c:v>
                </c:pt>
                <c:pt idx="147">
                  <c:v>-27.902924854772259</c:v>
                </c:pt>
                <c:pt idx="148">
                  <c:v>-27.751905250935391</c:v>
                </c:pt>
                <c:pt idx="149">
                  <c:v>-27.610285128474477</c:v>
                </c:pt>
                <c:pt idx="150">
                  <c:v>-27.477429950245835</c:v>
                </c:pt>
                <c:pt idx="151">
                  <c:v>-27.352762153893959</c:v>
                </c:pt>
                <c:pt idx="152">
                  <c:v>-27.235754567197063</c:v>
                </c:pt>
                <c:pt idx="153">
                  <c:v>-27.125924754999112</c:v>
                </c:pt>
                <c:pt idx="154">
                  <c:v>-27.022830142955755</c:v>
                </c:pt>
                <c:pt idx="155">
                  <c:v>-26.926063792580241</c:v>
                </c:pt>
                <c:pt idx="156">
                  <c:v>-26.835250725247612</c:v>
                </c:pt>
                <c:pt idx="157">
                  <c:v>-26.750044711127412</c:v>
                </c:pt>
                <c:pt idx="158">
                  <c:v>-26.670125453757095</c:v>
                </c:pt>
                <c:pt idx="159">
                  <c:v>-26.595196112761595</c:v>
                </c:pt>
                <c:pt idx="160">
                  <c:v>-26.5249811167612</c:v>
                </c:pt>
                <c:pt idx="161">
                  <c:v>-26.459224226348596</c:v>
                </c:pt>
                <c:pt idx="162">
                  <c:v>-26.39768681334133</c:v>
                </c:pt>
                <c:pt idx="163">
                  <c:v>-26.340146327749629</c:v>
                </c:pt>
                <c:pt idx="164">
                  <c:v>-26.286394928262027</c:v>
                </c:pt>
                <c:pt idx="165">
                  <c:v>-26.236238255601215</c:v>
                </c:pt>
                <c:pt idx="166">
                  <c:v>-26.189494331104942</c:v>
                </c:pt>
                <c:pt idx="167">
                  <c:v>-26.145992565423665</c:v>
                </c:pt>
                <c:pt idx="168">
                  <c:v>-26.105572864262257</c:v>
                </c:pt>
                <c:pt idx="169">
                  <c:v>-26.068084819947966</c:v>
                </c:pt>
                <c:pt idx="170">
                  <c:v>-26.033386979052739</c:v>
                </c:pt>
                <c:pt idx="171">
                  <c:v>-26.001346177598322</c:v>
                </c:pt>
                <c:pt idx="172">
                  <c:v>-25.971836936451318</c:v>
                </c:pt>
                <c:pt idx="173">
                  <c:v>-25.944740910470088</c:v>
                </c:pt>
                <c:pt idx="174">
                  <c:v>-25.91994638571872</c:v>
                </c:pt>
                <c:pt idx="175">
                  <c:v>-25.897347819801794</c:v>
                </c:pt>
                <c:pt idx="176">
                  <c:v>-25.876845420931858</c:v>
                </c:pt>
                <c:pt idx="177">
                  <c:v>-25.858344761862682</c:v>
                </c:pt>
                <c:pt idx="178">
                  <c:v>-25.841756425274184</c:v>
                </c:pt>
                <c:pt idx="179">
                  <c:v>-25.826995677576182</c:v>
                </c:pt>
                <c:pt idx="180">
                  <c:v>-25.81398216843634</c:v>
                </c:pt>
                <c:pt idx="181">
                  <c:v>-25.802639653623526</c:v>
                </c:pt>
                <c:pt idx="182">
                  <c:v>-25.792895739048376</c:v>
                </c:pt>
                <c:pt idx="183">
                  <c:v>-25.78468164406226</c:v>
                </c:pt>
                <c:pt idx="184">
                  <c:v>-25.777931982310712</c:v>
                </c:pt>
                <c:pt idx="185">
                  <c:v>-25.772584558609545</c:v>
                </c:pt>
                <c:pt idx="186">
                  <c:v>-25.768580180451597</c:v>
                </c:pt>
                <c:pt idx="187">
                  <c:v>-25.765862482906499</c:v>
                </c:pt>
                <c:pt idx="188">
                  <c:v>-25.764377765784108</c:v>
                </c:pt>
                <c:pt idx="189">
                  <c:v>-25.764074842055059</c:v>
                </c:pt>
                <c:pt idx="190">
                  <c:v>-25.764904896611473</c:v>
                </c:pt>
                <c:pt idx="191">
                  <c:v>-25.76682135452522</c:v>
                </c:pt>
                <c:pt idx="192">
                  <c:v>-25.769779758070783</c:v>
                </c:pt>
                <c:pt idx="193">
                  <c:v>-25.77373765181299</c:v>
                </c:pt>
                <c:pt idx="194">
                  <c:v>-25.778654475132164</c:v>
                </c:pt>
                <c:pt idx="195">
                  <c:v>-25.784491461644556</c:v>
                </c:pt>
                <c:pt idx="196">
                  <c:v>-25.79121154496849</c:v>
                </c:pt>
                <c:pt idx="197">
                  <c:v>-25.798779270392718</c:v>
                </c:pt>
                <c:pt idx="198">
                  <c:v>-25.807160711988345</c:v>
                </c:pt>
                <c:pt idx="199">
                  <c:v>-25.816323394795138</c:v>
                </c:pt>
                <c:pt idx="200">
                  <c:v>-25.826236221696739</c:v>
                </c:pt>
                <c:pt idx="201">
                  <c:v>-25.836869404667606</c:v>
                </c:pt>
                <c:pt idx="202">
                  <c:v>-25.848194400087181</c:v>
                </c:pt>
                <c:pt idx="203">
                  <c:v>-25.860183847815328</c:v>
                </c:pt>
                <c:pt idx="204">
                  <c:v>-25.872811513811676</c:v>
                </c:pt>
                <c:pt idx="205">
                  <c:v>-25.886052236029855</c:v>
                </c:pt>
                <c:pt idx="206">
                  <c:v>-25.899881873367676</c:v>
                </c:pt>
                <c:pt idx="207">
                  <c:v>-25.914277257497641</c:v>
                </c:pt>
                <c:pt idx="208">
                  <c:v>-25.929216147353991</c:v>
                </c:pt>
                <c:pt idx="209">
                  <c:v>-25.944677186134818</c:v>
                </c:pt>
                <c:pt idx="210">
                  <c:v>-25.960639860637396</c:v>
                </c:pt>
                <c:pt idx="211">
                  <c:v>-25.977084462784241</c:v>
                </c:pt>
                <c:pt idx="212">
                  <c:v>-25.993992053218964</c:v>
                </c:pt>
                <c:pt idx="213">
                  <c:v>-26.011344426806428</c:v>
                </c:pt>
                <c:pt idx="214">
                  <c:v>-26.029124079966266</c:v>
                </c:pt>
                <c:pt idx="215">
                  <c:v>-26.047314179686808</c:v>
                </c:pt>
                <c:pt idx="216">
                  <c:v>-26.065898534140395</c:v>
                </c:pt>
                <c:pt idx="217">
                  <c:v>-26.084861564806197</c:v>
                </c:pt>
                <c:pt idx="218">
                  <c:v>-26.104188279993696</c:v>
                </c:pt>
                <c:pt idx="219">
                  <c:v>-26.123864249704056</c:v>
                </c:pt>
                <c:pt idx="220">
                  <c:v>-26.143875581735962</c:v>
                </c:pt>
                <c:pt idx="221">
                  <c:v>-26.164208898980771</c:v>
                </c:pt>
                <c:pt idx="222">
                  <c:v>-26.184851317816722</c:v>
                </c:pt>
                <c:pt idx="223">
                  <c:v>-26.205790427565859</c:v>
                </c:pt>
                <c:pt idx="224">
                  <c:v>-26.227014270927839</c:v>
                </c:pt>
                <c:pt idx="225">
                  <c:v>-26.248511325364198</c:v>
                </c:pt>
                <c:pt idx="226">
                  <c:v>-26.270270485350796</c:v>
                </c:pt>
                <c:pt idx="227">
                  <c:v>-26.292281045477925</c:v>
                </c:pt>
                <c:pt idx="228">
                  <c:v>-26.314532684333344</c:v>
                </c:pt>
                <c:pt idx="229">
                  <c:v>-26.337015449134181</c:v>
                </c:pt>
                <c:pt idx="230">
                  <c:v>-26.359719741064971</c:v>
                </c:pt>
                <c:pt idx="231">
                  <c:v>-26.382636301295086</c:v>
                </c:pt>
                <c:pt idx="232">
                  <c:v>-26.405756197615759</c:v>
                </c:pt>
                <c:pt idx="233">
                  <c:v>-26.429070811688625</c:v>
                </c:pt>
                <c:pt idx="234">
                  <c:v>-26.452571826866027</c:v>
                </c:pt>
                <c:pt idx="235">
                  <c:v>-26.476251216547737</c:v>
                </c:pt>
                <c:pt idx="236">
                  <c:v>-26.500101233052142</c:v>
                </c:pt>
                <c:pt idx="237">
                  <c:v>-26.524114396978284</c:v>
                </c:pt>
                <c:pt idx="238">
                  <c:v>-26.548283487028911</c:v>
                </c:pt>
                <c:pt idx="239">
                  <c:v>-26.572601530273396</c:v>
                </c:pt>
                <c:pt idx="240">
                  <c:v>-26.597061792829777</c:v>
                </c:pt>
                <c:pt idx="241">
                  <c:v>-26.621657770944079</c:v>
                </c:pt>
                <c:pt idx="242">
                  <c:v>-26.646383182452734</c:v>
                </c:pt>
                <c:pt idx="243">
                  <c:v>-26.671231958592905</c:v>
                </c:pt>
                <c:pt idx="244">
                  <c:v>-26.696198236174055</c:v>
                </c:pt>
                <c:pt idx="245">
                  <c:v>-26.721276350054488</c:v>
                </c:pt>
                <c:pt idx="246">
                  <c:v>-26.746460825949821</c:v>
                </c:pt>
                <c:pt idx="247">
                  <c:v>-26.771746373520013</c:v>
                </c:pt>
                <c:pt idx="248">
                  <c:v>-26.797127879750157</c:v>
                </c:pt>
                <c:pt idx="249">
                  <c:v>-26.822600402599065</c:v>
                </c:pt>
                <c:pt idx="250">
                  <c:v>-26.848159164896757</c:v>
                </c:pt>
                <c:pt idx="251">
                  <c:v>-26.87379954849613</c:v>
                </c:pt>
                <c:pt idx="252">
                  <c:v>-26.899517088654928</c:v>
                </c:pt>
                <c:pt idx="253">
                  <c:v>-26.925307468640494</c:v>
                </c:pt>
                <c:pt idx="254">
                  <c:v>-26.951166514545672</c:v>
                </c:pt>
                <c:pt idx="255">
                  <c:v>-26.977090190317593</c:v>
                </c:pt>
                <c:pt idx="256">
                  <c:v>-27.003074592963575</c:v>
                </c:pt>
                <c:pt idx="257">
                  <c:v>-27.029115947965824</c:v>
                </c:pt>
                <c:pt idx="258">
                  <c:v>-27.055210604850672</c:v>
                </c:pt>
                <c:pt idx="259">
                  <c:v>-27.081355032943438</c:v>
                </c:pt>
                <c:pt idx="260">
                  <c:v>-27.107545817282968</c:v>
                </c:pt>
                <c:pt idx="261">
                  <c:v>-27.133779654687949</c:v>
                </c:pt>
                <c:pt idx="262">
                  <c:v>-27.160053349972742</c:v>
                </c:pt>
                <c:pt idx="263">
                  <c:v>-27.186363812308656</c:v>
                </c:pt>
                <c:pt idx="264">
                  <c:v>-27.212708051719396</c:v>
                </c:pt>
                <c:pt idx="265">
                  <c:v>-27.239083175710647</c:v>
                </c:pt>
                <c:pt idx="266">
                  <c:v>-27.265486386017894</c:v>
                </c:pt>
                <c:pt idx="267">
                  <c:v>-27.291914975480051</c:v>
                </c:pt>
                <c:pt idx="268">
                  <c:v>-27.318366325028869</c:v>
                </c:pt>
                <c:pt idx="269">
                  <c:v>-27.344837900780572</c:v>
                </c:pt>
                <c:pt idx="270">
                  <c:v>-27.37132725124669</c:v>
                </c:pt>
                <c:pt idx="271">
                  <c:v>-27.397832004632193</c:v>
                </c:pt>
                <c:pt idx="272">
                  <c:v>-27.42434986623838</c:v>
                </c:pt>
                <c:pt idx="273">
                  <c:v>-27.45087861595929</c:v>
                </c:pt>
                <c:pt idx="274">
                  <c:v>-27.477416105867203</c:v>
                </c:pt>
                <c:pt idx="275">
                  <c:v>-27.503960257875523</c:v>
                </c:pt>
                <c:pt idx="276">
                  <c:v>-27.530509061505182</c:v>
                </c:pt>
                <c:pt idx="277">
                  <c:v>-27.557060571705033</c:v>
                </c:pt>
                <c:pt idx="278">
                  <c:v>-27.583612906765282</c:v>
                </c:pt>
                <c:pt idx="279">
                  <c:v>-27.610164246298741</c:v>
                </c:pt>
                <c:pt idx="280">
                  <c:v>-27.636712829293231</c:v>
                </c:pt>
                <c:pt idx="281">
                  <c:v>-27.663256952230387</c:v>
                </c:pt>
                <c:pt idx="282">
                  <c:v>-27.689794967268185</c:v>
                </c:pt>
                <c:pt idx="283">
                  <c:v>-27.716325280490718</c:v>
                </c:pt>
                <c:pt idx="284">
                  <c:v>-27.742846350217715</c:v>
                </c:pt>
                <c:pt idx="285">
                  <c:v>-27.769356685359771</c:v>
                </c:pt>
                <c:pt idx="286">
                  <c:v>-27.795854843850108</c:v>
                </c:pt>
                <c:pt idx="287">
                  <c:v>-27.822339431110926</c:v>
                </c:pt>
                <c:pt idx="288">
                  <c:v>-27.848809098579782</c:v>
                </c:pt>
                <c:pt idx="289">
                  <c:v>-27.875262542288326</c:v>
                </c:pt>
                <c:pt idx="290">
                  <c:v>-27.901698501475508</c:v>
                </c:pt>
                <c:pt idx="291">
                  <c:v>-27.928115757268607</c:v>
                </c:pt>
                <c:pt idx="292">
                  <c:v>-27.954513131385632</c:v>
                </c:pt>
                <c:pt idx="293">
                  <c:v>-27.980889484900132</c:v>
                </c:pt>
                <c:pt idx="294">
                  <c:v>-28.007243717024224</c:v>
                </c:pt>
                <c:pt idx="295">
                  <c:v>-28.03357476395453</c:v>
                </c:pt>
                <c:pt idx="296">
                  <c:v>-28.059881597747285</c:v>
                </c:pt>
                <c:pt idx="297">
                  <c:v>-28.086163225216932</c:v>
                </c:pt>
                <c:pt idx="298">
                  <c:v>-28.112418686897939</c:v>
                </c:pt>
                <c:pt idx="299">
                  <c:v>-28.138647056013838</c:v>
                </c:pt>
                <c:pt idx="300">
                  <c:v>-28.164847437490739</c:v>
                </c:pt>
                <c:pt idx="301">
                  <c:v>-28.191018967012251</c:v>
                </c:pt>
                <c:pt idx="302">
                  <c:v>-28.217160810079996</c:v>
                </c:pt>
                <c:pt idx="303">
                  <c:v>-28.243272161130406</c:v>
                </c:pt>
                <c:pt idx="304">
                  <c:v>-28.269352242662443</c:v>
                </c:pt>
                <c:pt idx="305">
                  <c:v>-28.295400304399415</c:v>
                </c:pt>
                <c:pt idx="306">
                  <c:v>-28.321415622478845</c:v>
                </c:pt>
                <c:pt idx="307">
                  <c:v>-28.347397498659671</c:v>
                </c:pt>
                <c:pt idx="308">
                  <c:v>-28.373345259566957</c:v>
                </c:pt>
                <c:pt idx="309">
                  <c:v>-28.399258255950024</c:v>
                </c:pt>
                <c:pt idx="310">
                  <c:v>-28.425135861966787</c:v>
                </c:pt>
                <c:pt idx="311">
                  <c:v>-28.450977474493591</c:v>
                </c:pt>
                <c:pt idx="312">
                  <c:v>-28.476782512446924</c:v>
                </c:pt>
                <c:pt idx="313">
                  <c:v>-28.502550416142469</c:v>
                </c:pt>
                <c:pt idx="314">
                  <c:v>-28.528280646658271</c:v>
                </c:pt>
                <c:pt idx="315">
                  <c:v>-28.553972685222611</c:v>
                </c:pt>
                <c:pt idx="316">
                  <c:v>-28.579626032628084</c:v>
                </c:pt>
                <c:pt idx="317">
                  <c:v>-28.605240208644304</c:v>
                </c:pt>
                <c:pt idx="318">
                  <c:v>-28.630814751479285</c:v>
                </c:pt>
                <c:pt idx="319">
                  <c:v>-28.656349217221347</c:v>
                </c:pt>
                <c:pt idx="320">
                  <c:v>-28.681843179329498</c:v>
                </c:pt>
                <c:pt idx="321">
                  <c:v>-28.707296228119109</c:v>
                </c:pt>
                <c:pt idx="322">
                  <c:v>-28.732707970264258</c:v>
                </c:pt>
                <c:pt idx="323">
                  <c:v>-28.758078028337287</c:v>
                </c:pt>
                <c:pt idx="324">
                  <c:v>-28.783406040325026</c:v>
                </c:pt>
                <c:pt idx="325">
                  <c:v>-28.808691659193215</c:v>
                </c:pt>
                <c:pt idx="326">
                  <c:v>-28.833934552446017</c:v>
                </c:pt>
                <c:pt idx="327">
                  <c:v>-28.859134401699578</c:v>
                </c:pt>
                <c:pt idx="328">
                  <c:v>-28.884290902281151</c:v>
                </c:pt>
                <c:pt idx="329">
                  <c:v>-28.909403762819803</c:v>
                </c:pt>
                <c:pt idx="330">
                  <c:v>-28.934472704866216</c:v>
                </c:pt>
                <c:pt idx="331">
                  <c:v>-28.959497462514857</c:v>
                </c:pt>
                <c:pt idx="332">
                  <c:v>-28.984477782042028</c:v>
                </c:pt>
                <c:pt idx="333">
                  <c:v>-29.009413421553717</c:v>
                </c:pt>
                <c:pt idx="334">
                  <c:v>-29.034304150635577</c:v>
                </c:pt>
                <c:pt idx="335">
                  <c:v>-29.059149750028514</c:v>
                </c:pt>
                <c:pt idx="336">
                  <c:v>-29.083950011297325</c:v>
                </c:pt>
                <c:pt idx="337">
                  <c:v>-29.108704736523293</c:v>
                </c:pt>
                <c:pt idx="338">
                  <c:v>-29.13341373799479</c:v>
                </c:pt>
                <c:pt idx="339">
                  <c:v>-29.158076837914017</c:v>
                </c:pt>
                <c:pt idx="340">
                  <c:v>-29.182693868104362</c:v>
                </c:pt>
                <c:pt idx="341">
                  <c:v>-29.207264669742628</c:v>
                </c:pt>
                <c:pt idx="342">
                  <c:v>-29.23178909307407</c:v>
                </c:pt>
                <c:pt idx="343">
                  <c:v>-29.256266997155691</c:v>
                </c:pt>
                <c:pt idx="344">
                  <c:v>-29.280698249601151</c:v>
                </c:pt>
                <c:pt idx="345">
                  <c:v>-29.305082726330532</c:v>
                </c:pt>
                <c:pt idx="346">
                  <c:v>-29.329420311326718</c:v>
                </c:pt>
                <c:pt idx="347">
                  <c:v>-29.353710896406866</c:v>
                </c:pt>
                <c:pt idx="348">
                  <c:v>-29.377954380984839</c:v>
                </c:pt>
                <c:pt idx="349">
                  <c:v>-29.402150671861396</c:v>
                </c:pt>
                <c:pt idx="350">
                  <c:v>-29.426299682996763</c:v>
                </c:pt>
                <c:pt idx="351">
                  <c:v>-29.450401335313504</c:v>
                </c:pt>
                <c:pt idx="352">
                  <c:v>-29.474455556479086</c:v>
                </c:pt>
                <c:pt idx="353">
                  <c:v>-29.498462280728099</c:v>
                </c:pt>
                <c:pt idx="354">
                  <c:v>-29.522421448644348</c:v>
                </c:pt>
                <c:pt idx="355">
                  <c:v>-29.546333006999234</c:v>
                </c:pt>
                <c:pt idx="356">
                  <c:v>-29.570196908552688</c:v>
                </c:pt>
                <c:pt idx="357">
                  <c:v>-29.59401311188973</c:v>
                </c:pt>
                <c:pt idx="358">
                  <c:v>-29.617781581234119</c:v>
                </c:pt>
                <c:pt idx="359">
                  <c:v>-29.64150228629887</c:v>
                </c:pt>
                <c:pt idx="360">
                  <c:v>-29.66517520210958</c:v>
                </c:pt>
                <c:pt idx="361">
                  <c:v>-29.688800308853619</c:v>
                </c:pt>
                <c:pt idx="362">
                  <c:v>-29.712377591732864</c:v>
                </c:pt>
                <c:pt idx="363">
                  <c:v>-29.735907040797656</c:v>
                </c:pt>
                <c:pt idx="364">
                  <c:v>-29.759388650818835</c:v>
                </c:pt>
                <c:pt idx="365">
                  <c:v>-29.782822421138544</c:v>
                </c:pt>
                <c:pt idx="366">
                  <c:v>-29.806208355536974</c:v>
                </c:pt>
                <c:pt idx="367">
                  <c:v>-29.829546462094889</c:v>
                </c:pt>
                <c:pt idx="368">
                  <c:v>-29.85283675306782</c:v>
                </c:pt>
                <c:pt idx="369">
                  <c:v>-29.876079244758419</c:v>
                </c:pt>
                <c:pt idx="370">
                  <c:v>-29.89927395739371</c:v>
                </c:pt>
                <c:pt idx="371">
                  <c:v>-29.922420915008395</c:v>
                </c:pt>
                <c:pt idx="372">
                  <c:v>-29.945520145325631</c:v>
                </c:pt>
                <c:pt idx="373">
                  <c:v>-29.96857167964674</c:v>
                </c:pt>
                <c:pt idx="374">
                  <c:v>-29.991575552737288</c:v>
                </c:pt>
                <c:pt idx="375">
                  <c:v>-30.014531802728971</c:v>
                </c:pt>
                <c:pt idx="376">
                  <c:v>-30.037440471004324</c:v>
                </c:pt>
                <c:pt idx="377">
                  <c:v>-30.060301602105831</c:v>
                </c:pt>
                <c:pt idx="378">
                  <c:v>-30.08311524363608</c:v>
                </c:pt>
                <c:pt idx="379">
                  <c:v>-30.105881446152569</c:v>
                </c:pt>
                <c:pt idx="380">
                  <c:v>-30.128600263089954</c:v>
                </c:pt>
                <c:pt idx="381">
                  <c:v>-30.151271750653361</c:v>
                </c:pt>
                <c:pt idx="382">
                  <c:v>-30.173895967748567</c:v>
                </c:pt>
                <c:pt idx="383">
                  <c:v>-30.196472975875789</c:v>
                </c:pt>
                <c:pt idx="384">
                  <c:v>-30.219002839066999</c:v>
                </c:pt>
                <c:pt idx="385">
                  <c:v>-30.241485623787877</c:v>
                </c:pt>
                <c:pt idx="386">
                  <c:v>-30.263921398870316</c:v>
                </c:pt>
                <c:pt idx="387">
                  <c:v>-30.286310235427209</c:v>
                </c:pt>
                <c:pt idx="388">
                  <c:v>-30.30865220678465</c:v>
                </c:pt>
                <c:pt idx="389">
                  <c:v>-30.330947388409943</c:v>
                </c:pt>
                <c:pt idx="390">
                  <c:v>-30.353195857831537</c:v>
                </c:pt>
                <c:pt idx="391">
                  <c:v>-30.375397694574989</c:v>
                </c:pt>
                <c:pt idx="392">
                  <c:v>-30.397552980102226</c:v>
                </c:pt>
                <c:pt idx="393">
                  <c:v>-30.419661797742208</c:v>
                </c:pt>
                <c:pt idx="394">
                  <c:v>-30.441724232622779</c:v>
                </c:pt>
                <c:pt idx="395">
                  <c:v>-30.463740371612392</c:v>
                </c:pt>
                <c:pt idx="396">
                  <c:v>-30.485710303261385</c:v>
                </c:pt>
                <c:pt idx="397">
                  <c:v>-30.507634117741141</c:v>
                </c:pt>
                <c:pt idx="398">
                  <c:v>-30.52951190679422</c:v>
                </c:pt>
                <c:pt idx="399">
                  <c:v>-30.55134376367009</c:v>
                </c:pt>
                <c:pt idx="400">
                  <c:v>-30.57312978306922</c:v>
                </c:pt>
                <c:pt idx="401">
                  <c:v>-30.594870061101844</c:v>
                </c:pt>
                <c:pt idx="402">
                  <c:v>-30.61656469523524</c:v>
                </c:pt>
                <c:pt idx="403">
                  <c:v>-30.638213784231038</c:v>
                </c:pt>
                <c:pt idx="404">
                  <c:v>-30.65981742810559</c:v>
                </c:pt>
                <c:pt idx="405">
                  <c:v>-30.681375728089193</c:v>
                </c:pt>
                <c:pt idx="406">
                  <c:v>-30.70288878657426</c:v>
                </c:pt>
                <c:pt idx="407">
                  <c:v>-30.724356707064157</c:v>
                </c:pt>
                <c:pt idx="408">
                  <c:v>-30.745779594143382</c:v>
                </c:pt>
                <c:pt idx="409">
                  <c:v>-30.767157553424322</c:v>
                </c:pt>
                <c:pt idx="410">
                  <c:v>-30.788490691506851</c:v>
                </c:pt>
                <c:pt idx="411">
                  <c:v>-30.80977911595474</c:v>
                </c:pt>
                <c:pt idx="412">
                  <c:v>-30.831022935226933</c:v>
                </c:pt>
                <c:pt idx="413">
                  <c:v>-30.85222225867075</c:v>
                </c:pt>
                <c:pt idx="414">
                  <c:v>-30.873377196460076</c:v>
                </c:pt>
                <c:pt idx="415">
                  <c:v>-30.894487859574944</c:v>
                </c:pt>
                <c:pt idx="416">
                  <c:v>-30.915554359766301</c:v>
                </c:pt>
                <c:pt idx="417">
                  <c:v>-30.936576809511905</c:v>
                </c:pt>
                <c:pt idx="418">
                  <c:v>-30.957555321992075</c:v>
                </c:pt>
                <c:pt idx="419">
                  <c:v>-30.978490011051999</c:v>
                </c:pt>
                <c:pt idx="420">
                  <c:v>-30.999380991170327</c:v>
                </c:pt>
                <c:pt idx="421">
                  <c:v>-31.020228377443896</c:v>
                </c:pt>
                <c:pt idx="422">
                  <c:v>-31.041032285531642</c:v>
                </c:pt>
                <c:pt idx="423">
                  <c:v>-31.061792831648631</c:v>
                </c:pt>
                <c:pt idx="424">
                  <c:v>-31.082510132525314</c:v>
                </c:pt>
                <c:pt idx="425">
                  <c:v>-31.103184305388631</c:v>
                </c:pt>
                <c:pt idx="426">
                  <c:v>-31.123815467923244</c:v>
                </c:pt>
                <c:pt idx="427">
                  <c:v>-31.144403738262461</c:v>
                </c:pt>
                <c:pt idx="428">
                  <c:v>-31.164949234950512</c:v>
                </c:pt>
                <c:pt idx="429">
                  <c:v>-31.185452076915251</c:v>
                </c:pt>
                <c:pt idx="430">
                  <c:v>-31.205912383469304</c:v>
                </c:pt>
                <c:pt idx="431">
                  <c:v>-31.226330274246084</c:v>
                </c:pt>
                <c:pt idx="432">
                  <c:v>-31.246705869220762</c:v>
                </c:pt>
                <c:pt idx="433">
                  <c:v>-31.267039288644</c:v>
                </c:pt>
                <c:pt idx="434">
                  <c:v>-31.287330653071162</c:v>
                </c:pt>
                <c:pt idx="435">
                  <c:v>-31.307580083293903</c:v>
                </c:pt>
                <c:pt idx="436">
                  <c:v>-31.327787700349749</c:v>
                </c:pt>
                <c:pt idx="437">
                  <c:v>-31.34795362549638</c:v>
                </c:pt>
                <c:pt idx="438">
                  <c:v>-31.368077980181894</c:v>
                </c:pt>
                <c:pt idx="439">
                  <c:v>-31.388160886039429</c:v>
                </c:pt>
                <c:pt idx="440">
                  <c:v>-31.408202464864289</c:v>
                </c:pt>
                <c:pt idx="441">
                  <c:v>-31.428202838591012</c:v>
                </c:pt>
                <c:pt idx="442">
                  <c:v>-31.448162129291354</c:v>
                </c:pt>
                <c:pt idx="443">
                  <c:v>-31.468080459141717</c:v>
                </c:pt>
                <c:pt idx="444">
                  <c:v>-31.487957950412664</c:v>
                </c:pt>
                <c:pt idx="445">
                  <c:v>-31.507794725456769</c:v>
                </c:pt>
                <c:pt idx="446">
                  <c:v>-31.527590906690534</c:v>
                </c:pt>
                <c:pt idx="447">
                  <c:v>-31.547346616577777</c:v>
                </c:pt>
                <c:pt idx="448">
                  <c:v>-31.56706197762011</c:v>
                </c:pt>
                <c:pt idx="449">
                  <c:v>-31.586737112337953</c:v>
                </c:pt>
                <c:pt idx="450">
                  <c:v>-31.606372143262838</c:v>
                </c:pt>
                <c:pt idx="451">
                  <c:v>-31.625967192917418</c:v>
                </c:pt>
                <c:pt idx="452">
                  <c:v>-31.645522383811691</c:v>
                </c:pt>
                <c:pt idx="453">
                  <c:v>-31.665037838415621</c:v>
                </c:pt>
                <c:pt idx="454">
                  <c:v>-31.684513679166415</c:v>
                </c:pt>
                <c:pt idx="455">
                  <c:v>-31.703950028443661</c:v>
                </c:pt>
                <c:pt idx="456">
                  <c:v>-31.723347008553691</c:v>
                </c:pt>
                <c:pt idx="457">
                  <c:v>-31.742704741742784</c:v>
                </c:pt>
                <c:pt idx="458">
                  <c:v>-31.762023350153441</c:v>
                </c:pt>
                <c:pt idx="459">
                  <c:v>-31.781302955839543</c:v>
                </c:pt>
                <c:pt idx="460">
                  <c:v>-31.800543680746603</c:v>
                </c:pt>
                <c:pt idx="461">
                  <c:v>-31.819745646701616</c:v>
                </c:pt>
                <c:pt idx="462">
                  <c:v>-31.838908975401527</c:v>
                </c:pt>
                <c:pt idx="463">
                  <c:v>-31.858033788418201</c:v>
                </c:pt>
                <c:pt idx="464">
                  <c:v>-31.877120207162374</c:v>
                </c:pt>
                <c:pt idx="465">
                  <c:v>-31.896168352899306</c:v>
                </c:pt>
                <c:pt idx="466">
                  <c:v>-31.915178346733825</c:v>
                </c:pt>
                <c:pt idx="467">
                  <c:v>-31.934150309603709</c:v>
                </c:pt>
                <c:pt idx="468">
                  <c:v>-31.953084362254373</c:v>
                </c:pt>
                <c:pt idx="469">
                  <c:v>-31.971980625264958</c:v>
                </c:pt>
                <c:pt idx="470">
                  <c:v>-31.990839219004584</c:v>
                </c:pt>
                <c:pt idx="471">
                  <c:v>-32.009660263658304</c:v>
                </c:pt>
                <c:pt idx="472">
                  <c:v>-32.02844387918028</c:v>
                </c:pt>
                <c:pt idx="473">
                  <c:v>-32.047190185340348</c:v>
                </c:pt>
                <c:pt idx="474">
                  <c:v>-32.065899301668168</c:v>
                </c:pt>
                <c:pt idx="475">
                  <c:v>-32.084571347463388</c:v>
                </c:pt>
                <c:pt idx="476">
                  <c:v>-32.103206441813271</c:v>
                </c:pt>
                <c:pt idx="477">
                  <c:v>-32.121804703547646</c:v>
                </c:pt>
                <c:pt idx="478">
                  <c:v>-32.140366251259969</c:v>
                </c:pt>
                <c:pt idx="479">
                  <c:v>-32.158891203296768</c:v>
                </c:pt>
                <c:pt idx="480">
                  <c:v>-32.177379677738408</c:v>
                </c:pt>
                <c:pt idx="481">
                  <c:v>-32.195831792415532</c:v>
                </c:pt>
                <c:pt idx="482">
                  <c:v>-32.214247664886969</c:v>
                </c:pt>
                <c:pt idx="483">
                  <c:v>-32.232627412452722</c:v>
                </c:pt>
                <c:pt idx="484">
                  <c:v>-32.250971152115781</c:v>
                </c:pt>
                <c:pt idx="485">
                  <c:v>-32.269279000622852</c:v>
                </c:pt>
                <c:pt idx="486">
                  <c:v>-32.287551074427213</c:v>
                </c:pt>
                <c:pt idx="487">
                  <c:v>-32.305787489690147</c:v>
                </c:pt>
                <c:pt idx="488">
                  <c:v>-32.323988362292503</c:v>
                </c:pt>
                <c:pt idx="489">
                  <c:v>-32.342153807809609</c:v>
                </c:pt>
                <c:pt idx="490">
                  <c:v>-32.360283941519739</c:v>
                </c:pt>
                <c:pt idx="491">
                  <c:v>-32.378378878405428</c:v>
                </c:pt>
                <c:pt idx="492">
                  <c:v>-32.396438733130815</c:v>
                </c:pt>
                <c:pt idx="493">
                  <c:v>-32.414463620057965</c:v>
                </c:pt>
                <c:pt idx="494">
                  <c:v>-32.432453653235186</c:v>
                </c:pt>
                <c:pt idx="495">
                  <c:v>-32.450408946397744</c:v>
                </c:pt>
                <c:pt idx="496">
                  <c:v>-32.468329612953561</c:v>
                </c:pt>
                <c:pt idx="497">
                  <c:v>-32.486215765998459</c:v>
                </c:pt>
                <c:pt idx="498">
                  <c:v>-32.504067518291613</c:v>
                </c:pt>
                <c:pt idx="499">
                  <c:v>-32.521884982282202</c:v>
                </c:pt>
                <c:pt idx="500">
                  <c:v>-32.539668270076206</c:v>
                </c:pt>
                <c:pt idx="501">
                  <c:v>-32.557417493454579</c:v>
                </c:pt>
                <c:pt idx="502">
                  <c:v>-32.57513276385356</c:v>
                </c:pt>
                <c:pt idx="503">
                  <c:v>-32.592814192392751</c:v>
                </c:pt>
                <c:pt idx="504">
                  <c:v>-32.61046188983353</c:v>
                </c:pt>
                <c:pt idx="505">
                  <c:v>-32.628075966604435</c:v>
                </c:pt>
                <c:pt idx="506">
                  <c:v>-32.645656532799826</c:v>
                </c:pt>
                <c:pt idx="507">
                  <c:v>-32.663203698158796</c:v>
                </c:pt>
                <c:pt idx="508">
                  <c:v>-32.68071757207403</c:v>
                </c:pt>
                <c:pt idx="509">
                  <c:v>-32.698198263599082</c:v>
                </c:pt>
                <c:pt idx="510">
                  <c:v>-32.715645881438611</c:v>
                </c:pt>
                <c:pt idx="511">
                  <c:v>-32.733060533931209</c:v>
                </c:pt>
                <c:pt idx="512">
                  <c:v>-32.750442329091619</c:v>
                </c:pt>
                <c:pt idx="513">
                  <c:v>-32.76779137455005</c:v>
                </c:pt>
                <c:pt idx="514">
                  <c:v>-32.785107777608872</c:v>
                </c:pt>
                <c:pt idx="515">
                  <c:v>-32.802391645202363</c:v>
                </c:pt>
                <c:pt idx="516">
                  <c:v>-32.819643083898711</c:v>
                </c:pt>
                <c:pt idx="517">
                  <c:v>-32.83686219992974</c:v>
                </c:pt>
                <c:pt idx="518">
                  <c:v>-32.854049099165501</c:v>
                </c:pt>
                <c:pt idx="519">
                  <c:v>-32.871203887089919</c:v>
                </c:pt>
                <c:pt idx="520">
                  <c:v>-32.888326668866775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0-415A-9F05-0D824069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42160"/>
        <c:axId val="1681990160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演算部!$CF$33:$CF$553</c:f>
              <c:numCache>
                <c:formatCode>General</c:formatCode>
                <c:ptCount val="521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  <c:pt idx="497">
                  <c:v>-2.2002472092198578E-3</c:v>
                </c:pt>
                <c:pt idx="498">
                  <c:v>-2.1921214432839451E-3</c:v>
                </c:pt>
                <c:pt idx="499">
                  <c:v>-2.1840379626670396E-3</c:v>
                </c:pt>
                <c:pt idx="500">
                  <c:v>-2.1759964998117731E-3</c:v>
                </c:pt>
                <c:pt idx="501">
                  <c:v>-2.1679967889487615E-3</c:v>
                </c:pt>
                <c:pt idx="502">
                  <c:v>-2.1600385660936888E-3</c:v>
                </c:pt>
                <c:pt idx="503">
                  <c:v>-2.1521215690251021E-3</c:v>
                </c:pt>
                <c:pt idx="504">
                  <c:v>-2.1442455372940343E-3</c:v>
                </c:pt>
                <c:pt idx="505">
                  <c:v>-2.1364102122027676E-3</c:v>
                </c:pt>
                <c:pt idx="506">
                  <c:v>-2.1286153367922698E-3</c:v>
                </c:pt>
                <c:pt idx="507">
                  <c:v>-2.1208606558470004E-3</c:v>
                </c:pt>
                <c:pt idx="508">
                  <c:v>-2.1131459158746329E-3</c:v>
                </c:pt>
                <c:pt idx="509">
                  <c:v>-2.105470865098321E-3</c:v>
                </c:pt>
                <c:pt idx="510">
                  <c:v>-2.0978352534460672E-3</c:v>
                </c:pt>
                <c:pt idx="511">
                  <c:v>-2.090238832554563E-3</c:v>
                </c:pt>
                <c:pt idx="512">
                  <c:v>-2.0826813557325175E-3</c:v>
                </c:pt>
                <c:pt idx="513">
                  <c:v>-2.0751625779828228E-3</c:v>
                </c:pt>
                <c:pt idx="514">
                  <c:v>-2.0676822559668488E-3</c:v>
                </c:pt>
                <c:pt idx="515">
                  <c:v>-2.0602401480102096E-3</c:v>
                </c:pt>
                <c:pt idx="516">
                  <c:v>-2.0528360140940681E-3</c:v>
                </c:pt>
                <c:pt idx="517">
                  <c:v>-2.0454696158290725E-3</c:v>
                </c:pt>
                <c:pt idx="518">
                  <c:v>-2.0381407164601637E-3</c:v>
                </c:pt>
                <c:pt idx="519">
                  <c:v>-2.0308490808636625E-3</c:v>
                </c:pt>
                <c:pt idx="520">
                  <c:v>-2.0235944755115681E-3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40-415A-9F05-0D824069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59296"/>
        <c:axId val="216860960"/>
      </c:scatterChart>
      <c:valAx>
        <c:axId val="16676421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974015745117448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81990160"/>
        <c:crossesAt val="-50"/>
        <c:crossBetween val="midCat"/>
      </c:valAx>
      <c:valAx>
        <c:axId val="1681990160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リターンロス　</a:t>
                </a:r>
                <a:r>
                  <a:rPr lang="en-US" altLang="ja-JP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(dB)</a:t>
                </a:r>
                <a:endParaRPr lang="ja-JP" altLang="en-US" sz="1050"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67642160"/>
        <c:crossesAt val="0.1"/>
        <c:crossBetween val="midCat"/>
      </c:valAx>
      <c:valAx>
        <c:axId val="216860960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減衰特性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35919009062918"/>
              <c:y val="0.290468248341046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216859296"/>
        <c:crosses val="max"/>
        <c:crossBetween val="midCat"/>
      </c:valAx>
      <c:valAx>
        <c:axId val="21685929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86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322248952934233E-2"/>
          <c:y val="0.28669495687693092"/>
          <c:w val="0.29104651281764371"/>
          <c:h val="0.171293200555925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7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</c:rich>
      </c:tx>
      <c:layout>
        <c:manualLayout>
          <c:xMode val="edge"/>
          <c:yMode val="edge"/>
          <c:x val="0.56040630970034744"/>
          <c:y val="0.42500146751456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97879463287674"/>
          <c:y val="0.10307075199003866"/>
          <c:w val="0.76325871819297531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演算部!$CF$33:$CF$528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B9-4BE6-A055-A350DB84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演算部!$CJ$33:$CJ$425</c:f>
              <c:numCache>
                <c:formatCode>General</c:formatCode>
                <c:ptCount val="393"/>
                <c:pt idx="9">
                  <c:v>-2.8353011767512237</c:v>
                </c:pt>
                <c:pt idx="10">
                  <c:v>-2.8762161558848662</c:v>
                </c:pt>
                <c:pt idx="11">
                  <c:v>-2.9211876855356018</c:v>
                </c:pt>
                <c:pt idx="12">
                  <c:v>-2.9705433511481467</c:v>
                </c:pt>
                <c:pt idx="13">
                  <c:v>-3.0246598990755462</c:v>
                </c:pt>
                <c:pt idx="14">
                  <c:v>-3.08397195212945</c:v>
                </c:pt>
                <c:pt idx="15">
                  <c:v>-3.1489826987729366</c:v>
                </c:pt>
                <c:pt idx="16">
                  <c:v>-3.2202770470952169</c:v>
                </c:pt>
                <c:pt idx="17">
                  <c:v>-3.2985378800778791</c:v>
                </c:pt>
                <c:pt idx="18">
                  <c:v>-3.3845662491558488</c:v>
                </c:pt>
                <c:pt idx="19">
                  <c:v>-3.4793066260676162</c:v>
                </c:pt>
                <c:pt idx="20">
                  <c:v>-3.5564081117882083</c:v>
                </c:pt>
                <c:pt idx="21">
                  <c:v>-3.6113493734065036</c:v>
                </c:pt>
                <c:pt idx="22">
                  <c:v>-3.6691692276401473</c:v>
                </c:pt>
                <c:pt idx="23">
                  <c:v>-3.7300670855461369</c:v>
                </c:pt>
                <c:pt idx="24">
                  <c:v>-3.7942620218761891</c:v>
                </c:pt>
                <c:pt idx="25">
                  <c:v>-3.861995202680585</c:v>
                </c:pt>
                <c:pt idx="26">
                  <c:v>-3.9335326961851194</c:v>
                </c:pt>
                <c:pt idx="27">
                  <c:v>-4.0091687460691006</c:v>
                </c:pt>
                <c:pt idx="28">
                  <c:v>-4.0892296068434995</c:v>
                </c:pt>
                <c:pt idx="29">
                  <c:v>-4.1740780678284128</c:v>
                </c:pt>
                <c:pt idx="30">
                  <c:v>-4.264118827325305</c:v>
                </c:pt>
                <c:pt idx="31">
                  <c:v>-4.3598049247659123</c:v>
                </c:pt>
                <c:pt idx="32">
                  <c:v>-4.4616454997028416</c:v>
                </c:pt>
                <c:pt idx="33">
                  <c:v>-4.5702152276469779</c:v>
                </c:pt>
                <c:pt idx="34">
                  <c:v>-4.6861658910109947</c:v>
                </c:pt>
                <c:pt idx="35">
                  <c:v>-4.8102406884314979</c:v>
                </c:pt>
                <c:pt idx="36">
                  <c:v>-4.9432920807087886</c:v>
                </c:pt>
                <c:pt idx="37">
                  <c:v>-5.0863042346072653</c:v>
                </c:pt>
                <c:pt idx="38">
                  <c:v>-5.2404214815492507</c:v>
                </c:pt>
                <c:pt idx="39">
                  <c:v>-5.4069846905456167</c:v>
                </c:pt>
                <c:pt idx="40">
                  <c:v>-5.5875781092750199</c:v>
                </c:pt>
                <c:pt idx="41">
                  <c:v>-5.7840901152343598</c:v>
                </c:pt>
                <c:pt idx="42">
                  <c:v>-5.9987925204066137</c:v>
                </c:pt>
                <c:pt idx="43">
                  <c:v>-6.2344446885099547</c:v>
                </c:pt>
                <c:pt idx="44">
                  <c:v>-6.4944308700733888</c:v>
                </c:pt>
                <c:pt idx="45">
                  <c:v>-6.7829419482506141</c:v>
                </c:pt>
                <c:pt idx="46">
                  <c:v>-7.1052162602415097</c:v>
                </c:pt>
                <c:pt idx="47">
                  <c:v>-7.4678581315442036</c:v>
                </c:pt>
                <c:pt idx="48">
                  <c:v>-7.8792564466380695</c:v>
                </c:pt>
                <c:pt idx="49">
                  <c:v>-8.35012673347304</c:v>
                </c:pt>
                <c:pt idx="50">
                  <c:v>-8.8941932506034256</c:v>
                </c:pt>
                <c:pt idx="51">
                  <c:v>-9.5854746643544644</c:v>
                </c:pt>
                <c:pt idx="52">
                  <c:v>-10.276756078105505</c:v>
                </c:pt>
                <c:pt idx="53">
                  <c:v>-11.164948948272816</c:v>
                </c:pt>
                <c:pt idx="54">
                  <c:v>-12.226003715713054</c:v>
                </c:pt>
                <c:pt idx="55">
                  <c:v>-13.494462880602763</c:v>
                </c:pt>
                <c:pt idx="56">
                  <c:v>-14.99863787110583</c:v>
                </c:pt>
                <c:pt idx="57">
                  <c:v>-16.741805395646502</c:v>
                </c:pt>
                <c:pt idx="58">
                  <c:v>-18.667891789710641</c:v>
                </c:pt>
                <c:pt idx="59">
                  <c:v>-20.615048047296071</c:v>
                </c:pt>
                <c:pt idx="60">
                  <c:v>-22.287160485669556</c:v>
                </c:pt>
                <c:pt idx="61">
                  <c:v>-23.306700011525663</c:v>
                </c:pt>
                <c:pt idx="62">
                  <c:v>-23.383962511724047</c:v>
                </c:pt>
                <c:pt idx="63">
                  <c:v>-22.499793641649564</c:v>
                </c:pt>
                <c:pt idx="64">
                  <c:v>-20.918673977782294</c:v>
                </c:pt>
                <c:pt idx="65">
                  <c:v>-19.017455227639925</c:v>
                </c:pt>
                <c:pt idx="66">
                  <c:v>-17.105993437180143</c:v>
                </c:pt>
                <c:pt idx="67">
                  <c:v>-15.360657222215918</c:v>
                </c:pt>
                <c:pt idx="68">
                  <c:v>-13.846950864130067</c:v>
                </c:pt>
                <c:pt idx="69">
                  <c:v>-12.566122400134853</c:v>
                </c:pt>
                <c:pt idx="70">
                  <c:v>-11.032007121284929</c:v>
                </c:pt>
                <c:pt idx="71">
                  <c:v>-9.4978918424350045</c:v>
                </c:pt>
                <c:pt idx="72">
                  <c:v>-8.3606089605237415</c:v>
                </c:pt>
                <c:pt idx="73">
                  <c:v>-7.4837610913882457</c:v>
                </c:pt>
                <c:pt idx="74">
                  <c:v>-6.7800757377510621</c:v>
                </c:pt>
                <c:pt idx="75">
                  <c:v>-6.1971028805498714</c:v>
                </c:pt>
                <c:pt idx="76">
                  <c:v>-5.7025455919540011</c:v>
                </c:pt>
                <c:pt idx="77">
                  <c:v>-5.2757008285803941</c:v>
                </c:pt>
                <c:pt idx="78">
                  <c:v>-4.9026390732490635</c:v>
                </c:pt>
                <c:pt idx="79">
                  <c:v>-4.573504536250085</c:v>
                </c:pt>
                <c:pt idx="80">
                  <c:v>-4.2809901785563218</c:v>
                </c:pt>
                <c:pt idx="81">
                  <c:v>-4.0194603722810944</c:v>
                </c:pt>
                <c:pt idx="82">
                  <c:v>-3.7844319315445496</c:v>
                </c:pt>
                <c:pt idx="83">
                  <c:v>-3.5722554954130028</c:v>
                </c:pt>
                <c:pt idx="84">
                  <c:v>-3.3799108671437903</c:v>
                </c:pt>
                <c:pt idx="85">
                  <c:v>-3.2048688437094035</c:v>
                </c:pt>
                <c:pt idx="86">
                  <c:v>-3.0449932114750919</c:v>
                </c:pt>
                <c:pt idx="87">
                  <c:v>-2.8984680826194587</c:v>
                </c:pt>
                <c:pt idx="88">
                  <c:v>-2.7637420273538775</c:v>
                </c:pt>
                <c:pt idx="89">
                  <c:v>-2.6394839151209109</c:v>
                </c:pt>
                <c:pt idx="90">
                  <c:v>-2.5245473079140215</c:v>
                </c:pt>
                <c:pt idx="91">
                  <c:v>-2.417941348613359</c:v>
                </c:pt>
                <c:pt idx="92">
                  <c:v>-2.3188067329173729</c:v>
                </c:pt>
                <c:pt idx="93">
                  <c:v>-2.2263957478954266</c:v>
                </c:pt>
                <c:pt idx="94">
                  <c:v>-2.1400556130344492</c:v>
                </c:pt>
                <c:pt idx="95">
                  <c:v>-2.0592145304835419</c:v>
                </c:pt>
                <c:pt idx="96">
                  <c:v>-1.9833699727098997</c:v>
                </c:pt>
                <c:pt idx="97">
                  <c:v>-1.9120788261877071</c:v>
                </c:pt>
                <c:pt idx="98">
                  <c:v>-1.8449490794649297</c:v>
                </c:pt>
                <c:pt idx="99">
                  <c:v>-1.7816327991505068</c:v>
                </c:pt>
                <c:pt idx="100">
                  <c:v>-1.7218201818531147</c:v>
                </c:pt>
                <c:pt idx="101">
                  <c:v>-1.6652345063837553</c:v>
                </c:pt>
                <c:pt idx="102">
                  <c:v>-1.6116278403363342</c:v>
                </c:pt>
                <c:pt idx="103">
                  <c:v>-1.5607773797479982</c:v>
                </c:pt>
                <c:pt idx="104">
                  <c:v>-1.5124823208791005</c:v>
                </c:pt>
                <c:pt idx="105">
                  <c:v>-1.4665611799994047</c:v>
                </c:pt>
                <c:pt idx="106">
                  <c:v>-1.4228494910350125</c:v>
                </c:pt>
                <c:pt idx="107">
                  <c:v>-1.3811978225178716</c:v>
                </c:pt>
                <c:pt idx="108">
                  <c:v>-1.3414700648961562</c:v>
                </c:pt>
                <c:pt idx="109">
                  <c:v>-1.3035419472497582</c:v>
                </c:pt>
                <c:pt idx="110">
                  <c:v>-1.2672997490897233</c:v>
                </c:pt>
                <c:pt idx="111">
                  <c:v>-1.2326391784361823</c:v>
                </c:pt>
                <c:pt idx="112">
                  <c:v>-1.199464391959735</c:v>
                </c:pt>
                <c:pt idx="113">
                  <c:v>-1.1676871367937331</c:v>
                </c:pt>
                <c:pt idx="114">
                  <c:v>-1.1372259968119831</c:v>
                </c:pt>
                <c:pt idx="115">
                  <c:v>-1.1080057288276894</c:v>
                </c:pt>
                <c:pt idx="116">
                  <c:v>-1.079956676392791</c:v>
                </c:pt>
                <c:pt idx="117">
                  <c:v>-1.0530142507400588</c:v>
                </c:pt>
                <c:pt idx="118">
                  <c:v>-1.0271184699698774</c:v>
                </c:pt>
                <c:pt idx="119">
                  <c:v>-1.0022135488959332</c:v>
                </c:pt>
                <c:pt idx="120">
                  <c:v>-0.97824753306681345</c:v>
                </c:pt>
                <c:pt idx="121">
                  <c:v>-0.95517197140945065</c:v>
                </c:pt>
                <c:pt idx="122">
                  <c:v>-0.93294162272654468</c:v>
                </c:pt>
                <c:pt idx="123">
                  <c:v>-0.91151419194386085</c:v>
                </c:pt>
                <c:pt idx="124">
                  <c:v>-0.89085009256577385</c:v>
                </c:pt>
                <c:pt idx="125">
                  <c:v>-0.87091223227790682</c:v>
                </c:pt>
                <c:pt idx="126">
                  <c:v>-0.85166581904045635</c:v>
                </c:pt>
                <c:pt idx="127">
                  <c:v>-0.83307818536597922</c:v>
                </c:pt>
                <c:pt idx="128">
                  <c:v>-0.81511862877064578</c:v>
                </c:pt>
                <c:pt idx="129">
                  <c:v>-0.79804426638620485</c:v>
                </c:pt>
                <c:pt idx="130">
                  <c:v>-0.7809699040017638</c:v>
                </c:pt>
                <c:pt idx="131">
                  <c:v>-0.76472791276903151</c:v>
                </c:pt>
                <c:pt idx="132">
                  <c:v>-0.74900812141605033</c:v>
                </c:pt>
                <c:pt idx="133">
                  <c:v>-0.73378771389370467</c:v>
                </c:pt>
                <c:pt idx="134">
                  <c:v>-0.71904513694982575</c:v>
                </c:pt>
                <c:pt idx="135">
                  <c:v>-0.70476001500815477</c:v>
                </c:pt>
                <c:pt idx="136">
                  <c:v>-0.69091307188384166</c:v>
                </c:pt>
                <c:pt idx="137">
                  <c:v>-0.67748605869162326</c:v>
                </c:pt>
                <c:pt idx="138">
                  <c:v>-0.66446168737158817</c:v>
                </c:pt>
                <c:pt idx="139">
                  <c:v>-0.65182356931974361</c:v>
                </c:pt>
                <c:pt idx="140">
                  <c:v>-0.63955615866470727</c:v>
                </c:pt>
                <c:pt idx="141">
                  <c:v>-0.62764469977912496</c:v>
                </c:pt>
                <c:pt idx="142">
                  <c:v>-0.61607517865712125</c:v>
                </c:pt>
                <c:pt idx="143">
                  <c:v>-0.60483427782524513</c:v>
                </c:pt>
                <c:pt idx="144">
                  <c:v>-0.59390933448824501</c:v>
                </c:pt>
                <c:pt idx="145">
                  <c:v>-0.58328830163954037</c:v>
                </c:pt>
                <c:pt idx="146">
                  <c:v>-0.57295971189223016</c:v>
                </c:pt>
                <c:pt idx="147">
                  <c:v>-0.56291264381024175</c:v>
                </c:pt>
                <c:pt idx="148">
                  <c:v>-0.553136690538647</c:v>
                </c:pt>
                <c:pt idx="149">
                  <c:v>-0.54362193055195962</c:v>
                </c:pt>
                <c:pt idx="150">
                  <c:v>-0.53435890035443701</c:v>
                </c:pt>
                <c:pt idx="151">
                  <c:v>-0.52533856898237852</c:v>
                </c:pt>
                <c:pt idx="152">
                  <c:v>-0.51655231417060543</c:v>
                </c:pt>
                <c:pt idx="153">
                  <c:v>-0.50799190005829065</c:v>
                </c:pt>
                <c:pt idx="154">
                  <c:v>-0.4996494563191784</c:v>
                </c:pt>
                <c:pt idx="155">
                  <c:v>-0.49151745861177426</c:v>
                </c:pt>
                <c:pt idx="156">
                  <c:v>-0.48358871025301142</c:v>
                </c:pt>
                <c:pt idx="157">
                  <c:v>-0.47585632502786251</c:v>
                </c:pt>
                <c:pt idx="158">
                  <c:v>-0.46831371105348335</c:v>
                </c:pt>
                <c:pt idx="159">
                  <c:v>-0.4609545556242105</c:v>
                </c:pt>
                <c:pt idx="160">
                  <c:v>-0.45377281096830319</c:v>
                </c:pt>
                <c:pt idx="161">
                  <c:v>-0.44676268085414622</c:v>
                </c:pt>
                <c:pt idx="162">
                  <c:v>-0.43991860798749571</c:v>
                </c:pt>
                <c:pt idx="163">
                  <c:v>-0.43323526214628932</c:v>
                </c:pt>
                <c:pt idx="164">
                  <c:v>-0.42670752900366787</c:v>
                </c:pt>
                <c:pt idx="165">
                  <c:v>-0.4203304995935585</c:v>
                </c:pt>
                <c:pt idx="166">
                  <c:v>-0.41409946037630752</c:v>
                </c:pt>
                <c:pt idx="167">
                  <c:v>-0.40800988386558368</c:v>
                </c:pt>
                <c:pt idx="168">
                  <c:v>-0.40205741977998205</c:v>
                </c:pt>
                <c:pt idx="169">
                  <c:v>-0.39623788668607807</c:v>
                </c:pt>
                <c:pt idx="170">
                  <c:v>-0.39054726410141616</c:v>
                </c:pt>
                <c:pt idx="171">
                  <c:v>-0.38498168502874103</c:v>
                </c:pt>
                <c:pt idx="172">
                  <c:v>-0.37953742889439418</c:v>
                </c:pt>
                <c:pt idx="173">
                  <c:v>-0.3742109148661279</c:v>
                </c:pt>
                <c:pt idx="174">
                  <c:v>-0.36899869552669512</c:v>
                </c:pt>
                <c:pt idx="175">
                  <c:v>-0.36389745088195796</c:v>
                </c:pt>
                <c:pt idx="176">
                  <c:v>-0.35890398268313328</c:v>
                </c:pt>
                <c:pt idx="177">
                  <c:v>-0.3540152090442652</c:v>
                </c:pt>
                <c:pt idx="178">
                  <c:v>-0.34922815933765933</c:v>
                </c:pt>
                <c:pt idx="179">
                  <c:v>-0.3445399693507743</c:v>
                </c:pt>
                <c:pt idx="180">
                  <c:v>-0.33994787668921744</c:v>
                </c:pt>
                <c:pt idx="181">
                  <c:v>-0.33544921641155173</c:v>
                </c:pt>
                <c:pt idx="182">
                  <c:v>-0.33104141688289396</c:v>
                </c:pt>
                <c:pt idx="183">
                  <c:v>-0.32672199583427497</c:v>
                </c:pt>
                <c:pt idx="184">
                  <c:v>-0.32248855661663095</c:v>
                </c:pt>
                <c:pt idx="185">
                  <c:v>-0.31833878463795712</c:v>
                </c:pt>
                <c:pt idx="186">
                  <c:v>-0.31427044397385584</c:v>
                </c:pt>
                <c:pt idx="187">
                  <c:v>-0.31028137414156409</c:v>
                </c:pt>
                <c:pt idx="188">
                  <c:v>-0.30636948702848954</c:v>
                </c:pt>
                <c:pt idx="189">
                  <c:v>-0.30253276396699019</c:v>
                </c:pt>
                <c:pt idx="190">
                  <c:v>-0.29876925294717316</c:v>
                </c:pt>
                <c:pt idx="191">
                  <c:v>-0.29507706596050937</c:v>
                </c:pt>
                <c:pt idx="192">
                  <c:v>-0.29145437646721323</c:v>
                </c:pt>
                <c:pt idx="193">
                  <c:v>-0.2878994169805914</c:v>
                </c:pt>
                <c:pt idx="194">
                  <c:v>-0.28441047676266235</c:v>
                </c:pt>
                <c:pt idx="195">
                  <c:v>-0.28098589962449239</c:v>
                </c:pt>
                <c:pt idx="196">
                  <c:v>-0.27762408182662318</c:v>
                </c:pt>
                <c:pt idx="197">
                  <c:v>-0.27432347007373609</c:v>
                </c:pt>
                <c:pt idx="198">
                  <c:v>-0.27108255959901589</c:v>
                </c:pt>
                <c:pt idx="199">
                  <c:v>-0.26789989233369255</c:v>
                </c:pt>
                <c:pt idx="200">
                  <c:v>-0.26477405515718505</c:v>
                </c:pt>
                <c:pt idx="201">
                  <c:v>-0.26170367822405349</c:v>
                </c:pt>
                <c:pt idx="202">
                  <c:v>-0.25868743336373973</c:v>
                </c:pt>
                <c:pt idx="203">
                  <c:v>-0.25572403254955794</c:v>
                </c:pt>
                <c:pt idx="204">
                  <c:v>-0.25281222643347312</c:v>
                </c:pt>
                <c:pt idx="205">
                  <c:v>-0.24995080294343267</c:v>
                </c:pt>
                <c:pt idx="206">
                  <c:v>-0.24713858594028568</c:v>
                </c:pt>
                <c:pt idx="207">
                  <c:v>-0.2443744339312765</c:v>
                </c:pt>
                <c:pt idx="208">
                  <c:v>-0.24165723883738949</c:v>
                </c:pt>
                <c:pt idx="209">
                  <c:v>-0.23898592481214109</c:v>
                </c:pt>
                <c:pt idx="210">
                  <c:v>-0.23635944710921777</c:v>
                </c:pt>
                <c:pt idx="211">
                  <c:v>-0.23377679099653911</c:v>
                </c:pt>
                <c:pt idx="212">
                  <c:v>-0.23123697071492053</c:v>
                </c:pt>
                <c:pt idx="213">
                  <c:v>-0.22873902847882535</c:v>
                </c:pt>
                <c:pt idx="214">
                  <c:v>-0.22628203351770002</c:v>
                </c:pt>
                <c:pt idx="215">
                  <c:v>-0.22386508115542475</c:v>
                </c:pt>
                <c:pt idx="216">
                  <c:v>-0.22148729192694996</c:v>
                </c:pt>
                <c:pt idx="217">
                  <c:v>-0.21914781072948214</c:v>
                </c:pt>
                <c:pt idx="218">
                  <c:v>-0.21684580600749445</c:v>
                </c:pt>
                <c:pt idx="219">
                  <c:v>-0.21458046896944158</c:v>
                </c:pt>
                <c:pt idx="220">
                  <c:v>-0.21235101283513511</c:v>
                </c:pt>
                <c:pt idx="221">
                  <c:v>-0.21015667211210484</c:v>
                </c:pt>
                <c:pt idx="222">
                  <c:v>-0.20799670190000411</c:v>
                </c:pt>
                <c:pt idx="223">
                  <c:v>-0.2058703772214806</c:v>
                </c:pt>
                <c:pt idx="224">
                  <c:v>-0.20377699237857488</c:v>
                </c:pt>
                <c:pt idx="225">
                  <c:v>-0.20171586033354905</c:v>
                </c:pt>
                <c:pt idx="226">
                  <c:v>-0.19968631211281468</c:v>
                </c:pt>
                <c:pt idx="227">
                  <c:v>-0.19768769623340815</c:v>
                </c:pt>
                <c:pt idx="228">
                  <c:v>-0.19571937815059265</c:v>
                </c:pt>
                <c:pt idx="229">
                  <c:v>-0.19378073972597368</c:v>
                </c:pt>
                <c:pt idx="230">
                  <c:v>-0.19187117871526008</c:v>
                </c:pt>
                <c:pt idx="231">
                  <c:v>-0.18999010827457835</c:v>
                </c:pt>
                <c:pt idx="232">
                  <c:v>-0.18813695648498843</c:v>
                </c:pt>
                <c:pt idx="233">
                  <c:v>-0.18631116589397692</c:v>
                </c:pt>
                <c:pt idx="234">
                  <c:v>-0.18451219307357161</c:v>
                </c:pt>
                <c:pt idx="235">
                  <c:v>-0.18273950819424808</c:v>
                </c:pt>
                <c:pt idx="236">
                  <c:v>-0.1809925946140637</c:v>
                </c:pt>
                <c:pt idx="237">
                  <c:v>-0.17927094848215619</c:v>
                </c:pt>
                <c:pt idx="238">
                  <c:v>-0.17757407835646008</c:v>
                </c:pt>
                <c:pt idx="239">
                  <c:v>-0.17590150483461475</c:v>
                </c:pt>
                <c:pt idx="240">
                  <c:v>-0.17425276019779545</c:v>
                </c:pt>
                <c:pt idx="241">
                  <c:v>-0.17262738806694741</c:v>
                </c:pt>
                <c:pt idx="242">
                  <c:v>-0.17102494307080945</c:v>
                </c:pt>
                <c:pt idx="243">
                  <c:v>-0.1694449905252724</c:v>
                </c:pt>
                <c:pt idx="244">
                  <c:v>-0.16788710612389657</c:v>
                </c:pt>
                <c:pt idx="245">
                  <c:v>-0.16635087563865986</c:v>
                </c:pt>
                <c:pt idx="246">
                  <c:v>-0.16483589463097739</c:v>
                </c:pt>
                <c:pt idx="247">
                  <c:v>-0.16334176817242296</c:v>
                </c:pt>
                <c:pt idx="248">
                  <c:v>-0.16186811057473557</c:v>
                </c:pt>
                <c:pt idx="249">
                  <c:v>-0.16041454512886852</c:v>
                </c:pt>
                <c:pt idx="250">
                  <c:v>-0.15898070385258772</c:v>
                </c:pt>
                <c:pt idx="251">
                  <c:v>-0.15756622724648511</c:v>
                </c:pt>
                <c:pt idx="252">
                  <c:v>-0.15617076405789934</c:v>
                </c:pt>
                <c:pt idx="253">
                  <c:v>-0.15479397105263304</c:v>
                </c:pt>
                <c:pt idx="254">
                  <c:v>-0.1534355127939061</c:v>
                </c:pt>
                <c:pt idx="255">
                  <c:v>-0.15209506142872317</c:v>
                </c:pt>
                <c:pt idx="256">
                  <c:v>-0.15077229648073054</c:v>
                </c:pt>
                <c:pt idx="257">
                  <c:v>-0.14946690465014278</c:v>
                </c:pt>
                <c:pt idx="258">
                  <c:v>-0.14817857961956696</c:v>
                </c:pt>
                <c:pt idx="259">
                  <c:v>-0.14690702186637836</c:v>
                </c:pt>
                <c:pt idx="260">
                  <c:v>-0.14565193848076188</c:v>
                </c:pt>
                <c:pt idx="261">
                  <c:v>-0.14441304298954455</c:v>
                </c:pt>
                <c:pt idx="262">
                  <c:v>-0.14319005518552422</c:v>
                </c:pt>
                <c:pt idx="263">
                  <c:v>-0.14198270096208931</c:v>
                </c:pt>
                <c:pt idx="264">
                  <c:v>-0.14079071215303426</c:v>
                </c:pt>
                <c:pt idx="265">
                  <c:v>-0.13961382637706818</c:v>
                </c:pt>
                <c:pt idx="266">
                  <c:v>-0.13845178688747203</c:v>
                </c:pt>
                <c:pt idx="267">
                  <c:v>-0.13730434242586939</c:v>
                </c:pt>
                <c:pt idx="268">
                  <c:v>-0.13617124708095085</c:v>
                </c:pt>
                <c:pt idx="269">
                  <c:v>-0.13505226015098587</c:v>
                </c:pt>
                <c:pt idx="270">
                  <c:v>-0.13394714601080179</c:v>
                </c:pt>
                <c:pt idx="271">
                  <c:v>-0.13285567398262915</c:v>
                </c:pt>
                <c:pt idx="272">
                  <c:v>-0.13177761821073602</c:v>
                </c:pt>
                <c:pt idx="273">
                  <c:v>-0.13071275753990486</c:v>
                </c:pt>
                <c:pt idx="274">
                  <c:v>-0.12966087539742868</c:v>
                </c:pt>
                <c:pt idx="275">
                  <c:v>-0.12862175967858508</c:v>
                </c:pt>
                <c:pt idx="276">
                  <c:v>-0.12759520263543292</c:v>
                </c:pt>
                <c:pt idx="277">
                  <c:v>-0.12658100076896567</c:v>
                </c:pt>
                <c:pt idx="278">
                  <c:v>-0.12557895472422548</c:v>
                </c:pt>
                <c:pt idx="279">
                  <c:v>-0.12458886918860858</c:v>
                </c:pt>
                <c:pt idx="280">
                  <c:v>-0.12361055279296186</c:v>
                </c:pt>
                <c:pt idx="281">
                  <c:v>-0.12264381801563778</c:v>
                </c:pt>
                <c:pt idx="282">
                  <c:v>-0.12168848108918208</c:v>
                </c:pt>
                <c:pt idx="283">
                  <c:v>-0.12074436190969207</c:v>
                </c:pt>
                <c:pt idx="284">
                  <c:v>-0.11981128394884782</c:v>
                </c:pt>
                <c:pt idx="285">
                  <c:v>-0.11888907416818881</c:v>
                </c:pt>
                <c:pt idx="286">
                  <c:v>-0.11797756293609822</c:v>
                </c:pt>
                <c:pt idx="287">
                  <c:v>-0.11707658394681825</c:v>
                </c:pt>
                <c:pt idx="288">
                  <c:v>-0.11618597414186013</c:v>
                </c:pt>
                <c:pt idx="289">
                  <c:v>-0.11530557363365287</c:v>
                </c:pt>
                <c:pt idx="290">
                  <c:v>-0.11443522563109403</c:v>
                </c:pt>
                <c:pt idx="291">
                  <c:v>-0.11357477636734774</c:v>
                </c:pt>
                <c:pt idx="292">
                  <c:v>-0.11272407502953642</c:v>
                </c:pt>
                <c:pt idx="293">
                  <c:v>-0.11188297369027911</c:v>
                </c:pt>
                <c:pt idx="294">
                  <c:v>-0.11105132724120763</c:v>
                </c:pt>
                <c:pt idx="295">
                  <c:v>-0.11022899332820656</c:v>
                </c:pt>
                <c:pt idx="296">
                  <c:v>-0.10941583228839623</c:v>
                </c:pt>
                <c:pt idx="297">
                  <c:v>-0.10861170708885734</c:v>
                </c:pt>
                <c:pt idx="298">
                  <c:v>-0.10781648326687635</c:v>
                </c:pt>
                <c:pt idx="299">
                  <c:v>-0.1070300288719799</c:v>
                </c:pt>
                <c:pt idx="300">
                  <c:v>-0.10625221440921506</c:v>
                </c:pt>
                <c:pt idx="301">
                  <c:v>-0.10548291278422563</c:v>
                </c:pt>
                <c:pt idx="302">
                  <c:v>-0.10472199924952846</c:v>
                </c:pt>
                <c:pt idx="303">
                  <c:v>-0.10396935135242255</c:v>
                </c:pt>
                <c:pt idx="304">
                  <c:v>-0.10322484888396974</c:v>
                </c:pt>
                <c:pt idx="305">
                  <c:v>-0.10248837382961862</c:v>
                </c:pt>
                <c:pt idx="306">
                  <c:v>-0.10175981032079684</c:v>
                </c:pt>
                <c:pt idx="307">
                  <c:v>-0.10103904458805765</c:v>
                </c:pt>
                <c:pt idx="308">
                  <c:v>-0.10032596491510389</c:v>
                </c:pt>
                <c:pt idx="309">
                  <c:v>-9.9620461594326803E-2</c:v>
                </c:pt>
                <c:pt idx="310">
                  <c:v>-9.892242688312558E-2</c:v>
                </c:pt>
                <c:pt idx="311">
                  <c:v>-9.8231754961633791E-2</c:v>
                </c:pt>
                <c:pt idx="312">
                  <c:v>-9.754834189137751E-2</c:v>
                </c:pt>
                <c:pt idx="313">
                  <c:v>-9.6872085574929365E-2</c:v>
                </c:pt>
                <c:pt idx="314">
                  <c:v>-9.6202885716681938E-2</c:v>
                </c:pt>
                <c:pt idx="315">
                  <c:v>-9.5540643784519222E-2</c:v>
                </c:pt>
                <c:pt idx="316">
                  <c:v>-9.4885262972503825E-2</c:v>
                </c:pt>
                <c:pt idx="317">
                  <c:v>-9.4236648164438705E-2</c:v>
                </c:pt>
                <c:pt idx="318">
                  <c:v>-9.3594705898350339E-2</c:v>
                </c:pt>
                <c:pt idx="319">
                  <c:v>-9.2959344331850977E-2</c:v>
                </c:pt>
                <c:pt idx="320">
                  <c:v>-9.2330473208310213E-2</c:v>
                </c:pt>
                <c:pt idx="321">
                  <c:v>-9.170800382396814E-2</c:v>
                </c:pt>
                <c:pt idx="322">
                  <c:v>-9.1091848995623392E-2</c:v>
                </c:pt>
                <c:pt idx="323">
                  <c:v>-9.0481923029415517E-2</c:v>
                </c:pt>
                <c:pt idx="324">
                  <c:v>-8.98781416900718E-2</c:v>
                </c:pt>
                <c:pt idx="325">
                  <c:v>-8.9280422171067089E-2</c:v>
                </c:pt>
                <c:pt idx="326">
                  <c:v>-8.868868306540223E-2</c:v>
                </c:pt>
                <c:pt idx="327">
                  <c:v>-8.8102844337200337E-2</c:v>
                </c:pt>
                <c:pt idx="328">
                  <c:v>-8.7522827293842198E-2</c:v>
                </c:pt>
                <c:pt idx="329">
                  <c:v>-8.694855455885106E-2</c:v>
                </c:pt>
                <c:pt idx="330">
                  <c:v>-8.6379950045366818E-2</c:v>
                </c:pt>
                <c:pt idx="331">
                  <c:v>-8.5816938930360534E-2</c:v>
                </c:pt>
                <c:pt idx="332">
                  <c:v>-8.5259447629199236E-2</c:v>
                </c:pt>
                <c:pt idx="333">
                  <c:v>-8.4707403771185311E-2</c:v>
                </c:pt>
                <c:pt idx="334">
                  <c:v>-8.4160736175235507E-2</c:v>
                </c:pt>
                <c:pt idx="335">
                  <c:v>-8.3619374826507983E-2</c:v>
                </c:pt>
                <c:pt idx="336">
                  <c:v>-8.3083250853334206E-2</c:v>
                </c:pt>
                <c:pt idx="337">
                  <c:v>-8.2552296504748934E-2</c:v>
                </c:pt>
                <c:pt idx="338">
                  <c:v>-8.2026445128548398E-2</c:v>
                </c:pt>
                <c:pt idx="339">
                  <c:v>-8.1505631149901392E-2</c:v>
                </c:pt>
                <c:pt idx="340">
                  <c:v>-8.0989790050258123E-2</c:v>
                </c:pt>
                <c:pt idx="341">
                  <c:v>-8.0478858347041132E-2</c:v>
                </c:pt>
                <c:pt idx="342">
                  <c:v>-7.9972773573487518E-2</c:v>
                </c:pt>
                <c:pt idx="343">
                  <c:v>-7.9471474259150382E-2</c:v>
                </c:pt>
                <c:pt idx="344">
                  <c:v>-7.897489991079519E-2</c:v>
                </c:pt>
                <c:pt idx="345">
                  <c:v>-7.8482990993658144E-2</c:v>
                </c:pt>
                <c:pt idx="346">
                  <c:v>-7.7995688913203728E-2</c:v>
                </c:pt>
                <c:pt idx="347">
                  <c:v>-7.7512935997240101E-2</c:v>
                </c:pt>
                <c:pt idx="348">
                  <c:v>-7.7034675478466624E-2</c:v>
                </c:pt>
                <c:pt idx="349">
                  <c:v>-7.6560851477394484E-2</c:v>
                </c:pt>
                <c:pt idx="350">
                  <c:v>-7.6091408985603751E-2</c:v>
                </c:pt>
                <c:pt idx="351">
                  <c:v>-7.5626293849442541E-2</c:v>
                </c:pt>
                <c:pt idx="352">
                  <c:v>-7.5165452754041906E-2</c:v>
                </c:pt>
                <c:pt idx="353">
                  <c:v>-7.4708833207683831E-2</c:v>
                </c:pt>
                <c:pt idx="354">
                  <c:v>-7.4256383526483186E-2</c:v>
                </c:pt>
                <c:pt idx="355">
                  <c:v>-7.3808052819503658E-2</c:v>
                </c:pt>
                <c:pt idx="356">
                  <c:v>-7.3363790974019752E-2</c:v>
                </c:pt>
                <c:pt idx="357">
                  <c:v>-7.2923548641301517E-2</c:v>
                </c:pt>
                <c:pt idx="358">
                  <c:v>-7.2487277222531774E-2</c:v>
                </c:pt>
                <c:pt idx="359">
                  <c:v>-7.2054928855129943E-2</c:v>
                </c:pt>
                <c:pt idx="360">
                  <c:v>-7.1626456399358107E-2</c:v>
                </c:pt>
                <c:pt idx="361">
                  <c:v>-7.1201813425114002E-2</c:v>
                </c:pt>
                <c:pt idx="362">
                  <c:v>-7.0780954199176599E-2</c:v>
                </c:pt>
                <c:pt idx="363">
                  <c:v>-7.0363833672547754E-2</c:v>
                </c:pt>
                <c:pt idx="364">
                  <c:v>-6.9950407468191991E-2</c:v>
                </c:pt>
                <c:pt idx="365">
                  <c:v>-6.9540631868943409E-2</c:v>
                </c:pt>
                <c:pt idx="366">
                  <c:v>-6.9134463805739413E-2</c:v>
                </c:pt>
                <c:pt idx="367">
                  <c:v>-6.8731860846023923E-2</c:v>
                </c:pt>
                <c:pt idx="368">
                  <c:v>-6.8332781182490004E-2</c:v>
                </c:pt>
                <c:pt idx="369">
                  <c:v>-6.7937183621930949E-2</c:v>
                </c:pt>
                <c:pt idx="370">
                  <c:v>-6.7545027574470784E-2</c:v>
                </c:pt>
                <c:pt idx="371">
                  <c:v>-6.7156273042849546E-2</c:v>
                </c:pt>
                <c:pt idx="372">
                  <c:v>-6.6770880612091119E-2</c:v>
                </c:pt>
                <c:pt idx="373">
                  <c:v>-6.6388811439301948E-2</c:v>
                </c:pt>
                <c:pt idx="374">
                  <c:v>-6.6010027243615502E-2</c:v>
                </c:pt>
                <c:pt idx="375">
                  <c:v>-6.5634490296515385E-2</c:v>
                </c:pt>
                <c:pt idx="376">
                  <c:v>-6.5262163412179691E-2</c:v>
                </c:pt>
                <c:pt idx="377">
                  <c:v>-6.4893009938110188E-2</c:v>
                </c:pt>
                <c:pt idx="378">
                  <c:v>-6.4526993745963823E-2</c:v>
                </c:pt>
                <c:pt idx="379">
                  <c:v>-6.4164079222494924E-2</c:v>
                </c:pt>
                <c:pt idx="380">
                  <c:v>-6.3804231260757946E-2</c:v>
                </c:pt>
                <c:pt idx="381">
                  <c:v>-6.3447415251451186E-2</c:v>
                </c:pt>
                <c:pt idx="382">
                  <c:v>-6.3093597074416613E-2</c:v>
                </c:pt>
                <c:pt idx="383">
                  <c:v>-6.2742743090340738E-2</c:v>
                </c:pt>
                <c:pt idx="384">
                  <c:v>-6.2394820132616005E-2</c:v>
                </c:pt>
                <c:pt idx="385">
                  <c:v>-6.204979549934523E-2</c:v>
                </c:pt>
                <c:pt idx="386">
                  <c:v>-6.1707636945474209E-2</c:v>
                </c:pt>
                <c:pt idx="387">
                  <c:v>-6.1368312675229311E-2</c:v>
                </c:pt>
                <c:pt idx="388">
                  <c:v>-6.1031791334460128E-2</c:v>
                </c:pt>
                <c:pt idx="389">
                  <c:v>-6.0698042003353478E-2</c:v>
                </c:pt>
                <c:pt idx="390">
                  <c:v>-6.0367034189184883E-2</c:v>
                </c:pt>
                <c:pt idx="391">
                  <c:v>-6.0038737819175562E-2</c:v>
                </c:pt>
                <c:pt idx="392">
                  <c:v>-5.9713123233621712E-2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B9-4BE6-A055-A350DB84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9232485408006"/>
          <c:y val="0.31282145239471693"/>
          <c:w val="0.22923799264407749"/>
          <c:h val="0.14852456975141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 0.044dB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740826849937321"/>
          <c:y val="0.344430861613302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演算部!$CF$33:$CF$529</c:f>
              <c:numCache>
                <c:formatCode>General</c:formatCode>
                <c:ptCount val="497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F6-49A4-98EF-B6CD10C3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演算部!$CE$33:$CE$529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演算部!$CG$33:$CG$529</c:f>
              <c:numCache>
                <c:formatCode>General</c:formatCode>
                <c:ptCount val="497"/>
                <c:pt idx="0">
                  <c:v>75.172934990985667</c:v>
                </c:pt>
                <c:pt idx="1">
                  <c:v>72.179142813253904</c:v>
                </c:pt>
                <c:pt idx="2">
                  <c:v>69.169615540124354</c:v>
                </c:pt>
                <c:pt idx="3">
                  <c:v>66.141513582257872</c:v>
                </c:pt>
                <c:pt idx="4">
                  <c:v>63.09189254009145</c:v>
                </c:pt>
                <c:pt idx="5">
                  <c:v>60.017684680588829</c:v>
                </c:pt>
                <c:pt idx="6">
                  <c:v>56.915678747922819</c:v>
                </c:pt>
                <c:pt idx="7">
                  <c:v>53.782497729593558</c:v>
                </c:pt>
                <c:pt idx="8">
                  <c:v>50.614574124566239</c:v>
                </c:pt>
                <c:pt idx="9">
                  <c:v>47.408122167179378</c:v>
                </c:pt>
                <c:pt idx="10">
                  <c:v>44.159106345652965</c:v>
                </c:pt>
                <c:pt idx="11">
                  <c:v>40.863205411662072</c:v>
                </c:pt>
                <c:pt idx="12">
                  <c:v>37.515770900726487</c:v>
                </c:pt>
                <c:pt idx="13">
                  <c:v>34.111778963097755</c:v>
                </c:pt>
                <c:pt idx="14">
                  <c:v>30.645774029507866</c:v>
                </c:pt>
                <c:pt idx="15">
                  <c:v>27.111802489633082</c:v>
                </c:pt>
                <c:pt idx="16">
                  <c:v>23.503334121644986</c:v>
                </c:pt>
                <c:pt idx="17">
                  <c:v>19.813168448416835</c:v>
                </c:pt>
                <c:pt idx="18">
                  <c:v>16.03332246656699</c:v>
                </c:pt>
                <c:pt idx="19">
                  <c:v>12.154895235385926</c:v>
                </c:pt>
                <c:pt idx="20">
                  <c:v>8.1679035292743922</c:v>
                </c:pt>
                <c:pt idx="21">
                  <c:v>6.1302317789588443</c:v>
                </c:pt>
                <c:pt idx="22">
                  <c:v>4.0610810045247723</c:v>
                </c:pt>
                <c:pt idx="23">
                  <c:v>1.9588018938942062</c:v>
                </c:pt>
                <c:pt idx="24">
                  <c:v>-0.17836911913036557</c:v>
                </c:pt>
                <c:pt idx="25">
                  <c:v>-2.3523211213331683</c:v>
                </c:pt>
                <c:pt idx="26">
                  <c:v>-4.5650813774668553</c:v>
                </c:pt>
                <c:pt idx="27">
                  <c:v>-6.8188295981480609</c:v>
                </c:pt>
                <c:pt idx="28">
                  <c:v>-9.1159140832032222</c:v>
                </c:pt>
                <c:pt idx="29">
                  <c:v>-11.458870062523959</c:v>
                </c:pt>
                <c:pt idx="30">
                  <c:v>-13.850440628970855</c:v>
                </c:pt>
                <c:pt idx="31">
                  <c:v>-16.293600750450995</c:v>
                </c:pt>
                <c:pt idx="32">
                  <c:v>-18.791584967345379</c:v>
                </c:pt>
                <c:pt idx="33">
                  <c:v>-21.347919535510481</c:v>
                </c:pt>
                <c:pt idx="34">
                  <c:v>-23.966459975616409</c:v>
                </c:pt>
                <c:pt idx="35">
                  <c:v>-26.651435252147341</c:v>
                </c:pt>
                <c:pt idx="36">
                  <c:v>-29.407500151039628</c:v>
                </c:pt>
                <c:pt idx="37">
                  <c:v>-32.239797882290198</c:v>
                </c:pt>
                <c:pt idx="38">
                  <c:v>-35.154035541915349</c:v>
                </c:pt>
                <c:pt idx="39">
                  <c:v>-38.156575879539979</c:v>
                </c:pt>
                <c:pt idx="40">
                  <c:v>-41.254549906141115</c:v>
                </c:pt>
                <c:pt idx="41">
                  <c:v>-44.455996339752588</c:v>
                </c:pt>
                <c:pt idx="42">
                  <c:v>-47.770035859015259</c:v>
                </c:pt>
                <c:pt idx="43">
                  <c:v>-51.207090794954709</c:v>
                </c:pt>
                <c:pt idx="44">
                  <c:v>-54.779164477548449</c:v>
                </c:pt>
                <c:pt idx="45">
                  <c:v>-58.500199269495255</c:v>
                </c:pt>
                <c:pt idx="46">
                  <c:v>-62.386538732665301</c:v>
                </c:pt>
                <c:pt idx="47">
                  <c:v>-66.457527775060953</c:v>
                </c:pt>
                <c:pt idx="48">
                  <c:v>-70.736295304460313</c:v>
                </c:pt>
                <c:pt idx="49">
                  <c:v>-75.25077670539639</c:v>
                </c:pt>
                <c:pt idx="50">
                  <c:v>-80.035046907670051</c:v>
                </c:pt>
                <c:pt idx="51">
                  <c:v>-85.131044262003243</c:v>
                </c:pt>
                <c:pt idx="52">
                  <c:v>89.409241273332995</c:v>
                </c:pt>
                <c:pt idx="53">
                  <c:v>83.521093769724374</c:v>
                </c:pt>
                <c:pt idx="54">
                  <c:v>77.124049237573772</c:v>
                </c:pt>
                <c:pt idx="55">
                  <c:v>70.119065105357564</c:v>
                </c:pt>
                <c:pt idx="56">
                  <c:v>62.38730740681266</c:v>
                </c:pt>
                <c:pt idx="57">
                  <c:v>53.793720922218192</c:v>
                </c:pt>
                <c:pt idx="58">
                  <c:v>44.201373016219243</c:v>
                </c:pt>
                <c:pt idx="59">
                  <c:v>33.505458896645827</c:v>
                </c:pt>
                <c:pt idx="60">
                  <c:v>21.693906420951077</c:v>
                </c:pt>
                <c:pt idx="61">
                  <c:v>8.9243040893550294</c:v>
                </c:pt>
                <c:pt idx="62">
                  <c:v>-4.4294513610242596</c:v>
                </c:pt>
                <c:pt idx="63">
                  <c:v>-17.827474963163507</c:v>
                </c:pt>
                <c:pt idx="64">
                  <c:v>-30.718907118981424</c:v>
                </c:pt>
                <c:pt idx="65">
                  <c:v>-42.704424438352106</c:v>
                </c:pt>
                <c:pt idx="66">
                  <c:v>-53.600623654579834</c:v>
                </c:pt>
                <c:pt idx="67">
                  <c:v>-63.40163593786891</c:v>
                </c:pt>
                <c:pt idx="68">
                  <c:v>-72.202644231670106</c:v>
                </c:pt>
                <c:pt idx="69">
                  <c:v>-80.136362668066923</c:v>
                </c:pt>
                <c:pt idx="70">
                  <c:v>-87.336220451792244</c:v>
                </c:pt>
                <c:pt idx="71">
                  <c:v>80.012992090670849</c:v>
                </c:pt>
                <c:pt idx="72">
                  <c:v>69.129209753805654</c:v>
                </c:pt>
                <c:pt idx="73">
                  <c:v>59.54865760186027</c:v>
                </c:pt>
                <c:pt idx="74">
                  <c:v>50.972899093444958</c:v>
                </c:pt>
                <c:pt idx="75">
                  <c:v>43.203504602401274</c:v>
                </c:pt>
                <c:pt idx="76">
                  <c:v>36.102147797123813</c:v>
                </c:pt>
                <c:pt idx="77">
                  <c:v>29.567511899125961</c:v>
                </c:pt>
                <c:pt idx="78">
                  <c:v>23.522004070099396</c:v>
                </c:pt>
                <c:pt idx="79">
                  <c:v>17.903993522637379</c:v>
                </c:pt>
                <c:pt idx="80">
                  <c:v>12.663143372416041</c:v>
                </c:pt>
                <c:pt idx="81">
                  <c:v>7.7574899850513575</c:v>
                </c:pt>
                <c:pt idx="82">
                  <c:v>3.1515276800155649</c:v>
                </c:pt>
                <c:pt idx="83">
                  <c:v>-1.1851118706253343</c:v>
                </c:pt>
                <c:pt idx="84">
                  <c:v>-5.2786151352169393</c:v>
                </c:pt>
                <c:pt idx="85">
                  <c:v>-9.1517076915717723</c:v>
                </c:pt>
                <c:pt idx="86">
                  <c:v>-12.824216864322198</c:v>
                </c:pt>
                <c:pt idx="87">
                  <c:v>-16.313522057592387</c:v>
                </c:pt>
                <c:pt idx="88">
                  <c:v>-19.634921821341809</c:v>
                </c:pt>
                <c:pt idx="89">
                  <c:v>-22.801936897947915</c:v>
                </c:pt>
                <c:pt idx="90">
                  <c:v>-25.826562666529817</c:v>
                </c:pt>
                <c:pt idx="91">
                  <c:v>-28.719480785021567</c:v>
                </c:pt>
                <c:pt idx="92">
                  <c:v>-31.490237472735888</c:v>
                </c:pt>
                <c:pt idx="93">
                  <c:v>-34.147394258789582</c:v>
                </c:pt>
                <c:pt idx="94">
                  <c:v>-36.698655856395192</c:v>
                </c:pt>
                <c:pt idx="95">
                  <c:v>-39.150978947398315</c:v>
                </c:pt>
                <c:pt idx="96">
                  <c:v>-41.510664981572724</c:v>
                </c:pt>
                <c:pt idx="97">
                  <c:v>-43.783439554557816</c:v>
                </c:pt>
                <c:pt idx="98">
                  <c:v>-45.9745204912955</c:v>
                </c:pt>
                <c:pt idx="99">
                  <c:v>-48.088676404693238</c:v>
                </c:pt>
                <c:pt idx="100">
                  <c:v>-50.130277205361303</c:v>
                </c:pt>
                <c:pt idx="101">
                  <c:v>-52.103337795373932</c:v>
                </c:pt>
                <c:pt idx="102">
                  <c:v>-54.011555977680715</c:v>
                </c:pt>
                <c:pt idx="103">
                  <c:v>-55.858345445621829</c:v>
                </c:pt>
                <c:pt idx="104">
                  <c:v>-57.646864578002784</c:v>
                </c:pt>
                <c:pt idx="105">
                  <c:v>-59.380041649493265</c:v>
                </c:pt>
                <c:pt idx="106">
                  <c:v>-61.060596969727101</c:v>
                </c:pt>
                <c:pt idx="107">
                  <c:v>-62.691062384099972</c:v>
                </c:pt>
                <c:pt idx="108">
                  <c:v>-64.273798502158641</c:v>
                </c:pt>
                <c:pt idx="109">
                  <c:v>-65.811009963392451</c:v>
                </c:pt>
                <c:pt idx="110">
                  <c:v>-67.304759003305975</c:v>
                </c:pt>
                <c:pt idx="111">
                  <c:v>-68.756977543322563</c:v>
                </c:pt>
                <c:pt idx="112">
                  <c:v>-70.169477995059893</c:v>
                </c:pt>
                <c:pt idx="113">
                  <c:v>-71.54396294177026</c:v>
                </c:pt>
                <c:pt idx="114">
                  <c:v>-72.882033836370169</c:v>
                </c:pt>
                <c:pt idx="115">
                  <c:v>-74.185198835767864</c:v>
                </c:pt>
                <c:pt idx="116">
                  <c:v>-75.454879874530732</c:v>
                </c:pt>
                <c:pt idx="117">
                  <c:v>-76.692419066816385</c:v>
                </c:pt>
                <c:pt idx="118">
                  <c:v>-77.899084513507105</c:v>
                </c:pt>
                <c:pt idx="119">
                  <c:v>-79.076075581291278</c:v>
                </c:pt>
                <c:pt idx="120">
                  <c:v>-80.224527711742581</c:v>
                </c:pt>
                <c:pt idx="121">
                  <c:v>-81.34551681101884</c:v>
                </c:pt>
                <c:pt idx="122">
                  <c:v>-82.440063264437882</c:v>
                </c:pt>
                <c:pt idx="123">
                  <c:v>-83.509135614724229</c:v>
                </c:pt>
                <c:pt idx="124">
                  <c:v>-84.553653938017447</c:v>
                </c:pt>
                <c:pt idx="125">
                  <c:v>-85.574492947674599</c:v>
                </c:pt>
                <c:pt idx="126">
                  <c:v>-86.572484852391426</c:v>
                </c:pt>
                <c:pt idx="127">
                  <c:v>-87.54842199212284</c:v>
                </c:pt>
                <c:pt idx="128">
                  <c:v>-88.503059272640598</c:v>
                </c:pt>
                <c:pt idx="129">
                  <c:v>-89.437116417261578</c:v>
                </c:pt>
                <c:pt idx="130">
                  <c:v>89.648719947730697</c:v>
                </c:pt>
                <c:pt idx="131">
                  <c:v>88.753794359209934</c:v>
                </c:pt>
                <c:pt idx="132">
                  <c:v>87.877480721659651</c:v>
                </c:pt>
                <c:pt idx="133">
                  <c:v>87.019180638096429</c:v>
                </c:pt>
                <c:pt idx="134">
                  <c:v>86.17832185680318</c:v>
                </c:pt>
                <c:pt idx="135">
                  <c:v>85.354356824270553</c:v>
                </c:pt>
                <c:pt idx="136">
                  <c:v>84.546761335679676</c:v>
                </c:pt>
                <c:pt idx="137">
                  <c:v>83.755033275092416</c:v>
                </c:pt>
                <c:pt idx="138">
                  <c:v>82.978691438252767</c:v>
                </c:pt>
                <c:pt idx="139">
                  <c:v>82.217274431562103</c:v>
                </c:pt>
                <c:pt idx="140">
                  <c:v>81.470339641378615</c:v>
                </c:pt>
                <c:pt idx="141">
                  <c:v>80.737462268316875</c:v>
                </c:pt>
                <c:pt idx="142">
                  <c:v>80.018234421694885</c:v>
                </c:pt>
                <c:pt idx="143">
                  <c:v>79.31226426969846</c:v>
                </c:pt>
                <c:pt idx="144">
                  <c:v>78.619175241213867</c:v>
                </c:pt>
                <c:pt idx="145">
                  <c:v>77.938605275621867</c:v>
                </c:pt>
                <c:pt idx="146">
                  <c:v>77.27020611715588</c:v>
                </c:pt>
                <c:pt idx="147">
                  <c:v>76.613642650706751</c:v>
                </c:pt>
                <c:pt idx="148">
                  <c:v>75.968592276209193</c:v>
                </c:pt>
                <c:pt idx="149">
                  <c:v>75.334744318975225</c:v>
                </c:pt>
                <c:pt idx="150">
                  <c:v>74.7117994735476</c:v>
                </c:pt>
                <c:pt idx="151">
                  <c:v>74.099469278836381</c:v>
                </c:pt>
                <c:pt idx="152">
                  <c:v>73.497475622473729</c:v>
                </c:pt>
                <c:pt idx="153">
                  <c:v>72.9055502724799</c:v>
                </c:pt>
                <c:pt idx="154">
                  <c:v>72.323434434476468</c:v>
                </c:pt>
                <c:pt idx="155">
                  <c:v>71.750878332814565</c:v>
                </c:pt>
                <c:pt idx="156">
                  <c:v>71.187640814105549</c:v>
                </c:pt>
                <c:pt idx="157">
                  <c:v>70.633488971752101</c:v>
                </c:pt>
                <c:pt idx="158">
                  <c:v>70.088197790178072</c:v>
                </c:pt>
                <c:pt idx="159">
                  <c:v>69.551549807548597</c:v>
                </c:pt>
                <c:pt idx="160">
                  <c:v>69.023334795856684</c:v>
                </c:pt>
                <c:pt idx="161">
                  <c:v>68.503349457331254</c:v>
                </c:pt>
                <c:pt idx="162">
                  <c:v>67.991397136193399</c:v>
                </c:pt>
                <c:pt idx="163">
                  <c:v>67.487287544854325</c:v>
                </c:pt>
                <c:pt idx="164">
                  <c:v>66.990836503709801</c:v>
                </c:pt>
                <c:pt idx="165">
                  <c:v>66.501865693742474</c:v>
                </c:pt>
                <c:pt idx="166">
                  <c:v>66.020202421195748</c:v>
                </c:pt>
                <c:pt idx="167">
                  <c:v>65.545679393631602</c:v>
                </c:pt>
                <c:pt idx="168">
                  <c:v>65.078134506729185</c:v>
                </c:pt>
                <c:pt idx="169">
                  <c:v>64.617410641222932</c:v>
                </c:pt>
                <c:pt idx="170">
                  <c:v>64.163355469417027</c:v>
                </c:pt>
                <c:pt idx="171">
                  <c:v>63.715821270749181</c:v>
                </c:pt>
                <c:pt idx="172">
                  <c:v>63.274664755909548</c:v>
                </c:pt>
                <c:pt idx="173">
                  <c:v>62.83974689905164</c:v>
                </c:pt>
                <c:pt idx="174">
                  <c:v>62.41093277766047</c:v>
                </c:pt>
                <c:pt idx="175">
                  <c:v>61.988091419670219</c:v>
                </c:pt>
                <c:pt idx="176">
                  <c:v>61.571095657448112</c:v>
                </c:pt>
                <c:pt idx="177">
                  <c:v>61.159821988284513</c:v>
                </c:pt>
                <c:pt idx="178">
                  <c:v>60.754150441050953</c:v>
                </c:pt>
                <c:pt idx="179">
                  <c:v>60.353964448707551</c:v>
                </c:pt>
                <c:pt idx="180">
                  <c:v>59.959150726360228</c:v>
                </c:pt>
                <c:pt idx="181">
                  <c:v>59.56959915458571</c:v>
                </c:pt>
                <c:pt idx="182">
                  <c:v>59.185202667758659</c:v>
                </c:pt>
                <c:pt idx="183">
                  <c:v>58.805857147130254</c:v>
                </c:pt>
                <c:pt idx="184">
                  <c:v>58.431461318422357</c:v>
                </c:pt>
                <c:pt idx="185">
                  <c:v>58.061916653714384</c:v>
                </c:pt>
                <c:pt idx="186">
                  <c:v>57.697127277412804</c:v>
                </c:pt>
                <c:pt idx="187">
                  <c:v>57.336999876104713</c:v>
                </c:pt>
                <c:pt idx="188">
                  <c:v>56.981443612108087</c:v>
                </c:pt>
                <c:pt idx="189">
                  <c:v>56.630370040541678</c:v>
                </c:pt>
                <c:pt idx="190">
                  <c:v>56.283693029746956</c:v>
                </c:pt>
                <c:pt idx="191">
                  <c:v>55.941328684903965</c:v>
                </c:pt>
                <c:pt idx="192">
                  <c:v>55.603195274691153</c:v>
                </c:pt>
                <c:pt idx="193">
                  <c:v>55.269213160847386</c:v>
                </c:pt>
                <c:pt idx="194">
                  <c:v>54.939304730502087</c:v>
                </c:pt>
                <c:pt idx="195">
                  <c:v>54.613394331146004</c:v>
                </c:pt>
                <c:pt idx="196">
                  <c:v>54.291408208122604</c:v>
                </c:pt>
                <c:pt idx="197">
                  <c:v>53.973274444525401</c:v>
                </c:pt>
                <c:pt idx="198">
                  <c:v>53.658922903393233</c:v>
                </c:pt>
                <c:pt idx="199">
                  <c:v>53.348285172100688</c:v>
                </c:pt>
                <c:pt idx="200">
                  <c:v>53.041294508846093</c:v>
                </c:pt>
                <c:pt idx="201">
                  <c:v>52.737885791144677</c:v>
                </c:pt>
                <c:pt idx="202">
                  <c:v>52.437995466238917</c:v>
                </c:pt>
                <c:pt idx="203">
                  <c:v>52.141561503342636</c:v>
                </c:pt>
                <c:pt idx="204">
                  <c:v>51.848523347639521</c:v>
                </c:pt>
                <c:pt idx="205">
                  <c:v>51.558821875960646</c:v>
                </c:pt>
                <c:pt idx="206">
                  <c:v>51.27239935406935</c:v>
                </c:pt>
                <c:pt idx="207">
                  <c:v>50.989199395485159</c:v>
                </c:pt>
                <c:pt idx="208">
                  <c:v>50.70916692178195</c:v>
                </c:pt>
                <c:pt idx="209">
                  <c:v>50.432248124298603</c:v>
                </c:pt>
                <c:pt idx="210">
                  <c:v>50.158390427203273</c:v>
                </c:pt>
                <c:pt idx="211">
                  <c:v>49.887542451855197</c:v>
                </c:pt>
                <c:pt idx="212">
                  <c:v>49.619653982410924</c:v>
                </c:pt>
                <c:pt idx="213">
                  <c:v>49.35467593262382</c:v>
                </c:pt>
                <c:pt idx="214">
                  <c:v>49.092560313788631</c:v>
                </c:pt>
                <c:pt idx="215">
                  <c:v>48.83326020378459</c:v>
                </c:pt>
                <c:pt idx="216">
                  <c:v>48.5767297171734</c:v>
                </c:pt>
                <c:pt idx="217">
                  <c:v>48.322923976309475</c:v>
                </c:pt>
                <c:pt idx="218">
                  <c:v>48.071799083422853</c:v>
                </c:pt>
                <c:pt idx="219">
                  <c:v>47.823312093636012</c:v>
                </c:pt>
                <c:pt idx="220">
                  <c:v>47.577420988878274</c:v>
                </c:pt>
                <c:pt idx="221">
                  <c:v>47.334084652662646</c:v>
                </c:pt>
                <c:pt idx="222">
                  <c:v>47.093262845691875</c:v>
                </c:pt>
                <c:pt idx="223">
                  <c:v>46.854916182261661</c:v>
                </c:pt>
                <c:pt idx="224">
                  <c:v>46.619006107430515</c:v>
                </c:pt>
                <c:pt idx="225">
                  <c:v>46.385494874927282</c:v>
                </c:pt>
                <c:pt idx="226">
                  <c:v>46.154345525768022</c:v>
                </c:pt>
                <c:pt idx="227">
                  <c:v>45.9255218675561</c:v>
                </c:pt>
                <c:pt idx="228">
                  <c:v>45.698988454439323</c:v>
                </c:pt>
                <c:pt idx="229">
                  <c:v>45.474710567700249</c:v>
                </c:pt>
                <c:pt idx="230">
                  <c:v>45.252654196955817</c:v>
                </c:pt>
                <c:pt idx="231">
                  <c:v>45.032786021944126</c:v>
                </c:pt>
                <c:pt idx="232">
                  <c:v>44.815073394876784</c:v>
                </c:pt>
                <c:pt idx="233">
                  <c:v>44.599484323336263</c:v>
                </c:pt>
                <c:pt idx="234">
                  <c:v>44.385987453698526</c:v>
                </c:pt>
                <c:pt idx="235">
                  <c:v>44.174552055062158</c:v>
                </c:pt>
                <c:pt idx="236">
                  <c:v>43.965148003665618</c:v>
                </c:pt>
                <c:pt idx="237">
                  <c:v>43.757745767775461</c:v>
                </c:pt>
                <c:pt idx="238">
                  <c:v>43.552316393028761</c:v>
                </c:pt>
                <c:pt idx="239">
                  <c:v>43.348831488213754</c:v>
                </c:pt>
                <c:pt idx="240">
                  <c:v>43.14726321147328</c:v>
                </c:pt>
                <c:pt idx="241">
                  <c:v>42.947584256916507</c:v>
                </c:pt>
                <c:pt idx="242">
                  <c:v>42.74976784162444</c:v>
                </c:pt>
                <c:pt idx="243">
                  <c:v>42.553787693035993</c:v>
                </c:pt>
                <c:pt idx="244">
                  <c:v>42.359618036701342</c:v>
                </c:pt>
                <c:pt idx="245">
                  <c:v>42.167233584390061</c:v>
                </c:pt>
                <c:pt idx="246">
                  <c:v>41.976609522542049</c:v>
                </c:pt>
                <c:pt idx="247">
                  <c:v>41.787721501049681</c:v>
                </c:pt>
                <c:pt idx="248">
                  <c:v>41.600545622360002</c:v>
                </c:pt>
                <c:pt idx="249">
                  <c:v>41.415058430886212</c:v>
                </c:pt>
                <c:pt idx="250">
                  <c:v>41.231236902718315</c:v>
                </c:pt>
                <c:pt idx="251">
                  <c:v>41.049058435622861</c:v>
                </c:pt>
                <c:pt idx="252">
                  <c:v>40.868500839322408</c:v>
                </c:pt>
                <c:pt idx="253">
                  <c:v>40.689542326045384</c:v>
                </c:pt>
                <c:pt idx="254">
                  <c:v>40.512161501337665</c:v>
                </c:pt>
                <c:pt idx="255">
                  <c:v>40.336337355127334</c:v>
                </c:pt>
                <c:pt idx="256">
                  <c:v>40.162049253034361</c:v>
                </c:pt>
                <c:pt idx="257">
                  <c:v>39.989276927917537</c:v>
                </c:pt>
                <c:pt idx="258">
                  <c:v>39.818000471650791</c:v>
                </c:pt>
                <c:pt idx="259">
                  <c:v>39.648200327121899</c:v>
                </c:pt>
                <c:pt idx="260">
                  <c:v>39.479857280446311</c:v>
                </c:pt>
                <c:pt idx="261">
                  <c:v>39.312952453389371</c:v>
                </c:pt>
                <c:pt idx="262">
                  <c:v>39.147467295990531</c:v>
                </c:pt>
                <c:pt idx="263">
                  <c:v>38.983383579383009</c:v>
                </c:pt>
                <c:pt idx="264">
                  <c:v>38.820683388803097</c:v>
                </c:pt>
                <c:pt idx="265">
                  <c:v>38.659349116782892</c:v>
                </c:pt>
                <c:pt idx="266">
                  <c:v>38.49936345652133</c:v>
                </c:pt>
                <c:pt idx="267">
                  <c:v>38.340709395427389</c:v>
                </c:pt>
                <c:pt idx="268">
                  <c:v>38.183370208830965</c:v>
                </c:pt>
                <c:pt idx="269">
                  <c:v>38.027329453855529</c:v>
                </c:pt>
                <c:pt idx="270">
                  <c:v>37.872570963448446</c:v>
                </c:pt>
                <c:pt idx="271">
                  <c:v>37.719078840563618</c:v>
                </c:pt>
                <c:pt idx="272">
                  <c:v>37.566837452492202</c:v>
                </c:pt>
                <c:pt idx="273">
                  <c:v>37.415831425336975</c:v>
                </c:pt>
                <c:pt idx="274">
                  <c:v>37.266045638625904</c:v>
                </c:pt>
                <c:pt idx="275">
                  <c:v>37.117465220061021</c:v>
                </c:pt>
                <c:pt idx="276">
                  <c:v>36.97007554039844</c:v>
                </c:pt>
                <c:pt idx="277">
                  <c:v>36.823862208455907</c:v>
                </c:pt>
                <c:pt idx="278">
                  <c:v>36.678811066243824</c:v>
                </c:pt>
                <c:pt idx="279">
                  <c:v>36.534908184216576</c:v>
                </c:pt>
                <c:pt idx="280">
                  <c:v>36.392139856640277</c:v>
                </c:pt>
                <c:pt idx="281">
                  <c:v>36.250492597073965</c:v>
                </c:pt>
                <c:pt idx="282">
                  <c:v>36.10995313396063</c:v>
                </c:pt>
                <c:pt idx="283">
                  <c:v>35.97050840632528</c:v>
                </c:pt>
                <c:pt idx="284">
                  <c:v>35.832145559576766</c:v>
                </c:pt>
                <c:pt idx="285">
                  <c:v>35.694851941410519</c:v>
                </c:pt>
                <c:pt idx="286">
                  <c:v>35.558615097809415</c:v>
                </c:pt>
                <c:pt idx="287">
                  <c:v>35.423422769139869</c:v>
                </c:pt>
                <c:pt idx="288">
                  <c:v>35.28926288634063</c:v>
                </c:pt>
                <c:pt idx="289">
                  <c:v>35.156123567201739</c:v>
                </c:pt>
                <c:pt idx="290">
                  <c:v>35.023993112730871</c:v>
                </c:pt>
                <c:pt idx="291">
                  <c:v>34.892860003605094</c:v>
                </c:pt>
                <c:pt idx="292">
                  <c:v>34.762712896705267</c:v>
                </c:pt>
                <c:pt idx="293">
                  <c:v>34.6335406217311</c:v>
                </c:pt>
                <c:pt idx="294">
                  <c:v>34.505332177894573</c:v>
                </c:pt>
                <c:pt idx="295">
                  <c:v>34.378076730689628</c:v>
                </c:pt>
                <c:pt idx="296">
                  <c:v>34.251763608735992</c:v>
                </c:pt>
                <c:pt idx="297">
                  <c:v>34.126382300695262</c:v>
                </c:pt>
                <c:pt idx="298">
                  <c:v>34.001922452257212</c:v>
                </c:pt>
                <c:pt idx="299">
                  <c:v>33.878373863194511</c:v>
                </c:pt>
                <c:pt idx="300">
                  <c:v>33.755726484483958</c:v>
                </c:pt>
                <c:pt idx="301">
                  <c:v>33.633970415492612</c:v>
                </c:pt>
                <c:pt idx="302">
                  <c:v>33.513095901226961</c:v>
                </c:pt>
                <c:pt idx="303">
                  <c:v>33.393093329643555</c:v>
                </c:pt>
                <c:pt idx="304">
                  <c:v>33.273953229019426</c:v>
                </c:pt>
                <c:pt idx="305">
                  <c:v>33.15566626538088</c:v>
                </c:pt>
                <c:pt idx="306">
                  <c:v>33.038223239988959</c:v>
                </c:pt>
                <c:pt idx="307">
                  <c:v>32.921615086880287</c:v>
                </c:pt>
                <c:pt idx="308">
                  <c:v>32.805832870461693</c:v>
                </c:pt>
                <c:pt idx="309">
                  <c:v>32.690867783157429</c:v>
                </c:pt>
                <c:pt idx="310">
                  <c:v>32.576711143107431</c:v>
                </c:pt>
                <c:pt idx="311">
                  <c:v>32.463354391915537</c:v>
                </c:pt>
                <c:pt idx="312">
                  <c:v>32.350789092446242</c:v>
                </c:pt>
                <c:pt idx="313">
                  <c:v>32.239006926668736</c:v>
                </c:pt>
                <c:pt idx="314">
                  <c:v>32.127999693547267</c:v>
                </c:pt>
                <c:pt idx="315">
                  <c:v>32.017759306976359</c:v>
                </c:pt>
                <c:pt idx="316">
                  <c:v>31.908277793760046</c:v>
                </c:pt>
                <c:pt idx="317">
                  <c:v>31.799547291633775</c:v>
                </c:pt>
                <c:pt idx="318">
                  <c:v>31.691560047328146</c:v>
                </c:pt>
                <c:pt idx="319">
                  <c:v>31.58430841467327</c:v>
                </c:pt>
                <c:pt idx="320">
                  <c:v>31.477784852742904</c:v>
                </c:pt>
                <c:pt idx="321">
                  <c:v>31.371981924037268</c:v>
                </c:pt>
                <c:pt idx="322">
                  <c:v>31.266892292703606</c:v>
                </c:pt>
                <c:pt idx="323">
                  <c:v>31.162508722793763</c:v>
                </c:pt>
                <c:pt idx="324">
                  <c:v>31.058824076557499</c:v>
                </c:pt>
                <c:pt idx="325">
                  <c:v>30.955831312771103</c:v>
                </c:pt>
                <c:pt idx="326">
                  <c:v>30.853523485100133</c:v>
                </c:pt>
                <c:pt idx="327">
                  <c:v>30.751893740495717</c:v>
                </c:pt>
                <c:pt idx="328">
                  <c:v>30.650935317623322</c:v>
                </c:pt>
                <c:pt idx="329">
                  <c:v>30.550641545323533</c:v>
                </c:pt>
                <c:pt idx="330">
                  <c:v>30.451005841103779</c:v>
                </c:pt>
                <c:pt idx="331">
                  <c:v>30.352021709660821</c:v>
                </c:pt>
                <c:pt idx="332">
                  <c:v>30.253682741431987</c:v>
                </c:pt>
                <c:pt idx="333">
                  <c:v>30.155982611176594</c:v>
                </c:pt>
                <c:pt idx="334">
                  <c:v>30.058915076584555</c:v>
                </c:pt>
                <c:pt idx="335">
                  <c:v>29.962473976913504</c:v>
                </c:pt>
                <c:pt idx="336">
                  <c:v>29.866653231651874</c:v>
                </c:pt>
                <c:pt idx="337">
                  <c:v>29.771446839209421</c:v>
                </c:pt>
                <c:pt idx="338">
                  <c:v>29.676848875632679</c:v>
                </c:pt>
                <c:pt idx="339">
                  <c:v>29.582853493346182</c:v>
                </c:pt>
                <c:pt idx="340">
                  <c:v>29.489454919917392</c:v>
                </c:pt>
                <c:pt idx="341">
                  <c:v>29.396647456846786</c:v>
                </c:pt>
                <c:pt idx="342">
                  <c:v>29.304425478380406</c:v>
                </c:pt>
                <c:pt idx="343">
                  <c:v>29.212783430346128</c:v>
                </c:pt>
                <c:pt idx="344">
                  <c:v>29.121715829011489</c:v>
                </c:pt>
                <c:pt idx="345">
                  <c:v>29.031217259964357</c:v>
                </c:pt>
                <c:pt idx="346">
                  <c:v>28.941282377014314</c:v>
                </c:pt>
                <c:pt idx="347">
                  <c:v>28.851905901115522</c:v>
                </c:pt>
                <c:pt idx="348">
                  <c:v>28.763082619309333</c:v>
                </c:pt>
                <c:pt idx="349">
                  <c:v>28.67480738368781</c:v>
                </c:pt>
                <c:pt idx="350">
                  <c:v>28.587075110376112</c:v>
                </c:pt>
                <c:pt idx="351">
                  <c:v>28.499880778534578</c:v>
                </c:pt>
                <c:pt idx="352">
                  <c:v>28.413219429378795</c:v>
                </c:pt>
                <c:pt idx="353">
                  <c:v>28.32708616521882</c:v>
                </c:pt>
                <c:pt idx="354">
                  <c:v>28.241476148515876</c:v>
                </c:pt>
                <c:pt idx="355">
                  <c:v>28.156384600956432</c:v>
                </c:pt>
                <c:pt idx="356">
                  <c:v>28.071806802543751</c:v>
                </c:pt>
                <c:pt idx="357">
                  <c:v>27.987738090705882</c:v>
                </c:pt>
                <c:pt idx="358">
                  <c:v>27.904173859420613</c:v>
                </c:pt>
                <c:pt idx="359">
                  <c:v>27.821109558355694</c:v>
                </c:pt>
                <c:pt idx="360">
                  <c:v>27.738540692025449</c:v>
                </c:pt>
                <c:pt idx="361">
                  <c:v>27.656462818962186</c:v>
                </c:pt>
                <c:pt idx="362">
                  <c:v>27.574871550903449</c:v>
                </c:pt>
                <c:pt idx="363">
                  <c:v>27.493762551993015</c:v>
                </c:pt>
                <c:pt idx="364">
                  <c:v>27.413131537997106</c:v>
                </c:pt>
                <c:pt idx="365">
                  <c:v>27.332974275534109</c:v>
                </c:pt>
                <c:pt idx="366">
                  <c:v>27.253286581318843</c:v>
                </c:pt>
                <c:pt idx="367">
                  <c:v>27.174064321419465</c:v>
                </c:pt>
                <c:pt idx="368">
                  <c:v>27.095303410528352</c:v>
                </c:pt>
                <c:pt idx="369">
                  <c:v>27.016999811245359</c:v>
                </c:pt>
                <c:pt idx="370">
                  <c:v>26.939149533374522</c:v>
                </c:pt>
                <c:pt idx="371">
                  <c:v>26.861748633232281</c:v>
                </c:pt>
                <c:pt idx="372">
                  <c:v>26.784793212968651</c:v>
                </c:pt>
                <c:pt idx="373">
                  <c:v>26.708279419899718</c:v>
                </c:pt>
                <c:pt idx="374">
                  <c:v>26.632203445852483</c:v>
                </c:pt>
                <c:pt idx="375">
                  <c:v>26.556561526520426</c:v>
                </c:pt>
                <c:pt idx="376">
                  <c:v>26.48134994083081</c:v>
                </c:pt>
                <c:pt idx="377">
                  <c:v>26.406565010322552</c:v>
                </c:pt>
                <c:pt idx="378">
                  <c:v>26.332203098535469</c:v>
                </c:pt>
                <c:pt idx="379">
                  <c:v>26.258260610409252</c:v>
                </c:pt>
                <c:pt idx="380">
                  <c:v>26.184733991693413</c:v>
                </c:pt>
                <c:pt idx="381">
                  <c:v>26.111619728367049</c:v>
                </c:pt>
                <c:pt idx="382">
                  <c:v>26.038914346068609</c:v>
                </c:pt>
                <c:pt idx="383">
                  <c:v>25.966614409535349</c:v>
                </c:pt>
                <c:pt idx="384">
                  <c:v>25.894716522052345</c:v>
                </c:pt>
                <c:pt idx="385">
                  <c:v>25.823217324910811</c:v>
                </c:pt>
                <c:pt idx="386">
                  <c:v>25.752113496875563</c:v>
                </c:pt>
                <c:pt idx="387">
                  <c:v>25.68140175366154</c:v>
                </c:pt>
                <c:pt idx="388">
                  <c:v>25.611078847418941</c:v>
                </c:pt>
                <c:pt idx="389">
                  <c:v>25.541141566227189</c:v>
                </c:pt>
                <c:pt idx="390">
                  <c:v>25.471586733597189</c:v>
                </c:pt>
                <c:pt idx="391">
                  <c:v>25.402411207981945</c:v>
                </c:pt>
                <c:pt idx="392">
                  <c:v>25.333611882295319</c:v>
                </c:pt>
                <c:pt idx="393">
                  <c:v>25.265185683438698</c:v>
                </c:pt>
                <c:pt idx="394">
                  <c:v>25.197129571835518</c:v>
                </c:pt>
                <c:pt idx="395">
                  <c:v>25.129440540973434</c:v>
                </c:pt>
                <c:pt idx="396">
                  <c:v>25.062115616954021</c:v>
                </c:pt>
                <c:pt idx="397">
                  <c:v>24.995151858049852</c:v>
                </c:pt>
                <c:pt idx="398">
                  <c:v>24.928546354268747</c:v>
                </c:pt>
                <c:pt idx="399">
                  <c:v>24.862296226925213</c:v>
                </c:pt>
                <c:pt idx="400">
                  <c:v>24.796398628218753</c:v>
                </c:pt>
                <c:pt idx="401">
                  <c:v>24.730850740819065</c:v>
                </c:pt>
                <c:pt idx="402">
                  <c:v>24.665649777457858</c:v>
                </c:pt>
                <c:pt idx="403">
                  <c:v>24.60079298052737</c:v>
                </c:pt>
                <c:pt idx="404">
                  <c:v>24.536277621685166</c:v>
                </c:pt>
                <c:pt idx="405">
                  <c:v>24.472101001465436</c:v>
                </c:pt>
                <c:pt idx="406">
                  <c:v>24.408260448896321</c:v>
                </c:pt>
                <c:pt idx="407">
                  <c:v>24.344753321123502</c:v>
                </c:pt>
                <c:pt idx="408">
                  <c:v>24.281577003039629</c:v>
                </c:pt>
                <c:pt idx="409">
                  <c:v>24.218728906919718</c:v>
                </c:pt>
                <c:pt idx="410">
                  <c:v>24.156206472062244</c:v>
                </c:pt>
                <c:pt idx="411">
                  <c:v>24.094007164435912</c:v>
                </c:pt>
                <c:pt idx="412">
                  <c:v>24.032128476331984</c:v>
                </c:pt>
                <c:pt idx="413">
                  <c:v>23.970567926021999</c:v>
                </c:pt>
                <c:pt idx="414">
                  <c:v>23.909323057420956</c:v>
                </c:pt>
                <c:pt idx="415">
                  <c:v>23.848391439755584</c:v>
                </c:pt>
                <c:pt idx="416">
                  <c:v>23.787770667237922</c:v>
                </c:pt>
                <c:pt idx="417">
                  <c:v>23.727458358743888</c:v>
                </c:pt>
                <c:pt idx="418">
                  <c:v>23.667452157496761</c:v>
                </c:pt>
                <c:pt idx="419">
                  <c:v>23.607749730755671</c:v>
                </c:pt>
                <c:pt idx="420">
                  <c:v>23.548348769508763</c:v>
                </c:pt>
                <c:pt idx="421">
                  <c:v>23.489246988171153</c:v>
                </c:pt>
                <c:pt idx="422">
                  <c:v>23.430442124287417</c:v>
                </c:pt>
                <c:pt idx="423">
                  <c:v>23.371931938238717</c:v>
                </c:pt>
                <c:pt idx="424">
                  <c:v>23.313714212954292</c:v>
                </c:pt>
                <c:pt idx="425">
                  <c:v>23.255786753627394</c:v>
                </c:pt>
                <c:pt idx="426">
                  <c:v>23.198147387435487</c:v>
                </c:pt>
                <c:pt idx="427">
                  <c:v>23.140793963264688</c:v>
                </c:pt>
                <c:pt idx="428">
                  <c:v>23.083724351438342</c:v>
                </c:pt>
                <c:pt idx="429">
                  <c:v>23.026936443449713</c:v>
                </c:pt>
                <c:pt idx="430">
                  <c:v>22.970428151698613</c:v>
                </c:pt>
                <c:pt idx="431">
                  <c:v>22.914197409232031</c:v>
                </c:pt>
                <c:pt idx="432">
                  <c:v>22.85824216948857</c:v>
                </c:pt>
                <c:pt idx="433">
                  <c:v>22.802560406046783</c:v>
                </c:pt>
                <c:pt idx="434">
                  <c:v>22.747150112377096</c:v>
                </c:pt>
                <c:pt idx="435">
                  <c:v>22.692009301597519</c:v>
                </c:pt>
                <c:pt idx="436">
                  <c:v>22.637136006232929</c:v>
                </c:pt>
                <c:pt idx="437">
                  <c:v>22.582528277977858</c:v>
                </c:pt>
                <c:pt idx="438">
                  <c:v>22.528184187462831</c:v>
                </c:pt>
                <c:pt idx="439">
                  <c:v>22.474101824024054</c:v>
                </c:pt>
                <c:pt idx="440">
                  <c:v>22.420279295476519</c:v>
                </c:pt>
                <c:pt idx="441">
                  <c:v>22.366714727890383</c:v>
                </c:pt>
                <c:pt idx="442">
                  <c:v>22.313406265370666</c:v>
                </c:pt>
                <c:pt idx="443">
                  <c:v>22.260352069840007</c:v>
                </c:pt>
                <c:pt idx="444">
                  <c:v>22.207550320824694</c:v>
                </c:pt>
                <c:pt idx="445">
                  <c:v>22.154999215243734</c:v>
                </c:pt>
                <c:pt idx="446">
                  <c:v>22.102696967200934</c:v>
                </c:pt>
                <c:pt idx="447">
                  <c:v>22.050641807780014</c:v>
                </c:pt>
                <c:pt idx="448">
                  <c:v>21.998831984842607</c:v>
                </c:pt>
                <c:pt idx="449">
                  <c:v>21.947265762829172</c:v>
                </c:pt>
                <c:pt idx="450">
                  <c:v>21.895941422562778</c:v>
                </c:pt>
                <c:pt idx="451">
                  <c:v>21.844857261055587</c:v>
                </c:pt>
                <c:pt idx="452">
                  <c:v>21.794011591318156</c:v>
                </c:pt>
                <c:pt idx="453">
                  <c:v>21.743402742171426</c:v>
                </c:pt>
                <c:pt idx="454">
                  <c:v>21.693029058061356</c:v>
                </c:pt>
                <c:pt idx="455">
                  <c:v>21.642888898876162</c:v>
                </c:pt>
                <c:pt idx="456">
                  <c:v>21.592980639766104</c:v>
                </c:pt>
                <c:pt idx="457">
                  <c:v>21.543302670965865</c:v>
                </c:pt>
                <c:pt idx="458">
                  <c:v>21.49385339761935</c:v>
                </c:pt>
                <c:pt idx="459">
                  <c:v>21.444631239606949</c:v>
                </c:pt>
                <c:pt idx="460">
                  <c:v>21.395634631375192</c:v>
                </c:pt>
                <c:pt idx="461">
                  <c:v>21.346862021768811</c:v>
                </c:pt>
                <c:pt idx="462">
                  <c:v>21.298311873865071</c:v>
                </c:pt>
                <c:pt idx="463">
                  <c:v>21.249982664810439</c:v>
                </c:pt>
                <c:pt idx="464">
                  <c:v>21.201872885659455</c:v>
                </c:pt>
                <c:pt idx="465">
                  <c:v>21.153981041215861</c:v>
                </c:pt>
                <c:pt idx="466">
                  <c:v>21.106305649875896</c:v>
                </c:pt>
                <c:pt idx="467">
                  <c:v>21.058845243473733</c:v>
                </c:pt>
                <c:pt idx="468">
                  <c:v>21.011598367129018</c:v>
                </c:pt>
                <c:pt idx="469">
                  <c:v>20.964563579096513</c:v>
                </c:pt>
                <c:pt idx="470">
                  <c:v>20.917739450617727</c:v>
                </c:pt>
                <c:pt idx="471">
                  <c:v>20.871124565774679</c:v>
                </c:pt>
                <c:pt idx="472">
                  <c:v>20.824717521345445</c:v>
                </c:pt>
                <c:pt idx="473">
                  <c:v>20.778516926661865</c:v>
                </c:pt>
                <c:pt idx="474">
                  <c:v>20.732521403469008</c:v>
                </c:pt>
                <c:pt idx="475">
                  <c:v>20.686729585786612</c:v>
                </c:pt>
                <c:pt idx="476">
                  <c:v>20.641140119772384</c:v>
                </c:pt>
                <c:pt idx="477">
                  <c:v>20.595751663587027</c:v>
                </c:pt>
                <c:pt idx="478">
                  <c:v>20.550562887261208</c:v>
                </c:pt>
                <c:pt idx="479">
                  <c:v>20.505572472564189</c:v>
                </c:pt>
                <c:pt idx="480">
                  <c:v>20.460779112874299</c:v>
                </c:pt>
                <c:pt idx="481">
                  <c:v>20.416181513050994</c:v>
                </c:pt>
                <c:pt idx="482">
                  <c:v>20.371778389308744</c:v>
                </c:pt>
                <c:pt idx="483">
                  <c:v>20.327568469092501</c:v>
                </c:pt>
                <c:pt idx="484">
                  <c:v>20.283550490954823</c:v>
                </c:pt>
                <c:pt idx="485">
                  <c:v>20.239723204434654</c:v>
                </c:pt>
                <c:pt idx="486">
                  <c:v>20.196085369937599</c:v>
                </c:pt>
                <c:pt idx="487">
                  <c:v>20.15263575861788</c:v>
                </c:pt>
                <c:pt idx="488">
                  <c:v>20.109373152261746</c:v>
                </c:pt>
                <c:pt idx="489">
                  <c:v>20.06629634317245</c:v>
                </c:pt>
                <c:pt idx="490">
                  <c:v>20.023404134056658</c:v>
                </c:pt>
                <c:pt idx="491">
                  <c:v>19.98069533791244</c:v>
                </c:pt>
                <c:pt idx="492">
                  <c:v>19.938168777918598</c:v>
                </c:pt>
                <c:pt idx="493">
                  <c:v>19.895823287325467</c:v>
                </c:pt>
                <c:pt idx="494">
                  <c:v>19.853657709347154</c:v>
                </c:pt>
                <c:pt idx="495">
                  <c:v>19.811670897055087</c:v>
                </c:pt>
                <c:pt idx="496">
                  <c:v>19.769861713273027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F6-49A4-98EF-B6CD10C3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69959243172705"/>
          <c:y val="0.64375192917764945"/>
          <c:w val="0.17493284179760668"/>
          <c:h val="0.145138357683364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7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RL:20dB</a:t>
            </a: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endParaRPr 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56040630970034744"/>
          <c:y val="0.42500146751456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97879463287674"/>
          <c:y val="0.10307075199003866"/>
          <c:w val="0.76325871819297531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演算部!$CF$33:$CF$528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69-4177-95EF-453588207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演算部!$CJ$33:$CJ$425</c:f>
              <c:numCache>
                <c:formatCode>General</c:formatCode>
                <c:ptCount val="393"/>
                <c:pt idx="9">
                  <c:v>-2.8353011767512237</c:v>
                </c:pt>
                <c:pt idx="10">
                  <c:v>-2.8762161558848662</c:v>
                </c:pt>
                <c:pt idx="11">
                  <c:v>-2.9211876855356018</c:v>
                </c:pt>
                <c:pt idx="12">
                  <c:v>-2.9705433511481467</c:v>
                </c:pt>
                <c:pt idx="13">
                  <c:v>-3.0246598990755462</c:v>
                </c:pt>
                <c:pt idx="14">
                  <c:v>-3.08397195212945</c:v>
                </c:pt>
                <c:pt idx="15">
                  <c:v>-3.1489826987729366</c:v>
                </c:pt>
                <c:pt idx="16">
                  <c:v>-3.2202770470952169</c:v>
                </c:pt>
                <c:pt idx="17">
                  <c:v>-3.2985378800778791</c:v>
                </c:pt>
                <c:pt idx="18">
                  <c:v>-3.3845662491558488</c:v>
                </c:pt>
                <c:pt idx="19">
                  <c:v>-3.4793066260676162</c:v>
                </c:pt>
                <c:pt idx="20">
                  <c:v>-3.5564081117882083</c:v>
                </c:pt>
                <c:pt idx="21">
                  <c:v>-3.6113493734065036</c:v>
                </c:pt>
                <c:pt idx="22">
                  <c:v>-3.6691692276401473</c:v>
                </c:pt>
                <c:pt idx="23">
                  <c:v>-3.7300670855461369</c:v>
                </c:pt>
                <c:pt idx="24">
                  <c:v>-3.7942620218761891</c:v>
                </c:pt>
                <c:pt idx="25">
                  <c:v>-3.861995202680585</c:v>
                </c:pt>
                <c:pt idx="26">
                  <c:v>-3.9335326961851194</c:v>
                </c:pt>
                <c:pt idx="27">
                  <c:v>-4.0091687460691006</c:v>
                </c:pt>
                <c:pt idx="28">
                  <c:v>-4.0892296068434995</c:v>
                </c:pt>
                <c:pt idx="29">
                  <c:v>-4.1740780678284128</c:v>
                </c:pt>
                <c:pt idx="30">
                  <c:v>-4.264118827325305</c:v>
                </c:pt>
                <c:pt idx="31">
                  <c:v>-4.3598049247659123</c:v>
                </c:pt>
                <c:pt idx="32">
                  <c:v>-4.4616454997028416</c:v>
                </c:pt>
                <c:pt idx="33">
                  <c:v>-4.5702152276469779</c:v>
                </c:pt>
                <c:pt idx="34">
                  <c:v>-4.6861658910109947</c:v>
                </c:pt>
                <c:pt idx="35">
                  <c:v>-4.8102406884314979</c:v>
                </c:pt>
                <c:pt idx="36">
                  <c:v>-4.9432920807087886</c:v>
                </c:pt>
                <c:pt idx="37">
                  <c:v>-5.0863042346072653</c:v>
                </c:pt>
                <c:pt idx="38">
                  <c:v>-5.2404214815492507</c:v>
                </c:pt>
                <c:pt idx="39">
                  <c:v>-5.4069846905456167</c:v>
                </c:pt>
                <c:pt idx="40">
                  <c:v>-5.5875781092750199</c:v>
                </c:pt>
                <c:pt idx="41">
                  <c:v>-5.7840901152343598</c:v>
                </c:pt>
                <c:pt idx="42">
                  <c:v>-5.9987925204066137</c:v>
                </c:pt>
                <c:pt idx="43">
                  <c:v>-6.2344446885099547</c:v>
                </c:pt>
                <c:pt idx="44">
                  <c:v>-6.4944308700733888</c:v>
                </c:pt>
                <c:pt idx="45">
                  <c:v>-6.7829419482506141</c:v>
                </c:pt>
                <c:pt idx="46">
                  <c:v>-7.1052162602415097</c:v>
                </c:pt>
                <c:pt idx="47">
                  <c:v>-7.4678581315442036</c:v>
                </c:pt>
                <c:pt idx="48">
                  <c:v>-7.8792564466380695</c:v>
                </c:pt>
                <c:pt idx="49">
                  <c:v>-8.35012673347304</c:v>
                </c:pt>
                <c:pt idx="50">
                  <c:v>-8.8941932506034256</c:v>
                </c:pt>
                <c:pt idx="51">
                  <c:v>-9.5854746643544644</c:v>
                </c:pt>
                <c:pt idx="52">
                  <c:v>-10.276756078105505</c:v>
                </c:pt>
                <c:pt idx="53">
                  <c:v>-11.164948948272816</c:v>
                </c:pt>
                <c:pt idx="54">
                  <c:v>-12.226003715713054</c:v>
                </c:pt>
                <c:pt idx="55">
                  <c:v>-13.494462880602763</c:v>
                </c:pt>
                <c:pt idx="56">
                  <c:v>-14.99863787110583</c:v>
                </c:pt>
                <c:pt idx="57">
                  <c:v>-16.741805395646502</c:v>
                </c:pt>
                <c:pt idx="58">
                  <c:v>-18.667891789710641</c:v>
                </c:pt>
                <c:pt idx="59">
                  <c:v>-20.615048047296071</c:v>
                </c:pt>
                <c:pt idx="60">
                  <c:v>-22.287160485669556</c:v>
                </c:pt>
                <c:pt idx="61">
                  <c:v>-23.306700011525663</c:v>
                </c:pt>
                <c:pt idx="62">
                  <c:v>-23.383962511724047</c:v>
                </c:pt>
                <c:pt idx="63">
                  <c:v>-22.499793641649564</c:v>
                </c:pt>
                <c:pt idx="64">
                  <c:v>-20.918673977782294</c:v>
                </c:pt>
                <c:pt idx="65">
                  <c:v>-19.017455227639925</c:v>
                </c:pt>
                <c:pt idx="66">
                  <c:v>-17.105993437180143</c:v>
                </c:pt>
                <c:pt idx="67">
                  <c:v>-15.360657222215918</c:v>
                </c:pt>
                <c:pt idx="68">
                  <c:v>-13.846950864130067</c:v>
                </c:pt>
                <c:pt idx="69">
                  <c:v>-12.566122400134853</c:v>
                </c:pt>
                <c:pt idx="70">
                  <c:v>-11.032007121284929</c:v>
                </c:pt>
                <c:pt idx="71">
                  <c:v>-9.4978918424350045</c:v>
                </c:pt>
                <c:pt idx="72">
                  <c:v>-8.3606089605237415</c:v>
                </c:pt>
                <c:pt idx="73">
                  <c:v>-7.4837610913882457</c:v>
                </c:pt>
                <c:pt idx="74">
                  <c:v>-6.7800757377510621</c:v>
                </c:pt>
                <c:pt idx="75">
                  <c:v>-6.1971028805498714</c:v>
                </c:pt>
                <c:pt idx="76">
                  <c:v>-5.7025455919540011</c:v>
                </c:pt>
                <c:pt idx="77">
                  <c:v>-5.2757008285803941</c:v>
                </c:pt>
                <c:pt idx="78">
                  <c:v>-4.9026390732490635</c:v>
                </c:pt>
                <c:pt idx="79">
                  <c:v>-4.573504536250085</c:v>
                </c:pt>
                <c:pt idx="80">
                  <c:v>-4.2809901785563218</c:v>
                </c:pt>
                <c:pt idx="81">
                  <c:v>-4.0194603722810944</c:v>
                </c:pt>
                <c:pt idx="82">
                  <c:v>-3.7844319315445496</c:v>
                </c:pt>
                <c:pt idx="83">
                  <c:v>-3.5722554954130028</c:v>
                </c:pt>
                <c:pt idx="84">
                  <c:v>-3.3799108671437903</c:v>
                </c:pt>
                <c:pt idx="85">
                  <c:v>-3.2048688437094035</c:v>
                </c:pt>
                <c:pt idx="86">
                  <c:v>-3.0449932114750919</c:v>
                </c:pt>
                <c:pt idx="87">
                  <c:v>-2.8984680826194587</c:v>
                </c:pt>
                <c:pt idx="88">
                  <c:v>-2.7637420273538775</c:v>
                </c:pt>
                <c:pt idx="89">
                  <c:v>-2.6394839151209109</c:v>
                </c:pt>
                <c:pt idx="90">
                  <c:v>-2.5245473079140215</c:v>
                </c:pt>
                <c:pt idx="91">
                  <c:v>-2.417941348613359</c:v>
                </c:pt>
                <c:pt idx="92">
                  <c:v>-2.3188067329173729</c:v>
                </c:pt>
                <c:pt idx="93">
                  <c:v>-2.2263957478954266</c:v>
                </c:pt>
                <c:pt idx="94">
                  <c:v>-2.1400556130344492</c:v>
                </c:pt>
                <c:pt idx="95">
                  <c:v>-2.0592145304835419</c:v>
                </c:pt>
                <c:pt idx="96">
                  <c:v>-1.9833699727098997</c:v>
                </c:pt>
                <c:pt idx="97">
                  <c:v>-1.9120788261877071</c:v>
                </c:pt>
                <c:pt idx="98">
                  <c:v>-1.8449490794649297</c:v>
                </c:pt>
                <c:pt idx="99">
                  <c:v>-1.7816327991505068</c:v>
                </c:pt>
                <c:pt idx="100">
                  <c:v>-1.7218201818531147</c:v>
                </c:pt>
                <c:pt idx="101">
                  <c:v>-1.6652345063837553</c:v>
                </c:pt>
                <c:pt idx="102">
                  <c:v>-1.6116278403363342</c:v>
                </c:pt>
                <c:pt idx="103">
                  <c:v>-1.5607773797479982</c:v>
                </c:pt>
                <c:pt idx="104">
                  <c:v>-1.5124823208791005</c:v>
                </c:pt>
                <c:pt idx="105">
                  <c:v>-1.4665611799994047</c:v>
                </c:pt>
                <c:pt idx="106">
                  <c:v>-1.4228494910350125</c:v>
                </c:pt>
                <c:pt idx="107">
                  <c:v>-1.3811978225178716</c:v>
                </c:pt>
                <c:pt idx="108">
                  <c:v>-1.3414700648961562</c:v>
                </c:pt>
                <c:pt idx="109">
                  <c:v>-1.3035419472497582</c:v>
                </c:pt>
                <c:pt idx="110">
                  <c:v>-1.2672997490897233</c:v>
                </c:pt>
                <c:pt idx="111">
                  <c:v>-1.2326391784361823</c:v>
                </c:pt>
                <c:pt idx="112">
                  <c:v>-1.199464391959735</c:v>
                </c:pt>
                <c:pt idx="113">
                  <c:v>-1.1676871367937331</c:v>
                </c:pt>
                <c:pt idx="114">
                  <c:v>-1.1372259968119831</c:v>
                </c:pt>
                <c:pt idx="115">
                  <c:v>-1.1080057288276894</c:v>
                </c:pt>
                <c:pt idx="116">
                  <c:v>-1.079956676392791</c:v>
                </c:pt>
                <c:pt idx="117">
                  <c:v>-1.0530142507400588</c:v>
                </c:pt>
                <c:pt idx="118">
                  <c:v>-1.0271184699698774</c:v>
                </c:pt>
                <c:pt idx="119">
                  <c:v>-1.0022135488959332</c:v>
                </c:pt>
                <c:pt idx="120">
                  <c:v>-0.97824753306681345</c:v>
                </c:pt>
                <c:pt idx="121">
                  <c:v>-0.95517197140945065</c:v>
                </c:pt>
                <c:pt idx="122">
                  <c:v>-0.93294162272654468</c:v>
                </c:pt>
                <c:pt idx="123">
                  <c:v>-0.91151419194386085</c:v>
                </c:pt>
                <c:pt idx="124">
                  <c:v>-0.89085009256577385</c:v>
                </c:pt>
                <c:pt idx="125">
                  <c:v>-0.87091223227790682</c:v>
                </c:pt>
                <c:pt idx="126">
                  <c:v>-0.85166581904045635</c:v>
                </c:pt>
                <c:pt idx="127">
                  <c:v>-0.83307818536597922</c:v>
                </c:pt>
                <c:pt idx="128">
                  <c:v>-0.81511862877064578</c:v>
                </c:pt>
                <c:pt idx="129">
                  <c:v>-0.79804426638620485</c:v>
                </c:pt>
                <c:pt idx="130">
                  <c:v>-0.7809699040017638</c:v>
                </c:pt>
                <c:pt idx="131">
                  <c:v>-0.76472791276903151</c:v>
                </c:pt>
                <c:pt idx="132">
                  <c:v>-0.74900812141605033</c:v>
                </c:pt>
                <c:pt idx="133">
                  <c:v>-0.73378771389370467</c:v>
                </c:pt>
                <c:pt idx="134">
                  <c:v>-0.71904513694982575</c:v>
                </c:pt>
                <c:pt idx="135">
                  <c:v>-0.70476001500815477</c:v>
                </c:pt>
                <c:pt idx="136">
                  <c:v>-0.69091307188384166</c:v>
                </c:pt>
                <c:pt idx="137">
                  <c:v>-0.67748605869162326</c:v>
                </c:pt>
                <c:pt idx="138">
                  <c:v>-0.66446168737158817</c:v>
                </c:pt>
                <c:pt idx="139">
                  <c:v>-0.65182356931974361</c:v>
                </c:pt>
                <c:pt idx="140">
                  <c:v>-0.63955615866470727</c:v>
                </c:pt>
                <c:pt idx="141">
                  <c:v>-0.62764469977912496</c:v>
                </c:pt>
                <c:pt idx="142">
                  <c:v>-0.61607517865712125</c:v>
                </c:pt>
                <c:pt idx="143">
                  <c:v>-0.60483427782524513</c:v>
                </c:pt>
                <c:pt idx="144">
                  <c:v>-0.59390933448824501</c:v>
                </c:pt>
                <c:pt idx="145">
                  <c:v>-0.58328830163954037</c:v>
                </c:pt>
                <c:pt idx="146">
                  <c:v>-0.57295971189223016</c:v>
                </c:pt>
                <c:pt idx="147">
                  <c:v>-0.56291264381024175</c:v>
                </c:pt>
                <c:pt idx="148">
                  <c:v>-0.553136690538647</c:v>
                </c:pt>
                <c:pt idx="149">
                  <c:v>-0.54362193055195962</c:v>
                </c:pt>
                <c:pt idx="150">
                  <c:v>-0.53435890035443701</c:v>
                </c:pt>
                <c:pt idx="151">
                  <c:v>-0.52533856898237852</c:v>
                </c:pt>
                <c:pt idx="152">
                  <c:v>-0.51655231417060543</c:v>
                </c:pt>
                <c:pt idx="153">
                  <c:v>-0.50799190005829065</c:v>
                </c:pt>
                <c:pt idx="154">
                  <c:v>-0.4996494563191784</c:v>
                </c:pt>
                <c:pt idx="155">
                  <c:v>-0.49151745861177426</c:v>
                </c:pt>
                <c:pt idx="156">
                  <c:v>-0.48358871025301142</c:v>
                </c:pt>
                <c:pt idx="157">
                  <c:v>-0.47585632502786251</c:v>
                </c:pt>
                <c:pt idx="158">
                  <c:v>-0.46831371105348335</c:v>
                </c:pt>
                <c:pt idx="159">
                  <c:v>-0.4609545556242105</c:v>
                </c:pt>
                <c:pt idx="160">
                  <c:v>-0.45377281096830319</c:v>
                </c:pt>
                <c:pt idx="161">
                  <c:v>-0.44676268085414622</c:v>
                </c:pt>
                <c:pt idx="162">
                  <c:v>-0.43991860798749571</c:v>
                </c:pt>
                <c:pt idx="163">
                  <c:v>-0.43323526214628932</c:v>
                </c:pt>
                <c:pt idx="164">
                  <c:v>-0.42670752900366787</c:v>
                </c:pt>
                <c:pt idx="165">
                  <c:v>-0.4203304995935585</c:v>
                </c:pt>
                <c:pt idx="166">
                  <c:v>-0.41409946037630752</c:v>
                </c:pt>
                <c:pt idx="167">
                  <c:v>-0.40800988386558368</c:v>
                </c:pt>
                <c:pt idx="168">
                  <c:v>-0.40205741977998205</c:v>
                </c:pt>
                <c:pt idx="169">
                  <c:v>-0.39623788668607807</c:v>
                </c:pt>
                <c:pt idx="170">
                  <c:v>-0.39054726410141616</c:v>
                </c:pt>
                <c:pt idx="171">
                  <c:v>-0.38498168502874103</c:v>
                </c:pt>
                <c:pt idx="172">
                  <c:v>-0.37953742889439418</c:v>
                </c:pt>
                <c:pt idx="173">
                  <c:v>-0.3742109148661279</c:v>
                </c:pt>
                <c:pt idx="174">
                  <c:v>-0.36899869552669512</c:v>
                </c:pt>
                <c:pt idx="175">
                  <c:v>-0.36389745088195796</c:v>
                </c:pt>
                <c:pt idx="176">
                  <c:v>-0.35890398268313328</c:v>
                </c:pt>
                <c:pt idx="177">
                  <c:v>-0.3540152090442652</c:v>
                </c:pt>
                <c:pt idx="178">
                  <c:v>-0.34922815933765933</c:v>
                </c:pt>
                <c:pt idx="179">
                  <c:v>-0.3445399693507743</c:v>
                </c:pt>
                <c:pt idx="180">
                  <c:v>-0.33994787668921744</c:v>
                </c:pt>
                <c:pt idx="181">
                  <c:v>-0.33544921641155173</c:v>
                </c:pt>
                <c:pt idx="182">
                  <c:v>-0.33104141688289396</c:v>
                </c:pt>
                <c:pt idx="183">
                  <c:v>-0.32672199583427497</c:v>
                </c:pt>
                <c:pt idx="184">
                  <c:v>-0.32248855661663095</c:v>
                </c:pt>
                <c:pt idx="185">
                  <c:v>-0.31833878463795712</c:v>
                </c:pt>
                <c:pt idx="186">
                  <c:v>-0.31427044397385584</c:v>
                </c:pt>
                <c:pt idx="187">
                  <c:v>-0.31028137414156409</c:v>
                </c:pt>
                <c:pt idx="188">
                  <c:v>-0.30636948702848954</c:v>
                </c:pt>
                <c:pt idx="189">
                  <c:v>-0.30253276396699019</c:v>
                </c:pt>
                <c:pt idx="190">
                  <c:v>-0.29876925294717316</c:v>
                </c:pt>
                <c:pt idx="191">
                  <c:v>-0.29507706596050937</c:v>
                </c:pt>
                <c:pt idx="192">
                  <c:v>-0.29145437646721323</c:v>
                </c:pt>
                <c:pt idx="193">
                  <c:v>-0.2878994169805914</c:v>
                </c:pt>
                <c:pt idx="194">
                  <c:v>-0.28441047676266235</c:v>
                </c:pt>
                <c:pt idx="195">
                  <c:v>-0.28098589962449239</c:v>
                </c:pt>
                <c:pt idx="196">
                  <c:v>-0.27762408182662318</c:v>
                </c:pt>
                <c:pt idx="197">
                  <c:v>-0.27432347007373609</c:v>
                </c:pt>
                <c:pt idx="198">
                  <c:v>-0.27108255959901589</c:v>
                </c:pt>
                <c:pt idx="199">
                  <c:v>-0.26789989233369255</c:v>
                </c:pt>
                <c:pt idx="200">
                  <c:v>-0.26477405515718505</c:v>
                </c:pt>
                <c:pt idx="201">
                  <c:v>-0.26170367822405349</c:v>
                </c:pt>
                <c:pt idx="202">
                  <c:v>-0.25868743336373973</c:v>
                </c:pt>
                <c:pt idx="203">
                  <c:v>-0.25572403254955794</c:v>
                </c:pt>
                <c:pt idx="204">
                  <c:v>-0.25281222643347312</c:v>
                </c:pt>
                <c:pt idx="205">
                  <c:v>-0.24995080294343267</c:v>
                </c:pt>
                <c:pt idx="206">
                  <c:v>-0.24713858594028568</c:v>
                </c:pt>
                <c:pt idx="207">
                  <c:v>-0.2443744339312765</c:v>
                </c:pt>
                <c:pt idx="208">
                  <c:v>-0.24165723883738949</c:v>
                </c:pt>
                <c:pt idx="209">
                  <c:v>-0.23898592481214109</c:v>
                </c:pt>
                <c:pt idx="210">
                  <c:v>-0.23635944710921777</c:v>
                </c:pt>
                <c:pt idx="211">
                  <c:v>-0.23377679099653911</c:v>
                </c:pt>
                <c:pt idx="212">
                  <c:v>-0.23123697071492053</c:v>
                </c:pt>
                <c:pt idx="213">
                  <c:v>-0.22873902847882535</c:v>
                </c:pt>
                <c:pt idx="214">
                  <c:v>-0.22628203351770002</c:v>
                </c:pt>
                <c:pt idx="215">
                  <c:v>-0.22386508115542475</c:v>
                </c:pt>
                <c:pt idx="216">
                  <c:v>-0.22148729192694996</c:v>
                </c:pt>
                <c:pt idx="217">
                  <c:v>-0.21914781072948214</c:v>
                </c:pt>
                <c:pt idx="218">
                  <c:v>-0.21684580600749445</c:v>
                </c:pt>
                <c:pt idx="219">
                  <c:v>-0.21458046896944158</c:v>
                </c:pt>
                <c:pt idx="220">
                  <c:v>-0.21235101283513511</c:v>
                </c:pt>
                <c:pt idx="221">
                  <c:v>-0.21015667211210484</c:v>
                </c:pt>
                <c:pt idx="222">
                  <c:v>-0.20799670190000411</c:v>
                </c:pt>
                <c:pt idx="223">
                  <c:v>-0.2058703772214806</c:v>
                </c:pt>
                <c:pt idx="224">
                  <c:v>-0.20377699237857488</c:v>
                </c:pt>
                <c:pt idx="225">
                  <c:v>-0.20171586033354905</c:v>
                </c:pt>
                <c:pt idx="226">
                  <c:v>-0.19968631211281468</c:v>
                </c:pt>
                <c:pt idx="227">
                  <c:v>-0.19768769623340815</c:v>
                </c:pt>
                <c:pt idx="228">
                  <c:v>-0.19571937815059265</c:v>
                </c:pt>
                <c:pt idx="229">
                  <c:v>-0.19378073972597368</c:v>
                </c:pt>
                <c:pt idx="230">
                  <c:v>-0.19187117871526008</c:v>
                </c:pt>
                <c:pt idx="231">
                  <c:v>-0.18999010827457835</c:v>
                </c:pt>
                <c:pt idx="232">
                  <c:v>-0.18813695648498843</c:v>
                </c:pt>
                <c:pt idx="233">
                  <c:v>-0.18631116589397692</c:v>
                </c:pt>
                <c:pt idx="234">
                  <c:v>-0.18451219307357161</c:v>
                </c:pt>
                <c:pt idx="235">
                  <c:v>-0.18273950819424808</c:v>
                </c:pt>
                <c:pt idx="236">
                  <c:v>-0.1809925946140637</c:v>
                </c:pt>
                <c:pt idx="237">
                  <c:v>-0.17927094848215619</c:v>
                </c:pt>
                <c:pt idx="238">
                  <c:v>-0.17757407835646008</c:v>
                </c:pt>
                <c:pt idx="239">
                  <c:v>-0.17590150483461475</c:v>
                </c:pt>
                <c:pt idx="240">
                  <c:v>-0.17425276019779545</c:v>
                </c:pt>
                <c:pt idx="241">
                  <c:v>-0.17262738806694741</c:v>
                </c:pt>
                <c:pt idx="242">
                  <c:v>-0.17102494307080945</c:v>
                </c:pt>
                <c:pt idx="243">
                  <c:v>-0.1694449905252724</c:v>
                </c:pt>
                <c:pt idx="244">
                  <c:v>-0.16788710612389657</c:v>
                </c:pt>
                <c:pt idx="245">
                  <c:v>-0.16635087563865986</c:v>
                </c:pt>
                <c:pt idx="246">
                  <c:v>-0.16483589463097739</c:v>
                </c:pt>
                <c:pt idx="247">
                  <c:v>-0.16334176817242296</c:v>
                </c:pt>
                <c:pt idx="248">
                  <c:v>-0.16186811057473557</c:v>
                </c:pt>
                <c:pt idx="249">
                  <c:v>-0.16041454512886852</c:v>
                </c:pt>
                <c:pt idx="250">
                  <c:v>-0.15898070385258772</c:v>
                </c:pt>
                <c:pt idx="251">
                  <c:v>-0.15756622724648511</c:v>
                </c:pt>
                <c:pt idx="252">
                  <c:v>-0.15617076405789934</c:v>
                </c:pt>
                <c:pt idx="253">
                  <c:v>-0.15479397105263304</c:v>
                </c:pt>
                <c:pt idx="254">
                  <c:v>-0.1534355127939061</c:v>
                </c:pt>
                <c:pt idx="255">
                  <c:v>-0.15209506142872317</c:v>
                </c:pt>
                <c:pt idx="256">
                  <c:v>-0.15077229648073054</c:v>
                </c:pt>
                <c:pt idx="257">
                  <c:v>-0.14946690465014278</c:v>
                </c:pt>
                <c:pt idx="258">
                  <c:v>-0.14817857961956696</c:v>
                </c:pt>
                <c:pt idx="259">
                  <c:v>-0.14690702186637836</c:v>
                </c:pt>
                <c:pt idx="260">
                  <c:v>-0.14565193848076188</c:v>
                </c:pt>
                <c:pt idx="261">
                  <c:v>-0.14441304298954455</c:v>
                </c:pt>
                <c:pt idx="262">
                  <c:v>-0.14319005518552422</c:v>
                </c:pt>
                <c:pt idx="263">
                  <c:v>-0.14198270096208931</c:v>
                </c:pt>
                <c:pt idx="264">
                  <c:v>-0.14079071215303426</c:v>
                </c:pt>
                <c:pt idx="265">
                  <c:v>-0.13961382637706818</c:v>
                </c:pt>
                <c:pt idx="266">
                  <c:v>-0.13845178688747203</c:v>
                </c:pt>
                <c:pt idx="267">
                  <c:v>-0.13730434242586939</c:v>
                </c:pt>
                <c:pt idx="268">
                  <c:v>-0.13617124708095085</c:v>
                </c:pt>
                <c:pt idx="269">
                  <c:v>-0.13505226015098587</c:v>
                </c:pt>
                <c:pt idx="270">
                  <c:v>-0.13394714601080179</c:v>
                </c:pt>
                <c:pt idx="271">
                  <c:v>-0.13285567398262915</c:v>
                </c:pt>
                <c:pt idx="272">
                  <c:v>-0.13177761821073602</c:v>
                </c:pt>
                <c:pt idx="273">
                  <c:v>-0.13071275753990486</c:v>
                </c:pt>
                <c:pt idx="274">
                  <c:v>-0.12966087539742868</c:v>
                </c:pt>
                <c:pt idx="275">
                  <c:v>-0.12862175967858508</c:v>
                </c:pt>
                <c:pt idx="276">
                  <c:v>-0.12759520263543292</c:v>
                </c:pt>
                <c:pt idx="277">
                  <c:v>-0.12658100076896567</c:v>
                </c:pt>
                <c:pt idx="278">
                  <c:v>-0.12557895472422548</c:v>
                </c:pt>
                <c:pt idx="279">
                  <c:v>-0.12458886918860858</c:v>
                </c:pt>
                <c:pt idx="280">
                  <c:v>-0.12361055279296186</c:v>
                </c:pt>
                <c:pt idx="281">
                  <c:v>-0.12264381801563778</c:v>
                </c:pt>
                <c:pt idx="282">
                  <c:v>-0.12168848108918208</c:v>
                </c:pt>
                <c:pt idx="283">
                  <c:v>-0.12074436190969207</c:v>
                </c:pt>
                <c:pt idx="284">
                  <c:v>-0.11981128394884782</c:v>
                </c:pt>
                <c:pt idx="285">
                  <c:v>-0.11888907416818881</c:v>
                </c:pt>
                <c:pt idx="286">
                  <c:v>-0.11797756293609822</c:v>
                </c:pt>
                <c:pt idx="287">
                  <c:v>-0.11707658394681825</c:v>
                </c:pt>
                <c:pt idx="288">
                  <c:v>-0.11618597414186013</c:v>
                </c:pt>
                <c:pt idx="289">
                  <c:v>-0.11530557363365287</c:v>
                </c:pt>
                <c:pt idx="290">
                  <c:v>-0.11443522563109403</c:v>
                </c:pt>
                <c:pt idx="291">
                  <c:v>-0.11357477636734774</c:v>
                </c:pt>
                <c:pt idx="292">
                  <c:v>-0.11272407502953642</c:v>
                </c:pt>
                <c:pt idx="293">
                  <c:v>-0.11188297369027911</c:v>
                </c:pt>
                <c:pt idx="294">
                  <c:v>-0.11105132724120763</c:v>
                </c:pt>
                <c:pt idx="295">
                  <c:v>-0.11022899332820656</c:v>
                </c:pt>
                <c:pt idx="296">
                  <c:v>-0.10941583228839623</c:v>
                </c:pt>
                <c:pt idx="297">
                  <c:v>-0.10861170708885734</c:v>
                </c:pt>
                <c:pt idx="298">
                  <c:v>-0.10781648326687635</c:v>
                </c:pt>
                <c:pt idx="299">
                  <c:v>-0.1070300288719799</c:v>
                </c:pt>
                <c:pt idx="300">
                  <c:v>-0.10625221440921506</c:v>
                </c:pt>
                <c:pt idx="301">
                  <c:v>-0.10548291278422563</c:v>
                </c:pt>
                <c:pt idx="302">
                  <c:v>-0.10472199924952846</c:v>
                </c:pt>
                <c:pt idx="303">
                  <c:v>-0.10396935135242255</c:v>
                </c:pt>
                <c:pt idx="304">
                  <c:v>-0.10322484888396974</c:v>
                </c:pt>
                <c:pt idx="305">
                  <c:v>-0.10248837382961862</c:v>
                </c:pt>
                <c:pt idx="306">
                  <c:v>-0.10175981032079684</c:v>
                </c:pt>
                <c:pt idx="307">
                  <c:v>-0.10103904458805765</c:v>
                </c:pt>
                <c:pt idx="308">
                  <c:v>-0.10032596491510389</c:v>
                </c:pt>
                <c:pt idx="309">
                  <c:v>-9.9620461594326803E-2</c:v>
                </c:pt>
                <c:pt idx="310">
                  <c:v>-9.892242688312558E-2</c:v>
                </c:pt>
                <c:pt idx="311">
                  <c:v>-9.8231754961633791E-2</c:v>
                </c:pt>
                <c:pt idx="312">
                  <c:v>-9.754834189137751E-2</c:v>
                </c:pt>
                <c:pt idx="313">
                  <c:v>-9.6872085574929365E-2</c:v>
                </c:pt>
                <c:pt idx="314">
                  <c:v>-9.6202885716681938E-2</c:v>
                </c:pt>
                <c:pt idx="315">
                  <c:v>-9.5540643784519222E-2</c:v>
                </c:pt>
                <c:pt idx="316">
                  <c:v>-9.4885262972503825E-2</c:v>
                </c:pt>
                <c:pt idx="317">
                  <c:v>-9.4236648164438705E-2</c:v>
                </c:pt>
                <c:pt idx="318">
                  <c:v>-9.3594705898350339E-2</c:v>
                </c:pt>
                <c:pt idx="319">
                  <c:v>-9.2959344331850977E-2</c:v>
                </c:pt>
                <c:pt idx="320">
                  <c:v>-9.2330473208310213E-2</c:v>
                </c:pt>
                <c:pt idx="321">
                  <c:v>-9.170800382396814E-2</c:v>
                </c:pt>
                <c:pt idx="322">
                  <c:v>-9.1091848995623392E-2</c:v>
                </c:pt>
                <c:pt idx="323">
                  <c:v>-9.0481923029415517E-2</c:v>
                </c:pt>
                <c:pt idx="324">
                  <c:v>-8.98781416900718E-2</c:v>
                </c:pt>
                <c:pt idx="325">
                  <c:v>-8.9280422171067089E-2</c:v>
                </c:pt>
                <c:pt idx="326">
                  <c:v>-8.868868306540223E-2</c:v>
                </c:pt>
                <c:pt idx="327">
                  <c:v>-8.8102844337200337E-2</c:v>
                </c:pt>
                <c:pt idx="328">
                  <c:v>-8.7522827293842198E-2</c:v>
                </c:pt>
                <c:pt idx="329">
                  <c:v>-8.694855455885106E-2</c:v>
                </c:pt>
                <c:pt idx="330">
                  <c:v>-8.6379950045366818E-2</c:v>
                </c:pt>
                <c:pt idx="331">
                  <c:v>-8.5816938930360534E-2</c:v>
                </c:pt>
                <c:pt idx="332">
                  <c:v>-8.5259447629199236E-2</c:v>
                </c:pt>
                <c:pt idx="333">
                  <c:v>-8.4707403771185311E-2</c:v>
                </c:pt>
                <c:pt idx="334">
                  <c:v>-8.4160736175235507E-2</c:v>
                </c:pt>
                <c:pt idx="335">
                  <c:v>-8.3619374826507983E-2</c:v>
                </c:pt>
                <c:pt idx="336">
                  <c:v>-8.3083250853334206E-2</c:v>
                </c:pt>
                <c:pt idx="337">
                  <c:v>-8.2552296504748934E-2</c:v>
                </c:pt>
                <c:pt idx="338">
                  <c:v>-8.2026445128548398E-2</c:v>
                </c:pt>
                <c:pt idx="339">
                  <c:v>-8.1505631149901392E-2</c:v>
                </c:pt>
                <c:pt idx="340">
                  <c:v>-8.0989790050258123E-2</c:v>
                </c:pt>
                <c:pt idx="341">
                  <c:v>-8.0478858347041132E-2</c:v>
                </c:pt>
                <c:pt idx="342">
                  <c:v>-7.9972773573487518E-2</c:v>
                </c:pt>
                <c:pt idx="343">
                  <c:v>-7.9471474259150382E-2</c:v>
                </c:pt>
                <c:pt idx="344">
                  <c:v>-7.897489991079519E-2</c:v>
                </c:pt>
                <c:pt idx="345">
                  <c:v>-7.8482990993658144E-2</c:v>
                </c:pt>
                <c:pt idx="346">
                  <c:v>-7.7995688913203728E-2</c:v>
                </c:pt>
                <c:pt idx="347">
                  <c:v>-7.7512935997240101E-2</c:v>
                </c:pt>
                <c:pt idx="348">
                  <c:v>-7.7034675478466624E-2</c:v>
                </c:pt>
                <c:pt idx="349">
                  <c:v>-7.6560851477394484E-2</c:v>
                </c:pt>
                <c:pt idx="350">
                  <c:v>-7.6091408985603751E-2</c:v>
                </c:pt>
                <c:pt idx="351">
                  <c:v>-7.5626293849442541E-2</c:v>
                </c:pt>
                <c:pt idx="352">
                  <c:v>-7.5165452754041906E-2</c:v>
                </c:pt>
                <c:pt idx="353">
                  <c:v>-7.4708833207683831E-2</c:v>
                </c:pt>
                <c:pt idx="354">
                  <c:v>-7.4256383526483186E-2</c:v>
                </c:pt>
                <c:pt idx="355">
                  <c:v>-7.3808052819503658E-2</c:v>
                </c:pt>
                <c:pt idx="356">
                  <c:v>-7.3363790974019752E-2</c:v>
                </c:pt>
                <c:pt idx="357">
                  <c:v>-7.2923548641301517E-2</c:v>
                </c:pt>
                <c:pt idx="358">
                  <c:v>-7.2487277222531774E-2</c:v>
                </c:pt>
                <c:pt idx="359">
                  <c:v>-7.2054928855129943E-2</c:v>
                </c:pt>
                <c:pt idx="360">
                  <c:v>-7.1626456399358107E-2</c:v>
                </c:pt>
                <c:pt idx="361">
                  <c:v>-7.1201813425114002E-2</c:v>
                </c:pt>
                <c:pt idx="362">
                  <c:v>-7.0780954199176599E-2</c:v>
                </c:pt>
                <c:pt idx="363">
                  <c:v>-7.0363833672547754E-2</c:v>
                </c:pt>
                <c:pt idx="364">
                  <c:v>-6.9950407468191991E-2</c:v>
                </c:pt>
                <c:pt idx="365">
                  <c:v>-6.9540631868943409E-2</c:v>
                </c:pt>
                <c:pt idx="366">
                  <c:v>-6.9134463805739413E-2</c:v>
                </c:pt>
                <c:pt idx="367">
                  <c:v>-6.8731860846023923E-2</c:v>
                </c:pt>
                <c:pt idx="368">
                  <c:v>-6.8332781182490004E-2</c:v>
                </c:pt>
                <c:pt idx="369">
                  <c:v>-6.7937183621930949E-2</c:v>
                </c:pt>
                <c:pt idx="370">
                  <c:v>-6.7545027574470784E-2</c:v>
                </c:pt>
                <c:pt idx="371">
                  <c:v>-6.7156273042849546E-2</c:v>
                </c:pt>
                <c:pt idx="372">
                  <c:v>-6.6770880612091119E-2</c:v>
                </c:pt>
                <c:pt idx="373">
                  <c:v>-6.6388811439301948E-2</c:v>
                </c:pt>
                <c:pt idx="374">
                  <c:v>-6.6010027243615502E-2</c:v>
                </c:pt>
                <c:pt idx="375">
                  <c:v>-6.5634490296515385E-2</c:v>
                </c:pt>
                <c:pt idx="376">
                  <c:v>-6.5262163412179691E-2</c:v>
                </c:pt>
                <c:pt idx="377">
                  <c:v>-6.4893009938110188E-2</c:v>
                </c:pt>
                <c:pt idx="378">
                  <c:v>-6.4526993745963823E-2</c:v>
                </c:pt>
                <c:pt idx="379">
                  <c:v>-6.4164079222494924E-2</c:v>
                </c:pt>
                <c:pt idx="380">
                  <c:v>-6.3804231260757946E-2</c:v>
                </c:pt>
                <c:pt idx="381">
                  <c:v>-6.3447415251451186E-2</c:v>
                </c:pt>
                <c:pt idx="382">
                  <c:v>-6.3093597074416613E-2</c:v>
                </c:pt>
                <c:pt idx="383">
                  <c:v>-6.2742743090340738E-2</c:v>
                </c:pt>
                <c:pt idx="384">
                  <c:v>-6.2394820132616005E-2</c:v>
                </c:pt>
                <c:pt idx="385">
                  <c:v>-6.204979549934523E-2</c:v>
                </c:pt>
                <c:pt idx="386">
                  <c:v>-6.1707636945474209E-2</c:v>
                </c:pt>
                <c:pt idx="387">
                  <c:v>-6.1368312675229311E-2</c:v>
                </c:pt>
                <c:pt idx="388">
                  <c:v>-6.1031791334460128E-2</c:v>
                </c:pt>
                <c:pt idx="389">
                  <c:v>-6.0698042003353478E-2</c:v>
                </c:pt>
                <c:pt idx="390">
                  <c:v>-6.0367034189184883E-2</c:v>
                </c:pt>
                <c:pt idx="391">
                  <c:v>-6.0038737819175562E-2</c:v>
                </c:pt>
                <c:pt idx="392">
                  <c:v>-5.9713123233621712E-2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69-4177-95EF-453588207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9232485408006"/>
          <c:y val="0.31282145239471693"/>
          <c:w val="0.22923799264407749"/>
          <c:h val="0.14852456975141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  <a:p>
            <a:pPr>
              <a:defRPr/>
            </a:pPr>
            <a:r>
              <a:rPr lang="en-US" altLang="ja-JP" sz="1050"/>
              <a:t>RL:20dB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/>
            </a:pPr>
            <a:r>
              <a:rPr lang="en-US" altLang="ja-JP" sz="1050"/>
              <a:t>VSWR:1.22 min</a:t>
            </a:r>
            <a:endParaRPr lang="ja-JP" altLang="en-US" sz="1050"/>
          </a:p>
        </c:rich>
      </c:tx>
      <c:layout>
        <c:manualLayout>
          <c:xMode val="edge"/>
          <c:yMode val="edge"/>
          <c:x val="0.16042944742068141"/>
          <c:y val="0.13457076566125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190767784199967E-2"/>
          <c:y val="4.6777539978707094E-2"/>
          <c:w val="0.78091955628166654"/>
          <c:h val="0.8302376820066865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演算部!$CF$33:$CF$528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53-45B9-A160-18752F24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411984"/>
        <c:axId val="931410320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演算部!$CH$33:$CH$528</c:f>
              <c:numCache>
                <c:formatCode>General</c:formatCode>
                <c:ptCount val="496"/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53-45B9-A160-18752F24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990720"/>
        <c:axId val="1155993216"/>
      </c:scatterChart>
      <c:valAx>
        <c:axId val="93141198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854888240361448"/>
              <c:y val="0.90457058296947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0320"/>
        <c:crossesAt val="-80"/>
        <c:crossBetween val="midCat"/>
      </c:valAx>
      <c:valAx>
        <c:axId val="931410320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1.1115696816753392E-3"/>
              <c:y val="0.362102782395820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1984"/>
        <c:crossesAt val="0.1"/>
        <c:crossBetween val="midCat"/>
      </c:valAx>
      <c:valAx>
        <c:axId val="11559932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55990720"/>
        <c:crosses val="max"/>
        <c:crossBetween val="midCat"/>
      </c:valAx>
      <c:valAx>
        <c:axId val="115599072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93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012225254243396"/>
          <c:y val="0.41295248186784084"/>
          <c:w val="0.24431190838444294"/>
          <c:h val="0.1694141074593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演算部!$CF$33:$CF$553</c:f>
              <c:numCache>
                <c:formatCode>General</c:formatCode>
                <c:ptCount val="521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  <c:pt idx="497">
                  <c:v>-2.2002472092198578E-3</c:v>
                </c:pt>
                <c:pt idx="498">
                  <c:v>-2.1921214432839451E-3</c:v>
                </c:pt>
                <c:pt idx="499">
                  <c:v>-2.1840379626670396E-3</c:v>
                </c:pt>
                <c:pt idx="500">
                  <c:v>-2.1759964998117731E-3</c:v>
                </c:pt>
                <c:pt idx="501">
                  <c:v>-2.1679967889487615E-3</c:v>
                </c:pt>
                <c:pt idx="502">
                  <c:v>-2.1600385660936888E-3</c:v>
                </c:pt>
                <c:pt idx="503">
                  <c:v>-2.1521215690251021E-3</c:v>
                </c:pt>
                <c:pt idx="504">
                  <c:v>-2.1442455372940343E-3</c:v>
                </c:pt>
                <c:pt idx="505">
                  <c:v>-2.1364102122027676E-3</c:v>
                </c:pt>
                <c:pt idx="506">
                  <c:v>-2.1286153367922698E-3</c:v>
                </c:pt>
                <c:pt idx="507">
                  <c:v>-2.1208606558470004E-3</c:v>
                </c:pt>
                <c:pt idx="508">
                  <c:v>-2.1131459158746329E-3</c:v>
                </c:pt>
                <c:pt idx="509">
                  <c:v>-2.105470865098321E-3</c:v>
                </c:pt>
                <c:pt idx="510">
                  <c:v>-2.0978352534460672E-3</c:v>
                </c:pt>
                <c:pt idx="511">
                  <c:v>-2.090238832554563E-3</c:v>
                </c:pt>
                <c:pt idx="512">
                  <c:v>-2.0826813557325175E-3</c:v>
                </c:pt>
                <c:pt idx="513">
                  <c:v>-2.0751625779828228E-3</c:v>
                </c:pt>
                <c:pt idx="514">
                  <c:v>-2.0676822559668488E-3</c:v>
                </c:pt>
                <c:pt idx="515">
                  <c:v>-2.0602401480102096E-3</c:v>
                </c:pt>
                <c:pt idx="516">
                  <c:v>-2.0528360140940681E-3</c:v>
                </c:pt>
                <c:pt idx="517">
                  <c:v>-2.0454696158290725E-3</c:v>
                </c:pt>
                <c:pt idx="518">
                  <c:v>-2.0381407164601637E-3</c:v>
                </c:pt>
                <c:pt idx="519">
                  <c:v>-2.0308490808636625E-3</c:v>
                </c:pt>
                <c:pt idx="520">
                  <c:v>-2.0235944755115681E-3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FE-44CC-8881-BDA56A357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480160"/>
        <c:axId val="872492640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演算部!$CG$33:$CG$553</c:f>
              <c:numCache>
                <c:formatCode>General</c:formatCode>
                <c:ptCount val="521"/>
                <c:pt idx="0">
                  <c:v>75.172934990985667</c:v>
                </c:pt>
                <c:pt idx="1">
                  <c:v>72.179142813253904</c:v>
                </c:pt>
                <c:pt idx="2">
                  <c:v>69.169615540124354</c:v>
                </c:pt>
                <c:pt idx="3">
                  <c:v>66.141513582257872</c:v>
                </c:pt>
                <c:pt idx="4">
                  <c:v>63.09189254009145</c:v>
                </c:pt>
                <c:pt idx="5">
                  <c:v>60.017684680588829</c:v>
                </c:pt>
                <c:pt idx="6">
                  <c:v>56.915678747922819</c:v>
                </c:pt>
                <c:pt idx="7">
                  <c:v>53.782497729593558</c:v>
                </c:pt>
                <c:pt idx="8">
                  <c:v>50.614574124566239</c:v>
                </c:pt>
                <c:pt idx="9">
                  <c:v>47.408122167179378</c:v>
                </c:pt>
                <c:pt idx="10">
                  <c:v>44.159106345652965</c:v>
                </c:pt>
                <c:pt idx="11">
                  <c:v>40.863205411662072</c:v>
                </c:pt>
                <c:pt idx="12">
                  <c:v>37.515770900726487</c:v>
                </c:pt>
                <c:pt idx="13">
                  <c:v>34.111778963097755</c:v>
                </c:pt>
                <c:pt idx="14">
                  <c:v>30.645774029507866</c:v>
                </c:pt>
                <c:pt idx="15">
                  <c:v>27.111802489633082</c:v>
                </c:pt>
                <c:pt idx="16">
                  <c:v>23.503334121644986</c:v>
                </c:pt>
                <c:pt idx="17">
                  <c:v>19.813168448416835</c:v>
                </c:pt>
                <c:pt idx="18">
                  <c:v>16.03332246656699</c:v>
                </c:pt>
                <c:pt idx="19">
                  <c:v>12.154895235385926</c:v>
                </c:pt>
                <c:pt idx="20">
                  <c:v>8.1679035292743922</c:v>
                </c:pt>
                <c:pt idx="21">
                  <c:v>6.1302317789588443</c:v>
                </c:pt>
                <c:pt idx="22">
                  <c:v>4.0610810045247723</c:v>
                </c:pt>
                <c:pt idx="23">
                  <c:v>1.9588018938942062</c:v>
                </c:pt>
                <c:pt idx="24">
                  <c:v>-0.17836911913036557</c:v>
                </c:pt>
                <c:pt idx="25">
                  <c:v>-2.3523211213331683</c:v>
                </c:pt>
                <c:pt idx="26">
                  <c:v>-4.5650813774668553</c:v>
                </c:pt>
                <c:pt idx="27">
                  <c:v>-6.8188295981480609</c:v>
                </c:pt>
                <c:pt idx="28">
                  <c:v>-9.1159140832032222</c:v>
                </c:pt>
                <c:pt idx="29">
                  <c:v>-11.458870062523959</c:v>
                </c:pt>
                <c:pt idx="30">
                  <c:v>-13.850440628970855</c:v>
                </c:pt>
                <c:pt idx="31">
                  <c:v>-16.293600750450995</c:v>
                </c:pt>
                <c:pt idx="32">
                  <c:v>-18.791584967345379</c:v>
                </c:pt>
                <c:pt idx="33">
                  <c:v>-21.347919535510481</c:v>
                </c:pt>
                <c:pt idx="34">
                  <c:v>-23.966459975616409</c:v>
                </c:pt>
                <c:pt idx="35">
                  <c:v>-26.651435252147341</c:v>
                </c:pt>
                <c:pt idx="36">
                  <c:v>-29.407500151039628</c:v>
                </c:pt>
                <c:pt idx="37">
                  <c:v>-32.239797882290198</c:v>
                </c:pt>
                <c:pt idx="38">
                  <c:v>-35.154035541915349</c:v>
                </c:pt>
                <c:pt idx="39">
                  <c:v>-38.156575879539979</c:v>
                </c:pt>
                <c:pt idx="40">
                  <c:v>-41.254549906141115</c:v>
                </c:pt>
                <c:pt idx="41">
                  <c:v>-44.455996339752588</c:v>
                </c:pt>
                <c:pt idx="42">
                  <c:v>-47.770035859015259</c:v>
                </c:pt>
                <c:pt idx="43">
                  <c:v>-51.207090794954709</c:v>
                </c:pt>
                <c:pt idx="44">
                  <c:v>-54.779164477548449</c:v>
                </c:pt>
                <c:pt idx="45">
                  <c:v>-58.500199269495255</c:v>
                </c:pt>
                <c:pt idx="46">
                  <c:v>-62.386538732665301</c:v>
                </c:pt>
                <c:pt idx="47">
                  <c:v>-66.457527775060953</c:v>
                </c:pt>
                <c:pt idx="48">
                  <c:v>-70.736295304460313</c:v>
                </c:pt>
                <c:pt idx="49">
                  <c:v>-75.25077670539639</c:v>
                </c:pt>
                <c:pt idx="50">
                  <c:v>-80.035046907670051</c:v>
                </c:pt>
                <c:pt idx="51">
                  <c:v>-85.131044262003243</c:v>
                </c:pt>
                <c:pt idx="52">
                  <c:v>89.409241273332995</c:v>
                </c:pt>
                <c:pt idx="53">
                  <c:v>83.521093769724374</c:v>
                </c:pt>
                <c:pt idx="54">
                  <c:v>77.124049237573772</c:v>
                </c:pt>
                <c:pt idx="55">
                  <c:v>70.119065105357564</c:v>
                </c:pt>
                <c:pt idx="56">
                  <c:v>62.38730740681266</c:v>
                </c:pt>
                <c:pt idx="57">
                  <c:v>53.793720922218192</c:v>
                </c:pt>
                <c:pt idx="58">
                  <c:v>44.201373016219243</c:v>
                </c:pt>
                <c:pt idx="59">
                  <c:v>33.505458896645827</c:v>
                </c:pt>
                <c:pt idx="60">
                  <c:v>21.693906420951077</c:v>
                </c:pt>
                <c:pt idx="61">
                  <c:v>8.9243040893550294</c:v>
                </c:pt>
                <c:pt idx="62">
                  <c:v>-4.4294513610242596</c:v>
                </c:pt>
                <c:pt idx="63">
                  <c:v>-17.827474963163507</c:v>
                </c:pt>
                <c:pt idx="64">
                  <c:v>-30.718907118981424</c:v>
                </c:pt>
                <c:pt idx="65">
                  <c:v>-42.704424438352106</c:v>
                </c:pt>
                <c:pt idx="66">
                  <c:v>-53.600623654579834</c:v>
                </c:pt>
                <c:pt idx="67">
                  <c:v>-63.40163593786891</c:v>
                </c:pt>
                <c:pt idx="68">
                  <c:v>-72.202644231670106</c:v>
                </c:pt>
                <c:pt idx="69">
                  <c:v>-80.136362668066923</c:v>
                </c:pt>
                <c:pt idx="70">
                  <c:v>-87.336220451792244</c:v>
                </c:pt>
                <c:pt idx="71">
                  <c:v>80.012992090670849</c:v>
                </c:pt>
                <c:pt idx="72">
                  <c:v>69.129209753805654</c:v>
                </c:pt>
                <c:pt idx="73">
                  <c:v>59.54865760186027</c:v>
                </c:pt>
                <c:pt idx="74">
                  <c:v>50.972899093444958</c:v>
                </c:pt>
                <c:pt idx="75">
                  <c:v>43.203504602401274</c:v>
                </c:pt>
                <c:pt idx="76">
                  <c:v>36.102147797123813</c:v>
                </c:pt>
                <c:pt idx="77">
                  <c:v>29.567511899125961</c:v>
                </c:pt>
                <c:pt idx="78">
                  <c:v>23.522004070099396</c:v>
                </c:pt>
                <c:pt idx="79">
                  <c:v>17.903993522637379</c:v>
                </c:pt>
                <c:pt idx="80">
                  <c:v>12.663143372416041</c:v>
                </c:pt>
                <c:pt idx="81">
                  <c:v>7.7574899850513575</c:v>
                </c:pt>
                <c:pt idx="82">
                  <c:v>3.1515276800155649</c:v>
                </c:pt>
                <c:pt idx="83">
                  <c:v>-1.1851118706253343</c:v>
                </c:pt>
                <c:pt idx="84">
                  <c:v>-5.2786151352169393</c:v>
                </c:pt>
                <c:pt idx="85">
                  <c:v>-9.1517076915717723</c:v>
                </c:pt>
                <c:pt idx="86">
                  <c:v>-12.824216864322198</c:v>
                </c:pt>
                <c:pt idx="87">
                  <c:v>-16.313522057592387</c:v>
                </c:pt>
                <c:pt idx="88">
                  <c:v>-19.634921821341809</c:v>
                </c:pt>
                <c:pt idx="89">
                  <c:v>-22.801936897947915</c:v>
                </c:pt>
                <c:pt idx="90">
                  <c:v>-25.826562666529817</c:v>
                </c:pt>
                <c:pt idx="91">
                  <c:v>-28.719480785021567</c:v>
                </c:pt>
                <c:pt idx="92">
                  <c:v>-31.490237472735888</c:v>
                </c:pt>
                <c:pt idx="93">
                  <c:v>-34.147394258789582</c:v>
                </c:pt>
                <c:pt idx="94">
                  <c:v>-36.698655856395192</c:v>
                </c:pt>
                <c:pt idx="95">
                  <c:v>-39.150978947398315</c:v>
                </c:pt>
                <c:pt idx="96">
                  <c:v>-41.510664981572724</c:v>
                </c:pt>
                <c:pt idx="97">
                  <c:v>-43.783439554557816</c:v>
                </c:pt>
                <c:pt idx="98">
                  <c:v>-45.9745204912955</c:v>
                </c:pt>
                <c:pt idx="99">
                  <c:v>-48.088676404693238</c:v>
                </c:pt>
                <c:pt idx="100">
                  <c:v>-50.130277205361303</c:v>
                </c:pt>
                <c:pt idx="101">
                  <c:v>-52.103337795373932</c:v>
                </c:pt>
                <c:pt idx="102">
                  <c:v>-54.011555977680715</c:v>
                </c:pt>
                <c:pt idx="103">
                  <c:v>-55.858345445621829</c:v>
                </c:pt>
                <c:pt idx="104">
                  <c:v>-57.646864578002784</c:v>
                </c:pt>
                <c:pt idx="105">
                  <c:v>-59.380041649493265</c:v>
                </c:pt>
                <c:pt idx="106">
                  <c:v>-61.060596969727101</c:v>
                </c:pt>
                <c:pt idx="107">
                  <c:v>-62.691062384099972</c:v>
                </c:pt>
                <c:pt idx="108">
                  <c:v>-64.273798502158641</c:v>
                </c:pt>
                <c:pt idx="109">
                  <c:v>-65.811009963392451</c:v>
                </c:pt>
                <c:pt idx="110">
                  <c:v>-67.304759003305975</c:v>
                </c:pt>
                <c:pt idx="111">
                  <c:v>-68.756977543322563</c:v>
                </c:pt>
                <c:pt idx="112">
                  <c:v>-70.169477995059893</c:v>
                </c:pt>
                <c:pt idx="113">
                  <c:v>-71.54396294177026</c:v>
                </c:pt>
                <c:pt idx="114">
                  <c:v>-72.882033836370169</c:v>
                </c:pt>
                <c:pt idx="115">
                  <c:v>-74.185198835767864</c:v>
                </c:pt>
                <c:pt idx="116">
                  <c:v>-75.454879874530732</c:v>
                </c:pt>
                <c:pt idx="117">
                  <c:v>-76.692419066816385</c:v>
                </c:pt>
                <c:pt idx="118">
                  <c:v>-77.899084513507105</c:v>
                </c:pt>
                <c:pt idx="119">
                  <c:v>-79.076075581291278</c:v>
                </c:pt>
                <c:pt idx="120">
                  <c:v>-80.224527711742581</c:v>
                </c:pt>
                <c:pt idx="121">
                  <c:v>-81.34551681101884</c:v>
                </c:pt>
                <c:pt idx="122">
                  <c:v>-82.440063264437882</c:v>
                </c:pt>
                <c:pt idx="123">
                  <c:v>-83.509135614724229</c:v>
                </c:pt>
                <c:pt idx="124">
                  <c:v>-84.553653938017447</c:v>
                </c:pt>
                <c:pt idx="125">
                  <c:v>-85.574492947674599</c:v>
                </c:pt>
                <c:pt idx="126">
                  <c:v>-86.572484852391426</c:v>
                </c:pt>
                <c:pt idx="127">
                  <c:v>-87.54842199212284</c:v>
                </c:pt>
                <c:pt idx="128">
                  <c:v>-88.503059272640598</c:v>
                </c:pt>
                <c:pt idx="129">
                  <c:v>-89.437116417261578</c:v>
                </c:pt>
                <c:pt idx="130">
                  <c:v>89.648719947730697</c:v>
                </c:pt>
                <c:pt idx="131">
                  <c:v>88.753794359209934</c:v>
                </c:pt>
                <c:pt idx="132">
                  <c:v>87.877480721659651</c:v>
                </c:pt>
                <c:pt idx="133">
                  <c:v>87.019180638096429</c:v>
                </c:pt>
                <c:pt idx="134">
                  <c:v>86.17832185680318</c:v>
                </c:pt>
                <c:pt idx="135">
                  <c:v>85.354356824270553</c:v>
                </c:pt>
                <c:pt idx="136">
                  <c:v>84.546761335679676</c:v>
                </c:pt>
                <c:pt idx="137">
                  <c:v>83.755033275092416</c:v>
                </c:pt>
                <c:pt idx="138">
                  <c:v>82.978691438252767</c:v>
                </c:pt>
                <c:pt idx="139">
                  <c:v>82.217274431562103</c:v>
                </c:pt>
                <c:pt idx="140">
                  <c:v>81.470339641378615</c:v>
                </c:pt>
                <c:pt idx="141">
                  <c:v>80.737462268316875</c:v>
                </c:pt>
                <c:pt idx="142">
                  <c:v>80.018234421694885</c:v>
                </c:pt>
                <c:pt idx="143">
                  <c:v>79.31226426969846</c:v>
                </c:pt>
                <c:pt idx="144">
                  <c:v>78.619175241213867</c:v>
                </c:pt>
                <c:pt idx="145">
                  <c:v>77.938605275621867</c:v>
                </c:pt>
                <c:pt idx="146">
                  <c:v>77.27020611715588</c:v>
                </c:pt>
                <c:pt idx="147">
                  <c:v>76.613642650706751</c:v>
                </c:pt>
                <c:pt idx="148">
                  <c:v>75.968592276209193</c:v>
                </c:pt>
                <c:pt idx="149">
                  <c:v>75.334744318975225</c:v>
                </c:pt>
                <c:pt idx="150">
                  <c:v>74.7117994735476</c:v>
                </c:pt>
                <c:pt idx="151">
                  <c:v>74.099469278836381</c:v>
                </c:pt>
                <c:pt idx="152">
                  <c:v>73.497475622473729</c:v>
                </c:pt>
                <c:pt idx="153">
                  <c:v>72.9055502724799</c:v>
                </c:pt>
                <c:pt idx="154">
                  <c:v>72.323434434476468</c:v>
                </c:pt>
                <c:pt idx="155">
                  <c:v>71.750878332814565</c:v>
                </c:pt>
                <c:pt idx="156">
                  <c:v>71.187640814105549</c:v>
                </c:pt>
                <c:pt idx="157">
                  <c:v>70.633488971752101</c:v>
                </c:pt>
                <c:pt idx="158">
                  <c:v>70.088197790178072</c:v>
                </c:pt>
                <c:pt idx="159">
                  <c:v>69.551549807548597</c:v>
                </c:pt>
                <c:pt idx="160">
                  <c:v>69.023334795856684</c:v>
                </c:pt>
                <c:pt idx="161">
                  <c:v>68.503349457331254</c:v>
                </c:pt>
                <c:pt idx="162">
                  <c:v>67.991397136193399</c:v>
                </c:pt>
                <c:pt idx="163">
                  <c:v>67.487287544854325</c:v>
                </c:pt>
                <c:pt idx="164">
                  <c:v>66.990836503709801</c:v>
                </c:pt>
                <c:pt idx="165">
                  <c:v>66.501865693742474</c:v>
                </c:pt>
                <c:pt idx="166">
                  <c:v>66.020202421195748</c:v>
                </c:pt>
                <c:pt idx="167">
                  <c:v>65.545679393631602</c:v>
                </c:pt>
                <c:pt idx="168">
                  <c:v>65.078134506729185</c:v>
                </c:pt>
                <c:pt idx="169">
                  <c:v>64.617410641222932</c:v>
                </c:pt>
                <c:pt idx="170">
                  <c:v>64.163355469417027</c:v>
                </c:pt>
                <c:pt idx="171">
                  <c:v>63.715821270749181</c:v>
                </c:pt>
                <c:pt idx="172">
                  <c:v>63.274664755909548</c:v>
                </c:pt>
                <c:pt idx="173">
                  <c:v>62.83974689905164</c:v>
                </c:pt>
                <c:pt idx="174">
                  <c:v>62.41093277766047</c:v>
                </c:pt>
                <c:pt idx="175">
                  <c:v>61.988091419670219</c:v>
                </c:pt>
                <c:pt idx="176">
                  <c:v>61.571095657448112</c:v>
                </c:pt>
                <c:pt idx="177">
                  <c:v>61.159821988284513</c:v>
                </c:pt>
                <c:pt idx="178">
                  <c:v>60.754150441050953</c:v>
                </c:pt>
                <c:pt idx="179">
                  <c:v>60.353964448707551</c:v>
                </c:pt>
                <c:pt idx="180">
                  <c:v>59.959150726360228</c:v>
                </c:pt>
                <c:pt idx="181">
                  <c:v>59.56959915458571</c:v>
                </c:pt>
                <c:pt idx="182">
                  <c:v>59.185202667758659</c:v>
                </c:pt>
                <c:pt idx="183">
                  <c:v>58.805857147130254</c:v>
                </c:pt>
                <c:pt idx="184">
                  <c:v>58.431461318422357</c:v>
                </c:pt>
                <c:pt idx="185">
                  <c:v>58.061916653714384</c:v>
                </c:pt>
                <c:pt idx="186">
                  <c:v>57.697127277412804</c:v>
                </c:pt>
                <c:pt idx="187">
                  <c:v>57.336999876104713</c:v>
                </c:pt>
                <c:pt idx="188">
                  <c:v>56.981443612108087</c:v>
                </c:pt>
                <c:pt idx="189">
                  <c:v>56.630370040541678</c:v>
                </c:pt>
                <c:pt idx="190">
                  <c:v>56.283693029746956</c:v>
                </c:pt>
                <c:pt idx="191">
                  <c:v>55.941328684903965</c:v>
                </c:pt>
                <c:pt idx="192">
                  <c:v>55.603195274691153</c:v>
                </c:pt>
                <c:pt idx="193">
                  <c:v>55.269213160847386</c:v>
                </c:pt>
                <c:pt idx="194">
                  <c:v>54.939304730502087</c:v>
                </c:pt>
                <c:pt idx="195">
                  <c:v>54.613394331146004</c:v>
                </c:pt>
                <c:pt idx="196">
                  <c:v>54.291408208122604</c:v>
                </c:pt>
                <c:pt idx="197">
                  <c:v>53.973274444525401</c:v>
                </c:pt>
                <c:pt idx="198">
                  <c:v>53.658922903393233</c:v>
                </c:pt>
                <c:pt idx="199">
                  <c:v>53.348285172100688</c:v>
                </c:pt>
                <c:pt idx="200">
                  <c:v>53.041294508846093</c:v>
                </c:pt>
                <c:pt idx="201">
                  <c:v>52.737885791144677</c:v>
                </c:pt>
                <c:pt idx="202">
                  <c:v>52.437995466238917</c:v>
                </c:pt>
                <c:pt idx="203">
                  <c:v>52.141561503342636</c:v>
                </c:pt>
                <c:pt idx="204">
                  <c:v>51.848523347639521</c:v>
                </c:pt>
                <c:pt idx="205">
                  <c:v>51.558821875960646</c:v>
                </c:pt>
                <c:pt idx="206">
                  <c:v>51.27239935406935</c:v>
                </c:pt>
                <c:pt idx="207">
                  <c:v>50.989199395485159</c:v>
                </c:pt>
                <c:pt idx="208">
                  <c:v>50.70916692178195</c:v>
                </c:pt>
                <c:pt idx="209">
                  <c:v>50.432248124298603</c:v>
                </c:pt>
                <c:pt idx="210">
                  <c:v>50.158390427203273</c:v>
                </c:pt>
                <c:pt idx="211">
                  <c:v>49.887542451855197</c:v>
                </c:pt>
                <c:pt idx="212">
                  <c:v>49.619653982410924</c:v>
                </c:pt>
                <c:pt idx="213">
                  <c:v>49.35467593262382</c:v>
                </c:pt>
                <c:pt idx="214">
                  <c:v>49.092560313788631</c:v>
                </c:pt>
                <c:pt idx="215">
                  <c:v>48.83326020378459</c:v>
                </c:pt>
                <c:pt idx="216">
                  <c:v>48.5767297171734</c:v>
                </c:pt>
                <c:pt idx="217">
                  <c:v>48.322923976309475</c:v>
                </c:pt>
                <c:pt idx="218">
                  <c:v>48.071799083422853</c:v>
                </c:pt>
                <c:pt idx="219">
                  <c:v>47.823312093636012</c:v>
                </c:pt>
                <c:pt idx="220">
                  <c:v>47.577420988878274</c:v>
                </c:pt>
                <c:pt idx="221">
                  <c:v>47.334084652662646</c:v>
                </c:pt>
                <c:pt idx="222">
                  <c:v>47.093262845691875</c:v>
                </c:pt>
                <c:pt idx="223">
                  <c:v>46.854916182261661</c:v>
                </c:pt>
                <c:pt idx="224">
                  <c:v>46.619006107430515</c:v>
                </c:pt>
                <c:pt idx="225">
                  <c:v>46.385494874927282</c:v>
                </c:pt>
                <c:pt idx="226">
                  <c:v>46.154345525768022</c:v>
                </c:pt>
                <c:pt idx="227">
                  <c:v>45.9255218675561</c:v>
                </c:pt>
                <c:pt idx="228">
                  <c:v>45.698988454439323</c:v>
                </c:pt>
                <c:pt idx="229">
                  <c:v>45.474710567700249</c:v>
                </c:pt>
                <c:pt idx="230">
                  <c:v>45.252654196955817</c:v>
                </c:pt>
                <c:pt idx="231">
                  <c:v>45.032786021944126</c:v>
                </c:pt>
                <c:pt idx="232">
                  <c:v>44.815073394876784</c:v>
                </c:pt>
                <c:pt idx="233">
                  <c:v>44.599484323336263</c:v>
                </c:pt>
                <c:pt idx="234">
                  <c:v>44.385987453698526</c:v>
                </c:pt>
                <c:pt idx="235">
                  <c:v>44.174552055062158</c:v>
                </c:pt>
                <c:pt idx="236">
                  <c:v>43.965148003665618</c:v>
                </c:pt>
                <c:pt idx="237">
                  <c:v>43.757745767775461</c:v>
                </c:pt>
                <c:pt idx="238">
                  <c:v>43.552316393028761</c:v>
                </c:pt>
                <c:pt idx="239">
                  <c:v>43.348831488213754</c:v>
                </c:pt>
                <c:pt idx="240">
                  <c:v>43.14726321147328</c:v>
                </c:pt>
                <c:pt idx="241">
                  <c:v>42.947584256916507</c:v>
                </c:pt>
                <c:pt idx="242">
                  <c:v>42.74976784162444</c:v>
                </c:pt>
                <c:pt idx="243">
                  <c:v>42.553787693035993</c:v>
                </c:pt>
                <c:pt idx="244">
                  <c:v>42.359618036701342</c:v>
                </c:pt>
                <c:pt idx="245">
                  <c:v>42.167233584390061</c:v>
                </c:pt>
                <c:pt idx="246">
                  <c:v>41.976609522542049</c:v>
                </c:pt>
                <c:pt idx="247">
                  <c:v>41.787721501049681</c:v>
                </c:pt>
                <c:pt idx="248">
                  <c:v>41.600545622360002</c:v>
                </c:pt>
                <c:pt idx="249">
                  <c:v>41.415058430886212</c:v>
                </c:pt>
                <c:pt idx="250">
                  <c:v>41.231236902718315</c:v>
                </c:pt>
                <c:pt idx="251">
                  <c:v>41.049058435622861</c:v>
                </c:pt>
                <c:pt idx="252">
                  <c:v>40.868500839322408</c:v>
                </c:pt>
                <c:pt idx="253">
                  <c:v>40.689542326045384</c:v>
                </c:pt>
                <c:pt idx="254">
                  <c:v>40.512161501337665</c:v>
                </c:pt>
                <c:pt idx="255">
                  <c:v>40.336337355127334</c:v>
                </c:pt>
                <c:pt idx="256">
                  <c:v>40.162049253034361</c:v>
                </c:pt>
                <c:pt idx="257">
                  <c:v>39.989276927917537</c:v>
                </c:pt>
                <c:pt idx="258">
                  <c:v>39.818000471650791</c:v>
                </c:pt>
                <c:pt idx="259">
                  <c:v>39.648200327121899</c:v>
                </c:pt>
                <c:pt idx="260">
                  <c:v>39.479857280446311</c:v>
                </c:pt>
                <c:pt idx="261">
                  <c:v>39.312952453389371</c:v>
                </c:pt>
                <c:pt idx="262">
                  <c:v>39.147467295990531</c:v>
                </c:pt>
                <c:pt idx="263">
                  <c:v>38.983383579383009</c:v>
                </c:pt>
                <c:pt idx="264">
                  <c:v>38.820683388803097</c:v>
                </c:pt>
                <c:pt idx="265">
                  <c:v>38.659349116782892</c:v>
                </c:pt>
                <c:pt idx="266">
                  <c:v>38.49936345652133</c:v>
                </c:pt>
                <c:pt idx="267">
                  <c:v>38.340709395427389</c:v>
                </c:pt>
                <c:pt idx="268">
                  <c:v>38.183370208830965</c:v>
                </c:pt>
                <c:pt idx="269">
                  <c:v>38.027329453855529</c:v>
                </c:pt>
                <c:pt idx="270">
                  <c:v>37.872570963448446</c:v>
                </c:pt>
                <c:pt idx="271">
                  <c:v>37.719078840563618</c:v>
                </c:pt>
                <c:pt idx="272">
                  <c:v>37.566837452492202</c:v>
                </c:pt>
                <c:pt idx="273">
                  <c:v>37.415831425336975</c:v>
                </c:pt>
                <c:pt idx="274">
                  <c:v>37.266045638625904</c:v>
                </c:pt>
                <c:pt idx="275">
                  <c:v>37.117465220061021</c:v>
                </c:pt>
                <c:pt idx="276">
                  <c:v>36.97007554039844</c:v>
                </c:pt>
                <c:pt idx="277">
                  <c:v>36.823862208455907</c:v>
                </c:pt>
                <c:pt idx="278">
                  <c:v>36.678811066243824</c:v>
                </c:pt>
                <c:pt idx="279">
                  <c:v>36.534908184216576</c:v>
                </c:pt>
                <c:pt idx="280">
                  <c:v>36.392139856640277</c:v>
                </c:pt>
                <c:pt idx="281">
                  <c:v>36.250492597073965</c:v>
                </c:pt>
                <c:pt idx="282">
                  <c:v>36.10995313396063</c:v>
                </c:pt>
                <c:pt idx="283">
                  <c:v>35.97050840632528</c:v>
                </c:pt>
                <c:pt idx="284">
                  <c:v>35.832145559576766</c:v>
                </c:pt>
                <c:pt idx="285">
                  <c:v>35.694851941410519</c:v>
                </c:pt>
                <c:pt idx="286">
                  <c:v>35.558615097809415</c:v>
                </c:pt>
                <c:pt idx="287">
                  <c:v>35.423422769139869</c:v>
                </c:pt>
                <c:pt idx="288">
                  <c:v>35.28926288634063</c:v>
                </c:pt>
                <c:pt idx="289">
                  <c:v>35.156123567201739</c:v>
                </c:pt>
                <c:pt idx="290">
                  <c:v>35.023993112730871</c:v>
                </c:pt>
                <c:pt idx="291">
                  <c:v>34.892860003605094</c:v>
                </c:pt>
                <c:pt idx="292">
                  <c:v>34.762712896705267</c:v>
                </c:pt>
                <c:pt idx="293">
                  <c:v>34.6335406217311</c:v>
                </c:pt>
                <c:pt idx="294">
                  <c:v>34.505332177894573</c:v>
                </c:pt>
                <c:pt idx="295">
                  <c:v>34.378076730689628</c:v>
                </c:pt>
                <c:pt idx="296">
                  <c:v>34.251763608735992</c:v>
                </c:pt>
                <c:pt idx="297">
                  <c:v>34.126382300695262</c:v>
                </c:pt>
                <c:pt idx="298">
                  <c:v>34.001922452257212</c:v>
                </c:pt>
                <c:pt idx="299">
                  <c:v>33.878373863194511</c:v>
                </c:pt>
                <c:pt idx="300">
                  <c:v>33.755726484483958</c:v>
                </c:pt>
                <c:pt idx="301">
                  <c:v>33.633970415492612</c:v>
                </c:pt>
                <c:pt idx="302">
                  <c:v>33.513095901226961</c:v>
                </c:pt>
                <c:pt idx="303">
                  <c:v>33.393093329643555</c:v>
                </c:pt>
                <c:pt idx="304">
                  <c:v>33.273953229019426</c:v>
                </c:pt>
                <c:pt idx="305">
                  <c:v>33.15566626538088</c:v>
                </c:pt>
                <c:pt idx="306">
                  <c:v>33.038223239988959</c:v>
                </c:pt>
                <c:pt idx="307">
                  <c:v>32.921615086880287</c:v>
                </c:pt>
                <c:pt idx="308">
                  <c:v>32.805832870461693</c:v>
                </c:pt>
                <c:pt idx="309">
                  <c:v>32.690867783157429</c:v>
                </c:pt>
                <c:pt idx="310">
                  <c:v>32.576711143107431</c:v>
                </c:pt>
                <c:pt idx="311">
                  <c:v>32.463354391915537</c:v>
                </c:pt>
                <c:pt idx="312">
                  <c:v>32.350789092446242</c:v>
                </c:pt>
                <c:pt idx="313">
                  <c:v>32.239006926668736</c:v>
                </c:pt>
                <c:pt idx="314">
                  <c:v>32.127999693547267</c:v>
                </c:pt>
                <c:pt idx="315">
                  <c:v>32.017759306976359</c:v>
                </c:pt>
                <c:pt idx="316">
                  <c:v>31.908277793760046</c:v>
                </c:pt>
                <c:pt idx="317">
                  <c:v>31.799547291633775</c:v>
                </c:pt>
                <c:pt idx="318">
                  <c:v>31.691560047328146</c:v>
                </c:pt>
                <c:pt idx="319">
                  <c:v>31.58430841467327</c:v>
                </c:pt>
                <c:pt idx="320">
                  <c:v>31.477784852742904</c:v>
                </c:pt>
                <c:pt idx="321">
                  <c:v>31.371981924037268</c:v>
                </c:pt>
                <c:pt idx="322">
                  <c:v>31.266892292703606</c:v>
                </c:pt>
                <c:pt idx="323">
                  <c:v>31.162508722793763</c:v>
                </c:pt>
                <c:pt idx="324">
                  <c:v>31.058824076557499</c:v>
                </c:pt>
                <c:pt idx="325">
                  <c:v>30.955831312771103</c:v>
                </c:pt>
                <c:pt idx="326">
                  <c:v>30.853523485100133</c:v>
                </c:pt>
                <c:pt idx="327">
                  <c:v>30.751893740495717</c:v>
                </c:pt>
                <c:pt idx="328">
                  <c:v>30.650935317623322</c:v>
                </c:pt>
                <c:pt idx="329">
                  <c:v>30.550641545323533</c:v>
                </c:pt>
                <c:pt idx="330">
                  <c:v>30.451005841103779</c:v>
                </c:pt>
                <c:pt idx="331">
                  <c:v>30.352021709660821</c:v>
                </c:pt>
                <c:pt idx="332">
                  <c:v>30.253682741431987</c:v>
                </c:pt>
                <c:pt idx="333">
                  <c:v>30.155982611176594</c:v>
                </c:pt>
                <c:pt idx="334">
                  <c:v>30.058915076584555</c:v>
                </c:pt>
                <c:pt idx="335">
                  <c:v>29.962473976913504</c:v>
                </c:pt>
                <c:pt idx="336">
                  <c:v>29.866653231651874</c:v>
                </c:pt>
                <c:pt idx="337">
                  <c:v>29.771446839209421</c:v>
                </c:pt>
                <c:pt idx="338">
                  <c:v>29.676848875632679</c:v>
                </c:pt>
                <c:pt idx="339">
                  <c:v>29.582853493346182</c:v>
                </c:pt>
                <c:pt idx="340">
                  <c:v>29.489454919917392</c:v>
                </c:pt>
                <c:pt idx="341">
                  <c:v>29.396647456846786</c:v>
                </c:pt>
                <c:pt idx="342">
                  <c:v>29.304425478380406</c:v>
                </c:pt>
                <c:pt idx="343">
                  <c:v>29.212783430346128</c:v>
                </c:pt>
                <c:pt idx="344">
                  <c:v>29.121715829011489</c:v>
                </c:pt>
                <c:pt idx="345">
                  <c:v>29.031217259964357</c:v>
                </c:pt>
                <c:pt idx="346">
                  <c:v>28.941282377014314</c:v>
                </c:pt>
                <c:pt idx="347">
                  <c:v>28.851905901115522</c:v>
                </c:pt>
                <c:pt idx="348">
                  <c:v>28.763082619309333</c:v>
                </c:pt>
                <c:pt idx="349">
                  <c:v>28.67480738368781</c:v>
                </c:pt>
                <c:pt idx="350">
                  <c:v>28.587075110376112</c:v>
                </c:pt>
                <c:pt idx="351">
                  <c:v>28.499880778534578</c:v>
                </c:pt>
                <c:pt idx="352">
                  <c:v>28.413219429378795</c:v>
                </c:pt>
                <c:pt idx="353">
                  <c:v>28.32708616521882</c:v>
                </c:pt>
                <c:pt idx="354">
                  <c:v>28.241476148515876</c:v>
                </c:pt>
                <c:pt idx="355">
                  <c:v>28.156384600956432</c:v>
                </c:pt>
                <c:pt idx="356">
                  <c:v>28.071806802543751</c:v>
                </c:pt>
                <c:pt idx="357">
                  <c:v>27.987738090705882</c:v>
                </c:pt>
                <c:pt idx="358">
                  <c:v>27.904173859420613</c:v>
                </c:pt>
                <c:pt idx="359">
                  <c:v>27.821109558355694</c:v>
                </c:pt>
                <c:pt idx="360">
                  <c:v>27.738540692025449</c:v>
                </c:pt>
                <c:pt idx="361">
                  <c:v>27.656462818962186</c:v>
                </c:pt>
                <c:pt idx="362">
                  <c:v>27.574871550903449</c:v>
                </c:pt>
                <c:pt idx="363">
                  <c:v>27.493762551993015</c:v>
                </c:pt>
                <c:pt idx="364">
                  <c:v>27.413131537997106</c:v>
                </c:pt>
                <c:pt idx="365">
                  <c:v>27.332974275534109</c:v>
                </c:pt>
                <c:pt idx="366">
                  <c:v>27.253286581318843</c:v>
                </c:pt>
                <c:pt idx="367">
                  <c:v>27.174064321419465</c:v>
                </c:pt>
                <c:pt idx="368">
                  <c:v>27.095303410528352</c:v>
                </c:pt>
                <c:pt idx="369">
                  <c:v>27.016999811245359</c:v>
                </c:pt>
                <c:pt idx="370">
                  <c:v>26.939149533374522</c:v>
                </c:pt>
                <c:pt idx="371">
                  <c:v>26.861748633232281</c:v>
                </c:pt>
                <c:pt idx="372">
                  <c:v>26.784793212968651</c:v>
                </c:pt>
                <c:pt idx="373">
                  <c:v>26.708279419899718</c:v>
                </c:pt>
                <c:pt idx="374">
                  <c:v>26.632203445852483</c:v>
                </c:pt>
                <c:pt idx="375">
                  <c:v>26.556561526520426</c:v>
                </c:pt>
                <c:pt idx="376">
                  <c:v>26.48134994083081</c:v>
                </c:pt>
                <c:pt idx="377">
                  <c:v>26.406565010322552</c:v>
                </c:pt>
                <c:pt idx="378">
                  <c:v>26.332203098535469</c:v>
                </c:pt>
                <c:pt idx="379">
                  <c:v>26.258260610409252</c:v>
                </c:pt>
                <c:pt idx="380">
                  <c:v>26.184733991693413</c:v>
                </c:pt>
                <c:pt idx="381">
                  <c:v>26.111619728367049</c:v>
                </c:pt>
                <c:pt idx="382">
                  <c:v>26.038914346068609</c:v>
                </c:pt>
                <c:pt idx="383">
                  <c:v>25.966614409535349</c:v>
                </c:pt>
                <c:pt idx="384">
                  <c:v>25.894716522052345</c:v>
                </c:pt>
                <c:pt idx="385">
                  <c:v>25.823217324910811</c:v>
                </c:pt>
                <c:pt idx="386">
                  <c:v>25.752113496875563</c:v>
                </c:pt>
                <c:pt idx="387">
                  <c:v>25.68140175366154</c:v>
                </c:pt>
                <c:pt idx="388">
                  <c:v>25.611078847418941</c:v>
                </c:pt>
                <c:pt idx="389">
                  <c:v>25.541141566227189</c:v>
                </c:pt>
                <c:pt idx="390">
                  <c:v>25.471586733597189</c:v>
                </c:pt>
                <c:pt idx="391">
                  <c:v>25.402411207981945</c:v>
                </c:pt>
                <c:pt idx="392">
                  <c:v>25.333611882295319</c:v>
                </c:pt>
                <c:pt idx="393">
                  <c:v>25.265185683438698</c:v>
                </c:pt>
                <c:pt idx="394">
                  <c:v>25.197129571835518</c:v>
                </c:pt>
                <c:pt idx="395">
                  <c:v>25.129440540973434</c:v>
                </c:pt>
                <c:pt idx="396">
                  <c:v>25.062115616954021</c:v>
                </c:pt>
                <c:pt idx="397">
                  <c:v>24.995151858049852</c:v>
                </c:pt>
                <c:pt idx="398">
                  <c:v>24.928546354268747</c:v>
                </c:pt>
                <c:pt idx="399">
                  <c:v>24.862296226925213</c:v>
                </c:pt>
                <c:pt idx="400">
                  <c:v>24.796398628218753</c:v>
                </c:pt>
                <c:pt idx="401">
                  <c:v>24.730850740819065</c:v>
                </c:pt>
                <c:pt idx="402">
                  <c:v>24.665649777457858</c:v>
                </c:pt>
                <c:pt idx="403">
                  <c:v>24.60079298052737</c:v>
                </c:pt>
                <c:pt idx="404">
                  <c:v>24.536277621685166</c:v>
                </c:pt>
                <c:pt idx="405">
                  <c:v>24.472101001465436</c:v>
                </c:pt>
                <c:pt idx="406">
                  <c:v>24.408260448896321</c:v>
                </c:pt>
                <c:pt idx="407">
                  <c:v>24.344753321123502</c:v>
                </c:pt>
                <c:pt idx="408">
                  <c:v>24.281577003039629</c:v>
                </c:pt>
                <c:pt idx="409">
                  <c:v>24.218728906919718</c:v>
                </c:pt>
                <c:pt idx="410">
                  <c:v>24.156206472062244</c:v>
                </c:pt>
                <c:pt idx="411">
                  <c:v>24.094007164435912</c:v>
                </c:pt>
                <c:pt idx="412">
                  <c:v>24.032128476331984</c:v>
                </c:pt>
                <c:pt idx="413">
                  <c:v>23.970567926021999</c:v>
                </c:pt>
                <c:pt idx="414">
                  <c:v>23.909323057420956</c:v>
                </c:pt>
                <c:pt idx="415">
                  <c:v>23.848391439755584</c:v>
                </c:pt>
                <c:pt idx="416">
                  <c:v>23.787770667237922</c:v>
                </c:pt>
                <c:pt idx="417">
                  <c:v>23.727458358743888</c:v>
                </c:pt>
                <c:pt idx="418">
                  <c:v>23.667452157496761</c:v>
                </c:pt>
                <c:pt idx="419">
                  <c:v>23.607749730755671</c:v>
                </c:pt>
                <c:pt idx="420">
                  <c:v>23.548348769508763</c:v>
                </c:pt>
                <c:pt idx="421">
                  <c:v>23.489246988171153</c:v>
                </c:pt>
                <c:pt idx="422">
                  <c:v>23.430442124287417</c:v>
                </c:pt>
                <c:pt idx="423">
                  <c:v>23.371931938238717</c:v>
                </c:pt>
                <c:pt idx="424">
                  <c:v>23.313714212954292</c:v>
                </c:pt>
                <c:pt idx="425">
                  <c:v>23.255786753627394</c:v>
                </c:pt>
                <c:pt idx="426">
                  <c:v>23.198147387435487</c:v>
                </c:pt>
                <c:pt idx="427">
                  <c:v>23.140793963264688</c:v>
                </c:pt>
                <c:pt idx="428">
                  <c:v>23.083724351438342</c:v>
                </c:pt>
                <c:pt idx="429">
                  <c:v>23.026936443449713</c:v>
                </c:pt>
                <c:pt idx="430">
                  <c:v>22.970428151698613</c:v>
                </c:pt>
                <c:pt idx="431">
                  <c:v>22.914197409232031</c:v>
                </c:pt>
                <c:pt idx="432">
                  <c:v>22.85824216948857</c:v>
                </c:pt>
                <c:pt idx="433">
                  <c:v>22.802560406046783</c:v>
                </c:pt>
                <c:pt idx="434">
                  <c:v>22.747150112377096</c:v>
                </c:pt>
                <c:pt idx="435">
                  <c:v>22.692009301597519</c:v>
                </c:pt>
                <c:pt idx="436">
                  <c:v>22.637136006232929</c:v>
                </c:pt>
                <c:pt idx="437">
                  <c:v>22.582528277977858</c:v>
                </c:pt>
                <c:pt idx="438">
                  <c:v>22.528184187462831</c:v>
                </c:pt>
                <c:pt idx="439">
                  <c:v>22.474101824024054</c:v>
                </c:pt>
                <c:pt idx="440">
                  <c:v>22.420279295476519</c:v>
                </c:pt>
                <c:pt idx="441">
                  <c:v>22.366714727890383</c:v>
                </c:pt>
                <c:pt idx="442">
                  <c:v>22.313406265370666</c:v>
                </c:pt>
                <c:pt idx="443">
                  <c:v>22.260352069840007</c:v>
                </c:pt>
                <c:pt idx="444">
                  <c:v>22.207550320824694</c:v>
                </c:pt>
                <c:pt idx="445">
                  <c:v>22.154999215243734</c:v>
                </c:pt>
                <c:pt idx="446">
                  <c:v>22.102696967200934</c:v>
                </c:pt>
                <c:pt idx="447">
                  <c:v>22.050641807780014</c:v>
                </c:pt>
                <c:pt idx="448">
                  <c:v>21.998831984842607</c:v>
                </c:pt>
                <c:pt idx="449">
                  <c:v>21.947265762829172</c:v>
                </c:pt>
                <c:pt idx="450">
                  <c:v>21.895941422562778</c:v>
                </c:pt>
                <c:pt idx="451">
                  <c:v>21.844857261055587</c:v>
                </c:pt>
                <c:pt idx="452">
                  <c:v>21.794011591318156</c:v>
                </c:pt>
                <c:pt idx="453">
                  <c:v>21.743402742171426</c:v>
                </c:pt>
                <c:pt idx="454">
                  <c:v>21.693029058061356</c:v>
                </c:pt>
                <c:pt idx="455">
                  <c:v>21.642888898876162</c:v>
                </c:pt>
                <c:pt idx="456">
                  <c:v>21.592980639766104</c:v>
                </c:pt>
                <c:pt idx="457">
                  <c:v>21.543302670965865</c:v>
                </c:pt>
                <c:pt idx="458">
                  <c:v>21.49385339761935</c:v>
                </c:pt>
                <c:pt idx="459">
                  <c:v>21.444631239606949</c:v>
                </c:pt>
                <c:pt idx="460">
                  <c:v>21.395634631375192</c:v>
                </c:pt>
                <c:pt idx="461">
                  <c:v>21.346862021768811</c:v>
                </c:pt>
                <c:pt idx="462">
                  <c:v>21.298311873865071</c:v>
                </c:pt>
                <c:pt idx="463">
                  <c:v>21.249982664810439</c:v>
                </c:pt>
                <c:pt idx="464">
                  <c:v>21.201872885659455</c:v>
                </c:pt>
                <c:pt idx="465">
                  <c:v>21.153981041215861</c:v>
                </c:pt>
                <c:pt idx="466">
                  <c:v>21.106305649875896</c:v>
                </c:pt>
                <c:pt idx="467">
                  <c:v>21.058845243473733</c:v>
                </c:pt>
                <c:pt idx="468">
                  <c:v>21.011598367129018</c:v>
                </c:pt>
                <c:pt idx="469">
                  <c:v>20.964563579096513</c:v>
                </c:pt>
                <c:pt idx="470">
                  <c:v>20.917739450617727</c:v>
                </c:pt>
                <c:pt idx="471">
                  <c:v>20.871124565774679</c:v>
                </c:pt>
                <c:pt idx="472">
                  <c:v>20.824717521345445</c:v>
                </c:pt>
                <c:pt idx="473">
                  <c:v>20.778516926661865</c:v>
                </c:pt>
                <c:pt idx="474">
                  <c:v>20.732521403469008</c:v>
                </c:pt>
                <c:pt idx="475">
                  <c:v>20.686729585786612</c:v>
                </c:pt>
                <c:pt idx="476">
                  <c:v>20.641140119772384</c:v>
                </c:pt>
                <c:pt idx="477">
                  <c:v>20.595751663587027</c:v>
                </c:pt>
                <c:pt idx="478">
                  <c:v>20.550562887261208</c:v>
                </c:pt>
                <c:pt idx="479">
                  <c:v>20.505572472564189</c:v>
                </c:pt>
                <c:pt idx="480">
                  <c:v>20.460779112874299</c:v>
                </c:pt>
                <c:pt idx="481">
                  <c:v>20.416181513050994</c:v>
                </c:pt>
                <c:pt idx="482">
                  <c:v>20.371778389308744</c:v>
                </c:pt>
                <c:pt idx="483">
                  <c:v>20.327568469092501</c:v>
                </c:pt>
                <c:pt idx="484">
                  <c:v>20.283550490954823</c:v>
                </c:pt>
                <c:pt idx="485">
                  <c:v>20.239723204434654</c:v>
                </c:pt>
                <c:pt idx="486">
                  <c:v>20.196085369937599</c:v>
                </c:pt>
                <c:pt idx="487">
                  <c:v>20.15263575861788</c:v>
                </c:pt>
                <c:pt idx="488">
                  <c:v>20.109373152261746</c:v>
                </c:pt>
                <c:pt idx="489">
                  <c:v>20.06629634317245</c:v>
                </c:pt>
                <c:pt idx="490">
                  <c:v>20.023404134056658</c:v>
                </c:pt>
                <c:pt idx="491">
                  <c:v>19.98069533791244</c:v>
                </c:pt>
                <c:pt idx="492">
                  <c:v>19.938168777918598</c:v>
                </c:pt>
                <c:pt idx="493">
                  <c:v>19.895823287325467</c:v>
                </c:pt>
                <c:pt idx="494">
                  <c:v>19.853657709347154</c:v>
                </c:pt>
                <c:pt idx="495">
                  <c:v>19.811670897055087</c:v>
                </c:pt>
                <c:pt idx="496">
                  <c:v>19.769861713273027</c:v>
                </c:pt>
                <c:pt idx="497">
                  <c:v>19.728229030473322</c:v>
                </c:pt>
                <c:pt idx="498">
                  <c:v>19.68677173067455</c:v>
                </c:pt>
                <c:pt idx="499">
                  <c:v>19.645488705340448</c:v>
                </c:pt>
                <c:pt idx="500">
                  <c:v>19.604378855280139</c:v>
                </c:pt>
                <c:pt idx="501">
                  <c:v>19.563441090549585</c:v>
                </c:pt>
                <c:pt idx="502">
                  <c:v>19.522674330354338</c:v>
                </c:pt>
                <c:pt idx="503">
                  <c:v>19.482077502953459</c:v>
                </c:pt>
                <c:pt idx="504">
                  <c:v>19.441649545564747</c:v>
                </c:pt>
                <c:pt idx="505">
                  <c:v>19.401389404271043</c:v>
                </c:pt>
                <c:pt idx="506">
                  <c:v>19.361296033927754</c:v>
                </c:pt>
                <c:pt idx="507">
                  <c:v>19.321368398071584</c:v>
                </c:pt>
                <c:pt idx="508">
                  <c:v>19.281605468830374</c:v>
                </c:pt>
                <c:pt idx="509">
                  <c:v>19.242006226834008</c:v>
                </c:pt>
                <c:pt idx="510">
                  <c:v>19.202569661126507</c:v>
                </c:pt>
                <c:pt idx="511">
                  <c:v>19.163294769079183</c:v>
                </c:pt>
                <c:pt idx="512">
                  <c:v>19.124180556304868</c:v>
                </c:pt>
                <c:pt idx="513">
                  <c:v>19.085226036573218</c:v>
                </c:pt>
                <c:pt idx="514">
                  <c:v>19.046430231727026</c:v>
                </c:pt>
                <c:pt idx="515">
                  <c:v>19.007792171599608</c:v>
                </c:pt>
                <c:pt idx="516">
                  <c:v>18.969310893933184</c:v>
                </c:pt>
                <c:pt idx="517">
                  <c:v>18.930985444298262</c:v>
                </c:pt>
                <c:pt idx="518">
                  <c:v>18.892814876013983</c:v>
                </c:pt>
                <c:pt idx="519">
                  <c:v>18.854798250069518</c:v>
                </c:pt>
                <c:pt idx="520">
                  <c:v>18.816934635046312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FE-44CC-8881-BDA56A357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508032"/>
        <c:axId val="872513024"/>
      </c:scatterChart>
      <c:valAx>
        <c:axId val="8724801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492640"/>
        <c:crosses val="autoZero"/>
        <c:crossBetween val="midCat"/>
      </c:valAx>
      <c:valAx>
        <c:axId val="87249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480160"/>
        <c:crosses val="autoZero"/>
        <c:crossBetween val="midCat"/>
      </c:valAx>
      <c:valAx>
        <c:axId val="872513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508032"/>
        <c:crosses val="max"/>
        <c:crossBetween val="midCat"/>
      </c:valAx>
      <c:valAx>
        <c:axId val="87250803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2513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 sz="1050"/>
            </a:pPr>
            <a:r>
              <a:rPr lang="en-US" altLang="ja-JP" sz="1050"/>
              <a:t>HPF</a:t>
            </a:r>
          </a:p>
          <a:p>
            <a:pPr>
              <a:defRPr sz="1050"/>
            </a:pPr>
            <a:r>
              <a:rPr lang="en-US" altLang="ja-JP" sz="1050"/>
              <a:t>RL:</a:t>
            </a:r>
            <a:r>
              <a:rPr lang="ja-JP" altLang="en-US" sz="1050"/>
              <a:t>　</a:t>
            </a:r>
            <a:r>
              <a:rPr lang="en-US" altLang="ja-JP" sz="1050"/>
              <a:t>20dB: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 sz="1050"/>
            </a:pPr>
            <a:r>
              <a:rPr lang="en-US" altLang="ja-JP" sz="1050"/>
              <a:t>VSWR: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  <a:endParaRPr lang="ja-JP" altLang="en-US" sz="1050"/>
          </a:p>
        </c:rich>
      </c:tx>
      <c:layout>
        <c:manualLayout>
          <c:xMode val="edge"/>
          <c:yMode val="edge"/>
          <c:x val="0.55564050556965627"/>
          <c:y val="0.10248445951918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47310827723474"/>
          <c:y val="5.0020779329390704E-2"/>
          <c:w val="0.76858992095657586"/>
          <c:h val="0.84580963837853618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演算部!$CE$33:$CE$553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演算部!$CK$33:$CK$553</c:f>
              <c:numCache>
                <c:formatCode>General</c:formatCode>
                <c:ptCount val="521"/>
                <c:pt idx="0">
                  <c:v>-1.2394471101319571E-5</c:v>
                </c:pt>
                <c:pt idx="1">
                  <c:v>-1.8901421181714469E-5</c:v>
                </c:pt>
                <c:pt idx="2">
                  <c:v>-2.6049285925901927E-5</c:v>
                </c:pt>
                <c:pt idx="3">
                  <c:v>-3.312500583097167E-5</c:v>
                </c:pt>
                <c:pt idx="4">
                  <c:v>-3.934312901527903E-5</c:v>
                </c:pt>
                <c:pt idx="5">
                  <c:v>-4.3943345223429178E-5</c:v>
                </c:pt>
                <c:pt idx="6">
                  <c:v>-4.6290307683983976E-5</c:v>
                </c:pt>
                <c:pt idx="7">
                  <c:v>-4.5966833935662997E-5</c:v>
                </c:pt>
                <c:pt idx="8">
                  <c:v>-4.2851022814839007E-5</c:v>
                </c:pt>
                <c:pt idx="9">
                  <c:v>-3.7167737018818363E-5</c:v>
                </c:pt>
                <c:pt idx="10">
                  <c:v>-2.9505434559813887E-5</c:v>
                </c:pt>
                <c:pt idx="11">
                  <c:v>-2.0790677412373008E-5</c:v>
                </c:pt>
                <c:pt idx="12">
                  <c:v>-1.2215021165262298E-5</c:v>
                </c:pt>
                <c:pt idx="13">
                  <c:v>-5.1126338810243492E-6</c:v>
                </c:pt>
                <c:pt idx="14">
                  <c:v>-7.9213773798431072E-7</c:v>
                </c:pt>
                <c:pt idx="15">
                  <c:v>-3.3299089009940606E-7</c:v>
                </c:pt>
                <c:pt idx="16">
                  <c:v>-4.3652686509256994E-6</c:v>
                </c:pt>
                <c:pt idx="17">
                  <c:v>-1.286172437674264E-5</c:v>
                </c:pt>
                <c:pt idx="18">
                  <c:v>-2.4981774734884356E-5</c:v>
                </c:pt>
                <c:pt idx="19">
                  <c:v>-3.901699213479267E-5</c:v>
                </c:pt>
                <c:pt idx="20">
                  <c:v>-5.2493914591863459E-5</c:v>
                </c:pt>
                <c:pt idx="21">
                  <c:v>-5.8113051995682944E-5</c:v>
                </c:pt>
                <c:pt idx="22">
                  <c:v>-6.2487658252436337E-5</c:v>
                </c:pt>
                <c:pt idx="23">
                  <c:v>-6.5273466512626215E-5</c:v>
                </c:pt>
                <c:pt idx="24">
                  <c:v>-6.6181397886718943E-5</c:v>
                </c:pt>
                <c:pt idx="25">
                  <c:v>-6.5007065992303198E-5</c:v>
                </c:pt>
                <c:pt idx="26">
                  <c:v>-6.1661442624826864E-5</c:v>
                </c:pt>
                <c:pt idx="27">
                  <c:v>-5.6200596116690201E-5</c:v>
                </c:pt>
                <c:pt idx="28">
                  <c:v>-4.885162140060639E-5</c:v>
                </c:pt>
                <c:pt idx="29">
                  <c:v>-4.0030979273645743E-5</c:v>
                </c:pt>
                <c:pt idx="30">
                  <c:v>-3.0350499649946105E-5</c:v>
                </c:pt>
                <c:pt idx="31">
                  <c:v>-2.0605375837654032E-5</c:v>
                </c:pt>
                <c:pt idx="32">
                  <c:v>-1.1737757050227724E-5</c:v>
                </c:pt>
                <c:pt idx="33">
                  <c:v>-4.7693237121965242E-6</c:v>
                </c:pt>
                <c:pt idx="34">
                  <c:v>-6.9696679023169832E-7</c:v>
                </c:pt>
                <c:pt idx="35">
                  <c:v>-3.4809951441784838E-7</c:v>
                </c:pt>
                <c:pt idx="36">
                  <c:v>-4.1972651476109618E-6</c:v>
                </c:pt>
                <c:pt idx="37">
                  <c:v>-1.2155084358612965E-5</c:v>
                </c:pt>
                <c:pt idx="38">
                  <c:v>-2.3356284719372358E-5</c:v>
                </c:pt>
                <c:pt idx="39">
                  <c:v>-3.5998216135236238E-5</c:v>
                </c:pt>
                <c:pt idx="40">
                  <c:v>-4.7317824434502147E-5</c:v>
                </c:pt>
                <c:pt idx="41">
                  <c:v>-5.3845790479723972E-5</c:v>
                </c:pt>
                <c:pt idx="42">
                  <c:v>-5.2140304063211193E-5</c:v>
                </c:pt>
                <c:pt idx="43">
                  <c:v>-4.0268465754646156E-5</c:v>
                </c:pt>
                <c:pt idx="44">
                  <c:v>-2.0333285082138079E-5</c:v>
                </c:pt>
                <c:pt idx="45">
                  <c:v>-2.2383021818264839E-6</c:v>
                </c:pt>
                <c:pt idx="46">
                  <c:v>-8.3907177363640344E-6</c:v>
                </c:pt>
                <c:pt idx="47">
                  <c:v>-7.7568507129778099E-5</c:v>
                </c:pt>
                <c:pt idx="48">
                  <c:v>-2.6229084920232146E-4</c:v>
                </c:pt>
                <c:pt idx="49">
                  <c:v>-6.0431932038049153E-4</c:v>
                </c:pt>
                <c:pt idx="50">
                  <c:v>-1.0490789692480385E-3</c:v>
                </c:pt>
                <c:pt idx="51">
                  <c:v>-1.2012299721692349E-3</c:v>
                </c:pt>
                <c:pt idx="52">
                  <c:v>-3.2083354790468307E-4</c:v>
                </c:pt>
                <c:pt idx="53">
                  <c:v>-6.0371218441655494E-3</c:v>
                </c:pt>
                <c:pt idx="54">
                  <c:v>-2.0107393021813427E-2</c:v>
                </c:pt>
                <c:pt idx="55">
                  <c:v>-5.0461669851030531E-2</c:v>
                </c:pt>
                <c:pt idx="56">
                  <c:v>-0.11096220281645515</c:v>
                </c:pt>
                <c:pt idx="57">
                  <c:v>-0.2248853609856255</c:v>
                </c:pt>
                <c:pt idx="58">
                  <c:v>-0.42936220575525658</c:v>
                </c:pt>
                <c:pt idx="59">
                  <c:v>-0.77920797256548047</c:v>
                </c:pt>
                <c:pt idx="60">
                  <c:v>-1.3451548886614064</c:v>
                </c:pt>
                <c:pt idx="61">
                  <c:v>-2.1957238749267609</c:v>
                </c:pt>
                <c:pt idx="62">
                  <c:v>-3.3497445109840989</c:v>
                </c:pt>
                <c:pt idx="63">
                  <c:v>-4.7186103329277778</c:v>
                </c:pt>
                <c:pt idx="64">
                  <c:v>-6.1659244145262626</c:v>
                </c:pt>
                <c:pt idx="65">
                  <c:v>-7.746598148273268</c:v>
                </c:pt>
                <c:pt idx="66">
                  <c:v>-9.7078155754162196</c:v>
                </c:pt>
                <c:pt idx="67">
                  <c:v>-12.226309008565563</c:v>
                </c:pt>
                <c:pt idx="68">
                  <c:v>-15.402039498784781</c:v>
                </c:pt>
                <c:pt idx="69">
                  <c:v>-19.43754097954616</c:v>
                </c:pt>
                <c:pt idx="70">
                  <c:v>-24.953115305436803</c:v>
                </c:pt>
                <c:pt idx="71">
                  <c:v>-40.642590466165473</c:v>
                </c:pt>
                <c:pt idx="72">
                  <c:v>-27.750896529475199</c:v>
                </c:pt>
                <c:pt idx="73">
                  <c:v>-25.778507352964233</c:v>
                </c:pt>
                <c:pt idx="74">
                  <c:v>-26.044920922927147</c:v>
                </c:pt>
                <c:pt idx="75">
                  <c:v>-27.483288740361754</c:v>
                </c:pt>
                <c:pt idx="76">
                  <c:v>-29.8545875261756</c:v>
                </c:pt>
                <c:pt idx="77">
                  <c:v>-33.317653012111585</c:v>
                </c:pt>
                <c:pt idx="78">
                  <c:v>-38.746404998283793</c:v>
                </c:pt>
                <c:pt idx="79">
                  <c:v>-52.043597016839477</c:v>
                </c:pt>
                <c:pt idx="80">
                  <c:v>-45.244804496238189</c:v>
                </c:pt>
                <c:pt idx="81">
                  <c:v>-38.13405797884861</c:v>
                </c:pt>
                <c:pt idx="82">
                  <c:v>-34.704234254879225</c:v>
                </c:pt>
                <c:pt idx="83">
                  <c:v>-32.544805487439035</c:v>
                </c:pt>
                <c:pt idx="84">
                  <c:v>-31.032962869145599</c:v>
                </c:pt>
                <c:pt idx="85">
                  <c:v>-29.914930471730749</c:v>
                </c:pt>
                <c:pt idx="86">
                  <c:v>-29.063906888422455</c:v>
                </c:pt>
                <c:pt idx="87">
                  <c:v>-28.408428692043522</c:v>
                </c:pt>
                <c:pt idx="88">
                  <c:v>-27.904732981736121</c:v>
                </c:pt>
                <c:pt idx="89">
                  <c:v>-27.52426189464893</c:v>
                </c:pt>
                <c:pt idx="90">
                  <c:v>-27.247397625907123</c:v>
                </c:pt>
                <c:pt idx="91">
                  <c:v>-27.060087903030777</c:v>
                </c:pt>
                <c:pt idx="92">
                  <c:v>-26.951929610387005</c:v>
                </c:pt>
                <c:pt idx="93">
                  <c:v>-26.915034455316402</c:v>
                </c:pt>
                <c:pt idx="94">
                  <c:v>-26.943334694641578</c:v>
                </c:pt>
                <c:pt idx="95">
                  <c:v>-27.032147031569135</c:v>
                </c:pt>
                <c:pt idx="96">
                  <c:v>-27.17789432652074</c:v>
                </c:pt>
                <c:pt idx="97">
                  <c:v>-27.377928336786624</c:v>
                </c:pt>
                <c:pt idx="98">
                  <c:v>-27.630420994236552</c:v>
                </c:pt>
                <c:pt idx="99">
                  <c:v>-27.934305913471867</c:v>
                </c:pt>
                <c:pt idx="100">
                  <c:v>-28.289260648768234</c:v>
                </c:pt>
                <c:pt idx="101">
                  <c:v>-28.695726310833592</c:v>
                </c:pt>
                <c:pt idx="102">
                  <c:v>-29.154966112000949</c:v>
                </c:pt>
                <c:pt idx="103">
                  <c:v>-29.669169400610329</c:v>
                </c:pt>
                <c:pt idx="104">
                  <c:v>-30.241613912727022</c:v>
                </c:pt>
                <c:pt idx="105">
                  <c:v>-30.876907815383149</c:v>
                </c:pt>
                <c:pt idx="106">
                  <c:v>-31.581347077030784</c:v>
                </c:pt>
                <c:pt idx="107">
                  <c:v>-32.363447219445881</c:v>
                </c:pt>
                <c:pt idx="108">
                  <c:v>-33.234750303088745</c:v>
                </c:pt>
                <c:pt idx="109">
                  <c:v>-34.211086323316408</c:v>
                </c:pt>
                <c:pt idx="110">
                  <c:v>-35.314623844624592</c:v>
                </c:pt>
                <c:pt idx="111">
                  <c:v>-36.577376168275023</c:v>
                </c:pt>
                <c:pt idx="112">
                  <c:v>-38.047597673082848</c:v>
                </c:pt>
                <c:pt idx="113">
                  <c:v>-39.802488453917327</c:v>
                </c:pt>
                <c:pt idx="114">
                  <c:v>-41.976531763313851</c:v>
                </c:pt>
                <c:pt idx="115">
                  <c:v>-44.836308396287343</c:v>
                </c:pt>
                <c:pt idx="116">
                  <c:v>-49.040344024201616</c:v>
                </c:pt>
                <c:pt idx="117">
                  <c:v>-57.248030724393985</c:v>
                </c:pt>
                <c:pt idx="118">
                  <c:v>-62.581329702008546</c:v>
                </c:pt>
                <c:pt idx="119">
                  <c:v>-51.018260747816385</c:v>
                </c:pt>
                <c:pt idx="120">
                  <c:v>-46.314661345276996</c:v>
                </c:pt>
                <c:pt idx="121">
                  <c:v>-43.344316523630127</c:v>
                </c:pt>
                <c:pt idx="122">
                  <c:v>-41.186414599969012</c:v>
                </c:pt>
                <c:pt idx="123">
                  <c:v>-39.502612769104374</c:v>
                </c:pt>
                <c:pt idx="124">
                  <c:v>-38.130298093252598</c:v>
                </c:pt>
                <c:pt idx="125">
                  <c:v>-36.978616755627023</c:v>
                </c:pt>
                <c:pt idx="126">
                  <c:v>-35.991580636615637</c:v>
                </c:pt>
                <c:pt idx="127">
                  <c:v>-35.132208977199561</c:v>
                </c:pt>
                <c:pt idx="128">
                  <c:v>-34.374775224951229</c:v>
                </c:pt>
                <c:pt idx="129">
                  <c:v>-33.70064563314336</c:v>
                </c:pt>
                <c:pt idx="130">
                  <c:v>-33.095880950071432</c:v>
                </c:pt>
                <c:pt idx="131">
                  <c:v>-32.549774285028043</c:v>
                </c:pt>
                <c:pt idx="132">
                  <c:v>-32.05391810006725</c:v>
                </c:pt>
                <c:pt idx="133">
                  <c:v>-31.601585892403349</c:v>
                </c:pt>
                <c:pt idx="134">
                  <c:v>-31.187309144319801</c:v>
                </c:pt>
                <c:pt idx="135">
                  <c:v>-30.806579867476298</c:v>
                </c:pt>
                <c:pt idx="136">
                  <c:v>-30.455636456384777</c:v>
                </c:pt>
                <c:pt idx="137">
                  <c:v>-30.131306300723686</c:v>
                </c:pt>
                <c:pt idx="138">
                  <c:v>-29.830887985288278</c:v>
                </c:pt>
                <c:pt idx="139">
                  <c:v>-29.552061679781577</c:v>
                </c:pt>
                <c:pt idx="140">
                  <c:v>-29.292819976588063</c:v>
                </c:pt>
                <c:pt idx="141">
                  <c:v>-29.051413808706549</c:v>
                </c:pt>
                <c:pt idx="142">
                  <c:v>-28.826309656590347</c:v>
                </c:pt>
                <c:pt idx="143">
                  <c:v>-28.616155321189829</c:v>
                </c:pt>
                <c:pt idx="144">
                  <c:v>-28.419752277947484</c:v>
                </c:pt>
                <c:pt idx="145">
                  <c:v>-28.236033144102013</c:v>
                </c:pt>
                <c:pt idx="146">
                  <c:v>-28.064043160383459</c:v>
                </c:pt>
                <c:pt idx="147">
                  <c:v>-27.902924854772259</c:v>
                </c:pt>
                <c:pt idx="148">
                  <c:v>-27.751905250935391</c:v>
                </c:pt>
                <c:pt idx="149">
                  <c:v>-27.610285128474477</c:v>
                </c:pt>
                <c:pt idx="150">
                  <c:v>-27.477429950245835</c:v>
                </c:pt>
                <c:pt idx="151">
                  <c:v>-27.352762153893959</c:v>
                </c:pt>
                <c:pt idx="152">
                  <c:v>-27.235754567197063</c:v>
                </c:pt>
                <c:pt idx="153">
                  <c:v>-27.125924754999112</c:v>
                </c:pt>
                <c:pt idx="154">
                  <c:v>-27.022830142955755</c:v>
                </c:pt>
                <c:pt idx="155">
                  <c:v>-26.926063792580241</c:v>
                </c:pt>
                <c:pt idx="156">
                  <c:v>-26.835250725247612</c:v>
                </c:pt>
                <c:pt idx="157">
                  <c:v>-26.750044711127412</c:v>
                </c:pt>
                <c:pt idx="158">
                  <c:v>-26.670125453757095</c:v>
                </c:pt>
                <c:pt idx="159">
                  <c:v>-26.595196112761595</c:v>
                </c:pt>
                <c:pt idx="160">
                  <c:v>-26.5249811167612</c:v>
                </c:pt>
                <c:pt idx="161">
                  <c:v>-26.459224226348596</c:v>
                </c:pt>
                <c:pt idx="162">
                  <c:v>-26.39768681334133</c:v>
                </c:pt>
                <c:pt idx="163">
                  <c:v>-26.340146327749629</c:v>
                </c:pt>
                <c:pt idx="164">
                  <c:v>-26.286394928262027</c:v>
                </c:pt>
                <c:pt idx="165">
                  <c:v>-26.236238255601215</c:v>
                </c:pt>
                <c:pt idx="166">
                  <c:v>-26.189494331104942</c:v>
                </c:pt>
                <c:pt idx="167">
                  <c:v>-26.145992565423665</c:v>
                </c:pt>
                <c:pt idx="168">
                  <c:v>-26.105572864262257</c:v>
                </c:pt>
                <c:pt idx="169">
                  <c:v>-26.068084819947966</c:v>
                </c:pt>
                <c:pt idx="170">
                  <c:v>-26.033386979052739</c:v>
                </c:pt>
                <c:pt idx="171">
                  <c:v>-26.001346177598322</c:v>
                </c:pt>
                <c:pt idx="172">
                  <c:v>-25.971836936451318</c:v>
                </c:pt>
                <c:pt idx="173">
                  <c:v>-25.944740910470088</c:v>
                </c:pt>
                <c:pt idx="174">
                  <c:v>-25.91994638571872</c:v>
                </c:pt>
                <c:pt idx="175">
                  <c:v>-25.897347819801794</c:v>
                </c:pt>
                <c:pt idx="176">
                  <c:v>-25.876845420931858</c:v>
                </c:pt>
                <c:pt idx="177">
                  <c:v>-25.858344761862682</c:v>
                </c:pt>
                <c:pt idx="178">
                  <c:v>-25.841756425274184</c:v>
                </c:pt>
                <c:pt idx="179">
                  <c:v>-25.826995677576182</c:v>
                </c:pt>
                <c:pt idx="180">
                  <c:v>-25.81398216843634</c:v>
                </c:pt>
                <c:pt idx="181">
                  <c:v>-25.802639653623526</c:v>
                </c:pt>
                <c:pt idx="182">
                  <c:v>-25.792895739048376</c:v>
                </c:pt>
                <c:pt idx="183">
                  <c:v>-25.78468164406226</c:v>
                </c:pt>
                <c:pt idx="184">
                  <c:v>-25.777931982310712</c:v>
                </c:pt>
                <c:pt idx="185">
                  <c:v>-25.772584558609545</c:v>
                </c:pt>
                <c:pt idx="186">
                  <c:v>-25.768580180451597</c:v>
                </c:pt>
                <c:pt idx="187">
                  <c:v>-25.765862482906499</c:v>
                </c:pt>
                <c:pt idx="188">
                  <c:v>-25.764377765784108</c:v>
                </c:pt>
                <c:pt idx="189">
                  <c:v>-25.764074842055059</c:v>
                </c:pt>
                <c:pt idx="190">
                  <c:v>-25.764904896611473</c:v>
                </c:pt>
                <c:pt idx="191">
                  <c:v>-25.76682135452522</c:v>
                </c:pt>
                <c:pt idx="192">
                  <c:v>-25.769779758070783</c:v>
                </c:pt>
                <c:pt idx="193">
                  <c:v>-25.77373765181299</c:v>
                </c:pt>
                <c:pt idx="194">
                  <c:v>-25.778654475132164</c:v>
                </c:pt>
                <c:pt idx="195">
                  <c:v>-25.784491461644556</c:v>
                </c:pt>
                <c:pt idx="196">
                  <c:v>-25.79121154496849</c:v>
                </c:pt>
                <c:pt idx="197">
                  <c:v>-25.798779270392718</c:v>
                </c:pt>
                <c:pt idx="198">
                  <c:v>-25.807160711988345</c:v>
                </c:pt>
                <c:pt idx="199">
                  <c:v>-25.816323394795138</c:v>
                </c:pt>
                <c:pt idx="200">
                  <c:v>-25.826236221696739</c:v>
                </c:pt>
                <c:pt idx="201">
                  <c:v>-25.836869404667606</c:v>
                </c:pt>
                <c:pt idx="202">
                  <c:v>-25.848194400087181</c:v>
                </c:pt>
                <c:pt idx="203">
                  <c:v>-25.860183847815328</c:v>
                </c:pt>
                <c:pt idx="204">
                  <c:v>-25.872811513811676</c:v>
                </c:pt>
                <c:pt idx="205">
                  <c:v>-25.886052236029855</c:v>
                </c:pt>
                <c:pt idx="206">
                  <c:v>-25.899881873367676</c:v>
                </c:pt>
                <c:pt idx="207">
                  <c:v>-25.914277257497641</c:v>
                </c:pt>
                <c:pt idx="208">
                  <c:v>-25.929216147353991</c:v>
                </c:pt>
                <c:pt idx="209">
                  <c:v>-25.944677186134818</c:v>
                </c:pt>
                <c:pt idx="210">
                  <c:v>-25.960639860637396</c:v>
                </c:pt>
                <c:pt idx="211">
                  <c:v>-25.977084462784241</c:v>
                </c:pt>
                <c:pt idx="212">
                  <c:v>-25.993992053218964</c:v>
                </c:pt>
                <c:pt idx="213">
                  <c:v>-26.011344426806428</c:v>
                </c:pt>
                <c:pt idx="214">
                  <c:v>-26.029124079966266</c:v>
                </c:pt>
                <c:pt idx="215">
                  <c:v>-26.047314179686808</c:v>
                </c:pt>
                <c:pt idx="216">
                  <c:v>-26.065898534140395</c:v>
                </c:pt>
                <c:pt idx="217">
                  <c:v>-26.084861564806197</c:v>
                </c:pt>
                <c:pt idx="218">
                  <c:v>-26.104188279993696</c:v>
                </c:pt>
                <c:pt idx="219">
                  <c:v>-26.123864249704056</c:v>
                </c:pt>
                <c:pt idx="220">
                  <c:v>-26.143875581735962</c:v>
                </c:pt>
                <c:pt idx="221">
                  <c:v>-26.164208898980771</c:v>
                </c:pt>
                <c:pt idx="222">
                  <c:v>-26.184851317816722</c:v>
                </c:pt>
                <c:pt idx="223">
                  <c:v>-26.205790427565859</c:v>
                </c:pt>
                <c:pt idx="224">
                  <c:v>-26.227014270927839</c:v>
                </c:pt>
                <c:pt idx="225">
                  <c:v>-26.248511325364198</c:v>
                </c:pt>
                <c:pt idx="226">
                  <c:v>-26.270270485350796</c:v>
                </c:pt>
                <c:pt idx="227">
                  <c:v>-26.292281045477925</c:v>
                </c:pt>
                <c:pt idx="228">
                  <c:v>-26.314532684333344</c:v>
                </c:pt>
                <c:pt idx="229">
                  <c:v>-26.337015449134181</c:v>
                </c:pt>
                <c:pt idx="230">
                  <c:v>-26.359719741064971</c:v>
                </c:pt>
                <c:pt idx="231">
                  <c:v>-26.382636301295086</c:v>
                </c:pt>
                <c:pt idx="232">
                  <c:v>-26.405756197615759</c:v>
                </c:pt>
                <c:pt idx="233">
                  <c:v>-26.429070811688625</c:v>
                </c:pt>
                <c:pt idx="234">
                  <c:v>-26.452571826866027</c:v>
                </c:pt>
                <c:pt idx="235">
                  <c:v>-26.476251216547737</c:v>
                </c:pt>
                <c:pt idx="236">
                  <c:v>-26.500101233052142</c:v>
                </c:pt>
                <c:pt idx="237">
                  <c:v>-26.524114396978284</c:v>
                </c:pt>
                <c:pt idx="238">
                  <c:v>-26.548283487028911</c:v>
                </c:pt>
                <c:pt idx="239">
                  <c:v>-26.572601530273396</c:v>
                </c:pt>
                <c:pt idx="240">
                  <c:v>-26.597061792829777</c:v>
                </c:pt>
                <c:pt idx="241">
                  <c:v>-26.621657770944079</c:v>
                </c:pt>
                <c:pt idx="242">
                  <c:v>-26.646383182452734</c:v>
                </c:pt>
                <c:pt idx="243">
                  <c:v>-26.671231958592905</c:v>
                </c:pt>
                <c:pt idx="244">
                  <c:v>-26.696198236174055</c:v>
                </c:pt>
                <c:pt idx="245">
                  <c:v>-26.721276350054488</c:v>
                </c:pt>
                <c:pt idx="246">
                  <c:v>-26.746460825949821</c:v>
                </c:pt>
                <c:pt idx="247">
                  <c:v>-26.771746373520013</c:v>
                </c:pt>
                <c:pt idx="248">
                  <c:v>-26.797127879750157</c:v>
                </c:pt>
                <c:pt idx="249">
                  <c:v>-26.822600402599065</c:v>
                </c:pt>
                <c:pt idx="250">
                  <c:v>-26.848159164896757</c:v>
                </c:pt>
                <c:pt idx="251">
                  <c:v>-26.87379954849613</c:v>
                </c:pt>
                <c:pt idx="252">
                  <c:v>-26.899517088654928</c:v>
                </c:pt>
                <c:pt idx="253">
                  <c:v>-26.925307468640494</c:v>
                </c:pt>
                <c:pt idx="254">
                  <c:v>-26.951166514545672</c:v>
                </c:pt>
                <c:pt idx="255">
                  <c:v>-26.977090190317593</c:v>
                </c:pt>
                <c:pt idx="256">
                  <c:v>-27.003074592963575</c:v>
                </c:pt>
                <c:pt idx="257">
                  <c:v>-27.029115947965824</c:v>
                </c:pt>
                <c:pt idx="258">
                  <c:v>-27.055210604850672</c:v>
                </c:pt>
                <c:pt idx="259">
                  <c:v>-27.081355032943438</c:v>
                </c:pt>
                <c:pt idx="260">
                  <c:v>-27.107545817282968</c:v>
                </c:pt>
                <c:pt idx="261">
                  <c:v>-27.133779654687949</c:v>
                </c:pt>
                <c:pt idx="262">
                  <c:v>-27.160053349972742</c:v>
                </c:pt>
                <c:pt idx="263">
                  <c:v>-27.186363812308656</c:v>
                </c:pt>
                <c:pt idx="264">
                  <c:v>-27.212708051719396</c:v>
                </c:pt>
                <c:pt idx="265">
                  <c:v>-27.239083175710647</c:v>
                </c:pt>
                <c:pt idx="266">
                  <c:v>-27.265486386017894</c:v>
                </c:pt>
                <c:pt idx="267">
                  <c:v>-27.291914975480051</c:v>
                </c:pt>
                <c:pt idx="268">
                  <c:v>-27.318366325028869</c:v>
                </c:pt>
                <c:pt idx="269">
                  <c:v>-27.344837900780572</c:v>
                </c:pt>
                <c:pt idx="270">
                  <c:v>-27.37132725124669</c:v>
                </c:pt>
                <c:pt idx="271">
                  <c:v>-27.397832004632193</c:v>
                </c:pt>
                <c:pt idx="272">
                  <c:v>-27.42434986623838</c:v>
                </c:pt>
                <c:pt idx="273">
                  <c:v>-27.45087861595929</c:v>
                </c:pt>
                <c:pt idx="274">
                  <c:v>-27.477416105867203</c:v>
                </c:pt>
                <c:pt idx="275">
                  <c:v>-27.503960257875523</c:v>
                </c:pt>
                <c:pt idx="276">
                  <c:v>-27.530509061505182</c:v>
                </c:pt>
                <c:pt idx="277">
                  <c:v>-27.557060571705033</c:v>
                </c:pt>
                <c:pt idx="278">
                  <c:v>-27.583612906765282</c:v>
                </c:pt>
                <c:pt idx="279">
                  <c:v>-27.610164246298741</c:v>
                </c:pt>
                <c:pt idx="280">
                  <c:v>-27.636712829293231</c:v>
                </c:pt>
                <c:pt idx="281">
                  <c:v>-27.663256952230387</c:v>
                </c:pt>
                <c:pt idx="282">
                  <c:v>-27.689794967268185</c:v>
                </c:pt>
                <c:pt idx="283">
                  <c:v>-27.716325280490718</c:v>
                </c:pt>
                <c:pt idx="284">
                  <c:v>-27.742846350217715</c:v>
                </c:pt>
                <c:pt idx="285">
                  <c:v>-27.769356685359771</c:v>
                </c:pt>
                <c:pt idx="286">
                  <c:v>-27.795854843850108</c:v>
                </c:pt>
                <c:pt idx="287">
                  <c:v>-27.822339431110926</c:v>
                </c:pt>
                <c:pt idx="288">
                  <c:v>-27.848809098579782</c:v>
                </c:pt>
                <c:pt idx="289">
                  <c:v>-27.875262542288326</c:v>
                </c:pt>
                <c:pt idx="290">
                  <c:v>-27.901698501475508</c:v>
                </c:pt>
                <c:pt idx="291">
                  <c:v>-27.928115757268607</c:v>
                </c:pt>
                <c:pt idx="292">
                  <c:v>-27.954513131385632</c:v>
                </c:pt>
                <c:pt idx="293">
                  <c:v>-27.980889484900132</c:v>
                </c:pt>
                <c:pt idx="294">
                  <c:v>-28.007243717024224</c:v>
                </c:pt>
                <c:pt idx="295">
                  <c:v>-28.03357476395453</c:v>
                </c:pt>
                <c:pt idx="296">
                  <c:v>-28.059881597747285</c:v>
                </c:pt>
                <c:pt idx="297">
                  <c:v>-28.086163225216932</c:v>
                </c:pt>
                <c:pt idx="298">
                  <c:v>-28.112418686897939</c:v>
                </c:pt>
                <c:pt idx="299">
                  <c:v>-28.138647056013838</c:v>
                </c:pt>
                <c:pt idx="300">
                  <c:v>-28.164847437490739</c:v>
                </c:pt>
                <c:pt idx="301">
                  <c:v>-28.191018967012251</c:v>
                </c:pt>
                <c:pt idx="302">
                  <c:v>-28.217160810079996</c:v>
                </c:pt>
                <c:pt idx="303">
                  <c:v>-28.243272161130406</c:v>
                </c:pt>
                <c:pt idx="304">
                  <c:v>-28.269352242662443</c:v>
                </c:pt>
                <c:pt idx="305">
                  <c:v>-28.295400304399415</c:v>
                </c:pt>
                <c:pt idx="306">
                  <c:v>-28.321415622478845</c:v>
                </c:pt>
                <c:pt idx="307">
                  <c:v>-28.347397498659671</c:v>
                </c:pt>
                <c:pt idx="308">
                  <c:v>-28.373345259566957</c:v>
                </c:pt>
                <c:pt idx="309">
                  <c:v>-28.399258255950024</c:v>
                </c:pt>
                <c:pt idx="310">
                  <c:v>-28.425135861966787</c:v>
                </c:pt>
                <c:pt idx="311">
                  <c:v>-28.450977474493591</c:v>
                </c:pt>
                <c:pt idx="312">
                  <c:v>-28.476782512446924</c:v>
                </c:pt>
                <c:pt idx="313">
                  <c:v>-28.502550416142469</c:v>
                </c:pt>
                <c:pt idx="314">
                  <c:v>-28.528280646658271</c:v>
                </c:pt>
                <c:pt idx="315">
                  <c:v>-28.553972685222611</c:v>
                </c:pt>
                <c:pt idx="316">
                  <c:v>-28.579626032628084</c:v>
                </c:pt>
                <c:pt idx="317">
                  <c:v>-28.605240208644304</c:v>
                </c:pt>
                <c:pt idx="318">
                  <c:v>-28.630814751479285</c:v>
                </c:pt>
                <c:pt idx="319">
                  <c:v>-28.656349217221347</c:v>
                </c:pt>
                <c:pt idx="320">
                  <c:v>-28.681843179329498</c:v>
                </c:pt>
                <c:pt idx="321">
                  <c:v>-28.707296228119109</c:v>
                </c:pt>
                <c:pt idx="322">
                  <c:v>-28.732707970264258</c:v>
                </c:pt>
                <c:pt idx="323">
                  <c:v>-28.758078028337287</c:v>
                </c:pt>
                <c:pt idx="324">
                  <c:v>-28.783406040325026</c:v>
                </c:pt>
                <c:pt idx="325">
                  <c:v>-28.808691659193215</c:v>
                </c:pt>
                <c:pt idx="326">
                  <c:v>-28.833934552446017</c:v>
                </c:pt>
                <c:pt idx="327">
                  <c:v>-28.859134401699578</c:v>
                </c:pt>
                <c:pt idx="328">
                  <c:v>-28.884290902281151</c:v>
                </c:pt>
                <c:pt idx="329">
                  <c:v>-28.909403762819803</c:v>
                </c:pt>
                <c:pt idx="330">
                  <c:v>-28.934472704866216</c:v>
                </c:pt>
                <c:pt idx="331">
                  <c:v>-28.959497462514857</c:v>
                </c:pt>
                <c:pt idx="332">
                  <c:v>-28.984477782042028</c:v>
                </c:pt>
                <c:pt idx="333">
                  <c:v>-29.009413421553717</c:v>
                </c:pt>
                <c:pt idx="334">
                  <c:v>-29.034304150635577</c:v>
                </c:pt>
                <c:pt idx="335">
                  <c:v>-29.059149750028514</c:v>
                </c:pt>
                <c:pt idx="336">
                  <c:v>-29.083950011297325</c:v>
                </c:pt>
                <c:pt idx="337">
                  <c:v>-29.108704736523293</c:v>
                </c:pt>
                <c:pt idx="338">
                  <c:v>-29.13341373799479</c:v>
                </c:pt>
                <c:pt idx="339">
                  <c:v>-29.158076837914017</c:v>
                </c:pt>
                <c:pt idx="340">
                  <c:v>-29.182693868104362</c:v>
                </c:pt>
                <c:pt idx="341">
                  <c:v>-29.207264669742628</c:v>
                </c:pt>
                <c:pt idx="342">
                  <c:v>-29.23178909307407</c:v>
                </c:pt>
                <c:pt idx="343">
                  <c:v>-29.256266997155691</c:v>
                </c:pt>
                <c:pt idx="344">
                  <c:v>-29.280698249601151</c:v>
                </c:pt>
                <c:pt idx="345">
                  <c:v>-29.305082726330532</c:v>
                </c:pt>
                <c:pt idx="346">
                  <c:v>-29.329420311326718</c:v>
                </c:pt>
                <c:pt idx="347">
                  <c:v>-29.353710896406866</c:v>
                </c:pt>
                <c:pt idx="348">
                  <c:v>-29.377954380984839</c:v>
                </c:pt>
                <c:pt idx="349">
                  <c:v>-29.402150671861396</c:v>
                </c:pt>
                <c:pt idx="350">
                  <c:v>-29.426299682996763</c:v>
                </c:pt>
                <c:pt idx="351">
                  <c:v>-29.450401335313504</c:v>
                </c:pt>
                <c:pt idx="352">
                  <c:v>-29.474455556479086</c:v>
                </c:pt>
                <c:pt idx="353">
                  <c:v>-29.498462280728099</c:v>
                </c:pt>
                <c:pt idx="354">
                  <c:v>-29.522421448644348</c:v>
                </c:pt>
                <c:pt idx="355">
                  <c:v>-29.546333006999234</c:v>
                </c:pt>
                <c:pt idx="356">
                  <c:v>-29.570196908552688</c:v>
                </c:pt>
                <c:pt idx="357">
                  <c:v>-29.59401311188973</c:v>
                </c:pt>
                <c:pt idx="358">
                  <c:v>-29.617781581234119</c:v>
                </c:pt>
                <c:pt idx="359">
                  <c:v>-29.64150228629887</c:v>
                </c:pt>
                <c:pt idx="360">
                  <c:v>-29.66517520210958</c:v>
                </c:pt>
                <c:pt idx="361">
                  <c:v>-29.688800308853619</c:v>
                </c:pt>
                <c:pt idx="362">
                  <c:v>-29.712377591732864</c:v>
                </c:pt>
                <c:pt idx="363">
                  <c:v>-29.735907040797656</c:v>
                </c:pt>
                <c:pt idx="364">
                  <c:v>-29.759388650818835</c:v>
                </c:pt>
                <c:pt idx="365">
                  <c:v>-29.782822421138544</c:v>
                </c:pt>
                <c:pt idx="366">
                  <c:v>-29.806208355536974</c:v>
                </c:pt>
                <c:pt idx="367">
                  <c:v>-29.829546462094889</c:v>
                </c:pt>
                <c:pt idx="368">
                  <c:v>-29.85283675306782</c:v>
                </c:pt>
                <c:pt idx="369">
                  <c:v>-29.876079244758419</c:v>
                </c:pt>
                <c:pt idx="370">
                  <c:v>-29.89927395739371</c:v>
                </c:pt>
                <c:pt idx="371">
                  <c:v>-29.922420915008395</c:v>
                </c:pt>
                <c:pt idx="372">
                  <c:v>-29.945520145325631</c:v>
                </c:pt>
                <c:pt idx="373">
                  <c:v>-29.96857167964674</c:v>
                </c:pt>
                <c:pt idx="374">
                  <c:v>-29.991575552737288</c:v>
                </c:pt>
                <c:pt idx="375">
                  <c:v>-30.014531802728971</c:v>
                </c:pt>
                <c:pt idx="376">
                  <c:v>-30.037440471004324</c:v>
                </c:pt>
                <c:pt idx="377">
                  <c:v>-30.060301602105831</c:v>
                </c:pt>
                <c:pt idx="378">
                  <c:v>-30.08311524363608</c:v>
                </c:pt>
                <c:pt idx="379">
                  <c:v>-30.105881446152569</c:v>
                </c:pt>
                <c:pt idx="380">
                  <c:v>-30.128600263089954</c:v>
                </c:pt>
                <c:pt idx="381">
                  <c:v>-30.151271750653361</c:v>
                </c:pt>
                <c:pt idx="382">
                  <c:v>-30.173895967748567</c:v>
                </c:pt>
                <c:pt idx="383">
                  <c:v>-30.196472975875789</c:v>
                </c:pt>
                <c:pt idx="384">
                  <c:v>-30.219002839066999</c:v>
                </c:pt>
                <c:pt idx="385">
                  <c:v>-30.241485623787877</c:v>
                </c:pt>
                <c:pt idx="386">
                  <c:v>-30.263921398870316</c:v>
                </c:pt>
                <c:pt idx="387">
                  <c:v>-30.286310235427209</c:v>
                </c:pt>
                <c:pt idx="388">
                  <c:v>-30.30865220678465</c:v>
                </c:pt>
                <c:pt idx="389">
                  <c:v>-30.330947388409943</c:v>
                </c:pt>
                <c:pt idx="390">
                  <c:v>-30.353195857831537</c:v>
                </c:pt>
                <c:pt idx="391">
                  <c:v>-30.375397694574989</c:v>
                </c:pt>
                <c:pt idx="392">
                  <c:v>-30.397552980102226</c:v>
                </c:pt>
                <c:pt idx="393">
                  <c:v>-30.419661797742208</c:v>
                </c:pt>
                <c:pt idx="394">
                  <c:v>-30.441724232622779</c:v>
                </c:pt>
                <c:pt idx="395">
                  <c:v>-30.463740371612392</c:v>
                </c:pt>
                <c:pt idx="396">
                  <c:v>-30.485710303261385</c:v>
                </c:pt>
                <c:pt idx="397">
                  <c:v>-30.507634117741141</c:v>
                </c:pt>
                <c:pt idx="398">
                  <c:v>-30.52951190679422</c:v>
                </c:pt>
                <c:pt idx="399">
                  <c:v>-30.55134376367009</c:v>
                </c:pt>
                <c:pt idx="400">
                  <c:v>-30.57312978306922</c:v>
                </c:pt>
                <c:pt idx="401">
                  <c:v>-30.594870061101844</c:v>
                </c:pt>
                <c:pt idx="402">
                  <c:v>-30.61656469523524</c:v>
                </c:pt>
                <c:pt idx="403">
                  <c:v>-30.638213784231038</c:v>
                </c:pt>
                <c:pt idx="404">
                  <c:v>-30.65981742810559</c:v>
                </c:pt>
                <c:pt idx="405">
                  <c:v>-30.681375728089193</c:v>
                </c:pt>
                <c:pt idx="406">
                  <c:v>-30.70288878657426</c:v>
                </c:pt>
                <c:pt idx="407">
                  <c:v>-30.724356707064157</c:v>
                </c:pt>
                <c:pt idx="408">
                  <c:v>-30.745779594143382</c:v>
                </c:pt>
                <c:pt idx="409">
                  <c:v>-30.767157553424322</c:v>
                </c:pt>
                <c:pt idx="410">
                  <c:v>-30.788490691506851</c:v>
                </c:pt>
                <c:pt idx="411">
                  <c:v>-30.80977911595474</c:v>
                </c:pt>
                <c:pt idx="412">
                  <c:v>-30.831022935226933</c:v>
                </c:pt>
                <c:pt idx="413">
                  <c:v>-30.85222225867075</c:v>
                </c:pt>
                <c:pt idx="414">
                  <c:v>-30.873377196460076</c:v>
                </c:pt>
                <c:pt idx="415">
                  <c:v>-30.894487859574944</c:v>
                </c:pt>
                <c:pt idx="416">
                  <c:v>-30.915554359766301</c:v>
                </c:pt>
                <c:pt idx="417">
                  <c:v>-30.936576809511905</c:v>
                </c:pt>
                <c:pt idx="418">
                  <c:v>-30.957555321992075</c:v>
                </c:pt>
                <c:pt idx="419">
                  <c:v>-30.978490011051999</c:v>
                </c:pt>
                <c:pt idx="420">
                  <c:v>-30.999380991170327</c:v>
                </c:pt>
                <c:pt idx="421">
                  <c:v>-31.020228377443896</c:v>
                </c:pt>
                <c:pt idx="422">
                  <c:v>-31.041032285531642</c:v>
                </c:pt>
                <c:pt idx="423">
                  <c:v>-31.061792831648631</c:v>
                </c:pt>
                <c:pt idx="424">
                  <c:v>-31.082510132525314</c:v>
                </c:pt>
                <c:pt idx="425">
                  <c:v>-31.103184305388631</c:v>
                </c:pt>
                <c:pt idx="426">
                  <c:v>-31.123815467923244</c:v>
                </c:pt>
                <c:pt idx="427">
                  <c:v>-31.144403738262461</c:v>
                </c:pt>
                <c:pt idx="428">
                  <c:v>-31.164949234950512</c:v>
                </c:pt>
                <c:pt idx="429">
                  <c:v>-31.185452076915251</c:v>
                </c:pt>
                <c:pt idx="430">
                  <c:v>-31.205912383469304</c:v>
                </c:pt>
                <c:pt idx="431">
                  <c:v>-31.226330274246084</c:v>
                </c:pt>
                <c:pt idx="432">
                  <c:v>-31.246705869220762</c:v>
                </c:pt>
                <c:pt idx="433">
                  <c:v>-31.267039288644</c:v>
                </c:pt>
                <c:pt idx="434">
                  <c:v>-31.287330653071162</c:v>
                </c:pt>
                <c:pt idx="435">
                  <c:v>-31.307580083293903</c:v>
                </c:pt>
                <c:pt idx="436">
                  <c:v>-31.327787700349749</c:v>
                </c:pt>
                <c:pt idx="437">
                  <c:v>-31.34795362549638</c:v>
                </c:pt>
                <c:pt idx="438">
                  <c:v>-31.368077980181894</c:v>
                </c:pt>
                <c:pt idx="439">
                  <c:v>-31.388160886039429</c:v>
                </c:pt>
                <c:pt idx="440">
                  <c:v>-31.408202464864289</c:v>
                </c:pt>
                <c:pt idx="441">
                  <c:v>-31.428202838591012</c:v>
                </c:pt>
                <c:pt idx="442">
                  <c:v>-31.448162129291354</c:v>
                </c:pt>
                <c:pt idx="443">
                  <c:v>-31.468080459141717</c:v>
                </c:pt>
                <c:pt idx="444">
                  <c:v>-31.487957950412664</c:v>
                </c:pt>
                <c:pt idx="445">
                  <c:v>-31.507794725456769</c:v>
                </c:pt>
                <c:pt idx="446">
                  <c:v>-31.527590906690534</c:v>
                </c:pt>
                <c:pt idx="447">
                  <c:v>-31.547346616577777</c:v>
                </c:pt>
                <c:pt idx="448">
                  <c:v>-31.56706197762011</c:v>
                </c:pt>
                <c:pt idx="449">
                  <c:v>-31.586737112337953</c:v>
                </c:pt>
                <c:pt idx="450">
                  <c:v>-31.606372143262838</c:v>
                </c:pt>
                <c:pt idx="451">
                  <c:v>-31.625967192917418</c:v>
                </c:pt>
                <c:pt idx="452">
                  <c:v>-31.645522383811691</c:v>
                </c:pt>
                <c:pt idx="453">
                  <c:v>-31.665037838415621</c:v>
                </c:pt>
                <c:pt idx="454">
                  <c:v>-31.684513679166415</c:v>
                </c:pt>
                <c:pt idx="455">
                  <c:v>-31.703950028443661</c:v>
                </c:pt>
                <c:pt idx="456">
                  <c:v>-31.723347008553691</c:v>
                </c:pt>
                <c:pt idx="457">
                  <c:v>-31.742704741742784</c:v>
                </c:pt>
                <c:pt idx="458">
                  <c:v>-31.762023350153441</c:v>
                </c:pt>
                <c:pt idx="459">
                  <c:v>-31.781302955839543</c:v>
                </c:pt>
                <c:pt idx="460">
                  <c:v>-31.800543680746603</c:v>
                </c:pt>
                <c:pt idx="461">
                  <c:v>-31.819745646701616</c:v>
                </c:pt>
                <c:pt idx="462">
                  <c:v>-31.838908975401527</c:v>
                </c:pt>
                <c:pt idx="463">
                  <c:v>-31.858033788418201</c:v>
                </c:pt>
                <c:pt idx="464">
                  <c:v>-31.877120207162374</c:v>
                </c:pt>
                <c:pt idx="465">
                  <c:v>-31.896168352899306</c:v>
                </c:pt>
                <c:pt idx="466">
                  <c:v>-31.915178346733825</c:v>
                </c:pt>
                <c:pt idx="467">
                  <c:v>-31.934150309603709</c:v>
                </c:pt>
                <c:pt idx="468">
                  <c:v>-31.953084362254373</c:v>
                </c:pt>
                <c:pt idx="469">
                  <c:v>-31.971980625264958</c:v>
                </c:pt>
                <c:pt idx="470">
                  <c:v>-31.990839219004584</c:v>
                </c:pt>
                <c:pt idx="471">
                  <c:v>-32.009660263658304</c:v>
                </c:pt>
                <c:pt idx="472">
                  <c:v>-32.02844387918028</c:v>
                </c:pt>
                <c:pt idx="473">
                  <c:v>-32.047190185340348</c:v>
                </c:pt>
                <c:pt idx="474">
                  <c:v>-32.065899301668168</c:v>
                </c:pt>
                <c:pt idx="475">
                  <c:v>-32.084571347463388</c:v>
                </c:pt>
                <c:pt idx="476">
                  <c:v>-32.103206441813271</c:v>
                </c:pt>
                <c:pt idx="477">
                  <c:v>-32.121804703547646</c:v>
                </c:pt>
                <c:pt idx="478">
                  <c:v>-32.140366251259969</c:v>
                </c:pt>
                <c:pt idx="479">
                  <c:v>-32.158891203296768</c:v>
                </c:pt>
                <c:pt idx="480">
                  <c:v>-32.177379677738408</c:v>
                </c:pt>
                <c:pt idx="481">
                  <c:v>-32.195831792415532</c:v>
                </c:pt>
                <c:pt idx="482">
                  <c:v>-32.214247664886969</c:v>
                </c:pt>
                <c:pt idx="483">
                  <c:v>-32.232627412452722</c:v>
                </c:pt>
                <c:pt idx="484">
                  <c:v>-32.250971152115781</c:v>
                </c:pt>
                <c:pt idx="485">
                  <c:v>-32.269279000622852</c:v>
                </c:pt>
                <c:pt idx="486">
                  <c:v>-32.287551074427213</c:v>
                </c:pt>
                <c:pt idx="487">
                  <c:v>-32.305787489690147</c:v>
                </c:pt>
                <c:pt idx="488">
                  <c:v>-32.323988362292503</c:v>
                </c:pt>
                <c:pt idx="489">
                  <c:v>-32.342153807809609</c:v>
                </c:pt>
                <c:pt idx="490">
                  <c:v>-32.360283941519739</c:v>
                </c:pt>
                <c:pt idx="491">
                  <c:v>-32.378378878405428</c:v>
                </c:pt>
                <c:pt idx="492">
                  <c:v>-32.396438733130815</c:v>
                </c:pt>
                <c:pt idx="493">
                  <c:v>-32.414463620057965</c:v>
                </c:pt>
                <c:pt idx="494">
                  <c:v>-32.432453653235186</c:v>
                </c:pt>
                <c:pt idx="495">
                  <c:v>-32.450408946397744</c:v>
                </c:pt>
                <c:pt idx="496">
                  <c:v>-32.468329612953561</c:v>
                </c:pt>
                <c:pt idx="497">
                  <c:v>-32.486215765998459</c:v>
                </c:pt>
                <c:pt idx="498">
                  <c:v>-32.504067518291613</c:v>
                </c:pt>
                <c:pt idx="499">
                  <c:v>-32.521884982282202</c:v>
                </c:pt>
                <c:pt idx="500">
                  <c:v>-32.539668270076206</c:v>
                </c:pt>
                <c:pt idx="501">
                  <c:v>-32.557417493454579</c:v>
                </c:pt>
                <c:pt idx="502">
                  <c:v>-32.57513276385356</c:v>
                </c:pt>
                <c:pt idx="503">
                  <c:v>-32.592814192392751</c:v>
                </c:pt>
                <c:pt idx="504">
                  <c:v>-32.61046188983353</c:v>
                </c:pt>
                <c:pt idx="505">
                  <c:v>-32.628075966604435</c:v>
                </c:pt>
                <c:pt idx="506">
                  <c:v>-32.645656532799826</c:v>
                </c:pt>
                <c:pt idx="507">
                  <c:v>-32.663203698158796</c:v>
                </c:pt>
                <c:pt idx="508">
                  <c:v>-32.68071757207403</c:v>
                </c:pt>
                <c:pt idx="509">
                  <c:v>-32.698198263599082</c:v>
                </c:pt>
                <c:pt idx="510">
                  <c:v>-32.715645881438611</c:v>
                </c:pt>
                <c:pt idx="511">
                  <c:v>-32.733060533931209</c:v>
                </c:pt>
                <c:pt idx="512">
                  <c:v>-32.750442329091619</c:v>
                </c:pt>
                <c:pt idx="513">
                  <c:v>-32.76779137455005</c:v>
                </c:pt>
                <c:pt idx="514">
                  <c:v>-32.785107777608872</c:v>
                </c:pt>
                <c:pt idx="515">
                  <c:v>-32.802391645202363</c:v>
                </c:pt>
                <c:pt idx="516">
                  <c:v>-32.819643083898711</c:v>
                </c:pt>
                <c:pt idx="517">
                  <c:v>-32.83686219992974</c:v>
                </c:pt>
                <c:pt idx="518">
                  <c:v>-32.854049099165501</c:v>
                </c:pt>
                <c:pt idx="519">
                  <c:v>-32.871203887089919</c:v>
                </c:pt>
                <c:pt idx="520">
                  <c:v>-32.888326668866775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E0-46DA-B246-BEDF66B1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42160"/>
        <c:axId val="1681990160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演算部!$CE$33:$CE$553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演算部!$CF$33:$CF$553</c:f>
              <c:numCache>
                <c:formatCode>General</c:formatCode>
                <c:ptCount val="521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  <c:pt idx="497">
                  <c:v>-2.2002472092198578E-3</c:v>
                </c:pt>
                <c:pt idx="498">
                  <c:v>-2.1921214432839451E-3</c:v>
                </c:pt>
                <c:pt idx="499">
                  <c:v>-2.1840379626670396E-3</c:v>
                </c:pt>
                <c:pt idx="500">
                  <c:v>-2.1759964998117731E-3</c:v>
                </c:pt>
                <c:pt idx="501">
                  <c:v>-2.1679967889487615E-3</c:v>
                </c:pt>
                <c:pt idx="502">
                  <c:v>-2.1600385660936888E-3</c:v>
                </c:pt>
                <c:pt idx="503">
                  <c:v>-2.1521215690251021E-3</c:v>
                </c:pt>
                <c:pt idx="504">
                  <c:v>-2.1442455372940343E-3</c:v>
                </c:pt>
                <c:pt idx="505">
                  <c:v>-2.1364102122027676E-3</c:v>
                </c:pt>
                <c:pt idx="506">
                  <c:v>-2.1286153367922698E-3</c:v>
                </c:pt>
                <c:pt idx="507">
                  <c:v>-2.1208606558470004E-3</c:v>
                </c:pt>
                <c:pt idx="508">
                  <c:v>-2.1131459158746329E-3</c:v>
                </c:pt>
                <c:pt idx="509">
                  <c:v>-2.105470865098321E-3</c:v>
                </c:pt>
                <c:pt idx="510">
                  <c:v>-2.0978352534460672E-3</c:v>
                </c:pt>
                <c:pt idx="511">
                  <c:v>-2.090238832554563E-3</c:v>
                </c:pt>
                <c:pt idx="512">
                  <c:v>-2.0826813557325175E-3</c:v>
                </c:pt>
                <c:pt idx="513">
                  <c:v>-2.0751625779828228E-3</c:v>
                </c:pt>
                <c:pt idx="514">
                  <c:v>-2.0676822559668488E-3</c:v>
                </c:pt>
                <c:pt idx="515">
                  <c:v>-2.0602401480102096E-3</c:v>
                </c:pt>
                <c:pt idx="516">
                  <c:v>-2.0528360140940681E-3</c:v>
                </c:pt>
                <c:pt idx="517">
                  <c:v>-2.0454696158290725E-3</c:v>
                </c:pt>
                <c:pt idx="518">
                  <c:v>-2.0381407164601637E-3</c:v>
                </c:pt>
                <c:pt idx="519">
                  <c:v>-2.0308490808636625E-3</c:v>
                </c:pt>
                <c:pt idx="520">
                  <c:v>-2.0235944755115681E-3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E0-46DA-B246-BEDF66B1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59296"/>
        <c:axId val="216860960"/>
      </c:scatterChart>
      <c:valAx>
        <c:axId val="16676421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974015745117448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81990160"/>
        <c:crossesAt val="-50"/>
        <c:crossBetween val="midCat"/>
      </c:valAx>
      <c:valAx>
        <c:axId val="1681990160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リターンロス　</a:t>
                </a:r>
                <a:r>
                  <a:rPr lang="en-US" altLang="ja-JP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(dB)</a:t>
                </a:r>
                <a:endParaRPr lang="ja-JP" altLang="en-US" sz="1050"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67642160"/>
        <c:crossesAt val="0.1"/>
        <c:crossBetween val="midCat"/>
      </c:valAx>
      <c:valAx>
        <c:axId val="216860960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減衰特性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35919009062918"/>
              <c:y val="0.290468248341046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216859296"/>
        <c:crosses val="max"/>
        <c:crossBetween val="midCat"/>
      </c:valAx>
      <c:valAx>
        <c:axId val="21685929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86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322248952934233E-2"/>
          <c:y val="0.28669495687693092"/>
          <c:w val="0.29104651281764371"/>
          <c:h val="0.171293200555925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10</xdr:row>
      <xdr:rowOff>7620</xdr:rowOff>
    </xdr:from>
    <xdr:to>
      <xdr:col>7</xdr:col>
      <xdr:colOff>170345</xdr:colOff>
      <xdr:row>23</xdr:row>
      <xdr:rowOff>109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443460</xdr:colOff>
      <xdr:row>17</xdr:row>
      <xdr:rowOff>229474</xdr:rowOff>
    </xdr:from>
    <xdr:to>
      <xdr:col>15</xdr:col>
      <xdr:colOff>58435</xdr:colOff>
      <xdr:row>29</xdr:row>
      <xdr:rowOff>200071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144780</xdr:colOff>
      <xdr:row>23</xdr:row>
      <xdr:rowOff>114300</xdr:rowOff>
    </xdr:from>
    <xdr:to>
      <xdr:col>7</xdr:col>
      <xdr:colOff>259692</xdr:colOff>
      <xdr:row>35</xdr:row>
      <xdr:rowOff>225136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441960</xdr:colOff>
      <xdr:row>30</xdr:row>
      <xdr:rowOff>137160</xdr:rowOff>
    </xdr:from>
    <xdr:to>
      <xdr:col>14</xdr:col>
      <xdr:colOff>325989</xdr:colOff>
      <xdr:row>42</xdr:row>
      <xdr:rowOff>211763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586739</xdr:colOff>
      <xdr:row>10</xdr:row>
      <xdr:rowOff>152400</xdr:rowOff>
    </xdr:from>
    <xdr:to>
      <xdr:col>12</xdr:col>
      <xdr:colOff>636416</xdr:colOff>
      <xdr:row>16</xdr:row>
      <xdr:rowOff>88902</xdr:rowOff>
    </xdr:to>
    <xdr:grpSp>
      <xdr:nvGrpSpPr>
        <xdr:cNvPr id="245" name="グループ化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GrpSpPr>
          <a:grpSpLocks noChangeAspect="1"/>
        </xdr:cNvGrpSpPr>
      </xdr:nvGrpSpPr>
      <xdr:grpSpPr bwMode="auto">
        <a:xfrm>
          <a:off x="5280659" y="2506980"/>
          <a:ext cx="3402477" cy="1330962"/>
          <a:chOff x="3" y="57"/>
          <a:chExt cx="1521" cy="594"/>
        </a:xfrm>
      </xdr:grpSpPr>
      <xdr:cxnSp macro="">
        <xdr:nvCxnSpPr>
          <xdr:cNvPr id="246" name="Line 214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7" name="Line 215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8" name="Line 216">
            <a:extLst>
              <a:ext uri="{FF2B5EF4-FFF2-40B4-BE49-F238E27FC236}">
                <a16:creationId xmlns:a16="http://schemas.microsoft.com/office/drawing/2014/main" id="{00000000-0008-0000-0000-0000F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9" name="Line 217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0" name="Line 218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1" name="Line 219">
            <a:extLst>
              <a:ext uri="{FF2B5EF4-FFF2-40B4-BE49-F238E27FC236}">
                <a16:creationId xmlns:a16="http://schemas.microsoft.com/office/drawing/2014/main" id="{00000000-0008-0000-0000-0000F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2" name="Line 220">
            <a:extLst>
              <a:ext uri="{FF2B5EF4-FFF2-40B4-BE49-F238E27FC236}">
                <a16:creationId xmlns:a16="http://schemas.microsoft.com/office/drawing/2014/main" id="{00000000-0008-0000-0000-0000F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3" name="Line 221">
            <a:extLst>
              <a:ext uri="{FF2B5EF4-FFF2-40B4-BE49-F238E27FC236}">
                <a16:creationId xmlns:a16="http://schemas.microsoft.com/office/drawing/2014/main" id="{00000000-0008-0000-0000-0000F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4" name="Line 222">
            <a:extLst>
              <a:ext uri="{FF2B5EF4-FFF2-40B4-BE49-F238E27FC236}">
                <a16:creationId xmlns:a16="http://schemas.microsoft.com/office/drawing/2014/main" id="{00000000-0008-0000-0000-0000F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5" name="Line 223">
            <a:extLst>
              <a:ext uri="{FF2B5EF4-FFF2-40B4-BE49-F238E27FC236}">
                <a16:creationId xmlns:a16="http://schemas.microsoft.com/office/drawing/2014/main" id="{00000000-0008-0000-0000-0000F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6" name="Line 224">
            <a:extLst>
              <a:ext uri="{FF2B5EF4-FFF2-40B4-BE49-F238E27FC236}">
                <a16:creationId xmlns:a16="http://schemas.microsoft.com/office/drawing/2014/main" id="{00000000-0008-0000-0000-00000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7" name="Line 225">
            <a:extLst>
              <a:ext uri="{FF2B5EF4-FFF2-40B4-BE49-F238E27FC236}">
                <a16:creationId xmlns:a16="http://schemas.microsoft.com/office/drawing/2014/main" id="{00000000-0008-0000-0000-00000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8" name="Line 226">
            <a:extLst>
              <a:ext uri="{FF2B5EF4-FFF2-40B4-BE49-F238E27FC236}">
                <a16:creationId xmlns:a16="http://schemas.microsoft.com/office/drawing/2014/main" id="{00000000-0008-0000-0000-00000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9" name="Text Box 227">
            <a:extLst>
              <a:ext uri="{FF2B5EF4-FFF2-40B4-BE49-F238E27FC236}">
                <a16:creationId xmlns:a16="http://schemas.microsoft.com/office/drawing/2014/main" id="{00000000-0008-0000-0000-00000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0" name="Text Box 228">
            <a:extLst>
              <a:ext uri="{FF2B5EF4-FFF2-40B4-BE49-F238E27FC236}">
                <a16:creationId xmlns:a16="http://schemas.microsoft.com/office/drawing/2014/main" id="{00000000-0008-0000-0000-00000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61" name="Group 229">
            <a:extLst>
              <a:ext uri="{FF2B5EF4-FFF2-40B4-BE49-F238E27FC236}">
                <a16:creationId xmlns:a16="http://schemas.microsoft.com/office/drawing/2014/main" id="{00000000-0008-0000-0000-00000501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331" name="Line 230">
              <a:extLst>
                <a:ext uri="{FF2B5EF4-FFF2-40B4-BE49-F238E27FC236}">
                  <a16:creationId xmlns:a16="http://schemas.microsoft.com/office/drawing/2014/main" id="{00000000-0008-0000-0000-00004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2" name="Line 231">
              <a:extLst>
                <a:ext uri="{FF2B5EF4-FFF2-40B4-BE49-F238E27FC236}">
                  <a16:creationId xmlns:a16="http://schemas.microsoft.com/office/drawing/2014/main" id="{00000000-0008-0000-00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3" name="Line 232">
              <a:extLst>
                <a:ext uri="{FF2B5EF4-FFF2-40B4-BE49-F238E27FC236}">
                  <a16:creationId xmlns:a16="http://schemas.microsoft.com/office/drawing/2014/main" id="{00000000-0008-0000-0000-00004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4" name="Oval 233">
              <a:extLst>
                <a:ext uri="{FF2B5EF4-FFF2-40B4-BE49-F238E27FC236}">
                  <a16:creationId xmlns:a16="http://schemas.microsoft.com/office/drawing/2014/main" id="{00000000-0008-0000-0000-00004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5" name="Line 234">
              <a:extLst>
                <a:ext uri="{FF2B5EF4-FFF2-40B4-BE49-F238E27FC236}">
                  <a16:creationId xmlns:a16="http://schemas.microsoft.com/office/drawing/2014/main" id="{00000000-0008-0000-0000-00004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6" name="Line 235">
              <a:extLst>
                <a:ext uri="{FF2B5EF4-FFF2-40B4-BE49-F238E27FC236}">
                  <a16:creationId xmlns:a16="http://schemas.microsoft.com/office/drawing/2014/main" id="{00000000-0008-0000-0000-00005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7" name="Oval 236">
              <a:extLst>
                <a:ext uri="{FF2B5EF4-FFF2-40B4-BE49-F238E27FC236}">
                  <a16:creationId xmlns:a16="http://schemas.microsoft.com/office/drawing/2014/main" id="{00000000-0008-0000-0000-00005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38" name="Group 237">
              <a:extLst>
                <a:ext uri="{FF2B5EF4-FFF2-40B4-BE49-F238E27FC236}">
                  <a16:creationId xmlns:a16="http://schemas.microsoft.com/office/drawing/2014/main" id="{00000000-0008-0000-0000-000052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339" name="Group 238">
                <a:extLst>
                  <a:ext uri="{FF2B5EF4-FFF2-40B4-BE49-F238E27FC236}">
                    <a16:creationId xmlns:a16="http://schemas.microsoft.com/office/drawing/2014/main" id="{00000000-0008-0000-0000-000053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342" name="Arc 239">
                  <a:extLst>
                    <a:ext uri="{FF2B5EF4-FFF2-40B4-BE49-F238E27FC236}">
                      <a16:creationId xmlns:a16="http://schemas.microsoft.com/office/drawing/2014/main" id="{00000000-0008-0000-0000-000056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43" name="Arc 240">
                  <a:extLst>
                    <a:ext uri="{FF2B5EF4-FFF2-40B4-BE49-F238E27FC236}">
                      <a16:creationId xmlns:a16="http://schemas.microsoft.com/office/drawing/2014/main" id="{00000000-0008-0000-0000-000057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44" name="Arc 241">
                  <a:extLst>
                    <a:ext uri="{FF2B5EF4-FFF2-40B4-BE49-F238E27FC236}">
                      <a16:creationId xmlns:a16="http://schemas.microsoft.com/office/drawing/2014/main" id="{00000000-0008-0000-0000-000058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40" name="Line 242">
                <a:extLst>
                  <a:ext uri="{FF2B5EF4-FFF2-40B4-BE49-F238E27FC236}">
                    <a16:creationId xmlns:a16="http://schemas.microsoft.com/office/drawing/2014/main" id="{00000000-0008-0000-0000-00005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41" name="Line 243">
                <a:extLst>
                  <a:ext uri="{FF2B5EF4-FFF2-40B4-BE49-F238E27FC236}">
                    <a16:creationId xmlns:a16="http://schemas.microsoft.com/office/drawing/2014/main" id="{00000000-0008-0000-0000-00005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262" name="Line 244">
            <a:extLst>
              <a:ext uri="{FF2B5EF4-FFF2-40B4-BE49-F238E27FC236}">
                <a16:creationId xmlns:a16="http://schemas.microsoft.com/office/drawing/2014/main" id="{00000000-0008-0000-0000-00000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3" name="Line 245">
            <a:extLst>
              <a:ext uri="{FF2B5EF4-FFF2-40B4-BE49-F238E27FC236}">
                <a16:creationId xmlns:a16="http://schemas.microsoft.com/office/drawing/2014/main" id="{00000000-0008-0000-0000-00000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4" name="Line 246">
            <a:extLst>
              <a:ext uri="{FF2B5EF4-FFF2-40B4-BE49-F238E27FC236}">
                <a16:creationId xmlns:a16="http://schemas.microsoft.com/office/drawing/2014/main" id="{00000000-0008-0000-0000-00000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5" name="Line 247">
            <a:extLst>
              <a:ext uri="{FF2B5EF4-FFF2-40B4-BE49-F238E27FC236}">
                <a16:creationId xmlns:a16="http://schemas.microsoft.com/office/drawing/2014/main" id="{00000000-0008-0000-0000-00000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66" name="Group 248">
            <a:extLst>
              <a:ext uri="{FF2B5EF4-FFF2-40B4-BE49-F238E27FC236}">
                <a16:creationId xmlns:a16="http://schemas.microsoft.com/office/drawing/2014/main" id="{00000000-0008-0000-0000-00000A01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317" name="Line 249">
              <a:extLst>
                <a:ext uri="{FF2B5EF4-FFF2-40B4-BE49-F238E27FC236}">
                  <a16:creationId xmlns:a16="http://schemas.microsoft.com/office/drawing/2014/main" id="{00000000-0008-0000-0000-00003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8" name="Line 250">
              <a:extLst>
                <a:ext uri="{FF2B5EF4-FFF2-40B4-BE49-F238E27FC236}">
                  <a16:creationId xmlns:a16="http://schemas.microsoft.com/office/drawing/2014/main" id="{00000000-0008-0000-0000-00003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9" name="Line 251">
              <a:extLst>
                <a:ext uri="{FF2B5EF4-FFF2-40B4-BE49-F238E27FC236}">
                  <a16:creationId xmlns:a16="http://schemas.microsoft.com/office/drawing/2014/main" id="{00000000-0008-0000-0000-00003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20" name="Oval 252">
              <a:extLst>
                <a:ext uri="{FF2B5EF4-FFF2-40B4-BE49-F238E27FC236}">
                  <a16:creationId xmlns:a16="http://schemas.microsoft.com/office/drawing/2014/main" id="{00000000-0008-0000-0000-00004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21" name="Line 253">
              <a:extLst>
                <a:ext uri="{FF2B5EF4-FFF2-40B4-BE49-F238E27FC236}">
                  <a16:creationId xmlns:a16="http://schemas.microsoft.com/office/drawing/2014/main" id="{00000000-0008-0000-0000-00004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2" name="Line 254">
              <a:extLst>
                <a:ext uri="{FF2B5EF4-FFF2-40B4-BE49-F238E27FC236}">
                  <a16:creationId xmlns:a16="http://schemas.microsoft.com/office/drawing/2014/main" id="{00000000-0008-0000-0000-00004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23" name="Oval 255">
              <a:extLst>
                <a:ext uri="{FF2B5EF4-FFF2-40B4-BE49-F238E27FC236}">
                  <a16:creationId xmlns:a16="http://schemas.microsoft.com/office/drawing/2014/main" id="{00000000-0008-0000-0000-00004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24" name="Group 256">
              <a:extLst>
                <a:ext uri="{FF2B5EF4-FFF2-40B4-BE49-F238E27FC236}">
                  <a16:creationId xmlns:a16="http://schemas.microsoft.com/office/drawing/2014/main" id="{00000000-0008-0000-0000-000044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325" name="Group 257">
                <a:extLst>
                  <a:ext uri="{FF2B5EF4-FFF2-40B4-BE49-F238E27FC236}">
                    <a16:creationId xmlns:a16="http://schemas.microsoft.com/office/drawing/2014/main" id="{00000000-0008-0000-0000-000045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328" name="Arc 258">
                  <a:extLst>
                    <a:ext uri="{FF2B5EF4-FFF2-40B4-BE49-F238E27FC236}">
                      <a16:creationId xmlns:a16="http://schemas.microsoft.com/office/drawing/2014/main" id="{00000000-0008-0000-0000-000048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29" name="Arc 259">
                  <a:extLst>
                    <a:ext uri="{FF2B5EF4-FFF2-40B4-BE49-F238E27FC236}">
                      <a16:creationId xmlns:a16="http://schemas.microsoft.com/office/drawing/2014/main" id="{00000000-0008-0000-0000-000049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30" name="Arc 260">
                  <a:extLst>
                    <a:ext uri="{FF2B5EF4-FFF2-40B4-BE49-F238E27FC236}">
                      <a16:creationId xmlns:a16="http://schemas.microsoft.com/office/drawing/2014/main" id="{00000000-0008-0000-0000-00004A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26" name="Line 261">
                <a:extLst>
                  <a:ext uri="{FF2B5EF4-FFF2-40B4-BE49-F238E27FC236}">
                    <a16:creationId xmlns:a16="http://schemas.microsoft.com/office/drawing/2014/main" id="{00000000-0008-0000-0000-00004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27" name="Line 262">
                <a:extLst>
                  <a:ext uri="{FF2B5EF4-FFF2-40B4-BE49-F238E27FC236}">
                    <a16:creationId xmlns:a16="http://schemas.microsoft.com/office/drawing/2014/main" id="{00000000-0008-0000-0000-00004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267" name="Text Box 263">
            <a:extLst>
              <a:ext uri="{FF2B5EF4-FFF2-40B4-BE49-F238E27FC236}">
                <a16:creationId xmlns:a16="http://schemas.microsoft.com/office/drawing/2014/main" id="{00000000-0008-0000-0000-00000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8" name="Text Box 264">
            <a:extLst>
              <a:ext uri="{FF2B5EF4-FFF2-40B4-BE49-F238E27FC236}">
                <a16:creationId xmlns:a16="http://schemas.microsoft.com/office/drawing/2014/main" id="{00000000-0008-0000-0000-00000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9" name="Text Box 265">
            <a:extLst>
              <a:ext uri="{FF2B5EF4-FFF2-40B4-BE49-F238E27FC236}">
                <a16:creationId xmlns:a16="http://schemas.microsoft.com/office/drawing/2014/main" id="{00000000-0008-0000-0000-00000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70" name="Line 266">
            <a:extLst>
              <a:ext uri="{FF2B5EF4-FFF2-40B4-BE49-F238E27FC236}">
                <a16:creationId xmlns:a16="http://schemas.microsoft.com/office/drawing/2014/main" id="{00000000-0008-0000-0000-00000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1" name="Line 267">
            <a:extLst>
              <a:ext uri="{FF2B5EF4-FFF2-40B4-BE49-F238E27FC236}">
                <a16:creationId xmlns:a16="http://schemas.microsoft.com/office/drawing/2014/main" id="{00000000-0008-0000-0000-00000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2" name="Line 268">
            <a:extLst>
              <a:ext uri="{FF2B5EF4-FFF2-40B4-BE49-F238E27FC236}">
                <a16:creationId xmlns:a16="http://schemas.microsoft.com/office/drawing/2014/main" id="{00000000-0008-0000-0000-00001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3" name="Line 269">
            <a:extLst>
              <a:ext uri="{FF2B5EF4-FFF2-40B4-BE49-F238E27FC236}">
                <a16:creationId xmlns:a16="http://schemas.microsoft.com/office/drawing/2014/main" id="{00000000-0008-0000-0000-00001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4" name="Line 270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5" name="Oval 271">
            <a:extLst>
              <a:ext uri="{FF2B5EF4-FFF2-40B4-BE49-F238E27FC236}">
                <a16:creationId xmlns:a16="http://schemas.microsoft.com/office/drawing/2014/main" id="{00000000-0008-0000-0000-00001301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6" name="Oval 272">
            <a:extLst>
              <a:ext uri="{FF2B5EF4-FFF2-40B4-BE49-F238E27FC236}">
                <a16:creationId xmlns:a16="http://schemas.microsoft.com/office/drawing/2014/main" id="{00000000-0008-0000-0000-00001401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7" name="Line 273">
            <a:extLst>
              <a:ext uri="{FF2B5EF4-FFF2-40B4-BE49-F238E27FC236}">
                <a16:creationId xmlns:a16="http://schemas.microsoft.com/office/drawing/2014/main" id="{00000000-0008-0000-0000-00001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8" name="Oval 274">
            <a:extLst>
              <a:ext uri="{FF2B5EF4-FFF2-40B4-BE49-F238E27FC236}">
                <a16:creationId xmlns:a16="http://schemas.microsoft.com/office/drawing/2014/main" id="{00000000-0008-0000-0000-00001601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9" name="Line 275">
            <a:extLst>
              <a:ext uri="{FF2B5EF4-FFF2-40B4-BE49-F238E27FC236}">
                <a16:creationId xmlns:a16="http://schemas.microsoft.com/office/drawing/2014/main" id="{00000000-0008-0000-0000-00001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0" name="Line 276">
            <a:extLst>
              <a:ext uri="{FF2B5EF4-FFF2-40B4-BE49-F238E27FC236}">
                <a16:creationId xmlns:a16="http://schemas.microsoft.com/office/drawing/2014/main" id="{00000000-0008-0000-0000-00001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1" name="Line 277">
            <a:extLst>
              <a:ext uri="{FF2B5EF4-FFF2-40B4-BE49-F238E27FC236}">
                <a16:creationId xmlns:a16="http://schemas.microsoft.com/office/drawing/2014/main" id="{00000000-0008-0000-0000-00001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2" name="Line 278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3" name="Oval 279">
            <a:extLst>
              <a:ext uri="{FF2B5EF4-FFF2-40B4-BE49-F238E27FC236}">
                <a16:creationId xmlns:a16="http://schemas.microsoft.com/office/drawing/2014/main" id="{00000000-0008-0000-0000-00001B01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84" name="Oval 280">
            <a:extLst>
              <a:ext uri="{FF2B5EF4-FFF2-40B4-BE49-F238E27FC236}">
                <a16:creationId xmlns:a16="http://schemas.microsoft.com/office/drawing/2014/main" id="{00000000-0008-0000-0000-00001C01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85" name="Line 281">
            <a:extLst>
              <a:ext uri="{FF2B5EF4-FFF2-40B4-BE49-F238E27FC236}">
                <a16:creationId xmlns:a16="http://schemas.microsoft.com/office/drawing/2014/main" id="{00000000-0008-0000-0000-00001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6" name="Oval 282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87" name="Text Box 283">
            <a:extLst>
              <a:ext uri="{FF2B5EF4-FFF2-40B4-BE49-F238E27FC236}">
                <a16:creationId xmlns:a16="http://schemas.microsoft.com/office/drawing/2014/main" id="{00000000-0008-0000-0000-00001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8" name="Text Box 284">
            <a:extLst>
              <a:ext uri="{FF2B5EF4-FFF2-40B4-BE49-F238E27FC236}">
                <a16:creationId xmlns:a16="http://schemas.microsoft.com/office/drawing/2014/main" id="{00000000-0008-0000-0000-00002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89" name="Line 286">
            <a:extLst>
              <a:ext uri="{FF2B5EF4-FFF2-40B4-BE49-F238E27FC236}">
                <a16:creationId xmlns:a16="http://schemas.microsoft.com/office/drawing/2014/main" id="{00000000-0008-0000-0000-00002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0" name="Line 287">
            <a:extLst>
              <a:ext uri="{FF2B5EF4-FFF2-40B4-BE49-F238E27FC236}">
                <a16:creationId xmlns:a16="http://schemas.microsoft.com/office/drawing/2014/main" id="{00000000-0008-0000-0000-00002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1" name="Line 288">
            <a:extLst>
              <a:ext uri="{FF2B5EF4-FFF2-40B4-BE49-F238E27FC236}">
                <a16:creationId xmlns:a16="http://schemas.microsoft.com/office/drawing/2014/main" id="{00000000-0008-0000-0000-00002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2" name="Line 289">
            <a:extLst>
              <a:ext uri="{FF2B5EF4-FFF2-40B4-BE49-F238E27FC236}">
                <a16:creationId xmlns:a16="http://schemas.microsoft.com/office/drawing/2014/main" id="{00000000-0008-0000-0000-00002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3" name="Line 290">
            <a:extLst>
              <a:ext uri="{FF2B5EF4-FFF2-40B4-BE49-F238E27FC236}">
                <a16:creationId xmlns:a16="http://schemas.microsoft.com/office/drawing/2014/main" id="{00000000-0008-0000-0000-00002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Line 291">
            <a:extLst>
              <a:ext uri="{FF2B5EF4-FFF2-40B4-BE49-F238E27FC236}">
                <a16:creationId xmlns:a16="http://schemas.microsoft.com/office/drawing/2014/main" id="{00000000-0008-0000-0000-00002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5" name="Line 292">
            <a:extLst>
              <a:ext uri="{FF2B5EF4-FFF2-40B4-BE49-F238E27FC236}">
                <a16:creationId xmlns:a16="http://schemas.microsoft.com/office/drawing/2014/main" id="{00000000-0008-0000-0000-00002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6" name="Line 293">
            <a:extLst>
              <a:ext uri="{FF2B5EF4-FFF2-40B4-BE49-F238E27FC236}">
                <a16:creationId xmlns:a16="http://schemas.microsoft.com/office/drawing/2014/main" id="{00000000-0008-0000-0000-00002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97" name="Group 294">
            <a:extLst>
              <a:ext uri="{FF2B5EF4-FFF2-40B4-BE49-F238E27FC236}">
                <a16:creationId xmlns:a16="http://schemas.microsoft.com/office/drawing/2014/main" id="{00000000-0008-0000-0000-00002901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303" name="Line 295">
              <a:extLst>
                <a:ext uri="{FF2B5EF4-FFF2-40B4-BE49-F238E27FC236}">
                  <a16:creationId xmlns:a16="http://schemas.microsoft.com/office/drawing/2014/main" id="{00000000-0008-0000-0000-00002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4" name="Line 296">
              <a:extLst>
                <a:ext uri="{FF2B5EF4-FFF2-40B4-BE49-F238E27FC236}">
                  <a16:creationId xmlns:a16="http://schemas.microsoft.com/office/drawing/2014/main" id="{00000000-0008-0000-00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5" name="Line 297">
              <a:extLst>
                <a:ext uri="{FF2B5EF4-FFF2-40B4-BE49-F238E27FC236}">
                  <a16:creationId xmlns:a16="http://schemas.microsoft.com/office/drawing/2014/main" id="{00000000-0008-0000-00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6" name="Oval 298">
              <a:extLst>
                <a:ext uri="{FF2B5EF4-FFF2-40B4-BE49-F238E27FC236}">
                  <a16:creationId xmlns:a16="http://schemas.microsoft.com/office/drawing/2014/main" id="{00000000-0008-0000-0000-00003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7" name="Line 299">
              <a:extLst>
                <a:ext uri="{FF2B5EF4-FFF2-40B4-BE49-F238E27FC236}">
                  <a16:creationId xmlns:a16="http://schemas.microsoft.com/office/drawing/2014/main" id="{00000000-0008-0000-00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8" name="Line 300">
              <a:extLst>
                <a:ext uri="{FF2B5EF4-FFF2-40B4-BE49-F238E27FC236}">
                  <a16:creationId xmlns:a16="http://schemas.microsoft.com/office/drawing/2014/main" id="{00000000-0008-0000-0000-00003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9" name="Oval 301">
              <a:extLst>
                <a:ext uri="{FF2B5EF4-FFF2-40B4-BE49-F238E27FC236}">
                  <a16:creationId xmlns:a16="http://schemas.microsoft.com/office/drawing/2014/main" id="{00000000-0008-0000-0000-00003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10" name="Group 302">
              <a:extLst>
                <a:ext uri="{FF2B5EF4-FFF2-40B4-BE49-F238E27FC236}">
                  <a16:creationId xmlns:a16="http://schemas.microsoft.com/office/drawing/2014/main" id="{00000000-0008-0000-0000-000036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311" name="Group 303">
                <a:extLst>
                  <a:ext uri="{FF2B5EF4-FFF2-40B4-BE49-F238E27FC236}">
                    <a16:creationId xmlns:a16="http://schemas.microsoft.com/office/drawing/2014/main" id="{00000000-0008-0000-0000-000037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314" name="Arc 304">
                  <a:extLst>
                    <a:ext uri="{FF2B5EF4-FFF2-40B4-BE49-F238E27FC236}">
                      <a16:creationId xmlns:a16="http://schemas.microsoft.com/office/drawing/2014/main" id="{00000000-0008-0000-0000-00003A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15" name="Arc 305">
                  <a:extLst>
                    <a:ext uri="{FF2B5EF4-FFF2-40B4-BE49-F238E27FC236}">
                      <a16:creationId xmlns:a16="http://schemas.microsoft.com/office/drawing/2014/main" id="{00000000-0008-0000-0000-00003B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16" name="Arc 306">
                  <a:extLst>
                    <a:ext uri="{FF2B5EF4-FFF2-40B4-BE49-F238E27FC236}">
                      <a16:creationId xmlns:a16="http://schemas.microsoft.com/office/drawing/2014/main" id="{00000000-0008-0000-0000-00003C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12" name="Line 307">
                <a:extLst>
                  <a:ext uri="{FF2B5EF4-FFF2-40B4-BE49-F238E27FC236}">
                    <a16:creationId xmlns:a16="http://schemas.microsoft.com/office/drawing/2014/main" id="{00000000-0008-0000-0000-00003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13" name="Line 308">
                <a:extLst>
                  <a:ext uri="{FF2B5EF4-FFF2-40B4-BE49-F238E27FC236}">
                    <a16:creationId xmlns:a16="http://schemas.microsoft.com/office/drawing/2014/main" id="{00000000-0008-0000-0000-00003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298" name="Text Box 309">
            <a:extLst>
              <a:ext uri="{FF2B5EF4-FFF2-40B4-BE49-F238E27FC236}">
                <a16:creationId xmlns:a16="http://schemas.microsoft.com/office/drawing/2014/main" id="{00000000-0008-0000-0000-00002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9" name="Text Box 310">
            <a:extLst>
              <a:ext uri="{FF2B5EF4-FFF2-40B4-BE49-F238E27FC236}">
                <a16:creationId xmlns:a16="http://schemas.microsoft.com/office/drawing/2014/main" id="{00000000-0008-0000-0000-00002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0" name="Text Box 311">
            <a:extLst>
              <a:ext uri="{FF2B5EF4-FFF2-40B4-BE49-F238E27FC236}">
                <a16:creationId xmlns:a16="http://schemas.microsoft.com/office/drawing/2014/main" id="{00000000-0008-0000-0000-00002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1" name="Text Box 312">
            <a:extLst>
              <a:ext uri="{FF2B5EF4-FFF2-40B4-BE49-F238E27FC236}">
                <a16:creationId xmlns:a16="http://schemas.microsoft.com/office/drawing/2014/main" id="{00000000-0008-0000-0000-00002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02" name="Line 313">
            <a:extLst>
              <a:ext uri="{FF2B5EF4-FFF2-40B4-BE49-F238E27FC236}">
                <a16:creationId xmlns:a16="http://schemas.microsoft.com/office/drawing/2014/main" id="{00000000-0008-0000-0000-00002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14</xdr:col>
      <xdr:colOff>0</xdr:colOff>
      <xdr:row>9</xdr:row>
      <xdr:rowOff>83820</xdr:rowOff>
    </xdr:from>
    <xdr:to>
      <xdr:col>15</xdr:col>
      <xdr:colOff>251461</xdr:colOff>
      <xdr:row>12</xdr:row>
      <xdr:rowOff>114347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7840" y="220980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38100</xdr:colOff>
          <xdr:row>11</xdr:row>
          <xdr:rowOff>106680</xdr:rowOff>
        </xdr:from>
        <xdr:to>
          <xdr:col>70</xdr:col>
          <xdr:colOff>213360</xdr:colOff>
          <xdr:row>14</xdr:row>
          <xdr:rowOff>45720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703061" y="1928924"/>
          <a:ext cx="1684278" cy="1282613"/>
          <a:chOff x="3288072" y="1925407"/>
          <a:chExt cx="1686623" cy="128085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3288072" y="2710376"/>
                <a:ext cx="1686623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1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1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1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82</xdr:col>
      <xdr:colOff>65828</xdr:colOff>
      <xdr:row>15</xdr:row>
      <xdr:rowOff>4445</xdr:rowOff>
    </xdr:from>
    <xdr:to>
      <xdr:col>88</xdr:col>
      <xdr:colOff>389678</xdr:colOff>
      <xdr:row>21</xdr:row>
      <xdr:rowOff>180764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38413478" y="3452495"/>
          <a:ext cx="4102100" cy="14590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17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=INDEX(CE:CE, (ROW() - 32) * 7 + 24)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81</xdr:col>
      <xdr:colOff>226166</xdr:colOff>
      <xdr:row>22</xdr:row>
      <xdr:rowOff>120062</xdr:rowOff>
    </xdr:from>
    <xdr:to>
      <xdr:col>88</xdr:col>
      <xdr:colOff>595003</xdr:colOff>
      <xdr:row>28</xdr:row>
      <xdr:rowOff>205155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8300766" y="5106929"/>
          <a:ext cx="4382037" cy="15413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C24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CE33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CE32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=INDEX(CE:CE, (ROW() - 32) * 7 + 24)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し、これを下段へコピーする。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69</xdr:col>
      <xdr:colOff>38100</xdr:colOff>
      <xdr:row>8</xdr:row>
      <xdr:rowOff>129540</xdr:rowOff>
    </xdr:from>
    <xdr:to>
      <xdr:col>70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32156400" y="1973580"/>
          <a:ext cx="90837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88</xdr:col>
      <xdr:colOff>673298</xdr:colOff>
      <xdr:row>14</xdr:row>
      <xdr:rowOff>173226</xdr:rowOff>
    </xdr:from>
    <xdr:to>
      <xdr:col>95</xdr:col>
      <xdr:colOff>495564</xdr:colOff>
      <xdr:row>26</xdr:row>
      <xdr:rowOff>239169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89</xdr:col>
      <xdr:colOff>118223</xdr:colOff>
      <xdr:row>28</xdr:row>
      <xdr:rowOff>130419</xdr:rowOff>
    </xdr:from>
    <xdr:to>
      <xdr:col>95</xdr:col>
      <xdr:colOff>664500</xdr:colOff>
      <xdr:row>40</xdr:row>
      <xdr:rowOff>121894</xdr:rowOff>
    </xdr:to>
    <xdr:graphicFrame macro="">
      <xdr:nvGraphicFramePr>
        <xdr:cNvPr id="96" name="グラフ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457764" y="1990578"/>
          <a:ext cx="999979" cy="1169377"/>
          <a:chOff x="1210996" y="1981200"/>
          <a:chExt cx="893885" cy="1167621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0996" y="2594316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527953" y="1984717"/>
          <a:ext cx="892713" cy="1169377"/>
          <a:chOff x="1216856" y="1981200"/>
          <a:chExt cx="893885" cy="1167621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56" y="2594316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253741</xdr:colOff>
      <xdr:row>8</xdr:row>
      <xdr:rowOff>25617</xdr:rowOff>
    </xdr:from>
    <xdr:to>
      <xdr:col>31</xdr:col>
      <xdr:colOff>246379</xdr:colOff>
      <xdr:row>13</xdr:row>
      <xdr:rowOff>157610</xdr:rowOff>
    </xdr:to>
    <xdr:grpSp>
      <xdr:nvGrpSpPr>
        <xdr:cNvPr id="413" name="グループ化 41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GrpSpPr/>
      </xdr:nvGrpSpPr>
      <xdr:grpSpPr>
        <a:xfrm>
          <a:off x="12895321" y="1869657"/>
          <a:ext cx="1684278" cy="1282613"/>
          <a:chOff x="3288072" y="1925407"/>
          <a:chExt cx="1686623" cy="128085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8" name="Object 14" hidden="1">
                <a:extLst>
                  <a:ext uri="{63B3BB69-23CF-44E3-9099-C40C66FF867C}">
                    <a14:compatExt spid="_x0000_s1038"/>
                  </a:ext>
                  <a:ext uri="{FF2B5EF4-FFF2-40B4-BE49-F238E27FC236}">
                    <a16:creationId xmlns:a16="http://schemas.microsoft.com/office/drawing/2014/main" id="{00000000-0008-0000-0100-00000E040000}"/>
                  </a:ext>
                </a:extLst>
              </xdr:cNvPr>
              <xdr:cNvSpPr/>
            </xdr:nvSpPr>
            <xdr:spPr bwMode="auto">
              <a:xfrm>
                <a:off x="3288072" y="2710376"/>
                <a:ext cx="1686623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14" name="グループ化 413">
            <a:extLst>
              <a:ext uri="{FF2B5EF4-FFF2-40B4-BE49-F238E27FC236}">
                <a16:creationId xmlns:a16="http://schemas.microsoft.com/office/drawing/2014/main" id="{00000000-0008-0000-0100-00009E01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415" name="Oval 6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6" name="Text Box 7">
              <a:extLst>
                <a:ext uri="{FF2B5EF4-FFF2-40B4-BE49-F238E27FC236}">
                  <a16:creationId xmlns:a16="http://schemas.microsoft.com/office/drawing/2014/main" id="{00000000-0008-0000-0100-0000A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7" name="Oval 8">
              <a:extLst>
                <a:ext uri="{FF2B5EF4-FFF2-40B4-BE49-F238E27FC236}">
                  <a16:creationId xmlns:a16="http://schemas.microsoft.com/office/drawing/2014/main" id="{00000000-0008-0000-0100-0000A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18" name="Line 9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9" name="Oval 10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20" name="Oval 11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1" name="Line 12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2" name="Line 13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14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15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5" name="Oval 16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6" name="Line 17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18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8" name="Oval 19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29" name="Group 20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432" name="Group 21">
                <a:extLst>
                  <a:ext uri="{FF2B5EF4-FFF2-40B4-BE49-F238E27FC236}">
                    <a16:creationId xmlns:a16="http://schemas.microsoft.com/office/drawing/2014/main" id="{00000000-0008-0000-0100-0000B0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435" name="Arc 22">
                  <a:extLst>
                    <a:ext uri="{FF2B5EF4-FFF2-40B4-BE49-F238E27FC236}">
                      <a16:creationId xmlns:a16="http://schemas.microsoft.com/office/drawing/2014/main" id="{00000000-0008-0000-0100-0000B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6" name="Arc 23">
                  <a:extLst>
                    <a:ext uri="{FF2B5EF4-FFF2-40B4-BE49-F238E27FC236}">
                      <a16:creationId xmlns:a16="http://schemas.microsoft.com/office/drawing/2014/main" id="{00000000-0008-0000-0100-0000B4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7" name="Arc 24">
                  <a:extLst>
                    <a:ext uri="{FF2B5EF4-FFF2-40B4-BE49-F238E27FC236}">
                      <a16:creationId xmlns:a16="http://schemas.microsoft.com/office/drawing/2014/main" id="{00000000-0008-0000-0100-0000B5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433" name="Line 25">
                <a:extLst>
                  <a:ext uri="{FF2B5EF4-FFF2-40B4-BE49-F238E27FC236}">
                    <a16:creationId xmlns:a16="http://schemas.microsoft.com/office/drawing/2014/main" id="{00000000-0008-0000-0100-0000B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4" name="Line 26">
                <a:extLst>
                  <a:ext uri="{FF2B5EF4-FFF2-40B4-BE49-F238E27FC236}">
                    <a16:creationId xmlns:a16="http://schemas.microsoft.com/office/drawing/2014/main" id="{00000000-0008-0000-0100-0000B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30" name="Oval 27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31" name="Text Box 28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C4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39</xdr:col>
      <xdr:colOff>4559</xdr:colOff>
      <xdr:row>8</xdr:row>
      <xdr:rowOff>140677</xdr:rowOff>
    </xdr:from>
    <xdr:to>
      <xdr:col>40</xdr:col>
      <xdr:colOff>358588</xdr:colOff>
      <xdr:row>13</xdr:row>
      <xdr:rowOff>159434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GrpSpPr/>
      </xdr:nvGrpSpPr>
      <xdr:grpSpPr>
        <a:xfrm>
          <a:off x="18002999" y="1984717"/>
          <a:ext cx="856949" cy="1169377"/>
          <a:chOff x="1216854" y="1981200"/>
          <a:chExt cx="978846" cy="1167621"/>
        </a:xfrm>
      </xdr:grpSpPr>
      <xdr:grpSp>
        <xdr:nvGrpSpPr>
          <xdr:cNvPr id="439" name="グループ化 438">
            <a:extLst>
              <a:ext uri="{FF2B5EF4-FFF2-40B4-BE49-F238E27FC236}">
                <a16:creationId xmlns:a16="http://schemas.microsoft.com/office/drawing/2014/main" id="{00000000-0008-0000-0100-0000B7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440" name="Oval 59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1" name="Line 60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61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62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4" name="Oval 63">
              <a:extLst>
                <a:ext uri="{FF2B5EF4-FFF2-40B4-BE49-F238E27FC236}">
                  <a16:creationId xmlns:a16="http://schemas.microsoft.com/office/drawing/2014/main" id="{00000000-0008-0000-01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5" name="Oval 64">
              <a:extLst>
                <a:ext uri="{FF2B5EF4-FFF2-40B4-BE49-F238E27FC236}">
                  <a16:creationId xmlns:a16="http://schemas.microsoft.com/office/drawing/2014/main" id="{00000000-0008-0000-0100-0000B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6" name="Line 6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7" name="Oval 66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8" name="Line 6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9" name="Text Box 6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9" name="Object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100-00000F040000}"/>
                  </a:ext>
                </a:extLst>
              </xdr:cNvPr>
              <xdr:cNvSpPr/>
            </xdr:nvSpPr>
            <xdr:spPr bwMode="auto">
              <a:xfrm>
                <a:off x="1216854" y="2594316"/>
                <a:ext cx="978846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89</xdr:col>
      <xdr:colOff>67157</xdr:colOff>
      <xdr:row>41</xdr:row>
      <xdr:rowOff>179918</xdr:rowOff>
    </xdr:from>
    <xdr:to>
      <xdr:col>96</xdr:col>
      <xdr:colOff>325006</xdr:colOff>
      <xdr:row>53</xdr:row>
      <xdr:rowOff>97368</xdr:rowOff>
    </xdr:to>
    <xdr:graphicFrame macro="">
      <xdr:nvGraphicFramePr>
        <xdr:cNvPr id="455" name="グラフ 454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253741</xdr:colOff>
      <xdr:row>8</xdr:row>
      <xdr:rowOff>25617</xdr:rowOff>
    </xdr:from>
    <xdr:to>
      <xdr:col>51</xdr:col>
      <xdr:colOff>246379</xdr:colOff>
      <xdr:row>13</xdr:row>
      <xdr:rowOff>157610</xdr:rowOff>
    </xdr:to>
    <xdr:grpSp>
      <xdr:nvGrpSpPr>
        <xdr:cNvPr id="246" name="グループ化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GrpSpPr/>
      </xdr:nvGrpSpPr>
      <xdr:grpSpPr>
        <a:xfrm>
          <a:off x="22214581" y="1869657"/>
          <a:ext cx="1684278" cy="1282613"/>
          <a:chOff x="3288069" y="1925407"/>
          <a:chExt cx="1686621" cy="128085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40" name="Object 16" hidden="1">
                <a:extLst>
                  <a:ext uri="{63B3BB69-23CF-44E3-9099-C40C66FF867C}">
                    <a14:compatExt spid="_x0000_s1040"/>
                  </a:ext>
                  <a:ext uri="{FF2B5EF4-FFF2-40B4-BE49-F238E27FC236}">
                    <a16:creationId xmlns:a16="http://schemas.microsoft.com/office/drawing/2014/main" id="{00000000-0008-0000-0100-000010040000}"/>
                  </a:ext>
                </a:extLst>
              </xdr:cNvPr>
              <xdr:cNvSpPr/>
            </xdr:nvSpPr>
            <xdr:spPr bwMode="auto">
              <a:xfrm>
                <a:off x="3288069" y="2710376"/>
                <a:ext cx="1686621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47" name="グループ化 246">
            <a:extLst>
              <a:ext uri="{FF2B5EF4-FFF2-40B4-BE49-F238E27FC236}">
                <a16:creationId xmlns:a16="http://schemas.microsoft.com/office/drawing/2014/main" id="{00000000-0008-0000-0100-0000F7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248" name="Oval 6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9" name="Text Box 7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0" name="Oval 8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1" name="Line 9">
              <a:extLst>
                <a:ext uri="{FF2B5EF4-FFF2-40B4-BE49-F238E27FC236}">
                  <a16:creationId xmlns:a16="http://schemas.microsoft.com/office/drawing/2014/main" id="{00000000-0008-0000-01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2" name="Oval 10">
              <a:extLst>
                <a:ext uri="{FF2B5EF4-FFF2-40B4-BE49-F238E27FC236}">
                  <a16:creationId xmlns:a16="http://schemas.microsoft.com/office/drawing/2014/main" id="{00000000-0008-0000-0100-0000F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3" name="Oval 11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4" name="Line 12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5" name="Line 13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14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7" name="Line 15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8" name="Oval 16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9" name="Line 17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0" name="Line 18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19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62" name="Group 20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65" name="Group 21">
                <a:extLst>
                  <a:ext uri="{FF2B5EF4-FFF2-40B4-BE49-F238E27FC236}">
                    <a16:creationId xmlns:a16="http://schemas.microsoft.com/office/drawing/2014/main" id="{00000000-0008-0000-0100-000009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8" name="Arc 22">
                  <a:extLst>
                    <a:ext uri="{FF2B5EF4-FFF2-40B4-BE49-F238E27FC236}">
                      <a16:creationId xmlns:a16="http://schemas.microsoft.com/office/drawing/2014/main" id="{00000000-0008-0000-0100-00000C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69" name="Arc 23">
                  <a:extLst>
                    <a:ext uri="{FF2B5EF4-FFF2-40B4-BE49-F238E27FC236}">
                      <a16:creationId xmlns:a16="http://schemas.microsoft.com/office/drawing/2014/main" id="{00000000-0008-0000-0100-00000D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0" name="Arc 24">
                  <a:extLst>
                    <a:ext uri="{FF2B5EF4-FFF2-40B4-BE49-F238E27FC236}">
                      <a16:creationId xmlns:a16="http://schemas.microsoft.com/office/drawing/2014/main" id="{00000000-0008-0000-0100-00000E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66" name="Line 25">
                <a:extLst>
                  <a:ext uri="{FF2B5EF4-FFF2-40B4-BE49-F238E27FC236}">
                    <a16:creationId xmlns:a16="http://schemas.microsoft.com/office/drawing/2014/main" id="{00000000-0008-0000-0100-00000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67" name="Line 26">
                <a:extLst>
                  <a:ext uri="{FF2B5EF4-FFF2-40B4-BE49-F238E27FC236}">
                    <a16:creationId xmlns:a16="http://schemas.microsoft.com/office/drawing/2014/main" id="{00000000-0008-0000-0100-00000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63" name="Oval 27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4" name="Text Box 28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C4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59</xdr:col>
      <xdr:colOff>4559</xdr:colOff>
      <xdr:row>8</xdr:row>
      <xdr:rowOff>140677</xdr:rowOff>
    </xdr:from>
    <xdr:to>
      <xdr:col>60</xdr:col>
      <xdr:colOff>358588</xdr:colOff>
      <xdr:row>13</xdr:row>
      <xdr:rowOff>159434</xdr:rowOff>
    </xdr:to>
    <xdr:grpSp>
      <xdr:nvGrpSpPr>
        <xdr:cNvPr id="271" name="グループ化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pSpPr/>
      </xdr:nvGrpSpPr>
      <xdr:grpSpPr>
        <a:xfrm>
          <a:off x="27428939" y="1984717"/>
          <a:ext cx="856949" cy="1169377"/>
          <a:chOff x="1216854" y="1981200"/>
          <a:chExt cx="978846" cy="1167621"/>
        </a:xfrm>
      </xdr:grpSpPr>
      <xdr:grpSp>
        <xdr:nvGrpSpPr>
          <xdr:cNvPr id="272" name="グループ化 271">
            <a:extLst>
              <a:ext uri="{FF2B5EF4-FFF2-40B4-BE49-F238E27FC236}">
                <a16:creationId xmlns:a16="http://schemas.microsoft.com/office/drawing/2014/main" id="{00000000-0008-0000-0100-000010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273" name="Oval 59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4" name="Line 60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5" name="Line 61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6" name="Line 62">
              <a:extLst>
                <a:ext uri="{FF2B5EF4-FFF2-40B4-BE49-F238E27FC236}">
                  <a16:creationId xmlns:a16="http://schemas.microsoft.com/office/drawing/2014/main" id="{00000000-0008-0000-0100-00001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7" name="Oval 63">
              <a:extLst>
                <a:ext uri="{FF2B5EF4-FFF2-40B4-BE49-F238E27FC236}">
                  <a16:creationId xmlns:a16="http://schemas.microsoft.com/office/drawing/2014/main" id="{00000000-0008-0000-0100-00001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8" name="Oval 64">
              <a:extLst>
                <a:ext uri="{FF2B5EF4-FFF2-40B4-BE49-F238E27FC236}">
                  <a16:creationId xmlns:a16="http://schemas.microsoft.com/office/drawing/2014/main" id="{00000000-0008-0000-0100-00001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9" name="Line 65">
              <a:extLst>
                <a:ext uri="{FF2B5EF4-FFF2-40B4-BE49-F238E27FC236}">
                  <a16:creationId xmlns:a16="http://schemas.microsoft.com/office/drawing/2014/main" id="{00000000-0008-0000-0100-00001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0" name="Oval 66">
              <a:extLst>
                <a:ext uri="{FF2B5EF4-FFF2-40B4-BE49-F238E27FC236}">
                  <a16:creationId xmlns:a16="http://schemas.microsoft.com/office/drawing/2014/main" id="{00000000-0008-0000-0100-00001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1" name="Line 67">
              <a:extLst>
                <a:ext uri="{FF2B5EF4-FFF2-40B4-BE49-F238E27FC236}">
                  <a16:creationId xmlns:a16="http://schemas.microsoft.com/office/drawing/2014/main" id="{00000000-0008-0000-0100-00001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2" name="Text Box 68">
              <a:extLst>
                <a:ext uri="{FF2B5EF4-FFF2-40B4-BE49-F238E27FC236}">
                  <a16:creationId xmlns:a16="http://schemas.microsoft.com/office/drawing/2014/main" id="{00000000-0008-0000-0100-00001A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71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41" name="Object 17" hidden="1">
                <a:extLst>
                  <a:ext uri="{63B3BB69-23CF-44E3-9099-C40C66FF867C}">
                    <a14:compatExt spid="_x0000_s1041"/>
                  </a:ext>
                  <a:ext uri="{FF2B5EF4-FFF2-40B4-BE49-F238E27FC236}">
                    <a16:creationId xmlns:a16="http://schemas.microsoft.com/office/drawing/2014/main" id="{00000000-0008-0000-0100-000011040000}"/>
                  </a:ext>
                </a:extLst>
              </xdr:cNvPr>
              <xdr:cNvSpPr/>
            </xdr:nvSpPr>
            <xdr:spPr bwMode="auto">
              <a:xfrm>
                <a:off x="1216854" y="2594316"/>
                <a:ext cx="978846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96</xdr:col>
      <xdr:colOff>381000</xdr:colOff>
      <xdr:row>543</xdr:row>
      <xdr:rowOff>198966</xdr:rowOff>
    </xdr:from>
    <xdr:to>
      <xdr:col>103</xdr:col>
      <xdr:colOff>270934</xdr:colOff>
      <xdr:row>555</xdr:row>
      <xdr:rowOff>97366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89</xdr:col>
      <xdr:colOff>145473</xdr:colOff>
      <xdr:row>54</xdr:row>
      <xdr:rowOff>76201</xdr:rowOff>
    </xdr:from>
    <xdr:to>
      <xdr:col>96</xdr:col>
      <xdr:colOff>250687</xdr:colOff>
      <xdr:row>66</xdr:row>
      <xdr:rowOff>103909</xdr:rowOff>
    </xdr:to>
    <xdr:graphicFrame macro="">
      <xdr:nvGraphicFramePr>
        <xdr:cNvPr id="167" name="グラフ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213360</xdr:colOff>
      <xdr:row>0</xdr:row>
      <xdr:rowOff>220980</xdr:rowOff>
    </xdr:from>
    <xdr:to>
      <xdr:col>18</xdr:col>
      <xdr:colOff>682137</xdr:colOff>
      <xdr:row>6</xdr:row>
      <xdr:rowOff>165102</xdr:rowOff>
    </xdr:to>
    <xdr:grpSp>
      <xdr:nvGrpSpPr>
        <xdr:cNvPr id="298" name="グループ化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pSpPr>
          <a:grpSpLocks noChangeAspect="1"/>
        </xdr:cNvGrpSpPr>
      </xdr:nvGrpSpPr>
      <xdr:grpSpPr bwMode="auto">
        <a:xfrm>
          <a:off x="5227320" y="220980"/>
          <a:ext cx="3402477" cy="1330962"/>
          <a:chOff x="3" y="57"/>
          <a:chExt cx="1521" cy="594"/>
        </a:xfrm>
      </xdr:grpSpPr>
      <xdr:cxnSp macro="">
        <xdr:nvCxnSpPr>
          <xdr:cNvPr id="299" name="Line 214">
            <a:extLst>
              <a:ext uri="{FF2B5EF4-FFF2-40B4-BE49-F238E27FC236}">
                <a16:creationId xmlns:a16="http://schemas.microsoft.com/office/drawing/2014/main" id="{00000000-0008-0000-0100-00002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0" name="Line 215">
            <a:extLst>
              <a:ext uri="{FF2B5EF4-FFF2-40B4-BE49-F238E27FC236}">
                <a16:creationId xmlns:a16="http://schemas.microsoft.com/office/drawing/2014/main" id="{00000000-0008-0000-0100-00002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1" name="Line 216">
            <a:extLst>
              <a:ext uri="{FF2B5EF4-FFF2-40B4-BE49-F238E27FC236}">
                <a16:creationId xmlns:a16="http://schemas.microsoft.com/office/drawing/2014/main" id="{00000000-0008-0000-0100-00002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2" name="Line 217">
            <a:extLst>
              <a:ext uri="{FF2B5EF4-FFF2-40B4-BE49-F238E27FC236}">
                <a16:creationId xmlns:a16="http://schemas.microsoft.com/office/drawing/2014/main" id="{00000000-0008-0000-0100-00002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3" name="Line 218">
            <a:extLst>
              <a:ext uri="{FF2B5EF4-FFF2-40B4-BE49-F238E27FC236}">
                <a16:creationId xmlns:a16="http://schemas.microsoft.com/office/drawing/2014/main" id="{00000000-0008-0000-0100-00002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4" name="Line 219">
            <a:extLst>
              <a:ext uri="{FF2B5EF4-FFF2-40B4-BE49-F238E27FC236}">
                <a16:creationId xmlns:a16="http://schemas.microsoft.com/office/drawing/2014/main" id="{00000000-0008-0000-0100-00003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5" name="Line 220">
            <a:extLst>
              <a:ext uri="{FF2B5EF4-FFF2-40B4-BE49-F238E27FC236}">
                <a16:creationId xmlns:a16="http://schemas.microsoft.com/office/drawing/2014/main" id="{00000000-0008-0000-0100-00003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6" name="Line 221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7" name="Line 222">
            <a:extLst>
              <a:ext uri="{FF2B5EF4-FFF2-40B4-BE49-F238E27FC236}">
                <a16:creationId xmlns:a16="http://schemas.microsoft.com/office/drawing/2014/main" id="{00000000-0008-0000-0100-00003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8" name="Line 223">
            <a:extLst>
              <a:ext uri="{FF2B5EF4-FFF2-40B4-BE49-F238E27FC236}">
                <a16:creationId xmlns:a16="http://schemas.microsoft.com/office/drawing/2014/main" id="{00000000-0008-0000-0100-00003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9" name="Line 224">
            <a:extLst>
              <a:ext uri="{FF2B5EF4-FFF2-40B4-BE49-F238E27FC236}">
                <a16:creationId xmlns:a16="http://schemas.microsoft.com/office/drawing/2014/main" id="{00000000-0008-0000-0100-00003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0" name="Line 225">
            <a:extLst>
              <a:ext uri="{FF2B5EF4-FFF2-40B4-BE49-F238E27FC236}">
                <a16:creationId xmlns:a16="http://schemas.microsoft.com/office/drawing/2014/main" id="{00000000-0008-0000-0100-00003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1" name="Line 226">
            <a:extLst>
              <a:ext uri="{FF2B5EF4-FFF2-40B4-BE49-F238E27FC236}">
                <a16:creationId xmlns:a16="http://schemas.microsoft.com/office/drawing/2014/main" id="{00000000-0008-0000-0100-00003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12" name="Text Box 227">
            <a:extLst>
              <a:ext uri="{FF2B5EF4-FFF2-40B4-BE49-F238E27FC236}">
                <a16:creationId xmlns:a16="http://schemas.microsoft.com/office/drawing/2014/main" id="{00000000-0008-0000-0100-00003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3" name="Text Box 228">
            <a:extLst>
              <a:ext uri="{FF2B5EF4-FFF2-40B4-BE49-F238E27FC236}">
                <a16:creationId xmlns:a16="http://schemas.microsoft.com/office/drawing/2014/main" id="{00000000-0008-0000-01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14" name="Group 229">
            <a:extLst>
              <a:ext uri="{FF2B5EF4-FFF2-40B4-BE49-F238E27FC236}">
                <a16:creationId xmlns:a16="http://schemas.microsoft.com/office/drawing/2014/main" id="{00000000-0008-0000-0100-00003A01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384" name="Line 230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5" name="Line 231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6" name="Line 232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7" name="Oval 233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8" name="Line 234">
              <a:extLst>
                <a:ext uri="{FF2B5EF4-FFF2-40B4-BE49-F238E27FC236}">
                  <a16:creationId xmlns:a16="http://schemas.microsoft.com/office/drawing/2014/main" id="{00000000-0008-0000-0100-00008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9" name="Line 235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0" name="Oval 236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91" name="Group 237">
              <a:extLst>
                <a:ext uri="{FF2B5EF4-FFF2-40B4-BE49-F238E27FC236}">
                  <a16:creationId xmlns:a16="http://schemas.microsoft.com/office/drawing/2014/main" id="{00000000-0008-0000-0100-000087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392" name="Group 238">
                <a:extLst>
                  <a:ext uri="{FF2B5EF4-FFF2-40B4-BE49-F238E27FC236}">
                    <a16:creationId xmlns:a16="http://schemas.microsoft.com/office/drawing/2014/main" id="{00000000-0008-0000-0100-000088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395" name="Arc 239">
                  <a:extLst>
                    <a:ext uri="{FF2B5EF4-FFF2-40B4-BE49-F238E27FC236}">
                      <a16:creationId xmlns:a16="http://schemas.microsoft.com/office/drawing/2014/main" id="{00000000-0008-0000-0100-00008B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96" name="Arc 240">
                  <a:extLst>
                    <a:ext uri="{FF2B5EF4-FFF2-40B4-BE49-F238E27FC236}">
                      <a16:creationId xmlns:a16="http://schemas.microsoft.com/office/drawing/2014/main" id="{00000000-0008-0000-0100-00008C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97" name="Arc 241">
                  <a:extLst>
                    <a:ext uri="{FF2B5EF4-FFF2-40B4-BE49-F238E27FC236}">
                      <a16:creationId xmlns:a16="http://schemas.microsoft.com/office/drawing/2014/main" id="{00000000-0008-0000-0100-00008D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93" name="Line 242">
                <a:extLst>
                  <a:ext uri="{FF2B5EF4-FFF2-40B4-BE49-F238E27FC236}">
                    <a16:creationId xmlns:a16="http://schemas.microsoft.com/office/drawing/2014/main" id="{00000000-0008-0000-0100-00008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4" name="Line 243">
                <a:extLst>
                  <a:ext uri="{FF2B5EF4-FFF2-40B4-BE49-F238E27FC236}">
                    <a16:creationId xmlns:a16="http://schemas.microsoft.com/office/drawing/2014/main" id="{00000000-0008-0000-0100-00008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315" name="Line 244">
            <a:extLst>
              <a:ext uri="{FF2B5EF4-FFF2-40B4-BE49-F238E27FC236}">
                <a16:creationId xmlns:a16="http://schemas.microsoft.com/office/drawing/2014/main" id="{00000000-0008-0000-0100-00003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6" name="Line 245">
            <a:extLst>
              <a:ext uri="{FF2B5EF4-FFF2-40B4-BE49-F238E27FC236}">
                <a16:creationId xmlns:a16="http://schemas.microsoft.com/office/drawing/2014/main" id="{00000000-0008-0000-0100-00003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7" name="Line 246">
            <a:extLst>
              <a:ext uri="{FF2B5EF4-FFF2-40B4-BE49-F238E27FC236}">
                <a16:creationId xmlns:a16="http://schemas.microsoft.com/office/drawing/2014/main" id="{00000000-0008-0000-0100-00003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8" name="Line 247">
            <a:extLst>
              <a:ext uri="{FF2B5EF4-FFF2-40B4-BE49-F238E27FC236}">
                <a16:creationId xmlns:a16="http://schemas.microsoft.com/office/drawing/2014/main" id="{00000000-0008-0000-0100-00003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19" name="Group 248">
            <a:extLst>
              <a:ext uri="{FF2B5EF4-FFF2-40B4-BE49-F238E27FC236}">
                <a16:creationId xmlns:a16="http://schemas.microsoft.com/office/drawing/2014/main" id="{00000000-0008-0000-0100-00003F01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370" name="Line 249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1" name="Line 250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2" name="Line 251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3" name="Oval 252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4" name="Line 253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5" name="Line 254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6" name="Oval 255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77" name="Group 256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378" name="Group 257">
                <a:extLst>
                  <a:ext uri="{FF2B5EF4-FFF2-40B4-BE49-F238E27FC236}">
                    <a16:creationId xmlns:a16="http://schemas.microsoft.com/office/drawing/2014/main" id="{00000000-0008-0000-0100-00007A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381" name="Arc 258">
                  <a:extLst>
                    <a:ext uri="{FF2B5EF4-FFF2-40B4-BE49-F238E27FC236}">
                      <a16:creationId xmlns:a16="http://schemas.microsoft.com/office/drawing/2014/main" id="{00000000-0008-0000-0100-00007D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2" name="Arc 259">
                  <a:extLst>
                    <a:ext uri="{FF2B5EF4-FFF2-40B4-BE49-F238E27FC236}">
                      <a16:creationId xmlns:a16="http://schemas.microsoft.com/office/drawing/2014/main" id="{00000000-0008-0000-0100-00007E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3" name="Arc 260">
                  <a:extLst>
                    <a:ext uri="{FF2B5EF4-FFF2-40B4-BE49-F238E27FC236}">
                      <a16:creationId xmlns:a16="http://schemas.microsoft.com/office/drawing/2014/main" id="{00000000-0008-0000-0100-00007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79" name="Line 261">
                <a:extLst>
                  <a:ext uri="{FF2B5EF4-FFF2-40B4-BE49-F238E27FC236}">
                    <a16:creationId xmlns:a16="http://schemas.microsoft.com/office/drawing/2014/main" id="{00000000-0008-0000-0100-00007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0" name="Line 262">
                <a:extLst>
                  <a:ext uri="{FF2B5EF4-FFF2-40B4-BE49-F238E27FC236}">
                    <a16:creationId xmlns:a16="http://schemas.microsoft.com/office/drawing/2014/main" id="{00000000-0008-0000-0100-00007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20" name="Text Box 263">
            <a:extLst>
              <a:ext uri="{FF2B5EF4-FFF2-40B4-BE49-F238E27FC236}">
                <a16:creationId xmlns:a16="http://schemas.microsoft.com/office/drawing/2014/main" id="{00000000-0008-0000-0100-00004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1" name="Text Box 264">
            <a:extLst>
              <a:ext uri="{FF2B5EF4-FFF2-40B4-BE49-F238E27FC236}">
                <a16:creationId xmlns:a16="http://schemas.microsoft.com/office/drawing/2014/main" id="{00000000-0008-0000-0100-00004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2" name="Text Box 265">
            <a:extLst>
              <a:ext uri="{FF2B5EF4-FFF2-40B4-BE49-F238E27FC236}">
                <a16:creationId xmlns:a16="http://schemas.microsoft.com/office/drawing/2014/main" id="{00000000-0008-0000-0100-00004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23" name="Line 266">
            <a:extLst>
              <a:ext uri="{FF2B5EF4-FFF2-40B4-BE49-F238E27FC236}">
                <a16:creationId xmlns:a16="http://schemas.microsoft.com/office/drawing/2014/main" id="{00000000-0008-0000-0100-00004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4" name="Line 267">
            <a:extLst>
              <a:ext uri="{FF2B5EF4-FFF2-40B4-BE49-F238E27FC236}">
                <a16:creationId xmlns:a16="http://schemas.microsoft.com/office/drawing/2014/main" id="{00000000-0008-0000-0100-00004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5" name="Line 268">
            <a:extLst>
              <a:ext uri="{FF2B5EF4-FFF2-40B4-BE49-F238E27FC236}">
                <a16:creationId xmlns:a16="http://schemas.microsoft.com/office/drawing/2014/main" id="{00000000-0008-0000-0100-00004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6" name="Line 269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7" name="Line 270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28" name="Oval 271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29" name="Oval 272">
            <a:extLst>
              <a:ext uri="{FF2B5EF4-FFF2-40B4-BE49-F238E27FC236}">
                <a16:creationId xmlns:a16="http://schemas.microsoft.com/office/drawing/2014/main" id="{00000000-0008-0000-0100-00004901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0" name="Line 273">
            <a:extLst>
              <a:ext uri="{FF2B5EF4-FFF2-40B4-BE49-F238E27FC236}">
                <a16:creationId xmlns:a16="http://schemas.microsoft.com/office/drawing/2014/main" id="{00000000-0008-0000-0100-00004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1" name="Oval 274">
            <a:extLst>
              <a:ext uri="{FF2B5EF4-FFF2-40B4-BE49-F238E27FC236}">
                <a16:creationId xmlns:a16="http://schemas.microsoft.com/office/drawing/2014/main" id="{00000000-0008-0000-0100-00004B01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2" name="Line 275">
            <a:extLst>
              <a:ext uri="{FF2B5EF4-FFF2-40B4-BE49-F238E27FC236}">
                <a16:creationId xmlns:a16="http://schemas.microsoft.com/office/drawing/2014/main" id="{00000000-0008-0000-0100-00004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3" name="Line 276">
            <a:extLst>
              <a:ext uri="{FF2B5EF4-FFF2-40B4-BE49-F238E27FC236}">
                <a16:creationId xmlns:a16="http://schemas.microsoft.com/office/drawing/2014/main" id="{00000000-0008-0000-0100-00004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4" name="Line 277">
            <a:extLst>
              <a:ext uri="{FF2B5EF4-FFF2-40B4-BE49-F238E27FC236}">
                <a16:creationId xmlns:a16="http://schemas.microsoft.com/office/drawing/2014/main" id="{00000000-0008-0000-0100-00004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5" name="Line 278">
            <a:extLst>
              <a:ext uri="{FF2B5EF4-FFF2-40B4-BE49-F238E27FC236}">
                <a16:creationId xmlns:a16="http://schemas.microsoft.com/office/drawing/2014/main" id="{00000000-0008-0000-0100-00004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6" name="Oval 279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37" name="Oval 280">
            <a:extLst>
              <a:ext uri="{FF2B5EF4-FFF2-40B4-BE49-F238E27FC236}">
                <a16:creationId xmlns:a16="http://schemas.microsoft.com/office/drawing/2014/main" id="{00000000-0008-0000-0100-00005101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8" name="Line 281">
            <a:extLst>
              <a:ext uri="{FF2B5EF4-FFF2-40B4-BE49-F238E27FC236}">
                <a16:creationId xmlns:a16="http://schemas.microsoft.com/office/drawing/2014/main" id="{00000000-0008-0000-01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9" name="Oval 282">
            <a:extLst>
              <a:ext uri="{FF2B5EF4-FFF2-40B4-BE49-F238E27FC236}">
                <a16:creationId xmlns:a16="http://schemas.microsoft.com/office/drawing/2014/main" id="{00000000-0008-0000-0100-00005301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40" name="Text Box 283">
            <a:extLst>
              <a:ext uri="{FF2B5EF4-FFF2-40B4-BE49-F238E27FC236}">
                <a16:creationId xmlns:a16="http://schemas.microsoft.com/office/drawing/2014/main" id="{00000000-0008-0000-01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1" name="Text Box 284">
            <a:extLst>
              <a:ext uri="{FF2B5EF4-FFF2-40B4-BE49-F238E27FC236}">
                <a16:creationId xmlns:a16="http://schemas.microsoft.com/office/drawing/2014/main" id="{00000000-0008-0000-0100-00005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42" name="Line 286">
            <a:extLst>
              <a:ext uri="{FF2B5EF4-FFF2-40B4-BE49-F238E27FC236}">
                <a16:creationId xmlns:a16="http://schemas.microsoft.com/office/drawing/2014/main" id="{00000000-0008-0000-0100-00005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3" name="Line 287">
            <a:extLst>
              <a:ext uri="{FF2B5EF4-FFF2-40B4-BE49-F238E27FC236}">
                <a16:creationId xmlns:a16="http://schemas.microsoft.com/office/drawing/2014/main" id="{00000000-0008-0000-0100-00005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4" name="Line 288">
            <a:extLst>
              <a:ext uri="{FF2B5EF4-FFF2-40B4-BE49-F238E27FC236}">
                <a16:creationId xmlns:a16="http://schemas.microsoft.com/office/drawing/2014/main" id="{00000000-0008-0000-0100-00005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5" name="Line 289">
            <a:extLst>
              <a:ext uri="{FF2B5EF4-FFF2-40B4-BE49-F238E27FC236}">
                <a16:creationId xmlns:a16="http://schemas.microsoft.com/office/drawing/2014/main" id="{00000000-0008-0000-0100-00005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6" name="Line 290">
            <a:extLst>
              <a:ext uri="{FF2B5EF4-FFF2-40B4-BE49-F238E27FC236}">
                <a16:creationId xmlns:a16="http://schemas.microsoft.com/office/drawing/2014/main" id="{00000000-0008-0000-0100-00005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7" name="Line 291">
            <a:extLst>
              <a:ext uri="{FF2B5EF4-FFF2-40B4-BE49-F238E27FC236}">
                <a16:creationId xmlns:a16="http://schemas.microsoft.com/office/drawing/2014/main" id="{00000000-0008-0000-0100-00005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8" name="Line 292">
            <a:extLst>
              <a:ext uri="{FF2B5EF4-FFF2-40B4-BE49-F238E27FC236}">
                <a16:creationId xmlns:a16="http://schemas.microsoft.com/office/drawing/2014/main" id="{00000000-0008-0000-0100-00005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9" name="Line 293">
            <a:extLst>
              <a:ext uri="{FF2B5EF4-FFF2-40B4-BE49-F238E27FC236}">
                <a16:creationId xmlns:a16="http://schemas.microsoft.com/office/drawing/2014/main" id="{00000000-0008-0000-0100-00005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50" name="Group 294">
            <a:extLst>
              <a:ext uri="{FF2B5EF4-FFF2-40B4-BE49-F238E27FC236}">
                <a16:creationId xmlns:a16="http://schemas.microsoft.com/office/drawing/2014/main" id="{00000000-0008-0000-0100-00005E01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356" name="Line 295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7" name="Line 296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8" name="Line 297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59" name="Oval 298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0" name="Line 299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1" name="Line 300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62" name="Oval 301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63" name="Group 302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364" name="Group 303">
                <a:extLst>
                  <a:ext uri="{FF2B5EF4-FFF2-40B4-BE49-F238E27FC236}">
                    <a16:creationId xmlns:a16="http://schemas.microsoft.com/office/drawing/2014/main" id="{00000000-0008-0000-0100-00006C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367" name="Arc 304">
                  <a:extLst>
                    <a:ext uri="{FF2B5EF4-FFF2-40B4-BE49-F238E27FC236}">
                      <a16:creationId xmlns:a16="http://schemas.microsoft.com/office/drawing/2014/main" id="{00000000-0008-0000-0100-00006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68" name="Arc 305">
                  <a:extLst>
                    <a:ext uri="{FF2B5EF4-FFF2-40B4-BE49-F238E27FC236}">
                      <a16:creationId xmlns:a16="http://schemas.microsoft.com/office/drawing/2014/main" id="{00000000-0008-0000-0100-000070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69" name="Arc 306">
                  <a:extLst>
                    <a:ext uri="{FF2B5EF4-FFF2-40B4-BE49-F238E27FC236}">
                      <a16:creationId xmlns:a16="http://schemas.microsoft.com/office/drawing/2014/main" id="{00000000-0008-0000-0100-00007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65" name="Line 307">
                <a:extLst>
                  <a:ext uri="{FF2B5EF4-FFF2-40B4-BE49-F238E27FC236}">
                    <a16:creationId xmlns:a16="http://schemas.microsoft.com/office/drawing/2014/main" id="{00000000-0008-0000-0100-00006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66" name="Line 308">
                <a:extLst>
                  <a:ext uri="{FF2B5EF4-FFF2-40B4-BE49-F238E27FC236}">
                    <a16:creationId xmlns:a16="http://schemas.microsoft.com/office/drawing/2014/main" id="{00000000-0008-0000-0100-00006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51" name="Text Box 309">
            <a:extLst>
              <a:ext uri="{FF2B5EF4-FFF2-40B4-BE49-F238E27FC236}">
                <a16:creationId xmlns:a16="http://schemas.microsoft.com/office/drawing/2014/main" id="{00000000-0008-0000-0100-00005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2" name="Text Box 310">
            <a:extLst>
              <a:ext uri="{FF2B5EF4-FFF2-40B4-BE49-F238E27FC236}">
                <a16:creationId xmlns:a16="http://schemas.microsoft.com/office/drawing/2014/main" id="{00000000-0008-0000-0100-00006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3" name="Text Box 311">
            <a:extLst>
              <a:ext uri="{FF2B5EF4-FFF2-40B4-BE49-F238E27FC236}">
                <a16:creationId xmlns:a16="http://schemas.microsoft.com/office/drawing/2014/main" id="{00000000-0008-0000-0100-00006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4" name="Text Box 312">
            <a:extLst>
              <a:ext uri="{FF2B5EF4-FFF2-40B4-BE49-F238E27FC236}">
                <a16:creationId xmlns:a16="http://schemas.microsoft.com/office/drawing/2014/main" id="{00000000-0008-0000-0100-00006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55" name="Line 313">
            <a:extLst>
              <a:ext uri="{FF2B5EF4-FFF2-40B4-BE49-F238E27FC236}">
                <a16:creationId xmlns:a16="http://schemas.microsoft.com/office/drawing/2014/main" id="{00000000-0008-0000-0100-00006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548641</xdr:colOff>
      <xdr:row>4</xdr:row>
      <xdr:rowOff>22907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23622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193964</xdr:rowOff>
    </xdr:from>
    <xdr:to>
      <xdr:col>6</xdr:col>
      <xdr:colOff>569960</xdr:colOff>
      <xdr:row>43</xdr:row>
      <xdr:rowOff>168564</xdr:rowOff>
    </xdr:to>
    <xdr:graphicFrame macro="">
      <xdr:nvGraphicFramePr>
        <xdr:cNvPr id="110" name="グラフ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425450</xdr:colOff>
      <xdr:row>19</xdr:row>
      <xdr:rowOff>149013</xdr:rowOff>
    </xdr:from>
    <xdr:to>
      <xdr:col>15</xdr:col>
      <xdr:colOff>477032</xdr:colOff>
      <xdr:row>22</xdr:row>
      <xdr:rowOff>62148</xdr:rowOff>
    </xdr:to>
    <xdr:grpSp>
      <xdr:nvGrpSpPr>
        <xdr:cNvPr id="111" name="グループ化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pSpPr/>
      </xdr:nvGrpSpPr>
      <xdr:grpSpPr>
        <a:xfrm>
          <a:off x="9142730" y="4149513"/>
          <a:ext cx="1392702" cy="598935"/>
          <a:chOff x="11417563" y="5091723"/>
          <a:chExt cx="1377462" cy="597876"/>
        </a:xfrm>
      </xdr:grpSpPr>
      <xdr:sp macro="" textlink="">
        <xdr:nvSpPr>
          <xdr:cNvPr id="112" name="吹き出し: 角を丸めた四角形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74776"/>
              <a:gd name="adj2" fmla="val -5964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3" name="テキスト ボックス 112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445772</xdr:colOff>
      <xdr:row>10</xdr:row>
      <xdr:rowOff>40640</xdr:rowOff>
    </xdr:from>
    <xdr:to>
      <xdr:col>11</xdr:col>
      <xdr:colOff>201932</xdr:colOff>
      <xdr:row>11</xdr:row>
      <xdr:rowOff>132080</xdr:rowOff>
    </xdr:to>
    <xdr:grpSp>
      <xdr:nvGrpSpPr>
        <xdr:cNvPr id="114" name="グループ化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GrpSpPr/>
      </xdr:nvGrpSpPr>
      <xdr:grpSpPr>
        <a:xfrm>
          <a:off x="5139692" y="2120900"/>
          <a:ext cx="2438400" cy="320040"/>
          <a:chOff x="6931250" y="4309487"/>
          <a:chExt cx="1413240" cy="597876"/>
        </a:xfrm>
      </xdr:grpSpPr>
      <xdr:sp macro="" textlink="">
        <xdr:nvSpPr>
          <xdr:cNvPr id="115" name="吹き出し: 角を丸めた四角形 114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6931250" y="4309487"/>
            <a:ext cx="1413240" cy="597876"/>
          </a:xfrm>
          <a:prstGeom prst="wedgeRoundRectCallout">
            <a:avLst>
              <a:gd name="adj1" fmla="val -6034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6" name="テキスト ボックス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SpPr txBox="1"/>
        </xdr:nvSpPr>
        <xdr:spPr>
          <a:xfrm>
            <a:off x="6993692" y="4338656"/>
            <a:ext cx="1317674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13</xdr:col>
      <xdr:colOff>45720</xdr:colOff>
      <xdr:row>14</xdr:row>
      <xdr:rowOff>36406</xdr:rowOff>
    </xdr:to>
    <xdr:sp macro="" textlink="">
      <xdr:nvSpPr>
        <xdr:cNvPr id="117" name="四角形: 角を丸くする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/>
      </xdr:nvSpPr>
      <xdr:spPr>
        <a:xfrm>
          <a:off x="1905213" y="2732827"/>
          <a:ext cx="685778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632036</xdr:colOff>
      <xdr:row>17</xdr:row>
      <xdr:rowOff>209973</xdr:rowOff>
    </xdr:from>
    <xdr:to>
      <xdr:col>13</xdr:col>
      <xdr:colOff>83819</xdr:colOff>
      <xdr:row>19</xdr:row>
      <xdr:rowOff>49954</xdr:rowOff>
    </xdr:to>
    <xdr:sp macro="" textlink="">
      <xdr:nvSpPr>
        <xdr:cNvPr id="118" name="四角形: 角を丸くする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1973156" y="3753273"/>
          <a:ext cx="6827943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0</xdr:colOff>
      <xdr:row>9</xdr:row>
      <xdr:rowOff>0</xdr:rowOff>
    </xdr:from>
    <xdr:to>
      <xdr:col>20</xdr:col>
      <xdr:colOff>49677</xdr:colOff>
      <xdr:row>15</xdr:row>
      <xdr:rowOff>187962</xdr:rowOff>
    </xdr:to>
    <xdr:grpSp>
      <xdr:nvGrpSpPr>
        <xdr:cNvPr id="318" name="グループ化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GrpSpPr>
          <a:grpSpLocks noChangeAspect="1"/>
        </xdr:cNvGrpSpPr>
      </xdr:nvGrpSpPr>
      <xdr:grpSpPr bwMode="auto">
        <a:xfrm>
          <a:off x="10058400" y="1943100"/>
          <a:ext cx="3402477" cy="1330962"/>
          <a:chOff x="3" y="57"/>
          <a:chExt cx="1521" cy="594"/>
        </a:xfrm>
      </xdr:grpSpPr>
      <xdr:cxnSp macro="">
        <xdr:nvCxnSpPr>
          <xdr:cNvPr id="319" name="Line 214">
            <a:extLst>
              <a:ext uri="{FF2B5EF4-FFF2-40B4-BE49-F238E27FC236}">
                <a16:creationId xmlns:a16="http://schemas.microsoft.com/office/drawing/2014/main" id="{00000000-0008-0000-0200-00003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0" name="Line 215">
            <a:extLst>
              <a:ext uri="{FF2B5EF4-FFF2-40B4-BE49-F238E27FC236}">
                <a16:creationId xmlns:a16="http://schemas.microsoft.com/office/drawing/2014/main" id="{00000000-0008-0000-0200-00004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1" name="Line 216">
            <a:extLst>
              <a:ext uri="{FF2B5EF4-FFF2-40B4-BE49-F238E27FC236}">
                <a16:creationId xmlns:a16="http://schemas.microsoft.com/office/drawing/2014/main" id="{00000000-0008-0000-0200-00004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2" name="Line 217">
            <a:extLst>
              <a:ext uri="{FF2B5EF4-FFF2-40B4-BE49-F238E27FC236}">
                <a16:creationId xmlns:a16="http://schemas.microsoft.com/office/drawing/2014/main" id="{00000000-0008-0000-0200-00004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3" name="Line 218">
            <a:extLst>
              <a:ext uri="{FF2B5EF4-FFF2-40B4-BE49-F238E27FC236}">
                <a16:creationId xmlns:a16="http://schemas.microsoft.com/office/drawing/2014/main" id="{00000000-0008-0000-0200-00004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4" name="Line 219">
            <a:extLst>
              <a:ext uri="{FF2B5EF4-FFF2-40B4-BE49-F238E27FC236}">
                <a16:creationId xmlns:a16="http://schemas.microsoft.com/office/drawing/2014/main" id="{00000000-0008-0000-0200-00004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5" name="Line 220">
            <a:extLst>
              <a:ext uri="{FF2B5EF4-FFF2-40B4-BE49-F238E27FC236}">
                <a16:creationId xmlns:a16="http://schemas.microsoft.com/office/drawing/2014/main" id="{00000000-0008-0000-0200-00004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6" name="Line 221">
            <a:extLst>
              <a:ext uri="{FF2B5EF4-FFF2-40B4-BE49-F238E27FC236}">
                <a16:creationId xmlns:a16="http://schemas.microsoft.com/office/drawing/2014/main" id="{00000000-0008-0000-0200-00004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7" name="Line 222">
            <a:extLst>
              <a:ext uri="{FF2B5EF4-FFF2-40B4-BE49-F238E27FC236}">
                <a16:creationId xmlns:a16="http://schemas.microsoft.com/office/drawing/2014/main" id="{00000000-0008-0000-0200-00004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8" name="Line 223">
            <a:extLst>
              <a:ext uri="{FF2B5EF4-FFF2-40B4-BE49-F238E27FC236}">
                <a16:creationId xmlns:a16="http://schemas.microsoft.com/office/drawing/2014/main" id="{00000000-0008-0000-0200-00004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9" name="Line 224">
            <a:extLst>
              <a:ext uri="{FF2B5EF4-FFF2-40B4-BE49-F238E27FC236}">
                <a16:creationId xmlns:a16="http://schemas.microsoft.com/office/drawing/2014/main" id="{00000000-0008-0000-0200-00004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0" name="Line 225">
            <a:extLst>
              <a:ext uri="{FF2B5EF4-FFF2-40B4-BE49-F238E27FC236}">
                <a16:creationId xmlns:a16="http://schemas.microsoft.com/office/drawing/2014/main" id="{00000000-0008-0000-0200-00004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1" name="Line 226">
            <a:extLst>
              <a:ext uri="{FF2B5EF4-FFF2-40B4-BE49-F238E27FC236}">
                <a16:creationId xmlns:a16="http://schemas.microsoft.com/office/drawing/2014/main" id="{00000000-0008-0000-0200-00004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2" name="Text Box 227">
            <a:extLst>
              <a:ext uri="{FF2B5EF4-FFF2-40B4-BE49-F238E27FC236}">
                <a16:creationId xmlns:a16="http://schemas.microsoft.com/office/drawing/2014/main" id="{00000000-0008-0000-0200-00004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33" name="Text Box 228">
            <a:extLst>
              <a:ext uri="{FF2B5EF4-FFF2-40B4-BE49-F238E27FC236}">
                <a16:creationId xmlns:a16="http://schemas.microsoft.com/office/drawing/2014/main" id="{00000000-0008-0000-0200-00004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34" name="Group 229">
            <a:extLst>
              <a:ext uri="{FF2B5EF4-FFF2-40B4-BE49-F238E27FC236}">
                <a16:creationId xmlns:a16="http://schemas.microsoft.com/office/drawing/2014/main" id="{00000000-0008-0000-0200-00004E01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404" name="Line 230">
              <a:extLst>
                <a:ext uri="{FF2B5EF4-FFF2-40B4-BE49-F238E27FC236}">
                  <a16:creationId xmlns:a16="http://schemas.microsoft.com/office/drawing/2014/main" id="{00000000-0008-0000-02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5" name="Line 231">
              <a:extLst>
                <a:ext uri="{FF2B5EF4-FFF2-40B4-BE49-F238E27FC236}">
                  <a16:creationId xmlns:a16="http://schemas.microsoft.com/office/drawing/2014/main" id="{00000000-0008-0000-0200-00009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6" name="Line 232">
              <a:extLst>
                <a:ext uri="{FF2B5EF4-FFF2-40B4-BE49-F238E27FC236}">
                  <a16:creationId xmlns:a16="http://schemas.microsoft.com/office/drawing/2014/main" id="{00000000-0008-0000-0200-00009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7" name="Oval 233">
              <a:extLst>
                <a:ext uri="{FF2B5EF4-FFF2-40B4-BE49-F238E27FC236}">
                  <a16:creationId xmlns:a16="http://schemas.microsoft.com/office/drawing/2014/main" id="{00000000-0008-0000-0200-00009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8" name="Line 234">
              <a:extLst>
                <a:ext uri="{FF2B5EF4-FFF2-40B4-BE49-F238E27FC236}">
                  <a16:creationId xmlns:a16="http://schemas.microsoft.com/office/drawing/2014/main" id="{00000000-0008-0000-02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9" name="Line 235">
              <a:extLst>
                <a:ext uri="{FF2B5EF4-FFF2-40B4-BE49-F238E27FC236}">
                  <a16:creationId xmlns:a16="http://schemas.microsoft.com/office/drawing/2014/main" id="{00000000-0008-0000-0200-00009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0" name="Oval 236">
              <a:extLst>
                <a:ext uri="{FF2B5EF4-FFF2-40B4-BE49-F238E27FC236}">
                  <a16:creationId xmlns:a16="http://schemas.microsoft.com/office/drawing/2014/main" id="{00000000-0008-0000-0200-00009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411" name="Group 237">
              <a:extLst>
                <a:ext uri="{FF2B5EF4-FFF2-40B4-BE49-F238E27FC236}">
                  <a16:creationId xmlns:a16="http://schemas.microsoft.com/office/drawing/2014/main" id="{00000000-0008-0000-0200-00009B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412" name="Group 238">
                <a:extLst>
                  <a:ext uri="{FF2B5EF4-FFF2-40B4-BE49-F238E27FC236}">
                    <a16:creationId xmlns:a16="http://schemas.microsoft.com/office/drawing/2014/main" id="{00000000-0008-0000-0200-00009C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415" name="Arc 239">
                  <a:extLst>
                    <a:ext uri="{FF2B5EF4-FFF2-40B4-BE49-F238E27FC236}">
                      <a16:creationId xmlns:a16="http://schemas.microsoft.com/office/drawing/2014/main" id="{00000000-0008-0000-0200-00009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16" name="Arc 240">
                  <a:extLst>
                    <a:ext uri="{FF2B5EF4-FFF2-40B4-BE49-F238E27FC236}">
                      <a16:creationId xmlns:a16="http://schemas.microsoft.com/office/drawing/2014/main" id="{00000000-0008-0000-0200-0000A0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17" name="Arc 241">
                  <a:extLst>
                    <a:ext uri="{FF2B5EF4-FFF2-40B4-BE49-F238E27FC236}">
                      <a16:creationId xmlns:a16="http://schemas.microsoft.com/office/drawing/2014/main" id="{00000000-0008-0000-0200-0000A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13" name="Line 242">
                <a:extLst>
                  <a:ext uri="{FF2B5EF4-FFF2-40B4-BE49-F238E27FC236}">
                    <a16:creationId xmlns:a16="http://schemas.microsoft.com/office/drawing/2014/main" id="{00000000-0008-0000-0200-00009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4" name="Line 243">
                <a:extLst>
                  <a:ext uri="{FF2B5EF4-FFF2-40B4-BE49-F238E27FC236}">
                    <a16:creationId xmlns:a16="http://schemas.microsoft.com/office/drawing/2014/main" id="{00000000-0008-0000-0200-00009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335" name="Line 244">
            <a:extLst>
              <a:ext uri="{FF2B5EF4-FFF2-40B4-BE49-F238E27FC236}">
                <a16:creationId xmlns:a16="http://schemas.microsoft.com/office/drawing/2014/main" id="{00000000-0008-0000-0200-00004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6" name="Line 245">
            <a:extLst>
              <a:ext uri="{FF2B5EF4-FFF2-40B4-BE49-F238E27FC236}">
                <a16:creationId xmlns:a16="http://schemas.microsoft.com/office/drawing/2014/main" id="{00000000-0008-0000-0200-00005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7" name="Line 246">
            <a:extLst>
              <a:ext uri="{FF2B5EF4-FFF2-40B4-BE49-F238E27FC236}">
                <a16:creationId xmlns:a16="http://schemas.microsoft.com/office/drawing/2014/main" id="{00000000-0008-0000-0200-00005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8" name="Line 247">
            <a:extLst>
              <a:ext uri="{FF2B5EF4-FFF2-40B4-BE49-F238E27FC236}">
                <a16:creationId xmlns:a16="http://schemas.microsoft.com/office/drawing/2014/main" id="{00000000-0008-0000-02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39" name="Group 248">
            <a:extLst>
              <a:ext uri="{FF2B5EF4-FFF2-40B4-BE49-F238E27FC236}">
                <a16:creationId xmlns:a16="http://schemas.microsoft.com/office/drawing/2014/main" id="{00000000-0008-0000-0200-00005301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390" name="Line 249">
              <a:extLst>
                <a:ext uri="{FF2B5EF4-FFF2-40B4-BE49-F238E27FC236}">
                  <a16:creationId xmlns:a16="http://schemas.microsoft.com/office/drawing/2014/main" id="{00000000-0008-0000-0200-00008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1" name="Line 250">
              <a:extLst>
                <a:ext uri="{FF2B5EF4-FFF2-40B4-BE49-F238E27FC236}">
                  <a16:creationId xmlns:a16="http://schemas.microsoft.com/office/drawing/2014/main" id="{00000000-0008-0000-0200-00008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2" name="Line 251">
              <a:extLst>
                <a:ext uri="{FF2B5EF4-FFF2-40B4-BE49-F238E27FC236}">
                  <a16:creationId xmlns:a16="http://schemas.microsoft.com/office/drawing/2014/main" id="{00000000-0008-0000-0200-00008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3" name="Oval 252">
              <a:extLst>
                <a:ext uri="{FF2B5EF4-FFF2-40B4-BE49-F238E27FC236}">
                  <a16:creationId xmlns:a16="http://schemas.microsoft.com/office/drawing/2014/main" id="{00000000-0008-0000-0200-00008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4" name="Line 253">
              <a:extLst>
                <a:ext uri="{FF2B5EF4-FFF2-40B4-BE49-F238E27FC236}">
                  <a16:creationId xmlns:a16="http://schemas.microsoft.com/office/drawing/2014/main" id="{00000000-0008-0000-0200-00008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5" name="Line 254">
              <a:extLst>
                <a:ext uri="{FF2B5EF4-FFF2-40B4-BE49-F238E27FC236}">
                  <a16:creationId xmlns:a16="http://schemas.microsoft.com/office/drawing/2014/main" id="{00000000-0008-0000-0200-00008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6" name="Oval 255">
              <a:extLst>
                <a:ext uri="{FF2B5EF4-FFF2-40B4-BE49-F238E27FC236}">
                  <a16:creationId xmlns:a16="http://schemas.microsoft.com/office/drawing/2014/main" id="{00000000-0008-0000-0200-00008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97" name="Group 256">
              <a:extLst>
                <a:ext uri="{FF2B5EF4-FFF2-40B4-BE49-F238E27FC236}">
                  <a16:creationId xmlns:a16="http://schemas.microsoft.com/office/drawing/2014/main" id="{00000000-0008-0000-0200-00008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398" name="Group 257">
                <a:extLst>
                  <a:ext uri="{FF2B5EF4-FFF2-40B4-BE49-F238E27FC236}">
                    <a16:creationId xmlns:a16="http://schemas.microsoft.com/office/drawing/2014/main" id="{00000000-0008-0000-0200-00008E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401" name="Arc 258">
                  <a:extLst>
                    <a:ext uri="{FF2B5EF4-FFF2-40B4-BE49-F238E27FC236}">
                      <a16:creationId xmlns:a16="http://schemas.microsoft.com/office/drawing/2014/main" id="{00000000-0008-0000-0200-00009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02" name="Arc 259">
                  <a:extLst>
                    <a:ext uri="{FF2B5EF4-FFF2-40B4-BE49-F238E27FC236}">
                      <a16:creationId xmlns:a16="http://schemas.microsoft.com/office/drawing/2014/main" id="{00000000-0008-0000-0200-000092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03" name="Arc 260">
                  <a:extLst>
                    <a:ext uri="{FF2B5EF4-FFF2-40B4-BE49-F238E27FC236}">
                      <a16:creationId xmlns:a16="http://schemas.microsoft.com/office/drawing/2014/main" id="{00000000-0008-0000-0200-00009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99" name="Line 261">
                <a:extLst>
                  <a:ext uri="{FF2B5EF4-FFF2-40B4-BE49-F238E27FC236}">
                    <a16:creationId xmlns:a16="http://schemas.microsoft.com/office/drawing/2014/main" id="{00000000-0008-0000-0200-00008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0" name="Line 262">
                <a:extLst>
                  <a:ext uri="{FF2B5EF4-FFF2-40B4-BE49-F238E27FC236}">
                    <a16:creationId xmlns:a16="http://schemas.microsoft.com/office/drawing/2014/main" id="{00000000-0008-0000-0200-00009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40" name="Text Box 263">
            <a:extLst>
              <a:ext uri="{FF2B5EF4-FFF2-40B4-BE49-F238E27FC236}">
                <a16:creationId xmlns:a16="http://schemas.microsoft.com/office/drawing/2014/main" id="{00000000-0008-0000-02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1" name="Text Box 264">
            <a:extLst>
              <a:ext uri="{FF2B5EF4-FFF2-40B4-BE49-F238E27FC236}">
                <a16:creationId xmlns:a16="http://schemas.microsoft.com/office/drawing/2014/main" id="{00000000-0008-0000-0200-00005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2" name="Text Box 265">
            <a:extLst>
              <a:ext uri="{FF2B5EF4-FFF2-40B4-BE49-F238E27FC236}">
                <a16:creationId xmlns:a16="http://schemas.microsoft.com/office/drawing/2014/main" id="{00000000-0008-0000-0200-00005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43" name="Line 266">
            <a:extLst>
              <a:ext uri="{FF2B5EF4-FFF2-40B4-BE49-F238E27FC236}">
                <a16:creationId xmlns:a16="http://schemas.microsoft.com/office/drawing/2014/main" id="{00000000-0008-0000-0200-00005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4" name="Line 267">
            <a:extLst>
              <a:ext uri="{FF2B5EF4-FFF2-40B4-BE49-F238E27FC236}">
                <a16:creationId xmlns:a16="http://schemas.microsoft.com/office/drawing/2014/main" id="{00000000-0008-0000-0200-00005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5" name="Line 268">
            <a:extLst>
              <a:ext uri="{FF2B5EF4-FFF2-40B4-BE49-F238E27FC236}">
                <a16:creationId xmlns:a16="http://schemas.microsoft.com/office/drawing/2014/main" id="{00000000-0008-0000-0200-00005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6" name="Line 269">
            <a:extLst>
              <a:ext uri="{FF2B5EF4-FFF2-40B4-BE49-F238E27FC236}">
                <a16:creationId xmlns:a16="http://schemas.microsoft.com/office/drawing/2014/main" id="{00000000-0008-0000-0200-00005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7" name="Line 270">
            <a:extLst>
              <a:ext uri="{FF2B5EF4-FFF2-40B4-BE49-F238E27FC236}">
                <a16:creationId xmlns:a16="http://schemas.microsoft.com/office/drawing/2014/main" id="{00000000-0008-0000-0200-00005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8" name="Oval 271">
            <a:extLst>
              <a:ext uri="{FF2B5EF4-FFF2-40B4-BE49-F238E27FC236}">
                <a16:creationId xmlns:a16="http://schemas.microsoft.com/office/drawing/2014/main" id="{00000000-0008-0000-0200-00005C01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49" name="Oval 272">
            <a:extLst>
              <a:ext uri="{FF2B5EF4-FFF2-40B4-BE49-F238E27FC236}">
                <a16:creationId xmlns:a16="http://schemas.microsoft.com/office/drawing/2014/main" id="{00000000-0008-0000-0200-00005D01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0" name="Line 273">
            <a:extLst>
              <a:ext uri="{FF2B5EF4-FFF2-40B4-BE49-F238E27FC236}">
                <a16:creationId xmlns:a16="http://schemas.microsoft.com/office/drawing/2014/main" id="{00000000-0008-0000-0200-00005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1" name="Oval 274">
            <a:extLst>
              <a:ext uri="{FF2B5EF4-FFF2-40B4-BE49-F238E27FC236}">
                <a16:creationId xmlns:a16="http://schemas.microsoft.com/office/drawing/2014/main" id="{00000000-0008-0000-02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2" name="Line 275">
            <a:extLst>
              <a:ext uri="{FF2B5EF4-FFF2-40B4-BE49-F238E27FC236}">
                <a16:creationId xmlns:a16="http://schemas.microsoft.com/office/drawing/2014/main" id="{00000000-0008-0000-0200-00006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3" name="Line 276">
            <a:extLst>
              <a:ext uri="{FF2B5EF4-FFF2-40B4-BE49-F238E27FC236}">
                <a16:creationId xmlns:a16="http://schemas.microsoft.com/office/drawing/2014/main" id="{00000000-0008-0000-0200-00006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4" name="Line 277">
            <a:extLst>
              <a:ext uri="{FF2B5EF4-FFF2-40B4-BE49-F238E27FC236}">
                <a16:creationId xmlns:a16="http://schemas.microsoft.com/office/drawing/2014/main" id="{00000000-0008-0000-0200-000062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5" name="Line 278">
            <a:extLst>
              <a:ext uri="{FF2B5EF4-FFF2-40B4-BE49-F238E27FC236}">
                <a16:creationId xmlns:a16="http://schemas.microsoft.com/office/drawing/2014/main" id="{00000000-0008-0000-0200-00006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6" name="Oval 279">
            <a:extLst>
              <a:ext uri="{FF2B5EF4-FFF2-40B4-BE49-F238E27FC236}">
                <a16:creationId xmlns:a16="http://schemas.microsoft.com/office/drawing/2014/main" id="{00000000-0008-0000-0200-00006401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57" name="Oval 280">
            <a:extLst>
              <a:ext uri="{FF2B5EF4-FFF2-40B4-BE49-F238E27FC236}">
                <a16:creationId xmlns:a16="http://schemas.microsoft.com/office/drawing/2014/main" id="{00000000-0008-0000-0200-00006501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8" name="Line 281">
            <a:extLst>
              <a:ext uri="{FF2B5EF4-FFF2-40B4-BE49-F238E27FC236}">
                <a16:creationId xmlns:a16="http://schemas.microsoft.com/office/drawing/2014/main" id="{00000000-0008-0000-0200-00006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9" name="Oval 282">
            <a:extLst>
              <a:ext uri="{FF2B5EF4-FFF2-40B4-BE49-F238E27FC236}">
                <a16:creationId xmlns:a16="http://schemas.microsoft.com/office/drawing/2014/main" id="{00000000-0008-0000-0200-00006701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60" name="Text Box 283">
            <a:extLst>
              <a:ext uri="{FF2B5EF4-FFF2-40B4-BE49-F238E27FC236}">
                <a16:creationId xmlns:a16="http://schemas.microsoft.com/office/drawing/2014/main" id="{00000000-0008-0000-0200-00006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1" name="Text Box 284">
            <a:extLst>
              <a:ext uri="{FF2B5EF4-FFF2-40B4-BE49-F238E27FC236}">
                <a16:creationId xmlns:a16="http://schemas.microsoft.com/office/drawing/2014/main" id="{00000000-0008-0000-0200-00006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62" name="Line 286">
            <a:extLst>
              <a:ext uri="{FF2B5EF4-FFF2-40B4-BE49-F238E27FC236}">
                <a16:creationId xmlns:a16="http://schemas.microsoft.com/office/drawing/2014/main" id="{00000000-0008-0000-0200-00006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3" name="Line 287">
            <a:extLst>
              <a:ext uri="{FF2B5EF4-FFF2-40B4-BE49-F238E27FC236}">
                <a16:creationId xmlns:a16="http://schemas.microsoft.com/office/drawing/2014/main" id="{00000000-0008-0000-0200-00006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4" name="Line 288">
            <a:extLst>
              <a:ext uri="{FF2B5EF4-FFF2-40B4-BE49-F238E27FC236}">
                <a16:creationId xmlns:a16="http://schemas.microsoft.com/office/drawing/2014/main" id="{00000000-0008-0000-0200-00006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5" name="Line 289">
            <a:extLst>
              <a:ext uri="{FF2B5EF4-FFF2-40B4-BE49-F238E27FC236}">
                <a16:creationId xmlns:a16="http://schemas.microsoft.com/office/drawing/2014/main" id="{00000000-0008-0000-0200-00006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6" name="Line 290">
            <a:extLst>
              <a:ext uri="{FF2B5EF4-FFF2-40B4-BE49-F238E27FC236}">
                <a16:creationId xmlns:a16="http://schemas.microsoft.com/office/drawing/2014/main" id="{00000000-0008-0000-0200-00006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7" name="Line 291">
            <a:extLst>
              <a:ext uri="{FF2B5EF4-FFF2-40B4-BE49-F238E27FC236}">
                <a16:creationId xmlns:a16="http://schemas.microsoft.com/office/drawing/2014/main" id="{00000000-0008-0000-0200-00006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8" name="Line 292">
            <a:extLst>
              <a:ext uri="{FF2B5EF4-FFF2-40B4-BE49-F238E27FC236}">
                <a16:creationId xmlns:a16="http://schemas.microsoft.com/office/drawing/2014/main" id="{00000000-0008-0000-0200-00007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9" name="Line 293">
            <a:extLst>
              <a:ext uri="{FF2B5EF4-FFF2-40B4-BE49-F238E27FC236}">
                <a16:creationId xmlns:a16="http://schemas.microsoft.com/office/drawing/2014/main" id="{00000000-0008-0000-0200-00007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70" name="Group 294">
            <a:extLst>
              <a:ext uri="{FF2B5EF4-FFF2-40B4-BE49-F238E27FC236}">
                <a16:creationId xmlns:a16="http://schemas.microsoft.com/office/drawing/2014/main" id="{00000000-0008-0000-0200-00007201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376" name="Line 295">
              <a:extLst>
                <a:ext uri="{FF2B5EF4-FFF2-40B4-BE49-F238E27FC236}">
                  <a16:creationId xmlns:a16="http://schemas.microsoft.com/office/drawing/2014/main" id="{00000000-0008-0000-0200-00007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7" name="Line 296">
              <a:extLst>
                <a:ext uri="{FF2B5EF4-FFF2-40B4-BE49-F238E27FC236}">
                  <a16:creationId xmlns:a16="http://schemas.microsoft.com/office/drawing/2014/main" id="{00000000-0008-0000-02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8" name="Line 297">
              <a:extLst>
                <a:ext uri="{FF2B5EF4-FFF2-40B4-BE49-F238E27FC236}">
                  <a16:creationId xmlns:a16="http://schemas.microsoft.com/office/drawing/2014/main" id="{00000000-0008-0000-02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9" name="Oval 298">
              <a:extLst>
                <a:ext uri="{FF2B5EF4-FFF2-40B4-BE49-F238E27FC236}">
                  <a16:creationId xmlns:a16="http://schemas.microsoft.com/office/drawing/2014/main" id="{00000000-0008-0000-0200-00007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0" name="Line 299">
              <a:extLst>
                <a:ext uri="{FF2B5EF4-FFF2-40B4-BE49-F238E27FC236}">
                  <a16:creationId xmlns:a16="http://schemas.microsoft.com/office/drawing/2014/main" id="{00000000-0008-0000-0200-00007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1" name="Line 300">
              <a:extLst>
                <a:ext uri="{FF2B5EF4-FFF2-40B4-BE49-F238E27FC236}">
                  <a16:creationId xmlns:a16="http://schemas.microsoft.com/office/drawing/2014/main" id="{00000000-0008-0000-0200-00007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2" name="Oval 301">
              <a:extLst>
                <a:ext uri="{FF2B5EF4-FFF2-40B4-BE49-F238E27FC236}">
                  <a16:creationId xmlns:a16="http://schemas.microsoft.com/office/drawing/2014/main" id="{00000000-0008-0000-0200-00007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83" name="Group 302">
              <a:extLst>
                <a:ext uri="{FF2B5EF4-FFF2-40B4-BE49-F238E27FC236}">
                  <a16:creationId xmlns:a16="http://schemas.microsoft.com/office/drawing/2014/main" id="{00000000-0008-0000-0200-00007F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384" name="Group 303">
                <a:extLst>
                  <a:ext uri="{FF2B5EF4-FFF2-40B4-BE49-F238E27FC236}">
                    <a16:creationId xmlns:a16="http://schemas.microsoft.com/office/drawing/2014/main" id="{00000000-0008-0000-0200-000080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387" name="Arc 304">
                  <a:extLst>
                    <a:ext uri="{FF2B5EF4-FFF2-40B4-BE49-F238E27FC236}">
                      <a16:creationId xmlns:a16="http://schemas.microsoft.com/office/drawing/2014/main" id="{00000000-0008-0000-0200-00008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8" name="Arc 305">
                  <a:extLst>
                    <a:ext uri="{FF2B5EF4-FFF2-40B4-BE49-F238E27FC236}">
                      <a16:creationId xmlns:a16="http://schemas.microsoft.com/office/drawing/2014/main" id="{00000000-0008-0000-0200-000084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9" name="Arc 306">
                  <a:extLst>
                    <a:ext uri="{FF2B5EF4-FFF2-40B4-BE49-F238E27FC236}">
                      <a16:creationId xmlns:a16="http://schemas.microsoft.com/office/drawing/2014/main" id="{00000000-0008-0000-0200-000085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85" name="Line 307">
                <a:extLst>
                  <a:ext uri="{FF2B5EF4-FFF2-40B4-BE49-F238E27FC236}">
                    <a16:creationId xmlns:a16="http://schemas.microsoft.com/office/drawing/2014/main" id="{00000000-0008-0000-0200-00008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6" name="Line 308">
                <a:extLst>
                  <a:ext uri="{FF2B5EF4-FFF2-40B4-BE49-F238E27FC236}">
                    <a16:creationId xmlns:a16="http://schemas.microsoft.com/office/drawing/2014/main" id="{00000000-0008-0000-0200-00008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71" name="Text Box 309">
            <a:extLst>
              <a:ext uri="{FF2B5EF4-FFF2-40B4-BE49-F238E27FC236}">
                <a16:creationId xmlns:a16="http://schemas.microsoft.com/office/drawing/2014/main" id="{00000000-0008-0000-0200-00007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2" name="Text Box 310">
            <a:extLst>
              <a:ext uri="{FF2B5EF4-FFF2-40B4-BE49-F238E27FC236}">
                <a16:creationId xmlns:a16="http://schemas.microsoft.com/office/drawing/2014/main" id="{00000000-0008-0000-0200-00007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3" name="Text Box 311">
            <a:extLst>
              <a:ext uri="{FF2B5EF4-FFF2-40B4-BE49-F238E27FC236}">
                <a16:creationId xmlns:a16="http://schemas.microsoft.com/office/drawing/2014/main" id="{00000000-0008-0000-0200-00007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4" name="Text Box 312">
            <a:extLst>
              <a:ext uri="{FF2B5EF4-FFF2-40B4-BE49-F238E27FC236}">
                <a16:creationId xmlns:a16="http://schemas.microsoft.com/office/drawing/2014/main" id="{00000000-0008-0000-0200-00007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75" name="Line 313">
            <a:extLst>
              <a:ext uri="{FF2B5EF4-FFF2-40B4-BE49-F238E27FC236}">
                <a16:creationId xmlns:a16="http://schemas.microsoft.com/office/drawing/2014/main" id="{00000000-0008-0000-0200-00007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193964</xdr:rowOff>
    </xdr:from>
    <xdr:to>
      <xdr:col>6</xdr:col>
      <xdr:colOff>569960</xdr:colOff>
      <xdr:row>43</xdr:row>
      <xdr:rowOff>168564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425450</xdr:colOff>
      <xdr:row>19</xdr:row>
      <xdr:rowOff>149013</xdr:rowOff>
    </xdr:from>
    <xdr:to>
      <xdr:col>15</xdr:col>
      <xdr:colOff>477032</xdr:colOff>
      <xdr:row>22</xdr:row>
      <xdr:rowOff>62148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9142730" y="4149513"/>
          <a:ext cx="1392702" cy="598935"/>
          <a:chOff x="11417563" y="5091723"/>
          <a:chExt cx="1377462" cy="597876"/>
        </a:xfrm>
      </xdr:grpSpPr>
      <xdr:sp macro="" textlink="">
        <xdr:nvSpPr>
          <xdr:cNvPr id="4" name="吹き出し: 角を丸めた四角形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74776"/>
              <a:gd name="adj2" fmla="val -5964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445772</xdr:colOff>
      <xdr:row>10</xdr:row>
      <xdr:rowOff>40640</xdr:rowOff>
    </xdr:from>
    <xdr:to>
      <xdr:col>11</xdr:col>
      <xdr:colOff>201932</xdr:colOff>
      <xdr:row>11</xdr:row>
      <xdr:rowOff>132080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5139692" y="2120900"/>
          <a:ext cx="2438400" cy="320040"/>
          <a:chOff x="6931250" y="4309487"/>
          <a:chExt cx="1413240" cy="597876"/>
        </a:xfrm>
      </xdr:grpSpPr>
      <xdr:sp macro="" textlink="">
        <xdr:nvSpPr>
          <xdr:cNvPr id="7" name="吹き出し: 角を丸めた四角形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6931250" y="4309487"/>
            <a:ext cx="1413240" cy="597876"/>
          </a:xfrm>
          <a:prstGeom prst="wedgeRoundRectCallout">
            <a:avLst>
              <a:gd name="adj1" fmla="val -6034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6993692" y="4338656"/>
            <a:ext cx="1317674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13</xdr:col>
      <xdr:colOff>45720</xdr:colOff>
      <xdr:row>14</xdr:row>
      <xdr:rowOff>36406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905213" y="2732827"/>
          <a:ext cx="685778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632036</xdr:colOff>
      <xdr:row>17</xdr:row>
      <xdr:rowOff>209973</xdr:rowOff>
    </xdr:from>
    <xdr:to>
      <xdr:col>13</xdr:col>
      <xdr:colOff>83819</xdr:colOff>
      <xdr:row>19</xdr:row>
      <xdr:rowOff>49954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973156" y="3753273"/>
          <a:ext cx="6827943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0</xdr:colOff>
      <xdr:row>9</xdr:row>
      <xdr:rowOff>0</xdr:rowOff>
    </xdr:from>
    <xdr:to>
      <xdr:col>20</xdr:col>
      <xdr:colOff>49677</xdr:colOff>
      <xdr:row>15</xdr:row>
      <xdr:rowOff>187962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>
          <a:grpSpLocks noChangeAspect="1"/>
        </xdr:cNvGrpSpPr>
      </xdr:nvGrpSpPr>
      <xdr:grpSpPr bwMode="auto">
        <a:xfrm>
          <a:off x="10058400" y="1943100"/>
          <a:ext cx="3402477" cy="1330962"/>
          <a:chOff x="3" y="57"/>
          <a:chExt cx="1521" cy="594"/>
        </a:xfrm>
      </xdr:grpSpPr>
      <xdr:cxnSp macro="">
        <xdr:nvCxnSpPr>
          <xdr:cNvPr id="12" name="Line 214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" name="Line 215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" name="Line 216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" name="Line 217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" name="Line 218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" name="Line 219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" name="Line 220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" name="Line 221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" name="Line 222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" name="Line 223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" name="Line 224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" name="Line 225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" name="Line 226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" name="Text Box 227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Text Box 228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7" name="Group 229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97" name="Line 230">
              <a:extLst>
                <a:ext uri="{FF2B5EF4-FFF2-40B4-BE49-F238E27FC236}">
                  <a16:creationId xmlns:a16="http://schemas.microsoft.com/office/drawing/2014/main" id="{00000000-0008-0000-0300-00006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8" name="Line 231">
              <a:extLst>
                <a:ext uri="{FF2B5EF4-FFF2-40B4-BE49-F238E27FC236}">
                  <a16:creationId xmlns:a16="http://schemas.microsoft.com/office/drawing/2014/main" id="{00000000-0008-0000-0300-00006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9" name="Line 232">
              <a:extLst>
                <a:ext uri="{FF2B5EF4-FFF2-40B4-BE49-F238E27FC236}">
                  <a16:creationId xmlns:a16="http://schemas.microsoft.com/office/drawing/2014/main" id="{00000000-0008-0000-0300-00006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0" name="Oval 233">
              <a:extLst>
                <a:ext uri="{FF2B5EF4-FFF2-40B4-BE49-F238E27FC236}">
                  <a16:creationId xmlns:a16="http://schemas.microsoft.com/office/drawing/2014/main" id="{00000000-0008-0000-03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234">
              <a:extLst>
                <a:ext uri="{FF2B5EF4-FFF2-40B4-BE49-F238E27FC236}">
                  <a16:creationId xmlns:a16="http://schemas.microsoft.com/office/drawing/2014/main" id="{00000000-0008-0000-03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235">
              <a:extLst>
                <a:ext uri="{FF2B5EF4-FFF2-40B4-BE49-F238E27FC236}">
                  <a16:creationId xmlns:a16="http://schemas.microsoft.com/office/drawing/2014/main" id="{00000000-0008-0000-03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3" name="Oval 236">
              <a:extLst>
                <a:ext uri="{FF2B5EF4-FFF2-40B4-BE49-F238E27FC236}">
                  <a16:creationId xmlns:a16="http://schemas.microsoft.com/office/drawing/2014/main" id="{00000000-0008-0000-0300-00006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04" name="Group 237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105" name="Group 238">
                <a:extLst>
                  <a:ext uri="{FF2B5EF4-FFF2-40B4-BE49-F238E27FC236}">
                    <a16:creationId xmlns:a16="http://schemas.microsoft.com/office/drawing/2014/main" id="{00000000-0008-0000-0300-00006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108" name="Arc 239">
                  <a:extLst>
                    <a:ext uri="{FF2B5EF4-FFF2-40B4-BE49-F238E27FC236}">
                      <a16:creationId xmlns:a16="http://schemas.microsoft.com/office/drawing/2014/main" id="{00000000-0008-0000-0300-00006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09" name="Arc 240">
                  <a:extLst>
                    <a:ext uri="{FF2B5EF4-FFF2-40B4-BE49-F238E27FC236}">
                      <a16:creationId xmlns:a16="http://schemas.microsoft.com/office/drawing/2014/main" id="{00000000-0008-0000-0300-00006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10" name="Arc 241">
                  <a:extLst>
                    <a:ext uri="{FF2B5EF4-FFF2-40B4-BE49-F238E27FC236}">
                      <a16:creationId xmlns:a16="http://schemas.microsoft.com/office/drawing/2014/main" id="{00000000-0008-0000-0300-00006E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06" name="Line 242">
                <a:extLst>
                  <a:ext uri="{FF2B5EF4-FFF2-40B4-BE49-F238E27FC236}">
                    <a16:creationId xmlns:a16="http://schemas.microsoft.com/office/drawing/2014/main" id="{00000000-0008-0000-0300-00006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07" name="Line 243">
                <a:extLst>
                  <a:ext uri="{FF2B5EF4-FFF2-40B4-BE49-F238E27FC236}">
                    <a16:creationId xmlns:a16="http://schemas.microsoft.com/office/drawing/2014/main" id="{00000000-0008-0000-0300-00006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28" name="Line 244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" name="Line 245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" name="Line 246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" name="Line 247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2" name="Group 248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83" name="Line 249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4" name="Line 250">
              <a:extLst>
                <a:ext uri="{FF2B5EF4-FFF2-40B4-BE49-F238E27FC236}">
                  <a16:creationId xmlns:a16="http://schemas.microsoft.com/office/drawing/2014/main" id="{00000000-0008-0000-0300-00005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5" name="Line 251">
              <a:extLst>
                <a:ext uri="{FF2B5EF4-FFF2-40B4-BE49-F238E27FC236}">
                  <a16:creationId xmlns:a16="http://schemas.microsoft.com/office/drawing/2014/main" id="{00000000-0008-0000-0300-00005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6" name="Oval 252">
              <a:extLst>
                <a:ext uri="{FF2B5EF4-FFF2-40B4-BE49-F238E27FC236}">
                  <a16:creationId xmlns:a16="http://schemas.microsoft.com/office/drawing/2014/main" id="{00000000-0008-0000-0300-00005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87" name="Line 253">
              <a:extLst>
                <a:ext uri="{FF2B5EF4-FFF2-40B4-BE49-F238E27FC236}">
                  <a16:creationId xmlns:a16="http://schemas.microsoft.com/office/drawing/2014/main" id="{00000000-0008-0000-0300-00005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" name="Line 254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89" name="Oval 255">
              <a:extLst>
                <a:ext uri="{FF2B5EF4-FFF2-40B4-BE49-F238E27FC236}">
                  <a16:creationId xmlns:a16="http://schemas.microsoft.com/office/drawing/2014/main" id="{00000000-0008-0000-0300-00005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90" name="Group 256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91" name="Group 257">
                <a:extLst>
                  <a:ext uri="{FF2B5EF4-FFF2-40B4-BE49-F238E27FC236}">
                    <a16:creationId xmlns:a16="http://schemas.microsoft.com/office/drawing/2014/main" id="{00000000-0008-0000-0300-00005B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94" name="Arc 258">
                  <a:extLst>
                    <a:ext uri="{FF2B5EF4-FFF2-40B4-BE49-F238E27FC236}">
                      <a16:creationId xmlns:a16="http://schemas.microsoft.com/office/drawing/2014/main" id="{00000000-0008-0000-0300-00005E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95" name="Arc 259">
                  <a:extLst>
                    <a:ext uri="{FF2B5EF4-FFF2-40B4-BE49-F238E27FC236}">
                      <a16:creationId xmlns:a16="http://schemas.microsoft.com/office/drawing/2014/main" id="{00000000-0008-0000-0300-00005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96" name="Arc 260">
                  <a:extLst>
                    <a:ext uri="{FF2B5EF4-FFF2-40B4-BE49-F238E27FC236}">
                      <a16:creationId xmlns:a16="http://schemas.microsoft.com/office/drawing/2014/main" id="{00000000-0008-0000-0300-000060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92" name="Line 261">
                <a:extLst>
                  <a:ext uri="{FF2B5EF4-FFF2-40B4-BE49-F238E27FC236}">
                    <a16:creationId xmlns:a16="http://schemas.microsoft.com/office/drawing/2014/main" id="{00000000-0008-0000-0300-00005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3" name="Line 262">
                <a:extLst>
                  <a:ext uri="{FF2B5EF4-FFF2-40B4-BE49-F238E27FC236}">
                    <a16:creationId xmlns:a16="http://schemas.microsoft.com/office/drawing/2014/main" id="{00000000-0008-0000-0300-00005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3" name="Text Box 263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Text Box 264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Text Box 265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6" name="Line 266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7" name="Line 267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8" name="Line 268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9" name="Line 269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0" name="Line 270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41" name="Oval 271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42" name="Oval 272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43" name="Line 273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44" name="Oval 274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45" name="Line 275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6" name="Line 276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7" name="Line 277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8" name="Line 278">
            <a:extLst>
              <a:ext uri="{FF2B5EF4-FFF2-40B4-BE49-F238E27FC236}">
                <a16:creationId xmlns:a16="http://schemas.microsoft.com/office/drawing/2014/main" id="{00000000-0008-0000-0300-00003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49" name="Oval 279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0" name="Oval 280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1" name="Line 281">
            <a:extLst>
              <a:ext uri="{FF2B5EF4-FFF2-40B4-BE49-F238E27FC236}">
                <a16:creationId xmlns:a16="http://schemas.microsoft.com/office/drawing/2014/main" id="{00000000-0008-0000-0300-00003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2" name="Oval 282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3" name="Text Box 283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4" name="Text Box 284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5" name="Line 286">
            <a:extLst>
              <a:ext uri="{FF2B5EF4-FFF2-40B4-BE49-F238E27FC236}">
                <a16:creationId xmlns:a16="http://schemas.microsoft.com/office/drawing/2014/main" id="{00000000-0008-0000-0300-00003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" name="Line 287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" name="Line 288"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" name="Line 289">
            <a:extLst>
              <a:ext uri="{FF2B5EF4-FFF2-40B4-BE49-F238E27FC236}">
                <a16:creationId xmlns:a16="http://schemas.microsoft.com/office/drawing/2014/main" id="{00000000-0008-0000-0300-00003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9" name="Line 290">
            <a:extLst>
              <a:ext uri="{FF2B5EF4-FFF2-40B4-BE49-F238E27FC236}">
                <a16:creationId xmlns:a16="http://schemas.microsoft.com/office/drawing/2014/main" id="{00000000-0008-0000-0300-00003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0" name="Line 291">
            <a:extLst>
              <a:ext uri="{FF2B5EF4-FFF2-40B4-BE49-F238E27FC236}">
                <a16:creationId xmlns:a16="http://schemas.microsoft.com/office/drawing/2014/main" id="{00000000-0008-0000-0300-00003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1" name="Line 292">
            <a:extLst>
              <a:ext uri="{FF2B5EF4-FFF2-40B4-BE49-F238E27FC236}">
                <a16:creationId xmlns:a16="http://schemas.microsoft.com/office/drawing/2014/main" id="{00000000-0008-0000-0300-00003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2" name="Line 293"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63" name="Group 294">
            <a:extLst>
              <a:ext uri="{FF2B5EF4-FFF2-40B4-BE49-F238E27FC236}">
                <a16:creationId xmlns:a16="http://schemas.microsoft.com/office/drawing/2014/main" id="{00000000-0008-0000-0300-00003F00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69" name="Line 295">
              <a:extLst>
                <a:ext uri="{FF2B5EF4-FFF2-40B4-BE49-F238E27FC236}">
                  <a16:creationId xmlns:a16="http://schemas.microsoft.com/office/drawing/2014/main" id="{00000000-0008-0000-0300-00004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0" name="Line 296">
              <a:extLst>
                <a:ext uri="{FF2B5EF4-FFF2-40B4-BE49-F238E27FC236}">
                  <a16:creationId xmlns:a16="http://schemas.microsoft.com/office/drawing/2014/main" id="{00000000-0008-0000-0300-00004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1" name="Line 297">
              <a:extLst>
                <a:ext uri="{FF2B5EF4-FFF2-40B4-BE49-F238E27FC236}">
                  <a16:creationId xmlns:a16="http://schemas.microsoft.com/office/drawing/2014/main" id="{00000000-0008-0000-0300-00004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2" name="Oval 298">
              <a:extLst>
                <a:ext uri="{FF2B5EF4-FFF2-40B4-BE49-F238E27FC236}">
                  <a16:creationId xmlns:a16="http://schemas.microsoft.com/office/drawing/2014/main" id="{00000000-0008-0000-0300-00004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3" name="Line 299">
              <a:extLst>
                <a:ext uri="{FF2B5EF4-FFF2-40B4-BE49-F238E27FC236}">
                  <a16:creationId xmlns:a16="http://schemas.microsoft.com/office/drawing/2014/main" id="{00000000-0008-0000-0300-00004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4" name="Line 300">
              <a:extLst>
                <a:ext uri="{FF2B5EF4-FFF2-40B4-BE49-F238E27FC236}">
                  <a16:creationId xmlns:a16="http://schemas.microsoft.com/office/drawing/2014/main" id="{00000000-0008-0000-0300-00004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" name="Oval 301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76" name="Group 302">
              <a:extLst>
                <a:ext uri="{FF2B5EF4-FFF2-40B4-BE49-F238E27FC236}">
                  <a16:creationId xmlns:a16="http://schemas.microsoft.com/office/drawing/2014/main" id="{00000000-0008-0000-0300-00004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77" name="Group 303">
                <a:extLst>
                  <a:ext uri="{FF2B5EF4-FFF2-40B4-BE49-F238E27FC236}">
                    <a16:creationId xmlns:a16="http://schemas.microsoft.com/office/drawing/2014/main" id="{00000000-0008-0000-0300-00004D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80" name="Arc 304">
                  <a:extLst>
                    <a:ext uri="{FF2B5EF4-FFF2-40B4-BE49-F238E27FC236}">
                      <a16:creationId xmlns:a16="http://schemas.microsoft.com/office/drawing/2014/main" id="{00000000-0008-0000-0300-000050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81" name="Arc 305">
                  <a:extLst>
                    <a:ext uri="{FF2B5EF4-FFF2-40B4-BE49-F238E27FC236}">
                      <a16:creationId xmlns:a16="http://schemas.microsoft.com/office/drawing/2014/main" id="{00000000-0008-0000-0300-00005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82" name="Arc 306">
                  <a:extLst>
                    <a:ext uri="{FF2B5EF4-FFF2-40B4-BE49-F238E27FC236}">
                      <a16:creationId xmlns:a16="http://schemas.microsoft.com/office/drawing/2014/main" id="{00000000-0008-0000-0300-000052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78" name="Line 307">
                <a:extLst>
                  <a:ext uri="{FF2B5EF4-FFF2-40B4-BE49-F238E27FC236}">
                    <a16:creationId xmlns:a16="http://schemas.microsoft.com/office/drawing/2014/main" id="{00000000-0008-0000-0300-00004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9" name="Line 308">
                <a:extLst>
                  <a:ext uri="{FF2B5EF4-FFF2-40B4-BE49-F238E27FC236}">
                    <a16:creationId xmlns:a16="http://schemas.microsoft.com/office/drawing/2014/main" id="{00000000-0008-0000-0300-00004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64" name="Text Box 309">
            <a:extLst>
              <a:ext uri="{FF2B5EF4-FFF2-40B4-BE49-F238E27FC236}">
                <a16:creationId xmlns:a16="http://schemas.microsoft.com/office/drawing/2014/main" id="{00000000-0008-0000-0300-00004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5" name="Text Box 310">
            <a:extLst>
              <a:ext uri="{FF2B5EF4-FFF2-40B4-BE49-F238E27FC236}">
                <a16:creationId xmlns:a16="http://schemas.microsoft.com/office/drawing/2014/main" id="{00000000-0008-0000-0300-00004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6" name="Text Box 311">
            <a:extLst>
              <a:ext uri="{FF2B5EF4-FFF2-40B4-BE49-F238E27FC236}">
                <a16:creationId xmlns:a16="http://schemas.microsoft.com/office/drawing/2014/main" id="{00000000-0008-0000-03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7" name="Text Box 312">
            <a:extLst>
              <a:ext uri="{FF2B5EF4-FFF2-40B4-BE49-F238E27FC236}">
                <a16:creationId xmlns:a16="http://schemas.microsoft.com/office/drawing/2014/main" id="{00000000-0008-0000-0300-00004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68" name="Line 313">
            <a:extLst>
              <a:ext uri="{FF2B5EF4-FFF2-40B4-BE49-F238E27FC236}">
                <a16:creationId xmlns:a16="http://schemas.microsoft.com/office/drawing/2014/main" id="{00000000-0008-0000-03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75\Desktop\USB_Yamada\3&#27425;&#36899;&#31435;\3&#27425;_&#12414;&#12392;&#12417;\3H_Elip-T_&#20253;&#36948;Z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75\Desktop\&#38598;&#20013;&#23450;&#25968;&#12501;&#12451;&#12523;&#12479;&#12471;&#12522;&#12540;&#12474;\7&#27425;&#36899;&#31435;&#12481;&#12455;&#12499;&#12471;&#12455;&#12501;&#65343;LPF\7th_Cheb_DBL_LPF_Type-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it\Desktop\&#38598;&#20013;&#23450;&#25968;&#12501;&#12451;&#12523;&#12479;&#12471;&#12522;&#12540;&#12474;\3&#27425;&#36899;&#31435;&#12481;&#12455;&#12499;&#12471;&#12455;&#12501;_LPF\3&#27425;&#36899;&#31435;&#12481;&#12455;&#12499;&#12471;&#12455;&#12501;&#65343;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とグラフ"/>
      <sheetName val="計算処理部"/>
      <sheetName val="計算理論"/>
      <sheetName val="E系列"/>
    </sheetNames>
    <sheetDataSet>
      <sheetData sheetId="0">
        <row r="4">
          <cell r="C4">
            <v>1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部"/>
      <sheetName val="演算処理"/>
      <sheetName val="E系列丸め"/>
    </sheetNames>
    <sheetDataSet>
      <sheetData sheetId="0">
        <row r="4">
          <cell r="C4">
            <v>1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E系列変換"/>
      <sheetName val="演算部"/>
    </sheetNames>
    <sheetDataSet>
      <sheetData sheetId="0"/>
      <sheetData sheetId="1"/>
      <sheetData sheetId="2">
        <row r="33">
          <cell r="AQ33">
            <v>0.1</v>
          </cell>
          <cell r="AR33">
            <v>-3.1963550256543113E-3</v>
          </cell>
          <cell r="AW33">
            <v>-50.660504516704393</v>
          </cell>
        </row>
        <row r="34">
          <cell r="AQ34">
            <v>0.12</v>
          </cell>
          <cell r="AR34">
            <v>-4.5595306872138214E-3</v>
          </cell>
          <cell r="AW34">
            <v>-47.542054188984373</v>
          </cell>
        </row>
        <row r="35">
          <cell r="AQ35">
            <v>0.14000000000000001</v>
          </cell>
          <cell r="AR35">
            <v>-6.1367390838461527E-3</v>
          </cell>
          <cell r="AW35">
            <v>-44.922047688999449</v>
          </cell>
        </row>
        <row r="36">
          <cell r="AQ36">
            <v>0.16</v>
          </cell>
          <cell r="AR36">
            <v>-7.9113252283644474E-3</v>
          </cell>
          <cell r="AW36">
            <v>-42.669406823892864</v>
          </cell>
        </row>
        <row r="37">
          <cell r="AQ37">
            <v>0.18</v>
          </cell>
          <cell r="AR37">
            <v>-9.8642693528779562E-3</v>
          </cell>
          <cell r="AW37">
            <v>-40.699645365446131</v>
          </cell>
        </row>
        <row r="38">
          <cell r="AQ38">
            <v>0.2</v>
          </cell>
          <cell r="AR38">
            <v>-1.1974274071982038E-2</v>
          </cell>
          <cell r="AW38">
            <v>-38.955145759010477</v>
          </cell>
        </row>
        <row r="39">
          <cell r="AQ39">
            <v>0.22</v>
          </cell>
          <cell r="AR39">
            <v>-1.4217865014365385E-2</v>
          </cell>
          <cell r="AW39">
            <v>-37.394888875894111</v>
          </cell>
        </row>
        <row r="40">
          <cell r="AQ40">
            <v>0.24</v>
          </cell>
          <cell r="AR40">
            <v>-1.6569505770798069E-2</v>
          </cell>
          <cell r="AW40">
            <v>-35.988673986604539</v>
          </cell>
        </row>
        <row r="41">
          <cell r="AQ41">
            <v>0.26</v>
          </cell>
          <cell r="AR41">
            <v>-1.900172820157605E-2</v>
          </cell>
          <cell r="AW41">
            <v>-34.713662983329101</v>
          </cell>
        </row>
        <row r="42">
          <cell r="AQ42">
            <v>0.28000000000000003</v>
          </cell>
          <cell r="AR42">
            <v>-2.1485279376631229E-2</v>
          </cell>
          <cell r="AW42">
            <v>-33.552211899639246</v>
          </cell>
        </row>
        <row r="43">
          <cell r="AQ43">
            <v>0.3</v>
          </cell>
          <cell r="AR43">
            <v>-2.3989286692351584E-2</v>
          </cell>
          <cell r="AW43">
            <v>-32.490455646712995</v>
          </cell>
        </row>
        <row r="44">
          <cell r="AQ44">
            <v>0.32</v>
          </cell>
          <cell r="AR44">
            <v>-2.6481443026755133E-2</v>
          </cell>
          <cell r="AW44">
            <v>-31.517354086805543</v>
          </cell>
        </row>
        <row r="45">
          <cell r="AQ45">
            <v>0.34</v>
          </cell>
          <cell r="AR45">
            <v>-2.8928214166475102E-2</v>
          </cell>
          <cell r="AW45">
            <v>-30.624031920440427</v>
          </cell>
        </row>
        <row r="46">
          <cell r="AQ46">
            <v>0.36</v>
          </cell>
          <cell r="AR46">
            <v>-3.1295071172730192E-2</v>
          </cell>
          <cell r="AW46">
            <v>-29.803312222458725</v>
          </cell>
        </row>
        <row r="47">
          <cell r="AQ47">
            <v>0.38</v>
          </cell>
          <cell r="AR47">
            <v>-3.3546750858561875E-2</v>
          </cell>
          <cell r="AW47">
            <v>-29.049381657212333</v>
          </cell>
        </row>
        <row r="48">
          <cell r="AQ48">
            <v>0.4</v>
          </cell>
          <cell r="AR48">
            <v>-3.5647548136421452E-2</v>
          </cell>
          <cell r="AW48">
            <v>-28.357547951000377</v>
          </cell>
        </row>
        <row r="49">
          <cell r="AQ49">
            <v>0.42</v>
          </cell>
          <cell r="AR49">
            <v>-3.7561644675542696E-2</v>
          </cell>
          <cell r="AW49">
            <v>-27.724064010011496</v>
          </cell>
        </row>
        <row r="50">
          <cell r="AQ50">
            <v>0.44</v>
          </cell>
          <cell r="AR50">
            <v>-3.9253479096022635E-2</v>
          </cell>
          <cell r="AW50">
            <v>-27.146001841131891</v>
          </cell>
        </row>
        <row r="51">
          <cell r="AQ51">
            <v>0.46</v>
          </cell>
          <cell r="AR51">
            <v>-4.0688164836262045E-2</v>
          </cell>
          <cell r="AW51">
            <v>-26.621165224109319</v>
          </cell>
        </row>
        <row r="52">
          <cell r="AQ52">
            <v>0.48</v>
          </cell>
          <cell r="AR52">
            <v>-4.1831962879322608E-2</v>
          </cell>
          <cell r="AW52">
            <v>-26.148034099681979</v>
          </cell>
        </row>
        <row r="53">
          <cell r="AQ53">
            <v>0.5</v>
          </cell>
          <cell r="AR53">
            <v>-4.265281773098778E-2</v>
          </cell>
          <cell r="AW53">
            <v>-25.725736619767222</v>
          </cell>
        </row>
        <row r="54">
          <cell r="AQ54">
            <v>0.52</v>
          </cell>
          <cell r="AR54">
            <v>-4.3120966428244589E-2</v>
          </cell>
          <cell r="AW54">
            <v>-25.354047247044864</v>
          </cell>
        </row>
        <row r="55">
          <cell r="AQ55">
            <v>0.54</v>
          </cell>
          <cell r="AR55">
            <v>-4.3209631943989482E-2</v>
          </cell>
          <cell r="AW55">
            <v>-25.033411569801956</v>
          </cell>
        </row>
        <row r="56">
          <cell r="AQ56">
            <v>0.56000000000000005</v>
          </cell>
          <cell r="AR56">
            <v>-4.2895814165311193E-2</v>
          </cell>
          <cell r="AW56">
            <v>-24.765000965674236</v>
          </cell>
        </row>
        <row r="57">
          <cell r="AQ57">
            <v>0.57999999999999996</v>
          </cell>
          <cell r="AR57">
            <v>-4.2161193682392246E-2</v>
          </cell>
          <cell r="AW57">
            <v>-24.550803316831256</v>
          </cell>
        </row>
        <row r="58">
          <cell r="AQ58">
            <v>0.6</v>
          </cell>
          <cell r="AR58">
            <v>-4.099316595537017E-2</v>
          </cell>
          <cell r="AW58">
            <v>-24.393760231392999</v>
          </cell>
        </row>
        <row r="59">
          <cell r="AQ59">
            <v>0.62</v>
          </cell>
          <cell r="AR59">
            <v>-3.9386026047046635E-2</v>
          </cell>
          <cell r="AW59">
            <v>-24.29796759321048</v>
          </cell>
        </row>
        <row r="60">
          <cell r="AQ60">
            <v>0.64</v>
          </cell>
          <cell r="AR60">
            <v>-3.734232703349686E-2</v>
          </cell>
          <cell r="AW60">
            <v>-24.268966357174481</v>
          </cell>
        </row>
        <row r="61">
          <cell r="AQ61">
            <v>0.66</v>
          </cell>
          <cell r="AR61">
            <v>-3.4874438434870376E-2</v>
          </cell>
          <cell r="AW61">
            <v>-24.314167283143849</v>
          </cell>
        </row>
        <row r="62">
          <cell r="AQ62">
            <v>0.68</v>
          </cell>
          <cell r="AR62">
            <v>-3.2006334531639043E-2</v>
          </cell>
          <cell r="AW62">
            <v>-24.443482445276086</v>
          </cell>
        </row>
        <row r="63">
          <cell r="AQ63">
            <v>0.7</v>
          </cell>
          <cell r="AR63">
            <v>-2.8775646206865135E-2</v>
          </cell>
          <cell r="AW63">
            <v>-24.670289399949649</v>
          </cell>
        </row>
        <row r="64">
          <cell r="AQ64">
            <v>0.72</v>
          </cell>
          <cell r="AR64">
            <v>-2.5236013906277707E-2</v>
          </cell>
          <cell r="AW64">
            <v>-25.012955645908633</v>
          </cell>
        </row>
        <row r="65">
          <cell r="AQ65">
            <v>0.74</v>
          </cell>
          <cell r="AR65">
            <v>-2.1459783303987848E-2</v>
          </cell>
          <cell r="AW65">
            <v>-25.497358555067663</v>
          </cell>
        </row>
        <row r="66">
          <cell r="AQ66">
            <v>0.76</v>
          </cell>
          <cell r="AR66">
            <v>-1.7541089096142964E-2</v>
          </cell>
          <cell r="AW66">
            <v>-26.161291958099863</v>
          </cell>
        </row>
        <row r="67">
          <cell r="AQ67">
            <v>0.78</v>
          </cell>
          <cell r="AR67">
            <v>-1.3599375708738008E-2</v>
          </cell>
          <cell r="AW67">
            <v>-27.062749697905559</v>
          </cell>
        </row>
        <row r="68">
          <cell r="AQ68">
            <v>0.8</v>
          </cell>
          <cell r="AR68">
            <v>-9.7834061497306148E-3</v>
          </cell>
          <cell r="AW68">
            <v>-28.297062180881781</v>
          </cell>
        </row>
        <row r="69">
          <cell r="AQ69">
            <v>0.82</v>
          </cell>
          <cell r="AR69">
            <v>-6.2758111276041322E-3</v>
          </cell>
          <cell r="AW69">
            <v>-30.037399388265182</v>
          </cell>
        </row>
        <row r="70">
          <cell r="AQ70">
            <v>0.84</v>
          </cell>
          <cell r="AR70">
            <v>-3.2982290275931111E-3</v>
          </cell>
          <cell r="AW70">
            <v>-32.651769186647591</v>
          </cell>
        </row>
        <row r="71">
          <cell r="AQ71">
            <v>0.86</v>
          </cell>
          <cell r="AR71">
            <v>-1.1170822146563458E-3</v>
          </cell>
          <cell r="AW71">
            <v>-37.182844501674673</v>
          </cell>
        </row>
        <row r="72">
          <cell r="AQ72">
            <v>0.88</v>
          </cell>
          <cell r="AR72">
            <v>-5.0024885034868445E-5</v>
          </cell>
          <cell r="AW72">
            <v>-50.509950602114849</v>
          </cell>
        </row>
        <row r="73">
          <cell r="AQ73">
            <v>0.9</v>
          </cell>
          <cell r="AR73">
            <v>-4.7308035754650945E-4</v>
          </cell>
          <cell r="AW73">
            <v>-40.599997653675288</v>
          </cell>
        </row>
        <row r="74">
          <cell r="AQ74">
            <v>0.92</v>
          </cell>
          <cell r="AR74">
            <v>-2.8284588558801448E-3</v>
          </cell>
          <cell r="AW74">
            <v>-32.691294295595853</v>
          </cell>
        </row>
        <row r="75">
          <cell r="AQ75">
            <v>0.94</v>
          </cell>
          <cell r="AR75">
            <v>-7.6330075943545871E-3</v>
          </cell>
          <cell r="AW75">
            <v>-28.247761587821415</v>
          </cell>
        </row>
        <row r="76">
          <cell r="AQ76">
            <v>0.96</v>
          </cell>
          <cell r="AR76">
            <v>-1.5487190074218733E-2</v>
          </cell>
          <cell r="AW76">
            <v>-25.054056274425875</v>
          </cell>
        </row>
        <row r="77">
          <cell r="AQ77">
            <v>0.98</v>
          </cell>
          <cell r="AR77">
            <v>-2.7084417505870099E-2</v>
          </cell>
          <cell r="AW77">
            <v>-22.517560180072209</v>
          </cell>
        </row>
        <row r="78">
          <cell r="AQ78">
            <v>1</v>
          </cell>
          <cell r="AR78">
            <v>-4.3220459062885005E-2</v>
          </cell>
          <cell r="AW78">
            <v>-20.391654670171292</v>
          </cell>
        </row>
        <row r="79">
          <cell r="AQ79">
            <v>1.02</v>
          </cell>
          <cell r="AR79">
            <v>-6.4802537146809391E-2</v>
          </cell>
          <cell r="AW79">
            <v>-18.550340451502148</v>
          </cell>
        </row>
        <row r="80">
          <cell r="AQ80">
            <v>1.04</v>
          </cell>
          <cell r="AR80">
            <v>-9.2857569068685933E-2</v>
          </cell>
          <cell r="AW80">
            <v>-16.921065316278437</v>
          </cell>
        </row>
        <row r="81">
          <cell r="AQ81">
            <v>1.06</v>
          </cell>
          <cell r="AR81">
            <v>-0.12853885136968507</v>
          </cell>
          <cell r="AW81">
            <v>-15.458819402307363</v>
          </cell>
        </row>
        <row r="82">
          <cell r="AQ82">
            <v>1.08</v>
          </cell>
          <cell r="AR82">
            <v>-0.17313030703087526</v>
          </cell>
          <cell r="AW82">
            <v>-14.134437464813018</v>
          </cell>
        </row>
        <row r="83">
          <cell r="AQ83">
            <v>1.1000000000000001</v>
          </cell>
          <cell r="AR83">
            <v>-0.22804724672113846</v>
          </cell>
          <cell r="AW83">
            <v>-12.928742198913309</v>
          </cell>
        </row>
        <row r="84">
          <cell r="AQ84">
            <v>1.1200000000000001</v>
          </cell>
          <cell r="AR84">
            <v>-0.29483246070416397</v>
          </cell>
          <cell r="AW84">
            <v>-11.829416959425052</v>
          </cell>
        </row>
        <row r="85">
          <cell r="AQ85">
            <v>1.1399999999999999</v>
          </cell>
          <cell r="AR85">
            <v>-0.37514639670895417</v>
          </cell>
          <cell r="AW85">
            <v>-10.82928568120332</v>
          </cell>
        </row>
        <row r="86">
          <cell r="AQ86">
            <v>1.1599999999999999</v>
          </cell>
          <cell r="AR86">
            <v>-0.47075023906694813</v>
          </cell>
          <cell r="AW86">
            <v>-9.9253691355376858</v>
          </cell>
        </row>
        <row r="87">
          <cell r="AQ87">
            <v>1.18</v>
          </cell>
          <cell r="AR87">
            <v>-0.58348093796071998</v>
          </cell>
          <cell r="AW87">
            <v>-9.1183668428702447</v>
          </cell>
        </row>
        <row r="88">
          <cell r="AQ88">
            <v>1.2</v>
          </cell>
          <cell r="AR88">
            <v>-0.71521769060138951</v>
          </cell>
          <cell r="AW88">
            <v>-8.4123105550114889</v>
          </cell>
        </row>
        <row r="89">
          <cell r="AQ89">
            <v>1.22</v>
          </cell>
          <cell r="AR89">
            <v>-0.86784007234443816</v>
          </cell>
          <cell r="AW89">
            <v>-7.8141350611312426</v>
          </cell>
        </row>
        <row r="90">
          <cell r="AQ90">
            <v>1.24</v>
          </cell>
          <cell r="AR90">
            <v>-1.0431789378488308</v>
          </cell>
          <cell r="AW90">
            <v>-7.3328740954227438</v>
          </cell>
        </row>
        <row r="91">
          <cell r="AQ91">
            <v>1.26</v>
          </cell>
          <cell r="AR91">
            <v>-1.2429622847784476</v>
          </cell>
          <cell r="AW91">
            <v>-6.9782067886338304</v>
          </cell>
        </row>
        <row r="92">
          <cell r="AQ92">
            <v>1.28</v>
          </cell>
          <cell r="AR92">
            <v>-1.4687593539527768</v>
          </cell>
          <cell r="AW92">
            <v>-6.758294973391596</v>
          </cell>
        </row>
        <row r="93">
          <cell r="AQ93">
            <v>1.3</v>
          </cell>
          <cell r="AR93">
            <v>-1.7219271343624301</v>
          </cell>
          <cell r="AW93">
            <v>-6.6773358763824264</v>
          </cell>
        </row>
        <row r="94">
          <cell r="AQ94">
            <v>1.3069999999999999</v>
          </cell>
          <cell r="AR94">
            <v>-1.8172140027568462</v>
          </cell>
          <cell r="AW94">
            <v>-6.6817267112550809</v>
          </cell>
        </row>
        <row r="95">
          <cell r="AQ95">
            <v>1.34</v>
          </cell>
          <cell r="AR95">
            <v>-2.3144745796121917</v>
          </cell>
          <cell r="AW95">
            <v>-6.9200485345028682</v>
          </cell>
        </row>
        <row r="96">
          <cell r="AQ96">
            <v>1.36</v>
          </cell>
          <cell r="AR96">
            <v>-2.6551510707533117</v>
          </cell>
          <cell r="AW96">
            <v>-7.2241746849960364</v>
          </cell>
        </row>
        <row r="97">
          <cell r="AQ97">
            <v>1.38</v>
          </cell>
          <cell r="AR97">
            <v>-3.025771099927784</v>
          </cell>
          <cell r="AW97">
            <v>-7.6321330774031289</v>
          </cell>
        </row>
        <row r="98">
          <cell r="AQ98">
            <v>1.4</v>
          </cell>
          <cell r="AR98">
            <v>-3.4262151277031889</v>
          </cell>
          <cell r="AW98">
            <v>-8.1302534473477657</v>
          </cell>
        </row>
        <row r="99">
          <cell r="AQ99">
            <v>1.42</v>
          </cell>
          <cell r="AR99">
            <v>-3.8561007847662854</v>
          </cell>
          <cell r="AW99">
            <v>-8.7068114101774015</v>
          </cell>
        </row>
        <row r="100">
          <cell r="AQ100">
            <v>1.44</v>
          </cell>
          <cell r="AR100">
            <v>-4.3148317615930623</v>
          </cell>
          <cell r="AW100">
            <v>-9.3528213476590807</v>
          </cell>
        </row>
        <row r="101">
          <cell r="AQ101">
            <v>1.46</v>
          </cell>
          <cell r="AR101">
            <v>-4.801657223714491</v>
          </cell>
          <cell r="AW101">
            <v>-10.062264173368551</v>
          </cell>
        </row>
        <row r="102">
          <cell r="AQ102">
            <v>1.48</v>
          </cell>
          <cell r="AR102">
            <v>-5.3157373395010845</v>
          </cell>
          <cell r="AW102">
            <v>-10.832042144144383</v>
          </cell>
        </row>
        <row r="103">
          <cell r="AQ103">
            <v>1.5</v>
          </cell>
          <cell r="AR103">
            <v>-5.8562107190103641</v>
          </cell>
          <cell r="AW103">
            <v>-11.661881934857663</v>
          </cell>
        </row>
        <row r="104">
          <cell r="AQ104">
            <v>1.52</v>
          </cell>
          <cell r="AR104">
            <v>-6.422260311203468</v>
          </cell>
          <cell r="AW104">
            <v>-12.554329221500797</v>
          </cell>
        </row>
        <row r="105">
          <cell r="AQ105">
            <v>1.54</v>
          </cell>
          <cell r="AR105">
            <v>-7.0131753962120582</v>
          </cell>
          <cell r="AW105">
            <v>-13.514935180991667</v>
          </cell>
        </row>
        <row r="106">
          <cell r="AQ106">
            <v>1.56</v>
          </cell>
          <cell r="AR106">
            <v>-7.6284085344918466</v>
          </cell>
          <cell r="AW106">
            <v>-14.552735687919512</v>
          </cell>
        </row>
        <row r="107">
          <cell r="AQ107">
            <v>1.58</v>
          </cell>
          <cell r="AR107">
            <v>-8.2676275316062391</v>
          </cell>
          <cell r="AW107">
            <v>-15.681172870424103</v>
          </cell>
        </row>
        <row r="108">
          <cell r="AQ108">
            <v>1.6</v>
          </cell>
          <cell r="AR108">
            <v>-8.9307635495860325</v>
          </cell>
          <cell r="AW108">
            <v>-16.919729728920125</v>
          </cell>
        </row>
        <row r="109">
          <cell r="AQ109">
            <v>1.62</v>
          </cell>
          <cell r="AR109">
            <v>-9.618057419997033</v>
          </cell>
          <cell r="AW109">
            <v>-18.296812178139895</v>
          </cell>
        </row>
        <row r="110">
          <cell r="AQ110">
            <v>1.64</v>
          </cell>
          <cell r="AR110">
            <v>-10.330107032125547</v>
          </cell>
          <cell r="AW110">
            <v>-19.855011555597986</v>
          </cell>
        </row>
        <row r="111">
          <cell r="AQ111">
            <v>1.66</v>
          </cell>
          <cell r="AR111">
            <v>-11.067919478553719</v>
          </cell>
          <cell r="AW111">
            <v>-21.661374138243868</v>
          </cell>
        </row>
        <row r="112">
          <cell r="AQ112">
            <v>1.68</v>
          </cell>
          <cell r="AR112">
            <v>-11.832972585408385</v>
          </cell>
          <cell r="AW112">
            <v>-23.829550694340618</v>
          </cell>
        </row>
        <row r="113">
          <cell r="AQ113">
            <v>1.7</v>
          </cell>
          <cell r="AR113">
            <v>-12.62729173844852</v>
          </cell>
          <cell r="AW113">
            <v>-26.575177139215349</v>
          </cell>
        </row>
        <row r="114">
          <cell r="AQ114">
            <v>1.72</v>
          </cell>
          <cell r="AR114">
            <v>-13.453549828483373</v>
          </cell>
          <cell r="AW114">
            <v>-30.390800371807156</v>
          </cell>
        </row>
        <row r="115">
          <cell r="AQ115">
            <v>1.74</v>
          </cell>
          <cell r="AR115">
            <v>-14.315201121329778</v>
          </cell>
          <cell r="AW115">
            <v>-36.907892162165005</v>
          </cell>
        </row>
        <row r="116">
          <cell r="AQ116">
            <v>1.76</v>
          </cell>
          <cell r="AR116">
            <v>-15.216664626512681</v>
          </cell>
          <cell r="AW116">
            <v>-59.99307012381913</v>
          </cell>
        </row>
        <row r="117">
          <cell r="AQ117">
            <v>1.78</v>
          </cell>
          <cell r="AR117">
            <v>-16.163580332525804</v>
          </cell>
          <cell r="AW117">
            <v>-36.116003551613581</v>
          </cell>
        </row>
        <row r="118">
          <cell r="AQ118">
            <v>1.8</v>
          </cell>
          <cell r="AR118">
            <v>-17.163174733219819</v>
          </cell>
          <cell r="AW118">
            <v>-30.551987783797813</v>
          </cell>
        </row>
        <row r="119">
          <cell r="AQ119">
            <v>1.82</v>
          </cell>
          <cell r="AR119">
            <v>-18.224794628701488</v>
          </cell>
          <cell r="AW119">
            <v>-27.3008286638877</v>
          </cell>
        </row>
        <row r="120">
          <cell r="AQ120">
            <v>1.84</v>
          </cell>
          <cell r="AR120">
            <v>-19.360708665874689</v>
          </cell>
          <cell r="AW120">
            <v>-25.022462882886497</v>
          </cell>
        </row>
        <row r="121">
          <cell r="AQ121">
            <v>1.86</v>
          </cell>
          <cell r="AR121">
            <v>-20.587352143053881</v>
          </cell>
          <cell r="AW121">
            <v>-23.282290065663048</v>
          </cell>
        </row>
        <row r="122">
          <cell r="AQ122">
            <v>1.88</v>
          </cell>
          <cell r="AR122">
            <v>-21.927341656899696</v>
          </cell>
          <cell r="AW122">
            <v>-21.883747993958799</v>
          </cell>
        </row>
        <row r="123">
          <cell r="AQ123">
            <v>1.9</v>
          </cell>
          <cell r="AR123">
            <v>-23.412907104883367</v>
          </cell>
          <cell r="AW123">
            <v>-20.721063442350619</v>
          </cell>
        </row>
        <row r="124">
          <cell r="AQ124">
            <v>1.92</v>
          </cell>
          <cell r="AR124">
            <v>-25.09212985919007</v>
          </cell>
          <cell r="AW124">
            <v>-19.730750244432929</v>
          </cell>
        </row>
        <row r="125">
          <cell r="AQ125">
            <v>1.94</v>
          </cell>
          <cell r="AR125">
            <v>-27.041280406847381</v>
          </cell>
          <cell r="AW125">
            <v>-18.871711819071479</v>
          </cell>
        </row>
        <row r="126">
          <cell r="AQ126">
            <v>1.96</v>
          </cell>
          <cell r="AR126">
            <v>-29.392182355027984</v>
          </cell>
          <cell r="AW126">
            <v>-18.115824174764338</v>
          </cell>
        </row>
        <row r="127">
          <cell r="AQ127">
            <v>1.98</v>
          </cell>
          <cell r="AR127">
            <v>-32.403855978866844</v>
          </cell>
          <cell r="AW127">
            <v>-17.443001817370874</v>
          </cell>
        </row>
        <row r="128">
          <cell r="AQ128">
            <v>2</v>
          </cell>
          <cell r="AR128">
            <v>-36.707767436467535</v>
          </cell>
          <cell r="AW128">
            <v>-16.838406789007049</v>
          </cell>
        </row>
        <row r="129">
          <cell r="AQ129">
            <v>2.02</v>
          </cell>
          <cell r="AR129">
            <v>-44.770636432407109</v>
          </cell>
          <cell r="AW129">
            <v>-16.290772489703183</v>
          </cell>
        </row>
        <row r="130">
          <cell r="AQ130">
            <v>2.04</v>
          </cell>
          <cell r="AR130">
            <v>-51.839015116035618</v>
          </cell>
          <cell r="AW130">
            <v>-15.791347236879501</v>
          </cell>
        </row>
        <row r="131">
          <cell r="AQ131">
            <v>2.06</v>
          </cell>
          <cell r="AR131">
            <v>-39.642839849705076</v>
          </cell>
          <cell r="AW131">
            <v>-15.333201423202675</v>
          </cell>
        </row>
        <row r="132">
          <cell r="AQ132">
            <v>2.08</v>
          </cell>
          <cell r="AR132">
            <v>-34.973503820547037</v>
          </cell>
          <cell r="AW132">
            <v>-14.910757727584267</v>
          </cell>
        </row>
        <row r="133">
          <cell r="AQ133">
            <v>2.1</v>
          </cell>
          <cell r="AR133">
            <v>-32.097836422977736</v>
          </cell>
          <cell r="AW133">
            <v>-14.519463401021429</v>
          </cell>
        </row>
        <row r="134">
          <cell r="AQ134">
            <v>2.12</v>
          </cell>
          <cell r="AR134">
            <v>-30.048733654785114</v>
          </cell>
          <cell r="AW134">
            <v>-14.155556001863035</v>
          </cell>
        </row>
        <row r="135">
          <cell r="AQ135">
            <v>2.14</v>
          </cell>
          <cell r="AR135">
            <v>-28.476529420556655</v>
          </cell>
          <cell r="AW135">
            <v>-13.815892329038753</v>
          </cell>
        </row>
        <row r="136">
          <cell r="AQ136">
            <v>2.16</v>
          </cell>
          <cell r="AR136">
            <v>-27.214633684781219</v>
          </cell>
          <cell r="AW136">
            <v>-13.497821145192162</v>
          </cell>
        </row>
        <row r="137">
          <cell r="AQ137">
            <v>2.1800000000000002</v>
          </cell>
          <cell r="AR137">
            <v>-26.170540897349355</v>
          </cell>
          <cell r="AW137">
            <v>-13.199086898270666</v>
          </cell>
        </row>
        <row r="138">
          <cell r="AQ138">
            <v>2.2000000000000002</v>
          </cell>
          <cell r="AR138">
            <v>-25.287531564191461</v>
          </cell>
          <cell r="AW138">
            <v>-12.917755807804072</v>
          </cell>
        </row>
        <row r="139">
          <cell r="AQ139">
            <v>2.2200000000000002</v>
          </cell>
          <cell r="AR139">
            <v>-24.528312777892204</v>
          </cell>
          <cell r="AW139">
            <v>-12.652158363477351</v>
          </cell>
        </row>
        <row r="140">
          <cell r="AQ140">
            <v>2.2400000000000002</v>
          </cell>
          <cell r="AR140">
            <v>-23.867055454937706</v>
          </cell>
          <cell r="AW140">
            <v>-12.400844053467321</v>
          </cell>
        </row>
        <row r="141">
          <cell r="AQ141">
            <v>2.2599999999999998</v>
          </cell>
          <cell r="AR141">
            <v>-23.285134753335015</v>
          </cell>
          <cell r="AW141">
            <v>-12.162545332826225</v>
          </cell>
        </row>
        <row r="142">
          <cell r="AQ142">
            <v>2.2799999999999998</v>
          </cell>
          <cell r="AR142">
            <v>-22.768681733333022</v>
          </cell>
          <cell r="AW142">
            <v>-11.93614866137527</v>
          </cell>
        </row>
        <row r="143">
          <cell r="AQ143">
            <v>2.2999999999999998</v>
          </cell>
          <cell r="AR143">
            <v>-22.307094040082823</v>
          </cell>
          <cell r="AW143">
            <v>-11.72067101285035</v>
          </cell>
        </row>
        <row r="144">
          <cell r="AQ144">
            <v>2.3199999999999998</v>
          </cell>
          <cell r="AR144">
            <v>-21.892087376910073</v>
          </cell>
          <cell r="AW144">
            <v>-11.515240663116192</v>
          </cell>
        </row>
        <row r="145">
          <cell r="AQ145">
            <v>2.34</v>
          </cell>
          <cell r="AR145">
            <v>-21.517067988390522</v>
          </cell>
          <cell r="AW145">
            <v>-11.319081357547379</v>
          </cell>
        </row>
        <row r="146">
          <cell r="AQ146">
            <v>2.36</v>
          </cell>
          <cell r="AR146">
            <v>-21.176704004204087</v>
          </cell>
          <cell r="AW146">
            <v>-11.131499170830455</v>
          </cell>
        </row>
        <row r="147">
          <cell r="AQ147">
            <v>2.38</v>
          </cell>
          <cell r="AR147">
            <v>-20.866624504100528</v>
          </cell>
          <cell r="AW147">
            <v>-10.951871529785638</v>
          </cell>
        </row>
        <row r="148">
          <cell r="AQ148">
            <v>2.4</v>
          </cell>
          <cell r="AR148">
            <v>-20.583203193287694</v>
          </cell>
          <cell r="AW148">
            <v>-10.779637987260536</v>
          </cell>
        </row>
        <row r="149">
          <cell r="AQ149">
            <v>2.42</v>
          </cell>
          <cell r="AR149">
            <v>-20.323399654933088</v>
          </cell>
          <cell r="AW149">
            <v>-10.614292423741833</v>
          </cell>
        </row>
        <row r="150">
          <cell r="AQ150">
            <v>2.44</v>
          </cell>
          <cell r="AR150">
            <v>-20.084640716529137</v>
          </cell>
          <cell r="AW150">
            <v>-10.455376420804512</v>
          </cell>
        </row>
        <row r="151">
          <cell r="AQ151">
            <v>2.46</v>
          </cell>
          <cell r="AR151">
            <v>-19.86473035056515</v>
          </cell>
          <cell r="AW151">
            <v>-10.302473602372842</v>
          </cell>
        </row>
        <row r="152">
          <cell r="AQ152">
            <v>2.48</v>
          </cell>
          <cell r="AR152">
            <v>-19.661780251663103</v>
          </cell>
          <cell r="AW152">
            <v>-10.155204779956751</v>
          </cell>
        </row>
        <row r="153">
          <cell r="AQ153">
            <v>2.5</v>
          </cell>
          <cell r="AR153">
            <v>-19.474155646708926</v>
          </cell>
          <cell r="AW153">
            <v>-10.013223769421625</v>
          </cell>
        </row>
        <row r="154">
          <cell r="AQ154">
            <v>2.52</v>
          </cell>
          <cell r="AR154">
            <v>-19.300432496542353</v>
          </cell>
          <cell r="AW154">
            <v>-9.8762137715579676</v>
          </cell>
        </row>
        <row r="155">
          <cell r="AQ155">
            <v>2.54</v>
          </cell>
          <cell r="AR155">
            <v>-19.13936333258598</v>
          </cell>
          <cell r="AW155">
            <v>-9.7438842282986151</v>
          </cell>
        </row>
        <row r="156">
          <cell r="AQ156">
            <v>2.56</v>
          </cell>
          <cell r="AR156">
            <v>-18.989849719997284</v>
          </cell>
          <cell r="AW156">
            <v>-9.6159680820525342</v>
          </cell>
        </row>
        <row r="157">
          <cell r="AQ157">
            <v>2.58</v>
          </cell>
          <cell r="AR157">
            <v>-18.850919863655328</v>
          </cell>
          <cell r="AW157">
            <v>-9.4922193781638153</v>
          </cell>
        </row>
        <row r="158">
          <cell r="AQ158">
            <v>2.6</v>
          </cell>
          <cell r="AR158">
            <v>-18.72171024694827</v>
          </cell>
          <cell r="AW158">
            <v>-9.3724111606294294</v>
          </cell>
        </row>
        <row r="159">
          <cell r="AQ159">
            <v>2.62</v>
          </cell>
          <cell r="AR159">
            <v>-18.601450463150236</v>
          </cell>
          <cell r="AW159">
            <v>-9.2563336194306274</v>
          </cell>
        </row>
        <row r="160">
          <cell r="AQ160">
            <v>2.64</v>
          </cell>
          <cell r="AR160">
            <v>-18.489450596542007</v>
          </cell>
          <cell r="AW160">
            <v>-9.1437924545432061</v>
          </cell>
        </row>
        <row r="161">
          <cell r="AQ161">
            <v>2.66</v>
          </cell>
          <cell r="AR161">
            <v>-18.385090656522205</v>
          </cell>
          <cell r="AW161">
            <v>-9.0346074271968693</v>
          </cell>
        </row>
        <row r="162">
          <cell r="AQ162">
            <v>2.68</v>
          </cell>
          <cell r="AR162">
            <v>-18.287811677290509</v>
          </cell>
          <cell r="AW162">
            <v>-8.9286110734913215</v>
          </cell>
        </row>
        <row r="163">
          <cell r="AQ163">
            <v>2.7</v>
          </cell>
          <cell r="AR163">
            <v>-18.19710817835179</v>
          </cell>
          <cell r="AW163">
            <v>-8.8256475592338184</v>
          </cell>
        </row>
        <row r="164">
          <cell r="AQ164">
            <v>2.72</v>
          </cell>
          <cell r="AR164">
            <v>-18.112521744191174</v>
          </cell>
          <cell r="AW164">
            <v>-8.7255716579871709</v>
          </cell>
        </row>
        <row r="165">
          <cell r="AQ165">
            <v>2.74</v>
          </cell>
          <cell r="AR165">
            <v>-18.033635530067471</v>
          </cell>
          <cell r="AW165">
            <v>-8.6282478369258957</v>
          </cell>
        </row>
        <row r="166">
          <cell r="AQ166">
            <v>2.76</v>
          </cell>
          <cell r="AR166">
            <v>-17.960069538610963</v>
          </cell>
          <cell r="AW166">
            <v>-8.5335494372853908</v>
          </cell>
        </row>
        <row r="167">
          <cell r="AQ167">
            <v>2.78</v>
          </cell>
          <cell r="AR167">
            <v>-17.89147654144865</v>
          </cell>
          <cell r="AW167">
            <v>-8.4413579380290287</v>
          </cell>
        </row>
        <row r="168">
          <cell r="AQ168">
            <v>2.8</v>
          </cell>
          <cell r="AR168">
            <v>-17.827538543367112</v>
          </cell>
          <cell r="AW168">
            <v>-8.3515622929122664</v>
          </cell>
        </row>
        <row r="169">
          <cell r="AQ169">
            <v>2.82</v>
          </cell>
          <cell r="AR169">
            <v>-17.767963705010374</v>
          </cell>
          <cell r="AW169">
            <v>-8.2640583324397241</v>
          </cell>
        </row>
        <row r="170">
          <cell r="AQ170">
            <v>2.84</v>
          </cell>
          <cell r="AR170">
            <v>-17.712483654882707</v>
          </cell>
          <cell r="AW170">
            <v>-8.1787482233309046</v>
          </cell>
        </row>
        <row r="171">
          <cell r="AQ171">
            <v>2.86</v>
          </cell>
          <cell r="AR171">
            <v>-17.660851133303332</v>
          </cell>
          <cell r="AW171">
            <v>-8.0955399790650517</v>
          </cell>
        </row>
        <row r="172">
          <cell r="AQ172">
            <v>2.88</v>
          </cell>
          <cell r="AR172">
            <v>-17.612837920564619</v>
          </cell>
          <cell r="AW172">
            <v>-8.014347015892703</v>
          </cell>
        </row>
        <row r="173">
          <cell r="AQ173">
            <v>2.9</v>
          </cell>
          <cell r="AR173">
            <v>-17.568233009355897</v>
          </cell>
          <cell r="AW173">
            <v>-7.935087749402463</v>
          </cell>
        </row>
        <row r="174">
          <cell r="AQ174">
            <v>2.92</v>
          </cell>
          <cell r="AR174">
            <v>-17.526840987898836</v>
          </cell>
          <cell r="AW174">
            <v>-7.8576852273344979</v>
          </cell>
        </row>
        <row r="175">
          <cell r="AQ175">
            <v>2.94</v>
          </cell>
          <cell r="AR175">
            <v>-17.488480605485506</v>
          </cell>
          <cell r="AW175">
            <v>-7.7820667948527227</v>
          </cell>
        </row>
        <row r="176">
          <cell r="AQ176">
            <v>2.96</v>
          </cell>
          <cell r="AR176">
            <v>-17.45298349643874</v>
          </cell>
          <cell r="AW176">
            <v>-7.7081637889376946</v>
          </cell>
        </row>
        <row r="177">
          <cell r="AQ177">
            <v>2.98</v>
          </cell>
          <cell r="AR177">
            <v>-17.420193042103836</v>
          </cell>
          <cell r="AW177">
            <v>-7.6359112589524578</v>
          </cell>
        </row>
        <row r="178">
          <cell r="AQ178">
            <v>3</v>
          </cell>
          <cell r="AR178">
            <v>-17.389963353469284</v>
          </cell>
          <cell r="AW178">
            <v>-7.5652477107729741</v>
          </cell>
        </row>
        <row r="179">
          <cell r="AQ179">
            <v>3.02</v>
          </cell>
          <cell r="AR179">
            <v>-17.362158359512915</v>
          </cell>
          <cell r="AW179">
            <v>-7.4961148721702973</v>
          </cell>
        </row>
        <row r="180">
          <cell r="AQ180">
            <v>3.04</v>
          </cell>
          <cell r="AR180">
            <v>-17.336650988467579</v>
          </cell>
          <cell r="AW180">
            <v>-7.4284574773898751</v>
          </cell>
        </row>
        <row r="181">
          <cell r="AQ181">
            <v>3.06</v>
          </cell>
          <cell r="AR181">
            <v>-17.313322430967503</v>
          </cell>
          <cell r="AW181">
            <v>-7.362223069099195</v>
          </cell>
        </row>
        <row r="182">
          <cell r="AQ182">
            <v>3.08</v>
          </cell>
          <cell r="AR182">
            <v>-17.292061475530957</v>
          </cell>
          <cell r="AW182">
            <v>-7.2973618160732645</v>
          </cell>
        </row>
        <row r="183">
          <cell r="AQ183">
            <v>3.1</v>
          </cell>
          <cell r="AR183">
            <v>-17.272763908102551</v>
          </cell>
          <cell r="AW183">
            <v>-7.2338263451614493</v>
          </cell>
        </row>
        <row r="184">
          <cell r="AQ184">
            <v>3.12</v>
          </cell>
          <cell r="AR184">
            <v>-17.255331968457998</v>
          </cell>
          <cell r="AW184">
            <v>-7.1715715862325515</v>
          </cell>
        </row>
        <row r="185">
          <cell r="AQ185">
            <v>3.14</v>
          </cell>
          <cell r="AR185">
            <v>-17.239673857195772</v>
          </cell>
          <cell r="AW185">
            <v>-7.1105546289303314</v>
          </cell>
        </row>
        <row r="186">
          <cell r="AQ186">
            <v>3.16</v>
          </cell>
          <cell r="AR186">
            <v>-17.22570328782956</v>
          </cell>
          <cell r="AW186">
            <v>-7.0507345901912117</v>
          </cell>
        </row>
        <row r="187">
          <cell r="AQ187">
            <v>3.18</v>
          </cell>
          <cell r="AR187">
            <v>-17.213339079173863</v>
          </cell>
          <cell r="AW187">
            <v>-6.9920724915817374</v>
          </cell>
        </row>
        <row r="188">
          <cell r="AQ188">
            <v>3.2</v>
          </cell>
          <cell r="AR188">
            <v>-17.202504783799053</v>
          </cell>
          <cell r="AW188">
            <v>-6.9345311456073953</v>
          </cell>
        </row>
        <row r="189">
          <cell r="AQ189">
            <v>3.22</v>
          </cell>
          <cell r="AR189">
            <v>-17.193128348837398</v>
          </cell>
          <cell r="AW189">
            <v>-6.8780750502276797</v>
          </cell>
        </row>
        <row r="190">
          <cell r="AQ190">
            <v>3.24</v>
          </cell>
          <cell r="AR190">
            <v>-17.185141805858166</v>
          </cell>
          <cell r="AW190">
            <v>-6.8226702908866921</v>
          </cell>
        </row>
        <row r="191">
          <cell r="AQ191">
            <v>3.26</v>
          </cell>
          <cell r="AR191">
            <v>-17.178480986909996</v>
          </cell>
          <cell r="AW191">
            <v>-6.7682844494346694</v>
          </cell>
        </row>
        <row r="192">
          <cell r="AQ192">
            <v>3.28</v>
          </cell>
          <cell r="AR192">
            <v>-17.173085264158644</v>
          </cell>
          <cell r="AW192">
            <v>-6.7148865193749767</v>
          </cell>
        </row>
        <row r="193">
          <cell r="AQ193">
            <v>3.3</v>
          </cell>
          <cell r="AR193">
            <v>-17.168897310836726</v>
          </cell>
          <cell r="AW193">
            <v>-6.6624468269238912</v>
          </cell>
        </row>
        <row r="194">
          <cell r="AQ194">
            <v>3.32</v>
          </cell>
          <cell r="AR194">
            <v>-17.165862881473824</v>
          </cell>
          <cell r="AW194">
            <v>-6.6109369574179047</v>
          </cell>
        </row>
        <row r="195">
          <cell r="AQ195">
            <v>3.34</v>
          </cell>
          <cell r="AR195">
            <v>-17.163930609596278</v>
          </cell>
          <cell r="AW195">
            <v>-6.5603296866455532</v>
          </cell>
        </row>
        <row r="196">
          <cell r="AQ196">
            <v>3.36</v>
          </cell>
          <cell r="AR196">
            <v>-17.163051821279904</v>
          </cell>
          <cell r="AW196">
            <v>-6.5105989167190792</v>
          </cell>
        </row>
        <row r="197">
          <cell r="AQ197">
            <v>3.38</v>
          </cell>
          <cell r="AR197">
            <v>-17.163180363109337</v>
          </cell>
          <cell r="AW197">
            <v>-6.4617196161352641</v>
          </cell>
        </row>
        <row r="198">
          <cell r="AQ198">
            <v>3.4</v>
          </cell>
          <cell r="AR198">
            <v>-17.164272443248329</v>
          </cell>
          <cell r="AW198">
            <v>-6.4136677637058082</v>
          </cell>
        </row>
        <row r="199">
          <cell r="AQ199">
            <v>3.42</v>
          </cell>
          <cell r="AR199">
            <v>-17.166286484458077</v>
          </cell>
          <cell r="AW199">
            <v>-6.3664202960652929</v>
          </cell>
        </row>
        <row r="200">
          <cell r="AQ200">
            <v>3.44</v>
          </cell>
          <cell r="AR200">
            <v>-17.169182988018289</v>
          </cell>
          <cell r="AW200">
            <v>-6.3199550584899464</v>
          </cell>
        </row>
        <row r="201">
          <cell r="AQ201">
            <v>3.46</v>
          </cell>
          <cell r="AR201">
            <v>-17.172924407610061</v>
          </cell>
          <cell r="AW201">
            <v>-6.2742507587830731</v>
          </cell>
        </row>
        <row r="202">
          <cell r="AQ202">
            <v>3.48</v>
          </cell>
          <cell r="AR202">
            <v>-17.177475032311985</v>
          </cell>
          <cell r="AW202">
            <v>-6.2292869240035342</v>
          </cell>
        </row>
        <row r="203">
          <cell r="AQ203">
            <v>3.5</v>
          </cell>
          <cell r="AR203">
            <v>-17.182800877943613</v>
          </cell>
          <cell r="AW203">
            <v>-6.1850438598322777</v>
          </cell>
        </row>
        <row r="204">
          <cell r="AQ204">
            <v>3.52</v>
          </cell>
          <cell r="AR204">
            <v>-17.188869586063561</v>
          </cell>
          <cell r="AW204">
            <v>-6.1415026123887353</v>
          </cell>
        </row>
        <row r="205">
          <cell r="AQ205">
            <v>3.54</v>
          </cell>
          <cell r="AR205">
            <v>-17.195650329995161</v>
          </cell>
          <cell r="AW205">
            <v>-6.0986449323242367</v>
          </cell>
        </row>
        <row r="206">
          <cell r="AQ206">
            <v>3.56</v>
          </cell>
          <cell r="AR206">
            <v>-17.203113727311099</v>
          </cell>
          <cell r="AW206">
            <v>-6.0564532410335552</v>
          </cell>
        </row>
        <row r="207">
          <cell r="AQ207">
            <v>3.58</v>
          </cell>
          <cell r="AR207">
            <v>-17.211231758260954</v>
          </cell>
          <cell r="AW207">
            <v>-6.0149105988381795</v>
          </cell>
        </row>
        <row r="208">
          <cell r="AQ208">
            <v>3.6</v>
          </cell>
          <cell r="AR208">
            <v>-17.219977689672554</v>
          </cell>
          <cell r="AW208">
            <v>-5.974000675006681</v>
          </cell>
        </row>
        <row r="209">
          <cell r="AQ209">
            <v>3.62</v>
          </cell>
          <cell r="AR209">
            <v>-17.229326003900166</v>
          </cell>
          <cell r="AW209">
            <v>-5.9337077194878738</v>
          </cell>
        </row>
        <row r="210">
          <cell r="AQ210">
            <v>3.64</v>
          </cell>
          <cell r="AR210">
            <v>-17.239252332430631</v>
          </cell>
          <cell r="AW210">
            <v>-5.8940165362420966</v>
          </cell>
        </row>
        <row r="211">
          <cell r="AQ211">
            <v>3.66</v>
          </cell>
          <cell r="AR211">
            <v>-17.249733393792702</v>
          </cell>
          <cell r="AW211">
            <v>-5.8549124580647298</v>
          </cell>
        </row>
        <row r="212">
          <cell r="AQ212">
            <v>3.68</v>
          </cell>
          <cell r="AR212">
            <v>-17.26074693544545</v>
          </cell>
          <cell r="AW212">
            <v>-5.8163813228041308</v>
          </cell>
        </row>
        <row r="213">
          <cell r="AQ213">
            <v>3.7</v>
          </cell>
          <cell r="AR213">
            <v>-17.272271679349714</v>
          </cell>
          <cell r="AW213">
            <v>-5.7784094508833324</v>
          </cell>
        </row>
        <row r="214">
          <cell r="AQ214">
            <v>3.72</v>
          </cell>
          <cell r="AR214">
            <v>-17.284287270951374</v>
          </cell>
          <cell r="AW214">
            <v>-5.7409836240417436</v>
          </cell>
        </row>
        <row r="215">
          <cell r="AQ215">
            <v>3.74</v>
          </cell>
          <cell r="AR215">
            <v>-17.29677423132825</v>
          </cell>
          <cell r="AW215">
            <v>-5.704091065219151</v>
          </cell>
        </row>
        <row r="216">
          <cell r="AQ216">
            <v>3.76</v>
          </cell>
          <cell r="AR216">
            <v>-17.309713912272755</v>
          </cell>
          <cell r="AW216">
            <v>-5.6677194195100125</v>
          </cell>
        </row>
        <row r="217">
          <cell r="AQ217">
            <v>3.78</v>
          </cell>
          <cell r="AR217">
            <v>-17.323088454101352</v>
          </cell>
          <cell r="AW217">
            <v>-5.6318567361211711</v>
          </cell>
        </row>
        <row r="218">
          <cell r="AQ218">
            <v>3.8</v>
          </cell>
          <cell r="AR218">
            <v>-17.33688074599862</v>
          </cell>
          <cell r="AW218">
            <v>-5.5964914512709631</v>
          </cell>
        </row>
        <row r="219">
          <cell r="AQ219">
            <v>3.82</v>
          </cell>
          <cell r="AR219">
            <v>-17.35107438871934</v>
          </cell>
          <cell r="AW219">
            <v>-5.561612371972025</v>
          </cell>
        </row>
        <row r="220">
          <cell r="AQ220">
            <v>3.84</v>
          </cell>
          <cell r="AR220">
            <v>-17.36565365948583</v>
          </cell>
          <cell r="AW220">
            <v>-5.5272086606441597</v>
          </cell>
        </row>
        <row r="221">
          <cell r="AQ221">
            <v>3.86</v>
          </cell>
          <cell r="AR221">
            <v>-17.380603478930798</v>
          </cell>
          <cell r="AW221">
            <v>-5.4932698205073525</v>
          </cell>
        </row>
        <row r="222">
          <cell r="AQ222">
            <v>3.88</v>
          </cell>
          <cell r="AR222">
            <v>-17.39590937994733</v>
          </cell>
          <cell r="AW222">
            <v>-5.459785681708464</v>
          </cell>
        </row>
        <row r="223">
          <cell r="AQ223">
            <v>3.9</v>
          </cell>
          <cell r="AR223">
            <v>-17.411557478318596</v>
          </cell>
          <cell r="AW223">
            <v>-5.4267463881382652</v>
          </cell>
        </row>
        <row r="224">
          <cell r="AQ224">
            <v>3.92</v>
          </cell>
          <cell r="AR224">
            <v>-17.427534445009247</v>
          </cell>
          <cell r="AW224">
            <v>-5.3941423848984469</v>
          </cell>
        </row>
        <row r="225">
          <cell r="AQ225">
            <v>3.94</v>
          </cell>
          <cell r="AR225">
            <v>-17.443827480009691</v>
          </cell>
          <cell r="AW225">
            <v>-5.361964406380916</v>
          </cell>
        </row>
        <row r="226">
          <cell r="AQ226">
            <v>3.96</v>
          </cell>
          <cell r="AR226">
            <v>-17.460424287632272</v>
          </cell>
          <cell r="AW226">
            <v>-5.3302034649241961</v>
          </cell>
        </row>
        <row r="227">
          <cell r="AQ227">
            <v>3.98</v>
          </cell>
          <cell r="AR227">
            <v>-17.477313053166018</v>
          </cell>
          <cell r="AW227">
            <v>-5.2988508400140351</v>
          </cell>
        </row>
        <row r="228">
          <cell r="AQ228">
            <v>4</v>
          </cell>
          <cell r="AR228">
            <v>-17.494482420803507</v>
          </cell>
          <cell r="AW228">
            <v>-5.2678980679975682</v>
          </cell>
        </row>
        <row r="229">
          <cell r="AQ229">
            <v>4.0199999999999996</v>
          </cell>
          <cell r="AR229">
            <v>-17.511921472759376</v>
          </cell>
          <cell r="AW229">
            <v>-5.2373369322821892</v>
          </cell>
        </row>
        <row r="230">
          <cell r="AQ230">
            <v>4.04</v>
          </cell>
          <cell r="AR230">
            <v>-17.529619709506214</v>
          </cell>
          <cell r="AW230">
            <v>-5.2071594539923458</v>
          </cell>
        </row>
        <row r="231">
          <cell r="AQ231">
            <v>4.0599999999999996</v>
          </cell>
          <cell r="AR231">
            <v>-17.547567031058406</v>
          </cell>
          <cell r="AW231">
            <v>-5.1773578830589884</v>
          </cell>
        </row>
        <row r="232">
          <cell r="AQ232">
            <v>4.08</v>
          </cell>
          <cell r="AR232">
            <v>-17.565753719239815</v>
          </cell>
          <cell r="AW232">
            <v>-5.1479246897181161</v>
          </cell>
        </row>
        <row r="233">
          <cell r="AQ233">
            <v>4.0999999999999996</v>
          </cell>
          <cell r="AR233">
            <v>-17.584170420875289</v>
          </cell>
          <cell r="AW233">
            <v>-5.118852556396285</v>
          </cell>
        </row>
        <row r="234">
          <cell r="AQ234">
            <v>4.12</v>
          </cell>
          <cell r="AR234">
            <v>-17.602808131850438</v>
          </cell>
          <cell r="AW234">
            <v>-5.0901343699622998</v>
          </cell>
        </row>
        <row r="235">
          <cell r="AQ235">
            <v>4.1399999999999997</v>
          </cell>
          <cell r="AR235">
            <v>-17.62165818198774</v>
          </cell>
          <cell r="AW235">
            <v>-5.0617632143256834</v>
          </cell>
        </row>
        <row r="236">
          <cell r="AQ236">
            <v>4.16</v>
          </cell>
          <cell r="AR236">
            <v>-17.640712220690666</v>
          </cell>
          <cell r="AW236">
            <v>-5.0337323633635309</v>
          </cell>
        </row>
        <row r="237">
          <cell r="AQ237">
            <v>4.18</v>
          </cell>
          <cell r="AR237">
            <v>-17.659962203310684</v>
          </cell>
          <cell r="AW237">
            <v>-5.0060352741586644</v>
          </cell>
        </row>
        <row r="238">
          <cell r="AQ238">
            <v>4.2</v>
          </cell>
          <cell r="AR238">
            <v>-17.679400378195144</v>
          </cell>
          <cell r="AW238">
            <v>-4.9786655805328781</v>
          </cell>
        </row>
        <row r="239">
          <cell r="AQ239">
            <v>4.22</v>
          </cell>
          <cell r="AR239">
            <v>-17.699019274376699</v>
          </cell>
          <cell r="AW239">
            <v>-4.9516170868600966</v>
          </cell>
        </row>
        <row r="240">
          <cell r="AQ240">
            <v>4.24</v>
          </cell>
          <cell r="AR240">
            <v>-17.71881168986755</v>
          </cell>
          <cell r="AW240">
            <v>-4.9248837621451518</v>
          </cell>
        </row>
        <row r="241">
          <cell r="AQ241">
            <v>4.26</v>
          </cell>
          <cell r="AR241">
            <v>-17.73877068052423</v>
          </cell>
          <cell r="AW241">
            <v>-4.898459734354744</v>
          </cell>
        </row>
        <row r="242">
          <cell r="AQ242">
            <v>4.28</v>
          </cell>
          <cell r="AR242">
            <v>-17.758889549450764</v>
          </cell>
          <cell r="AW242">
            <v>-4.8723392849878842</v>
          </cell>
        </row>
        <row r="243">
          <cell r="AQ243">
            <v>4.3</v>
          </cell>
          <cell r="AR243">
            <v>-17.77916183691022</v>
          </cell>
          <cell r="AW243">
            <v>-4.8465168438738768</v>
          </cell>
        </row>
        <row r="244">
          <cell r="AQ244">
            <v>4.32</v>
          </cell>
          <cell r="AR244">
            <v>-17.79958131071643</v>
          </cell>
          <cell r="AW244">
            <v>-4.82098698418661</v>
          </cell>
        </row>
        <row r="245">
          <cell r="AQ245">
            <v>4.34</v>
          </cell>
          <cell r="AR245">
            <v>-17.820141957079571</v>
          </cell>
          <cell r="AW245">
            <v>-4.7957444176645376</v>
          </cell>
        </row>
        <row r="246">
          <cell r="AQ246">
            <v>4.3600000000000003</v>
          </cell>
          <cell r="AR246">
            <v>-17.840837971880841</v>
          </cell>
          <cell r="AW246">
            <v>-4.7707839900262696</v>
          </cell>
        </row>
        <row r="247">
          <cell r="AQ247">
            <v>4.38</v>
          </cell>
          <cell r="AR247">
            <v>-17.861663752353028</v>
          </cell>
          <cell r="AW247">
            <v>-4.7461006765723894</v>
          </cell>
        </row>
        <row r="248">
          <cell r="AQ248">
            <v>4.4000000000000004</v>
          </cell>
          <cell r="AR248">
            <v>-17.882613889145251</v>
          </cell>
          <cell r="AW248">
            <v>-4.7216895779645265</v>
          </cell>
        </row>
        <row r="249">
          <cell r="AQ249">
            <v>4.42</v>
          </cell>
          <cell r="AR249">
            <v>-17.903683158751349</v>
          </cell>
          <cell r="AW249">
            <v>-4.6975459161732509</v>
          </cell>
        </row>
        <row r="250">
          <cell r="AQ250">
            <v>4.4400000000000004</v>
          </cell>
          <cell r="AR250">
            <v>-17.92486651628279</v>
          </cell>
          <cell r="AW250">
            <v>-4.673665030586803</v>
          </cell>
        </row>
        <row r="251">
          <cell r="AQ251">
            <v>4.46</v>
          </cell>
          <cell r="AR251">
            <v>-17.946159088567988</v>
          </cell>
          <cell r="AW251">
            <v>-4.6500423742731094</v>
          </cell>
        </row>
        <row r="252">
          <cell r="AQ252">
            <v>4.4800000000000004</v>
          </cell>
          <cell r="AR252">
            <v>-17.967556167561057</v>
          </cell>
          <cell r="AW252">
            <v>-4.6266735103879766</v>
          </cell>
        </row>
        <row r="253">
          <cell r="AQ253">
            <v>4.5</v>
          </cell>
          <cell r="AR253">
            <v>-17.989053204044076</v>
          </cell>
          <cell r="AW253">
            <v>-4.6035541087226708</v>
          </cell>
        </row>
        <row r="254">
          <cell r="AQ254">
            <v>4.5199999999999996</v>
          </cell>
          <cell r="AR254">
            <v>-18.010645801607698</v>
          </cell>
          <cell r="AW254">
            <v>-4.5806799423844975</v>
          </cell>
        </row>
        <row r="255">
          <cell r="AQ255">
            <v>4.54</v>
          </cell>
          <cell r="AR255">
            <v>-18.032329710896153</v>
          </cell>
          <cell r="AW255">
            <v>-4.558046884604332</v>
          </cell>
        </row>
        <row r="256">
          <cell r="AQ256">
            <v>4.5599999999999996</v>
          </cell>
          <cell r="AR256">
            <v>-18.054100824103013</v>
          </cell>
          <cell r="AW256">
            <v>-4.5356509056653378</v>
          </cell>
        </row>
        <row r="257">
          <cell r="AQ257">
            <v>4.58</v>
          </cell>
          <cell r="AR257">
            <v>-18.075955169705413</v>
          </cell>
          <cell r="AW257">
            <v>-4.5134880699474609</v>
          </cell>
        </row>
        <row r="258">
          <cell r="AQ258">
            <v>4.5999999999999996</v>
          </cell>
          <cell r="AR258">
            <v>-18.097888907424675</v>
          </cell>
          <cell r="AW258">
            <v>-4.4915545330825024</v>
          </cell>
        </row>
        <row r="259">
          <cell r="AQ259">
            <v>4.62</v>
          </cell>
          <cell r="AR259">
            <v>-18.119898323402225</v>
          </cell>
          <cell r="AW259">
            <v>-4.4698465392148998</v>
          </cell>
        </row>
        <row r="260">
          <cell r="AQ260">
            <v>4.6399999999999997</v>
          </cell>
          <cell r="AR260">
            <v>-18.141979825580222</v>
          </cell>
          <cell r="AW260">
            <v>-4.4483604183635483</v>
          </cell>
        </row>
        <row r="261">
          <cell r="AQ261">
            <v>4.66</v>
          </cell>
          <cell r="AR261">
            <v>-18.16412993927689</v>
          </cell>
          <cell r="AW261">
            <v>-4.4270925838802739</v>
          </cell>
        </row>
        <row r="262">
          <cell r="AQ262">
            <v>4.68</v>
          </cell>
          <cell r="AR262">
            <v>-18.186345302947181</v>
          </cell>
          <cell r="AW262">
            <v>-4.4060395300007524</v>
          </cell>
        </row>
        <row r="263">
          <cell r="AQ263">
            <v>4.7</v>
          </cell>
          <cell r="AR263">
            <v>-18.20862266411979</v>
          </cell>
          <cell r="AW263">
            <v>-4.3851978294838831</v>
          </cell>
        </row>
        <row r="264">
          <cell r="AQ264">
            <v>4.72</v>
          </cell>
          <cell r="AR264">
            <v>-18.2309588755022</v>
          </cell>
          <cell r="AW264">
            <v>-4.3645641313358565</v>
          </cell>
        </row>
        <row r="265">
          <cell r="AQ265">
            <v>4.74</v>
          </cell>
          <cell r="AR265">
            <v>-18.253350891245628</v>
          </cell>
          <cell r="AW265">
            <v>-4.3441351586153152</v>
          </cell>
        </row>
        <row r="266">
          <cell r="AQ266">
            <v>4.76</v>
          </cell>
          <cell r="AR266">
            <v>-18.275795763362559</v>
          </cell>
          <cell r="AW266">
            <v>-4.323907706316156</v>
          </cell>
        </row>
        <row r="267">
          <cell r="AQ267">
            <v>4.78</v>
          </cell>
          <cell r="AR267">
            <v>-18.298290638289497</v>
          </cell>
          <cell r="AW267">
            <v>-4.3038786393247737</v>
          </cell>
        </row>
        <row r="268">
          <cell r="AQ268">
            <v>4.8</v>
          </cell>
          <cell r="AR268">
            <v>-18.320832753588338</v>
          </cell>
          <cell r="AW268">
            <v>-4.2840448904485893</v>
          </cell>
        </row>
        <row r="269">
          <cell r="AQ269">
            <v>4.82</v>
          </cell>
          <cell r="AR269">
            <v>-18.343419434779904</v>
          </cell>
          <cell r="AW269">
            <v>-4.2644034585129482</v>
          </cell>
        </row>
        <row r="270">
          <cell r="AQ270">
            <v>4.84</v>
          </cell>
          <cell r="AR270">
            <v>-18.366048092303572</v>
          </cell>
          <cell r="AW270">
            <v>-4.244951406523592</v>
          </cell>
        </row>
        <row r="271">
          <cell r="AQ271">
            <v>4.8600000000000003</v>
          </cell>
          <cell r="AR271">
            <v>-18.388716218597253</v>
          </cell>
          <cell r="AW271">
            <v>-4.2256858598919838</v>
          </cell>
        </row>
        <row r="272">
          <cell r="AQ272">
            <v>4.88</v>
          </cell>
          <cell r="AR272">
            <v>-18.411421385292275</v>
          </cell>
          <cell r="AW272">
            <v>-4.2066040047209716</v>
          </cell>
        </row>
        <row r="273">
          <cell r="AQ273">
            <v>4.9000000000000004</v>
          </cell>
          <cell r="AR273">
            <v>-18.434161240518002</v>
          </cell>
          <cell r="AW273">
            <v>-4.1877030861483542</v>
          </cell>
        </row>
        <row r="274">
          <cell r="AQ274">
            <v>4.92</v>
          </cell>
          <cell r="AR274">
            <v>-18.456933506311206</v>
          </cell>
          <cell r="AW274">
            <v>-4.1689804067460301</v>
          </cell>
        </row>
        <row r="275">
          <cell r="AQ275">
            <v>4.9400000000000004</v>
          </cell>
          <cell r="AR275">
            <v>-18.479735976125689</v>
          </cell>
          <cell r="AW275">
            <v>-4.1504333249725036</v>
          </cell>
        </row>
        <row r="276">
          <cell r="AQ276">
            <v>4.96</v>
          </cell>
          <cell r="AR276">
            <v>-18.502566512437539</v>
          </cell>
          <cell r="AW276">
            <v>-4.1320592536766734</v>
          </cell>
        </row>
        <row r="277">
          <cell r="AQ277">
            <v>4.9800000000000004</v>
          </cell>
          <cell r="AR277">
            <v>-18.525423044441975</v>
          </cell>
          <cell r="AW277">
            <v>-4.1138556586508468</v>
          </cell>
        </row>
        <row r="278">
          <cell r="AQ278">
            <v>5</v>
          </cell>
          <cell r="AR278">
            <v>-18.548303565837667</v>
          </cell>
          <cell r="AW278">
            <v>-4.0958200572310872</v>
          </cell>
        </row>
        <row r="279">
          <cell r="AQ279">
            <v>5.0199999999999996</v>
          </cell>
          <cell r="AR279">
            <v>-18.571206132694819</v>
          </cell>
          <cell r="AW279">
            <v>-4.0779500169430811</v>
          </cell>
        </row>
        <row r="280">
          <cell r="AQ280">
            <v>5.04</v>
          </cell>
          <cell r="AR280">
            <v>-18.59412886140337</v>
          </cell>
          <cell r="AW280">
            <v>-4.0602431541916868</v>
          </cell>
        </row>
        <row r="281">
          <cell r="AQ281">
            <v>5.0599999999999996</v>
          </cell>
          <cell r="AR281">
            <v>-18.61706992669782</v>
          </cell>
          <cell r="AW281">
            <v>-4.0426971329926014</v>
          </cell>
        </row>
        <row r="282">
          <cell r="AQ282">
            <v>5.08</v>
          </cell>
          <cell r="AR282">
            <v>-18.640027559755538</v>
          </cell>
          <cell r="AW282">
            <v>-4.025309663744455</v>
          </cell>
        </row>
        <row r="283">
          <cell r="AQ283">
            <v>5.0999999999999996</v>
          </cell>
          <cell r="AR283">
            <v>-18.66300004636533</v>
          </cell>
          <cell r="AW283">
            <v>-4.0080785020398508</v>
          </cell>
        </row>
        <row r="284">
          <cell r="AQ284">
            <v>5.12</v>
          </cell>
          <cell r="AR284">
            <v>-18.685985725163349</v>
          </cell>
          <cell r="AW284">
            <v>-3.9910014475138715</v>
          </cell>
        </row>
        <row r="285">
          <cell r="AQ285">
            <v>5.14</v>
          </cell>
          <cell r="AR285">
            <v>-18.708982985933524</v>
          </cell>
          <cell r="AW285">
            <v>-3.9740763427286403</v>
          </cell>
        </row>
        <row r="286">
          <cell r="AQ286">
            <v>5.16</v>
          </cell>
          <cell r="AR286">
            <v>-18.731990267969817</v>
          </cell>
          <cell r="AW286">
            <v>-3.9573010720926223</v>
          </cell>
        </row>
        <row r="287">
          <cell r="AQ287">
            <v>5.18</v>
          </cell>
          <cell r="AR287">
            <v>-18.755006058497738</v>
          </cell>
          <cell r="AW287">
            <v>-3.9406735608133698</v>
          </cell>
        </row>
        <row r="288">
          <cell r="AQ288">
            <v>5.2</v>
          </cell>
          <cell r="AR288">
            <v>-18.778028891152722</v>
          </cell>
          <cell r="AW288">
            <v>-3.9241917738824617</v>
          </cell>
        </row>
        <row r="289">
          <cell r="AQ289">
            <v>5.22</v>
          </cell>
          <cell r="AR289">
            <v>-18.801057344512941</v>
          </cell>
          <cell r="AW289">
            <v>-3.9078537150915298</v>
          </cell>
        </row>
        <row r="290">
          <cell r="AQ290">
            <v>5.24</v>
          </cell>
          <cell r="AR290">
            <v>-18.824090040684453</v>
          </cell>
          <cell r="AW290">
            <v>-3.8916574260781394</v>
          </cell>
        </row>
        <row r="291">
          <cell r="AQ291">
            <v>5.26</v>
          </cell>
          <cell r="AR291">
            <v>-18.847125643936486</v>
          </cell>
          <cell r="AW291">
            <v>-3.8756009854005575</v>
          </cell>
        </row>
        <row r="292">
          <cell r="AQ292">
            <v>5.28</v>
          </cell>
          <cell r="AR292">
            <v>-18.870162859384866</v>
          </cell>
          <cell r="AW292">
            <v>-3.8596825076402896</v>
          </cell>
        </row>
        <row r="293">
          <cell r="AQ293">
            <v>5.3</v>
          </cell>
          <cell r="AR293">
            <v>-18.893200431721645</v>
          </cell>
          <cell r="AW293">
            <v>-3.8439001425314503</v>
          </cell>
        </row>
        <row r="294">
          <cell r="AQ294">
            <v>5.32</v>
          </cell>
          <cell r="AR294">
            <v>-18.916237143989118</v>
          </cell>
          <cell r="AW294">
            <v>-3.8282520741159676</v>
          </cell>
        </row>
        <row r="295">
          <cell r="AQ295">
            <v>5.34</v>
          </cell>
          <cell r="AR295">
            <v>-18.939271816396431</v>
          </cell>
          <cell r="AW295">
            <v>-3.8127365199237602</v>
          </cell>
        </row>
        <row r="296">
          <cell r="AQ296">
            <v>5.36</v>
          </cell>
          <cell r="AR296">
            <v>-18.962303305177134</v>
          </cell>
          <cell r="AW296">
            <v>-3.7973517301769739</v>
          </cell>
        </row>
        <row r="297">
          <cell r="AQ297">
            <v>5.38</v>
          </cell>
          <cell r="AR297">
            <v>-18.985330501486043</v>
          </cell>
          <cell r="AW297">
            <v>-3.782095987017458</v>
          </cell>
        </row>
        <row r="298">
          <cell r="AQ298">
            <v>5.4</v>
          </cell>
          <cell r="AR298">
            <v>-19.008352330333906</v>
          </cell>
          <cell r="AW298">
            <v>-3.7669676037566746</v>
          </cell>
        </row>
        <row r="299">
          <cell r="AQ299">
            <v>5.42</v>
          </cell>
          <cell r="AR299">
            <v>-19.031367749558374</v>
          </cell>
          <cell r="AW299">
            <v>-3.7519649241472615</v>
          </cell>
        </row>
        <row r="300">
          <cell r="AQ300">
            <v>5.44</v>
          </cell>
          <cell r="AR300">
            <v>-19.054375748829923</v>
          </cell>
          <cell r="AW300">
            <v>-3.7370863216755028</v>
          </cell>
        </row>
        <row r="301">
          <cell r="AQ301">
            <v>5.46</v>
          </cell>
          <cell r="AR301">
            <v>-19.077375348691302</v>
          </cell>
          <cell r="AW301">
            <v>-3.7223301988740243</v>
          </cell>
        </row>
        <row r="302">
          <cell r="AQ302">
            <v>5.48</v>
          </cell>
          <cell r="AR302">
            <v>-19.100365599629331</v>
          </cell>
          <cell r="AW302">
            <v>-3.7076949866539759</v>
          </cell>
        </row>
        <row r="303">
          <cell r="AQ303">
            <v>5.5</v>
          </cell>
          <cell r="AR303">
            <v>-19.123345581177734</v>
          </cell>
          <cell r="AW303">
            <v>-3.693179143656105</v>
          </cell>
        </row>
        <row r="304">
          <cell r="AQ304">
            <v>5.52</v>
          </cell>
          <cell r="AR304">
            <v>-19.146314401049857</v>
          </cell>
          <cell r="AW304">
            <v>-3.6787811556200323</v>
          </cell>
        </row>
        <row r="305">
          <cell r="AQ305">
            <v>5.54</v>
          </cell>
          <cell r="AR305">
            <v>-19.169271194300169</v>
          </cell>
          <cell r="AW305">
            <v>-3.6644995347711626</v>
          </cell>
        </row>
        <row r="306">
          <cell r="AQ306">
            <v>5.56</v>
          </cell>
          <cell r="AR306">
            <v>-19.192215122513446</v>
          </cell>
          <cell r="AW306">
            <v>-3.6503328192246256</v>
          </cell>
        </row>
        <row r="307">
          <cell r="AQ307">
            <v>5.58</v>
          </cell>
          <cell r="AR307">
            <v>-19.215145373020594</v>
          </cell>
          <cell r="AW307">
            <v>-3.6362795724056958</v>
          </cell>
        </row>
        <row r="308">
          <cell r="AQ308">
            <v>5.6</v>
          </cell>
          <cell r="AR308">
            <v>-19.238061158140152</v>
          </cell>
          <cell r="AW308">
            <v>-3.6223383824861384</v>
          </cell>
        </row>
        <row r="309">
          <cell r="AQ309">
            <v>5.62</v>
          </cell>
          <cell r="AR309">
            <v>-19.260961714444512</v>
          </cell>
          <cell r="AW309">
            <v>-3.6085078618359696</v>
          </cell>
        </row>
        <row r="310">
          <cell r="AQ310">
            <v>5.64</v>
          </cell>
          <cell r="AR310">
            <v>-19.28384630204993</v>
          </cell>
          <cell r="AW310">
            <v>-3.5947866464901432</v>
          </cell>
        </row>
        <row r="311">
          <cell r="AQ311">
            <v>5.66</v>
          </cell>
          <cell r="AR311">
            <v>-19.306714203929502</v>
          </cell>
          <cell r="AW311">
            <v>-3.5811733956296523</v>
          </cell>
        </row>
        <row r="312">
          <cell r="AQ312">
            <v>5.68</v>
          </cell>
          <cell r="AR312">
            <v>-19.329564725248211</v>
          </cell>
          <cell r="AW312">
            <v>-3.5676667910766078</v>
          </cell>
        </row>
        <row r="313">
          <cell r="AQ313">
            <v>5.7</v>
          </cell>
          <cell r="AR313">
            <v>-19.352397192719319</v>
          </cell>
          <cell r="AW313">
            <v>-3.5542655368028302</v>
          </cell>
        </row>
        <row r="314">
          <cell r="AQ314">
            <v>5.72</v>
          </cell>
          <cell r="AR314">
            <v>-19.375210953981234</v>
          </cell>
          <cell r="AW314">
            <v>-3.540968358451559</v>
          </cell>
        </row>
        <row r="315">
          <cell r="AQ315">
            <v>5.74</v>
          </cell>
          <cell r="AR315">
            <v>-19.398005376994224</v>
          </cell>
          <cell r="AW315">
            <v>-3.5277740028717974</v>
          </cell>
        </row>
        <row r="316">
          <cell r="AQ316">
            <v>5.76</v>
          </cell>
          <cell r="AR316">
            <v>-19.420779849456199</v>
          </cell>
          <cell r="AW316">
            <v>-3.5146812376649872</v>
          </cell>
        </row>
        <row r="317">
          <cell r="AQ317">
            <v>5.78</v>
          </cell>
          <cell r="AR317">
            <v>-19.443533778236908</v>
          </cell>
          <cell r="AW317">
            <v>-3.5016888507435269</v>
          </cell>
        </row>
        <row r="318">
          <cell r="AQ318">
            <v>5.8</v>
          </cell>
          <cell r="AR318">
            <v>-19.466266588829871</v>
          </cell>
          <cell r="AW318">
            <v>-3.4887956499008559</v>
          </cell>
        </row>
        <row r="319">
          <cell r="AQ319">
            <v>5.82</v>
          </cell>
          <cell r="AR319">
            <v>-19.488977724821495</v>
          </cell>
          <cell r="AW319">
            <v>-3.4760004623926886</v>
          </cell>
        </row>
        <row r="320">
          <cell r="AQ320">
            <v>5.84</v>
          </cell>
          <cell r="AR320">
            <v>-19.511666647376657</v>
          </cell>
          <cell r="AW320">
            <v>-3.46330213452906</v>
          </cell>
        </row>
        <row r="321">
          <cell r="AQ321">
            <v>5.86</v>
          </cell>
          <cell r="AR321">
            <v>-19.53433283474029</v>
          </cell>
          <cell r="AW321">
            <v>-3.4506995312768938</v>
          </cell>
        </row>
        <row r="322">
          <cell r="AQ322">
            <v>5.88</v>
          </cell>
          <cell r="AR322">
            <v>-19.556975781754339</v>
          </cell>
          <cell r="AW322">
            <v>-3.4381915358727055</v>
          </cell>
        </row>
        <row r="323">
          <cell r="AQ323">
            <v>5.9</v>
          </cell>
          <cell r="AR323">
            <v>-19.579594999389592</v>
          </cell>
          <cell r="AW323">
            <v>-3.4257770494451978</v>
          </cell>
        </row>
        <row r="324">
          <cell r="AQ324">
            <v>5.92</v>
          </cell>
          <cell r="AR324">
            <v>-19.602190014291882</v>
          </cell>
          <cell r="AW324">
            <v>-3.4134549906473994</v>
          </cell>
        </row>
        <row r="325">
          <cell r="AQ325">
            <v>5.94</v>
          </cell>
          <cell r="AR325">
            <v>-19.624760368342077</v>
          </cell>
          <cell r="AW325">
            <v>-3.4012242952980873</v>
          </cell>
        </row>
        <row r="326">
          <cell r="AQ326">
            <v>5.96</v>
          </cell>
          <cell r="AR326">
            <v>-19.647305618229577</v>
          </cell>
          <cell r="AW326">
            <v>-3.3890839160322175</v>
          </cell>
        </row>
        <row r="327">
          <cell r="AQ327">
            <v>5.98</v>
          </cell>
          <cell r="AR327">
            <v>-19.669825335038624</v>
          </cell>
          <cell r="AW327">
            <v>-3.3770328219600581</v>
          </cell>
        </row>
        <row r="328">
          <cell r="AQ328">
            <v>6</v>
          </cell>
          <cell r="AR328">
            <v>-19.692319103847154</v>
          </cell>
          <cell r="AW328">
            <v>-3.365069998334838</v>
          </cell>
        </row>
        <row r="329">
          <cell r="AQ329">
            <v>6.02</v>
          </cell>
          <cell r="AR329">
            <v>-19.714786523337743</v>
          </cell>
          <cell r="AW329">
            <v>-3.3531944462285672</v>
          </cell>
        </row>
        <row r="330">
          <cell r="AQ330">
            <v>6.04</v>
          </cell>
          <cell r="AR330">
            <v>-19.737227205420169</v>
          </cell>
          <cell r="AW330">
            <v>-3.341405182215885</v>
          </cell>
        </row>
        <row r="331">
          <cell r="AQ331">
            <v>6.06</v>
          </cell>
          <cell r="AR331">
            <v>-19.759640774865275</v>
          </cell>
          <cell r="AW331">
            <v>-3.3297012380656192</v>
          </cell>
        </row>
        <row r="332">
          <cell r="AQ332">
            <v>6.08</v>
          </cell>
          <cell r="AR332">
            <v>-19.782026868949728</v>
          </cell>
          <cell r="AW332">
            <v>-3.3180816604398853</v>
          </cell>
        </row>
        <row r="333">
          <cell r="AQ333">
            <v>6.1</v>
          </cell>
          <cell r="AR333">
            <v>-19.804385137111321</v>
          </cell>
          <cell r="AW333">
            <v>-3.306545510600496</v>
          </cell>
        </row>
        <row r="334">
          <cell r="AQ334">
            <v>6.12</v>
          </cell>
          <cell r="AR334">
            <v>-19.82671524061443</v>
          </cell>
          <cell r="AW334">
            <v>-3.2950918641224423</v>
          </cell>
        </row>
        <row r="335">
          <cell r="AQ335">
            <v>6.14</v>
          </cell>
          <cell r="AR335">
            <v>-19.849016852225375</v>
          </cell>
          <cell r="AW335">
            <v>-3.2837198106142891</v>
          </cell>
        </row>
        <row r="336">
          <cell r="AQ336">
            <v>6.16</v>
          </cell>
          <cell r="AR336">
            <v>-19.871289655897261</v>
          </cell>
          <cell r="AW336">
            <v>-3.2724284534452486</v>
          </cell>
        </row>
        <row r="337">
          <cell r="AQ337">
            <v>6.18</v>
          </cell>
          <cell r="AR337">
            <v>-19.893533346464075</v>
          </cell>
          <cell r="AW337">
            <v>-3.261216909478772</v>
          </cell>
        </row>
        <row r="338">
          <cell r="AQ338">
            <v>6.2</v>
          </cell>
          <cell r="AR338">
            <v>-19.91574762934367</v>
          </cell>
          <cell r="AW338">
            <v>-3.250084308812442</v>
          </cell>
        </row>
        <row r="339">
          <cell r="AQ339">
            <v>6.22</v>
          </cell>
          <cell r="AR339">
            <v>-19.937932220249422</v>
          </cell>
          <cell r="AW339">
            <v>-3.2390297945240243</v>
          </cell>
        </row>
        <row r="340">
          <cell r="AQ340">
            <v>6.24</v>
          </cell>
          <cell r="AR340">
            <v>-19.960086844910169</v>
          </cell>
          <cell r="AW340">
            <v>-3.2280525224234866</v>
          </cell>
        </row>
        <row r="341">
          <cell r="AQ341">
            <v>6.26</v>
          </cell>
          <cell r="AR341">
            <v>-19.982211238798303</v>
          </cell>
          <cell r="AW341">
            <v>-3.2171516608108131</v>
          </cell>
        </row>
        <row r="342">
          <cell r="AQ342">
            <v>6.28</v>
          </cell>
          <cell r="AR342">
            <v>-20.004305146865637</v>
          </cell>
          <cell r="AW342">
            <v>-3.2063263902394619</v>
          </cell>
        </row>
        <row r="343">
          <cell r="AQ343">
            <v>6.3</v>
          </cell>
          <cell r="AR343">
            <v>-20.026368323286889</v>
          </cell>
          <cell r="AW343">
            <v>-3.1955759032853277</v>
          </cell>
        </row>
        <row r="344">
          <cell r="AQ344">
            <v>6.32</v>
          </cell>
          <cell r="AR344">
            <v>-20.048400531210433</v>
          </cell>
          <cell r="AW344">
            <v>-3.1848994043210093</v>
          </cell>
        </row>
        <row r="345">
          <cell r="AQ345">
            <v>6.34</v>
          </cell>
          <cell r="AR345">
            <v>-20.070401542516226</v>
          </cell>
          <cell r="AW345">
            <v>-3.1742961092952946</v>
          </cell>
        </row>
        <row r="346">
          <cell r="AQ346">
            <v>6.36</v>
          </cell>
          <cell r="AR346">
            <v>-20.092371137580542</v>
          </cell>
          <cell r="AW346">
            <v>-3.1637652455176757</v>
          </cell>
        </row>
        <row r="347">
          <cell r="AQ347">
            <v>6.38</v>
          </cell>
          <cell r="AR347">
            <v>-20.114309105047447</v>
          </cell>
          <cell r="AW347">
            <v>-3.1533060514477826</v>
          </cell>
        </row>
        <row r="348">
          <cell r="AQ348">
            <v>6.4</v>
          </cell>
          <cell r="AR348">
            <v>-20.136215241606635</v>
          </cell>
          <cell r="AW348">
            <v>-3.1429177764895941</v>
          </cell>
        </row>
        <row r="349">
          <cell r="AQ349">
            <v>6.42</v>
          </cell>
          <cell r="AR349">
            <v>-20.158089351777562</v>
          </cell>
          <cell r="AW349">
            <v>-3.1325996807902938</v>
          </cell>
        </row>
        <row r="350">
          <cell r="AQ350">
            <v>6.44</v>
          </cell>
          <cell r="AR350">
            <v>-20.179931247699677</v>
          </cell>
          <cell r="AW350">
            <v>-3.1223510350436587</v>
          </cell>
        </row>
        <row r="351">
          <cell r="AQ351">
            <v>6.46</v>
          </cell>
          <cell r="AR351">
            <v>-20.201740748928415</v>
          </cell>
          <cell r="AW351">
            <v>-3.1121711202978481</v>
          </cell>
        </row>
        <row r="352">
          <cell r="AQ352">
            <v>6.48</v>
          </cell>
          <cell r="AR352">
            <v>-20.223517682236988</v>
          </cell>
          <cell r="AW352">
            <v>-3.1020592277674739</v>
          </cell>
        </row>
        <row r="353">
          <cell r="AQ353">
            <v>6.5</v>
          </cell>
          <cell r="AR353">
            <v>-20.24526188142362</v>
          </cell>
          <cell r="AW353">
            <v>-3.0920146586498554</v>
          </cell>
        </row>
        <row r="354">
          <cell r="AQ354">
            <v>6.52</v>
          </cell>
          <cell r="AR354">
            <v>-20.26697318712413</v>
          </cell>
          <cell r="AW354">
            <v>-3.0820367239453308</v>
          </cell>
        </row>
        <row r="355">
          <cell r="AQ355">
            <v>6.54</v>
          </cell>
          <cell r="AR355">
            <v>-20.28865144662976</v>
          </cell>
          <cell r="AW355">
            <v>-3.0721247442815312</v>
          </cell>
        </row>
        <row r="356">
          <cell r="AQ356">
            <v>6.56</v>
          </cell>
          <cell r="AR356">
            <v>-20.310296513709915</v>
          </cell>
          <cell r="AW356">
            <v>-3.0622780497414999</v>
          </cell>
        </row>
        <row r="357">
          <cell r="AQ357">
            <v>6.58</v>
          </cell>
          <cell r="AR357">
            <v>-20.331908248439895</v>
          </cell>
          <cell r="AW357">
            <v>-3.0524959796955748</v>
          </cell>
        </row>
        <row r="358">
          <cell r="AQ358">
            <v>6.6</v>
          </cell>
          <cell r="AR358">
            <v>-20.353486517033247</v>
          </cell>
          <cell r="AW358">
            <v>-3.0427778826369223</v>
          </cell>
        </row>
        <row r="359">
          <cell r="AQ359">
            <v>6.62</v>
          </cell>
          <cell r="AR359">
            <v>-20.375031191678758</v>
          </cell>
          <cell r="AW359">
            <v>-3.0331231160206373</v>
          </cell>
        </row>
        <row r="360">
          <cell r="AQ360">
            <v>6.64</v>
          </cell>
          <cell r="AR360">
            <v>-20.39654215038189</v>
          </cell>
          <cell r="AW360">
            <v>-3.0235310461063065</v>
          </cell>
        </row>
        <row r="361">
          <cell r="AQ361">
            <v>6.66</v>
          </cell>
          <cell r="AR361">
            <v>-20.418019276810494</v>
          </cell>
          <cell r="AW361">
            <v>-3.0140010478039621</v>
          </cell>
        </row>
        <row r="362">
          <cell r="AQ362">
            <v>6.68</v>
          </cell>
          <cell r="AR362">
            <v>-20.439462460144714</v>
          </cell>
          <cell r="AW362">
            <v>-3.0045325045233318</v>
          </cell>
        </row>
        <row r="363">
          <cell r="AQ363">
            <v>6.7</v>
          </cell>
          <cell r="AR363">
            <v>-20.46087159493101</v>
          </cell>
          <cell r="AW363">
            <v>-2.9951248080262878</v>
          </cell>
        </row>
        <row r="364">
          <cell r="AQ364">
            <v>6.72</v>
          </cell>
          <cell r="AR364">
            <v>-20.48224658094</v>
          </cell>
          <cell r="AW364">
            <v>-2.9857773582824438</v>
          </cell>
        </row>
        <row r="365">
          <cell r="AQ365">
            <v>6.74</v>
          </cell>
          <cell r="AR365">
            <v>-20.503587323028242</v>
          </cell>
          <cell r="AW365">
            <v>-2.9764895633277968</v>
          </cell>
        </row>
        <row r="366">
          <cell r="AQ366">
            <v>6.76</v>
          </cell>
          <cell r="AR366">
            <v>-20.524893731003665</v>
          </cell>
          <cell r="AW366">
            <v>-2.9672608391263449</v>
          </cell>
        </row>
        <row r="367">
          <cell r="AQ367">
            <v>6.78</v>
          </cell>
          <cell r="AR367">
            <v>-20.546165719494589</v>
          </cell>
          <cell r="AW367">
            <v>-2.9580906094346062</v>
          </cell>
        </row>
        <row r="368">
          <cell r="AQ368">
            <v>6.8</v>
          </cell>
          <cell r="AR368">
            <v>-20.567403207822302</v>
          </cell>
          <cell r="AW368">
            <v>-2.9489783056689678</v>
          </cell>
        </row>
        <row r="369">
          <cell r="AQ369">
            <v>6.82</v>
          </cell>
          <cell r="AR369">
            <v>-20.58860611987695</v>
          </cell>
          <cell r="AW369">
            <v>-2.9399233667758007</v>
          </cell>
        </row>
        <row r="370">
          <cell r="AQ370">
            <v>6.84</v>
          </cell>
          <cell r="AR370">
            <v>-20.609774383996786</v>
          </cell>
          <cell r="AW370">
            <v>-2.9309252391042495</v>
          </cell>
        </row>
        <row r="371">
          <cell r="AQ371">
            <v>6.86</v>
          </cell>
          <cell r="AR371">
            <v>-20.630907932850615</v>
          </cell>
          <cell r="AW371">
            <v>-2.9219833762816743</v>
          </cell>
        </row>
        <row r="372">
          <cell r="AQ372">
            <v>6.88</v>
          </cell>
          <cell r="AR372">
            <v>-20.652006703323277</v>
          </cell>
          <cell r="AW372">
            <v>-2.9130972390916225</v>
          </cell>
        </row>
        <row r="373">
          <cell r="AQ373">
            <v>6.9</v>
          </cell>
          <cell r="AR373">
            <v>-20.673070636404244</v>
          </cell>
          <cell r="AW373">
            <v>-2.9042662953543292</v>
          </cell>
        </row>
        <row r="374">
          <cell r="AQ374">
            <v>6.92</v>
          </cell>
          <cell r="AR374">
            <v>-20.694099677079084</v>
          </cell>
          <cell r="AW374">
            <v>-2.8954900198096296</v>
          </cell>
        </row>
        <row r="375">
          <cell r="AQ375">
            <v>6.94</v>
          </cell>
          <cell r="AR375">
            <v>-20.715093774223799</v>
          </cell>
          <cell r="AW375">
            <v>-2.8867678940022747</v>
          </cell>
        </row>
        <row r="376">
          <cell r="AQ376">
            <v>6.96</v>
          </cell>
          <cell r="AR376">
            <v>-20.736052880501909</v>
          </cell>
          <cell r="AW376">
            <v>-2.8780994061695502</v>
          </cell>
        </row>
        <row r="377">
          <cell r="AQ377">
            <v>6.98</v>
          </cell>
          <cell r="AR377">
            <v>-20.756976952264267</v>
          </cell>
          <cell r="AW377">
            <v>-2.8694840511311712</v>
          </cell>
        </row>
        <row r="378">
          <cell r="AQ378">
            <v>6.9999999999999902</v>
          </cell>
          <cell r="AR378">
            <v>-20.777865949451403</v>
          </cell>
          <cell r="AW378">
            <v>-2.8609213301813892</v>
          </cell>
        </row>
        <row r="379">
          <cell r="AQ379">
            <v>7.0199999999999898</v>
          </cell>
          <cell r="AR379">
            <v>-20.798719835498556</v>
          </cell>
          <cell r="AW379">
            <v>-2.8524107509832457</v>
          </cell>
        </row>
        <row r="380">
          <cell r="AQ380">
            <v>7.0399999999999903</v>
          </cell>
          <cell r="AR380">
            <v>-20.819538577242955</v>
          </cell>
          <cell r="AW380">
            <v>-2.843951827464962</v>
          </cell>
        </row>
        <row r="381">
          <cell r="AQ381">
            <v>7.0599999999999898</v>
          </cell>
          <cell r="AR381">
            <v>-20.840322144833721</v>
          </cell>
          <cell r="AW381">
            <v>-2.8355440797183622</v>
          </cell>
        </row>
        <row r="382">
          <cell r="AQ382">
            <v>7.0799999999999903</v>
          </cell>
          <cell r="AR382">
            <v>-20.861070511643941</v>
          </cell>
          <cell r="AW382">
            <v>-2.8271870338993077</v>
          </cell>
        </row>
        <row r="383">
          <cell r="AQ383">
            <v>7.0999999999999899</v>
          </cell>
          <cell r="AR383">
            <v>-20.881783654185075</v>
          </cell>
          <cell r="AW383">
            <v>-2.8188802221301188</v>
          </cell>
        </row>
        <row r="384">
          <cell r="AQ384">
            <v>7.1199999999999903</v>
          </cell>
          <cell r="AR384">
            <v>-20.902461552023585</v>
          </cell>
          <cell r="AW384">
            <v>-2.8106231824038774</v>
          </cell>
        </row>
        <row r="385">
          <cell r="AQ385">
            <v>7.1399999999999899</v>
          </cell>
          <cell r="AR385">
            <v>-20.923104187699636</v>
          </cell>
          <cell r="AW385">
            <v>-2.8024154584906382</v>
          </cell>
        </row>
        <row r="386">
          <cell r="AQ386">
            <v>7.1599999999999904</v>
          </cell>
          <cell r="AR386">
            <v>-20.943711546647922</v>
          </cell>
          <cell r="AW386">
            <v>-2.7942565998454376</v>
          </cell>
        </row>
        <row r="387">
          <cell r="AQ387">
            <v>7.1799999999999899</v>
          </cell>
          <cell r="AR387">
            <v>-20.964283617120554</v>
          </cell>
          <cell r="AW387">
            <v>-2.7861461615181193</v>
          </cell>
        </row>
        <row r="388">
          <cell r="AQ388">
            <v>7.1999999999999904</v>
          </cell>
          <cell r="AR388">
            <v>-20.984820390111828</v>
          </cell>
          <cell r="AW388">
            <v>-2.7780837040648771</v>
          </cell>
        </row>
        <row r="389">
          <cell r="AQ389">
            <v>7.21999999999999</v>
          </cell>
          <cell r="AR389">
            <v>-21.005321859284983</v>
          </cell>
          <cell r="AW389">
            <v>-2.7700687934615265</v>
          </cell>
        </row>
        <row r="390">
          <cell r="AQ390">
            <v>7.2399999999999904</v>
          </cell>
          <cell r="AR390">
            <v>-21.025788020900777</v>
          </cell>
          <cell r="AW390">
            <v>-2.7621010010184333</v>
          </cell>
        </row>
        <row r="391">
          <cell r="AQ391">
            <v>7.25999999999999</v>
          </cell>
          <cell r="AR391">
            <v>-21.046218873747911</v>
          </cell>
          <cell r="AW391">
            <v>-2.7541799032970635</v>
          </cell>
        </row>
        <row r="392">
          <cell r="AQ392">
            <v>7.2799999999999896</v>
          </cell>
          <cell r="AR392">
            <v>-21.066614419075197</v>
          </cell>
          <cell r="AW392">
            <v>-2.7463050820281505</v>
          </cell>
        </row>
        <row r="393">
          <cell r="AQ393">
            <v>7.2999999999999901</v>
          </cell>
          <cell r="AR393">
            <v>-21.086974660525428</v>
          </cell>
          <cell r="AW393">
            <v>-2.7384761240313815</v>
          </cell>
        </row>
        <row r="394">
          <cell r="AQ394">
            <v>7.3199999999999896</v>
          </cell>
          <cell r="AR394">
            <v>-21.107299604070914</v>
          </cell>
          <cell r="AW394">
            <v>-2.7306926211366429</v>
          </cell>
        </row>
        <row r="395">
          <cell r="AQ395">
            <v>7.3399999999999901</v>
          </cell>
          <cell r="AR395">
            <v>-21.127589257950707</v>
          </cell>
          <cell r="AW395">
            <v>-2.7229541701067221</v>
          </cell>
        </row>
        <row r="396">
          <cell r="AQ396">
            <v>7.3599999999999897</v>
          </cell>
          <cell r="AR396">
            <v>-21.147843632609316</v>
          </cell>
          <cell r="AW396">
            <v>-2.7152603725614899</v>
          </cell>
        </row>
        <row r="397">
          <cell r="AQ397">
            <v>7.3799999999999901</v>
          </cell>
          <cell r="AR397">
            <v>-21.168062740637019</v>
          </cell>
          <cell r="AW397">
            <v>-2.7076108349034733</v>
          </cell>
        </row>
        <row r="398">
          <cell r="AQ398">
            <v>7.3999999999999897</v>
          </cell>
          <cell r="AR398">
            <v>-21.188246596711618</v>
          </cell>
          <cell r="AW398">
            <v>-2.7000051682448527</v>
          </cell>
        </row>
        <row r="399">
          <cell r="AQ399">
            <v>7.4199999999999902</v>
          </cell>
          <cell r="AR399">
            <v>-21.208395217541728</v>
          </cell>
          <cell r="AW399">
            <v>-2.6924429883357885</v>
          </cell>
        </row>
        <row r="400">
          <cell r="AQ400">
            <v>7.4399999999999897</v>
          </cell>
          <cell r="AR400">
            <v>-21.228508621811422</v>
          </cell>
          <cell r="AW400">
            <v>-2.6849239154940956</v>
          </cell>
        </row>
        <row r="401">
          <cell r="AQ401">
            <v>7.4599999999999804</v>
          </cell>
          <cell r="AR401">
            <v>-21.248586830126243</v>
          </cell>
          <cell r="AW401">
            <v>-2.6774475745362154</v>
          </cell>
        </row>
        <row r="402">
          <cell r="AQ402">
            <v>7.47999999999998</v>
          </cell>
          <cell r="AR402">
            <v>-21.268629864960662</v>
          </cell>
          <cell r="AW402">
            <v>-2.670013594709439</v>
          </cell>
        </row>
        <row r="403">
          <cell r="AQ403">
            <v>7.4999999999999796</v>
          </cell>
          <cell r="AR403">
            <v>-21.288637750606693</v>
          </cell>
          <cell r="AW403">
            <v>-2.6626216096254138</v>
          </cell>
        </row>
        <row r="404">
          <cell r="AQ404">
            <v>7.51999999999998</v>
          </cell>
          <cell r="AR404">
            <v>-21.308610513123902</v>
          </cell>
          <cell r="AW404">
            <v>-2.6552712571948383</v>
          </cell>
        </row>
        <row r="405">
          <cell r="AQ405">
            <v>7.5399999999999796</v>
          </cell>
          <cell r="AR405">
            <v>-21.328548180290596</v>
          </cell>
          <cell r="AW405">
            <v>-2.647962179563339</v>
          </cell>
        </row>
        <row r="406">
          <cell r="AQ406">
            <v>7.5599999999999801</v>
          </cell>
          <cell r="AR406">
            <v>-21.348450781556267</v>
          </cell>
          <cell r="AW406">
            <v>-2.6406940230485447</v>
          </cell>
        </row>
        <row r="407">
          <cell r="AQ407">
            <v>7.5799999999999796</v>
          </cell>
          <cell r="AR407">
            <v>-21.368318347995142</v>
          </cell>
          <cell r="AW407">
            <v>-2.6334664380782762</v>
          </cell>
        </row>
        <row r="408">
          <cell r="AQ408">
            <v>7.5999999999999801</v>
          </cell>
          <cell r="AR408">
            <v>-21.388150912260954</v>
          </cell>
          <cell r="AW408">
            <v>-2.626279079129858</v>
          </cell>
        </row>
        <row r="409">
          <cell r="AQ409">
            <v>7.6199999999999797</v>
          </cell>
          <cell r="AR409">
            <v>-21.407948508542756</v>
          </cell>
          <cell r="AW409">
            <v>-2.6191316046705215</v>
          </cell>
        </row>
        <row r="410">
          <cell r="AQ410">
            <v>7.6399999999999801</v>
          </cell>
          <cell r="AR410">
            <v>-21.427711172521899</v>
          </cell>
          <cell r="AW410">
            <v>-2.6120236770988781</v>
          </cell>
        </row>
        <row r="411">
          <cell r="AQ411">
            <v>7.6599999999999797</v>
          </cell>
          <cell r="AR411">
            <v>-21.447438941330002</v>
          </cell>
          <cell r="AW411">
            <v>-2.6049549626874393</v>
          </cell>
        </row>
        <row r="412">
          <cell r="AQ412">
            <v>7.6799999999999802</v>
          </cell>
          <cell r="AR412">
            <v>-21.467131853507979</v>
          </cell>
          <cell r="AW412">
            <v>-2.5979251315261536</v>
          </cell>
        </row>
        <row r="413">
          <cell r="AQ413">
            <v>7.6999999999999797</v>
          </cell>
          <cell r="AR413">
            <v>-21.486789948966077</v>
          </cell>
          <cell r="AW413">
            <v>-2.5909338574669554</v>
          </cell>
        </row>
        <row r="414">
          <cell r="AQ414">
            <v>7.7199999999999802</v>
          </cell>
          <cell r="AR414">
            <v>-21.506413268944897</v>
          </cell>
          <cell r="AW414">
            <v>-2.5839808180692856</v>
          </cell>
        </row>
        <row r="415">
          <cell r="AQ415">
            <v>7.7399999999999798</v>
          </cell>
          <cell r="AR415">
            <v>-21.52600185597732</v>
          </cell>
          <cell r="AW415">
            <v>-2.5770656945465795</v>
          </cell>
        </row>
        <row r="416">
          <cell r="AQ416">
            <v>7.7599999999999802</v>
          </cell>
          <cell r="AR416">
            <v>-21.545555753851442</v>
          </cell>
          <cell r="AW416">
            <v>-2.5701881717136903</v>
          </cell>
        </row>
        <row r="417">
          <cell r="AQ417">
            <v>7.7799999999999798</v>
          </cell>
          <cell r="AR417">
            <v>-21.565075007574343</v>
          </cell>
          <cell r="AW417">
            <v>-2.5633479379352431</v>
          </cell>
        </row>
        <row r="418">
          <cell r="AQ418">
            <v>7.7999999999999803</v>
          </cell>
          <cell r="AR418">
            <v>-21.58455966333679</v>
          </cell>
          <cell r="AW418">
            <v>-2.5565446850748703</v>
          </cell>
        </row>
        <row r="419">
          <cell r="AQ419">
            <v>7.8199999999999799</v>
          </cell>
          <cell r="AR419">
            <v>-21.604009768478743</v>
          </cell>
          <cell r="AW419">
            <v>-2.5497781084453583</v>
          </cell>
        </row>
        <row r="420">
          <cell r="AQ420">
            <v>7.8399999999999803</v>
          </cell>
          <cell r="AR420">
            <v>-21.62342537145577</v>
          </cell>
          <cell r="AW420">
            <v>-2.5430479067596394</v>
          </cell>
        </row>
        <row r="421">
          <cell r="AQ421">
            <v>7.8599999999999799</v>
          </cell>
          <cell r="AR421">
            <v>-21.642806521806218</v>
          </cell>
          <cell r="AW421">
            <v>-2.5363537820826338</v>
          </cell>
        </row>
        <row r="422">
          <cell r="AQ422">
            <v>7.8799999999999804</v>
          </cell>
          <cell r="AR422">
            <v>-21.662153270119209</v>
          </cell>
          <cell r="AW422">
            <v>-2.5296954397839282</v>
          </cell>
        </row>
        <row r="423">
          <cell r="AQ423">
            <v>7.8999999999999799</v>
          </cell>
          <cell r="AR423">
            <v>-21.681465668003412</v>
          </cell>
          <cell r="AW423">
            <v>-2.5230725884912641</v>
          </cell>
        </row>
        <row r="424">
          <cell r="AQ424">
            <v>7.9199999999999697</v>
          </cell>
          <cell r="AR424">
            <v>-21.700743768056551</v>
          </cell>
          <cell r="AW424">
            <v>-2.516484940044823</v>
          </cell>
        </row>
        <row r="425">
          <cell r="AQ425">
            <v>7.9399999999999702</v>
          </cell>
          <cell r="AR425">
            <v>-21.719987623835713</v>
          </cell>
          <cell r="AW425">
            <v>-2.5099322094522796</v>
          </cell>
        </row>
        <row r="426">
          <cell r="AQ426">
            <v>7.9599999999999698</v>
          </cell>
          <cell r="AR426">
            <v>-21.739197289828262</v>
          </cell>
          <cell r="AW426">
            <v>-2.5034141148446585</v>
          </cell>
        </row>
        <row r="427">
          <cell r="AQ427">
            <v>7.9799999999999702</v>
          </cell>
          <cell r="AR427">
            <v>-21.758372821423553</v>
          </cell>
          <cell r="AW427">
            <v>-2.4969303774328893</v>
          </cell>
        </row>
        <row r="428">
          <cell r="AQ428">
            <v>7.9999999999999698</v>
          </cell>
          <cell r="AR428">
            <v>-21.777514274885313</v>
          </cell>
          <cell r="AW428">
            <v>-2.4904807214651328</v>
          </cell>
        </row>
        <row r="429">
          <cell r="AQ429">
            <v>8.0199999999999694</v>
          </cell>
          <cell r="AR429">
            <v>-21.796621707324654</v>
          </cell>
          <cell r="AW429">
            <v>-2.4840648741848113</v>
          </cell>
        </row>
        <row r="430">
          <cell r="AQ430">
            <v>8.0399999999999707</v>
          </cell>
          <cell r="AR430">
            <v>-21.815695176673756</v>
          </cell>
          <cell r="AW430">
            <v>-2.4776825657893475</v>
          </cell>
        </row>
        <row r="431">
          <cell r="AQ431">
            <v>8.0599999999999703</v>
          </cell>
          <cell r="AR431">
            <v>-21.834734741660181</v>
          </cell>
          <cell r="AW431">
            <v>-2.4713335293895997</v>
          </cell>
        </row>
        <row r="432">
          <cell r="AQ432">
            <v>8.0799999999999699</v>
          </cell>
          <cell r="AR432">
            <v>-21.853740461781829</v>
          </cell>
          <cell r="AW432">
            <v>-2.465017500969962</v>
          </cell>
        </row>
        <row r="433">
          <cell r="AQ433">
            <v>8.0999999999999694</v>
          </cell>
          <cell r="AR433">
            <v>-21.872712397282463</v>
          </cell>
          <cell r="AW433">
            <v>-2.4587342193491448</v>
          </cell>
        </row>
        <row r="434">
          <cell r="AQ434">
            <v>8.1199999999999708</v>
          </cell>
          <cell r="AR434">
            <v>-21.891650609127801</v>
          </cell>
          <cell r="AW434">
            <v>-2.4524834261415913</v>
          </cell>
        </row>
        <row r="435">
          <cell r="AQ435">
            <v>8.1399999999999704</v>
          </cell>
          <cell r="AR435">
            <v>-21.910555158982284</v>
          </cell>
          <cell r="AW435">
            <v>-2.4462648657195505</v>
          </cell>
        </row>
        <row r="436">
          <cell r="AQ436">
            <v>8.1599999999999699</v>
          </cell>
          <cell r="AR436">
            <v>-21.929426109186299</v>
          </cell>
          <cell r="AW436">
            <v>-2.4400782851757552</v>
          </cell>
        </row>
        <row r="437">
          <cell r="AQ437">
            <v>8.1799999999999695</v>
          </cell>
          <cell r="AR437">
            <v>-21.948263522733967</v>
          </cell>
          <cell r="AW437">
            <v>-2.4339234342867293</v>
          </cell>
        </row>
        <row r="438">
          <cell r="AQ438">
            <v>8.1999999999999709</v>
          </cell>
          <cell r="AR438">
            <v>-21.967067463251531</v>
          </cell>
          <cell r="AW438">
            <v>-2.4278000654766898</v>
          </cell>
        </row>
        <row r="439">
          <cell r="AQ439">
            <v>8.2199999999999704</v>
          </cell>
          <cell r="AR439">
            <v>-21.985837994976151</v>
          </cell>
          <cell r="AW439">
            <v>-2.4217079337820508</v>
          </cell>
        </row>
        <row r="440">
          <cell r="AQ440">
            <v>8.23999999999997</v>
          </cell>
          <cell r="AR440">
            <v>-22.004575182735337</v>
          </cell>
          <cell r="AW440">
            <v>-2.4156467968164734</v>
          </cell>
        </row>
        <row r="441">
          <cell r="AQ441">
            <v>8.2599999999999696</v>
          </cell>
          <cell r="AR441">
            <v>-22.02327909192676</v>
          </cell>
          <cell r="AW441">
            <v>-2.4096164147365364</v>
          </cell>
        </row>
        <row r="442">
          <cell r="AQ442">
            <v>8.2799999999999692</v>
          </cell>
          <cell r="AR442">
            <v>-22.041949788498627</v>
          </cell>
          <cell r="AW442">
            <v>-2.4036165502079103</v>
          </cell>
        </row>
        <row r="443">
          <cell r="AQ443">
            <v>8.2999999999999705</v>
          </cell>
          <cell r="AR443">
            <v>-22.060587338930468</v>
          </cell>
          <cell r="AW443">
            <v>-2.3976469683721153</v>
          </cell>
        </row>
        <row r="444">
          <cell r="AQ444">
            <v>8.3199999999999701</v>
          </cell>
          <cell r="AR444">
            <v>-22.079191810214425</v>
          </cell>
          <cell r="AW444">
            <v>-2.3917074368137947</v>
          </cell>
        </row>
        <row r="445">
          <cell r="AQ445">
            <v>8.3399999999999697</v>
          </cell>
          <cell r="AR445">
            <v>-22.097763269836996</v>
          </cell>
          <cell r="AW445">
            <v>-2.3857977255285201</v>
          </cell>
        </row>
        <row r="446">
          <cell r="AQ446">
            <v>8.3599999999999692</v>
          </cell>
          <cell r="AR446">
            <v>-22.116301785761138</v>
          </cell>
          <cell r="AW446">
            <v>-2.379917606891115</v>
          </cell>
        </row>
        <row r="447">
          <cell r="AQ447">
            <v>8.3799999999999706</v>
          </cell>
          <cell r="AR447">
            <v>-22.134807426408916</v>
          </cell>
          <cell r="AW447">
            <v>-2.3740668556244837</v>
          </cell>
        </row>
        <row r="448">
          <cell r="AQ448">
            <v>8.3999999999999595</v>
          </cell>
          <cell r="AR448">
            <v>-22.153280260644461</v>
          </cell>
          <cell r="AW448">
            <v>-2.3682452487689218</v>
          </cell>
        </row>
        <row r="449">
          <cell r="AQ449">
            <v>8.4199999999999608</v>
          </cell>
          <cell r="AR449">
            <v>-22.171720357757444</v>
          </cell>
          <cell r="AW449">
            <v>-2.3624525656519419</v>
          </cell>
        </row>
        <row r="450">
          <cell r="AQ450">
            <v>8.4399999999999604</v>
          </cell>
          <cell r="AR450">
            <v>-22.190127787446791</v>
          </cell>
          <cell r="AW450">
            <v>-2.3566885878585548</v>
          </cell>
        </row>
        <row r="451">
          <cell r="AQ451">
            <v>8.45999999999996</v>
          </cell>
          <cell r="AR451">
            <v>-22.208502619804978</v>
          </cell>
          <cell r="AW451">
            <v>-2.3509530992020178</v>
          </cell>
        </row>
        <row r="452">
          <cell r="AQ452">
            <v>8.4799999999999596</v>
          </cell>
          <cell r="AR452">
            <v>-22.226844925302526</v>
          </cell>
          <cell r="AW452">
            <v>-2.3452458856950691</v>
          </cell>
        </row>
        <row r="453">
          <cell r="AQ453">
            <v>8.4999999999999591</v>
          </cell>
          <cell r="AR453">
            <v>-22.24515477477301</v>
          </cell>
          <cell r="AW453">
            <v>-2.3395667355215832</v>
          </cell>
        </row>
        <row r="454">
          <cell r="AQ454">
            <v>8.5199999999999605</v>
          </cell>
          <cell r="AR454">
            <v>-22.263432239398334</v>
          </cell>
          <cell r="AW454">
            <v>-2.3339154390086856</v>
          </cell>
        </row>
        <row r="455">
          <cell r="AQ455">
            <v>8.5399999999999601</v>
          </cell>
          <cell r="AR455">
            <v>-22.281677390694373</v>
          </cell>
          <cell r="AW455">
            <v>-2.3282917885993006</v>
          </cell>
        </row>
        <row r="456">
          <cell r="AQ456">
            <v>8.5599999999999596</v>
          </cell>
          <cell r="AR456">
            <v>-22.299890300497026</v>
          </cell>
          <cell r="AW456">
            <v>-2.3226955788251265</v>
          </cell>
        </row>
        <row r="457">
          <cell r="AQ457">
            <v>8.5799999999999592</v>
          </cell>
          <cell r="AR457">
            <v>-22.318071040948499</v>
          </cell>
          <cell r="AW457">
            <v>-2.3171266062800262</v>
          </cell>
        </row>
        <row r="458">
          <cell r="AQ458">
            <v>8.5999999999999606</v>
          </cell>
          <cell r="AR458">
            <v>-22.336219684484007</v>
          </cell>
          <cell r="AW458">
            <v>-2.3115846695938345</v>
          </cell>
        </row>
        <row r="459">
          <cell r="AQ459">
            <v>8.6199999999999601</v>
          </cell>
          <cell r="AR459">
            <v>-22.354336303818751</v>
          </cell>
          <cell r="AW459">
            <v>-2.3060695694065663</v>
          </cell>
        </row>
        <row r="460">
          <cell r="AQ460">
            <v>8.6399999999999597</v>
          </cell>
          <cell r="AR460">
            <v>-22.372420971935213</v>
          </cell>
          <cell r="AW460">
            <v>-2.3005811083430214</v>
          </cell>
        </row>
        <row r="461">
          <cell r="AQ461">
            <v>8.6599999999999593</v>
          </cell>
          <cell r="AR461">
            <v>-22.390473762070755</v>
          </cell>
          <cell r="AW461">
            <v>-2.2951190909877797</v>
          </cell>
        </row>
        <row r="462">
          <cell r="AQ462">
            <v>8.6799999999999606</v>
          </cell>
          <cell r="AR462">
            <v>-22.408494747705532</v>
          </cell>
          <cell r="AW462">
            <v>-2.2896833238605798</v>
          </cell>
        </row>
        <row r="463">
          <cell r="AQ463">
            <v>8.6999999999999602</v>
          </cell>
          <cell r="AR463">
            <v>-22.426484002550694</v>
          </cell>
          <cell r="AW463">
            <v>-2.2842736153920744</v>
          </cell>
        </row>
        <row r="464">
          <cell r="AQ464">
            <v>8.7199999999999598</v>
          </cell>
          <cell r="AR464">
            <v>-22.444441600536837</v>
          </cell>
          <cell r="AW464">
            <v>-2.2788897758999496</v>
          </cell>
        </row>
        <row r="465">
          <cell r="AQ465">
            <v>8.7399999999999594</v>
          </cell>
          <cell r="AR465">
            <v>-22.462367615802769</v>
          </cell>
          <cell r="AW465">
            <v>-2.2735316175654035</v>
          </cell>
        </row>
        <row r="466">
          <cell r="AQ466">
            <v>8.7599999999999607</v>
          </cell>
          <cell r="AR466">
            <v>-22.480262122684547</v>
          </cell>
          <cell r="AW466">
            <v>-2.2681989544100007</v>
          </cell>
        </row>
        <row r="467">
          <cell r="AQ467">
            <v>8.7799999999999603</v>
          </cell>
          <cell r="AR467">
            <v>-22.498125195704763</v>
          </cell>
          <cell r="AW467">
            <v>-2.2628916022728474</v>
          </cell>
        </row>
        <row r="468">
          <cell r="AQ468">
            <v>8.7999999999999599</v>
          </cell>
          <cell r="AR468">
            <v>-22.515956909562085</v>
          </cell>
          <cell r="AW468">
            <v>-2.2576093787881293</v>
          </cell>
        </row>
        <row r="469">
          <cell r="AQ469">
            <v>8.8199999999999594</v>
          </cell>
          <cell r="AR469">
            <v>-22.533757339121081</v>
          </cell>
          <cell r="AW469">
            <v>-2.2523521033629876</v>
          </cell>
        </row>
        <row r="470">
          <cell r="AQ470">
            <v>8.8399999999999608</v>
          </cell>
          <cell r="AR470">
            <v>-22.551526559402237</v>
          </cell>
          <cell r="AW470">
            <v>-2.2471195971557085</v>
          </cell>
        </row>
        <row r="471">
          <cell r="AQ471">
            <v>8.8599999999999497</v>
          </cell>
          <cell r="AR471">
            <v>-22.569264645572265</v>
          </cell>
          <cell r="AW471">
            <v>-2.2419116830542567</v>
          </cell>
        </row>
        <row r="472">
          <cell r="AQ472">
            <v>8.8799999999999493</v>
          </cell>
          <cell r="AR472">
            <v>-22.586971672934656</v>
          </cell>
          <cell r="AW472">
            <v>-2.2367281856551156</v>
          </cell>
        </row>
        <row r="473">
          <cell r="AQ473">
            <v>8.8999999999999506</v>
          </cell>
          <cell r="AR473">
            <v>-22.604647716920383</v>
          </cell>
          <cell r="AW473">
            <v>-2.23156893124245</v>
          </cell>
        </row>
        <row r="474">
          <cell r="AQ474">
            <v>8.9199999999999502</v>
          </cell>
          <cell r="AR474">
            <v>-22.622292853078907</v>
          </cell>
          <cell r="AW474">
            <v>-2.2264337477675804</v>
          </cell>
        </row>
        <row r="475">
          <cell r="AQ475">
            <v>8.9399999999999498</v>
          </cell>
          <cell r="AR475">
            <v>-22.639907157069409</v>
          </cell>
          <cell r="AW475">
            <v>-2.221322464828738</v>
          </cell>
        </row>
        <row r="476">
          <cell r="AQ476">
            <v>8.9599999999999493</v>
          </cell>
          <cell r="AR476">
            <v>-22.657490704652137</v>
          </cell>
          <cell r="AW476">
            <v>-2.2162349136511508</v>
          </cell>
        </row>
        <row r="477">
          <cell r="AQ477">
            <v>8.9799999999999507</v>
          </cell>
          <cell r="AR477">
            <v>-22.67504357168011</v>
          </cell>
          <cell r="AW477">
            <v>-2.2111709270673887</v>
          </cell>
        </row>
        <row r="478">
          <cell r="AQ478">
            <v>8.9999999999999503</v>
          </cell>
          <cell r="AR478">
            <v>-22.692565834090878</v>
          </cell>
          <cell r="AW478">
            <v>-2.2061303394980318</v>
          </cell>
        </row>
        <row r="479">
          <cell r="AQ479">
            <v>9.0199999999999498</v>
          </cell>
          <cell r="AR479">
            <v>-22.710057567898588</v>
          </cell>
          <cell r="AW479">
            <v>-2.2011129869325825</v>
          </cell>
        </row>
        <row r="480">
          <cell r="AQ480">
            <v>9.0399999999999494</v>
          </cell>
          <cell r="AR480">
            <v>-22.727518849186225</v>
          </cell>
          <cell r="AW480">
            <v>-2.1961187069106876</v>
          </cell>
        </row>
        <row r="481">
          <cell r="AQ481">
            <v>9.0599999999999508</v>
          </cell>
          <cell r="AR481">
            <v>-22.744949754097981</v>
          </cell>
          <cell r="AW481">
            <v>-2.1911473385036109</v>
          </cell>
        </row>
        <row r="482">
          <cell r="AQ482">
            <v>9.0799999999999503</v>
          </cell>
          <cell r="AR482">
            <v>-22.762350358831892</v>
          </cell>
          <cell r="AW482">
            <v>-2.1861987222959973</v>
          </cell>
        </row>
        <row r="483">
          <cell r="AQ483">
            <v>9.0999999999999499</v>
          </cell>
          <cell r="AR483">
            <v>-22.779720739632626</v>
          </cell>
          <cell r="AW483">
            <v>-2.1812727003678738</v>
          </cell>
        </row>
        <row r="484">
          <cell r="AQ484">
            <v>9.1199999999999495</v>
          </cell>
          <cell r="AR484">
            <v>-22.797060972784429</v>
          </cell>
          <cell r="AW484">
            <v>-2.1763691162769288</v>
          </cell>
        </row>
        <row r="485">
          <cell r="AQ485">
            <v>9.1399999999999508</v>
          </cell>
          <cell r="AR485">
            <v>-22.814371134604272</v>
          </cell>
          <cell r="AW485">
            <v>-2.171487815041039</v>
          </cell>
        </row>
        <row r="486">
          <cell r="AQ486">
            <v>9.1599999999999504</v>
          </cell>
          <cell r="AR486">
            <v>-22.831651301435155</v>
          </cell>
          <cell r="AW486">
            <v>-2.166628643121054</v>
          </cell>
        </row>
        <row r="487">
          <cell r="AQ487">
            <v>9.17999999999995</v>
          </cell>
          <cell r="AR487">
            <v>-22.848901549639589</v>
          </cell>
          <cell r="AW487">
            <v>-2.1617914484038101</v>
          </cell>
        </row>
        <row r="488">
          <cell r="AQ488">
            <v>9.1999999999999496</v>
          </cell>
          <cell r="AR488">
            <v>-22.866121955593229</v>
          </cell>
          <cell r="AW488">
            <v>-2.1569760801854096</v>
          </cell>
        </row>
        <row r="489">
          <cell r="AQ489">
            <v>9.2199999999999491</v>
          </cell>
          <cell r="AR489">
            <v>-22.883312595678674</v>
          </cell>
          <cell r="AW489">
            <v>-2.1521823891547163</v>
          </cell>
        </row>
        <row r="490">
          <cell r="AQ490">
            <v>9.2399999999999505</v>
          </cell>
          <cell r="AR490">
            <v>-22.900473546279414</v>
          </cell>
          <cell r="AW490">
            <v>-2.1474102273771023</v>
          </cell>
        </row>
        <row r="491">
          <cell r="AQ491">
            <v>9.25999999999995</v>
          </cell>
          <cell r="AR491">
            <v>-22.917604883773933</v>
          </cell>
          <cell r="AW491">
            <v>-2.1426594482784131</v>
          </cell>
        </row>
        <row r="492">
          <cell r="AQ492">
            <v>9.2799999999999496</v>
          </cell>
          <cell r="AR492">
            <v>-22.934706684529964</v>
          </cell>
          <cell r="AW492">
            <v>-2.1379299066291653</v>
          </cell>
        </row>
        <row r="493">
          <cell r="AQ493">
            <v>9.2999999999999492</v>
          </cell>
          <cell r="AR493">
            <v>-22.951779024898869</v>
          </cell>
          <cell r="AW493">
            <v>-2.1332214585289626</v>
          </cell>
        </row>
        <row r="494">
          <cell r="AQ494">
            <v>9.3199999999999505</v>
          </cell>
          <cell r="AR494">
            <v>-22.968821981210223</v>
          </cell>
          <cell r="AW494">
            <v>-2.1285339613911356</v>
          </cell>
        </row>
        <row r="495">
          <cell r="AQ495">
            <v>9.3399999999999395</v>
          </cell>
          <cell r="AR495">
            <v>-22.985835629766427</v>
          </cell>
          <cell r="AW495">
            <v>-2.1238672739275981</v>
          </cell>
        </row>
        <row r="496">
          <cell r="AQ496">
            <v>9.3599999999999408</v>
          </cell>
          <cell r="AR496">
            <v>-23.002820046837588</v>
          </cell>
          <cell r="AW496">
            <v>-2.1192212561338954</v>
          </cell>
        </row>
        <row r="497">
          <cell r="AQ497">
            <v>9.3799999999999404</v>
          </cell>
          <cell r="AR497">
            <v>-23.019775308656399</v>
          </cell>
          <cell r="AW497">
            <v>-2.1145957692745019</v>
          </cell>
        </row>
        <row r="498">
          <cell r="AQ498">
            <v>9.39999999999994</v>
          </cell>
          <cell r="AR498">
            <v>-23.036701491413254</v>
          </cell>
          <cell r="AW498">
            <v>-2.1099906758682745</v>
          </cell>
        </row>
        <row r="499">
          <cell r="AQ499">
            <v>9.4199999999999395</v>
          </cell>
          <cell r="AR499">
            <v>-23.053598671251429</v>
          </cell>
          <cell r="AW499">
            <v>-2.1054058396741464</v>
          </cell>
        </row>
        <row r="500">
          <cell r="AQ500">
            <v>9.4399999999999409</v>
          </cell>
          <cell r="AR500">
            <v>-23.070466924262437</v>
          </cell>
          <cell r="AW500">
            <v>-2.100841125676995</v>
          </cell>
        </row>
        <row r="501">
          <cell r="AQ501">
            <v>9.4599999999999405</v>
          </cell>
          <cell r="AR501">
            <v>-23.087306326481425</v>
          </cell>
          <cell r="AW501">
            <v>-2.0962964000737196</v>
          </cell>
        </row>
        <row r="502">
          <cell r="AQ502">
            <v>9.47999999999994</v>
          </cell>
          <cell r="AR502">
            <v>-23.104116953882766</v>
          </cell>
          <cell r="AW502">
            <v>-2.0917715302595026</v>
          </cell>
        </row>
        <row r="503">
          <cell r="AQ503">
            <v>9.4999999999999396</v>
          </cell>
          <cell r="AR503">
            <v>-23.120898882375741</v>
          </cell>
          <cell r="AW503">
            <v>-2.0872663848142601</v>
          </cell>
        </row>
        <row r="504">
          <cell r="AQ504">
            <v>9.5199999999999392</v>
          </cell>
          <cell r="AR504">
            <v>-23.13765218780031</v>
          </cell>
          <cell r="AW504">
            <v>-2.0827808334892781</v>
          </cell>
        </row>
        <row r="505">
          <cell r="AQ505">
            <v>9.5399999999999405</v>
          </cell>
          <cell r="AR505">
            <v>-23.154376945923051</v>
          </cell>
          <cell r="AW505">
            <v>-2.0783147471940415</v>
          </cell>
        </row>
        <row r="506">
          <cell r="AQ506">
            <v>9.5599999999999401</v>
          </cell>
          <cell r="AR506">
            <v>-23.171073232433109</v>
          </cell>
          <cell r="AW506">
            <v>-2.073867997983224</v>
          </cell>
        </row>
        <row r="507">
          <cell r="AQ507">
            <v>9.5799999999999397</v>
          </cell>
          <cell r="AR507">
            <v>-23.187741122938373</v>
          </cell>
          <cell r="AW507">
            <v>-2.0694404590438671</v>
          </cell>
        </row>
        <row r="508">
          <cell r="AQ508">
            <v>9.5999999999999392</v>
          </cell>
          <cell r="AR508">
            <v>-23.204380692961646</v>
          </cell>
          <cell r="AW508">
            <v>-2.0650320046827373</v>
          </cell>
        </row>
        <row r="509">
          <cell r="AQ509">
            <v>9.6199999999999406</v>
          </cell>
          <cell r="AR509">
            <v>-23.220992017937</v>
          </cell>
          <cell r="AW509">
            <v>-2.0606425103138379</v>
          </cell>
        </row>
        <row r="510">
          <cell r="AQ510">
            <v>9.6399999999999402</v>
          </cell>
          <cell r="AR510">
            <v>-23.237575173206171</v>
          </cell>
          <cell r="AW510">
            <v>-2.0562718524461063</v>
          </cell>
        </row>
        <row r="511">
          <cell r="AQ511">
            <v>9.6599999999999397</v>
          </cell>
          <cell r="AR511">
            <v>-23.254130234015076</v>
          </cell>
          <cell r="AW511">
            <v>-2.0519199086712683</v>
          </cell>
        </row>
        <row r="512">
          <cell r="AQ512">
            <v>9.6799999999999393</v>
          </cell>
          <cell r="AR512">
            <v>-23.270657275510427</v>
          </cell>
          <cell r="AW512">
            <v>-2.0475865576518553</v>
          </cell>
        </row>
        <row r="513">
          <cell r="AQ513">
            <v>9.6999999999999407</v>
          </cell>
          <cell r="AR513">
            <v>-23.287156372736423</v>
          </cell>
          <cell r="AW513">
            <v>-2.043271679109385</v>
          </cell>
        </row>
        <row r="514">
          <cell r="AQ514">
            <v>9.7199999999999402</v>
          </cell>
          <cell r="AR514">
            <v>-23.303627600631547</v>
          </cell>
          <cell r="AW514">
            <v>-2.0389751538127028</v>
          </cell>
        </row>
        <row r="515">
          <cell r="AQ515">
            <v>9.7399999999999398</v>
          </cell>
          <cell r="AR515">
            <v>-23.320071034025446</v>
          </cell>
          <cell r="AW515">
            <v>-2.0346968635664684</v>
          </cell>
        </row>
        <row r="516">
          <cell r="AQ516">
            <v>9.7599999999999394</v>
          </cell>
          <cell r="AR516">
            <v>-23.336486747635877</v>
          </cell>
          <cell r="AW516">
            <v>-2.0304366911998062</v>
          </cell>
        </row>
        <row r="517">
          <cell r="AQ517">
            <v>9.7799999999999407</v>
          </cell>
          <cell r="AR517">
            <v>-23.352874816065778</v>
          </cell>
          <cell r="AW517">
            <v>-2.026194520555102</v>
          </cell>
        </row>
        <row r="518">
          <cell r="AQ518">
            <v>9.7999999999999297</v>
          </cell>
          <cell r="AR518">
            <v>-23.36923531380037</v>
          </cell>
          <cell r="AW518">
            <v>-2.0219702364769505</v>
          </cell>
        </row>
        <row r="519">
          <cell r="AQ519">
            <v>9.8199999999999292</v>
          </cell>
          <cell r="AR519">
            <v>-23.38556831520442</v>
          </cell>
          <cell r="AW519">
            <v>-2.0177637248012381</v>
          </cell>
        </row>
        <row r="520">
          <cell r="AQ520">
            <v>9.8399999999999306</v>
          </cell>
          <cell r="AR520">
            <v>-23.401873894519461</v>
          </cell>
          <cell r="AW520">
            <v>-2.0135748723443876</v>
          </cell>
        </row>
        <row r="521">
          <cell r="AQ521">
            <v>9.8599999999999302</v>
          </cell>
          <cell r="AR521">
            <v>-23.418152125861202</v>
          </cell>
          <cell r="AW521">
            <v>-2.0094035668927326</v>
          </cell>
        </row>
        <row r="522">
          <cell r="AQ522">
            <v>9.8799999999999297</v>
          </cell>
          <cell r="AR522">
            <v>-23.434403083216967</v>
          </cell>
          <cell r="AW522">
            <v>-2.0052496971920313</v>
          </cell>
        </row>
        <row r="523">
          <cell r="AQ523">
            <v>9.8999999999999293</v>
          </cell>
          <cell r="AR523">
            <v>-23.450626840443192</v>
          </cell>
          <cell r="AW523">
            <v>-2.0011131529371209</v>
          </cell>
        </row>
        <row r="524">
          <cell r="AQ524">
            <v>9.9199999999999307</v>
          </cell>
          <cell r="AR524">
            <v>-23.466823471263037</v>
          </cell>
          <cell r="AW524">
            <v>-1.9969938247617047</v>
          </cell>
        </row>
        <row r="525">
          <cell r="AQ525">
            <v>9.9399999999999302</v>
          </cell>
          <cell r="AR525">
            <v>-23.482993049264003</v>
          </cell>
          <cell r="AW525">
            <v>-1.9928916042282765</v>
          </cell>
        </row>
        <row r="526">
          <cell r="AQ526">
            <v>9.9599999999999298</v>
          </cell>
          <cell r="AR526">
            <v>-23.499135647895709</v>
          </cell>
          <cell r="AW526">
            <v>-1.9888063838181709</v>
          </cell>
        </row>
        <row r="527">
          <cell r="AQ527">
            <v>9.9799999999999294</v>
          </cell>
          <cell r="AR527">
            <v>-23.515251340467632</v>
          </cell>
          <cell r="AW527">
            <v>-1.9847380569217441</v>
          </cell>
        </row>
        <row r="528">
          <cell r="AQ528">
            <v>9.9999999999999307</v>
          </cell>
          <cell r="AR528">
            <v>-23.531340200147014</v>
          </cell>
          <cell r="AW528">
            <v>-1.9806865178286801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C50"/>
  <sheetViews>
    <sheetView showGridLines="0" tabSelected="1" zoomScaleNormal="100" workbookViewId="0">
      <selection activeCell="E4" sqref="E4"/>
    </sheetView>
  </sheetViews>
  <sheetFormatPr defaultRowHeight="18"/>
  <cols>
    <col min="16" max="16" width="4.69921875" customWidth="1"/>
    <col min="17" max="17" width="7.296875" customWidth="1"/>
  </cols>
  <sheetData>
    <row r="1" spans="2:29" ht="18.600000000000001" thickBot="1">
      <c r="B1" s="65"/>
      <c r="C1" s="65"/>
      <c r="D1" s="214" t="s">
        <v>102</v>
      </c>
      <c r="E1" s="65"/>
      <c r="F1" s="65"/>
      <c r="G1" s="65"/>
      <c r="H1" s="73"/>
      <c r="Q1" s="2" t="s">
        <v>54</v>
      </c>
      <c r="R1" s="2"/>
      <c r="S1" s="3" t="s">
        <v>75</v>
      </c>
      <c r="T1" s="2"/>
      <c r="U1" s="3"/>
      <c r="V1" s="2"/>
      <c r="W1" s="2"/>
    </row>
    <row r="2" spans="2:29" ht="18.600000000000001" thickBot="1">
      <c r="B2" s="140" t="s">
        <v>77</v>
      </c>
      <c r="C2" s="65"/>
      <c r="D2" s="65"/>
      <c r="E2" s="65"/>
      <c r="F2" s="65"/>
      <c r="G2" s="65"/>
      <c r="M2" s="65"/>
      <c r="N2" s="65"/>
      <c r="O2" s="64"/>
      <c r="Q2" s="26">
        <v>37</v>
      </c>
      <c r="R2" s="106">
        <v>0.73136839025817302</v>
      </c>
      <c r="S2" s="107">
        <v>52.51</v>
      </c>
      <c r="T2" s="218">
        <v>1.4875639652505059</v>
      </c>
      <c r="U2" s="218">
        <v>9.2841890260885709</v>
      </c>
      <c r="V2" s="218">
        <v>0.80032653322555602</v>
      </c>
      <c r="W2" s="218">
        <v>0.75202105658958451</v>
      </c>
      <c r="X2" s="218">
        <v>1.9872813990461049</v>
      </c>
      <c r="Y2" s="218">
        <v>0.97365295114209482</v>
      </c>
      <c r="Z2" s="218">
        <v>0.82218586333626587</v>
      </c>
      <c r="AA2" s="218">
        <v>2.4809586424194308</v>
      </c>
      <c r="AB2" s="218">
        <v>1.0790978741771879</v>
      </c>
      <c r="AC2" s="219">
        <v>2.212046806910434</v>
      </c>
    </row>
    <row r="3" spans="2:29" ht="18.600000000000001" thickBot="1">
      <c r="B3" s="65"/>
      <c r="C3" s="121" t="s">
        <v>28</v>
      </c>
      <c r="D3" s="78" t="s">
        <v>2</v>
      </c>
      <c r="E3" s="79" t="s">
        <v>1</v>
      </c>
      <c r="F3" s="79" t="s">
        <v>0</v>
      </c>
      <c r="G3" s="95" t="s">
        <v>3</v>
      </c>
      <c r="H3" s="79" t="s">
        <v>39</v>
      </c>
      <c r="I3" s="79" t="s">
        <v>40</v>
      </c>
      <c r="J3" s="95" t="s">
        <v>41</v>
      </c>
      <c r="K3" s="79" t="s">
        <v>59</v>
      </c>
      <c r="L3" s="79" t="s">
        <v>60</v>
      </c>
      <c r="M3" s="95" t="s">
        <v>61</v>
      </c>
      <c r="N3" s="96" t="s">
        <v>25</v>
      </c>
      <c r="O3" s="74" t="s">
        <v>27</v>
      </c>
      <c r="Q3" s="60">
        <v>38</v>
      </c>
      <c r="R3" s="111">
        <v>0.74316290130796681</v>
      </c>
      <c r="S3" s="112">
        <v>51.05</v>
      </c>
      <c r="T3" s="220">
        <v>1.4969163523142328</v>
      </c>
      <c r="U3" s="220">
        <v>8.8292424509977039</v>
      </c>
      <c r="V3" s="220">
        <v>0.80426582594078988</v>
      </c>
      <c r="W3" s="220">
        <v>0.76122038852688634</v>
      </c>
      <c r="X3" s="220">
        <v>1.8774759213713081</v>
      </c>
      <c r="Y3" s="220">
        <v>0.99746643525445366</v>
      </c>
      <c r="Z3" s="220">
        <v>0.83538699302451869</v>
      </c>
      <c r="AA3" s="220">
        <v>2.3390171449956725</v>
      </c>
      <c r="AB3" s="220">
        <v>1.1020862492698678</v>
      </c>
      <c r="AC3" s="221">
        <v>2.2852441783404558</v>
      </c>
    </row>
    <row r="4" spans="2:29" ht="19.2" thickTop="1" thickBot="1">
      <c r="B4" s="65"/>
      <c r="C4" s="97">
        <f>[1]設定とグラフ!$C$4</f>
        <v>1</v>
      </c>
      <c r="D4" s="215">
        <v>1.5170363178494493</v>
      </c>
      <c r="E4" s="160">
        <v>7.9974408189379389</v>
      </c>
      <c r="F4" s="160">
        <v>0.81269758710086393</v>
      </c>
      <c r="G4" s="216">
        <v>0.78090225446480865</v>
      </c>
      <c r="H4" s="160">
        <v>1.6758559434231035</v>
      </c>
      <c r="I4" s="160">
        <v>1.0501554230026044</v>
      </c>
      <c r="J4" s="216">
        <v>0.86353548699083793</v>
      </c>
      <c r="K4" s="160">
        <v>2.0792182139515543</v>
      </c>
      <c r="L4" s="160">
        <v>1.1528174859356266</v>
      </c>
      <c r="M4" s="216">
        <v>2.4558559886048283</v>
      </c>
      <c r="N4" s="217">
        <v>1</v>
      </c>
      <c r="O4" s="77">
        <v>2.5559105431309903</v>
      </c>
      <c r="Q4" s="34">
        <v>39</v>
      </c>
      <c r="R4" s="111">
        <v>0.75471698113207553</v>
      </c>
      <c r="S4" s="112">
        <v>49.6</v>
      </c>
      <c r="T4" s="220">
        <v>1.5067275384592205</v>
      </c>
      <c r="U4" s="220">
        <v>8.4012433840208356</v>
      </c>
      <c r="V4" s="220">
        <v>0.80838129729030594</v>
      </c>
      <c r="W4" s="220">
        <v>0.77083766929522313</v>
      </c>
      <c r="X4" s="220">
        <v>1.7738359201773837</v>
      </c>
      <c r="Y4" s="220">
        <v>1.0229132569558101</v>
      </c>
      <c r="Z4" s="220">
        <v>0.84916314971595497</v>
      </c>
      <c r="AA4" s="220">
        <v>2.2053148086889403</v>
      </c>
      <c r="AB4" s="220">
        <v>1.126620925857077</v>
      </c>
      <c r="AC4" s="221">
        <v>2.3661358635212832</v>
      </c>
    </row>
    <row r="5" spans="2:29">
      <c r="C5" s="66"/>
      <c r="D5" s="66"/>
      <c r="E5" s="213">
        <f>(1/(E4*F4))^0.5</f>
        <v>0.39224733115726873</v>
      </c>
      <c r="F5" s="66"/>
      <c r="G5" s="66"/>
      <c r="H5" s="213">
        <f>(1/(H4*I4))^0.5</f>
        <v>0.75379780471954139</v>
      </c>
      <c r="K5" s="213">
        <f>(1/(K4*L4))^0.5</f>
        <v>0.64590654741998088</v>
      </c>
      <c r="M5" s="87"/>
      <c r="N5" s="88"/>
      <c r="O5" s="66"/>
      <c r="Q5" s="60">
        <v>40</v>
      </c>
      <c r="R5" s="111">
        <v>0.7660487206986365</v>
      </c>
      <c r="S5" s="112">
        <v>48.17</v>
      </c>
      <c r="T5" s="220">
        <v>1.5170363178494493</v>
      </c>
      <c r="U5" s="220">
        <v>7.9974408189379389</v>
      </c>
      <c r="V5" s="220">
        <v>0.81269758710086393</v>
      </c>
      <c r="W5" s="220">
        <v>0.78090225446480865</v>
      </c>
      <c r="X5" s="220">
        <v>1.6758559434231035</v>
      </c>
      <c r="Y5" s="220">
        <v>1.0501554230026044</v>
      </c>
      <c r="Z5" s="220">
        <v>0.86353548699083793</v>
      </c>
      <c r="AA5" s="220">
        <v>2.0792182139515543</v>
      </c>
      <c r="AB5" s="220">
        <v>1.1528174859356266</v>
      </c>
      <c r="AC5" s="221">
        <v>2.4558559886048283</v>
      </c>
    </row>
    <row r="6" spans="2:29" ht="18.600000000000001" thickBot="1">
      <c r="B6" s="141" t="s">
        <v>78</v>
      </c>
      <c r="O6" s="117"/>
      <c r="Q6" s="108">
        <v>41</v>
      </c>
      <c r="R6" s="109">
        <v>0.77712154180913895</v>
      </c>
      <c r="S6" s="110">
        <v>46.76</v>
      </c>
      <c r="T6" s="222">
        <v>1.5278838808250574</v>
      </c>
      <c r="U6" s="222">
        <v>7.6161462300076161</v>
      </c>
      <c r="V6" s="222">
        <v>0.81722046973832607</v>
      </c>
      <c r="W6" s="222">
        <v>0.79143352354119012</v>
      </c>
      <c r="X6" s="222">
        <v>1.5831051023477449</v>
      </c>
      <c r="Y6" s="222">
        <v>1.0793657646766759</v>
      </c>
      <c r="Z6" s="222">
        <v>0.8785261844729283</v>
      </c>
      <c r="AA6" s="222">
        <v>1.9600156801254411</v>
      </c>
      <c r="AB6" s="222">
        <v>1.1808466670602822</v>
      </c>
      <c r="AC6" s="223">
        <v>2.5559105431309903</v>
      </c>
    </row>
    <row r="7" spans="2:29">
      <c r="B7" s="80" t="s">
        <v>21</v>
      </c>
      <c r="C7" s="98" t="s">
        <v>29</v>
      </c>
      <c r="D7" s="100" t="s">
        <v>32</v>
      </c>
      <c r="E7" s="82" t="s">
        <v>33</v>
      </c>
      <c r="F7" s="81" t="s">
        <v>30</v>
      </c>
      <c r="G7" s="82" t="s">
        <v>31</v>
      </c>
      <c r="H7" s="94" t="s">
        <v>47</v>
      </c>
      <c r="I7" s="94" t="s">
        <v>48</v>
      </c>
      <c r="J7" s="94" t="s">
        <v>49</v>
      </c>
      <c r="K7" s="82" t="s">
        <v>59</v>
      </c>
      <c r="L7" s="82" t="s">
        <v>60</v>
      </c>
      <c r="M7" s="82" t="s">
        <v>61</v>
      </c>
      <c r="N7" s="75" t="s">
        <v>25</v>
      </c>
      <c r="O7" s="69"/>
      <c r="Q7" s="34">
        <v>42</v>
      </c>
      <c r="R7" s="111">
        <v>0.78802206461780933</v>
      </c>
      <c r="S7" s="112">
        <v>45.37</v>
      </c>
      <c r="T7" s="220">
        <v>1.5392903871315324</v>
      </c>
      <c r="U7" s="220">
        <v>7.2558409519663334</v>
      </c>
      <c r="V7" s="220">
        <v>0.82196284727930302</v>
      </c>
      <c r="W7" s="220">
        <v>0.80245873355962671</v>
      </c>
      <c r="X7" s="220">
        <v>1.4951258895999042</v>
      </c>
      <c r="Y7" s="220">
        <v>1.1107532017461039</v>
      </c>
      <c r="Z7" s="220">
        <v>0.89415846276277078</v>
      </c>
      <c r="AA7" s="220">
        <v>1.847302015406499</v>
      </c>
      <c r="AB7" s="220">
        <v>1.2108883076625012</v>
      </c>
      <c r="AC7" s="221">
        <v>2.6683032259786001</v>
      </c>
    </row>
    <row r="8" spans="2:29" ht="18.600000000000001" thickBot="1">
      <c r="B8" s="83" t="s">
        <v>22</v>
      </c>
      <c r="C8" s="99" t="s">
        <v>23</v>
      </c>
      <c r="D8" s="101" t="s">
        <v>24</v>
      </c>
      <c r="E8" s="85" t="s">
        <v>24</v>
      </c>
      <c r="F8" s="84" t="s">
        <v>35</v>
      </c>
      <c r="G8" s="85" t="s">
        <v>34</v>
      </c>
      <c r="H8" s="85" t="s">
        <v>24</v>
      </c>
      <c r="I8" s="85" t="s">
        <v>35</v>
      </c>
      <c r="J8" s="85" t="s">
        <v>34</v>
      </c>
      <c r="K8" s="85" t="s">
        <v>34</v>
      </c>
      <c r="L8" s="85" t="s">
        <v>35</v>
      </c>
      <c r="M8" s="85" t="s">
        <v>34</v>
      </c>
      <c r="N8" s="76" t="s">
        <v>26</v>
      </c>
      <c r="O8" s="69"/>
      <c r="Q8" s="34">
        <v>43</v>
      </c>
      <c r="R8" s="111">
        <v>0.79865825413305647</v>
      </c>
      <c r="S8" s="112">
        <v>43.99</v>
      </c>
      <c r="T8" s="220">
        <v>1.5513256077318067</v>
      </c>
      <c r="U8" s="220">
        <v>6.9151510960514493</v>
      </c>
      <c r="V8" s="220">
        <v>0.8269451818038982</v>
      </c>
      <c r="W8" s="220">
        <v>0.81400744002800185</v>
      </c>
      <c r="X8" s="220">
        <v>1.4115720678119221</v>
      </c>
      <c r="Y8" s="220">
        <v>1.1445314288330357</v>
      </c>
      <c r="Z8" s="220">
        <v>0.91044001565956822</v>
      </c>
      <c r="AA8" s="220">
        <v>1.7404925593943086</v>
      </c>
      <c r="AB8" s="220">
        <v>1.2431316973720195</v>
      </c>
      <c r="AC8" s="221">
        <v>2.7954043552399854</v>
      </c>
    </row>
    <row r="9" spans="2:29" ht="19.2" thickTop="1" thickBot="1">
      <c r="B9" s="86">
        <v>1000</v>
      </c>
      <c r="C9" s="20">
        <v>50</v>
      </c>
      <c r="D9" s="122">
        <f>1000000*D4/($C$9*2*PI()*$B$9)</f>
        <v>4.828876576713351</v>
      </c>
      <c r="E9" s="123">
        <f>1000000*E4/($C$9*2*PI()*$B$9)</f>
        <v>25.456644768377366</v>
      </c>
      <c r="F9" s="124">
        <f>10^3*$C$9*F4/(2*PI()*$B$9)</f>
        <v>6.4672419112979327</v>
      </c>
      <c r="G9" s="125">
        <f>1000000*G4/($C$9*2*PI()*$B$9)</f>
        <v>2.4856890773935874</v>
      </c>
      <c r="H9" s="123">
        <f>1000000*H4/($C$9*2*PI()*$B$9)</f>
        <v>5.3344151461143721</v>
      </c>
      <c r="I9" s="123">
        <f>10^3*$C$9*I4/(2*PI()*$B$9)</f>
        <v>8.3568713292812404</v>
      </c>
      <c r="J9" s="126">
        <f>1000000*J4/($C$9*2*PI()*$B$9)</f>
        <v>2.7487188257971784</v>
      </c>
      <c r="K9" s="126">
        <f>1000000*K4/($C$9*2*PI()*$B$9)</f>
        <v>6.6183571303418365</v>
      </c>
      <c r="L9" s="126">
        <f>10^3*$C$9*L4/(2*PI()*$B$9)</f>
        <v>9.173830068471327</v>
      </c>
      <c r="M9" s="126">
        <f>1000000*M4/($C$9*2*PI()*$B$9)</f>
        <v>7.8172324021658355</v>
      </c>
      <c r="N9" s="72">
        <f>C9*N4</f>
        <v>50</v>
      </c>
      <c r="O9" s="69" t="s">
        <v>76</v>
      </c>
      <c r="Q9" s="34">
        <v>44</v>
      </c>
      <c r="R9" s="111">
        <v>0.80899603591942404</v>
      </c>
      <c r="S9" s="112">
        <v>42.62</v>
      </c>
      <c r="T9" s="220">
        <v>1.564015139666552</v>
      </c>
      <c r="U9" s="220">
        <v>6.5919578114700066</v>
      </c>
      <c r="V9" s="220">
        <v>0.8321821480285605</v>
      </c>
      <c r="W9" s="220">
        <v>0.82611173987393527</v>
      </c>
      <c r="X9" s="220">
        <v>1.3320900492873318</v>
      </c>
      <c r="Y9" s="220">
        <v>1.1810000708600041</v>
      </c>
      <c r="Z9" s="220">
        <v>0.92741150175744469</v>
      </c>
      <c r="AA9" s="220">
        <v>1.6391561624075925</v>
      </c>
      <c r="AB9" s="220">
        <v>1.2778246313475938</v>
      </c>
      <c r="AC9" s="221">
        <v>2.9401387745501588</v>
      </c>
    </row>
    <row r="10" spans="2:29">
      <c r="E10" s="212">
        <f>(10^-6)/(2*PI()*(E9*F9*10^-21)^0.5)</f>
        <v>392.24733115726872</v>
      </c>
      <c r="H10" s="212">
        <f>(10^-6)/(2*PI()*(H9*I9*10^-21)^0.5)</f>
        <v>753.79780471954143</v>
      </c>
      <c r="K10" s="212">
        <f>(10^-6)/(2*PI()*(K9*L9*10^-21)^0.5)</f>
        <v>645.90654741998094</v>
      </c>
      <c r="M10" s="87"/>
      <c r="N10" s="88"/>
      <c r="O10" s="69"/>
      <c r="Q10" s="34">
        <v>45</v>
      </c>
      <c r="R10" s="111">
        <v>0.81913499344691998</v>
      </c>
      <c r="S10" s="112">
        <v>41.27</v>
      </c>
      <c r="T10" s="220">
        <v>1.5774114677813706</v>
      </c>
      <c r="U10" s="220">
        <v>6.2853551225644253</v>
      </c>
      <c r="V10" s="220">
        <v>0.83769633507853392</v>
      </c>
      <c r="W10" s="220">
        <v>0.83880654604628535</v>
      </c>
      <c r="X10" s="220">
        <v>1.2563603241409635</v>
      </c>
      <c r="Y10" s="220">
        <v>1.2204349630208207</v>
      </c>
      <c r="Z10" s="220">
        <v>0.94507239254526898</v>
      </c>
      <c r="AA10" s="220">
        <v>1.5429241498487933</v>
      </c>
      <c r="AB10" s="220">
        <v>1.3152183920139939</v>
      </c>
      <c r="AC10" s="221">
        <v>3.1066513405200533</v>
      </c>
    </row>
    <row r="11" spans="2:29">
      <c r="M11" s="87"/>
      <c r="N11" s="88"/>
      <c r="O11" s="69"/>
      <c r="Q11" s="34">
        <v>46</v>
      </c>
      <c r="R11" s="111">
        <v>0.82870638932626162</v>
      </c>
      <c r="S11" s="112">
        <v>39.93</v>
      </c>
      <c r="T11" s="220">
        <v>1.5915710397733602</v>
      </c>
      <c r="U11" s="220">
        <v>5.9941257567583763</v>
      </c>
      <c r="V11" s="220">
        <v>0.84350459288250823</v>
      </c>
      <c r="W11" s="220">
        <v>0.85213715999727324</v>
      </c>
      <c r="X11" s="220">
        <v>1.1841045801165158</v>
      </c>
      <c r="Y11" s="220">
        <v>1.2632164016017584</v>
      </c>
      <c r="Z11" s="220">
        <v>0.963437545161135</v>
      </c>
      <c r="AA11" s="220">
        <v>1.4514209411013381</v>
      </c>
      <c r="AB11" s="220">
        <v>1.3556380988531302</v>
      </c>
      <c r="AC11" s="221">
        <v>3.3002211148146925</v>
      </c>
    </row>
    <row r="12" spans="2:29">
      <c r="M12" s="87"/>
      <c r="N12" s="88"/>
      <c r="O12" s="69"/>
      <c r="Q12" s="34">
        <v>47</v>
      </c>
      <c r="R12" s="111">
        <v>0.83864475008386452</v>
      </c>
      <c r="S12" s="112">
        <v>38.6</v>
      </c>
      <c r="T12" s="220">
        <v>1.6066063653744196</v>
      </c>
      <c r="U12" s="220">
        <v>5.7172260019438568</v>
      </c>
      <c r="V12" s="220">
        <v>0.84963932810521925</v>
      </c>
      <c r="W12" s="220">
        <v>0.86613082039911304</v>
      </c>
      <c r="X12" s="220">
        <v>1.1150385245810241</v>
      </c>
      <c r="Y12" s="220">
        <v>1.3097576948264571</v>
      </c>
      <c r="Z12" s="220">
        <v>0.98253060582837159</v>
      </c>
      <c r="AA12" s="220">
        <v>1.3642750924296374</v>
      </c>
      <c r="AB12" s="220">
        <v>1.399423437543732</v>
      </c>
      <c r="AC12" s="221">
        <v>3.5279590756747226</v>
      </c>
    </row>
    <row r="13" spans="2:29">
      <c r="M13" s="87"/>
      <c r="N13" s="88"/>
      <c r="O13" s="69"/>
      <c r="Q13" s="34">
        <v>48</v>
      </c>
      <c r="R13" s="111">
        <v>0.84803256445047492</v>
      </c>
      <c r="S13" s="112">
        <v>37.28</v>
      </c>
      <c r="T13" s="220">
        <v>1.6225337487019731</v>
      </c>
      <c r="U13" s="220">
        <v>5.4525627044711014</v>
      </c>
      <c r="V13" s="220">
        <v>0.85613506386767579</v>
      </c>
      <c r="W13" s="220">
        <v>0.88083996899443306</v>
      </c>
      <c r="X13" s="220">
        <v>1.0489437136803239</v>
      </c>
      <c r="Y13" s="220">
        <v>1.3605627287446087</v>
      </c>
      <c r="Z13" s="220">
        <v>1.0023555355084448</v>
      </c>
      <c r="AA13" s="220">
        <v>1.2812135654892314</v>
      </c>
      <c r="AB13" s="220">
        <v>1.4471151758968495</v>
      </c>
      <c r="AC13" s="221">
        <v>3.7999696002431982</v>
      </c>
    </row>
    <row r="14" spans="2:29">
      <c r="I14" s="64"/>
      <c r="J14" s="64"/>
      <c r="K14" s="65"/>
      <c r="L14" s="65"/>
      <c r="M14" s="65"/>
      <c r="N14" s="65"/>
      <c r="Q14" s="34">
        <v>49</v>
      </c>
      <c r="R14" s="111">
        <v>0.85726532361765961</v>
      </c>
      <c r="S14" s="112">
        <v>35.97</v>
      </c>
      <c r="T14" s="220">
        <v>1.6394786457906385</v>
      </c>
      <c r="U14" s="220">
        <v>5.2002080083203328</v>
      </c>
      <c r="V14" s="220">
        <v>0.8630138168512077</v>
      </c>
      <c r="W14" s="220">
        <v>0.89631435537071558</v>
      </c>
      <c r="X14" s="220">
        <v>0.98560037847054527</v>
      </c>
      <c r="Y14" s="220">
        <v>1.4181983208531881</v>
      </c>
      <c r="Z14" s="220">
        <v>1.0228923303533071</v>
      </c>
      <c r="AA14" s="220">
        <v>1.2019375232875396</v>
      </c>
      <c r="AB14" s="220">
        <v>1.4988009592326139</v>
      </c>
      <c r="AC14" s="221">
        <v>4.1305245766212311</v>
      </c>
    </row>
    <row r="15" spans="2:29" ht="18.600000000000001" thickBot="1">
      <c r="I15" s="66"/>
      <c r="J15" s="67"/>
      <c r="K15" s="67"/>
      <c r="L15" s="67"/>
      <c r="M15" s="68"/>
      <c r="N15" s="67"/>
      <c r="Q15" s="34">
        <v>50</v>
      </c>
      <c r="R15" s="113">
        <v>0.86602580756906555</v>
      </c>
      <c r="S15" s="114">
        <v>34.67</v>
      </c>
      <c r="T15" s="224">
        <v>1.6574951932639397</v>
      </c>
      <c r="U15" s="224">
        <v>4.9593334655822252</v>
      </c>
      <c r="V15" s="224">
        <v>0.8703220191470844</v>
      </c>
      <c r="W15" s="224">
        <v>0.91259194363832163</v>
      </c>
      <c r="X15" s="224">
        <v>0.92479562016794281</v>
      </c>
      <c r="Y15" s="224">
        <v>1.4773449157174725</v>
      </c>
      <c r="Z15" s="224">
        <v>1.044157417172213</v>
      </c>
      <c r="AA15" s="224">
        <v>1.1262022208707796</v>
      </c>
      <c r="AB15" s="224">
        <v>1.543448062972681</v>
      </c>
      <c r="AC15" s="225">
        <v>4.5411198401525814</v>
      </c>
    </row>
    <row r="16" spans="2:29" ht="19.2" thickTop="1" thickBot="1">
      <c r="I16" s="69"/>
      <c r="J16" s="9"/>
      <c r="K16" s="38"/>
      <c r="L16" s="38"/>
      <c r="M16" s="38"/>
      <c r="N16" s="38"/>
      <c r="Q16" s="115"/>
      <c r="R16" s="116" t="s">
        <v>55</v>
      </c>
      <c r="S16" s="89" t="s">
        <v>17</v>
      </c>
      <c r="T16" s="89" t="s">
        <v>42</v>
      </c>
      <c r="U16" s="89" t="s">
        <v>37</v>
      </c>
      <c r="V16" s="89" t="s">
        <v>36</v>
      </c>
      <c r="W16" s="89" t="s">
        <v>38</v>
      </c>
      <c r="X16" s="89" t="s">
        <v>43</v>
      </c>
      <c r="Y16" s="89" t="s">
        <v>44</v>
      </c>
      <c r="Z16" s="89" t="s">
        <v>45</v>
      </c>
      <c r="AA16" s="89" t="s">
        <v>56</v>
      </c>
      <c r="AB16" s="89" t="s">
        <v>57</v>
      </c>
      <c r="AC16" s="90" t="s">
        <v>58</v>
      </c>
    </row>
    <row r="17" spans="9:28">
      <c r="I17" s="69"/>
      <c r="J17" s="9"/>
      <c r="K17" s="38"/>
      <c r="L17" s="38"/>
      <c r="M17" s="38"/>
      <c r="N17" s="38"/>
      <c r="U17" s="65"/>
      <c r="V17" s="69"/>
      <c r="W17" s="69"/>
      <c r="X17" s="38"/>
      <c r="Y17" s="38"/>
      <c r="Z17" s="38"/>
      <c r="AA17" s="38"/>
      <c r="AB17" s="65"/>
    </row>
    <row r="18" spans="9:28" ht="18.600000000000001" thickBot="1">
      <c r="I18" s="69"/>
      <c r="J18" s="9"/>
      <c r="K18" s="38"/>
      <c r="L18" s="38"/>
      <c r="M18" s="38"/>
      <c r="N18" s="38"/>
      <c r="U18" s="65"/>
      <c r="V18" s="69"/>
      <c r="W18" s="69"/>
      <c r="X18" s="38"/>
      <c r="Y18" s="38"/>
      <c r="Z18" s="38"/>
      <c r="AA18" s="38"/>
      <c r="AB18" s="65"/>
    </row>
    <row r="19" spans="9:28" ht="18.600000000000001" thickBot="1">
      <c r="I19" s="69"/>
      <c r="J19" s="9"/>
      <c r="K19" s="38"/>
      <c r="L19" s="38"/>
      <c r="M19" s="38"/>
      <c r="N19" s="38"/>
      <c r="Q19" s="53" t="s">
        <v>79</v>
      </c>
      <c r="R19" s="55" t="s">
        <v>80</v>
      </c>
      <c r="S19" s="55" t="s">
        <v>81</v>
      </c>
      <c r="T19" s="55" t="s">
        <v>82</v>
      </c>
      <c r="U19" s="147" t="s">
        <v>83</v>
      </c>
      <c r="V19" s="148" t="s">
        <v>84</v>
      </c>
      <c r="W19" s="69"/>
      <c r="X19" s="38"/>
      <c r="Y19" s="38"/>
      <c r="Z19" s="38"/>
      <c r="AA19" s="38"/>
      <c r="AB19" s="65"/>
    </row>
    <row r="20" spans="9:28" ht="18.600000000000001" thickTop="1">
      <c r="I20" s="69"/>
      <c r="J20" s="9"/>
      <c r="K20" s="38"/>
      <c r="L20" s="38"/>
      <c r="M20" s="38"/>
      <c r="N20" s="38"/>
      <c r="Q20" s="60">
        <v>4.3431600000000002E-4</v>
      </c>
      <c r="R20" s="149">
        <f t="shared" ref="R20:R49" si="0">1-10^(-Q20/20)</f>
        <v>5.0001227259288683E-5</v>
      </c>
      <c r="S20" s="244">
        <f t="shared" ref="S20:S49" si="1">(1-R20)^2</f>
        <v>0.9999000000456042</v>
      </c>
      <c r="T20" s="149">
        <f t="shared" ref="T20:T23" si="2">(1-S20)^0.5</f>
        <v>9.9999977197898354E-3</v>
      </c>
      <c r="U20" s="230">
        <f t="shared" ref="U20:U49" si="3">(1+T20)/(1-T20)</f>
        <v>1.0202020155490048</v>
      </c>
      <c r="V20" s="231">
        <f t="shared" ref="V20:V49" si="4">-20*LOG(T20)</f>
        <v>40.000001980565614</v>
      </c>
      <c r="W20" s="69"/>
      <c r="X20" s="38"/>
      <c r="Y20" s="38"/>
      <c r="Z20" s="38"/>
      <c r="AA20" s="38"/>
      <c r="AB20" s="65"/>
    </row>
    <row r="21" spans="9:28">
      <c r="I21" s="69"/>
      <c r="J21" s="9"/>
      <c r="K21" s="38"/>
      <c r="L21" s="38"/>
      <c r="M21" s="38"/>
      <c r="N21" s="38"/>
      <c r="Q21" s="60">
        <v>9.4879999999999997E-4</v>
      </c>
      <c r="R21" s="246">
        <f t="shared" si="0"/>
        <v>1.0922867092588717E-4</v>
      </c>
      <c r="S21" s="244">
        <f t="shared" si="1"/>
        <v>0.99978155458905082</v>
      </c>
      <c r="T21" s="241">
        <f t="shared" si="2"/>
        <v>1.4779898881561239E-2</v>
      </c>
      <c r="U21" s="232">
        <f t="shared" si="3"/>
        <v>1.0300032426556927</v>
      </c>
      <c r="V21" s="233">
        <f t="shared" si="4"/>
        <v>36.60657074416919</v>
      </c>
      <c r="W21" s="69"/>
      <c r="X21" s="38"/>
      <c r="Y21" s="38"/>
      <c r="Z21" s="38"/>
      <c r="AA21" s="38"/>
      <c r="AB21" s="65"/>
    </row>
    <row r="22" spans="9:28">
      <c r="I22" s="69"/>
      <c r="J22" s="9"/>
      <c r="K22" s="38"/>
      <c r="L22" s="38"/>
      <c r="M22" s="38"/>
      <c r="N22" s="38"/>
      <c r="Q22" s="34">
        <v>3.686E-3</v>
      </c>
      <c r="R22" s="247">
        <f t="shared" si="0"/>
        <v>4.2427640193998251E-4</v>
      </c>
      <c r="S22" s="111">
        <f t="shared" si="1"/>
        <v>0.99915162720658524</v>
      </c>
      <c r="T22" s="242">
        <f t="shared" si="2"/>
        <v>2.9126839743006182E-2</v>
      </c>
      <c r="U22" s="234">
        <f t="shared" si="3"/>
        <v>1.0600013285675673</v>
      </c>
      <c r="V22" s="235">
        <f t="shared" si="4"/>
        <v>30.714132673823691</v>
      </c>
      <c r="W22" s="69"/>
      <c r="X22" s="38"/>
      <c r="Y22" s="38"/>
      <c r="Z22" s="38"/>
      <c r="AA22" s="38"/>
      <c r="AB22" s="65"/>
    </row>
    <row r="23" spans="9:28">
      <c r="I23" s="69"/>
      <c r="J23" s="9"/>
      <c r="K23" s="38"/>
      <c r="L23" s="38"/>
      <c r="M23" s="38"/>
      <c r="N23" s="38"/>
      <c r="Q23" s="34">
        <v>4.3451200000000001E-3</v>
      </c>
      <c r="R23" s="247">
        <f t="shared" si="0"/>
        <v>5.0012532258081333E-4</v>
      </c>
      <c r="S23" s="111">
        <f t="shared" si="1"/>
        <v>0.9989999994801767</v>
      </c>
      <c r="T23" s="242">
        <f t="shared" si="2"/>
        <v>3.1622784820810712E-2</v>
      </c>
      <c r="U23" s="236">
        <f t="shared" si="3"/>
        <v>1.0653108815968149</v>
      </c>
      <c r="V23" s="237">
        <f t="shared" si="4"/>
        <v>29.999997742436694</v>
      </c>
      <c r="W23" s="69"/>
      <c r="X23" s="38"/>
      <c r="Y23" s="38"/>
      <c r="Z23" s="38"/>
      <c r="AA23" s="38"/>
      <c r="AB23" s="65"/>
    </row>
    <row r="24" spans="9:28">
      <c r="I24" s="69"/>
      <c r="J24" s="9"/>
      <c r="K24" s="68"/>
      <c r="L24" s="68"/>
      <c r="M24" s="67"/>
      <c r="N24" s="68"/>
      <c r="Q24" s="34">
        <v>9.8600000000000007E-3</v>
      </c>
      <c r="R24" s="247">
        <f t="shared" si="0"/>
        <v>1.1345303840615273E-3</v>
      </c>
      <c r="S24" s="111">
        <f t="shared" si="1"/>
        <v>0.99773222639106929</v>
      </c>
      <c r="T24" s="242">
        <f>(1-S24)^0.5</f>
        <v>4.7621146657033701E-2</v>
      </c>
      <c r="U24" s="234">
        <f t="shared" si="3"/>
        <v>1.1000046283889602</v>
      </c>
      <c r="V24" s="235">
        <f t="shared" si="4"/>
        <v>26.444003030858447</v>
      </c>
      <c r="W24" s="69"/>
      <c r="X24" s="38"/>
      <c r="Y24" s="38"/>
      <c r="Z24" s="38"/>
      <c r="AA24" s="38"/>
      <c r="AB24" s="65"/>
    </row>
    <row r="25" spans="9:28">
      <c r="Q25" s="150">
        <v>0.01</v>
      </c>
      <c r="R25" s="247">
        <f t="shared" si="0"/>
        <v>1.1506300634949174E-3</v>
      </c>
      <c r="S25" s="111">
        <f t="shared" si="1"/>
        <v>0.99770006382255316</v>
      </c>
      <c r="T25" s="242">
        <f>(1-S25)^0.5</f>
        <v>4.7957649832397309E-2</v>
      </c>
      <c r="U25" s="236">
        <f t="shared" si="3"/>
        <v>1.1007468834216345</v>
      </c>
      <c r="V25" s="235">
        <f t="shared" si="4"/>
        <v>26.382842153594662</v>
      </c>
      <c r="W25" s="69"/>
      <c r="X25" s="38"/>
      <c r="Y25" s="38"/>
      <c r="Z25" s="38"/>
      <c r="AA25" s="38"/>
      <c r="AB25" s="65"/>
    </row>
    <row r="26" spans="9:28">
      <c r="Q26" s="34">
        <v>3.6040000000000003E-2</v>
      </c>
      <c r="R26" s="247">
        <f t="shared" si="0"/>
        <v>4.1406620587031151E-3</v>
      </c>
      <c r="S26" s="111">
        <f t="shared" si="1"/>
        <v>0.99173582096487811</v>
      </c>
      <c r="T26" s="242">
        <f>(1-S26)^0.5</f>
        <v>9.0907530134317738E-2</v>
      </c>
      <c r="U26" s="234">
        <f t="shared" si="3"/>
        <v>1.1999962229315337</v>
      </c>
      <c r="V26" s="235">
        <f t="shared" si="4"/>
        <v>20.828002828336359</v>
      </c>
    </row>
    <row r="27" spans="9:28">
      <c r="Q27" s="150">
        <v>0.04</v>
      </c>
      <c r="R27" s="247">
        <f t="shared" si="0"/>
        <v>4.5945826484731223E-3</v>
      </c>
      <c r="S27" s="111">
        <f t="shared" si="1"/>
        <v>0.99083194489276738</v>
      </c>
      <c r="T27" s="242">
        <f>(1-S27)^0.5</f>
        <v>9.5749961395462824E-2</v>
      </c>
      <c r="U27" s="236">
        <f t="shared" si="3"/>
        <v>1.2117776219135734</v>
      </c>
      <c r="V27" s="235">
        <f t="shared" si="4"/>
        <v>20.377227849169216</v>
      </c>
    </row>
    <row r="28" spans="9:28">
      <c r="Q28" s="34">
        <v>4.3648100000000002E-2</v>
      </c>
      <c r="R28" s="247">
        <f t="shared" si="0"/>
        <v>5.0125681599729743E-3</v>
      </c>
      <c r="S28" s="111">
        <f t="shared" si="1"/>
        <v>0.98999998951961243</v>
      </c>
      <c r="T28" s="242">
        <f>(1-S28)^0.5</f>
        <v>0.1000000524019241</v>
      </c>
      <c r="U28" s="236">
        <f t="shared" si="3"/>
        <v>1.2222223516096966</v>
      </c>
      <c r="V28" s="237">
        <f t="shared" si="4"/>
        <v>19.999995448427896</v>
      </c>
    </row>
    <row r="29" spans="9:28">
      <c r="Q29" s="150">
        <v>0.05</v>
      </c>
      <c r="R29" s="247">
        <f t="shared" si="0"/>
        <v>5.739926047043431E-3</v>
      </c>
      <c r="S29" s="111">
        <f t="shared" si="1"/>
        <v>0.98855309465693864</v>
      </c>
      <c r="T29" s="242">
        <f t="shared" ref="T29:T36" si="5">(1-S29)^0.5</f>
        <v>0.10699021143572604</v>
      </c>
      <c r="U29" s="236">
        <f t="shared" si="3"/>
        <v>1.2396171079104032</v>
      </c>
      <c r="V29" s="235">
        <f t="shared" si="4"/>
        <v>19.413119084410212</v>
      </c>
    </row>
    <row r="30" spans="9:28">
      <c r="Q30" s="150">
        <v>0.06</v>
      </c>
      <c r="R30" s="247">
        <f t="shared" si="0"/>
        <v>6.8839515790662942E-3</v>
      </c>
      <c r="S30" s="111">
        <f t="shared" si="1"/>
        <v>0.98627948563121037</v>
      </c>
      <c r="T30" s="242">
        <f t="shared" si="5"/>
        <v>0.11713459936666717</v>
      </c>
      <c r="U30" s="236">
        <f t="shared" si="3"/>
        <v>1.2653509793964957</v>
      </c>
      <c r="V30" s="235">
        <f t="shared" si="4"/>
        <v>18.626296070447442</v>
      </c>
    </row>
    <row r="31" spans="9:28">
      <c r="Q31" s="34">
        <v>7.4520000000000003E-2</v>
      </c>
      <c r="R31" s="247">
        <f t="shared" si="0"/>
        <v>8.5427337544775606E-3</v>
      </c>
      <c r="S31" s="111">
        <f t="shared" si="1"/>
        <v>0.98298751079104474</v>
      </c>
      <c r="T31" s="242">
        <f t="shared" si="5"/>
        <v>0.13043193324088723</v>
      </c>
      <c r="U31" s="234">
        <f t="shared" si="3"/>
        <v>1.2999924634468423</v>
      </c>
      <c r="V31" s="235">
        <f t="shared" si="4"/>
        <v>17.692321372620942</v>
      </c>
    </row>
    <row r="32" spans="9:28">
      <c r="Q32" s="150">
        <v>0.1</v>
      </c>
      <c r="R32" s="247">
        <f t="shared" si="0"/>
        <v>1.1446905343061253E-2</v>
      </c>
      <c r="S32" s="111">
        <f t="shared" si="1"/>
        <v>0.97723722095581045</v>
      </c>
      <c r="T32" s="242">
        <f t="shared" si="5"/>
        <v>0.15087338746177059</v>
      </c>
      <c r="U32" s="236">
        <f t="shared" si="3"/>
        <v>1.3553613447840864</v>
      </c>
      <c r="V32" s="235">
        <f t="shared" si="4"/>
        <v>16.427747172383668</v>
      </c>
    </row>
    <row r="33" spans="17:22">
      <c r="Q33" s="34">
        <v>0.12235</v>
      </c>
      <c r="R33" s="247">
        <f t="shared" si="0"/>
        <v>1.3987319886379468E-2</v>
      </c>
      <c r="S33" s="111">
        <f t="shared" si="1"/>
        <v>0.97222100534484501</v>
      </c>
      <c r="T33" s="242">
        <f t="shared" si="5"/>
        <v>0.16667031725881781</v>
      </c>
      <c r="U33" s="234">
        <f t="shared" si="3"/>
        <v>1.4000105137514529</v>
      </c>
      <c r="V33" s="235">
        <f t="shared" si="4"/>
        <v>15.562834757913206</v>
      </c>
    </row>
    <row r="34" spans="17:22">
      <c r="Q34" s="34">
        <v>0.17730000000000001</v>
      </c>
      <c r="R34" s="247">
        <f t="shared" si="0"/>
        <v>2.0205493793478579E-2</v>
      </c>
      <c r="S34" s="111">
        <f t="shared" si="1"/>
        <v>0.95999727439248117</v>
      </c>
      <c r="T34" s="242">
        <f t="shared" si="5"/>
        <v>0.2000068139027239</v>
      </c>
      <c r="U34" s="234">
        <f t="shared" si="3"/>
        <v>1.5000212936273782</v>
      </c>
      <c r="V34" s="235">
        <f t="shared" si="4"/>
        <v>13.979104167725932</v>
      </c>
    </row>
    <row r="35" spans="17:22">
      <c r="Q35" s="150">
        <v>0.25</v>
      </c>
      <c r="R35" s="247">
        <f t="shared" si="0"/>
        <v>2.837204842289387E-2</v>
      </c>
      <c r="S35" s="111">
        <f t="shared" si="1"/>
        <v>0.94406087628592328</v>
      </c>
      <c r="T35" s="242">
        <f t="shared" si="5"/>
        <v>0.23651453171861708</v>
      </c>
      <c r="U35" s="236">
        <f t="shared" si="3"/>
        <v>1.6195652479175922</v>
      </c>
      <c r="V35" s="235">
        <f t="shared" si="4"/>
        <v>12.522843411307736</v>
      </c>
    </row>
    <row r="36" spans="17:22">
      <c r="Q36" s="34">
        <v>0.33567200000000003</v>
      </c>
      <c r="R36" s="247">
        <f t="shared" si="0"/>
        <v>3.7908450618128087E-2</v>
      </c>
      <c r="S36" s="111">
        <f t="shared" si="1"/>
        <v>0.92562014939201087</v>
      </c>
      <c r="T36" s="242">
        <f t="shared" si="5"/>
        <v>0.27272669581100623</v>
      </c>
      <c r="U36" s="234">
        <f t="shared" si="3"/>
        <v>1.7499978185370975</v>
      </c>
      <c r="V36" s="235">
        <f t="shared" si="4"/>
        <v>11.285446982571097</v>
      </c>
    </row>
    <row r="37" spans="17:22">
      <c r="Q37" s="150">
        <v>0.4</v>
      </c>
      <c r="R37" s="247">
        <f t="shared" si="0"/>
        <v>4.5007413978564115E-2</v>
      </c>
      <c r="S37" s="111">
        <f t="shared" si="1"/>
        <v>0.91201083935590965</v>
      </c>
      <c r="T37" s="242">
        <f>(1-S37)^0.5</f>
        <v>0.29662966919054196</v>
      </c>
      <c r="U37" s="236">
        <f t="shared" si="3"/>
        <v>1.8434523214795604</v>
      </c>
      <c r="V37" s="235">
        <f t="shared" si="4"/>
        <v>10.555708251498659</v>
      </c>
    </row>
    <row r="38" spans="17:22">
      <c r="Q38" s="34">
        <v>0.45757500000000001</v>
      </c>
      <c r="R38" s="247">
        <f t="shared" si="0"/>
        <v>5.1316712259230179E-2</v>
      </c>
      <c r="S38" s="111">
        <f t="shared" si="1"/>
        <v>0.89999998043863627</v>
      </c>
      <c r="T38" s="242">
        <f>(1-S38)^0.5</f>
        <v>0.31622779694606817</v>
      </c>
      <c r="U38" s="236">
        <f t="shared" si="3"/>
        <v>1.9249507234535128</v>
      </c>
      <c r="V38" s="237">
        <f t="shared" si="4"/>
        <v>9.9999991504608516</v>
      </c>
    </row>
    <row r="39" spans="17:22">
      <c r="Q39" s="150">
        <v>0.5</v>
      </c>
      <c r="R39" s="247">
        <f t="shared" si="0"/>
        <v>5.5939123714076611E-2</v>
      </c>
      <c r="S39" s="111">
        <f t="shared" si="1"/>
        <v>0.89125093813374556</v>
      </c>
      <c r="T39" s="242">
        <f>(1-S39)^0.5</f>
        <v>0.32977122655904112</v>
      </c>
      <c r="U39" s="236">
        <f t="shared" si="3"/>
        <v>1.9840557123980025</v>
      </c>
      <c r="V39" s="235">
        <f t="shared" si="4"/>
        <v>9.6357448083830288</v>
      </c>
    </row>
    <row r="40" spans="17:22" ht="18.600000000000001" thickBot="1">
      <c r="Q40" s="19">
        <v>0.51149999999999995</v>
      </c>
      <c r="R40" s="248">
        <f t="shared" si="0"/>
        <v>5.718822042591698E-2</v>
      </c>
      <c r="S40" s="245">
        <f t="shared" si="1"/>
        <v>0.88889405170364932</v>
      </c>
      <c r="T40" s="243">
        <f t="shared" ref="T40:T49" si="6">(1-S40)^0.5</f>
        <v>0.33332558902123111</v>
      </c>
      <c r="U40" s="238">
        <f t="shared" si="3"/>
        <v>1.9999651510003624</v>
      </c>
      <c r="V40" s="239">
        <f t="shared" si="4"/>
        <v>9.5426268954582021</v>
      </c>
    </row>
    <row r="41" spans="17:22">
      <c r="Q41" s="150">
        <v>0.6</v>
      </c>
      <c r="R41" s="247">
        <f t="shared" si="0"/>
        <v>6.674569920300899E-2</v>
      </c>
      <c r="S41" s="111">
        <f t="shared" si="1"/>
        <v>0.87096358995608059</v>
      </c>
      <c r="T41" s="242">
        <f t="shared" si="6"/>
        <v>0.35921638331779832</v>
      </c>
      <c r="U41" s="236">
        <f t="shared" si="3"/>
        <v>2.1211784258084512</v>
      </c>
      <c r="V41" s="235">
        <f t="shared" si="4"/>
        <v>8.8928772807262799</v>
      </c>
    </row>
    <row r="42" spans="17:22">
      <c r="Q42" s="150">
        <v>0.7</v>
      </c>
      <c r="R42" s="247">
        <f t="shared" si="0"/>
        <v>7.7428572845236854E-2</v>
      </c>
      <c r="S42" s="111">
        <f t="shared" si="1"/>
        <v>0.85113803820237643</v>
      </c>
      <c r="T42" s="242">
        <f t="shared" si="6"/>
        <v>0.38582633631936475</v>
      </c>
      <c r="U42" s="236">
        <f t="shared" si="3"/>
        <v>2.2564079482248558</v>
      </c>
      <c r="V42" s="235">
        <f t="shared" si="4"/>
        <v>8.2721626189749671</v>
      </c>
    </row>
    <row r="43" spans="17:22">
      <c r="Q43" s="150">
        <v>0.8</v>
      </c>
      <c r="R43" s="247">
        <f t="shared" si="0"/>
        <v>8.7989160644090347E-2</v>
      </c>
      <c r="S43" s="111">
        <f t="shared" si="1"/>
        <v>0.83176377110267086</v>
      </c>
      <c r="T43" s="242">
        <f t="shared" si="6"/>
        <v>0.41016609915658453</v>
      </c>
      <c r="U43" s="236">
        <f t="shared" si="3"/>
        <v>2.3907850958382681</v>
      </c>
      <c r="V43" s="235">
        <f t="shared" si="4"/>
        <v>7.7408047514957792</v>
      </c>
    </row>
    <row r="44" spans="17:22">
      <c r="Q44" s="150">
        <v>0.9</v>
      </c>
      <c r="R44" s="247">
        <f t="shared" si="0"/>
        <v>9.8428862394043026E-2</v>
      </c>
      <c r="S44" s="111">
        <f t="shared" si="1"/>
        <v>0.8128305161640994</v>
      </c>
      <c r="T44" s="242">
        <f t="shared" si="6"/>
        <v>0.43263088636376923</v>
      </c>
      <c r="U44" s="236">
        <f t="shared" si="3"/>
        <v>2.5250420791892134</v>
      </c>
      <c r="V44" s="235">
        <f t="shared" si="4"/>
        <v>7.2776495731802591</v>
      </c>
    </row>
    <row r="45" spans="17:22">
      <c r="Q45" s="150">
        <v>1</v>
      </c>
      <c r="R45" s="247">
        <f t="shared" si="0"/>
        <v>0.10874906186625455</v>
      </c>
      <c r="S45" s="111">
        <f t="shared" si="1"/>
        <v>0.79432823472428138</v>
      </c>
      <c r="T45" s="242">
        <f t="shared" si="6"/>
        <v>0.45351049081109318</v>
      </c>
      <c r="U45" s="236">
        <f t="shared" si="3"/>
        <v>2.6597225863829959</v>
      </c>
      <c r="V45" s="235">
        <f t="shared" si="4"/>
        <v>6.8682532438011528</v>
      </c>
    </row>
    <row r="46" spans="17:22">
      <c r="Q46" s="150">
        <v>1.5</v>
      </c>
      <c r="R46" s="247">
        <f t="shared" si="0"/>
        <v>0.15860485835480498</v>
      </c>
      <c r="S46" s="111">
        <f t="shared" si="1"/>
        <v>0.7079457843841378</v>
      </c>
      <c r="T46" s="242">
        <f t="shared" si="6"/>
        <v>0.54042040636513922</v>
      </c>
      <c r="U46" s="236">
        <f t="shared" si="3"/>
        <v>3.3518033169875991</v>
      </c>
      <c r="V46" s="235">
        <f t="shared" si="4"/>
        <v>5.3453652061588661</v>
      </c>
    </row>
    <row r="47" spans="17:22">
      <c r="Q47" s="150">
        <v>2</v>
      </c>
      <c r="R47" s="247">
        <f t="shared" si="0"/>
        <v>0.20567176527571851</v>
      </c>
      <c r="S47" s="111">
        <f t="shared" si="1"/>
        <v>0.63095734448019325</v>
      </c>
      <c r="T47" s="242">
        <f t="shared" si="6"/>
        <v>0.60748881102437335</v>
      </c>
      <c r="U47" s="236">
        <f t="shared" si="3"/>
        <v>4.0953961470998781</v>
      </c>
      <c r="V47" s="235">
        <f t="shared" si="4"/>
        <v>4.3292343333624821</v>
      </c>
    </row>
    <row r="48" spans="17:22">
      <c r="Q48" s="150">
        <v>2.5</v>
      </c>
      <c r="R48" s="247">
        <f t="shared" si="0"/>
        <v>0.25010579066754413</v>
      </c>
      <c r="S48" s="111">
        <f t="shared" si="1"/>
        <v>0.56234132519034918</v>
      </c>
      <c r="T48" s="242">
        <f t="shared" si="6"/>
        <v>0.66155776377399644</v>
      </c>
      <c r="U48" s="236">
        <f t="shared" si="3"/>
        <v>4.9094279198192279</v>
      </c>
      <c r="V48" s="235">
        <f t="shared" si="4"/>
        <v>3.5886445898301931</v>
      </c>
    </row>
    <row r="49" spans="17:22" ht="18.600000000000001" thickBot="1">
      <c r="Q49" s="151">
        <v>3</v>
      </c>
      <c r="R49" s="248">
        <f t="shared" si="0"/>
        <v>0.29205421561586209</v>
      </c>
      <c r="S49" s="245">
        <f t="shared" si="1"/>
        <v>0.50118723362727224</v>
      </c>
      <c r="T49" s="243">
        <f t="shared" si="6"/>
        <v>0.70626678130344467</v>
      </c>
      <c r="U49" s="240">
        <f t="shared" si="3"/>
        <v>5.8088996160360207</v>
      </c>
      <c r="V49" s="239">
        <f t="shared" si="4"/>
        <v>3.0206243992830037</v>
      </c>
    </row>
    <row r="50" spans="17:22">
      <c r="Q50" s="152" t="s">
        <v>85</v>
      </c>
      <c r="T50" s="23" t="s">
        <v>86</v>
      </c>
    </row>
  </sheetData>
  <sheetProtection algorithmName="SHA-512" hashValue="4pFWYMfVz6Dm6oVbjOYZQixetn/IXYe2NS1TaDoSG6u0PyMYp6tjifSmkngvHzwC2oOgGAHKVePhEnmSZ479Nw==" saltValue="RZCIHQ4zMaWqTlp3Lv0Vpw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CR3887"/>
  <sheetViews>
    <sheetView zoomScaleNormal="100" zoomScaleSheetLayoutView="100" workbookViewId="0">
      <selection activeCell="G4" sqref="G4"/>
    </sheetView>
  </sheetViews>
  <sheetFormatPr defaultRowHeight="18"/>
  <cols>
    <col min="1" max="1" width="1.296875" customWidth="1"/>
    <col min="2" max="2" width="6.5" customWidth="1"/>
    <col min="3" max="3" width="4.8984375" customWidth="1"/>
    <col min="4" max="4" width="10.0976562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9.5976562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2.296875" customWidth="1"/>
    <col min="29" max="29" width="9.09765625" customWidth="1"/>
    <col min="30" max="30" width="6.5" customWidth="1"/>
    <col min="31" max="32" width="6.59765625" customWidth="1"/>
    <col min="33" max="33" width="1.296875" customWidth="1"/>
    <col min="34" max="34" width="9.59765625" customWidth="1"/>
    <col min="35" max="37" width="6.59765625" customWidth="1"/>
    <col min="38" max="38" width="1.796875" customWidth="1"/>
    <col min="39" max="39" width="9" customWidth="1"/>
    <col min="40" max="42" width="6.59765625" customWidth="1"/>
    <col min="43" max="43" width="1.19921875" customWidth="1"/>
    <col min="44" max="44" width="9.5" customWidth="1"/>
    <col min="45" max="47" width="6.59765625" customWidth="1"/>
    <col min="48" max="48" width="1.69921875" customWidth="1"/>
    <col min="49" max="49" width="9.09765625" customWidth="1"/>
    <col min="50" max="50" width="6.5" customWidth="1"/>
    <col min="51" max="52" width="6.59765625" customWidth="1"/>
    <col min="53" max="53" width="1.296875" customWidth="1"/>
    <col min="54" max="54" width="9.59765625" customWidth="1"/>
    <col min="55" max="57" width="6.59765625" customWidth="1"/>
    <col min="58" max="58" width="3.19921875" customWidth="1"/>
    <col min="59" max="59" width="9" customWidth="1"/>
    <col min="60" max="62" width="6.59765625" customWidth="1"/>
    <col min="63" max="63" width="1.19921875" customWidth="1"/>
    <col min="64" max="64" width="9.5" customWidth="1"/>
    <col min="65" max="67" width="6.59765625" customWidth="1"/>
    <col min="68" max="68" width="2.69921875" customWidth="1"/>
    <col min="69" max="71" width="8.59765625" customWidth="1"/>
    <col min="72" max="72" width="8.5" customWidth="1"/>
    <col min="73" max="73" width="1.3984375" customWidth="1"/>
    <col min="74" max="74" width="9.5" customWidth="1"/>
    <col min="75" max="77" width="6.59765625" customWidth="1"/>
    <col min="78" max="78" width="1.296875" customWidth="1"/>
    <col min="79" max="79" width="10.3984375" customWidth="1"/>
    <col min="80" max="80" width="1.3984375" customWidth="1"/>
    <col min="81" max="81" width="9.796875" customWidth="1"/>
    <col min="82" max="82" width="3.19921875" customWidth="1"/>
    <col min="83" max="83" width="6.296875" customWidth="1"/>
    <col min="84" max="84" width="8.59765625" customWidth="1"/>
    <col min="86" max="86" width="8.19921875" customWidth="1"/>
    <col min="89" max="89" width="8.8984375" customWidth="1"/>
  </cols>
  <sheetData>
    <row r="1" spans="1:96" ht="18.600000000000001" customHeight="1">
      <c r="A1" t="s">
        <v>20</v>
      </c>
      <c r="F1" s="1" t="s">
        <v>53</v>
      </c>
      <c r="N1" s="257"/>
      <c r="O1" s="257"/>
      <c r="P1" s="257"/>
      <c r="Q1" s="257"/>
      <c r="AH1" s="257"/>
      <c r="AI1" s="257"/>
      <c r="AJ1" s="257"/>
      <c r="AK1" s="257"/>
      <c r="AL1" s="4"/>
      <c r="BB1" s="257"/>
      <c r="BC1" s="257"/>
      <c r="BD1" s="257"/>
      <c r="BE1" s="257"/>
      <c r="BF1" s="4"/>
      <c r="CC1" s="2"/>
      <c r="CD1" s="2"/>
      <c r="CG1" s="2"/>
      <c r="CH1" s="2"/>
      <c r="CI1" s="2"/>
      <c r="CJ1" s="3"/>
      <c r="CK1" s="2"/>
      <c r="CL1" s="3"/>
      <c r="CM1" s="2"/>
    </row>
    <row r="2" spans="1:96" ht="18.600000000000001" customHeight="1">
      <c r="J2" s="1"/>
      <c r="N2" s="4"/>
      <c r="O2" s="4"/>
      <c r="P2" s="4"/>
      <c r="Q2" s="4"/>
      <c r="AD2" s="1"/>
      <c r="AH2" s="4"/>
      <c r="AI2" s="4"/>
      <c r="AJ2" s="4"/>
      <c r="AK2" s="4"/>
      <c r="AL2" s="4"/>
      <c r="AX2" s="1"/>
      <c r="BB2" s="4"/>
      <c r="BC2" s="4"/>
      <c r="BD2" s="4"/>
      <c r="BE2" s="4"/>
      <c r="BF2" s="4"/>
      <c r="CC2" s="5"/>
      <c r="CD2" s="5"/>
      <c r="CE2" s="65"/>
      <c r="CF2" s="103"/>
      <c r="CG2" s="103"/>
      <c r="CH2" s="104"/>
      <c r="CI2" s="104"/>
      <c r="CJ2" s="104"/>
      <c r="CK2" s="104"/>
      <c r="CL2" s="104"/>
      <c r="CM2" s="104"/>
      <c r="CN2" s="104"/>
    </row>
    <row r="3" spans="1:96" ht="18" customHeight="1"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L3" s="8"/>
      <c r="AW3" s="6"/>
      <c r="AX3" s="7"/>
      <c r="AY3" s="6"/>
      <c r="AZ3" s="6"/>
      <c r="BB3" s="8"/>
      <c r="BC3" s="8"/>
      <c r="BD3" s="8"/>
      <c r="BE3" s="8"/>
      <c r="BF3" s="8"/>
      <c r="CC3" s="3"/>
      <c r="CD3" s="3"/>
      <c r="CE3" s="87"/>
      <c r="CF3" s="8"/>
      <c r="CG3" s="8"/>
      <c r="CH3" s="102"/>
      <c r="CI3" s="102"/>
      <c r="CJ3" s="102"/>
      <c r="CK3" s="102"/>
      <c r="CL3" s="102"/>
      <c r="CM3" s="102"/>
      <c r="CN3" s="102"/>
      <c r="CO3" s="67"/>
      <c r="CP3" s="68"/>
      <c r="CQ3" s="67"/>
    </row>
    <row r="4" spans="1:96" ht="18" customHeight="1">
      <c r="I4" s="8"/>
      <c r="J4" s="70"/>
      <c r="K4" s="71"/>
      <c r="L4" s="71"/>
      <c r="AC4" s="8"/>
      <c r="AD4" s="70"/>
      <c r="AE4" s="71"/>
      <c r="AF4" s="71"/>
      <c r="AW4" s="8"/>
      <c r="AX4" s="70"/>
      <c r="AY4" s="71"/>
      <c r="AZ4" s="71"/>
      <c r="CC4" s="3"/>
      <c r="CD4" s="3"/>
      <c r="CE4" s="87"/>
      <c r="CF4" s="8"/>
      <c r="CG4" s="8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</row>
    <row r="5" spans="1:96" ht="18" customHeight="1">
      <c r="E5" s="8"/>
      <c r="J5" s="8"/>
      <c r="K5" s="8"/>
      <c r="N5" s="257"/>
      <c r="O5" s="257"/>
      <c r="P5" s="257"/>
      <c r="Q5" s="257"/>
      <c r="T5" s="8"/>
      <c r="AD5" s="8"/>
      <c r="AE5" s="8"/>
      <c r="AH5" s="257"/>
      <c r="AI5" s="257"/>
      <c r="AJ5" s="257"/>
      <c r="AK5" s="257"/>
      <c r="AL5" s="4"/>
      <c r="AN5" s="8"/>
      <c r="AX5" s="8"/>
      <c r="AY5" s="8"/>
      <c r="BB5" s="257"/>
      <c r="BC5" s="257"/>
      <c r="BD5" s="257"/>
      <c r="BE5" s="257"/>
      <c r="BF5" s="4"/>
      <c r="BH5" s="8"/>
      <c r="CC5" s="3"/>
      <c r="CD5" s="3"/>
      <c r="CE5" s="87"/>
      <c r="CF5" s="8"/>
      <c r="CG5" s="8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</row>
    <row r="6" spans="1:96" ht="18" customHeight="1" thickBot="1">
      <c r="N6" s="8"/>
      <c r="O6" s="8"/>
      <c r="P6" s="8"/>
      <c r="Q6" s="8"/>
      <c r="AH6" s="8"/>
      <c r="AI6" s="8"/>
      <c r="AJ6" s="8"/>
      <c r="AK6" s="8"/>
      <c r="AL6" s="8"/>
      <c r="BB6" s="8"/>
      <c r="BC6" s="8"/>
      <c r="BD6" s="8"/>
      <c r="BE6" s="8"/>
      <c r="BF6" s="8"/>
      <c r="CC6" s="3"/>
      <c r="CD6" s="3"/>
      <c r="CE6" s="87"/>
      <c r="CF6" s="8"/>
      <c r="CG6" s="8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</row>
    <row r="7" spans="1:96" ht="18" customHeight="1" thickBot="1">
      <c r="E7" s="12" t="s">
        <v>32</v>
      </c>
      <c r="I7" s="8"/>
      <c r="J7" s="13" t="s">
        <v>33</v>
      </c>
      <c r="K7" s="14" t="s">
        <v>30</v>
      </c>
      <c r="L7" s="8"/>
      <c r="M7" s="8"/>
      <c r="N7" s="8"/>
      <c r="O7" s="8"/>
      <c r="P7" s="8"/>
      <c r="Q7" s="8"/>
      <c r="R7" s="8"/>
      <c r="S7" s="8"/>
      <c r="T7" s="15" t="s">
        <v>31</v>
      </c>
      <c r="U7" s="8"/>
      <c r="V7" s="8"/>
      <c r="W7" s="8"/>
      <c r="X7" s="8"/>
      <c r="Y7" s="8"/>
      <c r="Z7" s="8"/>
      <c r="AA7" s="8"/>
      <c r="AB7" s="8"/>
      <c r="AC7" s="8"/>
      <c r="AD7" s="13" t="s">
        <v>44</v>
      </c>
      <c r="AE7" s="14" t="s">
        <v>43</v>
      </c>
      <c r="AF7" s="8"/>
      <c r="AG7" s="8"/>
      <c r="AH7" s="8"/>
      <c r="AI7" s="8"/>
      <c r="AJ7" s="8"/>
      <c r="AK7" s="8"/>
      <c r="AL7" s="8"/>
      <c r="AM7" s="8"/>
      <c r="AN7" s="15" t="s">
        <v>50</v>
      </c>
      <c r="AO7" s="8"/>
      <c r="AP7" s="8"/>
      <c r="AQ7" s="8"/>
      <c r="AR7" s="8"/>
      <c r="AS7" s="8"/>
      <c r="AT7" s="8"/>
      <c r="AU7" s="8"/>
      <c r="AV7" s="8"/>
      <c r="AW7" s="8"/>
      <c r="AX7" s="13" t="s">
        <v>57</v>
      </c>
      <c r="AY7" s="14" t="s">
        <v>56</v>
      </c>
      <c r="AZ7" s="8"/>
      <c r="BA7" s="8"/>
      <c r="BB7" s="8"/>
      <c r="BC7" s="8"/>
      <c r="BD7" s="8"/>
      <c r="BE7" s="8"/>
      <c r="BF7" s="8"/>
      <c r="BG7" s="8"/>
      <c r="BH7" s="15" t="s">
        <v>62</v>
      </c>
      <c r="BI7" s="8"/>
      <c r="BJ7" s="8"/>
      <c r="BK7" s="8"/>
      <c r="BL7" s="8"/>
      <c r="BM7" s="8"/>
      <c r="BN7" s="8"/>
      <c r="BO7" s="8"/>
      <c r="BP7" s="8"/>
      <c r="BR7" s="15" t="s">
        <v>25</v>
      </c>
      <c r="BS7" s="16"/>
      <c r="BT7" s="16"/>
      <c r="BV7" s="16"/>
      <c r="BW7" s="16"/>
      <c r="BX7" s="16"/>
      <c r="BY7" s="16"/>
      <c r="CC7" s="3"/>
      <c r="CD7" s="3"/>
      <c r="CE7" s="87"/>
      <c r="CF7" s="8"/>
      <c r="CG7" s="8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</row>
    <row r="8" spans="1:96" ht="18" customHeight="1" thickTop="1" thickBot="1">
      <c r="A8" s="16"/>
      <c r="B8" s="16"/>
      <c r="C8" s="16"/>
      <c r="D8" s="16"/>
      <c r="E8" s="17">
        <f>設定部!D4</f>
        <v>1.5170363178494493</v>
      </c>
      <c r="F8" s="16"/>
      <c r="G8" s="16"/>
      <c r="H8" s="16"/>
      <c r="I8" s="16"/>
      <c r="J8" s="17">
        <f>設定部!E4</f>
        <v>7.9974408189379389</v>
      </c>
      <c r="K8" s="18">
        <f>設定部!F4</f>
        <v>0.81269758710086393</v>
      </c>
      <c r="L8" s="16"/>
      <c r="M8" s="16"/>
      <c r="N8" s="16"/>
      <c r="O8" s="16"/>
      <c r="P8" s="16"/>
      <c r="Q8" s="16"/>
      <c r="R8" s="16"/>
      <c r="S8" s="16"/>
      <c r="T8" s="17">
        <f>設定部!G4</f>
        <v>0.78090225446480865</v>
      </c>
      <c r="U8" s="16"/>
      <c r="V8" s="16"/>
      <c r="W8" s="16"/>
      <c r="X8" s="16"/>
      <c r="Y8" s="16"/>
      <c r="Z8" s="16"/>
      <c r="AA8" s="16"/>
      <c r="AB8" s="16"/>
      <c r="AC8" s="16"/>
      <c r="AD8" s="118">
        <f>設定部!H4</f>
        <v>1.6758559434231035</v>
      </c>
      <c r="AE8" s="120">
        <f>設定部!I4</f>
        <v>1.0501554230026044</v>
      </c>
      <c r="AF8" s="16"/>
      <c r="AG8" s="16"/>
      <c r="AH8" s="16"/>
      <c r="AI8" s="16"/>
      <c r="AJ8" s="16"/>
      <c r="AK8" s="16"/>
      <c r="AL8" s="16"/>
      <c r="AM8" s="16"/>
      <c r="AN8" s="17">
        <f>設定部!J4</f>
        <v>0.86353548699083793</v>
      </c>
      <c r="AO8" s="16"/>
      <c r="AP8" s="16"/>
      <c r="AQ8" s="16"/>
      <c r="AR8" s="16"/>
      <c r="AS8" s="16"/>
      <c r="AT8" s="16"/>
      <c r="AU8" s="16"/>
      <c r="AV8" s="16"/>
      <c r="AW8" s="16"/>
      <c r="AX8" s="29">
        <f>設定部!K4</f>
        <v>2.0792182139515543</v>
      </c>
      <c r="AY8" s="119">
        <f>設定部!L4</f>
        <v>1.1528174859356266</v>
      </c>
      <c r="AZ8" s="16"/>
      <c r="BA8" s="16"/>
      <c r="BB8" s="16"/>
      <c r="BC8" s="16"/>
      <c r="BD8" s="16"/>
      <c r="BE8" s="16"/>
      <c r="BF8" s="16"/>
      <c r="BG8" s="16"/>
      <c r="BH8" s="18">
        <f>設定部!M4</f>
        <v>2.4558559886048283</v>
      </c>
      <c r="BI8" s="16"/>
      <c r="BJ8" s="16"/>
      <c r="BK8" s="16"/>
      <c r="BL8" s="16"/>
      <c r="BM8" s="16"/>
      <c r="BN8" s="16"/>
      <c r="BO8" s="16"/>
      <c r="BP8" s="16"/>
      <c r="BR8" s="18">
        <f>設定部!N4</f>
        <v>1</v>
      </c>
      <c r="BS8" s="16"/>
      <c r="BT8" s="16"/>
      <c r="BU8" s="16"/>
      <c r="BV8" s="16"/>
      <c r="BW8" s="16"/>
      <c r="BX8" s="16"/>
      <c r="BY8" s="16"/>
      <c r="CC8" s="3"/>
      <c r="CD8" s="3"/>
      <c r="CE8" s="87"/>
      <c r="CF8" s="8"/>
      <c r="CG8" s="8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</row>
    <row r="9" spans="1:96" ht="18" customHeight="1">
      <c r="CC9" s="3"/>
      <c r="CD9" s="3"/>
      <c r="CE9" s="87"/>
      <c r="CF9" s="8"/>
      <c r="CG9" s="8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</row>
    <row r="10" spans="1:96" ht="18" customHeight="1">
      <c r="CC10" s="3"/>
      <c r="CD10" s="3"/>
      <c r="CE10" s="87"/>
      <c r="CF10" s="8"/>
      <c r="CG10" s="8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</row>
    <row r="11" spans="1:96" ht="18" customHeight="1">
      <c r="CC11" s="3"/>
      <c r="CD11" s="3"/>
      <c r="CE11" s="87"/>
      <c r="CF11" s="8"/>
      <c r="CG11" s="8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</row>
    <row r="12" spans="1:96" ht="18" customHeight="1">
      <c r="CE12" s="87"/>
      <c r="CF12" s="8"/>
      <c r="CG12" s="105"/>
      <c r="CH12" s="102"/>
      <c r="CI12" s="102"/>
      <c r="CJ12" s="102"/>
      <c r="CK12" s="102"/>
      <c r="CL12" s="102"/>
      <c r="CM12" s="102"/>
      <c r="CN12" s="102"/>
      <c r="CO12" s="68"/>
      <c r="CP12" s="67"/>
      <c r="CQ12" s="68"/>
    </row>
    <row r="13" spans="1:96" ht="18.600000000000001" customHeight="1">
      <c r="CE13" s="38"/>
      <c r="CH13" s="4"/>
      <c r="CI13" s="4"/>
      <c r="CJ13" s="4"/>
      <c r="CK13" s="4"/>
      <c r="CL13" s="4"/>
      <c r="CM13" s="4"/>
      <c r="CN13" s="4"/>
    </row>
    <row r="14" spans="1:96">
      <c r="CF14" s="93" t="s">
        <v>46</v>
      </c>
      <c r="CI14" s="65"/>
      <c r="CJ14" s="91"/>
      <c r="CK14" s="65"/>
      <c r="CL14" s="92"/>
      <c r="CM14" s="65"/>
      <c r="CN14" s="65"/>
    </row>
    <row r="15" spans="1:96" ht="18" customHeight="1" thickBot="1">
      <c r="B15" s="21"/>
      <c r="E15" s="22" t="s">
        <v>4</v>
      </c>
      <c r="J15" s="22" t="s">
        <v>5</v>
      </c>
      <c r="O15" s="22" t="s">
        <v>6</v>
      </c>
      <c r="T15" s="22" t="s">
        <v>7</v>
      </c>
      <c r="Y15" s="22" t="s">
        <v>8</v>
      </c>
      <c r="AD15" s="22" t="s">
        <v>65</v>
      </c>
      <c r="AI15" s="22" t="s">
        <v>9</v>
      </c>
      <c r="AN15" s="22" t="s">
        <v>66</v>
      </c>
      <c r="AS15" s="22" t="s">
        <v>51</v>
      </c>
      <c r="AX15" s="22" t="s">
        <v>67</v>
      </c>
      <c r="BC15" s="22" t="s">
        <v>52</v>
      </c>
      <c r="BH15" s="22" t="s">
        <v>68</v>
      </c>
      <c r="BM15" s="22" t="s">
        <v>63</v>
      </c>
      <c r="BQ15" s="23" t="s">
        <v>69</v>
      </c>
      <c r="BR15" s="23"/>
      <c r="BS15" s="24"/>
      <c r="BT15" s="24"/>
      <c r="BU15" s="24"/>
      <c r="BW15" s="22" t="s">
        <v>64</v>
      </c>
    </row>
    <row r="16" spans="1:96" ht="20.399999999999999" thickBot="1">
      <c r="B16" s="25" t="s">
        <v>10</v>
      </c>
      <c r="D16" s="249" t="s">
        <v>103</v>
      </c>
      <c r="E16" s="250"/>
      <c r="F16" s="251" t="s">
        <v>104</v>
      </c>
      <c r="G16" s="252"/>
      <c r="H16" s="229"/>
      <c r="I16" s="253" t="s">
        <v>11</v>
      </c>
      <c r="J16" s="254"/>
      <c r="K16" s="255" t="s">
        <v>12</v>
      </c>
      <c r="L16" s="256"/>
      <c r="M16" s="24"/>
      <c r="N16" s="253" t="s">
        <v>105</v>
      </c>
      <c r="O16" s="254"/>
      <c r="P16" s="255" t="s">
        <v>106</v>
      </c>
      <c r="Q16" s="256"/>
      <c r="R16" s="24"/>
      <c r="S16" s="249" t="s">
        <v>107</v>
      </c>
      <c r="T16" s="250"/>
      <c r="U16" s="251" t="s">
        <v>108</v>
      </c>
      <c r="V16" s="252"/>
      <c r="W16" s="8"/>
      <c r="X16" s="253" t="s">
        <v>109</v>
      </c>
      <c r="Y16" s="254"/>
      <c r="Z16" s="255" t="s">
        <v>110</v>
      </c>
      <c r="AA16" s="256"/>
      <c r="AB16" s="8"/>
      <c r="AC16" s="253" t="s">
        <v>111</v>
      </c>
      <c r="AD16" s="254"/>
      <c r="AE16" s="255" t="s">
        <v>14</v>
      </c>
      <c r="AF16" s="256"/>
      <c r="AG16" s="8"/>
      <c r="AH16" s="253" t="s">
        <v>112</v>
      </c>
      <c r="AI16" s="254"/>
      <c r="AJ16" s="255" t="s">
        <v>113</v>
      </c>
      <c r="AK16" s="256"/>
      <c r="AL16" s="8"/>
      <c r="AM16" s="249" t="s">
        <v>114</v>
      </c>
      <c r="AN16" s="250"/>
      <c r="AO16" s="251" t="s">
        <v>115</v>
      </c>
      <c r="AP16" s="252"/>
      <c r="AQ16" s="24"/>
      <c r="AR16" s="253" t="s">
        <v>116</v>
      </c>
      <c r="AS16" s="254"/>
      <c r="AT16" s="255" t="s">
        <v>13</v>
      </c>
      <c r="AU16" s="256"/>
      <c r="AV16" s="4"/>
      <c r="AW16" s="253" t="s">
        <v>117</v>
      </c>
      <c r="AX16" s="254"/>
      <c r="AY16" s="255" t="s">
        <v>118</v>
      </c>
      <c r="AZ16" s="256"/>
      <c r="BA16" s="8"/>
      <c r="BB16" s="253" t="s">
        <v>119</v>
      </c>
      <c r="BC16" s="254"/>
      <c r="BD16" s="255" t="s">
        <v>120</v>
      </c>
      <c r="BE16" s="256"/>
      <c r="BF16" s="4"/>
      <c r="BG16" s="249" t="s">
        <v>121</v>
      </c>
      <c r="BH16" s="250"/>
      <c r="BI16" s="251" t="s">
        <v>122</v>
      </c>
      <c r="BJ16" s="252"/>
      <c r="BK16" s="4"/>
      <c r="BL16" s="253" t="s">
        <v>123</v>
      </c>
      <c r="BM16" s="254"/>
      <c r="BN16" s="255" t="s">
        <v>124</v>
      </c>
      <c r="BO16" s="256"/>
      <c r="BP16" s="4"/>
      <c r="BQ16" s="253" t="s">
        <v>125</v>
      </c>
      <c r="BR16" s="254"/>
      <c r="BS16" s="255" t="s">
        <v>126</v>
      </c>
      <c r="BT16" s="256"/>
      <c r="BU16" s="8"/>
      <c r="BV16" s="253" t="s">
        <v>127</v>
      </c>
      <c r="BW16" s="254"/>
      <c r="BX16" s="255" t="s">
        <v>128</v>
      </c>
      <c r="BY16" s="256"/>
      <c r="CA16" s="27" t="s">
        <v>15</v>
      </c>
      <c r="CC16" s="133" t="s">
        <v>70</v>
      </c>
    </row>
    <row r="17" spans="2:89" ht="19.2" thickTop="1" thickBot="1">
      <c r="B17" s="28">
        <v>1</v>
      </c>
      <c r="D17" s="29">
        <v>1</v>
      </c>
      <c r="E17" s="30">
        <v>0</v>
      </c>
      <c r="F17" s="31">
        <v>0</v>
      </c>
      <c r="G17" s="32">
        <f>-1/($E$8*$B17)</f>
        <v>-0.65917999999999999</v>
      </c>
      <c r="I17" s="29">
        <v>1</v>
      </c>
      <c r="J17" s="33">
        <v>0</v>
      </c>
      <c r="K17" s="31">
        <v>0</v>
      </c>
      <c r="L17" s="32">
        <v>0</v>
      </c>
      <c r="N17" s="29">
        <f>D17*I17+F17*I20-E17*J17-G17*J20</f>
        <v>4.1412452410980127E-2</v>
      </c>
      <c r="O17" s="33">
        <f>(D17*J17+E17*I17+F17*J20+G17*I20)</f>
        <v>0</v>
      </c>
      <c r="P17" s="31">
        <f>D17*K17+F17*K20-E17*L17-G17*L20</f>
        <v>0</v>
      </c>
      <c r="Q17" s="32">
        <f>(D17*L17+E17*K17+F17*L20+G17*K20)</f>
        <v>-0.65917999999999999</v>
      </c>
      <c r="S17" s="29">
        <v>1</v>
      </c>
      <c r="T17" s="30">
        <v>0</v>
      </c>
      <c r="U17" s="31">
        <v>0</v>
      </c>
      <c r="V17" s="32">
        <f>-1/($T$8*$B17)</f>
        <v>-1.28057</v>
      </c>
      <c r="X17" s="29">
        <f>N17*S17+P17*S20-O17*T17-Q17*T20</f>
        <v>4.1412452410980127E-2</v>
      </c>
      <c r="Y17" s="33">
        <f>(N17*T17+O17*S17+P17*T20+Q17*S20)</f>
        <v>0</v>
      </c>
      <c r="Z17" s="31">
        <f>N17*U17+P17*U20-O17*V17-Q17*V20</f>
        <v>0</v>
      </c>
      <c r="AA17" s="32">
        <f>(N17*V17+O17*U17+P17*V20+Q17*U20)</f>
        <v>-0.71221154418392885</v>
      </c>
      <c r="AB17" s="8"/>
      <c r="AC17" s="29">
        <v>1</v>
      </c>
      <c r="AD17" s="33">
        <v>0</v>
      </c>
      <c r="AE17" s="31">
        <v>0</v>
      </c>
      <c r="AF17" s="32">
        <v>0</v>
      </c>
      <c r="AH17" s="29">
        <f>X17*AC17+Z17*AC20-Y17*AD17-AA17*AD20</f>
        <v>-1.5292540667653269</v>
      </c>
      <c r="AI17" s="33">
        <f>(X17*AD17+Y17*AC17+Z17*AD20+AA17*AC20)</f>
        <v>0</v>
      </c>
      <c r="AJ17" s="31">
        <f>X17*AE17+Z17*AE20-Y17*AF17-AA17*AF20</f>
        <v>0</v>
      </c>
      <c r="AK17" s="32">
        <f>(X17*AF17+Y17*AE17+Z17*AF20+AA17*AE20)</f>
        <v>-0.71221154418392885</v>
      </c>
      <c r="AL17" s="8"/>
      <c r="AM17" s="29">
        <v>1</v>
      </c>
      <c r="AN17" s="30">
        <v>0</v>
      </c>
      <c r="AO17" s="31">
        <v>0</v>
      </c>
      <c r="AP17" s="32">
        <f>-1/($AN$8*$B17)</f>
        <v>-1.1580299999999999</v>
      </c>
      <c r="AR17" s="29">
        <f>AH17*AM17+AJ17*AM20-AI17*AN17-AK17*AN20</f>
        <v>-1.5292540667653269</v>
      </c>
      <c r="AS17" s="33">
        <f>(AH17*AN17+AI17*AM17+AJ17*AN20+AK17*AM20)</f>
        <v>0</v>
      </c>
      <c r="AT17" s="31">
        <f>AH17*AO17+AJ17*AO20-AI17*AP17-AK17*AP20</f>
        <v>0</v>
      </c>
      <c r="AU17" s="32">
        <f>(AH17*AP17+AI17*AO17+AJ17*AP20+AK17*AO20)</f>
        <v>1.0587105427523227</v>
      </c>
      <c r="AV17" s="8"/>
      <c r="AW17" s="29">
        <v>1</v>
      </c>
      <c r="AX17" s="33">
        <v>0</v>
      </c>
      <c r="AY17" s="31">
        <v>0</v>
      </c>
      <c r="AZ17" s="32">
        <v>0</v>
      </c>
      <c r="BB17" s="29">
        <f>AR17*AW17+AT17*AW20-AS17*AX17-AU17*AX20</f>
        <v>4.6518782664926261E-2</v>
      </c>
      <c r="BC17" s="33">
        <f>(AR17*AX17+AS17*AW17+AT17*AX20+AU17*AW20)</f>
        <v>0</v>
      </c>
      <c r="BD17" s="31">
        <f>AR17*AY17+AT17*AY20-AS17*AZ17-AU17*AZ20</f>
        <v>0</v>
      </c>
      <c r="BE17" s="32">
        <f>(AR17*AZ17+AS17*AY17+AT17*AZ20+AU17*AY20)</f>
        <v>1.0587105427523227</v>
      </c>
      <c r="BF17" s="8"/>
      <c r="BG17" s="29">
        <v>1</v>
      </c>
      <c r="BH17" s="30">
        <v>0</v>
      </c>
      <c r="BI17" s="31">
        <v>0</v>
      </c>
      <c r="BJ17" s="32">
        <f>-1/($BH$8*$B17)</f>
        <v>-0.40719</v>
      </c>
      <c r="BL17" s="29">
        <f>BB17*BG17+BD17*BG20-BC17*BH17-BE17*BH20</f>
        <v>4.6518782664926261E-2</v>
      </c>
      <c r="BM17" s="33">
        <f>(BB17*BH17+BC17*BG17+BD17*BH20+BE17*BG20)</f>
        <v>0</v>
      </c>
      <c r="BN17" s="31">
        <f>BB17*BI17+BD17*BI20-BC17*BJ17-BE17*BJ20</f>
        <v>0</v>
      </c>
      <c r="BO17" s="32">
        <f>(BB17*BJ17+BC17*BI17+BD17*BJ20+BE17*BI20)</f>
        <v>1.0397685596389914</v>
      </c>
      <c r="BP17" s="8"/>
      <c r="BQ17" s="34">
        <v>1</v>
      </c>
      <c r="BR17" s="35">
        <v>0</v>
      </c>
      <c r="BS17" s="11">
        <v>0</v>
      </c>
      <c r="BT17" s="36">
        <v>0</v>
      </c>
      <c r="BV17" s="29">
        <f>BL17*BQ17+BN17*BQ20-BM17*BR17-BO17*BR20</f>
        <v>4.6518782664926261E-2</v>
      </c>
      <c r="BW17" s="33">
        <f>(BL17*BR17+BM17*BQ17+BN17*BR20+BO17*BQ20)</f>
        <v>1.0397685596389914</v>
      </c>
      <c r="BX17" s="31">
        <f>BL17*BS17+BN17*BS20-BM17*BT17-BO17*BT20</f>
        <v>0</v>
      </c>
      <c r="BY17" s="32">
        <f>(BL17*BT17+BM17*BS17+BN17*BT20+BO17*BS20)</f>
        <v>1.0397685596389914</v>
      </c>
      <c r="CA17" s="37">
        <f>20*LOG(((1+$BR$8)/$BR$8)/((BV17+BV20)^2+(BW17+BW20)^2)^0.5)</f>
        <v>-6.9599431185308914E-3</v>
      </c>
      <c r="CC17" s="134">
        <f>((BV17^2+BW17^2)^0.5)/((BV20^2+BW20^2)^0.5)</f>
        <v>1.0832751900608715</v>
      </c>
      <c r="CD17" s="9"/>
      <c r="CE17" s="38"/>
      <c r="CF17" s="38"/>
      <c r="CG17" s="38"/>
      <c r="CH17" s="38"/>
    </row>
    <row r="18" spans="2:89" ht="6" customHeight="1" thickBot="1">
      <c r="D18" s="39"/>
      <c r="G18" s="40"/>
      <c r="I18" s="39"/>
      <c r="L18" s="40"/>
      <c r="N18" s="39"/>
      <c r="Q18" s="40"/>
      <c r="S18" s="39"/>
      <c r="V18" s="40"/>
      <c r="X18" s="39"/>
      <c r="AA18" s="40"/>
      <c r="AC18" s="39"/>
      <c r="AF18" s="40"/>
      <c r="AH18" s="39"/>
      <c r="AK18" s="40"/>
      <c r="AM18" s="39"/>
      <c r="AP18" s="40"/>
      <c r="AR18" s="39"/>
      <c r="AU18" s="40"/>
      <c r="AW18" s="39"/>
      <c r="AZ18" s="40"/>
      <c r="BB18" s="39"/>
      <c r="BE18" s="40"/>
      <c r="BG18" s="39"/>
      <c r="BJ18" s="40"/>
      <c r="BL18" s="39"/>
      <c r="BO18" s="40"/>
      <c r="BQ18" s="34"/>
      <c r="BR18" s="11"/>
      <c r="BS18" s="11"/>
      <c r="BT18" s="41"/>
      <c r="BV18" s="39"/>
      <c r="BY18" s="40"/>
      <c r="CC18" s="135"/>
      <c r="CD18" s="42"/>
      <c r="CE18" s="43"/>
      <c r="CF18" s="43"/>
      <c r="CG18" s="43"/>
      <c r="CH18" s="43"/>
      <c r="CI18" s="44"/>
    </row>
    <row r="19" spans="2:89" ht="18.600000000000001" thickBot="1">
      <c r="D19" s="258" t="s">
        <v>129</v>
      </c>
      <c r="E19" s="259"/>
      <c r="F19" s="260" t="s">
        <v>130</v>
      </c>
      <c r="G19" s="261"/>
      <c r="H19" s="229"/>
      <c r="I19" s="258" t="s">
        <v>131</v>
      </c>
      <c r="J19" s="259"/>
      <c r="K19" s="260" t="s">
        <v>132</v>
      </c>
      <c r="L19" s="261"/>
      <c r="N19" s="253" t="s">
        <v>133</v>
      </c>
      <c r="O19" s="254"/>
      <c r="P19" s="255" t="s">
        <v>134</v>
      </c>
      <c r="Q19" s="256"/>
      <c r="S19" s="258" t="s">
        <v>135</v>
      </c>
      <c r="T19" s="259"/>
      <c r="U19" s="260" t="s">
        <v>136</v>
      </c>
      <c r="V19" s="261"/>
      <c r="W19" s="8"/>
      <c r="X19" s="253" t="s">
        <v>137</v>
      </c>
      <c r="Y19" s="254"/>
      <c r="Z19" s="255" t="s">
        <v>138</v>
      </c>
      <c r="AA19" s="256"/>
      <c r="AB19" s="8"/>
      <c r="AC19" s="258" t="s">
        <v>139</v>
      </c>
      <c r="AD19" s="259"/>
      <c r="AE19" s="260" t="s">
        <v>140</v>
      </c>
      <c r="AF19" s="261"/>
      <c r="AG19" s="8"/>
      <c r="AH19" s="253" t="s">
        <v>141</v>
      </c>
      <c r="AI19" s="254"/>
      <c r="AJ19" s="255" t="s">
        <v>142</v>
      </c>
      <c r="AK19" s="256"/>
      <c r="AL19" s="8"/>
      <c r="AM19" s="258" t="s">
        <v>143</v>
      </c>
      <c r="AN19" s="259"/>
      <c r="AO19" s="260" t="s">
        <v>144</v>
      </c>
      <c r="AP19" s="261"/>
      <c r="AR19" s="253" t="s">
        <v>145</v>
      </c>
      <c r="AS19" s="254"/>
      <c r="AT19" s="255" t="s">
        <v>146</v>
      </c>
      <c r="AU19" s="256"/>
      <c r="AV19" s="4"/>
      <c r="AW19" s="258" t="s">
        <v>147</v>
      </c>
      <c r="AX19" s="259"/>
      <c r="AY19" s="260" t="s">
        <v>148</v>
      </c>
      <c r="AZ19" s="261"/>
      <c r="BA19" s="8"/>
      <c r="BB19" s="253" t="s">
        <v>149</v>
      </c>
      <c r="BC19" s="254"/>
      <c r="BD19" s="255" t="s">
        <v>150</v>
      </c>
      <c r="BE19" s="256"/>
      <c r="BF19" s="4"/>
      <c r="BG19" s="258" t="s">
        <v>151</v>
      </c>
      <c r="BH19" s="259"/>
      <c r="BI19" s="260" t="s">
        <v>152</v>
      </c>
      <c r="BJ19" s="261"/>
      <c r="BK19" s="4"/>
      <c r="BL19" s="253" t="s">
        <v>153</v>
      </c>
      <c r="BM19" s="254"/>
      <c r="BN19" s="255" t="s">
        <v>154</v>
      </c>
      <c r="BO19" s="256"/>
      <c r="BP19" s="4"/>
      <c r="BQ19" s="258" t="s">
        <v>155</v>
      </c>
      <c r="BR19" s="259"/>
      <c r="BS19" s="260" t="s">
        <v>156</v>
      </c>
      <c r="BT19" s="261"/>
      <c r="BU19" s="8"/>
      <c r="BV19" s="253" t="s">
        <v>157</v>
      </c>
      <c r="BW19" s="254"/>
      <c r="BX19" s="255" t="s">
        <v>158</v>
      </c>
      <c r="BY19" s="256"/>
      <c r="CA19" s="46" t="s">
        <v>16</v>
      </c>
      <c r="CC19" s="136" t="s">
        <v>71</v>
      </c>
      <c r="CD19" s="42"/>
      <c r="CE19" s="43"/>
      <c r="CF19" s="43"/>
      <c r="CG19" s="43"/>
      <c r="CH19" s="43"/>
      <c r="CI19" s="44"/>
    </row>
    <row r="20" spans="2:89" ht="19.2" thickTop="1" thickBot="1">
      <c r="D20" s="29">
        <v>0</v>
      </c>
      <c r="E20" s="33">
        <v>0</v>
      </c>
      <c r="F20" s="31">
        <v>1</v>
      </c>
      <c r="G20" s="32">
        <v>0</v>
      </c>
      <c r="I20" s="29">
        <v>0</v>
      </c>
      <c r="J20" s="33">
        <f>IF(0=(1-$J$8*$K$8*$B17^2),10^14,$B17*$J$8/(1-$J$8*$K$8*$B17^2))</f>
        <v>-1.4542121235307806</v>
      </c>
      <c r="K20" s="31">
        <v>1</v>
      </c>
      <c r="L20" s="32">
        <v>0</v>
      </c>
      <c r="N20" s="29">
        <f>D20*I17+F20*I20-E20*J17-G20*J20</f>
        <v>0</v>
      </c>
      <c r="O20" s="33">
        <f>(D20*J17+E20*I17+F20*J20+G20*I20)</f>
        <v>-1.4542121235307806</v>
      </c>
      <c r="P20" s="31">
        <f>D20*K17+F20*K20-E20*L17-G20*L20</f>
        <v>1</v>
      </c>
      <c r="Q20" s="32">
        <f>(D20*L17+E20*K17+F20*L20+G20*K20)</f>
        <v>0</v>
      </c>
      <c r="S20" s="29">
        <v>0</v>
      </c>
      <c r="T20" s="33">
        <v>0</v>
      </c>
      <c r="U20" s="31">
        <v>1</v>
      </c>
      <c r="V20" s="32">
        <v>0</v>
      </c>
      <c r="X20" s="29">
        <f>N20*S17+P20*S20-O20*T17-Q20*T20</f>
        <v>0</v>
      </c>
      <c r="Y20" s="33">
        <f>(N20*T17+O20*S17+P20*T20+Q20*S20)</f>
        <v>-1.4542121235307806</v>
      </c>
      <c r="Z20" s="31">
        <f>N20*U17+P20*U20-O20*V17-Q20*V20</f>
        <v>-0.86222041902981172</v>
      </c>
      <c r="AA20" s="32">
        <f>(N20*V17+O20*U17+P20*V20+Q20*U20)</f>
        <v>0</v>
      </c>
      <c r="AB20" s="8"/>
      <c r="AC20" s="29">
        <v>0</v>
      </c>
      <c r="AD20" s="33">
        <f>IF(0=(1-$AD$8*$AE$8*$B17^2),10^14,$B17*$AD$8/(1-$AD$8*$AE$8*$B17^2))</f>
        <v>-2.2053370687441172</v>
      </c>
      <c r="AE20" s="31">
        <v>1</v>
      </c>
      <c r="AF20" s="32">
        <v>0</v>
      </c>
      <c r="AH20" s="29">
        <f>X20*AC17+Z20*AC20-Y20*AD17-AA20*AD20</f>
        <v>0</v>
      </c>
      <c r="AI20" s="33">
        <f>(X20*AD17+Y20*AC17+Z20*AD20+AA20*AC20)</f>
        <v>0.44727452798374889</v>
      </c>
      <c r="AJ20" s="31">
        <f>X20*AE17+Z20*AE20-Y20*AF17-AA20*AF20</f>
        <v>-0.86222041902981172</v>
      </c>
      <c r="AK20" s="32">
        <f>(X20*AF17+Y20*AE17+Z20*AF20+AA20*AE20)</f>
        <v>0</v>
      </c>
      <c r="AL20" s="8"/>
      <c r="AM20" s="29">
        <v>0</v>
      </c>
      <c r="AN20" s="33">
        <v>0</v>
      </c>
      <c r="AO20" s="31">
        <v>1</v>
      </c>
      <c r="AP20" s="32">
        <v>0</v>
      </c>
      <c r="AR20" s="29">
        <f>AH20*AM17+AJ20*AM20-AI20*AN17-AK20*AN20</f>
        <v>0</v>
      </c>
      <c r="AS20" s="33">
        <f>(AH20*AN17+AI20*AM17+AJ20*AN20+AK20*AM20)</f>
        <v>0.44727452798374889</v>
      </c>
      <c r="AT20" s="31">
        <f>AH20*AO17+AJ20*AO20-AI20*AP17-AK20*AP20</f>
        <v>-0.34426309738879102</v>
      </c>
      <c r="AU20" s="32">
        <f>(AH20*AP17+AI20*AO17+AJ20*AP20+AK20*AO20)</f>
        <v>0</v>
      </c>
      <c r="AV20" s="8"/>
      <c r="AW20" s="29">
        <v>0</v>
      </c>
      <c r="AX20" s="33">
        <f>IF(0=(1-$AX$8*$AY$8*$B17^2),10^14,$B17*$AX$8/(1-$AX$8*$AY$8*$B17^2))</f>
        <v>-1.4883887387516961</v>
      </c>
      <c r="AY20" s="31">
        <v>1</v>
      </c>
      <c r="AZ20" s="32">
        <v>0</v>
      </c>
      <c r="BB20" s="29">
        <f>AR20*AW17+AT20*AW20-AS20*AX17-AU20*AX20</f>
        <v>0</v>
      </c>
      <c r="BC20" s="33">
        <f>(AR20*AX17+AS20*AW17+AT20*AX20+AU20*AW20)</f>
        <v>0.95967184530500382</v>
      </c>
      <c r="BD20" s="31">
        <f>AR20*AY17+AT20*AY20-AS20*AZ17-AU20*AZ20</f>
        <v>-0.34426309738879102</v>
      </c>
      <c r="BE20" s="32">
        <f>(AR20*AZ17+AS20*AY17+AT20*AZ20+AU20*AY20)</f>
        <v>0</v>
      </c>
      <c r="BF20" s="8"/>
      <c r="BG20" s="29">
        <v>0</v>
      </c>
      <c r="BH20" s="33">
        <v>0</v>
      </c>
      <c r="BI20" s="31">
        <v>1</v>
      </c>
      <c r="BJ20" s="32">
        <v>0</v>
      </c>
      <c r="BL20" s="29">
        <f>BB20*BG17+BD20*BG20-BC20*BH17-BE20*BH20</f>
        <v>0</v>
      </c>
      <c r="BM20" s="33">
        <f>(BB20*BH17+BC20*BG17+BD20*BH20+BE20*BG20)</f>
        <v>0.95967184530500382</v>
      </c>
      <c r="BN20" s="31">
        <f>BB20*BI17+BD20*BI20-BC20*BJ17-BE20*BJ20</f>
        <v>4.6505681300953505E-2</v>
      </c>
      <c r="BO20" s="32">
        <f>(BB20*BJ17+BC20*BI17+BD20*BJ20+BE20*BI20)</f>
        <v>0</v>
      </c>
      <c r="BP20" s="8"/>
      <c r="BQ20" s="19">
        <f>1/$BR$8</f>
        <v>1</v>
      </c>
      <c r="BR20" s="47">
        <v>0</v>
      </c>
      <c r="BS20" s="48">
        <v>1</v>
      </c>
      <c r="BT20" s="49">
        <v>0</v>
      </c>
      <c r="BV20" s="29">
        <f>BL20*BQ17+BN20*BQ20-BM20*BR17-BO20*BR20</f>
        <v>4.6505681300953505E-2</v>
      </c>
      <c r="BW20" s="33">
        <f>(BL20*BR17+BM20*BQ17+BN20*BR20+BO20*BQ20)</f>
        <v>0.95967184530500382</v>
      </c>
      <c r="BX20" s="31">
        <f>BL20*BS17+BN20*BS20-BM20*BT17-BO20*BT20</f>
        <v>4.6505681300953505E-2</v>
      </c>
      <c r="BY20" s="32">
        <f>(BL20*BT17+BM20*BS17+BN20*BT20+BO20*BS20)</f>
        <v>0</v>
      </c>
      <c r="CA20" s="50">
        <f>(180/PI())*ATAN(-1*(BW17+BW20)/(BV17+BV20))</f>
        <v>-87.336220451792244</v>
      </c>
      <c r="CC20" s="137">
        <f>20*LOG(((1-(10^(CA17/20)^2)*(1-((1-CC17)/(1+CC17))^2))^0.5))</f>
        <v>-24.953115305436803</v>
      </c>
      <c r="CD20" s="42"/>
      <c r="CE20" s="43"/>
      <c r="CF20" s="43"/>
      <c r="CG20" s="43"/>
      <c r="CH20" s="43"/>
      <c r="CI20" s="44"/>
    </row>
    <row r="21" spans="2:89">
      <c r="CC21" s="42"/>
      <c r="CD21" s="42"/>
      <c r="CE21" s="43"/>
      <c r="CF21" s="43"/>
      <c r="CG21" s="43"/>
      <c r="CH21" s="43"/>
      <c r="CI21" s="44"/>
    </row>
    <row r="22" spans="2:89" ht="18.600000000000001" thickBot="1">
      <c r="E22" s="22" t="s">
        <v>4</v>
      </c>
      <c r="J22" s="22" t="s">
        <v>5</v>
      </c>
      <c r="O22" s="22" t="s">
        <v>6</v>
      </c>
      <c r="T22" s="22" t="s">
        <v>7</v>
      </c>
      <c r="Y22" s="22" t="s">
        <v>8</v>
      </c>
      <c r="AD22" s="22" t="s">
        <v>65</v>
      </c>
      <c r="AI22" s="22" t="s">
        <v>9</v>
      </c>
      <c r="AN22" s="22" t="s">
        <v>66</v>
      </c>
      <c r="AS22" s="22" t="s">
        <v>51</v>
      </c>
      <c r="AX22" s="22" t="s">
        <v>67</v>
      </c>
      <c r="BC22" s="22" t="s">
        <v>52</v>
      </c>
      <c r="BH22" s="22" t="s">
        <v>68</v>
      </c>
      <c r="BM22" s="22" t="s">
        <v>63</v>
      </c>
      <c r="BQ22" s="23" t="s">
        <v>69</v>
      </c>
      <c r="BR22" s="23"/>
      <c r="BS22" s="24"/>
      <c r="BT22" s="24"/>
      <c r="BU22" s="24"/>
      <c r="BW22" s="22" t="s">
        <v>64</v>
      </c>
    </row>
    <row r="23" spans="2:89" ht="20.399999999999999" thickBot="1">
      <c r="B23" s="21"/>
      <c r="D23" s="249" t="s">
        <v>103</v>
      </c>
      <c r="E23" s="250"/>
      <c r="F23" s="251" t="s">
        <v>104</v>
      </c>
      <c r="G23" s="252"/>
      <c r="H23" s="229"/>
      <c r="I23" s="253" t="s">
        <v>11</v>
      </c>
      <c r="J23" s="254"/>
      <c r="K23" s="255" t="s">
        <v>12</v>
      </c>
      <c r="L23" s="256"/>
      <c r="M23" s="24"/>
      <c r="N23" s="253" t="s">
        <v>105</v>
      </c>
      <c r="O23" s="254"/>
      <c r="P23" s="255" t="s">
        <v>106</v>
      </c>
      <c r="Q23" s="256"/>
      <c r="R23" s="24"/>
      <c r="S23" s="249" t="s">
        <v>107</v>
      </c>
      <c r="T23" s="250"/>
      <c r="U23" s="251" t="s">
        <v>108</v>
      </c>
      <c r="V23" s="252"/>
      <c r="W23" s="8"/>
      <c r="X23" s="253" t="s">
        <v>109</v>
      </c>
      <c r="Y23" s="254"/>
      <c r="Z23" s="255" t="s">
        <v>110</v>
      </c>
      <c r="AA23" s="256"/>
      <c r="AB23" s="8"/>
      <c r="AC23" s="253" t="s">
        <v>111</v>
      </c>
      <c r="AD23" s="254"/>
      <c r="AE23" s="255" t="s">
        <v>14</v>
      </c>
      <c r="AF23" s="256"/>
      <c r="AG23" s="8"/>
      <c r="AH23" s="253" t="s">
        <v>112</v>
      </c>
      <c r="AI23" s="254"/>
      <c r="AJ23" s="255" t="s">
        <v>113</v>
      </c>
      <c r="AK23" s="256"/>
      <c r="AL23" s="8"/>
      <c r="AM23" s="249" t="s">
        <v>114</v>
      </c>
      <c r="AN23" s="250"/>
      <c r="AO23" s="251" t="s">
        <v>115</v>
      </c>
      <c r="AP23" s="252"/>
      <c r="AQ23" s="24"/>
      <c r="AR23" s="253" t="s">
        <v>116</v>
      </c>
      <c r="AS23" s="254"/>
      <c r="AT23" s="255" t="s">
        <v>13</v>
      </c>
      <c r="AU23" s="256"/>
      <c r="AV23" s="4"/>
      <c r="AW23" s="253" t="s">
        <v>117</v>
      </c>
      <c r="AX23" s="254"/>
      <c r="AY23" s="255" t="s">
        <v>118</v>
      </c>
      <c r="AZ23" s="256"/>
      <c r="BA23" s="8"/>
      <c r="BB23" s="253" t="s">
        <v>119</v>
      </c>
      <c r="BC23" s="254"/>
      <c r="BD23" s="255" t="s">
        <v>120</v>
      </c>
      <c r="BE23" s="256"/>
      <c r="BF23" s="4"/>
      <c r="BG23" s="249" t="s">
        <v>121</v>
      </c>
      <c r="BH23" s="250"/>
      <c r="BI23" s="251" t="s">
        <v>122</v>
      </c>
      <c r="BJ23" s="252"/>
      <c r="BK23" s="4"/>
      <c r="BL23" s="253" t="s">
        <v>123</v>
      </c>
      <c r="BM23" s="254"/>
      <c r="BN23" s="255" t="s">
        <v>124</v>
      </c>
      <c r="BO23" s="256"/>
      <c r="BP23" s="4"/>
      <c r="BQ23" s="253" t="s">
        <v>125</v>
      </c>
      <c r="BR23" s="254"/>
      <c r="BS23" s="255" t="s">
        <v>126</v>
      </c>
      <c r="BT23" s="256"/>
      <c r="BU23" s="8"/>
      <c r="BV23" s="253" t="s">
        <v>127</v>
      </c>
      <c r="BW23" s="254"/>
      <c r="BX23" s="255" t="s">
        <v>128</v>
      </c>
      <c r="BY23" s="256"/>
      <c r="CA23" s="27" t="s">
        <v>15</v>
      </c>
      <c r="CC23" s="133" t="s">
        <v>70</v>
      </c>
      <c r="CD23" s="9"/>
      <c r="CE23" s="38"/>
      <c r="CF23" s="38"/>
      <c r="CG23" s="38"/>
      <c r="CH23" s="38"/>
    </row>
    <row r="24" spans="2:89" ht="19.2" thickTop="1" thickBot="1">
      <c r="B24" s="51">
        <v>9.9999999999999995E-7</v>
      </c>
      <c r="D24" s="29">
        <v>1</v>
      </c>
      <c r="E24" s="30">
        <v>0</v>
      </c>
      <c r="F24" s="31">
        <v>0</v>
      </c>
      <c r="G24" s="32">
        <f>-1/($E$8*$B24)</f>
        <v>-659180</v>
      </c>
      <c r="I24" s="29">
        <v>1</v>
      </c>
      <c r="J24" s="33">
        <v>0</v>
      </c>
      <c r="K24" s="31">
        <v>0</v>
      </c>
      <c r="L24" s="32">
        <v>0</v>
      </c>
      <c r="N24" s="29">
        <f>D24*I24+F24*I27-E24*J24-G24*J27</f>
        <v>6.2717530390617737</v>
      </c>
      <c r="O24" s="33">
        <f>(D24*J24+E24*I24+F24*J27+G24*I27)</f>
        <v>0</v>
      </c>
      <c r="P24" s="31">
        <f>D24*K24+F24*K27-E24*L24-G24*L27</f>
        <v>0</v>
      </c>
      <c r="Q24" s="32">
        <f>(D24*L24+E24*K24+F24*L27+G24*K27)</f>
        <v>-659180</v>
      </c>
      <c r="S24" s="29">
        <v>1</v>
      </c>
      <c r="T24" s="30">
        <v>0</v>
      </c>
      <c r="U24" s="31">
        <v>0</v>
      </c>
      <c r="V24" s="32">
        <f>-1/($T$8*$B24)</f>
        <v>-1280570</v>
      </c>
      <c r="X24" s="29">
        <f>N24*S24+P24*S27-O24*T24-Q24*T27</f>
        <v>6.2717530390617737</v>
      </c>
      <c r="Y24" s="33">
        <f>(N24*T24+O24*S24+P24*T27+Q24*S27)</f>
        <v>0</v>
      </c>
      <c r="Z24" s="31">
        <f>N24*U24+P24*U27-O24*V24-Q24*V27</f>
        <v>0</v>
      </c>
      <c r="AA24" s="32">
        <f>(N24*V24+O24*U24+P24*V27+Q24*U27)</f>
        <v>-8690598.7892313357</v>
      </c>
      <c r="AB24" s="8"/>
      <c r="AC24" s="29">
        <v>1</v>
      </c>
      <c r="AD24" s="33">
        <v>0</v>
      </c>
      <c r="AE24" s="31">
        <v>0</v>
      </c>
      <c r="AF24" s="32">
        <v>0</v>
      </c>
      <c r="AH24" s="29">
        <f>X24*AC24+Z24*AC27-Y24*AD24-AA24*AD27</f>
        <v>20.835944671926367</v>
      </c>
      <c r="AI24" s="33">
        <f>(X24*AD24+Y24*AC24+Z24*AD27+AA24*AC27)</f>
        <v>0</v>
      </c>
      <c r="AJ24" s="31">
        <f>X24*AE24+Z24*AE27-Y24*AF24-AA24*AF27</f>
        <v>0</v>
      </c>
      <c r="AK24" s="32">
        <f>(X24*AF24+Y24*AE24+Z24*AF27+AA24*AE27)</f>
        <v>-8690598.7892313357</v>
      </c>
      <c r="AL24" s="8"/>
      <c r="AM24" s="29">
        <v>1</v>
      </c>
      <c r="AN24" s="30">
        <v>0</v>
      </c>
      <c r="AO24" s="31">
        <v>0</v>
      </c>
      <c r="AP24" s="32">
        <f>-1/($AN$8*$B24)</f>
        <v>-1158030</v>
      </c>
      <c r="AR24" s="29">
        <f>AH24*AM24+AJ24*AM27-AI24*AN24-AK24*AN27</f>
        <v>20.835944671926367</v>
      </c>
      <c r="AS24" s="33">
        <f>(AH24*AN24+AI24*AM24+AJ24*AN27+AK24*AM27)</f>
        <v>0</v>
      </c>
      <c r="AT24" s="31">
        <f>AH24*AO24+AJ24*AO27-AI24*AP24-AK24*AP27</f>
        <v>0</v>
      </c>
      <c r="AU24" s="32">
        <f>(AH24*AP24+AI24*AO24+AJ24*AP27+AK24*AO27)</f>
        <v>-32819247.797662228</v>
      </c>
      <c r="AV24" s="8"/>
      <c r="AW24" s="29">
        <v>1</v>
      </c>
      <c r="AX24" s="33">
        <v>0</v>
      </c>
      <c r="AY24" s="31">
        <v>0</v>
      </c>
      <c r="AZ24" s="32">
        <v>0</v>
      </c>
      <c r="BB24" s="29">
        <f>AR24*AW24+AT24*AW27-AS24*AX24-AU24*AX27</f>
        <v>89.074322461178667</v>
      </c>
      <c r="BC24" s="33">
        <f>(AR24*AX24+AS24*AW24+AT24*AX27+AU24*AW27)</f>
        <v>0</v>
      </c>
      <c r="BD24" s="31">
        <f>AR24*AY24+AT24*AY27-AS24*AZ24-AU24*AZ27</f>
        <v>0</v>
      </c>
      <c r="BE24" s="32">
        <f>(AR24*AZ24+AS24*AY24+AT24*AZ27+AU24*AY27)</f>
        <v>-32819247.797662228</v>
      </c>
      <c r="BF24" s="8"/>
      <c r="BG24" s="29">
        <v>1</v>
      </c>
      <c r="BH24" s="30">
        <v>0</v>
      </c>
      <c r="BI24" s="31">
        <v>0</v>
      </c>
      <c r="BJ24" s="32">
        <f>-1/($BH$8*$B24)</f>
        <v>-407190</v>
      </c>
      <c r="BL24" s="29">
        <f>BB24*BG24+BD24*BG27-BC24*BH24-BE24*BH27</f>
        <v>89.074322461178667</v>
      </c>
      <c r="BM24" s="33">
        <f>(BB24*BH24+BC24*BG24+BD24*BH27+BE24*BG27)</f>
        <v>0</v>
      </c>
      <c r="BN24" s="31">
        <f>BB24*BI24+BD24*BI27-BC24*BJ24-BE24*BJ27</f>
        <v>0</v>
      </c>
      <c r="BO24" s="32">
        <f>(BB24*BJ24+BC24*BI24+BD24*BJ27+BE24*BI27)</f>
        <v>-69089421.16062957</v>
      </c>
      <c r="BP24" s="8"/>
      <c r="BQ24" s="34">
        <v>1</v>
      </c>
      <c r="BR24" s="35">
        <v>0</v>
      </c>
      <c r="BS24" s="11">
        <v>0</v>
      </c>
      <c r="BT24" s="36">
        <v>0</v>
      </c>
      <c r="BV24" s="29">
        <f>BL24*BQ24+BN24*BQ27-BM24*BR24-BO24*BR27</f>
        <v>89.074322461178667</v>
      </c>
      <c r="BW24" s="33">
        <f>(BL24*BR24+BM24*BQ24+BN24*BR27+BO24*BQ27)</f>
        <v>-69089421.16062957</v>
      </c>
      <c r="BX24" s="31">
        <f>BL24*BS24+BN24*BS27-BM24*BT24-BO24*BT27</f>
        <v>0</v>
      </c>
      <c r="BY24" s="32">
        <f>(BL24*BT24+BM24*BS24+BN24*BT27+BO24*BS27)</f>
        <v>-69089421.16062957</v>
      </c>
      <c r="CA24" s="37">
        <f>20*LOG(((1+$BR$8)/$BR$8)/((BV24+BV27)^2+(BW24+BW27)^2)^0.5)</f>
        <v>-150.76763116930326</v>
      </c>
      <c r="CC24" s="134">
        <f>((BV24^2+BW24^2)^0.5)/((BV27^2+BW27^2)^0.5)</f>
        <v>775639.0393575601</v>
      </c>
      <c r="CD24" s="9"/>
      <c r="CE24" s="38"/>
      <c r="CF24" s="38"/>
      <c r="CG24" s="38"/>
      <c r="CH24" s="38"/>
    </row>
    <row r="25" spans="2:89" ht="18.600000000000001" thickBot="1">
      <c r="D25" s="39"/>
      <c r="G25" s="40"/>
      <c r="I25" s="39"/>
      <c r="L25" s="40"/>
      <c r="N25" s="39"/>
      <c r="Q25" s="40"/>
      <c r="S25" s="39"/>
      <c r="V25" s="40"/>
      <c r="X25" s="39"/>
      <c r="AA25" s="40"/>
      <c r="AC25" s="39"/>
      <c r="AF25" s="40"/>
      <c r="AH25" s="39"/>
      <c r="AK25" s="40"/>
      <c r="AM25" s="39"/>
      <c r="AP25" s="40"/>
      <c r="AR25" s="39"/>
      <c r="AU25" s="40"/>
      <c r="AW25" s="39"/>
      <c r="AZ25" s="40"/>
      <c r="BB25" s="39"/>
      <c r="BE25" s="40"/>
      <c r="BG25" s="39"/>
      <c r="BJ25" s="40"/>
      <c r="BL25" s="39"/>
      <c r="BO25" s="40"/>
      <c r="BQ25" s="34"/>
      <c r="BR25" s="11"/>
      <c r="BS25" s="11"/>
      <c r="BT25" s="41"/>
      <c r="BV25" s="39"/>
      <c r="BY25" s="40"/>
      <c r="CC25" s="135"/>
      <c r="CD25" s="9"/>
      <c r="CE25" s="38"/>
      <c r="CF25" s="38"/>
      <c r="CG25" s="38"/>
      <c r="CH25" s="38"/>
    </row>
    <row r="26" spans="2:89" ht="18.600000000000001" thickBot="1">
      <c r="D26" s="258" t="s">
        <v>129</v>
      </c>
      <c r="E26" s="259"/>
      <c r="F26" s="260" t="s">
        <v>130</v>
      </c>
      <c r="G26" s="261"/>
      <c r="H26" s="229"/>
      <c r="I26" s="258" t="s">
        <v>131</v>
      </c>
      <c r="J26" s="259"/>
      <c r="K26" s="260" t="s">
        <v>132</v>
      </c>
      <c r="L26" s="261"/>
      <c r="N26" s="253" t="s">
        <v>133</v>
      </c>
      <c r="O26" s="254"/>
      <c r="P26" s="255" t="s">
        <v>134</v>
      </c>
      <c r="Q26" s="256"/>
      <c r="S26" s="258" t="s">
        <v>135</v>
      </c>
      <c r="T26" s="259"/>
      <c r="U26" s="260" t="s">
        <v>136</v>
      </c>
      <c r="V26" s="261"/>
      <c r="W26" s="8"/>
      <c r="X26" s="253" t="s">
        <v>137</v>
      </c>
      <c r="Y26" s="254"/>
      <c r="Z26" s="255" t="s">
        <v>138</v>
      </c>
      <c r="AA26" s="256"/>
      <c r="AB26" s="8"/>
      <c r="AC26" s="258" t="s">
        <v>139</v>
      </c>
      <c r="AD26" s="259"/>
      <c r="AE26" s="260" t="s">
        <v>140</v>
      </c>
      <c r="AF26" s="261"/>
      <c r="AG26" s="8"/>
      <c r="AH26" s="253" t="s">
        <v>141</v>
      </c>
      <c r="AI26" s="254"/>
      <c r="AJ26" s="255" t="s">
        <v>142</v>
      </c>
      <c r="AK26" s="256"/>
      <c r="AL26" s="8"/>
      <c r="AM26" s="258" t="s">
        <v>143</v>
      </c>
      <c r="AN26" s="259"/>
      <c r="AO26" s="260" t="s">
        <v>144</v>
      </c>
      <c r="AP26" s="261"/>
      <c r="AR26" s="253" t="s">
        <v>145</v>
      </c>
      <c r="AS26" s="254"/>
      <c r="AT26" s="255" t="s">
        <v>146</v>
      </c>
      <c r="AU26" s="256"/>
      <c r="AV26" s="4"/>
      <c r="AW26" s="258" t="s">
        <v>147</v>
      </c>
      <c r="AX26" s="259"/>
      <c r="AY26" s="260" t="s">
        <v>148</v>
      </c>
      <c r="AZ26" s="261"/>
      <c r="BA26" s="8"/>
      <c r="BB26" s="253" t="s">
        <v>149</v>
      </c>
      <c r="BC26" s="254"/>
      <c r="BD26" s="255" t="s">
        <v>150</v>
      </c>
      <c r="BE26" s="256"/>
      <c r="BF26" s="4"/>
      <c r="BG26" s="258" t="s">
        <v>151</v>
      </c>
      <c r="BH26" s="259"/>
      <c r="BI26" s="260" t="s">
        <v>152</v>
      </c>
      <c r="BJ26" s="261"/>
      <c r="BK26" s="4"/>
      <c r="BL26" s="253" t="s">
        <v>153</v>
      </c>
      <c r="BM26" s="254"/>
      <c r="BN26" s="255" t="s">
        <v>154</v>
      </c>
      <c r="BO26" s="256"/>
      <c r="BP26" s="4"/>
      <c r="BQ26" s="258" t="s">
        <v>155</v>
      </c>
      <c r="BR26" s="259"/>
      <c r="BS26" s="260" t="s">
        <v>156</v>
      </c>
      <c r="BT26" s="261"/>
      <c r="BU26" s="8"/>
      <c r="BV26" s="253" t="s">
        <v>157</v>
      </c>
      <c r="BW26" s="254"/>
      <c r="BX26" s="255" t="s">
        <v>158</v>
      </c>
      <c r="BY26" s="256"/>
      <c r="CA26" s="46" t="s">
        <v>16</v>
      </c>
      <c r="CC26" s="136" t="s">
        <v>71</v>
      </c>
      <c r="CD26" s="9"/>
      <c r="CE26" s="38"/>
      <c r="CF26" s="38"/>
      <c r="CG26" s="38"/>
      <c r="CH26" s="38"/>
    </row>
    <row r="27" spans="2:89" ht="19.2" thickTop="1" thickBot="1">
      <c r="D27" s="29">
        <v>0</v>
      </c>
      <c r="E27" s="33">
        <v>0</v>
      </c>
      <c r="F27" s="31">
        <v>1</v>
      </c>
      <c r="G27" s="32">
        <v>0</v>
      </c>
      <c r="I27" s="29">
        <v>0</v>
      </c>
      <c r="J27" s="33">
        <f>IF(0=(1-$J$8*$K$8*$B24^2),10^14,$B24*$J$8/(1-$J$8*$K$8*$B24^2))</f>
        <v>7.9974408189899176E-6</v>
      </c>
      <c r="K27" s="31">
        <v>1</v>
      </c>
      <c r="L27" s="32">
        <v>0</v>
      </c>
      <c r="N27" s="29">
        <f>D27*I24+F27*I27-E27*J24-G27*J27</f>
        <v>0</v>
      </c>
      <c r="O27" s="33">
        <f>(D27*J24+E27*I24+F27*J27+G27*I27)</f>
        <v>7.9974408189899176E-6</v>
      </c>
      <c r="P27" s="31">
        <f>D27*K24+F27*K27-E27*L24-G27*L27</f>
        <v>1</v>
      </c>
      <c r="Q27" s="32">
        <f>(D27*L24+E27*K24+F27*L27+G27*K27)</f>
        <v>0</v>
      </c>
      <c r="S27" s="29">
        <v>0</v>
      </c>
      <c r="T27" s="33">
        <v>0</v>
      </c>
      <c r="U27" s="31">
        <v>1</v>
      </c>
      <c r="V27" s="32">
        <v>0</v>
      </c>
      <c r="X27" s="29">
        <f>N27*S24+P27*S27-O27*T24-Q27*T27</f>
        <v>0</v>
      </c>
      <c r="Y27" s="33">
        <f>(N27*T24+O27*S24+P27*T27+Q27*S27)</f>
        <v>7.9974408189899176E-6</v>
      </c>
      <c r="Z27" s="31">
        <f>N27*U24+P27*U27-O27*V24-Q27*V27</f>
        <v>11.241282789573919</v>
      </c>
      <c r="AA27" s="32">
        <f>(N27*V24+O27*U24+P27*V27+Q27*U27)</f>
        <v>0</v>
      </c>
      <c r="AB27" s="8"/>
      <c r="AC27" s="29">
        <v>0</v>
      </c>
      <c r="AD27" s="33">
        <f>IF(0=(1-$AD$8*$AE$8*$B24^2),10^14,$B24*$AD$8/(1-$AD$8*$AE$8*$B24^2))</f>
        <v>1.6758559434260528E-6</v>
      </c>
      <c r="AE27" s="31">
        <v>1</v>
      </c>
      <c r="AF27" s="32">
        <v>0</v>
      </c>
      <c r="AH27" s="29">
        <f>X27*AC24+Z27*AC27-Y27*AD24-AA27*AD27</f>
        <v>0</v>
      </c>
      <c r="AI27" s="33">
        <f>(X27*AD24+Y27*AC24+Z27*AD27+AA27*AC27)</f>
        <v>2.6836211393630369E-5</v>
      </c>
      <c r="AJ27" s="31">
        <f>X27*AE24+Z27*AE27-Y27*AF24-AA27*AF27</f>
        <v>11.241282789573919</v>
      </c>
      <c r="AK27" s="32">
        <f>(X27*AF24+Y27*AE24+Z27*AF27+AA27*AE27)</f>
        <v>0</v>
      </c>
      <c r="AL27" s="8"/>
      <c r="AM27" s="29">
        <v>0</v>
      </c>
      <c r="AN27" s="33">
        <v>0</v>
      </c>
      <c r="AO27" s="31">
        <v>1</v>
      </c>
      <c r="AP27" s="32">
        <v>0</v>
      </c>
      <c r="AR27" s="29">
        <f>AH27*AM24+AJ27*AM27-AI27*AN24-AK27*AN27</f>
        <v>0</v>
      </c>
      <c r="AS27" s="33">
        <f>(AH27*AN24+AI27*AM24+AJ27*AN27+AK27*AM27)</f>
        <v>2.6836211393630369E-5</v>
      </c>
      <c r="AT27" s="31">
        <f>AH27*AO24+AJ27*AO27-AI27*AP24-AK27*AP27</f>
        <v>42.318420669739695</v>
      </c>
      <c r="AU27" s="32">
        <f>(AH27*AP24+AI27*AO24+AJ27*AP27+AK27*AO27)</f>
        <v>0</v>
      </c>
      <c r="AV27" s="8"/>
      <c r="AW27" s="29">
        <v>0</v>
      </c>
      <c r="AX27" s="33">
        <f>IF(0=(1-$AX$8*$AY$8*$B24^2),10^14,$B24*$AX$8/(1-$AX$8*$AY$8*$B24^2))</f>
        <v>2.079218213956538E-6</v>
      </c>
      <c r="AY27" s="31">
        <v>1</v>
      </c>
      <c r="AZ27" s="32">
        <v>0</v>
      </c>
      <c r="BB27" s="29">
        <f>AR27*AW24+AT27*AW27-AS27*AX24-AU27*AX27</f>
        <v>0</v>
      </c>
      <c r="BC27" s="33">
        <f>(AR27*AX24+AS27*AW24+AT27*AX27+AU27*AW27)</f>
        <v>1.1482544243602797E-4</v>
      </c>
      <c r="BD27" s="31">
        <f>AR27*AY24+AT27*AY27-AS27*AZ24-AU27*AZ27</f>
        <v>42.318420669739695</v>
      </c>
      <c r="BE27" s="32">
        <f>(AR27*AZ24+AS27*AY24+AT27*AZ27+AU27*AY27)</f>
        <v>0</v>
      </c>
      <c r="BF27" s="8"/>
      <c r="BG27" s="29">
        <v>0</v>
      </c>
      <c r="BH27" s="33">
        <v>0</v>
      </c>
      <c r="BI27" s="31">
        <v>1</v>
      </c>
      <c r="BJ27" s="32">
        <v>0</v>
      </c>
      <c r="BL27" s="29">
        <f>BB27*BG24+BD27*BG27-BC27*BH24-BE27*BH27</f>
        <v>0</v>
      </c>
      <c r="BM27" s="33">
        <f>(BB27*BH24+BC27*BG24+BD27*BH27+BE27*BG27)</f>
        <v>1.1482544243602797E-4</v>
      </c>
      <c r="BN27" s="31">
        <f>BB27*BI24+BD27*BI27-BC27*BJ24-BE27*BJ27</f>
        <v>89.074192575265926</v>
      </c>
      <c r="BO27" s="32">
        <f>(BB27*BJ24+BC27*BI24+BD27*BJ27+BE27*BI27)</f>
        <v>0</v>
      </c>
      <c r="BP27" s="8"/>
      <c r="BQ27" s="19">
        <f>1/$BR$8</f>
        <v>1</v>
      </c>
      <c r="BR27" s="47">
        <v>0</v>
      </c>
      <c r="BS27" s="48">
        <v>1</v>
      </c>
      <c r="BT27" s="49">
        <v>0</v>
      </c>
      <c r="BV27" s="29">
        <f>BL27*BQ24+BN27*BQ27-BM27*BR24-BO27*BR27</f>
        <v>89.074192575265926</v>
      </c>
      <c r="BW27" s="33">
        <f>(BL27*BR24+BM27*BQ24+BN27*BR27+BO27*BQ27)</f>
        <v>1.1482544243602797E-4</v>
      </c>
      <c r="BX27" s="31">
        <f>BL27*BS24+BN27*BS27-BM27*BT24-BO27*BT27</f>
        <v>89.074192575265926</v>
      </c>
      <c r="BY27" s="32">
        <f>(BL27*BT24+BM27*BS24+BN27*BT27+BO27*BS27)</f>
        <v>0</v>
      </c>
      <c r="CA27" s="50">
        <f>(180/PI())*ATAN(-1*(BW24+BW27)/(BV24+BV27))</f>
        <v>89.999852261636207</v>
      </c>
      <c r="CC27" s="137">
        <f>20*LOG(((1-(10^(CA24/20)^2)*(1-((1-CC24)/(1+CC24))^2))^0.5))</f>
        <v>0</v>
      </c>
      <c r="CD27" s="9"/>
      <c r="CE27" s="38"/>
      <c r="CF27" s="38"/>
      <c r="CG27" s="38"/>
      <c r="CH27" s="38"/>
    </row>
    <row r="28" spans="2:89">
      <c r="CC28" s="42"/>
    </row>
    <row r="29" spans="2:89" ht="18.600000000000001" customHeight="1" thickBot="1">
      <c r="E29" s="22" t="s">
        <v>4</v>
      </c>
      <c r="J29" s="22" t="s">
        <v>5</v>
      </c>
      <c r="O29" s="22" t="s">
        <v>6</v>
      </c>
      <c r="T29" s="22" t="s">
        <v>7</v>
      </c>
      <c r="Y29" s="22" t="s">
        <v>8</v>
      </c>
      <c r="AD29" s="22" t="s">
        <v>65</v>
      </c>
      <c r="AI29" s="22" t="s">
        <v>9</v>
      </c>
      <c r="AN29" s="22" t="s">
        <v>66</v>
      </c>
      <c r="AS29" s="22" t="s">
        <v>51</v>
      </c>
      <c r="AX29" s="22" t="s">
        <v>67</v>
      </c>
      <c r="BC29" s="22" t="s">
        <v>52</v>
      </c>
      <c r="BH29" s="22" t="s">
        <v>68</v>
      </c>
      <c r="BM29" s="22" t="s">
        <v>63</v>
      </c>
      <c r="BQ29" s="23" t="s">
        <v>69</v>
      </c>
      <c r="BR29" s="23"/>
      <c r="BS29" s="24"/>
      <c r="BT29" s="24"/>
      <c r="BU29" s="24"/>
      <c r="BW29" s="22" t="s">
        <v>64</v>
      </c>
    </row>
    <row r="30" spans="2:89" ht="18.600000000000001" customHeight="1" thickBot="1">
      <c r="B30" s="21"/>
      <c r="D30" s="249" t="s">
        <v>103</v>
      </c>
      <c r="E30" s="250"/>
      <c r="F30" s="251" t="s">
        <v>104</v>
      </c>
      <c r="G30" s="252"/>
      <c r="H30" s="229"/>
      <c r="I30" s="253" t="s">
        <v>11</v>
      </c>
      <c r="J30" s="254"/>
      <c r="K30" s="255" t="s">
        <v>12</v>
      </c>
      <c r="L30" s="256"/>
      <c r="M30" s="24"/>
      <c r="N30" s="253" t="s">
        <v>105</v>
      </c>
      <c r="O30" s="254"/>
      <c r="P30" s="255" t="s">
        <v>106</v>
      </c>
      <c r="Q30" s="256"/>
      <c r="R30" s="24"/>
      <c r="S30" s="249" t="s">
        <v>107</v>
      </c>
      <c r="T30" s="250"/>
      <c r="U30" s="251" t="s">
        <v>108</v>
      </c>
      <c r="V30" s="252"/>
      <c r="W30" s="8"/>
      <c r="X30" s="253" t="s">
        <v>109</v>
      </c>
      <c r="Y30" s="254"/>
      <c r="Z30" s="255" t="s">
        <v>110</v>
      </c>
      <c r="AA30" s="256"/>
      <c r="AB30" s="8"/>
      <c r="AC30" s="253" t="s">
        <v>111</v>
      </c>
      <c r="AD30" s="254"/>
      <c r="AE30" s="255" t="s">
        <v>14</v>
      </c>
      <c r="AF30" s="256"/>
      <c r="AG30" s="8"/>
      <c r="AH30" s="253" t="s">
        <v>112</v>
      </c>
      <c r="AI30" s="254"/>
      <c r="AJ30" s="255" t="s">
        <v>113</v>
      </c>
      <c r="AK30" s="256"/>
      <c r="AL30" s="8"/>
      <c r="AM30" s="249" t="s">
        <v>114</v>
      </c>
      <c r="AN30" s="250"/>
      <c r="AO30" s="251" t="s">
        <v>115</v>
      </c>
      <c r="AP30" s="252"/>
      <c r="AQ30" s="24"/>
      <c r="AR30" s="253" t="s">
        <v>116</v>
      </c>
      <c r="AS30" s="254"/>
      <c r="AT30" s="255" t="s">
        <v>13</v>
      </c>
      <c r="AU30" s="256"/>
      <c r="AV30" s="4"/>
      <c r="AW30" s="253" t="s">
        <v>117</v>
      </c>
      <c r="AX30" s="254"/>
      <c r="AY30" s="255" t="s">
        <v>118</v>
      </c>
      <c r="AZ30" s="256"/>
      <c r="BA30" s="8"/>
      <c r="BB30" s="253" t="s">
        <v>119</v>
      </c>
      <c r="BC30" s="254"/>
      <c r="BD30" s="255" t="s">
        <v>120</v>
      </c>
      <c r="BE30" s="256"/>
      <c r="BF30" s="4"/>
      <c r="BG30" s="249" t="s">
        <v>121</v>
      </c>
      <c r="BH30" s="250"/>
      <c r="BI30" s="251" t="s">
        <v>122</v>
      </c>
      <c r="BJ30" s="252"/>
      <c r="BK30" s="4"/>
      <c r="BL30" s="253" t="s">
        <v>123</v>
      </c>
      <c r="BM30" s="254"/>
      <c r="BN30" s="255" t="s">
        <v>124</v>
      </c>
      <c r="BO30" s="256"/>
      <c r="BP30" s="4"/>
      <c r="BQ30" s="253" t="s">
        <v>125</v>
      </c>
      <c r="BR30" s="254"/>
      <c r="BS30" s="255" t="s">
        <v>126</v>
      </c>
      <c r="BT30" s="256"/>
      <c r="BU30" s="8"/>
      <c r="BV30" s="253" t="s">
        <v>127</v>
      </c>
      <c r="BW30" s="254"/>
      <c r="BX30" s="255" t="s">
        <v>128</v>
      </c>
      <c r="BY30" s="256"/>
      <c r="CA30" s="27" t="s">
        <v>15</v>
      </c>
      <c r="CC30" s="133" t="s">
        <v>70</v>
      </c>
      <c r="CD30" s="9"/>
      <c r="CE30" s="52" t="s">
        <v>74</v>
      </c>
      <c r="CF30" s="38"/>
      <c r="CG30" s="38"/>
      <c r="CH30" s="38"/>
    </row>
    <row r="31" spans="2:89" ht="18.600000000000001" customHeight="1" thickTop="1" thickBot="1">
      <c r="B31" s="51">
        <v>0.1</v>
      </c>
      <c r="D31" s="29">
        <v>1</v>
      </c>
      <c r="E31" s="30">
        <v>0</v>
      </c>
      <c r="F31" s="31">
        <v>0</v>
      </c>
      <c r="G31" s="32">
        <f t="shared" ref="G31:G94" si="0">-1/($E$8*$B31)</f>
        <v>-6.5917999999999992</v>
      </c>
      <c r="I31" s="29">
        <v>1</v>
      </c>
      <c r="J31" s="33">
        <v>0</v>
      </c>
      <c r="K31" s="31">
        <v>0</v>
      </c>
      <c r="L31" s="32">
        <v>0</v>
      </c>
      <c r="N31" s="29">
        <f t="shared" ref="N31" si="1">D31*I31+F31*I34-E31*J31-G31*J34</f>
        <v>6.6382084452175292</v>
      </c>
      <c r="O31" s="33">
        <f t="shared" ref="O31" si="2">(D31*J31+E31*I31+F31*J34+G31*I34)</f>
        <v>0</v>
      </c>
      <c r="P31" s="31">
        <f t="shared" ref="P31" si="3">D31*K31+F31*K34-E31*L31-G31*L34</f>
        <v>0</v>
      </c>
      <c r="Q31" s="32">
        <f t="shared" ref="Q31" si="4">(D31*L31+E31*K31+F31*L34+G31*K34)</f>
        <v>-6.5917999999999992</v>
      </c>
      <c r="S31" s="29">
        <v>1</v>
      </c>
      <c r="T31" s="30">
        <v>0</v>
      </c>
      <c r="U31" s="31">
        <v>0</v>
      </c>
      <c r="V31" s="32">
        <f t="shared" ref="V31:V94" si="5">-1/($T$8*$B31)</f>
        <v>-12.8057</v>
      </c>
      <c r="X31" s="29">
        <f t="shared" ref="X31" si="6">N31*S31+P31*S34-O31*T31-Q31*T34</f>
        <v>6.6382084452175292</v>
      </c>
      <c r="Y31" s="33">
        <f t="shared" ref="Y31" si="7">(N31*T31+O31*S31+P31*T34+Q31*S34)</f>
        <v>0</v>
      </c>
      <c r="Z31" s="31">
        <f t="shared" ref="Z31" si="8">N31*U31+P31*U34-O31*V31-Q31*V34</f>
        <v>0</v>
      </c>
      <c r="AA31" s="32">
        <f t="shared" ref="AA31" si="9">(N31*V31+O31*U31+P31*V34+Q31*U34)</f>
        <v>-91.598705886922119</v>
      </c>
      <c r="AB31" s="8"/>
      <c r="AC31" s="29">
        <v>1</v>
      </c>
      <c r="AD31" s="33">
        <v>0</v>
      </c>
      <c r="AE31" s="31">
        <v>0</v>
      </c>
      <c r="AF31" s="32">
        <v>0</v>
      </c>
      <c r="AH31" s="29">
        <f t="shared" ref="AH31" si="10">X31*AC31+Z31*AC34-Y31*AD31-AA31*AD34</f>
        <v>22.263828742552022</v>
      </c>
      <c r="AI31" s="33">
        <f t="shared" ref="AI31" si="11">(X31*AD31+Y31*AC31+Z31*AD34+AA31*AC34)</f>
        <v>0</v>
      </c>
      <c r="AJ31" s="31">
        <f t="shared" ref="AJ31" si="12">X31*AE31+Z31*AE34-Y31*AF31-AA31*AF34</f>
        <v>0</v>
      </c>
      <c r="AK31" s="32">
        <f t="shared" ref="AK31" si="13">(X31*AF31+Y31*AE31+Z31*AF34+AA31*AE34)</f>
        <v>-91.598705886922119</v>
      </c>
      <c r="AL31" s="8"/>
      <c r="AM31" s="29">
        <v>1</v>
      </c>
      <c r="AN31" s="30">
        <v>0</v>
      </c>
      <c r="AO31" s="31">
        <v>0</v>
      </c>
      <c r="AP31" s="32">
        <f t="shared" ref="AP31:AP94" si="14">-1/($AN$8*$B31)</f>
        <v>-11.580299999999999</v>
      </c>
      <c r="AR31" s="29">
        <f t="shared" ref="AR31" si="15">AH31*AM31+AJ31*AM34-AI31*AN31-AK31*AN34</f>
        <v>22.263828742552022</v>
      </c>
      <c r="AS31" s="33">
        <f t="shared" ref="AS31" si="16">(AH31*AN31+AI31*AM31+AJ31*AN34+AK31*AM34)</f>
        <v>0</v>
      </c>
      <c r="AT31" s="31">
        <f t="shared" ref="AT31" si="17">AH31*AO31+AJ31*AO34-AI31*AP31-AK31*AP34</f>
        <v>0</v>
      </c>
      <c r="AU31" s="32">
        <f t="shared" ref="AU31" si="18">(AH31*AP31+AI31*AO31+AJ31*AP34+AK31*AO34)</f>
        <v>-349.42052187429726</v>
      </c>
      <c r="AV31" s="8"/>
      <c r="AW31" s="29">
        <v>1</v>
      </c>
      <c r="AX31" s="33">
        <v>0</v>
      </c>
      <c r="AY31" s="31">
        <v>0</v>
      </c>
      <c r="AZ31" s="32">
        <v>0</v>
      </c>
      <c r="BB31" s="29">
        <f t="shared" ref="BB31" si="19">AR31*AW31+AT31*AW34-AS31*AX31-AU31*AX34</f>
        <v>96.700189209943417</v>
      </c>
      <c r="BC31" s="33">
        <f t="shared" ref="BC31" si="20">(AR31*AX31+AS31*AW31+AT31*AX34+AU31*AW34)</f>
        <v>0</v>
      </c>
      <c r="BD31" s="31">
        <f t="shared" ref="BD31" si="21">AR31*AY31+AT31*AY34-AS31*AZ31-AU31*AZ34</f>
        <v>0</v>
      </c>
      <c r="BE31" s="32">
        <f t="shared" ref="BE31" si="22">(AR31*AZ31+AS31*AY31+AT31*AZ34+AU31*AY34)</f>
        <v>-349.42052187429726</v>
      </c>
      <c r="BF31" s="8"/>
      <c r="BG31" s="29">
        <v>1</v>
      </c>
      <c r="BH31" s="30">
        <v>0</v>
      </c>
      <c r="BI31" s="31">
        <v>0</v>
      </c>
      <c r="BJ31" s="32">
        <f t="shared" ref="BJ31:BJ94" si="23">-1/($BH$8*$B31)</f>
        <v>-4.0718999999999994</v>
      </c>
      <c r="BL31" s="29">
        <f t="shared" ref="BL31" si="24">BB31*BG31+BD31*BG34-BC31*BH31-BE31*BH34</f>
        <v>96.700189209943417</v>
      </c>
      <c r="BM31" s="33">
        <f t="shared" ref="BM31" si="25">(BB31*BH31+BC31*BG31+BD31*BH34+BE31*BG34)</f>
        <v>0</v>
      </c>
      <c r="BN31" s="31">
        <f t="shared" ref="BN31" si="26">BB31*BI31+BD31*BI34-BC31*BJ31-BE31*BJ34</f>
        <v>0</v>
      </c>
      <c r="BO31" s="32">
        <f t="shared" ref="BO31" si="27">(BB31*BJ31+BC31*BI31+BD31*BJ34+BE31*BI34)</f>
        <v>-743.17402231826577</v>
      </c>
      <c r="BP31" s="8"/>
      <c r="BQ31" s="34">
        <v>1</v>
      </c>
      <c r="BR31" s="35">
        <v>0</v>
      </c>
      <c r="BS31" s="11">
        <v>0</v>
      </c>
      <c r="BT31" s="36">
        <v>0</v>
      </c>
      <c r="BV31" s="29">
        <f t="shared" ref="BV31" si="28">BL31*BQ31+BN31*BQ34-BM31*BR31-BO31*BR34</f>
        <v>96.700189209943417</v>
      </c>
      <c r="BW31" s="33">
        <f t="shared" ref="BW31" si="29">(BL31*BR31+BM31*BQ31+BN31*BR34+BO31*BQ34)</f>
        <v>-743.17402231826577</v>
      </c>
      <c r="BX31" s="31">
        <f t="shared" ref="BX31" si="30">BL31*BS31+BN31*BS34-BM31*BT31-BO31*BT34</f>
        <v>0</v>
      </c>
      <c r="BY31" s="32">
        <f t="shared" ref="BY31" si="31">(BL31*BT31+BM31*BS31+BN31*BT34+BO31*BS34)</f>
        <v>-743.17402231826577</v>
      </c>
      <c r="CA31" s="37">
        <f t="shared" ref="CA31" si="32">20*LOG(((1+$BR$8)/$BR$8)/((BV31+BV34)^2+(BW31+BW34)^2)^0.5)</f>
        <v>-51.547051969605029</v>
      </c>
      <c r="CC31" s="134">
        <f t="shared" ref="CC31" si="33">((BV31^2+BW31^2)^0.5)/((BV34^2+BW34^2)^0.5)</f>
        <v>7.6853667439810014</v>
      </c>
      <c r="CD31" s="9"/>
      <c r="CE31" s="53" t="s">
        <v>10</v>
      </c>
      <c r="CF31" s="45" t="s">
        <v>17</v>
      </c>
      <c r="CG31" s="54" t="s">
        <v>18</v>
      </c>
      <c r="CH31" s="55" t="s">
        <v>17</v>
      </c>
      <c r="CI31" s="55" t="s">
        <v>19</v>
      </c>
      <c r="CJ31" s="45" t="s">
        <v>72</v>
      </c>
      <c r="CK31" s="56" t="s">
        <v>73</v>
      </c>
    </row>
    <row r="32" spans="2:89" ht="18.600000000000001" customHeight="1" thickBot="1">
      <c r="D32" s="39"/>
      <c r="G32" s="40"/>
      <c r="I32" s="39"/>
      <c r="L32" s="40"/>
      <c r="N32" s="39"/>
      <c r="Q32" s="40"/>
      <c r="S32" s="39"/>
      <c r="V32" s="40"/>
      <c r="X32" s="39"/>
      <c r="AA32" s="40"/>
      <c r="AC32" s="39"/>
      <c r="AF32" s="40"/>
      <c r="AH32" s="39"/>
      <c r="AK32" s="40"/>
      <c r="AM32" s="39"/>
      <c r="AP32" s="40"/>
      <c r="AR32" s="39"/>
      <c r="AU32" s="40"/>
      <c r="AW32" s="39"/>
      <c r="AZ32" s="40"/>
      <c r="BB32" s="39"/>
      <c r="BE32" s="40"/>
      <c r="BG32" s="39"/>
      <c r="BJ32" s="40"/>
      <c r="BL32" s="39"/>
      <c r="BO32" s="40"/>
      <c r="BQ32" s="34"/>
      <c r="BR32" s="11"/>
      <c r="BS32" s="11"/>
      <c r="BT32" s="41"/>
      <c r="BV32" s="39"/>
      <c r="BY32" s="40"/>
      <c r="CC32" s="135"/>
      <c r="CD32" s="9"/>
      <c r="CE32" s="57">
        <f>INDEX(B:B,(ROW()-32)*7+24)</f>
        <v>9.9999999999999995E-7</v>
      </c>
      <c r="CF32" s="58"/>
      <c r="CG32" s="58"/>
      <c r="CH32" s="10"/>
      <c r="CI32" s="59"/>
      <c r="CJ32" s="139"/>
      <c r="CK32" s="138">
        <f>INDEX(CC:CC,(ROW()-32)*7+27)</f>
        <v>0</v>
      </c>
    </row>
    <row r="33" spans="2:89" ht="18.600000000000001" customHeight="1" thickBot="1">
      <c r="D33" s="258" t="s">
        <v>129</v>
      </c>
      <c r="E33" s="259"/>
      <c r="F33" s="260" t="s">
        <v>130</v>
      </c>
      <c r="G33" s="261"/>
      <c r="H33" s="229"/>
      <c r="I33" s="258" t="s">
        <v>131</v>
      </c>
      <c r="J33" s="259"/>
      <c r="K33" s="260" t="s">
        <v>132</v>
      </c>
      <c r="L33" s="261"/>
      <c r="N33" s="253" t="s">
        <v>133</v>
      </c>
      <c r="O33" s="254"/>
      <c r="P33" s="255" t="s">
        <v>134</v>
      </c>
      <c r="Q33" s="256"/>
      <c r="S33" s="258" t="s">
        <v>135</v>
      </c>
      <c r="T33" s="259"/>
      <c r="U33" s="260" t="s">
        <v>136</v>
      </c>
      <c r="V33" s="261"/>
      <c r="W33" s="8"/>
      <c r="X33" s="253" t="s">
        <v>137</v>
      </c>
      <c r="Y33" s="254"/>
      <c r="Z33" s="255" t="s">
        <v>138</v>
      </c>
      <c r="AA33" s="256"/>
      <c r="AB33" s="8"/>
      <c r="AC33" s="258" t="s">
        <v>139</v>
      </c>
      <c r="AD33" s="259"/>
      <c r="AE33" s="260" t="s">
        <v>140</v>
      </c>
      <c r="AF33" s="261"/>
      <c r="AG33" s="8"/>
      <c r="AH33" s="253" t="s">
        <v>141</v>
      </c>
      <c r="AI33" s="254"/>
      <c r="AJ33" s="255" t="s">
        <v>142</v>
      </c>
      <c r="AK33" s="256"/>
      <c r="AL33" s="8"/>
      <c r="AM33" s="258" t="s">
        <v>143</v>
      </c>
      <c r="AN33" s="259"/>
      <c r="AO33" s="260" t="s">
        <v>144</v>
      </c>
      <c r="AP33" s="261"/>
      <c r="AR33" s="253" t="s">
        <v>145</v>
      </c>
      <c r="AS33" s="254"/>
      <c r="AT33" s="255" t="s">
        <v>146</v>
      </c>
      <c r="AU33" s="256"/>
      <c r="AV33" s="4"/>
      <c r="AW33" s="258" t="s">
        <v>147</v>
      </c>
      <c r="AX33" s="259"/>
      <c r="AY33" s="260" t="s">
        <v>148</v>
      </c>
      <c r="AZ33" s="261"/>
      <c r="BA33" s="8"/>
      <c r="BB33" s="253" t="s">
        <v>149</v>
      </c>
      <c r="BC33" s="254"/>
      <c r="BD33" s="255" t="s">
        <v>150</v>
      </c>
      <c r="BE33" s="256"/>
      <c r="BF33" s="4"/>
      <c r="BG33" s="258" t="s">
        <v>151</v>
      </c>
      <c r="BH33" s="259"/>
      <c r="BI33" s="260" t="s">
        <v>152</v>
      </c>
      <c r="BJ33" s="261"/>
      <c r="BK33" s="4"/>
      <c r="BL33" s="253" t="s">
        <v>153</v>
      </c>
      <c r="BM33" s="254"/>
      <c r="BN33" s="255" t="s">
        <v>154</v>
      </c>
      <c r="BO33" s="256"/>
      <c r="BP33" s="4"/>
      <c r="BQ33" s="258" t="s">
        <v>155</v>
      </c>
      <c r="BR33" s="259"/>
      <c r="BS33" s="260" t="s">
        <v>156</v>
      </c>
      <c r="BT33" s="261"/>
      <c r="BU33" s="8"/>
      <c r="BV33" s="253" t="s">
        <v>157</v>
      </c>
      <c r="BW33" s="254"/>
      <c r="BX33" s="255" t="s">
        <v>158</v>
      </c>
      <c r="BY33" s="256"/>
      <c r="CA33" s="46" t="s">
        <v>16</v>
      </c>
      <c r="CC33" s="136" t="s">
        <v>71</v>
      </c>
      <c r="CE33" s="57">
        <f>INDEX(B:B,(ROW()-32)*7+24)</f>
        <v>0.1</v>
      </c>
      <c r="CF33" s="58">
        <f>INDEX(CA:CA,(ROW()-32)*7+24)</f>
        <v>-51.547051969605029</v>
      </c>
      <c r="CG33" s="58">
        <f t="shared" ref="CG33:CG96" si="34">INDEX(CA:CA,(ROW()-32)*7+27)</f>
        <v>75.172934990985667</v>
      </c>
      <c r="CH33" s="63"/>
      <c r="CI33" s="11">
        <f t="shared" ref="CI33:CI57" si="35">(CG34-CG33)/(CE34-CE33)</f>
        <v>-149.68960888658822</v>
      </c>
      <c r="CJ33" s="62"/>
      <c r="CK33" s="138">
        <f t="shared" ref="CK33:CK96" si="36">INDEX(CC:CC,(ROW()-32)*7+27)</f>
        <v>-1.2394471101319571E-5</v>
      </c>
    </row>
    <row r="34" spans="2:89" ht="18.600000000000001" customHeight="1" thickTop="1" thickBot="1">
      <c r="D34" s="29">
        <v>0</v>
      </c>
      <c r="E34" s="33">
        <v>0</v>
      </c>
      <c r="F34" s="31">
        <v>1</v>
      </c>
      <c r="G34" s="32">
        <v>0</v>
      </c>
      <c r="I34" s="29">
        <v>0</v>
      </c>
      <c r="J34" s="33">
        <f t="shared" ref="J34" si="37">IF(0=(1-$J$8*$K$8*$B31^2),10^14,$B31*$J$8/(1-$J$8*$K$8*$B31^2))</f>
        <v>0.85533669790004707</v>
      </c>
      <c r="K34" s="31">
        <v>1</v>
      </c>
      <c r="L34" s="32">
        <v>0</v>
      </c>
      <c r="N34" s="29">
        <f t="shared" ref="N34" si="38">D34*I31+F34*I34-E34*J31-G34*J34</f>
        <v>0</v>
      </c>
      <c r="O34" s="33">
        <f t="shared" ref="O34" si="39">(D34*J31+E34*I31+F34*J34+G34*I34)</f>
        <v>0.85533669790004707</v>
      </c>
      <c r="P34" s="31">
        <f t="shared" ref="P34" si="40">D34*K31+F34*K34-E34*L31-G34*L34</f>
        <v>1</v>
      </c>
      <c r="Q34" s="32">
        <f t="shared" ref="Q34" si="41">(D34*L31+E34*K31+F34*L34+G34*K34)</f>
        <v>0</v>
      </c>
      <c r="S34" s="29">
        <v>0</v>
      </c>
      <c r="T34" s="33">
        <v>0</v>
      </c>
      <c r="U34" s="31">
        <v>1</v>
      </c>
      <c r="V34" s="32">
        <v>0</v>
      </c>
      <c r="X34" s="29">
        <f t="shared" ref="X34" si="42">N34*S31+P34*S34-O34*T31-Q34*T34</f>
        <v>0</v>
      </c>
      <c r="Y34" s="33">
        <f t="shared" ref="Y34" si="43">(N34*T31+O34*S31+P34*T34+Q34*S34)</f>
        <v>0.85533669790004707</v>
      </c>
      <c r="Z34" s="31">
        <f t="shared" ref="Z34" si="44">N34*U31+P34*U34-O34*V31-Q34*V34</f>
        <v>11.953185152298632</v>
      </c>
      <c r="AA34" s="32">
        <f t="shared" ref="AA34" si="45">(N34*V31+O34*U31+P34*V34+Q34*U34)</f>
        <v>0</v>
      </c>
      <c r="AB34" s="8"/>
      <c r="AC34" s="29">
        <v>0</v>
      </c>
      <c r="AD34" s="33">
        <f t="shared" ref="AD34" si="46">IF(0=(1-$AD$8*$AE$8*$B31^2),10^14,$B31*$AD$8/(1-$AD$8*$AE$8*$B31^2))</f>
        <v>0.17058778446743778</v>
      </c>
      <c r="AE34" s="31">
        <v>1</v>
      </c>
      <c r="AF34" s="32">
        <v>0</v>
      </c>
      <c r="AH34" s="29">
        <f t="shared" ref="AH34" si="47">X34*AC31+Z34*AC34-Y34*AD31-AA34*AD34</f>
        <v>0</v>
      </c>
      <c r="AI34" s="33">
        <f t="shared" ref="AI34" si="48">(X34*AD31+Y34*AC31+Z34*AD34+AA34*AC34)</f>
        <v>2.8944040703597436</v>
      </c>
      <c r="AJ34" s="31">
        <f t="shared" ref="AJ34" si="49">X34*AE31+Z34*AE34-Y34*AF31-AA34*AF34</f>
        <v>11.953185152298632</v>
      </c>
      <c r="AK34" s="32">
        <f t="shared" ref="AK34" si="50">(X34*AF31+Y34*AE31+Z34*AF34+AA34*AE34)</f>
        <v>0</v>
      </c>
      <c r="AL34" s="8"/>
      <c r="AM34" s="29">
        <v>0</v>
      </c>
      <c r="AN34" s="33">
        <v>0</v>
      </c>
      <c r="AO34" s="31">
        <v>1</v>
      </c>
      <c r="AP34" s="32">
        <v>0</v>
      </c>
      <c r="AR34" s="29">
        <f t="shared" ref="AR34" si="51">AH34*AM31+AJ34*AM34-AI34*AN31-AK34*AN34</f>
        <v>0</v>
      </c>
      <c r="AS34" s="33">
        <f t="shared" ref="AS34" si="52">(AH34*AN31+AI34*AM31+AJ34*AN34+AK34*AM34)</f>
        <v>2.8944040703597436</v>
      </c>
      <c r="AT34" s="31">
        <f t="shared" ref="AT34" si="53">AH34*AO31+AJ34*AO34-AI34*AP31-AK34*AP34</f>
        <v>45.471252608285567</v>
      </c>
      <c r="AU34" s="32">
        <f t="shared" ref="AU34" si="54">(AH34*AP31+AI34*AO31+AJ34*AP34+AK34*AO34)</f>
        <v>0</v>
      </c>
      <c r="AV34" s="8"/>
      <c r="AW34" s="29">
        <v>0</v>
      </c>
      <c r="AX34" s="33">
        <f t="shared" ref="AX34" si="55">IF(0=(1-$AX$8*$AY$8*$B31^2),10^14,$B31*$AX$8/(1-$AX$8*$AY$8*$B31^2))</f>
        <v>0.21302801583637265</v>
      </c>
      <c r="AY34" s="31">
        <v>1</v>
      </c>
      <c r="AZ34" s="32">
        <v>0</v>
      </c>
      <c r="BB34" s="29">
        <f t="shared" ref="BB34" si="56">AR34*AW31+AT34*AW34-AS34*AX31-AU34*AX34</f>
        <v>0</v>
      </c>
      <c r="BC34" s="33">
        <f t="shared" ref="BC34" si="57">(AR34*AX31+AS34*AW31+AT34*AX34+AU34*AW34)</f>
        <v>12.581054791097301</v>
      </c>
      <c r="BD34" s="31">
        <f t="shared" ref="BD34" si="58">AR34*AY31+AT34*AY34-AS34*AZ31-AU34*AZ34</f>
        <v>45.471252608285567</v>
      </c>
      <c r="BE34" s="32">
        <f t="shared" ref="BE34" si="59">(AR34*AZ31+AS34*AY31+AT34*AZ34+AU34*AY34)</f>
        <v>0</v>
      </c>
      <c r="BF34" s="8"/>
      <c r="BG34" s="29">
        <v>0</v>
      </c>
      <c r="BH34" s="33">
        <v>0</v>
      </c>
      <c r="BI34" s="31">
        <v>1</v>
      </c>
      <c r="BJ34" s="32">
        <v>0</v>
      </c>
      <c r="BL34" s="29">
        <f t="shared" ref="BL34" si="60">BB34*BG31+BD34*BG34-BC34*BH31-BE34*BH34</f>
        <v>0</v>
      </c>
      <c r="BM34" s="33">
        <f t="shared" ref="BM34" si="61">(BB34*BH31+BC34*BG31+BD34*BH34+BE34*BG34)</f>
        <v>12.581054791097301</v>
      </c>
      <c r="BN34" s="31">
        <f t="shared" ref="BN34" si="62">BB34*BI31+BD34*BI34-BC34*BJ31-BE34*BJ34</f>
        <v>96.700049612154658</v>
      </c>
      <c r="BO34" s="32">
        <f t="shared" ref="BO34" si="63">(BB34*BJ31+BC34*BI31+BD34*BJ34+BE34*BI34)</f>
        <v>0</v>
      </c>
      <c r="BP34" s="8"/>
      <c r="BQ34" s="19">
        <f t="shared" ref="BQ34:BQ97" si="64">1/$BR$8</f>
        <v>1</v>
      </c>
      <c r="BR34" s="47">
        <v>0</v>
      </c>
      <c r="BS34" s="48">
        <v>1</v>
      </c>
      <c r="BT34" s="49">
        <v>0</v>
      </c>
      <c r="BV34" s="29">
        <f t="shared" ref="BV34" si="65">BL34*BQ31+BN34*BQ34-BM34*BR31-BO34*BR34</f>
        <v>96.700049612154658</v>
      </c>
      <c r="BW34" s="33">
        <f t="shared" ref="BW34" si="66">(BL34*BR31+BM34*BQ31+BN34*BR34+BO34*BQ34)</f>
        <v>12.581054791097301</v>
      </c>
      <c r="BX34" s="31">
        <f t="shared" ref="BX34" si="67">BL34*BS31+BN34*BS34-BM34*BT31-BO34*BT34</f>
        <v>96.700049612154658</v>
      </c>
      <c r="BY34" s="32">
        <f t="shared" ref="BY34" si="68">(BL34*BT31+BM34*BS31+BN34*BT34+BO34*BS34)</f>
        <v>0</v>
      </c>
      <c r="CA34" s="50">
        <f t="shared" ref="CA34" si="69">(180/PI())*ATAN(-1*(BW31+BW34)/(BV31+BV34))</f>
        <v>75.172934990985667</v>
      </c>
      <c r="CC34" s="137">
        <f t="shared" ref="CC34" si="70">20*LOG(((1-(10^(CA31/20)^2)*(1-((1-CC31)/(1+CC31))^2))^0.5))</f>
        <v>-1.2394471101319571E-5</v>
      </c>
      <c r="CE34" s="60">
        <f t="shared" ref="CE34:CE97" si="71">INDEX(B:B,(ROW()-32)*7+24)</f>
        <v>0.12</v>
      </c>
      <c r="CF34" s="61">
        <f t="shared" ref="CF34:CF97" si="72">INDEX(CA:CA,(ROW()-32)*7+24)</f>
        <v>-50.321443282684498</v>
      </c>
      <c r="CG34" s="62">
        <f t="shared" si="34"/>
        <v>72.179142813253904</v>
      </c>
      <c r="CH34" s="63"/>
      <c r="CI34" s="11">
        <f t="shared" si="35"/>
        <v>-150.47636365647733</v>
      </c>
      <c r="CJ34" s="62"/>
      <c r="CK34" s="138">
        <f t="shared" si="36"/>
        <v>-1.8901421181714469E-5</v>
      </c>
    </row>
    <row r="35" spans="2:89" ht="18.600000000000001" customHeight="1">
      <c r="CC35" s="42"/>
      <c r="CE35" s="60">
        <f t="shared" si="71"/>
        <v>0.14000000000000001</v>
      </c>
      <c r="CF35" s="61">
        <f t="shared" si="72"/>
        <v>-49.418521603136853</v>
      </c>
      <c r="CG35" s="62">
        <f t="shared" si="34"/>
        <v>69.169615540124354</v>
      </c>
      <c r="CH35" s="63"/>
      <c r="CI35" s="11">
        <f t="shared" si="35"/>
        <v>-151.40509789332421</v>
      </c>
      <c r="CJ35" s="62"/>
      <c r="CK35" s="138">
        <f t="shared" si="36"/>
        <v>-2.6049285925901927E-5</v>
      </c>
    </row>
    <row r="36" spans="2:89" ht="18.600000000000001" customHeight="1" thickBot="1">
      <c r="E36" s="22" t="s">
        <v>4</v>
      </c>
      <c r="J36" s="22" t="s">
        <v>5</v>
      </c>
      <c r="O36" s="22" t="s">
        <v>6</v>
      </c>
      <c r="T36" s="22" t="s">
        <v>7</v>
      </c>
      <c r="Y36" s="22" t="s">
        <v>8</v>
      </c>
      <c r="AD36" s="22" t="s">
        <v>65</v>
      </c>
      <c r="AI36" s="22" t="s">
        <v>9</v>
      </c>
      <c r="AN36" s="22" t="s">
        <v>66</v>
      </c>
      <c r="AS36" s="22" t="s">
        <v>51</v>
      </c>
      <c r="AX36" s="22" t="s">
        <v>67</v>
      </c>
      <c r="BC36" s="22" t="s">
        <v>52</v>
      </c>
      <c r="BH36" s="22" t="s">
        <v>68</v>
      </c>
      <c r="BM36" s="22" t="s">
        <v>63</v>
      </c>
      <c r="BQ36" s="23" t="s">
        <v>69</v>
      </c>
      <c r="BR36" s="23"/>
      <c r="BS36" s="24"/>
      <c r="BT36" s="24"/>
      <c r="BU36" s="24"/>
      <c r="BW36" s="22" t="s">
        <v>64</v>
      </c>
      <c r="CE36" s="60">
        <f t="shared" si="71"/>
        <v>0.16</v>
      </c>
      <c r="CF36" s="61">
        <f t="shared" si="72"/>
        <v>-48.780405728729697</v>
      </c>
      <c r="CG36" s="62">
        <f t="shared" si="34"/>
        <v>66.141513582257872</v>
      </c>
      <c r="CH36" s="63"/>
      <c r="CI36" s="11">
        <f t="shared" si="35"/>
        <v>-152.48105210832117</v>
      </c>
      <c r="CJ36" s="62"/>
      <c r="CK36" s="138">
        <f t="shared" si="36"/>
        <v>-3.312500583097167E-5</v>
      </c>
    </row>
    <row r="37" spans="2:89" ht="18.600000000000001" customHeight="1" thickBot="1">
      <c r="B37" s="21"/>
      <c r="D37" s="249" t="s">
        <v>103</v>
      </c>
      <c r="E37" s="250"/>
      <c r="F37" s="251" t="s">
        <v>104</v>
      </c>
      <c r="G37" s="252"/>
      <c r="H37" s="229"/>
      <c r="I37" s="253" t="s">
        <v>11</v>
      </c>
      <c r="J37" s="254"/>
      <c r="K37" s="255" t="s">
        <v>12</v>
      </c>
      <c r="L37" s="256"/>
      <c r="M37" s="24"/>
      <c r="N37" s="253" t="s">
        <v>105</v>
      </c>
      <c r="O37" s="254"/>
      <c r="P37" s="255" t="s">
        <v>106</v>
      </c>
      <c r="Q37" s="256"/>
      <c r="R37" s="24"/>
      <c r="S37" s="249" t="s">
        <v>107</v>
      </c>
      <c r="T37" s="250"/>
      <c r="U37" s="251" t="s">
        <v>108</v>
      </c>
      <c r="V37" s="252"/>
      <c r="W37" s="8"/>
      <c r="X37" s="253" t="s">
        <v>109</v>
      </c>
      <c r="Y37" s="254"/>
      <c r="Z37" s="255" t="s">
        <v>110</v>
      </c>
      <c r="AA37" s="256"/>
      <c r="AB37" s="8"/>
      <c r="AC37" s="253" t="s">
        <v>111</v>
      </c>
      <c r="AD37" s="254"/>
      <c r="AE37" s="255" t="s">
        <v>14</v>
      </c>
      <c r="AF37" s="256"/>
      <c r="AG37" s="8"/>
      <c r="AH37" s="253" t="s">
        <v>112</v>
      </c>
      <c r="AI37" s="254"/>
      <c r="AJ37" s="255" t="s">
        <v>113</v>
      </c>
      <c r="AK37" s="256"/>
      <c r="AL37" s="8"/>
      <c r="AM37" s="249" t="s">
        <v>114</v>
      </c>
      <c r="AN37" s="250"/>
      <c r="AO37" s="251" t="s">
        <v>115</v>
      </c>
      <c r="AP37" s="252"/>
      <c r="AQ37" s="24"/>
      <c r="AR37" s="253" t="s">
        <v>116</v>
      </c>
      <c r="AS37" s="254"/>
      <c r="AT37" s="255" t="s">
        <v>13</v>
      </c>
      <c r="AU37" s="256"/>
      <c r="AV37" s="4"/>
      <c r="AW37" s="253" t="s">
        <v>117</v>
      </c>
      <c r="AX37" s="254"/>
      <c r="AY37" s="255" t="s">
        <v>118</v>
      </c>
      <c r="AZ37" s="256"/>
      <c r="BA37" s="8"/>
      <c r="BB37" s="253" t="s">
        <v>119</v>
      </c>
      <c r="BC37" s="254"/>
      <c r="BD37" s="255" t="s">
        <v>120</v>
      </c>
      <c r="BE37" s="256"/>
      <c r="BF37" s="4"/>
      <c r="BG37" s="249" t="s">
        <v>121</v>
      </c>
      <c r="BH37" s="250"/>
      <c r="BI37" s="251" t="s">
        <v>122</v>
      </c>
      <c r="BJ37" s="252"/>
      <c r="BK37" s="4"/>
      <c r="BL37" s="253" t="s">
        <v>123</v>
      </c>
      <c r="BM37" s="254"/>
      <c r="BN37" s="255" t="s">
        <v>124</v>
      </c>
      <c r="BO37" s="256"/>
      <c r="BP37" s="4"/>
      <c r="BQ37" s="253" t="s">
        <v>125</v>
      </c>
      <c r="BR37" s="254"/>
      <c r="BS37" s="255" t="s">
        <v>126</v>
      </c>
      <c r="BT37" s="256"/>
      <c r="BU37" s="8"/>
      <c r="BV37" s="253" t="s">
        <v>127</v>
      </c>
      <c r="BW37" s="254"/>
      <c r="BX37" s="255" t="s">
        <v>128</v>
      </c>
      <c r="BY37" s="256"/>
      <c r="CA37" s="27" t="s">
        <v>15</v>
      </c>
      <c r="CC37" s="133" t="s">
        <v>70</v>
      </c>
      <c r="CE37" s="60">
        <f t="shared" si="71"/>
        <v>0.18</v>
      </c>
      <c r="CF37" s="61">
        <f t="shared" si="72"/>
        <v>-48.374898663999076</v>
      </c>
      <c r="CG37" s="62">
        <f t="shared" si="34"/>
        <v>63.09189254009145</v>
      </c>
      <c r="CH37" s="63"/>
      <c r="CI37" s="11">
        <f t="shared" si="35"/>
        <v>-153.71039297513093</v>
      </c>
      <c r="CJ37" s="62"/>
      <c r="CK37" s="138">
        <f t="shared" si="36"/>
        <v>-3.934312901527903E-5</v>
      </c>
    </row>
    <row r="38" spans="2:89" ht="18.600000000000001" customHeight="1" thickTop="1" thickBot="1">
      <c r="B38" s="51">
        <v>0.12</v>
      </c>
      <c r="D38" s="29">
        <v>1</v>
      </c>
      <c r="E38" s="30">
        <v>0</v>
      </c>
      <c r="F38" s="31">
        <v>0</v>
      </c>
      <c r="G38" s="32">
        <f t="shared" ref="G38:G101" si="73">-1/($E$8*$B38)</f>
        <v>-5.4931666666666672</v>
      </c>
      <c r="I38" s="29">
        <v>1</v>
      </c>
      <c r="J38" s="33">
        <v>0</v>
      </c>
      <c r="K38" s="31">
        <v>0</v>
      </c>
      <c r="L38" s="32">
        <v>0</v>
      </c>
      <c r="N38" s="29">
        <f t="shared" ref="N38" si="74">D38*I38+F38*I41-E38*J38-G38*J41</f>
        <v>6.8160980084488365</v>
      </c>
      <c r="O38" s="33">
        <f t="shared" ref="O38" si="75">(D38*J38+E38*I38+F38*J41+G38*I41)</f>
        <v>0</v>
      </c>
      <c r="P38" s="31">
        <f t="shared" ref="P38" si="76">D38*K38+F38*K41-E38*L38-G38*L41</f>
        <v>0</v>
      </c>
      <c r="Q38" s="32">
        <f t="shared" ref="Q38" si="77">(D38*L38+E38*K38+F38*L41+G38*K41)</f>
        <v>-5.4931666666666672</v>
      </c>
      <c r="S38" s="29">
        <v>1</v>
      </c>
      <c r="T38" s="30">
        <v>0</v>
      </c>
      <c r="U38" s="31">
        <v>0</v>
      </c>
      <c r="V38" s="32">
        <f t="shared" ref="V38:V101" si="78">-1/($T$8*$B38)</f>
        <v>-10.671416666666667</v>
      </c>
      <c r="X38" s="29">
        <f t="shared" ref="X38" si="79">N38*S38+P38*S41-O38*T38-Q38*T41</f>
        <v>6.8160980084488365</v>
      </c>
      <c r="Y38" s="33">
        <f t="shared" ref="Y38" si="80">(N38*T38+O38*S38+P38*T41+Q38*S41)</f>
        <v>0</v>
      </c>
      <c r="Z38" s="31">
        <f t="shared" ref="Z38" si="81">N38*U38+P38*U41-O38*V38-Q38*V41</f>
        <v>0</v>
      </c>
      <c r="AA38" s="32">
        <f t="shared" ref="AA38" si="82">(N38*V38+O38*U38+P38*V41+Q38*U41)</f>
        <v>-78.230588555661058</v>
      </c>
      <c r="AB38" s="8"/>
      <c r="AC38" s="29">
        <v>1</v>
      </c>
      <c r="AD38" s="33">
        <v>0</v>
      </c>
      <c r="AE38" s="31">
        <v>0</v>
      </c>
      <c r="AF38" s="32">
        <v>0</v>
      </c>
      <c r="AH38" s="29">
        <f t="shared" ref="AH38" si="83">X38*AC38+Z38*AC41-Y38*AD38-AA38*AD41</f>
        <v>22.9575494651802</v>
      </c>
      <c r="AI38" s="33">
        <f t="shared" ref="AI38" si="84">(X38*AD38+Y38*AC38+Z38*AD41+AA38*AC41)</f>
        <v>0</v>
      </c>
      <c r="AJ38" s="31">
        <f t="shared" ref="AJ38" si="85">X38*AE38+Z38*AE41-Y38*AF38-AA38*AF41</f>
        <v>0</v>
      </c>
      <c r="AK38" s="32">
        <f t="shared" ref="AK38" si="86">(X38*AF38+Y38*AE38+Z38*AF41+AA38*AE41)</f>
        <v>-78.230588555661058</v>
      </c>
      <c r="AL38" s="8"/>
      <c r="AM38" s="29">
        <v>1</v>
      </c>
      <c r="AN38" s="30">
        <v>0</v>
      </c>
      <c r="AO38" s="31">
        <v>0</v>
      </c>
      <c r="AP38" s="32">
        <f t="shared" ref="AP38:AP101" si="87">-1/($AN$8*$B38)</f>
        <v>-9.6502499999999998</v>
      </c>
      <c r="AR38" s="29">
        <f t="shared" ref="AR38" si="88">AH38*AM38+AJ38*AM41-AI38*AN38-AK38*AN41</f>
        <v>22.9575494651802</v>
      </c>
      <c r="AS38" s="33">
        <f t="shared" ref="AS38" si="89">(AH38*AN38+AI38*AM38+AJ38*AN41+AK38*AM41)</f>
        <v>0</v>
      </c>
      <c r="AT38" s="31">
        <f t="shared" ref="AT38" si="90">AH38*AO38+AJ38*AO41-AI38*AP38-AK38*AP41</f>
        <v>0</v>
      </c>
      <c r="AU38" s="32">
        <f t="shared" ref="AU38" si="91">(AH38*AP38+AI38*AO38+AJ38*AP41+AK38*AO41)</f>
        <v>-299.77668028201629</v>
      </c>
      <c r="AV38" s="8"/>
      <c r="AW38" s="29">
        <v>1</v>
      </c>
      <c r="AX38" s="33">
        <v>0</v>
      </c>
      <c r="AY38" s="31">
        <v>0</v>
      </c>
      <c r="AZ38" s="32">
        <v>0</v>
      </c>
      <c r="BB38" s="29">
        <f t="shared" ref="BB38" si="92">AR38*AW38+AT38*AW41-AS38*AX38-AU38*AX41</f>
        <v>100.42766022442541</v>
      </c>
      <c r="BC38" s="33">
        <f t="shared" ref="BC38" si="93">(AR38*AX38+AS38*AW38+AT38*AX41+AU38*AW41)</f>
        <v>0</v>
      </c>
      <c r="BD38" s="31">
        <f t="shared" ref="BD38" si="94">AR38*AY38+AT38*AY41-AS38*AZ38-AU38*AZ41</f>
        <v>0</v>
      </c>
      <c r="BE38" s="32">
        <f t="shared" ref="BE38" si="95">(AR38*AZ38+AS38*AY38+AT38*AZ41+AU38*AY41)</f>
        <v>-299.77668028201629</v>
      </c>
      <c r="BF38" s="8"/>
      <c r="BG38" s="29">
        <v>1</v>
      </c>
      <c r="BH38" s="30">
        <v>0</v>
      </c>
      <c r="BI38" s="31">
        <v>0</v>
      </c>
      <c r="BJ38" s="32">
        <f t="shared" ref="BJ38:BJ101" si="96">-1/($BH$8*$B38)</f>
        <v>-3.3932499999999997</v>
      </c>
      <c r="BL38" s="29">
        <f t="shared" ref="BL38" si="97">BB38*BG38+BD38*BG41-BC38*BH38-BE38*BH41</f>
        <v>100.42766022442541</v>
      </c>
      <c r="BM38" s="33">
        <f t="shared" ref="BM38" si="98">(BB38*BH38+BC38*BG38+BD38*BH41+BE38*BG41)</f>
        <v>0</v>
      </c>
      <c r="BN38" s="31">
        <f t="shared" ref="BN38" si="99">BB38*BI38+BD38*BI41-BC38*BJ38-BE38*BJ41</f>
        <v>0</v>
      </c>
      <c r="BO38" s="32">
        <f t="shared" ref="BO38" si="100">(BB38*BJ38+BC38*BI38+BD38*BJ41+BE38*BI41)</f>
        <v>-640.55283833854776</v>
      </c>
      <c r="BP38" s="8"/>
      <c r="BQ38" s="34">
        <v>1</v>
      </c>
      <c r="BR38" s="35">
        <v>0</v>
      </c>
      <c r="BS38" s="11">
        <v>0</v>
      </c>
      <c r="BT38" s="36">
        <v>0</v>
      </c>
      <c r="BV38" s="29">
        <f t="shared" ref="BV38" si="101">BL38*BQ38+BN38*BQ41-BM38*BR38-BO38*BR41</f>
        <v>100.42766022442541</v>
      </c>
      <c r="BW38" s="33">
        <f t="shared" ref="BW38" si="102">(BL38*BR38+BM38*BQ38+BN38*BR41+BO38*BQ41)</f>
        <v>-640.55283833854776</v>
      </c>
      <c r="BX38" s="31">
        <f t="shared" ref="BX38" si="103">BL38*BS38+BN38*BS41-BM38*BT38-BO38*BT41</f>
        <v>0</v>
      </c>
      <c r="BY38" s="32">
        <f t="shared" ref="BY38" si="104">(BL38*BT38+BM38*BS38+BN38*BT41+BO38*BS41)</f>
        <v>-640.55283833854776</v>
      </c>
      <c r="CA38" s="37">
        <f t="shared" ref="CA38" si="105">20*LOG(((1+$BR$8)/$BR$8)/((BV38+BV41)^2+(BW38+BW41)^2)^0.5)</f>
        <v>-50.321443282684498</v>
      </c>
      <c r="CC38" s="134">
        <f t="shared" ref="CC38" si="106">((BV38^2+BW38^2)^0.5)/((BV41^2+BW41^2)^0.5)</f>
        <v>6.3782754770047179</v>
      </c>
      <c r="CE38" s="60">
        <f t="shared" si="71"/>
        <v>0.2</v>
      </c>
      <c r="CF38" s="61">
        <f t="shared" si="72"/>
        <v>-48.186471058348587</v>
      </c>
      <c r="CG38" s="62">
        <f t="shared" si="34"/>
        <v>60.017684680588829</v>
      </c>
      <c r="CH38" s="63"/>
      <c r="CI38" s="11">
        <f t="shared" si="35"/>
        <v>-155.10029663330059</v>
      </c>
      <c r="CJ38" s="62"/>
      <c r="CK38" s="138">
        <f t="shared" si="36"/>
        <v>-4.3943345223429178E-5</v>
      </c>
    </row>
    <row r="39" spans="2:89" ht="18.600000000000001" customHeight="1" thickBot="1">
      <c r="D39" s="39"/>
      <c r="G39" s="40"/>
      <c r="I39" s="39"/>
      <c r="L39" s="40"/>
      <c r="N39" s="39"/>
      <c r="Q39" s="40"/>
      <c r="S39" s="39"/>
      <c r="V39" s="40"/>
      <c r="X39" s="39"/>
      <c r="AA39" s="40"/>
      <c r="AC39" s="39"/>
      <c r="AF39" s="40"/>
      <c r="AH39" s="39"/>
      <c r="AK39" s="40"/>
      <c r="AM39" s="39"/>
      <c r="AP39" s="40"/>
      <c r="AR39" s="39"/>
      <c r="AU39" s="40"/>
      <c r="AW39" s="39"/>
      <c r="AZ39" s="40"/>
      <c r="BB39" s="39"/>
      <c r="BE39" s="40"/>
      <c r="BG39" s="39"/>
      <c r="BJ39" s="40"/>
      <c r="BL39" s="39"/>
      <c r="BO39" s="40"/>
      <c r="BQ39" s="34"/>
      <c r="BR39" s="11"/>
      <c r="BS39" s="11"/>
      <c r="BT39" s="41"/>
      <c r="BV39" s="39"/>
      <c r="BY39" s="40"/>
      <c r="CC39" s="135"/>
      <c r="CE39" s="60">
        <f t="shared" si="71"/>
        <v>0.22</v>
      </c>
      <c r="CF39" s="61">
        <f t="shared" si="72"/>
        <v>-48.212440402427248</v>
      </c>
      <c r="CG39" s="62">
        <f t="shared" si="34"/>
        <v>56.915678747922819</v>
      </c>
      <c r="CH39" s="63"/>
      <c r="CI39" s="11">
        <f t="shared" si="35"/>
        <v>-156.65905091646309</v>
      </c>
      <c r="CJ39" s="62"/>
      <c r="CK39" s="138">
        <f t="shared" si="36"/>
        <v>-4.6290307683983976E-5</v>
      </c>
    </row>
    <row r="40" spans="2:89" ht="18.600000000000001" customHeight="1" thickBot="1">
      <c r="D40" s="258" t="s">
        <v>129</v>
      </c>
      <c r="E40" s="259"/>
      <c r="F40" s="260" t="s">
        <v>130</v>
      </c>
      <c r="G40" s="261"/>
      <c r="H40" s="229"/>
      <c r="I40" s="258" t="s">
        <v>131</v>
      </c>
      <c r="J40" s="259"/>
      <c r="K40" s="260" t="s">
        <v>132</v>
      </c>
      <c r="L40" s="261"/>
      <c r="N40" s="253" t="s">
        <v>133</v>
      </c>
      <c r="O40" s="254"/>
      <c r="P40" s="255" t="s">
        <v>134</v>
      </c>
      <c r="Q40" s="256"/>
      <c r="S40" s="258" t="s">
        <v>135</v>
      </c>
      <c r="T40" s="259"/>
      <c r="U40" s="260" t="s">
        <v>136</v>
      </c>
      <c r="V40" s="261"/>
      <c r="W40" s="8"/>
      <c r="X40" s="253" t="s">
        <v>137</v>
      </c>
      <c r="Y40" s="254"/>
      <c r="Z40" s="255" t="s">
        <v>138</v>
      </c>
      <c r="AA40" s="256"/>
      <c r="AB40" s="8"/>
      <c r="AC40" s="258" t="s">
        <v>139</v>
      </c>
      <c r="AD40" s="259"/>
      <c r="AE40" s="260" t="s">
        <v>140</v>
      </c>
      <c r="AF40" s="261"/>
      <c r="AG40" s="8"/>
      <c r="AH40" s="253" t="s">
        <v>141</v>
      </c>
      <c r="AI40" s="254"/>
      <c r="AJ40" s="255" t="s">
        <v>142</v>
      </c>
      <c r="AK40" s="256"/>
      <c r="AL40" s="8"/>
      <c r="AM40" s="258" t="s">
        <v>143</v>
      </c>
      <c r="AN40" s="259"/>
      <c r="AO40" s="260" t="s">
        <v>144</v>
      </c>
      <c r="AP40" s="261"/>
      <c r="AR40" s="253" t="s">
        <v>145</v>
      </c>
      <c r="AS40" s="254"/>
      <c r="AT40" s="255" t="s">
        <v>146</v>
      </c>
      <c r="AU40" s="256"/>
      <c r="AV40" s="4"/>
      <c r="AW40" s="258" t="s">
        <v>147</v>
      </c>
      <c r="AX40" s="259"/>
      <c r="AY40" s="260" t="s">
        <v>148</v>
      </c>
      <c r="AZ40" s="261"/>
      <c r="BA40" s="8"/>
      <c r="BB40" s="253" t="s">
        <v>149</v>
      </c>
      <c r="BC40" s="254"/>
      <c r="BD40" s="255" t="s">
        <v>150</v>
      </c>
      <c r="BE40" s="256"/>
      <c r="BF40" s="4"/>
      <c r="BG40" s="258" t="s">
        <v>151</v>
      </c>
      <c r="BH40" s="259"/>
      <c r="BI40" s="260" t="s">
        <v>152</v>
      </c>
      <c r="BJ40" s="261"/>
      <c r="BK40" s="4"/>
      <c r="BL40" s="253" t="s">
        <v>153</v>
      </c>
      <c r="BM40" s="254"/>
      <c r="BN40" s="255" t="s">
        <v>154</v>
      </c>
      <c r="BO40" s="256"/>
      <c r="BP40" s="4"/>
      <c r="BQ40" s="258" t="s">
        <v>155</v>
      </c>
      <c r="BR40" s="259"/>
      <c r="BS40" s="260" t="s">
        <v>156</v>
      </c>
      <c r="BT40" s="261"/>
      <c r="BU40" s="8"/>
      <c r="BV40" s="253" t="s">
        <v>157</v>
      </c>
      <c r="BW40" s="254"/>
      <c r="BX40" s="255" t="s">
        <v>158</v>
      </c>
      <c r="BY40" s="256"/>
      <c r="CA40" s="46" t="s">
        <v>16</v>
      </c>
      <c r="CC40" s="136" t="s">
        <v>71</v>
      </c>
      <c r="CE40" s="60">
        <f t="shared" si="71"/>
        <v>0.24</v>
      </c>
      <c r="CF40" s="61">
        <f t="shared" si="72"/>
        <v>-48.462208616248887</v>
      </c>
      <c r="CG40" s="62">
        <f t="shared" si="34"/>
        <v>53.782497729593558</v>
      </c>
      <c r="CH40" s="63"/>
      <c r="CI40" s="11">
        <f t="shared" si="35"/>
        <v>-158.39618025136582</v>
      </c>
      <c r="CJ40" s="62"/>
      <c r="CK40" s="138">
        <f t="shared" si="36"/>
        <v>-4.5966833935662997E-5</v>
      </c>
    </row>
    <row r="41" spans="2:89" ht="18.600000000000001" customHeight="1" thickTop="1" thickBot="1">
      <c r="D41" s="29">
        <v>0</v>
      </c>
      <c r="E41" s="33">
        <v>0</v>
      </c>
      <c r="F41" s="31">
        <v>1</v>
      </c>
      <c r="G41" s="32">
        <v>0</v>
      </c>
      <c r="I41" s="29">
        <v>0</v>
      </c>
      <c r="J41" s="33">
        <f t="shared" ref="J41" si="107">IF(0=(1-$J$8*$K$8*$B38^2),10^14,$B38*$J$8/(1-$J$8*$K$8*$B38^2))</f>
        <v>1.0587878288386485</v>
      </c>
      <c r="K41" s="31">
        <v>1</v>
      </c>
      <c r="L41" s="32">
        <v>0</v>
      </c>
      <c r="N41" s="29">
        <f t="shared" ref="N41" si="108">D41*I38+F41*I41-E41*J38-G41*J41</f>
        <v>0</v>
      </c>
      <c r="O41" s="33">
        <f t="shared" ref="O41" si="109">(D41*J38+E41*I38+F41*J41+G41*I41)</f>
        <v>1.0587878288386485</v>
      </c>
      <c r="P41" s="31">
        <f t="shared" ref="P41" si="110">D41*K38+F41*K41-E41*L38-G41*L41</f>
        <v>1</v>
      </c>
      <c r="Q41" s="32">
        <f t="shared" ref="Q41" si="111">(D41*L38+E41*K38+F41*L41+G41*K41)</f>
        <v>0</v>
      </c>
      <c r="S41" s="29">
        <v>0</v>
      </c>
      <c r="T41" s="33">
        <v>0</v>
      </c>
      <c r="U41" s="31">
        <v>1</v>
      </c>
      <c r="V41" s="32">
        <v>0</v>
      </c>
      <c r="X41" s="29">
        <f t="shared" ref="X41" si="112">N41*S38+P41*S41-O41*T38-Q41*T41</f>
        <v>0</v>
      </c>
      <c r="Y41" s="33">
        <f t="shared" ref="Y41" si="113">(N41*T38+O41*S38+P41*T41+Q41*S41)</f>
        <v>1.0587878288386485</v>
      </c>
      <c r="Z41" s="31">
        <f t="shared" ref="Z41" si="114">N41*U38+P41*U41-O41*V38-Q41*V41</f>
        <v>12.298766083132568</v>
      </c>
      <c r="AA41" s="32">
        <f t="shared" ref="AA41" si="115">(N41*V38+O41*U38+P41*V41+Q41*U41)</f>
        <v>0</v>
      </c>
      <c r="AB41" s="8"/>
      <c r="AC41" s="29">
        <v>0</v>
      </c>
      <c r="AD41" s="33">
        <f t="shared" ref="AD41" si="116">IF(0=(1-$AD$8*$AE$8*$B38^2),10^14,$B38*$AD$8/(1-$AD$8*$AE$8*$B38^2))</f>
        <v>0.20633171441943993</v>
      </c>
      <c r="AE41" s="31">
        <v>1</v>
      </c>
      <c r="AF41" s="32">
        <v>0</v>
      </c>
      <c r="AH41" s="29">
        <f t="shared" ref="AH41" si="117">X41*AC38+Z41*AC41-Y41*AD38-AA41*AD41</f>
        <v>0</v>
      </c>
      <c r="AI41" s="33">
        <f t="shared" ref="AI41" si="118">(X41*AD38+Y41*AC38+Z41*AD41+AA41*AC41)</f>
        <v>3.5964133200150514</v>
      </c>
      <c r="AJ41" s="31">
        <f t="shared" ref="AJ41" si="119">X41*AE38+Z41*AE41-Y41*AF38-AA41*AF41</f>
        <v>12.298766083132568</v>
      </c>
      <c r="AK41" s="32">
        <f t="shared" ref="AK41" si="120">(X41*AF38+Y41*AE38+Z41*AF41+AA41*AE41)</f>
        <v>0</v>
      </c>
      <c r="AL41" s="8"/>
      <c r="AM41" s="29">
        <v>0</v>
      </c>
      <c r="AN41" s="33">
        <v>0</v>
      </c>
      <c r="AO41" s="31">
        <v>1</v>
      </c>
      <c r="AP41" s="32">
        <v>0</v>
      </c>
      <c r="AR41" s="29">
        <f t="shared" ref="AR41" si="121">AH41*AM38+AJ41*AM41-AI41*AN38-AK41*AN41</f>
        <v>0</v>
      </c>
      <c r="AS41" s="33">
        <f t="shared" ref="AS41" si="122">(AH41*AN38+AI41*AM38+AJ41*AN41+AK41*AM41)</f>
        <v>3.5964133200150514</v>
      </c>
      <c r="AT41" s="31">
        <f t="shared" ref="AT41" si="123">AH41*AO38+AJ41*AO41-AI41*AP38-AK41*AP41</f>
        <v>47.005053724607819</v>
      </c>
      <c r="AU41" s="32">
        <f t="shared" ref="AU41" si="124">(AH41*AP38+AI41*AO38+AJ41*AP41+AK41*AO41)</f>
        <v>0</v>
      </c>
      <c r="AV41" s="8"/>
      <c r="AW41" s="29">
        <v>0</v>
      </c>
      <c r="AX41" s="33">
        <f t="shared" ref="AX41" si="125">IF(0=(1-$AX$8*$AY$8*$B38^2),10^14,$B38*$AX$8/(1-$AX$8*$AY$8*$B38^2))</f>
        <v>0.25842607465785816</v>
      </c>
      <c r="AY41" s="31">
        <v>1</v>
      </c>
      <c r="AZ41" s="32">
        <v>0</v>
      </c>
      <c r="BB41" s="29">
        <f t="shared" ref="BB41" si="126">AR41*AW38+AT41*AW41-AS41*AX38-AU41*AX41</f>
        <v>0</v>
      </c>
      <c r="BC41" s="33">
        <f t="shared" ref="BC41" si="127">(AR41*AX38+AS41*AW38+AT41*AX41+AU41*AW41)</f>
        <v>15.743744843147185</v>
      </c>
      <c r="BD41" s="31">
        <f t="shared" ref="BD41" si="128">AR41*AY38+AT41*AY41-AS41*AZ38-AU41*AZ41</f>
        <v>47.005053724607819</v>
      </c>
      <c r="BE41" s="32">
        <f t="shared" ref="BE41" si="129">(AR41*AZ38+AS41*AY38+AT41*AZ41+AU41*AY41)</f>
        <v>0</v>
      </c>
      <c r="BF41" s="8"/>
      <c r="BG41" s="29">
        <v>0</v>
      </c>
      <c r="BH41" s="33">
        <v>0</v>
      </c>
      <c r="BI41" s="31">
        <v>1</v>
      </c>
      <c r="BJ41" s="32">
        <v>0</v>
      </c>
      <c r="BL41" s="29">
        <f t="shared" ref="BL41" si="130">BB41*BG38+BD41*BG41-BC41*BH38-BE41*BH41</f>
        <v>0</v>
      </c>
      <c r="BM41" s="33">
        <f t="shared" ref="BM41" si="131">(BB41*BH38+BC41*BG38+BD41*BH41+BE41*BG41)</f>
        <v>15.743744843147185</v>
      </c>
      <c r="BN41" s="31">
        <f t="shared" ref="BN41" si="132">BB41*BI38+BD41*BI41-BC41*BJ38-BE41*BJ41</f>
        <v>100.427515913617</v>
      </c>
      <c r="BO41" s="32">
        <f t="shared" ref="BO41" si="133">(BB41*BJ38+BC41*BI38+BD41*BJ41+BE41*BI41)</f>
        <v>0</v>
      </c>
      <c r="BP41" s="8"/>
      <c r="BQ41" s="19">
        <f t="shared" ref="BQ41:BQ104" si="134">1/$BR$8</f>
        <v>1</v>
      </c>
      <c r="BR41" s="47">
        <v>0</v>
      </c>
      <c r="BS41" s="48">
        <v>1</v>
      </c>
      <c r="BT41" s="49">
        <v>0</v>
      </c>
      <c r="BV41" s="29">
        <f t="shared" ref="BV41" si="135">BL41*BQ38+BN41*BQ41-BM41*BR38-BO41*BR41</f>
        <v>100.427515913617</v>
      </c>
      <c r="BW41" s="33">
        <f t="shared" ref="BW41" si="136">(BL41*BR38+BM41*BQ38+BN41*BR41+BO41*BQ41)</f>
        <v>15.743744843147185</v>
      </c>
      <c r="BX41" s="31">
        <f t="shared" ref="BX41" si="137">BL41*BS38+BN41*BS41-BM41*BT38-BO41*BT41</f>
        <v>100.427515913617</v>
      </c>
      <c r="BY41" s="32">
        <f t="shared" ref="BY41" si="138">(BL41*BT38+BM41*BS38+BN41*BT41+BO41*BS41)</f>
        <v>0</v>
      </c>
      <c r="CA41" s="50">
        <f t="shared" ref="CA41" si="139">(180/PI())*ATAN(-1*(BW38+BW41)/(BV38+BV41))</f>
        <v>72.179142813253904</v>
      </c>
      <c r="CC41" s="137">
        <f t="shared" ref="CC41" si="140">20*LOG(((1-(10^(CA38/20)^2)*(1-((1-CC38)/(1+CC38))^2))^0.5))</f>
        <v>-1.8901421181714469E-5</v>
      </c>
      <c r="CE41" s="60">
        <f t="shared" si="71"/>
        <v>0.26</v>
      </c>
      <c r="CF41" s="61">
        <f t="shared" si="72"/>
        <v>-48.959160307803046</v>
      </c>
      <c r="CG41" s="62">
        <f t="shared" si="34"/>
        <v>50.614574124566239</v>
      </c>
      <c r="CH41" s="63"/>
      <c r="CI41" s="11">
        <f t="shared" si="35"/>
        <v>-160.3225978693429</v>
      </c>
      <c r="CJ41" s="62"/>
      <c r="CK41" s="138">
        <f t="shared" si="36"/>
        <v>-4.2851022814839007E-5</v>
      </c>
    </row>
    <row r="42" spans="2:89" ht="18.600000000000001" customHeight="1">
      <c r="CC42" s="42"/>
      <c r="CE42" s="60">
        <f t="shared" si="71"/>
        <v>0.28000000000000003</v>
      </c>
      <c r="CF42" s="61">
        <f t="shared" si="72"/>
        <v>-49.746181416369424</v>
      </c>
      <c r="CG42" s="62">
        <f t="shared" si="34"/>
        <v>47.408122167179378</v>
      </c>
      <c r="CH42" s="63"/>
      <c r="CI42" s="11">
        <f t="shared" si="35"/>
        <v>-162.45079107632097</v>
      </c>
      <c r="CJ42" s="62">
        <f t="shared" ref="CJ42:CJ46" si="141">(IF(CI42&lt;0,CI42,(CI43+CI41)/2))*PI()/180</f>
        <v>-2.8353011767512237</v>
      </c>
      <c r="CK42" s="138">
        <f t="shared" si="36"/>
        <v>-3.7167737018818363E-5</v>
      </c>
    </row>
    <row r="43" spans="2:89" ht="18.600000000000001" customHeight="1" thickBot="1">
      <c r="E43" s="22" t="s">
        <v>4</v>
      </c>
      <c r="J43" s="22" t="s">
        <v>5</v>
      </c>
      <c r="O43" s="22" t="s">
        <v>6</v>
      </c>
      <c r="T43" s="22" t="s">
        <v>7</v>
      </c>
      <c r="Y43" s="22" t="s">
        <v>8</v>
      </c>
      <c r="AD43" s="22" t="s">
        <v>65</v>
      </c>
      <c r="AI43" s="22" t="s">
        <v>9</v>
      </c>
      <c r="AN43" s="22" t="s">
        <v>66</v>
      </c>
      <c r="AS43" s="22" t="s">
        <v>51</v>
      </c>
      <c r="AX43" s="22" t="s">
        <v>67</v>
      </c>
      <c r="BC43" s="22" t="s">
        <v>52</v>
      </c>
      <c r="BH43" s="22" t="s">
        <v>68</v>
      </c>
      <c r="BM43" s="22" t="s">
        <v>63</v>
      </c>
      <c r="BQ43" s="23" t="s">
        <v>69</v>
      </c>
      <c r="BR43" s="23"/>
      <c r="BS43" s="24"/>
      <c r="BT43" s="24"/>
      <c r="BU43" s="24"/>
      <c r="BW43" s="22" t="s">
        <v>64</v>
      </c>
      <c r="CE43" s="60">
        <f t="shared" si="71"/>
        <v>0.3</v>
      </c>
      <c r="CF43" s="61">
        <f t="shared" si="72"/>
        <v>-50.898063907201532</v>
      </c>
      <c r="CG43" s="62">
        <f t="shared" si="34"/>
        <v>44.159106345652965</v>
      </c>
      <c r="CH43" s="63"/>
      <c r="CI43" s="11">
        <f t="shared" si="35"/>
        <v>-164.79504669954451</v>
      </c>
      <c r="CJ43" s="62">
        <f t="shared" si="141"/>
        <v>-2.8762161558848662</v>
      </c>
      <c r="CK43" s="138">
        <f t="shared" si="36"/>
        <v>-2.9505434559813887E-5</v>
      </c>
    </row>
    <row r="44" spans="2:89" ht="18.600000000000001" customHeight="1" thickBot="1">
      <c r="B44" s="21"/>
      <c r="D44" s="249" t="s">
        <v>103</v>
      </c>
      <c r="E44" s="250"/>
      <c r="F44" s="251" t="s">
        <v>104</v>
      </c>
      <c r="G44" s="252"/>
      <c r="H44" s="229"/>
      <c r="I44" s="253" t="s">
        <v>11</v>
      </c>
      <c r="J44" s="254"/>
      <c r="K44" s="255" t="s">
        <v>12</v>
      </c>
      <c r="L44" s="256"/>
      <c r="M44" s="24"/>
      <c r="N44" s="253" t="s">
        <v>105</v>
      </c>
      <c r="O44" s="254"/>
      <c r="P44" s="255" t="s">
        <v>106</v>
      </c>
      <c r="Q44" s="256"/>
      <c r="R44" s="24"/>
      <c r="S44" s="249" t="s">
        <v>107</v>
      </c>
      <c r="T44" s="250"/>
      <c r="U44" s="251" t="s">
        <v>108</v>
      </c>
      <c r="V44" s="252"/>
      <c r="W44" s="8"/>
      <c r="X44" s="253" t="s">
        <v>109</v>
      </c>
      <c r="Y44" s="254"/>
      <c r="Z44" s="255" t="s">
        <v>110</v>
      </c>
      <c r="AA44" s="256"/>
      <c r="AB44" s="8"/>
      <c r="AC44" s="253" t="s">
        <v>111</v>
      </c>
      <c r="AD44" s="254"/>
      <c r="AE44" s="255" t="s">
        <v>14</v>
      </c>
      <c r="AF44" s="256"/>
      <c r="AG44" s="8"/>
      <c r="AH44" s="253" t="s">
        <v>112</v>
      </c>
      <c r="AI44" s="254"/>
      <c r="AJ44" s="255" t="s">
        <v>113</v>
      </c>
      <c r="AK44" s="256"/>
      <c r="AL44" s="8"/>
      <c r="AM44" s="249" t="s">
        <v>114</v>
      </c>
      <c r="AN44" s="250"/>
      <c r="AO44" s="251" t="s">
        <v>115</v>
      </c>
      <c r="AP44" s="252"/>
      <c r="AQ44" s="24"/>
      <c r="AR44" s="253" t="s">
        <v>116</v>
      </c>
      <c r="AS44" s="254"/>
      <c r="AT44" s="255" t="s">
        <v>13</v>
      </c>
      <c r="AU44" s="256"/>
      <c r="AV44" s="4"/>
      <c r="AW44" s="253" t="s">
        <v>117</v>
      </c>
      <c r="AX44" s="254"/>
      <c r="AY44" s="255" t="s">
        <v>118</v>
      </c>
      <c r="AZ44" s="256"/>
      <c r="BA44" s="8"/>
      <c r="BB44" s="253" t="s">
        <v>119</v>
      </c>
      <c r="BC44" s="254"/>
      <c r="BD44" s="255" t="s">
        <v>120</v>
      </c>
      <c r="BE44" s="256"/>
      <c r="BF44" s="4"/>
      <c r="BG44" s="249" t="s">
        <v>121</v>
      </c>
      <c r="BH44" s="250"/>
      <c r="BI44" s="251" t="s">
        <v>122</v>
      </c>
      <c r="BJ44" s="252"/>
      <c r="BK44" s="4"/>
      <c r="BL44" s="253" t="s">
        <v>123</v>
      </c>
      <c r="BM44" s="254"/>
      <c r="BN44" s="255" t="s">
        <v>124</v>
      </c>
      <c r="BO44" s="256"/>
      <c r="BP44" s="4"/>
      <c r="BQ44" s="253" t="s">
        <v>125</v>
      </c>
      <c r="BR44" s="254"/>
      <c r="BS44" s="255" t="s">
        <v>126</v>
      </c>
      <c r="BT44" s="256"/>
      <c r="BU44" s="8"/>
      <c r="BV44" s="253" t="s">
        <v>127</v>
      </c>
      <c r="BW44" s="254"/>
      <c r="BX44" s="255" t="s">
        <v>128</v>
      </c>
      <c r="BY44" s="256"/>
      <c r="CA44" s="27" t="s">
        <v>15</v>
      </c>
      <c r="CC44" s="133" t="s">
        <v>70</v>
      </c>
      <c r="CE44" s="60">
        <f t="shared" si="71"/>
        <v>0.32</v>
      </c>
      <c r="CF44" s="61">
        <f t="shared" si="72"/>
        <v>-52.55033429904303</v>
      </c>
      <c r="CG44" s="62">
        <f t="shared" si="34"/>
        <v>40.863205411662072</v>
      </c>
      <c r="CH44" s="63"/>
      <c r="CI44" s="11">
        <f t="shared" si="35"/>
        <v>-167.37172554677912</v>
      </c>
      <c r="CJ44" s="62">
        <f t="shared" si="141"/>
        <v>-2.9211876855356018</v>
      </c>
      <c r="CK44" s="138">
        <f t="shared" si="36"/>
        <v>-2.0790677412373008E-5</v>
      </c>
    </row>
    <row r="45" spans="2:89" ht="18.600000000000001" customHeight="1" thickTop="1" thickBot="1">
      <c r="B45" s="51">
        <v>0.14000000000000001</v>
      </c>
      <c r="D45" s="29">
        <v>1</v>
      </c>
      <c r="E45" s="30">
        <v>0</v>
      </c>
      <c r="F45" s="31">
        <v>0</v>
      </c>
      <c r="G45" s="32">
        <f t="shared" ref="G45:G108" si="142">-1/($E$8*$B45)</f>
        <v>-4.7084285714285716</v>
      </c>
      <c r="I45" s="29">
        <v>1</v>
      </c>
      <c r="J45" s="33">
        <v>0</v>
      </c>
      <c r="K45" s="31">
        <v>0</v>
      </c>
      <c r="L45" s="32">
        <v>0</v>
      </c>
      <c r="N45" s="29">
        <f t="shared" ref="N45" si="143">D45*I45+F45*I48-E45*J45-G45*J48</f>
        <v>7.041363666154318</v>
      </c>
      <c r="O45" s="33">
        <f t="shared" ref="O45" si="144">(D45*J45+E45*I45+F45*J48+G45*I48)</f>
        <v>0</v>
      </c>
      <c r="P45" s="31">
        <f t="shared" ref="P45" si="145">D45*K45+F45*K48-E45*L45-G45*L48</f>
        <v>0</v>
      </c>
      <c r="Q45" s="32">
        <f t="shared" ref="Q45" si="146">(D45*L45+E45*K45+F45*L48+G45*K48)</f>
        <v>-4.7084285714285716</v>
      </c>
      <c r="S45" s="29">
        <v>1</v>
      </c>
      <c r="T45" s="30">
        <v>0</v>
      </c>
      <c r="U45" s="31">
        <v>0</v>
      </c>
      <c r="V45" s="32">
        <f t="shared" ref="V45:V108" si="147">-1/($T$8*$B45)</f>
        <v>-9.1469285714285711</v>
      </c>
      <c r="X45" s="29">
        <f t="shared" ref="X45" si="148">N45*S45+P45*S48-O45*T45-Q45*T48</f>
        <v>7.041363666154318</v>
      </c>
      <c r="Y45" s="33">
        <f t="shared" ref="Y45" si="149">(N45*T45+O45*S45+P45*T48+Q45*S48)</f>
        <v>0</v>
      </c>
      <c r="Z45" s="31">
        <f t="shared" ref="Z45" si="150">N45*U45+P45*U48-O45*V45-Q45*V48</f>
        <v>0</v>
      </c>
      <c r="AA45" s="32">
        <f t="shared" ref="AA45" si="151">(N45*V45+O45*U45+P45*V48+Q45*U48)</f>
        <v>-69.115279071194536</v>
      </c>
      <c r="AB45" s="8"/>
      <c r="AC45" s="29">
        <v>1</v>
      </c>
      <c r="AD45" s="33">
        <v>0</v>
      </c>
      <c r="AE45" s="31">
        <v>0</v>
      </c>
      <c r="AF45" s="32">
        <v>0</v>
      </c>
      <c r="AH45" s="29">
        <f t="shared" ref="AH45" si="152">X45*AC45+Z45*AC48-Y45*AD45-AA45*AD48</f>
        <v>23.836514470454517</v>
      </c>
      <c r="AI45" s="33">
        <f t="shared" ref="AI45" si="153">(X45*AD45+Y45*AC45+Z45*AD48+AA45*AC48)</f>
        <v>0</v>
      </c>
      <c r="AJ45" s="31">
        <f t="shared" ref="AJ45" si="154">X45*AE45+Z45*AE48-Y45*AF45-AA45*AF48</f>
        <v>0</v>
      </c>
      <c r="AK45" s="32">
        <f t="shared" ref="AK45" si="155">(X45*AF45+Y45*AE45+Z45*AF48+AA45*AE48)</f>
        <v>-69.115279071194536</v>
      </c>
      <c r="AL45" s="8"/>
      <c r="AM45" s="29">
        <v>1</v>
      </c>
      <c r="AN45" s="30">
        <v>0</v>
      </c>
      <c r="AO45" s="31">
        <v>0</v>
      </c>
      <c r="AP45" s="32">
        <f t="shared" ref="AP45:AP108" si="156">-1/($AN$8*$B45)</f>
        <v>-8.2716428571428562</v>
      </c>
      <c r="AR45" s="29">
        <f t="shared" ref="AR45" si="157">AH45*AM45+AJ45*AM48-AI45*AN45-AK45*AN48</f>
        <v>23.836514470454517</v>
      </c>
      <c r="AS45" s="33">
        <f t="shared" ref="AS45" si="158">(AH45*AN45+AI45*AM45+AJ45*AN48+AK45*AM48)</f>
        <v>0</v>
      </c>
      <c r="AT45" s="31">
        <f t="shared" ref="AT45" si="159">AH45*AO45+AJ45*AO48-AI45*AP45-AK45*AP48</f>
        <v>0</v>
      </c>
      <c r="AU45" s="32">
        <f t="shared" ref="AU45" si="160">(AH45*AP45+AI45*AO45+AJ45*AP48+AK45*AO48)</f>
        <v>-266.28241372991198</v>
      </c>
      <c r="AV45" s="8"/>
      <c r="AW45" s="29">
        <v>1</v>
      </c>
      <c r="AX45" s="33">
        <v>0</v>
      </c>
      <c r="AY45" s="31">
        <v>0</v>
      </c>
      <c r="AZ45" s="32">
        <v>0</v>
      </c>
      <c r="BB45" s="29">
        <f t="shared" ref="BB45" si="161">AR45*AW45+AT45*AW48-AS45*AX45-AU45*AX48</f>
        <v>105.16988279218837</v>
      </c>
      <c r="BC45" s="33">
        <f t="shared" ref="BC45" si="162">(AR45*AX45+AS45*AW45+AT45*AX48+AU45*AW48)</f>
        <v>0</v>
      </c>
      <c r="BD45" s="31">
        <f t="shared" ref="BD45" si="163">AR45*AY45+AT45*AY48-AS45*AZ45-AU45*AZ48</f>
        <v>0</v>
      </c>
      <c r="BE45" s="32">
        <f t="shared" ref="BE45" si="164">(AR45*AZ45+AS45*AY45+AT45*AZ48+AU45*AY48)</f>
        <v>-266.28241372991198</v>
      </c>
      <c r="BF45" s="8"/>
      <c r="BG45" s="29">
        <v>1</v>
      </c>
      <c r="BH45" s="30">
        <v>0</v>
      </c>
      <c r="BI45" s="31">
        <v>0</v>
      </c>
      <c r="BJ45" s="32">
        <f t="shared" ref="BJ45:BJ108" si="165">-1/($BH$8*$B45)</f>
        <v>-2.9084999999999996</v>
      </c>
      <c r="BL45" s="29">
        <f t="shared" ref="BL45" si="166">BB45*BG45+BD45*BG48-BC45*BH45-BE45*BH48</f>
        <v>105.16988279218837</v>
      </c>
      <c r="BM45" s="33">
        <f t="shared" ref="BM45" si="167">(BB45*BH45+BC45*BG45+BD45*BH48+BE45*BG48)</f>
        <v>0</v>
      </c>
      <c r="BN45" s="31">
        <f t="shared" ref="BN45" si="168">BB45*BI45+BD45*BI48-BC45*BJ45-BE45*BJ48</f>
        <v>0</v>
      </c>
      <c r="BO45" s="32">
        <f t="shared" ref="BO45" si="169">(BB45*BJ45+BC45*BI45+BD45*BJ48+BE45*BI48)</f>
        <v>-572.16901783099183</v>
      </c>
      <c r="BP45" s="8"/>
      <c r="BQ45" s="34">
        <v>1</v>
      </c>
      <c r="BR45" s="35">
        <v>0</v>
      </c>
      <c r="BS45" s="11">
        <v>0</v>
      </c>
      <c r="BT45" s="36">
        <v>0</v>
      </c>
      <c r="BV45" s="29">
        <f t="shared" ref="BV45" si="170">BL45*BQ45+BN45*BQ48-BM45*BR45-BO45*BR48</f>
        <v>105.16988279218837</v>
      </c>
      <c r="BW45" s="33">
        <f t="shared" ref="BW45" si="171">(BL45*BR45+BM45*BQ45+BN45*BR48+BO45*BQ48)</f>
        <v>-572.16901783099183</v>
      </c>
      <c r="BX45" s="31">
        <f t="shared" ref="BX45" si="172">BL45*BS45+BN45*BS48-BM45*BT45-BO45*BT48</f>
        <v>0</v>
      </c>
      <c r="BY45" s="32">
        <f t="shared" ref="BY45" si="173">(BL45*BT45+BM45*BS45+BN45*BT48+BO45*BS48)</f>
        <v>-572.16901783099183</v>
      </c>
      <c r="CA45" s="37">
        <f t="shared" ref="CA45" si="174">20*LOG(((1+$BR$8)/$BR$8)/((BV45+BV48)^2+(BW45+BW48)^2)^0.5)</f>
        <v>-49.418521603136853</v>
      </c>
      <c r="CC45" s="134">
        <f t="shared" ref="CC45" si="175">((BV45^2+BW45^2)^0.5)/((BV48^2+BW48^2)^0.5)</f>
        <v>5.4404503529618298</v>
      </c>
      <c r="CE45" s="60">
        <f t="shared" si="71"/>
        <v>0.34</v>
      </c>
      <c r="CF45" s="61">
        <f t="shared" si="72"/>
        <v>-54.976702261508599</v>
      </c>
      <c r="CG45" s="62">
        <f t="shared" si="34"/>
        <v>37.515770900726487</v>
      </c>
      <c r="CH45" s="63"/>
      <c r="CI45" s="11">
        <f t="shared" si="35"/>
        <v>-170.19959688143689</v>
      </c>
      <c r="CJ45" s="62">
        <f t="shared" si="141"/>
        <v>-2.9705433511481467</v>
      </c>
      <c r="CK45" s="138">
        <f t="shared" si="36"/>
        <v>-1.2215021165262298E-5</v>
      </c>
    </row>
    <row r="46" spans="2:89" ht="18.600000000000001" customHeight="1" thickBot="1">
      <c r="D46" s="39"/>
      <c r="G46" s="40"/>
      <c r="I46" s="39"/>
      <c r="L46" s="40"/>
      <c r="N46" s="39"/>
      <c r="Q46" s="40"/>
      <c r="S46" s="39"/>
      <c r="V46" s="40"/>
      <c r="X46" s="39"/>
      <c r="AA46" s="40"/>
      <c r="AC46" s="39"/>
      <c r="AF46" s="40"/>
      <c r="AH46" s="39"/>
      <c r="AK46" s="40"/>
      <c r="AM46" s="39"/>
      <c r="AP46" s="40"/>
      <c r="AR46" s="39"/>
      <c r="AU46" s="40"/>
      <c r="AW46" s="39"/>
      <c r="AZ46" s="40"/>
      <c r="BB46" s="39"/>
      <c r="BE46" s="40"/>
      <c r="BG46" s="39"/>
      <c r="BJ46" s="40"/>
      <c r="BL46" s="39"/>
      <c r="BO46" s="40"/>
      <c r="BQ46" s="34"/>
      <c r="BR46" s="11"/>
      <c r="BS46" s="11"/>
      <c r="BT46" s="41"/>
      <c r="BV46" s="39"/>
      <c r="BY46" s="40"/>
      <c r="CC46" s="135"/>
      <c r="CE46" s="60">
        <f t="shared" si="71"/>
        <v>0.36</v>
      </c>
      <c r="CF46" s="61">
        <f t="shared" si="72"/>
        <v>-58.862081699978368</v>
      </c>
      <c r="CG46" s="62">
        <f t="shared" si="34"/>
        <v>34.111778963097755</v>
      </c>
      <c r="CH46" s="63"/>
      <c r="CI46" s="11">
        <f t="shared" si="35"/>
        <v>-173.30024667949434</v>
      </c>
      <c r="CJ46" s="62">
        <f t="shared" si="141"/>
        <v>-3.0246598990755462</v>
      </c>
      <c r="CK46" s="138">
        <f t="shared" si="36"/>
        <v>-5.1126338810243492E-6</v>
      </c>
    </row>
    <row r="47" spans="2:89" ht="18.600000000000001" customHeight="1" thickBot="1">
      <c r="D47" s="258" t="s">
        <v>129</v>
      </c>
      <c r="E47" s="259"/>
      <c r="F47" s="260" t="s">
        <v>130</v>
      </c>
      <c r="G47" s="261"/>
      <c r="H47" s="229"/>
      <c r="I47" s="258" t="s">
        <v>131</v>
      </c>
      <c r="J47" s="259"/>
      <c r="K47" s="260" t="s">
        <v>132</v>
      </c>
      <c r="L47" s="261"/>
      <c r="N47" s="253" t="s">
        <v>133</v>
      </c>
      <c r="O47" s="254"/>
      <c r="P47" s="255" t="s">
        <v>134</v>
      </c>
      <c r="Q47" s="256"/>
      <c r="S47" s="258" t="s">
        <v>135</v>
      </c>
      <c r="T47" s="259"/>
      <c r="U47" s="260" t="s">
        <v>136</v>
      </c>
      <c r="V47" s="261"/>
      <c r="W47" s="8"/>
      <c r="X47" s="253" t="s">
        <v>137</v>
      </c>
      <c r="Y47" s="254"/>
      <c r="Z47" s="255" t="s">
        <v>138</v>
      </c>
      <c r="AA47" s="256"/>
      <c r="AB47" s="8"/>
      <c r="AC47" s="258" t="s">
        <v>139</v>
      </c>
      <c r="AD47" s="259"/>
      <c r="AE47" s="260" t="s">
        <v>140</v>
      </c>
      <c r="AF47" s="261"/>
      <c r="AG47" s="8"/>
      <c r="AH47" s="253" t="s">
        <v>141</v>
      </c>
      <c r="AI47" s="254"/>
      <c r="AJ47" s="255" t="s">
        <v>142</v>
      </c>
      <c r="AK47" s="256"/>
      <c r="AL47" s="8"/>
      <c r="AM47" s="258" t="s">
        <v>143</v>
      </c>
      <c r="AN47" s="259"/>
      <c r="AO47" s="260" t="s">
        <v>144</v>
      </c>
      <c r="AP47" s="261"/>
      <c r="AR47" s="253" t="s">
        <v>145</v>
      </c>
      <c r="AS47" s="254"/>
      <c r="AT47" s="255" t="s">
        <v>146</v>
      </c>
      <c r="AU47" s="256"/>
      <c r="AV47" s="4"/>
      <c r="AW47" s="258" t="s">
        <v>147</v>
      </c>
      <c r="AX47" s="259"/>
      <c r="AY47" s="260" t="s">
        <v>148</v>
      </c>
      <c r="AZ47" s="261"/>
      <c r="BA47" s="8"/>
      <c r="BB47" s="253" t="s">
        <v>149</v>
      </c>
      <c r="BC47" s="254"/>
      <c r="BD47" s="255" t="s">
        <v>150</v>
      </c>
      <c r="BE47" s="256"/>
      <c r="BF47" s="4"/>
      <c r="BG47" s="258" t="s">
        <v>151</v>
      </c>
      <c r="BH47" s="259"/>
      <c r="BI47" s="260" t="s">
        <v>152</v>
      </c>
      <c r="BJ47" s="261"/>
      <c r="BK47" s="4"/>
      <c r="BL47" s="253" t="s">
        <v>153</v>
      </c>
      <c r="BM47" s="254"/>
      <c r="BN47" s="255" t="s">
        <v>154</v>
      </c>
      <c r="BO47" s="256"/>
      <c r="BP47" s="4"/>
      <c r="BQ47" s="258" t="s">
        <v>155</v>
      </c>
      <c r="BR47" s="259"/>
      <c r="BS47" s="260" t="s">
        <v>156</v>
      </c>
      <c r="BT47" s="261"/>
      <c r="BU47" s="8"/>
      <c r="BV47" s="253" t="s">
        <v>157</v>
      </c>
      <c r="BW47" s="254"/>
      <c r="BX47" s="255" t="s">
        <v>158</v>
      </c>
      <c r="BY47" s="256"/>
      <c r="CA47" s="46" t="s">
        <v>16</v>
      </c>
      <c r="CC47" s="136" t="s">
        <v>71</v>
      </c>
      <c r="CE47" s="60">
        <f t="shared" si="71"/>
        <v>0.38</v>
      </c>
      <c r="CF47" s="61">
        <f t="shared" si="72"/>
        <v>-67.050900290346021</v>
      </c>
      <c r="CG47" s="62">
        <f t="shared" si="34"/>
        <v>30.645774029507866</v>
      </c>
      <c r="CH47" s="63"/>
      <c r="CI47" s="11">
        <f t="shared" si="35"/>
        <v>-176.69857699373904</v>
      </c>
      <c r="CJ47" s="62">
        <f>(IF(CI47&lt;0,CI47,(CI48+CI46)/2))*PI()/180</f>
        <v>-3.08397195212945</v>
      </c>
      <c r="CK47" s="138">
        <f t="shared" si="36"/>
        <v>-7.9213773798431072E-7</v>
      </c>
    </row>
    <row r="48" spans="2:89" ht="18.600000000000001" customHeight="1" thickTop="1" thickBot="1">
      <c r="D48" s="29">
        <v>0</v>
      </c>
      <c r="E48" s="33">
        <v>0</v>
      </c>
      <c r="F48" s="31">
        <v>1</v>
      </c>
      <c r="G48" s="32">
        <v>0</v>
      </c>
      <c r="I48" s="29">
        <v>0</v>
      </c>
      <c r="J48" s="33">
        <f t="shared" ref="J48" si="176">IF(0=(1-$J$8*$K$8*$B45^2),10^14,$B45*$J$8/(1-$J$8*$K$8*$B45^2))</f>
        <v>1.2830955327249074</v>
      </c>
      <c r="K48" s="31">
        <v>1</v>
      </c>
      <c r="L48" s="32">
        <v>0</v>
      </c>
      <c r="N48" s="29">
        <f t="shared" ref="N48" si="177">D48*I45+F48*I48-E48*J45-G48*J48</f>
        <v>0</v>
      </c>
      <c r="O48" s="33">
        <f t="shared" ref="O48" si="178">(D48*J45+E48*I45+F48*J48+G48*I48)</f>
        <v>1.2830955327249074</v>
      </c>
      <c r="P48" s="31">
        <f t="shared" ref="P48" si="179">D48*K45+F48*K48-E48*L45-G48*L48</f>
        <v>1</v>
      </c>
      <c r="Q48" s="32">
        <f t="shared" ref="Q48" si="180">(D48*L45+E48*K45+F48*L48+G48*K48)</f>
        <v>0</v>
      </c>
      <c r="S48" s="29">
        <v>0</v>
      </c>
      <c r="T48" s="33">
        <v>0</v>
      </c>
      <c r="U48" s="31">
        <v>1</v>
      </c>
      <c r="V48" s="32">
        <v>0</v>
      </c>
      <c r="X48" s="29">
        <f t="shared" ref="X48" si="181">N48*S45+P48*S48-O48*T45-Q48*T48</f>
        <v>0</v>
      </c>
      <c r="Y48" s="33">
        <f t="shared" ref="Y48" si="182">(N48*T45+O48*S45+P48*T48+Q48*S48)</f>
        <v>1.2830955327249074</v>
      </c>
      <c r="Z48" s="31">
        <f t="shared" ref="Z48" si="183">N48*U45+P48*U48-O48*V45-Q48*V48</f>
        <v>12.736383188153818</v>
      </c>
      <c r="AA48" s="32">
        <f t="shared" ref="AA48" si="184">(N48*V45+O48*U45+P48*V48+Q48*U48)</f>
        <v>0</v>
      </c>
      <c r="AB48" s="8"/>
      <c r="AC48" s="29">
        <v>0</v>
      </c>
      <c r="AD48" s="33">
        <f t="shared" ref="AD48" si="185">IF(0=(1-$AD$8*$AE$8*$B45^2),10^14,$B45*$AD$8/(1-$AD$8*$AE$8*$B45^2))</f>
        <v>0.24300199651946403</v>
      </c>
      <c r="AE48" s="31">
        <v>1</v>
      </c>
      <c r="AF48" s="32">
        <v>0</v>
      </c>
      <c r="AH48" s="29">
        <f t="shared" ref="AH48" si="186">X48*AC45+Z48*AC48-Y48*AD45-AA48*AD48</f>
        <v>0</v>
      </c>
      <c r="AI48" s="33">
        <f t="shared" ref="AI48" si="187">(X48*AD45+Y48*AC45+Z48*AD48+AA48*AC48)</f>
        <v>4.3780620758832214</v>
      </c>
      <c r="AJ48" s="31">
        <f t="shared" ref="AJ48" si="188">X48*AE45+Z48*AE48-Y48*AF45-AA48*AF48</f>
        <v>12.736383188153818</v>
      </c>
      <c r="AK48" s="32">
        <f t="shared" ref="AK48" si="189">(X48*AF45+Y48*AE45+Z48*AF48+AA48*AE48)</f>
        <v>0</v>
      </c>
      <c r="AL48" s="8"/>
      <c r="AM48" s="29">
        <v>0</v>
      </c>
      <c r="AN48" s="33">
        <v>0</v>
      </c>
      <c r="AO48" s="31">
        <v>1</v>
      </c>
      <c r="AP48" s="32">
        <v>0</v>
      </c>
      <c r="AR48" s="29">
        <f t="shared" ref="AR48" si="190">AH48*AM45+AJ48*AM48-AI48*AN45-AK48*AN48</f>
        <v>0</v>
      </c>
      <c r="AS48" s="33">
        <f t="shared" ref="AS48" si="191">(AH48*AN45+AI48*AM45+AJ48*AN48+AK48*AM48)</f>
        <v>4.3780620758832214</v>
      </c>
      <c r="AT48" s="31">
        <f t="shared" ref="AT48" si="192">AH48*AO45+AJ48*AO48-AI48*AP45-AK48*AP48</f>
        <v>48.950149086261291</v>
      </c>
      <c r="AU48" s="32">
        <f t="shared" ref="AU48" si="193">(AH48*AP45+AI48*AO45+AJ48*AP48+AK48*AO48)</f>
        <v>0</v>
      </c>
      <c r="AV48" s="8"/>
      <c r="AW48" s="29">
        <v>0</v>
      </c>
      <c r="AX48" s="33">
        <f t="shared" ref="AX48" si="194">IF(0=(1-$AX$8*$AY$8*$B45^2),10^14,$B45*$AX$8/(1-$AX$8*$AY$8*$B45^2))</f>
        <v>0.30544025488754062</v>
      </c>
      <c r="AY48" s="31">
        <v>1</v>
      </c>
      <c r="AZ48" s="32">
        <v>0</v>
      </c>
      <c r="BB48" s="29">
        <f t="shared" ref="BB48" si="195">AR48*AW45+AT48*AW48-AS48*AX45-AU48*AX48</f>
        <v>0</v>
      </c>
      <c r="BC48" s="33">
        <f t="shared" ref="BC48" si="196">(AR48*AX45+AS48*AW45+AT48*AX48+AU48*AW48)</f>
        <v>19.329408089573981</v>
      </c>
      <c r="BD48" s="31">
        <f t="shared" ref="BD48" si="197">AR48*AY45+AT48*AY48-AS48*AZ45-AU48*AZ48</f>
        <v>48.950149086261291</v>
      </c>
      <c r="BE48" s="32">
        <f t="shared" ref="BE48" si="198">(AR48*AZ45+AS48*AY45+AT48*AZ48+AU48*AY48)</f>
        <v>0</v>
      </c>
      <c r="BF48" s="8"/>
      <c r="BG48" s="29">
        <v>0</v>
      </c>
      <c r="BH48" s="33">
        <v>0</v>
      </c>
      <c r="BI48" s="31">
        <v>1</v>
      </c>
      <c r="BJ48" s="32">
        <v>0</v>
      </c>
      <c r="BL48" s="29">
        <f t="shared" ref="BL48" si="199">BB48*BG45+BD48*BG48-BC48*BH45-BE48*BH48</f>
        <v>0</v>
      </c>
      <c r="BM48" s="33">
        <f t="shared" ref="BM48" si="200">(BB48*BH45+BC48*BG45+BD48*BH48+BE48*BG48)</f>
        <v>19.329408089573981</v>
      </c>
      <c r="BN48" s="31">
        <f t="shared" ref="BN48" si="201">BB48*BI45+BD48*BI48-BC48*BJ45-BE48*BJ48</f>
        <v>105.1697325147872</v>
      </c>
      <c r="BO48" s="32">
        <f t="shared" ref="BO48" si="202">(BB48*BJ45+BC48*BI45+BD48*BJ48+BE48*BI48)</f>
        <v>0</v>
      </c>
      <c r="BP48" s="8"/>
      <c r="BQ48" s="19">
        <f t="shared" ref="BQ48:BQ111" si="203">1/$BR$8</f>
        <v>1</v>
      </c>
      <c r="BR48" s="47">
        <v>0</v>
      </c>
      <c r="BS48" s="48">
        <v>1</v>
      </c>
      <c r="BT48" s="49">
        <v>0</v>
      </c>
      <c r="BV48" s="29">
        <f t="shared" ref="BV48" si="204">BL48*BQ45+BN48*BQ48-BM48*BR45-BO48*BR48</f>
        <v>105.1697325147872</v>
      </c>
      <c r="BW48" s="33">
        <f t="shared" ref="BW48" si="205">(BL48*BR45+BM48*BQ45+BN48*BR48+BO48*BQ48)</f>
        <v>19.329408089573981</v>
      </c>
      <c r="BX48" s="31">
        <f t="shared" ref="BX48" si="206">BL48*BS45+BN48*BS48-BM48*BT45-BO48*BT48</f>
        <v>105.1697325147872</v>
      </c>
      <c r="BY48" s="32">
        <f t="shared" ref="BY48" si="207">(BL48*BT45+BM48*BS45+BN48*BT48+BO48*BS48)</f>
        <v>0</v>
      </c>
      <c r="CA48" s="50">
        <f t="shared" ref="CA48" si="208">(180/PI())*ATAN(-1*(BW45+BW48)/(BV45+BV48))</f>
        <v>69.169615540124354</v>
      </c>
      <c r="CC48" s="137">
        <f t="shared" ref="CC48" si="209">20*LOG(((1-(10^(CA45/20)^2)*(1-((1-CC45)/(1+CC45))^2))^0.5))</f>
        <v>-2.6049285925901927E-5</v>
      </c>
      <c r="CE48" s="60">
        <f t="shared" si="71"/>
        <v>0.4</v>
      </c>
      <c r="CF48" s="61">
        <f t="shared" si="72"/>
        <v>-70.893408243144023</v>
      </c>
      <c r="CG48" s="62">
        <f t="shared" si="34"/>
        <v>27.111802489633082</v>
      </c>
      <c r="CH48" s="63"/>
      <c r="CI48" s="11">
        <f t="shared" si="35"/>
        <v>-180.42341839940511</v>
      </c>
      <c r="CJ48" s="62">
        <f t="shared" ref="CJ48:CJ111" si="210">(IF(CI48&lt;0,CI48,(CI49+CI47)/2))*PI()/180</f>
        <v>-3.1489826987729366</v>
      </c>
      <c r="CK48" s="138">
        <f t="shared" si="36"/>
        <v>-3.3299089009940606E-7</v>
      </c>
    </row>
    <row r="49" spans="2:89" ht="18.600000000000001" customHeight="1">
      <c r="CC49" s="42"/>
      <c r="CE49" s="60">
        <f t="shared" si="71"/>
        <v>0.42</v>
      </c>
      <c r="CF49" s="61">
        <f t="shared" si="72"/>
        <v>-59.785598328668861</v>
      </c>
      <c r="CG49" s="62">
        <f t="shared" si="34"/>
        <v>23.503334121644986</v>
      </c>
      <c r="CH49" s="63"/>
      <c r="CI49" s="11">
        <f t="shared" si="35"/>
        <v>-184.50828366140738</v>
      </c>
      <c r="CJ49" s="62">
        <f t="shared" si="210"/>
        <v>-3.2202770470952169</v>
      </c>
      <c r="CK49" s="138">
        <f t="shared" si="36"/>
        <v>-4.3652686509256994E-6</v>
      </c>
    </row>
    <row r="50" spans="2:89" ht="18.600000000000001" customHeight="1" thickBot="1">
      <c r="E50" s="22" t="s">
        <v>4</v>
      </c>
      <c r="J50" s="22" t="s">
        <v>5</v>
      </c>
      <c r="O50" s="22" t="s">
        <v>6</v>
      </c>
      <c r="T50" s="22" t="s">
        <v>7</v>
      </c>
      <c r="Y50" s="22" t="s">
        <v>8</v>
      </c>
      <c r="AD50" s="22" t="s">
        <v>65</v>
      </c>
      <c r="AI50" s="22" t="s">
        <v>9</v>
      </c>
      <c r="AN50" s="22" t="s">
        <v>66</v>
      </c>
      <c r="AS50" s="22" t="s">
        <v>51</v>
      </c>
      <c r="AX50" s="22" t="s">
        <v>67</v>
      </c>
      <c r="BC50" s="22" t="s">
        <v>52</v>
      </c>
      <c r="BH50" s="22" t="s">
        <v>68</v>
      </c>
      <c r="BM50" s="22" t="s">
        <v>63</v>
      </c>
      <c r="BQ50" s="23" t="s">
        <v>69</v>
      </c>
      <c r="BR50" s="23"/>
      <c r="BS50" s="24"/>
      <c r="BT50" s="24"/>
      <c r="BU50" s="24"/>
      <c r="BW50" s="22" t="s">
        <v>64</v>
      </c>
      <c r="CE50" s="60">
        <f t="shared" si="71"/>
        <v>0.44</v>
      </c>
      <c r="CF50" s="61">
        <f t="shared" si="72"/>
        <v>-55.150329274227097</v>
      </c>
      <c r="CG50" s="62">
        <f t="shared" si="34"/>
        <v>19.813168448416835</v>
      </c>
      <c r="CH50" s="63"/>
      <c r="CI50" s="11">
        <f t="shared" si="35"/>
        <v>-188.99229909249212</v>
      </c>
      <c r="CJ50" s="62">
        <f t="shared" si="210"/>
        <v>-3.2985378800778791</v>
      </c>
      <c r="CK50" s="41">
        <f t="shared" si="36"/>
        <v>-1.286172437674264E-5</v>
      </c>
    </row>
    <row r="51" spans="2:89" ht="18.600000000000001" customHeight="1" thickBot="1">
      <c r="B51" s="21"/>
      <c r="D51" s="249" t="s">
        <v>103</v>
      </c>
      <c r="E51" s="250"/>
      <c r="F51" s="251" t="s">
        <v>104</v>
      </c>
      <c r="G51" s="252"/>
      <c r="H51" s="229"/>
      <c r="I51" s="253" t="s">
        <v>11</v>
      </c>
      <c r="J51" s="254"/>
      <c r="K51" s="255" t="s">
        <v>12</v>
      </c>
      <c r="L51" s="256"/>
      <c r="M51" s="24"/>
      <c r="N51" s="253" t="s">
        <v>105</v>
      </c>
      <c r="O51" s="254"/>
      <c r="P51" s="255" t="s">
        <v>106</v>
      </c>
      <c r="Q51" s="256"/>
      <c r="R51" s="24"/>
      <c r="S51" s="249" t="s">
        <v>107</v>
      </c>
      <c r="T51" s="250"/>
      <c r="U51" s="251" t="s">
        <v>108</v>
      </c>
      <c r="V51" s="252"/>
      <c r="W51" s="8"/>
      <c r="X51" s="253" t="s">
        <v>109</v>
      </c>
      <c r="Y51" s="254"/>
      <c r="Z51" s="255" t="s">
        <v>110</v>
      </c>
      <c r="AA51" s="256"/>
      <c r="AB51" s="8"/>
      <c r="AC51" s="253" t="s">
        <v>111</v>
      </c>
      <c r="AD51" s="254"/>
      <c r="AE51" s="255" t="s">
        <v>14</v>
      </c>
      <c r="AF51" s="256"/>
      <c r="AG51" s="8"/>
      <c r="AH51" s="253" t="s">
        <v>112</v>
      </c>
      <c r="AI51" s="254"/>
      <c r="AJ51" s="255" t="s">
        <v>113</v>
      </c>
      <c r="AK51" s="256"/>
      <c r="AL51" s="8"/>
      <c r="AM51" s="249" t="s">
        <v>114</v>
      </c>
      <c r="AN51" s="250"/>
      <c r="AO51" s="251" t="s">
        <v>115</v>
      </c>
      <c r="AP51" s="252"/>
      <c r="AQ51" s="24"/>
      <c r="AR51" s="253" t="s">
        <v>116</v>
      </c>
      <c r="AS51" s="254"/>
      <c r="AT51" s="255" t="s">
        <v>13</v>
      </c>
      <c r="AU51" s="256"/>
      <c r="AV51" s="4"/>
      <c r="AW51" s="253" t="s">
        <v>117</v>
      </c>
      <c r="AX51" s="254"/>
      <c r="AY51" s="255" t="s">
        <v>118</v>
      </c>
      <c r="AZ51" s="256"/>
      <c r="BA51" s="8"/>
      <c r="BB51" s="253" t="s">
        <v>119</v>
      </c>
      <c r="BC51" s="254"/>
      <c r="BD51" s="255" t="s">
        <v>120</v>
      </c>
      <c r="BE51" s="256"/>
      <c r="BF51" s="4"/>
      <c r="BG51" s="249" t="s">
        <v>121</v>
      </c>
      <c r="BH51" s="250"/>
      <c r="BI51" s="251" t="s">
        <v>122</v>
      </c>
      <c r="BJ51" s="252"/>
      <c r="BK51" s="4"/>
      <c r="BL51" s="253" t="s">
        <v>123</v>
      </c>
      <c r="BM51" s="254"/>
      <c r="BN51" s="255" t="s">
        <v>124</v>
      </c>
      <c r="BO51" s="256"/>
      <c r="BP51" s="4"/>
      <c r="BQ51" s="253" t="s">
        <v>125</v>
      </c>
      <c r="BR51" s="254"/>
      <c r="BS51" s="255" t="s">
        <v>126</v>
      </c>
      <c r="BT51" s="256"/>
      <c r="BU51" s="8"/>
      <c r="BV51" s="253" t="s">
        <v>127</v>
      </c>
      <c r="BW51" s="254"/>
      <c r="BX51" s="255" t="s">
        <v>128</v>
      </c>
      <c r="BY51" s="256"/>
      <c r="CA51" s="27" t="s">
        <v>15</v>
      </c>
      <c r="CC51" s="133" t="s">
        <v>70</v>
      </c>
      <c r="CE51" s="60">
        <f t="shared" si="71"/>
        <v>0.46</v>
      </c>
      <c r="CF51" s="61">
        <f t="shared" si="72"/>
        <v>-52.31461360867484</v>
      </c>
      <c r="CG51" s="62">
        <f t="shared" si="34"/>
        <v>16.03332246656699</v>
      </c>
      <c r="CH51" s="63"/>
      <c r="CI51" s="11">
        <f t="shared" si="35"/>
        <v>-193.92136155905357</v>
      </c>
      <c r="CJ51" s="62">
        <f t="shared" si="210"/>
        <v>-3.3845662491558488</v>
      </c>
      <c r="CK51" s="138">
        <f t="shared" si="36"/>
        <v>-2.4981774734884356E-5</v>
      </c>
    </row>
    <row r="52" spans="2:89" ht="18.600000000000001" customHeight="1" thickTop="1" thickBot="1">
      <c r="B52" s="51">
        <v>0.16</v>
      </c>
      <c r="D52" s="29">
        <v>1</v>
      </c>
      <c r="E52" s="30">
        <v>0</v>
      </c>
      <c r="F52" s="31">
        <v>0</v>
      </c>
      <c r="G52" s="32">
        <f t="shared" ref="G52:G115" si="211">-1/($E$8*$B52)</f>
        <v>-4.1198750000000004</v>
      </c>
      <c r="I52" s="29">
        <v>1</v>
      </c>
      <c r="J52" s="33">
        <v>0</v>
      </c>
      <c r="K52" s="31">
        <v>0</v>
      </c>
      <c r="L52" s="32">
        <v>0</v>
      </c>
      <c r="N52" s="29">
        <f t="shared" ref="N52" si="212">D52*I52+F52*I55-E52*J52-G52*J55</f>
        <v>7.3239830022943559</v>
      </c>
      <c r="O52" s="33">
        <f t="shared" ref="O52" si="213">(D52*J52+E52*I52+F52*J55+G52*I55)</f>
        <v>0</v>
      </c>
      <c r="P52" s="31">
        <f t="shared" ref="P52" si="214">D52*K52+F52*K55-E52*L52-G52*L55</f>
        <v>0</v>
      </c>
      <c r="Q52" s="32">
        <f t="shared" ref="Q52" si="215">(D52*L52+E52*K52+F52*L55+G52*K55)</f>
        <v>-4.1198750000000004</v>
      </c>
      <c r="S52" s="29">
        <v>1</v>
      </c>
      <c r="T52" s="30">
        <v>0</v>
      </c>
      <c r="U52" s="31">
        <v>0</v>
      </c>
      <c r="V52" s="32">
        <f t="shared" ref="V52:V115" si="216">-1/($T$8*$B52)</f>
        <v>-8.0035624999999992</v>
      </c>
      <c r="X52" s="29">
        <f t="shared" ref="X52" si="217">N52*S52+P52*S55-O52*T52-Q52*T55</f>
        <v>7.3239830022943559</v>
      </c>
      <c r="Y52" s="33">
        <f t="shared" ref="Y52" si="218">(N52*T52+O52*S52+P52*T55+Q52*S55)</f>
        <v>0</v>
      </c>
      <c r="Z52" s="31">
        <f t="shared" ref="Z52" si="219">N52*U52+P52*U55-O52*V52-Q52*V55</f>
        <v>0</v>
      </c>
      <c r="AA52" s="32">
        <f t="shared" ref="AA52" si="220">(N52*V52+O52*U52+P52*V55+Q52*U55)</f>
        <v>-62.737830707800519</v>
      </c>
      <c r="AB52" s="8"/>
      <c r="AC52" s="29">
        <v>1</v>
      </c>
      <c r="AD52" s="33">
        <v>0</v>
      </c>
      <c r="AE52" s="31">
        <v>0</v>
      </c>
      <c r="AF52" s="32">
        <v>0</v>
      </c>
      <c r="AH52" s="29">
        <f t="shared" ref="AH52" si="221">X52*AC52+Z52*AC55-Y52*AD52-AA52*AD55</f>
        <v>24.939979008614678</v>
      </c>
      <c r="AI52" s="33">
        <f t="shared" ref="AI52" si="222">(X52*AD52+Y52*AC52+Z52*AD55+AA52*AC55)</f>
        <v>0</v>
      </c>
      <c r="AJ52" s="31">
        <f t="shared" ref="AJ52" si="223">X52*AE52+Z52*AE55-Y52*AF52-AA52*AF55</f>
        <v>0</v>
      </c>
      <c r="AK52" s="32">
        <f t="shared" ref="AK52" si="224">(X52*AF52+Y52*AE52+Z52*AF55+AA52*AE55)</f>
        <v>-62.737830707800519</v>
      </c>
      <c r="AL52" s="8"/>
      <c r="AM52" s="29">
        <v>1</v>
      </c>
      <c r="AN52" s="30">
        <v>0</v>
      </c>
      <c r="AO52" s="31">
        <v>0</v>
      </c>
      <c r="AP52" s="32">
        <f t="shared" ref="AP52:AP115" si="225">-1/($AN$8*$B52)</f>
        <v>-7.2376874999999998</v>
      </c>
      <c r="AR52" s="29">
        <f t="shared" ref="AR52" si="226">AH52*AM52+AJ52*AM55-AI52*AN52-AK52*AN55</f>
        <v>24.939979008614678</v>
      </c>
      <c r="AS52" s="33">
        <f t="shared" ref="AS52" si="227">(AH52*AN52+AI52*AM52+AJ52*AN55+AK52*AM55)</f>
        <v>0</v>
      </c>
      <c r="AT52" s="31">
        <f t="shared" ref="AT52" si="228">AH52*AO52+AJ52*AO55-AI52*AP52-AK52*AP55</f>
        <v>0</v>
      </c>
      <c r="AU52" s="32">
        <f t="shared" ref="AU52" si="229">(AH52*AP52+AI52*AO52+AJ52*AP55+AK52*AO55)</f>
        <v>-243.24560502871336</v>
      </c>
      <c r="AV52" s="8"/>
      <c r="AW52" s="29">
        <v>1</v>
      </c>
      <c r="AX52" s="33">
        <v>0</v>
      </c>
      <c r="AY52" s="31">
        <v>0</v>
      </c>
      <c r="AZ52" s="32">
        <v>0</v>
      </c>
      <c r="BB52" s="29">
        <f t="shared" ref="BB52" si="230">AR52*AW52+AT52*AW55-AS52*AX52-AU52*AX55</f>
        <v>111.15183491944029</v>
      </c>
      <c r="BC52" s="33">
        <f t="shared" ref="BC52" si="231">(AR52*AX52+AS52*AW52+AT52*AX55+AU52*AW55)</f>
        <v>0</v>
      </c>
      <c r="BD52" s="31">
        <f t="shared" ref="BD52" si="232">AR52*AY52+AT52*AY55-AS52*AZ52-AU52*AZ55</f>
        <v>0</v>
      </c>
      <c r="BE52" s="32">
        <f t="shared" ref="BE52" si="233">(AR52*AZ52+AS52*AY52+AT52*AZ55+AU52*AY55)</f>
        <v>-243.24560502871336</v>
      </c>
      <c r="BF52" s="8"/>
      <c r="BG52" s="29">
        <v>1</v>
      </c>
      <c r="BH52" s="30">
        <v>0</v>
      </c>
      <c r="BI52" s="31">
        <v>0</v>
      </c>
      <c r="BJ52" s="32">
        <f t="shared" ref="BJ52:BJ115" si="234">-1/($BH$8*$B52)</f>
        <v>-2.5449374999999996</v>
      </c>
      <c r="BL52" s="29">
        <f t="shared" ref="BL52" si="235">BB52*BG52+BD52*BG55-BC52*BH52-BE52*BH55</f>
        <v>111.15183491944029</v>
      </c>
      <c r="BM52" s="33">
        <f t="shared" ref="BM52" si="236">(BB52*BH52+BC52*BG52+BD52*BH55+BE52*BG55)</f>
        <v>0</v>
      </c>
      <c r="BN52" s="31">
        <f t="shared" ref="BN52" si="237">BB52*BI52+BD52*BI55-BC52*BJ52-BE52*BJ55</f>
        <v>0</v>
      </c>
      <c r="BO52" s="32">
        <f t="shared" ref="BO52" si="238">(BB52*BJ52+BC52*BI52+BD52*BJ55+BE52*BI55)</f>
        <v>-526.12007790900634</v>
      </c>
      <c r="BP52" s="8"/>
      <c r="BQ52" s="34">
        <v>1</v>
      </c>
      <c r="BR52" s="35">
        <v>0</v>
      </c>
      <c r="BS52" s="11">
        <v>0</v>
      </c>
      <c r="BT52" s="36">
        <v>0</v>
      </c>
      <c r="BV52" s="29">
        <f t="shared" ref="BV52" si="239">BL52*BQ52+BN52*BQ55-BM52*BR52-BO52*BR55</f>
        <v>111.15183491944029</v>
      </c>
      <c r="BW52" s="33">
        <f t="shared" ref="BW52" si="240">(BL52*BR52+BM52*BQ52+BN52*BR55+BO52*BQ55)</f>
        <v>-526.12007790900634</v>
      </c>
      <c r="BX52" s="31">
        <f t="shared" ref="BX52" si="241">BL52*BS52+BN52*BS55-BM52*BT52-BO52*BT55</f>
        <v>0</v>
      </c>
      <c r="BY52" s="32">
        <f t="shared" ref="BY52" si="242">(BL52*BT52+BM52*BS52+BN52*BT55+BO52*BS55)</f>
        <v>-526.12007790900634</v>
      </c>
      <c r="CA52" s="37">
        <f t="shared" ref="CA52" si="243">20*LOG(((1+$BR$8)/$BR$8)/((BV52+BV55)^2+(BW52+BW55)^2)^0.5)</f>
        <v>-48.780405728729697</v>
      </c>
      <c r="CC52" s="134">
        <f t="shared" ref="CC52" si="244">((BV52^2+BW52^2)^0.5)/((BV55^2+BW55^2)^0.5)</f>
        <v>4.733368949440159</v>
      </c>
      <c r="CE52" s="60">
        <f t="shared" si="71"/>
        <v>0.48</v>
      </c>
      <c r="CF52" s="61">
        <f t="shared" si="72"/>
        <v>-50.415811382602342</v>
      </c>
      <c r="CG52" s="62">
        <f t="shared" si="34"/>
        <v>12.154895235385926</v>
      </c>
      <c r="CH52" s="63"/>
      <c r="CI52" s="11">
        <f t="shared" si="35"/>
        <v>-199.34958530557648</v>
      </c>
      <c r="CJ52" s="62">
        <f t="shared" si="210"/>
        <v>-3.4793066260676162</v>
      </c>
      <c r="CK52" s="138">
        <f t="shared" si="36"/>
        <v>-3.901699213479267E-5</v>
      </c>
    </row>
    <row r="53" spans="2:89" ht="18.600000000000001" customHeight="1" thickBot="1">
      <c r="D53" s="39"/>
      <c r="G53" s="40"/>
      <c r="I53" s="39"/>
      <c r="L53" s="40"/>
      <c r="N53" s="39"/>
      <c r="Q53" s="40"/>
      <c r="S53" s="39"/>
      <c r="V53" s="40"/>
      <c r="X53" s="39"/>
      <c r="AA53" s="40"/>
      <c r="AC53" s="39"/>
      <c r="AF53" s="40"/>
      <c r="AH53" s="39"/>
      <c r="AK53" s="40"/>
      <c r="AM53" s="39"/>
      <c r="AP53" s="40"/>
      <c r="AR53" s="39"/>
      <c r="AU53" s="40"/>
      <c r="AW53" s="39"/>
      <c r="AZ53" s="40"/>
      <c r="BB53" s="39"/>
      <c r="BE53" s="40"/>
      <c r="BG53" s="39"/>
      <c r="BJ53" s="40"/>
      <c r="BL53" s="39"/>
      <c r="BO53" s="40"/>
      <c r="BQ53" s="34"/>
      <c r="BR53" s="11"/>
      <c r="BS53" s="11"/>
      <c r="BT53" s="41"/>
      <c r="BV53" s="39"/>
      <c r="BY53" s="40"/>
      <c r="CC53" s="135"/>
      <c r="CE53" s="60">
        <f t="shared" si="71"/>
        <v>0.5</v>
      </c>
      <c r="CF53" s="61">
        <f t="shared" si="72"/>
        <v>-49.154583259328497</v>
      </c>
      <c r="CG53" s="62">
        <f t="shared" si="34"/>
        <v>8.1679035292743922</v>
      </c>
      <c r="CH53" s="63"/>
      <c r="CI53" s="11">
        <f t="shared" si="35"/>
        <v>-203.76717503155461</v>
      </c>
      <c r="CJ53" s="62">
        <f t="shared" si="210"/>
        <v>-3.5564081117882083</v>
      </c>
      <c r="CK53" s="138">
        <f t="shared" si="36"/>
        <v>-5.2493914591863459E-5</v>
      </c>
    </row>
    <row r="54" spans="2:89" ht="18.600000000000001" customHeight="1" thickBot="1">
      <c r="D54" s="258" t="s">
        <v>129</v>
      </c>
      <c r="E54" s="259"/>
      <c r="F54" s="260" t="s">
        <v>130</v>
      </c>
      <c r="G54" s="261"/>
      <c r="H54" s="229"/>
      <c r="I54" s="258" t="s">
        <v>131</v>
      </c>
      <c r="J54" s="259"/>
      <c r="K54" s="260" t="s">
        <v>132</v>
      </c>
      <c r="L54" s="261"/>
      <c r="N54" s="253" t="s">
        <v>133</v>
      </c>
      <c r="O54" s="254"/>
      <c r="P54" s="255" t="s">
        <v>134</v>
      </c>
      <c r="Q54" s="256"/>
      <c r="S54" s="258" t="s">
        <v>135</v>
      </c>
      <c r="T54" s="259"/>
      <c r="U54" s="260" t="s">
        <v>136</v>
      </c>
      <c r="V54" s="261"/>
      <c r="W54" s="8"/>
      <c r="X54" s="253" t="s">
        <v>137</v>
      </c>
      <c r="Y54" s="254"/>
      <c r="Z54" s="255" t="s">
        <v>138</v>
      </c>
      <c r="AA54" s="256"/>
      <c r="AB54" s="8"/>
      <c r="AC54" s="258" t="s">
        <v>139</v>
      </c>
      <c r="AD54" s="259"/>
      <c r="AE54" s="260" t="s">
        <v>140</v>
      </c>
      <c r="AF54" s="261"/>
      <c r="AG54" s="8"/>
      <c r="AH54" s="253" t="s">
        <v>141</v>
      </c>
      <c r="AI54" s="254"/>
      <c r="AJ54" s="255" t="s">
        <v>142</v>
      </c>
      <c r="AK54" s="256"/>
      <c r="AL54" s="8"/>
      <c r="AM54" s="258" t="s">
        <v>143</v>
      </c>
      <c r="AN54" s="259"/>
      <c r="AO54" s="260" t="s">
        <v>144</v>
      </c>
      <c r="AP54" s="261"/>
      <c r="AR54" s="253" t="s">
        <v>145</v>
      </c>
      <c r="AS54" s="254"/>
      <c r="AT54" s="255" t="s">
        <v>146</v>
      </c>
      <c r="AU54" s="256"/>
      <c r="AV54" s="4"/>
      <c r="AW54" s="258" t="s">
        <v>147</v>
      </c>
      <c r="AX54" s="259"/>
      <c r="AY54" s="260" t="s">
        <v>148</v>
      </c>
      <c r="AZ54" s="261"/>
      <c r="BA54" s="8"/>
      <c r="BB54" s="253" t="s">
        <v>149</v>
      </c>
      <c r="BC54" s="254"/>
      <c r="BD54" s="255" t="s">
        <v>150</v>
      </c>
      <c r="BE54" s="256"/>
      <c r="BF54" s="4"/>
      <c r="BG54" s="258" t="s">
        <v>151</v>
      </c>
      <c r="BH54" s="259"/>
      <c r="BI54" s="260" t="s">
        <v>152</v>
      </c>
      <c r="BJ54" s="261"/>
      <c r="BK54" s="4"/>
      <c r="BL54" s="253" t="s">
        <v>153</v>
      </c>
      <c r="BM54" s="254"/>
      <c r="BN54" s="255" t="s">
        <v>154</v>
      </c>
      <c r="BO54" s="256"/>
      <c r="BP54" s="4"/>
      <c r="BQ54" s="258" t="s">
        <v>155</v>
      </c>
      <c r="BR54" s="259"/>
      <c r="BS54" s="260" t="s">
        <v>156</v>
      </c>
      <c r="BT54" s="261"/>
      <c r="BU54" s="8"/>
      <c r="BV54" s="253" t="s">
        <v>157</v>
      </c>
      <c r="BW54" s="254"/>
      <c r="BX54" s="255" t="s">
        <v>158</v>
      </c>
      <c r="BY54" s="256"/>
      <c r="CA54" s="46" t="s">
        <v>16</v>
      </c>
      <c r="CC54" s="136" t="s">
        <v>71</v>
      </c>
      <c r="CE54" s="60">
        <f t="shared" si="71"/>
        <v>0.51</v>
      </c>
      <c r="CF54" s="61">
        <f t="shared" si="72"/>
        <v>-48.722664708100552</v>
      </c>
      <c r="CG54" s="62">
        <f t="shared" si="34"/>
        <v>6.1302317789588443</v>
      </c>
      <c r="CH54" s="63"/>
      <c r="CI54" s="11">
        <f t="shared" si="35"/>
        <v>-206.91507744340703</v>
      </c>
      <c r="CJ54" s="62">
        <f t="shared" si="210"/>
        <v>-3.6113493734065036</v>
      </c>
      <c r="CK54" s="138">
        <f t="shared" si="36"/>
        <v>-5.8113051995682944E-5</v>
      </c>
    </row>
    <row r="55" spans="2:89" ht="18.600000000000001" customHeight="1" thickTop="1" thickBot="1">
      <c r="D55" s="29">
        <v>0</v>
      </c>
      <c r="E55" s="33">
        <v>0</v>
      </c>
      <c r="F55" s="31">
        <v>1</v>
      </c>
      <c r="G55" s="32">
        <v>0</v>
      </c>
      <c r="I55" s="29">
        <v>0</v>
      </c>
      <c r="J55" s="33">
        <f t="shared" ref="J55" si="245">IF(0=(1-$J$8*$K$8*$B52^2),10^14,$B52*$J$8/(1-$J$8*$K$8*$B52^2))</f>
        <v>1.5349939020709016</v>
      </c>
      <c r="K55" s="31">
        <v>1</v>
      </c>
      <c r="L55" s="32">
        <v>0</v>
      </c>
      <c r="N55" s="29">
        <f t="shared" ref="N55" si="246">D55*I52+F55*I55-E55*J52-G55*J55</f>
        <v>0</v>
      </c>
      <c r="O55" s="33">
        <f t="shared" ref="O55" si="247">(D55*J52+E55*I52+F55*J55+G55*I55)</f>
        <v>1.5349939020709016</v>
      </c>
      <c r="P55" s="31">
        <f t="shared" ref="P55" si="248">D55*K52+F55*K55-E55*L52-G55*L55</f>
        <v>1</v>
      </c>
      <c r="Q55" s="32">
        <f t="shared" ref="Q55" si="249">(D55*L52+E55*K52+F55*L55+G55*K55)</f>
        <v>0</v>
      </c>
      <c r="S55" s="29">
        <v>0</v>
      </c>
      <c r="T55" s="33">
        <v>0</v>
      </c>
      <c r="U55" s="31">
        <v>1</v>
      </c>
      <c r="V55" s="32">
        <v>0</v>
      </c>
      <c r="X55" s="29">
        <f t="shared" ref="X55" si="250">N55*S52+P55*S55-O55*T52-Q55*T55</f>
        <v>0</v>
      </c>
      <c r="Y55" s="33">
        <f t="shared" ref="Y55" si="251">(N55*T52+O55*S52+P55*T55+Q55*S55)</f>
        <v>1.5349939020709016</v>
      </c>
      <c r="Z55" s="31">
        <f t="shared" ref="Z55" si="252">N55*U52+P55*U55-O55*V52-Q55*V55</f>
        <v>13.28541963234334</v>
      </c>
      <c r="AA55" s="32">
        <f t="shared" ref="AA55" si="253">(N55*V52+O55*U52+P55*V55+Q55*U55)</f>
        <v>0</v>
      </c>
      <c r="AB55" s="8"/>
      <c r="AC55" s="29">
        <v>0</v>
      </c>
      <c r="AD55" s="33">
        <f t="shared" ref="AD55" si="254">IF(0=(1-$AD$8*$AE$8*$B52^2),10^14,$B52*$AD$8/(1-$AD$8*$AE$8*$B52^2))</f>
        <v>0.28078745802299526</v>
      </c>
      <c r="AE55" s="31">
        <v>1</v>
      </c>
      <c r="AF55" s="32">
        <v>0</v>
      </c>
      <c r="AH55" s="29">
        <f t="shared" ref="AH55" si="255">X55*AC52+Z55*AC55-Y55*AD52-AA55*AD55</f>
        <v>0</v>
      </c>
      <c r="AI55" s="33">
        <f t="shared" ref="AI55" si="256">(X55*AD52+Y55*AC52+Z55*AD55+AA55*AC55)</f>
        <v>5.2653731094053846</v>
      </c>
      <c r="AJ55" s="31">
        <f t="shared" ref="AJ55" si="257">X55*AE52+Z55*AE55-Y55*AF52-AA55*AF55</f>
        <v>13.28541963234334</v>
      </c>
      <c r="AK55" s="32">
        <f t="shared" ref="AK55" si="258">(X55*AF52+Y55*AE52+Z55*AF55+AA55*AE55)</f>
        <v>0</v>
      </c>
      <c r="AL55" s="8"/>
      <c r="AM55" s="29">
        <v>0</v>
      </c>
      <c r="AN55" s="33">
        <v>0</v>
      </c>
      <c r="AO55" s="31">
        <v>1</v>
      </c>
      <c r="AP55" s="32">
        <v>0</v>
      </c>
      <c r="AR55" s="29">
        <f t="shared" ref="AR55" si="259">AH55*AM52+AJ55*AM55-AI55*AN52-AK55*AN55</f>
        <v>0</v>
      </c>
      <c r="AS55" s="33">
        <f t="shared" ref="AS55" si="260">(AH55*AN52+AI55*AM52+AJ55*AN55+AK55*AM55)</f>
        <v>5.2653731094053846</v>
      </c>
      <c r="AT55" s="31">
        <f t="shared" ref="AT55" si="261">AH55*AO52+AJ55*AO55-AI55*AP52-AK55*AP55</f>
        <v>51.394544769122824</v>
      </c>
      <c r="AU55" s="32">
        <f t="shared" ref="AU55" si="262">(AH55*AP52+AI55*AO52+AJ55*AP55+AK55*AO55)</f>
        <v>0</v>
      </c>
      <c r="AV55" s="8"/>
      <c r="AW55" s="29">
        <v>0</v>
      </c>
      <c r="AX55" s="33">
        <f t="shared" ref="AX55" si="263">IF(0=(1-$AX$8*$AY$8*$B52^2),10^14,$B52*$AX$8/(1-$AX$8*$AY$8*$B52^2))</f>
        <v>0.35442307745148749</v>
      </c>
      <c r="AY55" s="31">
        <v>1</v>
      </c>
      <c r="AZ55" s="32">
        <v>0</v>
      </c>
      <c r="BB55" s="29">
        <f t="shared" ref="BB55" si="264">AR55*AW52+AT55*AW55-AS55*AX52-AU55*AX55</f>
        <v>0</v>
      </c>
      <c r="BC55" s="33">
        <f t="shared" ref="BC55" si="265">(AR55*AX52+AS55*AW52+AT55*AX55+AU55*AW55)</f>
        <v>23.480785830696146</v>
      </c>
      <c r="BD55" s="31">
        <f t="shared" ref="BD55" si="266">AR55*AY52+AT55*AY55-AS55*AZ52-AU55*AZ55</f>
        <v>51.394544769122824</v>
      </c>
      <c r="BE55" s="32">
        <f t="shared" ref="BE55" si="267">(AR55*AZ52+AS55*AY52+AT55*AZ55+AU55*AY55)</f>
        <v>0</v>
      </c>
      <c r="BF55" s="8"/>
      <c r="BG55" s="29">
        <v>0</v>
      </c>
      <c r="BH55" s="33">
        <v>0</v>
      </c>
      <c r="BI55" s="31">
        <v>1</v>
      </c>
      <c r="BJ55" s="32">
        <v>0</v>
      </c>
      <c r="BL55" s="29">
        <f t="shared" ref="BL55" si="268">BB55*BG52+BD55*BG55-BC55*BH52-BE55*BH55</f>
        <v>0</v>
      </c>
      <c r="BM55" s="33">
        <f t="shared" ref="BM55" si="269">(BB55*BH52+BC55*BG52+BD55*BH55+BE55*BG55)</f>
        <v>23.480785830696146</v>
      </c>
      <c r="BN55" s="31">
        <f t="shared" ref="BN55" si="270">BB55*BI52+BD55*BI55-BC55*BJ52-BE55*BJ55</f>
        <v>111.15167715913009</v>
      </c>
      <c r="BO55" s="32">
        <f t="shared" ref="BO55" si="271">(BB55*BJ52+BC55*BI52+BD55*BJ55+BE55*BI55)</f>
        <v>0</v>
      </c>
      <c r="BP55" s="8"/>
      <c r="BQ55" s="19">
        <f t="shared" ref="BQ55:BQ118" si="272">1/$BR$8</f>
        <v>1</v>
      </c>
      <c r="BR55" s="47">
        <v>0</v>
      </c>
      <c r="BS55" s="48">
        <v>1</v>
      </c>
      <c r="BT55" s="49">
        <v>0</v>
      </c>
      <c r="BV55" s="29">
        <f t="shared" ref="BV55" si="273">BL55*BQ52+BN55*BQ55-BM55*BR52-BO55*BR55</f>
        <v>111.15167715913009</v>
      </c>
      <c r="BW55" s="33">
        <f t="shared" ref="BW55" si="274">(BL55*BR52+BM55*BQ52+BN55*BR55+BO55*BQ55)</f>
        <v>23.480785830696146</v>
      </c>
      <c r="BX55" s="31">
        <f t="shared" ref="BX55" si="275">BL55*BS52+BN55*BS55-BM55*BT52-BO55*BT55</f>
        <v>111.15167715913009</v>
      </c>
      <c r="BY55" s="32">
        <f t="shared" ref="BY55" si="276">(BL55*BT52+BM55*BS52+BN55*BT55+BO55*BS55)</f>
        <v>0</v>
      </c>
      <c r="CA55" s="50">
        <f t="shared" ref="CA55" si="277">(180/PI())*ATAN(-1*(BW52+BW55)/(BV52+BV55))</f>
        <v>66.141513582257872</v>
      </c>
      <c r="CC55" s="137">
        <f t="shared" ref="CC55" si="278">20*LOG(((1-(10^(CA52/20)^2)*(1-((1-CC52)/(1+CC52))^2))^0.5))</f>
        <v>-3.312500583097167E-5</v>
      </c>
      <c r="CE55" s="60">
        <f t="shared" si="71"/>
        <v>0.52</v>
      </c>
      <c r="CF55" s="61">
        <f t="shared" si="72"/>
        <v>-48.41446921906681</v>
      </c>
      <c r="CG55" s="62">
        <f t="shared" si="34"/>
        <v>4.0610810045247723</v>
      </c>
      <c r="CH55" s="63"/>
      <c r="CI55" s="11">
        <f t="shared" si="35"/>
        <v>-210.22791106305644</v>
      </c>
      <c r="CJ55" s="62">
        <f t="shared" si="210"/>
        <v>-3.6691692276401473</v>
      </c>
      <c r="CK55" s="138">
        <f t="shared" si="36"/>
        <v>-6.2487658252436337E-5</v>
      </c>
    </row>
    <row r="56" spans="2:89" ht="18.600000000000001" customHeight="1">
      <c r="CC56" s="42"/>
      <c r="CE56" s="60">
        <f t="shared" si="71"/>
        <v>0.53</v>
      </c>
      <c r="CF56" s="61">
        <f t="shared" si="72"/>
        <v>-48.229239526809465</v>
      </c>
      <c r="CG56" s="62">
        <f t="shared" si="34"/>
        <v>1.9588018938942062</v>
      </c>
      <c r="CH56" s="63"/>
      <c r="CI56" s="11">
        <f t="shared" si="35"/>
        <v>-213.71710130245702</v>
      </c>
      <c r="CJ56" s="62">
        <f t="shared" si="210"/>
        <v>-3.7300670855461369</v>
      </c>
      <c r="CK56" s="138">
        <f t="shared" si="36"/>
        <v>-6.5273466512626215E-5</v>
      </c>
    </row>
    <row r="57" spans="2:89" ht="18.600000000000001" customHeight="1" thickBot="1">
      <c r="E57" s="22" t="s">
        <v>4</v>
      </c>
      <c r="J57" s="22" t="s">
        <v>5</v>
      </c>
      <c r="O57" s="22" t="s">
        <v>6</v>
      </c>
      <c r="T57" s="22" t="s">
        <v>7</v>
      </c>
      <c r="Y57" s="22" t="s">
        <v>8</v>
      </c>
      <c r="AD57" s="22" t="s">
        <v>65</v>
      </c>
      <c r="AI57" s="22" t="s">
        <v>9</v>
      </c>
      <c r="AN57" s="22" t="s">
        <v>66</v>
      </c>
      <c r="AS57" s="22" t="s">
        <v>51</v>
      </c>
      <c r="AX57" s="22" t="s">
        <v>67</v>
      </c>
      <c r="BC57" s="22" t="s">
        <v>52</v>
      </c>
      <c r="BH57" s="22" t="s">
        <v>68</v>
      </c>
      <c r="BM57" s="22" t="s">
        <v>63</v>
      </c>
      <c r="BQ57" s="23" t="s">
        <v>69</v>
      </c>
      <c r="BR57" s="23"/>
      <c r="BS57" s="24"/>
      <c r="BT57" s="24"/>
      <c r="BU57" s="24"/>
      <c r="BW57" s="22" t="s">
        <v>64</v>
      </c>
      <c r="CE57" s="60">
        <f t="shared" si="71"/>
        <v>0.54</v>
      </c>
      <c r="CF57" s="61">
        <f t="shared" si="72"/>
        <v>-48.170506321447249</v>
      </c>
      <c r="CG57" s="62">
        <f t="shared" si="34"/>
        <v>-0.17836911913036557</v>
      </c>
      <c r="CH57" s="63"/>
      <c r="CI57" s="11">
        <f t="shared" si="35"/>
        <v>-217.39520022028009</v>
      </c>
      <c r="CJ57" s="62">
        <f t="shared" si="210"/>
        <v>-3.7942620218761891</v>
      </c>
      <c r="CK57" s="138">
        <f t="shared" si="36"/>
        <v>-6.6181397886718943E-5</v>
      </c>
    </row>
    <row r="58" spans="2:89" ht="18.600000000000001" customHeight="1" thickBot="1">
      <c r="B58" s="21"/>
      <c r="D58" s="249" t="s">
        <v>103</v>
      </c>
      <c r="E58" s="250"/>
      <c r="F58" s="251" t="s">
        <v>104</v>
      </c>
      <c r="G58" s="252"/>
      <c r="H58" s="229"/>
      <c r="I58" s="253" t="s">
        <v>11</v>
      </c>
      <c r="J58" s="254"/>
      <c r="K58" s="255" t="s">
        <v>12</v>
      </c>
      <c r="L58" s="256"/>
      <c r="M58" s="24"/>
      <c r="N58" s="253" t="s">
        <v>105</v>
      </c>
      <c r="O58" s="254"/>
      <c r="P58" s="255" t="s">
        <v>106</v>
      </c>
      <c r="Q58" s="256"/>
      <c r="R58" s="24"/>
      <c r="S58" s="249" t="s">
        <v>107</v>
      </c>
      <c r="T58" s="250"/>
      <c r="U58" s="251" t="s">
        <v>108</v>
      </c>
      <c r="V58" s="252"/>
      <c r="W58" s="8"/>
      <c r="X58" s="253" t="s">
        <v>109</v>
      </c>
      <c r="Y58" s="254"/>
      <c r="Z58" s="255" t="s">
        <v>110</v>
      </c>
      <c r="AA58" s="256"/>
      <c r="AB58" s="8"/>
      <c r="AC58" s="253" t="s">
        <v>111</v>
      </c>
      <c r="AD58" s="254"/>
      <c r="AE58" s="255" t="s">
        <v>14</v>
      </c>
      <c r="AF58" s="256"/>
      <c r="AG58" s="8"/>
      <c r="AH58" s="253" t="s">
        <v>112</v>
      </c>
      <c r="AI58" s="254"/>
      <c r="AJ58" s="255" t="s">
        <v>113</v>
      </c>
      <c r="AK58" s="256"/>
      <c r="AL58" s="8"/>
      <c r="AM58" s="249" t="s">
        <v>114</v>
      </c>
      <c r="AN58" s="250"/>
      <c r="AO58" s="251" t="s">
        <v>115</v>
      </c>
      <c r="AP58" s="252"/>
      <c r="AQ58" s="24"/>
      <c r="AR58" s="253" t="s">
        <v>116</v>
      </c>
      <c r="AS58" s="254"/>
      <c r="AT58" s="255" t="s">
        <v>13</v>
      </c>
      <c r="AU58" s="256"/>
      <c r="AV58" s="4"/>
      <c r="AW58" s="253" t="s">
        <v>117</v>
      </c>
      <c r="AX58" s="254"/>
      <c r="AY58" s="255" t="s">
        <v>118</v>
      </c>
      <c r="AZ58" s="256"/>
      <c r="BA58" s="8"/>
      <c r="BB58" s="253" t="s">
        <v>119</v>
      </c>
      <c r="BC58" s="254"/>
      <c r="BD58" s="255" t="s">
        <v>120</v>
      </c>
      <c r="BE58" s="256"/>
      <c r="BF58" s="4"/>
      <c r="BG58" s="249" t="s">
        <v>121</v>
      </c>
      <c r="BH58" s="250"/>
      <c r="BI58" s="251" t="s">
        <v>122</v>
      </c>
      <c r="BJ58" s="252"/>
      <c r="BK58" s="4"/>
      <c r="BL58" s="253" t="s">
        <v>123</v>
      </c>
      <c r="BM58" s="254"/>
      <c r="BN58" s="255" t="s">
        <v>124</v>
      </c>
      <c r="BO58" s="256"/>
      <c r="BP58" s="4"/>
      <c r="BQ58" s="253" t="s">
        <v>125</v>
      </c>
      <c r="BR58" s="254"/>
      <c r="BS58" s="255" t="s">
        <v>126</v>
      </c>
      <c r="BT58" s="256"/>
      <c r="BU58" s="8"/>
      <c r="BV58" s="253" t="s">
        <v>127</v>
      </c>
      <c r="BW58" s="254"/>
      <c r="BX58" s="255" t="s">
        <v>128</v>
      </c>
      <c r="BY58" s="256"/>
      <c r="CA58" s="27" t="s">
        <v>15</v>
      </c>
      <c r="CC58" s="133" t="s">
        <v>70</v>
      </c>
      <c r="CE58" s="60">
        <f t="shared" si="71"/>
        <v>0.55000000000000004</v>
      </c>
      <c r="CF58" s="61">
        <f t="shared" si="72"/>
        <v>-48.246438990014077</v>
      </c>
      <c r="CG58" s="62">
        <f t="shared" si="34"/>
        <v>-2.3523211213331683</v>
      </c>
      <c r="CH58" s="63"/>
      <c r="CI58" s="11">
        <f t="shared" ref="CI58:CI62" si="279">(CG59-CG58)/(CE59-CE58)</f>
        <v>-221.27602561336849</v>
      </c>
      <c r="CJ58" s="62">
        <f t="shared" si="210"/>
        <v>-3.861995202680585</v>
      </c>
      <c r="CK58" s="138">
        <f t="shared" si="36"/>
        <v>-6.5007065992303198E-5</v>
      </c>
    </row>
    <row r="59" spans="2:89" ht="18.600000000000001" customHeight="1" thickTop="1" thickBot="1">
      <c r="B59" s="51">
        <v>0.18</v>
      </c>
      <c r="D59" s="29">
        <v>1</v>
      </c>
      <c r="E59" s="30">
        <v>0</v>
      </c>
      <c r="F59" s="31">
        <v>0</v>
      </c>
      <c r="G59" s="32">
        <f t="shared" ref="G59:G122" si="280">-1/($E$8*$B59)</f>
        <v>-3.6621111111111113</v>
      </c>
      <c r="I59" s="29">
        <v>1</v>
      </c>
      <c r="J59" s="33">
        <v>0</v>
      </c>
      <c r="K59" s="31">
        <v>0</v>
      </c>
      <c r="L59" s="32">
        <v>0</v>
      </c>
      <c r="N59" s="29">
        <f t="shared" ref="N59" si="281">D59*I59+F59*I62-E59*J59-G59*J62</f>
        <v>7.6780403345589283</v>
      </c>
      <c r="O59" s="33">
        <f t="shared" ref="O59" si="282">(D59*J59+E59*I59+F59*J62+G59*I62)</f>
        <v>0</v>
      </c>
      <c r="P59" s="31">
        <f t="shared" ref="P59" si="283">D59*K59+F59*K62-E59*L59-G59*L62</f>
        <v>0</v>
      </c>
      <c r="Q59" s="32">
        <f t="shared" ref="Q59" si="284">(D59*L59+E59*K59+F59*L62+G59*K62)</f>
        <v>-3.6621111111111113</v>
      </c>
      <c r="S59" s="29">
        <v>1</v>
      </c>
      <c r="T59" s="30">
        <v>0</v>
      </c>
      <c r="U59" s="31">
        <v>0</v>
      </c>
      <c r="V59" s="32">
        <f t="shared" ref="V59:V122" si="285">-1/($T$8*$B59)</f>
        <v>-7.1142777777777777</v>
      </c>
      <c r="X59" s="29">
        <f t="shared" ref="X59" si="286">N59*S59+P59*S62-O59*T59-Q59*T62</f>
        <v>7.6780403345589283</v>
      </c>
      <c r="Y59" s="33">
        <f t="shared" ref="Y59" si="287">(N59*T59+O59*S59+P59*T62+Q59*S62)</f>
        <v>0</v>
      </c>
      <c r="Z59" s="31">
        <f t="shared" ref="Z59" si="288">N59*U59+P59*U62-O59*V59-Q59*V62</f>
        <v>0</v>
      </c>
      <c r="AA59" s="32">
        <f t="shared" ref="AA59" si="289">(N59*V59+O59*U59+P59*V62+Q59*U62)</f>
        <v>-58.285822840145144</v>
      </c>
      <c r="AB59" s="8"/>
      <c r="AC59" s="29">
        <v>1</v>
      </c>
      <c r="AD59" s="33">
        <v>0</v>
      </c>
      <c r="AE59" s="31">
        <v>0</v>
      </c>
      <c r="AF59" s="32">
        <v>0</v>
      </c>
      <c r="AH59" s="29">
        <f t="shared" ref="AH59" si="290">X59*AC59+Z59*AC62-Y59*AD59-AA59*AD62</f>
        <v>26.323372584331032</v>
      </c>
      <c r="AI59" s="33">
        <f t="shared" ref="AI59" si="291">(X59*AD59+Y59*AC59+Z59*AD62+AA59*AC62)</f>
        <v>0</v>
      </c>
      <c r="AJ59" s="31">
        <f t="shared" ref="AJ59" si="292">X59*AE59+Z59*AE62-Y59*AF59-AA59*AF62</f>
        <v>0</v>
      </c>
      <c r="AK59" s="32">
        <f t="shared" ref="AK59" si="293">(X59*AF59+Y59*AE59+Z59*AF62+AA59*AE62)</f>
        <v>-58.285822840145144</v>
      </c>
      <c r="AL59" s="8"/>
      <c r="AM59" s="29">
        <v>1</v>
      </c>
      <c r="AN59" s="30">
        <v>0</v>
      </c>
      <c r="AO59" s="31">
        <v>0</v>
      </c>
      <c r="AP59" s="32">
        <f t="shared" ref="AP59:AP122" si="294">-1/($AN$8*$B59)</f>
        <v>-6.4334999999999996</v>
      </c>
      <c r="AR59" s="29">
        <f t="shared" ref="AR59" si="295">AH59*AM59+AJ59*AM62-AI59*AN59-AK59*AN62</f>
        <v>26.323372584331032</v>
      </c>
      <c r="AS59" s="33">
        <f t="shared" ref="AS59" si="296">(AH59*AN59+AI59*AM59+AJ59*AN62+AK59*AM62)</f>
        <v>0</v>
      </c>
      <c r="AT59" s="31">
        <f t="shared" ref="AT59" si="297">AH59*AO59+AJ59*AO62-AI59*AP59-AK59*AP62</f>
        <v>0</v>
      </c>
      <c r="AU59" s="32">
        <f t="shared" ref="AU59" si="298">(AH59*AP59+AI59*AO59+AJ59*AP62+AK59*AO62)</f>
        <v>-227.63724036143884</v>
      </c>
      <c r="AV59" s="8"/>
      <c r="AW59" s="29">
        <v>1</v>
      </c>
      <c r="AX59" s="33">
        <v>0</v>
      </c>
      <c r="AY59" s="31">
        <v>0</v>
      </c>
      <c r="AZ59" s="32">
        <v>0</v>
      </c>
      <c r="BB59" s="29">
        <f t="shared" ref="BB59" si="299">AR59*AW59+AT59*AW62-AS59*AX59-AU59*AX62</f>
        <v>118.69222312914275</v>
      </c>
      <c r="BC59" s="33">
        <f t="shared" ref="BC59" si="300">(AR59*AX59+AS59*AW59+AT59*AX62+AU59*AW62)</f>
        <v>0</v>
      </c>
      <c r="BD59" s="31">
        <f t="shared" ref="BD59" si="301">AR59*AY59+AT59*AY62-AS59*AZ59-AU59*AZ62</f>
        <v>0</v>
      </c>
      <c r="BE59" s="32">
        <f t="shared" ref="BE59" si="302">(AR59*AZ59+AS59*AY59+AT59*AZ62+AU59*AY62)</f>
        <v>-227.63724036143884</v>
      </c>
      <c r="BF59" s="8"/>
      <c r="BG59" s="29">
        <v>1</v>
      </c>
      <c r="BH59" s="30">
        <v>0</v>
      </c>
      <c r="BI59" s="31">
        <v>0</v>
      </c>
      <c r="BJ59" s="32">
        <f t="shared" ref="BJ59:BJ122" si="303">-1/($BH$8*$B59)</f>
        <v>-2.2621666666666664</v>
      </c>
      <c r="BL59" s="29">
        <f t="shared" ref="BL59" si="304">BB59*BG59+BD59*BG62-BC59*BH59-BE59*BH62</f>
        <v>118.69222312914275</v>
      </c>
      <c r="BM59" s="33">
        <f t="shared" ref="BM59" si="305">(BB59*BH59+BC59*BG59+BD59*BH62+BE59*BG62)</f>
        <v>0</v>
      </c>
      <c r="BN59" s="31">
        <f t="shared" ref="BN59" si="306">BB59*BI59+BD59*BI62-BC59*BJ59-BE59*BJ62</f>
        <v>0</v>
      </c>
      <c r="BO59" s="32">
        <f t="shared" ref="BO59" si="307">(BB59*BJ59+BC59*BI59+BD59*BJ62+BE59*BI62)</f>
        <v>-496.13883111674789</v>
      </c>
      <c r="BP59" s="8"/>
      <c r="BQ59" s="34">
        <v>1</v>
      </c>
      <c r="BR59" s="35">
        <v>0</v>
      </c>
      <c r="BS59" s="11">
        <v>0</v>
      </c>
      <c r="BT59" s="36">
        <v>0</v>
      </c>
      <c r="BV59" s="29">
        <f t="shared" ref="BV59" si="308">BL59*BQ59+BN59*BQ62-BM59*BR59-BO59*BR62</f>
        <v>118.69222312914275</v>
      </c>
      <c r="BW59" s="33">
        <f t="shared" ref="BW59" si="309">(BL59*BR59+BM59*BQ59+BN59*BR62+BO59*BQ62)</f>
        <v>-496.13883111674789</v>
      </c>
      <c r="BX59" s="31">
        <f t="shared" ref="BX59" si="310">BL59*BS59+BN59*BS62-BM59*BT59-BO59*BT62</f>
        <v>0</v>
      </c>
      <c r="BY59" s="32">
        <f t="shared" ref="BY59" si="311">(BL59*BT59+BM59*BS59+BN59*BT62+BO59*BS62)</f>
        <v>-496.13883111674789</v>
      </c>
      <c r="CA59" s="37">
        <f t="shared" ref="CA59" si="312">20*LOG(((1+$BR$8)/$BR$8)/((BV59+BV62)^2+(BW59+BW62)^2)^0.5)</f>
        <v>-48.374898663999076</v>
      </c>
      <c r="CC59" s="134">
        <f t="shared" ref="CC59" si="313">((BV59^2+BW59^2)^0.5)/((BV62^2+BW62^2)^0.5)</f>
        <v>4.1800669247896662</v>
      </c>
      <c r="CE59" s="60">
        <f t="shared" si="71"/>
        <v>0.56000000000000005</v>
      </c>
      <c r="CF59" s="61">
        <f t="shared" si="72"/>
        <v>-48.470831876627699</v>
      </c>
      <c r="CG59" s="62">
        <f t="shared" si="34"/>
        <v>-4.5650813774668553</v>
      </c>
      <c r="CH59" s="63"/>
      <c r="CI59" s="11">
        <f t="shared" si="279"/>
        <v>-225.37482206812285</v>
      </c>
      <c r="CJ59" s="62">
        <f t="shared" si="210"/>
        <v>-3.9335326961851194</v>
      </c>
      <c r="CK59" s="138">
        <f t="shared" si="36"/>
        <v>-6.1661442624826864E-5</v>
      </c>
    </row>
    <row r="60" spans="2:89" ht="18.600000000000001" customHeight="1" thickBot="1">
      <c r="D60" s="39"/>
      <c r="G60" s="40"/>
      <c r="I60" s="39"/>
      <c r="L60" s="40"/>
      <c r="N60" s="39"/>
      <c r="Q60" s="40"/>
      <c r="S60" s="39"/>
      <c r="V60" s="40"/>
      <c r="X60" s="39"/>
      <c r="AA60" s="40"/>
      <c r="AC60" s="39"/>
      <c r="AF60" s="40"/>
      <c r="AH60" s="39"/>
      <c r="AK60" s="40"/>
      <c r="AM60" s="39"/>
      <c r="AP60" s="40"/>
      <c r="AR60" s="39"/>
      <c r="AU60" s="40"/>
      <c r="AW60" s="39"/>
      <c r="AZ60" s="40"/>
      <c r="BB60" s="39"/>
      <c r="BE60" s="40"/>
      <c r="BG60" s="39"/>
      <c r="BJ60" s="40"/>
      <c r="BL60" s="39"/>
      <c r="BO60" s="40"/>
      <c r="BQ60" s="34"/>
      <c r="BR60" s="11"/>
      <c r="BS60" s="11"/>
      <c r="BT60" s="41"/>
      <c r="BV60" s="39"/>
      <c r="BY60" s="40"/>
      <c r="CC60" s="135"/>
      <c r="CE60" s="60">
        <f t="shared" si="71"/>
        <v>0.56999999999999995</v>
      </c>
      <c r="CF60" s="61">
        <f t="shared" si="72"/>
        <v>-48.86502025432732</v>
      </c>
      <c r="CG60" s="62">
        <f t="shared" si="34"/>
        <v>-6.8188295981480609</v>
      </c>
      <c r="CH60" s="63"/>
      <c r="CI60" s="11">
        <f t="shared" si="279"/>
        <v>-229.70844850551592</v>
      </c>
      <c r="CJ60" s="62">
        <f t="shared" si="210"/>
        <v>-4.0091687460691006</v>
      </c>
      <c r="CK60" s="138">
        <f t="shared" si="36"/>
        <v>-5.6200596116690201E-5</v>
      </c>
    </row>
    <row r="61" spans="2:89" ht="18.600000000000001" customHeight="1" thickBot="1">
      <c r="D61" s="258" t="s">
        <v>129</v>
      </c>
      <c r="E61" s="259"/>
      <c r="F61" s="260" t="s">
        <v>130</v>
      </c>
      <c r="G61" s="261"/>
      <c r="H61" s="229"/>
      <c r="I61" s="258" t="s">
        <v>131</v>
      </c>
      <c r="J61" s="259"/>
      <c r="K61" s="260" t="s">
        <v>132</v>
      </c>
      <c r="L61" s="261"/>
      <c r="N61" s="253" t="s">
        <v>133</v>
      </c>
      <c r="O61" s="254"/>
      <c r="P61" s="255" t="s">
        <v>134</v>
      </c>
      <c r="Q61" s="256"/>
      <c r="S61" s="258" t="s">
        <v>135</v>
      </c>
      <c r="T61" s="259"/>
      <c r="U61" s="260" t="s">
        <v>136</v>
      </c>
      <c r="V61" s="261"/>
      <c r="W61" s="8"/>
      <c r="X61" s="253" t="s">
        <v>137</v>
      </c>
      <c r="Y61" s="254"/>
      <c r="Z61" s="255" t="s">
        <v>138</v>
      </c>
      <c r="AA61" s="256"/>
      <c r="AB61" s="8"/>
      <c r="AC61" s="258" t="s">
        <v>139</v>
      </c>
      <c r="AD61" s="259"/>
      <c r="AE61" s="260" t="s">
        <v>140</v>
      </c>
      <c r="AF61" s="261"/>
      <c r="AG61" s="8"/>
      <c r="AH61" s="253" t="s">
        <v>141</v>
      </c>
      <c r="AI61" s="254"/>
      <c r="AJ61" s="255" t="s">
        <v>142</v>
      </c>
      <c r="AK61" s="256"/>
      <c r="AL61" s="8"/>
      <c r="AM61" s="258" t="s">
        <v>143</v>
      </c>
      <c r="AN61" s="259"/>
      <c r="AO61" s="260" t="s">
        <v>144</v>
      </c>
      <c r="AP61" s="261"/>
      <c r="AR61" s="253" t="s">
        <v>145</v>
      </c>
      <c r="AS61" s="254"/>
      <c r="AT61" s="255" t="s">
        <v>146</v>
      </c>
      <c r="AU61" s="256"/>
      <c r="AV61" s="4"/>
      <c r="AW61" s="258" t="s">
        <v>147</v>
      </c>
      <c r="AX61" s="259"/>
      <c r="AY61" s="260" t="s">
        <v>148</v>
      </c>
      <c r="AZ61" s="261"/>
      <c r="BA61" s="8"/>
      <c r="BB61" s="253" t="s">
        <v>149</v>
      </c>
      <c r="BC61" s="254"/>
      <c r="BD61" s="255" t="s">
        <v>150</v>
      </c>
      <c r="BE61" s="256"/>
      <c r="BF61" s="4"/>
      <c r="BG61" s="258" t="s">
        <v>151</v>
      </c>
      <c r="BH61" s="259"/>
      <c r="BI61" s="260" t="s">
        <v>152</v>
      </c>
      <c r="BJ61" s="261"/>
      <c r="BK61" s="4"/>
      <c r="BL61" s="253" t="s">
        <v>153</v>
      </c>
      <c r="BM61" s="254"/>
      <c r="BN61" s="255" t="s">
        <v>154</v>
      </c>
      <c r="BO61" s="256"/>
      <c r="BP61" s="4"/>
      <c r="BQ61" s="258" t="s">
        <v>155</v>
      </c>
      <c r="BR61" s="259"/>
      <c r="BS61" s="260" t="s">
        <v>156</v>
      </c>
      <c r="BT61" s="261"/>
      <c r="BU61" s="8"/>
      <c r="BV61" s="253" t="s">
        <v>157</v>
      </c>
      <c r="BW61" s="254"/>
      <c r="BX61" s="255" t="s">
        <v>158</v>
      </c>
      <c r="BY61" s="256"/>
      <c r="CA61" s="46" t="s">
        <v>16</v>
      </c>
      <c r="CC61" s="136" t="s">
        <v>71</v>
      </c>
      <c r="CE61" s="60">
        <f t="shared" si="71"/>
        <v>0.57999999999999996</v>
      </c>
      <c r="CF61" s="61">
        <f t="shared" si="72"/>
        <v>-49.461389294711786</v>
      </c>
      <c r="CG61" s="62">
        <f t="shared" si="34"/>
        <v>-9.1159140832032222</v>
      </c>
      <c r="CH61" s="63"/>
      <c r="CI61" s="11">
        <f t="shared" si="279"/>
        <v>-234.29559793207343</v>
      </c>
      <c r="CJ61" s="62">
        <f t="shared" si="210"/>
        <v>-4.0892296068434995</v>
      </c>
      <c r="CK61" s="138">
        <f t="shared" si="36"/>
        <v>-4.885162140060639E-5</v>
      </c>
    </row>
    <row r="62" spans="2:89" ht="18.600000000000001" customHeight="1" thickTop="1" thickBot="1">
      <c r="D62" s="29">
        <v>0</v>
      </c>
      <c r="E62" s="33">
        <v>0</v>
      </c>
      <c r="F62" s="31">
        <v>1</v>
      </c>
      <c r="G62" s="32">
        <v>0</v>
      </c>
      <c r="I62" s="29">
        <v>0</v>
      </c>
      <c r="J62" s="33">
        <f t="shared" ref="J62" si="314">IF(0=(1-$J$8*$K$8*$B59^2),10^14,$B59*$J$8/(1-$J$8*$K$8*$B59^2))</f>
        <v>1.8235493495260886</v>
      </c>
      <c r="K62" s="31">
        <v>1</v>
      </c>
      <c r="L62" s="32">
        <v>0</v>
      </c>
      <c r="N62" s="29">
        <f t="shared" ref="N62" si="315">D62*I59+F62*I62-E62*J59-G62*J62</f>
        <v>0</v>
      </c>
      <c r="O62" s="33">
        <f t="shared" ref="O62" si="316">(D62*J59+E62*I59+F62*J62+G62*I62)</f>
        <v>1.8235493495260886</v>
      </c>
      <c r="P62" s="31">
        <f t="shared" ref="P62" si="317">D62*K59+F62*K62-E62*L59-G62*L62</f>
        <v>1</v>
      </c>
      <c r="Q62" s="32">
        <f t="shared" ref="Q62" si="318">(D62*L59+E62*K59+F62*L62+G62*K62)</f>
        <v>0</v>
      </c>
      <c r="S62" s="29">
        <v>0</v>
      </c>
      <c r="T62" s="33">
        <v>0</v>
      </c>
      <c r="U62" s="31">
        <v>1</v>
      </c>
      <c r="V62" s="32">
        <v>0</v>
      </c>
      <c r="X62" s="29">
        <f t="shared" ref="X62" si="319">N62*S59+P62*S62-O62*T59-Q62*T62</f>
        <v>0</v>
      </c>
      <c r="Y62" s="33">
        <f t="shared" ref="Y62" si="320">(N62*T59+O62*S59+P62*T62+Q62*S62)</f>
        <v>1.8235493495260886</v>
      </c>
      <c r="Z62" s="31">
        <f t="shared" ref="Z62" si="321">N62*U59+P62*U62-O62*V59-Q62*V62</f>
        <v>13.973236614014574</v>
      </c>
      <c r="AA62" s="32">
        <f t="shared" ref="AA62" si="322">(N62*V59+O62*U59+P62*V62+Q62*U62)</f>
        <v>0</v>
      </c>
      <c r="AB62" s="8"/>
      <c r="AC62" s="29">
        <v>0</v>
      </c>
      <c r="AD62" s="33">
        <f t="shared" ref="AD62" si="323">IF(0=(1-$AD$8*$AE$8*$B59^2),10^14,$B59*$AD$8/(1-$AD$8*$AE$8*$B59^2))</f>
        <v>0.31989481045689006</v>
      </c>
      <c r="AE62" s="31">
        <v>1</v>
      </c>
      <c r="AF62" s="32">
        <v>0</v>
      </c>
      <c r="AH62" s="29">
        <f t="shared" ref="AH62" si="324">X62*AC59+Z62*AC62-Y62*AD59-AA62*AD62</f>
        <v>0</v>
      </c>
      <c r="AI62" s="33">
        <f t="shared" ref="AI62" si="325">(X62*AD59+Y62*AC59+Z62*AD62+AA62*AC62)</f>
        <v>6.2935152276355568</v>
      </c>
      <c r="AJ62" s="31">
        <f t="shared" ref="AJ62" si="326">X62*AE59+Z62*AE62-Y62*AF59-AA62*AF62</f>
        <v>13.973236614014574</v>
      </c>
      <c r="AK62" s="32">
        <f t="shared" ref="AK62" si="327">(X62*AF59+Y62*AE59+Z62*AF62+AA62*AE62)</f>
        <v>0</v>
      </c>
      <c r="AL62" s="8"/>
      <c r="AM62" s="29">
        <v>0</v>
      </c>
      <c r="AN62" s="33">
        <v>0</v>
      </c>
      <c r="AO62" s="31">
        <v>1</v>
      </c>
      <c r="AP62" s="32">
        <v>0</v>
      </c>
      <c r="AR62" s="29">
        <f t="shared" ref="AR62" si="328">AH62*AM59+AJ62*AM62-AI62*AN59-AK62*AN62</f>
        <v>0</v>
      </c>
      <c r="AS62" s="33">
        <f t="shared" ref="AS62" si="329">(AH62*AN59+AI62*AM59+AJ62*AN62+AK62*AM62)</f>
        <v>6.2935152276355568</v>
      </c>
      <c r="AT62" s="31">
        <f t="shared" ref="AT62" si="330">AH62*AO59+AJ62*AO62-AI62*AP59-AK62*AP62</f>
        <v>54.462566831007926</v>
      </c>
      <c r="AU62" s="32">
        <f t="shared" ref="AU62" si="331">(AH62*AP59+AI62*AO59+AJ62*AP62+AK62*AO62)</f>
        <v>0</v>
      </c>
      <c r="AV62" s="8"/>
      <c r="AW62" s="29">
        <v>0</v>
      </c>
      <c r="AX62" s="33">
        <f t="shared" ref="AX62" si="332">IF(0=(1-$AX$8*$AY$8*$B59^2),10^14,$B59*$AX$8/(1-$AX$8*$AY$8*$B59^2))</f>
        <v>0.40577214166781284</v>
      </c>
      <c r="AY62" s="31">
        <v>1</v>
      </c>
      <c r="AZ62" s="32">
        <v>0</v>
      </c>
      <c r="BB62" s="29">
        <f t="shared" ref="BB62" si="333">AR62*AW59+AT62*AW62-AS62*AX59-AU62*AX62</f>
        <v>0</v>
      </c>
      <c r="BC62" s="33">
        <f t="shared" ref="BC62" si="334">(AR62*AX59+AS62*AW59+AT62*AX62+AU62*AW62)</f>
        <v>28.392907611380028</v>
      </c>
      <c r="BD62" s="31">
        <f t="shared" ref="BD62" si="335">AR62*AY59+AT62*AY62-AS62*AZ59-AU62*AZ62</f>
        <v>54.462566831007926</v>
      </c>
      <c r="BE62" s="32">
        <f t="shared" ref="BE62" si="336">(AR62*AZ59+AS62*AY59+AT62*AZ62+AU62*AY62)</f>
        <v>0</v>
      </c>
      <c r="BF62" s="8"/>
      <c r="BG62" s="29">
        <v>0</v>
      </c>
      <c r="BH62" s="33">
        <v>0</v>
      </c>
      <c r="BI62" s="31">
        <v>1</v>
      </c>
      <c r="BJ62" s="32">
        <v>0</v>
      </c>
      <c r="BL62" s="29">
        <f t="shared" ref="BL62" si="337">BB62*BG59+BD62*BG62-BC62*BH59-BE62*BH62</f>
        <v>0</v>
      </c>
      <c r="BM62" s="33">
        <f t="shared" ref="BM62" si="338">(BB62*BH59+BC62*BG59+BD62*BH62+BE62*BG62)</f>
        <v>28.392907611380028</v>
      </c>
      <c r="BN62" s="31">
        <f t="shared" ref="BN62" si="339">BB62*BI59+BD62*BI62-BC62*BJ59-BE62*BJ62</f>
        <v>118.6920559992181</v>
      </c>
      <c r="BO62" s="32">
        <f t="shared" ref="BO62" si="340">(BB62*BJ59+BC62*BI59+BD62*BJ62+BE62*BI62)</f>
        <v>0</v>
      </c>
      <c r="BP62" s="8"/>
      <c r="BQ62" s="19">
        <f t="shared" ref="BQ62:BQ125" si="341">1/$BR$8</f>
        <v>1</v>
      </c>
      <c r="BR62" s="47">
        <v>0</v>
      </c>
      <c r="BS62" s="48">
        <v>1</v>
      </c>
      <c r="BT62" s="49">
        <v>0</v>
      </c>
      <c r="BV62" s="29">
        <f t="shared" ref="BV62" si="342">BL62*BQ59+BN62*BQ62-BM62*BR59-BO62*BR62</f>
        <v>118.6920559992181</v>
      </c>
      <c r="BW62" s="33">
        <f t="shared" ref="BW62" si="343">(BL62*BR59+BM62*BQ59+BN62*BR62+BO62*BQ62)</f>
        <v>28.392907611380028</v>
      </c>
      <c r="BX62" s="31">
        <f t="shared" ref="BX62" si="344">BL62*BS59+BN62*BS62-BM62*BT59-BO62*BT62</f>
        <v>118.6920559992181</v>
      </c>
      <c r="BY62" s="32">
        <f t="shared" ref="BY62" si="345">(BL62*BT59+BM62*BS59+BN62*BT62+BO62*BS62)</f>
        <v>0</v>
      </c>
      <c r="CA62" s="50">
        <f t="shared" ref="CA62" si="346">(180/PI())*ATAN(-1*(BW59+BW62)/(BV59+BV62))</f>
        <v>63.09189254009145</v>
      </c>
      <c r="CC62" s="137">
        <f t="shared" ref="CC62" si="347">20*LOG(((1-(10^(CA59/20)^2)*(1-((1-CC59)/(1+CC59))^2))^0.5))</f>
        <v>-3.934312901527903E-5</v>
      </c>
      <c r="CE62" s="60">
        <f t="shared" si="71"/>
        <v>0.59</v>
      </c>
      <c r="CF62" s="61">
        <f t="shared" si="72"/>
        <v>-50.309960993018578</v>
      </c>
      <c r="CG62" s="62">
        <f t="shared" si="34"/>
        <v>-11.458870062523959</v>
      </c>
      <c r="CH62" s="63"/>
      <c r="CI62" s="11">
        <f t="shared" si="279"/>
        <v>-239.15705664468942</v>
      </c>
      <c r="CJ62" s="62">
        <f t="shared" si="210"/>
        <v>-4.1740780678284128</v>
      </c>
      <c r="CK62" s="138">
        <f t="shared" si="36"/>
        <v>-4.0030979273645743E-5</v>
      </c>
    </row>
    <row r="63" spans="2:89" ht="18.600000000000001" customHeight="1">
      <c r="CC63" s="42"/>
      <c r="CE63" s="60">
        <f t="shared" si="71"/>
        <v>0.6</v>
      </c>
      <c r="CF63" s="61">
        <f t="shared" si="72"/>
        <v>-51.491653103201536</v>
      </c>
      <c r="CG63" s="62">
        <f t="shared" si="34"/>
        <v>-13.850440628970855</v>
      </c>
      <c r="CH63" s="63"/>
      <c r="CI63" s="11">
        <f t="shared" ref="CI63:CI98" si="348">(CG64-CG63)/(CE64-CE63)</f>
        <v>-244.31601214801381</v>
      </c>
      <c r="CJ63" s="62">
        <f t="shared" si="210"/>
        <v>-4.264118827325305</v>
      </c>
      <c r="CK63" s="138">
        <f t="shared" si="36"/>
        <v>-3.0350499649946105E-5</v>
      </c>
    </row>
    <row r="64" spans="2:89" ht="18.600000000000001" customHeight="1" thickBot="1">
      <c r="E64" s="22" t="s">
        <v>4</v>
      </c>
      <c r="J64" s="22" t="s">
        <v>5</v>
      </c>
      <c r="O64" s="22" t="s">
        <v>6</v>
      </c>
      <c r="T64" s="22" t="s">
        <v>7</v>
      </c>
      <c r="Y64" s="22" t="s">
        <v>8</v>
      </c>
      <c r="AD64" s="22" t="s">
        <v>65</v>
      </c>
      <c r="AI64" s="22" t="s">
        <v>9</v>
      </c>
      <c r="AN64" s="22" t="s">
        <v>66</v>
      </c>
      <c r="AS64" s="22" t="s">
        <v>51</v>
      </c>
      <c r="AX64" s="22" t="s">
        <v>67</v>
      </c>
      <c r="BC64" s="22" t="s">
        <v>52</v>
      </c>
      <c r="BH64" s="22" t="s">
        <v>68</v>
      </c>
      <c r="BM64" s="22" t="s">
        <v>63</v>
      </c>
      <c r="BQ64" s="23" t="s">
        <v>69</v>
      </c>
      <c r="BR64" s="23"/>
      <c r="BS64" s="24"/>
      <c r="BT64" s="24"/>
      <c r="BU64" s="24"/>
      <c r="BW64" s="22" t="s">
        <v>64</v>
      </c>
      <c r="CE64" s="60">
        <f t="shared" si="71"/>
        <v>0.61</v>
      </c>
      <c r="CF64" s="61">
        <f t="shared" si="72"/>
        <v>-53.148122335362665</v>
      </c>
      <c r="CG64" s="62">
        <f t="shared" si="34"/>
        <v>-16.293600750450995</v>
      </c>
      <c r="CH64" s="63"/>
      <c r="CI64" s="11">
        <f t="shared" si="348"/>
        <v>-249.79842168943819</v>
      </c>
      <c r="CJ64" s="62">
        <f t="shared" si="210"/>
        <v>-4.3598049247659123</v>
      </c>
      <c r="CK64" s="138">
        <f t="shared" si="36"/>
        <v>-2.0605375837654032E-5</v>
      </c>
    </row>
    <row r="65" spans="2:89" ht="18.600000000000001" customHeight="1" thickBot="1">
      <c r="B65" s="21"/>
      <c r="D65" s="249" t="s">
        <v>103</v>
      </c>
      <c r="E65" s="250"/>
      <c r="F65" s="251" t="s">
        <v>104</v>
      </c>
      <c r="G65" s="252"/>
      <c r="H65" s="229"/>
      <c r="I65" s="253" t="s">
        <v>11</v>
      </c>
      <c r="J65" s="254"/>
      <c r="K65" s="255" t="s">
        <v>12</v>
      </c>
      <c r="L65" s="256"/>
      <c r="M65" s="24"/>
      <c r="N65" s="253" t="s">
        <v>105</v>
      </c>
      <c r="O65" s="254"/>
      <c r="P65" s="255" t="s">
        <v>106</v>
      </c>
      <c r="Q65" s="256"/>
      <c r="R65" s="24"/>
      <c r="S65" s="249" t="s">
        <v>107</v>
      </c>
      <c r="T65" s="250"/>
      <c r="U65" s="251" t="s">
        <v>108</v>
      </c>
      <c r="V65" s="252"/>
      <c r="W65" s="8"/>
      <c r="X65" s="253" t="s">
        <v>109</v>
      </c>
      <c r="Y65" s="254"/>
      <c r="Z65" s="255" t="s">
        <v>110</v>
      </c>
      <c r="AA65" s="256"/>
      <c r="AB65" s="8"/>
      <c r="AC65" s="253" t="s">
        <v>111</v>
      </c>
      <c r="AD65" s="254"/>
      <c r="AE65" s="255" t="s">
        <v>14</v>
      </c>
      <c r="AF65" s="256"/>
      <c r="AG65" s="8"/>
      <c r="AH65" s="253" t="s">
        <v>112</v>
      </c>
      <c r="AI65" s="254"/>
      <c r="AJ65" s="255" t="s">
        <v>113</v>
      </c>
      <c r="AK65" s="256"/>
      <c r="AL65" s="8"/>
      <c r="AM65" s="249" t="s">
        <v>114</v>
      </c>
      <c r="AN65" s="250"/>
      <c r="AO65" s="251" t="s">
        <v>115</v>
      </c>
      <c r="AP65" s="252"/>
      <c r="AQ65" s="24"/>
      <c r="AR65" s="253" t="s">
        <v>116</v>
      </c>
      <c r="AS65" s="254"/>
      <c r="AT65" s="255" t="s">
        <v>13</v>
      </c>
      <c r="AU65" s="256"/>
      <c r="AV65" s="4"/>
      <c r="AW65" s="253" t="s">
        <v>117</v>
      </c>
      <c r="AX65" s="254"/>
      <c r="AY65" s="255" t="s">
        <v>118</v>
      </c>
      <c r="AZ65" s="256"/>
      <c r="BA65" s="8"/>
      <c r="BB65" s="253" t="s">
        <v>119</v>
      </c>
      <c r="BC65" s="254"/>
      <c r="BD65" s="255" t="s">
        <v>120</v>
      </c>
      <c r="BE65" s="256"/>
      <c r="BF65" s="4"/>
      <c r="BG65" s="249" t="s">
        <v>121</v>
      </c>
      <c r="BH65" s="250"/>
      <c r="BI65" s="251" t="s">
        <v>122</v>
      </c>
      <c r="BJ65" s="252"/>
      <c r="BK65" s="4"/>
      <c r="BL65" s="253" t="s">
        <v>123</v>
      </c>
      <c r="BM65" s="254"/>
      <c r="BN65" s="255" t="s">
        <v>124</v>
      </c>
      <c r="BO65" s="256"/>
      <c r="BP65" s="4"/>
      <c r="BQ65" s="253" t="s">
        <v>125</v>
      </c>
      <c r="BR65" s="254"/>
      <c r="BS65" s="255" t="s">
        <v>126</v>
      </c>
      <c r="BT65" s="256"/>
      <c r="BU65" s="8"/>
      <c r="BV65" s="253" t="s">
        <v>127</v>
      </c>
      <c r="BW65" s="254"/>
      <c r="BX65" s="255" t="s">
        <v>128</v>
      </c>
      <c r="BY65" s="256"/>
      <c r="CA65" s="27" t="s">
        <v>15</v>
      </c>
      <c r="CC65" s="133" t="s">
        <v>70</v>
      </c>
      <c r="CE65" s="60">
        <f t="shared" si="71"/>
        <v>0.62</v>
      </c>
      <c r="CF65" s="61">
        <f t="shared" si="72"/>
        <v>-55.56142298259573</v>
      </c>
      <c r="CG65" s="62">
        <f t="shared" si="34"/>
        <v>-18.791584967345379</v>
      </c>
      <c r="CH65" s="63"/>
      <c r="CI65" s="11">
        <f t="shared" si="348"/>
        <v>-255.63345681651001</v>
      </c>
      <c r="CJ65" s="62">
        <f t="shared" si="210"/>
        <v>-4.4616454997028416</v>
      </c>
      <c r="CK65" s="138">
        <f t="shared" si="36"/>
        <v>-1.1737757050227724E-5</v>
      </c>
    </row>
    <row r="66" spans="2:89" ht="18.600000000000001" customHeight="1" thickTop="1" thickBot="1">
      <c r="B66" s="51">
        <v>0.2</v>
      </c>
      <c r="D66" s="29">
        <v>1</v>
      </c>
      <c r="E66" s="30">
        <v>0</v>
      </c>
      <c r="F66" s="31">
        <v>0</v>
      </c>
      <c r="G66" s="32">
        <f t="shared" ref="G66:G129" si="349">-1/($E$8*$B66)</f>
        <v>-3.2958999999999996</v>
      </c>
      <c r="I66" s="29">
        <v>1</v>
      </c>
      <c r="J66" s="33">
        <v>0</v>
      </c>
      <c r="K66" s="31">
        <v>0</v>
      </c>
      <c r="L66" s="32">
        <v>0</v>
      </c>
      <c r="N66" s="29">
        <f t="shared" ref="N66" si="350">D66*I66+F66*I69-E66*J66-G66*J69</f>
        <v>8.1237983880141016</v>
      </c>
      <c r="O66" s="33">
        <f t="shared" ref="O66" si="351">(D66*J66+E66*I66+F66*J69+G66*I69)</f>
        <v>0</v>
      </c>
      <c r="P66" s="31">
        <f t="shared" ref="P66" si="352">D66*K66+F66*K69-E66*L66-G66*L69</f>
        <v>0</v>
      </c>
      <c r="Q66" s="32">
        <f t="shared" ref="Q66" si="353">(D66*L66+E66*K66+F66*L69+G66*K69)</f>
        <v>-3.2958999999999996</v>
      </c>
      <c r="S66" s="29">
        <v>1</v>
      </c>
      <c r="T66" s="30">
        <v>0</v>
      </c>
      <c r="U66" s="31">
        <v>0</v>
      </c>
      <c r="V66" s="32">
        <f t="shared" ref="V66:V129" si="354">-1/($T$8*$B66)</f>
        <v>-6.4028499999999999</v>
      </c>
      <c r="X66" s="29">
        <f t="shared" ref="X66" si="355">N66*S66+P66*S69-O66*T66-Q66*T69</f>
        <v>8.1237983880141016</v>
      </c>
      <c r="Y66" s="33">
        <f t="shared" ref="Y66" si="356">(N66*T66+O66*S66+P66*T69+Q66*S69)</f>
        <v>0</v>
      </c>
      <c r="Z66" s="31">
        <f t="shared" ref="Z66" si="357">N66*U66+P66*U69-O66*V66-Q66*V69</f>
        <v>0</v>
      </c>
      <c r="AA66" s="32">
        <f t="shared" ref="AA66" si="358">(N66*V66+O66*U66+P66*V69+Q66*U69)</f>
        <v>-55.311362508696092</v>
      </c>
      <c r="AB66" s="8"/>
      <c r="AC66" s="29">
        <v>1</v>
      </c>
      <c r="AD66" s="33">
        <v>0</v>
      </c>
      <c r="AE66" s="31">
        <v>0</v>
      </c>
      <c r="AF66" s="32">
        <v>0</v>
      </c>
      <c r="AH66" s="29">
        <f t="shared" ref="AH66" si="359">X66*AC66+Z66*AC69-Y66*AD66-AA66*AD69</f>
        <v>28.066464796953813</v>
      </c>
      <c r="AI66" s="33">
        <f t="shared" ref="AI66" si="360">(X66*AD66+Y66*AC66+Z66*AD69+AA66*AC69)</f>
        <v>0</v>
      </c>
      <c r="AJ66" s="31">
        <f t="shared" ref="AJ66" si="361">X66*AE66+Z66*AE69-Y66*AF66-AA66*AF69</f>
        <v>0</v>
      </c>
      <c r="AK66" s="32">
        <f t="shared" ref="AK66" si="362">(X66*AF66+Y66*AE66+Z66*AF69+AA66*AE69)</f>
        <v>-55.311362508696092</v>
      </c>
      <c r="AL66" s="8"/>
      <c r="AM66" s="29">
        <v>1</v>
      </c>
      <c r="AN66" s="30">
        <v>0</v>
      </c>
      <c r="AO66" s="31">
        <v>0</v>
      </c>
      <c r="AP66" s="32">
        <f t="shared" ref="AP66:AP129" si="363">-1/($AN$8*$B66)</f>
        <v>-5.7901499999999997</v>
      </c>
      <c r="AR66" s="29">
        <f t="shared" ref="AR66" si="364">AH66*AM66+AJ66*AM69-AI66*AN66-AK66*AN69</f>
        <v>28.066464796953813</v>
      </c>
      <c r="AS66" s="33">
        <f t="shared" ref="AS66" si="365">(AH66*AN66+AI66*AM66+AJ66*AN69+AK66*AM69)</f>
        <v>0</v>
      </c>
      <c r="AT66" s="31">
        <f t="shared" ref="AT66" si="366">AH66*AO66+AJ66*AO69-AI66*AP66-AK66*AP69</f>
        <v>0</v>
      </c>
      <c r="AU66" s="32">
        <f t="shared" ref="AU66" si="367">(AH66*AP66+AI66*AO66+AJ66*AP69+AK66*AO69)</f>
        <v>-217.82040365277823</v>
      </c>
      <c r="AV66" s="8"/>
      <c r="AW66" s="29">
        <v>1</v>
      </c>
      <c r="AX66" s="33">
        <v>0</v>
      </c>
      <c r="AY66" s="31">
        <v>0</v>
      </c>
      <c r="AZ66" s="32">
        <v>0</v>
      </c>
      <c r="BB66" s="29">
        <f t="shared" ref="BB66" si="368">AR66*AW66+AT66*AW69-AS66*AX66-AU66*AX69</f>
        <v>128.25124810370832</v>
      </c>
      <c r="BC66" s="33">
        <f t="shared" ref="BC66" si="369">(AR66*AX66+AS66*AW66+AT66*AX69+AU66*AW69)</f>
        <v>0</v>
      </c>
      <c r="BD66" s="31">
        <f t="shared" ref="BD66" si="370">AR66*AY66+AT66*AY69-AS66*AZ66-AU66*AZ69</f>
        <v>0</v>
      </c>
      <c r="BE66" s="32">
        <f t="shared" ref="BE66" si="371">(AR66*AZ66+AS66*AY66+AT66*AZ69+AU66*AY69)</f>
        <v>-217.82040365277823</v>
      </c>
      <c r="BF66" s="8"/>
      <c r="BG66" s="29">
        <v>1</v>
      </c>
      <c r="BH66" s="30">
        <v>0</v>
      </c>
      <c r="BI66" s="31">
        <v>0</v>
      </c>
      <c r="BJ66" s="32">
        <f t="shared" ref="BJ66:BJ129" si="372">-1/($BH$8*$B66)</f>
        <v>-2.0359499999999997</v>
      </c>
      <c r="BL66" s="29">
        <f t="shared" ref="BL66" si="373">BB66*BG66+BD66*BG69-BC66*BH66-BE66*BH69</f>
        <v>128.25124810370832</v>
      </c>
      <c r="BM66" s="33">
        <f t="shared" ref="BM66" si="374">(BB66*BH66+BC66*BG66+BD66*BH69+BE66*BG69)</f>
        <v>0</v>
      </c>
      <c r="BN66" s="31">
        <f t="shared" ref="BN66" si="375">BB66*BI66+BD66*BI69-BC66*BJ66-BE66*BJ69</f>
        <v>0</v>
      </c>
      <c r="BO66" s="32">
        <f t="shared" ref="BO66" si="376">(BB66*BJ66+BC66*BI66+BD66*BJ69+BE66*BI69)</f>
        <v>-478.93353222952317</v>
      </c>
      <c r="BP66" s="8"/>
      <c r="BQ66" s="34">
        <v>1</v>
      </c>
      <c r="BR66" s="35">
        <v>0</v>
      </c>
      <c r="BS66" s="11">
        <v>0</v>
      </c>
      <c r="BT66" s="36">
        <v>0</v>
      </c>
      <c r="BV66" s="29">
        <f t="shared" ref="BV66" si="377">BL66*BQ66+BN66*BQ69-BM66*BR66-BO66*BR69</f>
        <v>128.25124810370832</v>
      </c>
      <c r="BW66" s="33">
        <f t="shared" ref="BW66" si="378">(BL66*BR66+BM66*BQ66+BN66*BR69+BO66*BQ69)</f>
        <v>-478.93353222952317</v>
      </c>
      <c r="BX66" s="31">
        <f t="shared" ref="BX66" si="379">BL66*BS66+BN66*BS69-BM66*BT66-BO66*BT69</f>
        <v>0</v>
      </c>
      <c r="BY66" s="32">
        <f t="shared" ref="BY66" si="380">(BL66*BT66+BM66*BS66+BN66*BT69+BO66*BS69)</f>
        <v>-478.93353222952317</v>
      </c>
      <c r="CA66" s="37">
        <f t="shared" ref="CA66" si="381">20*LOG(((1+$BR$8)/$BR$8)/((BV66+BV69)^2+(BW66+BW69)^2)^0.5)</f>
        <v>-48.186471058348587</v>
      </c>
      <c r="CC66" s="134">
        <f t="shared" ref="CC66" si="382">((BV66^2+BW66^2)^0.5)/((BV69^2+BW69^2)^0.5)</f>
        <v>3.734358578775379</v>
      </c>
      <c r="CE66" s="60">
        <f t="shared" si="71"/>
        <v>0.63</v>
      </c>
      <c r="CF66" s="61">
        <f t="shared" si="72"/>
        <v>-59.436186023113649</v>
      </c>
      <c r="CG66" s="62">
        <f t="shared" si="34"/>
        <v>-21.347919535510481</v>
      </c>
      <c r="CH66" s="63"/>
      <c r="CI66" s="11">
        <f t="shared" si="348"/>
        <v>-261.85404401059259</v>
      </c>
      <c r="CJ66" s="62">
        <f t="shared" si="210"/>
        <v>-4.5702152276469779</v>
      </c>
      <c r="CK66" s="138">
        <f t="shared" si="36"/>
        <v>-4.7693237121965242E-6</v>
      </c>
    </row>
    <row r="67" spans="2:89" ht="18.600000000000001" customHeight="1" thickBot="1">
      <c r="D67" s="39"/>
      <c r="G67" s="40"/>
      <c r="I67" s="39"/>
      <c r="L67" s="40"/>
      <c r="N67" s="39"/>
      <c r="Q67" s="40"/>
      <c r="S67" s="39"/>
      <c r="V67" s="40"/>
      <c r="X67" s="39"/>
      <c r="AA67" s="40"/>
      <c r="AC67" s="39"/>
      <c r="AF67" s="40"/>
      <c r="AH67" s="39"/>
      <c r="AK67" s="40"/>
      <c r="AM67" s="39"/>
      <c r="AP67" s="40"/>
      <c r="AR67" s="39"/>
      <c r="AU67" s="40"/>
      <c r="AW67" s="39"/>
      <c r="AZ67" s="40"/>
      <c r="BB67" s="39"/>
      <c r="BE67" s="40"/>
      <c r="BG67" s="39"/>
      <c r="BJ67" s="40"/>
      <c r="BL67" s="39"/>
      <c r="BO67" s="40"/>
      <c r="BQ67" s="34"/>
      <c r="BR67" s="11"/>
      <c r="BS67" s="11"/>
      <c r="BT67" s="41"/>
      <c r="BV67" s="39"/>
      <c r="BY67" s="40"/>
      <c r="CC67" s="135"/>
      <c r="CE67" s="60">
        <f t="shared" si="71"/>
        <v>0.64</v>
      </c>
      <c r="CF67" s="61">
        <f t="shared" si="72"/>
        <v>-67.745526887836036</v>
      </c>
      <c r="CG67" s="62">
        <f t="shared" si="34"/>
        <v>-23.966459975616409</v>
      </c>
      <c r="CH67" s="63"/>
      <c r="CI67" s="11">
        <f t="shared" si="348"/>
        <v>-268.4975276530929</v>
      </c>
      <c r="CJ67" s="62">
        <f t="shared" si="210"/>
        <v>-4.6861658910109947</v>
      </c>
      <c r="CK67" s="138">
        <f t="shared" si="36"/>
        <v>-6.9696679023169832E-7</v>
      </c>
    </row>
    <row r="68" spans="2:89" ht="18.600000000000001" customHeight="1" thickBot="1">
      <c r="D68" s="258" t="s">
        <v>129</v>
      </c>
      <c r="E68" s="259"/>
      <c r="F68" s="260" t="s">
        <v>130</v>
      </c>
      <c r="G68" s="261"/>
      <c r="H68" s="229"/>
      <c r="I68" s="258" t="s">
        <v>131</v>
      </c>
      <c r="J68" s="259"/>
      <c r="K68" s="260" t="s">
        <v>132</v>
      </c>
      <c r="L68" s="261"/>
      <c r="N68" s="253" t="s">
        <v>133</v>
      </c>
      <c r="O68" s="254"/>
      <c r="P68" s="255" t="s">
        <v>134</v>
      </c>
      <c r="Q68" s="256"/>
      <c r="S68" s="258" t="s">
        <v>135</v>
      </c>
      <c r="T68" s="259"/>
      <c r="U68" s="260" t="s">
        <v>136</v>
      </c>
      <c r="V68" s="261"/>
      <c r="W68" s="8"/>
      <c r="X68" s="253" t="s">
        <v>137</v>
      </c>
      <c r="Y68" s="254"/>
      <c r="Z68" s="255" t="s">
        <v>138</v>
      </c>
      <c r="AA68" s="256"/>
      <c r="AB68" s="8"/>
      <c r="AC68" s="258" t="s">
        <v>139</v>
      </c>
      <c r="AD68" s="259"/>
      <c r="AE68" s="260" t="s">
        <v>140</v>
      </c>
      <c r="AF68" s="261"/>
      <c r="AG68" s="8"/>
      <c r="AH68" s="253" t="s">
        <v>141</v>
      </c>
      <c r="AI68" s="254"/>
      <c r="AJ68" s="255" t="s">
        <v>142</v>
      </c>
      <c r="AK68" s="256"/>
      <c r="AL68" s="8"/>
      <c r="AM68" s="258" t="s">
        <v>143</v>
      </c>
      <c r="AN68" s="259"/>
      <c r="AO68" s="260" t="s">
        <v>144</v>
      </c>
      <c r="AP68" s="261"/>
      <c r="AR68" s="253" t="s">
        <v>145</v>
      </c>
      <c r="AS68" s="254"/>
      <c r="AT68" s="255" t="s">
        <v>146</v>
      </c>
      <c r="AU68" s="256"/>
      <c r="AV68" s="4"/>
      <c r="AW68" s="258" t="s">
        <v>147</v>
      </c>
      <c r="AX68" s="259"/>
      <c r="AY68" s="260" t="s">
        <v>148</v>
      </c>
      <c r="AZ68" s="261"/>
      <c r="BA68" s="8"/>
      <c r="BB68" s="253" t="s">
        <v>149</v>
      </c>
      <c r="BC68" s="254"/>
      <c r="BD68" s="255" t="s">
        <v>150</v>
      </c>
      <c r="BE68" s="256"/>
      <c r="BF68" s="4"/>
      <c r="BG68" s="258" t="s">
        <v>151</v>
      </c>
      <c r="BH68" s="259"/>
      <c r="BI68" s="260" t="s">
        <v>152</v>
      </c>
      <c r="BJ68" s="261"/>
      <c r="BK68" s="4"/>
      <c r="BL68" s="253" t="s">
        <v>153</v>
      </c>
      <c r="BM68" s="254"/>
      <c r="BN68" s="255" t="s">
        <v>154</v>
      </c>
      <c r="BO68" s="256"/>
      <c r="BP68" s="4"/>
      <c r="BQ68" s="258" t="s">
        <v>155</v>
      </c>
      <c r="BR68" s="259"/>
      <c r="BS68" s="260" t="s">
        <v>156</v>
      </c>
      <c r="BT68" s="261"/>
      <c r="BU68" s="8"/>
      <c r="BV68" s="253" t="s">
        <v>157</v>
      </c>
      <c r="BW68" s="254"/>
      <c r="BX68" s="255" t="s">
        <v>158</v>
      </c>
      <c r="BY68" s="256"/>
      <c r="CA68" s="46" t="s">
        <v>16</v>
      </c>
      <c r="CC68" s="136" t="s">
        <v>71</v>
      </c>
      <c r="CE68" s="60">
        <f t="shared" si="71"/>
        <v>0.65</v>
      </c>
      <c r="CF68" s="61">
        <f t="shared" si="72"/>
        <v>-70.710047394058705</v>
      </c>
      <c r="CG68" s="62">
        <f t="shared" si="34"/>
        <v>-26.651435252147341</v>
      </c>
      <c r="CH68" s="63"/>
      <c r="CI68" s="11">
        <f t="shared" si="348"/>
        <v>-275.60648988922844</v>
      </c>
      <c r="CJ68" s="62">
        <f t="shared" si="210"/>
        <v>-4.8102406884314979</v>
      </c>
      <c r="CK68" s="138">
        <f t="shared" si="36"/>
        <v>-3.4809951441784838E-7</v>
      </c>
    </row>
    <row r="69" spans="2:89" ht="18.600000000000001" customHeight="1" thickTop="1" thickBot="1">
      <c r="D69" s="29">
        <v>0</v>
      </c>
      <c r="E69" s="33">
        <v>0</v>
      </c>
      <c r="F69" s="31">
        <v>1</v>
      </c>
      <c r="G69" s="32">
        <v>0</v>
      </c>
      <c r="I69" s="29">
        <v>0</v>
      </c>
      <c r="J69" s="33">
        <f t="shared" ref="J69" si="383">IF(0=(1-$J$8*$K$8*$B66^2),10^14,$B66*$J$8/(1-$J$8*$K$8*$B66^2))</f>
        <v>2.1614121751309514</v>
      </c>
      <c r="K69" s="31">
        <v>1</v>
      </c>
      <c r="L69" s="32">
        <v>0</v>
      </c>
      <c r="N69" s="29">
        <f t="shared" ref="N69" si="384">D69*I66+F69*I69-E69*J66-G69*J69</f>
        <v>0</v>
      </c>
      <c r="O69" s="33">
        <f t="shared" ref="O69" si="385">(D69*J66+E69*I66+F69*J69+G69*I69)</f>
        <v>2.1614121751309514</v>
      </c>
      <c r="P69" s="31">
        <f t="shared" ref="P69" si="386">D69*K66+F69*K69-E69*L66-G69*L69</f>
        <v>1</v>
      </c>
      <c r="Q69" s="32">
        <f t="shared" ref="Q69" si="387">(D69*L66+E69*K66+F69*L69+G69*K69)</f>
        <v>0</v>
      </c>
      <c r="S69" s="29">
        <v>0</v>
      </c>
      <c r="T69" s="33">
        <v>0</v>
      </c>
      <c r="U69" s="31">
        <v>1</v>
      </c>
      <c r="V69" s="32">
        <v>0</v>
      </c>
      <c r="X69" s="29">
        <f t="shared" ref="X69" si="388">N69*S66+P69*S69-O69*T66-Q69*T69</f>
        <v>0</v>
      </c>
      <c r="Y69" s="33">
        <f t="shared" ref="Y69" si="389">(N69*T66+O69*S66+P69*T69+Q69*S69)</f>
        <v>2.1614121751309514</v>
      </c>
      <c r="Z69" s="31">
        <f t="shared" ref="Z69" si="390">N69*U66+P69*U69-O69*V66-Q69*V69</f>
        <v>14.839197945537212</v>
      </c>
      <c r="AA69" s="32">
        <f t="shared" ref="AA69" si="391">(N69*V66+O69*U66+P69*V69+Q69*U69)</f>
        <v>0</v>
      </c>
      <c r="AB69" s="8"/>
      <c r="AC69" s="29">
        <v>0</v>
      </c>
      <c r="AD69" s="33">
        <f t="shared" ref="AD69" si="392">IF(0=(1-$AD$8*$AE$8*$B66^2),10^14,$B66*$AD$8/(1-$AD$8*$AE$8*$B66^2))</f>
        <v>0.36055279610594138</v>
      </c>
      <c r="AE69" s="31">
        <v>1</v>
      </c>
      <c r="AF69" s="32">
        <v>0</v>
      </c>
      <c r="AH69" s="29">
        <f t="shared" ref="AH69" si="393">X69*AC66+Z69*AC69-Y69*AD66-AA69*AD69</f>
        <v>0</v>
      </c>
      <c r="AI69" s="33">
        <f t="shared" ref="AI69" si="394">(X69*AD66+Y69*AC66+Z69*AD69+AA69*AC69)</f>
        <v>7.5117264863639335</v>
      </c>
      <c r="AJ69" s="31">
        <f t="shared" ref="AJ69" si="395">X69*AE66+Z69*AE69-Y69*AF66-AA69*AF69</f>
        <v>14.839197945537212</v>
      </c>
      <c r="AK69" s="32">
        <f t="shared" ref="AK69" si="396">(X69*AF66+Y69*AE66+Z69*AF69+AA69*AE69)</f>
        <v>0</v>
      </c>
      <c r="AL69" s="8"/>
      <c r="AM69" s="29">
        <v>0</v>
      </c>
      <c r="AN69" s="33">
        <v>0</v>
      </c>
      <c r="AO69" s="31">
        <v>1</v>
      </c>
      <c r="AP69" s="32">
        <v>0</v>
      </c>
      <c r="AR69" s="29">
        <f t="shared" ref="AR69" si="397">AH69*AM66+AJ69*AM69-AI69*AN66-AK69*AN69</f>
        <v>0</v>
      </c>
      <c r="AS69" s="33">
        <f t="shared" ref="AS69" si="398">(AH69*AN66+AI69*AM66+AJ69*AN69+AK69*AM69)</f>
        <v>7.5117264863639335</v>
      </c>
      <c r="AT69" s="31">
        <f t="shared" ref="AT69" si="399">AH69*AO66+AJ69*AO69-AI69*AP66-AK69*AP69</f>
        <v>58.333221060557335</v>
      </c>
      <c r="AU69" s="32">
        <f t="shared" ref="AU69" si="400">(AH69*AP66+AI69*AO66+AJ69*AP69+AK69*AO69)</f>
        <v>0</v>
      </c>
      <c r="AV69" s="8"/>
      <c r="AW69" s="29">
        <v>0</v>
      </c>
      <c r="AX69" s="33">
        <f t="shared" ref="AX69" si="401">IF(0=(1-$AX$8*$AY$8*$B66^2),10^14,$B66*$AX$8/(1-$AX$8*$AY$8*$B66^2))</f>
        <v>0.45994214328266714</v>
      </c>
      <c r="AY69" s="31">
        <v>1</v>
      </c>
      <c r="AZ69" s="32">
        <v>0</v>
      </c>
      <c r="BB69" s="29">
        <f t="shared" ref="BB69" si="402">AR69*AW66+AT69*AW69-AS69*AX66-AU69*AX69</f>
        <v>0</v>
      </c>
      <c r="BC69" s="33">
        <f t="shared" ref="BC69" si="403">(AR69*AX66+AS69*AW66+AT69*AX69+AU69*AW69)</f>
        <v>34.341633205538287</v>
      </c>
      <c r="BD69" s="31">
        <f t="shared" ref="BD69" si="404">AR69*AY66+AT69*AY69-AS69*AZ66-AU69*AZ69</f>
        <v>58.333221060557335</v>
      </c>
      <c r="BE69" s="32">
        <f t="shared" ref="BE69" si="405">(AR69*AZ66+AS69*AY66+AT69*AZ69+AU69*AY69)</f>
        <v>0</v>
      </c>
      <c r="BF69" s="8"/>
      <c r="BG69" s="29">
        <v>0</v>
      </c>
      <c r="BH69" s="33">
        <v>0</v>
      </c>
      <c r="BI69" s="31">
        <v>1</v>
      </c>
      <c r="BJ69" s="32">
        <v>0</v>
      </c>
      <c r="BL69" s="29">
        <f t="shared" ref="BL69" si="406">BB69*BG66+BD69*BG69-BC69*BH66-BE69*BH69</f>
        <v>0</v>
      </c>
      <c r="BM69" s="33">
        <f t="shared" ref="BM69" si="407">(BB69*BH66+BC69*BG66+BD69*BH69+BE69*BG69)</f>
        <v>34.341633205538287</v>
      </c>
      <c r="BN69" s="31">
        <f t="shared" ref="BN69" si="408">BB69*BI66+BD69*BI69-BC69*BJ66-BE69*BJ69</f>
        <v>128.25106918537301</v>
      </c>
      <c r="BO69" s="32">
        <f t="shared" ref="BO69" si="409">(BB69*BJ66+BC69*BI66+BD69*BJ69+BE69*BI69)</f>
        <v>0</v>
      </c>
      <c r="BP69" s="8"/>
      <c r="BQ69" s="19">
        <f t="shared" ref="BQ69:BQ132" si="410">1/$BR$8</f>
        <v>1</v>
      </c>
      <c r="BR69" s="47">
        <v>0</v>
      </c>
      <c r="BS69" s="48">
        <v>1</v>
      </c>
      <c r="BT69" s="49">
        <v>0</v>
      </c>
      <c r="BV69" s="29">
        <f t="shared" ref="BV69" si="411">BL69*BQ66+BN69*BQ69-BM69*BR66-BO69*BR69</f>
        <v>128.25106918537301</v>
      </c>
      <c r="BW69" s="33">
        <f t="shared" ref="BW69" si="412">(BL69*BR66+BM69*BQ66+BN69*BR69+BO69*BQ69)</f>
        <v>34.341633205538287</v>
      </c>
      <c r="BX69" s="31">
        <f t="shared" ref="BX69" si="413">BL69*BS66+BN69*BS69-BM69*BT66-BO69*BT69</f>
        <v>128.25106918537301</v>
      </c>
      <c r="BY69" s="32">
        <f t="shared" ref="BY69" si="414">(BL69*BT66+BM69*BS66+BN69*BT69+BO69*BS69)</f>
        <v>0</v>
      </c>
      <c r="CA69" s="50">
        <f t="shared" ref="CA69" si="415">(180/PI())*ATAN(-1*(BW66+BW69)/(BV66+BV69))</f>
        <v>60.017684680588829</v>
      </c>
      <c r="CC69" s="137">
        <f t="shared" ref="CC69" si="416">20*LOG(((1-(10^(CA66/20)^2)*(1-((1-CC66)/(1+CC66))^2))^0.5))</f>
        <v>-4.3943345223429178E-5</v>
      </c>
      <c r="CE69" s="60">
        <f t="shared" si="71"/>
        <v>0.66</v>
      </c>
      <c r="CF69" s="61">
        <f t="shared" si="72"/>
        <v>-59.838322341981183</v>
      </c>
      <c r="CG69" s="62">
        <f t="shared" si="34"/>
        <v>-29.407500151039628</v>
      </c>
      <c r="CH69" s="63"/>
      <c r="CI69" s="11">
        <f t="shared" si="348"/>
        <v>-283.22977312505674</v>
      </c>
      <c r="CJ69" s="62">
        <f t="shared" si="210"/>
        <v>-4.9432920807087886</v>
      </c>
      <c r="CK69" s="138">
        <f t="shared" si="36"/>
        <v>-4.1972651476109618E-6</v>
      </c>
    </row>
    <row r="70" spans="2:89" ht="18.600000000000001" customHeight="1">
      <c r="CC70" s="42"/>
      <c r="CE70" s="60">
        <f t="shared" si="71"/>
        <v>0.67</v>
      </c>
      <c r="CF70" s="61">
        <f t="shared" si="72"/>
        <v>-55.151462010297188</v>
      </c>
      <c r="CG70" s="62">
        <f t="shared" si="34"/>
        <v>-32.239797882290198</v>
      </c>
      <c r="CH70" s="63"/>
      <c r="CI70" s="11">
        <f t="shared" si="348"/>
        <v>-291.42376596251484</v>
      </c>
      <c r="CJ70" s="62">
        <f t="shared" si="210"/>
        <v>-5.0863042346072653</v>
      </c>
      <c r="CK70" s="138">
        <f t="shared" si="36"/>
        <v>-1.2155084358612965E-5</v>
      </c>
    </row>
    <row r="71" spans="2:89" ht="18.600000000000001" customHeight="1" thickBot="1">
      <c r="E71" s="22" t="s">
        <v>4</v>
      </c>
      <c r="J71" s="22" t="s">
        <v>5</v>
      </c>
      <c r="O71" s="22" t="s">
        <v>6</v>
      </c>
      <c r="T71" s="22" t="s">
        <v>7</v>
      </c>
      <c r="Y71" s="22" t="s">
        <v>8</v>
      </c>
      <c r="AD71" s="22" t="s">
        <v>65</v>
      </c>
      <c r="AI71" s="22" t="s">
        <v>9</v>
      </c>
      <c r="AN71" s="22" t="s">
        <v>66</v>
      </c>
      <c r="AS71" s="22" t="s">
        <v>51</v>
      </c>
      <c r="AX71" s="22" t="s">
        <v>67</v>
      </c>
      <c r="BC71" s="22" t="s">
        <v>52</v>
      </c>
      <c r="BH71" s="22" t="s">
        <v>68</v>
      </c>
      <c r="BM71" s="22" t="s">
        <v>63</v>
      </c>
      <c r="BQ71" s="23" t="s">
        <v>69</v>
      </c>
      <c r="BR71" s="23"/>
      <c r="BS71" s="24"/>
      <c r="BT71" s="24"/>
      <c r="BU71" s="24"/>
      <c r="BW71" s="22" t="s">
        <v>64</v>
      </c>
      <c r="CE71" s="60">
        <f t="shared" si="71"/>
        <v>0.68</v>
      </c>
      <c r="CF71" s="61">
        <f t="shared" si="72"/>
        <v>-52.234561826880999</v>
      </c>
      <c r="CG71" s="62">
        <f t="shared" si="34"/>
        <v>-35.154035541915349</v>
      </c>
      <c r="CH71" s="63"/>
      <c r="CI71" s="11">
        <f t="shared" si="348"/>
        <v>-300.25403376246607</v>
      </c>
      <c r="CJ71" s="62">
        <f t="shared" si="210"/>
        <v>-5.2404214815492507</v>
      </c>
      <c r="CK71" s="138">
        <f t="shared" si="36"/>
        <v>-2.3356284719372358E-5</v>
      </c>
    </row>
    <row r="72" spans="2:89" ht="18.600000000000001" customHeight="1" thickBot="1">
      <c r="B72" s="21"/>
      <c r="D72" s="249" t="s">
        <v>103</v>
      </c>
      <c r="E72" s="250"/>
      <c r="F72" s="251" t="s">
        <v>104</v>
      </c>
      <c r="G72" s="252"/>
      <c r="H72" s="229"/>
      <c r="I72" s="253" t="s">
        <v>11</v>
      </c>
      <c r="J72" s="254"/>
      <c r="K72" s="255" t="s">
        <v>12</v>
      </c>
      <c r="L72" s="256"/>
      <c r="M72" s="24"/>
      <c r="N72" s="253" t="s">
        <v>105</v>
      </c>
      <c r="O72" s="254"/>
      <c r="P72" s="255" t="s">
        <v>106</v>
      </c>
      <c r="Q72" s="256"/>
      <c r="R72" s="24"/>
      <c r="S72" s="249" t="s">
        <v>107</v>
      </c>
      <c r="T72" s="250"/>
      <c r="U72" s="251" t="s">
        <v>108</v>
      </c>
      <c r="V72" s="252"/>
      <c r="W72" s="8"/>
      <c r="X72" s="253" t="s">
        <v>109</v>
      </c>
      <c r="Y72" s="254"/>
      <c r="Z72" s="255" t="s">
        <v>110</v>
      </c>
      <c r="AA72" s="256"/>
      <c r="AB72" s="8"/>
      <c r="AC72" s="253" t="s">
        <v>111</v>
      </c>
      <c r="AD72" s="254"/>
      <c r="AE72" s="255" t="s">
        <v>14</v>
      </c>
      <c r="AF72" s="256"/>
      <c r="AG72" s="8"/>
      <c r="AH72" s="253" t="s">
        <v>112</v>
      </c>
      <c r="AI72" s="254"/>
      <c r="AJ72" s="255" t="s">
        <v>113</v>
      </c>
      <c r="AK72" s="256"/>
      <c r="AL72" s="8"/>
      <c r="AM72" s="249" t="s">
        <v>114</v>
      </c>
      <c r="AN72" s="250"/>
      <c r="AO72" s="251" t="s">
        <v>115</v>
      </c>
      <c r="AP72" s="252"/>
      <c r="AQ72" s="24"/>
      <c r="AR72" s="253" t="s">
        <v>116</v>
      </c>
      <c r="AS72" s="254"/>
      <c r="AT72" s="255" t="s">
        <v>13</v>
      </c>
      <c r="AU72" s="256"/>
      <c r="AV72" s="4"/>
      <c r="AW72" s="253" t="s">
        <v>117</v>
      </c>
      <c r="AX72" s="254"/>
      <c r="AY72" s="255" t="s">
        <v>118</v>
      </c>
      <c r="AZ72" s="256"/>
      <c r="BA72" s="8"/>
      <c r="BB72" s="253" t="s">
        <v>119</v>
      </c>
      <c r="BC72" s="254"/>
      <c r="BD72" s="255" t="s">
        <v>120</v>
      </c>
      <c r="BE72" s="256"/>
      <c r="BF72" s="4"/>
      <c r="BG72" s="249" t="s">
        <v>121</v>
      </c>
      <c r="BH72" s="250"/>
      <c r="BI72" s="251" t="s">
        <v>122</v>
      </c>
      <c r="BJ72" s="252"/>
      <c r="BK72" s="4"/>
      <c r="BL72" s="253" t="s">
        <v>123</v>
      </c>
      <c r="BM72" s="254"/>
      <c r="BN72" s="255" t="s">
        <v>124</v>
      </c>
      <c r="BO72" s="256"/>
      <c r="BP72" s="4"/>
      <c r="BQ72" s="253" t="s">
        <v>125</v>
      </c>
      <c r="BR72" s="254"/>
      <c r="BS72" s="255" t="s">
        <v>126</v>
      </c>
      <c r="BT72" s="256"/>
      <c r="BU72" s="8"/>
      <c r="BV72" s="253" t="s">
        <v>127</v>
      </c>
      <c r="BW72" s="254"/>
      <c r="BX72" s="255" t="s">
        <v>128</v>
      </c>
      <c r="BY72" s="256"/>
      <c r="CA72" s="27" t="s">
        <v>15</v>
      </c>
      <c r="CC72" s="133" t="s">
        <v>70</v>
      </c>
      <c r="CE72" s="60">
        <f t="shared" si="71"/>
        <v>0.69</v>
      </c>
      <c r="CF72" s="61">
        <f t="shared" si="72"/>
        <v>-50.261766262890333</v>
      </c>
      <c r="CG72" s="62">
        <f t="shared" si="34"/>
        <v>-38.156575879539979</v>
      </c>
      <c r="CH72" s="63"/>
      <c r="CI72" s="11">
        <f t="shared" si="348"/>
        <v>-309.79740266011333</v>
      </c>
      <c r="CJ72" s="62">
        <f t="shared" si="210"/>
        <v>-5.4069846905456167</v>
      </c>
      <c r="CK72" s="138">
        <f t="shared" si="36"/>
        <v>-3.5998216135236238E-5</v>
      </c>
    </row>
    <row r="73" spans="2:89" ht="18.600000000000001" customHeight="1" thickTop="1" thickBot="1">
      <c r="B73" s="51">
        <v>0.22</v>
      </c>
      <c r="D73" s="29">
        <v>1</v>
      </c>
      <c r="E73" s="30">
        <v>0</v>
      </c>
      <c r="F73" s="31">
        <v>0</v>
      </c>
      <c r="G73" s="32">
        <f t="shared" ref="G73:G136" si="417">-1/($E$8*$B73)</f>
        <v>-2.9962727272727276</v>
      </c>
      <c r="I73" s="29">
        <v>1</v>
      </c>
      <c r="J73" s="33">
        <v>0</v>
      </c>
      <c r="K73" s="31">
        <v>0</v>
      </c>
      <c r="L73" s="32">
        <v>0</v>
      </c>
      <c r="N73" s="29">
        <f t="shared" ref="N73" si="418">D73*I73+F73*I76-E73*J73-G73*J76</f>
        <v>8.6912273565428286</v>
      </c>
      <c r="O73" s="33">
        <f t="shared" ref="O73" si="419">(D73*J73+E73*I73+F73*J76+G73*I76)</f>
        <v>0</v>
      </c>
      <c r="P73" s="31">
        <f t="shared" ref="P73" si="420">D73*K73+F73*K76-E73*L73-G73*L76</f>
        <v>0</v>
      </c>
      <c r="Q73" s="32">
        <f t="shared" ref="Q73" si="421">(D73*L73+E73*K73+F73*L76+G73*K76)</f>
        <v>-2.9962727272727276</v>
      </c>
      <c r="S73" s="29">
        <v>1</v>
      </c>
      <c r="T73" s="30">
        <v>0</v>
      </c>
      <c r="U73" s="31">
        <v>0</v>
      </c>
      <c r="V73" s="32">
        <f t="shared" ref="V73:V136" si="422">-1/($T$8*$B73)</f>
        <v>-5.8207727272727272</v>
      </c>
      <c r="X73" s="29">
        <f t="shared" ref="X73" si="423">N73*S73+P73*S76-O73*T73-Q73*T76</f>
        <v>8.6912273565428286</v>
      </c>
      <c r="Y73" s="33">
        <f t="shared" ref="Y73" si="424">(N73*T73+O73*S73+P73*T76+Q73*S76)</f>
        <v>0</v>
      </c>
      <c r="Z73" s="31">
        <f t="shared" ref="Z73" si="425">N73*U73+P73*U76-O73*V73-Q73*V76</f>
        <v>0</v>
      </c>
      <c r="AA73" s="32">
        <f t="shared" ref="AA73" si="426">(N73*V73+O73*U73+P73*V76+Q73*U76)</f>
        <v>-53.58593189076386</v>
      </c>
      <c r="AB73" s="8"/>
      <c r="AC73" s="29">
        <v>1</v>
      </c>
      <c r="AD73" s="33">
        <v>0</v>
      </c>
      <c r="AE73" s="31">
        <v>0</v>
      </c>
      <c r="AF73" s="32">
        <v>0</v>
      </c>
      <c r="AH73" s="29">
        <f t="shared" ref="AH73" si="427">X73*AC73+Z73*AC76-Y73*AD73-AA73*AD76</f>
        <v>30.287276875080451</v>
      </c>
      <c r="AI73" s="33">
        <f t="shared" ref="AI73" si="428">(X73*AD73+Y73*AC73+Z73*AD76+AA73*AC76)</f>
        <v>0</v>
      </c>
      <c r="AJ73" s="31">
        <f t="shared" ref="AJ73" si="429">X73*AE73+Z73*AE76-Y73*AF73-AA73*AF76</f>
        <v>0</v>
      </c>
      <c r="AK73" s="32">
        <f t="shared" ref="AK73" si="430">(X73*AF73+Y73*AE73+Z73*AF76+AA73*AE76)</f>
        <v>-53.58593189076386</v>
      </c>
      <c r="AL73" s="8"/>
      <c r="AM73" s="29">
        <v>1</v>
      </c>
      <c r="AN73" s="30">
        <v>0</v>
      </c>
      <c r="AO73" s="31">
        <v>0</v>
      </c>
      <c r="AP73" s="32">
        <f t="shared" ref="AP73:AP136" si="431">-1/($AN$8*$B73)</f>
        <v>-5.2637727272727268</v>
      </c>
      <c r="AR73" s="29">
        <f t="shared" ref="AR73" si="432">AH73*AM73+AJ73*AM76-AI73*AN73-AK73*AN76</f>
        <v>30.287276875080451</v>
      </c>
      <c r="AS73" s="33">
        <f t="shared" ref="AS73" si="433">(AH73*AN73+AI73*AM73+AJ73*AN76+AK73*AM76)</f>
        <v>0</v>
      </c>
      <c r="AT73" s="31">
        <f t="shared" ref="AT73" si="434">AH73*AO73+AJ73*AO76-AI73*AP73-AK73*AP76</f>
        <v>0</v>
      </c>
      <c r="AU73" s="32">
        <f t="shared" ref="AU73" si="435">(AH73*AP73+AI73*AO73+AJ73*AP76+AK73*AO76)</f>
        <v>-213.0112738891703</v>
      </c>
      <c r="AV73" s="8"/>
      <c r="AW73" s="29">
        <v>1</v>
      </c>
      <c r="AX73" s="33">
        <v>0</v>
      </c>
      <c r="AY73" s="31">
        <v>0</v>
      </c>
      <c r="AZ73" s="32">
        <v>0</v>
      </c>
      <c r="BB73" s="29">
        <f t="shared" ref="BB73" si="436">AR73*AW73+AT73*AW76-AS73*AX73-AU73*AX76</f>
        <v>140.51209102029017</v>
      </c>
      <c r="BC73" s="33">
        <f t="shared" ref="BC73" si="437">(AR73*AX73+AS73*AW73+AT73*AX76+AU73*AW76)</f>
        <v>0</v>
      </c>
      <c r="BD73" s="31">
        <f t="shared" ref="BD73" si="438">AR73*AY73+AT73*AY76-AS73*AZ73-AU73*AZ76</f>
        <v>0</v>
      </c>
      <c r="BE73" s="32">
        <f t="shared" ref="BE73" si="439">(AR73*AZ73+AS73*AY73+AT73*AZ76+AU73*AY76)</f>
        <v>-213.0112738891703</v>
      </c>
      <c r="BF73" s="8"/>
      <c r="BG73" s="29">
        <v>1</v>
      </c>
      <c r="BH73" s="30">
        <v>0</v>
      </c>
      <c r="BI73" s="31">
        <v>0</v>
      </c>
      <c r="BJ73" s="32">
        <f t="shared" ref="BJ73:BJ136" si="440">-1/($BH$8*$B73)</f>
        <v>-1.8508636363636362</v>
      </c>
      <c r="BL73" s="29">
        <f t="shared" ref="BL73" si="441">BB73*BG73+BD73*BG76-BC73*BH73-BE73*BH76</f>
        <v>140.51209102029017</v>
      </c>
      <c r="BM73" s="33">
        <f t="shared" ref="BM73" si="442">(BB73*BH73+BC73*BG73+BD73*BH76+BE73*BG76)</f>
        <v>0</v>
      </c>
      <c r="BN73" s="31">
        <f t="shared" ref="BN73" si="443">BB73*BI73+BD73*BI76-BC73*BJ73-BE73*BJ76</f>
        <v>0</v>
      </c>
      <c r="BO73" s="32">
        <f t="shared" ref="BO73" si="444">(BB73*BJ73+BC73*BI73+BD73*BJ76+BE73*BI76)</f>
        <v>-473.07999362804281</v>
      </c>
      <c r="BP73" s="8"/>
      <c r="BQ73" s="34">
        <v>1</v>
      </c>
      <c r="BR73" s="35">
        <v>0</v>
      </c>
      <c r="BS73" s="11">
        <v>0</v>
      </c>
      <c r="BT73" s="36">
        <v>0</v>
      </c>
      <c r="BV73" s="29">
        <f t="shared" ref="BV73" si="445">BL73*BQ73+BN73*BQ76-BM73*BR73-BO73*BR76</f>
        <v>140.51209102029017</v>
      </c>
      <c r="BW73" s="33">
        <f t="shared" ref="BW73" si="446">(BL73*BR73+BM73*BQ73+BN73*BR76+BO73*BQ76)</f>
        <v>-473.07999362804281</v>
      </c>
      <c r="BX73" s="31">
        <f t="shared" ref="BX73" si="447">BL73*BS73+BN73*BS76-BM73*BT73-BO73*BT76</f>
        <v>0</v>
      </c>
      <c r="BY73" s="32">
        <f t="shared" ref="BY73" si="448">(BL73*BT73+BM73*BS73+BN73*BT76+BO73*BS76)</f>
        <v>-473.07999362804281</v>
      </c>
      <c r="CA73" s="37">
        <f t="shared" ref="CA73" si="449">20*LOG(((1+$BR$8)/$BR$8)/((BV73+BV76)^2+(BW73+BW76)^2)^0.5)</f>
        <v>-48.212440402427248</v>
      </c>
      <c r="CC73" s="134">
        <f t="shared" ref="CC73" si="450">((BV73^2+BW73^2)^0.5)/((BV76^2+BW76^2)^0.5)</f>
        <v>3.3668461231776332</v>
      </c>
      <c r="CE73" s="60">
        <f t="shared" si="71"/>
        <v>0.7</v>
      </c>
      <c r="CF73" s="61">
        <f t="shared" si="72"/>
        <v>-48.964052789439293</v>
      </c>
      <c r="CG73" s="62">
        <f t="shared" si="34"/>
        <v>-41.254549906141115</v>
      </c>
      <c r="CH73" s="63"/>
      <c r="CI73" s="11">
        <f t="shared" si="348"/>
        <v>-320.14464336114696</v>
      </c>
      <c r="CJ73" s="62">
        <f t="shared" si="210"/>
        <v>-5.5875781092750199</v>
      </c>
      <c r="CK73" s="138">
        <f t="shared" si="36"/>
        <v>-4.7317824434502147E-5</v>
      </c>
    </row>
    <row r="74" spans="2:89" ht="18.600000000000001" customHeight="1" thickBot="1">
      <c r="D74" s="39"/>
      <c r="G74" s="40"/>
      <c r="I74" s="39"/>
      <c r="L74" s="40"/>
      <c r="N74" s="39"/>
      <c r="Q74" s="40"/>
      <c r="S74" s="39"/>
      <c r="V74" s="40"/>
      <c r="X74" s="39"/>
      <c r="AA74" s="40"/>
      <c r="AC74" s="39"/>
      <c r="AF74" s="40"/>
      <c r="AH74" s="39"/>
      <c r="AK74" s="40"/>
      <c r="AM74" s="39"/>
      <c r="AP74" s="40"/>
      <c r="AR74" s="39"/>
      <c r="AU74" s="40"/>
      <c r="AW74" s="39"/>
      <c r="AZ74" s="40"/>
      <c r="BB74" s="39"/>
      <c r="BE74" s="40"/>
      <c r="BG74" s="39"/>
      <c r="BJ74" s="40"/>
      <c r="BL74" s="39"/>
      <c r="BO74" s="40"/>
      <c r="BQ74" s="34"/>
      <c r="BR74" s="11"/>
      <c r="BS74" s="11"/>
      <c r="BT74" s="41"/>
      <c r="BV74" s="39"/>
      <c r="BY74" s="40"/>
      <c r="CC74" s="135"/>
      <c r="CE74" s="60">
        <f t="shared" si="71"/>
        <v>0.71</v>
      </c>
      <c r="CF74" s="61">
        <f t="shared" si="72"/>
        <v>-48.272772077867678</v>
      </c>
      <c r="CG74" s="62">
        <f t="shared" si="34"/>
        <v>-44.455996339752588</v>
      </c>
      <c r="CH74" s="63"/>
      <c r="CI74" s="11">
        <f t="shared" si="348"/>
        <v>-331.40395192626681</v>
      </c>
      <c r="CJ74" s="62">
        <f t="shared" si="210"/>
        <v>-5.7840901152343598</v>
      </c>
      <c r="CK74" s="138">
        <f t="shared" si="36"/>
        <v>-5.3845790479723972E-5</v>
      </c>
    </row>
    <row r="75" spans="2:89" ht="18.600000000000001" customHeight="1" thickBot="1">
      <c r="D75" s="258" t="s">
        <v>129</v>
      </c>
      <c r="E75" s="259"/>
      <c r="F75" s="260" t="s">
        <v>130</v>
      </c>
      <c r="G75" s="261"/>
      <c r="H75" s="229"/>
      <c r="I75" s="258" t="s">
        <v>131</v>
      </c>
      <c r="J75" s="259"/>
      <c r="K75" s="260" t="s">
        <v>132</v>
      </c>
      <c r="L75" s="261"/>
      <c r="N75" s="253" t="s">
        <v>133</v>
      </c>
      <c r="O75" s="254"/>
      <c r="P75" s="255" t="s">
        <v>134</v>
      </c>
      <c r="Q75" s="256"/>
      <c r="S75" s="258" t="s">
        <v>135</v>
      </c>
      <c r="T75" s="259"/>
      <c r="U75" s="260" t="s">
        <v>136</v>
      </c>
      <c r="V75" s="261"/>
      <c r="W75" s="8"/>
      <c r="X75" s="253" t="s">
        <v>137</v>
      </c>
      <c r="Y75" s="254"/>
      <c r="Z75" s="255" t="s">
        <v>138</v>
      </c>
      <c r="AA75" s="256"/>
      <c r="AB75" s="8"/>
      <c r="AC75" s="258" t="s">
        <v>139</v>
      </c>
      <c r="AD75" s="259"/>
      <c r="AE75" s="260" t="s">
        <v>140</v>
      </c>
      <c r="AF75" s="261"/>
      <c r="AG75" s="8"/>
      <c r="AH75" s="253" t="s">
        <v>141</v>
      </c>
      <c r="AI75" s="254"/>
      <c r="AJ75" s="255" t="s">
        <v>142</v>
      </c>
      <c r="AK75" s="256"/>
      <c r="AL75" s="8"/>
      <c r="AM75" s="258" t="s">
        <v>143</v>
      </c>
      <c r="AN75" s="259"/>
      <c r="AO75" s="260" t="s">
        <v>144</v>
      </c>
      <c r="AP75" s="261"/>
      <c r="AR75" s="253" t="s">
        <v>145</v>
      </c>
      <c r="AS75" s="254"/>
      <c r="AT75" s="255" t="s">
        <v>146</v>
      </c>
      <c r="AU75" s="256"/>
      <c r="AV75" s="4"/>
      <c r="AW75" s="258" t="s">
        <v>147</v>
      </c>
      <c r="AX75" s="259"/>
      <c r="AY75" s="260" t="s">
        <v>148</v>
      </c>
      <c r="AZ75" s="261"/>
      <c r="BA75" s="8"/>
      <c r="BB75" s="253" t="s">
        <v>149</v>
      </c>
      <c r="BC75" s="254"/>
      <c r="BD75" s="255" t="s">
        <v>150</v>
      </c>
      <c r="BE75" s="256"/>
      <c r="BF75" s="4"/>
      <c r="BG75" s="258" t="s">
        <v>151</v>
      </c>
      <c r="BH75" s="259"/>
      <c r="BI75" s="260" t="s">
        <v>152</v>
      </c>
      <c r="BJ75" s="261"/>
      <c r="BK75" s="4"/>
      <c r="BL75" s="253" t="s">
        <v>153</v>
      </c>
      <c r="BM75" s="254"/>
      <c r="BN75" s="255" t="s">
        <v>154</v>
      </c>
      <c r="BO75" s="256"/>
      <c r="BP75" s="4"/>
      <c r="BQ75" s="258" t="s">
        <v>155</v>
      </c>
      <c r="BR75" s="259"/>
      <c r="BS75" s="260" t="s">
        <v>156</v>
      </c>
      <c r="BT75" s="261"/>
      <c r="BU75" s="8"/>
      <c r="BV75" s="253" t="s">
        <v>157</v>
      </c>
      <c r="BW75" s="254"/>
      <c r="BX75" s="255" t="s">
        <v>158</v>
      </c>
      <c r="BY75" s="256"/>
      <c r="CA75" s="46" t="s">
        <v>16</v>
      </c>
      <c r="CC75" s="136" t="s">
        <v>71</v>
      </c>
      <c r="CE75" s="60">
        <f t="shared" si="71"/>
        <v>0.72</v>
      </c>
      <c r="CF75" s="61">
        <f t="shared" si="72"/>
        <v>-48.258175758801258</v>
      </c>
      <c r="CG75" s="62">
        <f t="shared" si="34"/>
        <v>-47.770035859015259</v>
      </c>
      <c r="CH75" s="63"/>
      <c r="CI75" s="11">
        <f t="shared" si="348"/>
        <v>-343.70549359394471</v>
      </c>
      <c r="CJ75" s="62">
        <f t="shared" si="210"/>
        <v>-5.9987925204066137</v>
      </c>
      <c r="CK75" s="138">
        <f t="shared" si="36"/>
        <v>-5.2140304063211193E-5</v>
      </c>
    </row>
    <row r="76" spans="2:89" ht="18.600000000000001" customHeight="1" thickTop="1" thickBot="1">
      <c r="D76" s="29">
        <v>0</v>
      </c>
      <c r="E76" s="33">
        <v>0</v>
      </c>
      <c r="F76" s="31">
        <v>1</v>
      </c>
      <c r="G76" s="32">
        <v>0</v>
      </c>
      <c r="I76" s="29">
        <v>0</v>
      </c>
      <c r="J76" s="33">
        <f t="shared" ref="J76" si="451">IF(0=(1-$J$8*$K$8*$B73^2),10^14,$B73*$J$8/(1-$J$8*$K$8*$B73^2))</f>
        <v>2.5669316703167904</v>
      </c>
      <c r="K76" s="31">
        <v>1</v>
      </c>
      <c r="L76" s="32">
        <v>0</v>
      </c>
      <c r="N76" s="29">
        <f t="shared" ref="N76" si="452">D76*I73+F76*I76-E76*J73-G76*J76</f>
        <v>0</v>
      </c>
      <c r="O76" s="33">
        <f t="shared" ref="O76" si="453">(D76*J73+E76*I73+F76*J76+G76*I76)</f>
        <v>2.5669316703167904</v>
      </c>
      <c r="P76" s="31">
        <f t="shared" ref="P76" si="454">D76*K73+F76*K76-E76*L73-G76*L76</f>
        <v>1</v>
      </c>
      <c r="Q76" s="32">
        <f t="shared" ref="Q76" si="455">(D76*L73+E76*K73+F76*L76+G76*K76)</f>
        <v>0</v>
      </c>
      <c r="S76" s="29">
        <v>0</v>
      </c>
      <c r="T76" s="33">
        <v>0</v>
      </c>
      <c r="U76" s="31">
        <v>1</v>
      </c>
      <c r="V76" s="32">
        <v>0</v>
      </c>
      <c r="X76" s="29">
        <f t="shared" ref="X76" si="456">N76*S73+P76*S76-O76*T73-Q76*T76</f>
        <v>0</v>
      </c>
      <c r="Y76" s="33">
        <f t="shared" ref="Y76" si="457">(N76*T73+O76*S73+P76*T76+Q76*S76)</f>
        <v>2.5669316703167904</v>
      </c>
      <c r="Z76" s="31">
        <f t="shared" ref="Z76" si="458">N76*U73+P76*U76-O76*V73-Q76*V76</f>
        <v>15.9415258593526</v>
      </c>
      <c r="AA76" s="32">
        <f t="shared" ref="AA76" si="459">(N76*V73+O76*U73+P76*V76+Q76*U76)</f>
        <v>0</v>
      </c>
      <c r="AB76" s="8"/>
      <c r="AC76" s="29">
        <v>0</v>
      </c>
      <c r="AD76" s="33">
        <f t="shared" ref="AD76" si="460">IF(0=(1-$AD$8*$AE$8*$B73^2),10^14,$B73*$AD$8/(1-$AD$8*$AE$8*$B73^2))</f>
        <v>0.40301714939961591</v>
      </c>
      <c r="AE76" s="31">
        <v>1</v>
      </c>
      <c r="AF76" s="32">
        <v>0</v>
      </c>
      <c r="AH76" s="29">
        <f t="shared" ref="AH76" si="461">X76*AC73+Z76*AC76-Y76*AD73-AA76*AD76</f>
        <v>0</v>
      </c>
      <c r="AI76" s="33">
        <f t="shared" ref="AI76" si="462">(X76*AD73+Y76*AC73+Z76*AD76+AA76*AC76)</f>
        <v>8.9916399792333372</v>
      </c>
      <c r="AJ76" s="31">
        <f t="shared" ref="AJ76" si="463">X76*AE73+Z76*AE76-Y76*AF73-AA76*AF76</f>
        <v>15.9415258593526</v>
      </c>
      <c r="AK76" s="32">
        <f t="shared" ref="AK76" si="464">(X76*AF73+Y76*AE73+Z76*AF76+AA76*AE76)</f>
        <v>0</v>
      </c>
      <c r="AL76" s="8"/>
      <c r="AM76" s="29">
        <v>0</v>
      </c>
      <c r="AN76" s="33">
        <v>0</v>
      </c>
      <c r="AO76" s="31">
        <v>1</v>
      </c>
      <c r="AP76" s="32">
        <v>0</v>
      </c>
      <c r="AR76" s="29">
        <f t="shared" ref="AR76" si="465">AH76*AM73+AJ76*AM76-AI76*AN73-AK76*AN76</f>
        <v>0</v>
      </c>
      <c r="AS76" s="33">
        <f t="shared" ref="AS76" si="466">(AH76*AN73+AI76*AM73+AJ76*AN76+AK76*AM76)</f>
        <v>8.9916399792333372</v>
      </c>
      <c r="AT76" s="31">
        <f t="shared" ref="AT76" si="467">AH76*AO73+AJ76*AO76-AI76*AP73-AK76*AP76</f>
        <v>63.271475155496148</v>
      </c>
      <c r="AU76" s="32">
        <f t="shared" ref="AU76" si="468">(AH76*AP73+AI76*AO73+AJ76*AP76+AK76*AO76)</f>
        <v>0</v>
      </c>
      <c r="AV76" s="8"/>
      <c r="AW76" s="29">
        <v>0</v>
      </c>
      <c r="AX76" s="33">
        <f t="shared" ref="AX76" si="469">IF(0=(1-$AX$8*$AY$8*$B73^2),10^14,$B73*$AX$8/(1-$AX$8*$AY$8*$B73^2))</f>
        <v>0.5174600016831018</v>
      </c>
      <c r="AY76" s="31">
        <v>1</v>
      </c>
      <c r="AZ76" s="32">
        <v>0</v>
      </c>
      <c r="BB76" s="29">
        <f t="shared" ref="BB76" si="470">AR76*AW73+AT76*AW76-AS76*AX73-AU76*AX76</f>
        <v>0</v>
      </c>
      <c r="BC76" s="33">
        <f t="shared" ref="BC76" si="471">(AR76*AX73+AS76*AW73+AT76*AX76+AU76*AW76)</f>
        <v>41.732097619688702</v>
      </c>
      <c r="BD76" s="31">
        <f t="shared" ref="BD76" si="472">AR76*AY73+AT76*AY76-AS76*AZ73-AU76*AZ76</f>
        <v>63.271475155496148</v>
      </c>
      <c r="BE76" s="32">
        <f t="shared" ref="BE76" si="473">(AR76*AZ73+AS76*AY73+AT76*AZ76+AU76*AY76)</f>
        <v>0</v>
      </c>
      <c r="BF76" s="8"/>
      <c r="BG76" s="29">
        <v>0</v>
      </c>
      <c r="BH76" s="33">
        <v>0</v>
      </c>
      <c r="BI76" s="31">
        <v>1</v>
      </c>
      <c r="BJ76" s="32">
        <v>0</v>
      </c>
      <c r="BL76" s="29">
        <f t="shared" ref="BL76" si="474">BB76*BG73+BD76*BG76-BC76*BH73-BE76*BH76</f>
        <v>0</v>
      </c>
      <c r="BM76" s="33">
        <f t="shared" ref="BM76" si="475">(BB76*BH73+BC76*BG73+BD76*BH76+BE76*BG76)</f>
        <v>41.732097619688702</v>
      </c>
      <c r="BN76" s="31">
        <f t="shared" ref="BN76" si="476">BB76*BI73+BD76*BI76-BC76*BJ73-BE76*BJ76</f>
        <v>140.51189710895542</v>
      </c>
      <c r="BO76" s="32">
        <f t="shared" ref="BO76" si="477">(BB76*BJ73+BC76*BI73+BD76*BJ76+BE76*BI76)</f>
        <v>0</v>
      </c>
      <c r="BP76" s="8"/>
      <c r="BQ76" s="19">
        <f t="shared" ref="BQ76:BQ139" si="478">1/$BR$8</f>
        <v>1</v>
      </c>
      <c r="BR76" s="47">
        <v>0</v>
      </c>
      <c r="BS76" s="48">
        <v>1</v>
      </c>
      <c r="BT76" s="49">
        <v>0</v>
      </c>
      <c r="BV76" s="29">
        <f t="shared" ref="BV76" si="479">BL76*BQ73+BN76*BQ76-BM76*BR73-BO76*BR76</f>
        <v>140.51189710895542</v>
      </c>
      <c r="BW76" s="33">
        <f t="shared" ref="BW76" si="480">(BL76*BR73+BM76*BQ73+BN76*BR76+BO76*BQ76)</f>
        <v>41.732097619688702</v>
      </c>
      <c r="BX76" s="31">
        <f t="shared" ref="BX76" si="481">BL76*BS73+BN76*BS76-BM76*BT73-BO76*BT76</f>
        <v>140.51189710895542</v>
      </c>
      <c r="BY76" s="32">
        <f t="shared" ref="BY76" si="482">(BL76*BT73+BM76*BS73+BN76*BT76+BO76*BS76)</f>
        <v>0</v>
      </c>
      <c r="CA76" s="50">
        <f t="shared" ref="CA76" si="483">(180/PI())*ATAN(-1*(BW73+BW76)/(BV73+BV76))</f>
        <v>56.915678747922819</v>
      </c>
      <c r="CC76" s="137">
        <f t="shared" ref="CC76" si="484">20*LOG(((1-(10^(CA73/20)^2)*(1-((1-CC73)/(1+CC73))^2))^0.5))</f>
        <v>-4.6290307683983976E-5</v>
      </c>
      <c r="CE76" s="60">
        <f t="shared" si="71"/>
        <v>0.73</v>
      </c>
      <c r="CF76" s="61">
        <f t="shared" si="72"/>
        <v>-49.195207404411299</v>
      </c>
      <c r="CG76" s="62">
        <f t="shared" si="34"/>
        <v>-51.207090794954709</v>
      </c>
      <c r="CH76" s="63"/>
      <c r="CI76" s="11">
        <f t="shared" si="348"/>
        <v>-357.2073682593736</v>
      </c>
      <c r="CJ76" s="62">
        <f t="shared" si="210"/>
        <v>-6.2344446885099547</v>
      </c>
      <c r="CK76" s="138">
        <f t="shared" si="36"/>
        <v>-4.0268465754646156E-5</v>
      </c>
    </row>
    <row r="77" spans="2:89" ht="18.600000000000001" customHeight="1">
      <c r="CC77" s="42"/>
      <c r="CE77" s="60">
        <f t="shared" si="71"/>
        <v>0.74</v>
      </c>
      <c r="CF77" s="61">
        <f t="shared" si="72"/>
        <v>-51.938218658106443</v>
      </c>
      <c r="CG77" s="62">
        <f t="shared" si="34"/>
        <v>-54.779164477548449</v>
      </c>
      <c r="CH77" s="63"/>
      <c r="CI77" s="11">
        <f t="shared" si="348"/>
        <v>-372.10347919468029</v>
      </c>
      <c r="CJ77" s="62">
        <f t="shared" si="210"/>
        <v>-6.4944308700733888</v>
      </c>
      <c r="CK77" s="138">
        <f t="shared" si="36"/>
        <v>-2.0333285082138079E-5</v>
      </c>
    </row>
    <row r="78" spans="2:89" ht="18.600000000000001" customHeight="1" thickBot="1">
      <c r="E78" s="22" t="s">
        <v>4</v>
      </c>
      <c r="J78" s="22" t="s">
        <v>5</v>
      </c>
      <c r="O78" s="22" t="s">
        <v>6</v>
      </c>
      <c r="T78" s="22" t="s">
        <v>7</v>
      </c>
      <c r="Y78" s="22" t="s">
        <v>8</v>
      </c>
      <c r="AD78" s="22" t="s">
        <v>65</v>
      </c>
      <c r="AI78" s="22" t="s">
        <v>9</v>
      </c>
      <c r="AN78" s="22" t="s">
        <v>66</v>
      </c>
      <c r="AS78" s="22" t="s">
        <v>51</v>
      </c>
      <c r="AX78" s="22" t="s">
        <v>67</v>
      </c>
      <c r="BC78" s="22" t="s">
        <v>52</v>
      </c>
      <c r="BH78" s="22" t="s">
        <v>68</v>
      </c>
      <c r="BM78" s="22" t="s">
        <v>63</v>
      </c>
      <c r="BQ78" s="23" t="s">
        <v>69</v>
      </c>
      <c r="BR78" s="23"/>
      <c r="BS78" s="24"/>
      <c r="BT78" s="24"/>
      <c r="BU78" s="24"/>
      <c r="BW78" s="22" t="s">
        <v>64</v>
      </c>
      <c r="CE78" s="60">
        <f t="shared" si="71"/>
        <v>0.75</v>
      </c>
      <c r="CF78" s="61">
        <f t="shared" si="72"/>
        <v>-61.244211525570627</v>
      </c>
      <c r="CG78" s="62">
        <f t="shared" si="34"/>
        <v>-58.500199269495255</v>
      </c>
      <c r="CH78" s="63"/>
      <c r="CI78" s="11">
        <f t="shared" si="348"/>
        <v>-388.63394631700424</v>
      </c>
      <c r="CJ78" s="62">
        <f t="shared" si="210"/>
        <v>-6.7829419482506141</v>
      </c>
      <c r="CK78" s="138">
        <f t="shared" si="36"/>
        <v>-2.2383021818264839E-6</v>
      </c>
    </row>
    <row r="79" spans="2:89" ht="18.600000000000001" customHeight="1" thickBot="1">
      <c r="B79" s="21"/>
      <c r="D79" s="249" t="s">
        <v>103</v>
      </c>
      <c r="E79" s="250"/>
      <c r="F79" s="251" t="s">
        <v>104</v>
      </c>
      <c r="G79" s="252"/>
      <c r="H79" s="229"/>
      <c r="I79" s="253" t="s">
        <v>11</v>
      </c>
      <c r="J79" s="254"/>
      <c r="K79" s="255" t="s">
        <v>12</v>
      </c>
      <c r="L79" s="256"/>
      <c r="M79" s="24"/>
      <c r="N79" s="253" t="s">
        <v>105</v>
      </c>
      <c r="O79" s="254"/>
      <c r="P79" s="255" t="s">
        <v>106</v>
      </c>
      <c r="Q79" s="256"/>
      <c r="R79" s="24"/>
      <c r="S79" s="249" t="s">
        <v>107</v>
      </c>
      <c r="T79" s="250"/>
      <c r="U79" s="251" t="s">
        <v>108</v>
      </c>
      <c r="V79" s="252"/>
      <c r="W79" s="8"/>
      <c r="X79" s="253" t="s">
        <v>109</v>
      </c>
      <c r="Y79" s="254"/>
      <c r="Z79" s="255" t="s">
        <v>110</v>
      </c>
      <c r="AA79" s="256"/>
      <c r="AB79" s="8"/>
      <c r="AC79" s="253" t="s">
        <v>111</v>
      </c>
      <c r="AD79" s="254"/>
      <c r="AE79" s="255" t="s">
        <v>14</v>
      </c>
      <c r="AF79" s="256"/>
      <c r="AG79" s="8"/>
      <c r="AH79" s="253" t="s">
        <v>112</v>
      </c>
      <c r="AI79" s="254"/>
      <c r="AJ79" s="255" t="s">
        <v>113</v>
      </c>
      <c r="AK79" s="256"/>
      <c r="AL79" s="8"/>
      <c r="AM79" s="249" t="s">
        <v>114</v>
      </c>
      <c r="AN79" s="250"/>
      <c r="AO79" s="251" t="s">
        <v>115</v>
      </c>
      <c r="AP79" s="252"/>
      <c r="AQ79" s="24"/>
      <c r="AR79" s="253" t="s">
        <v>116</v>
      </c>
      <c r="AS79" s="254"/>
      <c r="AT79" s="255" t="s">
        <v>13</v>
      </c>
      <c r="AU79" s="256"/>
      <c r="AV79" s="4"/>
      <c r="AW79" s="253" t="s">
        <v>117</v>
      </c>
      <c r="AX79" s="254"/>
      <c r="AY79" s="255" t="s">
        <v>118</v>
      </c>
      <c r="AZ79" s="256"/>
      <c r="BA79" s="8"/>
      <c r="BB79" s="253" t="s">
        <v>119</v>
      </c>
      <c r="BC79" s="254"/>
      <c r="BD79" s="255" t="s">
        <v>120</v>
      </c>
      <c r="BE79" s="256"/>
      <c r="BF79" s="4"/>
      <c r="BG79" s="249" t="s">
        <v>121</v>
      </c>
      <c r="BH79" s="250"/>
      <c r="BI79" s="251" t="s">
        <v>122</v>
      </c>
      <c r="BJ79" s="252"/>
      <c r="BK79" s="4"/>
      <c r="BL79" s="253" t="s">
        <v>123</v>
      </c>
      <c r="BM79" s="254"/>
      <c r="BN79" s="255" t="s">
        <v>124</v>
      </c>
      <c r="BO79" s="256"/>
      <c r="BP79" s="4"/>
      <c r="BQ79" s="253" t="s">
        <v>125</v>
      </c>
      <c r="BR79" s="254"/>
      <c r="BS79" s="255" t="s">
        <v>126</v>
      </c>
      <c r="BT79" s="256"/>
      <c r="BU79" s="8"/>
      <c r="BV79" s="253" t="s">
        <v>127</v>
      </c>
      <c r="BW79" s="254"/>
      <c r="BX79" s="255" t="s">
        <v>128</v>
      </c>
      <c r="BY79" s="256"/>
      <c r="CA79" s="27" t="s">
        <v>15</v>
      </c>
      <c r="CC79" s="133" t="s">
        <v>70</v>
      </c>
      <c r="CE79" s="60">
        <f t="shared" si="71"/>
        <v>0.76</v>
      </c>
      <c r="CF79" s="61">
        <f t="shared" si="72"/>
        <v>-55.156737754903212</v>
      </c>
      <c r="CG79" s="62">
        <f t="shared" si="34"/>
        <v>-62.386538732665301</v>
      </c>
      <c r="CH79" s="63"/>
      <c r="CI79" s="11">
        <f t="shared" si="348"/>
        <v>-407.09890423956489</v>
      </c>
      <c r="CJ79" s="62">
        <f t="shared" si="210"/>
        <v>-7.1052162602415097</v>
      </c>
      <c r="CK79" s="138">
        <f t="shared" si="36"/>
        <v>-8.3907177363640344E-6</v>
      </c>
    </row>
    <row r="80" spans="2:89" ht="18.600000000000001" customHeight="1" thickTop="1" thickBot="1">
      <c r="B80" s="51">
        <v>0.24</v>
      </c>
      <c r="D80" s="29">
        <v>1</v>
      </c>
      <c r="E80" s="30">
        <v>0</v>
      </c>
      <c r="F80" s="31">
        <v>0</v>
      </c>
      <c r="G80" s="32">
        <f t="shared" ref="G80:G143" si="485">-1/($E$8*$B80)</f>
        <v>-2.7465833333333336</v>
      </c>
      <c r="I80" s="29">
        <v>1</v>
      </c>
      <c r="J80" s="33">
        <v>0</v>
      </c>
      <c r="K80" s="31">
        <v>0</v>
      </c>
      <c r="L80" s="32">
        <v>0</v>
      </c>
      <c r="N80" s="29">
        <f t="shared" ref="N80" si="486">D80*I80+F80*I83-E80*J80-G80*J83</f>
        <v>9.4263279675604359</v>
      </c>
      <c r="O80" s="33">
        <f t="shared" ref="O80" si="487">(D80*J80+E80*I80+F80*J83+G80*I83)</f>
        <v>0</v>
      </c>
      <c r="P80" s="31">
        <f t="shared" ref="P80" si="488">D80*K80+F80*K83-E80*L80-G80*L83</f>
        <v>0</v>
      </c>
      <c r="Q80" s="32">
        <f t="shared" ref="Q80" si="489">(D80*L80+E80*K80+F80*L83+G80*K83)</f>
        <v>-2.7465833333333336</v>
      </c>
      <c r="S80" s="29">
        <v>1</v>
      </c>
      <c r="T80" s="30">
        <v>0</v>
      </c>
      <c r="U80" s="31">
        <v>0</v>
      </c>
      <c r="V80" s="32">
        <f t="shared" ref="V80:V143" si="490">-1/($T$8*$B80)</f>
        <v>-5.3357083333333337</v>
      </c>
      <c r="X80" s="29">
        <f t="shared" ref="X80" si="491">N80*S80+P80*S83-O80*T80-Q80*T83</f>
        <v>9.4263279675604359</v>
      </c>
      <c r="Y80" s="33">
        <f t="shared" ref="Y80" si="492">(N80*T80+O80*S80+P80*T83+Q80*S83)</f>
        <v>0</v>
      </c>
      <c r="Z80" s="31">
        <f t="shared" ref="Z80" si="493">N80*U80+P80*U83-O80*V80-Q80*V83</f>
        <v>0</v>
      </c>
      <c r="AA80" s="32">
        <f t="shared" ref="AA80" si="494">(N80*V80+O80*U80+P80*V83+Q80*U83)</f>
        <v>-53.042720022578621</v>
      </c>
      <c r="AB80" s="8"/>
      <c r="AC80" s="29">
        <v>1</v>
      </c>
      <c r="AD80" s="33">
        <v>0</v>
      </c>
      <c r="AE80" s="31">
        <v>0</v>
      </c>
      <c r="AF80" s="32">
        <v>0</v>
      </c>
      <c r="AH80" s="29">
        <f t="shared" ref="AH80" si="495">X80*AC80+Z80*AC83-Y80*AD80-AA80*AD83</f>
        <v>33.167008907938282</v>
      </c>
      <c r="AI80" s="33">
        <f t="shared" ref="AI80" si="496">(X80*AD80+Y80*AC80+Z80*AD83+AA80*AC83)</f>
        <v>0</v>
      </c>
      <c r="AJ80" s="31">
        <f t="shared" ref="AJ80" si="497">X80*AE80+Z80*AE83-Y80*AF80-AA80*AF83</f>
        <v>0</v>
      </c>
      <c r="AK80" s="32">
        <f t="shared" ref="AK80" si="498">(X80*AF80+Y80*AE80+Z80*AF83+AA80*AE83)</f>
        <v>-53.042720022578621</v>
      </c>
      <c r="AL80" s="8"/>
      <c r="AM80" s="29">
        <v>1</v>
      </c>
      <c r="AN80" s="30">
        <v>0</v>
      </c>
      <c r="AO80" s="31">
        <v>0</v>
      </c>
      <c r="AP80" s="32">
        <f t="shared" ref="AP80:AP143" si="499">-1/($AN$8*$B80)</f>
        <v>-4.8251249999999999</v>
      </c>
      <c r="AR80" s="29">
        <f t="shared" ref="AR80" si="500">AH80*AM80+AJ80*AM83-AI80*AN80-AK80*AN83</f>
        <v>33.167008907938282</v>
      </c>
      <c r="AS80" s="33">
        <f t="shared" ref="AS80" si="501">(AH80*AN80+AI80*AM80+AJ80*AN83+AK80*AM83)</f>
        <v>0</v>
      </c>
      <c r="AT80" s="31">
        <f t="shared" ref="AT80" si="502">AH80*AO80+AJ80*AO83-AI80*AP80-AK80*AP83</f>
        <v>0</v>
      </c>
      <c r="AU80" s="32">
        <f t="shared" ref="AU80" si="503">(AH80*AP80+AI80*AO80+AJ80*AP83+AK80*AO83)</f>
        <v>-213.07768387949432</v>
      </c>
      <c r="AV80" s="8"/>
      <c r="AW80" s="29">
        <v>1</v>
      </c>
      <c r="AX80" s="33">
        <v>0</v>
      </c>
      <c r="AY80" s="31">
        <v>0</v>
      </c>
      <c r="AZ80" s="32">
        <v>0</v>
      </c>
      <c r="BB80" s="29">
        <f t="shared" ref="BB80" si="504">AR80*AW80+AT80*AW83-AS80*AX80-AU80*AX83</f>
        <v>156.52710124670301</v>
      </c>
      <c r="BC80" s="33">
        <f t="shared" ref="BC80" si="505">(AR80*AX80+AS80*AW80+AT80*AX83+AU80*AW83)</f>
        <v>0</v>
      </c>
      <c r="BD80" s="31">
        <f t="shared" ref="BD80" si="506">AR80*AY80+AT80*AY83-AS80*AZ80-AU80*AZ83</f>
        <v>0</v>
      </c>
      <c r="BE80" s="32">
        <f t="shared" ref="BE80" si="507">(AR80*AZ80+AS80*AY80+AT80*AZ83+AU80*AY83)</f>
        <v>-213.07768387949432</v>
      </c>
      <c r="BF80" s="8"/>
      <c r="BG80" s="29">
        <v>1</v>
      </c>
      <c r="BH80" s="30">
        <v>0</v>
      </c>
      <c r="BI80" s="31">
        <v>0</v>
      </c>
      <c r="BJ80" s="32">
        <f t="shared" ref="BJ80:BJ143" si="508">-1/($BH$8*$B80)</f>
        <v>-1.6966249999999998</v>
      </c>
      <c r="BL80" s="29">
        <f t="shared" ref="BL80" si="509">BB80*BG80+BD80*BG83-BC80*BH80-BE80*BH83</f>
        <v>156.52710124670301</v>
      </c>
      <c r="BM80" s="33">
        <f t="shared" ref="BM80" si="510">(BB80*BH80+BC80*BG80+BD80*BH83+BE80*BG83)</f>
        <v>0</v>
      </c>
      <c r="BN80" s="31">
        <f t="shared" ref="BN80" si="511">BB80*BI80+BD80*BI83-BC80*BJ80-BE80*BJ83</f>
        <v>0</v>
      </c>
      <c r="BO80" s="32">
        <f t="shared" ref="BO80" si="512">(BB80*BJ80+BC80*BI80+BD80*BJ83+BE80*BI83)</f>
        <v>-478.64547703218176</v>
      </c>
      <c r="BP80" s="8"/>
      <c r="BQ80" s="34">
        <v>1</v>
      </c>
      <c r="BR80" s="35">
        <v>0</v>
      </c>
      <c r="BS80" s="11">
        <v>0</v>
      </c>
      <c r="BT80" s="36">
        <v>0</v>
      </c>
      <c r="BV80" s="29">
        <f t="shared" ref="BV80" si="513">BL80*BQ80+BN80*BQ83-BM80*BR80-BO80*BR83</f>
        <v>156.52710124670301</v>
      </c>
      <c r="BW80" s="33">
        <f t="shared" ref="BW80" si="514">(BL80*BR80+BM80*BQ80+BN80*BR83+BO80*BQ83)</f>
        <v>-478.64547703218176</v>
      </c>
      <c r="BX80" s="31">
        <f t="shared" ref="BX80" si="515">BL80*BS80+BN80*BS83-BM80*BT80-BO80*BT83</f>
        <v>0</v>
      </c>
      <c r="BY80" s="32">
        <f t="shared" ref="BY80" si="516">(BL80*BT80+BM80*BS80+BN80*BT83+BO80*BS83)</f>
        <v>-478.64547703218176</v>
      </c>
      <c r="CA80" s="37">
        <f t="shared" ref="CA80" si="517">20*LOG(((1+$BR$8)/$BR$8)/((BV80+BV83)^2+(BW80+BW83)^2)^0.5)</f>
        <v>-48.462208616248887</v>
      </c>
      <c r="CC80" s="134">
        <f t="shared" ref="CC80" si="518">((BV80^2+BW80^2)^0.5)/((BV83^2+BW83^2)^0.5)</f>
        <v>3.0579242372545212</v>
      </c>
      <c r="CE80" s="60">
        <f t="shared" si="71"/>
        <v>0.77</v>
      </c>
      <c r="CF80" s="61">
        <f t="shared" si="72"/>
        <v>-45.046190931583389</v>
      </c>
      <c r="CG80" s="62">
        <f t="shared" si="34"/>
        <v>-66.457527775060953</v>
      </c>
      <c r="CH80" s="63"/>
      <c r="CI80" s="11">
        <f t="shared" si="348"/>
        <v>-427.87675293993561</v>
      </c>
      <c r="CJ80" s="62">
        <f t="shared" si="210"/>
        <v>-7.4678581315442036</v>
      </c>
      <c r="CK80" s="138">
        <f t="shared" si="36"/>
        <v>-7.7568507129778099E-5</v>
      </c>
    </row>
    <row r="81" spans="2:89" ht="18.600000000000001" customHeight="1" thickBot="1">
      <c r="D81" s="39"/>
      <c r="G81" s="40"/>
      <c r="I81" s="39"/>
      <c r="L81" s="40"/>
      <c r="N81" s="39"/>
      <c r="Q81" s="40"/>
      <c r="S81" s="39"/>
      <c r="V81" s="40"/>
      <c r="X81" s="39"/>
      <c r="AA81" s="40"/>
      <c r="AC81" s="39"/>
      <c r="AF81" s="40"/>
      <c r="AH81" s="39"/>
      <c r="AK81" s="40"/>
      <c r="AM81" s="39"/>
      <c r="AP81" s="40"/>
      <c r="AR81" s="39"/>
      <c r="AU81" s="40"/>
      <c r="AW81" s="39"/>
      <c r="AZ81" s="40"/>
      <c r="BB81" s="39"/>
      <c r="BE81" s="40"/>
      <c r="BG81" s="39"/>
      <c r="BJ81" s="40"/>
      <c r="BL81" s="39"/>
      <c r="BO81" s="40"/>
      <c r="BQ81" s="34"/>
      <c r="BR81" s="11"/>
      <c r="BS81" s="11"/>
      <c r="BT81" s="41"/>
      <c r="BV81" s="39"/>
      <c r="BY81" s="40"/>
      <c r="CC81" s="135"/>
      <c r="CE81" s="60">
        <f t="shared" si="71"/>
        <v>0.78</v>
      </c>
      <c r="CF81" s="61">
        <f t="shared" si="72"/>
        <v>-39.146206806865258</v>
      </c>
      <c r="CG81" s="62">
        <f t="shared" si="34"/>
        <v>-70.736295304460313</v>
      </c>
      <c r="CH81" s="63"/>
      <c r="CI81" s="11">
        <f t="shared" si="348"/>
        <v>-451.44814009360732</v>
      </c>
      <c r="CJ81" s="62">
        <f t="shared" si="210"/>
        <v>-7.8792564466380695</v>
      </c>
      <c r="CK81" s="138">
        <f t="shared" si="36"/>
        <v>-2.6229084920232146E-4</v>
      </c>
    </row>
    <row r="82" spans="2:89" ht="18.600000000000001" customHeight="1" thickBot="1">
      <c r="D82" s="258" t="s">
        <v>129</v>
      </c>
      <c r="E82" s="259"/>
      <c r="F82" s="260" t="s">
        <v>130</v>
      </c>
      <c r="G82" s="261"/>
      <c r="H82" s="229"/>
      <c r="I82" s="258" t="s">
        <v>131</v>
      </c>
      <c r="J82" s="259"/>
      <c r="K82" s="260" t="s">
        <v>132</v>
      </c>
      <c r="L82" s="261"/>
      <c r="N82" s="253" t="s">
        <v>133</v>
      </c>
      <c r="O82" s="254"/>
      <c r="P82" s="255" t="s">
        <v>134</v>
      </c>
      <c r="Q82" s="256"/>
      <c r="S82" s="258" t="s">
        <v>135</v>
      </c>
      <c r="T82" s="259"/>
      <c r="U82" s="260" t="s">
        <v>136</v>
      </c>
      <c r="V82" s="261"/>
      <c r="W82" s="8"/>
      <c r="X82" s="253" t="s">
        <v>137</v>
      </c>
      <c r="Y82" s="254"/>
      <c r="Z82" s="255" t="s">
        <v>138</v>
      </c>
      <c r="AA82" s="256"/>
      <c r="AB82" s="8"/>
      <c r="AC82" s="258" t="s">
        <v>139</v>
      </c>
      <c r="AD82" s="259"/>
      <c r="AE82" s="260" t="s">
        <v>140</v>
      </c>
      <c r="AF82" s="261"/>
      <c r="AG82" s="8"/>
      <c r="AH82" s="253" t="s">
        <v>141</v>
      </c>
      <c r="AI82" s="254"/>
      <c r="AJ82" s="255" t="s">
        <v>142</v>
      </c>
      <c r="AK82" s="256"/>
      <c r="AL82" s="8"/>
      <c r="AM82" s="258" t="s">
        <v>143</v>
      </c>
      <c r="AN82" s="259"/>
      <c r="AO82" s="260" t="s">
        <v>144</v>
      </c>
      <c r="AP82" s="261"/>
      <c r="AR82" s="253" t="s">
        <v>145</v>
      </c>
      <c r="AS82" s="254"/>
      <c r="AT82" s="255" t="s">
        <v>146</v>
      </c>
      <c r="AU82" s="256"/>
      <c r="AV82" s="4"/>
      <c r="AW82" s="258" t="s">
        <v>147</v>
      </c>
      <c r="AX82" s="259"/>
      <c r="AY82" s="260" t="s">
        <v>148</v>
      </c>
      <c r="AZ82" s="261"/>
      <c r="BA82" s="8"/>
      <c r="BB82" s="253" t="s">
        <v>149</v>
      </c>
      <c r="BC82" s="254"/>
      <c r="BD82" s="255" t="s">
        <v>150</v>
      </c>
      <c r="BE82" s="256"/>
      <c r="BF82" s="4"/>
      <c r="BG82" s="258" t="s">
        <v>151</v>
      </c>
      <c r="BH82" s="259"/>
      <c r="BI82" s="260" t="s">
        <v>152</v>
      </c>
      <c r="BJ82" s="261"/>
      <c r="BK82" s="4"/>
      <c r="BL82" s="253" t="s">
        <v>153</v>
      </c>
      <c r="BM82" s="254"/>
      <c r="BN82" s="255" t="s">
        <v>154</v>
      </c>
      <c r="BO82" s="256"/>
      <c r="BP82" s="4"/>
      <c r="BQ82" s="258" t="s">
        <v>155</v>
      </c>
      <c r="BR82" s="259"/>
      <c r="BS82" s="260" t="s">
        <v>156</v>
      </c>
      <c r="BT82" s="261"/>
      <c r="BU82" s="8"/>
      <c r="BV82" s="253" t="s">
        <v>157</v>
      </c>
      <c r="BW82" s="254"/>
      <c r="BX82" s="255" t="s">
        <v>158</v>
      </c>
      <c r="BY82" s="256"/>
      <c r="CA82" s="46" t="s">
        <v>16</v>
      </c>
      <c r="CC82" s="136" t="s">
        <v>71</v>
      </c>
      <c r="CE82" s="60">
        <f t="shared" si="71"/>
        <v>0.79</v>
      </c>
      <c r="CF82" s="61">
        <f t="shared" si="72"/>
        <v>-34.649109829135803</v>
      </c>
      <c r="CG82" s="62">
        <f t="shared" si="34"/>
        <v>-75.25077670539639</v>
      </c>
      <c r="CH82" s="63"/>
      <c r="CI82" s="11">
        <f t="shared" si="348"/>
        <v>-478.42702022736563</v>
      </c>
      <c r="CJ82" s="62">
        <f t="shared" si="210"/>
        <v>-8.35012673347304</v>
      </c>
      <c r="CK82" s="138">
        <f t="shared" si="36"/>
        <v>-6.0431932038049153E-4</v>
      </c>
    </row>
    <row r="83" spans="2:89" ht="18.600000000000001" customHeight="1" thickTop="1" thickBot="1">
      <c r="D83" s="29">
        <v>0</v>
      </c>
      <c r="E83" s="33">
        <v>0</v>
      </c>
      <c r="F83" s="31">
        <v>1</v>
      </c>
      <c r="G83" s="32">
        <v>0</v>
      </c>
      <c r="I83" s="29">
        <v>0</v>
      </c>
      <c r="J83" s="33">
        <f t="shared" ref="J83" si="519">IF(0=(1-$J$8*$K$8*$B80^2),10^14,$B80*$J$8/(1-$J$8*$K$8*$B80^2))</f>
        <v>3.0679309326959321</v>
      </c>
      <c r="K83" s="31">
        <v>1</v>
      </c>
      <c r="L83" s="32">
        <v>0</v>
      </c>
      <c r="N83" s="29">
        <f t="shared" ref="N83" si="520">D83*I80+F83*I83-E83*J80-G83*J83</f>
        <v>0</v>
      </c>
      <c r="O83" s="33">
        <f t="shared" ref="O83" si="521">(D83*J80+E83*I80+F83*J83+G83*I83)</f>
        <v>3.0679309326959321</v>
      </c>
      <c r="P83" s="31">
        <f t="shared" ref="P83" si="522">D83*K80+F83*K83-E83*L80-G83*L83</f>
        <v>1</v>
      </c>
      <c r="Q83" s="32">
        <f t="shared" ref="Q83" si="523">(D83*L80+E83*K80+F83*L83+G83*K83)</f>
        <v>0</v>
      </c>
      <c r="S83" s="29">
        <v>0</v>
      </c>
      <c r="T83" s="33">
        <v>0</v>
      </c>
      <c r="U83" s="31">
        <v>1</v>
      </c>
      <c r="V83" s="32">
        <v>0</v>
      </c>
      <c r="X83" s="29">
        <f t="shared" ref="X83" si="524">N83*S80+P83*S83-O83*T80-Q83*T83</f>
        <v>0</v>
      </c>
      <c r="Y83" s="33">
        <f t="shared" ref="Y83" si="525">(N83*T80+O83*S80+P83*T83+Q83*S83)</f>
        <v>3.0679309326959321</v>
      </c>
      <c r="Z83" s="31">
        <f t="shared" ref="Z83" si="526">N83*U80+P83*U83-O83*V80-Q83*V83</f>
        <v>17.369584643676792</v>
      </c>
      <c r="AA83" s="32">
        <f t="shared" ref="AA83" si="527">(N83*V80+O83*U80+P83*V83+Q83*U83)</f>
        <v>0</v>
      </c>
      <c r="AB83" s="8"/>
      <c r="AC83" s="29">
        <v>0</v>
      </c>
      <c r="AD83" s="33">
        <f t="shared" ref="AD83" si="528">IF(0=(1-$AD$8*$AE$8*$B80^2),10^14,$B80*$AD$8/(1-$AD$8*$AE$8*$B80^2))</f>
        <v>0.44757661240359053</v>
      </c>
      <c r="AE83" s="31">
        <v>1</v>
      </c>
      <c r="AF83" s="32">
        <v>0</v>
      </c>
      <c r="AH83" s="29">
        <f t="shared" ref="AH83" si="529">X83*AC80+Z83*AC83-Y83*AD80-AA83*AD83</f>
        <v>0</v>
      </c>
      <c r="AI83" s="33">
        <f t="shared" ref="AI83" si="530">(X83*AD80+Y83*AC80+Z83*AD83+AA83*AC83)</f>
        <v>10.842150786370217</v>
      </c>
      <c r="AJ83" s="31">
        <f t="shared" ref="AJ83" si="531">X83*AE80+Z83*AE83-Y83*AF80-AA83*AF83</f>
        <v>17.369584643676792</v>
      </c>
      <c r="AK83" s="32">
        <f t="shared" ref="AK83" si="532">(X83*AF80+Y83*AE80+Z83*AF83+AA83*AE83)</f>
        <v>0</v>
      </c>
      <c r="AL83" s="8"/>
      <c r="AM83" s="29">
        <v>0</v>
      </c>
      <c r="AN83" s="33">
        <v>0</v>
      </c>
      <c r="AO83" s="31">
        <v>1</v>
      </c>
      <c r="AP83" s="32">
        <v>0</v>
      </c>
      <c r="AR83" s="29">
        <f t="shared" ref="AR83" si="533">AH83*AM80+AJ83*AM83-AI83*AN80-AK83*AN83</f>
        <v>0</v>
      </c>
      <c r="AS83" s="33">
        <f t="shared" ref="AS83" si="534">(AH83*AN80+AI83*AM80+AJ83*AN83+AK83*AM83)</f>
        <v>10.842150786370217</v>
      </c>
      <c r="AT83" s="31">
        <f t="shared" ref="AT83" si="535">AH83*AO80+AJ83*AO83-AI83*AP80-AK83*AP83</f>
        <v>69.684317456761377</v>
      </c>
      <c r="AU83" s="32">
        <f t="shared" ref="AU83" si="536">(AH83*AP80+AI83*AO80+AJ83*AP83+AK83*AO83)</f>
        <v>0</v>
      </c>
      <c r="AV83" s="8"/>
      <c r="AW83" s="29">
        <v>0</v>
      </c>
      <c r="AX83" s="33">
        <f t="shared" ref="AX83" si="537">IF(0=(1-$AX$8*$AY$8*$B80^2),10^14,$B80*$AX$8/(1-$AX$8*$AY$8*$B80^2))</f>
        <v>0.57894421458293488</v>
      </c>
      <c r="AY83" s="31">
        <v>1</v>
      </c>
      <c r="AZ83" s="32">
        <v>0</v>
      </c>
      <c r="BB83" s="29">
        <f t="shared" ref="BB83" si="538">AR83*AW80+AT83*AW83-AS83*AX80-AU83*AX83</f>
        <v>0</v>
      </c>
      <c r="BC83" s="33">
        <f t="shared" ref="BC83" si="539">(AR83*AX80+AS83*AW80+AT83*AX83+AU83*AW83)</f>
        <v>51.18548322512283</v>
      </c>
      <c r="BD83" s="31">
        <f t="shared" ref="BD83" si="540">AR83*AY80+AT83*AY83-AS83*AZ80-AU83*AZ83</f>
        <v>69.684317456761377</v>
      </c>
      <c r="BE83" s="32">
        <f t="shared" ref="BE83" si="541">(AR83*AZ80+AS83*AY80+AT83*AZ83+AU83*AY83)</f>
        <v>0</v>
      </c>
      <c r="BF83" s="8"/>
      <c r="BG83" s="29">
        <v>0</v>
      </c>
      <c r="BH83" s="33">
        <v>0</v>
      </c>
      <c r="BI83" s="31">
        <v>1</v>
      </c>
      <c r="BJ83" s="32">
        <v>0</v>
      </c>
      <c r="BL83" s="29">
        <f t="shared" ref="BL83" si="542">BB83*BG80+BD83*BG83-BC83*BH80-BE83*BH83</f>
        <v>0</v>
      </c>
      <c r="BM83" s="33">
        <f t="shared" ref="BM83" si="543">(BB83*BH80+BC83*BG80+BD83*BH83+BE83*BG83)</f>
        <v>51.18548322512283</v>
      </c>
      <c r="BN83" s="31">
        <f t="shared" ref="BN83" si="544">BB83*BI80+BD83*BI83-BC83*BJ80-BE83*BJ83</f>
        <v>156.52688793358539</v>
      </c>
      <c r="BO83" s="32">
        <f t="shared" ref="BO83" si="545">(BB83*BJ80+BC83*BI80+BD83*BJ83+BE83*BI83)</f>
        <v>0</v>
      </c>
      <c r="BP83" s="8"/>
      <c r="BQ83" s="19">
        <f t="shared" ref="BQ83:BQ146" si="546">1/$BR$8</f>
        <v>1</v>
      </c>
      <c r="BR83" s="47">
        <v>0</v>
      </c>
      <c r="BS83" s="48">
        <v>1</v>
      </c>
      <c r="BT83" s="49">
        <v>0</v>
      </c>
      <c r="BV83" s="29">
        <f t="shared" ref="BV83" si="547">BL83*BQ80+BN83*BQ83-BM83*BR80-BO83*BR83</f>
        <v>156.52688793358539</v>
      </c>
      <c r="BW83" s="33">
        <f t="shared" ref="BW83" si="548">(BL83*BR80+BM83*BQ80+BN83*BR83+BO83*BQ83)</f>
        <v>51.18548322512283</v>
      </c>
      <c r="BX83" s="31">
        <f t="shared" ref="BX83" si="549">BL83*BS80+BN83*BS83-BM83*BT80-BO83*BT83</f>
        <v>156.52688793358539</v>
      </c>
      <c r="BY83" s="32">
        <f t="shared" ref="BY83" si="550">(BL83*BT80+BM83*BS80+BN83*BT83+BO83*BS83)</f>
        <v>0</v>
      </c>
      <c r="CA83" s="50">
        <f t="shared" ref="CA83" si="551">(180/PI())*ATAN(-1*(BW80+BW83)/(BV80+BV83))</f>
        <v>53.782497729593558</v>
      </c>
      <c r="CC83" s="137">
        <f t="shared" ref="CC83" si="552">20*LOG(((1-(10^(CA80/20)^2)*(1-((1-CC80)/(1+CC80))^2))^0.5))</f>
        <v>-4.5966833935662997E-5</v>
      </c>
      <c r="CE83" s="60">
        <f t="shared" si="71"/>
        <v>0.8</v>
      </c>
      <c r="CF83" s="61">
        <f t="shared" si="72"/>
        <v>-30.868964861221158</v>
      </c>
      <c r="CG83" s="62">
        <f t="shared" si="34"/>
        <v>-80.035046907670051</v>
      </c>
      <c r="CH83" s="63"/>
      <c r="CI83" s="11">
        <f t="shared" si="348"/>
        <v>-509.59973543331881</v>
      </c>
      <c r="CJ83" s="62">
        <f t="shared" si="210"/>
        <v>-8.8941932506034256</v>
      </c>
      <c r="CK83" s="138">
        <f t="shared" si="36"/>
        <v>-1.0490789692480385E-3</v>
      </c>
    </row>
    <row r="84" spans="2:89" ht="18.600000000000001" customHeight="1">
      <c r="CC84" s="42"/>
      <c r="CE84" s="60">
        <f t="shared" si="71"/>
        <v>0.81</v>
      </c>
      <c r="CF84" s="61">
        <f t="shared" si="72"/>
        <v>-27.526569381970205</v>
      </c>
      <c r="CG84" s="62">
        <f t="shared" si="34"/>
        <v>-85.131044262003243</v>
      </c>
      <c r="CH84" s="63"/>
      <c r="CI84" s="11">
        <f t="shared" si="348"/>
        <v>17454.028553533801</v>
      </c>
      <c r="CJ84" s="62">
        <f t="shared" si="210"/>
        <v>-9.5854746643544644</v>
      </c>
      <c r="CK84" s="138">
        <f t="shared" si="36"/>
        <v>-1.2012299721692349E-3</v>
      </c>
    </row>
    <row r="85" spans="2:89" ht="18.600000000000001" customHeight="1" thickBot="1">
      <c r="E85" s="22" t="s">
        <v>4</v>
      </c>
      <c r="J85" s="22" t="s">
        <v>5</v>
      </c>
      <c r="O85" s="22" t="s">
        <v>6</v>
      </c>
      <c r="T85" s="22" t="s">
        <v>7</v>
      </c>
      <c r="Y85" s="22" t="s">
        <v>8</v>
      </c>
      <c r="AD85" s="22" t="s">
        <v>65</v>
      </c>
      <c r="AI85" s="22" t="s">
        <v>9</v>
      </c>
      <c r="AN85" s="22" t="s">
        <v>66</v>
      </c>
      <c r="AS85" s="22" t="s">
        <v>51</v>
      </c>
      <c r="AX85" s="22" t="s">
        <v>67</v>
      </c>
      <c r="BC85" s="22" t="s">
        <v>52</v>
      </c>
      <c r="BH85" s="22" t="s">
        <v>68</v>
      </c>
      <c r="BM85" s="22" t="s">
        <v>63</v>
      </c>
      <c r="BQ85" s="23" t="s">
        <v>69</v>
      </c>
      <c r="BR85" s="23"/>
      <c r="BS85" s="24"/>
      <c r="BT85" s="24"/>
      <c r="BU85" s="24"/>
      <c r="BW85" s="22" t="s">
        <v>64</v>
      </c>
      <c r="CE85" s="60">
        <f t="shared" si="71"/>
        <v>0.82</v>
      </c>
      <c r="CF85" s="61">
        <f t="shared" si="72"/>
        <v>-24.479447747482435</v>
      </c>
      <c r="CG85" s="62">
        <f t="shared" si="34"/>
        <v>89.409241273332995</v>
      </c>
      <c r="CH85" s="63"/>
      <c r="CI85" s="11">
        <f t="shared" si="348"/>
        <v>-588.81475036086158</v>
      </c>
      <c r="CJ85" s="62">
        <f t="shared" si="210"/>
        <v>-10.276756078105505</v>
      </c>
      <c r="CK85" s="138">
        <f t="shared" si="36"/>
        <v>-3.2083354790468307E-4</v>
      </c>
    </row>
    <row r="86" spans="2:89" ht="18.600000000000001" customHeight="1" thickBot="1">
      <c r="B86" s="21"/>
      <c r="D86" s="249" t="s">
        <v>103</v>
      </c>
      <c r="E86" s="250"/>
      <c r="F86" s="251" t="s">
        <v>104</v>
      </c>
      <c r="G86" s="252"/>
      <c r="H86" s="229"/>
      <c r="I86" s="253" t="s">
        <v>11</v>
      </c>
      <c r="J86" s="254"/>
      <c r="K86" s="255" t="s">
        <v>12</v>
      </c>
      <c r="L86" s="256"/>
      <c r="M86" s="24"/>
      <c r="N86" s="253" t="s">
        <v>105</v>
      </c>
      <c r="O86" s="254"/>
      <c r="P86" s="255" t="s">
        <v>106</v>
      </c>
      <c r="Q86" s="256"/>
      <c r="R86" s="24"/>
      <c r="S86" s="249" t="s">
        <v>107</v>
      </c>
      <c r="T86" s="250"/>
      <c r="U86" s="251" t="s">
        <v>108</v>
      </c>
      <c r="V86" s="252"/>
      <c r="W86" s="8"/>
      <c r="X86" s="253" t="s">
        <v>109</v>
      </c>
      <c r="Y86" s="254"/>
      <c r="Z86" s="255" t="s">
        <v>110</v>
      </c>
      <c r="AA86" s="256"/>
      <c r="AB86" s="8"/>
      <c r="AC86" s="253" t="s">
        <v>111</v>
      </c>
      <c r="AD86" s="254"/>
      <c r="AE86" s="255" t="s">
        <v>14</v>
      </c>
      <c r="AF86" s="256"/>
      <c r="AG86" s="8"/>
      <c r="AH86" s="253" t="s">
        <v>112</v>
      </c>
      <c r="AI86" s="254"/>
      <c r="AJ86" s="255" t="s">
        <v>113</v>
      </c>
      <c r="AK86" s="256"/>
      <c r="AL86" s="8"/>
      <c r="AM86" s="249" t="s">
        <v>114</v>
      </c>
      <c r="AN86" s="250"/>
      <c r="AO86" s="251" t="s">
        <v>115</v>
      </c>
      <c r="AP86" s="252"/>
      <c r="AQ86" s="24"/>
      <c r="AR86" s="253" t="s">
        <v>116</v>
      </c>
      <c r="AS86" s="254"/>
      <c r="AT86" s="255" t="s">
        <v>13</v>
      </c>
      <c r="AU86" s="256"/>
      <c r="AV86" s="4"/>
      <c r="AW86" s="253" t="s">
        <v>117</v>
      </c>
      <c r="AX86" s="254"/>
      <c r="AY86" s="255" t="s">
        <v>118</v>
      </c>
      <c r="AZ86" s="256"/>
      <c r="BA86" s="8"/>
      <c r="BB86" s="253" t="s">
        <v>119</v>
      </c>
      <c r="BC86" s="254"/>
      <c r="BD86" s="255" t="s">
        <v>120</v>
      </c>
      <c r="BE86" s="256"/>
      <c r="BF86" s="4"/>
      <c r="BG86" s="249" t="s">
        <v>121</v>
      </c>
      <c r="BH86" s="250"/>
      <c r="BI86" s="251" t="s">
        <v>122</v>
      </c>
      <c r="BJ86" s="252"/>
      <c r="BK86" s="4"/>
      <c r="BL86" s="253" t="s">
        <v>123</v>
      </c>
      <c r="BM86" s="254"/>
      <c r="BN86" s="255" t="s">
        <v>124</v>
      </c>
      <c r="BO86" s="256"/>
      <c r="BP86" s="4"/>
      <c r="BQ86" s="253" t="s">
        <v>125</v>
      </c>
      <c r="BR86" s="254"/>
      <c r="BS86" s="255" t="s">
        <v>126</v>
      </c>
      <c r="BT86" s="256"/>
      <c r="BU86" s="8"/>
      <c r="BV86" s="253" t="s">
        <v>127</v>
      </c>
      <c r="BW86" s="254"/>
      <c r="BX86" s="255" t="s">
        <v>128</v>
      </c>
      <c r="BY86" s="256"/>
      <c r="CA86" s="27" t="s">
        <v>15</v>
      </c>
      <c r="CC86" s="133" t="s">
        <v>70</v>
      </c>
      <c r="CE86" s="60">
        <f t="shared" si="71"/>
        <v>0.83</v>
      </c>
      <c r="CF86" s="61">
        <f t="shared" si="72"/>
        <v>-21.645068195752998</v>
      </c>
      <c r="CG86" s="62">
        <f t="shared" si="34"/>
        <v>83.521093769724374</v>
      </c>
      <c r="CH86" s="63"/>
      <c r="CI86" s="11">
        <f t="shared" si="348"/>
        <v>-639.70445321505963</v>
      </c>
      <c r="CJ86" s="62">
        <f t="shared" si="210"/>
        <v>-11.164948948272816</v>
      </c>
      <c r="CK86" s="138">
        <f t="shared" si="36"/>
        <v>-6.0371218441655494E-3</v>
      </c>
    </row>
    <row r="87" spans="2:89" ht="18.600000000000001" customHeight="1" thickTop="1" thickBot="1">
      <c r="B87" s="51">
        <v>0.26</v>
      </c>
      <c r="D87" s="29">
        <v>1</v>
      </c>
      <c r="E87" s="30">
        <v>0</v>
      </c>
      <c r="F87" s="31">
        <v>0</v>
      </c>
      <c r="G87" s="32">
        <f t="shared" ref="G87:G150" si="553">-1/($E$8*$B87)</f>
        <v>-2.535307692307692</v>
      </c>
      <c r="I87" s="29">
        <v>1</v>
      </c>
      <c r="J87" s="33">
        <v>0</v>
      </c>
      <c r="K87" s="31">
        <v>0</v>
      </c>
      <c r="L87" s="32">
        <v>0</v>
      </c>
      <c r="N87" s="29">
        <f t="shared" ref="N87" si="554">D87*I87+F87*I90-E87*J87-G87*J90</f>
        <v>10.403203273666698</v>
      </c>
      <c r="O87" s="33">
        <f t="shared" ref="O87" si="555">(D87*J87+E87*I87+F87*J90+G87*I90)</f>
        <v>0</v>
      </c>
      <c r="P87" s="31">
        <f t="shared" ref="P87" si="556">D87*K87+F87*K90-E87*L87-G87*L90</f>
        <v>0</v>
      </c>
      <c r="Q87" s="32">
        <f t="shared" ref="Q87" si="557">(D87*L87+E87*K87+F87*L90+G87*K90)</f>
        <v>-2.535307692307692</v>
      </c>
      <c r="S87" s="29">
        <v>1</v>
      </c>
      <c r="T87" s="30">
        <v>0</v>
      </c>
      <c r="U87" s="31">
        <v>0</v>
      </c>
      <c r="V87" s="32">
        <f t="shared" ref="V87:V150" si="558">-1/($T$8*$B87)</f>
        <v>-4.9252692307692305</v>
      </c>
      <c r="X87" s="29">
        <f t="shared" ref="X87" si="559">N87*S87+P87*S90-O87*T87-Q87*T90</f>
        <v>10.403203273666698</v>
      </c>
      <c r="Y87" s="33">
        <f t="shared" ref="Y87" si="560">(N87*T87+O87*S87+P87*T90+Q87*S90)</f>
        <v>0</v>
      </c>
      <c r="Z87" s="31">
        <f t="shared" ref="Z87" si="561">N87*U87+P87*U90-O87*V87-Q87*V90</f>
        <v>0</v>
      </c>
      <c r="AA87" s="32">
        <f t="shared" ref="AA87" si="562">(N87*V87+O87*U87+P87*V90+Q87*U90)</f>
        <v>-53.77388467753601</v>
      </c>
      <c r="AB87" s="8"/>
      <c r="AC87" s="29">
        <v>1</v>
      </c>
      <c r="AD87" s="33">
        <v>0</v>
      </c>
      <c r="AE87" s="31">
        <v>0</v>
      </c>
      <c r="AF87" s="32">
        <v>0</v>
      </c>
      <c r="AH87" s="29">
        <f t="shared" ref="AH87" si="563">X87*AC87+Z87*AC90-Y87*AD87-AA87*AD90</f>
        <v>36.997632796537715</v>
      </c>
      <c r="AI87" s="33">
        <f t="shared" ref="AI87" si="564">(X87*AD87+Y87*AC87+Z87*AD90+AA87*AC90)</f>
        <v>0</v>
      </c>
      <c r="AJ87" s="31">
        <f t="shared" ref="AJ87" si="565">X87*AE87+Z87*AE90-Y87*AF87-AA87*AF90</f>
        <v>0</v>
      </c>
      <c r="AK87" s="32">
        <f t="shared" ref="AK87" si="566">(X87*AF87+Y87*AE87+Z87*AF90+AA87*AE90)</f>
        <v>-53.77388467753601</v>
      </c>
      <c r="AL87" s="8"/>
      <c r="AM87" s="29">
        <v>1</v>
      </c>
      <c r="AN87" s="30">
        <v>0</v>
      </c>
      <c r="AO87" s="31">
        <v>0</v>
      </c>
      <c r="AP87" s="32">
        <f t="shared" ref="AP87:AP150" si="567">-1/($AN$8*$B87)</f>
        <v>-4.4539615384615381</v>
      </c>
      <c r="AR87" s="29">
        <f t="shared" ref="AR87" si="568">AH87*AM87+AJ87*AM90-AI87*AN87-AK87*AN90</f>
        <v>36.997632796537715</v>
      </c>
      <c r="AS87" s="33">
        <f t="shared" ref="AS87" si="569">(AH87*AN87+AI87*AM87+AJ87*AN90+AK87*AM90)</f>
        <v>0</v>
      </c>
      <c r="AT87" s="31">
        <f t="shared" ref="AT87" si="570">AH87*AO87+AJ87*AO90-AI87*AP87-AK87*AP90</f>
        <v>0</v>
      </c>
      <c r="AU87" s="32">
        <f t="shared" ref="AU87" si="571">(AH87*AP87+AI87*AO87+AJ87*AP90+AK87*AO90)</f>
        <v>-218.55991816743818</v>
      </c>
      <c r="AV87" s="8"/>
      <c r="AW87" s="29">
        <v>1</v>
      </c>
      <c r="AX87" s="33">
        <v>0</v>
      </c>
      <c r="AY87" s="31">
        <v>0</v>
      </c>
      <c r="AZ87" s="32">
        <v>0</v>
      </c>
      <c r="BB87" s="29">
        <f t="shared" ref="BB87" si="572">AR87*AW87+AT87*AW90-AS87*AX87-AU87*AX90</f>
        <v>177.99719577672735</v>
      </c>
      <c r="BC87" s="33">
        <f t="shared" ref="BC87" si="573">(AR87*AX87+AS87*AW87+AT87*AX90+AU87*AW90)</f>
        <v>0</v>
      </c>
      <c r="BD87" s="31">
        <f t="shared" ref="BD87" si="574">AR87*AY87+AT87*AY90-AS87*AZ87-AU87*AZ90</f>
        <v>0</v>
      </c>
      <c r="BE87" s="32">
        <f t="shared" ref="BE87" si="575">(AR87*AZ87+AS87*AY87+AT87*AZ90+AU87*AY90)</f>
        <v>-218.55991816743818</v>
      </c>
      <c r="BF87" s="8"/>
      <c r="BG87" s="29">
        <v>1</v>
      </c>
      <c r="BH87" s="30">
        <v>0</v>
      </c>
      <c r="BI87" s="31">
        <v>0</v>
      </c>
      <c r="BJ87" s="32">
        <f t="shared" ref="BJ87:BJ150" si="576">-1/($BH$8*$B87)</f>
        <v>-1.5661153846153846</v>
      </c>
      <c r="BL87" s="29">
        <f t="shared" ref="BL87" si="577">BB87*BG87+BD87*BG90-BC87*BH87-BE87*BH90</f>
        <v>177.99719577672735</v>
      </c>
      <c r="BM87" s="33">
        <f t="shared" ref="BM87" si="578">(BB87*BH87+BC87*BG87+BD87*BH90+BE87*BG90)</f>
        <v>0</v>
      </c>
      <c r="BN87" s="31">
        <f t="shared" ref="BN87" si="579">BB87*BI87+BD87*BI90-BC87*BJ87-BE87*BJ90</f>
        <v>0</v>
      </c>
      <c r="BO87" s="32">
        <f t="shared" ref="BO87" si="580">(BB87*BJ87+BC87*BI87+BD87*BJ90+BE87*BI90)</f>
        <v>-497.32406489176742</v>
      </c>
      <c r="BP87" s="8"/>
      <c r="BQ87" s="34">
        <v>1</v>
      </c>
      <c r="BR87" s="35">
        <v>0</v>
      </c>
      <c r="BS87" s="11">
        <v>0</v>
      </c>
      <c r="BT87" s="36">
        <v>0</v>
      </c>
      <c r="BV87" s="29">
        <f t="shared" ref="BV87" si="581">BL87*BQ87+BN87*BQ90-BM87*BR87-BO87*BR90</f>
        <v>177.99719577672735</v>
      </c>
      <c r="BW87" s="33">
        <f t="shared" ref="BW87" si="582">(BL87*BR87+BM87*BQ87+BN87*BR90+BO87*BQ90)</f>
        <v>-497.32406489176742</v>
      </c>
      <c r="BX87" s="31">
        <f t="shared" ref="BX87" si="583">BL87*BS87+BN87*BS90-BM87*BT87-BO87*BT90</f>
        <v>0</v>
      </c>
      <c r="BY87" s="32">
        <f t="shared" ref="BY87" si="584">(BL87*BT87+BM87*BS87+BN87*BT90+BO87*BS90)</f>
        <v>-497.32406489176742</v>
      </c>
      <c r="CA87" s="37">
        <f t="shared" ref="CA87" si="585">20*LOG(((1+$BR$8)/$BR$8)/((BV87+BV90)^2+(BW87+BW90)^2)^0.5)</f>
        <v>-48.959160307803046</v>
      </c>
      <c r="CC87" s="134">
        <f t="shared" ref="CC87" si="586">((BV87^2+BW87^2)^0.5)/((BV90^2+BW90^2)^0.5)</f>
        <v>2.7940132038386345</v>
      </c>
      <c r="CE87" s="60">
        <f t="shared" si="71"/>
        <v>0.84</v>
      </c>
      <c r="CF87" s="61">
        <f t="shared" si="72"/>
        <v>-18.972371338507422</v>
      </c>
      <c r="CG87" s="62">
        <f t="shared" si="34"/>
        <v>77.124049237573772</v>
      </c>
      <c r="CH87" s="63"/>
      <c r="CI87" s="11">
        <f t="shared" si="348"/>
        <v>-700.49841322162024</v>
      </c>
      <c r="CJ87" s="62">
        <f t="shared" si="210"/>
        <v>-12.226003715713054</v>
      </c>
      <c r="CK87" s="138">
        <f t="shared" si="36"/>
        <v>-2.0107393021813427E-2</v>
      </c>
    </row>
    <row r="88" spans="2:89" ht="18.600000000000001" customHeight="1" thickBot="1">
      <c r="D88" s="39"/>
      <c r="G88" s="40"/>
      <c r="I88" s="39"/>
      <c r="L88" s="40"/>
      <c r="N88" s="39"/>
      <c r="Q88" s="40"/>
      <c r="S88" s="39"/>
      <c r="V88" s="40"/>
      <c r="X88" s="39"/>
      <c r="AA88" s="40"/>
      <c r="AC88" s="39"/>
      <c r="AF88" s="40"/>
      <c r="AH88" s="39"/>
      <c r="AK88" s="40"/>
      <c r="AM88" s="39"/>
      <c r="AP88" s="40"/>
      <c r="AR88" s="39"/>
      <c r="AU88" s="40"/>
      <c r="AW88" s="39"/>
      <c r="AZ88" s="40"/>
      <c r="BB88" s="39"/>
      <c r="BE88" s="40"/>
      <c r="BG88" s="39"/>
      <c r="BJ88" s="40"/>
      <c r="BL88" s="39"/>
      <c r="BO88" s="40"/>
      <c r="BQ88" s="34"/>
      <c r="BR88" s="11"/>
      <c r="BS88" s="11"/>
      <c r="BT88" s="41"/>
      <c r="BV88" s="39"/>
      <c r="BY88" s="40"/>
      <c r="CC88" s="135"/>
      <c r="CE88" s="60">
        <f t="shared" si="71"/>
        <v>0.85</v>
      </c>
      <c r="CF88" s="61">
        <f t="shared" si="72"/>
        <v>-16.429817670679942</v>
      </c>
      <c r="CG88" s="62">
        <f t="shared" si="34"/>
        <v>70.119065105357564</v>
      </c>
      <c r="CH88" s="63"/>
      <c r="CI88" s="11">
        <f t="shared" si="348"/>
        <v>-773.17576985448966</v>
      </c>
      <c r="CJ88" s="62">
        <f t="shared" si="210"/>
        <v>-13.494462880602763</v>
      </c>
      <c r="CK88" s="138">
        <f t="shared" si="36"/>
        <v>-5.0461669851030531E-2</v>
      </c>
    </row>
    <row r="89" spans="2:89" ht="18.600000000000001" customHeight="1" thickBot="1">
      <c r="D89" s="258" t="s">
        <v>129</v>
      </c>
      <c r="E89" s="259"/>
      <c r="F89" s="260" t="s">
        <v>130</v>
      </c>
      <c r="G89" s="261"/>
      <c r="H89" s="229"/>
      <c r="I89" s="258" t="s">
        <v>131</v>
      </c>
      <c r="J89" s="259"/>
      <c r="K89" s="260" t="s">
        <v>132</v>
      </c>
      <c r="L89" s="261"/>
      <c r="N89" s="253" t="s">
        <v>133</v>
      </c>
      <c r="O89" s="254"/>
      <c r="P89" s="255" t="s">
        <v>134</v>
      </c>
      <c r="Q89" s="256"/>
      <c r="S89" s="258" t="s">
        <v>135</v>
      </c>
      <c r="T89" s="259"/>
      <c r="U89" s="260" t="s">
        <v>136</v>
      </c>
      <c r="V89" s="261"/>
      <c r="W89" s="8"/>
      <c r="X89" s="253" t="s">
        <v>137</v>
      </c>
      <c r="Y89" s="254"/>
      <c r="Z89" s="255" t="s">
        <v>138</v>
      </c>
      <c r="AA89" s="256"/>
      <c r="AB89" s="8"/>
      <c r="AC89" s="258" t="s">
        <v>139</v>
      </c>
      <c r="AD89" s="259"/>
      <c r="AE89" s="260" t="s">
        <v>140</v>
      </c>
      <c r="AF89" s="261"/>
      <c r="AG89" s="8"/>
      <c r="AH89" s="253" t="s">
        <v>141</v>
      </c>
      <c r="AI89" s="254"/>
      <c r="AJ89" s="255" t="s">
        <v>142</v>
      </c>
      <c r="AK89" s="256"/>
      <c r="AL89" s="8"/>
      <c r="AM89" s="258" t="s">
        <v>143</v>
      </c>
      <c r="AN89" s="259"/>
      <c r="AO89" s="260" t="s">
        <v>144</v>
      </c>
      <c r="AP89" s="261"/>
      <c r="AR89" s="253" t="s">
        <v>145</v>
      </c>
      <c r="AS89" s="254"/>
      <c r="AT89" s="255" t="s">
        <v>146</v>
      </c>
      <c r="AU89" s="256"/>
      <c r="AV89" s="4"/>
      <c r="AW89" s="258" t="s">
        <v>147</v>
      </c>
      <c r="AX89" s="259"/>
      <c r="AY89" s="260" t="s">
        <v>148</v>
      </c>
      <c r="AZ89" s="261"/>
      <c r="BA89" s="8"/>
      <c r="BB89" s="253" t="s">
        <v>149</v>
      </c>
      <c r="BC89" s="254"/>
      <c r="BD89" s="255" t="s">
        <v>150</v>
      </c>
      <c r="BE89" s="256"/>
      <c r="BF89" s="4"/>
      <c r="BG89" s="258" t="s">
        <v>151</v>
      </c>
      <c r="BH89" s="259"/>
      <c r="BI89" s="260" t="s">
        <v>152</v>
      </c>
      <c r="BJ89" s="261"/>
      <c r="BK89" s="4"/>
      <c r="BL89" s="253" t="s">
        <v>153</v>
      </c>
      <c r="BM89" s="254"/>
      <c r="BN89" s="255" t="s">
        <v>154</v>
      </c>
      <c r="BO89" s="256"/>
      <c r="BP89" s="4"/>
      <c r="BQ89" s="258" t="s">
        <v>155</v>
      </c>
      <c r="BR89" s="259"/>
      <c r="BS89" s="260" t="s">
        <v>156</v>
      </c>
      <c r="BT89" s="261"/>
      <c r="BU89" s="8"/>
      <c r="BV89" s="253" t="s">
        <v>157</v>
      </c>
      <c r="BW89" s="254"/>
      <c r="BX89" s="255" t="s">
        <v>158</v>
      </c>
      <c r="BY89" s="256"/>
      <c r="CA89" s="46" t="s">
        <v>16</v>
      </c>
      <c r="CC89" s="136" t="s">
        <v>71</v>
      </c>
      <c r="CE89" s="60">
        <f t="shared" si="71"/>
        <v>0.86</v>
      </c>
      <c r="CF89" s="61">
        <f t="shared" si="72"/>
        <v>-14.000559292435979</v>
      </c>
      <c r="CG89" s="62">
        <f t="shared" si="34"/>
        <v>62.38730740681266</v>
      </c>
      <c r="CH89" s="63"/>
      <c r="CI89" s="11">
        <f t="shared" si="348"/>
        <v>-859.35864845944604</v>
      </c>
      <c r="CJ89" s="62">
        <f t="shared" si="210"/>
        <v>-14.99863787110583</v>
      </c>
      <c r="CK89" s="138">
        <f t="shared" si="36"/>
        <v>-0.11096220281645515</v>
      </c>
    </row>
    <row r="90" spans="2:89" ht="18.600000000000001" customHeight="1" thickTop="1" thickBot="1">
      <c r="D90" s="29">
        <v>0</v>
      </c>
      <c r="E90" s="33">
        <v>0</v>
      </c>
      <c r="F90" s="31">
        <v>1</v>
      </c>
      <c r="G90" s="32">
        <v>0</v>
      </c>
      <c r="I90" s="29">
        <v>0</v>
      </c>
      <c r="J90" s="33">
        <f t="shared" ref="J90" si="587">IF(0=(1-$J$8*$K$8*$B87^2),10^14,$B87*$J$8/(1-$J$8*$K$8*$B87^2))</f>
        <v>3.708900226271036</v>
      </c>
      <c r="K90" s="31">
        <v>1</v>
      </c>
      <c r="L90" s="32">
        <v>0</v>
      </c>
      <c r="N90" s="29">
        <f t="shared" ref="N90" si="588">D90*I87+F90*I90-E90*J87-G90*J90</f>
        <v>0</v>
      </c>
      <c r="O90" s="33">
        <f t="shared" ref="O90" si="589">(D90*J87+E90*I87+F90*J90+G90*I90)</f>
        <v>3.708900226271036</v>
      </c>
      <c r="P90" s="31">
        <f t="shared" ref="P90" si="590">D90*K87+F90*K90-E90*L87-G90*L90</f>
        <v>1</v>
      </c>
      <c r="Q90" s="32">
        <f t="shared" ref="Q90" si="591">(D90*L87+E90*K87+F90*L90+G90*K90)</f>
        <v>0</v>
      </c>
      <c r="S90" s="29">
        <v>0</v>
      </c>
      <c r="T90" s="33">
        <v>0</v>
      </c>
      <c r="U90" s="31">
        <v>1</v>
      </c>
      <c r="V90" s="32">
        <v>0</v>
      </c>
      <c r="X90" s="29">
        <f t="shared" ref="X90" si="592">N90*S87+P90*S90-O90*T87-Q90*T90</f>
        <v>0</v>
      </c>
      <c r="Y90" s="33">
        <f t="shared" ref="Y90" si="593">(N90*T87+O90*S87+P90*T90+Q90*S90)</f>
        <v>3.708900226271036</v>
      </c>
      <c r="Z90" s="31">
        <f t="shared" ref="Z90" si="594">N90*U87+P90*U90-O90*V87-Q90*V90</f>
        <v>19.267332164445769</v>
      </c>
      <c r="AA90" s="32">
        <f t="shared" ref="AA90" si="595">(N90*V87+O90*U87+P90*V90+Q90*U90)</f>
        <v>0</v>
      </c>
      <c r="AB90" s="8"/>
      <c r="AC90" s="29">
        <v>0</v>
      </c>
      <c r="AD90" s="33">
        <f t="shared" ref="AD90" si="596">IF(0=(1-$AD$8*$AE$8*$B87^2),10^14,$B87*$AD$8/(1-$AD$8*$AE$8*$B87^2))</f>
        <v>0.4945603183096946</v>
      </c>
      <c r="AE90" s="31">
        <v>1</v>
      </c>
      <c r="AF90" s="32">
        <v>0</v>
      </c>
      <c r="AH90" s="29">
        <f t="shared" ref="AH90" si="597">X90*AC87+Z90*AC90-Y90*AD87-AA90*AD90</f>
        <v>0</v>
      </c>
      <c r="AI90" s="33">
        <f t="shared" ref="AI90" si="598">(X90*AD87+Y90*AC87+Z90*AD90+AA90*AC90)</f>
        <v>13.237758154497952</v>
      </c>
      <c r="AJ90" s="31">
        <f t="shared" ref="AJ90" si="599">X90*AE87+Z90*AE90-Y90*AF87-AA90*AF90</f>
        <v>19.267332164445769</v>
      </c>
      <c r="AK90" s="32">
        <f t="shared" ref="AK90" si="600">(X90*AF87+Y90*AE87+Z90*AF90+AA90*AE90)</f>
        <v>0</v>
      </c>
      <c r="AL90" s="8"/>
      <c r="AM90" s="29">
        <v>0</v>
      </c>
      <c r="AN90" s="33">
        <v>0</v>
      </c>
      <c r="AO90" s="31">
        <v>1</v>
      </c>
      <c r="AP90" s="32">
        <v>0</v>
      </c>
      <c r="AR90" s="29">
        <f t="shared" ref="AR90" si="601">AH90*AM87+AJ90*AM90-AI90*AN87-AK90*AN90</f>
        <v>0</v>
      </c>
      <c r="AS90" s="33">
        <f t="shared" ref="AS90" si="602">(AH90*AN87+AI90*AM87+AJ90*AN90+AK90*AM90)</f>
        <v>13.237758154497952</v>
      </c>
      <c r="AT90" s="31">
        <f t="shared" ref="AT90" si="603">AH90*AO87+AJ90*AO90-AI90*AP87-AK90*AP90</f>
        <v>78.227797840035237</v>
      </c>
      <c r="AU90" s="32">
        <f t="shared" ref="AU90" si="604">(AH90*AP87+AI90*AO87+AJ90*AP90+AK90*AO90)</f>
        <v>0</v>
      </c>
      <c r="AV90" s="8"/>
      <c r="AW90" s="29">
        <v>0</v>
      </c>
      <c r="AX90" s="33">
        <f t="shared" ref="AX90" si="605">IF(0=(1-$AX$8*$AY$8*$B87^2),10^14,$B87*$AX$8/(1-$AX$8*$AY$8*$B87^2))</f>
        <v>0.64513001360190048</v>
      </c>
      <c r="AY90" s="31">
        <v>1</v>
      </c>
      <c r="AZ90" s="32">
        <v>0</v>
      </c>
      <c r="BB90" s="29">
        <f t="shared" ref="BB90" si="606">AR90*AW87+AT90*AW90-AS90*AX87-AU90*AX90</f>
        <v>0</v>
      </c>
      <c r="BC90" s="33">
        <f t="shared" ref="BC90" si="607">(AR90*AX87+AS90*AW87+AT90*AX90+AU90*AW90)</f>
        <v>63.704858439086607</v>
      </c>
      <c r="BD90" s="31">
        <f t="shared" ref="BD90" si="608">AR90*AY87+AT90*AY90-AS90*AZ87-AU90*AZ90</f>
        <v>78.227797840035237</v>
      </c>
      <c r="BE90" s="32">
        <f t="shared" ref="BE90" si="609">(AR90*AZ87+AS90*AY87+AT90*AZ90+AU90*AY90)</f>
        <v>0</v>
      </c>
      <c r="BF90" s="8"/>
      <c r="BG90" s="29">
        <v>0</v>
      </c>
      <c r="BH90" s="33">
        <v>0</v>
      </c>
      <c r="BI90" s="31">
        <v>1</v>
      </c>
      <c r="BJ90" s="32">
        <v>0</v>
      </c>
      <c r="BL90" s="29">
        <f t="shared" ref="BL90" si="610">BB90*BG87+BD90*BG90-BC90*BH87-BE90*BH90</f>
        <v>0</v>
      </c>
      <c r="BM90" s="33">
        <f t="shared" ref="BM90" si="611">(BB90*BH87+BC90*BG87+BD90*BH90+BE90*BG90)</f>
        <v>63.704858439086607</v>
      </c>
      <c r="BN90" s="31">
        <f t="shared" ref="BN90" si="612">BB90*BI87+BD90*BI90-BC90*BJ87-BE90*BJ90</f>
        <v>177.99695671623397</v>
      </c>
      <c r="BO90" s="32">
        <f t="shared" ref="BO90" si="613">(BB90*BJ87+BC90*BI87+BD90*BJ90+BE90*BI90)</f>
        <v>0</v>
      </c>
      <c r="BP90" s="8"/>
      <c r="BQ90" s="19">
        <f t="shared" ref="BQ90:BQ153" si="614">1/$BR$8</f>
        <v>1</v>
      </c>
      <c r="BR90" s="47">
        <v>0</v>
      </c>
      <c r="BS90" s="48">
        <v>1</v>
      </c>
      <c r="BT90" s="49">
        <v>0</v>
      </c>
      <c r="BV90" s="29">
        <f t="shared" ref="BV90" si="615">BL90*BQ87+BN90*BQ90-BM90*BR87-BO90*BR90</f>
        <v>177.99695671623397</v>
      </c>
      <c r="BW90" s="33">
        <f t="shared" ref="BW90" si="616">(BL90*BR87+BM90*BQ87+BN90*BR90+BO90*BQ90)</f>
        <v>63.704858439086607</v>
      </c>
      <c r="BX90" s="31">
        <f t="shared" ref="BX90" si="617">BL90*BS87+BN90*BS90-BM90*BT87-BO90*BT90</f>
        <v>177.99695671623397</v>
      </c>
      <c r="BY90" s="32">
        <f t="shared" ref="BY90" si="618">(BL90*BT87+BM90*BS87+BN90*BT90+BO90*BS90)</f>
        <v>0</v>
      </c>
      <c r="CA90" s="50">
        <f t="shared" ref="CA90" si="619">(180/PI())*ATAN(-1*(BW87+BW90)/(BV87+BV90))</f>
        <v>50.614574124566239</v>
      </c>
      <c r="CC90" s="137">
        <f t="shared" ref="CC90" si="620">20*LOG(((1-(10^(CA87/20)^2)*(1-((1-CC87)/(1+CC87))^2))^0.5))</f>
        <v>-4.2851022814839007E-5</v>
      </c>
      <c r="CE90" s="60">
        <f t="shared" si="71"/>
        <v>0.87</v>
      </c>
      <c r="CF90" s="61">
        <f t="shared" si="72"/>
        <v>-11.681425741675643</v>
      </c>
      <c r="CG90" s="62">
        <f t="shared" si="34"/>
        <v>53.793720922218192</v>
      </c>
      <c r="CH90" s="63"/>
      <c r="CI90" s="11">
        <f t="shared" si="348"/>
        <v>-959.23479059989404</v>
      </c>
      <c r="CJ90" s="62">
        <f t="shared" si="210"/>
        <v>-16.741805395646502</v>
      </c>
      <c r="CK90" s="138">
        <f t="shared" si="36"/>
        <v>-0.2248853609856255</v>
      </c>
    </row>
    <row r="91" spans="2:89" ht="18.600000000000001" customHeight="1">
      <c r="CC91" s="42"/>
      <c r="CE91" s="60">
        <f t="shared" si="71"/>
        <v>0.88</v>
      </c>
      <c r="CF91" s="61">
        <f t="shared" si="72"/>
        <v>-9.4842080787476029</v>
      </c>
      <c r="CG91" s="62">
        <f t="shared" si="34"/>
        <v>44.201373016219243</v>
      </c>
      <c r="CH91" s="63"/>
      <c r="CI91" s="11">
        <f t="shared" si="348"/>
        <v>-1069.5914119573406</v>
      </c>
      <c r="CJ91" s="62">
        <f t="shared" si="210"/>
        <v>-18.667891789710641</v>
      </c>
      <c r="CK91" s="138">
        <f t="shared" si="36"/>
        <v>-0.42936220575525658</v>
      </c>
    </row>
    <row r="92" spans="2:89" ht="18.600000000000001" customHeight="1" thickBot="1">
      <c r="E92" s="22" t="s">
        <v>4</v>
      </c>
      <c r="J92" s="22" t="s">
        <v>5</v>
      </c>
      <c r="O92" s="22" t="s">
        <v>6</v>
      </c>
      <c r="T92" s="22" t="s">
        <v>7</v>
      </c>
      <c r="Y92" s="22" t="s">
        <v>8</v>
      </c>
      <c r="AD92" s="22" t="s">
        <v>65</v>
      </c>
      <c r="AI92" s="22" t="s">
        <v>9</v>
      </c>
      <c r="AN92" s="22" t="s">
        <v>66</v>
      </c>
      <c r="AS92" s="22" t="s">
        <v>51</v>
      </c>
      <c r="AX92" s="22" t="s">
        <v>67</v>
      </c>
      <c r="BC92" s="22" t="s">
        <v>52</v>
      </c>
      <c r="BH92" s="22" t="s">
        <v>68</v>
      </c>
      <c r="BM92" s="22" t="s">
        <v>63</v>
      </c>
      <c r="BQ92" s="23" t="s">
        <v>69</v>
      </c>
      <c r="BR92" s="23"/>
      <c r="BS92" s="24"/>
      <c r="BT92" s="24"/>
      <c r="BU92" s="24"/>
      <c r="BW92" s="22" t="s">
        <v>64</v>
      </c>
      <c r="CE92" s="60">
        <f t="shared" si="71"/>
        <v>0.89</v>
      </c>
      <c r="CF92" s="61">
        <f t="shared" si="72"/>
        <v>-7.4376898626559571</v>
      </c>
      <c r="CG92" s="62">
        <f t="shared" si="34"/>
        <v>33.505458896645827</v>
      </c>
      <c r="CH92" s="63"/>
      <c r="CI92" s="11">
        <f t="shared" si="348"/>
        <v>-1181.1552475694739</v>
      </c>
      <c r="CJ92" s="62">
        <f t="shared" si="210"/>
        <v>-20.615048047296071</v>
      </c>
      <c r="CK92" s="138">
        <f t="shared" si="36"/>
        <v>-0.77920797256548047</v>
      </c>
    </row>
    <row r="93" spans="2:89" ht="18.600000000000001" customHeight="1" thickBot="1">
      <c r="B93" s="21"/>
      <c r="D93" s="249" t="s">
        <v>103</v>
      </c>
      <c r="E93" s="250"/>
      <c r="F93" s="251" t="s">
        <v>104</v>
      </c>
      <c r="G93" s="252"/>
      <c r="H93" s="229"/>
      <c r="I93" s="253" t="s">
        <v>11</v>
      </c>
      <c r="J93" s="254"/>
      <c r="K93" s="255" t="s">
        <v>12</v>
      </c>
      <c r="L93" s="256"/>
      <c r="M93" s="24"/>
      <c r="N93" s="253" t="s">
        <v>105</v>
      </c>
      <c r="O93" s="254"/>
      <c r="P93" s="255" t="s">
        <v>106</v>
      </c>
      <c r="Q93" s="256"/>
      <c r="R93" s="24"/>
      <c r="S93" s="249" t="s">
        <v>107</v>
      </c>
      <c r="T93" s="250"/>
      <c r="U93" s="251" t="s">
        <v>108</v>
      </c>
      <c r="V93" s="252"/>
      <c r="W93" s="8"/>
      <c r="X93" s="253" t="s">
        <v>109</v>
      </c>
      <c r="Y93" s="254"/>
      <c r="Z93" s="255" t="s">
        <v>110</v>
      </c>
      <c r="AA93" s="256"/>
      <c r="AB93" s="8"/>
      <c r="AC93" s="253" t="s">
        <v>111</v>
      </c>
      <c r="AD93" s="254"/>
      <c r="AE93" s="255" t="s">
        <v>14</v>
      </c>
      <c r="AF93" s="256"/>
      <c r="AG93" s="8"/>
      <c r="AH93" s="253" t="s">
        <v>112</v>
      </c>
      <c r="AI93" s="254"/>
      <c r="AJ93" s="255" t="s">
        <v>113</v>
      </c>
      <c r="AK93" s="256"/>
      <c r="AL93" s="8"/>
      <c r="AM93" s="249" t="s">
        <v>114</v>
      </c>
      <c r="AN93" s="250"/>
      <c r="AO93" s="251" t="s">
        <v>115</v>
      </c>
      <c r="AP93" s="252"/>
      <c r="AQ93" s="24"/>
      <c r="AR93" s="253" t="s">
        <v>116</v>
      </c>
      <c r="AS93" s="254"/>
      <c r="AT93" s="255" t="s">
        <v>13</v>
      </c>
      <c r="AU93" s="256"/>
      <c r="AV93" s="4"/>
      <c r="AW93" s="253" t="s">
        <v>117</v>
      </c>
      <c r="AX93" s="254"/>
      <c r="AY93" s="255" t="s">
        <v>118</v>
      </c>
      <c r="AZ93" s="256"/>
      <c r="BA93" s="8"/>
      <c r="BB93" s="253" t="s">
        <v>119</v>
      </c>
      <c r="BC93" s="254"/>
      <c r="BD93" s="255" t="s">
        <v>120</v>
      </c>
      <c r="BE93" s="256"/>
      <c r="BF93" s="4"/>
      <c r="BG93" s="249" t="s">
        <v>121</v>
      </c>
      <c r="BH93" s="250"/>
      <c r="BI93" s="251" t="s">
        <v>122</v>
      </c>
      <c r="BJ93" s="252"/>
      <c r="BK93" s="4"/>
      <c r="BL93" s="253" t="s">
        <v>123</v>
      </c>
      <c r="BM93" s="254"/>
      <c r="BN93" s="255" t="s">
        <v>124</v>
      </c>
      <c r="BO93" s="256"/>
      <c r="BP93" s="4"/>
      <c r="BQ93" s="253" t="s">
        <v>125</v>
      </c>
      <c r="BR93" s="254"/>
      <c r="BS93" s="255" t="s">
        <v>126</v>
      </c>
      <c r="BT93" s="256"/>
      <c r="BU93" s="8"/>
      <c r="BV93" s="253" t="s">
        <v>127</v>
      </c>
      <c r="BW93" s="254"/>
      <c r="BX93" s="255" t="s">
        <v>128</v>
      </c>
      <c r="BY93" s="256"/>
      <c r="CA93" s="27" t="s">
        <v>15</v>
      </c>
      <c r="CC93" s="133" t="s">
        <v>70</v>
      </c>
      <c r="CE93" s="60">
        <f t="shared" si="71"/>
        <v>0.9</v>
      </c>
      <c r="CF93" s="61">
        <f t="shared" si="72"/>
        <v>-5.5874778148541271</v>
      </c>
      <c r="CG93" s="62">
        <f t="shared" si="34"/>
        <v>21.693906420951077</v>
      </c>
      <c r="CH93" s="63"/>
      <c r="CI93" s="11">
        <f t="shared" si="348"/>
        <v>-1276.9602331596036</v>
      </c>
      <c r="CJ93" s="62">
        <f t="shared" si="210"/>
        <v>-22.287160485669556</v>
      </c>
      <c r="CK93" s="138">
        <f t="shared" si="36"/>
        <v>-1.3451548886614064</v>
      </c>
    </row>
    <row r="94" spans="2:89" ht="18.600000000000001" customHeight="1" thickTop="1" thickBot="1">
      <c r="B94" s="51">
        <v>0.28000000000000003</v>
      </c>
      <c r="D94" s="29">
        <v>1</v>
      </c>
      <c r="E94" s="30">
        <v>0</v>
      </c>
      <c r="F94" s="31">
        <v>0</v>
      </c>
      <c r="G94" s="32">
        <f t="shared" ref="G94:G157" si="621">-1/($E$8*$B94)</f>
        <v>-2.3542142857142858</v>
      </c>
      <c r="I94" s="29">
        <v>1</v>
      </c>
      <c r="J94" s="33">
        <v>0</v>
      </c>
      <c r="K94" s="31">
        <v>0</v>
      </c>
      <c r="L94" s="32">
        <v>0</v>
      </c>
      <c r="N94" s="29">
        <f t="shared" ref="N94" si="622">D94*I94+F94*I97-E94*J94-G94*J97</f>
        <v>11.749046489043582</v>
      </c>
      <c r="O94" s="33">
        <f t="shared" ref="O94" si="623">(D94*J94+E94*I94+F94*J97+G94*I97)</f>
        <v>0</v>
      </c>
      <c r="P94" s="31">
        <f t="shared" ref="P94" si="624">D94*K94+F94*K97-E94*L94-G94*L97</f>
        <v>0</v>
      </c>
      <c r="Q94" s="32">
        <f t="shared" ref="Q94" si="625">(D94*L94+E94*K94+F94*L97+G94*K97)</f>
        <v>-2.3542142857142858</v>
      </c>
      <c r="S94" s="29">
        <v>1</v>
      </c>
      <c r="T94" s="30">
        <v>0</v>
      </c>
      <c r="U94" s="31">
        <v>0</v>
      </c>
      <c r="V94" s="32">
        <f t="shared" ref="V94:V157" si="626">-1/($T$8*$B94)</f>
        <v>-4.5734642857142855</v>
      </c>
      <c r="X94" s="29">
        <f t="shared" ref="X94" si="627">N94*S94+P94*S97-O94*T94-Q94*T97</f>
        <v>11.749046489043582</v>
      </c>
      <c r="Y94" s="33">
        <f t="shared" ref="Y94" si="628">(N94*T94+O94*S94+P94*T97+Q94*S97)</f>
        <v>0</v>
      </c>
      <c r="Z94" s="31">
        <f t="shared" ref="Z94" si="629">N94*U94+P94*U97-O94*V94-Q94*V97</f>
        <v>0</v>
      </c>
      <c r="AA94" s="32">
        <f t="shared" ref="AA94" si="630">(N94*V94+O94*U94+P94*V97+Q94*U97)</f>
        <v>-56.088058794551927</v>
      </c>
      <c r="AB94" s="8"/>
      <c r="AC94" s="29">
        <v>1</v>
      </c>
      <c r="AD94" s="33">
        <v>0</v>
      </c>
      <c r="AE94" s="31">
        <v>0</v>
      </c>
      <c r="AF94" s="32">
        <v>0</v>
      </c>
      <c r="AH94" s="29">
        <f t="shared" ref="AH94" si="631">X94*AC94+Z94*AC97-Y94*AD94-AA94*AD97</f>
        <v>42.280410808213333</v>
      </c>
      <c r="AI94" s="33">
        <f t="shared" ref="AI94" si="632">(X94*AD94+Y94*AC94+Z94*AD97+AA94*AC97)</f>
        <v>0</v>
      </c>
      <c r="AJ94" s="31">
        <f t="shared" ref="AJ94" si="633">X94*AE94+Z94*AE97-Y94*AF94-AA94*AF97</f>
        <v>0</v>
      </c>
      <c r="AK94" s="32">
        <f t="shared" ref="AK94" si="634">(X94*AF94+Y94*AE94+Z94*AF97+AA94*AE97)</f>
        <v>-56.088058794551927</v>
      </c>
      <c r="AL94" s="8"/>
      <c r="AM94" s="29">
        <v>1</v>
      </c>
      <c r="AN94" s="30">
        <v>0</v>
      </c>
      <c r="AO94" s="31">
        <v>0</v>
      </c>
      <c r="AP94" s="32">
        <f t="shared" ref="AP94:AP157" si="635">-1/($AN$8*$B94)</f>
        <v>-4.1358214285714281</v>
      </c>
      <c r="AR94" s="29">
        <f t="shared" ref="AR94" si="636">AH94*AM94+AJ94*AM97-AI94*AN94-AK94*AN97</f>
        <v>42.280410808213333</v>
      </c>
      <c r="AS94" s="33">
        <f t="shared" ref="AS94" si="637">(AH94*AN94+AI94*AM94+AJ94*AN97+AK94*AM97)</f>
        <v>0</v>
      </c>
      <c r="AT94" s="31">
        <f t="shared" ref="AT94" si="638">AH94*AO94+AJ94*AO97-AI94*AP94-AK94*AP97</f>
        <v>0</v>
      </c>
      <c r="AU94" s="32">
        <f t="shared" ref="AU94" si="639">(AH94*AP94+AI94*AO94+AJ94*AP97+AK94*AO97)</f>
        <v>-230.95228782396364</v>
      </c>
      <c r="AV94" s="8"/>
      <c r="AW94" s="29">
        <v>1</v>
      </c>
      <c r="AX94" s="33">
        <v>0</v>
      </c>
      <c r="AY94" s="31">
        <v>0</v>
      </c>
      <c r="AZ94" s="32">
        <v>0</v>
      </c>
      <c r="BB94" s="29">
        <f t="shared" ref="BB94" si="640">AR94*AW94+AT94*AW97-AS94*AX94-AU94*AX97</f>
        <v>207.85070063293821</v>
      </c>
      <c r="BC94" s="33">
        <f t="shared" ref="BC94" si="641">(AR94*AX94+AS94*AW94+AT94*AX97+AU94*AW97)</f>
        <v>0</v>
      </c>
      <c r="BD94" s="31">
        <f t="shared" ref="BD94" si="642">AR94*AY94+AT94*AY97-AS94*AZ94-AU94*AZ97</f>
        <v>0</v>
      </c>
      <c r="BE94" s="32">
        <f t="shared" ref="BE94" si="643">(AR94*AZ94+AS94*AY94+AT94*AZ97+AU94*AY97)</f>
        <v>-230.95228782396364</v>
      </c>
      <c r="BF94" s="8"/>
      <c r="BG94" s="29">
        <v>1</v>
      </c>
      <c r="BH94" s="30">
        <v>0</v>
      </c>
      <c r="BI94" s="31">
        <v>0</v>
      </c>
      <c r="BJ94" s="32">
        <f t="shared" ref="BJ94:BJ157" si="644">-1/($BH$8*$B94)</f>
        <v>-1.4542499999999998</v>
      </c>
      <c r="BL94" s="29">
        <f t="shared" ref="BL94" si="645">BB94*BG94+BD94*BG97-BC94*BH94-BE94*BH97</f>
        <v>207.85070063293821</v>
      </c>
      <c r="BM94" s="33">
        <f t="shared" ref="BM94" si="646">(BB94*BH94+BC94*BG94+BD94*BH97+BE94*BG97)</f>
        <v>0</v>
      </c>
      <c r="BN94" s="31">
        <f t="shared" ref="BN94" si="647">BB94*BI94+BD94*BI97-BC94*BJ94-BE94*BJ97</f>
        <v>0</v>
      </c>
      <c r="BO94" s="32">
        <f t="shared" ref="BO94" si="648">(BB94*BJ94+BC94*BI94+BD94*BJ97+BE94*BI97)</f>
        <v>-533.21916921941397</v>
      </c>
      <c r="BP94" s="8"/>
      <c r="BQ94" s="34">
        <v>1</v>
      </c>
      <c r="BR94" s="35">
        <v>0</v>
      </c>
      <c r="BS94" s="11">
        <v>0</v>
      </c>
      <c r="BT94" s="36">
        <v>0</v>
      </c>
      <c r="BV94" s="29">
        <f t="shared" ref="BV94" si="649">BL94*BQ94+BN94*BQ97-BM94*BR94-BO94*BR97</f>
        <v>207.85070063293821</v>
      </c>
      <c r="BW94" s="33">
        <f t="shared" ref="BW94" si="650">(BL94*BR94+BM94*BQ94+BN94*BR97+BO94*BQ97)</f>
        <v>-533.21916921941397</v>
      </c>
      <c r="BX94" s="31">
        <f t="shared" ref="BX94" si="651">BL94*BS94+BN94*BS97-BM94*BT94-BO94*BT97</f>
        <v>0</v>
      </c>
      <c r="BY94" s="32">
        <f t="shared" ref="BY94" si="652">(BL94*BT94+BM94*BS94+BN94*BT97+BO94*BS97)</f>
        <v>-533.21916921941397</v>
      </c>
      <c r="CA94" s="37">
        <f t="shared" ref="CA94" si="653">20*LOG(((1+$BR$8)/$BR$8)/((BV94+BV97)^2+(BW94+BW97)^2)^0.5)</f>
        <v>-49.746181416369424</v>
      </c>
      <c r="CC94" s="134">
        <f t="shared" ref="CC94" si="654">((BV94^2+BW94^2)^0.5)/((BV97^2+BW97^2)^0.5)</f>
        <v>2.5654063216953067</v>
      </c>
      <c r="CE94" s="60">
        <f t="shared" si="71"/>
        <v>0.91</v>
      </c>
      <c r="CF94" s="61">
        <f t="shared" si="72"/>
        <v>-3.9889202963921151</v>
      </c>
      <c r="CG94" s="62">
        <f t="shared" si="34"/>
        <v>8.9243040893550294</v>
      </c>
      <c r="CH94" s="63"/>
      <c r="CI94" s="11">
        <f t="shared" si="348"/>
        <v>-1335.3755450379276</v>
      </c>
      <c r="CJ94" s="62">
        <f t="shared" si="210"/>
        <v>-23.306700011525663</v>
      </c>
      <c r="CK94" s="138">
        <f t="shared" si="36"/>
        <v>-2.1957238749267609</v>
      </c>
    </row>
    <row r="95" spans="2:89" ht="18.600000000000001" customHeight="1" thickBot="1">
      <c r="D95" s="39"/>
      <c r="G95" s="40"/>
      <c r="I95" s="39"/>
      <c r="L95" s="40"/>
      <c r="N95" s="39"/>
      <c r="Q95" s="40"/>
      <c r="S95" s="39"/>
      <c r="V95" s="40"/>
      <c r="X95" s="39"/>
      <c r="AA95" s="40"/>
      <c r="AC95" s="39"/>
      <c r="AF95" s="40"/>
      <c r="AH95" s="39"/>
      <c r="AK95" s="40"/>
      <c r="AM95" s="39"/>
      <c r="AP95" s="40"/>
      <c r="AR95" s="39"/>
      <c r="AU95" s="40"/>
      <c r="AW95" s="39"/>
      <c r="AZ95" s="40"/>
      <c r="BB95" s="39"/>
      <c r="BE95" s="40"/>
      <c r="BG95" s="39"/>
      <c r="BJ95" s="40"/>
      <c r="BL95" s="39"/>
      <c r="BO95" s="40"/>
      <c r="BQ95" s="34"/>
      <c r="BR95" s="11"/>
      <c r="BS95" s="11"/>
      <c r="BT95" s="41"/>
      <c r="BV95" s="39"/>
      <c r="BY95" s="40"/>
      <c r="CC95" s="135"/>
      <c r="CE95" s="60">
        <f t="shared" si="71"/>
        <v>0.92</v>
      </c>
      <c r="CF95" s="61">
        <f t="shared" si="72"/>
        <v>-2.6898551105129327</v>
      </c>
      <c r="CG95" s="62">
        <f t="shared" si="34"/>
        <v>-4.4294513610242596</v>
      </c>
      <c r="CH95" s="63"/>
      <c r="CI95" s="11">
        <f t="shared" si="348"/>
        <v>-1339.8023602139235</v>
      </c>
      <c r="CJ95" s="62">
        <f t="shared" si="210"/>
        <v>-23.383962511724047</v>
      </c>
      <c r="CK95" s="138">
        <f t="shared" si="36"/>
        <v>-3.3497445109840989</v>
      </c>
    </row>
    <row r="96" spans="2:89" ht="18.600000000000001" customHeight="1" thickBot="1">
      <c r="D96" s="258" t="s">
        <v>129</v>
      </c>
      <c r="E96" s="259"/>
      <c r="F96" s="260" t="s">
        <v>130</v>
      </c>
      <c r="G96" s="261"/>
      <c r="H96" s="229"/>
      <c r="I96" s="258" t="s">
        <v>131</v>
      </c>
      <c r="J96" s="259"/>
      <c r="K96" s="260" t="s">
        <v>132</v>
      </c>
      <c r="L96" s="261"/>
      <c r="N96" s="253" t="s">
        <v>133</v>
      </c>
      <c r="O96" s="254"/>
      <c r="P96" s="255" t="s">
        <v>134</v>
      </c>
      <c r="Q96" s="256"/>
      <c r="S96" s="258" t="s">
        <v>135</v>
      </c>
      <c r="T96" s="259"/>
      <c r="U96" s="260" t="s">
        <v>136</v>
      </c>
      <c r="V96" s="261"/>
      <c r="W96" s="8"/>
      <c r="X96" s="253" t="s">
        <v>137</v>
      </c>
      <c r="Y96" s="254"/>
      <c r="Z96" s="255" t="s">
        <v>138</v>
      </c>
      <c r="AA96" s="256"/>
      <c r="AB96" s="8"/>
      <c r="AC96" s="258" t="s">
        <v>139</v>
      </c>
      <c r="AD96" s="259"/>
      <c r="AE96" s="260" t="s">
        <v>140</v>
      </c>
      <c r="AF96" s="261"/>
      <c r="AG96" s="8"/>
      <c r="AH96" s="253" t="s">
        <v>141</v>
      </c>
      <c r="AI96" s="254"/>
      <c r="AJ96" s="255" t="s">
        <v>142</v>
      </c>
      <c r="AK96" s="256"/>
      <c r="AL96" s="8"/>
      <c r="AM96" s="258" t="s">
        <v>143</v>
      </c>
      <c r="AN96" s="259"/>
      <c r="AO96" s="260" t="s">
        <v>144</v>
      </c>
      <c r="AP96" s="261"/>
      <c r="AR96" s="253" t="s">
        <v>145</v>
      </c>
      <c r="AS96" s="254"/>
      <c r="AT96" s="255" t="s">
        <v>146</v>
      </c>
      <c r="AU96" s="256"/>
      <c r="AV96" s="4"/>
      <c r="AW96" s="258" t="s">
        <v>147</v>
      </c>
      <c r="AX96" s="259"/>
      <c r="AY96" s="260" t="s">
        <v>148</v>
      </c>
      <c r="AZ96" s="261"/>
      <c r="BA96" s="8"/>
      <c r="BB96" s="253" t="s">
        <v>149</v>
      </c>
      <c r="BC96" s="254"/>
      <c r="BD96" s="255" t="s">
        <v>150</v>
      </c>
      <c r="BE96" s="256"/>
      <c r="BF96" s="4"/>
      <c r="BG96" s="258" t="s">
        <v>151</v>
      </c>
      <c r="BH96" s="259"/>
      <c r="BI96" s="260" t="s">
        <v>152</v>
      </c>
      <c r="BJ96" s="261"/>
      <c r="BK96" s="4"/>
      <c r="BL96" s="253" t="s">
        <v>153</v>
      </c>
      <c r="BM96" s="254"/>
      <c r="BN96" s="255" t="s">
        <v>154</v>
      </c>
      <c r="BO96" s="256"/>
      <c r="BP96" s="4"/>
      <c r="BQ96" s="258" t="s">
        <v>155</v>
      </c>
      <c r="BR96" s="259"/>
      <c r="BS96" s="260" t="s">
        <v>156</v>
      </c>
      <c r="BT96" s="261"/>
      <c r="BU96" s="8"/>
      <c r="BV96" s="253" t="s">
        <v>157</v>
      </c>
      <c r="BW96" s="254"/>
      <c r="BX96" s="255" t="s">
        <v>158</v>
      </c>
      <c r="BY96" s="256"/>
      <c r="CA96" s="46" t="s">
        <v>16</v>
      </c>
      <c r="CC96" s="136" t="s">
        <v>71</v>
      </c>
      <c r="CE96" s="60">
        <f t="shared" si="71"/>
        <v>0.93</v>
      </c>
      <c r="CF96" s="61">
        <f t="shared" si="72"/>
        <v>-1.7086106967088481</v>
      </c>
      <c r="CG96" s="62">
        <f t="shared" si="34"/>
        <v>-17.827474963163507</v>
      </c>
      <c r="CH96" s="63"/>
      <c r="CI96" s="11">
        <f t="shared" si="348"/>
        <v>-1289.143215581805</v>
      </c>
      <c r="CJ96" s="62">
        <f t="shared" si="210"/>
        <v>-22.499793641649564</v>
      </c>
      <c r="CK96" s="138">
        <f t="shared" si="36"/>
        <v>-4.7186103329277778</v>
      </c>
    </row>
    <row r="97" spans="2:89" ht="18.600000000000001" customHeight="1" thickTop="1" thickBot="1">
      <c r="D97" s="29">
        <v>0</v>
      </c>
      <c r="E97" s="33">
        <v>0</v>
      </c>
      <c r="F97" s="31">
        <v>1</v>
      </c>
      <c r="G97" s="32">
        <v>0</v>
      </c>
      <c r="I97" s="29">
        <v>0</v>
      </c>
      <c r="J97" s="33">
        <f t="shared" ref="J97" si="655">IF(0=(1-$J$8*$K$8*$B94^2),10^14,$B94*$J$8/(1-$J$8*$K$8*$B94^2))</f>
        <v>4.5658742937167434</v>
      </c>
      <c r="K97" s="31">
        <v>1</v>
      </c>
      <c r="L97" s="32">
        <v>0</v>
      </c>
      <c r="N97" s="29">
        <f t="shared" ref="N97" si="656">D97*I94+F97*I97-E97*J94-G97*J97</f>
        <v>0</v>
      </c>
      <c r="O97" s="33">
        <f t="shared" ref="O97" si="657">(D97*J94+E97*I94+F97*J97+G97*I97)</f>
        <v>4.5658742937167434</v>
      </c>
      <c r="P97" s="31">
        <f t="shared" ref="P97" si="658">D97*K94+F97*K97-E97*L94-G97*L97</f>
        <v>1</v>
      </c>
      <c r="Q97" s="32">
        <f t="shared" ref="Q97" si="659">(D97*L94+E97*K94+F97*L97+G97*K97)</f>
        <v>0</v>
      </c>
      <c r="S97" s="29">
        <v>0</v>
      </c>
      <c r="T97" s="33">
        <v>0</v>
      </c>
      <c r="U97" s="31">
        <v>1</v>
      </c>
      <c r="V97" s="32">
        <v>0</v>
      </c>
      <c r="X97" s="29">
        <f t="shared" ref="X97" si="660">N97*S94+P97*S97-O97*T94-Q97*T97</f>
        <v>0</v>
      </c>
      <c r="Y97" s="33">
        <f t="shared" ref="Y97" si="661">(N97*T94+O97*S94+P97*T97+Q97*S97)</f>
        <v>4.5658742937167434</v>
      </c>
      <c r="Z97" s="31">
        <f t="shared" ref="Z97" si="662">N97*U94+P97*U97-O97*V94-Q97*V97</f>
        <v>21.881863015374464</v>
      </c>
      <c r="AA97" s="32">
        <f t="shared" ref="AA97" si="663">(N97*V94+O97*U94+P97*V97+Q97*U97)</f>
        <v>0</v>
      </c>
      <c r="AB97" s="8"/>
      <c r="AC97" s="29">
        <v>0</v>
      </c>
      <c r="AD97" s="33">
        <f t="shared" ref="AD97" si="664">IF(0=(1-$AD$8*$AE$8*$B94^2),10^14,$B94*$AD$8/(1-$AD$8*$AE$8*$B94^2))</f>
        <v>0.54434696039320563</v>
      </c>
      <c r="AE97" s="31">
        <v>1</v>
      </c>
      <c r="AF97" s="32">
        <v>0</v>
      </c>
      <c r="AH97" s="29">
        <f t="shared" ref="AH97" si="665">X97*AC94+Z97*AC97-Y97*AD94-AA97*AD97</f>
        <v>0</v>
      </c>
      <c r="AI97" s="33">
        <f t="shared" ref="AI97" si="666">(X97*AD94+Y97*AC94+Z97*AD97+AA97*AC97)</f>
        <v>16.477199913876337</v>
      </c>
      <c r="AJ97" s="31">
        <f t="shared" ref="AJ97" si="667">X97*AE94+Z97*AE97-Y97*AF94-AA97*AF97</f>
        <v>21.881863015374464</v>
      </c>
      <c r="AK97" s="32">
        <f t="shared" ref="AK97" si="668">(X97*AF94+Y97*AE94+Z97*AF97+AA97*AE97)</f>
        <v>0</v>
      </c>
      <c r="AL97" s="8"/>
      <c r="AM97" s="29">
        <v>0</v>
      </c>
      <c r="AN97" s="33">
        <v>0</v>
      </c>
      <c r="AO97" s="31">
        <v>1</v>
      </c>
      <c r="AP97" s="32">
        <v>0</v>
      </c>
      <c r="AR97" s="29">
        <f t="shared" ref="AR97" si="669">AH97*AM94+AJ97*AM97-AI97*AN94-AK97*AN97</f>
        <v>0</v>
      </c>
      <c r="AS97" s="33">
        <f t="shared" ref="AS97" si="670">(AH97*AN94+AI97*AM94+AJ97*AN97+AK97*AM97)</f>
        <v>16.477199913876337</v>
      </c>
      <c r="AT97" s="31">
        <f t="shared" ref="AT97" si="671">AH97*AO94+AJ97*AO97-AI97*AP94-AK97*AP97</f>
        <v>90.028619502039504</v>
      </c>
      <c r="AU97" s="32">
        <f t="shared" ref="AU97" si="672">(AH97*AP94+AI97*AO94+AJ97*AP97+AK97*AO97)</f>
        <v>0</v>
      </c>
      <c r="AV97" s="8"/>
      <c r="AW97" s="29">
        <v>0</v>
      </c>
      <c r="AX97" s="33">
        <f t="shared" ref="AX97" si="673">IF(0=(1-$AX$8*$AY$8*$B94^2),10^14,$B94*$AX$8/(1-$AX$8*$AY$8*$B94^2))</f>
        <v>0.71690257492026144</v>
      </c>
      <c r="AY97" s="31">
        <v>1</v>
      </c>
      <c r="AZ97" s="32">
        <v>0</v>
      </c>
      <c r="BB97" s="29">
        <f t="shared" ref="BB97" si="674">AR97*AW94+AT97*AW97-AS97*AX94-AU97*AX97</f>
        <v>0</v>
      </c>
      <c r="BC97" s="33">
        <f t="shared" ref="BC97" si="675">(AR97*AX94+AS97*AW94+AT97*AX97+AU97*AW97)</f>
        <v>81.018949051404917</v>
      </c>
      <c r="BD97" s="31">
        <f t="shared" ref="BD97" si="676">AR97*AY94+AT97*AY97-AS97*AZ94-AU97*AZ97</f>
        <v>90.028619502039504</v>
      </c>
      <c r="BE97" s="32">
        <f t="shared" ref="BE97" si="677">(AR97*AZ94+AS97*AY94+AT97*AZ97+AU97*AY97)</f>
        <v>0</v>
      </c>
      <c r="BF97" s="8"/>
      <c r="BG97" s="29">
        <v>0</v>
      </c>
      <c r="BH97" s="33">
        <v>0</v>
      </c>
      <c r="BI97" s="31">
        <v>1</v>
      </c>
      <c r="BJ97" s="32">
        <v>0</v>
      </c>
      <c r="BL97" s="29">
        <f t="shared" ref="BL97" si="678">BB97*BG94+BD97*BG97-BC97*BH94-BE97*BH97</f>
        <v>0</v>
      </c>
      <c r="BM97" s="33">
        <f t="shared" ref="BM97" si="679">(BB97*BH94+BC97*BG94+BD97*BH97+BE97*BG97)</f>
        <v>81.018949051404917</v>
      </c>
      <c r="BN97" s="31">
        <f t="shared" ref="BN97" si="680">BB97*BI94+BD97*BI97-BC97*BJ94-BE97*BJ97</f>
        <v>207.85042616004509</v>
      </c>
      <c r="BO97" s="32">
        <f t="shared" ref="BO97" si="681">(BB97*BJ94+BC97*BI94+BD97*BJ97+BE97*BI97)</f>
        <v>0</v>
      </c>
      <c r="BP97" s="8"/>
      <c r="BQ97" s="19">
        <f t="shared" ref="BQ97:BQ160" si="682">1/$BR$8</f>
        <v>1</v>
      </c>
      <c r="BR97" s="47">
        <v>0</v>
      </c>
      <c r="BS97" s="48">
        <v>1</v>
      </c>
      <c r="BT97" s="49">
        <v>0</v>
      </c>
      <c r="BV97" s="29">
        <f t="shared" ref="BV97" si="683">BL97*BQ94+BN97*BQ97-BM97*BR94-BO97*BR97</f>
        <v>207.85042616004509</v>
      </c>
      <c r="BW97" s="33">
        <f t="shared" ref="BW97" si="684">(BL97*BR94+BM97*BQ94+BN97*BR97+BO97*BQ97)</f>
        <v>81.018949051404917</v>
      </c>
      <c r="BX97" s="31">
        <f t="shared" ref="BX97" si="685">BL97*BS94+BN97*BS97-BM97*BT94-BO97*BT97</f>
        <v>207.85042616004509</v>
      </c>
      <c r="BY97" s="32">
        <f t="shared" ref="BY97" si="686">(BL97*BT94+BM97*BS94+BN97*BT97+BO97*BS97)</f>
        <v>0</v>
      </c>
      <c r="CA97" s="50">
        <f t="shared" ref="CA97" si="687">(180/PI())*ATAN(-1*(BW94+BW97)/(BV94+BV97))</f>
        <v>47.408122167179378</v>
      </c>
      <c r="CC97" s="137">
        <f t="shared" ref="CC97" si="688">20*LOG(((1-(10^(CA94/20)^2)*(1-((1-CC94)/(1+CC94))^2))^0.5))</f>
        <v>-3.7167737018818363E-5</v>
      </c>
      <c r="CE97" s="60">
        <f t="shared" si="71"/>
        <v>0.94</v>
      </c>
      <c r="CF97" s="61">
        <f t="shared" si="72"/>
        <v>-1.0224769018178896</v>
      </c>
      <c r="CG97" s="62">
        <f t="shared" ref="CG97:CG160" si="689">INDEX(CA:CA,(ROW()-32)*7+27)</f>
        <v>-30.718907118981424</v>
      </c>
      <c r="CH97" s="63"/>
      <c r="CI97" s="11">
        <f t="shared" si="348"/>
        <v>-1198.5517319370672</v>
      </c>
      <c r="CJ97" s="62">
        <f t="shared" si="210"/>
        <v>-20.918673977782294</v>
      </c>
      <c r="CK97" s="138">
        <f t="shared" ref="CK97:CK160" si="690">INDEX(CC:CC,(ROW()-32)*7+27)</f>
        <v>-6.1659244145262626</v>
      </c>
    </row>
    <row r="98" spans="2:89" ht="18.600000000000001" customHeight="1">
      <c r="CC98" s="42"/>
      <c r="CE98" s="60">
        <f t="shared" ref="CE98:CE161" si="691">INDEX(B:B,(ROW()-32)*7+24)</f>
        <v>0.95</v>
      </c>
      <c r="CF98" s="61">
        <f t="shared" ref="CF98:CF161" si="692">INDEX(CA:CA,(ROW()-32)*7+24)</f>
        <v>-0.57664984001971265</v>
      </c>
      <c r="CG98" s="62">
        <f t="shared" si="689"/>
        <v>-42.704424438352106</v>
      </c>
      <c r="CH98" s="63"/>
      <c r="CI98" s="11">
        <f t="shared" si="348"/>
        <v>-1089.6199216227719</v>
      </c>
      <c r="CJ98" s="62">
        <f t="shared" si="210"/>
        <v>-19.017455227639925</v>
      </c>
      <c r="CK98" s="138">
        <f t="shared" si="690"/>
        <v>-7.746598148273268</v>
      </c>
    </row>
    <row r="99" spans="2:89" ht="18.600000000000001" customHeight="1" thickBot="1">
      <c r="E99" s="22" t="s">
        <v>4</v>
      </c>
      <c r="J99" s="22" t="s">
        <v>5</v>
      </c>
      <c r="O99" s="22" t="s">
        <v>6</v>
      </c>
      <c r="T99" s="22" t="s">
        <v>7</v>
      </c>
      <c r="Y99" s="22" t="s">
        <v>8</v>
      </c>
      <c r="AD99" s="22" t="s">
        <v>65</v>
      </c>
      <c r="AI99" s="22" t="s">
        <v>9</v>
      </c>
      <c r="AN99" s="22" t="s">
        <v>66</v>
      </c>
      <c r="AS99" s="22" t="s">
        <v>51</v>
      </c>
      <c r="AX99" s="22" t="s">
        <v>67</v>
      </c>
      <c r="BC99" s="22" t="s">
        <v>52</v>
      </c>
      <c r="BH99" s="22" t="s">
        <v>68</v>
      </c>
      <c r="BM99" s="22" t="s">
        <v>63</v>
      </c>
      <c r="BQ99" s="23" t="s">
        <v>69</v>
      </c>
      <c r="BR99" s="23"/>
      <c r="BS99" s="24"/>
      <c r="BT99" s="24"/>
      <c r="BU99" s="24"/>
      <c r="BW99" s="22" t="s">
        <v>64</v>
      </c>
      <c r="CE99" s="60">
        <f t="shared" si="691"/>
        <v>0.96</v>
      </c>
      <c r="CF99" s="61">
        <f t="shared" si="692"/>
        <v>-0.30546210283828051</v>
      </c>
      <c r="CG99" s="62">
        <f t="shared" si="689"/>
        <v>-53.600623654579834</v>
      </c>
      <c r="CH99" s="63"/>
      <c r="CI99" s="11">
        <f t="shared" ref="CI99:CI162" si="693">(CG100-CG99)/(CE100-CE99)</f>
        <v>-980.1012283289067</v>
      </c>
      <c r="CJ99" s="62">
        <f t="shared" si="210"/>
        <v>-17.105993437180143</v>
      </c>
      <c r="CK99" s="138">
        <f t="shared" si="690"/>
        <v>-9.7078155754162196</v>
      </c>
    </row>
    <row r="100" spans="2:89" ht="18.600000000000001" customHeight="1" thickBot="1">
      <c r="B100" s="21"/>
      <c r="D100" s="249" t="s">
        <v>103</v>
      </c>
      <c r="E100" s="250"/>
      <c r="F100" s="251" t="s">
        <v>104</v>
      </c>
      <c r="G100" s="252"/>
      <c r="H100" s="229"/>
      <c r="I100" s="253" t="s">
        <v>11</v>
      </c>
      <c r="J100" s="254"/>
      <c r="K100" s="255" t="s">
        <v>12</v>
      </c>
      <c r="L100" s="256"/>
      <c r="M100" s="24"/>
      <c r="N100" s="253" t="s">
        <v>105</v>
      </c>
      <c r="O100" s="254"/>
      <c r="P100" s="255" t="s">
        <v>106</v>
      </c>
      <c r="Q100" s="256"/>
      <c r="R100" s="24"/>
      <c r="S100" s="249" t="s">
        <v>107</v>
      </c>
      <c r="T100" s="250"/>
      <c r="U100" s="251" t="s">
        <v>108</v>
      </c>
      <c r="V100" s="252"/>
      <c r="W100" s="8"/>
      <c r="X100" s="253" t="s">
        <v>109</v>
      </c>
      <c r="Y100" s="254"/>
      <c r="Z100" s="255" t="s">
        <v>110</v>
      </c>
      <c r="AA100" s="256"/>
      <c r="AB100" s="8"/>
      <c r="AC100" s="253" t="s">
        <v>111</v>
      </c>
      <c r="AD100" s="254"/>
      <c r="AE100" s="255" t="s">
        <v>14</v>
      </c>
      <c r="AF100" s="256"/>
      <c r="AG100" s="8"/>
      <c r="AH100" s="253" t="s">
        <v>112</v>
      </c>
      <c r="AI100" s="254"/>
      <c r="AJ100" s="255" t="s">
        <v>113</v>
      </c>
      <c r="AK100" s="256"/>
      <c r="AL100" s="8"/>
      <c r="AM100" s="249" t="s">
        <v>114</v>
      </c>
      <c r="AN100" s="250"/>
      <c r="AO100" s="251" t="s">
        <v>115</v>
      </c>
      <c r="AP100" s="252"/>
      <c r="AQ100" s="24"/>
      <c r="AR100" s="253" t="s">
        <v>116</v>
      </c>
      <c r="AS100" s="254"/>
      <c r="AT100" s="255" t="s">
        <v>13</v>
      </c>
      <c r="AU100" s="256"/>
      <c r="AV100" s="4"/>
      <c r="AW100" s="253" t="s">
        <v>117</v>
      </c>
      <c r="AX100" s="254"/>
      <c r="AY100" s="255" t="s">
        <v>118</v>
      </c>
      <c r="AZ100" s="256"/>
      <c r="BA100" s="8"/>
      <c r="BB100" s="253" t="s">
        <v>119</v>
      </c>
      <c r="BC100" s="254"/>
      <c r="BD100" s="255" t="s">
        <v>120</v>
      </c>
      <c r="BE100" s="256"/>
      <c r="BF100" s="4"/>
      <c r="BG100" s="249" t="s">
        <v>121</v>
      </c>
      <c r="BH100" s="250"/>
      <c r="BI100" s="251" t="s">
        <v>122</v>
      </c>
      <c r="BJ100" s="252"/>
      <c r="BK100" s="4"/>
      <c r="BL100" s="253" t="s">
        <v>123</v>
      </c>
      <c r="BM100" s="254"/>
      <c r="BN100" s="255" t="s">
        <v>124</v>
      </c>
      <c r="BO100" s="256"/>
      <c r="BP100" s="4"/>
      <c r="BQ100" s="253" t="s">
        <v>125</v>
      </c>
      <c r="BR100" s="254"/>
      <c r="BS100" s="255" t="s">
        <v>126</v>
      </c>
      <c r="BT100" s="256"/>
      <c r="BU100" s="8"/>
      <c r="BV100" s="253" t="s">
        <v>127</v>
      </c>
      <c r="BW100" s="254"/>
      <c r="BX100" s="255" t="s">
        <v>128</v>
      </c>
      <c r="BY100" s="256"/>
      <c r="CA100" s="27" t="s">
        <v>15</v>
      </c>
      <c r="CC100" s="133" t="s">
        <v>70</v>
      </c>
      <c r="CE100" s="60">
        <f t="shared" si="691"/>
        <v>0.97</v>
      </c>
      <c r="CF100" s="61">
        <f t="shared" si="692"/>
        <v>-0.15021522062542186</v>
      </c>
      <c r="CG100" s="62">
        <f t="shared" si="689"/>
        <v>-63.40163593786891</v>
      </c>
      <c r="CH100" s="63"/>
      <c r="CI100" s="11">
        <f t="shared" si="693"/>
        <v>-880.10082938011885</v>
      </c>
      <c r="CJ100" s="62">
        <f t="shared" si="210"/>
        <v>-15.360657222215918</v>
      </c>
      <c r="CK100" s="138">
        <f t="shared" si="690"/>
        <v>-12.226309008565563</v>
      </c>
    </row>
    <row r="101" spans="2:89" ht="18.600000000000001" customHeight="1" thickTop="1" thickBot="1">
      <c r="B101" s="51">
        <v>0.3</v>
      </c>
      <c r="D101" s="29">
        <v>1</v>
      </c>
      <c r="E101" s="30">
        <v>0</v>
      </c>
      <c r="F101" s="31">
        <v>0</v>
      </c>
      <c r="G101" s="32">
        <f t="shared" ref="G101:G164" si="694">-1/($E$8*$B101)</f>
        <v>-2.1972666666666671</v>
      </c>
      <c r="I101" s="29">
        <v>1</v>
      </c>
      <c r="J101" s="33">
        <v>0</v>
      </c>
      <c r="K101" s="31">
        <v>0</v>
      </c>
      <c r="L101" s="32">
        <v>0</v>
      </c>
      <c r="N101" s="29">
        <f t="shared" ref="N101" si="695">D101*I101+F101*I104-E101*J101-G101*J104</f>
        <v>13.701644443786316</v>
      </c>
      <c r="O101" s="33">
        <f t="shared" ref="O101" si="696">(D101*J101+E101*I101+F101*J104+G101*I104)</f>
        <v>0</v>
      </c>
      <c r="P101" s="31">
        <f t="shared" ref="P101" si="697">D101*K101+F101*K104-E101*L101-G101*L104</f>
        <v>0</v>
      </c>
      <c r="Q101" s="32">
        <f t="shared" ref="Q101" si="698">(D101*L101+E101*K101+F101*L104+G101*K104)</f>
        <v>-2.1972666666666671</v>
      </c>
      <c r="S101" s="29">
        <v>1</v>
      </c>
      <c r="T101" s="30">
        <v>0</v>
      </c>
      <c r="U101" s="31">
        <v>0</v>
      </c>
      <c r="V101" s="32">
        <f t="shared" ref="V101:V164" si="699">-1/($T$8*$B101)</f>
        <v>-4.2685666666666666</v>
      </c>
      <c r="X101" s="29">
        <f t="shared" ref="X101" si="700">N101*S101+P101*S104-O101*T101-Q101*T104</f>
        <v>13.701644443786316</v>
      </c>
      <c r="Y101" s="33">
        <f t="shared" ref="Y101" si="701">(N101*T101+O101*S101+P101*T104+Q101*S104)</f>
        <v>0</v>
      </c>
      <c r="Z101" s="31">
        <f t="shared" ref="Z101" si="702">N101*U101+P101*U104-O101*V101-Q101*V104</f>
        <v>0</v>
      </c>
      <c r="AA101" s="32">
        <f t="shared" ref="AA101" si="703">(N101*V101+O101*U101+P101*V104+Q101*U104)</f>
        <v>-60.68364941793147</v>
      </c>
      <c r="AB101" s="8"/>
      <c r="AC101" s="29">
        <v>1</v>
      </c>
      <c r="AD101" s="33">
        <v>0</v>
      </c>
      <c r="AE101" s="31">
        <v>0</v>
      </c>
      <c r="AF101" s="32">
        <v>0</v>
      </c>
      <c r="AH101" s="29">
        <f t="shared" ref="AH101" si="704">X101*AC101+Z101*AC104-Y101*AD101-AA101*AD104</f>
        <v>49.952618949584476</v>
      </c>
      <c r="AI101" s="33">
        <f t="shared" ref="AI101" si="705">(X101*AD101+Y101*AC101+Z101*AD104+AA101*AC104)</f>
        <v>0</v>
      </c>
      <c r="AJ101" s="31">
        <f t="shared" ref="AJ101" si="706">X101*AE101+Z101*AE104-Y101*AF101-AA101*AF104</f>
        <v>0</v>
      </c>
      <c r="AK101" s="32">
        <f t="shared" ref="AK101" si="707">(X101*AF101+Y101*AE101+Z101*AF104+AA101*AE104)</f>
        <v>-60.68364941793147</v>
      </c>
      <c r="AL101" s="8"/>
      <c r="AM101" s="29">
        <v>1</v>
      </c>
      <c r="AN101" s="30">
        <v>0</v>
      </c>
      <c r="AO101" s="31">
        <v>0</v>
      </c>
      <c r="AP101" s="32">
        <f t="shared" ref="AP101:AP164" si="708">-1/($AN$8*$B101)</f>
        <v>-3.8600999999999996</v>
      </c>
      <c r="AR101" s="29">
        <f t="shared" ref="AR101" si="709">AH101*AM101+AJ101*AM104-AI101*AN101-AK101*AN104</f>
        <v>49.952618949584476</v>
      </c>
      <c r="AS101" s="33">
        <f t="shared" ref="AS101" si="710">(AH101*AN101+AI101*AM101+AJ101*AN104+AK101*AM104)</f>
        <v>0</v>
      </c>
      <c r="AT101" s="31">
        <f t="shared" ref="AT101" si="711">AH101*AO101+AJ101*AO104-AI101*AP101-AK101*AP104</f>
        <v>0</v>
      </c>
      <c r="AU101" s="32">
        <f t="shared" ref="AU101" si="712">(AH101*AP101+AI101*AO101+AJ101*AP104+AK101*AO104)</f>
        <v>-253.50575382522248</v>
      </c>
      <c r="AV101" s="8"/>
      <c r="AW101" s="29">
        <v>1</v>
      </c>
      <c r="AX101" s="33">
        <v>0</v>
      </c>
      <c r="AY101" s="31">
        <v>0</v>
      </c>
      <c r="AZ101" s="32">
        <v>0</v>
      </c>
      <c r="BB101" s="29">
        <f t="shared" ref="BB101" si="713">AR101*AW101+AT101*AW104-AS101*AX101-AU101*AX104</f>
        <v>251.57628463611053</v>
      </c>
      <c r="BC101" s="33">
        <f t="shared" ref="BC101" si="714">(AR101*AX101+AS101*AW101+AT101*AX104+AU101*AW104)</f>
        <v>0</v>
      </c>
      <c r="BD101" s="31">
        <f t="shared" ref="BD101" si="715">AR101*AY101+AT101*AY104-AS101*AZ101-AU101*AZ104</f>
        <v>0</v>
      </c>
      <c r="BE101" s="32">
        <f t="shared" ref="BE101" si="716">(AR101*AZ101+AS101*AY101+AT101*AZ104+AU101*AY104)</f>
        <v>-253.50575382522248</v>
      </c>
      <c r="BF101" s="8"/>
      <c r="BG101" s="29">
        <v>1</v>
      </c>
      <c r="BH101" s="30">
        <v>0</v>
      </c>
      <c r="BI101" s="31">
        <v>0</v>
      </c>
      <c r="BJ101" s="32">
        <f t="shared" ref="BJ101:BJ164" si="717">-1/($BH$8*$B101)</f>
        <v>-1.3573</v>
      </c>
      <c r="BL101" s="29">
        <f t="shared" ref="BL101" si="718">BB101*BG101+BD101*BG104-BC101*BH101-BE101*BH104</f>
        <v>251.57628463611053</v>
      </c>
      <c r="BM101" s="33">
        <f t="shared" ref="BM101" si="719">(BB101*BH101+BC101*BG101+BD101*BH104+BE101*BG104)</f>
        <v>0</v>
      </c>
      <c r="BN101" s="31">
        <f t="shared" ref="BN101" si="720">BB101*BI101+BD101*BI104-BC101*BJ101-BE101*BJ104</f>
        <v>0</v>
      </c>
      <c r="BO101" s="32">
        <f t="shared" ref="BO101" si="721">(BB101*BJ101+BC101*BI101+BD101*BJ104+BE101*BI104)</f>
        <v>-594.9702449618153</v>
      </c>
      <c r="BP101" s="8"/>
      <c r="BQ101" s="34">
        <v>1</v>
      </c>
      <c r="BR101" s="35">
        <v>0</v>
      </c>
      <c r="BS101" s="11">
        <v>0</v>
      </c>
      <c r="BT101" s="36">
        <v>0</v>
      </c>
      <c r="BV101" s="29">
        <f t="shared" ref="BV101" si="722">BL101*BQ101+BN101*BQ104-BM101*BR101-BO101*BR104</f>
        <v>251.57628463611053</v>
      </c>
      <c r="BW101" s="33">
        <f t="shared" ref="BW101" si="723">(BL101*BR101+BM101*BQ101+BN101*BR104+BO101*BQ104)</f>
        <v>-594.9702449618153</v>
      </c>
      <c r="BX101" s="31">
        <f t="shared" ref="BX101" si="724">BL101*BS101+BN101*BS104-BM101*BT101-BO101*BT104</f>
        <v>0</v>
      </c>
      <c r="BY101" s="32">
        <f t="shared" ref="BY101" si="725">(BL101*BT101+BM101*BS101+BN101*BT104+BO101*BS104)</f>
        <v>-594.9702449618153</v>
      </c>
      <c r="CA101" s="37">
        <f t="shared" ref="CA101" si="726">20*LOG(((1+$BR$8)/$BR$8)/((BV101+BV104)^2+(BW101+BW104)^2)^0.5)</f>
        <v>-50.898063907201532</v>
      </c>
      <c r="CC101" s="134">
        <f t="shared" ref="CC101" si="727">((BV101^2+BW101^2)^0.5)/((BV104^2+BW104^2)^0.5)</f>
        <v>2.3649782491735105</v>
      </c>
      <c r="CE101" s="60">
        <f t="shared" si="691"/>
        <v>0.98</v>
      </c>
      <c r="CF101" s="61">
        <f t="shared" si="692"/>
        <v>-6.6742360038212836E-2</v>
      </c>
      <c r="CG101" s="62">
        <f t="shared" si="689"/>
        <v>-72.202644231670106</v>
      </c>
      <c r="CH101" s="63"/>
      <c r="CI101" s="11">
        <f t="shared" si="693"/>
        <v>-793.37184363968095</v>
      </c>
      <c r="CJ101" s="62">
        <f t="shared" si="210"/>
        <v>-13.846950864130067</v>
      </c>
      <c r="CK101" s="138">
        <f t="shared" si="690"/>
        <v>-15.402039498784781</v>
      </c>
    </row>
    <row r="102" spans="2:89" ht="18.600000000000001" customHeight="1" thickBot="1">
      <c r="D102" s="39"/>
      <c r="G102" s="40"/>
      <c r="I102" s="39"/>
      <c r="L102" s="40"/>
      <c r="N102" s="39"/>
      <c r="Q102" s="40"/>
      <c r="S102" s="39"/>
      <c r="V102" s="40"/>
      <c r="X102" s="39"/>
      <c r="AA102" s="40"/>
      <c r="AC102" s="39"/>
      <c r="AF102" s="40"/>
      <c r="AH102" s="39"/>
      <c r="AK102" s="40"/>
      <c r="AM102" s="39"/>
      <c r="AP102" s="40"/>
      <c r="AR102" s="39"/>
      <c r="AU102" s="40"/>
      <c r="AW102" s="39"/>
      <c r="AZ102" s="40"/>
      <c r="BB102" s="39"/>
      <c r="BE102" s="40"/>
      <c r="BG102" s="39"/>
      <c r="BJ102" s="40"/>
      <c r="BL102" s="39"/>
      <c r="BO102" s="40"/>
      <c r="BQ102" s="34"/>
      <c r="BR102" s="11"/>
      <c r="BS102" s="11"/>
      <c r="BT102" s="41"/>
      <c r="BV102" s="39"/>
      <c r="BY102" s="40"/>
      <c r="CC102" s="135"/>
      <c r="CE102" s="60">
        <f t="shared" si="691"/>
        <v>0.99</v>
      </c>
      <c r="CF102" s="61">
        <f t="shared" si="692"/>
        <v>-2.5234078710238295E-2</v>
      </c>
      <c r="CG102" s="62">
        <f t="shared" si="689"/>
        <v>-80.136362668066923</v>
      </c>
      <c r="CH102" s="63">
        <f t="shared" ref="CH102:CH161" si="728">CF102</f>
        <v>-2.5234078710238295E-2</v>
      </c>
      <c r="CI102" s="11">
        <f t="shared" si="693"/>
        <v>-719.9857783725314</v>
      </c>
      <c r="CJ102" s="62">
        <f t="shared" si="210"/>
        <v>-12.566122400134853</v>
      </c>
      <c r="CK102" s="138">
        <f t="shared" si="690"/>
        <v>-19.43754097954616</v>
      </c>
    </row>
    <row r="103" spans="2:89" ht="18.600000000000001" customHeight="1" thickBot="1">
      <c r="D103" s="258" t="s">
        <v>129</v>
      </c>
      <c r="E103" s="259"/>
      <c r="F103" s="260" t="s">
        <v>130</v>
      </c>
      <c r="G103" s="261"/>
      <c r="H103" s="229"/>
      <c r="I103" s="258" t="s">
        <v>131</v>
      </c>
      <c r="J103" s="259"/>
      <c r="K103" s="260" t="s">
        <v>132</v>
      </c>
      <c r="L103" s="261"/>
      <c r="N103" s="253" t="s">
        <v>133</v>
      </c>
      <c r="O103" s="254"/>
      <c r="P103" s="255" t="s">
        <v>134</v>
      </c>
      <c r="Q103" s="256"/>
      <c r="S103" s="258" t="s">
        <v>135</v>
      </c>
      <c r="T103" s="259"/>
      <c r="U103" s="260" t="s">
        <v>136</v>
      </c>
      <c r="V103" s="261"/>
      <c r="W103" s="8"/>
      <c r="X103" s="253" t="s">
        <v>137</v>
      </c>
      <c r="Y103" s="254"/>
      <c r="Z103" s="255" t="s">
        <v>138</v>
      </c>
      <c r="AA103" s="256"/>
      <c r="AB103" s="8"/>
      <c r="AC103" s="258" t="s">
        <v>139</v>
      </c>
      <c r="AD103" s="259"/>
      <c r="AE103" s="260" t="s">
        <v>140</v>
      </c>
      <c r="AF103" s="261"/>
      <c r="AG103" s="8"/>
      <c r="AH103" s="253" t="s">
        <v>141</v>
      </c>
      <c r="AI103" s="254"/>
      <c r="AJ103" s="255" t="s">
        <v>142</v>
      </c>
      <c r="AK103" s="256"/>
      <c r="AL103" s="8"/>
      <c r="AM103" s="258" t="s">
        <v>143</v>
      </c>
      <c r="AN103" s="259"/>
      <c r="AO103" s="260" t="s">
        <v>144</v>
      </c>
      <c r="AP103" s="261"/>
      <c r="AR103" s="253" t="s">
        <v>145</v>
      </c>
      <c r="AS103" s="254"/>
      <c r="AT103" s="255" t="s">
        <v>146</v>
      </c>
      <c r="AU103" s="256"/>
      <c r="AV103" s="4"/>
      <c r="AW103" s="258" t="s">
        <v>147</v>
      </c>
      <c r="AX103" s="259"/>
      <c r="AY103" s="260" t="s">
        <v>148</v>
      </c>
      <c r="AZ103" s="261"/>
      <c r="BA103" s="8"/>
      <c r="BB103" s="253" t="s">
        <v>149</v>
      </c>
      <c r="BC103" s="254"/>
      <c r="BD103" s="255" t="s">
        <v>150</v>
      </c>
      <c r="BE103" s="256"/>
      <c r="BF103" s="4"/>
      <c r="BG103" s="258" t="s">
        <v>151</v>
      </c>
      <c r="BH103" s="259"/>
      <c r="BI103" s="260" t="s">
        <v>152</v>
      </c>
      <c r="BJ103" s="261"/>
      <c r="BK103" s="4"/>
      <c r="BL103" s="253" t="s">
        <v>153</v>
      </c>
      <c r="BM103" s="254"/>
      <c r="BN103" s="255" t="s">
        <v>154</v>
      </c>
      <c r="BO103" s="256"/>
      <c r="BP103" s="4"/>
      <c r="BQ103" s="258" t="s">
        <v>155</v>
      </c>
      <c r="BR103" s="259"/>
      <c r="BS103" s="260" t="s">
        <v>156</v>
      </c>
      <c r="BT103" s="261"/>
      <c r="BU103" s="8"/>
      <c r="BV103" s="253" t="s">
        <v>157</v>
      </c>
      <c r="BW103" s="254"/>
      <c r="BX103" s="255" t="s">
        <v>158</v>
      </c>
      <c r="BY103" s="256"/>
      <c r="CA103" s="46" t="s">
        <v>16</v>
      </c>
      <c r="CC103" s="136" t="s">
        <v>71</v>
      </c>
      <c r="CE103" s="108">
        <f t="shared" si="691"/>
        <v>1</v>
      </c>
      <c r="CF103" s="142">
        <f t="shared" si="692"/>
        <v>-6.9599431185308914E-3</v>
      </c>
      <c r="CG103" s="143">
        <f t="shared" si="689"/>
        <v>-87.336220451792244</v>
      </c>
      <c r="CH103" s="144">
        <f t="shared" si="728"/>
        <v>-6.9599431185308914E-3</v>
      </c>
      <c r="CI103" s="145">
        <f t="shared" si="693"/>
        <v>8367.460627123146</v>
      </c>
      <c r="CJ103" s="143">
        <f t="shared" si="210"/>
        <v>-11.032007121284929</v>
      </c>
      <c r="CK103" s="146">
        <f t="shared" si="690"/>
        <v>-24.953115305436803</v>
      </c>
    </row>
    <row r="104" spans="2:89" ht="18.600000000000001" customHeight="1" thickTop="1" thickBot="1">
      <c r="D104" s="29">
        <v>0</v>
      </c>
      <c r="E104" s="33">
        <v>0</v>
      </c>
      <c r="F104" s="31">
        <v>1</v>
      </c>
      <c r="G104" s="32">
        <v>0</v>
      </c>
      <c r="I104" s="29">
        <v>0</v>
      </c>
      <c r="J104" s="33">
        <f t="shared" ref="J104" si="729">IF(0=(1-$J$8*$K$8*$B101^2),10^14,$B101*$J$8/(1-$J$8*$K$8*$B101^2))</f>
        <v>5.7806567752903515</v>
      </c>
      <c r="K104" s="31">
        <v>1</v>
      </c>
      <c r="L104" s="32">
        <v>0</v>
      </c>
      <c r="N104" s="29">
        <f t="shared" ref="N104" si="730">D104*I101+F104*I104-E104*J101-G104*J104</f>
        <v>0</v>
      </c>
      <c r="O104" s="33">
        <f t="shared" ref="O104" si="731">(D104*J101+E104*I101+F104*J104+G104*I104)</f>
        <v>5.7806567752903515</v>
      </c>
      <c r="P104" s="31">
        <f t="shared" ref="P104" si="732">D104*K101+F104*K104-E104*L101-G104*L104</f>
        <v>1</v>
      </c>
      <c r="Q104" s="32">
        <f t="shared" ref="Q104" si="733">(D104*L101+E104*K101+F104*L104+G104*K104)</f>
        <v>0</v>
      </c>
      <c r="S104" s="29">
        <v>0</v>
      </c>
      <c r="T104" s="33">
        <v>0</v>
      </c>
      <c r="U104" s="31">
        <v>1</v>
      </c>
      <c r="V104" s="32">
        <v>0</v>
      </c>
      <c r="X104" s="29">
        <f t="shared" ref="X104" si="734">N104*S101+P104*S104-O104*T101-Q104*T104</f>
        <v>0</v>
      </c>
      <c r="Y104" s="33">
        <f t="shared" ref="Y104" si="735">(N104*T101+O104*S101+P104*T104+Q104*S104)</f>
        <v>5.7806567752903515</v>
      </c>
      <c r="Z104" s="31">
        <f t="shared" ref="Z104" si="736">N104*U101+P104*U104-O104*V101-Q104*V104</f>
        <v>25.675118822445217</v>
      </c>
      <c r="AA104" s="32">
        <f t="shared" ref="AA104" si="737">(N104*V101+O104*U101+P104*V104+Q104*U104)</f>
        <v>0</v>
      </c>
      <c r="AB104" s="8"/>
      <c r="AC104" s="29">
        <v>0</v>
      </c>
      <c r="AD104" s="33">
        <f t="shared" ref="AD104" si="738">IF(0=(1-$AD$8*$AE$8*$B101^2),10^14,$B101*$AD$8/(1-$AD$8*$AE$8*$B101^2))</f>
        <v>0.59737630899776317</v>
      </c>
      <c r="AE104" s="31">
        <v>1</v>
      </c>
      <c r="AF104" s="32">
        <v>0</v>
      </c>
      <c r="AH104" s="29">
        <f t="shared" ref="AH104" si="739">X104*AC101+Z104*AC104-Y104*AD101-AA104*AD104</f>
        <v>0</v>
      </c>
      <c r="AI104" s="33">
        <f t="shared" ref="AI104" si="740">(X104*AD101+Y104*AC101+Z104*AD104+AA104*AC104)</f>
        <v>21.118364490521671</v>
      </c>
      <c r="AJ104" s="31">
        <f t="shared" ref="AJ104" si="741">X104*AE101+Z104*AE104-Y104*AF101-AA104*AF104</f>
        <v>25.675118822445217</v>
      </c>
      <c r="AK104" s="32">
        <f t="shared" ref="AK104" si="742">(X104*AF101+Y104*AE101+Z104*AF104+AA104*AE104)</f>
        <v>0</v>
      </c>
      <c r="AL104" s="8"/>
      <c r="AM104" s="29">
        <v>0</v>
      </c>
      <c r="AN104" s="33">
        <v>0</v>
      </c>
      <c r="AO104" s="31">
        <v>1</v>
      </c>
      <c r="AP104" s="32">
        <v>0</v>
      </c>
      <c r="AR104" s="29">
        <f t="shared" ref="AR104" si="743">AH104*AM101+AJ104*AM104-AI104*AN101-AK104*AN104</f>
        <v>0</v>
      </c>
      <c r="AS104" s="33">
        <f t="shared" ref="AS104" si="744">(AH104*AN101+AI104*AM101+AJ104*AN104+AK104*AM104)</f>
        <v>21.118364490521671</v>
      </c>
      <c r="AT104" s="31">
        <f t="shared" ref="AT104" si="745">AH104*AO101+AJ104*AO104-AI104*AP101-AK104*AP104</f>
        <v>107.1941175923079</v>
      </c>
      <c r="AU104" s="32">
        <f t="shared" ref="AU104" si="746">(AH104*AP101+AI104*AO101+AJ104*AP104+AK104*AO104)</f>
        <v>0</v>
      </c>
      <c r="AV104" s="8"/>
      <c r="AW104" s="29">
        <v>0</v>
      </c>
      <c r="AX104" s="33">
        <f t="shared" ref="AX104" si="747">IF(0=(1-$AX$8*$AY$8*$B101^2),10^14,$B101*$AX$8/(1-$AX$8*$AY$8*$B101^2))</f>
        <v>0.79534157566117369</v>
      </c>
      <c r="AY104" s="31">
        <v>1</v>
      </c>
      <c r="AZ104" s="32">
        <v>0</v>
      </c>
      <c r="BB104" s="29">
        <f t="shared" ref="BB104" si="748">AR104*AW101+AT104*AW104-AS104*AX101-AU104*AX104</f>
        <v>0</v>
      </c>
      <c r="BC104" s="33">
        <f t="shared" ref="BC104" si="749">(AR104*AX101+AS104*AW101+AT104*AX104+AU104*AW104)</f>
        <v>106.37430287799698</v>
      </c>
      <c r="BD104" s="31">
        <f t="shared" ref="BD104" si="750">AR104*AY101+AT104*AY104-AS104*AZ101-AU104*AZ104</f>
        <v>107.1941175923079</v>
      </c>
      <c r="BE104" s="32">
        <f t="shared" ref="BE104" si="751">(AR104*AZ101+AS104*AY101+AT104*AZ104+AU104*AY104)</f>
        <v>0</v>
      </c>
      <c r="BF104" s="8"/>
      <c r="BG104" s="29">
        <v>0</v>
      </c>
      <c r="BH104" s="33">
        <v>0</v>
      </c>
      <c r="BI104" s="31">
        <v>1</v>
      </c>
      <c r="BJ104" s="32">
        <v>0</v>
      </c>
      <c r="BL104" s="29">
        <f t="shared" ref="BL104" si="752">BB104*BG101+BD104*BG104-BC104*BH101-BE104*BH104</f>
        <v>0</v>
      </c>
      <c r="BM104" s="33">
        <f t="shared" ref="BM104" si="753">(BB104*BH101+BC104*BG101+BD104*BH104+BE104*BG104)</f>
        <v>106.37430287799698</v>
      </c>
      <c r="BN104" s="31">
        <f t="shared" ref="BN104" si="754">BB104*BI101+BD104*BI104-BC104*BJ101-BE104*BJ104</f>
        <v>251.57595888861323</v>
      </c>
      <c r="BO104" s="32">
        <f t="shared" ref="BO104" si="755">(BB104*BJ101+BC104*BI101+BD104*BJ104+BE104*BI104)</f>
        <v>0</v>
      </c>
      <c r="BP104" s="8"/>
      <c r="BQ104" s="19">
        <f t="shared" ref="BQ104:BQ167" si="756">1/$BR$8</f>
        <v>1</v>
      </c>
      <c r="BR104" s="47">
        <v>0</v>
      </c>
      <c r="BS104" s="48">
        <v>1</v>
      </c>
      <c r="BT104" s="49">
        <v>0</v>
      </c>
      <c r="BV104" s="29">
        <f t="shared" ref="BV104" si="757">BL104*BQ101+BN104*BQ104-BM104*BR101-BO104*BR104</f>
        <v>251.57595888861323</v>
      </c>
      <c r="BW104" s="33">
        <f t="shared" ref="BW104" si="758">(BL104*BR101+BM104*BQ101+BN104*BR104+BO104*BQ104)</f>
        <v>106.37430287799698</v>
      </c>
      <c r="BX104" s="31">
        <f t="shared" ref="BX104" si="759">BL104*BS101+BN104*BS104-BM104*BT101-BO104*BT104</f>
        <v>251.57595888861323</v>
      </c>
      <c r="BY104" s="32">
        <f t="shared" ref="BY104" si="760">(BL104*BT101+BM104*BS101+BN104*BT104+BO104*BS104)</f>
        <v>0</v>
      </c>
      <c r="CA104" s="50">
        <f t="shared" ref="CA104" si="761">(180/PI())*ATAN(-1*(BW101+BW104)/(BV101+BV104))</f>
        <v>44.159106345652965</v>
      </c>
      <c r="CC104" s="137">
        <f t="shared" ref="CC104" si="762">20*LOG(((1-(10^(CA101/20)^2)*(1-((1-CC101)/(1+CC101))^2))^0.5))</f>
        <v>-2.9505434559813887E-5</v>
      </c>
      <c r="CE104" s="60">
        <f t="shared" si="691"/>
        <v>1.02</v>
      </c>
      <c r="CF104" s="61">
        <f t="shared" si="692"/>
        <v>-1.901239876039248E-4</v>
      </c>
      <c r="CG104" s="62">
        <f t="shared" si="689"/>
        <v>80.012992090670849</v>
      </c>
      <c r="CH104" s="63">
        <f t="shared" si="728"/>
        <v>-1.901239876039248E-4</v>
      </c>
      <c r="CI104" s="11">
        <f t="shared" si="693"/>
        <v>-544.18911684325928</v>
      </c>
      <c r="CJ104" s="62">
        <f t="shared" si="210"/>
        <v>-9.4978918424350045</v>
      </c>
      <c r="CK104" s="138">
        <f t="shared" si="690"/>
        <v>-40.642590466165473</v>
      </c>
    </row>
    <row r="105" spans="2:89" ht="18.600000000000001" customHeight="1">
      <c r="CC105" s="42"/>
      <c r="CE105" s="60">
        <f t="shared" si="691"/>
        <v>1.04</v>
      </c>
      <c r="CF105" s="61">
        <f t="shared" si="692"/>
        <v>-3.8952969496904646E-3</v>
      </c>
      <c r="CG105" s="62">
        <f t="shared" si="689"/>
        <v>69.129209753805654</v>
      </c>
      <c r="CH105" s="63">
        <f t="shared" si="728"/>
        <v>-3.8952969496904646E-3</v>
      </c>
      <c r="CI105" s="11">
        <f t="shared" si="693"/>
        <v>-479.02760759726874</v>
      </c>
      <c r="CJ105" s="62">
        <f t="shared" si="210"/>
        <v>-8.3606089605237415</v>
      </c>
      <c r="CK105" s="138">
        <f t="shared" si="690"/>
        <v>-27.750896529475199</v>
      </c>
    </row>
    <row r="106" spans="2:89" ht="18.600000000000001" customHeight="1" thickBot="1">
      <c r="E106" s="22" t="s">
        <v>4</v>
      </c>
      <c r="J106" s="22" t="s">
        <v>5</v>
      </c>
      <c r="O106" s="22" t="s">
        <v>6</v>
      </c>
      <c r="T106" s="22" t="s">
        <v>7</v>
      </c>
      <c r="Y106" s="22" t="s">
        <v>8</v>
      </c>
      <c r="AD106" s="22" t="s">
        <v>65</v>
      </c>
      <c r="AI106" s="22" t="s">
        <v>9</v>
      </c>
      <c r="AN106" s="22" t="s">
        <v>66</v>
      </c>
      <c r="AS106" s="22" t="s">
        <v>51</v>
      </c>
      <c r="AX106" s="22" t="s">
        <v>67</v>
      </c>
      <c r="BC106" s="22" t="s">
        <v>52</v>
      </c>
      <c r="BH106" s="22" t="s">
        <v>68</v>
      </c>
      <c r="BM106" s="22" t="s">
        <v>63</v>
      </c>
      <c r="BQ106" s="23" t="s">
        <v>69</v>
      </c>
      <c r="BR106" s="23"/>
      <c r="BS106" s="24"/>
      <c r="BT106" s="24"/>
      <c r="BU106" s="24"/>
      <c r="BW106" s="22" t="s">
        <v>64</v>
      </c>
      <c r="CE106" s="60">
        <f t="shared" si="691"/>
        <v>1.06</v>
      </c>
      <c r="CF106" s="61">
        <f t="shared" si="692"/>
        <v>-6.5968631563054492E-3</v>
      </c>
      <c r="CG106" s="62">
        <f t="shared" si="689"/>
        <v>59.54865760186027</v>
      </c>
      <c r="CH106" s="63">
        <f t="shared" si="728"/>
        <v>-6.5968631563054492E-3</v>
      </c>
      <c r="CI106" s="11">
        <f t="shared" si="693"/>
        <v>-428.78792542076525</v>
      </c>
      <c r="CJ106" s="62">
        <f t="shared" si="210"/>
        <v>-7.4837610913882457</v>
      </c>
      <c r="CK106" s="138">
        <f t="shared" si="690"/>
        <v>-25.778507352964233</v>
      </c>
    </row>
    <row r="107" spans="2:89" ht="18.600000000000001" customHeight="1" thickBot="1">
      <c r="B107" s="21"/>
      <c r="D107" s="249" t="s">
        <v>103</v>
      </c>
      <c r="E107" s="250"/>
      <c r="F107" s="251" t="s">
        <v>104</v>
      </c>
      <c r="G107" s="252"/>
      <c r="H107" s="229"/>
      <c r="I107" s="253" t="s">
        <v>11</v>
      </c>
      <c r="J107" s="254"/>
      <c r="K107" s="255" t="s">
        <v>12</v>
      </c>
      <c r="L107" s="256"/>
      <c r="M107" s="24"/>
      <c r="N107" s="253" t="s">
        <v>105</v>
      </c>
      <c r="O107" s="254"/>
      <c r="P107" s="255" t="s">
        <v>106</v>
      </c>
      <c r="Q107" s="256"/>
      <c r="R107" s="24"/>
      <c r="S107" s="249" t="s">
        <v>107</v>
      </c>
      <c r="T107" s="250"/>
      <c r="U107" s="251" t="s">
        <v>108</v>
      </c>
      <c r="V107" s="252"/>
      <c r="W107" s="8"/>
      <c r="X107" s="253" t="s">
        <v>109</v>
      </c>
      <c r="Y107" s="254"/>
      <c r="Z107" s="255" t="s">
        <v>110</v>
      </c>
      <c r="AA107" s="256"/>
      <c r="AB107" s="8"/>
      <c r="AC107" s="253" t="s">
        <v>111</v>
      </c>
      <c r="AD107" s="254"/>
      <c r="AE107" s="255" t="s">
        <v>14</v>
      </c>
      <c r="AF107" s="256"/>
      <c r="AG107" s="8"/>
      <c r="AH107" s="253" t="s">
        <v>112</v>
      </c>
      <c r="AI107" s="254"/>
      <c r="AJ107" s="255" t="s">
        <v>113</v>
      </c>
      <c r="AK107" s="256"/>
      <c r="AL107" s="8"/>
      <c r="AM107" s="249" t="s">
        <v>114</v>
      </c>
      <c r="AN107" s="250"/>
      <c r="AO107" s="251" t="s">
        <v>115</v>
      </c>
      <c r="AP107" s="252"/>
      <c r="AQ107" s="24"/>
      <c r="AR107" s="253" t="s">
        <v>116</v>
      </c>
      <c r="AS107" s="254"/>
      <c r="AT107" s="255" t="s">
        <v>13</v>
      </c>
      <c r="AU107" s="256"/>
      <c r="AV107" s="4"/>
      <c r="AW107" s="253" t="s">
        <v>117</v>
      </c>
      <c r="AX107" s="254"/>
      <c r="AY107" s="255" t="s">
        <v>118</v>
      </c>
      <c r="AZ107" s="256"/>
      <c r="BA107" s="8"/>
      <c r="BB107" s="253" t="s">
        <v>119</v>
      </c>
      <c r="BC107" s="254"/>
      <c r="BD107" s="255" t="s">
        <v>120</v>
      </c>
      <c r="BE107" s="256"/>
      <c r="BF107" s="4"/>
      <c r="BG107" s="249" t="s">
        <v>121</v>
      </c>
      <c r="BH107" s="250"/>
      <c r="BI107" s="251" t="s">
        <v>122</v>
      </c>
      <c r="BJ107" s="252"/>
      <c r="BK107" s="4"/>
      <c r="BL107" s="253" t="s">
        <v>123</v>
      </c>
      <c r="BM107" s="254"/>
      <c r="BN107" s="255" t="s">
        <v>124</v>
      </c>
      <c r="BO107" s="256"/>
      <c r="BP107" s="4"/>
      <c r="BQ107" s="253" t="s">
        <v>125</v>
      </c>
      <c r="BR107" s="254"/>
      <c r="BS107" s="255" t="s">
        <v>126</v>
      </c>
      <c r="BT107" s="256"/>
      <c r="BU107" s="8"/>
      <c r="BV107" s="253" t="s">
        <v>127</v>
      </c>
      <c r="BW107" s="254"/>
      <c r="BX107" s="255" t="s">
        <v>128</v>
      </c>
      <c r="BY107" s="256"/>
      <c r="CA107" s="27" t="s">
        <v>15</v>
      </c>
      <c r="CC107" s="133" t="s">
        <v>70</v>
      </c>
      <c r="CE107" s="60">
        <f t="shared" si="691"/>
        <v>1.08</v>
      </c>
      <c r="CF107" s="61">
        <f t="shared" si="692"/>
        <v>-6.7453003302683015E-3</v>
      </c>
      <c r="CG107" s="62">
        <f t="shared" si="689"/>
        <v>50.972899093444958</v>
      </c>
      <c r="CH107" s="63">
        <f t="shared" si="728"/>
        <v>-6.7453003302683015E-3</v>
      </c>
      <c r="CI107" s="11">
        <f t="shared" si="693"/>
        <v>-388.46972455218383</v>
      </c>
      <c r="CJ107" s="62">
        <f t="shared" si="210"/>
        <v>-6.7800757377510621</v>
      </c>
      <c r="CK107" s="138">
        <f t="shared" si="690"/>
        <v>-26.044920922927147</v>
      </c>
    </row>
    <row r="108" spans="2:89" ht="18.600000000000001" customHeight="1" thickTop="1" thickBot="1">
      <c r="B108" s="51">
        <v>0.32</v>
      </c>
      <c r="D108" s="29">
        <v>1</v>
      </c>
      <c r="E108" s="30">
        <v>0</v>
      </c>
      <c r="F108" s="31">
        <v>0</v>
      </c>
      <c r="G108" s="32">
        <f t="shared" ref="G108:G171" si="763">-1/($E$8*$B108)</f>
        <v>-2.0599375000000002</v>
      </c>
      <c r="I108" s="29">
        <v>1</v>
      </c>
      <c r="J108" s="33">
        <v>0</v>
      </c>
      <c r="K108" s="31">
        <v>0</v>
      </c>
      <c r="L108" s="32">
        <v>0</v>
      </c>
      <c r="N108" s="29">
        <f t="shared" ref="N108" si="764">D108*I108+F108*I111-E108*J108-G108*J111</f>
        <v>16.762402471665375</v>
      </c>
      <c r="O108" s="33">
        <f t="shared" ref="O108" si="765">(D108*J108+E108*I108+F108*J111+G108*I111)</f>
        <v>0</v>
      </c>
      <c r="P108" s="31">
        <f t="shared" ref="P108" si="766">D108*K108+F108*K111-E108*L108-G108*L111</f>
        <v>0</v>
      </c>
      <c r="Q108" s="32">
        <f t="shared" ref="Q108" si="767">(D108*L108+E108*K108+F108*L111+G108*K111)</f>
        <v>-2.0599375000000002</v>
      </c>
      <c r="S108" s="29">
        <v>1</v>
      </c>
      <c r="T108" s="30">
        <v>0</v>
      </c>
      <c r="U108" s="31">
        <v>0</v>
      </c>
      <c r="V108" s="32">
        <f t="shared" ref="V108:V171" si="768">-1/($T$8*$B108)</f>
        <v>-4.0017812499999996</v>
      </c>
      <c r="X108" s="29">
        <f t="shared" ref="X108" si="769">N108*S108+P108*S111-O108*T108-Q108*T111</f>
        <v>16.762402471665375</v>
      </c>
      <c r="Y108" s="33">
        <f t="shared" ref="Y108" si="770">(N108*T108+O108*S108+P108*T111+Q108*S111)</f>
        <v>0</v>
      </c>
      <c r="Z108" s="31">
        <f t="shared" ref="Z108" si="771">N108*U108+P108*U111-O108*V108-Q108*V111</f>
        <v>0</v>
      </c>
      <c r="AA108" s="32">
        <f t="shared" ref="AA108" si="772">(N108*V108+O108*U108+P108*V111+Q108*U111)</f>
        <v>-69.13940541606415</v>
      </c>
      <c r="AB108" s="8"/>
      <c r="AC108" s="29">
        <v>1</v>
      </c>
      <c r="AD108" s="33">
        <v>0</v>
      </c>
      <c r="AE108" s="31">
        <v>0</v>
      </c>
      <c r="AF108" s="32">
        <v>0</v>
      </c>
      <c r="AH108" s="29">
        <f t="shared" ref="AH108" si="773">X108*AC108+Z108*AC111-Y108*AD108-AA108*AD111</f>
        <v>61.990901743879718</v>
      </c>
      <c r="AI108" s="33">
        <f t="shared" ref="AI108" si="774">(X108*AD108+Y108*AC108+Z108*AD111+AA108*AC111)</f>
        <v>0</v>
      </c>
      <c r="AJ108" s="31">
        <f t="shared" ref="AJ108" si="775">X108*AE108+Z108*AE111-Y108*AF108-AA108*AF111</f>
        <v>0</v>
      </c>
      <c r="AK108" s="32">
        <f t="shared" ref="AK108" si="776">(X108*AF108+Y108*AE108+Z108*AF111+AA108*AE111)</f>
        <v>-69.13940541606415</v>
      </c>
      <c r="AL108" s="8"/>
      <c r="AM108" s="29">
        <v>1</v>
      </c>
      <c r="AN108" s="30">
        <v>0</v>
      </c>
      <c r="AO108" s="31">
        <v>0</v>
      </c>
      <c r="AP108" s="32">
        <f t="shared" ref="AP108:AP171" si="777">-1/($AN$8*$B108)</f>
        <v>-3.6188437499999999</v>
      </c>
      <c r="AR108" s="29">
        <f t="shared" ref="AR108" si="778">AH108*AM108+AJ108*AM111-AI108*AN108-AK108*AN111</f>
        <v>61.990901743879718</v>
      </c>
      <c r="AS108" s="33">
        <f t="shared" ref="AS108" si="779">(AH108*AN108+AI108*AM108+AJ108*AN111+AK108*AM111)</f>
        <v>0</v>
      </c>
      <c r="AT108" s="31">
        <f t="shared" ref="AT108" si="780">AH108*AO108+AJ108*AO111-AI108*AP108-AK108*AP111</f>
        <v>0</v>
      </c>
      <c r="AU108" s="32">
        <f t="shared" ref="AU108" si="781">(AH108*AP108+AI108*AO108+AJ108*AP111+AK108*AO111)</f>
        <v>-293.47479274876736</v>
      </c>
      <c r="AV108" s="8"/>
      <c r="AW108" s="29">
        <v>1</v>
      </c>
      <c r="AX108" s="33">
        <v>0</v>
      </c>
      <c r="AY108" s="31">
        <v>0</v>
      </c>
      <c r="AZ108" s="32">
        <v>0</v>
      </c>
      <c r="BB108" s="29">
        <f t="shared" ref="BB108" si="782">AR108*AW108+AT108*AW111-AS108*AX108-AU108*AX111</f>
        <v>320.77169050413846</v>
      </c>
      <c r="BC108" s="33">
        <f t="shared" ref="BC108" si="783">(AR108*AX108+AS108*AW108+AT108*AX111+AU108*AW111)</f>
        <v>0</v>
      </c>
      <c r="BD108" s="31">
        <f t="shared" ref="BD108" si="784">AR108*AY108+AT108*AY111-AS108*AZ108-AU108*AZ111</f>
        <v>0</v>
      </c>
      <c r="BE108" s="32">
        <f t="shared" ref="BE108" si="785">(AR108*AZ108+AS108*AY108+AT108*AZ111+AU108*AY111)</f>
        <v>-293.47479274876736</v>
      </c>
      <c r="BF108" s="8"/>
      <c r="BG108" s="29">
        <v>1</v>
      </c>
      <c r="BH108" s="30">
        <v>0</v>
      </c>
      <c r="BI108" s="31">
        <v>0</v>
      </c>
      <c r="BJ108" s="32">
        <f t="shared" ref="BJ108:BJ171" si="786">-1/($BH$8*$B108)</f>
        <v>-1.2724687499999998</v>
      </c>
      <c r="BL108" s="29">
        <f t="shared" ref="BL108" si="787">BB108*BG108+BD108*BG111-BC108*BH108-BE108*BH111</f>
        <v>320.77169050413846</v>
      </c>
      <c r="BM108" s="33">
        <f t="shared" ref="BM108" si="788">(BB108*BH108+BC108*BG108+BD108*BH111+BE108*BG111)</f>
        <v>0</v>
      </c>
      <c r="BN108" s="31">
        <f t="shared" ref="BN108" si="789">BB108*BI108+BD108*BI111-BC108*BJ108-BE108*BJ111</f>
        <v>0</v>
      </c>
      <c r="BO108" s="32">
        <f t="shared" ref="BO108" si="790">(BB108*BJ108+BC108*BI108+BD108*BJ111+BE108*BI111)</f>
        <v>-701.64674479995529</v>
      </c>
      <c r="BP108" s="8"/>
      <c r="BQ108" s="34">
        <v>1</v>
      </c>
      <c r="BR108" s="35">
        <v>0</v>
      </c>
      <c r="BS108" s="11">
        <v>0</v>
      </c>
      <c r="BT108" s="36">
        <v>0</v>
      </c>
      <c r="BV108" s="29">
        <f t="shared" ref="BV108" si="791">BL108*BQ108+BN108*BQ111-BM108*BR108-BO108*BR111</f>
        <v>320.77169050413846</v>
      </c>
      <c r="BW108" s="33">
        <f t="shared" ref="BW108" si="792">(BL108*BR108+BM108*BQ108+BN108*BR111+BO108*BQ111)</f>
        <v>-701.64674479995529</v>
      </c>
      <c r="BX108" s="31">
        <f t="shared" ref="BX108" si="793">BL108*BS108+BN108*BS111-BM108*BT108-BO108*BT111</f>
        <v>0</v>
      </c>
      <c r="BY108" s="32">
        <f t="shared" ref="BY108" si="794">(BL108*BT108+BM108*BS108+BN108*BT111+BO108*BS111)</f>
        <v>-701.64674479995529</v>
      </c>
      <c r="CA108" s="37">
        <f t="shared" ref="CA108" si="795">20*LOG(((1+$BR$8)/$BR$8)/((BV108+BV111)^2+(BW108+BW111)^2)^0.5)</f>
        <v>-52.55033429904303</v>
      </c>
      <c r="CC108" s="134">
        <f t="shared" ref="CC108" si="796">((BV108^2+BW108^2)^0.5)/((BV111^2+BW111^2)^0.5)</f>
        <v>2.1873776032711141</v>
      </c>
      <c r="CE108" s="60">
        <f t="shared" si="691"/>
        <v>1.1000000000000001</v>
      </c>
      <c r="CF108" s="61">
        <f t="shared" si="692"/>
        <v>-5.2860295024180527E-3</v>
      </c>
      <c r="CG108" s="62">
        <f t="shared" si="689"/>
        <v>43.203504602401274</v>
      </c>
      <c r="CH108" s="63">
        <f t="shared" si="728"/>
        <v>-5.2860295024180527E-3</v>
      </c>
      <c r="CI108" s="11">
        <f t="shared" si="693"/>
        <v>-355.06784026387277</v>
      </c>
      <c r="CJ108" s="62">
        <f t="shared" si="210"/>
        <v>-6.1971028805498714</v>
      </c>
      <c r="CK108" s="138">
        <f t="shared" si="690"/>
        <v>-27.483288740361754</v>
      </c>
    </row>
    <row r="109" spans="2:89" ht="18.600000000000001" customHeight="1" thickBot="1">
      <c r="D109" s="39"/>
      <c r="G109" s="40"/>
      <c r="I109" s="39"/>
      <c r="L109" s="40"/>
      <c r="N109" s="39"/>
      <c r="Q109" s="40"/>
      <c r="S109" s="39"/>
      <c r="V109" s="40"/>
      <c r="X109" s="39"/>
      <c r="AA109" s="40"/>
      <c r="AC109" s="39"/>
      <c r="AF109" s="40"/>
      <c r="AH109" s="39"/>
      <c r="AK109" s="40"/>
      <c r="AM109" s="39"/>
      <c r="AP109" s="40"/>
      <c r="AR109" s="39"/>
      <c r="AU109" s="40"/>
      <c r="AW109" s="39"/>
      <c r="AZ109" s="40"/>
      <c r="BB109" s="39"/>
      <c r="BE109" s="40"/>
      <c r="BG109" s="39"/>
      <c r="BJ109" s="40"/>
      <c r="BL109" s="39"/>
      <c r="BO109" s="40"/>
      <c r="BQ109" s="34"/>
      <c r="BR109" s="11"/>
      <c r="BS109" s="11"/>
      <c r="BT109" s="41"/>
      <c r="BV109" s="39"/>
      <c r="BY109" s="40"/>
      <c r="CC109" s="135"/>
      <c r="CE109" s="60">
        <f t="shared" si="691"/>
        <v>1.1200000000000001</v>
      </c>
      <c r="CF109" s="61">
        <f t="shared" si="692"/>
        <v>-3.3361723809900664E-3</v>
      </c>
      <c r="CG109" s="62">
        <f t="shared" si="689"/>
        <v>36.102147797123813</v>
      </c>
      <c r="CH109" s="63">
        <f t="shared" si="728"/>
        <v>-3.3361723809900664E-3</v>
      </c>
      <c r="CI109" s="11">
        <f t="shared" si="693"/>
        <v>-326.73179489989593</v>
      </c>
      <c r="CJ109" s="62">
        <f t="shared" si="210"/>
        <v>-5.7025455919540011</v>
      </c>
      <c r="CK109" s="138">
        <f t="shared" si="690"/>
        <v>-29.8545875261756</v>
      </c>
    </row>
    <row r="110" spans="2:89" ht="18.600000000000001" customHeight="1" thickBot="1">
      <c r="D110" s="258" t="s">
        <v>129</v>
      </c>
      <c r="E110" s="259"/>
      <c r="F110" s="260" t="s">
        <v>130</v>
      </c>
      <c r="G110" s="261"/>
      <c r="H110" s="229"/>
      <c r="I110" s="258" t="s">
        <v>131</v>
      </c>
      <c r="J110" s="259"/>
      <c r="K110" s="260" t="s">
        <v>132</v>
      </c>
      <c r="L110" s="261"/>
      <c r="N110" s="253" t="s">
        <v>133</v>
      </c>
      <c r="O110" s="254"/>
      <c r="P110" s="255" t="s">
        <v>134</v>
      </c>
      <c r="Q110" s="256"/>
      <c r="S110" s="258" t="s">
        <v>135</v>
      </c>
      <c r="T110" s="259"/>
      <c r="U110" s="260" t="s">
        <v>136</v>
      </c>
      <c r="V110" s="261"/>
      <c r="W110" s="8"/>
      <c r="X110" s="253" t="s">
        <v>137</v>
      </c>
      <c r="Y110" s="254"/>
      <c r="Z110" s="255" t="s">
        <v>138</v>
      </c>
      <c r="AA110" s="256"/>
      <c r="AB110" s="8"/>
      <c r="AC110" s="258" t="s">
        <v>139</v>
      </c>
      <c r="AD110" s="259"/>
      <c r="AE110" s="260" t="s">
        <v>140</v>
      </c>
      <c r="AF110" s="261"/>
      <c r="AG110" s="8"/>
      <c r="AH110" s="253" t="s">
        <v>141</v>
      </c>
      <c r="AI110" s="254"/>
      <c r="AJ110" s="255" t="s">
        <v>142</v>
      </c>
      <c r="AK110" s="256"/>
      <c r="AL110" s="8"/>
      <c r="AM110" s="258" t="s">
        <v>143</v>
      </c>
      <c r="AN110" s="259"/>
      <c r="AO110" s="260" t="s">
        <v>144</v>
      </c>
      <c r="AP110" s="261"/>
      <c r="AR110" s="253" t="s">
        <v>145</v>
      </c>
      <c r="AS110" s="254"/>
      <c r="AT110" s="255" t="s">
        <v>146</v>
      </c>
      <c r="AU110" s="256"/>
      <c r="AV110" s="4"/>
      <c r="AW110" s="258" t="s">
        <v>147</v>
      </c>
      <c r="AX110" s="259"/>
      <c r="AY110" s="260" t="s">
        <v>148</v>
      </c>
      <c r="AZ110" s="261"/>
      <c r="BA110" s="8"/>
      <c r="BB110" s="253" t="s">
        <v>149</v>
      </c>
      <c r="BC110" s="254"/>
      <c r="BD110" s="255" t="s">
        <v>150</v>
      </c>
      <c r="BE110" s="256"/>
      <c r="BF110" s="4"/>
      <c r="BG110" s="258" t="s">
        <v>151</v>
      </c>
      <c r="BH110" s="259"/>
      <c r="BI110" s="260" t="s">
        <v>152</v>
      </c>
      <c r="BJ110" s="261"/>
      <c r="BK110" s="4"/>
      <c r="BL110" s="253" t="s">
        <v>153</v>
      </c>
      <c r="BM110" s="254"/>
      <c r="BN110" s="255" t="s">
        <v>154</v>
      </c>
      <c r="BO110" s="256"/>
      <c r="BP110" s="4"/>
      <c r="BQ110" s="258" t="s">
        <v>155</v>
      </c>
      <c r="BR110" s="259"/>
      <c r="BS110" s="260" t="s">
        <v>156</v>
      </c>
      <c r="BT110" s="261"/>
      <c r="BU110" s="8"/>
      <c r="BV110" s="253" t="s">
        <v>157</v>
      </c>
      <c r="BW110" s="254"/>
      <c r="BX110" s="255" t="s">
        <v>158</v>
      </c>
      <c r="BY110" s="256"/>
      <c r="CA110" s="46" t="s">
        <v>16</v>
      </c>
      <c r="CC110" s="136" t="s">
        <v>71</v>
      </c>
      <c r="CE110" s="60">
        <f t="shared" si="691"/>
        <v>1.1399999999999999</v>
      </c>
      <c r="CF110" s="61">
        <f t="shared" si="692"/>
        <v>-1.6275142701799542E-3</v>
      </c>
      <c r="CG110" s="62">
        <f t="shared" si="689"/>
        <v>29.567511899125961</v>
      </c>
      <c r="CH110" s="63">
        <f t="shared" si="728"/>
        <v>-1.6275142701799542E-3</v>
      </c>
      <c r="CI110" s="11">
        <f t="shared" si="693"/>
        <v>-302.27539145132801</v>
      </c>
      <c r="CJ110" s="62">
        <f t="shared" si="210"/>
        <v>-5.2757008285803941</v>
      </c>
      <c r="CK110" s="138">
        <f t="shared" si="690"/>
        <v>-33.317653012111585</v>
      </c>
    </row>
    <row r="111" spans="2:89" ht="18.600000000000001" customHeight="1" thickTop="1" thickBot="1">
      <c r="D111" s="29">
        <v>0</v>
      </c>
      <c r="E111" s="33">
        <v>0</v>
      </c>
      <c r="F111" s="31">
        <v>1</v>
      </c>
      <c r="G111" s="32">
        <v>0</v>
      </c>
      <c r="I111" s="29">
        <v>0</v>
      </c>
      <c r="J111" s="33">
        <f t="shared" ref="J111" si="797">IF(0=(1-$J$8*$K$8*$B108^2),10^14,$B108*$J$8/(1-$J$8*$K$8*$B108^2))</f>
        <v>7.6518838419444162</v>
      </c>
      <c r="K111" s="31">
        <v>1</v>
      </c>
      <c r="L111" s="32">
        <v>0</v>
      </c>
      <c r="N111" s="29">
        <f t="shared" ref="N111" si="798">D111*I108+F111*I111-E111*J108-G111*J111</f>
        <v>0</v>
      </c>
      <c r="O111" s="33">
        <f t="shared" ref="O111" si="799">(D111*J108+E111*I108+F111*J111+G111*I111)</f>
        <v>7.6518838419444162</v>
      </c>
      <c r="P111" s="31">
        <f t="shared" ref="P111" si="800">D111*K108+F111*K111-E111*L108-G111*L111</f>
        <v>1</v>
      </c>
      <c r="Q111" s="32">
        <f t="shared" ref="Q111" si="801">(D111*L108+E111*K108+F111*L111+G111*K111)</f>
        <v>0</v>
      </c>
      <c r="S111" s="29">
        <v>0</v>
      </c>
      <c r="T111" s="33">
        <v>0</v>
      </c>
      <c r="U111" s="31">
        <v>1</v>
      </c>
      <c r="V111" s="32">
        <v>0</v>
      </c>
      <c r="X111" s="29">
        <f t="shared" ref="X111" si="802">N111*S108+P111*S111-O111*T108-Q111*T111</f>
        <v>0</v>
      </c>
      <c r="Y111" s="33">
        <f t="shared" ref="Y111" si="803">(N111*T108+O111*S108+P111*T111+Q111*S111)</f>
        <v>7.6518838419444162</v>
      </c>
      <c r="Z111" s="31">
        <f t="shared" ref="Z111" si="804">N111*U108+P111*U111-O111*V108-Q111*V111</f>
        <v>31.621165285871125</v>
      </c>
      <c r="AA111" s="32">
        <f t="shared" ref="AA111" si="805">(N111*V108+O111*U108+P111*V111+Q111*U111)</f>
        <v>0</v>
      </c>
      <c r="AB111" s="8"/>
      <c r="AC111" s="29">
        <v>0</v>
      </c>
      <c r="AD111" s="33">
        <f t="shared" ref="AD111" si="806">IF(0=(1-$AD$8*$AE$8*$B108^2),10^14,$B108*$AD$8/(1-$AD$8*$AE$8*$B108^2))</f>
        <v>0.65416384477188105</v>
      </c>
      <c r="AE111" s="31">
        <v>1</v>
      </c>
      <c r="AF111" s="32">
        <v>0</v>
      </c>
      <c r="AH111" s="29">
        <f t="shared" ref="AH111" si="807">X111*AC108+Z111*AC111-Y111*AD108-AA111*AD111</f>
        <v>0</v>
      </c>
      <c r="AI111" s="33">
        <f t="shared" ref="AI111" si="808">(X111*AD108+Y111*AC108+Z111*AD111+AA111*AC111)</f>
        <v>28.33730690151701</v>
      </c>
      <c r="AJ111" s="31">
        <f t="shared" ref="AJ111" si="809">X111*AE108+Z111*AE111-Y111*AF108-AA111*AF111</f>
        <v>31.621165285871125</v>
      </c>
      <c r="AK111" s="32">
        <f t="shared" ref="AK111" si="810">(X111*AF108+Y111*AE108+Z111*AF111+AA111*AE111)</f>
        <v>0</v>
      </c>
      <c r="AL111" s="8"/>
      <c r="AM111" s="29">
        <v>0</v>
      </c>
      <c r="AN111" s="33">
        <v>0</v>
      </c>
      <c r="AO111" s="31">
        <v>1</v>
      </c>
      <c r="AP111" s="32">
        <v>0</v>
      </c>
      <c r="AR111" s="29">
        <f t="shared" ref="AR111" si="811">AH111*AM108+AJ111*AM111-AI111*AN108-AK111*AN111</f>
        <v>0</v>
      </c>
      <c r="AS111" s="33">
        <f t="shared" ref="AS111" si="812">(AH111*AN108+AI111*AM108+AJ111*AN111+AK111*AM111)</f>
        <v>28.33730690151701</v>
      </c>
      <c r="AT111" s="31">
        <f t="shared" ref="AT111" si="813">AH111*AO108+AJ111*AO111-AI111*AP108-AK111*AP111</f>
        <v>134.16945125825782</v>
      </c>
      <c r="AU111" s="32">
        <f t="shared" ref="AU111" si="814">(AH111*AP108+AI111*AO108+AJ111*AP111+AK111*AO111)</f>
        <v>0</v>
      </c>
      <c r="AV111" s="8"/>
      <c r="AW111" s="29">
        <v>0</v>
      </c>
      <c r="AX111" s="33">
        <f t="shared" ref="AX111" si="815">IF(0=(1-$AX$8*$AY$8*$B108^2),10^14,$B108*$AX$8/(1-$AX$8*$AY$8*$B108^2))</f>
        <v>0.88178199679926583</v>
      </c>
      <c r="AY111" s="31">
        <v>1</v>
      </c>
      <c r="AZ111" s="32">
        <v>0</v>
      </c>
      <c r="BB111" s="29">
        <f t="shared" ref="BB111" si="816">AR111*AW108+AT111*AW111-AS111*AX108-AU111*AX111</f>
        <v>0</v>
      </c>
      <c r="BC111" s="33">
        <f t="shared" ref="BC111" si="817">(AR111*AX108+AS111*AW108+AT111*AX111+AU111*AW111)</f>
        <v>146.64551354148534</v>
      </c>
      <c r="BD111" s="31">
        <f t="shared" ref="BD111" si="818">AR111*AY108+AT111*AY111-AS111*AZ108-AU111*AZ111</f>
        <v>134.16945125825782</v>
      </c>
      <c r="BE111" s="32">
        <f t="shared" ref="BE111" si="819">(AR111*AZ108+AS111*AY108+AT111*AZ111+AU111*AY111)</f>
        <v>0</v>
      </c>
      <c r="BF111" s="8"/>
      <c r="BG111" s="29">
        <v>0</v>
      </c>
      <c r="BH111" s="33">
        <v>0</v>
      </c>
      <c r="BI111" s="31">
        <v>1</v>
      </c>
      <c r="BJ111" s="32">
        <v>0</v>
      </c>
      <c r="BL111" s="29">
        <f t="shared" ref="BL111" si="820">BB111*BG108+BD111*BG111-BC111*BH108-BE111*BH111</f>
        <v>0</v>
      </c>
      <c r="BM111" s="33">
        <f t="shared" ref="BM111" si="821">(BB111*BH108+BC111*BG108+BD111*BH111+BE111*BG111)</f>
        <v>146.64551354148534</v>
      </c>
      <c r="BN111" s="31">
        <f t="shared" ref="BN111" si="822">BB111*BI108+BD111*BI111-BC111*BJ108-BE111*BJ111</f>
        <v>320.77128456749972</v>
      </c>
      <c r="BO111" s="32">
        <f t="shared" ref="BO111" si="823">(BB111*BJ108+BC111*BI108+BD111*BJ111+BE111*BI111)</f>
        <v>0</v>
      </c>
      <c r="BP111" s="8"/>
      <c r="BQ111" s="19">
        <f t="shared" ref="BQ111:BQ174" si="824">1/$BR$8</f>
        <v>1</v>
      </c>
      <c r="BR111" s="47">
        <v>0</v>
      </c>
      <c r="BS111" s="48">
        <v>1</v>
      </c>
      <c r="BT111" s="49">
        <v>0</v>
      </c>
      <c r="BV111" s="29">
        <f t="shared" ref="BV111" si="825">BL111*BQ108+BN111*BQ111-BM111*BR108-BO111*BR111</f>
        <v>320.77128456749972</v>
      </c>
      <c r="BW111" s="33">
        <f t="shared" ref="BW111" si="826">(BL111*BR108+BM111*BQ108+BN111*BR111+BO111*BQ111)</f>
        <v>146.64551354148534</v>
      </c>
      <c r="BX111" s="31">
        <f t="shared" ref="BX111" si="827">BL111*BS108+BN111*BS111-BM111*BT108-BO111*BT111</f>
        <v>320.77128456749972</v>
      </c>
      <c r="BY111" s="32">
        <f t="shared" ref="BY111" si="828">(BL111*BT108+BM111*BS108+BN111*BT111+BO111*BS111)</f>
        <v>0</v>
      </c>
      <c r="CA111" s="50">
        <f t="shared" ref="CA111" si="829">(180/PI())*ATAN(-1*(BW108+BW111)/(BV108+BV111))</f>
        <v>40.863205411662072</v>
      </c>
      <c r="CC111" s="137">
        <f t="shared" ref="CC111" si="830">20*LOG(((1-(10^(CA108/20)^2)*(1-((1-CC108)/(1+CC108))^2))^0.5))</f>
        <v>-2.0790677412373008E-5</v>
      </c>
      <c r="CE111" s="60">
        <f t="shared" si="691"/>
        <v>1.1599999999999999</v>
      </c>
      <c r="CF111" s="61">
        <f t="shared" si="692"/>
        <v>-5.0001846637782728E-4</v>
      </c>
      <c r="CG111" s="62">
        <f t="shared" si="689"/>
        <v>23.522004070099396</v>
      </c>
      <c r="CH111" s="63">
        <f t="shared" si="728"/>
        <v>-5.0001846637782728E-4</v>
      </c>
      <c r="CI111" s="11">
        <f t="shared" si="693"/>
        <v>-280.9005273731006</v>
      </c>
      <c r="CJ111" s="62">
        <f t="shared" si="210"/>
        <v>-4.9026390732490635</v>
      </c>
      <c r="CK111" s="138">
        <f t="shared" si="690"/>
        <v>-38.746404998283793</v>
      </c>
    </row>
    <row r="112" spans="2:89" ht="18.600000000000001" customHeight="1">
      <c r="CC112" s="42"/>
      <c r="CE112" s="60">
        <f t="shared" si="691"/>
        <v>1.18</v>
      </c>
      <c r="CF112" s="61">
        <f t="shared" si="692"/>
        <v>-2.4785003944301988E-5</v>
      </c>
      <c r="CG112" s="62">
        <f t="shared" si="689"/>
        <v>17.903993522637379</v>
      </c>
      <c r="CH112" s="63">
        <f t="shared" si="728"/>
        <v>-2.4785003944301988E-5</v>
      </c>
      <c r="CI112" s="11">
        <f t="shared" si="693"/>
        <v>-262.04250751106667</v>
      </c>
      <c r="CJ112" s="62">
        <f t="shared" ref="CJ112:CJ175" si="831">(IF(CI112&lt;0,CI112,(CI113+CI111)/2))*PI()/180</f>
        <v>-4.573504536250085</v>
      </c>
      <c r="CK112" s="138">
        <f t="shared" si="690"/>
        <v>-52.043597016839477</v>
      </c>
    </row>
    <row r="113" spans="2:89" ht="18.600000000000001" customHeight="1" thickBot="1">
      <c r="E113" s="22" t="s">
        <v>4</v>
      </c>
      <c r="J113" s="22" t="s">
        <v>5</v>
      </c>
      <c r="O113" s="22" t="s">
        <v>6</v>
      </c>
      <c r="T113" s="22" t="s">
        <v>7</v>
      </c>
      <c r="Y113" s="22" t="s">
        <v>8</v>
      </c>
      <c r="AD113" s="22" t="s">
        <v>65</v>
      </c>
      <c r="AI113" s="22" t="s">
        <v>9</v>
      </c>
      <c r="AN113" s="22" t="s">
        <v>66</v>
      </c>
      <c r="AS113" s="22" t="s">
        <v>51</v>
      </c>
      <c r="AX113" s="22" t="s">
        <v>67</v>
      </c>
      <c r="BC113" s="22" t="s">
        <v>52</v>
      </c>
      <c r="BH113" s="22" t="s">
        <v>68</v>
      </c>
      <c r="BM113" s="22" t="s">
        <v>63</v>
      </c>
      <c r="BQ113" s="23" t="s">
        <v>69</v>
      </c>
      <c r="BR113" s="23"/>
      <c r="BS113" s="24"/>
      <c r="BT113" s="24"/>
      <c r="BU113" s="24"/>
      <c r="BW113" s="22" t="s">
        <v>64</v>
      </c>
      <c r="CE113" s="60">
        <f t="shared" si="691"/>
        <v>1.2</v>
      </c>
      <c r="CF113" s="61">
        <f t="shared" si="692"/>
        <v>-1.2385828035303714E-4</v>
      </c>
      <c r="CG113" s="62">
        <f t="shared" si="689"/>
        <v>12.663143372416041</v>
      </c>
      <c r="CH113" s="63">
        <f t="shared" si="728"/>
        <v>-1.2385828035303714E-4</v>
      </c>
      <c r="CI113" s="11">
        <f t="shared" si="693"/>
        <v>-245.28266936823397</v>
      </c>
      <c r="CJ113" s="62">
        <f t="shared" si="831"/>
        <v>-4.2809901785563218</v>
      </c>
      <c r="CK113" s="138">
        <f t="shared" si="690"/>
        <v>-45.244804496238189</v>
      </c>
    </row>
    <row r="114" spans="2:89" ht="18.600000000000001" customHeight="1" thickBot="1">
      <c r="B114" s="21"/>
      <c r="D114" s="249" t="s">
        <v>103</v>
      </c>
      <c r="E114" s="250"/>
      <c r="F114" s="251" t="s">
        <v>104</v>
      </c>
      <c r="G114" s="252"/>
      <c r="H114" s="229"/>
      <c r="I114" s="253" t="s">
        <v>11</v>
      </c>
      <c r="J114" s="254"/>
      <c r="K114" s="255" t="s">
        <v>12</v>
      </c>
      <c r="L114" s="256"/>
      <c r="M114" s="24"/>
      <c r="N114" s="253" t="s">
        <v>105</v>
      </c>
      <c r="O114" s="254"/>
      <c r="P114" s="255" t="s">
        <v>106</v>
      </c>
      <c r="Q114" s="256"/>
      <c r="R114" s="24"/>
      <c r="S114" s="249" t="s">
        <v>107</v>
      </c>
      <c r="T114" s="250"/>
      <c r="U114" s="251" t="s">
        <v>108</v>
      </c>
      <c r="V114" s="252"/>
      <c r="W114" s="8"/>
      <c r="X114" s="253" t="s">
        <v>109</v>
      </c>
      <c r="Y114" s="254"/>
      <c r="Z114" s="255" t="s">
        <v>110</v>
      </c>
      <c r="AA114" s="256"/>
      <c r="AB114" s="8"/>
      <c r="AC114" s="253" t="s">
        <v>111</v>
      </c>
      <c r="AD114" s="254"/>
      <c r="AE114" s="255" t="s">
        <v>14</v>
      </c>
      <c r="AF114" s="256"/>
      <c r="AG114" s="8"/>
      <c r="AH114" s="253" t="s">
        <v>112</v>
      </c>
      <c r="AI114" s="254"/>
      <c r="AJ114" s="255" t="s">
        <v>113</v>
      </c>
      <c r="AK114" s="256"/>
      <c r="AL114" s="8"/>
      <c r="AM114" s="249" t="s">
        <v>114</v>
      </c>
      <c r="AN114" s="250"/>
      <c r="AO114" s="251" t="s">
        <v>115</v>
      </c>
      <c r="AP114" s="252"/>
      <c r="AQ114" s="24"/>
      <c r="AR114" s="253" t="s">
        <v>116</v>
      </c>
      <c r="AS114" s="254"/>
      <c r="AT114" s="255" t="s">
        <v>13</v>
      </c>
      <c r="AU114" s="256"/>
      <c r="AV114" s="4"/>
      <c r="AW114" s="253" t="s">
        <v>117</v>
      </c>
      <c r="AX114" s="254"/>
      <c r="AY114" s="255" t="s">
        <v>118</v>
      </c>
      <c r="AZ114" s="256"/>
      <c r="BA114" s="8"/>
      <c r="BB114" s="253" t="s">
        <v>119</v>
      </c>
      <c r="BC114" s="254"/>
      <c r="BD114" s="255" t="s">
        <v>120</v>
      </c>
      <c r="BE114" s="256"/>
      <c r="BF114" s="4"/>
      <c r="BG114" s="249" t="s">
        <v>121</v>
      </c>
      <c r="BH114" s="250"/>
      <c r="BI114" s="251" t="s">
        <v>122</v>
      </c>
      <c r="BJ114" s="252"/>
      <c r="BK114" s="4"/>
      <c r="BL114" s="253" t="s">
        <v>123</v>
      </c>
      <c r="BM114" s="254"/>
      <c r="BN114" s="255" t="s">
        <v>124</v>
      </c>
      <c r="BO114" s="256"/>
      <c r="BP114" s="4"/>
      <c r="BQ114" s="253" t="s">
        <v>125</v>
      </c>
      <c r="BR114" s="254"/>
      <c r="BS114" s="255" t="s">
        <v>126</v>
      </c>
      <c r="BT114" s="256"/>
      <c r="BU114" s="8"/>
      <c r="BV114" s="253" t="s">
        <v>127</v>
      </c>
      <c r="BW114" s="254"/>
      <c r="BX114" s="255" t="s">
        <v>128</v>
      </c>
      <c r="BY114" s="256"/>
      <c r="CA114" s="27" t="s">
        <v>15</v>
      </c>
      <c r="CC114" s="133" t="s">
        <v>70</v>
      </c>
      <c r="CE114" s="60">
        <f t="shared" si="691"/>
        <v>1.22</v>
      </c>
      <c r="CF114" s="61">
        <f t="shared" si="692"/>
        <v>-6.5549722550575415E-4</v>
      </c>
      <c r="CG114" s="62">
        <f t="shared" si="689"/>
        <v>7.7574899850513575</v>
      </c>
      <c r="CH114" s="63">
        <f t="shared" si="728"/>
        <v>-6.5549722550575415E-4</v>
      </c>
      <c r="CI114" s="11">
        <f t="shared" si="693"/>
        <v>-230.2981152517894</v>
      </c>
      <c r="CJ114" s="62">
        <f t="shared" si="831"/>
        <v>-4.0194603722810944</v>
      </c>
      <c r="CK114" s="138">
        <f t="shared" si="690"/>
        <v>-38.13405797884861</v>
      </c>
    </row>
    <row r="115" spans="2:89" ht="18.600000000000001" customHeight="1" thickTop="1" thickBot="1">
      <c r="B115" s="51">
        <v>0.34</v>
      </c>
      <c r="D115" s="29">
        <v>1</v>
      </c>
      <c r="E115" s="30">
        <v>0</v>
      </c>
      <c r="F115" s="31">
        <v>0</v>
      </c>
      <c r="G115" s="32">
        <f t="shared" ref="G115:G178" si="832">-1/($E$8*$B115)</f>
        <v>-1.9387647058823527</v>
      </c>
      <c r="I115" s="29">
        <v>1</v>
      </c>
      <c r="J115" s="33">
        <v>0</v>
      </c>
      <c r="K115" s="31">
        <v>0</v>
      </c>
      <c r="L115" s="32">
        <v>0</v>
      </c>
      <c r="N115" s="29">
        <f t="shared" ref="N115" si="833">D115*I115+F115*I118-E115*J115-G115*J118</f>
        <v>22.200843642279306</v>
      </c>
      <c r="O115" s="33">
        <f t="shared" ref="O115" si="834">(D115*J115+E115*I115+F115*J118+G115*I118)</f>
        <v>0</v>
      </c>
      <c r="P115" s="31">
        <f t="shared" ref="P115" si="835">D115*K115+F115*K118-E115*L115-G115*L118</f>
        <v>0</v>
      </c>
      <c r="Q115" s="32">
        <f t="shared" ref="Q115" si="836">(D115*L115+E115*K115+F115*L118+G115*K118)</f>
        <v>-1.9387647058823527</v>
      </c>
      <c r="S115" s="29">
        <v>1</v>
      </c>
      <c r="T115" s="30">
        <v>0</v>
      </c>
      <c r="U115" s="31">
        <v>0</v>
      </c>
      <c r="V115" s="32">
        <f t="shared" ref="V115:V178" si="837">-1/($T$8*$B115)</f>
        <v>-3.7663823529411764</v>
      </c>
      <c r="X115" s="29">
        <f t="shared" ref="X115" si="838">N115*S115+P115*S118-O115*T115-Q115*T118</f>
        <v>22.200843642279306</v>
      </c>
      <c r="Y115" s="33">
        <f t="shared" ref="Y115" si="839">(N115*T115+O115*S115+P115*T118+Q115*S118)</f>
        <v>0</v>
      </c>
      <c r="Z115" s="31">
        <f t="shared" ref="Z115" si="840">N115*U115+P115*U118-O115*V115-Q115*V118</f>
        <v>0</v>
      </c>
      <c r="AA115" s="32">
        <f t="shared" ref="AA115" si="841">(N115*V115+O115*U115+P115*V118+Q115*U118)</f>
        <v>-85.555630420569443</v>
      </c>
      <c r="AB115" s="8"/>
      <c r="AC115" s="29">
        <v>1</v>
      </c>
      <c r="AD115" s="33">
        <v>0</v>
      </c>
      <c r="AE115" s="31">
        <v>0</v>
      </c>
      <c r="AF115" s="32">
        <v>0</v>
      </c>
      <c r="AH115" s="29">
        <f t="shared" ref="AH115" si="842">X115*AC115+Z115*AC118-Y115*AD115-AA115*AD118</f>
        <v>83.400460561758067</v>
      </c>
      <c r="AI115" s="33">
        <f t="shared" ref="AI115" si="843">(X115*AD115+Y115*AC115+Z115*AD118+AA115*AC118)</f>
        <v>0</v>
      </c>
      <c r="AJ115" s="31">
        <f t="shared" ref="AJ115" si="844">X115*AE115+Z115*AE118-Y115*AF115-AA115*AF118</f>
        <v>0</v>
      </c>
      <c r="AK115" s="32">
        <f t="shared" ref="AK115" si="845">(X115*AF115+Y115*AE115+Z115*AF118+AA115*AE118)</f>
        <v>-85.555630420569443</v>
      </c>
      <c r="AL115" s="8"/>
      <c r="AM115" s="29">
        <v>1</v>
      </c>
      <c r="AN115" s="30">
        <v>0</v>
      </c>
      <c r="AO115" s="31">
        <v>0</v>
      </c>
      <c r="AP115" s="32">
        <f t="shared" ref="AP115:AP178" si="846">-1/($AN$8*$B115)</f>
        <v>-3.4059705882352938</v>
      </c>
      <c r="AR115" s="29">
        <f t="shared" ref="AR115" si="847">AH115*AM115+AJ115*AM118-AI115*AN115-AK115*AN118</f>
        <v>83.400460561758067</v>
      </c>
      <c r="AS115" s="33">
        <f t="shared" ref="AS115" si="848">(AH115*AN115+AI115*AM115+AJ115*AN118+AK115*AM118)</f>
        <v>0</v>
      </c>
      <c r="AT115" s="31">
        <f t="shared" ref="AT115" si="849">AH115*AO115+AJ115*AO118-AI115*AP115-AK115*AP118</f>
        <v>0</v>
      </c>
      <c r="AU115" s="32">
        <f t="shared" ref="AU115" si="850">(AH115*AP115+AI115*AO115+AJ115*AP118+AK115*AO118)</f>
        <v>-369.61514613919502</v>
      </c>
      <c r="AV115" s="8"/>
      <c r="AW115" s="29">
        <v>1</v>
      </c>
      <c r="AX115" s="33">
        <v>0</v>
      </c>
      <c r="AY115" s="31">
        <v>0</v>
      </c>
      <c r="AZ115" s="32">
        <v>0</v>
      </c>
      <c r="BB115" s="29">
        <f t="shared" ref="BB115" si="851">AR115*AW115+AT115*AW118-AS115*AX115-AU115*AX118</f>
        <v>444.84660634403986</v>
      </c>
      <c r="BC115" s="33">
        <f t="shared" ref="BC115" si="852">(AR115*AX115+AS115*AW115+AT115*AX118+AU115*AW118)</f>
        <v>0</v>
      </c>
      <c r="BD115" s="31">
        <f t="shared" ref="BD115" si="853">AR115*AY115+AT115*AY118-AS115*AZ115-AU115*AZ118</f>
        <v>0</v>
      </c>
      <c r="BE115" s="32">
        <f t="shared" ref="BE115" si="854">(AR115*AZ115+AS115*AY115+AT115*AZ118+AU115*AY118)</f>
        <v>-369.61514613919502</v>
      </c>
      <c r="BF115" s="8"/>
      <c r="BG115" s="29">
        <v>1</v>
      </c>
      <c r="BH115" s="30">
        <v>0</v>
      </c>
      <c r="BI115" s="31">
        <v>0</v>
      </c>
      <c r="BJ115" s="32">
        <f t="shared" ref="BJ115:BJ178" si="855">-1/($BH$8*$B115)</f>
        <v>-1.1976176470588233</v>
      </c>
      <c r="BL115" s="29">
        <f t="shared" ref="BL115" si="856">BB115*BG115+BD115*BG118-BC115*BH115-BE115*BH118</f>
        <v>444.84660634403986</v>
      </c>
      <c r="BM115" s="33">
        <f t="shared" ref="BM115" si="857">(BB115*BH115+BC115*BG115+BD115*BH118+BE115*BG118)</f>
        <v>0</v>
      </c>
      <c r="BN115" s="31">
        <f t="shared" ref="BN115" si="858">BB115*BI115+BD115*BI118-BC115*BJ115-BE115*BJ118</f>
        <v>0</v>
      </c>
      <c r="BO115" s="32">
        <f t="shared" ref="BO115" si="859">(BB115*BJ115+BC115*BI115+BD115*BJ118+BE115*BI118)</f>
        <v>-902.37129213104663</v>
      </c>
      <c r="BP115" s="8"/>
      <c r="BQ115" s="34">
        <v>1</v>
      </c>
      <c r="BR115" s="35">
        <v>0</v>
      </c>
      <c r="BS115" s="11">
        <v>0</v>
      </c>
      <c r="BT115" s="36">
        <v>0</v>
      </c>
      <c r="BV115" s="29">
        <f t="shared" ref="BV115" si="860">BL115*BQ115+BN115*BQ118-BM115*BR115-BO115*BR118</f>
        <v>444.84660634403986</v>
      </c>
      <c r="BW115" s="33">
        <f t="shared" ref="BW115" si="861">(BL115*BR115+BM115*BQ115+BN115*BR118+BO115*BQ118)</f>
        <v>-902.37129213104663</v>
      </c>
      <c r="BX115" s="31">
        <f t="shared" ref="BX115" si="862">BL115*BS115+BN115*BS118-BM115*BT115-BO115*BT118</f>
        <v>0</v>
      </c>
      <c r="BY115" s="32">
        <f t="shared" ref="BY115" si="863">(BL115*BT115+BM115*BS115+BN115*BT118+BO115*BS118)</f>
        <v>-902.37129213104663</v>
      </c>
      <c r="CA115" s="37">
        <f t="shared" ref="CA115" si="864">20*LOG(((1+$BR$8)/$BR$8)/((BV115+BV118)^2+(BW115+BW118)^2)^0.5)</f>
        <v>-54.976702261508599</v>
      </c>
      <c r="CC115" s="134">
        <f t="shared" ref="CC115" si="865">((BV115^2+BW115^2)^0.5)/((BV118^2+BW118^2)^0.5)</f>
        <v>2.0285043934879412</v>
      </c>
      <c r="CE115" s="60">
        <f t="shared" si="691"/>
        <v>1.24</v>
      </c>
      <c r="CF115" s="61">
        <f t="shared" si="692"/>
        <v>-1.4659654719903132E-3</v>
      </c>
      <c r="CG115" s="62">
        <f t="shared" si="689"/>
        <v>3.1515276800155649</v>
      </c>
      <c r="CH115" s="63">
        <f t="shared" si="728"/>
        <v>-1.4659654719903132E-3</v>
      </c>
      <c r="CI115" s="11">
        <f t="shared" si="693"/>
        <v>-216.83197753204476</v>
      </c>
      <c r="CJ115" s="62">
        <f t="shared" si="831"/>
        <v>-3.7844319315445496</v>
      </c>
      <c r="CK115" s="138">
        <f t="shared" si="690"/>
        <v>-34.704234254879225</v>
      </c>
    </row>
    <row r="116" spans="2:89" ht="18.600000000000001" customHeight="1" thickBot="1">
      <c r="D116" s="39"/>
      <c r="G116" s="40"/>
      <c r="I116" s="39"/>
      <c r="L116" s="40"/>
      <c r="N116" s="39"/>
      <c r="Q116" s="40"/>
      <c r="S116" s="39"/>
      <c r="V116" s="40"/>
      <c r="X116" s="39"/>
      <c r="AA116" s="40"/>
      <c r="AC116" s="39"/>
      <c r="AF116" s="40"/>
      <c r="AH116" s="39"/>
      <c r="AK116" s="40"/>
      <c r="AM116" s="39"/>
      <c r="AP116" s="40"/>
      <c r="AR116" s="39"/>
      <c r="AU116" s="40"/>
      <c r="AW116" s="39"/>
      <c r="AZ116" s="40"/>
      <c r="BB116" s="39"/>
      <c r="BE116" s="40"/>
      <c r="BG116" s="39"/>
      <c r="BJ116" s="40"/>
      <c r="BL116" s="39"/>
      <c r="BO116" s="40"/>
      <c r="BQ116" s="34"/>
      <c r="BR116" s="11"/>
      <c r="BS116" s="11"/>
      <c r="BT116" s="41"/>
      <c r="BV116" s="39"/>
      <c r="BY116" s="40"/>
      <c r="CC116" s="135"/>
      <c r="CE116" s="60">
        <f t="shared" si="691"/>
        <v>1.26</v>
      </c>
      <c r="CF116" s="61">
        <f t="shared" si="692"/>
        <v>-2.4167938199961187E-3</v>
      </c>
      <c r="CG116" s="62">
        <f t="shared" si="689"/>
        <v>-1.1851118706253343</v>
      </c>
      <c r="CH116" s="63">
        <f t="shared" si="728"/>
        <v>-2.4167938199961187E-3</v>
      </c>
      <c r="CI116" s="11">
        <f t="shared" si="693"/>
        <v>-204.67516322958005</v>
      </c>
      <c r="CJ116" s="62">
        <f t="shared" si="831"/>
        <v>-3.5722554954130028</v>
      </c>
      <c r="CK116" s="138">
        <f t="shared" si="690"/>
        <v>-32.544805487439035</v>
      </c>
    </row>
    <row r="117" spans="2:89" ht="18.600000000000001" customHeight="1" thickBot="1">
      <c r="D117" s="258" t="s">
        <v>129</v>
      </c>
      <c r="E117" s="259"/>
      <c r="F117" s="260" t="s">
        <v>130</v>
      </c>
      <c r="G117" s="261"/>
      <c r="H117" s="229"/>
      <c r="I117" s="258" t="s">
        <v>131</v>
      </c>
      <c r="J117" s="259"/>
      <c r="K117" s="260" t="s">
        <v>132</v>
      </c>
      <c r="L117" s="261"/>
      <c r="N117" s="253" t="s">
        <v>133</v>
      </c>
      <c r="O117" s="254"/>
      <c r="P117" s="255" t="s">
        <v>134</v>
      </c>
      <c r="Q117" s="256"/>
      <c r="S117" s="258" t="s">
        <v>135</v>
      </c>
      <c r="T117" s="259"/>
      <c r="U117" s="260" t="s">
        <v>136</v>
      </c>
      <c r="V117" s="261"/>
      <c r="W117" s="8"/>
      <c r="X117" s="253" t="s">
        <v>137</v>
      </c>
      <c r="Y117" s="254"/>
      <c r="Z117" s="255" t="s">
        <v>138</v>
      </c>
      <c r="AA117" s="256"/>
      <c r="AB117" s="8"/>
      <c r="AC117" s="258" t="s">
        <v>139</v>
      </c>
      <c r="AD117" s="259"/>
      <c r="AE117" s="260" t="s">
        <v>140</v>
      </c>
      <c r="AF117" s="261"/>
      <c r="AG117" s="8"/>
      <c r="AH117" s="253" t="s">
        <v>141</v>
      </c>
      <c r="AI117" s="254"/>
      <c r="AJ117" s="255" t="s">
        <v>142</v>
      </c>
      <c r="AK117" s="256"/>
      <c r="AL117" s="8"/>
      <c r="AM117" s="258" t="s">
        <v>143</v>
      </c>
      <c r="AN117" s="259"/>
      <c r="AO117" s="260" t="s">
        <v>144</v>
      </c>
      <c r="AP117" s="261"/>
      <c r="AR117" s="253" t="s">
        <v>145</v>
      </c>
      <c r="AS117" s="254"/>
      <c r="AT117" s="255" t="s">
        <v>146</v>
      </c>
      <c r="AU117" s="256"/>
      <c r="AV117" s="4"/>
      <c r="AW117" s="258" t="s">
        <v>147</v>
      </c>
      <c r="AX117" s="259"/>
      <c r="AY117" s="260" t="s">
        <v>148</v>
      </c>
      <c r="AZ117" s="261"/>
      <c r="BA117" s="8"/>
      <c r="BB117" s="253" t="s">
        <v>149</v>
      </c>
      <c r="BC117" s="254"/>
      <c r="BD117" s="255" t="s">
        <v>150</v>
      </c>
      <c r="BE117" s="256"/>
      <c r="BF117" s="4"/>
      <c r="BG117" s="258" t="s">
        <v>151</v>
      </c>
      <c r="BH117" s="259"/>
      <c r="BI117" s="260" t="s">
        <v>152</v>
      </c>
      <c r="BJ117" s="261"/>
      <c r="BK117" s="4"/>
      <c r="BL117" s="253" t="s">
        <v>153</v>
      </c>
      <c r="BM117" s="254"/>
      <c r="BN117" s="255" t="s">
        <v>154</v>
      </c>
      <c r="BO117" s="256"/>
      <c r="BP117" s="4"/>
      <c r="BQ117" s="258" t="s">
        <v>155</v>
      </c>
      <c r="BR117" s="259"/>
      <c r="BS117" s="260" t="s">
        <v>156</v>
      </c>
      <c r="BT117" s="261"/>
      <c r="BU117" s="8"/>
      <c r="BV117" s="253" t="s">
        <v>157</v>
      </c>
      <c r="BW117" s="254"/>
      <c r="BX117" s="255" t="s">
        <v>158</v>
      </c>
      <c r="BY117" s="256"/>
      <c r="CA117" s="46" t="s">
        <v>16</v>
      </c>
      <c r="CC117" s="136" t="s">
        <v>71</v>
      </c>
      <c r="CE117" s="60">
        <f t="shared" si="691"/>
        <v>1.28</v>
      </c>
      <c r="CF117" s="61">
        <f t="shared" si="692"/>
        <v>-3.396314905403913E-3</v>
      </c>
      <c r="CG117" s="62">
        <f t="shared" si="689"/>
        <v>-5.2786151352169393</v>
      </c>
      <c r="CH117" s="63">
        <f t="shared" si="728"/>
        <v>-3.396314905403913E-3</v>
      </c>
      <c r="CI117" s="11">
        <f t="shared" si="693"/>
        <v>-193.65462781774147</v>
      </c>
      <c r="CJ117" s="62">
        <f t="shared" si="831"/>
        <v>-3.3799108671437903</v>
      </c>
      <c r="CK117" s="138">
        <f t="shared" si="690"/>
        <v>-31.032962869145599</v>
      </c>
    </row>
    <row r="118" spans="2:89" ht="18.600000000000001" customHeight="1" thickTop="1" thickBot="1">
      <c r="D118" s="29">
        <v>0</v>
      </c>
      <c r="E118" s="33">
        <v>0</v>
      </c>
      <c r="F118" s="31">
        <v>1</v>
      </c>
      <c r="G118" s="32">
        <v>0</v>
      </c>
      <c r="I118" s="29">
        <v>0</v>
      </c>
      <c r="J118" s="33">
        <f t="shared" ref="J118" si="866">IF(0=(1-$J$8*$K$8*$B115^2),10^14,$B115*$J$8/(1-$J$8*$K$8*$B115^2))</f>
        <v>10.935232923291005</v>
      </c>
      <c r="K118" s="31">
        <v>1</v>
      </c>
      <c r="L118" s="32">
        <v>0</v>
      </c>
      <c r="N118" s="29">
        <f t="shared" ref="N118" si="867">D118*I115+F118*I118-E118*J115-G118*J118</f>
        <v>0</v>
      </c>
      <c r="O118" s="33">
        <f t="shared" ref="O118" si="868">(D118*J115+E118*I115+F118*J118+G118*I118)</f>
        <v>10.935232923291005</v>
      </c>
      <c r="P118" s="31">
        <f t="shared" ref="P118" si="869">D118*K115+F118*K118-E118*L115-G118*L118</f>
        <v>1</v>
      </c>
      <c r="Q118" s="32">
        <f t="shared" ref="Q118" si="870">(D118*L115+E118*K115+F118*L118+G118*K118)</f>
        <v>0</v>
      </c>
      <c r="S118" s="29">
        <v>0</v>
      </c>
      <c r="T118" s="33">
        <v>0</v>
      </c>
      <c r="U118" s="31">
        <v>1</v>
      </c>
      <c r="V118" s="32">
        <v>0</v>
      </c>
      <c r="X118" s="29">
        <f t="shared" ref="X118" si="871">N118*S115+P118*S118-O118*T115-Q118*T118</f>
        <v>0</v>
      </c>
      <c r="Y118" s="33">
        <f t="shared" ref="Y118" si="872">(N118*T115+O118*S115+P118*T118+Q118*S118)</f>
        <v>10.935232923291005</v>
      </c>
      <c r="Z118" s="31">
        <f t="shared" ref="Z118" si="873">N118*U115+P118*U118-O118*V115-Q118*V118</f>
        <v>42.186268307584598</v>
      </c>
      <c r="AA118" s="32">
        <f t="shared" ref="AA118" si="874">(N118*V115+O118*U115+P118*V118+Q118*U118)</f>
        <v>0</v>
      </c>
      <c r="AB118" s="8"/>
      <c r="AC118" s="29">
        <v>0</v>
      </c>
      <c r="AD118" s="33">
        <f t="shared" ref="AD118" si="875">IF(0=(1-$AD$8*$AE$8*$B115^2),10^14,$B115*$AD$8/(1-$AD$8*$AE$8*$B115^2))</f>
        <v>0.7153195718228853</v>
      </c>
      <c r="AE118" s="31">
        <v>1</v>
      </c>
      <c r="AF118" s="32">
        <v>0</v>
      </c>
      <c r="AH118" s="29">
        <f t="shared" ref="AH118" si="876">X118*AC115+Z118*AC118-Y118*AD115-AA118*AD118</f>
        <v>0</v>
      </c>
      <c r="AI118" s="33">
        <f t="shared" ref="AI118" si="877">(X118*AD115+Y118*AC115+Z118*AD118+AA118*AC118)</f>
        <v>41.111896305877778</v>
      </c>
      <c r="AJ118" s="31">
        <f t="shared" ref="AJ118" si="878">X118*AE115+Z118*AE118-Y118*AF115-AA118*AF118</f>
        <v>42.186268307584598</v>
      </c>
      <c r="AK118" s="32">
        <f t="shared" ref="AK118" si="879">(X118*AF115+Y118*AE115+Z118*AF118+AA118*AE118)</f>
        <v>0</v>
      </c>
      <c r="AL118" s="8"/>
      <c r="AM118" s="29">
        <v>0</v>
      </c>
      <c r="AN118" s="33">
        <v>0</v>
      </c>
      <c r="AO118" s="31">
        <v>1</v>
      </c>
      <c r="AP118" s="32">
        <v>0</v>
      </c>
      <c r="AR118" s="29">
        <f t="shared" ref="AR118" si="880">AH118*AM115+AJ118*AM118-AI118*AN115-AK118*AN118</f>
        <v>0</v>
      </c>
      <c r="AS118" s="33">
        <f t="shared" ref="AS118" si="881">(AH118*AN115+AI118*AM115+AJ118*AN118+AK118*AM118)</f>
        <v>41.111896305877778</v>
      </c>
      <c r="AT118" s="31">
        <f t="shared" ref="AT118" si="882">AH118*AO115+AJ118*AO118-AI118*AP115-AK118*AP118</f>
        <v>182.21217795198351</v>
      </c>
      <c r="AU118" s="32">
        <f t="shared" ref="AU118" si="883">(AH118*AP115+AI118*AO115+AJ118*AP118+AK118*AO118)</f>
        <v>0</v>
      </c>
      <c r="AV118" s="8"/>
      <c r="AW118" s="29">
        <v>0</v>
      </c>
      <c r="AX118" s="33">
        <f t="shared" ref="AX118" si="884">IF(0=(1-$AX$8*$AY$8*$B115^2),10^14,$B115*$AX$8/(1-$AX$8*$AY$8*$B115^2))</f>
        <v>0.97789863201699856</v>
      </c>
      <c r="AY118" s="31">
        <v>1</v>
      </c>
      <c r="AZ118" s="32">
        <v>0</v>
      </c>
      <c r="BB118" s="29">
        <f t="shared" ref="BB118" si="885">AR118*AW115+AT118*AW118-AS118*AX115-AU118*AX118</f>
        <v>0</v>
      </c>
      <c r="BC118" s="33">
        <f t="shared" ref="BC118" si="886">(AR118*AX115+AS118*AW115+AT118*AX118+AU118*AW118)</f>
        <v>219.29693586196038</v>
      </c>
      <c r="BD118" s="31">
        <f t="shared" ref="BD118" si="887">AR118*AY115+AT118*AY118-AS118*AZ115-AU118*AZ118</f>
        <v>182.21217795198351</v>
      </c>
      <c r="BE118" s="32">
        <f t="shared" ref="BE118" si="888">(AR118*AZ115+AS118*AY115+AT118*AZ118+AU118*AY118)</f>
        <v>0</v>
      </c>
      <c r="BF118" s="8"/>
      <c r="BG118" s="29">
        <v>0</v>
      </c>
      <c r="BH118" s="33">
        <v>0</v>
      </c>
      <c r="BI118" s="31">
        <v>1</v>
      </c>
      <c r="BJ118" s="32">
        <v>0</v>
      </c>
      <c r="BL118" s="29">
        <f t="shared" ref="BL118" si="889">BB118*BG115+BD118*BG118-BC118*BH115-BE118*BH118</f>
        <v>0</v>
      </c>
      <c r="BM118" s="33">
        <f t="shared" ref="BM118" si="890">(BB118*BH115+BC118*BG115+BD118*BH118+BE118*BG118)</f>
        <v>219.29693586196038</v>
      </c>
      <c r="BN118" s="31">
        <f t="shared" ref="BN118" si="891">BB118*BI115+BD118*BI118-BC118*BJ115-BE118*BJ118</f>
        <v>444.84605828619419</v>
      </c>
      <c r="BO118" s="32">
        <f t="shared" ref="BO118" si="892">(BB118*BJ115+BC118*BI115+BD118*BJ118+BE118*BI118)</f>
        <v>0</v>
      </c>
      <c r="BP118" s="8"/>
      <c r="BQ118" s="19">
        <f t="shared" ref="BQ118:BQ181" si="893">1/$BR$8</f>
        <v>1</v>
      </c>
      <c r="BR118" s="47">
        <v>0</v>
      </c>
      <c r="BS118" s="48">
        <v>1</v>
      </c>
      <c r="BT118" s="49">
        <v>0</v>
      </c>
      <c r="BV118" s="29">
        <f t="shared" ref="BV118" si="894">BL118*BQ115+BN118*BQ118-BM118*BR115-BO118*BR118</f>
        <v>444.84605828619419</v>
      </c>
      <c r="BW118" s="33">
        <f t="shared" ref="BW118" si="895">(BL118*BR115+BM118*BQ115+BN118*BR118+BO118*BQ118)</f>
        <v>219.29693586196038</v>
      </c>
      <c r="BX118" s="31">
        <f t="shared" ref="BX118" si="896">BL118*BS115+BN118*BS118-BM118*BT115-BO118*BT118</f>
        <v>444.84605828619419</v>
      </c>
      <c r="BY118" s="32">
        <f t="shared" ref="BY118" si="897">(BL118*BT115+BM118*BS115+BN118*BT118+BO118*BS118)</f>
        <v>0</v>
      </c>
      <c r="CA118" s="50">
        <f t="shared" ref="CA118" si="898">(180/PI())*ATAN(-1*(BW115+BW118)/(BV115+BV118))</f>
        <v>37.515770900726487</v>
      </c>
      <c r="CC118" s="137">
        <f t="shared" ref="CC118" si="899">20*LOG(((1-(10^(CA115/20)^2)*(1-((1-CC115)/(1+CC115))^2))^0.5))</f>
        <v>-1.2215021165262298E-5</v>
      </c>
      <c r="CE118" s="60">
        <f t="shared" si="691"/>
        <v>1.3</v>
      </c>
      <c r="CF118" s="61">
        <f t="shared" si="692"/>
        <v>-4.3220774512687478E-3</v>
      </c>
      <c r="CG118" s="62">
        <f t="shared" si="689"/>
        <v>-9.1517076915717723</v>
      </c>
      <c r="CH118" s="63">
        <f t="shared" si="728"/>
        <v>-4.3220774512687478E-3</v>
      </c>
      <c r="CI118" s="11">
        <f t="shared" si="693"/>
        <v>-183.62545863752109</v>
      </c>
      <c r="CJ118" s="62">
        <f t="shared" si="831"/>
        <v>-3.2048688437094035</v>
      </c>
      <c r="CK118" s="138">
        <f t="shared" si="690"/>
        <v>-29.914930471730749</v>
      </c>
    </row>
    <row r="119" spans="2:89" ht="18.600000000000001" customHeight="1">
      <c r="CC119" s="42"/>
      <c r="CE119" s="60">
        <f t="shared" si="691"/>
        <v>1.32</v>
      </c>
      <c r="CF119" s="61">
        <f t="shared" si="692"/>
        <v>-5.1385324099403407E-3</v>
      </c>
      <c r="CG119" s="62">
        <f t="shared" si="689"/>
        <v>-12.824216864322198</v>
      </c>
      <c r="CH119" s="63">
        <f t="shared" si="728"/>
        <v>-5.1385324099403407E-3</v>
      </c>
      <c r="CI119" s="11">
        <f t="shared" si="693"/>
        <v>-174.4652596635093</v>
      </c>
      <c r="CJ119" s="62">
        <f t="shared" si="831"/>
        <v>-3.0449932114750919</v>
      </c>
      <c r="CK119" s="138">
        <f t="shared" si="690"/>
        <v>-29.063906888422455</v>
      </c>
    </row>
    <row r="120" spans="2:89" ht="18.600000000000001" customHeight="1" thickBot="1">
      <c r="E120" s="22" t="s">
        <v>4</v>
      </c>
      <c r="J120" s="22" t="s">
        <v>5</v>
      </c>
      <c r="O120" s="22" t="s">
        <v>6</v>
      </c>
      <c r="T120" s="22" t="s">
        <v>7</v>
      </c>
      <c r="Y120" s="22" t="s">
        <v>8</v>
      </c>
      <c r="AD120" s="22" t="s">
        <v>65</v>
      </c>
      <c r="AI120" s="22" t="s">
        <v>9</v>
      </c>
      <c r="AN120" s="22" t="s">
        <v>66</v>
      </c>
      <c r="AS120" s="22" t="s">
        <v>51</v>
      </c>
      <c r="AX120" s="22" t="s">
        <v>67</v>
      </c>
      <c r="BC120" s="22" t="s">
        <v>52</v>
      </c>
      <c r="BH120" s="22" t="s">
        <v>68</v>
      </c>
      <c r="BM120" s="22" t="s">
        <v>63</v>
      </c>
      <c r="BQ120" s="23" t="s">
        <v>69</v>
      </c>
      <c r="BR120" s="23"/>
      <c r="BS120" s="24"/>
      <c r="BT120" s="24"/>
      <c r="BU120" s="24"/>
      <c r="BW120" s="22" t="s">
        <v>64</v>
      </c>
      <c r="CE120" s="60">
        <f t="shared" si="691"/>
        <v>1.34</v>
      </c>
      <c r="CF120" s="61">
        <f t="shared" si="692"/>
        <v>-5.8126819834776996E-3</v>
      </c>
      <c r="CG120" s="62">
        <f t="shared" si="689"/>
        <v>-16.313522057592387</v>
      </c>
      <c r="CH120" s="63">
        <f t="shared" si="728"/>
        <v>-5.8126819834776996E-3</v>
      </c>
      <c r="CI120" s="11">
        <f t="shared" si="693"/>
        <v>-166.06998818747098</v>
      </c>
      <c r="CJ120" s="62">
        <f t="shared" si="831"/>
        <v>-2.8984680826194587</v>
      </c>
      <c r="CK120" s="138">
        <f t="shared" si="690"/>
        <v>-28.408428692043522</v>
      </c>
    </row>
    <row r="121" spans="2:89" ht="18.600000000000001" customHeight="1" thickBot="1">
      <c r="B121" s="21"/>
      <c r="D121" s="249" t="s">
        <v>103</v>
      </c>
      <c r="E121" s="250"/>
      <c r="F121" s="251" t="s">
        <v>104</v>
      </c>
      <c r="G121" s="252"/>
      <c r="H121" s="229"/>
      <c r="I121" s="253" t="s">
        <v>11</v>
      </c>
      <c r="J121" s="254"/>
      <c r="K121" s="255" t="s">
        <v>12</v>
      </c>
      <c r="L121" s="256"/>
      <c r="M121" s="24"/>
      <c r="N121" s="253" t="s">
        <v>105</v>
      </c>
      <c r="O121" s="254"/>
      <c r="P121" s="255" t="s">
        <v>106</v>
      </c>
      <c r="Q121" s="256"/>
      <c r="R121" s="24"/>
      <c r="S121" s="249" t="s">
        <v>107</v>
      </c>
      <c r="T121" s="250"/>
      <c r="U121" s="251" t="s">
        <v>108</v>
      </c>
      <c r="V121" s="252"/>
      <c r="W121" s="8"/>
      <c r="X121" s="253" t="s">
        <v>109</v>
      </c>
      <c r="Y121" s="254"/>
      <c r="Z121" s="255" t="s">
        <v>110</v>
      </c>
      <c r="AA121" s="256"/>
      <c r="AB121" s="8"/>
      <c r="AC121" s="253" t="s">
        <v>111</v>
      </c>
      <c r="AD121" s="254"/>
      <c r="AE121" s="255" t="s">
        <v>14</v>
      </c>
      <c r="AF121" s="256"/>
      <c r="AG121" s="8"/>
      <c r="AH121" s="253" t="s">
        <v>112</v>
      </c>
      <c r="AI121" s="254"/>
      <c r="AJ121" s="255" t="s">
        <v>113</v>
      </c>
      <c r="AK121" s="256"/>
      <c r="AL121" s="8"/>
      <c r="AM121" s="249" t="s">
        <v>114</v>
      </c>
      <c r="AN121" s="250"/>
      <c r="AO121" s="251" t="s">
        <v>115</v>
      </c>
      <c r="AP121" s="252"/>
      <c r="AQ121" s="24"/>
      <c r="AR121" s="253" t="s">
        <v>116</v>
      </c>
      <c r="AS121" s="254"/>
      <c r="AT121" s="255" t="s">
        <v>13</v>
      </c>
      <c r="AU121" s="256"/>
      <c r="AV121" s="4"/>
      <c r="AW121" s="253" t="s">
        <v>117</v>
      </c>
      <c r="AX121" s="254"/>
      <c r="AY121" s="255" t="s">
        <v>118</v>
      </c>
      <c r="AZ121" s="256"/>
      <c r="BA121" s="8"/>
      <c r="BB121" s="253" t="s">
        <v>119</v>
      </c>
      <c r="BC121" s="254"/>
      <c r="BD121" s="255" t="s">
        <v>120</v>
      </c>
      <c r="BE121" s="256"/>
      <c r="BF121" s="4"/>
      <c r="BG121" s="249" t="s">
        <v>121</v>
      </c>
      <c r="BH121" s="250"/>
      <c r="BI121" s="251" t="s">
        <v>122</v>
      </c>
      <c r="BJ121" s="252"/>
      <c r="BK121" s="4"/>
      <c r="BL121" s="253" t="s">
        <v>123</v>
      </c>
      <c r="BM121" s="254"/>
      <c r="BN121" s="255" t="s">
        <v>124</v>
      </c>
      <c r="BO121" s="256"/>
      <c r="BP121" s="4"/>
      <c r="BQ121" s="253" t="s">
        <v>125</v>
      </c>
      <c r="BR121" s="254"/>
      <c r="BS121" s="255" t="s">
        <v>126</v>
      </c>
      <c r="BT121" s="256"/>
      <c r="BU121" s="8"/>
      <c r="BV121" s="253" t="s">
        <v>127</v>
      </c>
      <c r="BW121" s="254"/>
      <c r="BX121" s="255" t="s">
        <v>128</v>
      </c>
      <c r="BY121" s="256"/>
      <c r="CA121" s="27" t="s">
        <v>15</v>
      </c>
      <c r="CC121" s="133" t="s">
        <v>70</v>
      </c>
      <c r="CE121" s="60">
        <f t="shared" si="691"/>
        <v>1.36</v>
      </c>
      <c r="CF121" s="61">
        <f t="shared" si="692"/>
        <v>-6.3292213450147974E-3</v>
      </c>
      <c r="CG121" s="62">
        <f t="shared" si="689"/>
        <v>-19.634921821341809</v>
      </c>
      <c r="CH121" s="63">
        <f t="shared" si="728"/>
        <v>-6.3292213450147974E-3</v>
      </c>
      <c r="CI121" s="11">
        <f t="shared" si="693"/>
        <v>-158.3507538303069</v>
      </c>
      <c r="CJ121" s="62">
        <f t="shared" si="831"/>
        <v>-2.7637420273538775</v>
      </c>
      <c r="CK121" s="138">
        <f t="shared" si="690"/>
        <v>-27.904732981736121</v>
      </c>
    </row>
    <row r="122" spans="2:89" ht="18.600000000000001" customHeight="1" thickTop="1" thickBot="1">
      <c r="B122" s="51">
        <v>0.36</v>
      </c>
      <c r="D122" s="29">
        <v>1</v>
      </c>
      <c r="E122" s="30">
        <v>0</v>
      </c>
      <c r="F122" s="31">
        <v>0</v>
      </c>
      <c r="G122" s="32">
        <f t="shared" ref="G122:G185" si="900">-1/($E$8*$B122)</f>
        <v>-1.8310555555555557</v>
      </c>
      <c r="I122" s="29">
        <v>1</v>
      </c>
      <c r="J122" s="33">
        <v>0</v>
      </c>
      <c r="K122" s="31">
        <v>0</v>
      </c>
      <c r="L122" s="32">
        <v>0</v>
      </c>
      <c r="N122" s="29">
        <f t="shared" ref="N122" si="901">D122*I122+F122*I125-E122*J122-G122*J125</f>
        <v>34.436485193269753</v>
      </c>
      <c r="O122" s="33">
        <f t="shared" ref="O122" si="902">(D122*J122+E122*I122+F122*J125+G122*I125)</f>
        <v>0</v>
      </c>
      <c r="P122" s="31">
        <f t="shared" ref="P122" si="903">D122*K122+F122*K125-E122*L122-G122*L125</f>
        <v>0</v>
      </c>
      <c r="Q122" s="32">
        <f t="shared" ref="Q122" si="904">(D122*L122+E122*K122+F122*L125+G122*K125)</f>
        <v>-1.8310555555555557</v>
      </c>
      <c r="S122" s="29">
        <v>1</v>
      </c>
      <c r="T122" s="30">
        <v>0</v>
      </c>
      <c r="U122" s="31">
        <v>0</v>
      </c>
      <c r="V122" s="32">
        <f t="shared" ref="V122:V185" si="905">-1/($T$8*$B122)</f>
        <v>-3.5571388888888889</v>
      </c>
      <c r="X122" s="29">
        <f t="shared" ref="X122" si="906">N122*S122+P122*S125-O122*T122-Q122*T125</f>
        <v>34.436485193269753</v>
      </c>
      <c r="Y122" s="33">
        <f t="shared" ref="Y122" si="907">(N122*T122+O122*S122+P122*T125+Q122*S125)</f>
        <v>0</v>
      </c>
      <c r="Z122" s="31">
        <f t="shared" ref="Z122" si="908">N122*U122+P122*U125-O122*V122-Q122*V125</f>
        <v>0</v>
      </c>
      <c r="AA122" s="32">
        <f t="shared" ref="AA122" si="909">(N122*V122+O122*U122+P122*V125+Q122*U125)</f>
        <v>-124.32641623318179</v>
      </c>
      <c r="AB122" s="8"/>
      <c r="AC122" s="29">
        <v>1</v>
      </c>
      <c r="AD122" s="33">
        <v>0</v>
      </c>
      <c r="AE122" s="31">
        <v>0</v>
      </c>
      <c r="AF122" s="32">
        <v>0</v>
      </c>
      <c r="AH122" s="29">
        <f t="shared" ref="AH122" si="910">X122*AC122+Z122*AC125-Y122*AD122-AA122*AD125</f>
        <v>131.60659379249881</v>
      </c>
      <c r="AI122" s="33">
        <f t="shared" ref="AI122" si="911">(X122*AD122+Y122*AC122+Z122*AD125+AA122*AC125)</f>
        <v>0</v>
      </c>
      <c r="AJ122" s="31">
        <f t="shared" ref="AJ122" si="912">X122*AE122+Z122*AE125-Y122*AF122-AA122*AF125</f>
        <v>0</v>
      </c>
      <c r="AK122" s="32">
        <f t="shared" ref="AK122" si="913">(X122*AF122+Y122*AE122+Z122*AF125+AA122*AE125)</f>
        <v>-124.32641623318179</v>
      </c>
      <c r="AL122" s="8"/>
      <c r="AM122" s="29">
        <v>1</v>
      </c>
      <c r="AN122" s="30">
        <v>0</v>
      </c>
      <c r="AO122" s="31">
        <v>0</v>
      </c>
      <c r="AP122" s="32">
        <f t="shared" ref="AP122:AP185" si="914">-1/($AN$8*$B122)</f>
        <v>-3.2167499999999998</v>
      </c>
      <c r="AR122" s="29">
        <f t="shared" ref="AR122" si="915">AH122*AM122+AJ122*AM125-AI122*AN122-AK122*AN125</f>
        <v>131.60659379249881</v>
      </c>
      <c r="AS122" s="33">
        <f t="shared" ref="AS122" si="916">(AH122*AN122+AI122*AM122+AJ122*AN125+AK122*AM125)</f>
        <v>0</v>
      </c>
      <c r="AT122" s="31">
        <f t="shared" ref="AT122" si="917">AH122*AO122+AJ122*AO125-AI122*AP122-AK122*AP125</f>
        <v>0</v>
      </c>
      <c r="AU122" s="32">
        <f t="shared" ref="AU122" si="918">(AH122*AP122+AI122*AO122+AJ122*AP125+AK122*AO125)</f>
        <v>-547.67192681520237</v>
      </c>
      <c r="AV122" s="8"/>
      <c r="AW122" s="29">
        <v>1</v>
      </c>
      <c r="AX122" s="33">
        <v>0</v>
      </c>
      <c r="AY122" s="31">
        <v>0</v>
      </c>
      <c r="AZ122" s="32">
        <v>0</v>
      </c>
      <c r="BB122" s="29">
        <f t="shared" ref="BB122" si="919">AR122*AW122+AT122*AW125-AS122*AX122-AU122*AX125</f>
        <v>726.28297431892838</v>
      </c>
      <c r="BC122" s="33">
        <f t="shared" ref="BC122" si="920">(AR122*AX122+AS122*AW122+AT122*AX125+AU122*AW125)</f>
        <v>0</v>
      </c>
      <c r="BD122" s="31">
        <f t="shared" ref="BD122" si="921">AR122*AY122+AT122*AY125-AS122*AZ122-AU122*AZ125</f>
        <v>0</v>
      </c>
      <c r="BE122" s="32">
        <f t="shared" ref="BE122" si="922">(AR122*AZ122+AS122*AY122+AT122*AZ125+AU122*AY125)</f>
        <v>-547.67192681520237</v>
      </c>
      <c r="BF122" s="8"/>
      <c r="BG122" s="29">
        <v>1</v>
      </c>
      <c r="BH122" s="30">
        <v>0</v>
      </c>
      <c r="BI122" s="31">
        <v>0</v>
      </c>
      <c r="BJ122" s="32">
        <f t="shared" ref="BJ122:BJ185" si="923">-1/($BH$8*$B122)</f>
        <v>-1.1310833333333332</v>
      </c>
      <c r="BL122" s="29">
        <f t="shared" ref="BL122" si="924">BB122*BG122+BD122*BG125-BC122*BH122-BE122*BH125</f>
        <v>726.28297431892838</v>
      </c>
      <c r="BM122" s="33">
        <f t="shared" ref="BM122" si="925">(BB122*BH122+BC122*BG122+BD122*BH125+BE122*BG125)</f>
        <v>0</v>
      </c>
      <c r="BN122" s="31">
        <f t="shared" ref="BN122" si="926">BB122*BI122+BD122*BI125-BC122*BJ122-BE122*BJ125</f>
        <v>0</v>
      </c>
      <c r="BO122" s="32">
        <f t="shared" ref="BO122" si="927">(BB122*BJ122+BC122*BI122+BD122*BJ125+BE122*BI125)</f>
        <v>-1369.1584943511034</v>
      </c>
      <c r="BP122" s="8"/>
      <c r="BQ122" s="34">
        <v>1</v>
      </c>
      <c r="BR122" s="35">
        <v>0</v>
      </c>
      <c r="BS122" s="11">
        <v>0</v>
      </c>
      <c r="BT122" s="36">
        <v>0</v>
      </c>
      <c r="BV122" s="29">
        <f t="shared" ref="BV122" si="928">BL122*BQ122+BN122*BQ125-BM122*BR122-BO122*BR125</f>
        <v>726.28297431892838</v>
      </c>
      <c r="BW122" s="33">
        <f t="shared" ref="BW122" si="929">(BL122*BR122+BM122*BQ122+BN122*BR125+BO122*BQ125)</f>
        <v>-1369.1584943511034</v>
      </c>
      <c r="BX122" s="31">
        <f t="shared" ref="BX122" si="930">BL122*BS122+BN122*BS125-BM122*BT122-BO122*BT125</f>
        <v>0</v>
      </c>
      <c r="BY122" s="32">
        <f t="shared" ref="BY122" si="931">(BL122*BT122+BM122*BS122+BN122*BT125+BO122*BS125)</f>
        <v>-1369.1584943511034</v>
      </c>
      <c r="CA122" s="37">
        <f t="shared" ref="CA122" si="932">20*LOG(((1+$BR$8)/$BR$8)/((BV122+BV125)^2+(BW122+BW125)^2)^0.5)</f>
        <v>-58.862081699978368</v>
      </c>
      <c r="CC122" s="134">
        <f t="shared" ref="CC122" si="933">((BV122^2+BW122^2)^0.5)/((BV125^2+BW125^2)^0.5)</f>
        <v>1.8851614964901289</v>
      </c>
      <c r="CE122" s="60">
        <f t="shared" si="691"/>
        <v>1.38</v>
      </c>
      <c r="CF122" s="61">
        <f t="shared" si="692"/>
        <v>-6.6859660070870157E-3</v>
      </c>
      <c r="CG122" s="62">
        <f t="shared" si="689"/>
        <v>-22.801936897947915</v>
      </c>
      <c r="CH122" s="63">
        <f t="shared" si="728"/>
        <v>-6.6859660070870157E-3</v>
      </c>
      <c r="CI122" s="11">
        <f t="shared" si="693"/>
        <v>-151.231288429095</v>
      </c>
      <c r="CJ122" s="62">
        <f t="shared" si="831"/>
        <v>-2.6394839151209109</v>
      </c>
      <c r="CK122" s="138">
        <f t="shared" si="690"/>
        <v>-27.52426189464893</v>
      </c>
    </row>
    <row r="123" spans="2:89" ht="18.600000000000001" customHeight="1" thickBot="1">
      <c r="D123" s="39"/>
      <c r="G123" s="40"/>
      <c r="I123" s="39"/>
      <c r="L123" s="40"/>
      <c r="N123" s="39"/>
      <c r="Q123" s="40"/>
      <c r="S123" s="39"/>
      <c r="V123" s="40"/>
      <c r="X123" s="39"/>
      <c r="AA123" s="40"/>
      <c r="AC123" s="39"/>
      <c r="AF123" s="40"/>
      <c r="AH123" s="39"/>
      <c r="AK123" s="40"/>
      <c r="AM123" s="39"/>
      <c r="AP123" s="40"/>
      <c r="AR123" s="39"/>
      <c r="AU123" s="40"/>
      <c r="AW123" s="39"/>
      <c r="AZ123" s="40"/>
      <c r="BB123" s="39"/>
      <c r="BE123" s="40"/>
      <c r="BG123" s="39"/>
      <c r="BJ123" s="40"/>
      <c r="BL123" s="39"/>
      <c r="BO123" s="40"/>
      <c r="BQ123" s="34"/>
      <c r="BR123" s="11"/>
      <c r="BS123" s="11"/>
      <c r="BT123" s="41"/>
      <c r="BV123" s="39"/>
      <c r="BY123" s="40"/>
      <c r="CC123" s="135"/>
      <c r="CE123" s="60">
        <f t="shared" si="691"/>
        <v>1.4</v>
      </c>
      <c r="CF123" s="61">
        <f t="shared" si="692"/>
        <v>-6.8899166352010596E-3</v>
      </c>
      <c r="CG123" s="62">
        <f t="shared" si="689"/>
        <v>-25.826562666529817</v>
      </c>
      <c r="CH123" s="63">
        <f t="shared" si="728"/>
        <v>-6.8899166352010596E-3</v>
      </c>
      <c r="CI123" s="11">
        <f t="shared" si="693"/>
        <v>-144.64590592458734</v>
      </c>
      <c r="CJ123" s="62">
        <f t="shared" si="831"/>
        <v>-2.5245473079140215</v>
      </c>
      <c r="CK123" s="138">
        <f t="shared" si="690"/>
        <v>-27.247397625907123</v>
      </c>
    </row>
    <row r="124" spans="2:89" ht="18.600000000000001" customHeight="1" thickBot="1">
      <c r="D124" s="258" t="s">
        <v>129</v>
      </c>
      <c r="E124" s="259"/>
      <c r="F124" s="260" t="s">
        <v>130</v>
      </c>
      <c r="G124" s="261"/>
      <c r="H124" s="229"/>
      <c r="I124" s="258" t="s">
        <v>131</v>
      </c>
      <c r="J124" s="259"/>
      <c r="K124" s="260" t="s">
        <v>132</v>
      </c>
      <c r="L124" s="261"/>
      <c r="N124" s="253" t="s">
        <v>133</v>
      </c>
      <c r="O124" s="254"/>
      <c r="P124" s="255" t="s">
        <v>134</v>
      </c>
      <c r="Q124" s="256"/>
      <c r="S124" s="258" t="s">
        <v>135</v>
      </c>
      <c r="T124" s="259"/>
      <c r="U124" s="260" t="s">
        <v>136</v>
      </c>
      <c r="V124" s="261"/>
      <c r="W124" s="8"/>
      <c r="X124" s="253" t="s">
        <v>137</v>
      </c>
      <c r="Y124" s="254"/>
      <c r="Z124" s="255" t="s">
        <v>138</v>
      </c>
      <c r="AA124" s="256"/>
      <c r="AB124" s="8"/>
      <c r="AC124" s="258" t="s">
        <v>139</v>
      </c>
      <c r="AD124" s="259"/>
      <c r="AE124" s="260" t="s">
        <v>140</v>
      </c>
      <c r="AF124" s="261"/>
      <c r="AG124" s="8"/>
      <c r="AH124" s="253" t="s">
        <v>141</v>
      </c>
      <c r="AI124" s="254"/>
      <c r="AJ124" s="255" t="s">
        <v>142</v>
      </c>
      <c r="AK124" s="256"/>
      <c r="AL124" s="8"/>
      <c r="AM124" s="258" t="s">
        <v>143</v>
      </c>
      <c r="AN124" s="259"/>
      <c r="AO124" s="260" t="s">
        <v>144</v>
      </c>
      <c r="AP124" s="261"/>
      <c r="AR124" s="253" t="s">
        <v>145</v>
      </c>
      <c r="AS124" s="254"/>
      <c r="AT124" s="255" t="s">
        <v>146</v>
      </c>
      <c r="AU124" s="256"/>
      <c r="AV124" s="4"/>
      <c r="AW124" s="258" t="s">
        <v>147</v>
      </c>
      <c r="AX124" s="259"/>
      <c r="AY124" s="260" t="s">
        <v>148</v>
      </c>
      <c r="AZ124" s="261"/>
      <c r="BA124" s="8"/>
      <c r="BB124" s="253" t="s">
        <v>149</v>
      </c>
      <c r="BC124" s="254"/>
      <c r="BD124" s="255" t="s">
        <v>150</v>
      </c>
      <c r="BE124" s="256"/>
      <c r="BF124" s="4"/>
      <c r="BG124" s="258" t="s">
        <v>151</v>
      </c>
      <c r="BH124" s="259"/>
      <c r="BI124" s="260" t="s">
        <v>152</v>
      </c>
      <c r="BJ124" s="261"/>
      <c r="BK124" s="4"/>
      <c r="BL124" s="253" t="s">
        <v>153</v>
      </c>
      <c r="BM124" s="254"/>
      <c r="BN124" s="255" t="s">
        <v>154</v>
      </c>
      <c r="BO124" s="256"/>
      <c r="BP124" s="4"/>
      <c r="BQ124" s="258" t="s">
        <v>155</v>
      </c>
      <c r="BR124" s="259"/>
      <c r="BS124" s="260" t="s">
        <v>156</v>
      </c>
      <c r="BT124" s="261"/>
      <c r="BU124" s="8"/>
      <c r="BV124" s="253" t="s">
        <v>157</v>
      </c>
      <c r="BW124" s="254"/>
      <c r="BX124" s="255" t="s">
        <v>158</v>
      </c>
      <c r="BY124" s="256"/>
      <c r="CA124" s="46" t="s">
        <v>16</v>
      </c>
      <c r="CC124" s="136" t="s">
        <v>71</v>
      </c>
      <c r="CE124" s="60">
        <f t="shared" si="691"/>
        <v>1.42</v>
      </c>
      <c r="CF124" s="61">
        <f t="shared" si="692"/>
        <v>-6.9540643064929476E-3</v>
      </c>
      <c r="CG124" s="62">
        <f t="shared" si="689"/>
        <v>-28.719480785021567</v>
      </c>
      <c r="CH124" s="63">
        <f t="shared" si="728"/>
        <v>-6.9540643064929476E-3</v>
      </c>
      <c r="CI124" s="11">
        <f t="shared" si="693"/>
        <v>-138.53783438571594</v>
      </c>
      <c r="CJ124" s="62">
        <f t="shared" si="831"/>
        <v>-2.417941348613359</v>
      </c>
      <c r="CK124" s="138">
        <f t="shared" si="690"/>
        <v>-27.060087903030777</v>
      </c>
    </row>
    <row r="125" spans="2:89" ht="18.600000000000001" customHeight="1" thickTop="1" thickBot="1">
      <c r="D125" s="29">
        <v>0</v>
      </c>
      <c r="E125" s="33">
        <v>0</v>
      </c>
      <c r="F125" s="31">
        <v>1</v>
      </c>
      <c r="G125" s="32">
        <v>0</v>
      </c>
      <c r="I125" s="29">
        <v>0</v>
      </c>
      <c r="J125" s="33">
        <f t="shared" ref="J125" si="934">IF(0=(1-$J$8*$K$8*$B122^2),10^14,$B122*$J$8/(1-$J$8*$K$8*$B122^2))</f>
        <v>18.260770456593207</v>
      </c>
      <c r="K125" s="31">
        <v>1</v>
      </c>
      <c r="L125" s="32">
        <v>0</v>
      </c>
      <c r="N125" s="29">
        <f t="shared" ref="N125" si="935">D125*I122+F125*I125-E125*J122-G125*J125</f>
        <v>0</v>
      </c>
      <c r="O125" s="33">
        <f t="shared" ref="O125" si="936">(D125*J122+E125*I122+F125*J125+G125*I125)</f>
        <v>18.260770456593207</v>
      </c>
      <c r="P125" s="31">
        <f t="shared" ref="P125" si="937">D125*K122+F125*K125-E125*L122-G125*L125</f>
        <v>1</v>
      </c>
      <c r="Q125" s="32">
        <f t="shared" ref="Q125" si="938">(D125*L122+E125*K122+F125*L125+G125*K125)</f>
        <v>0</v>
      </c>
      <c r="S125" s="29">
        <v>0</v>
      </c>
      <c r="T125" s="33">
        <v>0</v>
      </c>
      <c r="U125" s="31">
        <v>1</v>
      </c>
      <c r="V125" s="32">
        <v>0</v>
      </c>
      <c r="X125" s="29">
        <f t="shared" ref="X125" si="939">N125*S122+P125*S125-O125*T122-Q125*T125</f>
        <v>0</v>
      </c>
      <c r="Y125" s="33">
        <f t="shared" ref="Y125" si="940">(N125*T122+O125*S122+P125*T125+Q125*S125)</f>
        <v>18.260770456593207</v>
      </c>
      <c r="Z125" s="31">
        <f t="shared" ref="Z125" si="941">N125*U122+P125*U125-O125*V122-Q125*V125</f>
        <v>65.956096732221013</v>
      </c>
      <c r="AA125" s="32">
        <f t="shared" ref="AA125" si="942">(N125*V122+O125*U122+P125*V125+Q125*U125)</f>
        <v>0</v>
      </c>
      <c r="AB125" s="8"/>
      <c r="AC125" s="29">
        <v>0</v>
      </c>
      <c r="AD125" s="33">
        <f t="shared" ref="AD125" si="943">IF(0=(1-$AD$8*$AE$8*$B122^2),10^14,$B122*$AD$8/(1-$AD$8*$AE$8*$B122^2))</f>
        <v>0.78157250521064303</v>
      </c>
      <c r="AE125" s="31">
        <v>1</v>
      </c>
      <c r="AF125" s="32">
        <v>0</v>
      </c>
      <c r="AH125" s="29">
        <f t="shared" ref="AH125" si="944">X125*AC122+Z125*AC125-Y125*AD122-AA125*AD125</f>
        <v>0</v>
      </c>
      <c r="AI125" s="33">
        <f t="shared" ref="AI125" si="945">(X125*AD122+Y125*AC122+Z125*AD125+AA125*AC125)</f>
        <v>69.810242213510691</v>
      </c>
      <c r="AJ125" s="31">
        <f t="shared" ref="AJ125" si="946">X125*AE122+Z125*AE125-Y125*AF122-AA125*AF125</f>
        <v>65.956096732221013</v>
      </c>
      <c r="AK125" s="32">
        <f t="shared" ref="AK125" si="947">(X125*AF122+Y125*AE122+Z125*AF125+AA125*AE125)</f>
        <v>0</v>
      </c>
      <c r="AL125" s="8"/>
      <c r="AM125" s="29">
        <v>0</v>
      </c>
      <c r="AN125" s="33">
        <v>0</v>
      </c>
      <c r="AO125" s="31">
        <v>1</v>
      </c>
      <c r="AP125" s="32">
        <v>0</v>
      </c>
      <c r="AR125" s="29">
        <f t="shared" ref="AR125" si="948">AH125*AM122+AJ125*AM125-AI125*AN122-AK125*AN125</f>
        <v>0</v>
      </c>
      <c r="AS125" s="33">
        <f t="shared" ref="AS125" si="949">(AH125*AN122+AI125*AM122+AJ125*AN125+AK125*AM125)</f>
        <v>69.810242213510691</v>
      </c>
      <c r="AT125" s="31">
        <f t="shared" ref="AT125" si="950">AH125*AO122+AJ125*AO125-AI125*AP122-AK125*AP125</f>
        <v>290.51819337253153</v>
      </c>
      <c r="AU125" s="32">
        <f t="shared" ref="AU125" si="951">(AH125*AP122+AI125*AO122+AJ125*AP125+AK125*AO125)</f>
        <v>0</v>
      </c>
      <c r="AV125" s="8"/>
      <c r="AW125" s="29">
        <v>0</v>
      </c>
      <c r="AX125" s="33">
        <f t="shared" ref="AX125" si="952">IF(0=(1-$AX$8*$AY$8*$B122^2),10^14,$B122*$AX$8/(1-$AX$8*$AY$8*$B122^2))</f>
        <v>1.0858259322959374</v>
      </c>
      <c r="AY125" s="31">
        <v>1</v>
      </c>
      <c r="AZ125" s="32">
        <v>0</v>
      </c>
      <c r="BB125" s="29">
        <f t="shared" ref="BB125" si="953">AR125*AW122+AT125*AW125-AS125*AX122-AU125*AX125</f>
        <v>0</v>
      </c>
      <c r="BC125" s="33">
        <f t="shared" ref="BC125" si="954">(AR125*AX122+AS125*AW122+AT125*AX125+AU125*AW125)</f>
        <v>385.26243038117116</v>
      </c>
      <c r="BD125" s="31">
        <f t="shared" ref="BD125" si="955">AR125*AY122+AT125*AY125-AS125*AZ122-AU125*AZ125</f>
        <v>290.51819337253153</v>
      </c>
      <c r="BE125" s="32">
        <f t="shared" ref="BE125" si="956">(AR125*AZ122+AS125*AY122+AT125*AZ125+AU125*AY125)</f>
        <v>0</v>
      </c>
      <c r="BF125" s="8"/>
      <c r="BG125" s="29">
        <v>0</v>
      </c>
      <c r="BH125" s="33">
        <v>0</v>
      </c>
      <c r="BI125" s="31">
        <v>1</v>
      </c>
      <c r="BJ125" s="32">
        <v>0</v>
      </c>
      <c r="BL125" s="29">
        <f t="shared" ref="BL125" si="957">BB125*BG122+BD125*BG125-BC125*BH122-BE125*BH125</f>
        <v>0</v>
      </c>
      <c r="BM125" s="33">
        <f t="shared" ref="BM125" si="958">(BB125*BH122+BC125*BG122+BD125*BH125+BE125*BG125)</f>
        <v>385.26243038117116</v>
      </c>
      <c r="BN125" s="31">
        <f t="shared" ref="BN125" si="959">BB125*BI122+BD125*BI125-BC125*BJ122-BE125*BJ125</f>
        <v>726.28210733616788</v>
      </c>
      <c r="BO125" s="32">
        <f t="shared" ref="BO125" si="960">(BB125*BJ122+BC125*BI122+BD125*BJ125+BE125*BI125)</f>
        <v>0</v>
      </c>
      <c r="BP125" s="8"/>
      <c r="BQ125" s="19">
        <f t="shared" ref="BQ125:BQ188" si="961">1/$BR$8</f>
        <v>1</v>
      </c>
      <c r="BR125" s="47">
        <v>0</v>
      </c>
      <c r="BS125" s="48">
        <v>1</v>
      </c>
      <c r="BT125" s="49">
        <v>0</v>
      </c>
      <c r="BV125" s="29">
        <f t="shared" ref="BV125" si="962">BL125*BQ122+BN125*BQ125-BM125*BR122-BO125*BR125</f>
        <v>726.28210733616788</v>
      </c>
      <c r="BW125" s="33">
        <f t="shared" ref="BW125" si="963">(BL125*BR122+BM125*BQ122+BN125*BR125+BO125*BQ125)</f>
        <v>385.26243038117116</v>
      </c>
      <c r="BX125" s="31">
        <f t="shared" ref="BX125" si="964">BL125*BS122+BN125*BS125-BM125*BT122-BO125*BT125</f>
        <v>726.28210733616788</v>
      </c>
      <c r="BY125" s="32">
        <f t="shared" ref="BY125" si="965">(BL125*BT122+BM125*BS122+BN125*BT125+BO125*BS125)</f>
        <v>0</v>
      </c>
      <c r="CA125" s="50">
        <f t="shared" ref="CA125" si="966">(180/PI())*ATAN(-1*(BW122+BW125)/(BV122+BV125))</f>
        <v>34.111778963097755</v>
      </c>
      <c r="CC125" s="137">
        <f t="shared" ref="CC125" si="967">20*LOG(((1-(10^(CA122/20)^2)*(1-((1-CC122)/(1+CC122))^2))^0.5))</f>
        <v>-5.1126338810243492E-6</v>
      </c>
      <c r="CE125" s="60">
        <f t="shared" si="691"/>
        <v>1.44</v>
      </c>
      <c r="CF125" s="61">
        <f t="shared" si="692"/>
        <v>-6.8949093919718814E-3</v>
      </c>
      <c r="CG125" s="62">
        <f t="shared" si="689"/>
        <v>-31.490237472735888</v>
      </c>
      <c r="CH125" s="63">
        <f t="shared" si="728"/>
        <v>-6.8949093919718814E-3</v>
      </c>
      <c r="CI125" s="11">
        <f t="shared" si="693"/>
        <v>-132.85783930268457</v>
      </c>
      <c r="CJ125" s="62">
        <f t="shared" si="831"/>
        <v>-2.3188067329173729</v>
      </c>
      <c r="CK125" s="138">
        <f t="shared" si="690"/>
        <v>-26.951929610387005</v>
      </c>
    </row>
    <row r="126" spans="2:89" ht="18.600000000000001" customHeight="1">
      <c r="CC126" s="42"/>
      <c r="CE126" s="60">
        <f t="shared" si="691"/>
        <v>1.46</v>
      </c>
      <c r="CF126" s="61">
        <f t="shared" si="692"/>
        <v>-6.7306077777602646E-3</v>
      </c>
      <c r="CG126" s="62">
        <f t="shared" si="689"/>
        <v>-34.147394258789582</v>
      </c>
      <c r="CH126" s="63">
        <f t="shared" si="728"/>
        <v>-6.7306077777602646E-3</v>
      </c>
      <c r="CI126" s="11">
        <f t="shared" si="693"/>
        <v>-127.56307988028037</v>
      </c>
      <c r="CJ126" s="62">
        <f t="shared" si="831"/>
        <v>-2.2263957478954266</v>
      </c>
      <c r="CK126" s="138">
        <f t="shared" si="690"/>
        <v>-26.915034455316402</v>
      </c>
    </row>
    <row r="127" spans="2:89" ht="18.600000000000001" customHeight="1" thickBot="1">
      <c r="E127" s="22" t="s">
        <v>4</v>
      </c>
      <c r="J127" s="22" t="s">
        <v>5</v>
      </c>
      <c r="O127" s="22" t="s">
        <v>6</v>
      </c>
      <c r="T127" s="22" t="s">
        <v>7</v>
      </c>
      <c r="Y127" s="22" t="s">
        <v>8</v>
      </c>
      <c r="AD127" s="22" t="s">
        <v>65</v>
      </c>
      <c r="AI127" s="22" t="s">
        <v>9</v>
      </c>
      <c r="AN127" s="22" t="s">
        <v>66</v>
      </c>
      <c r="AS127" s="22" t="s">
        <v>51</v>
      </c>
      <c r="AX127" s="22" t="s">
        <v>67</v>
      </c>
      <c r="BC127" s="22" t="s">
        <v>52</v>
      </c>
      <c r="BH127" s="22" t="s">
        <v>68</v>
      </c>
      <c r="BM127" s="22" t="s">
        <v>63</v>
      </c>
      <c r="BQ127" s="23" t="s">
        <v>69</v>
      </c>
      <c r="BR127" s="23"/>
      <c r="BS127" s="24"/>
      <c r="BT127" s="24"/>
      <c r="BU127" s="24"/>
      <c r="BW127" s="22" t="s">
        <v>64</v>
      </c>
      <c r="CE127" s="60">
        <f t="shared" si="691"/>
        <v>1.48</v>
      </c>
      <c r="CF127" s="61">
        <f t="shared" si="692"/>
        <v>-6.4796382817138686E-3</v>
      </c>
      <c r="CG127" s="62">
        <f t="shared" si="689"/>
        <v>-36.698655856395192</v>
      </c>
      <c r="CH127" s="63">
        <f t="shared" si="728"/>
        <v>-6.4796382817138686E-3</v>
      </c>
      <c r="CI127" s="11">
        <f t="shared" si="693"/>
        <v>-122.61615455015604</v>
      </c>
      <c r="CJ127" s="62">
        <f t="shared" si="831"/>
        <v>-2.1400556130344492</v>
      </c>
      <c r="CK127" s="138">
        <f t="shared" si="690"/>
        <v>-26.943334694641578</v>
      </c>
    </row>
    <row r="128" spans="2:89" ht="18.600000000000001" customHeight="1" thickBot="1">
      <c r="B128" s="21"/>
      <c r="D128" s="249" t="s">
        <v>103</v>
      </c>
      <c r="E128" s="250"/>
      <c r="F128" s="251" t="s">
        <v>104</v>
      </c>
      <c r="G128" s="252"/>
      <c r="H128" s="229"/>
      <c r="I128" s="253" t="s">
        <v>11</v>
      </c>
      <c r="J128" s="254"/>
      <c r="K128" s="255" t="s">
        <v>12</v>
      </c>
      <c r="L128" s="256"/>
      <c r="M128" s="24"/>
      <c r="N128" s="253" t="s">
        <v>105</v>
      </c>
      <c r="O128" s="254"/>
      <c r="P128" s="255" t="s">
        <v>106</v>
      </c>
      <c r="Q128" s="256"/>
      <c r="R128" s="24"/>
      <c r="S128" s="249" t="s">
        <v>107</v>
      </c>
      <c r="T128" s="250"/>
      <c r="U128" s="251" t="s">
        <v>108</v>
      </c>
      <c r="V128" s="252"/>
      <c r="W128" s="8"/>
      <c r="X128" s="253" t="s">
        <v>109</v>
      </c>
      <c r="Y128" s="254"/>
      <c r="Z128" s="255" t="s">
        <v>110</v>
      </c>
      <c r="AA128" s="256"/>
      <c r="AB128" s="8"/>
      <c r="AC128" s="253" t="s">
        <v>111</v>
      </c>
      <c r="AD128" s="254"/>
      <c r="AE128" s="255" t="s">
        <v>14</v>
      </c>
      <c r="AF128" s="256"/>
      <c r="AG128" s="8"/>
      <c r="AH128" s="253" t="s">
        <v>112</v>
      </c>
      <c r="AI128" s="254"/>
      <c r="AJ128" s="255" t="s">
        <v>113</v>
      </c>
      <c r="AK128" s="256"/>
      <c r="AL128" s="8"/>
      <c r="AM128" s="249" t="s">
        <v>114</v>
      </c>
      <c r="AN128" s="250"/>
      <c r="AO128" s="251" t="s">
        <v>115</v>
      </c>
      <c r="AP128" s="252"/>
      <c r="AQ128" s="24"/>
      <c r="AR128" s="253" t="s">
        <v>116</v>
      </c>
      <c r="AS128" s="254"/>
      <c r="AT128" s="255" t="s">
        <v>13</v>
      </c>
      <c r="AU128" s="256"/>
      <c r="AV128" s="4"/>
      <c r="AW128" s="253" t="s">
        <v>117</v>
      </c>
      <c r="AX128" s="254"/>
      <c r="AY128" s="255" t="s">
        <v>118</v>
      </c>
      <c r="AZ128" s="256"/>
      <c r="BA128" s="8"/>
      <c r="BB128" s="253" t="s">
        <v>119</v>
      </c>
      <c r="BC128" s="254"/>
      <c r="BD128" s="255" t="s">
        <v>120</v>
      </c>
      <c r="BE128" s="256"/>
      <c r="BF128" s="4"/>
      <c r="BG128" s="249" t="s">
        <v>121</v>
      </c>
      <c r="BH128" s="250"/>
      <c r="BI128" s="251" t="s">
        <v>122</v>
      </c>
      <c r="BJ128" s="252"/>
      <c r="BK128" s="4"/>
      <c r="BL128" s="253" t="s">
        <v>123</v>
      </c>
      <c r="BM128" s="254"/>
      <c r="BN128" s="255" t="s">
        <v>124</v>
      </c>
      <c r="BO128" s="256"/>
      <c r="BP128" s="4"/>
      <c r="BQ128" s="253" t="s">
        <v>125</v>
      </c>
      <c r="BR128" s="254"/>
      <c r="BS128" s="255" t="s">
        <v>126</v>
      </c>
      <c r="BT128" s="256"/>
      <c r="BU128" s="8"/>
      <c r="BV128" s="253" t="s">
        <v>127</v>
      </c>
      <c r="BW128" s="254"/>
      <c r="BX128" s="255" t="s">
        <v>128</v>
      </c>
      <c r="BY128" s="256"/>
      <c r="CA128" s="27" t="s">
        <v>15</v>
      </c>
      <c r="CC128" s="133" t="s">
        <v>70</v>
      </c>
      <c r="CE128" s="60">
        <f t="shared" si="691"/>
        <v>1.5</v>
      </c>
      <c r="CF128" s="61">
        <f t="shared" si="692"/>
        <v>-6.1598861300231006E-3</v>
      </c>
      <c r="CG128" s="62">
        <f t="shared" si="689"/>
        <v>-39.150978947398315</v>
      </c>
      <c r="CH128" s="63">
        <f t="shared" si="728"/>
        <v>-6.1598861300231006E-3</v>
      </c>
      <c r="CI128" s="11">
        <f t="shared" si="693"/>
        <v>-117.98430170872035</v>
      </c>
      <c r="CJ128" s="62">
        <f t="shared" si="831"/>
        <v>-2.0592145304835419</v>
      </c>
      <c r="CK128" s="138">
        <f t="shared" si="690"/>
        <v>-27.032147031569135</v>
      </c>
    </row>
    <row r="129" spans="2:89" ht="18.600000000000001" customHeight="1" thickTop="1" thickBot="1">
      <c r="B129" s="51">
        <v>0.38</v>
      </c>
      <c r="D129" s="29">
        <v>1</v>
      </c>
      <c r="E129" s="30">
        <v>0</v>
      </c>
      <c r="F129" s="31">
        <v>0</v>
      </c>
      <c r="G129" s="32">
        <f t="shared" ref="G129:G192" si="968">-1/($E$8*$B129)</f>
        <v>-1.7346842105263158</v>
      </c>
      <c r="I129" s="29">
        <v>1</v>
      </c>
      <c r="J129" s="33">
        <v>0</v>
      </c>
      <c r="K129" s="31">
        <v>0</v>
      </c>
      <c r="L129" s="32">
        <v>0</v>
      </c>
      <c r="N129" s="29">
        <f t="shared" ref="N129" si="969">D129*I129+F129*I132-E129*J129-G129*J132</f>
        <v>86.758499710846934</v>
      </c>
      <c r="O129" s="33">
        <f t="shared" ref="O129" si="970">(D129*J129+E129*I129+F129*J132+G129*I132)</f>
        <v>0</v>
      </c>
      <c r="P129" s="31">
        <f t="shared" ref="P129" si="971">D129*K129+F129*K132-E129*L129-G129*L132</f>
        <v>0</v>
      </c>
      <c r="Q129" s="32">
        <f t="shared" ref="Q129" si="972">(D129*L129+E129*K129+F129*L132+G129*K132)</f>
        <v>-1.7346842105263158</v>
      </c>
      <c r="S129" s="29">
        <v>1</v>
      </c>
      <c r="T129" s="30">
        <v>0</v>
      </c>
      <c r="U129" s="31">
        <v>0</v>
      </c>
      <c r="V129" s="32">
        <f t="shared" ref="V129:V192" si="973">-1/($T$8*$B129)</f>
        <v>-3.3699210526315788</v>
      </c>
      <c r="X129" s="29">
        <f t="shared" ref="X129" si="974">N129*S129+P129*S132-O129*T129-Q129*T132</f>
        <v>86.758499710846934</v>
      </c>
      <c r="Y129" s="33">
        <f t="shared" ref="Y129" si="975">(N129*T129+O129*S129+P129*T132+Q129*S132)</f>
        <v>0</v>
      </c>
      <c r="Z129" s="31">
        <f t="shared" ref="Z129" si="976">N129*U129+P129*U132-O129*V129-Q129*V132</f>
        <v>0</v>
      </c>
      <c r="AA129" s="32">
        <f t="shared" ref="AA129" si="977">(N129*V129+O129*U129+P129*V132+Q129*U132)</f>
        <v>-294.10397888084015</v>
      </c>
      <c r="AB129" s="8"/>
      <c r="AC129" s="29">
        <v>1</v>
      </c>
      <c r="AD129" s="33">
        <v>0</v>
      </c>
      <c r="AE129" s="31">
        <v>0</v>
      </c>
      <c r="AF129" s="32">
        <v>0</v>
      </c>
      <c r="AH129" s="29">
        <f t="shared" ref="AH129" si="978">X129*AC129+Z129*AC132-Y129*AD129-AA129*AD132</f>
        <v>337.86534908114061</v>
      </c>
      <c r="AI129" s="33">
        <f t="shared" ref="AI129" si="979">(X129*AD129+Y129*AC129+Z129*AD132+AA129*AC132)</f>
        <v>0</v>
      </c>
      <c r="AJ129" s="31">
        <f t="shared" ref="AJ129" si="980">X129*AE129+Z129*AE132-Y129*AF129-AA129*AF132</f>
        <v>0</v>
      </c>
      <c r="AK129" s="32">
        <f t="shared" ref="AK129" si="981">(X129*AF129+Y129*AE129+Z129*AF132+AA129*AE132)</f>
        <v>-294.10397888084015</v>
      </c>
      <c r="AL129" s="8"/>
      <c r="AM129" s="29">
        <v>1</v>
      </c>
      <c r="AN129" s="30">
        <v>0</v>
      </c>
      <c r="AO129" s="31">
        <v>0</v>
      </c>
      <c r="AP129" s="32">
        <f t="shared" ref="AP129:AP192" si="982">-1/($AN$8*$B129)</f>
        <v>-3.0474473684210523</v>
      </c>
      <c r="AR129" s="29">
        <f t="shared" ref="AR129" si="983">AH129*AM129+AJ129*AM132-AI129*AN129-AK129*AN132</f>
        <v>337.86534908114061</v>
      </c>
      <c r="AS129" s="33">
        <f t="shared" ref="AS129" si="984">(AH129*AN129+AI129*AM129+AJ129*AN132+AK129*AM132)</f>
        <v>0</v>
      </c>
      <c r="AT129" s="31">
        <f t="shared" ref="AT129" si="985">AH129*AO129+AJ129*AO132-AI129*AP129-AK129*AP132</f>
        <v>0</v>
      </c>
      <c r="AU129" s="32">
        <f t="shared" ref="AU129" si="986">(AH129*AP129+AI129*AO129+AJ129*AP132+AK129*AO132)</f>
        <v>-1323.7308478188224</v>
      </c>
      <c r="AV129" s="8"/>
      <c r="AW129" s="29">
        <v>1</v>
      </c>
      <c r="AX129" s="33">
        <v>0</v>
      </c>
      <c r="AY129" s="31">
        <v>0</v>
      </c>
      <c r="AZ129" s="32">
        <v>0</v>
      </c>
      <c r="BB129" s="29">
        <f t="shared" ref="BB129" si="987">AR129*AW129+AT129*AW132-AS129*AX129-AU129*AX132</f>
        <v>1937.3714406609424</v>
      </c>
      <c r="BC129" s="33">
        <f t="shared" ref="BC129" si="988">(AR129*AX129+AS129*AW129+AT129*AX132+AU129*AW132)</f>
        <v>0</v>
      </c>
      <c r="BD129" s="31">
        <f t="shared" ref="BD129" si="989">AR129*AY129+AT129*AY132-AS129*AZ129-AU129*AZ132</f>
        <v>0</v>
      </c>
      <c r="BE129" s="32">
        <f t="shared" ref="BE129" si="990">(AR129*AZ129+AS129*AY129+AT129*AZ132+AU129*AY132)</f>
        <v>-1323.7308478188224</v>
      </c>
      <c r="BF129" s="8"/>
      <c r="BG129" s="29">
        <v>1</v>
      </c>
      <c r="BH129" s="30">
        <v>0</v>
      </c>
      <c r="BI129" s="31">
        <v>0</v>
      </c>
      <c r="BJ129" s="32">
        <f t="shared" ref="BJ129:BJ192" si="991">-1/($BH$8*$B129)</f>
        <v>-1.0715526315789472</v>
      </c>
      <c r="BL129" s="29">
        <f t="shared" ref="BL129" si="992">BB129*BG129+BD129*BG132-BC129*BH129-BE129*BH132</f>
        <v>1937.3714406609424</v>
      </c>
      <c r="BM129" s="33">
        <f t="shared" ref="BM129" si="993">(BB129*BH129+BC129*BG129+BD129*BH132+BE129*BG132)</f>
        <v>0</v>
      </c>
      <c r="BN129" s="31">
        <f t="shared" ref="BN129" si="994">BB129*BI129+BD129*BI132-BC129*BJ129-BE129*BJ132</f>
        <v>0</v>
      </c>
      <c r="BO129" s="32">
        <f t="shared" ref="BO129" si="995">(BB129*BJ129+BC129*BI129+BD129*BJ132+BE129*BI132)</f>
        <v>-3399.7263134049513</v>
      </c>
      <c r="BP129" s="8"/>
      <c r="BQ129" s="34">
        <v>1</v>
      </c>
      <c r="BR129" s="35">
        <v>0</v>
      </c>
      <c r="BS129" s="11">
        <v>0</v>
      </c>
      <c r="BT129" s="36">
        <v>0</v>
      </c>
      <c r="BV129" s="29">
        <f t="shared" ref="BV129" si="996">BL129*BQ129+BN129*BQ132-BM129*BR129-BO129*BR132</f>
        <v>1937.3714406609424</v>
      </c>
      <c r="BW129" s="33">
        <f t="shared" ref="BW129" si="997">(BL129*BR129+BM129*BQ129+BN129*BR132+BO129*BQ132)</f>
        <v>-3399.7263134049513</v>
      </c>
      <c r="BX129" s="31">
        <f t="shared" ref="BX129" si="998">BL129*BS129+BN129*BS132-BM129*BT129-BO129*BT132</f>
        <v>0</v>
      </c>
      <c r="BY129" s="32">
        <f t="shared" ref="BY129" si="999">(BL129*BT129+BM129*BS129+BN129*BT132+BO129*BS132)</f>
        <v>-3399.7263134049513</v>
      </c>
      <c r="CA129" s="37">
        <f t="shared" ref="CA129" si="1000">20*LOG(((1+$BR$8)/$BR$8)/((BV129+BV132)^2+(BW129+BW132)^2)^0.5)</f>
        <v>-67.050900290346021</v>
      </c>
      <c r="CC129" s="134">
        <f t="shared" ref="CC129" si="1001">((BV129^2+BW129^2)^0.5)/((BV132^2+BW132^2)^0.5)</f>
        <v>1.7548160219936311</v>
      </c>
      <c r="CE129" s="60">
        <f t="shared" si="691"/>
        <v>1.52</v>
      </c>
      <c r="CF129" s="61">
        <f t="shared" si="692"/>
        <v>-5.7880482232382791E-3</v>
      </c>
      <c r="CG129" s="62">
        <f t="shared" si="689"/>
        <v>-41.510664981572724</v>
      </c>
      <c r="CH129" s="63">
        <f t="shared" si="728"/>
        <v>-5.7880482232382791E-3</v>
      </c>
      <c r="CI129" s="11">
        <f t="shared" si="693"/>
        <v>-113.63872864925452</v>
      </c>
      <c r="CJ129" s="62">
        <f t="shared" si="831"/>
        <v>-1.9833699727098997</v>
      </c>
      <c r="CK129" s="138">
        <f t="shared" si="690"/>
        <v>-27.17789432652074</v>
      </c>
    </row>
    <row r="130" spans="2:89" ht="18.600000000000001" customHeight="1" thickBot="1">
      <c r="D130" s="39"/>
      <c r="G130" s="40"/>
      <c r="I130" s="39"/>
      <c r="L130" s="40"/>
      <c r="N130" s="39"/>
      <c r="Q130" s="40"/>
      <c r="S130" s="39"/>
      <c r="V130" s="40"/>
      <c r="X130" s="39"/>
      <c r="AA130" s="40"/>
      <c r="AC130" s="39"/>
      <c r="AF130" s="40"/>
      <c r="AH130" s="39"/>
      <c r="AK130" s="40"/>
      <c r="AM130" s="39"/>
      <c r="AP130" s="40"/>
      <c r="AR130" s="39"/>
      <c r="AU130" s="40"/>
      <c r="AW130" s="39"/>
      <c r="AZ130" s="40"/>
      <c r="BB130" s="39"/>
      <c r="BE130" s="40"/>
      <c r="BG130" s="39"/>
      <c r="BJ130" s="40"/>
      <c r="BL130" s="39"/>
      <c r="BO130" s="40"/>
      <c r="BQ130" s="34"/>
      <c r="BR130" s="11"/>
      <c r="BS130" s="11"/>
      <c r="BT130" s="41"/>
      <c r="BV130" s="39"/>
      <c r="BY130" s="40"/>
      <c r="CC130" s="135"/>
      <c r="CE130" s="60">
        <f t="shared" si="691"/>
        <v>1.54</v>
      </c>
      <c r="CF130" s="61">
        <f t="shared" si="692"/>
        <v>-5.3792804368914971E-3</v>
      </c>
      <c r="CG130" s="62">
        <f t="shared" si="689"/>
        <v>-43.783439554557816</v>
      </c>
      <c r="CH130" s="63">
        <f t="shared" si="728"/>
        <v>-5.3792804368914971E-3</v>
      </c>
      <c r="CI130" s="11">
        <f t="shared" si="693"/>
        <v>-109.55404683688411</v>
      </c>
      <c r="CJ130" s="62">
        <f t="shared" si="831"/>
        <v>-1.9120788261877071</v>
      </c>
      <c r="CK130" s="138">
        <f t="shared" si="690"/>
        <v>-27.377928336786624</v>
      </c>
    </row>
    <row r="131" spans="2:89" ht="18.600000000000001" customHeight="1" thickBot="1">
      <c r="D131" s="258" t="s">
        <v>129</v>
      </c>
      <c r="E131" s="259"/>
      <c r="F131" s="260" t="s">
        <v>130</v>
      </c>
      <c r="G131" s="261"/>
      <c r="H131" s="229"/>
      <c r="I131" s="258" t="s">
        <v>131</v>
      </c>
      <c r="J131" s="259"/>
      <c r="K131" s="260" t="s">
        <v>132</v>
      </c>
      <c r="L131" s="261"/>
      <c r="N131" s="253" t="s">
        <v>133</v>
      </c>
      <c r="O131" s="254"/>
      <c r="P131" s="255" t="s">
        <v>134</v>
      </c>
      <c r="Q131" s="256"/>
      <c r="S131" s="258" t="s">
        <v>135</v>
      </c>
      <c r="T131" s="259"/>
      <c r="U131" s="260" t="s">
        <v>136</v>
      </c>
      <c r="V131" s="261"/>
      <c r="W131" s="8"/>
      <c r="X131" s="253" t="s">
        <v>137</v>
      </c>
      <c r="Y131" s="254"/>
      <c r="Z131" s="255" t="s">
        <v>138</v>
      </c>
      <c r="AA131" s="256"/>
      <c r="AB131" s="8"/>
      <c r="AC131" s="258" t="s">
        <v>139</v>
      </c>
      <c r="AD131" s="259"/>
      <c r="AE131" s="260" t="s">
        <v>140</v>
      </c>
      <c r="AF131" s="261"/>
      <c r="AG131" s="8"/>
      <c r="AH131" s="253" t="s">
        <v>141</v>
      </c>
      <c r="AI131" s="254"/>
      <c r="AJ131" s="255" t="s">
        <v>142</v>
      </c>
      <c r="AK131" s="256"/>
      <c r="AL131" s="8"/>
      <c r="AM131" s="258" t="s">
        <v>143</v>
      </c>
      <c r="AN131" s="259"/>
      <c r="AO131" s="260" t="s">
        <v>144</v>
      </c>
      <c r="AP131" s="261"/>
      <c r="AR131" s="253" t="s">
        <v>145</v>
      </c>
      <c r="AS131" s="254"/>
      <c r="AT131" s="255" t="s">
        <v>146</v>
      </c>
      <c r="AU131" s="256"/>
      <c r="AV131" s="4"/>
      <c r="AW131" s="258" t="s">
        <v>147</v>
      </c>
      <c r="AX131" s="259"/>
      <c r="AY131" s="260" t="s">
        <v>148</v>
      </c>
      <c r="AZ131" s="261"/>
      <c r="BA131" s="8"/>
      <c r="BB131" s="253" t="s">
        <v>149</v>
      </c>
      <c r="BC131" s="254"/>
      <c r="BD131" s="255" t="s">
        <v>150</v>
      </c>
      <c r="BE131" s="256"/>
      <c r="BF131" s="4"/>
      <c r="BG131" s="258" t="s">
        <v>151</v>
      </c>
      <c r="BH131" s="259"/>
      <c r="BI131" s="260" t="s">
        <v>152</v>
      </c>
      <c r="BJ131" s="261"/>
      <c r="BK131" s="4"/>
      <c r="BL131" s="253" t="s">
        <v>153</v>
      </c>
      <c r="BM131" s="254"/>
      <c r="BN131" s="255" t="s">
        <v>154</v>
      </c>
      <c r="BO131" s="256"/>
      <c r="BP131" s="4"/>
      <c r="BQ131" s="258" t="s">
        <v>155</v>
      </c>
      <c r="BR131" s="259"/>
      <c r="BS131" s="260" t="s">
        <v>156</v>
      </c>
      <c r="BT131" s="261"/>
      <c r="BU131" s="8"/>
      <c r="BV131" s="253" t="s">
        <v>157</v>
      </c>
      <c r="BW131" s="254"/>
      <c r="BX131" s="255" t="s">
        <v>158</v>
      </c>
      <c r="BY131" s="256"/>
      <c r="CA131" s="46" t="s">
        <v>16</v>
      </c>
      <c r="CC131" s="136" t="s">
        <v>71</v>
      </c>
      <c r="CE131" s="60">
        <f t="shared" si="691"/>
        <v>1.56</v>
      </c>
      <c r="CF131" s="61">
        <f t="shared" si="692"/>
        <v>-4.9470220624556549E-3</v>
      </c>
      <c r="CG131" s="62">
        <f t="shared" si="689"/>
        <v>-45.9745204912955</v>
      </c>
      <c r="CH131" s="63">
        <f t="shared" si="728"/>
        <v>-4.9470220624556549E-3</v>
      </c>
      <c r="CI131" s="11">
        <f t="shared" si="693"/>
        <v>-105.70779566988681</v>
      </c>
      <c r="CJ131" s="62">
        <f t="shared" si="831"/>
        <v>-1.8449490794649297</v>
      </c>
      <c r="CK131" s="138">
        <f t="shared" si="690"/>
        <v>-27.630420994236552</v>
      </c>
    </row>
    <row r="132" spans="2:89" ht="18.600000000000001" customHeight="1" thickTop="1" thickBot="1">
      <c r="D132" s="29">
        <v>0</v>
      </c>
      <c r="E132" s="33">
        <v>0</v>
      </c>
      <c r="F132" s="31">
        <v>1</v>
      </c>
      <c r="G132" s="32">
        <v>0</v>
      </c>
      <c r="I132" s="29">
        <v>0</v>
      </c>
      <c r="J132" s="33">
        <f t="shared" ref="J132" si="1002">IF(0=(1-$J$8*$K$8*$B129^2),10^14,$B129*$J$8/(1-$J$8*$K$8*$B129^2))</f>
        <v>49.437528277741791</v>
      </c>
      <c r="K132" s="31">
        <v>1</v>
      </c>
      <c r="L132" s="32">
        <v>0</v>
      </c>
      <c r="N132" s="29">
        <f t="shared" ref="N132" si="1003">D132*I129+F132*I132-E132*J129-G132*J132</f>
        <v>0</v>
      </c>
      <c r="O132" s="33">
        <f t="shared" ref="O132" si="1004">(D132*J129+E132*I129+F132*J132+G132*I132)</f>
        <v>49.437528277741791</v>
      </c>
      <c r="P132" s="31">
        <f t="shared" ref="P132" si="1005">D132*K129+F132*K132-E132*L129-G132*L132</f>
        <v>1</v>
      </c>
      <c r="Q132" s="32">
        <f t="shared" ref="Q132" si="1006">(D132*L129+E132*K129+F132*L132+G132*K132)</f>
        <v>0</v>
      </c>
      <c r="S132" s="29">
        <v>0</v>
      </c>
      <c r="T132" s="33">
        <v>0</v>
      </c>
      <c r="U132" s="31">
        <v>1</v>
      </c>
      <c r="V132" s="32">
        <v>0</v>
      </c>
      <c r="X132" s="29">
        <f t="shared" ref="X132" si="1007">N132*S129+P132*S132-O132*T129-Q132*T132</f>
        <v>0</v>
      </c>
      <c r="Y132" s="33">
        <f t="shared" ref="Y132" si="1008">(N132*T129+O132*S129+P132*T132+Q132*S132)</f>
        <v>49.437528277741791</v>
      </c>
      <c r="Z132" s="31">
        <f t="shared" ref="Z132" si="1009">N132*U129+P132*U132-O132*V129-Q132*V132</f>
        <v>167.60056733323106</v>
      </c>
      <c r="AA132" s="32">
        <f t="shared" ref="AA132" si="1010">(N132*V129+O132*U129+P132*V132+Q132*U132)</f>
        <v>0</v>
      </c>
      <c r="AB132" s="8"/>
      <c r="AC132" s="29">
        <v>0</v>
      </c>
      <c r="AD132" s="33">
        <f t="shared" ref="AD132" si="1011">IF(0=(1-$AD$8*$AE$8*$B129^2),10^14,$B129*$AD$8/(1-$AD$8*$AE$8*$B129^2))</f>
        <v>0.85380296562404778</v>
      </c>
      <c r="AE132" s="31">
        <v>1</v>
      </c>
      <c r="AF132" s="32">
        <v>0</v>
      </c>
      <c r="AH132" s="29">
        <f t="shared" ref="AH132" si="1012">X132*AC129+Z132*AC132-Y132*AD129-AA132*AD132</f>
        <v>0</v>
      </c>
      <c r="AI132" s="33">
        <f t="shared" ref="AI132" si="1013">(X132*AD129+Y132*AC129+Z132*AD132+AA132*AC132)</f>
        <v>192.53538970712736</v>
      </c>
      <c r="AJ132" s="31">
        <f t="shared" ref="AJ132" si="1014">X132*AE129+Z132*AE132-Y132*AF129-AA132*AF132</f>
        <v>167.60056733323106</v>
      </c>
      <c r="AK132" s="32">
        <f t="shared" ref="AK132" si="1015">(X132*AF129+Y132*AE129+Z132*AF132+AA132*AE132)</f>
        <v>0</v>
      </c>
      <c r="AL132" s="8"/>
      <c r="AM132" s="29">
        <v>0</v>
      </c>
      <c r="AN132" s="33">
        <v>0</v>
      </c>
      <c r="AO132" s="31">
        <v>1</v>
      </c>
      <c r="AP132" s="32">
        <v>0</v>
      </c>
      <c r="AR132" s="29">
        <f t="shared" ref="AR132" si="1016">AH132*AM129+AJ132*AM132-AI132*AN129-AK132*AN132</f>
        <v>0</v>
      </c>
      <c r="AS132" s="33">
        <f t="shared" ref="AS132" si="1017">(AH132*AN129+AI132*AM129+AJ132*AN132+AK132*AM132)</f>
        <v>192.53538970712736</v>
      </c>
      <c r="AT132" s="31">
        <f t="shared" ref="AT132" si="1018">AH132*AO129+AJ132*AO132-AI132*AP129-AK132*AP132</f>
        <v>754.34203402413812</v>
      </c>
      <c r="AU132" s="32">
        <f t="shared" ref="AU132" si="1019">(AH132*AP129+AI132*AO129+AJ132*AP132+AK132*AO132)</f>
        <v>0</v>
      </c>
      <c r="AV132" s="8"/>
      <c r="AW132" s="29">
        <v>0</v>
      </c>
      <c r="AX132" s="33">
        <f t="shared" ref="AX132" si="1020">IF(0=(1-$AX$8*$AY$8*$B129^2),10^14,$B129*$AX$8/(1-$AX$8*$AY$8*$B129^2))</f>
        <v>1.2083318102130716</v>
      </c>
      <c r="AY132" s="31">
        <v>1</v>
      </c>
      <c r="AZ132" s="32">
        <v>0</v>
      </c>
      <c r="BB132" s="29">
        <f t="shared" ref="BB132" si="1021">AR132*AW129+AT132*AW132-AS132*AX129-AU132*AX132</f>
        <v>0</v>
      </c>
      <c r="BC132" s="33">
        <f t="shared" ref="BC132" si="1022">(AR132*AX129+AS132*AW129+AT132*AX132+AU132*AW132)</f>
        <v>1104.0308651993246</v>
      </c>
      <c r="BD132" s="31">
        <f t="shared" ref="BD132" si="1023">AR132*AY129+AT132*AY132-AS132*AZ129-AU132*AZ132</f>
        <v>754.34203402413812</v>
      </c>
      <c r="BE132" s="32">
        <f t="shared" ref="BE132" si="1024">(AR132*AZ129+AS132*AY129+AT132*AZ132+AU132*AY132)</f>
        <v>0</v>
      </c>
      <c r="BF132" s="8"/>
      <c r="BG132" s="29">
        <v>0</v>
      </c>
      <c r="BH132" s="33">
        <v>0</v>
      </c>
      <c r="BI132" s="31">
        <v>1</v>
      </c>
      <c r="BJ132" s="32">
        <v>0</v>
      </c>
      <c r="BL132" s="29">
        <f t="shared" ref="BL132" si="1025">BB132*BG129+BD132*BG132-BC132*BH129-BE132*BH132</f>
        <v>0</v>
      </c>
      <c r="BM132" s="33">
        <f t="shared" ref="BM132" si="1026">(BB132*BH129+BC132*BG129+BD132*BH132+BE132*BG132)</f>
        <v>1104.0308651993246</v>
      </c>
      <c r="BN132" s="31">
        <f t="shared" ref="BN132" si="1027">BB132*BI129+BD132*BI132-BC132*BJ129-BE132*BJ132</f>
        <v>1937.3692129728561</v>
      </c>
      <c r="BO132" s="32">
        <f t="shared" ref="BO132" si="1028">(BB132*BJ129+BC132*BI129+BD132*BJ132+BE132*BI132)</f>
        <v>0</v>
      </c>
      <c r="BP132" s="8"/>
      <c r="BQ132" s="19">
        <f t="shared" ref="BQ132:BQ195" si="1029">1/$BR$8</f>
        <v>1</v>
      </c>
      <c r="BR132" s="47">
        <v>0</v>
      </c>
      <c r="BS132" s="48">
        <v>1</v>
      </c>
      <c r="BT132" s="49">
        <v>0</v>
      </c>
      <c r="BV132" s="29">
        <f t="shared" ref="BV132" si="1030">BL132*BQ129+BN132*BQ132-BM132*BR129-BO132*BR132</f>
        <v>1937.3692129728561</v>
      </c>
      <c r="BW132" s="33">
        <f t="shared" ref="BW132" si="1031">(BL132*BR129+BM132*BQ129+BN132*BR132+BO132*BQ132)</f>
        <v>1104.0308651993246</v>
      </c>
      <c r="BX132" s="31">
        <f t="shared" ref="BX132" si="1032">BL132*BS129+BN132*BS132-BM132*BT129-BO132*BT132</f>
        <v>1937.3692129728561</v>
      </c>
      <c r="BY132" s="32">
        <f t="shared" ref="BY132" si="1033">(BL132*BT129+BM132*BS129+BN132*BT132+BO132*BS132)</f>
        <v>0</v>
      </c>
      <c r="CA132" s="50">
        <f t="shared" ref="CA132" si="1034">(180/PI())*ATAN(-1*(BW129+BW132)/(BV129+BV132))</f>
        <v>30.645774029507866</v>
      </c>
      <c r="CC132" s="137">
        <f t="shared" ref="CC132" si="1035">20*LOG(((1-(10^(CA129/20)^2)*(1-((1-CC129)/(1+CC129))^2))^0.5))</f>
        <v>-7.9213773798431072E-7</v>
      </c>
      <c r="CE132" s="60">
        <f t="shared" si="691"/>
        <v>1.58</v>
      </c>
      <c r="CF132" s="61">
        <f t="shared" si="692"/>
        <v>-4.5029460935353573E-3</v>
      </c>
      <c r="CG132" s="62">
        <f t="shared" si="689"/>
        <v>-48.088676404693238</v>
      </c>
      <c r="CH132" s="63">
        <f t="shared" si="728"/>
        <v>-4.5029460935353573E-3</v>
      </c>
      <c r="CI132" s="11">
        <f t="shared" si="693"/>
        <v>-102.08004003340312</v>
      </c>
      <c r="CJ132" s="62">
        <f t="shared" si="831"/>
        <v>-1.7816327991505068</v>
      </c>
      <c r="CK132" s="138">
        <f t="shared" si="690"/>
        <v>-27.934305913471867</v>
      </c>
    </row>
    <row r="133" spans="2:89" ht="18.600000000000001" customHeight="1">
      <c r="CC133" s="42"/>
      <c r="CE133" s="60">
        <f t="shared" si="691"/>
        <v>1.6</v>
      </c>
      <c r="CF133" s="61">
        <f t="shared" si="692"/>
        <v>-4.0569957546093645E-3</v>
      </c>
      <c r="CG133" s="62">
        <f t="shared" si="689"/>
        <v>-50.130277205361303</v>
      </c>
      <c r="CH133" s="63">
        <f t="shared" si="728"/>
        <v>-4.0569957546093645E-3</v>
      </c>
      <c r="CI133" s="11">
        <f t="shared" si="693"/>
        <v>-98.653029500631376</v>
      </c>
      <c r="CJ133" s="62">
        <f t="shared" si="831"/>
        <v>-1.7218201818531147</v>
      </c>
      <c r="CK133" s="138">
        <f t="shared" si="690"/>
        <v>-28.289260648768234</v>
      </c>
    </row>
    <row r="134" spans="2:89" ht="18.600000000000001" customHeight="1" thickBot="1">
      <c r="E134" s="22" t="s">
        <v>4</v>
      </c>
      <c r="J134" s="22" t="s">
        <v>5</v>
      </c>
      <c r="O134" s="22" t="s">
        <v>6</v>
      </c>
      <c r="T134" s="22" t="s">
        <v>7</v>
      </c>
      <c r="Y134" s="22" t="s">
        <v>8</v>
      </c>
      <c r="AD134" s="22" t="s">
        <v>65</v>
      </c>
      <c r="AI134" s="22" t="s">
        <v>9</v>
      </c>
      <c r="AN134" s="22" t="s">
        <v>66</v>
      </c>
      <c r="AS134" s="22" t="s">
        <v>51</v>
      </c>
      <c r="AX134" s="22" t="s">
        <v>67</v>
      </c>
      <c r="BC134" s="22" t="s">
        <v>52</v>
      </c>
      <c r="BH134" s="22" t="s">
        <v>68</v>
      </c>
      <c r="BM134" s="22" t="s">
        <v>63</v>
      </c>
      <c r="BQ134" s="23" t="s">
        <v>69</v>
      </c>
      <c r="BR134" s="23"/>
      <c r="BS134" s="24"/>
      <c r="BT134" s="24"/>
      <c r="BU134" s="24"/>
      <c r="BW134" s="22" t="s">
        <v>64</v>
      </c>
      <c r="CE134" s="60">
        <f t="shared" si="691"/>
        <v>1.62</v>
      </c>
      <c r="CF134" s="61">
        <f t="shared" si="692"/>
        <v>-3.6174773276605862E-3</v>
      </c>
      <c r="CG134" s="62">
        <f t="shared" si="689"/>
        <v>-52.103337795373932</v>
      </c>
      <c r="CH134" s="63">
        <f t="shared" si="728"/>
        <v>-3.6174773276605862E-3</v>
      </c>
      <c r="CI134" s="11">
        <f t="shared" si="693"/>
        <v>-95.410909115340118</v>
      </c>
      <c r="CJ134" s="62">
        <f t="shared" si="831"/>
        <v>-1.6652345063837553</v>
      </c>
      <c r="CK134" s="138">
        <f t="shared" si="690"/>
        <v>-28.695726310833592</v>
      </c>
    </row>
    <row r="135" spans="2:89" ht="18.600000000000001" customHeight="1" thickBot="1">
      <c r="B135" s="21"/>
      <c r="D135" s="249" t="s">
        <v>103</v>
      </c>
      <c r="E135" s="250"/>
      <c r="F135" s="251" t="s">
        <v>104</v>
      </c>
      <c r="G135" s="252"/>
      <c r="H135" s="229"/>
      <c r="I135" s="253" t="s">
        <v>11</v>
      </c>
      <c r="J135" s="254"/>
      <c r="K135" s="255" t="s">
        <v>12</v>
      </c>
      <c r="L135" s="256"/>
      <c r="M135" s="24"/>
      <c r="N135" s="253" t="s">
        <v>105</v>
      </c>
      <c r="O135" s="254"/>
      <c r="P135" s="255" t="s">
        <v>106</v>
      </c>
      <c r="Q135" s="256"/>
      <c r="R135" s="24"/>
      <c r="S135" s="249" t="s">
        <v>107</v>
      </c>
      <c r="T135" s="250"/>
      <c r="U135" s="251" t="s">
        <v>108</v>
      </c>
      <c r="V135" s="252"/>
      <c r="W135" s="8"/>
      <c r="X135" s="253" t="s">
        <v>109</v>
      </c>
      <c r="Y135" s="254"/>
      <c r="Z135" s="255" t="s">
        <v>110</v>
      </c>
      <c r="AA135" s="256"/>
      <c r="AB135" s="8"/>
      <c r="AC135" s="253" t="s">
        <v>111</v>
      </c>
      <c r="AD135" s="254"/>
      <c r="AE135" s="255" t="s">
        <v>14</v>
      </c>
      <c r="AF135" s="256"/>
      <c r="AG135" s="8"/>
      <c r="AH135" s="253" t="s">
        <v>112</v>
      </c>
      <c r="AI135" s="254"/>
      <c r="AJ135" s="255" t="s">
        <v>113</v>
      </c>
      <c r="AK135" s="256"/>
      <c r="AL135" s="8"/>
      <c r="AM135" s="249" t="s">
        <v>114</v>
      </c>
      <c r="AN135" s="250"/>
      <c r="AO135" s="251" t="s">
        <v>115</v>
      </c>
      <c r="AP135" s="252"/>
      <c r="AQ135" s="24"/>
      <c r="AR135" s="253" t="s">
        <v>116</v>
      </c>
      <c r="AS135" s="254"/>
      <c r="AT135" s="255" t="s">
        <v>13</v>
      </c>
      <c r="AU135" s="256"/>
      <c r="AV135" s="4"/>
      <c r="AW135" s="253" t="s">
        <v>117</v>
      </c>
      <c r="AX135" s="254"/>
      <c r="AY135" s="255" t="s">
        <v>118</v>
      </c>
      <c r="AZ135" s="256"/>
      <c r="BA135" s="8"/>
      <c r="BB135" s="253" t="s">
        <v>119</v>
      </c>
      <c r="BC135" s="254"/>
      <c r="BD135" s="255" t="s">
        <v>120</v>
      </c>
      <c r="BE135" s="256"/>
      <c r="BF135" s="4"/>
      <c r="BG135" s="249" t="s">
        <v>121</v>
      </c>
      <c r="BH135" s="250"/>
      <c r="BI135" s="251" t="s">
        <v>122</v>
      </c>
      <c r="BJ135" s="252"/>
      <c r="BK135" s="4"/>
      <c r="BL135" s="253" t="s">
        <v>123</v>
      </c>
      <c r="BM135" s="254"/>
      <c r="BN135" s="255" t="s">
        <v>124</v>
      </c>
      <c r="BO135" s="256"/>
      <c r="BP135" s="4"/>
      <c r="BQ135" s="253" t="s">
        <v>125</v>
      </c>
      <c r="BR135" s="254"/>
      <c r="BS135" s="255" t="s">
        <v>126</v>
      </c>
      <c r="BT135" s="256"/>
      <c r="BU135" s="8"/>
      <c r="BV135" s="253" t="s">
        <v>127</v>
      </c>
      <c r="BW135" s="254"/>
      <c r="BX135" s="255" t="s">
        <v>128</v>
      </c>
      <c r="BY135" s="256"/>
      <c r="CA135" s="27" t="s">
        <v>15</v>
      </c>
      <c r="CC135" s="133" t="s">
        <v>70</v>
      </c>
      <c r="CE135" s="60">
        <f t="shared" si="691"/>
        <v>1.64</v>
      </c>
      <c r="CF135" s="61">
        <f t="shared" si="692"/>
        <v>-3.1911870860344168E-3</v>
      </c>
      <c r="CG135" s="62">
        <f t="shared" si="689"/>
        <v>-54.011555977680715</v>
      </c>
      <c r="CH135" s="63">
        <f t="shared" si="728"/>
        <v>-3.1911870860344168E-3</v>
      </c>
      <c r="CI135" s="11">
        <f t="shared" si="693"/>
        <v>-92.339473397055642</v>
      </c>
      <c r="CJ135" s="62">
        <f t="shared" si="831"/>
        <v>-1.6116278403363342</v>
      </c>
      <c r="CK135" s="138">
        <f t="shared" si="690"/>
        <v>-29.154966112000949</v>
      </c>
    </row>
    <row r="136" spans="2:89" ht="18.600000000000001" customHeight="1" thickTop="1" thickBot="1">
      <c r="B136" s="51">
        <v>0.4</v>
      </c>
      <c r="D136" s="29">
        <v>1</v>
      </c>
      <c r="E136" s="30">
        <v>0</v>
      </c>
      <c r="F136" s="31">
        <v>0</v>
      </c>
      <c r="G136" s="32">
        <f t="shared" ref="G136:G199" si="1036">-1/($E$8*$B136)</f>
        <v>-1.6479499999999998</v>
      </c>
      <c r="I136" s="29">
        <v>1</v>
      </c>
      <c r="J136" s="33">
        <v>0</v>
      </c>
      <c r="K136" s="31">
        <v>0</v>
      </c>
      <c r="L136" s="32">
        <v>0</v>
      </c>
      <c r="N136" s="29">
        <f t="shared" ref="N136" si="1037">D136*I136+F136*I139-E136*J136-G136*J139</f>
        <v>-131.05748850640802</v>
      </c>
      <c r="O136" s="33">
        <f t="shared" ref="O136" si="1038">(D136*J136+E136*I136+F136*J139+G136*I139)</f>
        <v>0</v>
      </c>
      <c r="P136" s="31">
        <f t="shared" ref="P136" si="1039">D136*K136+F136*K139-E136*L136-G136*L139</f>
        <v>0</v>
      </c>
      <c r="Q136" s="32">
        <f t="shared" ref="Q136" si="1040">(D136*L136+E136*K136+F136*L139+G136*K139)</f>
        <v>-1.6479499999999998</v>
      </c>
      <c r="S136" s="29">
        <v>1</v>
      </c>
      <c r="T136" s="30">
        <v>0</v>
      </c>
      <c r="U136" s="31">
        <v>0</v>
      </c>
      <c r="V136" s="32">
        <f t="shared" ref="V136:V199" si="1041">-1/($T$8*$B136)</f>
        <v>-3.201425</v>
      </c>
      <c r="X136" s="29">
        <f t="shared" ref="X136" si="1042">N136*S136+P136*S139-O136*T136-Q136*T139</f>
        <v>-131.05748850640802</v>
      </c>
      <c r="Y136" s="33">
        <f t="shared" ref="Y136" si="1043">(N136*T136+O136*S136+P136*T139+Q136*S139)</f>
        <v>0</v>
      </c>
      <c r="Z136" s="31">
        <f t="shared" ref="Z136" si="1044">N136*U136+P136*U139-O136*V136-Q136*V139</f>
        <v>0</v>
      </c>
      <c r="AA136" s="32">
        <f t="shared" ref="AA136" si="1045">(N136*V136+O136*U136+P136*V139+Q136*U139)</f>
        <v>417.92277014162732</v>
      </c>
      <c r="AB136" s="8"/>
      <c r="AC136" s="29">
        <v>1</v>
      </c>
      <c r="AD136" s="33">
        <v>0</v>
      </c>
      <c r="AE136" s="31">
        <v>0</v>
      </c>
      <c r="AF136" s="32">
        <v>0</v>
      </c>
      <c r="AH136" s="29">
        <f t="shared" ref="AH136" si="1046">X136*AC136+Z136*AC139-Y136*AD136-AA136*AD139</f>
        <v>-521.01528142568054</v>
      </c>
      <c r="AI136" s="33">
        <f t="shared" ref="AI136" si="1047">(X136*AD136+Y136*AC136+Z136*AD139+AA136*AC139)</f>
        <v>0</v>
      </c>
      <c r="AJ136" s="31">
        <f t="shared" ref="AJ136" si="1048">X136*AE136+Z136*AE139-Y136*AF136-AA136*AF139</f>
        <v>0</v>
      </c>
      <c r="AK136" s="32">
        <f t="shared" ref="AK136" si="1049">(X136*AF136+Y136*AE136+Z136*AF139+AA136*AE139)</f>
        <v>417.92277014162732</v>
      </c>
      <c r="AL136" s="8"/>
      <c r="AM136" s="29">
        <v>1</v>
      </c>
      <c r="AN136" s="30">
        <v>0</v>
      </c>
      <c r="AO136" s="31">
        <v>0</v>
      </c>
      <c r="AP136" s="32">
        <f t="shared" ref="AP136:AP199" si="1050">-1/($AN$8*$B136)</f>
        <v>-2.8950749999999998</v>
      </c>
      <c r="AR136" s="29">
        <f t="shared" ref="AR136" si="1051">AH136*AM136+AJ136*AM139-AI136*AN136-AK136*AN139</f>
        <v>-521.01528142568054</v>
      </c>
      <c r="AS136" s="33">
        <f t="shared" ref="AS136" si="1052">(AH136*AN136+AI136*AM136+AJ136*AN139+AK136*AM139)</f>
        <v>0</v>
      </c>
      <c r="AT136" s="31">
        <f t="shared" ref="AT136" si="1053">AH136*AO136+AJ136*AO139-AI136*AP136-AK136*AP139</f>
        <v>0</v>
      </c>
      <c r="AU136" s="32">
        <f t="shared" ref="AU136" si="1054">(AH136*AP136+AI136*AO136+AJ136*AP139+AK136*AO139)</f>
        <v>1926.3010860150794</v>
      </c>
      <c r="AV136" s="8"/>
      <c r="AW136" s="29">
        <v>1</v>
      </c>
      <c r="AX136" s="33">
        <v>0</v>
      </c>
      <c r="AY136" s="31">
        <v>0</v>
      </c>
      <c r="AZ136" s="32">
        <v>0</v>
      </c>
      <c r="BB136" s="29">
        <f t="shared" ref="BB136" si="1055">AR136*AW136+AT136*AW139-AS136*AX136-AU136*AX139</f>
        <v>-3119.7421196704972</v>
      </c>
      <c r="BC136" s="33">
        <f t="shared" ref="BC136" si="1056">(AR136*AX136+AS136*AW136+AT136*AX139+AU136*AW139)</f>
        <v>0</v>
      </c>
      <c r="BD136" s="31">
        <f t="shared" ref="BD136" si="1057">AR136*AY136+AT136*AY139-AS136*AZ136-AU136*AZ139</f>
        <v>0</v>
      </c>
      <c r="BE136" s="32">
        <f t="shared" ref="BE136" si="1058">(AR136*AZ136+AS136*AY136+AT136*AZ139+AU136*AY139)</f>
        <v>1926.3010860150794</v>
      </c>
      <c r="BF136" s="8"/>
      <c r="BG136" s="29">
        <v>1</v>
      </c>
      <c r="BH136" s="30">
        <v>0</v>
      </c>
      <c r="BI136" s="31">
        <v>0</v>
      </c>
      <c r="BJ136" s="32">
        <f t="shared" ref="BJ136:BJ199" si="1059">-1/($BH$8*$B136)</f>
        <v>-1.0179749999999999</v>
      </c>
      <c r="BL136" s="29">
        <f t="shared" ref="BL136" si="1060">BB136*BG136+BD136*BG139-BC136*BH136-BE136*BH139</f>
        <v>-3119.7421196704972</v>
      </c>
      <c r="BM136" s="33">
        <f t="shared" ref="BM136" si="1061">(BB136*BH136+BC136*BG136+BD136*BH139+BE136*BG139)</f>
        <v>0</v>
      </c>
      <c r="BN136" s="31">
        <f t="shared" ref="BN136" si="1062">BB136*BI136+BD136*BI139-BC136*BJ136-BE136*BJ139</f>
        <v>0</v>
      </c>
      <c r="BO136" s="32">
        <f t="shared" ref="BO136" si="1063">(BB136*BJ136+BC136*BI136+BD136*BJ139+BE136*BI139)</f>
        <v>5102.1205702866537</v>
      </c>
      <c r="BP136" s="8"/>
      <c r="BQ136" s="34">
        <v>1</v>
      </c>
      <c r="BR136" s="35">
        <v>0</v>
      </c>
      <c r="BS136" s="11">
        <v>0</v>
      </c>
      <c r="BT136" s="36">
        <v>0</v>
      </c>
      <c r="BV136" s="29">
        <f t="shared" ref="BV136" si="1064">BL136*BQ136+BN136*BQ139-BM136*BR136-BO136*BR139</f>
        <v>-3119.7421196704972</v>
      </c>
      <c r="BW136" s="33">
        <f t="shared" ref="BW136" si="1065">(BL136*BR136+BM136*BQ136+BN136*BR139+BO136*BQ139)</f>
        <v>5102.1205702866537</v>
      </c>
      <c r="BX136" s="31">
        <f t="shared" ref="BX136" si="1066">BL136*BS136+BN136*BS139-BM136*BT136-BO136*BT139</f>
        <v>0</v>
      </c>
      <c r="BY136" s="32">
        <f t="shared" ref="BY136" si="1067">(BL136*BT136+BM136*BS136+BN136*BT139+BO136*BS139)</f>
        <v>5102.1205702866537</v>
      </c>
      <c r="CA136" s="37">
        <f t="shared" ref="CA136" si="1068">20*LOG(((1+$BR$8)/$BR$8)/((BV136+BV139)^2+(BW136+BW139)^2)^0.5)</f>
        <v>-70.893408243144023</v>
      </c>
      <c r="CC136" s="134">
        <f t="shared" ref="CC136" si="1069">((BV136^2+BW136^2)^0.5)/((BV139^2+BW139^2)^0.5)</f>
        <v>1.6354320731367606</v>
      </c>
      <c r="CE136" s="60">
        <f t="shared" si="691"/>
        <v>1.66</v>
      </c>
      <c r="CF136" s="61">
        <f t="shared" si="692"/>
        <v>-2.783556235605833E-3</v>
      </c>
      <c r="CG136" s="62">
        <f t="shared" si="689"/>
        <v>-55.858345445621829</v>
      </c>
      <c r="CH136" s="63">
        <f t="shared" si="728"/>
        <v>-2.783556235605833E-3</v>
      </c>
      <c r="CI136" s="11">
        <f t="shared" si="693"/>
        <v>-89.425956619047668</v>
      </c>
      <c r="CJ136" s="62">
        <f t="shared" si="831"/>
        <v>-1.5607773797479982</v>
      </c>
      <c r="CK136" s="138">
        <f t="shared" si="690"/>
        <v>-29.669169400610329</v>
      </c>
    </row>
    <row r="137" spans="2:89" ht="18.600000000000001" customHeight="1" thickBot="1">
      <c r="D137" s="39"/>
      <c r="G137" s="40"/>
      <c r="I137" s="39"/>
      <c r="L137" s="40"/>
      <c r="N137" s="39"/>
      <c r="Q137" s="40"/>
      <c r="S137" s="39"/>
      <c r="V137" s="40"/>
      <c r="X137" s="39"/>
      <c r="AA137" s="40"/>
      <c r="AC137" s="39"/>
      <c r="AF137" s="40"/>
      <c r="AH137" s="39"/>
      <c r="AK137" s="40"/>
      <c r="AM137" s="39"/>
      <c r="AP137" s="40"/>
      <c r="AR137" s="39"/>
      <c r="AU137" s="40"/>
      <c r="AW137" s="39"/>
      <c r="AZ137" s="40"/>
      <c r="BB137" s="39"/>
      <c r="BE137" s="40"/>
      <c r="BG137" s="39"/>
      <c r="BJ137" s="40"/>
      <c r="BL137" s="39"/>
      <c r="BO137" s="40"/>
      <c r="BQ137" s="34"/>
      <c r="BR137" s="11"/>
      <c r="BS137" s="11"/>
      <c r="BT137" s="41"/>
      <c r="BV137" s="39"/>
      <c r="BY137" s="40"/>
      <c r="CC137" s="135"/>
      <c r="CE137" s="60">
        <f t="shared" si="691"/>
        <v>1.68</v>
      </c>
      <c r="CF137" s="61">
        <f t="shared" si="692"/>
        <v>-2.398802462215876E-3</v>
      </c>
      <c r="CG137" s="62">
        <f t="shared" si="689"/>
        <v>-57.646864578002784</v>
      </c>
      <c r="CH137" s="63">
        <f t="shared" si="728"/>
        <v>-2.398802462215876E-3</v>
      </c>
      <c r="CI137" s="11">
        <f t="shared" si="693"/>
        <v>-86.65885357452396</v>
      </c>
      <c r="CJ137" s="62">
        <f t="shared" si="831"/>
        <v>-1.5124823208791005</v>
      </c>
      <c r="CK137" s="138">
        <f t="shared" si="690"/>
        <v>-30.241613912727022</v>
      </c>
    </row>
    <row r="138" spans="2:89" ht="18.600000000000001" customHeight="1" thickBot="1">
      <c r="D138" s="258" t="s">
        <v>129</v>
      </c>
      <c r="E138" s="259"/>
      <c r="F138" s="260" t="s">
        <v>130</v>
      </c>
      <c r="G138" s="261"/>
      <c r="H138" s="229"/>
      <c r="I138" s="258" t="s">
        <v>131</v>
      </c>
      <c r="J138" s="259"/>
      <c r="K138" s="260" t="s">
        <v>132</v>
      </c>
      <c r="L138" s="261"/>
      <c r="N138" s="253" t="s">
        <v>133</v>
      </c>
      <c r="O138" s="254"/>
      <c r="P138" s="255" t="s">
        <v>134</v>
      </c>
      <c r="Q138" s="256"/>
      <c r="S138" s="258" t="s">
        <v>135</v>
      </c>
      <c r="T138" s="259"/>
      <c r="U138" s="260" t="s">
        <v>136</v>
      </c>
      <c r="V138" s="261"/>
      <c r="W138" s="8"/>
      <c r="X138" s="253" t="s">
        <v>137</v>
      </c>
      <c r="Y138" s="254"/>
      <c r="Z138" s="255" t="s">
        <v>138</v>
      </c>
      <c r="AA138" s="256"/>
      <c r="AB138" s="8"/>
      <c r="AC138" s="258" t="s">
        <v>139</v>
      </c>
      <c r="AD138" s="259"/>
      <c r="AE138" s="260" t="s">
        <v>140</v>
      </c>
      <c r="AF138" s="261"/>
      <c r="AG138" s="8"/>
      <c r="AH138" s="253" t="s">
        <v>141</v>
      </c>
      <c r="AI138" s="254"/>
      <c r="AJ138" s="255" t="s">
        <v>142</v>
      </c>
      <c r="AK138" s="256"/>
      <c r="AL138" s="8"/>
      <c r="AM138" s="258" t="s">
        <v>143</v>
      </c>
      <c r="AN138" s="259"/>
      <c r="AO138" s="260" t="s">
        <v>144</v>
      </c>
      <c r="AP138" s="261"/>
      <c r="AR138" s="253" t="s">
        <v>145</v>
      </c>
      <c r="AS138" s="254"/>
      <c r="AT138" s="255" t="s">
        <v>146</v>
      </c>
      <c r="AU138" s="256"/>
      <c r="AV138" s="4"/>
      <c r="AW138" s="258" t="s">
        <v>147</v>
      </c>
      <c r="AX138" s="259"/>
      <c r="AY138" s="260" t="s">
        <v>148</v>
      </c>
      <c r="AZ138" s="261"/>
      <c r="BA138" s="8"/>
      <c r="BB138" s="253" t="s">
        <v>149</v>
      </c>
      <c r="BC138" s="254"/>
      <c r="BD138" s="255" t="s">
        <v>150</v>
      </c>
      <c r="BE138" s="256"/>
      <c r="BF138" s="4"/>
      <c r="BG138" s="258" t="s">
        <v>151</v>
      </c>
      <c r="BH138" s="259"/>
      <c r="BI138" s="260" t="s">
        <v>152</v>
      </c>
      <c r="BJ138" s="261"/>
      <c r="BK138" s="4"/>
      <c r="BL138" s="253" t="s">
        <v>153</v>
      </c>
      <c r="BM138" s="254"/>
      <c r="BN138" s="255" t="s">
        <v>154</v>
      </c>
      <c r="BO138" s="256"/>
      <c r="BP138" s="4"/>
      <c r="BQ138" s="258" t="s">
        <v>155</v>
      </c>
      <c r="BR138" s="259"/>
      <c r="BS138" s="260" t="s">
        <v>156</v>
      </c>
      <c r="BT138" s="261"/>
      <c r="BU138" s="8"/>
      <c r="BV138" s="253" t="s">
        <v>157</v>
      </c>
      <c r="BW138" s="254"/>
      <c r="BX138" s="255" t="s">
        <v>158</v>
      </c>
      <c r="BY138" s="256"/>
      <c r="CA138" s="46" t="s">
        <v>16</v>
      </c>
      <c r="CC138" s="136" t="s">
        <v>71</v>
      </c>
      <c r="CE138" s="60">
        <f t="shared" si="691"/>
        <v>1.7</v>
      </c>
      <c r="CF138" s="61">
        <f t="shared" si="692"/>
        <v>-2.0400802516087144E-3</v>
      </c>
      <c r="CG138" s="62">
        <f t="shared" si="689"/>
        <v>-59.380041649493265</v>
      </c>
      <c r="CH138" s="63">
        <f t="shared" si="728"/>
        <v>-2.0400802516087144E-3</v>
      </c>
      <c r="CI138" s="11">
        <f t="shared" si="693"/>
        <v>-84.027766011691725</v>
      </c>
      <c r="CJ138" s="62">
        <f t="shared" si="831"/>
        <v>-1.4665611799994047</v>
      </c>
      <c r="CK138" s="138">
        <f t="shared" si="690"/>
        <v>-30.876907815383149</v>
      </c>
    </row>
    <row r="139" spans="2:89" ht="18.600000000000001" customHeight="1" thickTop="1" thickBot="1">
      <c r="D139" s="29">
        <v>0</v>
      </c>
      <c r="E139" s="33">
        <v>0</v>
      </c>
      <c r="F139" s="31">
        <v>1</v>
      </c>
      <c r="G139" s="32">
        <v>0</v>
      </c>
      <c r="I139" s="29">
        <v>0</v>
      </c>
      <c r="J139" s="33">
        <f t="shared" ref="J139" si="1070">IF(0=(1-$J$8*$K$8*$B136^2),10^14,$B136*$J$8/(1-$J$8*$K$8*$B136^2))</f>
        <v>-80.134402443282895</v>
      </c>
      <c r="K139" s="31">
        <v>1</v>
      </c>
      <c r="L139" s="32">
        <v>0</v>
      </c>
      <c r="N139" s="29">
        <f t="shared" ref="N139" si="1071">D139*I136+F139*I139-E139*J136-G139*J139</f>
        <v>0</v>
      </c>
      <c r="O139" s="33">
        <f t="shared" ref="O139" si="1072">(D139*J136+E139*I136+F139*J139+G139*I139)</f>
        <v>-80.134402443282895</v>
      </c>
      <c r="P139" s="31">
        <f t="shared" ref="P139" si="1073">D139*K136+F139*K139-E139*L136-G139*L139</f>
        <v>1</v>
      </c>
      <c r="Q139" s="32">
        <f t="shared" ref="Q139" si="1074">(D139*L136+E139*K136+F139*L139+G139*K139)</f>
        <v>0</v>
      </c>
      <c r="S139" s="29">
        <v>0</v>
      </c>
      <c r="T139" s="33">
        <v>0</v>
      </c>
      <c r="U139" s="31">
        <v>1</v>
      </c>
      <c r="V139" s="32">
        <v>0</v>
      </c>
      <c r="X139" s="29">
        <f t="shared" ref="X139" si="1075">N139*S136+P139*S139-O139*T136-Q139*T139</f>
        <v>0</v>
      </c>
      <c r="Y139" s="33">
        <f t="shared" ref="Y139" si="1076">(N139*T136+O139*S136+P139*T139+Q139*S139)</f>
        <v>-80.134402443282895</v>
      </c>
      <c r="Z139" s="31">
        <f t="shared" ref="Z139" si="1077">N139*U136+P139*U139-O139*V136-Q139*V139</f>
        <v>-255.54427934198696</v>
      </c>
      <c r="AA139" s="32">
        <f t="shared" ref="AA139" si="1078">(N139*V136+O139*U136+P139*V139+Q139*U139)</f>
        <v>0</v>
      </c>
      <c r="AB139" s="8"/>
      <c r="AC139" s="29">
        <v>0</v>
      </c>
      <c r="AD139" s="33">
        <f t="shared" ref="AD139" si="1079">IF(0=(1-$AD$8*$AE$8*$B136^2),10^14,$B136*$AD$8/(1-$AD$8*$AE$8*$B136^2))</f>
        <v>0.93308577751607558</v>
      </c>
      <c r="AE139" s="31">
        <v>1</v>
      </c>
      <c r="AF139" s="32">
        <v>0</v>
      </c>
      <c r="AH139" s="29">
        <f t="shared" ref="AH139" si="1080">X139*AC136+Z139*AC139-Y139*AD136-AA139*AD139</f>
        <v>0</v>
      </c>
      <c r="AI139" s="33">
        <f t="shared" ref="AI139" si="1081">(X139*AD136+Y139*AC136+Z139*AD139+AA139*AC139)</f>
        <v>-318.57913502288602</v>
      </c>
      <c r="AJ139" s="31">
        <f t="shared" ref="AJ139" si="1082">X139*AE136+Z139*AE139-Y139*AF136-AA139*AF139</f>
        <v>-255.54427934198696</v>
      </c>
      <c r="AK139" s="32">
        <f t="shared" ref="AK139" si="1083">(X139*AF136+Y139*AE136+Z139*AF139+AA139*AE139)</f>
        <v>0</v>
      </c>
      <c r="AL139" s="8"/>
      <c r="AM139" s="29">
        <v>0</v>
      </c>
      <c r="AN139" s="33">
        <v>0</v>
      </c>
      <c r="AO139" s="31">
        <v>1</v>
      </c>
      <c r="AP139" s="32">
        <v>0</v>
      </c>
      <c r="AR139" s="29">
        <f t="shared" ref="AR139" si="1084">AH139*AM136+AJ139*AM139-AI139*AN136-AK139*AN139</f>
        <v>0</v>
      </c>
      <c r="AS139" s="33">
        <f t="shared" ref="AS139" si="1085">(AH139*AN136+AI139*AM136+AJ139*AN139+AK139*AM139)</f>
        <v>-318.57913502288602</v>
      </c>
      <c r="AT139" s="31">
        <f t="shared" ref="AT139" si="1086">AH139*AO136+AJ139*AO139-AI139*AP136-AK139*AP139</f>
        <v>-1177.8547686683687</v>
      </c>
      <c r="AU139" s="32">
        <f t="shared" ref="AU139" si="1087">(AH139*AP136+AI139*AO136+AJ139*AP139+AK139*AO139)</f>
        <v>0</v>
      </c>
      <c r="AV139" s="8"/>
      <c r="AW139" s="29">
        <v>0</v>
      </c>
      <c r="AX139" s="33">
        <f t="shared" ref="AX139" si="1088">IF(0=(1-$AX$8*$AY$8*$B136^2),10^14,$B136*$AX$8/(1-$AX$8*$AY$8*$B136^2))</f>
        <v>1.3490761424117648</v>
      </c>
      <c r="AY139" s="31">
        <v>1</v>
      </c>
      <c r="AZ139" s="32">
        <v>0</v>
      </c>
      <c r="BB139" s="29">
        <f t="shared" ref="BB139" si="1089">AR139*AW136+AT139*AW139-AS139*AX136-AU139*AX139</f>
        <v>0</v>
      </c>
      <c r="BC139" s="33">
        <f t="shared" ref="BC139" si="1090">(AR139*AX136+AS139*AW136+AT139*AX139+AU139*AW139)</f>
        <v>-1907.5949026593105</v>
      </c>
      <c r="BD139" s="31">
        <f t="shared" ref="BD139" si="1091">AR139*AY136+AT139*AY139-AS139*AZ136-AU139*AZ139</f>
        <v>-1177.8547686683687</v>
      </c>
      <c r="BE139" s="32">
        <f t="shared" ref="BE139" si="1092">(AR139*AZ136+AS139*AY136+AT139*AZ139+AU139*AY139)</f>
        <v>0</v>
      </c>
      <c r="BF139" s="8"/>
      <c r="BG139" s="29">
        <v>0</v>
      </c>
      <c r="BH139" s="33">
        <v>0</v>
      </c>
      <c r="BI139" s="31">
        <v>1</v>
      </c>
      <c r="BJ139" s="32">
        <v>0</v>
      </c>
      <c r="BL139" s="29">
        <f t="shared" ref="BL139" si="1093">BB139*BG136+BD139*BG139-BC139*BH136-BE139*BH139</f>
        <v>0</v>
      </c>
      <c r="BM139" s="33">
        <f t="shared" ref="BM139" si="1094">(BB139*BH136+BC139*BG136+BD139*BH139+BE139*BG139)</f>
        <v>-1907.5949026593105</v>
      </c>
      <c r="BN139" s="31">
        <f t="shared" ref="BN139" si="1095">BB139*BI136+BD139*BI139-BC139*BJ136-BE139*BJ139</f>
        <v>-3119.7386897029801</v>
      </c>
      <c r="BO139" s="32">
        <f t="shared" ref="BO139" si="1096">(BB139*BJ136+BC139*BI136+BD139*BJ139+BE139*BI139)</f>
        <v>0</v>
      </c>
      <c r="BP139" s="8"/>
      <c r="BQ139" s="19">
        <f t="shared" ref="BQ139:BQ202" si="1097">1/$BR$8</f>
        <v>1</v>
      </c>
      <c r="BR139" s="47">
        <v>0</v>
      </c>
      <c r="BS139" s="48">
        <v>1</v>
      </c>
      <c r="BT139" s="49">
        <v>0</v>
      </c>
      <c r="BV139" s="29">
        <f t="shared" ref="BV139" si="1098">BL139*BQ136+BN139*BQ139-BM139*BR136-BO139*BR139</f>
        <v>-3119.7386897029801</v>
      </c>
      <c r="BW139" s="33">
        <f t="shared" ref="BW139" si="1099">(BL139*BR136+BM139*BQ136+BN139*BR139+BO139*BQ139)</f>
        <v>-1907.5949026593105</v>
      </c>
      <c r="BX139" s="31">
        <f t="shared" ref="BX139" si="1100">BL139*BS136+BN139*BS139-BM139*BT136-BO139*BT139</f>
        <v>-3119.7386897029801</v>
      </c>
      <c r="BY139" s="32">
        <f t="shared" ref="BY139" si="1101">(BL139*BT136+BM139*BS136+BN139*BT139+BO139*BS139)</f>
        <v>0</v>
      </c>
      <c r="CA139" s="50">
        <f t="shared" ref="CA139" si="1102">(180/PI())*ATAN(-1*(BW136+BW139)/(BV136+BV139))</f>
        <v>27.111802489633082</v>
      </c>
      <c r="CC139" s="137">
        <f t="shared" ref="CC139" si="1103">20*LOG(((1-(10^(CA136/20)^2)*(1-((1-CC136)/(1+CC136))^2))^0.5))</f>
        <v>-3.3299089009940606E-7</v>
      </c>
      <c r="CE139" s="60">
        <f t="shared" si="691"/>
        <v>1.72</v>
      </c>
      <c r="CF139" s="61">
        <f t="shared" si="692"/>
        <v>-1.7096248152739133E-3</v>
      </c>
      <c r="CG139" s="62">
        <f t="shared" si="689"/>
        <v>-61.060596969727101</v>
      </c>
      <c r="CH139" s="63">
        <f t="shared" si="728"/>
        <v>-1.7096248152739133E-3</v>
      </c>
      <c r="CI139" s="11">
        <f t="shared" si="693"/>
        <v>-81.523270718643488</v>
      </c>
      <c r="CJ139" s="62">
        <f t="shared" si="831"/>
        <v>-1.4228494910350125</v>
      </c>
      <c r="CK139" s="138">
        <f t="shared" si="690"/>
        <v>-31.581347077030784</v>
      </c>
    </row>
    <row r="140" spans="2:89" ht="18.600000000000001" customHeight="1">
      <c r="CC140" s="42"/>
      <c r="CE140" s="60">
        <f t="shared" si="691"/>
        <v>1.74</v>
      </c>
      <c r="CF140" s="61">
        <f t="shared" si="692"/>
        <v>-1.408886418537196E-3</v>
      </c>
      <c r="CG140" s="62">
        <f t="shared" si="689"/>
        <v>-62.691062384099972</v>
      </c>
      <c r="CH140" s="63">
        <f t="shared" si="728"/>
        <v>-1.408886418537196E-3</v>
      </c>
      <c r="CI140" s="11">
        <f t="shared" si="693"/>
        <v>-79.136805902933389</v>
      </c>
      <c r="CJ140" s="62">
        <f t="shared" si="831"/>
        <v>-1.3811978225178716</v>
      </c>
      <c r="CK140" s="138">
        <f t="shared" si="690"/>
        <v>-32.363447219445881</v>
      </c>
    </row>
    <row r="141" spans="2:89" ht="18.600000000000001" customHeight="1" thickBot="1">
      <c r="E141" s="22" t="s">
        <v>4</v>
      </c>
      <c r="J141" s="22" t="s">
        <v>5</v>
      </c>
      <c r="O141" s="22" t="s">
        <v>6</v>
      </c>
      <c r="T141" s="22" t="s">
        <v>7</v>
      </c>
      <c r="Y141" s="22" t="s">
        <v>8</v>
      </c>
      <c r="AD141" s="22" t="s">
        <v>65</v>
      </c>
      <c r="AI141" s="22" t="s">
        <v>9</v>
      </c>
      <c r="AN141" s="22" t="s">
        <v>66</v>
      </c>
      <c r="AS141" s="22" t="s">
        <v>51</v>
      </c>
      <c r="AX141" s="22" t="s">
        <v>67</v>
      </c>
      <c r="BC141" s="22" t="s">
        <v>52</v>
      </c>
      <c r="BH141" s="22" t="s">
        <v>68</v>
      </c>
      <c r="BM141" s="22" t="s">
        <v>63</v>
      </c>
      <c r="BQ141" s="23" t="s">
        <v>69</v>
      </c>
      <c r="BR141" s="23"/>
      <c r="BS141" s="24"/>
      <c r="BT141" s="24"/>
      <c r="BU141" s="24"/>
      <c r="BW141" s="22" t="s">
        <v>64</v>
      </c>
      <c r="CE141" s="60">
        <f t="shared" si="691"/>
        <v>1.76</v>
      </c>
      <c r="CF141" s="61">
        <f t="shared" si="692"/>
        <v>-1.1386533273295904E-3</v>
      </c>
      <c r="CG141" s="62">
        <f t="shared" si="689"/>
        <v>-64.273798502158641</v>
      </c>
      <c r="CH141" s="63">
        <f t="shared" si="728"/>
        <v>-1.1386533273295904E-3</v>
      </c>
      <c r="CI141" s="11">
        <f t="shared" si="693"/>
        <v>-76.860573061690403</v>
      </c>
      <c r="CJ141" s="62">
        <f t="shared" si="831"/>
        <v>-1.3414700648961562</v>
      </c>
      <c r="CK141" s="138">
        <f t="shared" si="690"/>
        <v>-33.234750303088745</v>
      </c>
    </row>
    <row r="142" spans="2:89" ht="18.600000000000001" customHeight="1" thickBot="1">
      <c r="B142" s="21"/>
      <c r="D142" s="249" t="s">
        <v>103</v>
      </c>
      <c r="E142" s="250"/>
      <c r="F142" s="251" t="s">
        <v>104</v>
      </c>
      <c r="G142" s="252"/>
      <c r="H142" s="229"/>
      <c r="I142" s="253" t="s">
        <v>11</v>
      </c>
      <c r="J142" s="254"/>
      <c r="K142" s="255" t="s">
        <v>12</v>
      </c>
      <c r="L142" s="256"/>
      <c r="M142" s="24"/>
      <c r="N142" s="253" t="s">
        <v>105</v>
      </c>
      <c r="O142" s="254"/>
      <c r="P142" s="255" t="s">
        <v>106</v>
      </c>
      <c r="Q142" s="256"/>
      <c r="R142" s="24"/>
      <c r="S142" s="249" t="s">
        <v>107</v>
      </c>
      <c r="T142" s="250"/>
      <c r="U142" s="251" t="s">
        <v>108</v>
      </c>
      <c r="V142" s="252"/>
      <c r="W142" s="8"/>
      <c r="X142" s="253" t="s">
        <v>109</v>
      </c>
      <c r="Y142" s="254"/>
      <c r="Z142" s="255" t="s">
        <v>110</v>
      </c>
      <c r="AA142" s="256"/>
      <c r="AB142" s="8"/>
      <c r="AC142" s="253" t="s">
        <v>111</v>
      </c>
      <c r="AD142" s="254"/>
      <c r="AE142" s="255" t="s">
        <v>14</v>
      </c>
      <c r="AF142" s="256"/>
      <c r="AG142" s="8"/>
      <c r="AH142" s="253" t="s">
        <v>112</v>
      </c>
      <c r="AI142" s="254"/>
      <c r="AJ142" s="255" t="s">
        <v>113</v>
      </c>
      <c r="AK142" s="256"/>
      <c r="AL142" s="8"/>
      <c r="AM142" s="249" t="s">
        <v>114</v>
      </c>
      <c r="AN142" s="250"/>
      <c r="AO142" s="251" t="s">
        <v>115</v>
      </c>
      <c r="AP142" s="252"/>
      <c r="AQ142" s="24"/>
      <c r="AR142" s="253" t="s">
        <v>116</v>
      </c>
      <c r="AS142" s="254"/>
      <c r="AT142" s="255" t="s">
        <v>13</v>
      </c>
      <c r="AU142" s="256"/>
      <c r="AV142" s="4"/>
      <c r="AW142" s="253" t="s">
        <v>117</v>
      </c>
      <c r="AX142" s="254"/>
      <c r="AY142" s="255" t="s">
        <v>118</v>
      </c>
      <c r="AZ142" s="256"/>
      <c r="BA142" s="8"/>
      <c r="BB142" s="253" t="s">
        <v>119</v>
      </c>
      <c r="BC142" s="254"/>
      <c r="BD142" s="255" t="s">
        <v>120</v>
      </c>
      <c r="BE142" s="256"/>
      <c r="BF142" s="4"/>
      <c r="BG142" s="249" t="s">
        <v>121</v>
      </c>
      <c r="BH142" s="250"/>
      <c r="BI142" s="251" t="s">
        <v>122</v>
      </c>
      <c r="BJ142" s="252"/>
      <c r="BK142" s="4"/>
      <c r="BL142" s="253" t="s">
        <v>123</v>
      </c>
      <c r="BM142" s="254"/>
      <c r="BN142" s="255" t="s">
        <v>124</v>
      </c>
      <c r="BO142" s="256"/>
      <c r="BP142" s="4"/>
      <c r="BQ142" s="253" t="s">
        <v>125</v>
      </c>
      <c r="BR142" s="254"/>
      <c r="BS142" s="255" t="s">
        <v>126</v>
      </c>
      <c r="BT142" s="256"/>
      <c r="BU142" s="8"/>
      <c r="BV142" s="253" t="s">
        <v>127</v>
      </c>
      <c r="BW142" s="254"/>
      <c r="BX142" s="255" t="s">
        <v>128</v>
      </c>
      <c r="BY142" s="256"/>
      <c r="CA142" s="27" t="s">
        <v>15</v>
      </c>
      <c r="CC142" s="133" t="s">
        <v>70</v>
      </c>
      <c r="CE142" s="60">
        <f t="shared" si="691"/>
        <v>1.78</v>
      </c>
      <c r="CF142" s="61">
        <f t="shared" si="692"/>
        <v>-8.9916259649467625E-4</v>
      </c>
      <c r="CG142" s="62">
        <f t="shared" si="689"/>
        <v>-65.811009963392451</v>
      </c>
      <c r="CH142" s="63">
        <f t="shared" si="728"/>
        <v>-8.9916259649467625E-4</v>
      </c>
      <c r="CI142" s="11">
        <f t="shared" si="693"/>
        <v>-74.687451995676142</v>
      </c>
      <c r="CJ142" s="62">
        <f t="shared" si="831"/>
        <v>-1.3035419472497582</v>
      </c>
      <c r="CK142" s="138">
        <f t="shared" si="690"/>
        <v>-34.211086323316408</v>
      </c>
    </row>
    <row r="143" spans="2:89" ht="18.600000000000001" customHeight="1" thickTop="1" thickBot="1">
      <c r="B143" s="51">
        <v>0.42</v>
      </c>
      <c r="D143" s="29">
        <v>1</v>
      </c>
      <c r="E143" s="30">
        <v>0</v>
      </c>
      <c r="F143" s="31">
        <v>0</v>
      </c>
      <c r="G143" s="32">
        <f t="shared" ref="G143:G206" si="1104">-1/($E$8*$B143)</f>
        <v>-1.5694761904761905</v>
      </c>
      <c r="I143" s="29">
        <v>1</v>
      </c>
      <c r="J143" s="33">
        <v>0</v>
      </c>
      <c r="K143" s="31">
        <v>0</v>
      </c>
      <c r="L143" s="32">
        <v>0</v>
      </c>
      <c r="N143" s="29">
        <f t="shared" ref="N143" si="1105">D143*I143+F143*I146-E143*J143-G143*J146</f>
        <v>-34.981727085889275</v>
      </c>
      <c r="O143" s="33">
        <f t="shared" ref="O143" si="1106">(D143*J143+E143*I143+F143*J146+G143*I146)</f>
        <v>0</v>
      </c>
      <c r="P143" s="31">
        <f t="shared" ref="P143" si="1107">D143*K143+F143*K146-E143*L143-G143*L146</f>
        <v>0</v>
      </c>
      <c r="Q143" s="32">
        <f t="shared" ref="Q143" si="1108">(D143*L143+E143*K143+F143*L146+G143*K146)</f>
        <v>-1.5694761904761905</v>
      </c>
      <c r="S143" s="29">
        <v>1</v>
      </c>
      <c r="T143" s="30">
        <v>0</v>
      </c>
      <c r="U143" s="31">
        <v>0</v>
      </c>
      <c r="V143" s="32">
        <f t="shared" ref="V143:V206" si="1109">-1/($T$8*$B143)</f>
        <v>-3.0489761904761905</v>
      </c>
      <c r="X143" s="29">
        <f t="shared" ref="X143" si="1110">N143*S143+P143*S146-O143*T143-Q143*T146</f>
        <v>-34.981727085889275</v>
      </c>
      <c r="Y143" s="33">
        <f t="shared" ref="Y143" si="1111">(N143*T143+O143*S143+P143*T146+Q143*S146)</f>
        <v>0</v>
      </c>
      <c r="Z143" s="31">
        <f t="shared" ref="Z143" si="1112">N143*U143+P143*U146-O143*V143-Q143*V146</f>
        <v>0</v>
      </c>
      <c r="AA143" s="32">
        <f t="shared" ref="AA143" si="1113">(N143*V143+O143*U143+P143*V146+Q143*U146)</f>
        <v>105.08897679613625</v>
      </c>
      <c r="AB143" s="8"/>
      <c r="AC143" s="29">
        <v>1</v>
      </c>
      <c r="AD143" s="33">
        <v>0</v>
      </c>
      <c r="AE143" s="31">
        <v>0</v>
      </c>
      <c r="AF143" s="32">
        <v>0</v>
      </c>
      <c r="AH143" s="29">
        <f t="shared" ref="AH143" si="1114">X143*AC143+Z143*AC146-Y143*AD143-AA143*AD146</f>
        <v>-142.25118981942722</v>
      </c>
      <c r="AI143" s="33">
        <f t="shared" ref="AI143" si="1115">(X143*AD143+Y143*AC143+Z143*AD146+AA143*AC146)</f>
        <v>0</v>
      </c>
      <c r="AJ143" s="31">
        <f t="shared" ref="AJ143" si="1116">X143*AE143+Z143*AE146-Y143*AF143-AA143*AF146</f>
        <v>0</v>
      </c>
      <c r="AK143" s="32">
        <f t="shared" ref="AK143" si="1117">(X143*AF143+Y143*AE143+Z143*AF146+AA143*AE146)</f>
        <v>105.08897679613625</v>
      </c>
      <c r="AL143" s="8"/>
      <c r="AM143" s="29">
        <v>1</v>
      </c>
      <c r="AN143" s="30">
        <v>0</v>
      </c>
      <c r="AO143" s="31">
        <v>0</v>
      </c>
      <c r="AP143" s="32">
        <f t="shared" ref="AP143:AP206" si="1118">-1/($AN$8*$B143)</f>
        <v>-2.7572142857142854</v>
      </c>
      <c r="AR143" s="29">
        <f t="shared" ref="AR143" si="1119">AH143*AM143+AJ143*AM146-AI143*AN143-AK143*AN146</f>
        <v>-142.25118981942722</v>
      </c>
      <c r="AS143" s="33">
        <f t="shared" ref="AS143" si="1120">(AH143*AN143+AI143*AM143+AJ143*AN146+AK143*AM146)</f>
        <v>0</v>
      </c>
      <c r="AT143" s="31">
        <f t="shared" ref="AT143" si="1121">AH143*AO143+AJ143*AO146-AI143*AP143-AK143*AP146</f>
        <v>0</v>
      </c>
      <c r="AU143" s="32">
        <f t="shared" ref="AU143" si="1122">(AH143*AP143+AI143*AO143+AJ143*AP146+AK143*AO146)</f>
        <v>497.30598952611552</v>
      </c>
      <c r="AV143" s="8"/>
      <c r="AW143" s="29">
        <v>1</v>
      </c>
      <c r="AX143" s="33">
        <v>0</v>
      </c>
      <c r="AY143" s="31">
        <v>0</v>
      </c>
      <c r="AZ143" s="32">
        <v>0</v>
      </c>
      <c r="BB143" s="29">
        <f t="shared" ref="BB143" si="1123">AR143*AW143+AT143*AW146-AS143*AX143-AU143*AX146</f>
        <v>-894.67837278593015</v>
      </c>
      <c r="BC143" s="33">
        <f t="shared" ref="BC143" si="1124">(AR143*AX143+AS143*AW143+AT143*AX146+AU143*AW146)</f>
        <v>0</v>
      </c>
      <c r="BD143" s="31">
        <f t="shared" ref="BD143" si="1125">AR143*AY143+AT143*AY146-AS143*AZ143-AU143*AZ146</f>
        <v>0</v>
      </c>
      <c r="BE143" s="32">
        <f t="shared" ref="BE143" si="1126">(AR143*AZ143+AS143*AY143+AT143*AZ146+AU143*AY146)</f>
        <v>497.30598952611552</v>
      </c>
      <c r="BF143" s="8"/>
      <c r="BG143" s="29">
        <v>1</v>
      </c>
      <c r="BH143" s="30">
        <v>0</v>
      </c>
      <c r="BI143" s="31">
        <v>0</v>
      </c>
      <c r="BJ143" s="32">
        <f t="shared" ref="BJ143:BJ206" si="1127">-1/($BH$8*$B143)</f>
        <v>-0.96950000000000003</v>
      </c>
      <c r="BL143" s="29">
        <f t="shared" ref="BL143" si="1128">BB143*BG143+BD143*BG146-BC143*BH143-BE143*BH146</f>
        <v>-894.67837278593015</v>
      </c>
      <c r="BM143" s="33">
        <f t="shared" ref="BM143" si="1129">(BB143*BH143+BC143*BG143+BD143*BH146+BE143*BG146)</f>
        <v>0</v>
      </c>
      <c r="BN143" s="31">
        <f t="shared" ref="BN143" si="1130">BB143*BI143+BD143*BI146-BC143*BJ143-BE143*BJ146</f>
        <v>0</v>
      </c>
      <c r="BO143" s="32">
        <f t="shared" ref="BO143" si="1131">(BB143*BJ143+BC143*BI143+BD143*BJ146+BE143*BI146)</f>
        <v>1364.6966719420748</v>
      </c>
      <c r="BP143" s="8"/>
      <c r="BQ143" s="34">
        <v>1</v>
      </c>
      <c r="BR143" s="35">
        <v>0</v>
      </c>
      <c r="BS143" s="11">
        <v>0</v>
      </c>
      <c r="BT143" s="36">
        <v>0</v>
      </c>
      <c r="BV143" s="29">
        <f t="shared" ref="BV143" si="1132">BL143*BQ143+BN143*BQ146-BM143*BR143-BO143*BR146</f>
        <v>-894.67837278593015</v>
      </c>
      <c r="BW143" s="33">
        <f t="shared" ref="BW143" si="1133">(BL143*BR143+BM143*BQ143+BN143*BR146+BO143*BQ146)</f>
        <v>1364.6966719420748</v>
      </c>
      <c r="BX143" s="31">
        <f t="shared" ref="BX143" si="1134">BL143*BS143+BN143*BS146-BM143*BT143-BO143*BT146</f>
        <v>0</v>
      </c>
      <c r="BY143" s="32">
        <f t="shared" ref="BY143" si="1135">(BL143*BT143+BM143*BS143+BN143*BT146+BO143*BS146)</f>
        <v>1364.6966719420748</v>
      </c>
      <c r="CA143" s="37">
        <f t="shared" ref="CA143" si="1136">20*LOG(((1+$BR$8)/$BR$8)/((BV143+BV146)^2+(BW143+BW146)^2)^0.5)</f>
        <v>-59.785598328668861</v>
      </c>
      <c r="CC143" s="134">
        <f t="shared" ref="CC143" si="1137">((BV143^2+BW143^2)^0.5)/((BV146^2+BW146^2)^0.5)</f>
        <v>1.5253510613926218</v>
      </c>
      <c r="CE143" s="60">
        <f t="shared" si="691"/>
        <v>1.8</v>
      </c>
      <c r="CF143" s="61">
        <f t="shared" si="692"/>
        <v>-6.9019861780177279E-4</v>
      </c>
      <c r="CG143" s="62">
        <f t="shared" si="689"/>
        <v>-67.304759003305975</v>
      </c>
      <c r="CH143" s="63">
        <f t="shared" si="728"/>
        <v>-6.9019861780177279E-4</v>
      </c>
      <c r="CI143" s="11">
        <f t="shared" si="693"/>
        <v>-72.610927000829335</v>
      </c>
      <c r="CJ143" s="62">
        <f t="shared" si="831"/>
        <v>-1.2672997490897233</v>
      </c>
      <c r="CK143" s="138">
        <f t="shared" si="690"/>
        <v>-35.314623844624592</v>
      </c>
    </row>
    <row r="144" spans="2:89" ht="18.600000000000001" customHeight="1" thickBot="1">
      <c r="D144" s="39"/>
      <c r="G144" s="40"/>
      <c r="I144" s="39"/>
      <c r="L144" s="40"/>
      <c r="N144" s="39"/>
      <c r="Q144" s="40"/>
      <c r="S144" s="39"/>
      <c r="V144" s="40"/>
      <c r="X144" s="39"/>
      <c r="AA144" s="40"/>
      <c r="AC144" s="39"/>
      <c r="AF144" s="40"/>
      <c r="AH144" s="39"/>
      <c r="AK144" s="40"/>
      <c r="AM144" s="39"/>
      <c r="AP144" s="40"/>
      <c r="AR144" s="39"/>
      <c r="AU144" s="40"/>
      <c r="AW144" s="39"/>
      <c r="AZ144" s="40"/>
      <c r="BB144" s="39"/>
      <c r="BE144" s="40"/>
      <c r="BG144" s="39"/>
      <c r="BJ144" s="40"/>
      <c r="BL144" s="39"/>
      <c r="BO144" s="40"/>
      <c r="BQ144" s="34"/>
      <c r="BR144" s="11"/>
      <c r="BS144" s="11"/>
      <c r="BT144" s="41"/>
      <c r="BV144" s="39"/>
      <c r="BY144" s="40"/>
      <c r="CC144" s="135"/>
      <c r="CE144" s="60">
        <f t="shared" si="691"/>
        <v>1.82</v>
      </c>
      <c r="CF144" s="61">
        <f t="shared" si="692"/>
        <v>-5.1117980979789417E-4</v>
      </c>
      <c r="CG144" s="62">
        <f t="shared" si="689"/>
        <v>-68.756977543322563</v>
      </c>
      <c r="CH144" s="63">
        <f t="shared" si="728"/>
        <v>-5.1117980979789417E-4</v>
      </c>
      <c r="CI144" s="11">
        <f t="shared" si="693"/>
        <v>-70.625022586866436</v>
      </c>
      <c r="CJ144" s="62">
        <f t="shared" si="831"/>
        <v>-1.2326391784361823</v>
      </c>
      <c r="CK144" s="138">
        <f t="shared" si="690"/>
        <v>-36.577376168275023</v>
      </c>
    </row>
    <row r="145" spans="2:89" ht="18.600000000000001" customHeight="1" thickBot="1">
      <c r="D145" s="258" t="s">
        <v>129</v>
      </c>
      <c r="E145" s="259"/>
      <c r="F145" s="260" t="s">
        <v>130</v>
      </c>
      <c r="G145" s="261"/>
      <c r="H145" s="229"/>
      <c r="I145" s="258" t="s">
        <v>131</v>
      </c>
      <c r="J145" s="259"/>
      <c r="K145" s="260" t="s">
        <v>132</v>
      </c>
      <c r="L145" s="261"/>
      <c r="N145" s="253" t="s">
        <v>133</v>
      </c>
      <c r="O145" s="254"/>
      <c r="P145" s="255" t="s">
        <v>134</v>
      </c>
      <c r="Q145" s="256"/>
      <c r="S145" s="258" t="s">
        <v>135</v>
      </c>
      <c r="T145" s="259"/>
      <c r="U145" s="260" t="s">
        <v>136</v>
      </c>
      <c r="V145" s="261"/>
      <c r="W145" s="8"/>
      <c r="X145" s="253" t="s">
        <v>137</v>
      </c>
      <c r="Y145" s="254"/>
      <c r="Z145" s="255" t="s">
        <v>138</v>
      </c>
      <c r="AA145" s="256"/>
      <c r="AB145" s="8"/>
      <c r="AC145" s="258" t="s">
        <v>139</v>
      </c>
      <c r="AD145" s="259"/>
      <c r="AE145" s="260" t="s">
        <v>140</v>
      </c>
      <c r="AF145" s="261"/>
      <c r="AG145" s="8"/>
      <c r="AH145" s="253" t="s">
        <v>141</v>
      </c>
      <c r="AI145" s="254"/>
      <c r="AJ145" s="255" t="s">
        <v>142</v>
      </c>
      <c r="AK145" s="256"/>
      <c r="AL145" s="8"/>
      <c r="AM145" s="258" t="s">
        <v>143</v>
      </c>
      <c r="AN145" s="259"/>
      <c r="AO145" s="260" t="s">
        <v>144</v>
      </c>
      <c r="AP145" s="261"/>
      <c r="AR145" s="253" t="s">
        <v>145</v>
      </c>
      <c r="AS145" s="254"/>
      <c r="AT145" s="255" t="s">
        <v>146</v>
      </c>
      <c r="AU145" s="256"/>
      <c r="AV145" s="4"/>
      <c r="AW145" s="258" t="s">
        <v>147</v>
      </c>
      <c r="AX145" s="259"/>
      <c r="AY145" s="260" t="s">
        <v>148</v>
      </c>
      <c r="AZ145" s="261"/>
      <c r="BA145" s="8"/>
      <c r="BB145" s="253" t="s">
        <v>149</v>
      </c>
      <c r="BC145" s="254"/>
      <c r="BD145" s="255" t="s">
        <v>150</v>
      </c>
      <c r="BE145" s="256"/>
      <c r="BF145" s="4"/>
      <c r="BG145" s="258" t="s">
        <v>151</v>
      </c>
      <c r="BH145" s="259"/>
      <c r="BI145" s="260" t="s">
        <v>152</v>
      </c>
      <c r="BJ145" s="261"/>
      <c r="BK145" s="4"/>
      <c r="BL145" s="253" t="s">
        <v>153</v>
      </c>
      <c r="BM145" s="254"/>
      <c r="BN145" s="255" t="s">
        <v>154</v>
      </c>
      <c r="BO145" s="256"/>
      <c r="BP145" s="4"/>
      <c r="BQ145" s="258" t="s">
        <v>155</v>
      </c>
      <c r="BR145" s="259"/>
      <c r="BS145" s="260" t="s">
        <v>156</v>
      </c>
      <c r="BT145" s="261"/>
      <c r="BU145" s="8"/>
      <c r="BV145" s="253" t="s">
        <v>157</v>
      </c>
      <c r="BW145" s="254"/>
      <c r="BX145" s="255" t="s">
        <v>158</v>
      </c>
      <c r="BY145" s="256"/>
      <c r="CA145" s="46" t="s">
        <v>16</v>
      </c>
      <c r="CC145" s="136" t="s">
        <v>71</v>
      </c>
      <c r="CE145" s="60">
        <f t="shared" si="691"/>
        <v>1.84</v>
      </c>
      <c r="CF145" s="61">
        <f t="shared" si="692"/>
        <v>-3.6123412566045995E-4</v>
      </c>
      <c r="CG145" s="62">
        <f t="shared" si="689"/>
        <v>-70.169477995059893</v>
      </c>
      <c r="CH145" s="63">
        <f t="shared" si="728"/>
        <v>-3.6123412566045995E-4</v>
      </c>
      <c r="CI145" s="11">
        <f t="shared" si="693"/>
        <v>-68.724247335518328</v>
      </c>
      <c r="CJ145" s="62">
        <f t="shared" si="831"/>
        <v>-1.199464391959735</v>
      </c>
      <c r="CK145" s="138">
        <f t="shared" si="690"/>
        <v>-38.047597673082848</v>
      </c>
    </row>
    <row r="146" spans="2:89" ht="18.600000000000001" customHeight="1" thickTop="1" thickBot="1">
      <c r="D146" s="29">
        <v>0</v>
      </c>
      <c r="E146" s="33">
        <v>0</v>
      </c>
      <c r="F146" s="31">
        <v>1</v>
      </c>
      <c r="G146" s="32">
        <v>0</v>
      </c>
      <c r="I146" s="29">
        <v>0</v>
      </c>
      <c r="J146" s="33">
        <f t="shared" ref="J146" si="1138">IF(0=(1-$J$8*$K$8*$B143^2),10^14,$B143*$J$8/(1-$J$8*$K$8*$B143^2))</f>
        <v>-22.925946442661331</v>
      </c>
      <c r="K146" s="31">
        <v>1</v>
      </c>
      <c r="L146" s="32">
        <v>0</v>
      </c>
      <c r="N146" s="29">
        <f t="shared" ref="N146" si="1139">D146*I143+F146*I146-E146*J143-G146*J146</f>
        <v>0</v>
      </c>
      <c r="O146" s="33">
        <f t="shared" ref="O146" si="1140">(D146*J143+E146*I143+F146*J146+G146*I146)</f>
        <v>-22.925946442661331</v>
      </c>
      <c r="P146" s="31">
        <f t="shared" ref="P146" si="1141">D146*K143+F146*K146-E146*L143-G146*L146</f>
        <v>1</v>
      </c>
      <c r="Q146" s="32">
        <f t="shared" ref="Q146" si="1142">(D146*L143+E146*K143+F146*L146+G146*K146)</f>
        <v>0</v>
      </c>
      <c r="S146" s="29">
        <v>0</v>
      </c>
      <c r="T146" s="33">
        <v>0</v>
      </c>
      <c r="U146" s="31">
        <v>1</v>
      </c>
      <c r="V146" s="32">
        <v>0</v>
      </c>
      <c r="X146" s="29">
        <f t="shared" ref="X146" si="1143">N146*S143+P146*S146-O146*T143-Q146*T146</f>
        <v>0</v>
      </c>
      <c r="Y146" s="33">
        <f t="shared" ref="Y146" si="1144">(N146*T143+O146*S143+P146*T146+Q146*S146)</f>
        <v>-22.925946442661331</v>
      </c>
      <c r="Z146" s="31">
        <f t="shared" ref="Z146" si="1145">N146*U143+P146*U146-O146*V143-Q146*V146</f>
        <v>-68.900664847806723</v>
      </c>
      <c r="AA146" s="32">
        <f t="shared" ref="AA146" si="1146">(N146*V143+O146*U143+P146*V146+Q146*U146)</f>
        <v>0</v>
      </c>
      <c r="AB146" s="8"/>
      <c r="AC146" s="29">
        <v>0</v>
      </c>
      <c r="AD146" s="33">
        <f t="shared" ref="AD146" si="1147">IF(0=(1-$AD$8*$AE$8*$B143^2),10^14,$B143*$AD$8/(1-$AD$8*$AE$8*$B143^2))</f>
        <v>1.020748950117115</v>
      </c>
      <c r="AE146" s="31">
        <v>1</v>
      </c>
      <c r="AF146" s="32">
        <v>0</v>
      </c>
      <c r="AH146" s="29">
        <f t="shared" ref="AH146" si="1148">X146*AC143+Z146*AC146-Y146*AD143-AA146*AD146</f>
        <v>0</v>
      </c>
      <c r="AI146" s="33">
        <f t="shared" ref="AI146" si="1149">(X146*AD143+Y146*AC143+Z146*AD146+AA146*AC146)</f>
        <v>-93.256227748431243</v>
      </c>
      <c r="AJ146" s="31">
        <f t="shared" ref="AJ146" si="1150">X146*AE143+Z146*AE146-Y146*AF143-AA146*AF146</f>
        <v>-68.900664847806723</v>
      </c>
      <c r="AK146" s="32">
        <f t="shared" ref="AK146" si="1151">(X146*AF143+Y146*AE143+Z146*AF146+AA146*AE146)</f>
        <v>0</v>
      </c>
      <c r="AL146" s="8"/>
      <c r="AM146" s="29">
        <v>0</v>
      </c>
      <c r="AN146" s="33">
        <v>0</v>
      </c>
      <c r="AO146" s="31">
        <v>1</v>
      </c>
      <c r="AP146" s="32">
        <v>0</v>
      </c>
      <c r="AR146" s="29">
        <f t="shared" ref="AR146" si="1152">AH146*AM143+AJ146*AM146-AI146*AN143-AK146*AN146</f>
        <v>0</v>
      </c>
      <c r="AS146" s="33">
        <f t="shared" ref="AS146" si="1153">(AH146*AN143+AI146*AM143+AJ146*AN146+AK146*AM146)</f>
        <v>-93.256227748431243</v>
      </c>
      <c r="AT146" s="31">
        <f t="shared" ref="AT146" si="1154">AH146*AO143+AJ146*AO146-AI146*AP143-AK146*AP146</f>
        <v>-326.02806822760624</v>
      </c>
      <c r="AU146" s="32">
        <f t="shared" ref="AU146" si="1155">(AH146*AP143+AI146*AO143+AJ146*AP146+AK146*AO146)</f>
        <v>0</v>
      </c>
      <c r="AV146" s="8"/>
      <c r="AW146" s="29">
        <v>0</v>
      </c>
      <c r="AX146" s="33">
        <f t="shared" ref="AX146" si="1156">IF(0=(1-$AX$8*$AY$8*$B143^2),10^14,$B143*$AX$8/(1-$AX$8*$AY$8*$B143^2))</f>
        <v>1.5130064765226199</v>
      </c>
      <c r="AY146" s="31">
        <v>1</v>
      </c>
      <c r="AZ146" s="32">
        <v>0</v>
      </c>
      <c r="BB146" s="29">
        <f t="shared" ref="BB146" si="1157">AR146*AW143+AT146*AW146-AS146*AX143-AU146*AX146</f>
        <v>0</v>
      </c>
      <c r="BC146" s="33">
        <f t="shared" ref="BC146" si="1158">(AR146*AX143+AS146*AW143+AT146*AX146+AU146*AW146)</f>
        <v>-586.53880650495807</v>
      </c>
      <c r="BD146" s="31">
        <f t="shared" ref="BD146" si="1159">AR146*AY143+AT146*AY146-AS146*AZ143-AU146*AZ146</f>
        <v>-326.02806822760624</v>
      </c>
      <c r="BE146" s="32">
        <f t="shared" ref="BE146" si="1160">(AR146*AZ143+AS146*AY143+AT146*AZ146+AU146*AY146)</f>
        <v>0</v>
      </c>
      <c r="BF146" s="8"/>
      <c r="BG146" s="29">
        <v>0</v>
      </c>
      <c r="BH146" s="33">
        <v>0</v>
      </c>
      <c r="BI146" s="31">
        <v>1</v>
      </c>
      <c r="BJ146" s="32">
        <v>0</v>
      </c>
      <c r="BL146" s="29">
        <f t="shared" ref="BL146" si="1161">BB146*BG143+BD146*BG146-BC146*BH143-BE146*BH146</f>
        <v>0</v>
      </c>
      <c r="BM146" s="33">
        <f t="shared" ref="BM146" si="1162">(BB146*BH143+BC146*BG143+BD146*BH146+BE146*BG146)</f>
        <v>-586.53880650495807</v>
      </c>
      <c r="BN146" s="31">
        <f t="shared" ref="BN146" si="1163">BB146*BI143+BD146*BI146-BC146*BJ143-BE146*BJ146</f>
        <v>-894.67744113416313</v>
      </c>
      <c r="BO146" s="32">
        <f t="shared" ref="BO146" si="1164">(BB146*BJ143+BC146*BI143+BD146*BJ146+BE146*BI146)</f>
        <v>0</v>
      </c>
      <c r="BP146" s="8"/>
      <c r="BQ146" s="19">
        <f t="shared" ref="BQ146:BQ209" si="1165">1/$BR$8</f>
        <v>1</v>
      </c>
      <c r="BR146" s="47">
        <v>0</v>
      </c>
      <c r="BS146" s="48">
        <v>1</v>
      </c>
      <c r="BT146" s="49">
        <v>0</v>
      </c>
      <c r="BV146" s="29">
        <f t="shared" ref="BV146" si="1166">BL146*BQ143+BN146*BQ146-BM146*BR143-BO146*BR146</f>
        <v>-894.67744113416313</v>
      </c>
      <c r="BW146" s="33">
        <f t="shared" ref="BW146" si="1167">(BL146*BR143+BM146*BQ143+BN146*BR146+BO146*BQ146)</f>
        <v>-586.53880650495807</v>
      </c>
      <c r="BX146" s="31">
        <f t="shared" ref="BX146" si="1168">BL146*BS143+BN146*BS146-BM146*BT143-BO146*BT146</f>
        <v>-894.67744113416313</v>
      </c>
      <c r="BY146" s="32">
        <f t="shared" ref="BY146" si="1169">(BL146*BT143+BM146*BS143+BN146*BT146+BO146*BS146)</f>
        <v>0</v>
      </c>
      <c r="CA146" s="50">
        <f t="shared" ref="CA146" si="1170">(180/PI())*ATAN(-1*(BW143+BW146)/(BV143+BV146))</f>
        <v>23.503334121644986</v>
      </c>
      <c r="CC146" s="137">
        <f t="shared" ref="CC146" si="1171">20*LOG(((1-(10^(CA143/20)^2)*(1-((1-CC143)/(1+CC143))^2))^0.5))</f>
        <v>-4.3652686509256994E-6</v>
      </c>
      <c r="CE146" s="60">
        <f t="shared" si="691"/>
        <v>1.86</v>
      </c>
      <c r="CF146" s="61">
        <f t="shared" si="692"/>
        <v>-2.3926422656428051E-4</v>
      </c>
      <c r="CG146" s="62">
        <f t="shared" si="689"/>
        <v>-71.54396294177026</v>
      </c>
      <c r="CH146" s="63">
        <f t="shared" si="728"/>
        <v>-2.3926422656428051E-4</v>
      </c>
      <c r="CI146" s="11">
        <f t="shared" si="693"/>
        <v>-66.903544729996128</v>
      </c>
      <c r="CJ146" s="62">
        <f t="shared" si="831"/>
        <v>-1.1676871367937331</v>
      </c>
      <c r="CK146" s="138">
        <f t="shared" si="690"/>
        <v>-39.802488453917327</v>
      </c>
    </row>
    <row r="147" spans="2:89" ht="18.600000000000001" customHeight="1">
      <c r="CC147" s="42"/>
      <c r="CE147" s="60">
        <f t="shared" si="691"/>
        <v>1.88</v>
      </c>
      <c r="CF147" s="61">
        <f t="shared" si="692"/>
        <v>-1.4400325195652256E-4</v>
      </c>
      <c r="CG147" s="62">
        <f t="shared" si="689"/>
        <v>-72.882033836370169</v>
      </c>
      <c r="CH147" s="63">
        <f t="shared" si="728"/>
        <v>-1.4400325195652256E-4</v>
      </c>
      <c r="CI147" s="11">
        <f t="shared" si="693"/>
        <v>-65.15824996988465</v>
      </c>
      <c r="CJ147" s="62">
        <f t="shared" si="831"/>
        <v>-1.1372259968119831</v>
      </c>
      <c r="CK147" s="138">
        <f t="shared" si="690"/>
        <v>-41.976531763313851</v>
      </c>
    </row>
    <row r="148" spans="2:89" ht="18.600000000000001" customHeight="1" thickBot="1">
      <c r="E148" s="22" t="s">
        <v>4</v>
      </c>
      <c r="J148" s="22" t="s">
        <v>5</v>
      </c>
      <c r="O148" s="22" t="s">
        <v>6</v>
      </c>
      <c r="T148" s="22" t="s">
        <v>7</v>
      </c>
      <c r="Y148" s="22" t="s">
        <v>8</v>
      </c>
      <c r="AD148" s="22" t="s">
        <v>65</v>
      </c>
      <c r="AI148" s="22" t="s">
        <v>9</v>
      </c>
      <c r="AN148" s="22" t="s">
        <v>66</v>
      </c>
      <c r="AS148" s="22" t="s">
        <v>51</v>
      </c>
      <c r="AX148" s="22" t="s">
        <v>67</v>
      </c>
      <c r="BC148" s="22" t="s">
        <v>52</v>
      </c>
      <c r="BH148" s="22" t="s">
        <v>68</v>
      </c>
      <c r="BM148" s="22" t="s">
        <v>63</v>
      </c>
      <c r="BQ148" s="23" t="s">
        <v>69</v>
      </c>
      <c r="BR148" s="23"/>
      <c r="BS148" s="24"/>
      <c r="BT148" s="24"/>
      <c r="BU148" s="24"/>
      <c r="BW148" s="22" t="s">
        <v>64</v>
      </c>
      <c r="CE148" s="60">
        <f t="shared" si="691"/>
        <v>1.9</v>
      </c>
      <c r="CF148" s="61">
        <f t="shared" si="692"/>
        <v>-7.4062141266485539E-5</v>
      </c>
      <c r="CG148" s="62">
        <f t="shared" si="689"/>
        <v>-74.185198835767864</v>
      </c>
      <c r="CH148" s="63">
        <f t="shared" si="728"/>
        <v>-7.4062141266485539E-5</v>
      </c>
      <c r="CI148" s="11">
        <f t="shared" si="693"/>
        <v>-63.484051938143381</v>
      </c>
      <c r="CJ148" s="62">
        <f t="shared" si="831"/>
        <v>-1.1080057288276894</v>
      </c>
      <c r="CK148" s="138">
        <f t="shared" si="690"/>
        <v>-44.836308396287343</v>
      </c>
    </row>
    <row r="149" spans="2:89" ht="18.600000000000001" customHeight="1" thickBot="1">
      <c r="B149" s="21"/>
      <c r="D149" s="249" t="s">
        <v>103</v>
      </c>
      <c r="E149" s="250"/>
      <c r="F149" s="251" t="s">
        <v>104</v>
      </c>
      <c r="G149" s="252"/>
      <c r="H149" s="229"/>
      <c r="I149" s="253" t="s">
        <v>11</v>
      </c>
      <c r="J149" s="254"/>
      <c r="K149" s="255" t="s">
        <v>12</v>
      </c>
      <c r="L149" s="256"/>
      <c r="M149" s="24"/>
      <c r="N149" s="253" t="s">
        <v>105</v>
      </c>
      <c r="O149" s="254"/>
      <c r="P149" s="255" t="s">
        <v>106</v>
      </c>
      <c r="Q149" s="256"/>
      <c r="R149" s="24"/>
      <c r="S149" s="249" t="s">
        <v>107</v>
      </c>
      <c r="T149" s="250"/>
      <c r="U149" s="251" t="s">
        <v>108</v>
      </c>
      <c r="V149" s="252"/>
      <c r="W149" s="8"/>
      <c r="X149" s="253" t="s">
        <v>109</v>
      </c>
      <c r="Y149" s="254"/>
      <c r="Z149" s="255" t="s">
        <v>110</v>
      </c>
      <c r="AA149" s="256"/>
      <c r="AB149" s="8"/>
      <c r="AC149" s="253" t="s">
        <v>111</v>
      </c>
      <c r="AD149" s="254"/>
      <c r="AE149" s="255" t="s">
        <v>14</v>
      </c>
      <c r="AF149" s="256"/>
      <c r="AG149" s="8"/>
      <c r="AH149" s="253" t="s">
        <v>112</v>
      </c>
      <c r="AI149" s="254"/>
      <c r="AJ149" s="255" t="s">
        <v>113</v>
      </c>
      <c r="AK149" s="256"/>
      <c r="AL149" s="8"/>
      <c r="AM149" s="249" t="s">
        <v>114</v>
      </c>
      <c r="AN149" s="250"/>
      <c r="AO149" s="251" t="s">
        <v>115</v>
      </c>
      <c r="AP149" s="252"/>
      <c r="AQ149" s="24"/>
      <c r="AR149" s="253" t="s">
        <v>116</v>
      </c>
      <c r="AS149" s="254"/>
      <c r="AT149" s="255" t="s">
        <v>13</v>
      </c>
      <c r="AU149" s="256"/>
      <c r="AV149" s="4"/>
      <c r="AW149" s="253" t="s">
        <v>117</v>
      </c>
      <c r="AX149" s="254"/>
      <c r="AY149" s="255" t="s">
        <v>118</v>
      </c>
      <c r="AZ149" s="256"/>
      <c r="BA149" s="8"/>
      <c r="BB149" s="253" t="s">
        <v>119</v>
      </c>
      <c r="BC149" s="254"/>
      <c r="BD149" s="255" t="s">
        <v>120</v>
      </c>
      <c r="BE149" s="256"/>
      <c r="BF149" s="4"/>
      <c r="BG149" s="249" t="s">
        <v>121</v>
      </c>
      <c r="BH149" s="250"/>
      <c r="BI149" s="251" t="s">
        <v>122</v>
      </c>
      <c r="BJ149" s="252"/>
      <c r="BK149" s="4"/>
      <c r="BL149" s="253" t="s">
        <v>123</v>
      </c>
      <c r="BM149" s="254"/>
      <c r="BN149" s="255" t="s">
        <v>124</v>
      </c>
      <c r="BO149" s="256"/>
      <c r="BP149" s="4"/>
      <c r="BQ149" s="253" t="s">
        <v>125</v>
      </c>
      <c r="BR149" s="254"/>
      <c r="BS149" s="255" t="s">
        <v>126</v>
      </c>
      <c r="BT149" s="256"/>
      <c r="BU149" s="8"/>
      <c r="BV149" s="253" t="s">
        <v>127</v>
      </c>
      <c r="BW149" s="254"/>
      <c r="BX149" s="255" t="s">
        <v>128</v>
      </c>
      <c r="BY149" s="256"/>
      <c r="CA149" s="27" t="s">
        <v>15</v>
      </c>
      <c r="CC149" s="133" t="s">
        <v>70</v>
      </c>
      <c r="CE149" s="60">
        <f t="shared" si="691"/>
        <v>1.92</v>
      </c>
      <c r="CF149" s="61">
        <f t="shared" si="692"/>
        <v>-2.7969443985251361E-5</v>
      </c>
      <c r="CG149" s="62">
        <f t="shared" si="689"/>
        <v>-75.454879874530732</v>
      </c>
      <c r="CH149" s="63">
        <f t="shared" si="728"/>
        <v>-2.7969443985251361E-5</v>
      </c>
      <c r="CI149" s="11">
        <f t="shared" si="693"/>
        <v>-61.876959614282555</v>
      </c>
      <c r="CJ149" s="62">
        <f t="shared" si="831"/>
        <v>-1.079956676392791</v>
      </c>
      <c r="CK149" s="138">
        <f t="shared" si="690"/>
        <v>-49.040344024201616</v>
      </c>
    </row>
    <row r="150" spans="2:89" ht="18.600000000000001" customHeight="1" thickTop="1" thickBot="1">
      <c r="B150" s="51">
        <v>0.44</v>
      </c>
      <c r="D150" s="29">
        <v>1</v>
      </c>
      <c r="E150" s="30">
        <v>0</v>
      </c>
      <c r="F150" s="31">
        <v>0</v>
      </c>
      <c r="G150" s="32">
        <f t="shared" ref="G150:G213" si="1172">-1/($E$8*$B150)</f>
        <v>-1.4981363636363638</v>
      </c>
      <c r="I150" s="29">
        <v>1</v>
      </c>
      <c r="J150" s="33">
        <v>0</v>
      </c>
      <c r="K150" s="31">
        <v>0</v>
      </c>
      <c r="L150" s="32">
        <v>0</v>
      </c>
      <c r="N150" s="29">
        <f t="shared" ref="N150" si="1173">D150*I150+F150*I153-E150*J150-G150*J153</f>
        <v>-19.40915348584398</v>
      </c>
      <c r="O150" s="33">
        <f t="shared" ref="O150" si="1174">(D150*J150+E150*I150+F150*J153+G150*I153)</f>
        <v>0</v>
      </c>
      <c r="P150" s="31">
        <f t="shared" ref="P150" si="1175">D150*K150+F150*K153-E150*L150-G150*L153</f>
        <v>0</v>
      </c>
      <c r="Q150" s="32">
        <f t="shared" ref="Q150" si="1176">(D150*L150+E150*K150+F150*L153+G150*K153)</f>
        <v>-1.4981363636363638</v>
      </c>
      <c r="S150" s="29">
        <v>1</v>
      </c>
      <c r="T150" s="30">
        <v>0</v>
      </c>
      <c r="U150" s="31">
        <v>0</v>
      </c>
      <c r="V150" s="32">
        <f t="shared" ref="V150:V213" si="1177">-1/($T$8*$B150)</f>
        <v>-2.9103863636363636</v>
      </c>
      <c r="X150" s="29">
        <f t="shared" ref="X150" si="1178">N150*S150+P150*S153-O150*T150-Q150*T153</f>
        <v>-19.40915348584398</v>
      </c>
      <c r="Y150" s="33">
        <f t="shared" ref="Y150" si="1179">(N150*T150+O150*S150+P150*T153+Q150*S153)</f>
        <v>0</v>
      </c>
      <c r="Z150" s="31">
        <f t="shared" ref="Z150" si="1180">N150*U150+P150*U153-O150*V150-Q150*V153</f>
        <v>0</v>
      </c>
      <c r="AA150" s="32">
        <f t="shared" ref="AA150" si="1181">(N150*V150+O150*U150+P150*V153+Q150*U153)</f>
        <v>54.98999927128915</v>
      </c>
      <c r="AB150" s="8"/>
      <c r="AC150" s="29">
        <v>1</v>
      </c>
      <c r="AD150" s="33">
        <v>0</v>
      </c>
      <c r="AE150" s="31">
        <v>0</v>
      </c>
      <c r="AF150" s="32">
        <v>0</v>
      </c>
      <c r="AH150" s="29">
        <f t="shared" ref="AH150" si="1182">X150*AC150+Z150*AC153-Y150*AD150-AA150*AD153</f>
        <v>-80.912979637723453</v>
      </c>
      <c r="AI150" s="33">
        <f t="shared" ref="AI150" si="1183">(X150*AD150+Y150*AC150+Z150*AD153+AA150*AC153)</f>
        <v>0</v>
      </c>
      <c r="AJ150" s="31">
        <f t="shared" ref="AJ150" si="1184">X150*AE150+Z150*AE153-Y150*AF150-AA150*AF153</f>
        <v>0</v>
      </c>
      <c r="AK150" s="32">
        <f t="shared" ref="AK150" si="1185">(X150*AF150+Y150*AE150+Z150*AF153+AA150*AE153)</f>
        <v>54.98999927128915</v>
      </c>
      <c r="AL150" s="8"/>
      <c r="AM150" s="29">
        <v>1</v>
      </c>
      <c r="AN150" s="30">
        <v>0</v>
      </c>
      <c r="AO150" s="31">
        <v>0</v>
      </c>
      <c r="AP150" s="32">
        <f t="shared" ref="AP150:AP213" si="1186">-1/($AN$8*$B150)</f>
        <v>-2.6318863636363634</v>
      </c>
      <c r="AR150" s="29">
        <f t="shared" ref="AR150" si="1187">AH150*AM150+AJ150*AM153-AI150*AN150-AK150*AN153</f>
        <v>-80.912979637723453</v>
      </c>
      <c r="AS150" s="33">
        <f t="shared" ref="AS150" si="1188">(AH150*AN150+AI150*AM150+AJ150*AN153+AK150*AM153)</f>
        <v>0</v>
      </c>
      <c r="AT150" s="31">
        <f t="shared" ref="AT150" si="1189">AH150*AO150+AJ150*AO153-AI150*AP150-AK150*AP153</f>
        <v>0</v>
      </c>
      <c r="AU150" s="32">
        <f t="shared" ref="AU150" si="1190">(AH150*AP150+AI150*AO150+AJ150*AP153+AK150*AO153)</f>
        <v>267.94376702100021</v>
      </c>
      <c r="AV150" s="8"/>
      <c r="AW150" s="29">
        <v>1</v>
      </c>
      <c r="AX150" s="33">
        <v>0</v>
      </c>
      <c r="AY150" s="31">
        <v>0</v>
      </c>
      <c r="AZ150" s="32">
        <v>0</v>
      </c>
      <c r="BB150" s="29">
        <f t="shared" ref="BB150" si="1191">AR150*AW150+AT150*AW153-AS150*AX150-AU150*AX153</f>
        <v>-538.28876880901487</v>
      </c>
      <c r="BC150" s="33">
        <f t="shared" ref="BC150" si="1192">(AR150*AX150+AS150*AW150+AT150*AX153+AU150*AW153)</f>
        <v>0</v>
      </c>
      <c r="BD150" s="31">
        <f t="shared" ref="BD150" si="1193">AR150*AY150+AT150*AY153-AS150*AZ150-AU150*AZ153</f>
        <v>0</v>
      </c>
      <c r="BE150" s="32">
        <f t="shared" ref="BE150" si="1194">(AR150*AZ150+AS150*AY150+AT150*AZ153+AU150*AY153)</f>
        <v>267.94376702100021</v>
      </c>
      <c r="BF150" s="8"/>
      <c r="BG150" s="29">
        <v>1</v>
      </c>
      <c r="BH150" s="30">
        <v>0</v>
      </c>
      <c r="BI150" s="31">
        <v>0</v>
      </c>
      <c r="BJ150" s="32">
        <f t="shared" ref="BJ150:BJ213" si="1195">-1/($BH$8*$B150)</f>
        <v>-0.92543181818181808</v>
      </c>
      <c r="BL150" s="29">
        <f t="shared" ref="BL150" si="1196">BB150*BG150+BD150*BG153-BC150*BH150-BE150*BH153</f>
        <v>-538.28876880901487</v>
      </c>
      <c r="BM150" s="33">
        <f t="shared" ref="BM150" si="1197">(BB150*BH150+BC150*BG150+BD150*BH153+BE150*BG153)</f>
        <v>0</v>
      </c>
      <c r="BN150" s="31">
        <f t="shared" ref="BN150" si="1198">BB150*BI150+BD150*BI153-BC150*BJ150-BE150*BJ153</f>
        <v>0</v>
      </c>
      <c r="BO150" s="32">
        <f t="shared" ref="BO150" si="1199">(BB150*BJ150+BC150*BI150+BD150*BJ153+BE150*BI153)</f>
        <v>766.09332104677924</v>
      </c>
      <c r="BP150" s="8"/>
      <c r="BQ150" s="34">
        <v>1</v>
      </c>
      <c r="BR150" s="35">
        <v>0</v>
      </c>
      <c r="BS150" s="11">
        <v>0</v>
      </c>
      <c r="BT150" s="36">
        <v>0</v>
      </c>
      <c r="BV150" s="29">
        <f t="shared" ref="BV150" si="1200">BL150*BQ150+BN150*BQ153-BM150*BR150-BO150*BR153</f>
        <v>-538.28876880901487</v>
      </c>
      <c r="BW150" s="33">
        <f t="shared" ref="BW150" si="1201">(BL150*BR150+BM150*BQ150+BN150*BR153+BO150*BQ153)</f>
        <v>766.09332104677924</v>
      </c>
      <c r="BX150" s="31">
        <f t="shared" ref="BX150" si="1202">BL150*BS150+BN150*BS153-BM150*BT150-BO150*BT153</f>
        <v>0</v>
      </c>
      <c r="BY150" s="32">
        <f t="shared" ref="BY150" si="1203">(BL150*BT150+BM150*BS150+BN150*BT153+BO150*BS153)</f>
        <v>766.09332104677924</v>
      </c>
      <c r="CA150" s="37">
        <f t="shared" ref="CA150" si="1204">20*LOG(((1+$BR$8)/$BR$8)/((BV150+BV153)^2+(BW150+BW153)^2)^0.5)</f>
        <v>-55.150329274227097</v>
      </c>
      <c r="CC150" s="134">
        <f t="shared" ref="CC150" si="1205">((BV150^2+BW150^2)^0.5)/((BV153^2+BW153^2)^0.5)</f>
        <v>1.4232043942796258</v>
      </c>
      <c r="CE150" s="60">
        <f t="shared" si="691"/>
        <v>1.94</v>
      </c>
      <c r="CF150" s="61">
        <f t="shared" si="692"/>
        <v>-4.2045104799216309E-6</v>
      </c>
      <c r="CG150" s="62">
        <f t="shared" si="689"/>
        <v>-76.692419066816385</v>
      </c>
      <c r="CH150" s="63">
        <f t="shared" si="728"/>
        <v>-4.2045104799216309E-6</v>
      </c>
      <c r="CI150" s="11">
        <f t="shared" si="693"/>
        <v>-60.333272334535991</v>
      </c>
      <c r="CJ150" s="62">
        <f t="shared" si="831"/>
        <v>-1.0530142507400588</v>
      </c>
      <c r="CK150" s="138">
        <f t="shared" si="690"/>
        <v>-57.248030724393985</v>
      </c>
    </row>
    <row r="151" spans="2:89" ht="18.600000000000001" customHeight="1" thickBot="1">
      <c r="D151" s="39"/>
      <c r="G151" s="40"/>
      <c r="I151" s="39"/>
      <c r="L151" s="40"/>
      <c r="N151" s="39"/>
      <c r="Q151" s="40"/>
      <c r="S151" s="39"/>
      <c r="V151" s="40"/>
      <c r="X151" s="39"/>
      <c r="AA151" s="40"/>
      <c r="AC151" s="39"/>
      <c r="AF151" s="40"/>
      <c r="AH151" s="39"/>
      <c r="AK151" s="40"/>
      <c r="AM151" s="39"/>
      <c r="AP151" s="40"/>
      <c r="AR151" s="39"/>
      <c r="AU151" s="40"/>
      <c r="AW151" s="39"/>
      <c r="AZ151" s="40"/>
      <c r="BB151" s="39"/>
      <c r="BE151" s="40"/>
      <c r="BG151" s="39"/>
      <c r="BJ151" s="40"/>
      <c r="BL151" s="39"/>
      <c r="BO151" s="40"/>
      <c r="BQ151" s="34"/>
      <c r="BR151" s="11"/>
      <c r="BS151" s="11"/>
      <c r="BT151" s="41"/>
      <c r="BV151" s="39"/>
      <c r="BY151" s="40"/>
      <c r="CC151" s="135"/>
      <c r="CE151" s="60">
        <f t="shared" si="691"/>
        <v>1.96</v>
      </c>
      <c r="CF151" s="61">
        <f t="shared" si="692"/>
        <v>-1.2248958575811519E-6</v>
      </c>
      <c r="CG151" s="62">
        <f t="shared" si="689"/>
        <v>-77.899084513507105</v>
      </c>
      <c r="CH151" s="63">
        <f t="shared" si="728"/>
        <v>-1.2248958575811519E-6</v>
      </c>
      <c r="CI151" s="11">
        <f t="shared" si="693"/>
        <v>-58.849553389208559</v>
      </c>
      <c r="CJ151" s="62">
        <f t="shared" si="831"/>
        <v>-1.0271184699698774</v>
      </c>
      <c r="CK151" s="138">
        <f t="shared" si="690"/>
        <v>-62.581329702008546</v>
      </c>
    </row>
    <row r="152" spans="2:89" ht="18.600000000000001" customHeight="1" thickBot="1">
      <c r="D152" s="258" t="s">
        <v>129</v>
      </c>
      <c r="E152" s="259"/>
      <c r="F152" s="260" t="s">
        <v>130</v>
      </c>
      <c r="G152" s="261"/>
      <c r="H152" s="229"/>
      <c r="I152" s="258" t="s">
        <v>131</v>
      </c>
      <c r="J152" s="259"/>
      <c r="K152" s="260" t="s">
        <v>132</v>
      </c>
      <c r="L152" s="261"/>
      <c r="N152" s="253" t="s">
        <v>133</v>
      </c>
      <c r="O152" s="254"/>
      <c r="P152" s="255" t="s">
        <v>134</v>
      </c>
      <c r="Q152" s="256"/>
      <c r="S152" s="258" t="s">
        <v>135</v>
      </c>
      <c r="T152" s="259"/>
      <c r="U152" s="260" t="s">
        <v>136</v>
      </c>
      <c r="V152" s="261"/>
      <c r="W152" s="8"/>
      <c r="X152" s="253" t="s">
        <v>137</v>
      </c>
      <c r="Y152" s="254"/>
      <c r="Z152" s="255" t="s">
        <v>138</v>
      </c>
      <c r="AA152" s="256"/>
      <c r="AB152" s="8"/>
      <c r="AC152" s="258" t="s">
        <v>139</v>
      </c>
      <c r="AD152" s="259"/>
      <c r="AE152" s="260" t="s">
        <v>140</v>
      </c>
      <c r="AF152" s="261"/>
      <c r="AG152" s="8"/>
      <c r="AH152" s="253" t="s">
        <v>141</v>
      </c>
      <c r="AI152" s="254"/>
      <c r="AJ152" s="255" t="s">
        <v>142</v>
      </c>
      <c r="AK152" s="256"/>
      <c r="AL152" s="8"/>
      <c r="AM152" s="258" t="s">
        <v>143</v>
      </c>
      <c r="AN152" s="259"/>
      <c r="AO152" s="260" t="s">
        <v>144</v>
      </c>
      <c r="AP152" s="261"/>
      <c r="AR152" s="253" t="s">
        <v>145</v>
      </c>
      <c r="AS152" s="254"/>
      <c r="AT152" s="255" t="s">
        <v>146</v>
      </c>
      <c r="AU152" s="256"/>
      <c r="AV152" s="4"/>
      <c r="AW152" s="258" t="s">
        <v>147</v>
      </c>
      <c r="AX152" s="259"/>
      <c r="AY152" s="260" t="s">
        <v>148</v>
      </c>
      <c r="AZ152" s="261"/>
      <c r="BA152" s="8"/>
      <c r="BB152" s="253" t="s">
        <v>149</v>
      </c>
      <c r="BC152" s="254"/>
      <c r="BD152" s="255" t="s">
        <v>150</v>
      </c>
      <c r="BE152" s="256"/>
      <c r="BF152" s="4"/>
      <c r="BG152" s="258" t="s">
        <v>151</v>
      </c>
      <c r="BH152" s="259"/>
      <c r="BI152" s="260" t="s">
        <v>152</v>
      </c>
      <c r="BJ152" s="261"/>
      <c r="BK152" s="4"/>
      <c r="BL152" s="253" t="s">
        <v>153</v>
      </c>
      <c r="BM152" s="254"/>
      <c r="BN152" s="255" t="s">
        <v>154</v>
      </c>
      <c r="BO152" s="256"/>
      <c r="BP152" s="4"/>
      <c r="BQ152" s="258" t="s">
        <v>155</v>
      </c>
      <c r="BR152" s="259"/>
      <c r="BS152" s="260" t="s">
        <v>156</v>
      </c>
      <c r="BT152" s="261"/>
      <c r="BU152" s="8"/>
      <c r="BV152" s="253" t="s">
        <v>157</v>
      </c>
      <c r="BW152" s="254"/>
      <c r="BX152" s="255" t="s">
        <v>158</v>
      </c>
      <c r="BY152" s="256"/>
      <c r="CA152" s="46" t="s">
        <v>16</v>
      </c>
      <c r="CC152" s="136" t="s">
        <v>71</v>
      </c>
      <c r="CE152" s="60">
        <f t="shared" si="691"/>
        <v>1.98</v>
      </c>
      <c r="CF152" s="61">
        <f t="shared" si="692"/>
        <v>-1.748874012665705E-5</v>
      </c>
      <c r="CG152" s="62">
        <f t="shared" si="689"/>
        <v>-79.076075581291278</v>
      </c>
      <c r="CH152" s="63">
        <f t="shared" si="728"/>
        <v>-1.748874012665705E-5</v>
      </c>
      <c r="CI152" s="11">
        <f t="shared" si="693"/>
        <v>-57.42260652256514</v>
      </c>
      <c r="CJ152" s="62">
        <f t="shared" si="831"/>
        <v>-1.0022135488959332</v>
      </c>
      <c r="CK152" s="138">
        <f t="shared" si="690"/>
        <v>-51.018260747816385</v>
      </c>
    </row>
    <row r="153" spans="2:89" ht="18.600000000000001" customHeight="1" thickTop="1" thickBot="1">
      <c r="D153" s="29">
        <v>0</v>
      </c>
      <c r="E153" s="33">
        <v>0</v>
      </c>
      <c r="F153" s="31">
        <v>1</v>
      </c>
      <c r="G153" s="32">
        <v>0</v>
      </c>
      <c r="I153" s="29">
        <v>0</v>
      </c>
      <c r="J153" s="33">
        <f t="shared" ref="J153" si="1206">IF(0=(1-$J$8*$K$8*$B150^2),10^14,$B150*$J$8/(1-$J$8*$K$8*$B150^2))</f>
        <v>-13.62302790401916</v>
      </c>
      <c r="K153" s="31">
        <v>1</v>
      </c>
      <c r="L153" s="32">
        <v>0</v>
      </c>
      <c r="N153" s="29">
        <f t="shared" ref="N153" si="1207">D153*I150+F153*I153-E153*J150-G153*J153</f>
        <v>0</v>
      </c>
      <c r="O153" s="33">
        <f t="shared" ref="O153" si="1208">(D153*J150+E153*I150+F153*J153+G153*I153)</f>
        <v>-13.62302790401916</v>
      </c>
      <c r="P153" s="31">
        <f t="shared" ref="P153" si="1209">D153*K150+F153*K153-E153*L150-G153*L153</f>
        <v>1</v>
      </c>
      <c r="Q153" s="32">
        <f t="shared" ref="Q153" si="1210">(D153*L150+E153*K150+F153*L153+G153*K153)</f>
        <v>0</v>
      </c>
      <c r="S153" s="29">
        <v>0</v>
      </c>
      <c r="T153" s="33">
        <v>0</v>
      </c>
      <c r="U153" s="31">
        <v>1</v>
      </c>
      <c r="V153" s="32">
        <v>0</v>
      </c>
      <c r="X153" s="29">
        <f t="shared" ref="X153" si="1211">N153*S150+P153*S153-O153*T150-Q153*T153</f>
        <v>0</v>
      </c>
      <c r="Y153" s="33">
        <f t="shared" ref="Y153" si="1212">(N153*T150+O153*S150+P153*T153+Q153*S153)</f>
        <v>-13.62302790401916</v>
      </c>
      <c r="Z153" s="31">
        <f t="shared" ref="Z153" si="1213">N153*U150+P153*U153-O153*V150-Q153*V153</f>
        <v>-38.648274643295039</v>
      </c>
      <c r="AA153" s="32">
        <f t="shared" ref="AA153" si="1214">(N153*V150+O153*U150+P153*V153+Q153*U153)</f>
        <v>0</v>
      </c>
      <c r="AB153" s="8"/>
      <c r="AC153" s="29">
        <v>0</v>
      </c>
      <c r="AD153" s="33">
        <f t="shared" ref="AD153" si="1215">IF(0=(1-$AD$8*$AE$8*$B150^2),10^14,$B150*$AD$8/(1-$AD$8*$AE$8*$B150^2))</f>
        <v>1.1184547548083212</v>
      </c>
      <c r="AE153" s="31">
        <v>1</v>
      </c>
      <c r="AF153" s="32">
        <v>0</v>
      </c>
      <c r="AH153" s="29">
        <f t="shared" ref="AH153" si="1216">X153*AC150+Z153*AC153-Y153*AD150-AA153*AD153</f>
        <v>0</v>
      </c>
      <c r="AI153" s="33">
        <f t="shared" ref="AI153" si="1217">(X153*AD150+Y153*AC150+Z153*AD153+AA153*AC153)</f>
        <v>-56.849374443950374</v>
      </c>
      <c r="AJ153" s="31">
        <f t="shared" ref="AJ153" si="1218">X153*AE150+Z153*AE153-Y153*AF150-AA153*AF153</f>
        <v>-38.648274643295039</v>
      </c>
      <c r="AK153" s="32">
        <f t="shared" ref="AK153" si="1219">(X153*AF150+Y153*AE150+Z153*AF153+AA153*AE153)</f>
        <v>0</v>
      </c>
      <c r="AL153" s="8"/>
      <c r="AM153" s="29">
        <v>0</v>
      </c>
      <c r="AN153" s="33">
        <v>0</v>
      </c>
      <c r="AO153" s="31">
        <v>1</v>
      </c>
      <c r="AP153" s="32">
        <v>0</v>
      </c>
      <c r="AR153" s="29">
        <f t="shared" ref="AR153" si="1220">AH153*AM150+AJ153*AM153-AI153*AN150-AK153*AN153</f>
        <v>0</v>
      </c>
      <c r="AS153" s="33">
        <f t="shared" ref="AS153" si="1221">(AH153*AN150+AI153*AM150+AJ153*AN153+AK153*AM153)</f>
        <v>-56.849374443950374</v>
      </c>
      <c r="AT153" s="31">
        <f t="shared" ref="AT153" si="1222">AH153*AO150+AJ153*AO153-AI153*AP150-AK153*AP153</f>
        <v>-188.26936802358557</v>
      </c>
      <c r="AU153" s="32">
        <f t="shared" ref="AU153" si="1223">(AH153*AP150+AI153*AO150+AJ153*AP153+AK153*AO153)</f>
        <v>0</v>
      </c>
      <c r="AV153" s="8"/>
      <c r="AW153" s="29">
        <v>0</v>
      </c>
      <c r="AX153" s="33">
        <f t="shared" ref="AX153" si="1224">IF(0=(1-$AX$8*$AY$8*$B150^2),10^14,$B150*$AX$8/(1-$AX$8*$AY$8*$B150^2))</f>
        <v>1.7069842461961222</v>
      </c>
      <c r="AY153" s="31">
        <v>1</v>
      </c>
      <c r="AZ153" s="32">
        <v>0</v>
      </c>
      <c r="BB153" s="29">
        <f t="shared" ref="BB153" si="1225">AR153*AW150+AT153*AW153-AS153*AX150-AU153*AX153</f>
        <v>0</v>
      </c>
      <c r="BC153" s="33">
        <f t="shared" ref="BC153" si="1226">(AR153*AX150+AS153*AW150+AT153*AX153+AU153*AW153)</f>
        <v>-378.22221970151088</v>
      </c>
      <c r="BD153" s="31">
        <f t="shared" ref="BD153" si="1227">AR153*AY150+AT153*AY153-AS153*AZ150-AU153*AZ153</f>
        <v>-188.26936802358557</v>
      </c>
      <c r="BE153" s="32">
        <f t="shared" ref="BE153" si="1228">(AR153*AZ150+AS153*AY150+AT153*AZ153+AU153*AY153)</f>
        <v>0</v>
      </c>
      <c r="BF153" s="8"/>
      <c r="BG153" s="29">
        <v>0</v>
      </c>
      <c r="BH153" s="33">
        <v>0</v>
      </c>
      <c r="BI153" s="31">
        <v>1</v>
      </c>
      <c r="BJ153" s="32">
        <v>0</v>
      </c>
      <c r="BL153" s="29">
        <f t="shared" ref="BL153" si="1229">BB153*BG150+BD153*BG153-BC153*BH150-BE153*BH153</f>
        <v>0</v>
      </c>
      <c r="BM153" s="33">
        <f t="shared" ref="BM153" si="1230">(BB153*BH150+BC153*BG150+BD153*BH153+BE153*BG153)</f>
        <v>-378.22221970151088</v>
      </c>
      <c r="BN153" s="31">
        <f t="shared" ref="BN153" si="1231">BB153*BI150+BD153*BI153-BC153*BJ150-BE153*BJ153</f>
        <v>-538.28824447871784</v>
      </c>
      <c r="BO153" s="32">
        <f t="shared" ref="BO153" si="1232">(BB153*BJ150+BC153*BI150+BD153*BJ153+BE153*BI153)</f>
        <v>0</v>
      </c>
      <c r="BP153" s="8"/>
      <c r="BQ153" s="19">
        <f t="shared" ref="BQ153:BQ216" si="1233">1/$BR$8</f>
        <v>1</v>
      </c>
      <c r="BR153" s="47">
        <v>0</v>
      </c>
      <c r="BS153" s="48">
        <v>1</v>
      </c>
      <c r="BT153" s="49">
        <v>0</v>
      </c>
      <c r="BV153" s="29">
        <f t="shared" ref="BV153" si="1234">BL153*BQ150+BN153*BQ153-BM153*BR150-BO153*BR153</f>
        <v>-538.28824447871784</v>
      </c>
      <c r="BW153" s="33">
        <f t="shared" ref="BW153" si="1235">(BL153*BR150+BM153*BQ150+BN153*BR153+BO153*BQ153)</f>
        <v>-378.22221970151088</v>
      </c>
      <c r="BX153" s="31">
        <f t="shared" ref="BX153" si="1236">BL153*BS150+BN153*BS153-BM153*BT150-BO153*BT153</f>
        <v>-538.28824447871784</v>
      </c>
      <c r="BY153" s="32">
        <f t="shared" ref="BY153" si="1237">(BL153*BT150+BM153*BS150+BN153*BT153+BO153*BS153)</f>
        <v>0</v>
      </c>
      <c r="CA153" s="50">
        <f t="shared" ref="CA153" si="1238">(180/PI())*ATAN(-1*(BW150+BW153)/(BV150+BV153))</f>
        <v>19.813168448416835</v>
      </c>
      <c r="CC153" s="137">
        <f t="shared" ref="CC153" si="1239">20*LOG(((1-(10^(CA150/20)^2)*(1-((1-CC150)/(1+CC150))^2))^0.5))</f>
        <v>-1.286172437674264E-5</v>
      </c>
      <c r="CE153" s="60">
        <f t="shared" si="691"/>
        <v>2</v>
      </c>
      <c r="CF153" s="61">
        <f t="shared" si="692"/>
        <v>-5.147281589239699E-5</v>
      </c>
      <c r="CG153" s="62">
        <f t="shared" si="689"/>
        <v>-80.224527711742581</v>
      </c>
      <c r="CH153" s="63">
        <f t="shared" si="728"/>
        <v>-5.147281589239699E-5</v>
      </c>
      <c r="CI153" s="11">
        <f t="shared" si="693"/>
        <v>-56.049454963812856</v>
      </c>
      <c r="CJ153" s="62">
        <f t="shared" si="831"/>
        <v>-0.97824753306681345</v>
      </c>
      <c r="CK153" s="138">
        <f t="shared" si="690"/>
        <v>-46.314661345276996</v>
      </c>
    </row>
    <row r="154" spans="2:89" ht="18.600000000000001" customHeight="1">
      <c r="CC154" s="42"/>
      <c r="CE154" s="60">
        <f t="shared" si="691"/>
        <v>2.02</v>
      </c>
      <c r="CF154" s="61">
        <f t="shared" si="692"/>
        <v>-1.0168686288199183E-4</v>
      </c>
      <c r="CG154" s="62">
        <f t="shared" si="689"/>
        <v>-81.34551681101884</v>
      </c>
      <c r="CH154" s="63">
        <f t="shared" si="728"/>
        <v>-1.0168686288199183E-4</v>
      </c>
      <c r="CI154" s="11">
        <f t="shared" si="693"/>
        <v>-54.727322670952056</v>
      </c>
      <c r="CJ154" s="62">
        <f t="shared" si="831"/>
        <v>-0.95517197140945065</v>
      </c>
      <c r="CK154" s="138">
        <f t="shared" si="690"/>
        <v>-43.344316523630127</v>
      </c>
    </row>
    <row r="155" spans="2:89" ht="18.600000000000001" customHeight="1" thickBot="1">
      <c r="E155" s="22" t="s">
        <v>4</v>
      </c>
      <c r="J155" s="22" t="s">
        <v>5</v>
      </c>
      <c r="O155" s="22" t="s">
        <v>6</v>
      </c>
      <c r="T155" s="22" t="s">
        <v>7</v>
      </c>
      <c r="Y155" s="22" t="s">
        <v>8</v>
      </c>
      <c r="AD155" s="22" t="s">
        <v>65</v>
      </c>
      <c r="AI155" s="22" t="s">
        <v>9</v>
      </c>
      <c r="AN155" s="22" t="s">
        <v>66</v>
      </c>
      <c r="AS155" s="22" t="s">
        <v>51</v>
      </c>
      <c r="AX155" s="22" t="s">
        <v>67</v>
      </c>
      <c r="BC155" s="22" t="s">
        <v>52</v>
      </c>
      <c r="BH155" s="22" t="s">
        <v>68</v>
      </c>
      <c r="BM155" s="22" t="s">
        <v>63</v>
      </c>
      <c r="BQ155" s="23" t="s">
        <v>69</v>
      </c>
      <c r="BR155" s="23"/>
      <c r="BS155" s="24"/>
      <c r="BT155" s="24"/>
      <c r="BU155" s="24"/>
      <c r="BW155" s="22" t="s">
        <v>64</v>
      </c>
      <c r="CE155" s="60">
        <f t="shared" si="691"/>
        <v>2.04</v>
      </c>
      <c r="CF155" s="61">
        <f t="shared" si="692"/>
        <v>-1.6668475935252694E-4</v>
      </c>
      <c r="CG155" s="62">
        <f t="shared" si="689"/>
        <v>-82.440063264437882</v>
      </c>
      <c r="CH155" s="63">
        <f t="shared" si="728"/>
        <v>-1.6668475935252694E-4</v>
      </c>
      <c r="CI155" s="11">
        <f t="shared" si="693"/>
        <v>-53.453617514317337</v>
      </c>
      <c r="CJ155" s="62">
        <f t="shared" si="831"/>
        <v>-0.93294162272654468</v>
      </c>
      <c r="CK155" s="138">
        <f t="shared" si="690"/>
        <v>-41.186414599969012</v>
      </c>
    </row>
    <row r="156" spans="2:89" ht="18.600000000000001" customHeight="1" thickBot="1">
      <c r="B156" s="21"/>
      <c r="D156" s="249" t="s">
        <v>103</v>
      </c>
      <c r="E156" s="250"/>
      <c r="F156" s="251" t="s">
        <v>104</v>
      </c>
      <c r="G156" s="252"/>
      <c r="H156" s="229"/>
      <c r="I156" s="253" t="s">
        <v>11</v>
      </c>
      <c r="J156" s="254"/>
      <c r="K156" s="255" t="s">
        <v>12</v>
      </c>
      <c r="L156" s="256"/>
      <c r="M156" s="24"/>
      <c r="N156" s="253" t="s">
        <v>105</v>
      </c>
      <c r="O156" s="254"/>
      <c r="P156" s="255" t="s">
        <v>106</v>
      </c>
      <c r="Q156" s="256"/>
      <c r="R156" s="24"/>
      <c r="S156" s="249" t="s">
        <v>107</v>
      </c>
      <c r="T156" s="250"/>
      <c r="U156" s="251" t="s">
        <v>108</v>
      </c>
      <c r="V156" s="252"/>
      <c r="W156" s="8"/>
      <c r="X156" s="253" t="s">
        <v>109</v>
      </c>
      <c r="Y156" s="254"/>
      <c r="Z156" s="255" t="s">
        <v>110</v>
      </c>
      <c r="AA156" s="256"/>
      <c r="AB156" s="8"/>
      <c r="AC156" s="253" t="s">
        <v>111</v>
      </c>
      <c r="AD156" s="254"/>
      <c r="AE156" s="255" t="s">
        <v>14</v>
      </c>
      <c r="AF156" s="256"/>
      <c r="AG156" s="8"/>
      <c r="AH156" s="253" t="s">
        <v>112</v>
      </c>
      <c r="AI156" s="254"/>
      <c r="AJ156" s="255" t="s">
        <v>113</v>
      </c>
      <c r="AK156" s="256"/>
      <c r="AL156" s="8"/>
      <c r="AM156" s="249" t="s">
        <v>114</v>
      </c>
      <c r="AN156" s="250"/>
      <c r="AO156" s="251" t="s">
        <v>115</v>
      </c>
      <c r="AP156" s="252"/>
      <c r="AQ156" s="24"/>
      <c r="AR156" s="253" t="s">
        <v>116</v>
      </c>
      <c r="AS156" s="254"/>
      <c r="AT156" s="255" t="s">
        <v>13</v>
      </c>
      <c r="AU156" s="256"/>
      <c r="AV156" s="4"/>
      <c r="AW156" s="253" t="s">
        <v>117</v>
      </c>
      <c r="AX156" s="254"/>
      <c r="AY156" s="255" t="s">
        <v>118</v>
      </c>
      <c r="AZ156" s="256"/>
      <c r="BA156" s="8"/>
      <c r="BB156" s="253" t="s">
        <v>119</v>
      </c>
      <c r="BC156" s="254"/>
      <c r="BD156" s="255" t="s">
        <v>120</v>
      </c>
      <c r="BE156" s="256"/>
      <c r="BF156" s="4"/>
      <c r="BG156" s="249" t="s">
        <v>121</v>
      </c>
      <c r="BH156" s="250"/>
      <c r="BI156" s="251" t="s">
        <v>122</v>
      </c>
      <c r="BJ156" s="252"/>
      <c r="BK156" s="4"/>
      <c r="BL156" s="253" t="s">
        <v>123</v>
      </c>
      <c r="BM156" s="254"/>
      <c r="BN156" s="255" t="s">
        <v>124</v>
      </c>
      <c r="BO156" s="256"/>
      <c r="BP156" s="4"/>
      <c r="BQ156" s="253" t="s">
        <v>125</v>
      </c>
      <c r="BR156" s="254"/>
      <c r="BS156" s="255" t="s">
        <v>126</v>
      </c>
      <c r="BT156" s="256"/>
      <c r="BU156" s="8"/>
      <c r="BV156" s="253" t="s">
        <v>127</v>
      </c>
      <c r="BW156" s="254"/>
      <c r="BX156" s="255" t="s">
        <v>128</v>
      </c>
      <c r="BY156" s="256"/>
      <c r="CA156" s="27" t="s">
        <v>15</v>
      </c>
      <c r="CC156" s="133" t="s">
        <v>70</v>
      </c>
      <c r="CE156" s="60">
        <f t="shared" si="691"/>
        <v>2.06</v>
      </c>
      <c r="CF156" s="61">
        <f t="shared" si="692"/>
        <v>-2.4507301541488172E-4</v>
      </c>
      <c r="CG156" s="62">
        <f t="shared" si="689"/>
        <v>-83.509135614724229</v>
      </c>
      <c r="CH156" s="63">
        <f t="shared" si="728"/>
        <v>-2.4507301541488172E-4</v>
      </c>
      <c r="CI156" s="11">
        <f t="shared" si="693"/>
        <v>-52.225916164660852</v>
      </c>
      <c r="CJ156" s="62">
        <f t="shared" si="831"/>
        <v>-0.91151419194386085</v>
      </c>
      <c r="CK156" s="138">
        <f t="shared" si="690"/>
        <v>-39.502612769104374</v>
      </c>
    </row>
    <row r="157" spans="2:89" ht="18.600000000000001" customHeight="1" thickTop="1" thickBot="1">
      <c r="B157" s="51">
        <v>0.46</v>
      </c>
      <c r="D157" s="29">
        <v>1</v>
      </c>
      <c r="E157" s="30">
        <v>0</v>
      </c>
      <c r="F157" s="31">
        <v>0</v>
      </c>
      <c r="G157" s="32">
        <f t="shared" ref="G157:G220" si="1240">-1/($E$8*$B157)</f>
        <v>-1.4330000000000001</v>
      </c>
      <c r="I157" s="29">
        <v>1</v>
      </c>
      <c r="J157" s="33">
        <v>0</v>
      </c>
      <c r="K157" s="31">
        <v>0</v>
      </c>
      <c r="L157" s="32">
        <v>0</v>
      </c>
      <c r="N157" s="29">
        <f t="shared" ref="N157" si="1241">D157*I157+F157*I160-E157*J157-G157*J160</f>
        <v>-13.046980990166483</v>
      </c>
      <c r="O157" s="33">
        <f t="shared" ref="O157" si="1242">(D157*J157+E157*I157+F157*J160+G157*I160)</f>
        <v>0</v>
      </c>
      <c r="P157" s="31">
        <f t="shared" ref="P157" si="1243">D157*K157+F157*K160-E157*L157-G157*L160</f>
        <v>0</v>
      </c>
      <c r="Q157" s="32">
        <f t="shared" ref="Q157" si="1244">(D157*L157+E157*K157+F157*L160+G157*K160)</f>
        <v>-1.4330000000000001</v>
      </c>
      <c r="S157" s="29">
        <v>1</v>
      </c>
      <c r="T157" s="30">
        <v>0</v>
      </c>
      <c r="U157" s="31">
        <v>0</v>
      </c>
      <c r="V157" s="32">
        <f t="shared" ref="V157:V220" si="1245">-1/($T$8*$B157)</f>
        <v>-2.7838478260869564</v>
      </c>
      <c r="X157" s="29">
        <f t="shared" ref="X157" si="1246">N157*S157+P157*S160-O157*T157-Q157*T160</f>
        <v>-13.046980990166483</v>
      </c>
      <c r="Y157" s="33">
        <f t="shared" ref="Y157" si="1247">(N157*T157+O157*S157+P157*T160+Q157*S160)</f>
        <v>0</v>
      </c>
      <c r="Z157" s="31">
        <f t="shared" ref="Z157" si="1248">N157*U157+P157*U160-O157*V157-Q157*V160</f>
        <v>0</v>
      </c>
      <c r="AA157" s="32">
        <f t="shared" ref="AA157" si="1249">(N157*V157+O157*U157+P157*V160+Q157*U160)</f>
        <v>34.887809666472812</v>
      </c>
      <c r="AB157" s="8"/>
      <c r="AC157" s="29">
        <v>1</v>
      </c>
      <c r="AD157" s="33">
        <v>0</v>
      </c>
      <c r="AE157" s="31">
        <v>0</v>
      </c>
      <c r="AF157" s="32">
        <v>0</v>
      </c>
      <c r="AH157" s="29">
        <f t="shared" ref="AH157" si="1250">X157*AC157+Z157*AC160-Y157*AD157-AA157*AD160</f>
        <v>-55.90016172568555</v>
      </c>
      <c r="AI157" s="33">
        <f t="shared" ref="AI157" si="1251">(X157*AD157+Y157*AC157+Z157*AD160+AA157*AC160)</f>
        <v>0</v>
      </c>
      <c r="AJ157" s="31">
        <f t="shared" ref="AJ157" si="1252">X157*AE157+Z157*AE160-Y157*AF157-AA157*AF160</f>
        <v>0</v>
      </c>
      <c r="AK157" s="32">
        <f t="shared" ref="AK157" si="1253">(X157*AF157+Y157*AE157+Z157*AF160+AA157*AE160)</f>
        <v>34.887809666472812</v>
      </c>
      <c r="AL157" s="8"/>
      <c r="AM157" s="29">
        <v>1</v>
      </c>
      <c r="AN157" s="30">
        <v>0</v>
      </c>
      <c r="AO157" s="31">
        <v>0</v>
      </c>
      <c r="AP157" s="32">
        <f t="shared" ref="AP157:AP220" si="1254">-1/($AN$8*$B157)</f>
        <v>-2.5174565217391303</v>
      </c>
      <c r="AR157" s="29">
        <f t="shared" ref="AR157" si="1255">AH157*AM157+AJ157*AM160-AI157*AN157-AK157*AN160</f>
        <v>-55.90016172568555</v>
      </c>
      <c r="AS157" s="33">
        <f t="shared" ref="AS157" si="1256">(AH157*AN157+AI157*AM157+AJ157*AN160+AK157*AM160)</f>
        <v>0</v>
      </c>
      <c r="AT157" s="31">
        <f t="shared" ref="AT157" si="1257">AH157*AO157+AJ157*AO160-AI157*AP157-AK157*AP160</f>
        <v>0</v>
      </c>
      <c r="AU157" s="32">
        <f t="shared" ref="AU157" si="1258">(AH157*AP157+AI157*AO157+AJ157*AP160+AK157*AO160)</f>
        <v>175.61403636907201</v>
      </c>
      <c r="AV157" s="8"/>
      <c r="AW157" s="29">
        <v>1</v>
      </c>
      <c r="AX157" s="33">
        <v>0</v>
      </c>
      <c r="AY157" s="31">
        <v>0</v>
      </c>
      <c r="AZ157" s="32">
        <v>0</v>
      </c>
      <c r="BB157" s="29">
        <f t="shared" ref="BB157" si="1259">AR157*AW157+AT157*AW160-AS157*AX157-AU157*AX160</f>
        <v>-396.73453475062502</v>
      </c>
      <c r="BC157" s="33">
        <f t="shared" ref="BC157" si="1260">(AR157*AX157+AS157*AW157+AT157*AX160+AU157*AW160)</f>
        <v>0</v>
      </c>
      <c r="BD157" s="31">
        <f t="shared" ref="BD157" si="1261">AR157*AY157+AT157*AY160-AS157*AZ157-AU157*AZ160</f>
        <v>0</v>
      </c>
      <c r="BE157" s="32">
        <f t="shared" ref="BE157" si="1262">(AR157*AZ157+AS157*AY157+AT157*AZ160+AU157*AY160)</f>
        <v>175.61403636907201</v>
      </c>
      <c r="BF157" s="8"/>
      <c r="BG157" s="29">
        <v>1</v>
      </c>
      <c r="BH157" s="30">
        <v>0</v>
      </c>
      <c r="BI157" s="31">
        <v>0</v>
      </c>
      <c r="BJ157" s="32">
        <f t="shared" ref="BJ157:BJ220" si="1263">-1/($BH$8*$B157)</f>
        <v>-0.88519565217391294</v>
      </c>
      <c r="BL157" s="29">
        <f t="shared" ref="BL157" si="1264">BB157*BG157+BD157*BG160-BC157*BH157-BE157*BH160</f>
        <v>-396.73453475062502</v>
      </c>
      <c r="BM157" s="33">
        <f t="shared" ref="BM157" si="1265">(BB157*BH157+BC157*BG157+BD157*BH160+BE157*BG160)</f>
        <v>0</v>
      </c>
      <c r="BN157" s="31">
        <f t="shared" ref="BN157" si="1266">BB157*BI157+BD157*BI160-BC157*BJ157-BE157*BJ160</f>
        <v>0</v>
      </c>
      <c r="BO157" s="32">
        <f t="shared" ref="BO157" si="1267">(BB157*BJ157+BC157*BI157+BD157*BJ160+BE157*BI160)</f>
        <v>526.80172159756546</v>
      </c>
      <c r="BP157" s="8"/>
      <c r="BQ157" s="34">
        <v>1</v>
      </c>
      <c r="BR157" s="35">
        <v>0</v>
      </c>
      <c r="BS157" s="11">
        <v>0</v>
      </c>
      <c r="BT157" s="36">
        <v>0</v>
      </c>
      <c r="BV157" s="29">
        <f t="shared" ref="BV157" si="1268">BL157*BQ157+BN157*BQ160-BM157*BR157-BO157*BR160</f>
        <v>-396.73453475062502</v>
      </c>
      <c r="BW157" s="33">
        <f t="shared" ref="BW157" si="1269">(BL157*BR157+BM157*BQ157+BN157*BR160+BO157*BQ160)</f>
        <v>526.80172159756546</v>
      </c>
      <c r="BX157" s="31">
        <f t="shared" ref="BX157" si="1270">BL157*BS157+BN157*BS160-BM157*BT157-BO157*BT160</f>
        <v>0</v>
      </c>
      <c r="BY157" s="32">
        <f t="shared" ref="BY157" si="1271">(BL157*BT157+BM157*BS157+BN157*BT160+BO157*BS160)</f>
        <v>526.80172159756546</v>
      </c>
      <c r="CA157" s="37">
        <f t="shared" ref="CA157" si="1272">20*LOG(((1+$BR$8)/$BR$8)/((BV157+BV160)^2+(BW157+BW160)^2)^0.5)</f>
        <v>-52.31461360867484</v>
      </c>
      <c r="CC157" s="134">
        <f t="shared" ref="CC157" si="1273">((BV157^2+BW157^2)^0.5)/((BV160^2+BW160^2)^0.5)</f>
        <v>1.3278486208495583</v>
      </c>
      <c r="CE157" s="60">
        <f t="shared" si="691"/>
        <v>2.08</v>
      </c>
      <c r="CF157" s="61">
        <f t="shared" si="692"/>
        <v>-3.3551701293796132E-4</v>
      </c>
      <c r="CG157" s="62">
        <f t="shared" si="689"/>
        <v>-84.553653938017447</v>
      </c>
      <c r="CH157" s="63">
        <f t="shared" si="728"/>
        <v>-3.3551701293796132E-4</v>
      </c>
      <c r="CI157" s="11">
        <f t="shared" si="693"/>
        <v>-51.041950482857558</v>
      </c>
      <c r="CJ157" s="62">
        <f t="shared" si="831"/>
        <v>-0.89085009256577385</v>
      </c>
      <c r="CK157" s="138">
        <f t="shared" si="690"/>
        <v>-38.130298093252598</v>
      </c>
    </row>
    <row r="158" spans="2:89" ht="18.600000000000001" customHeight="1" thickBot="1">
      <c r="D158" s="39"/>
      <c r="G158" s="40"/>
      <c r="I158" s="39"/>
      <c r="L158" s="40"/>
      <c r="N158" s="39"/>
      <c r="Q158" s="40"/>
      <c r="S158" s="39"/>
      <c r="V158" s="40"/>
      <c r="X158" s="39"/>
      <c r="AA158" s="40"/>
      <c r="AC158" s="39"/>
      <c r="AF158" s="40"/>
      <c r="AH158" s="39"/>
      <c r="AK158" s="40"/>
      <c r="AM158" s="39"/>
      <c r="AP158" s="40"/>
      <c r="AR158" s="39"/>
      <c r="AU158" s="40"/>
      <c r="AW158" s="39"/>
      <c r="AZ158" s="40"/>
      <c r="BB158" s="39"/>
      <c r="BE158" s="40"/>
      <c r="BG158" s="39"/>
      <c r="BJ158" s="40"/>
      <c r="BL158" s="39"/>
      <c r="BO158" s="40"/>
      <c r="BQ158" s="34"/>
      <c r="BR158" s="11"/>
      <c r="BS158" s="11"/>
      <c r="BT158" s="41"/>
      <c r="BV158" s="39"/>
      <c r="BY158" s="40"/>
      <c r="CC158" s="135"/>
      <c r="CE158" s="60">
        <f t="shared" si="691"/>
        <v>2.1</v>
      </c>
      <c r="CF158" s="61">
        <f t="shared" si="692"/>
        <v>-4.3674536200062131E-4</v>
      </c>
      <c r="CG158" s="62">
        <f t="shared" si="689"/>
        <v>-85.574492947674599</v>
      </c>
      <c r="CH158" s="63">
        <f t="shared" si="728"/>
        <v>-4.3674536200062131E-4</v>
      </c>
      <c r="CI158" s="11">
        <f t="shared" si="693"/>
        <v>-49.899595235841289</v>
      </c>
      <c r="CJ158" s="62">
        <f t="shared" si="831"/>
        <v>-0.87091223227790682</v>
      </c>
      <c r="CK158" s="138">
        <f t="shared" si="690"/>
        <v>-36.978616755627023</v>
      </c>
    </row>
    <row r="159" spans="2:89" ht="18.600000000000001" customHeight="1" thickBot="1">
      <c r="D159" s="258" t="s">
        <v>129</v>
      </c>
      <c r="E159" s="259"/>
      <c r="F159" s="260" t="s">
        <v>130</v>
      </c>
      <c r="G159" s="261"/>
      <c r="H159" s="229"/>
      <c r="I159" s="258" t="s">
        <v>131</v>
      </c>
      <c r="J159" s="259"/>
      <c r="K159" s="260" t="s">
        <v>132</v>
      </c>
      <c r="L159" s="261"/>
      <c r="N159" s="253" t="s">
        <v>133</v>
      </c>
      <c r="O159" s="254"/>
      <c r="P159" s="255" t="s">
        <v>134</v>
      </c>
      <c r="Q159" s="256"/>
      <c r="S159" s="258" t="s">
        <v>135</v>
      </c>
      <c r="T159" s="259"/>
      <c r="U159" s="260" t="s">
        <v>136</v>
      </c>
      <c r="V159" s="261"/>
      <c r="W159" s="8"/>
      <c r="X159" s="253" t="s">
        <v>137</v>
      </c>
      <c r="Y159" s="254"/>
      <c r="Z159" s="255" t="s">
        <v>138</v>
      </c>
      <c r="AA159" s="256"/>
      <c r="AB159" s="8"/>
      <c r="AC159" s="258" t="s">
        <v>139</v>
      </c>
      <c r="AD159" s="259"/>
      <c r="AE159" s="260" t="s">
        <v>140</v>
      </c>
      <c r="AF159" s="261"/>
      <c r="AG159" s="8"/>
      <c r="AH159" s="253" t="s">
        <v>141</v>
      </c>
      <c r="AI159" s="254"/>
      <c r="AJ159" s="255" t="s">
        <v>142</v>
      </c>
      <c r="AK159" s="256"/>
      <c r="AL159" s="8"/>
      <c r="AM159" s="258" t="s">
        <v>143</v>
      </c>
      <c r="AN159" s="259"/>
      <c r="AO159" s="260" t="s">
        <v>144</v>
      </c>
      <c r="AP159" s="261"/>
      <c r="AR159" s="253" t="s">
        <v>145</v>
      </c>
      <c r="AS159" s="254"/>
      <c r="AT159" s="255" t="s">
        <v>146</v>
      </c>
      <c r="AU159" s="256"/>
      <c r="AV159" s="4"/>
      <c r="AW159" s="258" t="s">
        <v>147</v>
      </c>
      <c r="AX159" s="259"/>
      <c r="AY159" s="260" t="s">
        <v>148</v>
      </c>
      <c r="AZ159" s="261"/>
      <c r="BA159" s="8"/>
      <c r="BB159" s="253" t="s">
        <v>149</v>
      </c>
      <c r="BC159" s="254"/>
      <c r="BD159" s="255" t="s">
        <v>150</v>
      </c>
      <c r="BE159" s="256"/>
      <c r="BF159" s="4"/>
      <c r="BG159" s="258" t="s">
        <v>151</v>
      </c>
      <c r="BH159" s="259"/>
      <c r="BI159" s="260" t="s">
        <v>152</v>
      </c>
      <c r="BJ159" s="261"/>
      <c r="BK159" s="4"/>
      <c r="BL159" s="253" t="s">
        <v>153</v>
      </c>
      <c r="BM159" s="254"/>
      <c r="BN159" s="255" t="s">
        <v>154</v>
      </c>
      <c r="BO159" s="256"/>
      <c r="BP159" s="4"/>
      <c r="BQ159" s="258" t="s">
        <v>155</v>
      </c>
      <c r="BR159" s="259"/>
      <c r="BS159" s="260" t="s">
        <v>156</v>
      </c>
      <c r="BT159" s="261"/>
      <c r="BU159" s="8"/>
      <c r="BV159" s="253" t="s">
        <v>157</v>
      </c>
      <c r="BW159" s="254"/>
      <c r="BX159" s="255" t="s">
        <v>158</v>
      </c>
      <c r="BY159" s="256"/>
      <c r="CA159" s="46" t="s">
        <v>16</v>
      </c>
      <c r="CC159" s="136" t="s">
        <v>71</v>
      </c>
      <c r="CE159" s="60">
        <f t="shared" si="691"/>
        <v>2.12</v>
      </c>
      <c r="CF159" s="61">
        <f t="shared" si="692"/>
        <v>-5.4755269424688457E-4</v>
      </c>
      <c r="CG159" s="62">
        <f t="shared" si="689"/>
        <v>-86.572484852391426</v>
      </c>
      <c r="CH159" s="63">
        <f t="shared" si="728"/>
        <v>-5.4755269424688457E-4</v>
      </c>
      <c r="CI159" s="11">
        <f t="shared" si="693"/>
        <v>-48.79685698657066</v>
      </c>
      <c r="CJ159" s="62">
        <f t="shared" si="831"/>
        <v>-0.85166581904045635</v>
      </c>
      <c r="CK159" s="138">
        <f t="shared" si="690"/>
        <v>-35.991580636615637</v>
      </c>
    </row>
    <row r="160" spans="2:89" ht="18.600000000000001" customHeight="1" thickTop="1" thickBot="1">
      <c r="D160" s="29">
        <v>0</v>
      </c>
      <c r="E160" s="33">
        <v>0</v>
      </c>
      <c r="F160" s="31">
        <v>1</v>
      </c>
      <c r="G160" s="32">
        <v>0</v>
      </c>
      <c r="I160" s="29">
        <v>0</v>
      </c>
      <c r="J160" s="33">
        <f t="shared" ref="J160" si="1274">IF(0=(1-$J$8*$K$8*$B157^2),10^14,$B157*$J$8/(1-$J$8*$K$8*$B157^2))</f>
        <v>-9.8024989463827517</v>
      </c>
      <c r="K160" s="31">
        <v>1</v>
      </c>
      <c r="L160" s="32">
        <v>0</v>
      </c>
      <c r="N160" s="29">
        <f t="shared" ref="N160" si="1275">D160*I157+F160*I160-E160*J157-G160*J160</f>
        <v>0</v>
      </c>
      <c r="O160" s="33">
        <f t="shared" ref="O160" si="1276">(D160*J157+E160*I157+F160*J160+G160*I160)</f>
        <v>-9.8024989463827517</v>
      </c>
      <c r="P160" s="31">
        <f t="shared" ref="P160" si="1277">D160*K157+F160*K160-E160*L157-G160*L160</f>
        <v>1</v>
      </c>
      <c r="Q160" s="32">
        <f t="shared" ref="Q160" si="1278">(D160*L157+E160*K157+F160*L160+G160*K160)</f>
        <v>0</v>
      </c>
      <c r="S160" s="29">
        <v>0</v>
      </c>
      <c r="T160" s="33">
        <v>0</v>
      </c>
      <c r="U160" s="31">
        <v>1</v>
      </c>
      <c r="V160" s="32">
        <v>0</v>
      </c>
      <c r="X160" s="29">
        <f t="shared" ref="X160" si="1279">N160*S157+P160*S160-O160*T157-Q160*T160</f>
        <v>0</v>
      </c>
      <c r="Y160" s="33">
        <f t="shared" ref="Y160" si="1280">(N160*T157+O160*S157+P160*T160+Q160*S160)</f>
        <v>-9.8024989463827517</v>
      </c>
      <c r="Z160" s="31">
        <f t="shared" ref="Z160" si="1281">N160*U157+P160*U160-O160*V157-Q160*V160</f>
        <v>-26.288665382107304</v>
      </c>
      <c r="AA160" s="32">
        <f t="shared" ref="AA160" si="1282">(N160*V157+O160*U157+P160*V160+Q160*U160)</f>
        <v>0</v>
      </c>
      <c r="AB160" s="8"/>
      <c r="AC160" s="29">
        <v>0</v>
      </c>
      <c r="AD160" s="33">
        <f t="shared" ref="AD160" si="1283">IF(0=(1-$AD$8*$AE$8*$B157^2),10^14,$B157*$AD$8/(1-$AD$8*$AE$8*$B157^2))</f>
        <v>1.2283138765429857</v>
      </c>
      <c r="AE160" s="31">
        <v>1</v>
      </c>
      <c r="AF160" s="32">
        <v>0</v>
      </c>
      <c r="AH160" s="29">
        <f t="shared" ref="AH160" si="1284">X160*AC157+Z160*AC160-Y160*AD157-AA160*AD160</f>
        <v>0</v>
      </c>
      <c r="AI160" s="33">
        <f t="shared" ref="AI160" si="1285">(X160*AD157+Y160*AC157+Z160*AD160+AA160*AC160)</f>
        <v>-42.093231431020371</v>
      </c>
      <c r="AJ160" s="31">
        <f t="shared" ref="AJ160" si="1286">X160*AE157+Z160*AE160-Y160*AF157-AA160*AF160</f>
        <v>-26.288665382107304</v>
      </c>
      <c r="AK160" s="32">
        <f t="shared" ref="AK160" si="1287">(X160*AF157+Y160*AE157+Z160*AF160+AA160*AE160)</f>
        <v>0</v>
      </c>
      <c r="AL160" s="8"/>
      <c r="AM160" s="29">
        <v>0</v>
      </c>
      <c r="AN160" s="33">
        <v>0</v>
      </c>
      <c r="AO160" s="31">
        <v>1</v>
      </c>
      <c r="AP160" s="32">
        <v>0</v>
      </c>
      <c r="AR160" s="29">
        <f t="shared" ref="AR160" si="1288">AH160*AM157+AJ160*AM160-AI160*AN157-AK160*AN160</f>
        <v>0</v>
      </c>
      <c r="AS160" s="33">
        <f t="shared" ref="AS160" si="1289">(AH160*AN157+AI160*AM157+AJ160*AN160+AK160*AM160)</f>
        <v>-42.093231431020371</v>
      </c>
      <c r="AT160" s="31">
        <f t="shared" ref="AT160" si="1290">AH160*AO157+AJ160*AO160-AI160*AP157-AK160*AP160</f>
        <v>-132.25654536920408</v>
      </c>
      <c r="AU160" s="32">
        <f t="shared" ref="AU160" si="1291">(AH160*AP157+AI160*AO157+AJ160*AP160+AK160*AO160)</f>
        <v>0</v>
      </c>
      <c r="AV160" s="8"/>
      <c r="AW160" s="29">
        <v>0</v>
      </c>
      <c r="AX160" s="33">
        <f t="shared" ref="AX160" si="1292">IF(0=(1-$AX$8*$AY$8*$B157^2),10^14,$B157*$AX$8/(1-$AX$8*$AY$8*$B157^2))</f>
        <v>1.9408150969700333</v>
      </c>
      <c r="AY160" s="31">
        <v>1</v>
      </c>
      <c r="AZ160" s="32">
        <v>0</v>
      </c>
      <c r="BB160" s="29">
        <f t="shared" ref="BB160" si="1293">AR160*AW157+AT160*AW160-AS160*AX157-AU160*AX160</f>
        <v>0</v>
      </c>
      <c r="BC160" s="33">
        <f t="shared" ref="BC160" si="1294">(AR160*AX157+AS160*AW157+AT160*AX160+AU160*AW160)</f>
        <v>-298.7787313566738</v>
      </c>
      <c r="BD160" s="31">
        <f t="shared" ref="BD160" si="1295">AR160*AY157+AT160*AY160-AS160*AZ157-AU160*AZ160</f>
        <v>-132.25654536920408</v>
      </c>
      <c r="BE160" s="32">
        <f t="shared" ref="BE160" si="1296">(AR160*AZ157+AS160*AY157+AT160*AZ160+AU160*AY160)</f>
        <v>0</v>
      </c>
      <c r="BF160" s="8"/>
      <c r="BG160" s="29">
        <v>0</v>
      </c>
      <c r="BH160" s="33">
        <v>0</v>
      </c>
      <c r="BI160" s="31">
        <v>1</v>
      </c>
      <c r="BJ160" s="32">
        <v>0</v>
      </c>
      <c r="BL160" s="29">
        <f t="shared" ref="BL160" si="1297">BB160*BG157+BD160*BG160-BC160*BH157-BE160*BH160</f>
        <v>0</v>
      </c>
      <c r="BM160" s="33">
        <f t="shared" ref="BM160" si="1298">(BB160*BH157+BC160*BG157+BD160*BH160+BE160*BG160)</f>
        <v>-298.7787313566738</v>
      </c>
      <c r="BN160" s="31">
        <f t="shared" ref="BN160" si="1299">BB160*BI157+BD160*BI160-BC160*BJ157-BE160*BJ160</f>
        <v>-396.73417932816926</v>
      </c>
      <c r="BO160" s="32">
        <f t="shared" ref="BO160" si="1300">(BB160*BJ157+BC160*BI157+BD160*BJ160+BE160*BI160)</f>
        <v>0</v>
      </c>
      <c r="BP160" s="8"/>
      <c r="BQ160" s="19">
        <f t="shared" ref="BQ160:BQ223" si="1301">1/$BR$8</f>
        <v>1</v>
      </c>
      <c r="BR160" s="47">
        <v>0</v>
      </c>
      <c r="BS160" s="48">
        <v>1</v>
      </c>
      <c r="BT160" s="49">
        <v>0</v>
      </c>
      <c r="BV160" s="29">
        <f t="shared" ref="BV160" si="1302">BL160*BQ157+BN160*BQ160-BM160*BR157-BO160*BR160</f>
        <v>-396.73417932816926</v>
      </c>
      <c r="BW160" s="33">
        <f t="shared" ref="BW160" si="1303">(BL160*BR157+BM160*BQ157+BN160*BR160+BO160*BQ160)</f>
        <v>-298.7787313566738</v>
      </c>
      <c r="BX160" s="31">
        <f t="shared" ref="BX160" si="1304">BL160*BS157+BN160*BS160-BM160*BT157-BO160*BT160</f>
        <v>-396.73417932816926</v>
      </c>
      <c r="BY160" s="32">
        <f t="shared" ref="BY160" si="1305">(BL160*BT157+BM160*BS157+BN160*BT160+BO160*BS160)</f>
        <v>0</v>
      </c>
      <c r="CA160" s="50">
        <f t="shared" ref="CA160" si="1306">(180/PI())*ATAN(-1*(BW157+BW160)/(BV157+BV160))</f>
        <v>16.03332246656699</v>
      </c>
      <c r="CC160" s="137">
        <f t="shared" ref="CC160" si="1307">20*LOG(((1-(10^(CA157/20)^2)*(1-((1-CC157)/(1+CC157))^2))^0.5))</f>
        <v>-2.4981774734884356E-5</v>
      </c>
      <c r="CE160" s="60">
        <f t="shared" si="691"/>
        <v>2.14</v>
      </c>
      <c r="CF160" s="61">
        <f t="shared" si="692"/>
        <v>-6.6680116935525005E-4</v>
      </c>
      <c r="CG160" s="62">
        <f t="shared" si="689"/>
        <v>-87.54842199212284</v>
      </c>
      <c r="CH160" s="63">
        <f t="shared" si="728"/>
        <v>-6.6680116935525005E-4</v>
      </c>
      <c r="CI160" s="11">
        <f t="shared" si="693"/>
        <v>-47.731864025887873</v>
      </c>
      <c r="CJ160" s="62">
        <f t="shared" si="831"/>
        <v>-0.83307818536597922</v>
      </c>
      <c r="CK160" s="138">
        <f t="shared" si="690"/>
        <v>-35.132208977199561</v>
      </c>
    </row>
    <row r="161" spans="2:89" ht="18.600000000000001" customHeight="1">
      <c r="CC161" s="42"/>
      <c r="CE161" s="60">
        <f t="shared" si="691"/>
        <v>2.16</v>
      </c>
      <c r="CF161" s="61">
        <f t="shared" si="692"/>
        <v>-7.9342093156660248E-4</v>
      </c>
      <c r="CG161" s="62">
        <f t="shared" ref="CG161:CG224" si="1308">INDEX(CA:CA,(ROW()-32)*7+27)</f>
        <v>-88.503059272640598</v>
      </c>
      <c r="CH161" s="63">
        <f t="shared" si="728"/>
        <v>-7.9342093156660248E-4</v>
      </c>
      <c r="CI161" s="11">
        <f t="shared" si="693"/>
        <v>-46.702857231048924</v>
      </c>
      <c r="CJ161" s="62">
        <f t="shared" si="831"/>
        <v>-0.81511862877064578</v>
      </c>
      <c r="CK161" s="138">
        <f t="shared" ref="CK161:CK224" si="1309">INDEX(CC:CC,(ROW()-32)*7+27)</f>
        <v>-34.374775224951229</v>
      </c>
    </row>
    <row r="162" spans="2:89" ht="18.600000000000001" customHeight="1" thickBot="1">
      <c r="E162" s="22" t="s">
        <v>4</v>
      </c>
      <c r="J162" s="22" t="s">
        <v>5</v>
      </c>
      <c r="O162" s="22" t="s">
        <v>6</v>
      </c>
      <c r="T162" s="22" t="s">
        <v>7</v>
      </c>
      <c r="Y162" s="22" t="s">
        <v>8</v>
      </c>
      <c r="AD162" s="22" t="s">
        <v>65</v>
      </c>
      <c r="AI162" s="22" t="s">
        <v>9</v>
      </c>
      <c r="AN162" s="22" t="s">
        <v>66</v>
      </c>
      <c r="AS162" s="22" t="s">
        <v>51</v>
      </c>
      <c r="AX162" s="22" t="s">
        <v>67</v>
      </c>
      <c r="BC162" s="22" t="s">
        <v>52</v>
      </c>
      <c r="BH162" s="22" t="s">
        <v>68</v>
      </c>
      <c r="BM162" s="22" t="s">
        <v>63</v>
      </c>
      <c r="BQ162" s="23" t="s">
        <v>69</v>
      </c>
      <c r="BR162" s="23"/>
      <c r="BS162" s="24"/>
      <c r="BT162" s="24"/>
      <c r="BU162" s="24"/>
      <c r="BW162" s="22" t="s">
        <v>64</v>
      </c>
      <c r="CE162" s="60">
        <f t="shared" ref="CE162:CE225" si="1310">INDEX(B:B,(ROW()-32)*7+24)</f>
        <v>2.1800000000000002</v>
      </c>
      <c r="CF162" s="61">
        <f t="shared" ref="CF162:CF225" si="1311">INDEX(CA:CA,(ROW()-32)*7+24)</f>
        <v>-9.2640971865059476E-4</v>
      </c>
      <c r="CG162" s="62">
        <f t="shared" si="1308"/>
        <v>-89.437116417261578</v>
      </c>
      <c r="CH162" s="63">
        <f t="shared" ref="CH162:CH225" si="1312">CF162</f>
        <v>-9.2640971865059476E-4</v>
      </c>
      <c r="CI162" s="11">
        <f t="shared" si="693"/>
        <v>8954.2918182496051</v>
      </c>
      <c r="CJ162" s="62">
        <f t="shared" si="831"/>
        <v>-0.79804426638620485</v>
      </c>
      <c r="CK162" s="138">
        <f t="shared" si="1309"/>
        <v>-33.70064563314336</v>
      </c>
    </row>
    <row r="163" spans="2:89" ht="18.600000000000001" customHeight="1" thickBot="1">
      <c r="B163" s="21"/>
      <c r="D163" s="249" t="s">
        <v>103</v>
      </c>
      <c r="E163" s="250"/>
      <c r="F163" s="251" t="s">
        <v>104</v>
      </c>
      <c r="G163" s="252"/>
      <c r="H163" s="229"/>
      <c r="I163" s="253" t="s">
        <v>11</v>
      </c>
      <c r="J163" s="254"/>
      <c r="K163" s="255" t="s">
        <v>12</v>
      </c>
      <c r="L163" s="256"/>
      <c r="M163" s="24"/>
      <c r="N163" s="253" t="s">
        <v>105</v>
      </c>
      <c r="O163" s="254"/>
      <c r="P163" s="255" t="s">
        <v>106</v>
      </c>
      <c r="Q163" s="256"/>
      <c r="R163" s="24"/>
      <c r="S163" s="249" t="s">
        <v>107</v>
      </c>
      <c r="T163" s="250"/>
      <c r="U163" s="251" t="s">
        <v>108</v>
      </c>
      <c r="V163" s="252"/>
      <c r="W163" s="8"/>
      <c r="X163" s="253" t="s">
        <v>109</v>
      </c>
      <c r="Y163" s="254"/>
      <c r="Z163" s="255" t="s">
        <v>110</v>
      </c>
      <c r="AA163" s="256"/>
      <c r="AB163" s="8"/>
      <c r="AC163" s="253" t="s">
        <v>111</v>
      </c>
      <c r="AD163" s="254"/>
      <c r="AE163" s="255" t="s">
        <v>14</v>
      </c>
      <c r="AF163" s="256"/>
      <c r="AG163" s="8"/>
      <c r="AH163" s="253" t="s">
        <v>112</v>
      </c>
      <c r="AI163" s="254"/>
      <c r="AJ163" s="255" t="s">
        <v>113</v>
      </c>
      <c r="AK163" s="256"/>
      <c r="AL163" s="8"/>
      <c r="AM163" s="249" t="s">
        <v>114</v>
      </c>
      <c r="AN163" s="250"/>
      <c r="AO163" s="251" t="s">
        <v>115</v>
      </c>
      <c r="AP163" s="252"/>
      <c r="AQ163" s="24"/>
      <c r="AR163" s="253" t="s">
        <v>116</v>
      </c>
      <c r="AS163" s="254"/>
      <c r="AT163" s="255" t="s">
        <v>13</v>
      </c>
      <c r="AU163" s="256"/>
      <c r="AV163" s="4"/>
      <c r="AW163" s="253" t="s">
        <v>117</v>
      </c>
      <c r="AX163" s="254"/>
      <c r="AY163" s="255" t="s">
        <v>118</v>
      </c>
      <c r="AZ163" s="256"/>
      <c r="BA163" s="8"/>
      <c r="BB163" s="253" t="s">
        <v>119</v>
      </c>
      <c r="BC163" s="254"/>
      <c r="BD163" s="255" t="s">
        <v>120</v>
      </c>
      <c r="BE163" s="256"/>
      <c r="BF163" s="4"/>
      <c r="BG163" s="249" t="s">
        <v>121</v>
      </c>
      <c r="BH163" s="250"/>
      <c r="BI163" s="251" t="s">
        <v>122</v>
      </c>
      <c r="BJ163" s="252"/>
      <c r="BK163" s="4"/>
      <c r="BL163" s="253" t="s">
        <v>123</v>
      </c>
      <c r="BM163" s="254"/>
      <c r="BN163" s="255" t="s">
        <v>124</v>
      </c>
      <c r="BO163" s="256"/>
      <c r="BP163" s="4"/>
      <c r="BQ163" s="253" t="s">
        <v>125</v>
      </c>
      <c r="BR163" s="254"/>
      <c r="BS163" s="255" t="s">
        <v>126</v>
      </c>
      <c r="BT163" s="256"/>
      <c r="BU163" s="8"/>
      <c r="BV163" s="253" t="s">
        <v>127</v>
      </c>
      <c r="BW163" s="254"/>
      <c r="BX163" s="255" t="s">
        <v>128</v>
      </c>
      <c r="BY163" s="256"/>
      <c r="CA163" s="27" t="s">
        <v>15</v>
      </c>
      <c r="CC163" s="133" t="s">
        <v>70</v>
      </c>
      <c r="CE163" s="60">
        <f t="shared" si="1310"/>
        <v>2.2000000000000002</v>
      </c>
      <c r="CF163" s="61">
        <f t="shared" si="1311"/>
        <v>-1.0648317954014379E-3</v>
      </c>
      <c r="CG163" s="62">
        <f t="shared" si="1308"/>
        <v>89.648719947730697</v>
      </c>
      <c r="CH163" s="63">
        <f t="shared" si="1312"/>
        <v>-1.0648317954014379E-3</v>
      </c>
      <c r="CI163" s="11">
        <f t="shared" ref="CI163:CI226" si="1313">(CG164-CG163)/(CE164-CE163)</f>
        <v>-44.746279426038129</v>
      </c>
      <c r="CJ163" s="62">
        <f t="shared" si="831"/>
        <v>-0.7809699040017638</v>
      </c>
      <c r="CK163" s="138">
        <f t="shared" si="1309"/>
        <v>-33.095880950071432</v>
      </c>
    </row>
    <row r="164" spans="2:89" ht="18.600000000000001" customHeight="1" thickTop="1" thickBot="1">
      <c r="B164" s="51">
        <v>0.48</v>
      </c>
      <c r="D164" s="29">
        <v>1</v>
      </c>
      <c r="E164" s="30">
        <v>0</v>
      </c>
      <c r="F164" s="31">
        <v>0</v>
      </c>
      <c r="G164" s="32">
        <f t="shared" ref="G164:G227" si="1314">-1/($E$8*$B164)</f>
        <v>-1.3732916666666668</v>
      </c>
      <c r="I164" s="29">
        <v>1</v>
      </c>
      <c r="J164" s="33">
        <v>0</v>
      </c>
      <c r="K164" s="31">
        <v>0</v>
      </c>
      <c r="L164" s="32">
        <v>0</v>
      </c>
      <c r="N164" s="29">
        <f t="shared" ref="N164" si="1315">D164*I164+F164*I167-E164*J164-G164*J167</f>
        <v>-9.596808078957805</v>
      </c>
      <c r="O164" s="33">
        <f t="shared" ref="O164" si="1316">(D164*J164+E164*I164+F164*J167+G164*I167)</f>
        <v>0</v>
      </c>
      <c r="P164" s="31">
        <f t="shared" ref="P164" si="1317">D164*K164+F164*K167-E164*L164-G164*L167</f>
        <v>0</v>
      </c>
      <c r="Q164" s="32">
        <f t="shared" ref="Q164" si="1318">(D164*L164+E164*K164+F164*L167+G164*K167)</f>
        <v>-1.3732916666666668</v>
      </c>
      <c r="S164" s="29">
        <v>1</v>
      </c>
      <c r="T164" s="30">
        <v>0</v>
      </c>
      <c r="U164" s="31">
        <v>0</v>
      </c>
      <c r="V164" s="32">
        <f t="shared" ref="V164:V227" si="1319">-1/($T$8*$B164)</f>
        <v>-2.6678541666666669</v>
      </c>
      <c r="X164" s="29">
        <f t="shared" ref="X164" si="1320">N164*S164+P164*S167-O164*T164-Q164*T167</f>
        <v>-9.596808078957805</v>
      </c>
      <c r="Y164" s="33">
        <f t="shared" ref="Y164" si="1321">(N164*T164+O164*S164+P164*T167+Q164*S167)</f>
        <v>0</v>
      </c>
      <c r="Z164" s="31">
        <f t="shared" ref="Z164" si="1322">N164*U164+P164*U167-O164*V164-Q164*V167</f>
        <v>0</v>
      </c>
      <c r="AA164" s="32">
        <f t="shared" ref="AA164" si="1323">(N164*V164+O164*U164+P164*V167+Q164*U167)</f>
        <v>24.229592753481246</v>
      </c>
      <c r="AB164" s="8"/>
      <c r="AC164" s="29">
        <v>1</v>
      </c>
      <c r="AD164" s="33">
        <v>0</v>
      </c>
      <c r="AE164" s="31">
        <v>0</v>
      </c>
      <c r="AF164" s="32">
        <v>0</v>
      </c>
      <c r="AH164" s="29">
        <f t="shared" ref="AH164" si="1324">X164*AC164+Z164*AC167-Y164*AD164-AA164*AD167</f>
        <v>-42.380647796146683</v>
      </c>
      <c r="AI164" s="33">
        <f t="shared" ref="AI164" si="1325">(X164*AD164+Y164*AC164+Z164*AD167+AA164*AC167)</f>
        <v>0</v>
      </c>
      <c r="AJ164" s="31">
        <f t="shared" ref="AJ164" si="1326">X164*AE164+Z164*AE167-Y164*AF164-AA164*AF167</f>
        <v>0</v>
      </c>
      <c r="AK164" s="32">
        <f t="shared" ref="AK164" si="1327">(X164*AF164+Y164*AE164+Z164*AF167+AA164*AE167)</f>
        <v>24.229592753481246</v>
      </c>
      <c r="AL164" s="8"/>
      <c r="AM164" s="29">
        <v>1</v>
      </c>
      <c r="AN164" s="30">
        <v>0</v>
      </c>
      <c r="AO164" s="31">
        <v>0</v>
      </c>
      <c r="AP164" s="32">
        <f t="shared" ref="AP164:AP227" si="1328">-1/($AN$8*$B164)</f>
        <v>-2.4125624999999999</v>
      </c>
      <c r="AR164" s="29">
        <f t="shared" ref="AR164" si="1329">AH164*AM164+AJ164*AM167-AI164*AN164-AK164*AN167</f>
        <v>-42.380647796146683</v>
      </c>
      <c r="AS164" s="33">
        <f t="shared" ref="AS164" si="1330">(AH164*AN164+AI164*AM164+AJ164*AN167+AK164*AM167)</f>
        <v>0</v>
      </c>
      <c r="AT164" s="31">
        <f t="shared" ref="AT164" si="1331">AH164*AO164+AJ164*AO167-AI164*AP164-AK164*AP167</f>
        <v>0</v>
      </c>
      <c r="AU164" s="32">
        <f t="shared" ref="AU164" si="1332">(AH164*AP164+AI164*AO164+AJ164*AP167+AK164*AO167)</f>
        <v>126.47555435217237</v>
      </c>
      <c r="AV164" s="8"/>
      <c r="AW164" s="29">
        <v>1</v>
      </c>
      <c r="AX164" s="33">
        <v>0</v>
      </c>
      <c r="AY164" s="31">
        <v>0</v>
      </c>
      <c r="AZ164" s="32">
        <v>0</v>
      </c>
      <c r="BB164" s="29">
        <f t="shared" ref="BB164" si="1333">AR164*AW164+AT164*AW167-AS164*AX164-AU164*AX167</f>
        <v>-324.29773756032222</v>
      </c>
      <c r="BC164" s="33">
        <f t="shared" ref="BC164" si="1334">(AR164*AX164+AS164*AW164+AT164*AX167+AU164*AW167)</f>
        <v>0</v>
      </c>
      <c r="BD164" s="31">
        <f t="shared" ref="BD164" si="1335">AR164*AY164+AT164*AY167-AS164*AZ164-AU164*AZ167</f>
        <v>0</v>
      </c>
      <c r="BE164" s="32">
        <f t="shared" ref="BE164" si="1336">(AR164*AZ164+AS164*AY164+AT164*AZ167+AU164*AY167)</f>
        <v>126.47555435217237</v>
      </c>
      <c r="BF164" s="8"/>
      <c r="BG164" s="29">
        <v>1</v>
      </c>
      <c r="BH164" s="30">
        <v>0</v>
      </c>
      <c r="BI164" s="31">
        <v>0</v>
      </c>
      <c r="BJ164" s="32">
        <f t="shared" ref="BJ164:BJ227" si="1337">-1/($BH$8*$B164)</f>
        <v>-0.84831249999999991</v>
      </c>
      <c r="BL164" s="29">
        <f t="shared" ref="BL164" si="1338">BB164*BG164+BD164*BG167-BC164*BH164-BE164*BH167</f>
        <v>-324.29773756032222</v>
      </c>
      <c r="BM164" s="33">
        <f t="shared" ref="BM164" si="1339">(BB164*BH164+BC164*BG164+BD164*BH167+BE164*BG167)</f>
        <v>0</v>
      </c>
      <c r="BN164" s="31">
        <f t="shared" ref="BN164" si="1340">BB164*BI164+BD164*BI167-BC164*BJ164-BE164*BJ167</f>
        <v>0</v>
      </c>
      <c r="BO164" s="32">
        <f t="shared" ref="BO164" si="1341">(BB164*BJ164+BC164*BI164+BD164*BJ167+BE164*BI167)</f>
        <v>401.58137884631316</v>
      </c>
      <c r="BP164" s="8"/>
      <c r="BQ164" s="34">
        <v>1</v>
      </c>
      <c r="BR164" s="35">
        <v>0</v>
      </c>
      <c r="BS164" s="11">
        <v>0</v>
      </c>
      <c r="BT164" s="36">
        <v>0</v>
      </c>
      <c r="BV164" s="29">
        <f t="shared" ref="BV164" si="1342">BL164*BQ164+BN164*BQ167-BM164*BR164-BO164*BR167</f>
        <v>-324.29773756032222</v>
      </c>
      <c r="BW164" s="33">
        <f t="shared" ref="BW164" si="1343">(BL164*BR164+BM164*BQ164+BN164*BR167+BO164*BQ167)</f>
        <v>401.58137884631316</v>
      </c>
      <c r="BX164" s="31">
        <f t="shared" ref="BX164" si="1344">BL164*BS164+BN164*BS167-BM164*BT164-BO164*BT167</f>
        <v>0</v>
      </c>
      <c r="BY164" s="32">
        <f t="shared" ref="BY164" si="1345">(BL164*BT164+BM164*BS164+BN164*BT167+BO164*BS167)</f>
        <v>401.58137884631316</v>
      </c>
      <c r="CA164" s="37">
        <f t="shared" ref="CA164" si="1346">20*LOG(((1+$BR$8)/$BR$8)/((BV164+BV167)^2+(BW164+BW167)^2)^0.5)</f>
        <v>-50.415811382602342</v>
      </c>
      <c r="CC164" s="134">
        <f t="shared" ref="CC164" si="1347">((BV164^2+BW164^2)^0.5)/((BV167^2+BW167^2)^0.5)</f>
        <v>1.2383164068877404</v>
      </c>
      <c r="CE164" s="60">
        <f t="shared" si="1310"/>
        <v>2.2200000000000002</v>
      </c>
      <c r="CF164" s="61">
        <f t="shared" si="1311"/>
        <v>-1.2078163572824166E-3</v>
      </c>
      <c r="CG164" s="62">
        <f t="shared" si="1308"/>
        <v>88.753794359209934</v>
      </c>
      <c r="CH164" s="63">
        <f t="shared" si="1312"/>
        <v>-1.2078163572824166E-3</v>
      </c>
      <c r="CI164" s="11">
        <f t="shared" si="1313"/>
        <v>-43.815681877514088</v>
      </c>
      <c r="CJ164" s="62">
        <f t="shared" si="831"/>
        <v>-0.76472791276903151</v>
      </c>
      <c r="CK164" s="138">
        <f t="shared" si="1309"/>
        <v>-32.549774285028043</v>
      </c>
    </row>
    <row r="165" spans="2:89" ht="18.600000000000001" customHeight="1" thickBot="1">
      <c r="D165" s="39"/>
      <c r="G165" s="40"/>
      <c r="I165" s="39"/>
      <c r="L165" s="40"/>
      <c r="N165" s="39"/>
      <c r="Q165" s="40"/>
      <c r="S165" s="39"/>
      <c r="V165" s="40"/>
      <c r="X165" s="39"/>
      <c r="AA165" s="40"/>
      <c r="AC165" s="39"/>
      <c r="AF165" s="40"/>
      <c r="AH165" s="39"/>
      <c r="AK165" s="40"/>
      <c r="AM165" s="39"/>
      <c r="AP165" s="40"/>
      <c r="AR165" s="39"/>
      <c r="AU165" s="40"/>
      <c r="AW165" s="39"/>
      <c r="AZ165" s="40"/>
      <c r="BB165" s="39"/>
      <c r="BE165" s="40"/>
      <c r="BG165" s="39"/>
      <c r="BJ165" s="40"/>
      <c r="BL165" s="39"/>
      <c r="BO165" s="40"/>
      <c r="BQ165" s="34"/>
      <c r="BR165" s="11"/>
      <c r="BS165" s="11"/>
      <c r="BT165" s="41"/>
      <c r="BV165" s="39"/>
      <c r="BY165" s="40"/>
      <c r="CC165" s="135"/>
      <c r="CE165" s="60">
        <f t="shared" si="1310"/>
        <v>2.2400000000000002</v>
      </c>
      <c r="CF165" s="61">
        <f t="shared" si="1311"/>
        <v>-1.3545555269314597E-3</v>
      </c>
      <c r="CG165" s="62">
        <f t="shared" si="1308"/>
        <v>87.877480721659651</v>
      </c>
      <c r="CH165" s="63">
        <f t="shared" si="1312"/>
        <v>-1.3545555269314597E-3</v>
      </c>
      <c r="CI165" s="11">
        <f t="shared" si="1313"/>
        <v>-42.915004178162015</v>
      </c>
      <c r="CJ165" s="62">
        <f t="shared" si="831"/>
        <v>-0.74900812141605033</v>
      </c>
      <c r="CK165" s="138">
        <f t="shared" si="1309"/>
        <v>-32.05391810006725</v>
      </c>
    </row>
    <row r="166" spans="2:89" ht="18.600000000000001" customHeight="1" thickBot="1">
      <c r="D166" s="258" t="s">
        <v>129</v>
      </c>
      <c r="E166" s="259"/>
      <c r="F166" s="260" t="s">
        <v>130</v>
      </c>
      <c r="G166" s="261"/>
      <c r="H166" s="229"/>
      <c r="I166" s="258" t="s">
        <v>131</v>
      </c>
      <c r="J166" s="259"/>
      <c r="K166" s="260" t="s">
        <v>132</v>
      </c>
      <c r="L166" s="261"/>
      <c r="N166" s="253" t="s">
        <v>133</v>
      </c>
      <c r="O166" s="254"/>
      <c r="P166" s="255" t="s">
        <v>134</v>
      </c>
      <c r="Q166" s="256"/>
      <c r="S166" s="258" t="s">
        <v>135</v>
      </c>
      <c r="T166" s="259"/>
      <c r="U166" s="260" t="s">
        <v>136</v>
      </c>
      <c r="V166" s="261"/>
      <c r="W166" s="8"/>
      <c r="X166" s="253" t="s">
        <v>137</v>
      </c>
      <c r="Y166" s="254"/>
      <c r="Z166" s="255" t="s">
        <v>138</v>
      </c>
      <c r="AA166" s="256"/>
      <c r="AB166" s="8"/>
      <c r="AC166" s="258" t="s">
        <v>139</v>
      </c>
      <c r="AD166" s="259"/>
      <c r="AE166" s="260" t="s">
        <v>140</v>
      </c>
      <c r="AF166" s="261"/>
      <c r="AG166" s="8"/>
      <c r="AH166" s="253" t="s">
        <v>141</v>
      </c>
      <c r="AI166" s="254"/>
      <c r="AJ166" s="255" t="s">
        <v>142</v>
      </c>
      <c r="AK166" s="256"/>
      <c r="AL166" s="8"/>
      <c r="AM166" s="258" t="s">
        <v>143</v>
      </c>
      <c r="AN166" s="259"/>
      <c r="AO166" s="260" t="s">
        <v>144</v>
      </c>
      <c r="AP166" s="261"/>
      <c r="AR166" s="253" t="s">
        <v>145</v>
      </c>
      <c r="AS166" s="254"/>
      <c r="AT166" s="255" t="s">
        <v>146</v>
      </c>
      <c r="AU166" s="256"/>
      <c r="AV166" s="4"/>
      <c r="AW166" s="258" t="s">
        <v>147</v>
      </c>
      <c r="AX166" s="259"/>
      <c r="AY166" s="260" t="s">
        <v>148</v>
      </c>
      <c r="AZ166" s="261"/>
      <c r="BA166" s="8"/>
      <c r="BB166" s="253" t="s">
        <v>149</v>
      </c>
      <c r="BC166" s="254"/>
      <c r="BD166" s="255" t="s">
        <v>150</v>
      </c>
      <c r="BE166" s="256"/>
      <c r="BF166" s="4"/>
      <c r="BG166" s="258" t="s">
        <v>151</v>
      </c>
      <c r="BH166" s="259"/>
      <c r="BI166" s="260" t="s">
        <v>152</v>
      </c>
      <c r="BJ166" s="261"/>
      <c r="BK166" s="4"/>
      <c r="BL166" s="253" t="s">
        <v>153</v>
      </c>
      <c r="BM166" s="254"/>
      <c r="BN166" s="255" t="s">
        <v>154</v>
      </c>
      <c r="BO166" s="256"/>
      <c r="BP166" s="4"/>
      <c r="BQ166" s="258" t="s">
        <v>155</v>
      </c>
      <c r="BR166" s="259"/>
      <c r="BS166" s="260" t="s">
        <v>156</v>
      </c>
      <c r="BT166" s="261"/>
      <c r="BU166" s="8"/>
      <c r="BV166" s="253" t="s">
        <v>157</v>
      </c>
      <c r="BW166" s="254"/>
      <c r="BX166" s="255" t="s">
        <v>158</v>
      </c>
      <c r="BY166" s="256"/>
      <c r="CA166" s="46" t="s">
        <v>16</v>
      </c>
      <c r="CC166" s="136" t="s">
        <v>71</v>
      </c>
      <c r="CE166" s="60">
        <f t="shared" si="1310"/>
        <v>2.2599999999999998</v>
      </c>
      <c r="CF166" s="61">
        <f t="shared" si="1311"/>
        <v>-1.5043020463440871E-3</v>
      </c>
      <c r="CG166" s="62">
        <f t="shared" si="1308"/>
        <v>87.019180638096429</v>
      </c>
      <c r="CH166" s="63">
        <f t="shared" si="1312"/>
        <v>-1.5043020463440871E-3</v>
      </c>
      <c r="CI166" s="11">
        <f t="shared" si="1313"/>
        <v>-42.042939064662441</v>
      </c>
      <c r="CJ166" s="62">
        <f t="shared" si="831"/>
        <v>-0.73378771389370467</v>
      </c>
      <c r="CK166" s="138">
        <f t="shared" si="1309"/>
        <v>-31.601585892403349</v>
      </c>
    </row>
    <row r="167" spans="2:89" ht="18.600000000000001" customHeight="1" thickTop="1" thickBot="1">
      <c r="D167" s="29">
        <v>0</v>
      </c>
      <c r="E167" s="33">
        <v>0</v>
      </c>
      <c r="F167" s="31">
        <v>1</v>
      </c>
      <c r="G167" s="32">
        <v>0</v>
      </c>
      <c r="I167" s="29">
        <v>0</v>
      </c>
      <c r="J167" s="33">
        <f t="shared" ref="J167" si="1348">IF(0=(1-$J$8*$K$8*$B164^2),10^14,$B164*$J$8/(1-$J$8*$K$8*$B164^2))</f>
        <v>-7.7163565003485335</v>
      </c>
      <c r="K167" s="31">
        <v>1</v>
      </c>
      <c r="L167" s="32">
        <v>0</v>
      </c>
      <c r="N167" s="29">
        <f t="shared" ref="N167" si="1349">D167*I164+F167*I167-E167*J164-G167*J167</f>
        <v>0</v>
      </c>
      <c r="O167" s="33">
        <f t="shared" ref="O167" si="1350">(D167*J164+E167*I164+F167*J167+G167*I167)</f>
        <v>-7.7163565003485335</v>
      </c>
      <c r="P167" s="31">
        <f t="shared" ref="P167" si="1351">D167*K164+F167*K167-E167*L164-G167*L167</f>
        <v>1</v>
      </c>
      <c r="Q167" s="32">
        <f t="shared" ref="Q167" si="1352">(D167*L164+E167*K164+F167*L167+G167*K167)</f>
        <v>0</v>
      </c>
      <c r="S167" s="29">
        <v>0</v>
      </c>
      <c r="T167" s="33">
        <v>0</v>
      </c>
      <c r="U167" s="31">
        <v>1</v>
      </c>
      <c r="V167" s="32">
        <v>0</v>
      </c>
      <c r="X167" s="29">
        <f t="shared" ref="X167" si="1353">N167*S164+P167*S167-O167*T164-Q167*T167</f>
        <v>0</v>
      </c>
      <c r="Y167" s="33">
        <f t="shared" ref="Y167" si="1354">(N167*T164+O167*S164+P167*T167+Q167*S167)</f>
        <v>-7.7163565003485335</v>
      </c>
      <c r="Z167" s="31">
        <f t="shared" ref="Z167" si="1355">N167*U164+P167*U167-O167*V164-Q167*V167</f>
        <v>-19.586113840940254</v>
      </c>
      <c r="AA167" s="32">
        <f t="shared" ref="AA167" si="1356">(N167*V164+O167*U164+P167*V167+Q167*U167)</f>
        <v>0</v>
      </c>
      <c r="AB167" s="8"/>
      <c r="AC167" s="29">
        <v>0</v>
      </c>
      <c r="AD167" s="33">
        <f t="shared" ref="AD167" si="1357">IF(0=(1-$AD$8*$AE$8*$B164^2),10^14,$B164*$AD$8/(1-$AD$8*$AE$8*$B164^2))</f>
        <v>1.353049556001249</v>
      </c>
      <c r="AE167" s="31">
        <v>1</v>
      </c>
      <c r="AF167" s="32">
        <v>0</v>
      </c>
      <c r="AH167" s="29">
        <f t="shared" ref="AH167" si="1358">X167*AC164+Z167*AC167-Y167*AD164-AA167*AD167</f>
        <v>0</v>
      </c>
      <c r="AI167" s="33">
        <f t="shared" ref="AI167" si="1359">(X167*AD164+Y167*AC164+Z167*AD167+AA167*AC167)</f>
        <v>-34.217339136622662</v>
      </c>
      <c r="AJ167" s="31">
        <f t="shared" ref="AJ167" si="1360">X167*AE164+Z167*AE167-Y167*AF164-AA167*AF167</f>
        <v>-19.586113840940254</v>
      </c>
      <c r="AK167" s="32">
        <f t="shared" ref="AK167" si="1361">(X167*AF164+Y167*AE164+Z167*AF167+AA167*AE167)</f>
        <v>0</v>
      </c>
      <c r="AL167" s="8"/>
      <c r="AM167" s="29">
        <v>0</v>
      </c>
      <c r="AN167" s="33">
        <v>0</v>
      </c>
      <c r="AO167" s="31">
        <v>1</v>
      </c>
      <c r="AP167" s="32">
        <v>0</v>
      </c>
      <c r="AR167" s="29">
        <f t="shared" ref="AR167" si="1362">AH167*AM164+AJ167*AM167-AI167*AN164-AK167*AN167</f>
        <v>0</v>
      </c>
      <c r="AS167" s="33">
        <f t="shared" ref="AS167" si="1363">(AH167*AN164+AI167*AM164+AJ167*AN167+AK167*AM167)</f>
        <v>-34.217339136622662</v>
      </c>
      <c r="AT167" s="31">
        <f t="shared" ref="AT167" si="1364">AH167*AO164+AJ167*AO167-AI167*AP164-AK167*AP167</f>
        <v>-102.13758309173846</v>
      </c>
      <c r="AU167" s="32">
        <f t="shared" ref="AU167" si="1365">(AH167*AP164+AI167*AO164+AJ167*AP167+AK167*AO167)</f>
        <v>0</v>
      </c>
      <c r="AV167" s="8"/>
      <c r="AW167" s="29">
        <v>0</v>
      </c>
      <c r="AX167" s="33">
        <f t="shared" ref="AX167" si="1366">IF(0=(1-$AX$8*$AY$8*$B164^2),10^14,$B164*$AX$8/(1-$AX$8*$AY$8*$B164^2))</f>
        <v>2.2290243455203584</v>
      </c>
      <c r="AY167" s="31">
        <v>1</v>
      </c>
      <c r="AZ167" s="32">
        <v>0</v>
      </c>
      <c r="BB167" s="29">
        <f t="shared" ref="BB167" si="1367">AR167*AW164+AT167*AW167-AS167*AX164-AU167*AX167</f>
        <v>0</v>
      </c>
      <c r="BC167" s="33">
        <f t="shared" ref="BC167" si="1368">(AR167*AX164+AS167*AW164+AT167*AX167+AU167*AW167)</f>
        <v>-261.88449844071624</v>
      </c>
      <c r="BD167" s="31">
        <f t="shared" ref="BD167" si="1369">AR167*AY164+AT167*AY167-AS167*AZ164-AU167*AZ167</f>
        <v>-102.13758309173846</v>
      </c>
      <c r="BE167" s="32">
        <f t="shared" ref="BE167" si="1370">(AR167*AZ164+AS167*AY164+AT167*AZ167+AU167*AY167)</f>
        <v>0</v>
      </c>
      <c r="BF167" s="8"/>
      <c r="BG167" s="29">
        <v>0</v>
      </c>
      <c r="BH167" s="33">
        <v>0</v>
      </c>
      <c r="BI167" s="31">
        <v>1</v>
      </c>
      <c r="BJ167" s="32">
        <v>0</v>
      </c>
      <c r="BL167" s="29">
        <f t="shared" ref="BL167" si="1371">BB167*BG164+BD167*BG167-BC167*BH164-BE167*BH167</f>
        <v>0</v>
      </c>
      <c r="BM167" s="33">
        <f t="shared" ref="BM167" si="1372">(BB167*BH164+BC167*BG164+BD167*BH167+BE167*BG167)</f>
        <v>-261.88449844071624</v>
      </c>
      <c r="BN167" s="31">
        <f t="shared" ref="BN167" si="1373">BB167*BI164+BD167*BI167-BC167*BJ164-BE167*BJ167</f>
        <v>-324.29747667522855</v>
      </c>
      <c r="BO167" s="32">
        <f t="shared" ref="BO167" si="1374">(BB167*BJ164+BC167*BI164+BD167*BJ167+BE167*BI167)</f>
        <v>0</v>
      </c>
      <c r="BP167" s="8"/>
      <c r="BQ167" s="19">
        <f t="shared" ref="BQ167:BQ230" si="1375">1/$BR$8</f>
        <v>1</v>
      </c>
      <c r="BR167" s="47">
        <v>0</v>
      </c>
      <c r="BS167" s="48">
        <v>1</v>
      </c>
      <c r="BT167" s="49">
        <v>0</v>
      </c>
      <c r="BV167" s="29">
        <f t="shared" ref="BV167" si="1376">BL167*BQ164+BN167*BQ167-BM167*BR164-BO167*BR167</f>
        <v>-324.29747667522855</v>
      </c>
      <c r="BW167" s="33">
        <f t="shared" ref="BW167" si="1377">(BL167*BR164+BM167*BQ164+BN167*BR167+BO167*BQ167)</f>
        <v>-261.88449844071624</v>
      </c>
      <c r="BX167" s="31">
        <f t="shared" ref="BX167" si="1378">BL167*BS164+BN167*BS167-BM167*BT164-BO167*BT167</f>
        <v>-324.29747667522855</v>
      </c>
      <c r="BY167" s="32">
        <f t="shared" ref="BY167" si="1379">(BL167*BT164+BM167*BS164+BN167*BT167+BO167*BS167)</f>
        <v>0</v>
      </c>
      <c r="CA167" s="50">
        <f t="shared" ref="CA167" si="1380">(180/PI())*ATAN(-1*(BW164+BW167)/(BV164+BV167))</f>
        <v>12.154895235385926</v>
      </c>
      <c r="CC167" s="137">
        <f t="shared" ref="CC167" si="1381">20*LOG(((1-(10^(CA164/20)^2)*(1-((1-CC164)/(1+CC164))^2))^0.5))</f>
        <v>-3.901699213479267E-5</v>
      </c>
      <c r="CE167" s="60">
        <f t="shared" si="1310"/>
        <v>2.2799999999999998</v>
      </c>
      <c r="CF167" s="61">
        <f t="shared" si="1311"/>
        <v>-1.6563667504555513E-3</v>
      </c>
      <c r="CG167" s="62">
        <f t="shared" si="1308"/>
        <v>86.17832185680318</v>
      </c>
      <c r="CH167" s="63">
        <f t="shared" si="1312"/>
        <v>-1.6563667504555513E-3</v>
      </c>
      <c r="CI167" s="11">
        <f t="shared" si="1313"/>
        <v>-41.198251626631297</v>
      </c>
      <c r="CJ167" s="62">
        <f t="shared" si="831"/>
        <v>-0.71904513694982575</v>
      </c>
      <c r="CK167" s="138">
        <f t="shared" si="1309"/>
        <v>-31.187309144319801</v>
      </c>
    </row>
    <row r="168" spans="2:89" ht="18.600000000000001" customHeight="1">
      <c r="CC168" s="42"/>
      <c r="CE168" s="60">
        <f t="shared" si="1310"/>
        <v>2.2999999999999998</v>
      </c>
      <c r="CF168" s="61">
        <f t="shared" si="1311"/>
        <v>-1.8101158931473058E-3</v>
      </c>
      <c r="CG168" s="62">
        <f t="shared" si="1308"/>
        <v>85.354356824270553</v>
      </c>
      <c r="CH168" s="63">
        <f t="shared" si="1312"/>
        <v>-1.8101158931473058E-3</v>
      </c>
      <c r="CI168" s="11">
        <f t="shared" si="1313"/>
        <v>-40.379774429543822</v>
      </c>
      <c r="CJ168" s="62">
        <f t="shared" si="831"/>
        <v>-0.70476001500815477</v>
      </c>
      <c r="CK168" s="138">
        <f t="shared" si="1309"/>
        <v>-30.806579867476298</v>
      </c>
    </row>
    <row r="169" spans="2:89" ht="18.600000000000001" customHeight="1" thickBot="1">
      <c r="E169" s="22" t="s">
        <v>4</v>
      </c>
      <c r="J169" s="22" t="s">
        <v>5</v>
      </c>
      <c r="O169" s="22" t="s">
        <v>6</v>
      </c>
      <c r="T169" s="22" t="s">
        <v>7</v>
      </c>
      <c r="Y169" s="22" t="s">
        <v>8</v>
      </c>
      <c r="AD169" s="22" t="s">
        <v>65</v>
      </c>
      <c r="AI169" s="22" t="s">
        <v>9</v>
      </c>
      <c r="AN169" s="22" t="s">
        <v>66</v>
      </c>
      <c r="AS169" s="22" t="s">
        <v>51</v>
      </c>
      <c r="AX169" s="22" t="s">
        <v>67</v>
      </c>
      <c r="BC169" s="22" t="s">
        <v>52</v>
      </c>
      <c r="BH169" s="22" t="s">
        <v>68</v>
      </c>
      <c r="BM169" s="22" t="s">
        <v>63</v>
      </c>
      <c r="BQ169" s="23" t="s">
        <v>69</v>
      </c>
      <c r="BR169" s="23"/>
      <c r="BS169" s="24"/>
      <c r="BT169" s="24"/>
      <c r="BU169" s="24"/>
      <c r="BW169" s="22" t="s">
        <v>64</v>
      </c>
      <c r="CE169" s="60">
        <f t="shared" si="1310"/>
        <v>2.3199999999999998</v>
      </c>
      <c r="CF169" s="61">
        <f t="shared" si="1311"/>
        <v>-1.9649683841831368E-3</v>
      </c>
      <c r="CG169" s="62">
        <f t="shared" si="1308"/>
        <v>84.546761335679676</v>
      </c>
      <c r="CH169" s="63">
        <f t="shared" si="1312"/>
        <v>-1.9649683841831368E-3</v>
      </c>
      <c r="CI169" s="11">
        <f t="shared" si="1313"/>
        <v>-39.586403029362991</v>
      </c>
      <c r="CJ169" s="62">
        <f t="shared" si="831"/>
        <v>-0.69091307188384166</v>
      </c>
      <c r="CK169" s="138">
        <f t="shared" si="1309"/>
        <v>-30.455636456384777</v>
      </c>
    </row>
    <row r="170" spans="2:89" ht="18.600000000000001" customHeight="1" thickBot="1">
      <c r="B170" s="21"/>
      <c r="D170" s="249" t="s">
        <v>103</v>
      </c>
      <c r="E170" s="250"/>
      <c r="F170" s="251" t="s">
        <v>104</v>
      </c>
      <c r="G170" s="252"/>
      <c r="H170" s="229"/>
      <c r="I170" s="253" t="s">
        <v>11</v>
      </c>
      <c r="J170" s="254"/>
      <c r="K170" s="255" t="s">
        <v>12</v>
      </c>
      <c r="L170" s="256"/>
      <c r="M170" s="24"/>
      <c r="N170" s="253" t="s">
        <v>105</v>
      </c>
      <c r="O170" s="254"/>
      <c r="P170" s="255" t="s">
        <v>106</v>
      </c>
      <c r="Q170" s="256"/>
      <c r="R170" s="24"/>
      <c r="S170" s="249" t="s">
        <v>107</v>
      </c>
      <c r="T170" s="250"/>
      <c r="U170" s="251" t="s">
        <v>108</v>
      </c>
      <c r="V170" s="252"/>
      <c r="W170" s="8"/>
      <c r="X170" s="253" t="s">
        <v>109</v>
      </c>
      <c r="Y170" s="254"/>
      <c r="Z170" s="255" t="s">
        <v>110</v>
      </c>
      <c r="AA170" s="256"/>
      <c r="AB170" s="8"/>
      <c r="AC170" s="253" t="s">
        <v>111</v>
      </c>
      <c r="AD170" s="254"/>
      <c r="AE170" s="255" t="s">
        <v>14</v>
      </c>
      <c r="AF170" s="256"/>
      <c r="AG170" s="8"/>
      <c r="AH170" s="253" t="s">
        <v>112</v>
      </c>
      <c r="AI170" s="254"/>
      <c r="AJ170" s="255" t="s">
        <v>113</v>
      </c>
      <c r="AK170" s="256"/>
      <c r="AL170" s="8"/>
      <c r="AM170" s="249" t="s">
        <v>114</v>
      </c>
      <c r="AN170" s="250"/>
      <c r="AO170" s="251" t="s">
        <v>115</v>
      </c>
      <c r="AP170" s="252"/>
      <c r="AQ170" s="24"/>
      <c r="AR170" s="253" t="s">
        <v>116</v>
      </c>
      <c r="AS170" s="254"/>
      <c r="AT170" s="255" t="s">
        <v>13</v>
      </c>
      <c r="AU170" s="256"/>
      <c r="AV170" s="4"/>
      <c r="AW170" s="253" t="s">
        <v>117</v>
      </c>
      <c r="AX170" s="254"/>
      <c r="AY170" s="255" t="s">
        <v>118</v>
      </c>
      <c r="AZ170" s="256"/>
      <c r="BA170" s="8"/>
      <c r="BB170" s="253" t="s">
        <v>119</v>
      </c>
      <c r="BC170" s="254"/>
      <c r="BD170" s="255" t="s">
        <v>120</v>
      </c>
      <c r="BE170" s="256"/>
      <c r="BF170" s="4"/>
      <c r="BG170" s="249" t="s">
        <v>121</v>
      </c>
      <c r="BH170" s="250"/>
      <c r="BI170" s="251" t="s">
        <v>122</v>
      </c>
      <c r="BJ170" s="252"/>
      <c r="BK170" s="4"/>
      <c r="BL170" s="253" t="s">
        <v>123</v>
      </c>
      <c r="BM170" s="254"/>
      <c r="BN170" s="255" t="s">
        <v>124</v>
      </c>
      <c r="BO170" s="256"/>
      <c r="BP170" s="4"/>
      <c r="BQ170" s="253" t="s">
        <v>125</v>
      </c>
      <c r="BR170" s="254"/>
      <c r="BS170" s="255" t="s">
        <v>126</v>
      </c>
      <c r="BT170" s="256"/>
      <c r="BU170" s="8"/>
      <c r="BV170" s="253" t="s">
        <v>127</v>
      </c>
      <c r="BW170" s="254"/>
      <c r="BX170" s="255" t="s">
        <v>128</v>
      </c>
      <c r="BY170" s="256"/>
      <c r="CA170" s="27" t="s">
        <v>15</v>
      </c>
      <c r="CC170" s="133" t="s">
        <v>70</v>
      </c>
      <c r="CE170" s="60">
        <f t="shared" si="1310"/>
        <v>2.34</v>
      </c>
      <c r="CF170" s="61">
        <f t="shared" si="1311"/>
        <v>-2.1203929847728735E-3</v>
      </c>
      <c r="CG170" s="62">
        <f t="shared" si="1308"/>
        <v>83.755033275092416</v>
      </c>
      <c r="CH170" s="63">
        <f t="shared" si="1312"/>
        <v>-2.1203929847728735E-3</v>
      </c>
      <c r="CI170" s="11">
        <f t="shared" si="1313"/>
        <v>-38.817091841982396</v>
      </c>
      <c r="CJ170" s="62">
        <f t="shared" si="831"/>
        <v>-0.67748605869162326</v>
      </c>
      <c r="CK170" s="138">
        <f t="shared" si="1309"/>
        <v>-30.131306300723686</v>
      </c>
    </row>
    <row r="171" spans="2:89" ht="18.600000000000001" customHeight="1" thickTop="1" thickBot="1">
      <c r="B171" s="127">
        <v>0.5</v>
      </c>
      <c r="D171" s="29">
        <v>1</v>
      </c>
      <c r="E171" s="30">
        <v>0</v>
      </c>
      <c r="F171" s="31">
        <v>0</v>
      </c>
      <c r="G171" s="32">
        <f t="shared" ref="G171:G234" si="1382">-1/($E$8*$B171)</f>
        <v>-1.31836</v>
      </c>
      <c r="I171" s="29">
        <v>1</v>
      </c>
      <c r="J171" s="33">
        <v>0</v>
      </c>
      <c r="K171" s="31">
        <v>0</v>
      </c>
      <c r="L171" s="32">
        <v>0</v>
      </c>
      <c r="N171" s="29">
        <f t="shared" ref="N171" si="1383">D171*I171+F171*I174-E171*J171-G171*J174</f>
        <v>-7.4364892698460086</v>
      </c>
      <c r="O171" s="33">
        <f t="shared" ref="O171" si="1384">(D171*J171+E171*I171+F171*J174+G171*I174)</f>
        <v>0</v>
      </c>
      <c r="P171" s="31">
        <f t="shared" ref="P171" si="1385">D171*K171+F171*K174-E171*L171-G171*L174</f>
        <v>0</v>
      </c>
      <c r="Q171" s="32">
        <f t="shared" ref="Q171" si="1386">(D171*L171+E171*K171+F171*L174+G171*K174)</f>
        <v>-1.31836</v>
      </c>
      <c r="S171" s="29">
        <v>1</v>
      </c>
      <c r="T171" s="30">
        <v>0</v>
      </c>
      <c r="U171" s="31">
        <v>0</v>
      </c>
      <c r="V171" s="32">
        <f t="shared" ref="V171:V234" si="1387">-1/($T$8*$B171)</f>
        <v>-2.56114</v>
      </c>
      <c r="X171" s="29">
        <f t="shared" ref="X171" si="1388">N171*S171+P171*S174-O171*T171-Q171*T174</f>
        <v>-7.4364892698460086</v>
      </c>
      <c r="Y171" s="33">
        <f t="shared" ref="Y171" si="1389">(N171*T171+O171*S171+P171*T174+Q171*S174)</f>
        <v>0</v>
      </c>
      <c r="Z171" s="31">
        <f t="shared" ref="Z171" si="1390">N171*U171+P171*U174-O171*V171-Q171*V174</f>
        <v>0</v>
      </c>
      <c r="AA171" s="32">
        <f t="shared" ref="AA171" si="1391">(N171*V171+O171*U171+P171*V174+Q171*U174)</f>
        <v>17.727530128573409</v>
      </c>
      <c r="AB171" s="8"/>
      <c r="AC171" s="29">
        <v>1</v>
      </c>
      <c r="AD171" s="33">
        <v>0</v>
      </c>
      <c r="AE171" s="31">
        <v>0</v>
      </c>
      <c r="AF171" s="32">
        <v>0</v>
      </c>
      <c r="AH171" s="29">
        <f t="shared" ref="AH171" si="1392">X171*AC171+Z171*AC174-Y171*AD171-AA171*AD174</f>
        <v>-33.961116595755449</v>
      </c>
      <c r="AI171" s="33">
        <f t="shared" ref="AI171" si="1393">(X171*AD171+Y171*AC171+Z171*AD174+AA171*AC174)</f>
        <v>0</v>
      </c>
      <c r="AJ171" s="31">
        <f t="shared" ref="AJ171" si="1394">X171*AE171+Z171*AE174-Y171*AF171-AA171*AF174</f>
        <v>0</v>
      </c>
      <c r="AK171" s="32">
        <f t="shared" ref="AK171" si="1395">(X171*AF171+Y171*AE171+Z171*AF174+AA171*AE174)</f>
        <v>17.727530128573409</v>
      </c>
      <c r="AL171" s="8"/>
      <c r="AM171" s="29">
        <v>1</v>
      </c>
      <c r="AN171" s="30">
        <v>0</v>
      </c>
      <c r="AO171" s="31">
        <v>0</v>
      </c>
      <c r="AP171" s="32">
        <f t="shared" ref="AP171:AP234" si="1396">-1/($AN$8*$B171)</f>
        <v>-2.3160599999999998</v>
      </c>
      <c r="AR171" s="29">
        <f t="shared" ref="AR171" si="1397">AH171*AM171+AJ171*AM174-AI171*AN171-AK171*AN174</f>
        <v>-33.961116595755449</v>
      </c>
      <c r="AS171" s="33">
        <f t="shared" ref="AS171" si="1398">(AH171*AN171+AI171*AM171+AJ171*AN174+AK171*AM174)</f>
        <v>0</v>
      </c>
      <c r="AT171" s="31">
        <f t="shared" ref="AT171" si="1399">AH171*AO171+AJ171*AO174-AI171*AP171-AK171*AP174</f>
        <v>0</v>
      </c>
      <c r="AU171" s="32">
        <f t="shared" ref="AU171" si="1400">(AH171*AP171+AI171*AO171+AJ171*AP174+AK171*AO174)</f>
        <v>96.38351383133876</v>
      </c>
      <c r="AV171" s="8"/>
      <c r="AW171" s="29">
        <v>1</v>
      </c>
      <c r="AX171" s="33">
        <v>0</v>
      </c>
      <c r="AY171" s="31">
        <v>0</v>
      </c>
      <c r="AZ171" s="32">
        <v>0</v>
      </c>
      <c r="BB171" s="29">
        <f t="shared" ref="BB171" si="1401">AR171*AW171+AT171*AW174-AS171*AX171-AU171*AX174</f>
        <v>-283.98887227917731</v>
      </c>
      <c r="BC171" s="33">
        <f t="shared" ref="BC171" si="1402">(AR171*AX171+AS171*AW171+AT171*AX174+AU171*AW174)</f>
        <v>0</v>
      </c>
      <c r="BD171" s="31">
        <f t="shared" ref="BD171" si="1403">AR171*AY171+AT171*AY174-AS171*AZ171-AU171*AZ174</f>
        <v>0</v>
      </c>
      <c r="BE171" s="32">
        <f t="shared" ref="BE171" si="1404">(AR171*AZ171+AS171*AY171+AT171*AZ174+AU171*AY174)</f>
        <v>96.38351383133876</v>
      </c>
      <c r="BF171" s="8"/>
      <c r="BG171" s="29">
        <v>1</v>
      </c>
      <c r="BH171" s="30">
        <v>0</v>
      </c>
      <c r="BI171" s="31">
        <v>0</v>
      </c>
      <c r="BJ171" s="32">
        <f t="shared" ref="BJ171:BJ234" si="1405">-1/($BH$8*$B171)</f>
        <v>-0.81437999999999999</v>
      </c>
      <c r="BL171" s="29">
        <f t="shared" ref="BL171" si="1406">BB171*BG171+BD171*BG174-BC171*BH171-BE171*BH174</f>
        <v>-283.98887227917731</v>
      </c>
      <c r="BM171" s="33">
        <f t="shared" ref="BM171" si="1407">(BB171*BH171+BC171*BG171+BD171*BH174+BE171*BG174)</f>
        <v>0</v>
      </c>
      <c r="BN171" s="31">
        <f t="shared" ref="BN171" si="1408">BB171*BI171+BD171*BI174-BC171*BJ171-BE171*BJ174</f>
        <v>0</v>
      </c>
      <c r="BO171" s="32">
        <f t="shared" ref="BO171" si="1409">(BB171*BJ171+BC171*BI171+BD171*BJ174+BE171*BI174)</f>
        <v>327.6583716380552</v>
      </c>
      <c r="BP171" s="8"/>
      <c r="BQ171" s="34">
        <v>1</v>
      </c>
      <c r="BR171" s="35">
        <v>0</v>
      </c>
      <c r="BS171" s="11">
        <v>0</v>
      </c>
      <c r="BT171" s="36">
        <v>0</v>
      </c>
      <c r="BV171" s="29">
        <f t="shared" ref="BV171" si="1410">BL171*BQ171+BN171*BQ174-BM171*BR171-BO171*BR174</f>
        <v>-283.98887227917731</v>
      </c>
      <c r="BW171" s="33">
        <f t="shared" ref="BW171" si="1411">(BL171*BR171+BM171*BQ171+BN171*BR174+BO171*BQ174)</f>
        <v>327.6583716380552</v>
      </c>
      <c r="BX171" s="31">
        <f t="shared" ref="BX171" si="1412">BL171*BS171+BN171*BS174-BM171*BT171-BO171*BT174</f>
        <v>0</v>
      </c>
      <c r="BY171" s="32">
        <f t="shared" ref="BY171" si="1413">(BL171*BT171+BM171*BS171+BN171*BT174+BO171*BS174)</f>
        <v>327.6583716380552</v>
      </c>
      <c r="CA171" s="37">
        <f t="shared" ref="CA171" si="1414">20*LOG(((1+$BR$8)/$BR$8)/((BV171+BV174)^2+(BW171+BW174)^2)^0.5)</f>
        <v>-49.154583259328497</v>
      </c>
      <c r="CC171" s="134">
        <f t="shared" ref="CC171" si="1415">((BV171^2+BW171^2)^0.5)/((BV174^2+BW174^2)^0.5)</f>
        <v>1.1537788088339525</v>
      </c>
      <c r="CE171" s="60">
        <f t="shared" si="1310"/>
        <v>2.36</v>
      </c>
      <c r="CF171" s="61">
        <f t="shared" si="1311"/>
        <v>-2.2759055004346316E-3</v>
      </c>
      <c r="CG171" s="62">
        <f t="shared" si="1308"/>
        <v>82.978691438252767</v>
      </c>
      <c r="CH171" s="63">
        <f t="shared" si="1312"/>
        <v>-2.2759055004346316E-3</v>
      </c>
      <c r="CI171" s="11">
        <f t="shared" si="1313"/>
        <v>-38.070850334533155</v>
      </c>
      <c r="CJ171" s="62">
        <f t="shared" si="831"/>
        <v>-0.66446168737158817</v>
      </c>
      <c r="CK171" s="138">
        <f t="shared" si="1309"/>
        <v>-29.830887985288278</v>
      </c>
    </row>
    <row r="172" spans="2:89" ht="18.600000000000001" customHeight="1" thickBot="1">
      <c r="D172" s="39"/>
      <c r="G172" s="40"/>
      <c r="I172" s="39"/>
      <c r="L172" s="40"/>
      <c r="N172" s="39"/>
      <c r="Q172" s="40"/>
      <c r="S172" s="39"/>
      <c r="V172" s="40"/>
      <c r="X172" s="39"/>
      <c r="AA172" s="40"/>
      <c r="AC172" s="39"/>
      <c r="AF172" s="40"/>
      <c r="AH172" s="39"/>
      <c r="AK172" s="40"/>
      <c r="AM172" s="39"/>
      <c r="AP172" s="40"/>
      <c r="AR172" s="39"/>
      <c r="AU172" s="40"/>
      <c r="AW172" s="39"/>
      <c r="AZ172" s="40"/>
      <c r="BB172" s="39"/>
      <c r="BE172" s="40"/>
      <c r="BG172" s="39"/>
      <c r="BJ172" s="40"/>
      <c r="BL172" s="39"/>
      <c r="BO172" s="40"/>
      <c r="BQ172" s="34"/>
      <c r="BR172" s="11"/>
      <c r="BS172" s="11"/>
      <c r="BT172" s="41"/>
      <c r="BV172" s="39"/>
      <c r="BY172" s="40"/>
      <c r="CC172" s="135"/>
      <c r="CE172" s="60">
        <f t="shared" si="1310"/>
        <v>2.38</v>
      </c>
      <c r="CF172" s="61">
        <f t="shared" si="1311"/>
        <v>-2.431066002076483E-3</v>
      </c>
      <c r="CG172" s="62">
        <f t="shared" si="1308"/>
        <v>82.217274431562103</v>
      </c>
      <c r="CH172" s="63">
        <f t="shared" si="1312"/>
        <v>-2.431066002076483E-3</v>
      </c>
      <c r="CI172" s="11">
        <f t="shared" si="1313"/>
        <v>-37.346739509174363</v>
      </c>
      <c r="CJ172" s="62">
        <f t="shared" si="831"/>
        <v>-0.65182356931974361</v>
      </c>
      <c r="CK172" s="138">
        <f t="shared" si="1309"/>
        <v>-29.552061679781577</v>
      </c>
    </row>
    <row r="173" spans="2:89" ht="18.600000000000001" customHeight="1" thickBot="1">
      <c r="D173" s="258" t="s">
        <v>129</v>
      </c>
      <c r="E173" s="259"/>
      <c r="F173" s="260" t="s">
        <v>130</v>
      </c>
      <c r="G173" s="261"/>
      <c r="H173" s="229"/>
      <c r="I173" s="258" t="s">
        <v>131</v>
      </c>
      <c r="J173" s="259"/>
      <c r="K173" s="260" t="s">
        <v>132</v>
      </c>
      <c r="L173" s="261"/>
      <c r="N173" s="253" t="s">
        <v>133</v>
      </c>
      <c r="O173" s="254"/>
      <c r="P173" s="255" t="s">
        <v>134</v>
      </c>
      <c r="Q173" s="256"/>
      <c r="S173" s="258" t="s">
        <v>135</v>
      </c>
      <c r="T173" s="259"/>
      <c r="U173" s="260" t="s">
        <v>136</v>
      </c>
      <c r="V173" s="261"/>
      <c r="W173" s="8"/>
      <c r="X173" s="253" t="s">
        <v>137</v>
      </c>
      <c r="Y173" s="254"/>
      <c r="Z173" s="255" t="s">
        <v>138</v>
      </c>
      <c r="AA173" s="256"/>
      <c r="AB173" s="8"/>
      <c r="AC173" s="258" t="s">
        <v>139</v>
      </c>
      <c r="AD173" s="259"/>
      <c r="AE173" s="260" t="s">
        <v>140</v>
      </c>
      <c r="AF173" s="261"/>
      <c r="AG173" s="8"/>
      <c r="AH173" s="253" t="s">
        <v>141</v>
      </c>
      <c r="AI173" s="254"/>
      <c r="AJ173" s="255" t="s">
        <v>142</v>
      </c>
      <c r="AK173" s="256"/>
      <c r="AL173" s="8"/>
      <c r="AM173" s="258" t="s">
        <v>143</v>
      </c>
      <c r="AN173" s="259"/>
      <c r="AO173" s="260" t="s">
        <v>144</v>
      </c>
      <c r="AP173" s="261"/>
      <c r="AR173" s="253" t="s">
        <v>145</v>
      </c>
      <c r="AS173" s="254"/>
      <c r="AT173" s="255" t="s">
        <v>146</v>
      </c>
      <c r="AU173" s="256"/>
      <c r="AV173" s="4"/>
      <c r="AW173" s="258" t="s">
        <v>147</v>
      </c>
      <c r="AX173" s="259"/>
      <c r="AY173" s="260" t="s">
        <v>148</v>
      </c>
      <c r="AZ173" s="261"/>
      <c r="BA173" s="8"/>
      <c r="BB173" s="253" t="s">
        <v>149</v>
      </c>
      <c r="BC173" s="254"/>
      <c r="BD173" s="255" t="s">
        <v>150</v>
      </c>
      <c r="BE173" s="256"/>
      <c r="BF173" s="4"/>
      <c r="BG173" s="258" t="s">
        <v>151</v>
      </c>
      <c r="BH173" s="259"/>
      <c r="BI173" s="260" t="s">
        <v>152</v>
      </c>
      <c r="BJ173" s="261"/>
      <c r="BK173" s="4"/>
      <c r="BL173" s="253" t="s">
        <v>153</v>
      </c>
      <c r="BM173" s="254"/>
      <c r="BN173" s="255" t="s">
        <v>154</v>
      </c>
      <c r="BO173" s="256"/>
      <c r="BP173" s="4"/>
      <c r="BQ173" s="258" t="s">
        <v>155</v>
      </c>
      <c r="BR173" s="259"/>
      <c r="BS173" s="260" t="s">
        <v>156</v>
      </c>
      <c r="BT173" s="261"/>
      <c r="BU173" s="8"/>
      <c r="BV173" s="253" t="s">
        <v>157</v>
      </c>
      <c r="BW173" s="254"/>
      <c r="BX173" s="255" t="s">
        <v>158</v>
      </c>
      <c r="BY173" s="256"/>
      <c r="CA173" s="46" t="s">
        <v>16</v>
      </c>
      <c r="CC173" s="136" t="s">
        <v>71</v>
      </c>
      <c r="CE173" s="60">
        <f t="shared" si="1310"/>
        <v>2.4</v>
      </c>
      <c r="CF173" s="61">
        <f t="shared" si="1311"/>
        <v>-2.5854760997404561E-3</v>
      </c>
      <c r="CG173" s="62">
        <f t="shared" si="1308"/>
        <v>81.470339641378615</v>
      </c>
      <c r="CH173" s="63">
        <f t="shared" si="1312"/>
        <v>-2.5854760997404561E-3</v>
      </c>
      <c r="CI173" s="11">
        <f t="shared" si="1313"/>
        <v>-36.643868653086962</v>
      </c>
      <c r="CJ173" s="62">
        <f t="shared" si="831"/>
        <v>-0.63955615866470727</v>
      </c>
      <c r="CK173" s="138">
        <f t="shared" si="1309"/>
        <v>-29.292819976588063</v>
      </c>
    </row>
    <row r="174" spans="2:89" ht="18.600000000000001" customHeight="1" thickTop="1" thickBot="1">
      <c r="D174" s="29">
        <v>0</v>
      </c>
      <c r="E174" s="33">
        <v>0</v>
      </c>
      <c r="F174" s="31">
        <v>1</v>
      </c>
      <c r="G174" s="32">
        <v>0</v>
      </c>
      <c r="I174" s="29">
        <v>0</v>
      </c>
      <c r="J174" s="33">
        <f t="shared" ref="J174" si="1416">IF(0=(1-$J$8*$K$8*$B171^2),10^14,$B171*$J$8/(1-$J$8*$K$8*$B171^2))</f>
        <v>-6.3992303087517888</v>
      </c>
      <c r="K174" s="31">
        <v>1</v>
      </c>
      <c r="L174" s="32">
        <v>0</v>
      </c>
      <c r="N174" s="29">
        <f t="shared" ref="N174" si="1417">D174*I171+F174*I174-E174*J171-G174*J174</f>
        <v>0</v>
      </c>
      <c r="O174" s="33">
        <f t="shared" ref="O174" si="1418">(D174*J171+E174*I171+F174*J174+G174*I174)</f>
        <v>-6.3992303087517888</v>
      </c>
      <c r="P174" s="31">
        <f t="shared" ref="P174" si="1419">D174*K171+F174*K174-E174*L171-G174*L174</f>
        <v>1</v>
      </c>
      <c r="Q174" s="32">
        <f t="shared" ref="Q174" si="1420">(D174*L171+E174*K171+F174*L174+G174*K174)</f>
        <v>0</v>
      </c>
      <c r="S174" s="29">
        <v>0</v>
      </c>
      <c r="T174" s="33">
        <v>0</v>
      </c>
      <c r="U174" s="31">
        <v>1</v>
      </c>
      <c r="V174" s="32">
        <v>0</v>
      </c>
      <c r="X174" s="29">
        <f t="shared" ref="X174" si="1421">N174*S171+P174*S174-O174*T171-Q174*T174</f>
        <v>0</v>
      </c>
      <c r="Y174" s="33">
        <f t="shared" ref="Y174" si="1422">(N174*T171+O174*S171+P174*T174+Q174*S174)</f>
        <v>-6.3992303087517888</v>
      </c>
      <c r="Z174" s="31">
        <f t="shared" ref="Z174" si="1423">N174*U171+P174*U174-O174*V171-Q174*V174</f>
        <v>-15.389324712956554</v>
      </c>
      <c r="AA174" s="32">
        <f t="shared" ref="AA174" si="1424">(N174*V171+O174*U171+P174*V174+Q174*U174)</f>
        <v>0</v>
      </c>
      <c r="AB174" s="8"/>
      <c r="AC174" s="29">
        <v>0</v>
      </c>
      <c r="AD174" s="33">
        <f t="shared" ref="AD174" si="1425">IF(0=(1-$AD$8*$AE$8*$B171^2),10^14,$B171*$AD$8/(1-$AD$8*$AE$8*$B171^2))</f>
        <v>1.4962393031365822</v>
      </c>
      <c r="AE174" s="31">
        <v>1</v>
      </c>
      <c r="AF174" s="32">
        <v>0</v>
      </c>
      <c r="AH174" s="29">
        <f t="shared" ref="AH174" si="1426">X174*AC171+Z174*AC174-Y174*AD171-AA174*AD174</f>
        <v>0</v>
      </c>
      <c r="AI174" s="33">
        <f t="shared" ref="AI174" si="1427">(X174*AD171+Y174*AC171+Z174*AD174+AA174*AC174)</f>
        <v>-29.425342793008486</v>
      </c>
      <c r="AJ174" s="31">
        <f t="shared" ref="AJ174" si="1428">X174*AE171+Z174*AE174-Y174*AF171-AA174*AF174</f>
        <v>-15.389324712956554</v>
      </c>
      <c r="AK174" s="32">
        <f t="shared" ref="AK174" si="1429">(X174*AF171+Y174*AE171+Z174*AF174+AA174*AE174)</f>
        <v>0</v>
      </c>
      <c r="AL174" s="8"/>
      <c r="AM174" s="29">
        <v>0</v>
      </c>
      <c r="AN174" s="33">
        <v>0</v>
      </c>
      <c r="AO174" s="31">
        <v>1</v>
      </c>
      <c r="AP174" s="32">
        <v>0</v>
      </c>
      <c r="AR174" s="29">
        <f t="shared" ref="AR174" si="1430">AH174*AM171+AJ174*AM174-AI174*AN171-AK174*AN174</f>
        <v>0</v>
      </c>
      <c r="AS174" s="33">
        <f t="shared" ref="AS174" si="1431">(AH174*AN171+AI174*AM171+AJ174*AN174+AK174*AM174)</f>
        <v>-29.425342793008486</v>
      </c>
      <c r="AT174" s="31">
        <f t="shared" ref="AT174" si="1432">AH174*AO171+AJ174*AO174-AI174*AP171-AK174*AP174</f>
        <v>-83.540184142131778</v>
      </c>
      <c r="AU174" s="32">
        <f t="shared" ref="AU174" si="1433">(AH174*AP171+AI174*AO171+AJ174*AP174+AK174*AO174)</f>
        <v>0</v>
      </c>
      <c r="AV174" s="8"/>
      <c r="AW174" s="29">
        <v>0</v>
      </c>
      <c r="AX174" s="33">
        <f t="shared" ref="AX174" si="1434">IF(0=(1-$AX$8*$AY$8*$B171^2),10^14,$B171*$AX$8/(1-$AX$8*$AY$8*$B171^2))</f>
        <v>2.5940925552988734</v>
      </c>
      <c r="AY174" s="31">
        <v>1</v>
      </c>
      <c r="AZ174" s="32">
        <v>0</v>
      </c>
      <c r="BB174" s="29">
        <f t="shared" ref="BB174" si="1435">AR174*AW171+AT174*AW174-AS174*AX171-AU174*AX174</f>
        <v>0</v>
      </c>
      <c r="BC174" s="33">
        <f t="shared" ref="BC174" si="1436">(AR174*AX171+AS174*AW171+AT174*AX174+AU174*AW174)</f>
        <v>-246.13631254440955</v>
      </c>
      <c r="BD174" s="31">
        <f t="shared" ref="BD174" si="1437">AR174*AY171+AT174*AY174-AS174*AZ171-AU174*AZ174</f>
        <v>-83.540184142131778</v>
      </c>
      <c r="BE174" s="32">
        <f t="shared" ref="BE174" si="1438">(AR174*AZ171+AS174*AY171+AT174*AZ174+AU174*AY174)</f>
        <v>0</v>
      </c>
      <c r="BF174" s="8"/>
      <c r="BG174" s="29">
        <v>0</v>
      </c>
      <c r="BH174" s="33">
        <v>0</v>
      </c>
      <c r="BI174" s="31">
        <v>1</v>
      </c>
      <c r="BJ174" s="32">
        <v>0</v>
      </c>
      <c r="BL174" s="29">
        <f t="shared" ref="BL174" si="1439">BB174*BG171+BD174*BG174-BC174*BH171-BE174*BH174</f>
        <v>0</v>
      </c>
      <c r="BM174" s="33">
        <f t="shared" ref="BM174" si="1440">(BB174*BH171+BC174*BG171+BD174*BH174+BE174*BG174)</f>
        <v>-246.13631254440955</v>
      </c>
      <c r="BN174" s="31">
        <f t="shared" ref="BN174" si="1441">BB174*BI171+BD174*BI174-BC174*BJ171-BE174*BJ174</f>
        <v>-283.98867435204806</v>
      </c>
      <c r="BO174" s="32">
        <f t="shared" ref="BO174" si="1442">(BB174*BJ171+BC174*BI171+BD174*BJ174+BE174*BI174)</f>
        <v>0</v>
      </c>
      <c r="BP174" s="8"/>
      <c r="BQ174" s="19">
        <f t="shared" ref="BQ174:BQ237" si="1443">1/$BR$8</f>
        <v>1</v>
      </c>
      <c r="BR174" s="47">
        <v>0</v>
      </c>
      <c r="BS174" s="48">
        <v>1</v>
      </c>
      <c r="BT174" s="49">
        <v>0</v>
      </c>
      <c r="BV174" s="29">
        <f t="shared" ref="BV174" si="1444">BL174*BQ171+BN174*BQ174-BM174*BR171-BO174*BR174</f>
        <v>-283.98867435204806</v>
      </c>
      <c r="BW174" s="33">
        <f t="shared" ref="BW174" si="1445">(BL174*BR171+BM174*BQ171+BN174*BR174+BO174*BQ174)</f>
        <v>-246.13631254440955</v>
      </c>
      <c r="BX174" s="31">
        <f t="shared" ref="BX174" si="1446">BL174*BS171+BN174*BS174-BM174*BT171-BO174*BT174</f>
        <v>-283.98867435204806</v>
      </c>
      <c r="BY174" s="32">
        <f t="shared" ref="BY174" si="1447">(BL174*BT171+BM174*BS171+BN174*BT174+BO174*BS174)</f>
        <v>0</v>
      </c>
      <c r="CA174" s="50">
        <f t="shared" ref="CA174" si="1448">(180/PI())*ATAN(-1*(BW171+BW174)/(BV171+BV174))</f>
        <v>8.1679035292743922</v>
      </c>
      <c r="CC174" s="137">
        <f t="shared" ref="CC174" si="1449">20*LOG(((1-(10^(CA171/20)^2)*(1-((1-CC171)/(1+CC171))^2))^0.5))</f>
        <v>-5.2493914591863459E-5</v>
      </c>
      <c r="CE174" s="60">
        <f t="shared" si="1310"/>
        <v>2.42</v>
      </c>
      <c r="CF174" s="61">
        <f t="shared" si="1311"/>
        <v>-2.7387762879180072E-3</v>
      </c>
      <c r="CG174" s="62">
        <f t="shared" si="1308"/>
        <v>80.737462268316875</v>
      </c>
      <c r="CH174" s="63">
        <f t="shared" si="1312"/>
        <v>-2.7387762879180072E-3</v>
      </c>
      <c r="CI174" s="11">
        <f t="shared" si="1313"/>
        <v>-35.961392331099489</v>
      </c>
      <c r="CJ174" s="62">
        <f t="shared" si="831"/>
        <v>-0.62764469977912496</v>
      </c>
      <c r="CK174" s="138">
        <f t="shared" si="1309"/>
        <v>-29.051413808706549</v>
      </c>
    </row>
    <row r="175" spans="2:89" ht="18.600000000000001" customHeight="1">
      <c r="CC175" s="42"/>
      <c r="CE175" s="60">
        <f t="shared" si="1310"/>
        <v>2.44</v>
      </c>
      <c r="CF175" s="61">
        <f t="shared" si="1311"/>
        <v>-2.8906433768773969E-3</v>
      </c>
      <c r="CG175" s="62">
        <f t="shared" si="1308"/>
        <v>80.018234421694885</v>
      </c>
      <c r="CH175" s="63">
        <f t="shared" si="1312"/>
        <v>-2.8906433768773969E-3</v>
      </c>
      <c r="CI175" s="11">
        <f t="shared" si="1313"/>
        <v>-35.298507599821221</v>
      </c>
      <c r="CJ175" s="62">
        <f t="shared" si="831"/>
        <v>-0.61607517865712125</v>
      </c>
      <c r="CK175" s="138">
        <f t="shared" si="1309"/>
        <v>-28.826309656590347</v>
      </c>
    </row>
    <row r="176" spans="2:89" ht="18.600000000000001" customHeight="1" thickBot="1">
      <c r="E176" s="22" t="s">
        <v>4</v>
      </c>
      <c r="J176" s="22" t="s">
        <v>5</v>
      </c>
      <c r="O176" s="22" t="s">
        <v>6</v>
      </c>
      <c r="T176" s="22" t="s">
        <v>7</v>
      </c>
      <c r="Y176" s="22" t="s">
        <v>8</v>
      </c>
      <c r="AD176" s="22" t="s">
        <v>65</v>
      </c>
      <c r="AI176" s="22" t="s">
        <v>9</v>
      </c>
      <c r="AN176" s="22" t="s">
        <v>66</v>
      </c>
      <c r="AS176" s="22" t="s">
        <v>51</v>
      </c>
      <c r="AX176" s="22" t="s">
        <v>67</v>
      </c>
      <c r="BC176" s="22" t="s">
        <v>52</v>
      </c>
      <c r="BH176" s="22" t="s">
        <v>68</v>
      </c>
      <c r="BM176" s="22" t="s">
        <v>63</v>
      </c>
      <c r="BQ176" s="23" t="s">
        <v>69</v>
      </c>
      <c r="BR176" s="23"/>
      <c r="BS176" s="24"/>
      <c r="BT176" s="24"/>
      <c r="BU176" s="24"/>
      <c r="BW176" s="22" t="s">
        <v>64</v>
      </c>
      <c r="CE176" s="60">
        <f t="shared" si="1310"/>
        <v>2.46</v>
      </c>
      <c r="CF176" s="61">
        <f t="shared" si="1311"/>
        <v>-3.0407880205267314E-3</v>
      </c>
      <c r="CG176" s="62">
        <f t="shared" si="1308"/>
        <v>79.31226426969846</v>
      </c>
      <c r="CH176" s="63">
        <f t="shared" si="1312"/>
        <v>-3.0407880205267314E-3</v>
      </c>
      <c r="CI176" s="11">
        <f t="shared" si="1313"/>
        <v>-34.65445142422962</v>
      </c>
      <c r="CJ176" s="62">
        <f t="shared" ref="CJ176:CJ239" si="1450">(IF(CI176&lt;0,CI176,(CI177+CI175)/2))*PI()/180</f>
        <v>-0.60483427782524513</v>
      </c>
      <c r="CK176" s="138">
        <f t="shared" si="1309"/>
        <v>-28.616155321189829</v>
      </c>
    </row>
    <row r="177" spans="2:91" ht="18.600000000000001" customHeight="1" thickBot="1">
      <c r="D177" s="249" t="s">
        <v>103</v>
      </c>
      <c r="E177" s="250"/>
      <c r="F177" s="251" t="s">
        <v>104</v>
      </c>
      <c r="G177" s="252"/>
      <c r="H177" s="229"/>
      <c r="I177" s="253" t="s">
        <v>11</v>
      </c>
      <c r="J177" s="254"/>
      <c r="K177" s="255" t="s">
        <v>12</v>
      </c>
      <c r="L177" s="256"/>
      <c r="M177" s="24"/>
      <c r="N177" s="253" t="s">
        <v>105</v>
      </c>
      <c r="O177" s="254"/>
      <c r="P177" s="255" t="s">
        <v>106</v>
      </c>
      <c r="Q177" s="256"/>
      <c r="R177" s="24"/>
      <c r="S177" s="249" t="s">
        <v>107</v>
      </c>
      <c r="T177" s="250"/>
      <c r="U177" s="251" t="s">
        <v>108</v>
      </c>
      <c r="V177" s="252"/>
      <c r="W177" s="8"/>
      <c r="X177" s="253" t="s">
        <v>109</v>
      </c>
      <c r="Y177" s="254"/>
      <c r="Z177" s="255" t="s">
        <v>110</v>
      </c>
      <c r="AA177" s="256"/>
      <c r="AB177" s="8"/>
      <c r="AC177" s="253" t="s">
        <v>111</v>
      </c>
      <c r="AD177" s="254"/>
      <c r="AE177" s="255" t="s">
        <v>14</v>
      </c>
      <c r="AF177" s="256"/>
      <c r="AG177" s="8"/>
      <c r="AH177" s="253" t="s">
        <v>112</v>
      </c>
      <c r="AI177" s="254"/>
      <c r="AJ177" s="255" t="s">
        <v>113</v>
      </c>
      <c r="AK177" s="256"/>
      <c r="AL177" s="8"/>
      <c r="AM177" s="249" t="s">
        <v>114</v>
      </c>
      <c r="AN177" s="250"/>
      <c r="AO177" s="251" t="s">
        <v>115</v>
      </c>
      <c r="AP177" s="252"/>
      <c r="AQ177" s="24"/>
      <c r="AR177" s="253" t="s">
        <v>116</v>
      </c>
      <c r="AS177" s="254"/>
      <c r="AT177" s="255" t="s">
        <v>13</v>
      </c>
      <c r="AU177" s="256"/>
      <c r="AV177" s="4"/>
      <c r="AW177" s="253" t="s">
        <v>117</v>
      </c>
      <c r="AX177" s="254"/>
      <c r="AY177" s="255" t="s">
        <v>118</v>
      </c>
      <c r="AZ177" s="256"/>
      <c r="BA177" s="8"/>
      <c r="BB177" s="253" t="s">
        <v>119</v>
      </c>
      <c r="BC177" s="254"/>
      <c r="BD177" s="255" t="s">
        <v>120</v>
      </c>
      <c r="BE177" s="256"/>
      <c r="BF177" s="4"/>
      <c r="BG177" s="249" t="s">
        <v>121</v>
      </c>
      <c r="BH177" s="250"/>
      <c r="BI177" s="251" t="s">
        <v>122</v>
      </c>
      <c r="BJ177" s="252"/>
      <c r="BK177" s="4"/>
      <c r="BL177" s="253" t="s">
        <v>123</v>
      </c>
      <c r="BM177" s="254"/>
      <c r="BN177" s="255" t="s">
        <v>124</v>
      </c>
      <c r="BO177" s="256"/>
      <c r="BP177" s="4"/>
      <c r="BQ177" s="253" t="s">
        <v>125</v>
      </c>
      <c r="BR177" s="254"/>
      <c r="BS177" s="255" t="s">
        <v>126</v>
      </c>
      <c r="BT177" s="256"/>
      <c r="BU177" s="8"/>
      <c r="BV177" s="253" t="s">
        <v>127</v>
      </c>
      <c r="BW177" s="254"/>
      <c r="BX177" s="255" t="s">
        <v>128</v>
      </c>
      <c r="BY177" s="256"/>
      <c r="CA177" s="27" t="s">
        <v>15</v>
      </c>
      <c r="CC177" s="133" t="s">
        <v>70</v>
      </c>
      <c r="CE177" s="60">
        <f t="shared" si="1310"/>
        <v>2.48</v>
      </c>
      <c r="CF177" s="61">
        <f t="shared" si="1311"/>
        <v>-3.1889523482566814E-3</v>
      </c>
      <c r="CG177" s="62">
        <f t="shared" si="1308"/>
        <v>78.619175241213867</v>
      </c>
      <c r="CH177" s="63">
        <f t="shared" si="1312"/>
        <v>-3.1889523482566814E-3</v>
      </c>
      <c r="CI177" s="11">
        <f t="shared" si="1313"/>
        <v>-34.028498279599944</v>
      </c>
      <c r="CJ177" s="62">
        <f t="shared" si="1450"/>
        <v>-0.59390933448824501</v>
      </c>
      <c r="CK177" s="138">
        <f t="shared" si="1309"/>
        <v>-28.419752277947484</v>
      </c>
    </row>
    <row r="178" spans="2:91" ht="18.600000000000001" customHeight="1" thickTop="1" thickBot="1">
      <c r="B178" s="127">
        <v>0.51</v>
      </c>
      <c r="D178" s="29">
        <v>1</v>
      </c>
      <c r="E178" s="30">
        <v>0</v>
      </c>
      <c r="F178" s="31">
        <v>0</v>
      </c>
      <c r="G178" s="32">
        <f t="shared" ref="G178:G241" si="1451">-1/($E$8*$B178)</f>
        <v>-1.2925098039215686</v>
      </c>
      <c r="I178" s="29">
        <v>1</v>
      </c>
      <c r="J178" s="33">
        <v>0</v>
      </c>
      <c r="K178" s="31">
        <v>0</v>
      </c>
      <c r="L178" s="32">
        <v>0</v>
      </c>
      <c r="N178" s="29">
        <f t="shared" ref="N178" si="1452">D178*I178+F178*I181-E178*J178-G178*J181</f>
        <v>-6.6344663730412563</v>
      </c>
      <c r="O178" s="33">
        <f t="shared" ref="O178" si="1453">(D178*J178+E178*I178+F178*J181+G178*I181)</f>
        <v>0</v>
      </c>
      <c r="P178" s="31">
        <f t="shared" ref="P178" si="1454">D178*K178+F178*K181-E178*L178-G178*L181</f>
        <v>0</v>
      </c>
      <c r="Q178" s="32">
        <f t="shared" ref="Q178" si="1455">(D178*L178+E178*K178+F178*L181+G178*K181)</f>
        <v>-1.2925098039215686</v>
      </c>
      <c r="S178" s="29">
        <v>1</v>
      </c>
      <c r="T178" s="30">
        <v>0</v>
      </c>
      <c r="U178" s="31">
        <v>0</v>
      </c>
      <c r="V178" s="32">
        <f t="shared" ref="V178:V241" si="1456">-1/($T$8*$B178)</f>
        <v>-2.5109215686274506</v>
      </c>
      <c r="X178" s="29">
        <f t="shared" ref="X178" si="1457">N178*S178+P178*S181-O178*T178-Q178*T181</f>
        <v>-6.6344663730412563</v>
      </c>
      <c r="Y178" s="33">
        <f t="shared" ref="Y178" si="1458">(N178*T178+O178*S178+P178*T181+Q178*S181)</f>
        <v>0</v>
      </c>
      <c r="Z178" s="31">
        <f t="shared" ref="Z178" si="1459">N178*U178+P178*U181-O178*V178-Q178*V181</f>
        <v>0</v>
      </c>
      <c r="AA178" s="32">
        <f t="shared" ref="AA178" si="1460">(N178*V178+O178*U178+P178*V181+Q178*U181)</f>
        <v>15.366114908481254</v>
      </c>
      <c r="AB178" s="8"/>
      <c r="AC178" s="29">
        <v>1</v>
      </c>
      <c r="AD178" s="33">
        <v>0</v>
      </c>
      <c r="AE178" s="31">
        <v>0</v>
      </c>
      <c r="AF178" s="32">
        <v>0</v>
      </c>
      <c r="AH178" s="29">
        <f t="shared" ref="AH178" si="1461">X178*AC178+Z178*AC181-Y178*AD178-AA178*AD181</f>
        <v>-30.854418807549671</v>
      </c>
      <c r="AI178" s="33">
        <f t="shared" ref="AI178" si="1462">(X178*AD178+Y178*AC178+Z178*AD181+AA178*AC181)</f>
        <v>0</v>
      </c>
      <c r="AJ178" s="31">
        <f t="shared" ref="AJ178" si="1463">X178*AE178+Z178*AE181-Y178*AF178-AA178*AF181</f>
        <v>0</v>
      </c>
      <c r="AK178" s="32">
        <f t="shared" ref="AK178" si="1464">(X178*AF178+Y178*AE178+Z178*AF181+AA178*AE181)</f>
        <v>15.366114908481254</v>
      </c>
      <c r="AL178" s="8"/>
      <c r="AM178" s="29">
        <v>1</v>
      </c>
      <c r="AN178" s="30">
        <v>0</v>
      </c>
      <c r="AO178" s="31">
        <v>0</v>
      </c>
      <c r="AP178" s="32">
        <f t="shared" ref="AP178:AP241" si="1465">-1/($AN$8*$B178)</f>
        <v>-2.270647058823529</v>
      </c>
      <c r="AR178" s="29">
        <f t="shared" ref="AR178" si="1466">AH178*AM178+AJ178*AM181-AI178*AN178-AK178*AN181</f>
        <v>-30.854418807549671</v>
      </c>
      <c r="AS178" s="33">
        <f t="shared" ref="AS178" si="1467">(AH178*AN178+AI178*AM178+AJ178*AN181+AK178*AM181)</f>
        <v>0</v>
      </c>
      <c r="AT178" s="31">
        <f t="shared" ref="AT178" si="1468">AH178*AO178+AJ178*AO181-AI178*AP178-AK178*AP181</f>
        <v>0</v>
      </c>
      <c r="AU178" s="32">
        <f t="shared" ref="AU178" si="1469">(AH178*AP178+AI178*AO178+AJ178*AP181+AK178*AO181)</f>
        <v>85.425610225553285</v>
      </c>
      <c r="AV178" s="8"/>
      <c r="AW178" s="29">
        <v>1</v>
      </c>
      <c r="AX178" s="33">
        <v>0</v>
      </c>
      <c r="AY178" s="31">
        <v>0</v>
      </c>
      <c r="AZ178" s="32">
        <v>0</v>
      </c>
      <c r="BB178" s="29">
        <f t="shared" ref="BB178" si="1470">AR178*AW178+AT178*AW181-AS178*AX178-AU178*AX181</f>
        <v>-271.42061829592319</v>
      </c>
      <c r="BC178" s="33">
        <f t="shared" ref="BC178" si="1471">(AR178*AX178+AS178*AW178+AT178*AX181+AU178*AW181)</f>
        <v>0</v>
      </c>
      <c r="BD178" s="31">
        <f t="shared" ref="BD178" si="1472">AR178*AY178+AT178*AY181-AS178*AZ178-AU178*AZ181</f>
        <v>0</v>
      </c>
      <c r="BE178" s="32">
        <f t="shared" ref="BE178" si="1473">(AR178*AZ178+AS178*AY178+AT178*AZ181+AU178*AY181)</f>
        <v>85.425610225553285</v>
      </c>
      <c r="BF178" s="8"/>
      <c r="BG178" s="29">
        <v>1</v>
      </c>
      <c r="BH178" s="30">
        <v>0</v>
      </c>
      <c r="BI178" s="31">
        <v>0</v>
      </c>
      <c r="BJ178" s="32">
        <f t="shared" ref="BJ178:BJ241" si="1474">-1/($BH$8*$B178)</f>
        <v>-0.79841176470588227</v>
      </c>
      <c r="BL178" s="29">
        <f t="shared" ref="BL178" si="1475">BB178*BG178+BD178*BG181-BC178*BH178-BE178*BH181</f>
        <v>-271.42061829592319</v>
      </c>
      <c r="BM178" s="33">
        <f t="shared" ref="BM178" si="1476">(BB178*BH178+BC178*BG178+BD178*BH181+BE178*BG181)</f>
        <v>0</v>
      </c>
      <c r="BN178" s="31">
        <f t="shared" ref="BN178" si="1477">BB178*BI178+BD178*BI181-BC178*BJ178-BE178*BJ181</f>
        <v>0</v>
      </c>
      <c r="BO178" s="32">
        <f t="shared" ref="BO178" si="1478">(BB178*BJ178+BC178*BI178+BD178*BJ181+BE178*BI181)</f>
        <v>302.13102505676301</v>
      </c>
      <c r="BP178" s="8"/>
      <c r="BQ178" s="34">
        <v>1</v>
      </c>
      <c r="BR178" s="35">
        <v>0</v>
      </c>
      <c r="BS178" s="11">
        <v>0</v>
      </c>
      <c r="BT178" s="36">
        <v>0</v>
      </c>
      <c r="BV178" s="29">
        <f t="shared" ref="BV178" si="1479">BL178*BQ178+BN178*BQ181-BM178*BR178-BO178*BR181</f>
        <v>-271.42061829592319</v>
      </c>
      <c r="BW178" s="33">
        <f t="shared" ref="BW178" si="1480">(BL178*BR178+BM178*BQ178+BN178*BR181+BO178*BQ181)</f>
        <v>302.13102505676301</v>
      </c>
      <c r="BX178" s="31">
        <f t="shared" ref="BX178" si="1481">BL178*BS178+BN178*BS181-BM178*BT178-BO178*BT181</f>
        <v>0</v>
      </c>
      <c r="BY178" s="32">
        <f t="shared" ref="BY178" si="1482">(BL178*BT178+BM178*BS178+BN178*BT181+BO178*BS181)</f>
        <v>302.13102505676301</v>
      </c>
      <c r="CA178" s="37">
        <f t="shared" ref="CA178" si="1483">20*LOG(((1+$BR$8)/$BR$8)/((BV178+BV181)^2+(BW178+BW181)^2)^0.5)</f>
        <v>-48.722664708100552</v>
      </c>
      <c r="CC178" s="134">
        <f t="shared" ref="CC178" si="1484">((BV178^2+BW178^2)^0.5)/((BV181^2+BW181^2)^0.5)</f>
        <v>1.1131543754972193</v>
      </c>
      <c r="CE178" s="60">
        <f t="shared" si="1310"/>
        <v>2.5</v>
      </c>
      <c r="CF178" s="61">
        <f t="shared" si="1311"/>
        <v>-3.3349077055205862E-3</v>
      </c>
      <c r="CG178" s="62">
        <f t="shared" si="1308"/>
        <v>77.938605275621867</v>
      </c>
      <c r="CH178" s="63">
        <f t="shared" si="1312"/>
        <v>-3.3349077055205862E-3</v>
      </c>
      <c r="CI178" s="11">
        <f t="shared" si="1313"/>
        <v>-33.419957923299364</v>
      </c>
      <c r="CJ178" s="62">
        <f t="shared" si="1450"/>
        <v>-0.58328830163954037</v>
      </c>
      <c r="CK178" s="138">
        <f t="shared" si="1309"/>
        <v>-28.236033144102013</v>
      </c>
      <c r="CM178" s="127">
        <v>0.5</v>
      </c>
    </row>
    <row r="179" spans="2:91" ht="18.600000000000001" customHeight="1" thickBot="1">
      <c r="D179" s="39"/>
      <c r="G179" s="40"/>
      <c r="I179" s="39"/>
      <c r="L179" s="40"/>
      <c r="N179" s="39"/>
      <c r="Q179" s="40"/>
      <c r="S179" s="39"/>
      <c r="V179" s="40"/>
      <c r="X179" s="39"/>
      <c r="AA179" s="40"/>
      <c r="AC179" s="39"/>
      <c r="AF179" s="40"/>
      <c r="AH179" s="39"/>
      <c r="AK179" s="40"/>
      <c r="AM179" s="39"/>
      <c r="AP179" s="40"/>
      <c r="AR179" s="39"/>
      <c r="AU179" s="40"/>
      <c r="AW179" s="39"/>
      <c r="AZ179" s="40"/>
      <c r="BB179" s="39"/>
      <c r="BE179" s="40"/>
      <c r="BG179" s="39"/>
      <c r="BJ179" s="40"/>
      <c r="BL179" s="39"/>
      <c r="BO179" s="40"/>
      <c r="BQ179" s="34"/>
      <c r="BR179" s="11"/>
      <c r="BS179" s="11"/>
      <c r="BT179" s="41"/>
      <c r="BV179" s="39"/>
      <c r="BY179" s="40"/>
      <c r="CC179" s="135"/>
      <c r="CE179" s="60">
        <f t="shared" si="1310"/>
        <v>2.52</v>
      </c>
      <c r="CF179" s="61">
        <f t="shared" si="1311"/>
        <v>-3.478452505909235E-3</v>
      </c>
      <c r="CG179" s="62">
        <f t="shared" si="1308"/>
        <v>77.27020611715588</v>
      </c>
      <c r="CH179" s="63">
        <f t="shared" si="1312"/>
        <v>-3.478452505909235E-3</v>
      </c>
      <c r="CI179" s="11">
        <f t="shared" si="1313"/>
        <v>-32.828173322456394</v>
      </c>
      <c r="CJ179" s="62">
        <f t="shared" si="1450"/>
        <v>-0.57295971189223016</v>
      </c>
      <c r="CK179" s="138">
        <f t="shared" si="1309"/>
        <v>-28.064043160383459</v>
      </c>
    </row>
    <row r="180" spans="2:91" ht="18.600000000000001" customHeight="1" thickBot="1">
      <c r="D180" s="258" t="s">
        <v>129</v>
      </c>
      <c r="E180" s="259"/>
      <c r="F180" s="260" t="s">
        <v>130</v>
      </c>
      <c r="G180" s="261"/>
      <c r="H180" s="229"/>
      <c r="I180" s="258" t="s">
        <v>131</v>
      </c>
      <c r="J180" s="259"/>
      <c r="K180" s="260" t="s">
        <v>132</v>
      </c>
      <c r="L180" s="261"/>
      <c r="N180" s="253" t="s">
        <v>133</v>
      </c>
      <c r="O180" s="254"/>
      <c r="P180" s="255" t="s">
        <v>134</v>
      </c>
      <c r="Q180" s="256"/>
      <c r="S180" s="258" t="s">
        <v>135</v>
      </c>
      <c r="T180" s="259"/>
      <c r="U180" s="260" t="s">
        <v>136</v>
      </c>
      <c r="V180" s="261"/>
      <c r="W180" s="8"/>
      <c r="X180" s="253" t="s">
        <v>137</v>
      </c>
      <c r="Y180" s="254"/>
      <c r="Z180" s="255" t="s">
        <v>138</v>
      </c>
      <c r="AA180" s="256"/>
      <c r="AB180" s="8"/>
      <c r="AC180" s="258" t="s">
        <v>139</v>
      </c>
      <c r="AD180" s="259"/>
      <c r="AE180" s="260" t="s">
        <v>140</v>
      </c>
      <c r="AF180" s="261"/>
      <c r="AG180" s="8"/>
      <c r="AH180" s="253" t="s">
        <v>141</v>
      </c>
      <c r="AI180" s="254"/>
      <c r="AJ180" s="255" t="s">
        <v>142</v>
      </c>
      <c r="AK180" s="256"/>
      <c r="AL180" s="8"/>
      <c r="AM180" s="258" t="s">
        <v>143</v>
      </c>
      <c r="AN180" s="259"/>
      <c r="AO180" s="260" t="s">
        <v>144</v>
      </c>
      <c r="AP180" s="261"/>
      <c r="AR180" s="253" t="s">
        <v>145</v>
      </c>
      <c r="AS180" s="254"/>
      <c r="AT180" s="255" t="s">
        <v>146</v>
      </c>
      <c r="AU180" s="256"/>
      <c r="AV180" s="4"/>
      <c r="AW180" s="258" t="s">
        <v>147</v>
      </c>
      <c r="AX180" s="259"/>
      <c r="AY180" s="260" t="s">
        <v>148</v>
      </c>
      <c r="AZ180" s="261"/>
      <c r="BA180" s="8"/>
      <c r="BB180" s="253" t="s">
        <v>149</v>
      </c>
      <c r="BC180" s="254"/>
      <c r="BD180" s="255" t="s">
        <v>150</v>
      </c>
      <c r="BE180" s="256"/>
      <c r="BF180" s="4"/>
      <c r="BG180" s="258" t="s">
        <v>151</v>
      </c>
      <c r="BH180" s="259"/>
      <c r="BI180" s="260" t="s">
        <v>152</v>
      </c>
      <c r="BJ180" s="261"/>
      <c r="BK180" s="4"/>
      <c r="BL180" s="253" t="s">
        <v>153</v>
      </c>
      <c r="BM180" s="254"/>
      <c r="BN180" s="255" t="s">
        <v>154</v>
      </c>
      <c r="BO180" s="256"/>
      <c r="BP180" s="4"/>
      <c r="BQ180" s="258" t="s">
        <v>155</v>
      </c>
      <c r="BR180" s="259"/>
      <c r="BS180" s="260" t="s">
        <v>156</v>
      </c>
      <c r="BT180" s="261"/>
      <c r="BU180" s="8"/>
      <c r="BV180" s="253" t="s">
        <v>157</v>
      </c>
      <c r="BW180" s="254"/>
      <c r="BX180" s="255" t="s">
        <v>158</v>
      </c>
      <c r="BY180" s="256"/>
      <c r="CA180" s="46" t="s">
        <v>16</v>
      </c>
      <c r="CC180" s="136" t="s">
        <v>71</v>
      </c>
      <c r="CE180" s="60">
        <f t="shared" si="1310"/>
        <v>2.54</v>
      </c>
      <c r="CF180" s="61">
        <f t="shared" si="1311"/>
        <v>-3.6194101955885857E-3</v>
      </c>
      <c r="CG180" s="62">
        <f t="shared" si="1308"/>
        <v>76.613642650706751</v>
      </c>
      <c r="CH180" s="63">
        <f t="shared" si="1312"/>
        <v>-3.6194101955885857E-3</v>
      </c>
      <c r="CI180" s="11">
        <f t="shared" si="1313"/>
        <v>-32.252518724877859</v>
      </c>
      <c r="CJ180" s="62">
        <f t="shared" si="1450"/>
        <v>-0.56291264381024175</v>
      </c>
      <c r="CK180" s="138">
        <f t="shared" si="1309"/>
        <v>-27.902924854772259</v>
      </c>
    </row>
    <row r="181" spans="2:91" ht="18.600000000000001" customHeight="1" thickTop="1" thickBot="1">
      <c r="D181" s="29">
        <v>0</v>
      </c>
      <c r="E181" s="33">
        <v>0</v>
      </c>
      <c r="F181" s="31">
        <v>1</v>
      </c>
      <c r="G181" s="32">
        <v>0</v>
      </c>
      <c r="I181" s="29">
        <v>0</v>
      </c>
      <c r="J181" s="33">
        <f t="shared" ref="J181" si="1485">IF(0=(1-$J$8*$K$8*$B178^2),10^14,$B178*$J$8/(1-$J$8*$K$8*$B178^2))</f>
        <v>-5.9066990052050139</v>
      </c>
      <c r="K181" s="31">
        <v>1</v>
      </c>
      <c r="L181" s="32">
        <v>0</v>
      </c>
      <c r="N181" s="29">
        <f t="shared" ref="N181" si="1486">D181*I178+F181*I181-E181*J178-G181*J181</f>
        <v>0</v>
      </c>
      <c r="O181" s="33">
        <f t="shared" ref="O181" si="1487">(D181*J178+E181*I178+F181*J181+G181*I181)</f>
        <v>-5.9066990052050139</v>
      </c>
      <c r="P181" s="31">
        <f t="shared" ref="P181" si="1488">D181*K178+F181*K181-E181*L178-G181*L181</f>
        <v>1</v>
      </c>
      <c r="Q181" s="32">
        <f t="shared" ref="Q181" si="1489">(D181*L178+E181*K178+F181*L181+G181*K181)</f>
        <v>0</v>
      </c>
      <c r="S181" s="29">
        <v>0</v>
      </c>
      <c r="T181" s="33">
        <v>0</v>
      </c>
      <c r="U181" s="31">
        <v>1</v>
      </c>
      <c r="V181" s="32">
        <v>0</v>
      </c>
      <c r="X181" s="29">
        <f t="shared" ref="X181" si="1490">N181*S178+P181*S181-O181*T178-Q181*T181</f>
        <v>0</v>
      </c>
      <c r="Y181" s="33">
        <f t="shared" ref="Y181" si="1491">(N181*T178+O181*S178+P181*T181+Q181*S181)</f>
        <v>-5.9066990052050139</v>
      </c>
      <c r="Z181" s="31">
        <f t="shared" ref="Z181" si="1492">N181*U178+P181*U181-O181*V178-Q181*V181</f>
        <v>-13.831257931559575</v>
      </c>
      <c r="AA181" s="32">
        <f t="shared" ref="AA181" si="1493">(N181*V178+O181*U178+P181*V181+Q181*U181)</f>
        <v>0</v>
      </c>
      <c r="AB181" s="8"/>
      <c r="AC181" s="29">
        <v>0</v>
      </c>
      <c r="AD181" s="33">
        <f t="shared" ref="AD181" si="1494">IF(0=(1-$AD$8*$AE$8*$B178^2),10^14,$B178*$AD$8/(1-$AD$8*$AE$8*$B178^2))</f>
        <v>1.5761923282989589</v>
      </c>
      <c r="AE181" s="31">
        <v>1</v>
      </c>
      <c r="AF181" s="32">
        <v>0</v>
      </c>
      <c r="AH181" s="29">
        <f t="shared" ref="AH181" si="1495">X181*AC178+Z181*AC181-Y181*AD178-AA181*AD181</f>
        <v>0</v>
      </c>
      <c r="AI181" s="33">
        <f t="shared" ref="AI181" si="1496">(X181*AD178+Y181*AC178+Z181*AD181+AA181*AC181)</f>
        <v>-27.707421647653344</v>
      </c>
      <c r="AJ181" s="31">
        <f t="shared" ref="AJ181" si="1497">X181*AE178+Z181*AE181-Y181*AF178-AA181*AF181</f>
        <v>-13.831257931559575</v>
      </c>
      <c r="AK181" s="32">
        <f t="shared" ref="AK181" si="1498">(X181*AF178+Y181*AE178+Z181*AF181+AA181*AE181)</f>
        <v>0</v>
      </c>
      <c r="AL181" s="8"/>
      <c r="AM181" s="29">
        <v>0</v>
      </c>
      <c r="AN181" s="33">
        <v>0</v>
      </c>
      <c r="AO181" s="31">
        <v>1</v>
      </c>
      <c r="AP181" s="32">
        <v>0</v>
      </c>
      <c r="AR181" s="29">
        <f t="shared" ref="AR181" si="1499">AH181*AM178+AJ181*AM181-AI181*AN178-AK181*AN181</f>
        <v>0</v>
      </c>
      <c r="AS181" s="33">
        <f t="shared" ref="AS181" si="1500">(AH181*AN178+AI181*AM178+AJ181*AN181+AK181*AM181)</f>
        <v>-27.707421647653344</v>
      </c>
      <c r="AT181" s="31">
        <f t="shared" ref="AT181" si="1501">AH181*AO178+AJ181*AO181-AI181*AP178-AK181*AP181</f>
        <v>-76.745033403387012</v>
      </c>
      <c r="AU181" s="32">
        <f t="shared" ref="AU181" si="1502">(AH181*AP178+AI181*AO178+AJ181*AP181+AK181*AO181)</f>
        <v>0</v>
      </c>
      <c r="AV181" s="8"/>
      <c r="AW181" s="29">
        <v>0</v>
      </c>
      <c r="AX181" s="33">
        <f t="shared" ref="AX181" si="1503">IF(0=(1-$AX$8*$AY$8*$B178^2),10^14,$B178*$AX$8/(1-$AX$8*$AY$8*$B178^2))</f>
        <v>2.8160899155791244</v>
      </c>
      <c r="AY181" s="31">
        <v>1</v>
      </c>
      <c r="AZ181" s="32">
        <v>0</v>
      </c>
      <c r="BB181" s="29">
        <f t="shared" ref="BB181" si="1504">AR181*AW178+AT181*AW181-AS181*AX178-AU181*AX181</f>
        <v>0</v>
      </c>
      <c r="BC181" s="33">
        <f t="shared" ref="BC181" si="1505">(AR181*AX178+AS181*AW178+AT181*AX181+AU181*AW181)</f>
        <v>-243.82833628571456</v>
      </c>
      <c r="BD181" s="31">
        <f t="shared" ref="BD181" si="1506">AR181*AY178+AT181*AY181-AS181*AZ178-AU181*AZ181</f>
        <v>-76.745033403387012</v>
      </c>
      <c r="BE181" s="32">
        <f t="shared" ref="BE181" si="1507">(AR181*AZ178+AS181*AY178+AT181*AZ181+AU181*AY181)</f>
        <v>0</v>
      </c>
      <c r="BF181" s="8"/>
      <c r="BG181" s="29">
        <v>0</v>
      </c>
      <c r="BH181" s="33">
        <v>0</v>
      </c>
      <c r="BI181" s="31">
        <v>1</v>
      </c>
      <c r="BJ181" s="32">
        <v>0</v>
      </c>
      <c r="BL181" s="29">
        <f t="shared" ref="BL181" si="1508">BB181*BG178+BD181*BG181-BC181*BH178-BE181*BH181</f>
        <v>0</v>
      </c>
      <c r="BM181" s="33">
        <f t="shared" ref="BM181" si="1509">(BB181*BH178+BC181*BG178+BD181*BH181+BE181*BG181)</f>
        <v>-243.82833628571456</v>
      </c>
      <c r="BN181" s="31">
        <f t="shared" ref="BN181" si="1510">BB181*BI178+BD181*BI181-BC181*BJ178-BE181*BJ181</f>
        <v>-271.42044566256368</v>
      </c>
      <c r="BO181" s="32">
        <f t="shared" ref="BO181" si="1511">(BB181*BJ178+BC181*BI178+BD181*BJ181+BE181*BI181)</f>
        <v>0</v>
      </c>
      <c r="BP181" s="8"/>
      <c r="BQ181" s="19">
        <f t="shared" ref="BQ181:BQ244" si="1512">1/$BR$8</f>
        <v>1</v>
      </c>
      <c r="BR181" s="47">
        <v>0</v>
      </c>
      <c r="BS181" s="48">
        <v>1</v>
      </c>
      <c r="BT181" s="49">
        <v>0</v>
      </c>
      <c r="BV181" s="29">
        <f t="shared" ref="BV181" si="1513">BL181*BQ178+BN181*BQ181-BM181*BR178-BO181*BR181</f>
        <v>-271.42044566256368</v>
      </c>
      <c r="BW181" s="33">
        <f t="shared" ref="BW181" si="1514">(BL181*BR178+BM181*BQ178+BN181*BR181+BO181*BQ181)</f>
        <v>-243.82833628571456</v>
      </c>
      <c r="BX181" s="31">
        <f t="shared" ref="BX181" si="1515">BL181*BS178+BN181*BS181-BM181*BT178-BO181*BT181</f>
        <v>-271.42044566256368</v>
      </c>
      <c r="BY181" s="32">
        <f t="shared" ref="BY181" si="1516">(BL181*BT178+BM181*BS178+BN181*BT181+BO181*BS181)</f>
        <v>0</v>
      </c>
      <c r="CA181" s="50">
        <f t="shared" ref="CA181" si="1517">(180/PI())*ATAN(-1*(BW178+BW181)/(BV178+BV181))</f>
        <v>6.1302317789588443</v>
      </c>
      <c r="CC181" s="137">
        <f t="shared" ref="CC181" si="1518">20*LOG(((1-(10^(CA178/20)^2)*(1-((1-CC178)/(1+CC178))^2))^0.5))</f>
        <v>-5.8113051995682944E-5</v>
      </c>
      <c r="CE181" s="60">
        <f t="shared" si="1310"/>
        <v>2.56</v>
      </c>
      <c r="CF181" s="61">
        <f t="shared" si="1311"/>
        <v>-3.7576273297235284E-3</v>
      </c>
      <c r="CG181" s="62">
        <f t="shared" si="1308"/>
        <v>75.968592276209193</v>
      </c>
      <c r="CH181" s="63">
        <f t="shared" si="1312"/>
        <v>-3.7576273297235284E-3</v>
      </c>
      <c r="CI181" s="11">
        <f t="shared" si="1313"/>
        <v>-31.692397861698367</v>
      </c>
      <c r="CJ181" s="62">
        <f t="shared" si="1450"/>
        <v>-0.553136690538647</v>
      </c>
      <c r="CK181" s="138">
        <f t="shared" si="1309"/>
        <v>-27.751905250935391</v>
      </c>
    </row>
    <row r="182" spans="2:91" ht="18.600000000000001" customHeight="1">
      <c r="CC182" s="42"/>
      <c r="CE182" s="60">
        <f t="shared" si="1310"/>
        <v>2.58</v>
      </c>
      <c r="CF182" s="61">
        <f t="shared" si="1311"/>
        <v>-3.892971759298315E-3</v>
      </c>
      <c r="CG182" s="62">
        <f t="shared" si="1308"/>
        <v>75.334744318975225</v>
      </c>
      <c r="CH182" s="63">
        <f t="shared" si="1312"/>
        <v>-3.892971759298315E-3</v>
      </c>
      <c r="CI182" s="11">
        <f t="shared" si="1313"/>
        <v>-31.147242271381231</v>
      </c>
      <c r="CJ182" s="62">
        <f t="shared" si="1450"/>
        <v>-0.54362193055195962</v>
      </c>
      <c r="CK182" s="138">
        <f t="shared" si="1309"/>
        <v>-27.610285128474477</v>
      </c>
    </row>
    <row r="183" spans="2:91" ht="18.600000000000001" customHeight="1" thickBot="1">
      <c r="E183" s="22" t="s">
        <v>4</v>
      </c>
      <c r="J183" s="22" t="s">
        <v>5</v>
      </c>
      <c r="O183" s="22" t="s">
        <v>6</v>
      </c>
      <c r="T183" s="22" t="s">
        <v>7</v>
      </c>
      <c r="Y183" s="22" t="s">
        <v>8</v>
      </c>
      <c r="AD183" s="22" t="s">
        <v>65</v>
      </c>
      <c r="AI183" s="22" t="s">
        <v>9</v>
      </c>
      <c r="AN183" s="22" t="s">
        <v>66</v>
      </c>
      <c r="AS183" s="22" t="s">
        <v>51</v>
      </c>
      <c r="AX183" s="22" t="s">
        <v>67</v>
      </c>
      <c r="BC183" s="22" t="s">
        <v>52</v>
      </c>
      <c r="BH183" s="22" t="s">
        <v>68</v>
      </c>
      <c r="BM183" s="22" t="s">
        <v>63</v>
      </c>
      <c r="BQ183" s="23" t="s">
        <v>69</v>
      </c>
      <c r="BR183" s="23"/>
      <c r="BS183" s="24"/>
      <c r="BT183" s="24"/>
      <c r="BU183" s="24"/>
      <c r="BW183" s="22" t="s">
        <v>64</v>
      </c>
      <c r="CE183" s="60">
        <f t="shared" si="1310"/>
        <v>2.6</v>
      </c>
      <c r="CF183" s="61">
        <f t="shared" si="1311"/>
        <v>-4.0253309259677692E-3</v>
      </c>
      <c r="CG183" s="62">
        <f t="shared" si="1308"/>
        <v>74.7117994735476</v>
      </c>
      <c r="CH183" s="63">
        <f t="shared" si="1312"/>
        <v>-4.0253309259677692E-3</v>
      </c>
      <c r="CI183" s="11">
        <f t="shared" si="1313"/>
        <v>-30.616509735560953</v>
      </c>
      <c r="CJ183" s="62">
        <f t="shared" si="1450"/>
        <v>-0.53435890035443701</v>
      </c>
      <c r="CK183" s="138">
        <f t="shared" si="1309"/>
        <v>-27.477429950245835</v>
      </c>
    </row>
    <row r="184" spans="2:91" ht="18.600000000000001" customHeight="1" thickBot="1">
      <c r="D184" s="249" t="s">
        <v>103</v>
      </c>
      <c r="E184" s="250"/>
      <c r="F184" s="251" t="s">
        <v>104</v>
      </c>
      <c r="G184" s="252"/>
      <c r="H184" s="229"/>
      <c r="I184" s="253" t="s">
        <v>11</v>
      </c>
      <c r="J184" s="254"/>
      <c r="K184" s="255" t="s">
        <v>12</v>
      </c>
      <c r="L184" s="256"/>
      <c r="M184" s="24"/>
      <c r="N184" s="253" t="s">
        <v>105</v>
      </c>
      <c r="O184" s="254"/>
      <c r="P184" s="255" t="s">
        <v>106</v>
      </c>
      <c r="Q184" s="256"/>
      <c r="R184" s="24"/>
      <c r="S184" s="249" t="s">
        <v>107</v>
      </c>
      <c r="T184" s="250"/>
      <c r="U184" s="251" t="s">
        <v>108</v>
      </c>
      <c r="V184" s="252"/>
      <c r="W184" s="8"/>
      <c r="X184" s="253" t="s">
        <v>109</v>
      </c>
      <c r="Y184" s="254"/>
      <c r="Z184" s="255" t="s">
        <v>110</v>
      </c>
      <c r="AA184" s="256"/>
      <c r="AB184" s="8"/>
      <c r="AC184" s="253" t="s">
        <v>111</v>
      </c>
      <c r="AD184" s="254"/>
      <c r="AE184" s="255" t="s">
        <v>14</v>
      </c>
      <c r="AF184" s="256"/>
      <c r="AG184" s="8"/>
      <c r="AH184" s="253" t="s">
        <v>112</v>
      </c>
      <c r="AI184" s="254"/>
      <c r="AJ184" s="255" t="s">
        <v>113</v>
      </c>
      <c r="AK184" s="256"/>
      <c r="AL184" s="8"/>
      <c r="AM184" s="249" t="s">
        <v>114</v>
      </c>
      <c r="AN184" s="250"/>
      <c r="AO184" s="251" t="s">
        <v>115</v>
      </c>
      <c r="AP184" s="252"/>
      <c r="AQ184" s="24"/>
      <c r="AR184" s="253" t="s">
        <v>116</v>
      </c>
      <c r="AS184" s="254"/>
      <c r="AT184" s="255" t="s">
        <v>13</v>
      </c>
      <c r="AU184" s="256"/>
      <c r="AV184" s="4"/>
      <c r="AW184" s="253" t="s">
        <v>117</v>
      </c>
      <c r="AX184" s="254"/>
      <c r="AY184" s="255" t="s">
        <v>118</v>
      </c>
      <c r="AZ184" s="256"/>
      <c r="BA184" s="8"/>
      <c r="BB184" s="253" t="s">
        <v>119</v>
      </c>
      <c r="BC184" s="254"/>
      <c r="BD184" s="255" t="s">
        <v>120</v>
      </c>
      <c r="BE184" s="256"/>
      <c r="BF184" s="4"/>
      <c r="BG184" s="249" t="s">
        <v>121</v>
      </c>
      <c r="BH184" s="250"/>
      <c r="BI184" s="251" t="s">
        <v>122</v>
      </c>
      <c r="BJ184" s="252"/>
      <c r="BK184" s="4"/>
      <c r="BL184" s="253" t="s">
        <v>123</v>
      </c>
      <c r="BM184" s="254"/>
      <c r="BN184" s="255" t="s">
        <v>124</v>
      </c>
      <c r="BO184" s="256"/>
      <c r="BP184" s="4"/>
      <c r="BQ184" s="253" t="s">
        <v>125</v>
      </c>
      <c r="BR184" s="254"/>
      <c r="BS184" s="255" t="s">
        <v>126</v>
      </c>
      <c r="BT184" s="256"/>
      <c r="BU184" s="8"/>
      <c r="BV184" s="253" t="s">
        <v>127</v>
      </c>
      <c r="BW184" s="254"/>
      <c r="BX184" s="255" t="s">
        <v>128</v>
      </c>
      <c r="BY184" s="256"/>
      <c r="CA184" s="27" t="s">
        <v>15</v>
      </c>
      <c r="CC184" s="133" t="s">
        <v>70</v>
      </c>
      <c r="CE184" s="60">
        <f t="shared" si="1310"/>
        <v>2.62</v>
      </c>
      <c r="CF184" s="61">
        <f t="shared" si="1311"/>
        <v>-4.1546102618249935E-3</v>
      </c>
      <c r="CG184" s="62">
        <f t="shared" si="1308"/>
        <v>74.099469278836381</v>
      </c>
      <c r="CH184" s="63">
        <f t="shared" si="1312"/>
        <v>-4.1546102618249935E-3</v>
      </c>
      <c r="CI184" s="11">
        <f t="shared" si="1313"/>
        <v>-30.09968281813255</v>
      </c>
      <c r="CJ184" s="62">
        <f t="shared" si="1450"/>
        <v>-0.52533856898237852</v>
      </c>
      <c r="CK184" s="138">
        <f t="shared" si="1309"/>
        <v>-27.352762153893959</v>
      </c>
    </row>
    <row r="185" spans="2:91" ht="18.600000000000001" customHeight="1" thickTop="1" thickBot="1">
      <c r="B185" s="127">
        <v>0.52</v>
      </c>
      <c r="D185" s="29">
        <v>1</v>
      </c>
      <c r="E185" s="30">
        <v>0</v>
      </c>
      <c r="F185" s="31">
        <v>0</v>
      </c>
      <c r="G185" s="32">
        <f t="shared" ref="G185:G248" si="1519">-1/($E$8*$B185)</f>
        <v>-1.267653846153846</v>
      </c>
      <c r="I185" s="29">
        <v>1</v>
      </c>
      <c r="J185" s="33">
        <v>0</v>
      </c>
      <c r="K185" s="31">
        <v>0</v>
      </c>
      <c r="L185" s="32">
        <v>0</v>
      </c>
      <c r="N185" s="29">
        <f t="shared" ref="N185" si="1520">D185*I185+F185*I188-E185*J185-G185*J188</f>
        <v>-5.9597312338589115</v>
      </c>
      <c r="O185" s="33">
        <f t="shared" ref="O185" si="1521">(D185*J185+E185*I185+F185*J188+G185*I188)</f>
        <v>0</v>
      </c>
      <c r="P185" s="31">
        <f t="shared" ref="P185" si="1522">D185*K185+F185*K188-E185*L185-G185*L188</f>
        <v>0</v>
      </c>
      <c r="Q185" s="32">
        <f t="shared" ref="Q185" si="1523">(D185*L185+E185*K185+F185*L188+G185*K188)</f>
        <v>-1.267653846153846</v>
      </c>
      <c r="S185" s="29">
        <v>1</v>
      </c>
      <c r="T185" s="30">
        <v>0</v>
      </c>
      <c r="U185" s="31">
        <v>0</v>
      </c>
      <c r="V185" s="32">
        <f t="shared" ref="V185:V248" si="1524">-1/($T$8*$B185)</f>
        <v>-2.4626346153846153</v>
      </c>
      <c r="X185" s="29">
        <f t="shared" ref="X185" si="1525">N185*S185+P185*S188-O185*T185-Q185*T188</f>
        <v>-5.9597312338589115</v>
      </c>
      <c r="Y185" s="33">
        <f t="shared" ref="Y185" si="1526">(N185*T185+O185*S185+P185*T188+Q185*S188)</f>
        <v>0</v>
      </c>
      <c r="Z185" s="31">
        <f t="shared" ref="Z185" si="1527">N185*U185+P185*U188-O185*V185-Q185*V188</f>
        <v>0</v>
      </c>
      <c r="AA185" s="32">
        <f t="shared" ref="AA185" si="1528">(N185*V185+O185*U185+P185*V188+Q185*U188)</f>
        <v>13.408986588735972</v>
      </c>
      <c r="AB185" s="8"/>
      <c r="AC185" s="29">
        <v>1</v>
      </c>
      <c r="AD185" s="33">
        <v>0</v>
      </c>
      <c r="AE185" s="31">
        <v>0</v>
      </c>
      <c r="AF185" s="32">
        <v>0</v>
      </c>
      <c r="AH185" s="29">
        <f t="shared" ref="AH185" si="1529">X185*AC185+Z185*AC188-Y185*AD185-AA185*AD188</f>
        <v>-28.25459359678063</v>
      </c>
      <c r="AI185" s="33">
        <f t="shared" ref="AI185" si="1530">(X185*AD185+Y185*AC185+Z185*AD188+AA185*AC188)</f>
        <v>0</v>
      </c>
      <c r="AJ185" s="31">
        <f t="shared" ref="AJ185" si="1531">X185*AE185+Z185*AE188-Y185*AF185-AA185*AF188</f>
        <v>0</v>
      </c>
      <c r="AK185" s="32">
        <f t="shared" ref="AK185" si="1532">(X185*AF185+Y185*AE185+Z185*AF188+AA185*AE188)</f>
        <v>13.408986588735972</v>
      </c>
      <c r="AL185" s="8"/>
      <c r="AM185" s="29">
        <v>1</v>
      </c>
      <c r="AN185" s="30">
        <v>0</v>
      </c>
      <c r="AO185" s="31">
        <v>0</v>
      </c>
      <c r="AP185" s="32">
        <f t="shared" ref="AP185:AP248" si="1533">-1/($AN$8*$B185)</f>
        <v>-2.226980769230769</v>
      </c>
      <c r="AR185" s="29">
        <f t="shared" ref="AR185" si="1534">AH185*AM185+AJ185*AM188-AI185*AN185-AK185*AN188</f>
        <v>-28.25459359678063</v>
      </c>
      <c r="AS185" s="33">
        <f t="shared" ref="AS185" si="1535">(AH185*AN185+AI185*AM185+AJ185*AN188+AK185*AM188)</f>
        <v>0</v>
      </c>
      <c r="AT185" s="31">
        <f t="shared" ref="AT185" si="1536">AH185*AO185+AJ185*AO188-AI185*AP185-AK185*AP188</f>
        <v>0</v>
      </c>
      <c r="AU185" s="32">
        <f t="shared" ref="AU185" si="1537">(AH185*AP185+AI185*AO185+AJ185*AP188+AK185*AO188)</f>
        <v>76.331423171197258</v>
      </c>
      <c r="AV185" s="8"/>
      <c r="AW185" s="29">
        <v>1</v>
      </c>
      <c r="AX185" s="33">
        <v>0</v>
      </c>
      <c r="AY185" s="31">
        <v>0</v>
      </c>
      <c r="AZ185" s="32">
        <v>0</v>
      </c>
      <c r="BB185" s="29">
        <f t="shared" ref="BB185" si="1538">AR185*AW185+AT185*AW188-AS185*AX185-AU185*AX188</f>
        <v>-262.80386702515943</v>
      </c>
      <c r="BC185" s="33">
        <f t="shared" ref="BC185" si="1539">(AR185*AX185+AS185*AW185+AT185*AX188+AU185*AW188)</f>
        <v>0</v>
      </c>
      <c r="BD185" s="31">
        <f t="shared" ref="BD185" si="1540">AR185*AY185+AT185*AY188-AS185*AZ185-AU185*AZ188</f>
        <v>0</v>
      </c>
      <c r="BE185" s="32">
        <f t="shared" ref="BE185" si="1541">(AR185*AZ185+AS185*AY185+AT185*AZ188+AU185*AY188)</f>
        <v>76.331423171197258</v>
      </c>
      <c r="BF185" s="8"/>
      <c r="BG185" s="29">
        <v>1</v>
      </c>
      <c r="BH185" s="30">
        <v>0</v>
      </c>
      <c r="BI185" s="31">
        <v>0</v>
      </c>
      <c r="BJ185" s="32">
        <f t="shared" ref="BJ185:BJ248" si="1542">-1/($BH$8*$B185)</f>
        <v>-0.78305769230769229</v>
      </c>
      <c r="BL185" s="29">
        <f t="shared" ref="BL185" si="1543">BB185*BG185+BD185*BG188-BC185*BH185-BE185*BH188</f>
        <v>-262.80386702515943</v>
      </c>
      <c r="BM185" s="33">
        <f t="shared" ref="BM185" si="1544">(BB185*BH185+BC185*BG185+BD185*BH188+BE185*BG188)</f>
        <v>0</v>
      </c>
      <c r="BN185" s="31">
        <f t="shared" ref="BN185" si="1545">BB185*BI185+BD185*BI188-BC185*BJ185-BE185*BJ188</f>
        <v>0</v>
      </c>
      <c r="BO185" s="32">
        <f t="shared" ref="BO185" si="1546">(BB185*BJ185+BC185*BI185+BD185*BJ188+BE185*BI188)</f>
        <v>282.12201281345619</v>
      </c>
      <c r="BP185" s="8"/>
      <c r="BQ185" s="34">
        <v>1</v>
      </c>
      <c r="BR185" s="35">
        <v>0</v>
      </c>
      <c r="BS185" s="11">
        <v>0</v>
      </c>
      <c r="BT185" s="36">
        <v>0</v>
      </c>
      <c r="BV185" s="29">
        <f t="shared" ref="BV185" si="1547">BL185*BQ185+BN185*BQ188-BM185*BR185-BO185*BR188</f>
        <v>-262.80386702515943</v>
      </c>
      <c r="BW185" s="33">
        <f t="shared" ref="BW185" si="1548">(BL185*BR185+BM185*BQ185+BN185*BR188+BO185*BQ188)</f>
        <v>282.12201281345619</v>
      </c>
      <c r="BX185" s="31">
        <f t="shared" ref="BX185" si="1549">BL185*BS185+BN185*BS188-BM185*BT185-BO185*BT188</f>
        <v>0</v>
      </c>
      <c r="BY185" s="32">
        <f t="shared" ref="BY185" si="1550">(BL185*BT185+BM185*BS185+BN185*BT188+BO185*BS188)</f>
        <v>282.12201281345619</v>
      </c>
      <c r="CA185" s="37">
        <f t="shared" ref="CA185" si="1551">20*LOG(((1+$BR$8)/$BR$8)/((BV185+BV188)^2+(BW185+BW188)^2)^0.5)</f>
        <v>-48.41446921906681</v>
      </c>
      <c r="CC185" s="134">
        <f t="shared" ref="CC185" si="1552">((BV185^2+BW185^2)^0.5)/((BV188^2+BW188^2)^0.5)</f>
        <v>1.0735156772922483</v>
      </c>
      <c r="CE185" s="60">
        <f t="shared" si="1310"/>
        <v>2.64</v>
      </c>
      <c r="CF185" s="61">
        <f t="shared" si="1311"/>
        <v>-4.2807316905299651E-3</v>
      </c>
      <c r="CG185" s="62">
        <f t="shared" si="1308"/>
        <v>73.497475622473729</v>
      </c>
      <c r="CH185" s="63">
        <f t="shared" si="1312"/>
        <v>-4.2807316905299651E-3</v>
      </c>
      <c r="CI185" s="11">
        <f t="shared" si="1313"/>
        <v>-29.596267499691439</v>
      </c>
      <c r="CJ185" s="62">
        <f t="shared" si="1450"/>
        <v>-0.51655231417060543</v>
      </c>
      <c r="CK185" s="138">
        <f t="shared" si="1309"/>
        <v>-27.235754567197063</v>
      </c>
      <c r="CM185" s="127">
        <v>0.51</v>
      </c>
    </row>
    <row r="186" spans="2:91" ht="18.600000000000001" customHeight="1" thickBot="1">
      <c r="D186" s="39"/>
      <c r="G186" s="40"/>
      <c r="I186" s="39"/>
      <c r="L186" s="40"/>
      <c r="N186" s="39"/>
      <c r="Q186" s="40"/>
      <c r="S186" s="39"/>
      <c r="V186" s="40"/>
      <c r="X186" s="39"/>
      <c r="AA186" s="40"/>
      <c r="AC186" s="39"/>
      <c r="AF186" s="40"/>
      <c r="AH186" s="39"/>
      <c r="AK186" s="40"/>
      <c r="AM186" s="39"/>
      <c r="AP186" s="40"/>
      <c r="AR186" s="39"/>
      <c r="AU186" s="40"/>
      <c r="AW186" s="39"/>
      <c r="AZ186" s="40"/>
      <c r="BB186" s="39"/>
      <c r="BE186" s="40"/>
      <c r="BG186" s="39"/>
      <c r="BJ186" s="40"/>
      <c r="BL186" s="39"/>
      <c r="BO186" s="40"/>
      <c r="BQ186" s="34"/>
      <c r="BR186" s="11"/>
      <c r="BS186" s="11"/>
      <c r="BT186" s="41"/>
      <c r="BV186" s="39"/>
      <c r="BY186" s="40"/>
      <c r="CC186" s="135"/>
      <c r="CE186" s="60">
        <f t="shared" si="1310"/>
        <v>2.66</v>
      </c>
      <c r="CF186" s="61">
        <f t="shared" si="1311"/>
        <v>-4.4036322258931586E-3</v>
      </c>
      <c r="CG186" s="62">
        <f t="shared" si="1308"/>
        <v>72.9055502724799</v>
      </c>
      <c r="CH186" s="63">
        <f t="shared" si="1312"/>
        <v>-4.4036322258931586E-3</v>
      </c>
      <c r="CI186" s="11">
        <f t="shared" si="1313"/>
        <v>-29.105791900171571</v>
      </c>
      <c r="CJ186" s="62">
        <f t="shared" si="1450"/>
        <v>-0.50799190005829065</v>
      </c>
      <c r="CK186" s="138">
        <f t="shared" si="1309"/>
        <v>-27.125924754999112</v>
      </c>
    </row>
    <row r="187" spans="2:91" ht="18.600000000000001" customHeight="1" thickBot="1">
      <c r="D187" s="258" t="s">
        <v>129</v>
      </c>
      <c r="E187" s="259"/>
      <c r="F187" s="260" t="s">
        <v>130</v>
      </c>
      <c r="G187" s="261"/>
      <c r="H187" s="229"/>
      <c r="I187" s="258" t="s">
        <v>131</v>
      </c>
      <c r="J187" s="259"/>
      <c r="K187" s="260" t="s">
        <v>132</v>
      </c>
      <c r="L187" s="261"/>
      <c r="N187" s="253" t="s">
        <v>133</v>
      </c>
      <c r="O187" s="254"/>
      <c r="P187" s="255" t="s">
        <v>134</v>
      </c>
      <c r="Q187" s="256"/>
      <c r="S187" s="258" t="s">
        <v>135</v>
      </c>
      <c r="T187" s="259"/>
      <c r="U187" s="260" t="s">
        <v>136</v>
      </c>
      <c r="V187" s="261"/>
      <c r="W187" s="8"/>
      <c r="X187" s="253" t="s">
        <v>137</v>
      </c>
      <c r="Y187" s="254"/>
      <c r="Z187" s="255" t="s">
        <v>138</v>
      </c>
      <c r="AA187" s="256"/>
      <c r="AB187" s="8"/>
      <c r="AC187" s="258" t="s">
        <v>139</v>
      </c>
      <c r="AD187" s="259"/>
      <c r="AE187" s="260" t="s">
        <v>140</v>
      </c>
      <c r="AF187" s="261"/>
      <c r="AG187" s="8"/>
      <c r="AH187" s="253" t="s">
        <v>141</v>
      </c>
      <c r="AI187" s="254"/>
      <c r="AJ187" s="255" t="s">
        <v>142</v>
      </c>
      <c r="AK187" s="256"/>
      <c r="AL187" s="8"/>
      <c r="AM187" s="258" t="s">
        <v>143</v>
      </c>
      <c r="AN187" s="259"/>
      <c r="AO187" s="260" t="s">
        <v>144</v>
      </c>
      <c r="AP187" s="261"/>
      <c r="AR187" s="253" t="s">
        <v>145</v>
      </c>
      <c r="AS187" s="254"/>
      <c r="AT187" s="255" t="s">
        <v>146</v>
      </c>
      <c r="AU187" s="256"/>
      <c r="AV187" s="4"/>
      <c r="AW187" s="258" t="s">
        <v>147</v>
      </c>
      <c r="AX187" s="259"/>
      <c r="AY187" s="260" t="s">
        <v>148</v>
      </c>
      <c r="AZ187" s="261"/>
      <c r="BA187" s="8"/>
      <c r="BB187" s="253" t="s">
        <v>149</v>
      </c>
      <c r="BC187" s="254"/>
      <c r="BD187" s="255" t="s">
        <v>150</v>
      </c>
      <c r="BE187" s="256"/>
      <c r="BF187" s="4"/>
      <c r="BG187" s="258" t="s">
        <v>151</v>
      </c>
      <c r="BH187" s="259"/>
      <c r="BI187" s="260" t="s">
        <v>152</v>
      </c>
      <c r="BJ187" s="261"/>
      <c r="BK187" s="4"/>
      <c r="BL187" s="253" t="s">
        <v>153</v>
      </c>
      <c r="BM187" s="254"/>
      <c r="BN187" s="255" t="s">
        <v>154</v>
      </c>
      <c r="BO187" s="256"/>
      <c r="BP187" s="4"/>
      <c r="BQ187" s="258" t="s">
        <v>155</v>
      </c>
      <c r="BR187" s="259"/>
      <c r="BS187" s="260" t="s">
        <v>156</v>
      </c>
      <c r="BT187" s="261"/>
      <c r="BU187" s="8"/>
      <c r="BV187" s="253" t="s">
        <v>157</v>
      </c>
      <c r="BW187" s="254"/>
      <c r="BX187" s="255" t="s">
        <v>158</v>
      </c>
      <c r="BY187" s="256"/>
      <c r="CA187" s="46" t="s">
        <v>16</v>
      </c>
      <c r="CC187" s="136" t="s">
        <v>71</v>
      </c>
      <c r="CE187" s="60">
        <f t="shared" si="1310"/>
        <v>2.68</v>
      </c>
      <c r="CF187" s="61">
        <f t="shared" si="1311"/>
        <v>-4.5232626636913667E-3</v>
      </c>
      <c r="CG187" s="62">
        <f t="shared" si="1308"/>
        <v>72.323434434476468</v>
      </c>
      <c r="CH187" s="63">
        <f t="shared" si="1312"/>
        <v>-4.5232626636913667E-3</v>
      </c>
      <c r="CI187" s="11">
        <f t="shared" si="1313"/>
        <v>-28.627805083095101</v>
      </c>
      <c r="CJ187" s="62">
        <f t="shared" si="1450"/>
        <v>-0.4996494563191784</v>
      </c>
      <c r="CK187" s="138">
        <f t="shared" si="1309"/>
        <v>-27.022830142955755</v>
      </c>
    </row>
    <row r="188" spans="2:91" ht="18.600000000000001" customHeight="1" thickTop="1" thickBot="1">
      <c r="D188" s="29">
        <v>0</v>
      </c>
      <c r="E188" s="33">
        <v>0</v>
      </c>
      <c r="F188" s="31">
        <v>1</v>
      </c>
      <c r="G188" s="32">
        <v>0</v>
      </c>
      <c r="I188" s="29">
        <v>0</v>
      </c>
      <c r="J188" s="33">
        <f t="shared" ref="J188" si="1553">IF(0=(1-$J$8*$K$8*$B185^2),10^14,$B185*$J$8/(1-$J$8*$K$8*$B185^2))</f>
        <v>-5.490245823002267</v>
      </c>
      <c r="K188" s="31">
        <v>1</v>
      </c>
      <c r="L188" s="32">
        <v>0</v>
      </c>
      <c r="N188" s="29">
        <f t="shared" ref="N188" si="1554">D188*I185+F188*I188-E188*J185-G188*J188</f>
        <v>0</v>
      </c>
      <c r="O188" s="33">
        <f t="shared" ref="O188" si="1555">(D188*J185+E188*I185+F188*J188+G188*I188)</f>
        <v>-5.490245823002267</v>
      </c>
      <c r="P188" s="31">
        <f t="shared" ref="P188" si="1556">D188*K185+F188*K188-E188*L185-G188*L188</f>
        <v>1</v>
      </c>
      <c r="Q188" s="32">
        <f t="shared" ref="Q188" si="1557">(D188*L185+E188*K185+F188*L188+G188*K188)</f>
        <v>0</v>
      </c>
      <c r="S188" s="29">
        <v>0</v>
      </c>
      <c r="T188" s="33">
        <v>0</v>
      </c>
      <c r="U188" s="31">
        <v>1</v>
      </c>
      <c r="V188" s="32">
        <v>0</v>
      </c>
      <c r="X188" s="29">
        <f t="shared" ref="X188" si="1558">N188*S185+P188*S188-O188*T185-Q188*T188</f>
        <v>0</v>
      </c>
      <c r="Y188" s="33">
        <f t="shared" ref="Y188" si="1559">(N188*T185+O188*S185+P188*T188+Q188*S188)</f>
        <v>-5.490245823002267</v>
      </c>
      <c r="Z188" s="31">
        <f t="shared" ref="Z188" si="1560">N188*U185+P188*U188-O188*V185-Q188*V188</f>
        <v>-12.520469410696178</v>
      </c>
      <c r="AA188" s="32">
        <f t="shared" ref="AA188" si="1561">(N188*V185+O188*U185+P188*V188+Q188*U188)</f>
        <v>0</v>
      </c>
      <c r="AB188" s="8"/>
      <c r="AC188" s="29">
        <v>0</v>
      </c>
      <c r="AD188" s="33">
        <f t="shared" ref="AD188" si="1562">IF(0=(1-$AD$8*$AE$8*$B185^2),10^14,$B185*$AD$8/(1-$AD$8*$AE$8*$B185^2))</f>
        <v>1.6626806370028142</v>
      </c>
      <c r="AE188" s="31">
        <v>1</v>
      </c>
      <c r="AF188" s="32">
        <v>0</v>
      </c>
      <c r="AH188" s="29">
        <f t="shared" ref="AH188" si="1563">X188*AC185+Z188*AC188-Y188*AD185-AA188*AD188</f>
        <v>0</v>
      </c>
      <c r="AI188" s="33">
        <f t="shared" ref="AI188" si="1564">(X188*AD185+Y188*AC185+Z188*AD188+AA188*AC188)</f>
        <v>-26.30778787835284</v>
      </c>
      <c r="AJ188" s="31">
        <f t="shared" ref="AJ188" si="1565">X188*AE185+Z188*AE188-Y188*AF185-AA188*AF188</f>
        <v>-12.520469410696178</v>
      </c>
      <c r="AK188" s="32">
        <f t="shared" ref="AK188" si="1566">(X188*AF185+Y188*AE185+Z188*AF188+AA188*AE188)</f>
        <v>0</v>
      </c>
      <c r="AL188" s="8"/>
      <c r="AM188" s="29">
        <v>0</v>
      </c>
      <c r="AN188" s="33">
        <v>0</v>
      </c>
      <c r="AO188" s="31">
        <v>1</v>
      </c>
      <c r="AP188" s="32">
        <v>0</v>
      </c>
      <c r="AR188" s="29">
        <f t="shared" ref="AR188" si="1567">AH188*AM185+AJ188*AM188-AI188*AN185-AK188*AN188</f>
        <v>0</v>
      </c>
      <c r="AS188" s="33">
        <f t="shared" ref="AS188" si="1568">(AH188*AN185+AI188*AM185+AJ188*AN188+AK188*AM188)</f>
        <v>-26.30778787835284</v>
      </c>
      <c r="AT188" s="31">
        <f t="shared" ref="AT188" si="1569">AH188*AO185+AJ188*AO188-AI188*AP185-AK188*AP188</f>
        <v>-71.107407096790283</v>
      </c>
      <c r="AU188" s="32">
        <f t="shared" ref="AU188" si="1570">(AH188*AP185+AI188*AO185+AJ188*AP188+AK188*AO188)</f>
        <v>0</v>
      </c>
      <c r="AV188" s="8"/>
      <c r="AW188" s="29">
        <v>0</v>
      </c>
      <c r="AX188" s="33">
        <f t="shared" ref="AX188" si="1571">IF(0=(1-$AX$8*$AY$8*$B185^2),10^14,$B185*$AX$8/(1-$AX$8*$AY$8*$B185^2))</f>
        <v>3.0727747981631128</v>
      </c>
      <c r="AY188" s="31">
        <v>1</v>
      </c>
      <c r="AZ188" s="32">
        <v>0</v>
      </c>
      <c r="BB188" s="29">
        <f t="shared" ref="BB188" si="1572">AR188*AW185+AT188*AW188-AS188*AX185-AU188*AX188</f>
        <v>0</v>
      </c>
      <c r="BC188" s="33">
        <f t="shared" ref="BC188" si="1573">(AR188*AX185+AS188*AW185+AT188*AX188+AU188*AW188)</f>
        <v>-244.80483636809493</v>
      </c>
      <c r="BD188" s="31">
        <f t="shared" ref="BD188" si="1574">AR188*AY185+AT188*AY188-AS188*AZ185-AU188*AZ188</f>
        <v>-71.107407096790283</v>
      </c>
      <c r="BE188" s="32">
        <f t="shared" ref="BE188" si="1575">(AR188*AZ185+AS188*AY185+AT188*AZ188+AU188*AY188)</f>
        <v>0</v>
      </c>
      <c r="BF188" s="8"/>
      <c r="BG188" s="29">
        <v>0</v>
      </c>
      <c r="BH188" s="33">
        <v>0</v>
      </c>
      <c r="BI188" s="31">
        <v>1</v>
      </c>
      <c r="BJ188" s="32">
        <v>0</v>
      </c>
      <c r="BL188" s="29">
        <f t="shared" ref="BL188" si="1576">BB188*BG185+BD188*BG188-BC188*BH185-BE188*BH188</f>
        <v>0</v>
      </c>
      <c r="BM188" s="33">
        <f t="shared" ref="BM188" si="1577">(BB188*BH185+BC188*BG185+BD188*BH188+BE188*BG188)</f>
        <v>-244.80483636809493</v>
      </c>
      <c r="BN188" s="31">
        <f t="shared" ref="BN188" si="1578">BB188*BI185+BD188*BI188-BC188*BJ185-BE188*BJ188</f>
        <v>-262.80371732895293</v>
      </c>
      <c r="BO188" s="32">
        <f t="shared" ref="BO188" si="1579">(BB188*BJ185+BC188*BI185+BD188*BJ188+BE188*BI188)</f>
        <v>0</v>
      </c>
      <c r="BP188" s="8"/>
      <c r="BQ188" s="19">
        <f t="shared" ref="BQ188:BQ251" si="1580">1/$BR$8</f>
        <v>1</v>
      </c>
      <c r="BR188" s="47">
        <v>0</v>
      </c>
      <c r="BS188" s="48">
        <v>1</v>
      </c>
      <c r="BT188" s="49">
        <v>0</v>
      </c>
      <c r="BV188" s="29">
        <f t="shared" ref="BV188" si="1581">BL188*BQ185+BN188*BQ188-BM188*BR185-BO188*BR188</f>
        <v>-262.80371732895293</v>
      </c>
      <c r="BW188" s="33">
        <f t="shared" ref="BW188" si="1582">(BL188*BR185+BM188*BQ185+BN188*BR188+BO188*BQ188)</f>
        <v>-244.80483636809493</v>
      </c>
      <c r="BX188" s="31">
        <f t="shared" ref="BX188" si="1583">BL188*BS185+BN188*BS188-BM188*BT185-BO188*BT188</f>
        <v>-262.80371732895293</v>
      </c>
      <c r="BY188" s="32">
        <f t="shared" ref="BY188" si="1584">(BL188*BT185+BM188*BS185+BN188*BT188+BO188*BS188)</f>
        <v>0</v>
      </c>
      <c r="CA188" s="50">
        <f t="shared" ref="CA188" si="1585">(180/PI())*ATAN(-1*(BW185+BW188)/(BV185+BV188))</f>
        <v>4.0610810045247723</v>
      </c>
      <c r="CC188" s="137">
        <f t="shared" ref="CC188" si="1586">20*LOG(((1-(10^(CA185/20)^2)*(1-((1-CC185)/(1+CC185))^2))^0.5))</f>
        <v>-6.2487658252436337E-5</v>
      </c>
      <c r="CE188" s="60">
        <f t="shared" si="1310"/>
        <v>2.7</v>
      </c>
      <c r="CF188" s="61">
        <f t="shared" si="1311"/>
        <v>-4.6395863624370797E-3</v>
      </c>
      <c r="CG188" s="62">
        <f t="shared" si="1308"/>
        <v>71.750878332814565</v>
      </c>
      <c r="CH188" s="63">
        <f t="shared" si="1312"/>
        <v>-4.6395863624370797E-3</v>
      </c>
      <c r="CI188" s="11">
        <f t="shared" si="1313"/>
        <v>-28.161875935450784</v>
      </c>
      <c r="CJ188" s="62">
        <f t="shared" si="1450"/>
        <v>-0.49151745861177426</v>
      </c>
      <c r="CK188" s="138">
        <f t="shared" si="1309"/>
        <v>-26.926063792580241</v>
      </c>
    </row>
    <row r="189" spans="2:91" ht="18.600000000000001" customHeight="1">
      <c r="CC189" s="42"/>
      <c r="CE189" s="60">
        <f t="shared" si="1310"/>
        <v>2.72</v>
      </c>
      <c r="CF189" s="61">
        <f t="shared" si="1311"/>
        <v>-4.7525781086450022E-3</v>
      </c>
      <c r="CG189" s="62">
        <f t="shared" si="1308"/>
        <v>71.187640814105549</v>
      </c>
      <c r="CH189" s="63">
        <f t="shared" si="1312"/>
        <v>-4.7525781086450022E-3</v>
      </c>
      <c r="CI189" s="11">
        <f t="shared" si="1313"/>
        <v>-27.707592117672394</v>
      </c>
      <c r="CJ189" s="62">
        <f t="shared" si="1450"/>
        <v>-0.48358871025301142</v>
      </c>
      <c r="CK189" s="138">
        <f t="shared" si="1309"/>
        <v>-26.835250725247612</v>
      </c>
    </row>
    <row r="190" spans="2:91" ht="18.600000000000001" customHeight="1" thickBot="1">
      <c r="E190" s="22" t="s">
        <v>4</v>
      </c>
      <c r="J190" s="22" t="s">
        <v>5</v>
      </c>
      <c r="O190" s="22" t="s">
        <v>6</v>
      </c>
      <c r="T190" s="22" t="s">
        <v>7</v>
      </c>
      <c r="Y190" s="22" t="s">
        <v>8</v>
      </c>
      <c r="AD190" s="22" t="s">
        <v>65</v>
      </c>
      <c r="AI190" s="22" t="s">
        <v>9</v>
      </c>
      <c r="AN190" s="22" t="s">
        <v>66</v>
      </c>
      <c r="AS190" s="22" t="s">
        <v>51</v>
      </c>
      <c r="AX190" s="22" t="s">
        <v>67</v>
      </c>
      <c r="BC190" s="22" t="s">
        <v>52</v>
      </c>
      <c r="BH190" s="22" t="s">
        <v>68</v>
      </c>
      <c r="BM190" s="22" t="s">
        <v>63</v>
      </c>
      <c r="BQ190" s="23" t="s">
        <v>69</v>
      </c>
      <c r="BR190" s="23"/>
      <c r="BS190" s="24"/>
      <c r="BT190" s="24"/>
      <c r="BU190" s="24"/>
      <c r="BW190" s="22" t="s">
        <v>64</v>
      </c>
      <c r="CE190" s="60">
        <f t="shared" si="1310"/>
        <v>2.74</v>
      </c>
      <c r="CF190" s="61">
        <f t="shared" si="1311"/>
        <v>-4.8622230622527999E-3</v>
      </c>
      <c r="CG190" s="62">
        <f t="shared" si="1308"/>
        <v>70.633488971752101</v>
      </c>
      <c r="CH190" s="63">
        <f t="shared" si="1312"/>
        <v>-4.8622230622527999E-3</v>
      </c>
      <c r="CI190" s="11">
        <f t="shared" si="1313"/>
        <v>-27.26455907870205</v>
      </c>
      <c r="CJ190" s="62">
        <f t="shared" si="1450"/>
        <v>-0.47585632502786251</v>
      </c>
      <c r="CK190" s="138">
        <f t="shared" si="1309"/>
        <v>-26.750044711127412</v>
      </c>
    </row>
    <row r="191" spans="2:91" ht="18.600000000000001" customHeight="1" thickBot="1">
      <c r="D191" s="249" t="s">
        <v>103</v>
      </c>
      <c r="E191" s="250"/>
      <c r="F191" s="251" t="s">
        <v>104</v>
      </c>
      <c r="G191" s="252"/>
      <c r="H191" s="229"/>
      <c r="I191" s="253" t="s">
        <v>11</v>
      </c>
      <c r="J191" s="254"/>
      <c r="K191" s="255" t="s">
        <v>12</v>
      </c>
      <c r="L191" s="256"/>
      <c r="M191" s="24"/>
      <c r="N191" s="253" t="s">
        <v>105</v>
      </c>
      <c r="O191" s="254"/>
      <c r="P191" s="255" t="s">
        <v>106</v>
      </c>
      <c r="Q191" s="256"/>
      <c r="R191" s="24"/>
      <c r="S191" s="249" t="s">
        <v>107</v>
      </c>
      <c r="T191" s="250"/>
      <c r="U191" s="251" t="s">
        <v>108</v>
      </c>
      <c r="V191" s="252"/>
      <c r="W191" s="8"/>
      <c r="X191" s="253" t="s">
        <v>109</v>
      </c>
      <c r="Y191" s="254"/>
      <c r="Z191" s="255" t="s">
        <v>110</v>
      </c>
      <c r="AA191" s="256"/>
      <c r="AB191" s="8"/>
      <c r="AC191" s="253" t="s">
        <v>111</v>
      </c>
      <c r="AD191" s="254"/>
      <c r="AE191" s="255" t="s">
        <v>14</v>
      </c>
      <c r="AF191" s="256"/>
      <c r="AG191" s="8"/>
      <c r="AH191" s="253" t="s">
        <v>112</v>
      </c>
      <c r="AI191" s="254"/>
      <c r="AJ191" s="255" t="s">
        <v>113</v>
      </c>
      <c r="AK191" s="256"/>
      <c r="AL191" s="8"/>
      <c r="AM191" s="249" t="s">
        <v>114</v>
      </c>
      <c r="AN191" s="250"/>
      <c r="AO191" s="251" t="s">
        <v>115</v>
      </c>
      <c r="AP191" s="252"/>
      <c r="AQ191" s="24"/>
      <c r="AR191" s="253" t="s">
        <v>116</v>
      </c>
      <c r="AS191" s="254"/>
      <c r="AT191" s="255" t="s">
        <v>13</v>
      </c>
      <c r="AU191" s="256"/>
      <c r="AV191" s="4"/>
      <c r="AW191" s="253" t="s">
        <v>117</v>
      </c>
      <c r="AX191" s="254"/>
      <c r="AY191" s="255" t="s">
        <v>118</v>
      </c>
      <c r="AZ191" s="256"/>
      <c r="BA191" s="8"/>
      <c r="BB191" s="253" t="s">
        <v>119</v>
      </c>
      <c r="BC191" s="254"/>
      <c r="BD191" s="255" t="s">
        <v>120</v>
      </c>
      <c r="BE191" s="256"/>
      <c r="BF191" s="4"/>
      <c r="BG191" s="249" t="s">
        <v>121</v>
      </c>
      <c r="BH191" s="250"/>
      <c r="BI191" s="251" t="s">
        <v>122</v>
      </c>
      <c r="BJ191" s="252"/>
      <c r="BK191" s="4"/>
      <c r="BL191" s="253" t="s">
        <v>123</v>
      </c>
      <c r="BM191" s="254"/>
      <c r="BN191" s="255" t="s">
        <v>124</v>
      </c>
      <c r="BO191" s="256"/>
      <c r="BP191" s="4"/>
      <c r="BQ191" s="253" t="s">
        <v>125</v>
      </c>
      <c r="BR191" s="254"/>
      <c r="BS191" s="255" t="s">
        <v>126</v>
      </c>
      <c r="BT191" s="256"/>
      <c r="BU191" s="8"/>
      <c r="BV191" s="253" t="s">
        <v>127</v>
      </c>
      <c r="BW191" s="254"/>
      <c r="BX191" s="255" t="s">
        <v>128</v>
      </c>
      <c r="BY191" s="256"/>
      <c r="CA191" s="27" t="s">
        <v>15</v>
      </c>
      <c r="CC191" s="133" t="s">
        <v>70</v>
      </c>
      <c r="CE191" s="60">
        <f t="shared" si="1310"/>
        <v>2.76</v>
      </c>
      <c r="CF191" s="61">
        <f t="shared" si="1311"/>
        <v>-4.9685157777589308E-3</v>
      </c>
      <c r="CG191" s="62">
        <f t="shared" si="1308"/>
        <v>70.088197790178072</v>
      </c>
      <c r="CH191" s="63">
        <f t="shared" si="1312"/>
        <v>-4.9685157777589308E-3</v>
      </c>
      <c r="CI191" s="11">
        <f t="shared" si="1313"/>
        <v>-26.832399131473725</v>
      </c>
      <c r="CJ191" s="62">
        <f t="shared" si="1450"/>
        <v>-0.46831371105348335</v>
      </c>
      <c r="CK191" s="138">
        <f t="shared" si="1309"/>
        <v>-26.670125453757095</v>
      </c>
    </row>
    <row r="192" spans="2:91" ht="18.600000000000001" customHeight="1" thickTop="1" thickBot="1">
      <c r="B192" s="127">
        <v>0.53</v>
      </c>
      <c r="D192" s="29">
        <v>1</v>
      </c>
      <c r="E192" s="30">
        <v>0</v>
      </c>
      <c r="F192" s="31">
        <v>0</v>
      </c>
      <c r="G192" s="32">
        <f t="shared" ref="G192:G255" si="1587">-1/($E$8*$B192)</f>
        <v>-1.2437358490566037</v>
      </c>
      <c r="I192" s="29">
        <v>1</v>
      </c>
      <c r="J192" s="33">
        <v>0</v>
      </c>
      <c r="K192" s="31">
        <v>0</v>
      </c>
      <c r="L192" s="32">
        <v>0</v>
      </c>
      <c r="N192" s="29">
        <f t="shared" ref="N192" si="1588">D192*I192+F192*I195-E192*J192-G192*J195</f>
        <v>-5.384510755523876</v>
      </c>
      <c r="O192" s="33">
        <f t="shared" ref="O192" si="1589">(D192*J192+E192*I192+F192*J195+G192*I195)</f>
        <v>0</v>
      </c>
      <c r="P192" s="31">
        <f t="shared" ref="P192" si="1590">D192*K192+F192*K195-E192*L192-G192*L195</f>
        <v>0</v>
      </c>
      <c r="Q192" s="32">
        <f t="shared" ref="Q192" si="1591">(D192*L192+E192*K192+F192*L195+G192*K195)</f>
        <v>-1.2437358490566037</v>
      </c>
      <c r="S192" s="29">
        <v>1</v>
      </c>
      <c r="T192" s="30">
        <v>0</v>
      </c>
      <c r="U192" s="31">
        <v>0</v>
      </c>
      <c r="V192" s="32">
        <f t="shared" ref="V192:V255" si="1592">-1/($T$8*$B192)</f>
        <v>-2.4161698113207546</v>
      </c>
      <c r="X192" s="29">
        <f t="shared" ref="X192" si="1593">N192*S192+P192*S195-O192*T192-Q192*T195</f>
        <v>-5.384510755523876</v>
      </c>
      <c r="Y192" s="33">
        <f t="shared" ref="Y192" si="1594">(N192*T192+O192*S192+P192*T195+Q192*S195)</f>
        <v>0</v>
      </c>
      <c r="Z192" s="31">
        <f t="shared" ref="Z192" si="1595">N192*U192+P192*U195-O192*V192-Q192*V195</f>
        <v>0</v>
      </c>
      <c r="AA192" s="32">
        <f t="shared" ref="AA192" si="1596">(N192*V192+O192*U192+P192*V195+Q192*U195)</f>
        <v>11.766156487172093</v>
      </c>
      <c r="AB192" s="8"/>
      <c r="AC192" s="29">
        <v>1</v>
      </c>
      <c r="AD192" s="33">
        <v>0</v>
      </c>
      <c r="AE192" s="31">
        <v>0</v>
      </c>
      <c r="AF192" s="32">
        <v>0</v>
      </c>
      <c r="AH192" s="29">
        <f t="shared" ref="AH192" si="1597">X192*AC192+Z192*AC195-Y192*AD192-AA192*AD195</f>
        <v>-26.052796609975143</v>
      </c>
      <c r="AI192" s="33">
        <f t="shared" ref="AI192" si="1598">(X192*AD192+Y192*AC192+Z192*AD195+AA192*AC195)</f>
        <v>0</v>
      </c>
      <c r="AJ192" s="31">
        <f t="shared" ref="AJ192" si="1599">X192*AE192+Z192*AE195-Y192*AF192-AA192*AF195</f>
        <v>0</v>
      </c>
      <c r="AK192" s="32">
        <f t="shared" ref="AK192" si="1600">(X192*AF192+Y192*AE192+Z192*AF195+AA192*AE195)</f>
        <v>11.766156487172093</v>
      </c>
      <c r="AL192" s="8"/>
      <c r="AM192" s="29">
        <v>1</v>
      </c>
      <c r="AN192" s="30">
        <v>0</v>
      </c>
      <c r="AO192" s="31">
        <v>0</v>
      </c>
      <c r="AP192" s="32">
        <f t="shared" ref="AP192:AP255" si="1601">-1/($AN$8*$B192)</f>
        <v>-2.184962264150943</v>
      </c>
      <c r="AR192" s="29">
        <f t="shared" ref="AR192" si="1602">AH192*AM192+AJ192*AM195-AI192*AN192-AK192*AN195</f>
        <v>-26.052796609975143</v>
      </c>
      <c r="AS192" s="33">
        <f t="shared" ref="AS192" si="1603">(AH192*AN192+AI192*AM192+AJ192*AN195+AK192*AM195)</f>
        <v>0</v>
      </c>
      <c r="AT192" s="31">
        <f t="shared" ref="AT192" si="1604">AH192*AO192+AJ192*AO195-AI192*AP192-AK192*AP195</f>
        <v>0</v>
      </c>
      <c r="AU192" s="32">
        <f t="shared" ref="AU192" si="1605">(AH192*AP192+AI192*AO192+AJ192*AP195+AK192*AO195)</f>
        <v>68.690533955567389</v>
      </c>
      <c r="AV192" s="8"/>
      <c r="AW192" s="29">
        <v>1</v>
      </c>
      <c r="AX192" s="33">
        <v>0</v>
      </c>
      <c r="AY192" s="31">
        <v>0</v>
      </c>
      <c r="AZ192" s="32">
        <v>0</v>
      </c>
      <c r="BB192" s="29">
        <f t="shared" ref="BB192" si="1606">AR192*AW192+AT192*AW195-AS192*AX192-AU192*AX195</f>
        <v>-257.75567488188409</v>
      </c>
      <c r="BC192" s="33">
        <f t="shared" ref="BC192" si="1607">(AR192*AX192+AS192*AW192+AT192*AX195+AU192*AW195)</f>
        <v>0</v>
      </c>
      <c r="BD192" s="31">
        <f t="shared" ref="BD192" si="1608">AR192*AY192+AT192*AY195-AS192*AZ192-AU192*AZ195</f>
        <v>0</v>
      </c>
      <c r="BE192" s="32">
        <f t="shared" ref="BE192" si="1609">(AR192*AZ192+AS192*AY192+AT192*AZ195+AU192*AY195)</f>
        <v>68.690533955567389</v>
      </c>
      <c r="BF192" s="8"/>
      <c r="BG192" s="29">
        <v>1</v>
      </c>
      <c r="BH192" s="30">
        <v>0</v>
      </c>
      <c r="BI192" s="31">
        <v>0</v>
      </c>
      <c r="BJ192" s="32">
        <f t="shared" ref="BJ192:BJ255" si="1610">-1/($BH$8*$B192)</f>
        <v>-0.76828301886792449</v>
      </c>
      <c r="BL192" s="29">
        <f t="shared" ref="BL192" si="1611">BB192*BG192+BD192*BG195-BC192*BH192-BE192*BH195</f>
        <v>-257.75567488188409</v>
      </c>
      <c r="BM192" s="33">
        <f t="shared" ref="BM192" si="1612">(BB192*BH192+BC192*BG192+BD192*BH195+BE192*BG195)</f>
        <v>0</v>
      </c>
      <c r="BN192" s="31">
        <f t="shared" ref="BN192" si="1613">BB192*BI192+BD192*BI195-BC192*BJ192-BE192*BJ195</f>
        <v>0</v>
      </c>
      <c r="BO192" s="32">
        <f t="shared" ref="BO192" si="1614">(BB192*BJ192+BC192*BI192+BD192*BJ195+BE192*BI195)</f>
        <v>266.71984198416055</v>
      </c>
      <c r="BP192" s="8"/>
      <c r="BQ192" s="34">
        <v>1</v>
      </c>
      <c r="BR192" s="35">
        <v>0</v>
      </c>
      <c r="BS192" s="11">
        <v>0</v>
      </c>
      <c r="BT192" s="36">
        <v>0</v>
      </c>
      <c r="BV192" s="29">
        <f t="shared" ref="BV192" si="1615">BL192*BQ192+BN192*BQ195-BM192*BR192-BO192*BR195</f>
        <v>-257.75567488188409</v>
      </c>
      <c r="BW192" s="33">
        <f t="shared" ref="BW192" si="1616">(BL192*BR192+BM192*BQ192+BN192*BR195+BO192*BQ195)</f>
        <v>266.71984198416055</v>
      </c>
      <c r="BX192" s="31">
        <f t="shared" ref="BX192" si="1617">BL192*BS192+BN192*BS195-BM192*BT192-BO192*BT195</f>
        <v>0</v>
      </c>
      <c r="BY192" s="32">
        <f t="shared" ref="BY192" si="1618">(BL192*BT192+BM192*BS192+BN192*BT195+BO192*BS195)</f>
        <v>266.71984198416055</v>
      </c>
      <c r="CA192" s="37">
        <f t="shared" ref="CA192" si="1619">20*LOG(((1+$BR$8)/$BR$8)/((BV192+BV195)^2+(BW192+BW195)^2)^0.5)</f>
        <v>-48.229239526809465</v>
      </c>
      <c r="CC192" s="134">
        <f t="shared" ref="CC192" si="1620">((BV192^2+BW192^2)^0.5)/((BV195^2+BW195^2)^0.5)</f>
        <v>1.0347858039254392</v>
      </c>
      <c r="CE192" s="60">
        <f t="shared" si="1310"/>
        <v>2.78</v>
      </c>
      <c r="CF192" s="61">
        <f t="shared" si="1311"/>
        <v>-5.0714592967844915E-3</v>
      </c>
      <c r="CG192" s="62">
        <f t="shared" si="1308"/>
        <v>69.551549807548597</v>
      </c>
      <c r="CH192" s="63">
        <f t="shared" si="1312"/>
        <v>-5.0714592967844915E-3</v>
      </c>
      <c r="CI192" s="11">
        <f t="shared" si="1313"/>
        <v>-26.410750584595608</v>
      </c>
      <c r="CJ192" s="62">
        <f t="shared" si="1450"/>
        <v>-0.4609545556242105</v>
      </c>
      <c r="CK192" s="138">
        <f t="shared" si="1309"/>
        <v>-26.595196112761595</v>
      </c>
      <c r="CM192" s="127">
        <v>0.52</v>
      </c>
    </row>
    <row r="193" spans="2:91" ht="18.600000000000001" customHeight="1" thickBot="1">
      <c r="D193" s="39"/>
      <c r="G193" s="40"/>
      <c r="I193" s="39"/>
      <c r="L193" s="40"/>
      <c r="N193" s="39"/>
      <c r="Q193" s="40"/>
      <c r="S193" s="39"/>
      <c r="V193" s="40"/>
      <c r="X193" s="39"/>
      <c r="AA193" s="40"/>
      <c r="AC193" s="39"/>
      <c r="AF193" s="40"/>
      <c r="AH193" s="39"/>
      <c r="AK193" s="40"/>
      <c r="AM193" s="39"/>
      <c r="AP193" s="40"/>
      <c r="AR193" s="39"/>
      <c r="AU193" s="40"/>
      <c r="AW193" s="39"/>
      <c r="AZ193" s="40"/>
      <c r="BB193" s="39"/>
      <c r="BE193" s="40"/>
      <c r="BG193" s="39"/>
      <c r="BJ193" s="40"/>
      <c r="BL193" s="39"/>
      <c r="BO193" s="40"/>
      <c r="BQ193" s="34"/>
      <c r="BR193" s="11"/>
      <c r="BS193" s="11"/>
      <c r="BT193" s="41"/>
      <c r="BV193" s="39"/>
      <c r="BY193" s="40"/>
      <c r="CC193" s="135"/>
      <c r="CE193" s="60">
        <f t="shared" si="1310"/>
        <v>2.8</v>
      </c>
      <c r="CF193" s="61">
        <f t="shared" si="1311"/>
        <v>-5.1710643078983522E-3</v>
      </c>
      <c r="CG193" s="62">
        <f t="shared" si="1308"/>
        <v>69.023334795856684</v>
      </c>
      <c r="CH193" s="63">
        <f t="shared" si="1312"/>
        <v>-5.1710643078983522E-3</v>
      </c>
      <c r="CI193" s="11">
        <f t="shared" si="1313"/>
        <v>-25.999266926271481</v>
      </c>
      <c r="CJ193" s="62">
        <f t="shared" si="1450"/>
        <v>-0.45377281096830319</v>
      </c>
      <c r="CK193" s="138">
        <f t="shared" si="1309"/>
        <v>-26.5249811167612</v>
      </c>
    </row>
    <row r="194" spans="2:91" ht="18.600000000000001" customHeight="1" thickBot="1">
      <c r="D194" s="258" t="s">
        <v>129</v>
      </c>
      <c r="E194" s="259"/>
      <c r="F194" s="260" t="s">
        <v>130</v>
      </c>
      <c r="G194" s="261"/>
      <c r="H194" s="229"/>
      <c r="I194" s="258" t="s">
        <v>131</v>
      </c>
      <c r="J194" s="259"/>
      <c r="K194" s="260" t="s">
        <v>132</v>
      </c>
      <c r="L194" s="261"/>
      <c r="N194" s="253" t="s">
        <v>133</v>
      </c>
      <c r="O194" s="254"/>
      <c r="P194" s="255" t="s">
        <v>134</v>
      </c>
      <c r="Q194" s="256"/>
      <c r="S194" s="258" t="s">
        <v>135</v>
      </c>
      <c r="T194" s="259"/>
      <c r="U194" s="260" t="s">
        <v>136</v>
      </c>
      <c r="V194" s="261"/>
      <c r="W194" s="8"/>
      <c r="X194" s="253" t="s">
        <v>137</v>
      </c>
      <c r="Y194" s="254"/>
      <c r="Z194" s="255" t="s">
        <v>138</v>
      </c>
      <c r="AA194" s="256"/>
      <c r="AB194" s="8"/>
      <c r="AC194" s="258" t="s">
        <v>139</v>
      </c>
      <c r="AD194" s="259"/>
      <c r="AE194" s="260" t="s">
        <v>140</v>
      </c>
      <c r="AF194" s="261"/>
      <c r="AG194" s="8"/>
      <c r="AH194" s="253" t="s">
        <v>141</v>
      </c>
      <c r="AI194" s="254"/>
      <c r="AJ194" s="255" t="s">
        <v>142</v>
      </c>
      <c r="AK194" s="256"/>
      <c r="AL194" s="8"/>
      <c r="AM194" s="258" t="s">
        <v>143</v>
      </c>
      <c r="AN194" s="259"/>
      <c r="AO194" s="260" t="s">
        <v>144</v>
      </c>
      <c r="AP194" s="261"/>
      <c r="AR194" s="253" t="s">
        <v>145</v>
      </c>
      <c r="AS194" s="254"/>
      <c r="AT194" s="255" t="s">
        <v>146</v>
      </c>
      <c r="AU194" s="256"/>
      <c r="AV194" s="4"/>
      <c r="AW194" s="258" t="s">
        <v>147</v>
      </c>
      <c r="AX194" s="259"/>
      <c r="AY194" s="260" t="s">
        <v>148</v>
      </c>
      <c r="AZ194" s="261"/>
      <c r="BA194" s="8"/>
      <c r="BB194" s="253" t="s">
        <v>149</v>
      </c>
      <c r="BC194" s="254"/>
      <c r="BD194" s="255" t="s">
        <v>150</v>
      </c>
      <c r="BE194" s="256"/>
      <c r="BF194" s="4"/>
      <c r="BG194" s="258" t="s">
        <v>151</v>
      </c>
      <c r="BH194" s="259"/>
      <c r="BI194" s="260" t="s">
        <v>152</v>
      </c>
      <c r="BJ194" s="261"/>
      <c r="BK194" s="4"/>
      <c r="BL194" s="253" t="s">
        <v>153</v>
      </c>
      <c r="BM194" s="254"/>
      <c r="BN194" s="255" t="s">
        <v>154</v>
      </c>
      <c r="BO194" s="256"/>
      <c r="BP194" s="4"/>
      <c r="BQ194" s="258" t="s">
        <v>155</v>
      </c>
      <c r="BR194" s="259"/>
      <c r="BS194" s="260" t="s">
        <v>156</v>
      </c>
      <c r="BT194" s="261"/>
      <c r="BU194" s="8"/>
      <c r="BV194" s="253" t="s">
        <v>157</v>
      </c>
      <c r="BW194" s="254"/>
      <c r="BX194" s="255" t="s">
        <v>158</v>
      </c>
      <c r="BY194" s="256"/>
      <c r="CA194" s="46" t="s">
        <v>16</v>
      </c>
      <c r="CC194" s="136" t="s">
        <v>71</v>
      </c>
      <c r="CE194" s="60">
        <f t="shared" si="1310"/>
        <v>2.82</v>
      </c>
      <c r="CF194" s="61">
        <f t="shared" si="1311"/>
        <v>-5.2673483695932413E-3</v>
      </c>
      <c r="CG194" s="62">
        <f t="shared" si="1308"/>
        <v>68.503349457331254</v>
      </c>
      <c r="CH194" s="63">
        <f t="shared" si="1312"/>
        <v>-5.2673483695932413E-3</v>
      </c>
      <c r="CI194" s="11">
        <f t="shared" si="1313"/>
        <v>-25.597616056892726</v>
      </c>
      <c r="CJ194" s="62">
        <f t="shared" si="1450"/>
        <v>-0.44676268085414622</v>
      </c>
      <c r="CK194" s="138">
        <f t="shared" si="1309"/>
        <v>-26.459224226348596</v>
      </c>
    </row>
    <row r="195" spans="2:91" ht="18.600000000000001" customHeight="1" thickTop="1" thickBot="1">
      <c r="D195" s="29">
        <v>0</v>
      </c>
      <c r="E195" s="33">
        <v>0</v>
      </c>
      <c r="F195" s="31">
        <v>1</v>
      </c>
      <c r="G195" s="32">
        <v>0</v>
      </c>
      <c r="I195" s="29">
        <v>0</v>
      </c>
      <c r="J195" s="33">
        <f t="shared" ref="J195" si="1621">IF(0=(1-$J$8*$K$8*$B192^2),10^14,$B192*$J$8/(1-$J$8*$K$8*$B192^2))</f>
        <v>-5.133333384549978</v>
      </c>
      <c r="K195" s="31">
        <v>1</v>
      </c>
      <c r="L195" s="32">
        <v>0</v>
      </c>
      <c r="N195" s="29">
        <f t="shared" ref="N195" si="1622">D195*I192+F195*I195-E195*J192-G195*J195</f>
        <v>0</v>
      </c>
      <c r="O195" s="33">
        <f t="shared" ref="O195" si="1623">(D195*J192+E195*I192+F195*J195+G195*I195)</f>
        <v>-5.133333384549978</v>
      </c>
      <c r="P195" s="31">
        <f t="shared" ref="P195" si="1624">D195*K192+F195*K195-E195*L192-G195*L195</f>
        <v>1</v>
      </c>
      <c r="Q195" s="32">
        <f t="shared" ref="Q195" si="1625">(D195*L192+E195*K192+F195*L195+G195*K195)</f>
        <v>0</v>
      </c>
      <c r="S195" s="29">
        <v>0</v>
      </c>
      <c r="T195" s="33">
        <v>0</v>
      </c>
      <c r="U195" s="31">
        <v>1</v>
      </c>
      <c r="V195" s="32">
        <v>0</v>
      </c>
      <c r="X195" s="29">
        <f t="shared" ref="X195" si="1626">N195*S192+P195*S195-O195*T192-Q195*T195</f>
        <v>0</v>
      </c>
      <c r="Y195" s="33">
        <f t="shared" ref="Y195" si="1627">(N195*T192+O195*S192+P195*T195+Q195*S195)</f>
        <v>-5.133333384549978</v>
      </c>
      <c r="Z195" s="31">
        <f t="shared" ref="Z195" si="1628">N195*U192+P195*U195-O195*V192-Q195*V195</f>
        <v>-11.40300515519465</v>
      </c>
      <c r="AA195" s="32">
        <f t="shared" ref="AA195" si="1629">(N195*V192+O195*U192+P195*V195+Q195*U195)</f>
        <v>0</v>
      </c>
      <c r="AB195" s="8"/>
      <c r="AC195" s="29">
        <v>0</v>
      </c>
      <c r="AD195" s="33">
        <f t="shared" ref="AD195" si="1630">IF(0=(1-$AD$8*$AE$8*$B192^2),10^14,$B192*$AD$8/(1-$AD$8*$AE$8*$B192^2))</f>
        <v>1.7565877078878398</v>
      </c>
      <c r="AE195" s="31">
        <v>1</v>
      </c>
      <c r="AF195" s="32">
        <v>0</v>
      </c>
      <c r="AH195" s="29">
        <f t="shared" ref="AH195" si="1631">X195*AC192+Z195*AC195-Y195*AD192-AA195*AD195</f>
        <v>0</v>
      </c>
      <c r="AI195" s="33">
        <f t="shared" ref="AI195" si="1632">(X195*AD192+Y195*AC192+Z195*AD195+AA195*AC195)</f>
        <v>-25.16371207314657</v>
      </c>
      <c r="AJ195" s="31">
        <f t="shared" ref="AJ195" si="1633">X195*AE192+Z195*AE195-Y195*AF192-AA195*AF195</f>
        <v>-11.40300515519465</v>
      </c>
      <c r="AK195" s="32">
        <f t="shared" ref="AK195" si="1634">(X195*AF192+Y195*AE192+Z195*AF195+AA195*AE195)</f>
        <v>0</v>
      </c>
      <c r="AL195" s="8"/>
      <c r="AM195" s="29">
        <v>0</v>
      </c>
      <c r="AN195" s="33">
        <v>0</v>
      </c>
      <c r="AO195" s="31">
        <v>1</v>
      </c>
      <c r="AP195" s="32">
        <v>0</v>
      </c>
      <c r="AR195" s="29">
        <f t="shared" ref="AR195" si="1635">AH195*AM192+AJ195*AM195-AI195*AN192-AK195*AN195</f>
        <v>0</v>
      </c>
      <c r="AS195" s="33">
        <f t="shared" ref="AS195" si="1636">(AH195*AN192+AI195*AM192+AJ195*AN195+AK195*AM195)</f>
        <v>-25.16371207314657</v>
      </c>
      <c r="AT195" s="31">
        <f t="shared" ref="AT195" si="1637">AH195*AO192+AJ195*AO195-AI195*AP192-AK195*AP195</f>
        <v>-66.384766460979407</v>
      </c>
      <c r="AU195" s="32">
        <f t="shared" ref="AU195" si="1638">(AH195*AP192+AI195*AO192+AJ195*AP195+AK195*AO195)</f>
        <v>0</v>
      </c>
      <c r="AV195" s="8"/>
      <c r="AW195" s="29">
        <v>0</v>
      </c>
      <c r="AX195" s="33">
        <f t="shared" ref="AX195" si="1639">IF(0=(1-$AX$8*$AY$8*$B192^2),10^14,$B192*$AX$8/(1-$AX$8*$AY$8*$B192^2))</f>
        <v>3.373141318449882</v>
      </c>
      <c r="AY195" s="31">
        <v>1</v>
      </c>
      <c r="AZ195" s="32">
        <v>0</v>
      </c>
      <c r="BB195" s="29">
        <f t="shared" ref="BB195" si="1640">AR195*AW192+AT195*AW195-AS195*AX192-AU195*AX195</f>
        <v>0</v>
      </c>
      <c r="BC195" s="33">
        <f t="shared" ref="BC195" si="1641">(AR195*AX192+AS195*AW192+AT195*AX195+AU195*AW195)</f>
        <v>-249.08891073832214</v>
      </c>
      <c r="BD195" s="31">
        <f t="shared" ref="BD195" si="1642">AR195*AY192+AT195*AY195-AS195*AZ192-AU195*AZ195</f>
        <v>-66.384766460979407</v>
      </c>
      <c r="BE195" s="32">
        <f t="shared" ref="BE195" si="1643">(AR195*AZ192+AS195*AY192+AT195*AZ195+AU195*AY195)</f>
        <v>0</v>
      </c>
      <c r="BF195" s="8"/>
      <c r="BG195" s="29">
        <v>0</v>
      </c>
      <c r="BH195" s="33">
        <v>0</v>
      </c>
      <c r="BI195" s="31">
        <v>1</v>
      </c>
      <c r="BJ195" s="32">
        <v>0</v>
      </c>
      <c r="BL195" s="29">
        <f t="shared" ref="BL195" si="1644">BB195*BG192+BD195*BG195-BC195*BH192-BE195*BH195</f>
        <v>0</v>
      </c>
      <c r="BM195" s="33">
        <f t="shared" ref="BM195" si="1645">(BB195*BH192+BC195*BG192+BD195*BH195+BE195*BG195)</f>
        <v>-249.08891073832214</v>
      </c>
      <c r="BN195" s="31">
        <f t="shared" ref="BN195" si="1646">BB195*BI192+BD195*BI195-BC195*BJ192-BE195*BJ195</f>
        <v>-257.7555467695405</v>
      </c>
      <c r="BO195" s="32">
        <f t="shared" ref="BO195" si="1647">(BB195*BJ192+BC195*BI192+BD195*BJ195+BE195*BI195)</f>
        <v>0</v>
      </c>
      <c r="BP195" s="8"/>
      <c r="BQ195" s="19">
        <f t="shared" ref="BQ195:BQ258" si="1648">1/$BR$8</f>
        <v>1</v>
      </c>
      <c r="BR195" s="47">
        <v>0</v>
      </c>
      <c r="BS195" s="48">
        <v>1</v>
      </c>
      <c r="BT195" s="49">
        <v>0</v>
      </c>
      <c r="BV195" s="29">
        <f t="shared" ref="BV195" si="1649">BL195*BQ192+BN195*BQ195-BM195*BR192-BO195*BR195</f>
        <v>-257.7555467695405</v>
      </c>
      <c r="BW195" s="33">
        <f t="shared" ref="BW195" si="1650">(BL195*BR192+BM195*BQ192+BN195*BR195+BO195*BQ195)</f>
        <v>-249.08891073832214</v>
      </c>
      <c r="BX195" s="31">
        <f t="shared" ref="BX195" si="1651">BL195*BS192+BN195*BS195-BM195*BT192-BO195*BT195</f>
        <v>-257.7555467695405</v>
      </c>
      <c r="BY195" s="32">
        <f t="shared" ref="BY195" si="1652">(BL195*BT192+BM195*BS192+BN195*BT195+BO195*BS195)</f>
        <v>0</v>
      </c>
      <c r="CA195" s="50">
        <f t="shared" ref="CA195" si="1653">(180/PI())*ATAN(-1*(BW192+BW195)/(BV192+BV195))</f>
        <v>1.9588018938942062</v>
      </c>
      <c r="CC195" s="137">
        <f t="shared" ref="CC195" si="1654">20*LOG(((1-(10^(CA192/20)^2)*(1-((1-CC192)/(1+CC192))^2))^0.5))</f>
        <v>-6.5273466512626215E-5</v>
      </c>
      <c r="CE195" s="60">
        <f t="shared" si="1310"/>
        <v>2.84</v>
      </c>
      <c r="CF195" s="61">
        <f t="shared" si="1311"/>
        <v>-5.3603351924983063E-3</v>
      </c>
      <c r="CG195" s="62">
        <f t="shared" si="1308"/>
        <v>67.991397136193399</v>
      </c>
      <c r="CH195" s="63">
        <f t="shared" si="1312"/>
        <v>-5.3603351924983063E-3</v>
      </c>
      <c r="CI195" s="11">
        <f t="shared" si="1313"/>
        <v>-25.205479566953649</v>
      </c>
      <c r="CJ195" s="62">
        <f t="shared" si="1450"/>
        <v>-0.43991860798749571</v>
      </c>
      <c r="CK195" s="138">
        <f t="shared" si="1309"/>
        <v>-26.39768681334133</v>
      </c>
    </row>
    <row r="196" spans="2:91" ht="18.600000000000001" customHeight="1">
      <c r="CC196" s="42"/>
      <c r="CE196" s="60">
        <f t="shared" si="1310"/>
        <v>2.86</v>
      </c>
      <c r="CF196" s="61">
        <f t="shared" si="1311"/>
        <v>-5.4500539770904102E-3</v>
      </c>
      <c r="CG196" s="62">
        <f t="shared" si="1308"/>
        <v>67.487287544854325</v>
      </c>
      <c r="CH196" s="63">
        <f t="shared" si="1312"/>
        <v>-5.4500539770904102E-3</v>
      </c>
      <c r="CI196" s="11">
        <f t="shared" si="1313"/>
        <v>-24.822552057226211</v>
      </c>
      <c r="CJ196" s="62">
        <f t="shared" si="1450"/>
        <v>-0.43323526214628932</v>
      </c>
      <c r="CK196" s="138">
        <f t="shared" si="1309"/>
        <v>-26.340146327749629</v>
      </c>
    </row>
    <row r="197" spans="2:91" ht="18.600000000000001" customHeight="1" thickBot="1">
      <c r="E197" s="22" t="s">
        <v>4</v>
      </c>
      <c r="J197" s="22" t="s">
        <v>5</v>
      </c>
      <c r="O197" s="22" t="s">
        <v>6</v>
      </c>
      <c r="T197" s="22" t="s">
        <v>7</v>
      </c>
      <c r="Y197" s="22" t="s">
        <v>8</v>
      </c>
      <c r="AD197" s="22" t="s">
        <v>65</v>
      </c>
      <c r="AI197" s="22" t="s">
        <v>9</v>
      </c>
      <c r="AN197" s="22" t="s">
        <v>66</v>
      </c>
      <c r="AS197" s="22" t="s">
        <v>51</v>
      </c>
      <c r="AX197" s="22" t="s">
        <v>67</v>
      </c>
      <c r="BC197" s="22" t="s">
        <v>52</v>
      </c>
      <c r="BH197" s="22" t="s">
        <v>68</v>
      </c>
      <c r="BM197" s="22" t="s">
        <v>63</v>
      </c>
      <c r="BQ197" s="23" t="s">
        <v>69</v>
      </c>
      <c r="BR197" s="23"/>
      <c r="BS197" s="24"/>
      <c r="BT197" s="24"/>
      <c r="BU197" s="24"/>
      <c r="BW197" s="22" t="s">
        <v>64</v>
      </c>
      <c r="CE197" s="60">
        <f t="shared" si="1310"/>
        <v>2.88</v>
      </c>
      <c r="CF197" s="61">
        <f t="shared" si="1311"/>
        <v>-5.5365388032648745E-3</v>
      </c>
      <c r="CG197" s="62">
        <f t="shared" si="1308"/>
        <v>66.990836503709801</v>
      </c>
      <c r="CH197" s="63">
        <f t="shared" si="1312"/>
        <v>-5.5365388032648745E-3</v>
      </c>
      <c r="CI197" s="11">
        <f t="shared" si="1313"/>
        <v>-24.448540498366334</v>
      </c>
      <c r="CJ197" s="62">
        <f t="shared" si="1450"/>
        <v>-0.42670752900366787</v>
      </c>
      <c r="CK197" s="138">
        <f t="shared" si="1309"/>
        <v>-26.286394928262027</v>
      </c>
    </row>
    <row r="198" spans="2:91" ht="18.600000000000001" customHeight="1" thickBot="1">
      <c r="D198" s="249" t="s">
        <v>103</v>
      </c>
      <c r="E198" s="250"/>
      <c r="F198" s="251" t="s">
        <v>104</v>
      </c>
      <c r="G198" s="252"/>
      <c r="H198" s="229"/>
      <c r="I198" s="253" t="s">
        <v>11</v>
      </c>
      <c r="J198" s="254"/>
      <c r="K198" s="255" t="s">
        <v>12</v>
      </c>
      <c r="L198" s="256"/>
      <c r="M198" s="24"/>
      <c r="N198" s="253" t="s">
        <v>105</v>
      </c>
      <c r="O198" s="254"/>
      <c r="P198" s="255" t="s">
        <v>106</v>
      </c>
      <c r="Q198" s="256"/>
      <c r="R198" s="24"/>
      <c r="S198" s="249" t="s">
        <v>107</v>
      </c>
      <c r="T198" s="250"/>
      <c r="U198" s="251" t="s">
        <v>108</v>
      </c>
      <c r="V198" s="252"/>
      <c r="W198" s="8"/>
      <c r="X198" s="253" t="s">
        <v>109</v>
      </c>
      <c r="Y198" s="254"/>
      <c r="Z198" s="255" t="s">
        <v>110</v>
      </c>
      <c r="AA198" s="256"/>
      <c r="AB198" s="8"/>
      <c r="AC198" s="253" t="s">
        <v>111</v>
      </c>
      <c r="AD198" s="254"/>
      <c r="AE198" s="255" t="s">
        <v>14</v>
      </c>
      <c r="AF198" s="256"/>
      <c r="AG198" s="8"/>
      <c r="AH198" s="253" t="s">
        <v>112</v>
      </c>
      <c r="AI198" s="254"/>
      <c r="AJ198" s="255" t="s">
        <v>113</v>
      </c>
      <c r="AK198" s="256"/>
      <c r="AL198" s="8"/>
      <c r="AM198" s="249" t="s">
        <v>114</v>
      </c>
      <c r="AN198" s="250"/>
      <c r="AO198" s="251" t="s">
        <v>115</v>
      </c>
      <c r="AP198" s="252"/>
      <c r="AQ198" s="24"/>
      <c r="AR198" s="253" t="s">
        <v>116</v>
      </c>
      <c r="AS198" s="254"/>
      <c r="AT198" s="255" t="s">
        <v>13</v>
      </c>
      <c r="AU198" s="256"/>
      <c r="AV198" s="4"/>
      <c r="AW198" s="253" t="s">
        <v>117</v>
      </c>
      <c r="AX198" s="254"/>
      <c r="AY198" s="255" t="s">
        <v>118</v>
      </c>
      <c r="AZ198" s="256"/>
      <c r="BA198" s="8"/>
      <c r="BB198" s="253" t="s">
        <v>119</v>
      </c>
      <c r="BC198" s="254"/>
      <c r="BD198" s="255" t="s">
        <v>120</v>
      </c>
      <c r="BE198" s="256"/>
      <c r="BF198" s="4"/>
      <c r="BG198" s="249" t="s">
        <v>121</v>
      </c>
      <c r="BH198" s="250"/>
      <c r="BI198" s="251" t="s">
        <v>122</v>
      </c>
      <c r="BJ198" s="252"/>
      <c r="BK198" s="4"/>
      <c r="BL198" s="253" t="s">
        <v>123</v>
      </c>
      <c r="BM198" s="254"/>
      <c r="BN198" s="255" t="s">
        <v>124</v>
      </c>
      <c r="BO198" s="256"/>
      <c r="BP198" s="4"/>
      <c r="BQ198" s="253" t="s">
        <v>125</v>
      </c>
      <c r="BR198" s="254"/>
      <c r="BS198" s="255" t="s">
        <v>126</v>
      </c>
      <c r="BT198" s="256"/>
      <c r="BU198" s="8"/>
      <c r="BV198" s="253" t="s">
        <v>127</v>
      </c>
      <c r="BW198" s="254"/>
      <c r="BX198" s="255" t="s">
        <v>128</v>
      </c>
      <c r="BY198" s="256"/>
      <c r="CA198" s="27" t="s">
        <v>15</v>
      </c>
      <c r="CC198" s="133" t="s">
        <v>70</v>
      </c>
      <c r="CE198" s="60">
        <f t="shared" si="1310"/>
        <v>2.9</v>
      </c>
      <c r="CF198" s="61">
        <f t="shared" si="1311"/>
        <v>-5.619828068347512E-3</v>
      </c>
      <c r="CG198" s="62">
        <f t="shared" si="1308"/>
        <v>66.501865693742474</v>
      </c>
      <c r="CH198" s="63">
        <f t="shared" si="1312"/>
        <v>-5.619828068347512E-3</v>
      </c>
      <c r="CI198" s="11">
        <f t="shared" si="1313"/>
        <v>-24.083163627336269</v>
      </c>
      <c r="CJ198" s="62">
        <f t="shared" si="1450"/>
        <v>-0.4203304995935585</v>
      </c>
      <c r="CK198" s="138">
        <f t="shared" si="1309"/>
        <v>-26.236238255601215</v>
      </c>
    </row>
    <row r="199" spans="2:91" ht="18.600000000000001" customHeight="1" thickTop="1" thickBot="1">
      <c r="B199" s="127">
        <v>0.54</v>
      </c>
      <c r="D199" s="29">
        <v>1</v>
      </c>
      <c r="E199" s="30">
        <v>0</v>
      </c>
      <c r="F199" s="31">
        <v>0</v>
      </c>
      <c r="G199" s="32">
        <f t="shared" ref="G199:G262" si="1655">-1/($E$8*$B199)</f>
        <v>-1.2207037037037036</v>
      </c>
      <c r="I199" s="29">
        <v>1</v>
      </c>
      <c r="J199" s="33">
        <v>0</v>
      </c>
      <c r="K199" s="31">
        <v>0</v>
      </c>
      <c r="L199" s="32">
        <v>0</v>
      </c>
      <c r="N199" s="29">
        <f t="shared" ref="N199" si="1656">D199*I199+F199*I202-E199*J199-G199*J202</f>
        <v>-4.8885527353832128</v>
      </c>
      <c r="O199" s="33">
        <f t="shared" ref="O199" si="1657">(D199*J199+E199*I199+F199*J202+G199*I202)</f>
        <v>0</v>
      </c>
      <c r="P199" s="31">
        <f t="shared" ref="P199" si="1658">D199*K199+F199*K202-E199*L199-G199*L202</f>
        <v>0</v>
      </c>
      <c r="Q199" s="32">
        <f t="shared" ref="Q199" si="1659">(D199*L199+E199*K199+F199*L202+G199*K202)</f>
        <v>-1.2207037037037036</v>
      </c>
      <c r="S199" s="29">
        <v>1</v>
      </c>
      <c r="T199" s="30">
        <v>0</v>
      </c>
      <c r="U199" s="31">
        <v>0</v>
      </c>
      <c r="V199" s="32">
        <f t="shared" ref="V199:V262" si="1660">-1/($T$8*$B199)</f>
        <v>-2.3714259259259256</v>
      </c>
      <c r="X199" s="29">
        <f t="shared" ref="X199" si="1661">N199*S199+P199*S202-O199*T199-Q199*T202</f>
        <v>-4.8885527353832128</v>
      </c>
      <c r="Y199" s="33">
        <f t="shared" ref="Y199" si="1662">(N199*T199+O199*S199+P199*T202+Q199*S202)</f>
        <v>0</v>
      </c>
      <c r="Z199" s="31">
        <f t="shared" ref="Z199" si="1663">N199*U199+P199*U202-O199*V199-Q199*V202</f>
        <v>0</v>
      </c>
      <c r="AA199" s="32">
        <f t="shared" ref="AA199" si="1664">(N199*V199+O199*U199+P199*V202+Q199*U202)</f>
        <v>10.372136993240147</v>
      </c>
      <c r="AB199" s="8"/>
      <c r="AC199" s="29">
        <v>1</v>
      </c>
      <c r="AD199" s="33">
        <v>0</v>
      </c>
      <c r="AE199" s="31">
        <v>0</v>
      </c>
      <c r="AF199" s="32">
        <v>0</v>
      </c>
      <c r="AH199" s="29">
        <f t="shared" ref="AH199" si="1665">X199*AC199+Z199*AC202-Y199*AD199-AA199*AD202</f>
        <v>-24.169962007405843</v>
      </c>
      <c r="AI199" s="33">
        <f t="shared" ref="AI199" si="1666">(X199*AD199+Y199*AC199+Z199*AD202+AA199*AC202)</f>
        <v>0</v>
      </c>
      <c r="AJ199" s="31">
        <f t="shared" ref="AJ199" si="1667">X199*AE199+Z199*AE202-Y199*AF199-AA199*AF202</f>
        <v>0</v>
      </c>
      <c r="AK199" s="32">
        <f t="shared" ref="AK199" si="1668">(X199*AF199+Y199*AE199+Z199*AF202+AA199*AE202)</f>
        <v>10.372136993240147</v>
      </c>
      <c r="AL199" s="8"/>
      <c r="AM199" s="29">
        <v>1</v>
      </c>
      <c r="AN199" s="30">
        <v>0</v>
      </c>
      <c r="AO199" s="31">
        <v>0</v>
      </c>
      <c r="AP199" s="32">
        <f t="shared" ref="AP199:AP262" si="1669">-1/($AN$8*$B199)</f>
        <v>-2.1444999999999999</v>
      </c>
      <c r="AR199" s="29">
        <f t="shared" ref="AR199" si="1670">AH199*AM199+AJ199*AM202-AI199*AN199-AK199*AN202</f>
        <v>-24.169962007405843</v>
      </c>
      <c r="AS199" s="33">
        <f t="shared" ref="AS199" si="1671">(AH199*AN199+AI199*AM199+AJ199*AN202+AK199*AM202)</f>
        <v>0</v>
      </c>
      <c r="AT199" s="31">
        <f t="shared" ref="AT199" si="1672">AH199*AO199+AJ199*AO202-AI199*AP199-AK199*AP202</f>
        <v>0</v>
      </c>
      <c r="AU199" s="32">
        <f t="shared" ref="AU199" si="1673">(AH199*AP199+AI199*AO199+AJ199*AP202+AK199*AO202)</f>
        <v>62.20462051812197</v>
      </c>
      <c r="AV199" s="8"/>
      <c r="AW199" s="29">
        <v>1</v>
      </c>
      <c r="AX199" s="33">
        <v>0</v>
      </c>
      <c r="AY199" s="31">
        <v>0</v>
      </c>
      <c r="AZ199" s="32">
        <v>0</v>
      </c>
      <c r="BB199" s="29">
        <f t="shared" ref="BB199" si="1674">AR199*AW199+AT199*AW202-AS199*AX199-AU199*AX202</f>
        <v>-256.16707078390402</v>
      </c>
      <c r="BC199" s="33">
        <f t="shared" ref="BC199" si="1675">(AR199*AX199+AS199*AW199+AT199*AX202+AU199*AW202)</f>
        <v>0</v>
      </c>
      <c r="BD199" s="31">
        <f t="shared" ref="BD199" si="1676">AR199*AY199+AT199*AY202-AS199*AZ199-AU199*AZ202</f>
        <v>0</v>
      </c>
      <c r="BE199" s="32">
        <f t="shared" ref="BE199" si="1677">(AR199*AZ199+AS199*AY199+AT199*AZ202+AU199*AY202)</f>
        <v>62.20462051812197</v>
      </c>
      <c r="BF199" s="8"/>
      <c r="BG199" s="29">
        <v>1</v>
      </c>
      <c r="BH199" s="30">
        <v>0</v>
      </c>
      <c r="BI199" s="31">
        <v>0</v>
      </c>
      <c r="BJ199" s="32">
        <f t="shared" ref="BJ199:BJ262" si="1678">-1/($BH$8*$B199)</f>
        <v>-0.75405555555555537</v>
      </c>
      <c r="BL199" s="29">
        <f t="shared" ref="BL199" si="1679">BB199*BG199+BD199*BG202-BC199*BH199-BE199*BH202</f>
        <v>-256.16707078390402</v>
      </c>
      <c r="BM199" s="33">
        <f t="shared" ref="BM199" si="1680">(BB199*BH199+BC199*BG199+BD199*BH202+BE199*BG202)</f>
        <v>0</v>
      </c>
      <c r="BN199" s="31">
        <f t="shared" ref="BN199" si="1681">BB199*BI199+BD199*BI202-BC199*BJ199-BE199*BJ202</f>
        <v>0</v>
      </c>
      <c r="BO199" s="32">
        <f t="shared" ref="BO199" si="1682">(BB199*BJ199+BC199*BI199+BD199*BJ202+BE199*BI202)</f>
        <v>255.36882339311799</v>
      </c>
      <c r="BP199" s="8"/>
      <c r="BQ199" s="34">
        <v>1</v>
      </c>
      <c r="BR199" s="35">
        <v>0</v>
      </c>
      <c r="BS199" s="11">
        <v>0</v>
      </c>
      <c r="BT199" s="36">
        <v>0</v>
      </c>
      <c r="BV199" s="29">
        <f t="shared" ref="BV199" si="1683">BL199*BQ199+BN199*BQ202-BM199*BR199-BO199*BR202</f>
        <v>-256.16707078390402</v>
      </c>
      <c r="BW199" s="33">
        <f t="shared" ref="BW199" si="1684">(BL199*BR199+BM199*BQ199+BN199*BR202+BO199*BQ202)</f>
        <v>255.36882339311799</v>
      </c>
      <c r="BX199" s="31">
        <f t="shared" ref="BX199" si="1685">BL199*BS199+BN199*BS202-BM199*BT199-BO199*BT202</f>
        <v>0</v>
      </c>
      <c r="BY199" s="32">
        <f t="shared" ref="BY199" si="1686">(BL199*BT199+BM199*BS199+BN199*BT202+BO199*BS202)</f>
        <v>255.36882339311799</v>
      </c>
      <c r="CA199" s="37">
        <f t="shared" ref="CA199" si="1687">20*LOG(((1+$BR$8)/$BR$8)/((BV199+BV202)^2+(BW199+BW202)^2)^0.5)</f>
        <v>-48.170506321447249</v>
      </c>
      <c r="CC199" s="134">
        <f t="shared" ref="CC199" si="1688">((BV199^2+BW199^2)^0.5)/((BV202^2+BW202^2)^0.5)</f>
        <v>0.99689191545713751</v>
      </c>
      <c r="CE199" s="60">
        <f t="shared" si="1310"/>
        <v>2.92</v>
      </c>
      <c r="CF199" s="61">
        <f t="shared" si="1311"/>
        <v>-5.6999639703132687E-3</v>
      </c>
      <c r="CG199" s="62">
        <f t="shared" si="1308"/>
        <v>66.020202421195748</v>
      </c>
      <c r="CH199" s="63">
        <f t="shared" si="1312"/>
        <v>-5.6999639703132687E-3</v>
      </c>
      <c r="CI199" s="11">
        <f t="shared" si="1313"/>
        <v>-23.726151378207284</v>
      </c>
      <c r="CJ199" s="62">
        <f t="shared" si="1450"/>
        <v>-0.41409946037630752</v>
      </c>
      <c r="CK199" s="138">
        <f t="shared" si="1309"/>
        <v>-26.189494331104942</v>
      </c>
      <c r="CM199" s="127">
        <v>0.53</v>
      </c>
    </row>
    <row r="200" spans="2:91" ht="18.600000000000001" customHeight="1" thickBot="1">
      <c r="D200" s="39"/>
      <c r="G200" s="40"/>
      <c r="I200" s="39"/>
      <c r="L200" s="40"/>
      <c r="N200" s="39"/>
      <c r="Q200" s="40"/>
      <c r="S200" s="39"/>
      <c r="V200" s="40"/>
      <c r="X200" s="39"/>
      <c r="AA200" s="40"/>
      <c r="AC200" s="39"/>
      <c r="AF200" s="40"/>
      <c r="AH200" s="39"/>
      <c r="AK200" s="40"/>
      <c r="AM200" s="39"/>
      <c r="AP200" s="40"/>
      <c r="AR200" s="39"/>
      <c r="AU200" s="40"/>
      <c r="AW200" s="39"/>
      <c r="AZ200" s="40"/>
      <c r="BB200" s="39"/>
      <c r="BE200" s="40"/>
      <c r="BG200" s="39"/>
      <c r="BJ200" s="40"/>
      <c r="BL200" s="39"/>
      <c r="BO200" s="40"/>
      <c r="BQ200" s="34"/>
      <c r="BR200" s="11"/>
      <c r="BS200" s="11"/>
      <c r="BT200" s="41"/>
      <c r="BV200" s="39"/>
      <c r="BY200" s="40"/>
      <c r="CC200" s="135"/>
      <c r="CE200" s="60">
        <f t="shared" si="1310"/>
        <v>2.94</v>
      </c>
      <c r="CF200" s="61">
        <f t="shared" si="1311"/>
        <v>-5.7769920330560907E-3</v>
      </c>
      <c r="CG200" s="62">
        <f t="shared" si="1308"/>
        <v>65.545679393631602</v>
      </c>
      <c r="CH200" s="63">
        <f t="shared" si="1312"/>
        <v>-5.7769920330560907E-3</v>
      </c>
      <c r="CI200" s="11">
        <f t="shared" si="1313"/>
        <v>-23.377244345120808</v>
      </c>
      <c r="CJ200" s="62">
        <f t="shared" si="1450"/>
        <v>-0.40800988386558368</v>
      </c>
      <c r="CK200" s="138">
        <f t="shared" si="1309"/>
        <v>-26.145992565423665</v>
      </c>
    </row>
    <row r="201" spans="2:91" ht="18.600000000000001" customHeight="1" thickBot="1">
      <c r="D201" s="258" t="s">
        <v>129</v>
      </c>
      <c r="E201" s="259"/>
      <c r="F201" s="260" t="s">
        <v>130</v>
      </c>
      <c r="G201" s="261"/>
      <c r="H201" s="229"/>
      <c r="I201" s="258" t="s">
        <v>131</v>
      </c>
      <c r="J201" s="259"/>
      <c r="K201" s="260" t="s">
        <v>132</v>
      </c>
      <c r="L201" s="261"/>
      <c r="N201" s="253" t="s">
        <v>133</v>
      </c>
      <c r="O201" s="254"/>
      <c r="P201" s="255" t="s">
        <v>134</v>
      </c>
      <c r="Q201" s="256"/>
      <c r="S201" s="258" t="s">
        <v>135</v>
      </c>
      <c r="T201" s="259"/>
      <c r="U201" s="260" t="s">
        <v>136</v>
      </c>
      <c r="V201" s="261"/>
      <c r="W201" s="8"/>
      <c r="X201" s="253" t="s">
        <v>137</v>
      </c>
      <c r="Y201" s="254"/>
      <c r="Z201" s="255" t="s">
        <v>138</v>
      </c>
      <c r="AA201" s="256"/>
      <c r="AB201" s="8"/>
      <c r="AC201" s="258" t="s">
        <v>139</v>
      </c>
      <c r="AD201" s="259"/>
      <c r="AE201" s="260" t="s">
        <v>140</v>
      </c>
      <c r="AF201" s="261"/>
      <c r="AG201" s="8"/>
      <c r="AH201" s="253" t="s">
        <v>141</v>
      </c>
      <c r="AI201" s="254"/>
      <c r="AJ201" s="255" t="s">
        <v>142</v>
      </c>
      <c r="AK201" s="256"/>
      <c r="AL201" s="8"/>
      <c r="AM201" s="258" t="s">
        <v>143</v>
      </c>
      <c r="AN201" s="259"/>
      <c r="AO201" s="260" t="s">
        <v>144</v>
      </c>
      <c r="AP201" s="261"/>
      <c r="AR201" s="253" t="s">
        <v>145</v>
      </c>
      <c r="AS201" s="254"/>
      <c r="AT201" s="255" t="s">
        <v>146</v>
      </c>
      <c r="AU201" s="256"/>
      <c r="AV201" s="4"/>
      <c r="AW201" s="258" t="s">
        <v>147</v>
      </c>
      <c r="AX201" s="259"/>
      <c r="AY201" s="260" t="s">
        <v>148</v>
      </c>
      <c r="AZ201" s="261"/>
      <c r="BA201" s="8"/>
      <c r="BB201" s="253" t="s">
        <v>149</v>
      </c>
      <c r="BC201" s="254"/>
      <c r="BD201" s="255" t="s">
        <v>150</v>
      </c>
      <c r="BE201" s="256"/>
      <c r="BF201" s="4"/>
      <c r="BG201" s="258" t="s">
        <v>151</v>
      </c>
      <c r="BH201" s="259"/>
      <c r="BI201" s="260" t="s">
        <v>152</v>
      </c>
      <c r="BJ201" s="261"/>
      <c r="BK201" s="4"/>
      <c r="BL201" s="253" t="s">
        <v>153</v>
      </c>
      <c r="BM201" s="254"/>
      <c r="BN201" s="255" t="s">
        <v>154</v>
      </c>
      <c r="BO201" s="256"/>
      <c r="BP201" s="4"/>
      <c r="BQ201" s="258" t="s">
        <v>155</v>
      </c>
      <c r="BR201" s="259"/>
      <c r="BS201" s="260" t="s">
        <v>156</v>
      </c>
      <c r="BT201" s="261"/>
      <c r="BU201" s="8"/>
      <c r="BV201" s="253" t="s">
        <v>157</v>
      </c>
      <c r="BW201" s="254"/>
      <c r="BX201" s="255" t="s">
        <v>158</v>
      </c>
      <c r="BY201" s="256"/>
      <c r="CA201" s="46" t="s">
        <v>16</v>
      </c>
      <c r="CC201" s="136" t="s">
        <v>71</v>
      </c>
      <c r="CE201" s="60">
        <f t="shared" si="1310"/>
        <v>2.96</v>
      </c>
      <c r="CF201" s="61">
        <f t="shared" si="1311"/>
        <v>-5.8509606708839149E-3</v>
      </c>
      <c r="CG201" s="62">
        <f t="shared" si="1308"/>
        <v>65.078134506729185</v>
      </c>
      <c r="CH201" s="63">
        <f t="shared" si="1312"/>
        <v>-5.8509606708839149E-3</v>
      </c>
      <c r="CI201" s="11">
        <f t="shared" si="1313"/>
        <v>-23.036193275312634</v>
      </c>
      <c r="CJ201" s="62">
        <f t="shared" si="1450"/>
        <v>-0.40205741977998205</v>
      </c>
      <c r="CK201" s="138">
        <f t="shared" si="1309"/>
        <v>-26.105572864262257</v>
      </c>
    </row>
    <row r="202" spans="2:91" ht="18.600000000000001" customHeight="1" thickTop="1" thickBot="1">
      <c r="D202" s="29">
        <v>0</v>
      </c>
      <c r="E202" s="33">
        <v>0</v>
      </c>
      <c r="F202" s="31">
        <v>1</v>
      </c>
      <c r="G202" s="32">
        <v>0</v>
      </c>
      <c r="I202" s="29">
        <v>0</v>
      </c>
      <c r="J202" s="33">
        <f t="shared" ref="J202" si="1689">IF(0=(1-$J$8*$K$8*$B199^2),10^14,$B199*$J$8/(1-$J$8*$K$8*$B199^2))</f>
        <v>-4.8239001139399482</v>
      </c>
      <c r="K202" s="31">
        <v>1</v>
      </c>
      <c r="L202" s="32">
        <v>0</v>
      </c>
      <c r="N202" s="29">
        <f t="shared" ref="N202" si="1690">D202*I199+F202*I202-E202*J199-G202*J202</f>
        <v>0</v>
      </c>
      <c r="O202" s="33">
        <f t="shared" ref="O202" si="1691">(D202*J199+E202*I199+F202*J202+G202*I202)</f>
        <v>-4.8239001139399482</v>
      </c>
      <c r="P202" s="31">
        <f t="shared" ref="P202" si="1692">D202*K199+F202*K202-E202*L199-G202*L202</f>
        <v>1</v>
      </c>
      <c r="Q202" s="32">
        <f t="shared" ref="Q202" si="1693">(D202*L199+E202*K199+F202*L202+G202*K202)</f>
        <v>0</v>
      </c>
      <c r="S202" s="29">
        <v>0</v>
      </c>
      <c r="T202" s="33">
        <v>0</v>
      </c>
      <c r="U202" s="31">
        <v>1</v>
      </c>
      <c r="V202" s="32">
        <v>0</v>
      </c>
      <c r="X202" s="29">
        <f t="shared" ref="X202" si="1694">N202*S199+P202*S202-O202*T199-Q202*T202</f>
        <v>0</v>
      </c>
      <c r="Y202" s="33">
        <f t="shared" ref="Y202" si="1695">(N202*T199+O202*S199+P202*T202+Q202*S202)</f>
        <v>-4.8239001139399482</v>
      </c>
      <c r="Z202" s="31">
        <f t="shared" ref="Z202" si="1696">N202*U199+P202*U202-O202*V199-Q202*V202</f>
        <v>-10.439521794274219</v>
      </c>
      <c r="AA202" s="32">
        <f t="shared" ref="AA202" si="1697">(N202*V199+O202*U199+P202*V202+Q202*U202)</f>
        <v>0</v>
      </c>
      <c r="AB202" s="8"/>
      <c r="AC202" s="29">
        <v>0</v>
      </c>
      <c r="AD202" s="33">
        <f t="shared" ref="AD202" si="1698">IF(0=(1-$AD$8*$AE$8*$B199^2),10^14,$B199*$AD$8/(1-$AD$8*$AE$8*$B199^2))</f>
        <v>1.8589620716144553</v>
      </c>
      <c r="AE202" s="31">
        <v>1</v>
      </c>
      <c r="AF202" s="32">
        <v>0</v>
      </c>
      <c r="AH202" s="29">
        <f t="shared" ref="AH202" si="1699">X202*AC199+Z202*AC202-Y202*AD199-AA202*AD202</f>
        <v>0</v>
      </c>
      <c r="AI202" s="33">
        <f t="shared" ref="AI202" si="1700">(X202*AD199+Y202*AC199+Z202*AD202+AA202*AC202)</f>
        <v>-24.230575175288205</v>
      </c>
      <c r="AJ202" s="31">
        <f t="shared" ref="AJ202" si="1701">X202*AE199+Z202*AE202-Y202*AF199-AA202*AF202</f>
        <v>-10.439521794274219</v>
      </c>
      <c r="AK202" s="32">
        <f t="shared" ref="AK202" si="1702">(X202*AF199+Y202*AE199+Z202*AF202+AA202*AE202)</f>
        <v>0</v>
      </c>
      <c r="AL202" s="8"/>
      <c r="AM202" s="29">
        <v>0</v>
      </c>
      <c r="AN202" s="33">
        <v>0</v>
      </c>
      <c r="AO202" s="31">
        <v>1</v>
      </c>
      <c r="AP202" s="32">
        <v>0</v>
      </c>
      <c r="AR202" s="29">
        <f t="shared" ref="AR202" si="1703">AH202*AM199+AJ202*AM202-AI202*AN199-AK202*AN202</f>
        <v>0</v>
      </c>
      <c r="AS202" s="33">
        <f t="shared" ref="AS202" si="1704">(AH202*AN199+AI202*AM199+AJ202*AN202+AK202*AM202)</f>
        <v>-24.230575175288205</v>
      </c>
      <c r="AT202" s="31">
        <f t="shared" ref="AT202" si="1705">AH202*AO199+AJ202*AO202-AI202*AP199-AK202*AP202</f>
        <v>-62.40199025767977</v>
      </c>
      <c r="AU202" s="32">
        <f t="shared" ref="AU202" si="1706">(AH202*AP199+AI202*AO199+AJ202*AP202+AK202*AO202)</f>
        <v>0</v>
      </c>
      <c r="AV202" s="8"/>
      <c r="AW202" s="29">
        <v>0</v>
      </c>
      <c r="AX202" s="33">
        <f t="shared" ref="AX202" si="1707">IF(0=(1-$AX$8*$AY$8*$B199^2),10^14,$B199*$AX$8/(1-$AX$8*$AY$8*$B199^2))</f>
        <v>3.7295800029663533</v>
      </c>
      <c r="AY202" s="31">
        <v>1</v>
      </c>
      <c r="AZ202" s="32">
        <v>0</v>
      </c>
      <c r="BB202" s="29">
        <f t="shared" ref="BB202" si="1708">AR202*AW199+AT202*AW202-AS202*AX199-AU202*AX202</f>
        <v>0</v>
      </c>
      <c r="BC202" s="33">
        <f t="shared" ref="BC202" si="1709">(AR202*AX199+AS202*AW199+AT202*AX202+AU202*AW202)</f>
        <v>-256.96379018563186</v>
      </c>
      <c r="BD202" s="31">
        <f t="shared" ref="BD202" si="1710">AR202*AY199+AT202*AY202-AS202*AZ199-AU202*AZ202</f>
        <v>-62.40199025767977</v>
      </c>
      <c r="BE202" s="32">
        <f t="shared" ref="BE202" si="1711">(AR202*AZ199+AS202*AY199+AT202*AZ202+AU202*AY202)</f>
        <v>0</v>
      </c>
      <c r="BF202" s="8"/>
      <c r="BG202" s="29">
        <v>0</v>
      </c>
      <c r="BH202" s="33">
        <v>0</v>
      </c>
      <c r="BI202" s="31">
        <v>1</v>
      </c>
      <c r="BJ202" s="32">
        <v>0</v>
      </c>
      <c r="BL202" s="29">
        <f t="shared" ref="BL202" si="1712">BB202*BG199+BD202*BG202-BC202*BH199-BE202*BH202</f>
        <v>0</v>
      </c>
      <c r="BM202" s="33">
        <f t="shared" ref="BM202" si="1713">(BB202*BH199+BC202*BG199+BD202*BH202+BE202*BG202)</f>
        <v>-256.96379018563186</v>
      </c>
      <c r="BN202" s="31">
        <f t="shared" ref="BN202" si="1714">BB202*BI199+BD202*BI202-BC202*BJ199-BE202*BJ202</f>
        <v>-256.16696382376756</v>
      </c>
      <c r="BO202" s="32">
        <f t="shared" ref="BO202" si="1715">(BB202*BJ199+BC202*BI199+BD202*BJ202+BE202*BI202)</f>
        <v>0</v>
      </c>
      <c r="BP202" s="8"/>
      <c r="BQ202" s="19">
        <f t="shared" ref="BQ202:BQ265" si="1716">1/$BR$8</f>
        <v>1</v>
      </c>
      <c r="BR202" s="47">
        <v>0</v>
      </c>
      <c r="BS202" s="48">
        <v>1</v>
      </c>
      <c r="BT202" s="49">
        <v>0</v>
      </c>
      <c r="BV202" s="29">
        <f t="shared" ref="BV202" si="1717">BL202*BQ199+BN202*BQ202-BM202*BR199-BO202*BR202</f>
        <v>-256.16696382376756</v>
      </c>
      <c r="BW202" s="33">
        <f t="shared" ref="BW202" si="1718">(BL202*BR199+BM202*BQ199+BN202*BR202+BO202*BQ202)</f>
        <v>-256.96379018563186</v>
      </c>
      <c r="BX202" s="31">
        <f t="shared" ref="BX202" si="1719">BL202*BS199+BN202*BS202-BM202*BT199-BO202*BT202</f>
        <v>-256.16696382376756</v>
      </c>
      <c r="BY202" s="32">
        <f t="shared" ref="BY202" si="1720">(BL202*BT199+BM202*BS199+BN202*BT202+BO202*BS202)</f>
        <v>0</v>
      </c>
      <c r="CA202" s="50">
        <f t="shared" ref="CA202" si="1721">(180/PI())*ATAN(-1*(BW199+BW202)/(BV199+BV202))</f>
        <v>-0.17836911913036557</v>
      </c>
      <c r="CC202" s="137">
        <f t="shared" ref="CC202" si="1722">20*LOG(((1-(10^(CA199/20)^2)*(1-((1-CC199)/(1+CC199))^2))^0.5))</f>
        <v>-6.6181397886718943E-5</v>
      </c>
      <c r="CE202" s="60">
        <f t="shared" si="1310"/>
        <v>2.98</v>
      </c>
      <c r="CF202" s="61">
        <f t="shared" si="1311"/>
        <v>-5.9219207894004164E-3</v>
      </c>
      <c r="CG202" s="62">
        <f t="shared" si="1308"/>
        <v>64.617410641222932</v>
      </c>
      <c r="CH202" s="63">
        <f t="shared" si="1312"/>
        <v>-5.9219207894004164E-3</v>
      </c>
      <c r="CI202" s="11">
        <f t="shared" si="1313"/>
        <v>-22.702758590295225</v>
      </c>
      <c r="CJ202" s="62">
        <f t="shared" si="1450"/>
        <v>-0.39623788668607807</v>
      </c>
      <c r="CK202" s="138">
        <f t="shared" si="1309"/>
        <v>-26.068084819947966</v>
      </c>
    </row>
    <row r="203" spans="2:91" ht="18.600000000000001" customHeight="1">
      <c r="CC203" s="42"/>
      <c r="CE203" s="60">
        <f t="shared" si="1310"/>
        <v>3</v>
      </c>
      <c r="CF203" s="61">
        <f t="shared" si="1311"/>
        <v>-5.9899254202220352E-3</v>
      </c>
      <c r="CG203" s="62">
        <f t="shared" si="1308"/>
        <v>64.163355469417027</v>
      </c>
      <c r="CH203" s="63">
        <f t="shared" si="1312"/>
        <v>-5.9899254202220352E-3</v>
      </c>
      <c r="CI203" s="11">
        <f t="shared" si="1313"/>
        <v>-22.37670993339227</v>
      </c>
      <c r="CJ203" s="62">
        <f t="shared" si="1450"/>
        <v>-0.39054726410141616</v>
      </c>
      <c r="CK203" s="138">
        <f t="shared" si="1309"/>
        <v>-26.033386979052739</v>
      </c>
    </row>
    <row r="204" spans="2:91" ht="18.600000000000001" customHeight="1" thickBot="1">
      <c r="E204" s="22" t="s">
        <v>4</v>
      </c>
      <c r="J204" s="22" t="s">
        <v>5</v>
      </c>
      <c r="O204" s="22" t="s">
        <v>6</v>
      </c>
      <c r="T204" s="22" t="s">
        <v>7</v>
      </c>
      <c r="Y204" s="22" t="s">
        <v>8</v>
      </c>
      <c r="AD204" s="22" t="s">
        <v>65</v>
      </c>
      <c r="AI204" s="22" t="s">
        <v>9</v>
      </c>
      <c r="AN204" s="22" t="s">
        <v>66</v>
      </c>
      <c r="AS204" s="22" t="s">
        <v>51</v>
      </c>
      <c r="AX204" s="22" t="s">
        <v>67</v>
      </c>
      <c r="BC204" s="22" t="s">
        <v>52</v>
      </c>
      <c r="BH204" s="22" t="s">
        <v>68</v>
      </c>
      <c r="BM204" s="22" t="s">
        <v>63</v>
      </c>
      <c r="BQ204" s="23" t="s">
        <v>69</v>
      </c>
      <c r="BR204" s="23"/>
      <c r="BS204" s="24"/>
      <c r="BT204" s="24"/>
      <c r="BU204" s="24"/>
      <c r="BW204" s="22" t="s">
        <v>64</v>
      </c>
      <c r="CE204" s="60">
        <f t="shared" si="1310"/>
        <v>3.02</v>
      </c>
      <c r="CF204" s="61">
        <f t="shared" si="1311"/>
        <v>-6.0550293870901334E-3</v>
      </c>
      <c r="CG204" s="62">
        <f t="shared" si="1308"/>
        <v>63.715821270749181</v>
      </c>
      <c r="CH204" s="63">
        <f t="shared" si="1312"/>
        <v>-6.0550293870901334E-3</v>
      </c>
      <c r="CI204" s="11">
        <f t="shared" si="1313"/>
        <v>-22.057825741981652</v>
      </c>
      <c r="CJ204" s="62">
        <f t="shared" si="1450"/>
        <v>-0.38498168502874103</v>
      </c>
      <c r="CK204" s="138">
        <f t="shared" si="1309"/>
        <v>-26.001346177598322</v>
      </c>
    </row>
    <row r="205" spans="2:91" ht="18.600000000000001" customHeight="1" thickBot="1">
      <c r="D205" s="249" t="s">
        <v>103</v>
      </c>
      <c r="E205" s="250"/>
      <c r="F205" s="251" t="s">
        <v>104</v>
      </c>
      <c r="G205" s="252"/>
      <c r="H205" s="229"/>
      <c r="I205" s="253" t="s">
        <v>11</v>
      </c>
      <c r="J205" s="254"/>
      <c r="K205" s="255" t="s">
        <v>12</v>
      </c>
      <c r="L205" s="256"/>
      <c r="M205" s="24"/>
      <c r="N205" s="253" t="s">
        <v>105</v>
      </c>
      <c r="O205" s="254"/>
      <c r="P205" s="255" t="s">
        <v>106</v>
      </c>
      <c r="Q205" s="256"/>
      <c r="R205" s="24"/>
      <c r="S205" s="249" t="s">
        <v>107</v>
      </c>
      <c r="T205" s="250"/>
      <c r="U205" s="251" t="s">
        <v>108</v>
      </c>
      <c r="V205" s="252"/>
      <c r="W205" s="8"/>
      <c r="X205" s="253" t="s">
        <v>109</v>
      </c>
      <c r="Y205" s="254"/>
      <c r="Z205" s="255" t="s">
        <v>110</v>
      </c>
      <c r="AA205" s="256"/>
      <c r="AB205" s="8"/>
      <c r="AC205" s="253" t="s">
        <v>111</v>
      </c>
      <c r="AD205" s="254"/>
      <c r="AE205" s="255" t="s">
        <v>14</v>
      </c>
      <c r="AF205" s="256"/>
      <c r="AG205" s="8"/>
      <c r="AH205" s="253" t="s">
        <v>112</v>
      </c>
      <c r="AI205" s="254"/>
      <c r="AJ205" s="255" t="s">
        <v>113</v>
      </c>
      <c r="AK205" s="256"/>
      <c r="AL205" s="8"/>
      <c r="AM205" s="249" t="s">
        <v>114</v>
      </c>
      <c r="AN205" s="250"/>
      <c r="AO205" s="251" t="s">
        <v>115</v>
      </c>
      <c r="AP205" s="252"/>
      <c r="AQ205" s="24"/>
      <c r="AR205" s="253" t="s">
        <v>116</v>
      </c>
      <c r="AS205" s="254"/>
      <c r="AT205" s="255" t="s">
        <v>13</v>
      </c>
      <c r="AU205" s="256"/>
      <c r="AV205" s="4"/>
      <c r="AW205" s="253" t="s">
        <v>117</v>
      </c>
      <c r="AX205" s="254"/>
      <c r="AY205" s="255" t="s">
        <v>118</v>
      </c>
      <c r="AZ205" s="256"/>
      <c r="BA205" s="8"/>
      <c r="BB205" s="253" t="s">
        <v>119</v>
      </c>
      <c r="BC205" s="254"/>
      <c r="BD205" s="255" t="s">
        <v>120</v>
      </c>
      <c r="BE205" s="256"/>
      <c r="BF205" s="4"/>
      <c r="BG205" s="249" t="s">
        <v>121</v>
      </c>
      <c r="BH205" s="250"/>
      <c r="BI205" s="251" t="s">
        <v>122</v>
      </c>
      <c r="BJ205" s="252"/>
      <c r="BK205" s="4"/>
      <c r="BL205" s="253" t="s">
        <v>123</v>
      </c>
      <c r="BM205" s="254"/>
      <c r="BN205" s="255" t="s">
        <v>124</v>
      </c>
      <c r="BO205" s="256"/>
      <c r="BP205" s="4"/>
      <c r="BQ205" s="253" t="s">
        <v>125</v>
      </c>
      <c r="BR205" s="254"/>
      <c r="BS205" s="255" t="s">
        <v>126</v>
      </c>
      <c r="BT205" s="256"/>
      <c r="BU205" s="8"/>
      <c r="BV205" s="253" t="s">
        <v>127</v>
      </c>
      <c r="BW205" s="254"/>
      <c r="BX205" s="255" t="s">
        <v>128</v>
      </c>
      <c r="BY205" s="256"/>
      <c r="CA205" s="27" t="s">
        <v>15</v>
      </c>
      <c r="CC205" s="133" t="s">
        <v>70</v>
      </c>
      <c r="CE205" s="60">
        <f t="shared" si="1310"/>
        <v>3.04</v>
      </c>
      <c r="CF205" s="61">
        <f t="shared" si="1311"/>
        <v>-6.1172890010939293E-3</v>
      </c>
      <c r="CG205" s="62">
        <f t="shared" si="1308"/>
        <v>63.274664755909548</v>
      </c>
      <c r="CH205" s="63">
        <f t="shared" si="1312"/>
        <v>-6.1172890010939293E-3</v>
      </c>
      <c r="CI205" s="11">
        <f t="shared" si="1313"/>
        <v>-21.745892842895369</v>
      </c>
      <c r="CJ205" s="62">
        <f t="shared" si="1450"/>
        <v>-0.37953742889439418</v>
      </c>
      <c r="CK205" s="138">
        <f t="shared" si="1309"/>
        <v>-25.971836936451318</v>
      </c>
    </row>
    <row r="206" spans="2:91" ht="18.600000000000001" customHeight="1" thickTop="1" thickBot="1">
      <c r="B206" s="127">
        <v>0.55000000000000004</v>
      </c>
      <c r="D206" s="29">
        <v>1</v>
      </c>
      <c r="E206" s="30">
        <v>0</v>
      </c>
      <c r="F206" s="31">
        <v>0</v>
      </c>
      <c r="G206" s="32">
        <f t="shared" ref="G206:G269" si="1723">-1/($E$8*$B206)</f>
        <v>-1.1985090909090907</v>
      </c>
      <c r="I206" s="29">
        <v>1</v>
      </c>
      <c r="J206" s="33">
        <v>0</v>
      </c>
      <c r="K206" s="31">
        <v>0</v>
      </c>
      <c r="L206" s="32">
        <v>0</v>
      </c>
      <c r="N206" s="29">
        <f t="shared" ref="N206" si="1724">D206*I206+F206*I209-E206*J206-G206*J209</f>
        <v>-4.4567419999034561</v>
      </c>
      <c r="O206" s="33">
        <f t="shared" ref="O206" si="1725">(D206*J206+E206*I206+F206*J209+G206*I209)</f>
        <v>0</v>
      </c>
      <c r="P206" s="31">
        <f t="shared" ref="P206" si="1726">D206*K206+F206*K209-E206*L206-G206*L209</f>
        <v>0</v>
      </c>
      <c r="Q206" s="32">
        <f t="shared" ref="Q206" si="1727">(D206*L206+E206*K206+F206*L209+G206*K209)</f>
        <v>-1.1985090909090907</v>
      </c>
      <c r="S206" s="29">
        <v>1</v>
      </c>
      <c r="T206" s="30">
        <v>0</v>
      </c>
      <c r="U206" s="31">
        <v>0</v>
      </c>
      <c r="V206" s="32">
        <f t="shared" ref="V206:V269" si="1728">-1/($T$8*$B206)</f>
        <v>-2.3283090909090909</v>
      </c>
      <c r="X206" s="29">
        <f t="shared" ref="X206" si="1729">N206*S206+P206*S209-O206*T206-Q206*T209</f>
        <v>-4.4567419999034561</v>
      </c>
      <c r="Y206" s="33">
        <f t="shared" ref="Y206" si="1730">(N206*T206+O206*S206+P206*T209+Q206*S209)</f>
        <v>0</v>
      </c>
      <c r="Z206" s="31">
        <f t="shared" ref="Z206" si="1731">N206*U206+P206*U209-O206*V206-Q206*V209</f>
        <v>0</v>
      </c>
      <c r="AA206" s="32">
        <f t="shared" ref="AA206" si="1732">(N206*V206+O206*U206+P206*V209+Q206*U209)</f>
        <v>9.1781638233024889</v>
      </c>
      <c r="AB206" s="8"/>
      <c r="AC206" s="29">
        <v>1</v>
      </c>
      <c r="AD206" s="33">
        <v>0</v>
      </c>
      <c r="AE206" s="31">
        <v>0</v>
      </c>
      <c r="AF206" s="32">
        <v>0</v>
      </c>
      <c r="AH206" s="29">
        <f t="shared" ref="AH206" si="1733">X206*AC206+Z206*AC209-Y206*AD206-AA206*AD209</f>
        <v>-22.547433527464175</v>
      </c>
      <c r="AI206" s="33">
        <f t="shared" ref="AI206" si="1734">(X206*AD206+Y206*AC206+Z206*AD209+AA206*AC209)</f>
        <v>0</v>
      </c>
      <c r="AJ206" s="31">
        <f t="shared" ref="AJ206" si="1735">X206*AE206+Z206*AE209-Y206*AF206-AA206*AF209</f>
        <v>0</v>
      </c>
      <c r="AK206" s="32">
        <f t="shared" ref="AK206" si="1736">(X206*AF206+Y206*AE206+Z206*AF209+AA206*AE209)</f>
        <v>9.1781638233024889</v>
      </c>
      <c r="AL206" s="8"/>
      <c r="AM206" s="29">
        <v>1</v>
      </c>
      <c r="AN206" s="30">
        <v>0</v>
      </c>
      <c r="AO206" s="31">
        <v>0</v>
      </c>
      <c r="AP206" s="32">
        <f t="shared" ref="AP206:AP269" si="1737">-1/($AN$8*$B206)</f>
        <v>-2.1055090909090906</v>
      </c>
      <c r="AR206" s="29">
        <f t="shared" ref="AR206" si="1738">AH206*AM206+AJ206*AM209-AI206*AN206-AK206*AN209</f>
        <v>-22.547433527464175</v>
      </c>
      <c r="AS206" s="33">
        <f t="shared" ref="AS206" si="1739">(AH206*AN206+AI206*AM206+AJ206*AN209+AK206*AM209)</f>
        <v>0</v>
      </c>
      <c r="AT206" s="31">
        <f t="shared" ref="AT206" si="1740">AH206*AO206+AJ206*AO209-AI206*AP206-AK206*AP209</f>
        <v>0</v>
      </c>
      <c r="AU206" s="32">
        <f t="shared" ref="AU206" si="1741">(AH206*AP206+AI206*AO206+AJ206*AP209+AK206*AO209)</f>
        <v>56.651990092046738</v>
      </c>
      <c r="AV206" s="8"/>
      <c r="AW206" s="29">
        <v>1</v>
      </c>
      <c r="AX206" s="33">
        <v>0</v>
      </c>
      <c r="AY206" s="31">
        <v>0</v>
      </c>
      <c r="AZ206" s="32">
        <v>0</v>
      </c>
      <c r="BB206" s="29">
        <f t="shared" ref="BB206" si="1742">AR206*AW206+AT206*AW209-AS206*AX206-AU206*AX209</f>
        <v>-258.19979938613903</v>
      </c>
      <c r="BC206" s="33">
        <f t="shared" ref="BC206" si="1743">(AR206*AX206+AS206*AW206+AT206*AX209+AU206*AW209)</f>
        <v>0</v>
      </c>
      <c r="BD206" s="31">
        <f t="shared" ref="BD206" si="1744">AR206*AY206+AT206*AY209-AS206*AZ206-AU206*AZ209</f>
        <v>0</v>
      </c>
      <c r="BE206" s="32">
        <f t="shared" ref="BE206" si="1745">(AR206*AZ206+AS206*AY206+AT206*AZ209+AU206*AY209)</f>
        <v>56.651990092046738</v>
      </c>
      <c r="BF206" s="8"/>
      <c r="BG206" s="29">
        <v>1</v>
      </c>
      <c r="BH206" s="30">
        <v>0</v>
      </c>
      <c r="BI206" s="31">
        <v>0</v>
      </c>
      <c r="BJ206" s="32">
        <f t="shared" ref="BJ206:BJ269" si="1746">-1/($BH$8*$B206)</f>
        <v>-0.74034545454545442</v>
      </c>
      <c r="BL206" s="29">
        <f t="shared" ref="BL206" si="1747">BB206*BG206+BD206*BG209-BC206*BH206-BE206*BH209</f>
        <v>-258.19979938613903</v>
      </c>
      <c r="BM206" s="33">
        <f t="shared" ref="BM206" si="1748">(BB206*BH206+BC206*BG206+BD206*BH209+BE206*BG209)</f>
        <v>0</v>
      </c>
      <c r="BN206" s="31">
        <f t="shared" ref="BN206" si="1749">BB206*BI206+BD206*BI209-BC206*BJ206-BE206*BJ209</f>
        <v>0</v>
      </c>
      <c r="BO206" s="32">
        <f t="shared" ref="BO206" si="1750">(BB206*BJ206+BC206*BI206+BD206*BJ209+BE206*BI209)</f>
        <v>247.80903793212298</v>
      </c>
      <c r="BP206" s="8"/>
      <c r="BQ206" s="34">
        <v>1</v>
      </c>
      <c r="BR206" s="35">
        <v>0</v>
      </c>
      <c r="BS206" s="11">
        <v>0</v>
      </c>
      <c r="BT206" s="36">
        <v>0</v>
      </c>
      <c r="BV206" s="29">
        <f t="shared" ref="BV206" si="1751">BL206*BQ206+BN206*BQ209-BM206*BR206-BO206*BR209</f>
        <v>-258.19979938613903</v>
      </c>
      <c r="BW206" s="33">
        <f t="shared" ref="BW206" si="1752">(BL206*BR206+BM206*BQ206+BN206*BR209+BO206*BQ209)</f>
        <v>247.80903793212298</v>
      </c>
      <c r="BX206" s="31">
        <f t="shared" ref="BX206" si="1753">BL206*BS206+BN206*BS209-BM206*BT206-BO206*BT209</f>
        <v>0</v>
      </c>
      <c r="BY206" s="32">
        <f t="shared" ref="BY206" si="1754">(BL206*BT206+BM206*BS206+BN206*BT209+BO206*BS209)</f>
        <v>247.80903793212298</v>
      </c>
      <c r="CA206" s="37">
        <f t="shared" ref="CA206" si="1755">20*LOG(((1+$BR$8)/$BR$8)/((BV206+BV209)^2+(BW206+BW209)^2)^0.5)</f>
        <v>-48.246438990014077</v>
      </c>
      <c r="CC206" s="134">
        <f t="shared" ref="CC206" si="1756">((BV206^2+BW206^2)^0.5)/((BV209^2+BW209^2)^0.5)</f>
        <v>0.95976470635451894</v>
      </c>
      <c r="CE206" s="60">
        <f t="shared" si="1310"/>
        <v>3.06</v>
      </c>
      <c r="CF206" s="61">
        <f t="shared" si="1311"/>
        <v>-6.1767617828322012E-3</v>
      </c>
      <c r="CG206" s="62">
        <f t="shared" si="1308"/>
        <v>62.83974689905164</v>
      </c>
      <c r="CH206" s="63">
        <f t="shared" si="1312"/>
        <v>-6.1767617828322012E-3</v>
      </c>
      <c r="CI206" s="11">
        <f t="shared" si="1313"/>
        <v>-21.440706069558484</v>
      </c>
      <c r="CJ206" s="62">
        <f t="shared" si="1450"/>
        <v>-0.3742109148661279</v>
      </c>
      <c r="CK206" s="138">
        <f t="shared" si="1309"/>
        <v>-25.944740910470088</v>
      </c>
      <c r="CM206" s="127">
        <v>0.54</v>
      </c>
    </row>
    <row r="207" spans="2:91" ht="18.600000000000001" customHeight="1" thickBot="1">
      <c r="D207" s="39"/>
      <c r="G207" s="40"/>
      <c r="I207" s="39"/>
      <c r="L207" s="40"/>
      <c r="N207" s="39"/>
      <c r="Q207" s="40"/>
      <c r="S207" s="39"/>
      <c r="V207" s="40"/>
      <c r="X207" s="39"/>
      <c r="AA207" s="40"/>
      <c r="AC207" s="39"/>
      <c r="AF207" s="40"/>
      <c r="AH207" s="39"/>
      <c r="AK207" s="40"/>
      <c r="AM207" s="39"/>
      <c r="AP207" s="40"/>
      <c r="AR207" s="39"/>
      <c r="AU207" s="40"/>
      <c r="AW207" s="39"/>
      <c r="AZ207" s="40"/>
      <c r="BB207" s="39"/>
      <c r="BE207" s="40"/>
      <c r="BG207" s="39"/>
      <c r="BJ207" s="40"/>
      <c r="BL207" s="39"/>
      <c r="BO207" s="40"/>
      <c r="BQ207" s="34"/>
      <c r="BR207" s="11"/>
      <c r="BS207" s="11"/>
      <c r="BT207" s="41"/>
      <c r="BV207" s="39"/>
      <c r="BY207" s="40"/>
      <c r="CC207" s="135"/>
      <c r="CE207" s="60">
        <f t="shared" si="1310"/>
        <v>3.08</v>
      </c>
      <c r="CF207" s="61">
        <f t="shared" si="1311"/>
        <v>-6.2335062095661541E-3</v>
      </c>
      <c r="CG207" s="62">
        <f t="shared" si="1308"/>
        <v>62.41093277766047</v>
      </c>
      <c r="CH207" s="63">
        <f t="shared" si="1312"/>
        <v>-6.2335062095661541E-3</v>
      </c>
      <c r="CI207" s="11">
        <f t="shared" si="1313"/>
        <v>-21.142067899512522</v>
      </c>
      <c r="CJ207" s="62">
        <f t="shared" si="1450"/>
        <v>-0.36899869552669512</v>
      </c>
      <c r="CK207" s="138">
        <f t="shared" si="1309"/>
        <v>-25.91994638571872</v>
      </c>
    </row>
    <row r="208" spans="2:91" ht="18.600000000000001" customHeight="1" thickBot="1">
      <c r="D208" s="258" t="s">
        <v>129</v>
      </c>
      <c r="E208" s="259"/>
      <c r="F208" s="260" t="s">
        <v>130</v>
      </c>
      <c r="G208" s="261"/>
      <c r="H208" s="229"/>
      <c r="I208" s="258" t="s">
        <v>131</v>
      </c>
      <c r="J208" s="259"/>
      <c r="K208" s="260" t="s">
        <v>132</v>
      </c>
      <c r="L208" s="261"/>
      <c r="N208" s="253" t="s">
        <v>133</v>
      </c>
      <c r="O208" s="254"/>
      <c r="P208" s="255" t="s">
        <v>134</v>
      </c>
      <c r="Q208" s="256"/>
      <c r="S208" s="258" t="s">
        <v>135</v>
      </c>
      <c r="T208" s="259"/>
      <c r="U208" s="260" t="s">
        <v>136</v>
      </c>
      <c r="V208" s="261"/>
      <c r="W208" s="8"/>
      <c r="X208" s="253" t="s">
        <v>137</v>
      </c>
      <c r="Y208" s="254"/>
      <c r="Z208" s="255" t="s">
        <v>138</v>
      </c>
      <c r="AA208" s="256"/>
      <c r="AB208" s="8"/>
      <c r="AC208" s="258" t="s">
        <v>139</v>
      </c>
      <c r="AD208" s="259"/>
      <c r="AE208" s="260" t="s">
        <v>140</v>
      </c>
      <c r="AF208" s="261"/>
      <c r="AG208" s="8"/>
      <c r="AH208" s="253" t="s">
        <v>141</v>
      </c>
      <c r="AI208" s="254"/>
      <c r="AJ208" s="255" t="s">
        <v>142</v>
      </c>
      <c r="AK208" s="256"/>
      <c r="AL208" s="8"/>
      <c r="AM208" s="258" t="s">
        <v>143</v>
      </c>
      <c r="AN208" s="259"/>
      <c r="AO208" s="260" t="s">
        <v>144</v>
      </c>
      <c r="AP208" s="261"/>
      <c r="AR208" s="253" t="s">
        <v>145</v>
      </c>
      <c r="AS208" s="254"/>
      <c r="AT208" s="255" t="s">
        <v>146</v>
      </c>
      <c r="AU208" s="256"/>
      <c r="AV208" s="4"/>
      <c r="AW208" s="258" t="s">
        <v>147</v>
      </c>
      <c r="AX208" s="259"/>
      <c r="AY208" s="260" t="s">
        <v>148</v>
      </c>
      <c r="AZ208" s="261"/>
      <c r="BA208" s="8"/>
      <c r="BB208" s="253" t="s">
        <v>149</v>
      </c>
      <c r="BC208" s="254"/>
      <c r="BD208" s="255" t="s">
        <v>150</v>
      </c>
      <c r="BE208" s="256"/>
      <c r="BF208" s="4"/>
      <c r="BG208" s="258" t="s">
        <v>151</v>
      </c>
      <c r="BH208" s="259"/>
      <c r="BI208" s="260" t="s">
        <v>152</v>
      </c>
      <c r="BJ208" s="261"/>
      <c r="BK208" s="4"/>
      <c r="BL208" s="253" t="s">
        <v>153</v>
      </c>
      <c r="BM208" s="254"/>
      <c r="BN208" s="255" t="s">
        <v>154</v>
      </c>
      <c r="BO208" s="256"/>
      <c r="BP208" s="4"/>
      <c r="BQ208" s="258" t="s">
        <v>155</v>
      </c>
      <c r="BR208" s="259"/>
      <c r="BS208" s="260" t="s">
        <v>156</v>
      </c>
      <c r="BT208" s="261"/>
      <c r="BU208" s="8"/>
      <c r="BV208" s="253" t="s">
        <v>157</v>
      </c>
      <c r="BW208" s="254"/>
      <c r="BX208" s="255" t="s">
        <v>158</v>
      </c>
      <c r="BY208" s="256"/>
      <c r="CA208" s="46" t="s">
        <v>16</v>
      </c>
      <c r="CC208" s="136" t="s">
        <v>71</v>
      </c>
      <c r="CE208" s="60">
        <f t="shared" si="1310"/>
        <v>3.1</v>
      </c>
      <c r="CF208" s="61">
        <f t="shared" si="1311"/>
        <v>-6.2875814854250305E-3</v>
      </c>
      <c r="CG208" s="62">
        <f t="shared" si="1308"/>
        <v>61.988091419670219</v>
      </c>
      <c r="CH208" s="63">
        <f t="shared" si="1312"/>
        <v>-6.2875814854250305E-3</v>
      </c>
      <c r="CI208" s="11">
        <f t="shared" si="1313"/>
        <v>-20.849788111105365</v>
      </c>
      <c r="CJ208" s="62">
        <f t="shared" si="1450"/>
        <v>-0.36389745088195796</v>
      </c>
      <c r="CK208" s="138">
        <f t="shared" si="1309"/>
        <v>-25.897347819801794</v>
      </c>
    </row>
    <row r="209" spans="2:91" ht="18.600000000000001" customHeight="1" thickTop="1" thickBot="1">
      <c r="D209" s="29">
        <v>0</v>
      </c>
      <c r="E209" s="33">
        <v>0</v>
      </c>
      <c r="F209" s="31">
        <v>1</v>
      </c>
      <c r="G209" s="32">
        <v>0</v>
      </c>
      <c r="I209" s="29">
        <v>0</v>
      </c>
      <c r="J209" s="33">
        <f t="shared" ref="J209" si="1757">IF(0=(1-$J$8*$K$8*$B206^2),10^14,$B206*$J$8/(1-$J$8*$K$8*$B206^2))</f>
        <v>-4.5529416850433888</v>
      </c>
      <c r="K209" s="31">
        <v>1</v>
      </c>
      <c r="L209" s="32">
        <v>0</v>
      </c>
      <c r="N209" s="29">
        <f t="shared" ref="N209" si="1758">D209*I206+F209*I209-E209*J206-G209*J209</f>
        <v>0</v>
      </c>
      <c r="O209" s="33">
        <f t="shared" ref="O209" si="1759">(D209*J206+E209*I206+F209*J209+G209*I209)</f>
        <v>-4.5529416850433888</v>
      </c>
      <c r="P209" s="31">
        <f t="shared" ref="P209" si="1760">D209*K206+F209*K209-E209*L206-G209*L209</f>
        <v>1</v>
      </c>
      <c r="Q209" s="32">
        <f t="shared" ref="Q209" si="1761">(D209*L206+E209*K206+F209*L209+G209*K209)</f>
        <v>0</v>
      </c>
      <c r="S209" s="29">
        <v>0</v>
      </c>
      <c r="T209" s="33">
        <v>0</v>
      </c>
      <c r="U209" s="31">
        <v>1</v>
      </c>
      <c r="V209" s="32">
        <v>0</v>
      </c>
      <c r="X209" s="29">
        <f t="shared" ref="X209" si="1762">N209*S206+P209*S209-O209*T206-Q209*T209</f>
        <v>0</v>
      </c>
      <c r="Y209" s="33">
        <f t="shared" ref="Y209" si="1763">(N209*T206+O209*S206+P209*T209+Q209*S209)</f>
        <v>-4.5529416850433888</v>
      </c>
      <c r="Z209" s="31">
        <f t="shared" ref="Z209" si="1764">N209*U206+P209*U209-O209*V206-Q209*V209</f>
        <v>-9.6006555156654763</v>
      </c>
      <c r="AA209" s="32">
        <f t="shared" ref="AA209" si="1765">(N209*V206+O209*U206+P209*V209+Q209*U209)</f>
        <v>0</v>
      </c>
      <c r="AB209" s="8"/>
      <c r="AC209" s="29">
        <v>0</v>
      </c>
      <c r="AD209" s="33">
        <f t="shared" ref="AD209" si="1766">IF(0=(1-$AD$8*$AE$8*$B206^2),10^14,$B206*$AD$8/(1-$AD$8*$AE$8*$B206^2))</f>
        <v>1.9710578145957873</v>
      </c>
      <c r="AE209" s="31">
        <v>1</v>
      </c>
      <c r="AF209" s="32">
        <v>0</v>
      </c>
      <c r="AH209" s="29">
        <f t="shared" ref="AH209" si="1767">X209*AC206+Z209*AC209-Y209*AD206-AA209*AD209</f>
        <v>0</v>
      </c>
      <c r="AI209" s="33">
        <f t="shared" ref="AI209" si="1768">(X209*AD206+Y209*AC206+Z209*AD209+AA209*AC209)</f>
        <v>-23.476388764437974</v>
      </c>
      <c r="AJ209" s="31">
        <f t="shared" ref="AJ209" si="1769">X209*AE206+Z209*AE209-Y209*AF206-AA209*AF209</f>
        <v>-9.6006555156654763</v>
      </c>
      <c r="AK209" s="32">
        <f t="shared" ref="AK209" si="1770">(X209*AF206+Y209*AE206+Z209*AF209+AA209*AE209)</f>
        <v>0</v>
      </c>
      <c r="AL209" s="8"/>
      <c r="AM209" s="29">
        <v>0</v>
      </c>
      <c r="AN209" s="33">
        <v>0</v>
      </c>
      <c r="AO209" s="31">
        <v>1</v>
      </c>
      <c r="AP209" s="32">
        <v>0</v>
      </c>
      <c r="AR209" s="29">
        <f t="shared" ref="AR209" si="1771">AH209*AM206+AJ209*AM209-AI209*AN206-AK209*AN209</f>
        <v>0</v>
      </c>
      <c r="AS209" s="33">
        <f t="shared" ref="AS209" si="1772">(AH209*AN206+AI209*AM206+AJ209*AN209+AK209*AM209)</f>
        <v>-23.476388764437974</v>
      </c>
      <c r="AT209" s="31">
        <f t="shared" ref="AT209" si="1773">AH209*AO206+AJ209*AO209-AI209*AP206-AK209*AP209</f>
        <v>-59.030405480905657</v>
      </c>
      <c r="AU209" s="32">
        <f t="shared" ref="AU209" si="1774">(AH209*AP206+AI209*AO206+AJ209*AP209+AK209*AO209)</f>
        <v>0</v>
      </c>
      <c r="AV209" s="8"/>
      <c r="AW209" s="29">
        <v>0</v>
      </c>
      <c r="AX209" s="33">
        <f t="shared" ref="AX209" si="1775">IF(0=(1-$AX$8*$AY$8*$B206^2),10^14,$B206*$AX$8/(1-$AX$8*$AY$8*$B206^2))</f>
        <v>4.1596485044178113</v>
      </c>
      <c r="AY209" s="31">
        <v>1</v>
      </c>
      <c r="AZ209" s="32">
        <v>0</v>
      </c>
      <c r="BB209" s="29">
        <f t="shared" ref="BB209" si="1776">AR209*AW206+AT209*AW209-AS209*AX206-AU209*AX209</f>
        <v>0</v>
      </c>
      <c r="BC209" s="33">
        <f t="shared" ref="BC209" si="1777">(AR209*AX206+AS209*AW206+AT209*AX209+AU209*AW209)</f>
        <v>-269.02212663826418</v>
      </c>
      <c r="BD209" s="31">
        <f t="shared" ref="BD209" si="1778">AR209*AY206+AT209*AY209-AS209*AZ206-AU209*AZ209</f>
        <v>-59.030405480905657</v>
      </c>
      <c r="BE209" s="32">
        <f t="shared" ref="BE209" si="1779">(AR209*AZ206+AS209*AY206+AT209*AZ209+AU209*AY209)</f>
        <v>0</v>
      </c>
      <c r="BF209" s="8"/>
      <c r="BG209" s="29">
        <v>0</v>
      </c>
      <c r="BH209" s="33">
        <v>0</v>
      </c>
      <c r="BI209" s="31">
        <v>1</v>
      </c>
      <c r="BJ209" s="32">
        <v>0</v>
      </c>
      <c r="BL209" s="29">
        <f t="shared" ref="BL209" si="1780">BB209*BG206+BD209*BG209-BC209*BH206-BE209*BH209</f>
        <v>0</v>
      </c>
      <c r="BM209" s="33">
        <f t="shared" ref="BM209" si="1781">(BB209*BH206+BC209*BG206+BD209*BH209+BE209*BG209)</f>
        <v>-269.02212663826418</v>
      </c>
      <c r="BN209" s="31">
        <f t="shared" ref="BN209" si="1782">BB209*BI206+BD209*BI209-BC209*BJ206-BE209*BJ209</f>
        <v>-258.19971410969617</v>
      </c>
      <c r="BO209" s="32">
        <f t="shared" ref="BO209" si="1783">(BB209*BJ206+BC209*BI206+BD209*BJ209+BE209*BI209)</f>
        <v>0</v>
      </c>
      <c r="BP209" s="8"/>
      <c r="BQ209" s="19">
        <f t="shared" ref="BQ209:BQ272" si="1784">1/$BR$8</f>
        <v>1</v>
      </c>
      <c r="BR209" s="47">
        <v>0</v>
      </c>
      <c r="BS209" s="48">
        <v>1</v>
      </c>
      <c r="BT209" s="49">
        <v>0</v>
      </c>
      <c r="BV209" s="29">
        <f t="shared" ref="BV209" si="1785">BL209*BQ206+BN209*BQ209-BM209*BR206-BO209*BR209</f>
        <v>-258.19971410969617</v>
      </c>
      <c r="BW209" s="33">
        <f t="shared" ref="BW209" si="1786">(BL209*BR206+BM209*BQ206+BN209*BR209+BO209*BQ209)</f>
        <v>-269.02212663826418</v>
      </c>
      <c r="BX209" s="31">
        <f t="shared" ref="BX209" si="1787">BL209*BS206+BN209*BS209-BM209*BT206-BO209*BT209</f>
        <v>-258.19971410969617</v>
      </c>
      <c r="BY209" s="32">
        <f t="shared" ref="BY209" si="1788">(BL209*BT206+BM209*BS206+BN209*BT209+BO209*BS209)</f>
        <v>0</v>
      </c>
      <c r="CA209" s="50">
        <f t="shared" ref="CA209" si="1789">(180/PI())*ATAN(-1*(BW206+BW209)/(BV206+BV209))</f>
        <v>-2.3523211213331683</v>
      </c>
      <c r="CC209" s="137">
        <f t="shared" ref="CC209" si="1790">20*LOG(((1-(10^(CA206/20)^2)*(1-((1-CC206)/(1+CC206))^2))^0.5))</f>
        <v>-6.5007065992303198E-5</v>
      </c>
      <c r="CE209" s="60">
        <f t="shared" si="1310"/>
        <v>3.12</v>
      </c>
      <c r="CF209" s="61">
        <f t="shared" si="1311"/>
        <v>-6.3390473329621062E-3</v>
      </c>
      <c r="CG209" s="62">
        <f t="shared" si="1308"/>
        <v>61.571095657448112</v>
      </c>
      <c r="CH209" s="63">
        <f t="shared" si="1312"/>
        <v>-6.3390473329621062E-3</v>
      </c>
      <c r="CI209" s="11">
        <f t="shared" si="1313"/>
        <v>-20.56368345817992</v>
      </c>
      <c r="CJ209" s="62">
        <f t="shared" si="1450"/>
        <v>-0.35890398268313328</v>
      </c>
      <c r="CK209" s="138">
        <f t="shared" si="1309"/>
        <v>-25.876845420931858</v>
      </c>
    </row>
    <row r="210" spans="2:91" ht="18.600000000000001" customHeight="1">
      <c r="CC210" s="42"/>
      <c r="CE210" s="60">
        <f t="shared" si="1310"/>
        <v>3.14</v>
      </c>
      <c r="CF210" s="61">
        <f t="shared" si="1311"/>
        <v>-6.3879638044056167E-3</v>
      </c>
      <c r="CG210" s="62">
        <f t="shared" si="1308"/>
        <v>61.159821988284513</v>
      </c>
      <c r="CH210" s="63">
        <f t="shared" si="1312"/>
        <v>-6.3879638044056167E-3</v>
      </c>
      <c r="CI210" s="11">
        <f t="shared" si="1313"/>
        <v>-20.283577361677967</v>
      </c>
      <c r="CJ210" s="62">
        <f t="shared" si="1450"/>
        <v>-0.3540152090442652</v>
      </c>
      <c r="CK210" s="138">
        <f t="shared" si="1309"/>
        <v>-25.858344761862682</v>
      </c>
    </row>
    <row r="211" spans="2:91" ht="18.600000000000001" customHeight="1" thickBot="1">
      <c r="E211" s="22" t="s">
        <v>4</v>
      </c>
      <c r="J211" s="22" t="s">
        <v>5</v>
      </c>
      <c r="O211" s="22" t="s">
        <v>6</v>
      </c>
      <c r="T211" s="22" t="s">
        <v>7</v>
      </c>
      <c r="Y211" s="22" t="s">
        <v>8</v>
      </c>
      <c r="AD211" s="22" t="s">
        <v>65</v>
      </c>
      <c r="AI211" s="22" t="s">
        <v>9</v>
      </c>
      <c r="AN211" s="22" t="s">
        <v>66</v>
      </c>
      <c r="AS211" s="22" t="s">
        <v>51</v>
      </c>
      <c r="AX211" s="22" t="s">
        <v>67</v>
      </c>
      <c r="BC211" s="22" t="s">
        <v>52</v>
      </c>
      <c r="BH211" s="22" t="s">
        <v>68</v>
      </c>
      <c r="BM211" s="22" t="s">
        <v>63</v>
      </c>
      <c r="BQ211" s="23" t="s">
        <v>69</v>
      </c>
      <c r="BR211" s="23"/>
      <c r="BS211" s="24"/>
      <c r="BT211" s="24"/>
      <c r="BU211" s="24"/>
      <c r="BW211" s="22" t="s">
        <v>64</v>
      </c>
      <c r="CE211" s="60">
        <f t="shared" si="1310"/>
        <v>3.16</v>
      </c>
      <c r="CF211" s="61">
        <f t="shared" si="1311"/>
        <v>-6.4343911110935903E-3</v>
      </c>
      <c r="CG211" s="62">
        <f t="shared" si="1308"/>
        <v>60.754150441050953</v>
      </c>
      <c r="CH211" s="63">
        <f t="shared" si="1312"/>
        <v>-6.4343911110935903E-3</v>
      </c>
      <c r="CI211" s="11">
        <f t="shared" si="1313"/>
        <v>-20.009299617170111</v>
      </c>
      <c r="CJ211" s="62">
        <f t="shared" si="1450"/>
        <v>-0.34922815933765933</v>
      </c>
      <c r="CK211" s="138">
        <f t="shared" si="1309"/>
        <v>-25.841756425274184</v>
      </c>
    </row>
    <row r="212" spans="2:91" ht="18.600000000000001" customHeight="1" thickBot="1">
      <c r="D212" s="249" t="s">
        <v>103</v>
      </c>
      <c r="E212" s="250"/>
      <c r="F212" s="251" t="s">
        <v>104</v>
      </c>
      <c r="G212" s="252"/>
      <c r="H212" s="229"/>
      <c r="I212" s="253" t="s">
        <v>11</v>
      </c>
      <c r="J212" s="254"/>
      <c r="K212" s="255" t="s">
        <v>12</v>
      </c>
      <c r="L212" s="256"/>
      <c r="M212" s="24"/>
      <c r="N212" s="253" t="s">
        <v>105</v>
      </c>
      <c r="O212" s="254"/>
      <c r="P212" s="255" t="s">
        <v>106</v>
      </c>
      <c r="Q212" s="256"/>
      <c r="R212" s="24"/>
      <c r="S212" s="249" t="s">
        <v>107</v>
      </c>
      <c r="T212" s="250"/>
      <c r="U212" s="251" t="s">
        <v>108</v>
      </c>
      <c r="V212" s="252"/>
      <c r="W212" s="8"/>
      <c r="X212" s="253" t="s">
        <v>109</v>
      </c>
      <c r="Y212" s="254"/>
      <c r="Z212" s="255" t="s">
        <v>110</v>
      </c>
      <c r="AA212" s="256"/>
      <c r="AB212" s="8"/>
      <c r="AC212" s="253" t="s">
        <v>111</v>
      </c>
      <c r="AD212" s="254"/>
      <c r="AE212" s="255" t="s">
        <v>14</v>
      </c>
      <c r="AF212" s="256"/>
      <c r="AG212" s="8"/>
      <c r="AH212" s="253" t="s">
        <v>112</v>
      </c>
      <c r="AI212" s="254"/>
      <c r="AJ212" s="255" t="s">
        <v>113</v>
      </c>
      <c r="AK212" s="256"/>
      <c r="AL212" s="8"/>
      <c r="AM212" s="249" t="s">
        <v>114</v>
      </c>
      <c r="AN212" s="250"/>
      <c r="AO212" s="251" t="s">
        <v>115</v>
      </c>
      <c r="AP212" s="252"/>
      <c r="AQ212" s="24"/>
      <c r="AR212" s="253" t="s">
        <v>116</v>
      </c>
      <c r="AS212" s="254"/>
      <c r="AT212" s="255" t="s">
        <v>13</v>
      </c>
      <c r="AU212" s="256"/>
      <c r="AV212" s="4"/>
      <c r="AW212" s="253" t="s">
        <v>117</v>
      </c>
      <c r="AX212" s="254"/>
      <c r="AY212" s="255" t="s">
        <v>118</v>
      </c>
      <c r="AZ212" s="256"/>
      <c r="BA212" s="8"/>
      <c r="BB212" s="253" t="s">
        <v>119</v>
      </c>
      <c r="BC212" s="254"/>
      <c r="BD212" s="255" t="s">
        <v>120</v>
      </c>
      <c r="BE212" s="256"/>
      <c r="BF212" s="4"/>
      <c r="BG212" s="249" t="s">
        <v>121</v>
      </c>
      <c r="BH212" s="250"/>
      <c r="BI212" s="251" t="s">
        <v>122</v>
      </c>
      <c r="BJ212" s="252"/>
      <c r="BK212" s="4"/>
      <c r="BL212" s="253" t="s">
        <v>123</v>
      </c>
      <c r="BM212" s="254"/>
      <c r="BN212" s="255" t="s">
        <v>124</v>
      </c>
      <c r="BO212" s="256"/>
      <c r="BP212" s="4"/>
      <c r="BQ212" s="253" t="s">
        <v>125</v>
      </c>
      <c r="BR212" s="254"/>
      <c r="BS212" s="255" t="s">
        <v>126</v>
      </c>
      <c r="BT212" s="256"/>
      <c r="BU212" s="8"/>
      <c r="BV212" s="253" t="s">
        <v>127</v>
      </c>
      <c r="BW212" s="254"/>
      <c r="BX212" s="255" t="s">
        <v>128</v>
      </c>
      <c r="BY212" s="256"/>
      <c r="CA212" s="27" t="s">
        <v>15</v>
      </c>
      <c r="CC212" s="133" t="s">
        <v>70</v>
      </c>
      <c r="CE212" s="60">
        <f t="shared" si="1310"/>
        <v>3.18</v>
      </c>
      <c r="CF212" s="61">
        <f t="shared" si="1311"/>
        <v>-6.4783894696700643E-3</v>
      </c>
      <c r="CG212" s="62">
        <f t="shared" si="1308"/>
        <v>60.353964448707551</v>
      </c>
      <c r="CH212" s="63">
        <f t="shared" si="1312"/>
        <v>-6.4783894696700643E-3</v>
      </c>
      <c r="CI212" s="11">
        <f t="shared" si="1313"/>
        <v>-19.740686117366106</v>
      </c>
      <c r="CJ212" s="62">
        <f t="shared" si="1450"/>
        <v>-0.3445399693507743</v>
      </c>
      <c r="CK212" s="138">
        <f t="shared" si="1309"/>
        <v>-25.826995677576182</v>
      </c>
    </row>
    <row r="213" spans="2:91" ht="18.600000000000001" customHeight="1" thickTop="1" thickBot="1">
      <c r="B213" s="127">
        <v>0.56000000000000005</v>
      </c>
      <c r="D213" s="29">
        <v>1</v>
      </c>
      <c r="E213" s="30">
        <v>0</v>
      </c>
      <c r="F213" s="31">
        <v>0</v>
      </c>
      <c r="G213" s="32">
        <f t="shared" ref="G213:G276" si="1791">-1/($E$8*$B213)</f>
        <v>-1.1771071428571429</v>
      </c>
      <c r="I213" s="29">
        <v>1</v>
      </c>
      <c r="J213" s="33">
        <v>0</v>
      </c>
      <c r="K213" s="31">
        <v>0</v>
      </c>
      <c r="L213" s="32">
        <v>0</v>
      </c>
      <c r="N213" s="29">
        <f t="shared" ref="N213" si="1792">D213*I213+F213*I216-E213*J213-G213*J216</f>
        <v>-4.0775691814290624</v>
      </c>
      <c r="O213" s="33">
        <f t="shared" ref="O213" si="1793">(D213*J213+E213*I213+F213*J216+G213*I216)</f>
        <v>0</v>
      </c>
      <c r="P213" s="31">
        <f t="shared" ref="P213" si="1794">D213*K213+F213*K216-E213*L213-G213*L216</f>
        <v>0</v>
      </c>
      <c r="Q213" s="32">
        <f t="shared" ref="Q213" si="1795">(D213*L213+E213*K213+F213*L216+G213*K216)</f>
        <v>-1.1771071428571429</v>
      </c>
      <c r="S213" s="29">
        <v>1</v>
      </c>
      <c r="T213" s="30">
        <v>0</v>
      </c>
      <c r="U213" s="31">
        <v>0</v>
      </c>
      <c r="V213" s="32">
        <f t="shared" ref="V213:V276" si="1796">-1/($T$8*$B213)</f>
        <v>-2.2867321428571428</v>
      </c>
      <c r="X213" s="29">
        <f t="shared" ref="X213" si="1797">N213*S213+P213*S216-O213*T213-Q213*T216</f>
        <v>-4.0775691814290624</v>
      </c>
      <c r="Y213" s="33">
        <f t="shared" ref="Y213" si="1798">(N213*T213+O213*S213+P213*T216+Q213*S216)</f>
        <v>0</v>
      </c>
      <c r="Z213" s="31">
        <f t="shared" ref="Z213" si="1799">N213*U213+P213*U216-O213*V213-Q213*V216</f>
        <v>0</v>
      </c>
      <c r="AA213" s="32">
        <f t="shared" ref="AA213" si="1800">(N213*V213+O213*U213+P213*V216+Q213*U216)</f>
        <v>8.1472013690403831</v>
      </c>
      <c r="AB213" s="8"/>
      <c r="AC213" s="29">
        <v>1</v>
      </c>
      <c r="AD213" s="33">
        <v>0</v>
      </c>
      <c r="AE213" s="31">
        <v>0</v>
      </c>
      <c r="AF213" s="32">
        <v>0</v>
      </c>
      <c r="AH213" s="29">
        <f t="shared" ref="AH213" si="1801">X213*AC213+Z213*AC216-Y213*AD213-AA213*AD216</f>
        <v>-21.1409668848266</v>
      </c>
      <c r="AI213" s="33">
        <f t="shared" ref="AI213" si="1802">(X213*AD213+Y213*AC213+Z213*AD216+AA213*AC216)</f>
        <v>0</v>
      </c>
      <c r="AJ213" s="31">
        <f t="shared" ref="AJ213" si="1803">X213*AE213+Z213*AE216-Y213*AF213-AA213*AF216</f>
        <v>0</v>
      </c>
      <c r="AK213" s="32">
        <f t="shared" ref="AK213" si="1804">(X213*AF213+Y213*AE213+Z213*AF216+AA213*AE216)</f>
        <v>8.1472013690403831</v>
      </c>
      <c r="AL213" s="8"/>
      <c r="AM213" s="29">
        <v>1</v>
      </c>
      <c r="AN213" s="30">
        <v>0</v>
      </c>
      <c r="AO213" s="31">
        <v>0</v>
      </c>
      <c r="AP213" s="32">
        <f t="shared" ref="AP213:AP276" si="1805">-1/($AN$8*$B213)</f>
        <v>-2.067910714285714</v>
      </c>
      <c r="AR213" s="29">
        <f t="shared" ref="AR213" si="1806">AH213*AM213+AJ213*AM216-AI213*AN213-AK213*AN216</f>
        <v>-21.1409668848266</v>
      </c>
      <c r="AS213" s="33">
        <f t="shared" ref="AS213" si="1807">(AH213*AN213+AI213*AM213+AJ213*AN216+AK213*AM216)</f>
        <v>0</v>
      </c>
      <c r="AT213" s="31">
        <f t="shared" ref="AT213" si="1808">AH213*AO213+AJ213*AO216-AI213*AP213-AK213*AP216</f>
        <v>0</v>
      </c>
      <c r="AU213" s="32">
        <f t="shared" ref="AU213" si="1809">(AH213*AP213+AI213*AO213+AJ213*AP216+AK213*AO216)</f>
        <v>51.86483330053278</v>
      </c>
      <c r="AV213" s="8"/>
      <c r="AW213" s="29">
        <v>1</v>
      </c>
      <c r="AX213" s="33">
        <v>0</v>
      </c>
      <c r="AY213" s="31">
        <v>0</v>
      </c>
      <c r="AZ213" s="32">
        <v>0</v>
      </c>
      <c r="BB213" s="29">
        <f t="shared" ref="BB213" si="1810">AR213*AW213+AT213*AW216-AS213*AX213-AU213*AX216</f>
        <v>-264.33926971657309</v>
      </c>
      <c r="BC213" s="33">
        <f t="shared" ref="BC213" si="1811">(AR213*AX213+AS213*AW213+AT213*AX216+AU213*AW216)</f>
        <v>0</v>
      </c>
      <c r="BD213" s="31">
        <f t="shared" ref="BD213" si="1812">AR213*AY213+AT213*AY216-AS213*AZ213-AU213*AZ216</f>
        <v>0</v>
      </c>
      <c r="BE213" s="32">
        <f t="shared" ref="BE213" si="1813">(AR213*AZ213+AS213*AY213+AT213*AZ216+AU213*AY216)</f>
        <v>51.86483330053278</v>
      </c>
      <c r="BF213" s="8"/>
      <c r="BG213" s="29">
        <v>1</v>
      </c>
      <c r="BH213" s="30">
        <v>0</v>
      </c>
      <c r="BI213" s="31">
        <v>0</v>
      </c>
      <c r="BJ213" s="32">
        <f t="shared" ref="BJ213:BJ276" si="1814">-1/($BH$8*$B213)</f>
        <v>-0.72712499999999991</v>
      </c>
      <c r="BL213" s="29">
        <f t="shared" ref="BL213" si="1815">BB213*BG213+BD213*BG216-BC213*BH213-BE213*BH216</f>
        <v>-264.33926971657309</v>
      </c>
      <c r="BM213" s="33">
        <f t="shared" ref="BM213" si="1816">(BB213*BH213+BC213*BG213+BD213*BH216+BE213*BG216)</f>
        <v>0</v>
      </c>
      <c r="BN213" s="31">
        <f t="shared" ref="BN213" si="1817">BB213*BI213+BD213*BI216-BC213*BJ213-BE213*BJ216</f>
        <v>0</v>
      </c>
      <c r="BO213" s="32">
        <f t="shared" ref="BO213" si="1818">(BB213*BJ213+BC213*BI213+BD213*BJ216+BE213*BI216)</f>
        <v>244.07252479319595</v>
      </c>
      <c r="BP213" s="8"/>
      <c r="BQ213" s="34">
        <v>1</v>
      </c>
      <c r="BR213" s="35">
        <v>0</v>
      </c>
      <c r="BS213" s="11">
        <v>0</v>
      </c>
      <c r="BT213" s="36">
        <v>0</v>
      </c>
      <c r="BV213" s="29">
        <f t="shared" ref="BV213" si="1819">BL213*BQ213+BN213*BQ216-BM213*BR213-BO213*BR216</f>
        <v>-264.33926971657309</v>
      </c>
      <c r="BW213" s="33">
        <f t="shared" ref="BW213" si="1820">(BL213*BR213+BM213*BQ213+BN213*BR216+BO213*BQ216)</f>
        <v>244.07252479319595</v>
      </c>
      <c r="BX213" s="31">
        <f t="shared" ref="BX213" si="1821">BL213*BS213+BN213*BS216-BM213*BT213-BO213*BT216</f>
        <v>0</v>
      </c>
      <c r="BY213" s="32">
        <f t="shared" ref="BY213" si="1822">(BL213*BT213+BM213*BS213+BN213*BT216+BO213*BS216)</f>
        <v>244.07252479319595</v>
      </c>
      <c r="CA213" s="37">
        <f t="shared" ref="CA213" si="1823">20*LOG(((1+$BR$8)/$BR$8)/((BV213+BV216)^2+(BW213+BW216)^2)^0.5)</f>
        <v>-48.470831876627699</v>
      </c>
      <c r="CC213" s="134">
        <f t="shared" ref="CC213" si="1824">((BV213^2+BW213^2)^0.5)/((BV216^2+BW216^2)^0.5)</f>
        <v>0.92333790486828382</v>
      </c>
      <c r="CE213" s="60">
        <f t="shared" si="1310"/>
        <v>3.2</v>
      </c>
      <c r="CF213" s="61">
        <f t="shared" si="1311"/>
        <v>-6.5200189637212146E-3</v>
      </c>
      <c r="CG213" s="62">
        <f t="shared" si="1308"/>
        <v>59.959150726360228</v>
      </c>
      <c r="CH213" s="63">
        <f t="shared" si="1312"/>
        <v>-6.5200189637212146E-3</v>
      </c>
      <c r="CI213" s="11">
        <f t="shared" si="1313"/>
        <v>-19.477578588725901</v>
      </c>
      <c r="CJ213" s="62">
        <f t="shared" si="1450"/>
        <v>-0.33994787668921744</v>
      </c>
      <c r="CK213" s="138">
        <f t="shared" si="1309"/>
        <v>-25.81398216843634</v>
      </c>
      <c r="CM213" s="127">
        <v>0.55000000000000004</v>
      </c>
    </row>
    <row r="214" spans="2:91" ht="18.600000000000001" customHeight="1" thickBot="1">
      <c r="D214" s="39"/>
      <c r="G214" s="40"/>
      <c r="I214" s="39"/>
      <c r="L214" s="40"/>
      <c r="N214" s="39"/>
      <c r="Q214" s="40"/>
      <c r="S214" s="39"/>
      <c r="V214" s="40"/>
      <c r="X214" s="39"/>
      <c r="AA214" s="40"/>
      <c r="AC214" s="39"/>
      <c r="AF214" s="40"/>
      <c r="AH214" s="39"/>
      <c r="AK214" s="40"/>
      <c r="AM214" s="39"/>
      <c r="AP214" s="40"/>
      <c r="AR214" s="39"/>
      <c r="AU214" s="40"/>
      <c r="AW214" s="39"/>
      <c r="AZ214" s="40"/>
      <c r="BB214" s="39"/>
      <c r="BE214" s="40"/>
      <c r="BG214" s="39"/>
      <c r="BJ214" s="40"/>
      <c r="BL214" s="39"/>
      <c r="BO214" s="40"/>
      <c r="BQ214" s="34"/>
      <c r="BR214" s="11"/>
      <c r="BS214" s="11"/>
      <c r="BT214" s="41"/>
      <c r="BV214" s="39"/>
      <c r="BY214" s="40"/>
      <c r="CC214" s="135"/>
      <c r="CE214" s="60">
        <f t="shared" si="1310"/>
        <v>3.22</v>
      </c>
      <c r="CF214" s="61">
        <f t="shared" si="1311"/>
        <v>-6.5593394196580383E-3</v>
      </c>
      <c r="CG214" s="62">
        <f t="shared" si="1308"/>
        <v>59.56959915458571</v>
      </c>
      <c r="CH214" s="63">
        <f t="shared" si="1312"/>
        <v>-6.5593394196580383E-3</v>
      </c>
      <c r="CI214" s="11">
        <f t="shared" si="1313"/>
        <v>-19.219824341352503</v>
      </c>
      <c r="CJ214" s="62">
        <f t="shared" si="1450"/>
        <v>-0.33544921641155173</v>
      </c>
      <c r="CK214" s="138">
        <f t="shared" si="1309"/>
        <v>-25.802639653623526</v>
      </c>
    </row>
    <row r="215" spans="2:91" ht="18.600000000000001" customHeight="1" thickBot="1">
      <c r="D215" s="258" t="s">
        <v>129</v>
      </c>
      <c r="E215" s="259"/>
      <c r="F215" s="260" t="s">
        <v>130</v>
      </c>
      <c r="G215" s="261"/>
      <c r="H215" s="229"/>
      <c r="I215" s="258" t="s">
        <v>131</v>
      </c>
      <c r="J215" s="259"/>
      <c r="K215" s="260" t="s">
        <v>132</v>
      </c>
      <c r="L215" s="261"/>
      <c r="N215" s="253" t="s">
        <v>133</v>
      </c>
      <c r="O215" s="254"/>
      <c r="P215" s="255" t="s">
        <v>134</v>
      </c>
      <c r="Q215" s="256"/>
      <c r="S215" s="258" t="s">
        <v>135</v>
      </c>
      <c r="T215" s="259"/>
      <c r="U215" s="260" t="s">
        <v>136</v>
      </c>
      <c r="V215" s="261"/>
      <c r="W215" s="8"/>
      <c r="X215" s="253" t="s">
        <v>137</v>
      </c>
      <c r="Y215" s="254"/>
      <c r="Z215" s="255" t="s">
        <v>138</v>
      </c>
      <c r="AA215" s="256"/>
      <c r="AB215" s="8"/>
      <c r="AC215" s="258" t="s">
        <v>139</v>
      </c>
      <c r="AD215" s="259"/>
      <c r="AE215" s="260" t="s">
        <v>140</v>
      </c>
      <c r="AF215" s="261"/>
      <c r="AG215" s="8"/>
      <c r="AH215" s="253" t="s">
        <v>141</v>
      </c>
      <c r="AI215" s="254"/>
      <c r="AJ215" s="255" t="s">
        <v>142</v>
      </c>
      <c r="AK215" s="256"/>
      <c r="AL215" s="8"/>
      <c r="AM215" s="258" t="s">
        <v>143</v>
      </c>
      <c r="AN215" s="259"/>
      <c r="AO215" s="260" t="s">
        <v>144</v>
      </c>
      <c r="AP215" s="261"/>
      <c r="AR215" s="253" t="s">
        <v>145</v>
      </c>
      <c r="AS215" s="254"/>
      <c r="AT215" s="255" t="s">
        <v>146</v>
      </c>
      <c r="AU215" s="256"/>
      <c r="AV215" s="4"/>
      <c r="AW215" s="258" t="s">
        <v>147</v>
      </c>
      <c r="AX215" s="259"/>
      <c r="AY215" s="260" t="s">
        <v>148</v>
      </c>
      <c r="AZ215" s="261"/>
      <c r="BA215" s="8"/>
      <c r="BB215" s="253" t="s">
        <v>149</v>
      </c>
      <c r="BC215" s="254"/>
      <c r="BD215" s="255" t="s">
        <v>150</v>
      </c>
      <c r="BE215" s="256"/>
      <c r="BF215" s="4"/>
      <c r="BG215" s="258" t="s">
        <v>151</v>
      </c>
      <c r="BH215" s="259"/>
      <c r="BI215" s="260" t="s">
        <v>152</v>
      </c>
      <c r="BJ215" s="261"/>
      <c r="BK215" s="4"/>
      <c r="BL215" s="253" t="s">
        <v>153</v>
      </c>
      <c r="BM215" s="254"/>
      <c r="BN215" s="255" t="s">
        <v>154</v>
      </c>
      <c r="BO215" s="256"/>
      <c r="BP215" s="4"/>
      <c r="BQ215" s="258" t="s">
        <v>155</v>
      </c>
      <c r="BR215" s="259"/>
      <c r="BS215" s="260" t="s">
        <v>156</v>
      </c>
      <c r="BT215" s="261"/>
      <c r="BU215" s="8"/>
      <c r="BV215" s="253" t="s">
        <v>157</v>
      </c>
      <c r="BW215" s="254"/>
      <c r="BX215" s="255" t="s">
        <v>158</v>
      </c>
      <c r="BY215" s="256"/>
      <c r="CA215" s="46" t="s">
        <v>16</v>
      </c>
      <c r="CC215" s="136" t="s">
        <v>71</v>
      </c>
      <c r="CE215" s="60">
        <f t="shared" si="1310"/>
        <v>3.24</v>
      </c>
      <c r="CF215" s="61">
        <f t="shared" si="1311"/>
        <v>-6.5964102956472138E-3</v>
      </c>
      <c r="CG215" s="62">
        <f t="shared" si="1308"/>
        <v>59.185202667758659</v>
      </c>
      <c r="CH215" s="63">
        <f t="shared" si="1312"/>
        <v>-6.5964102956472138E-3</v>
      </c>
      <c r="CI215" s="11">
        <f t="shared" si="1313"/>
        <v>-18.96727603142066</v>
      </c>
      <c r="CJ215" s="62">
        <f t="shared" si="1450"/>
        <v>-0.33104141688289396</v>
      </c>
      <c r="CK215" s="138">
        <f t="shared" si="1309"/>
        <v>-25.792895739048376</v>
      </c>
    </row>
    <row r="216" spans="2:91" ht="18.600000000000001" customHeight="1" thickTop="1" thickBot="1">
      <c r="D216" s="29">
        <v>0</v>
      </c>
      <c r="E216" s="33">
        <v>0</v>
      </c>
      <c r="F216" s="31">
        <v>1</v>
      </c>
      <c r="G216" s="32">
        <v>0</v>
      </c>
      <c r="I216" s="29">
        <v>0</v>
      </c>
      <c r="J216" s="33">
        <f t="shared" ref="J216" si="1825">IF(0=(1-$J$8*$K$8*$B213^2),10^14,$B213*$J$8/(1-$J$8*$K$8*$B213^2))</f>
        <v>-4.313599838587753</v>
      </c>
      <c r="K216" s="31">
        <v>1</v>
      </c>
      <c r="L216" s="32">
        <v>0</v>
      </c>
      <c r="N216" s="29">
        <f t="shared" ref="N216" si="1826">D216*I213+F216*I216-E216*J213-G216*J216</f>
        <v>0</v>
      </c>
      <c r="O216" s="33">
        <f t="shared" ref="O216" si="1827">(D216*J213+E216*I213+F216*J216+G216*I216)</f>
        <v>-4.313599838587753</v>
      </c>
      <c r="P216" s="31">
        <f t="shared" ref="P216" si="1828">D216*K213+F216*K216-E216*L213-G216*L216</f>
        <v>1</v>
      </c>
      <c r="Q216" s="32">
        <f t="shared" ref="Q216" si="1829">(D216*L213+E216*K213+F216*L216+G216*K216)</f>
        <v>0</v>
      </c>
      <c r="S216" s="29">
        <v>0</v>
      </c>
      <c r="T216" s="33">
        <v>0</v>
      </c>
      <c r="U216" s="31">
        <v>1</v>
      </c>
      <c r="V216" s="32">
        <v>0</v>
      </c>
      <c r="X216" s="29">
        <f t="shared" ref="X216" si="1830">N216*S213+P216*S216-O216*T213-Q216*T216</f>
        <v>0</v>
      </c>
      <c r="Y216" s="33">
        <f t="shared" ref="Y216" si="1831">(N216*T213+O216*S213+P216*T216+Q216*S216)</f>
        <v>-4.313599838587753</v>
      </c>
      <c r="Z216" s="31">
        <f t="shared" ref="Z216" si="1832">N216*U213+P216*U216-O216*V213-Q216*V216</f>
        <v>-8.8640474023219973</v>
      </c>
      <c r="AA216" s="32">
        <f t="shared" ref="AA216" si="1833">(N216*V213+O216*U213+P216*V216+Q216*U216)</f>
        <v>0</v>
      </c>
      <c r="AB216" s="8"/>
      <c r="AC216" s="29">
        <v>0</v>
      </c>
      <c r="AD216" s="33">
        <f t="shared" ref="AD216" si="1834">IF(0=(1-$AD$8*$AE$8*$B213^2),10^14,$B213*$AD$8/(1-$AD$8*$AE$8*$B213^2))</f>
        <v>2.0943876222624098</v>
      </c>
      <c r="AE216" s="31">
        <v>1</v>
      </c>
      <c r="AF216" s="32">
        <v>0</v>
      </c>
      <c r="AH216" s="29">
        <f t="shared" ref="AH216" si="1835">X216*AC213+Z216*AC216-Y216*AD213-AA216*AD216</f>
        <v>0</v>
      </c>
      <c r="AI216" s="33">
        <f t="shared" ref="AI216" si="1836">(X216*AD213+Y216*AC213+Z216*AD216+AA216*AC216)</f>
        <v>-22.878351001158212</v>
      </c>
      <c r="AJ216" s="31">
        <f t="shared" ref="AJ216" si="1837">X216*AE213+Z216*AE216-Y216*AF213-AA216*AF216</f>
        <v>-8.8640474023219973</v>
      </c>
      <c r="AK216" s="32">
        <f t="shared" ref="AK216" si="1838">(X216*AF213+Y216*AE213+Z216*AF216+AA216*AE216)</f>
        <v>0</v>
      </c>
      <c r="AL216" s="8"/>
      <c r="AM216" s="29">
        <v>0</v>
      </c>
      <c r="AN216" s="33">
        <v>0</v>
      </c>
      <c r="AO216" s="31">
        <v>1</v>
      </c>
      <c r="AP216" s="32">
        <v>0</v>
      </c>
      <c r="AR216" s="29">
        <f t="shared" ref="AR216" si="1839">AH216*AM213+AJ216*AM216-AI216*AN213-AK216*AN216</f>
        <v>0</v>
      </c>
      <c r="AS216" s="33">
        <f t="shared" ref="AS216" si="1840">(AH216*AN213+AI216*AM213+AJ216*AN216+AK216*AM216)</f>
        <v>-22.878351001158212</v>
      </c>
      <c r="AT216" s="31">
        <f t="shared" ref="AT216" si="1841">AH216*AO213+AJ216*AO216-AI216*AP213-AK216*AP216</f>
        <v>-56.174434562806354</v>
      </c>
      <c r="AU216" s="32">
        <f t="shared" ref="AU216" si="1842">(AH216*AP213+AI216*AO213+AJ216*AP216+AK216*AO216)</f>
        <v>0</v>
      </c>
      <c r="AV216" s="8"/>
      <c r="AW216" s="29">
        <v>0</v>
      </c>
      <c r="AX216" s="33">
        <f t="shared" ref="AX216" si="1843">IF(0=(1-$AX$8*$AY$8*$B213^2),10^14,$B213*$AX$8/(1-$AX$8*$AY$8*$B213^2))</f>
        <v>4.6890790417183936</v>
      </c>
      <c r="AY216" s="31">
        <v>1</v>
      </c>
      <c r="AZ216" s="32">
        <v>0</v>
      </c>
      <c r="BB216" s="29">
        <f t="shared" ref="BB216" si="1844">AR216*AW213+AT216*AW216-AS216*AX213-AU216*AX216</f>
        <v>0</v>
      </c>
      <c r="BC216" s="33">
        <f t="shared" ref="BC216" si="1845">(AR216*AX213+AS216*AW213+AT216*AX216+AU216*AW216)</f>
        <v>-286.28471478999484</v>
      </c>
      <c r="BD216" s="31">
        <f t="shared" ref="BD216" si="1846">AR216*AY213+AT216*AY216-AS216*AZ213-AU216*AZ216</f>
        <v>-56.174434562806354</v>
      </c>
      <c r="BE216" s="32">
        <f t="shared" ref="BE216" si="1847">(AR216*AZ213+AS216*AY213+AT216*AZ216+AU216*AY216)</f>
        <v>0</v>
      </c>
      <c r="BF216" s="8"/>
      <c r="BG216" s="29">
        <v>0</v>
      </c>
      <c r="BH216" s="33">
        <v>0</v>
      </c>
      <c r="BI216" s="31">
        <v>1</v>
      </c>
      <c r="BJ216" s="32">
        <v>0</v>
      </c>
      <c r="BL216" s="29">
        <f t="shared" ref="BL216" si="1848">BB216*BG213+BD216*BG216-BC216*BH213-BE216*BH216</f>
        <v>0</v>
      </c>
      <c r="BM216" s="33">
        <f t="shared" ref="BM216" si="1849">(BB216*BH213+BC216*BG213+BD216*BH216+BE216*BG216)</f>
        <v>-286.28471478999484</v>
      </c>
      <c r="BN216" s="31">
        <f t="shared" ref="BN216" si="1850">BB216*BI213+BD216*BI216-BC216*BJ213-BE216*BJ216</f>
        <v>-264.3392078044813</v>
      </c>
      <c r="BO216" s="32">
        <f t="shared" ref="BO216" si="1851">(BB216*BJ213+BC216*BI213+BD216*BJ216+BE216*BI216)</f>
        <v>0</v>
      </c>
      <c r="BP216" s="8"/>
      <c r="BQ216" s="19">
        <f t="shared" ref="BQ216:BQ279" si="1852">1/$BR$8</f>
        <v>1</v>
      </c>
      <c r="BR216" s="47">
        <v>0</v>
      </c>
      <c r="BS216" s="48">
        <v>1</v>
      </c>
      <c r="BT216" s="49">
        <v>0</v>
      </c>
      <c r="BV216" s="29">
        <f t="shared" ref="BV216" si="1853">BL216*BQ213+BN216*BQ216-BM216*BR213-BO216*BR216</f>
        <v>-264.3392078044813</v>
      </c>
      <c r="BW216" s="33">
        <f t="shared" ref="BW216" si="1854">(BL216*BR213+BM216*BQ213+BN216*BR216+BO216*BQ216)</f>
        <v>-286.28471478999484</v>
      </c>
      <c r="BX216" s="31">
        <f t="shared" ref="BX216" si="1855">BL216*BS213+BN216*BS216-BM216*BT213-BO216*BT216</f>
        <v>-264.3392078044813</v>
      </c>
      <c r="BY216" s="32">
        <f t="shared" ref="BY216" si="1856">(BL216*BT213+BM216*BS213+BN216*BT216+BO216*BS216)</f>
        <v>0</v>
      </c>
      <c r="CA216" s="50">
        <f t="shared" ref="CA216" si="1857">(180/PI())*ATAN(-1*(BW213+BW216)/(BV213+BV216))</f>
        <v>-4.5650813774668553</v>
      </c>
      <c r="CC216" s="137">
        <f t="shared" ref="CC216" si="1858">20*LOG(((1-(10^(CA213/20)^2)*(1-((1-CC213)/(1+CC213))^2))^0.5))</f>
        <v>-6.1661442624826864E-5</v>
      </c>
      <c r="CE216" s="60">
        <f t="shared" si="1310"/>
        <v>3.26</v>
      </c>
      <c r="CF216" s="61">
        <f t="shared" si="1311"/>
        <v>-6.6312905825942035E-3</v>
      </c>
      <c r="CG216" s="62">
        <f t="shared" si="1308"/>
        <v>58.805857147130254</v>
      </c>
      <c r="CH216" s="63">
        <f t="shared" si="1312"/>
        <v>-6.6312905825942035E-3</v>
      </c>
      <c r="CI216" s="11">
        <f t="shared" si="1313"/>
        <v>-18.719791435394821</v>
      </c>
      <c r="CJ216" s="62">
        <f t="shared" si="1450"/>
        <v>-0.32672199583427497</v>
      </c>
      <c r="CK216" s="138">
        <f t="shared" si="1309"/>
        <v>-25.78468164406226</v>
      </c>
    </row>
    <row r="217" spans="2:91" ht="18.600000000000001" customHeight="1">
      <c r="CC217" s="42"/>
      <c r="CE217" s="60">
        <f t="shared" si="1310"/>
        <v>3.28</v>
      </c>
      <c r="CF217" s="61">
        <f t="shared" si="1311"/>
        <v>-6.6640387161757539E-3</v>
      </c>
      <c r="CG217" s="62">
        <f t="shared" si="1308"/>
        <v>58.431461318422357</v>
      </c>
      <c r="CH217" s="63">
        <f t="shared" si="1312"/>
        <v>-6.6640387161757539E-3</v>
      </c>
      <c r="CI217" s="11">
        <f t="shared" si="1313"/>
        <v>-18.477233235398653</v>
      </c>
      <c r="CJ217" s="62">
        <f t="shared" si="1450"/>
        <v>-0.32248855661663095</v>
      </c>
      <c r="CK217" s="138">
        <f t="shared" si="1309"/>
        <v>-25.777931982310712</v>
      </c>
    </row>
    <row r="218" spans="2:91" ht="18.600000000000001" customHeight="1" thickBot="1">
      <c r="E218" s="22" t="s">
        <v>4</v>
      </c>
      <c r="J218" s="22" t="s">
        <v>5</v>
      </c>
      <c r="O218" s="22" t="s">
        <v>6</v>
      </c>
      <c r="T218" s="22" t="s">
        <v>7</v>
      </c>
      <c r="Y218" s="22" t="s">
        <v>8</v>
      </c>
      <c r="AD218" s="22" t="s">
        <v>65</v>
      </c>
      <c r="AI218" s="22" t="s">
        <v>9</v>
      </c>
      <c r="AN218" s="22" t="s">
        <v>66</v>
      </c>
      <c r="AS218" s="22" t="s">
        <v>51</v>
      </c>
      <c r="AX218" s="22" t="s">
        <v>67</v>
      </c>
      <c r="BC218" s="22" t="s">
        <v>52</v>
      </c>
      <c r="BH218" s="22" t="s">
        <v>68</v>
      </c>
      <c r="BM218" s="22" t="s">
        <v>63</v>
      </c>
      <c r="BQ218" s="23" t="s">
        <v>69</v>
      </c>
      <c r="BR218" s="23"/>
      <c r="BS218" s="24"/>
      <c r="BT218" s="24"/>
      <c r="BU218" s="24"/>
      <c r="BW218" s="22" t="s">
        <v>64</v>
      </c>
      <c r="CE218" s="60">
        <f t="shared" si="1310"/>
        <v>3.3</v>
      </c>
      <c r="CF218" s="61">
        <f t="shared" si="1311"/>
        <v>-6.6947124990018279E-3</v>
      </c>
      <c r="CG218" s="62">
        <f t="shared" si="1308"/>
        <v>58.061916653714384</v>
      </c>
      <c r="CH218" s="63">
        <f t="shared" si="1312"/>
        <v>-6.6947124990018279E-3</v>
      </c>
      <c r="CI218" s="11">
        <f t="shared" si="1313"/>
        <v>-18.23946881507899</v>
      </c>
      <c r="CJ218" s="62">
        <f t="shared" si="1450"/>
        <v>-0.31833878463795712</v>
      </c>
      <c r="CK218" s="138">
        <f t="shared" si="1309"/>
        <v>-25.772584558609545</v>
      </c>
    </row>
    <row r="219" spans="2:91" ht="18.600000000000001" customHeight="1" thickBot="1">
      <c r="D219" s="249" t="s">
        <v>103</v>
      </c>
      <c r="E219" s="250"/>
      <c r="F219" s="251" t="s">
        <v>104</v>
      </c>
      <c r="G219" s="252"/>
      <c r="H219" s="229"/>
      <c r="I219" s="253" t="s">
        <v>11</v>
      </c>
      <c r="J219" s="254"/>
      <c r="K219" s="255" t="s">
        <v>12</v>
      </c>
      <c r="L219" s="256"/>
      <c r="M219" s="24"/>
      <c r="N219" s="253" t="s">
        <v>105</v>
      </c>
      <c r="O219" s="254"/>
      <c r="P219" s="255" t="s">
        <v>106</v>
      </c>
      <c r="Q219" s="256"/>
      <c r="R219" s="24"/>
      <c r="S219" s="249" t="s">
        <v>107</v>
      </c>
      <c r="T219" s="250"/>
      <c r="U219" s="251" t="s">
        <v>108</v>
      </c>
      <c r="V219" s="252"/>
      <c r="W219" s="8"/>
      <c r="X219" s="253" t="s">
        <v>109</v>
      </c>
      <c r="Y219" s="254"/>
      <c r="Z219" s="255" t="s">
        <v>110</v>
      </c>
      <c r="AA219" s="256"/>
      <c r="AB219" s="8"/>
      <c r="AC219" s="253" t="s">
        <v>111</v>
      </c>
      <c r="AD219" s="254"/>
      <c r="AE219" s="255" t="s">
        <v>14</v>
      </c>
      <c r="AF219" s="256"/>
      <c r="AG219" s="8"/>
      <c r="AH219" s="253" t="s">
        <v>112</v>
      </c>
      <c r="AI219" s="254"/>
      <c r="AJ219" s="255" t="s">
        <v>113</v>
      </c>
      <c r="AK219" s="256"/>
      <c r="AL219" s="8"/>
      <c r="AM219" s="249" t="s">
        <v>114</v>
      </c>
      <c r="AN219" s="250"/>
      <c r="AO219" s="251" t="s">
        <v>115</v>
      </c>
      <c r="AP219" s="252"/>
      <c r="AQ219" s="24"/>
      <c r="AR219" s="253" t="s">
        <v>116</v>
      </c>
      <c r="AS219" s="254"/>
      <c r="AT219" s="255" t="s">
        <v>13</v>
      </c>
      <c r="AU219" s="256"/>
      <c r="AV219" s="4"/>
      <c r="AW219" s="253" t="s">
        <v>117</v>
      </c>
      <c r="AX219" s="254"/>
      <c r="AY219" s="255" t="s">
        <v>118</v>
      </c>
      <c r="AZ219" s="256"/>
      <c r="BA219" s="8"/>
      <c r="BB219" s="253" t="s">
        <v>119</v>
      </c>
      <c r="BC219" s="254"/>
      <c r="BD219" s="255" t="s">
        <v>120</v>
      </c>
      <c r="BE219" s="256"/>
      <c r="BF219" s="4"/>
      <c r="BG219" s="249" t="s">
        <v>121</v>
      </c>
      <c r="BH219" s="250"/>
      <c r="BI219" s="251" t="s">
        <v>122</v>
      </c>
      <c r="BJ219" s="252"/>
      <c r="BK219" s="4"/>
      <c r="BL219" s="253" t="s">
        <v>123</v>
      </c>
      <c r="BM219" s="254"/>
      <c r="BN219" s="255" t="s">
        <v>124</v>
      </c>
      <c r="BO219" s="256"/>
      <c r="BP219" s="4"/>
      <c r="BQ219" s="253" t="s">
        <v>125</v>
      </c>
      <c r="BR219" s="254"/>
      <c r="BS219" s="255" t="s">
        <v>126</v>
      </c>
      <c r="BT219" s="256"/>
      <c r="BU219" s="8"/>
      <c r="BV219" s="253" t="s">
        <v>127</v>
      </c>
      <c r="BW219" s="254"/>
      <c r="BX219" s="255" t="s">
        <v>128</v>
      </c>
      <c r="BY219" s="256"/>
      <c r="CA219" s="27" t="s">
        <v>15</v>
      </c>
      <c r="CC219" s="133" t="s">
        <v>70</v>
      </c>
      <c r="CE219" s="60">
        <f t="shared" si="1310"/>
        <v>3.32</v>
      </c>
      <c r="CF219" s="61">
        <f t="shared" si="1311"/>
        <v>-6.7233690320813739E-3</v>
      </c>
      <c r="CG219" s="62">
        <f t="shared" si="1308"/>
        <v>57.697127277412804</v>
      </c>
      <c r="CH219" s="63">
        <f t="shared" si="1312"/>
        <v>-6.7233690320813739E-3</v>
      </c>
      <c r="CI219" s="11">
        <f t="shared" si="1313"/>
        <v>-18.006370065404536</v>
      </c>
      <c r="CJ219" s="62">
        <f t="shared" si="1450"/>
        <v>-0.31427044397385584</v>
      </c>
      <c r="CK219" s="138">
        <f t="shared" si="1309"/>
        <v>-25.768580180451597</v>
      </c>
    </row>
    <row r="220" spans="2:91" ht="18.600000000000001" customHeight="1" thickTop="1" thickBot="1">
      <c r="B220" s="127">
        <v>0.56999999999999995</v>
      </c>
      <c r="D220" s="29">
        <v>1</v>
      </c>
      <c r="E220" s="30">
        <v>0</v>
      </c>
      <c r="F220" s="31">
        <v>0</v>
      </c>
      <c r="G220" s="32">
        <f t="shared" ref="G220:G283" si="1859">-1/($E$8*$B220)</f>
        <v>-1.1564561403508773</v>
      </c>
      <c r="I220" s="29">
        <v>1</v>
      </c>
      <c r="J220" s="33">
        <v>0</v>
      </c>
      <c r="K220" s="31">
        <v>0</v>
      </c>
      <c r="L220" s="32">
        <v>0</v>
      </c>
      <c r="N220" s="29">
        <f t="shared" ref="N220" si="1860">D220*I220+F220*I223-E220*J220-G220*J223</f>
        <v>-3.7421163611625774</v>
      </c>
      <c r="O220" s="33">
        <f t="shared" ref="O220" si="1861">(D220*J220+E220*I220+F220*J223+G220*I223)</f>
        <v>0</v>
      </c>
      <c r="P220" s="31">
        <f t="shared" ref="P220" si="1862">D220*K220+F220*K223-E220*L220-G220*L223</f>
        <v>0</v>
      </c>
      <c r="Q220" s="32">
        <f t="shared" ref="Q220" si="1863">(D220*L220+E220*K220+F220*L223+G220*K223)</f>
        <v>-1.1564561403508773</v>
      </c>
      <c r="S220" s="29">
        <v>1</v>
      </c>
      <c r="T220" s="30">
        <v>0</v>
      </c>
      <c r="U220" s="31">
        <v>0</v>
      </c>
      <c r="V220" s="32">
        <f t="shared" ref="V220:V283" si="1864">-1/($T$8*$B220)</f>
        <v>-2.2466140350877195</v>
      </c>
      <c r="X220" s="29">
        <f t="shared" ref="X220" si="1865">N220*S220+P220*S223-O220*T220-Q220*T223</f>
        <v>-3.7421163611625774</v>
      </c>
      <c r="Y220" s="33">
        <f t="shared" ref="Y220" si="1866">(N220*T220+O220*S220+P220*T223+Q220*S223)</f>
        <v>0</v>
      </c>
      <c r="Z220" s="31">
        <f t="shared" ref="Z220" si="1867">N220*U220+P220*U223-O220*V220-Q220*V223</f>
        <v>0</v>
      </c>
      <c r="AA220" s="32">
        <f t="shared" ref="AA220" si="1868">(N220*V220+O220*U220+P220*V223+Q220*U223)</f>
        <v>7.2506349975683539</v>
      </c>
      <c r="AB220" s="8"/>
      <c r="AC220" s="29">
        <v>1</v>
      </c>
      <c r="AD220" s="33">
        <v>0</v>
      </c>
      <c r="AE220" s="31">
        <v>0</v>
      </c>
      <c r="AF220" s="32">
        <v>0</v>
      </c>
      <c r="AH220" s="29">
        <f t="shared" ref="AH220" si="1869">X220*AC220+Z220*AC223-Y220*AD220-AA220*AD223</f>
        <v>-19.916783157039497</v>
      </c>
      <c r="AI220" s="33">
        <f t="shared" ref="AI220" si="1870">(X220*AD220+Y220*AC220+Z220*AD223+AA220*AC223)</f>
        <v>0</v>
      </c>
      <c r="AJ220" s="31">
        <f t="shared" ref="AJ220" si="1871">X220*AE220+Z220*AE223-Y220*AF220-AA220*AF223</f>
        <v>0</v>
      </c>
      <c r="AK220" s="32">
        <f t="shared" ref="AK220" si="1872">(X220*AF220+Y220*AE220+Z220*AF223+AA220*AE223)</f>
        <v>7.2506349975683539</v>
      </c>
      <c r="AL220" s="8"/>
      <c r="AM220" s="29">
        <v>1</v>
      </c>
      <c r="AN220" s="30">
        <v>0</v>
      </c>
      <c r="AO220" s="31">
        <v>0</v>
      </c>
      <c r="AP220" s="32">
        <f t="shared" ref="AP220:AP283" si="1873">-1/($AN$8*$B220)</f>
        <v>-2.0316315789473682</v>
      </c>
      <c r="AR220" s="29">
        <f t="shared" ref="AR220" si="1874">AH220*AM220+AJ220*AM223-AI220*AN220-AK220*AN223</f>
        <v>-19.916783157039497</v>
      </c>
      <c r="AS220" s="33">
        <f t="shared" ref="AS220" si="1875">(AH220*AN220+AI220*AM220+AJ220*AN223+AK220*AM223)</f>
        <v>0</v>
      </c>
      <c r="AT220" s="31">
        <f t="shared" ref="AT220" si="1876">AH220*AO220+AJ220*AO223-AI220*AP220-AK220*AP223</f>
        <v>0</v>
      </c>
      <c r="AU220" s="32">
        <f t="shared" ref="AU220" si="1877">(AH220*AP220+AI220*AO220+AJ220*AP223+AK220*AO223)</f>
        <v>47.714200610456857</v>
      </c>
      <c r="AV220" s="8"/>
      <c r="AW220" s="29">
        <v>1</v>
      </c>
      <c r="AX220" s="33">
        <v>0</v>
      </c>
      <c r="AY220" s="31">
        <v>0</v>
      </c>
      <c r="AZ220" s="32">
        <v>0</v>
      </c>
      <c r="BB220" s="29">
        <f t="shared" ref="BB220" si="1878">AR220*AW220+AT220*AW223-AS220*AX220-AU220*AX223</f>
        <v>-275.52953592779647</v>
      </c>
      <c r="BC220" s="33">
        <f t="shared" ref="BC220" si="1879">(AR220*AX220+AS220*AW220+AT220*AX223+AU220*AW223)</f>
        <v>0</v>
      </c>
      <c r="BD220" s="31">
        <f t="shared" ref="BD220" si="1880">AR220*AY220+AT220*AY223-AS220*AZ220-AU220*AZ223</f>
        <v>0</v>
      </c>
      <c r="BE220" s="32">
        <f t="shared" ref="BE220" si="1881">(AR220*AZ220+AS220*AY220+AT220*AZ223+AU220*AY223)</f>
        <v>47.714200610456857</v>
      </c>
      <c r="BF220" s="8"/>
      <c r="BG220" s="29">
        <v>1</v>
      </c>
      <c r="BH220" s="30">
        <v>0</v>
      </c>
      <c r="BI220" s="31">
        <v>0</v>
      </c>
      <c r="BJ220" s="32">
        <f t="shared" ref="BJ220:BJ283" si="1882">-1/($BH$8*$B220)</f>
        <v>-0.71436842105263154</v>
      </c>
      <c r="BL220" s="29">
        <f t="shared" ref="BL220" si="1883">BB220*BG220+BD220*BG223-BC220*BH220-BE220*BH223</f>
        <v>-275.52953592779647</v>
      </c>
      <c r="BM220" s="33">
        <f t="shared" ref="BM220" si="1884">(BB220*BH220+BC220*BG220+BD220*BH223+BE220*BG223)</f>
        <v>0</v>
      </c>
      <c r="BN220" s="31">
        <f t="shared" ref="BN220" si="1885">BB220*BI220+BD220*BI223-BC220*BJ220-BE220*BJ223</f>
        <v>0</v>
      </c>
      <c r="BO220" s="32">
        <f t="shared" ref="BO220" si="1886">(BB220*BJ220+BC220*BI220+BD220*BJ223+BE220*BI223)</f>
        <v>244.54380014456115</v>
      </c>
      <c r="BP220" s="8"/>
      <c r="BQ220" s="34">
        <v>1</v>
      </c>
      <c r="BR220" s="35">
        <v>0</v>
      </c>
      <c r="BS220" s="11">
        <v>0</v>
      </c>
      <c r="BT220" s="36">
        <v>0</v>
      </c>
      <c r="BV220" s="29">
        <f t="shared" ref="BV220" si="1887">BL220*BQ220+BN220*BQ223-BM220*BR220-BO220*BR223</f>
        <v>-275.52953592779647</v>
      </c>
      <c r="BW220" s="33">
        <f t="shared" ref="BW220" si="1888">(BL220*BR220+BM220*BQ220+BN220*BR223+BO220*BQ223)</f>
        <v>244.54380014456115</v>
      </c>
      <c r="BX220" s="31">
        <f t="shared" ref="BX220" si="1889">BL220*BS220+BN220*BS223-BM220*BT220-BO220*BT223</f>
        <v>0</v>
      </c>
      <c r="BY220" s="32">
        <f t="shared" ref="BY220" si="1890">(BL220*BT220+BM220*BS220+BN220*BT223+BO220*BS223)</f>
        <v>244.54380014456115</v>
      </c>
      <c r="CA220" s="37">
        <f t="shared" ref="CA220" si="1891">20*LOG(((1+$BR$8)/$BR$8)/((BV220+BV223)^2+(BW220+BW223)^2)^0.5)</f>
        <v>-48.86502025432732</v>
      </c>
      <c r="CC220" s="134">
        <f t="shared" ref="CC220" si="1892">((BV220^2+BW220^2)^0.5)/((BV223^2+BW223^2)^0.5)</f>
        <v>0.88754779963832697</v>
      </c>
      <c r="CE220" s="60">
        <f t="shared" si="1310"/>
        <v>3.34</v>
      </c>
      <c r="CF220" s="61">
        <f t="shared" si="1311"/>
        <v>-6.7500646548029654E-3</v>
      </c>
      <c r="CG220" s="62">
        <f t="shared" si="1308"/>
        <v>57.336999876104713</v>
      </c>
      <c r="CH220" s="63">
        <f t="shared" si="1312"/>
        <v>-6.7500646548029654E-3</v>
      </c>
      <c r="CI220" s="11">
        <f t="shared" si="1313"/>
        <v>-17.777813199831257</v>
      </c>
      <c r="CJ220" s="62">
        <f t="shared" si="1450"/>
        <v>-0.31028137414156409</v>
      </c>
      <c r="CK220" s="138">
        <f t="shared" si="1309"/>
        <v>-25.765862482906499</v>
      </c>
      <c r="CM220" s="127">
        <v>0.56000000000000005</v>
      </c>
    </row>
    <row r="221" spans="2:91" ht="18.600000000000001" customHeight="1" thickBot="1">
      <c r="D221" s="39"/>
      <c r="G221" s="40"/>
      <c r="I221" s="39"/>
      <c r="L221" s="40"/>
      <c r="N221" s="39"/>
      <c r="Q221" s="40"/>
      <c r="S221" s="39"/>
      <c r="V221" s="40"/>
      <c r="X221" s="39"/>
      <c r="AA221" s="40"/>
      <c r="AC221" s="39"/>
      <c r="AF221" s="40"/>
      <c r="AH221" s="39"/>
      <c r="AK221" s="40"/>
      <c r="AM221" s="39"/>
      <c r="AP221" s="40"/>
      <c r="AR221" s="39"/>
      <c r="AU221" s="40"/>
      <c r="AW221" s="39"/>
      <c r="AZ221" s="40"/>
      <c r="BB221" s="39"/>
      <c r="BE221" s="40"/>
      <c r="BG221" s="39"/>
      <c r="BJ221" s="40"/>
      <c r="BL221" s="39"/>
      <c r="BO221" s="40"/>
      <c r="BQ221" s="34"/>
      <c r="BR221" s="11"/>
      <c r="BS221" s="11"/>
      <c r="BT221" s="41"/>
      <c r="BV221" s="39"/>
      <c r="BY221" s="40"/>
      <c r="CC221" s="135"/>
      <c r="CE221" s="60">
        <f t="shared" si="1310"/>
        <v>3.36</v>
      </c>
      <c r="CF221" s="61">
        <f t="shared" si="1311"/>
        <v>-6.7748548927232524E-3</v>
      </c>
      <c r="CG221" s="62">
        <f t="shared" si="1308"/>
        <v>56.981443612108087</v>
      </c>
      <c r="CH221" s="63">
        <f t="shared" si="1312"/>
        <v>-6.7748548927232524E-3</v>
      </c>
      <c r="CI221" s="11">
        <f t="shared" si="1313"/>
        <v>-17.553678578320472</v>
      </c>
      <c r="CJ221" s="62">
        <f t="shared" si="1450"/>
        <v>-0.30636948702848954</v>
      </c>
      <c r="CK221" s="138">
        <f t="shared" si="1309"/>
        <v>-25.764377765784108</v>
      </c>
    </row>
    <row r="222" spans="2:91" ht="18.600000000000001" customHeight="1" thickBot="1">
      <c r="D222" s="258" t="s">
        <v>129</v>
      </c>
      <c r="E222" s="259"/>
      <c r="F222" s="260" t="s">
        <v>130</v>
      </c>
      <c r="G222" s="261"/>
      <c r="H222" s="229"/>
      <c r="I222" s="258" t="s">
        <v>131</v>
      </c>
      <c r="J222" s="259"/>
      <c r="K222" s="260" t="s">
        <v>132</v>
      </c>
      <c r="L222" s="261"/>
      <c r="N222" s="253" t="s">
        <v>133</v>
      </c>
      <c r="O222" s="254"/>
      <c r="P222" s="255" t="s">
        <v>134</v>
      </c>
      <c r="Q222" s="256"/>
      <c r="S222" s="258" t="s">
        <v>135</v>
      </c>
      <c r="T222" s="259"/>
      <c r="U222" s="260" t="s">
        <v>136</v>
      </c>
      <c r="V222" s="261"/>
      <c r="W222" s="8"/>
      <c r="X222" s="253" t="s">
        <v>137</v>
      </c>
      <c r="Y222" s="254"/>
      <c r="Z222" s="255" t="s">
        <v>138</v>
      </c>
      <c r="AA222" s="256"/>
      <c r="AB222" s="8"/>
      <c r="AC222" s="258" t="s">
        <v>139</v>
      </c>
      <c r="AD222" s="259"/>
      <c r="AE222" s="260" t="s">
        <v>140</v>
      </c>
      <c r="AF222" s="261"/>
      <c r="AG222" s="8"/>
      <c r="AH222" s="253" t="s">
        <v>141</v>
      </c>
      <c r="AI222" s="254"/>
      <c r="AJ222" s="255" t="s">
        <v>142</v>
      </c>
      <c r="AK222" s="256"/>
      <c r="AL222" s="8"/>
      <c r="AM222" s="258" t="s">
        <v>143</v>
      </c>
      <c r="AN222" s="259"/>
      <c r="AO222" s="260" t="s">
        <v>144</v>
      </c>
      <c r="AP222" s="261"/>
      <c r="AR222" s="253" t="s">
        <v>145</v>
      </c>
      <c r="AS222" s="254"/>
      <c r="AT222" s="255" t="s">
        <v>146</v>
      </c>
      <c r="AU222" s="256"/>
      <c r="AV222" s="4"/>
      <c r="AW222" s="258" t="s">
        <v>147</v>
      </c>
      <c r="AX222" s="259"/>
      <c r="AY222" s="260" t="s">
        <v>148</v>
      </c>
      <c r="AZ222" s="261"/>
      <c r="BA222" s="8"/>
      <c r="BB222" s="253" t="s">
        <v>149</v>
      </c>
      <c r="BC222" s="254"/>
      <c r="BD222" s="255" t="s">
        <v>150</v>
      </c>
      <c r="BE222" s="256"/>
      <c r="BF222" s="4"/>
      <c r="BG222" s="258" t="s">
        <v>151</v>
      </c>
      <c r="BH222" s="259"/>
      <c r="BI222" s="260" t="s">
        <v>152</v>
      </c>
      <c r="BJ222" s="261"/>
      <c r="BK222" s="4"/>
      <c r="BL222" s="253" t="s">
        <v>153</v>
      </c>
      <c r="BM222" s="254"/>
      <c r="BN222" s="255" t="s">
        <v>154</v>
      </c>
      <c r="BO222" s="256"/>
      <c r="BP222" s="4"/>
      <c r="BQ222" s="258" t="s">
        <v>155</v>
      </c>
      <c r="BR222" s="259"/>
      <c r="BS222" s="260" t="s">
        <v>156</v>
      </c>
      <c r="BT222" s="261"/>
      <c r="BU222" s="8"/>
      <c r="BV222" s="253" t="s">
        <v>157</v>
      </c>
      <c r="BW222" s="254"/>
      <c r="BX222" s="255" t="s">
        <v>158</v>
      </c>
      <c r="BY222" s="256"/>
      <c r="CA222" s="46" t="s">
        <v>16</v>
      </c>
      <c r="CC222" s="136" t="s">
        <v>71</v>
      </c>
      <c r="CE222" s="60">
        <f t="shared" si="1310"/>
        <v>3.38</v>
      </c>
      <c r="CF222" s="61">
        <f t="shared" si="1311"/>
        <v>-6.7977944124743761E-3</v>
      </c>
      <c r="CG222" s="62">
        <f t="shared" si="1308"/>
        <v>56.630370040541678</v>
      </c>
      <c r="CH222" s="63">
        <f t="shared" si="1312"/>
        <v>-6.7977944124743761E-3</v>
      </c>
      <c r="CI222" s="11">
        <f t="shared" si="1313"/>
        <v>-17.333850539736048</v>
      </c>
      <c r="CJ222" s="62">
        <f t="shared" si="1450"/>
        <v>-0.30253276396699019</v>
      </c>
      <c r="CK222" s="138">
        <f t="shared" si="1309"/>
        <v>-25.764074842055059</v>
      </c>
    </row>
    <row r="223" spans="2:91" ht="18.600000000000001" customHeight="1" thickTop="1" thickBot="1">
      <c r="D223" s="29">
        <v>0</v>
      </c>
      <c r="E223" s="33">
        <v>0</v>
      </c>
      <c r="F223" s="31">
        <v>1</v>
      </c>
      <c r="G223" s="32">
        <v>0</v>
      </c>
      <c r="I223" s="29">
        <v>0</v>
      </c>
      <c r="J223" s="33">
        <f t="shared" ref="J223" si="1893">IF(0=(1-$J$8*$K$8*$B220^2),10^14,$B220*$J$8/(1-$J$8*$K$8*$B220^2))</f>
        <v>-4.1005587637104721</v>
      </c>
      <c r="K223" s="31">
        <v>1</v>
      </c>
      <c r="L223" s="32">
        <v>0</v>
      </c>
      <c r="N223" s="29">
        <f t="shared" ref="N223" si="1894">D223*I220+F223*I223-E223*J220-G223*J223</f>
        <v>0</v>
      </c>
      <c r="O223" s="33">
        <f t="shared" ref="O223" si="1895">(D223*J220+E223*I220+F223*J223+G223*I223)</f>
        <v>-4.1005587637104721</v>
      </c>
      <c r="P223" s="31">
        <f t="shared" ref="P223" si="1896">D223*K220+F223*K223-E223*L220-G223*L223</f>
        <v>1</v>
      </c>
      <c r="Q223" s="32">
        <f t="shared" ref="Q223" si="1897">(D223*L220+E223*K220+F223*L223+G223*K223)</f>
        <v>0</v>
      </c>
      <c r="S223" s="29">
        <v>0</v>
      </c>
      <c r="T223" s="33">
        <v>0</v>
      </c>
      <c r="U223" s="31">
        <v>1</v>
      </c>
      <c r="V223" s="32">
        <v>0</v>
      </c>
      <c r="X223" s="29">
        <f t="shared" ref="X223" si="1898">N223*S220+P223*S223-O223*T220-Q223*T223</f>
        <v>0</v>
      </c>
      <c r="Y223" s="33">
        <f t="shared" ref="Y223" si="1899">(N223*T220+O223*S220+P223*T223+Q223*S223)</f>
        <v>-4.1005587637104721</v>
      </c>
      <c r="Z223" s="31">
        <f t="shared" ref="Z223" si="1900">N223*U220+P223*U223-O223*V220-Q223*V223</f>
        <v>-8.2123728702538941</v>
      </c>
      <c r="AA223" s="32">
        <f t="shared" ref="AA223" si="1901">(N223*V220+O223*U220+P223*V223+Q223*U223)</f>
        <v>0</v>
      </c>
      <c r="AB223" s="8"/>
      <c r="AC223" s="29">
        <v>0</v>
      </c>
      <c r="AD223" s="33">
        <f t="shared" ref="AD223" si="1902">IF(0=(1-$AD$8*$AE$8*$B220^2),10^14,$B220*$AD$8/(1-$AD$8*$AE$8*$B220^2))</f>
        <v>2.2307931376081434</v>
      </c>
      <c r="AE223" s="31">
        <v>1</v>
      </c>
      <c r="AF223" s="32">
        <v>0</v>
      </c>
      <c r="AH223" s="29">
        <f t="shared" ref="AH223" si="1903">X223*AC220+Z223*AC223-Y223*AD220-AA223*AD223</f>
        <v>0</v>
      </c>
      <c r="AI223" s="33">
        <f t="shared" ref="AI223" si="1904">(X223*AD220+Y223*AC220+Z223*AD223+AA223*AC223)</f>
        <v>-22.420663806152149</v>
      </c>
      <c r="AJ223" s="31">
        <f t="shared" ref="AJ223" si="1905">X223*AE220+Z223*AE223-Y223*AF220-AA223*AF223</f>
        <v>-8.2123728702538941</v>
      </c>
      <c r="AK223" s="32">
        <f t="shared" ref="AK223" si="1906">(X223*AF220+Y223*AE220+Z223*AF223+AA223*AE223)</f>
        <v>0</v>
      </c>
      <c r="AL223" s="8"/>
      <c r="AM223" s="29">
        <v>0</v>
      </c>
      <c r="AN223" s="33">
        <v>0</v>
      </c>
      <c r="AO223" s="31">
        <v>1</v>
      </c>
      <c r="AP223" s="32">
        <v>0</v>
      </c>
      <c r="AR223" s="29">
        <f t="shared" ref="AR223" si="1907">AH223*AM220+AJ223*AM223-AI223*AN220-AK223*AN223</f>
        <v>0</v>
      </c>
      <c r="AS223" s="33">
        <f t="shared" ref="AS223" si="1908">(AH223*AN220+AI223*AM220+AJ223*AN223+AK223*AM223)</f>
        <v>-22.420663806152149</v>
      </c>
      <c r="AT223" s="31">
        <f t="shared" ref="AT223" si="1909">AH223*AO220+AJ223*AO223-AI223*AP220-AK223*AP223</f>
        <v>-53.762901479794898</v>
      </c>
      <c r="AU223" s="32">
        <f t="shared" ref="AU223" si="1910">(AH223*AP220+AI223*AO220+AJ223*AP223+AK223*AO223)</f>
        <v>0</v>
      </c>
      <c r="AV223" s="8"/>
      <c r="AW223" s="29">
        <v>0</v>
      </c>
      <c r="AX223" s="33">
        <f t="shared" ref="AX223" si="1911">IF(0=(1-$AX$8*$AY$8*$B220^2),10^14,$B220*$AX$8/(1-$AX$8*$AY$8*$B220^2))</f>
        <v>5.3571630562901618</v>
      </c>
      <c r="AY223" s="31">
        <v>1</v>
      </c>
      <c r="AZ223" s="32">
        <v>0</v>
      </c>
      <c r="BB223" s="29">
        <f t="shared" ref="BB223" si="1912">AR223*AW220+AT223*AW223-AS223*AX220-AU223*AX223</f>
        <v>0</v>
      </c>
      <c r="BC223" s="33">
        <f t="shared" ref="BC223" si="1913">(AR223*AX220+AS223*AW220+AT223*AX223+AU223*AW223)</f>
        <v>-310.43729341267704</v>
      </c>
      <c r="BD223" s="31">
        <f t="shared" ref="BD223" si="1914">AR223*AY220+AT223*AY223-AS223*AZ220-AU223*AZ223</f>
        <v>-53.762901479794898</v>
      </c>
      <c r="BE223" s="32">
        <f t="shared" ref="BE223" si="1915">(AR223*AZ220+AS223*AY220+AT223*AZ223+AU223*AY223)</f>
        <v>0</v>
      </c>
      <c r="BF223" s="8"/>
      <c r="BG223" s="29">
        <v>0</v>
      </c>
      <c r="BH223" s="33">
        <v>0</v>
      </c>
      <c r="BI223" s="31">
        <v>1</v>
      </c>
      <c r="BJ223" s="32">
        <v>0</v>
      </c>
      <c r="BL223" s="29">
        <f t="shared" ref="BL223" si="1916">BB223*BG220+BD223*BG223-BC223*BH220-BE223*BH223</f>
        <v>0</v>
      </c>
      <c r="BM223" s="33">
        <f t="shared" ref="BM223" si="1917">(BB223*BH220+BC223*BG220+BD223*BH223+BE223*BG223)</f>
        <v>-310.43729341267704</v>
      </c>
      <c r="BN223" s="31">
        <f t="shared" ref="BN223" si="1918">BB223*BI220+BD223*BI223-BC223*BJ220-BE223*BJ223</f>
        <v>-275.52950061086148</v>
      </c>
      <c r="BO223" s="32">
        <f t="shared" ref="BO223" si="1919">(BB223*BJ220+BC223*BI220+BD223*BJ223+BE223*BI223)</f>
        <v>0</v>
      </c>
      <c r="BP223" s="8"/>
      <c r="BQ223" s="19">
        <f t="shared" ref="BQ223:BQ286" si="1920">1/$BR$8</f>
        <v>1</v>
      </c>
      <c r="BR223" s="47">
        <v>0</v>
      </c>
      <c r="BS223" s="48">
        <v>1</v>
      </c>
      <c r="BT223" s="49">
        <v>0</v>
      </c>
      <c r="BV223" s="29">
        <f t="shared" ref="BV223" si="1921">BL223*BQ220+BN223*BQ223-BM223*BR220-BO223*BR223</f>
        <v>-275.52950061086148</v>
      </c>
      <c r="BW223" s="33">
        <f t="shared" ref="BW223" si="1922">(BL223*BR220+BM223*BQ220+BN223*BR223+BO223*BQ223)</f>
        <v>-310.43729341267704</v>
      </c>
      <c r="BX223" s="31">
        <f t="shared" ref="BX223" si="1923">BL223*BS220+BN223*BS223-BM223*BT220-BO223*BT223</f>
        <v>-275.52950061086148</v>
      </c>
      <c r="BY223" s="32">
        <f t="shared" ref="BY223" si="1924">(BL223*BT220+BM223*BS220+BN223*BT223+BO223*BS223)</f>
        <v>0</v>
      </c>
      <c r="CA223" s="50">
        <f t="shared" ref="CA223" si="1925">(180/PI())*ATAN(-1*(BW220+BW223)/(BV220+BV223))</f>
        <v>-6.8188295981480609</v>
      </c>
      <c r="CC223" s="137">
        <f t="shared" ref="CC223" si="1926">20*LOG(((1-(10^(CA220/20)^2)*(1-((1-CC220)/(1+CC220))^2))^0.5))</f>
        <v>-5.6200596116690201E-5</v>
      </c>
      <c r="CE223" s="60">
        <f t="shared" si="1310"/>
        <v>3.4</v>
      </c>
      <c r="CF223" s="61">
        <f t="shared" si="1311"/>
        <v>-6.8189369831873859E-3</v>
      </c>
      <c r="CG223" s="62">
        <f t="shared" si="1308"/>
        <v>56.283693029746956</v>
      </c>
      <c r="CH223" s="63">
        <f t="shared" si="1312"/>
        <v>-6.8189369831873859E-3</v>
      </c>
      <c r="CI223" s="11">
        <f t="shared" si="1313"/>
        <v>-17.118217242149555</v>
      </c>
      <c r="CJ223" s="62">
        <f t="shared" si="1450"/>
        <v>-0.29876925294717316</v>
      </c>
      <c r="CK223" s="138">
        <f t="shared" si="1309"/>
        <v>-25.764904896611473</v>
      </c>
    </row>
    <row r="224" spans="2:91" ht="18.600000000000001" customHeight="1">
      <c r="CC224" s="42"/>
      <c r="CE224" s="60">
        <f t="shared" si="1310"/>
        <v>3.42</v>
      </c>
      <c r="CF224" s="61">
        <f t="shared" si="1311"/>
        <v>-6.8383354438748892E-3</v>
      </c>
      <c r="CG224" s="62">
        <f t="shared" si="1308"/>
        <v>55.941328684903965</v>
      </c>
      <c r="CH224" s="63">
        <f t="shared" si="1312"/>
        <v>-6.8383354438748892E-3</v>
      </c>
      <c r="CI224" s="11">
        <f t="shared" si="1313"/>
        <v>-16.906670510640595</v>
      </c>
      <c r="CJ224" s="62">
        <f t="shared" si="1450"/>
        <v>-0.29507706596050937</v>
      </c>
      <c r="CK224" s="138">
        <f t="shared" si="1309"/>
        <v>-25.76682135452522</v>
      </c>
    </row>
    <row r="225" spans="2:91" ht="18.600000000000001" customHeight="1" thickBot="1">
      <c r="E225" s="22" t="s">
        <v>4</v>
      </c>
      <c r="J225" s="22" t="s">
        <v>5</v>
      </c>
      <c r="O225" s="22" t="s">
        <v>6</v>
      </c>
      <c r="T225" s="22" t="s">
        <v>7</v>
      </c>
      <c r="Y225" s="22" t="s">
        <v>8</v>
      </c>
      <c r="AD225" s="22" t="s">
        <v>65</v>
      </c>
      <c r="AI225" s="22" t="s">
        <v>9</v>
      </c>
      <c r="AN225" s="22" t="s">
        <v>66</v>
      </c>
      <c r="AS225" s="22" t="s">
        <v>51</v>
      </c>
      <c r="AX225" s="22" t="s">
        <v>67</v>
      </c>
      <c r="BC225" s="22" t="s">
        <v>52</v>
      </c>
      <c r="BH225" s="22" t="s">
        <v>68</v>
      </c>
      <c r="BM225" s="22" t="s">
        <v>63</v>
      </c>
      <c r="BQ225" s="23" t="s">
        <v>69</v>
      </c>
      <c r="BR225" s="23"/>
      <c r="BS225" s="24"/>
      <c r="BT225" s="24"/>
      <c r="BU225" s="24"/>
      <c r="BW225" s="22" t="s">
        <v>64</v>
      </c>
      <c r="CE225" s="60">
        <f t="shared" si="1310"/>
        <v>3.44</v>
      </c>
      <c r="CF225" s="61">
        <f t="shared" si="1311"/>
        <v>-6.8560416762045544E-3</v>
      </c>
      <c r="CG225" s="62">
        <f t="shared" ref="CG225:CG288" si="1927">INDEX(CA:CA,(ROW()-32)*7+27)</f>
        <v>55.603195274691153</v>
      </c>
      <c r="CH225" s="63">
        <f t="shared" si="1312"/>
        <v>-6.8560416762045544E-3</v>
      </c>
      <c r="CI225" s="11">
        <f t="shared" si="1313"/>
        <v>-16.69910569218834</v>
      </c>
      <c r="CJ225" s="62">
        <f t="shared" si="1450"/>
        <v>-0.29145437646721323</v>
      </c>
      <c r="CK225" s="138">
        <f t="shared" ref="CK225:CK288" si="1928">INDEX(CC:CC,(ROW()-32)*7+27)</f>
        <v>-25.769779758070783</v>
      </c>
    </row>
    <row r="226" spans="2:91" ht="18.600000000000001" customHeight="1" thickBot="1">
      <c r="D226" s="249" t="s">
        <v>103</v>
      </c>
      <c r="E226" s="250"/>
      <c r="F226" s="251" t="s">
        <v>104</v>
      </c>
      <c r="G226" s="252"/>
      <c r="H226" s="229"/>
      <c r="I226" s="253" t="s">
        <v>11</v>
      </c>
      <c r="J226" s="254"/>
      <c r="K226" s="255" t="s">
        <v>12</v>
      </c>
      <c r="L226" s="256"/>
      <c r="M226" s="24"/>
      <c r="N226" s="253" t="s">
        <v>105</v>
      </c>
      <c r="O226" s="254"/>
      <c r="P226" s="255" t="s">
        <v>106</v>
      </c>
      <c r="Q226" s="256"/>
      <c r="R226" s="24"/>
      <c r="S226" s="249" t="s">
        <v>107</v>
      </c>
      <c r="T226" s="250"/>
      <c r="U226" s="251" t="s">
        <v>108</v>
      </c>
      <c r="V226" s="252"/>
      <c r="W226" s="8"/>
      <c r="X226" s="253" t="s">
        <v>109</v>
      </c>
      <c r="Y226" s="254"/>
      <c r="Z226" s="255" t="s">
        <v>110</v>
      </c>
      <c r="AA226" s="256"/>
      <c r="AB226" s="8"/>
      <c r="AC226" s="253" t="s">
        <v>111</v>
      </c>
      <c r="AD226" s="254"/>
      <c r="AE226" s="255" t="s">
        <v>14</v>
      </c>
      <c r="AF226" s="256"/>
      <c r="AG226" s="8"/>
      <c r="AH226" s="253" t="s">
        <v>112</v>
      </c>
      <c r="AI226" s="254"/>
      <c r="AJ226" s="255" t="s">
        <v>113</v>
      </c>
      <c r="AK226" s="256"/>
      <c r="AL226" s="8"/>
      <c r="AM226" s="249" t="s">
        <v>114</v>
      </c>
      <c r="AN226" s="250"/>
      <c r="AO226" s="251" t="s">
        <v>115</v>
      </c>
      <c r="AP226" s="252"/>
      <c r="AQ226" s="24"/>
      <c r="AR226" s="253" t="s">
        <v>116</v>
      </c>
      <c r="AS226" s="254"/>
      <c r="AT226" s="255" t="s">
        <v>13</v>
      </c>
      <c r="AU226" s="256"/>
      <c r="AV226" s="4"/>
      <c r="AW226" s="253" t="s">
        <v>117</v>
      </c>
      <c r="AX226" s="254"/>
      <c r="AY226" s="255" t="s">
        <v>118</v>
      </c>
      <c r="AZ226" s="256"/>
      <c r="BA226" s="8"/>
      <c r="BB226" s="253" t="s">
        <v>119</v>
      </c>
      <c r="BC226" s="254"/>
      <c r="BD226" s="255" t="s">
        <v>120</v>
      </c>
      <c r="BE226" s="256"/>
      <c r="BF226" s="4"/>
      <c r="BG226" s="249" t="s">
        <v>121</v>
      </c>
      <c r="BH226" s="250"/>
      <c r="BI226" s="251" t="s">
        <v>122</v>
      </c>
      <c r="BJ226" s="252"/>
      <c r="BK226" s="4"/>
      <c r="BL226" s="253" t="s">
        <v>123</v>
      </c>
      <c r="BM226" s="254"/>
      <c r="BN226" s="255" t="s">
        <v>124</v>
      </c>
      <c r="BO226" s="256"/>
      <c r="BP226" s="4"/>
      <c r="BQ226" s="253" t="s">
        <v>125</v>
      </c>
      <c r="BR226" s="254"/>
      <c r="BS226" s="255" t="s">
        <v>126</v>
      </c>
      <c r="BT226" s="256"/>
      <c r="BU226" s="8"/>
      <c r="BV226" s="253" t="s">
        <v>127</v>
      </c>
      <c r="BW226" s="254"/>
      <c r="BX226" s="255" t="s">
        <v>128</v>
      </c>
      <c r="BY226" s="256"/>
      <c r="CA226" s="27" t="s">
        <v>15</v>
      </c>
      <c r="CC226" s="133" t="s">
        <v>70</v>
      </c>
      <c r="CE226" s="60">
        <f t="shared" ref="CE226:CE289" si="1929">INDEX(B:B,(ROW()-32)*7+24)</f>
        <v>3.46</v>
      </c>
      <c r="CF226" s="61">
        <f t="shared" ref="CF226:CF289" si="1930">INDEX(CA:CA,(ROW()-32)*7+24)</f>
        <v>-6.8721065822166605E-3</v>
      </c>
      <c r="CG226" s="62">
        <f t="shared" si="1927"/>
        <v>55.269213160847386</v>
      </c>
      <c r="CH226" s="63">
        <f t="shared" ref="CH226:CH289" si="1931">CF226</f>
        <v>-6.8721065822166605E-3</v>
      </c>
      <c r="CI226" s="11">
        <f t="shared" si="1313"/>
        <v>-16.495421517264916</v>
      </c>
      <c r="CJ226" s="62">
        <f t="shared" si="1450"/>
        <v>-0.2878994169805914</v>
      </c>
      <c r="CK226" s="138">
        <f t="shared" si="1928"/>
        <v>-25.77373765181299</v>
      </c>
    </row>
    <row r="227" spans="2:91" ht="18.600000000000001" customHeight="1" thickTop="1" thickBot="1">
      <c r="B227" s="127">
        <v>0.57999999999999996</v>
      </c>
      <c r="D227" s="29">
        <v>1</v>
      </c>
      <c r="E227" s="30">
        <v>0</v>
      </c>
      <c r="F227" s="31">
        <v>0</v>
      </c>
      <c r="G227" s="32">
        <f t="shared" ref="G227:G290" si="1932">-1/($E$8*$B227)</f>
        <v>-1.1365172413793103</v>
      </c>
      <c r="I227" s="29">
        <v>1</v>
      </c>
      <c r="J227" s="33">
        <v>0</v>
      </c>
      <c r="K227" s="31">
        <v>0</v>
      </c>
      <c r="L227" s="32">
        <v>0</v>
      </c>
      <c r="N227" s="29">
        <f t="shared" ref="N227" si="1933">D227*I227+F227*I230-E227*J227-G227*J230</f>
        <v>-3.4433668742916899</v>
      </c>
      <c r="O227" s="33">
        <f t="shared" ref="O227" si="1934">(D227*J227+E227*I227+F227*J230+G227*I230)</f>
        <v>0</v>
      </c>
      <c r="P227" s="31">
        <f t="shared" ref="P227" si="1935">D227*K227+F227*K230-E227*L227-G227*L230</f>
        <v>0</v>
      </c>
      <c r="Q227" s="32">
        <f t="shared" ref="Q227" si="1936">(D227*L227+E227*K227+F227*L230+G227*K230)</f>
        <v>-1.1365172413793103</v>
      </c>
      <c r="S227" s="29">
        <v>1</v>
      </c>
      <c r="T227" s="30">
        <v>0</v>
      </c>
      <c r="U227" s="31">
        <v>0</v>
      </c>
      <c r="V227" s="32">
        <f t="shared" ref="V227:V290" si="1937">-1/($T$8*$B227)</f>
        <v>-2.2078793103448278</v>
      </c>
      <c r="X227" s="29">
        <f t="shared" ref="X227" si="1938">N227*S227+P227*S230-O227*T227-Q227*T230</f>
        <v>-3.4433668742916899</v>
      </c>
      <c r="Y227" s="33">
        <f t="shared" ref="Y227" si="1939">(N227*T227+O227*S227+P227*T230+Q227*S230)</f>
        <v>0</v>
      </c>
      <c r="Z227" s="31">
        <f t="shared" ref="Z227" si="1940">N227*U227+P227*U230-O227*V227-Q227*V230</f>
        <v>0</v>
      </c>
      <c r="AA227" s="32">
        <f t="shared" ref="AA227" si="1941">(N227*V227+O227*U227+P227*V230+Q227*U230)</f>
        <v>6.4660212382960509</v>
      </c>
      <c r="AB227" s="8"/>
      <c r="AC227" s="29">
        <v>1</v>
      </c>
      <c r="AD227" s="33">
        <v>0</v>
      </c>
      <c r="AE227" s="31">
        <v>0</v>
      </c>
      <c r="AF227" s="32">
        <v>0</v>
      </c>
      <c r="AH227" s="29">
        <f t="shared" ref="AH227" si="1942">X227*AC227+Z227*AC230-Y227*AD227-AA227*AD230</f>
        <v>-18.848918587583878</v>
      </c>
      <c r="AI227" s="33">
        <f t="shared" ref="AI227" si="1943">(X227*AD227+Y227*AC227+Z227*AD230+AA227*AC230)</f>
        <v>0</v>
      </c>
      <c r="AJ227" s="31">
        <f t="shared" ref="AJ227" si="1944">X227*AE227+Z227*AE230-Y227*AF227-AA227*AF230</f>
        <v>0</v>
      </c>
      <c r="AK227" s="32">
        <f t="shared" ref="AK227" si="1945">(X227*AF227+Y227*AE227+Z227*AF230+AA227*AE230)</f>
        <v>6.4660212382960509</v>
      </c>
      <c r="AL227" s="8"/>
      <c r="AM227" s="29">
        <v>1</v>
      </c>
      <c r="AN227" s="30">
        <v>0</v>
      </c>
      <c r="AO227" s="31">
        <v>0</v>
      </c>
      <c r="AP227" s="32">
        <f t="shared" ref="AP227:AP290" si="1946">-1/($AN$8*$B227)</f>
        <v>-1.9966034482758621</v>
      </c>
      <c r="AR227" s="29">
        <f t="shared" ref="AR227" si="1947">AH227*AM227+AJ227*AM230-AI227*AN227-AK227*AN230</f>
        <v>-18.848918587583878</v>
      </c>
      <c r="AS227" s="33">
        <f t="shared" ref="AS227" si="1948">(AH227*AN227+AI227*AM227+AJ227*AN230+AK227*AM230)</f>
        <v>0</v>
      </c>
      <c r="AT227" s="31">
        <f t="shared" ref="AT227" si="1949">AH227*AO227+AJ227*AO230-AI227*AP227-AK227*AP230</f>
        <v>0</v>
      </c>
      <c r="AU227" s="32">
        <f t="shared" ref="AU227" si="1950">(AH227*AP227+AI227*AO227+AJ227*AP230+AK227*AO230)</f>
        <v>44.099837086537015</v>
      </c>
      <c r="AV227" s="8"/>
      <c r="AW227" s="29">
        <v>1</v>
      </c>
      <c r="AX227" s="33">
        <v>0</v>
      </c>
      <c r="AY227" s="31">
        <v>0</v>
      </c>
      <c r="AZ227" s="32">
        <v>0</v>
      </c>
      <c r="BB227" s="29">
        <f t="shared" ref="BB227" si="1951">AR227*AW227+AT227*AW230-AS227*AX227-AU227*AX230</f>
        <v>-293.46027770530429</v>
      </c>
      <c r="BC227" s="33">
        <f t="shared" ref="BC227" si="1952">(AR227*AX227+AS227*AW227+AT227*AX230+AU227*AW230)</f>
        <v>0</v>
      </c>
      <c r="BD227" s="31">
        <f t="shared" ref="BD227" si="1953">AR227*AY227+AT227*AY230-AS227*AZ227-AU227*AZ230</f>
        <v>0</v>
      </c>
      <c r="BE227" s="32">
        <f t="shared" ref="BE227" si="1954">(AR227*AZ227+AS227*AY227+AT227*AZ230+AU227*AY230)</f>
        <v>44.099837086537015</v>
      </c>
      <c r="BF227" s="8"/>
      <c r="BG227" s="29">
        <v>1</v>
      </c>
      <c r="BH227" s="30">
        <v>0</v>
      </c>
      <c r="BI227" s="31">
        <v>0</v>
      </c>
      <c r="BJ227" s="32">
        <f t="shared" ref="BJ227:BJ290" si="1955">-1/($BH$8*$B227)</f>
        <v>-0.70205172413793104</v>
      </c>
      <c r="BL227" s="29">
        <f t="shared" ref="BL227" si="1956">BB227*BG227+BD227*BG230-BC227*BH227-BE227*BH230</f>
        <v>-293.46027770530429</v>
      </c>
      <c r="BM227" s="33">
        <f t="shared" ref="BM227" si="1957">(BB227*BH227+BC227*BG227+BD227*BH230+BE227*BG230)</f>
        <v>0</v>
      </c>
      <c r="BN227" s="31">
        <f t="shared" ref="BN227" si="1958">BB227*BI227+BD227*BI230-BC227*BJ227-BE227*BJ230</f>
        <v>0</v>
      </c>
      <c r="BO227" s="32">
        <f t="shared" ref="BO227" si="1959">(BB227*BJ227+BC227*BI227+BD227*BJ230+BE227*BI230)</f>
        <v>250.12413101554193</v>
      </c>
      <c r="BP227" s="8"/>
      <c r="BQ227" s="34">
        <v>1</v>
      </c>
      <c r="BR227" s="35">
        <v>0</v>
      </c>
      <c r="BS227" s="11">
        <v>0</v>
      </c>
      <c r="BT227" s="36">
        <v>0</v>
      </c>
      <c r="BV227" s="29">
        <f t="shared" ref="BV227" si="1960">BL227*BQ227+BN227*BQ230-BM227*BR227-BO227*BR230</f>
        <v>-293.46027770530429</v>
      </c>
      <c r="BW227" s="33">
        <f t="shared" ref="BW227" si="1961">(BL227*BR227+BM227*BQ227+BN227*BR230+BO227*BQ230)</f>
        <v>250.12413101554193</v>
      </c>
      <c r="BX227" s="31">
        <f t="shared" ref="BX227" si="1962">BL227*BS227+BN227*BS230-BM227*BT227-BO227*BT230</f>
        <v>0</v>
      </c>
      <c r="BY227" s="32">
        <f t="shared" ref="BY227" si="1963">(BL227*BT227+BM227*BS227+BN227*BT230+BO227*BS230)</f>
        <v>250.12413101554193</v>
      </c>
      <c r="CA227" s="37">
        <f t="shared" ref="CA227" si="1964">20*LOG(((1+$BR$8)/$BR$8)/((BV227+BV230)^2+(BW227+BW230)^2)^0.5)</f>
        <v>-49.461389294711786</v>
      </c>
      <c r="CC227" s="134">
        <f t="shared" ref="CC227" si="1965">((BV227^2+BW227^2)^0.5)/((BV230^2+BW230^2)^0.5)</f>
        <v>0.85233278574817484</v>
      </c>
      <c r="CE227" s="60">
        <f t="shared" si="1929"/>
        <v>3.48</v>
      </c>
      <c r="CF227" s="61">
        <f t="shared" si="1930"/>
        <v>-6.8865800665416834E-3</v>
      </c>
      <c r="CG227" s="62">
        <f t="shared" si="1927"/>
        <v>54.939304730502087</v>
      </c>
      <c r="CH227" s="63">
        <f t="shared" si="1931"/>
        <v>-6.8865800665416834E-3</v>
      </c>
      <c r="CI227" s="11">
        <f t="shared" ref="CI227:CI290" si="1966">(CG228-CG227)/(CE228-CE227)</f>
        <v>-16.295519967804125</v>
      </c>
      <c r="CJ227" s="62">
        <f t="shared" si="1450"/>
        <v>-0.28441047676266235</v>
      </c>
      <c r="CK227" s="138">
        <f t="shared" si="1928"/>
        <v>-25.778654475132164</v>
      </c>
      <c r="CM227" s="127">
        <v>0.56999999999999995</v>
      </c>
    </row>
    <row r="228" spans="2:91" ht="18.600000000000001" customHeight="1" thickBot="1">
      <c r="D228" s="39"/>
      <c r="G228" s="40"/>
      <c r="I228" s="39"/>
      <c r="L228" s="40"/>
      <c r="N228" s="39"/>
      <c r="Q228" s="40"/>
      <c r="S228" s="39"/>
      <c r="V228" s="40"/>
      <c r="X228" s="39"/>
      <c r="AA228" s="40"/>
      <c r="AC228" s="39"/>
      <c r="AF228" s="40"/>
      <c r="AH228" s="39"/>
      <c r="AK228" s="40"/>
      <c r="AM228" s="39"/>
      <c r="AP228" s="40"/>
      <c r="AR228" s="39"/>
      <c r="AU228" s="40"/>
      <c r="AW228" s="39"/>
      <c r="AZ228" s="40"/>
      <c r="BB228" s="39"/>
      <c r="BE228" s="40"/>
      <c r="BG228" s="39"/>
      <c r="BJ228" s="40"/>
      <c r="BL228" s="39"/>
      <c r="BO228" s="40"/>
      <c r="BQ228" s="34"/>
      <c r="BR228" s="11"/>
      <c r="BS228" s="11"/>
      <c r="BT228" s="41"/>
      <c r="BV228" s="39"/>
      <c r="BY228" s="40"/>
      <c r="CC228" s="135"/>
      <c r="CE228" s="60">
        <f t="shared" si="1929"/>
        <v>3.5</v>
      </c>
      <c r="CF228" s="61">
        <f t="shared" si="1930"/>
        <v>-6.8995110226507785E-3</v>
      </c>
      <c r="CG228" s="62">
        <f t="shared" si="1927"/>
        <v>54.613394331146004</v>
      </c>
      <c r="CH228" s="63">
        <f t="shared" si="1931"/>
        <v>-6.8995110226507785E-3</v>
      </c>
      <c r="CI228" s="11">
        <f t="shared" si="1966"/>
        <v>-16.099306151169998</v>
      </c>
      <c r="CJ228" s="62">
        <f t="shared" si="1450"/>
        <v>-0.28098589962449239</v>
      </c>
      <c r="CK228" s="138">
        <f t="shared" si="1928"/>
        <v>-25.784491461644556</v>
      </c>
    </row>
    <row r="229" spans="2:91" ht="18.600000000000001" customHeight="1" thickBot="1">
      <c r="D229" s="258" t="s">
        <v>129</v>
      </c>
      <c r="E229" s="259"/>
      <c r="F229" s="260" t="s">
        <v>130</v>
      </c>
      <c r="G229" s="261"/>
      <c r="H229" s="229"/>
      <c r="I229" s="258" t="s">
        <v>131</v>
      </c>
      <c r="J229" s="259"/>
      <c r="K229" s="260" t="s">
        <v>132</v>
      </c>
      <c r="L229" s="261"/>
      <c r="N229" s="253" t="s">
        <v>133</v>
      </c>
      <c r="O229" s="254"/>
      <c r="P229" s="255" t="s">
        <v>134</v>
      </c>
      <c r="Q229" s="256"/>
      <c r="S229" s="258" t="s">
        <v>135</v>
      </c>
      <c r="T229" s="259"/>
      <c r="U229" s="260" t="s">
        <v>136</v>
      </c>
      <c r="V229" s="261"/>
      <c r="W229" s="8"/>
      <c r="X229" s="253" t="s">
        <v>137</v>
      </c>
      <c r="Y229" s="254"/>
      <c r="Z229" s="255" t="s">
        <v>138</v>
      </c>
      <c r="AA229" s="256"/>
      <c r="AB229" s="8"/>
      <c r="AC229" s="258" t="s">
        <v>139</v>
      </c>
      <c r="AD229" s="259"/>
      <c r="AE229" s="260" t="s">
        <v>140</v>
      </c>
      <c r="AF229" s="261"/>
      <c r="AG229" s="8"/>
      <c r="AH229" s="253" t="s">
        <v>141</v>
      </c>
      <c r="AI229" s="254"/>
      <c r="AJ229" s="255" t="s">
        <v>142</v>
      </c>
      <c r="AK229" s="256"/>
      <c r="AL229" s="8"/>
      <c r="AM229" s="258" t="s">
        <v>143</v>
      </c>
      <c r="AN229" s="259"/>
      <c r="AO229" s="260" t="s">
        <v>144</v>
      </c>
      <c r="AP229" s="261"/>
      <c r="AR229" s="253" t="s">
        <v>145</v>
      </c>
      <c r="AS229" s="254"/>
      <c r="AT229" s="255" t="s">
        <v>146</v>
      </c>
      <c r="AU229" s="256"/>
      <c r="AV229" s="4"/>
      <c r="AW229" s="258" t="s">
        <v>147</v>
      </c>
      <c r="AX229" s="259"/>
      <c r="AY229" s="260" t="s">
        <v>148</v>
      </c>
      <c r="AZ229" s="261"/>
      <c r="BA229" s="8"/>
      <c r="BB229" s="253" t="s">
        <v>149</v>
      </c>
      <c r="BC229" s="254"/>
      <c r="BD229" s="255" t="s">
        <v>150</v>
      </c>
      <c r="BE229" s="256"/>
      <c r="BF229" s="4"/>
      <c r="BG229" s="258" t="s">
        <v>151</v>
      </c>
      <c r="BH229" s="259"/>
      <c r="BI229" s="260" t="s">
        <v>152</v>
      </c>
      <c r="BJ229" s="261"/>
      <c r="BK229" s="4"/>
      <c r="BL229" s="253" t="s">
        <v>153</v>
      </c>
      <c r="BM229" s="254"/>
      <c r="BN229" s="255" t="s">
        <v>154</v>
      </c>
      <c r="BO229" s="256"/>
      <c r="BP229" s="4"/>
      <c r="BQ229" s="258" t="s">
        <v>155</v>
      </c>
      <c r="BR229" s="259"/>
      <c r="BS229" s="260" t="s">
        <v>156</v>
      </c>
      <c r="BT229" s="261"/>
      <c r="BU229" s="8"/>
      <c r="BV229" s="253" t="s">
        <v>157</v>
      </c>
      <c r="BW229" s="254"/>
      <c r="BX229" s="255" t="s">
        <v>158</v>
      </c>
      <c r="BY229" s="256"/>
      <c r="CA229" s="46" t="s">
        <v>16</v>
      </c>
      <c r="CC229" s="136" t="s">
        <v>71</v>
      </c>
      <c r="CE229" s="60">
        <f t="shared" si="1929"/>
        <v>3.52</v>
      </c>
      <c r="CF229" s="61">
        <f t="shared" si="1930"/>
        <v>-6.9109473228253851E-3</v>
      </c>
      <c r="CG229" s="62">
        <f t="shared" si="1927"/>
        <v>54.291408208122604</v>
      </c>
      <c r="CH229" s="63">
        <f t="shared" si="1931"/>
        <v>-6.9109473228253851E-3</v>
      </c>
      <c r="CI229" s="11">
        <f t="shared" si="1966"/>
        <v>-15.906688179860126</v>
      </c>
      <c r="CJ229" s="62">
        <f t="shared" si="1450"/>
        <v>-0.27762408182662318</v>
      </c>
      <c r="CK229" s="138">
        <f t="shared" si="1928"/>
        <v>-25.79121154496849</v>
      </c>
    </row>
    <row r="230" spans="2:91" ht="18.600000000000001" customHeight="1" thickTop="1" thickBot="1">
      <c r="D230" s="29">
        <v>0</v>
      </c>
      <c r="E230" s="33">
        <v>0</v>
      </c>
      <c r="F230" s="31">
        <v>1</v>
      </c>
      <c r="G230" s="32">
        <v>0</v>
      </c>
      <c r="I230" s="29">
        <v>0</v>
      </c>
      <c r="J230" s="33">
        <f t="shared" ref="J230" si="1967">IF(0=(1-$J$8*$K$8*$B227^2),10^14,$B227*$J$8/(1-$J$8*$K$8*$B227^2))</f>
        <v>-3.9096343746612154</v>
      </c>
      <c r="K230" s="31">
        <v>1</v>
      </c>
      <c r="L230" s="32">
        <v>0</v>
      </c>
      <c r="N230" s="29">
        <f t="shared" ref="N230" si="1968">D230*I227+F230*I230-E230*J227-G230*J230</f>
        <v>0</v>
      </c>
      <c r="O230" s="33">
        <f t="shared" ref="O230" si="1969">(D230*J227+E230*I227+F230*J230+G230*I230)</f>
        <v>-3.9096343746612154</v>
      </c>
      <c r="P230" s="31">
        <f t="shared" ref="P230" si="1970">D230*K227+F230*K230-E230*L227-G230*L230</f>
        <v>1</v>
      </c>
      <c r="Q230" s="32">
        <f t="shared" ref="Q230" si="1971">(D230*L227+E230*K227+F230*L230+G230*K230)</f>
        <v>0</v>
      </c>
      <c r="S230" s="29">
        <v>0</v>
      </c>
      <c r="T230" s="33">
        <v>0</v>
      </c>
      <c r="U230" s="31">
        <v>1</v>
      </c>
      <c r="V230" s="32">
        <v>0</v>
      </c>
      <c r="X230" s="29">
        <f t="shared" ref="X230" si="1972">N230*S227+P230*S230-O230*T227-Q230*T230</f>
        <v>0</v>
      </c>
      <c r="Y230" s="33">
        <f t="shared" ref="Y230" si="1973">(N230*T227+O230*S227+P230*T230+Q230*S230)</f>
        <v>-3.9096343746612154</v>
      </c>
      <c r="Z230" s="31">
        <f t="shared" ref="Z230" si="1974">N230*U227+P230*U230-O230*V227-Q230*V230</f>
        <v>-7.6320008468274363</v>
      </c>
      <c r="AA230" s="32">
        <f t="shared" ref="AA230" si="1975">(N230*V227+O230*U227+P230*V230+Q230*U230)</f>
        <v>0</v>
      </c>
      <c r="AB230" s="8"/>
      <c r="AC230" s="29">
        <v>0</v>
      </c>
      <c r="AD230" s="33">
        <f t="shared" ref="AD230" si="1976">IF(0=(1-$AD$8*$AE$8*$B227^2),10^14,$B227*$AD$8/(1-$AD$8*$AE$8*$B227^2))</f>
        <v>2.3825396090644322</v>
      </c>
      <c r="AE230" s="31">
        <v>1</v>
      </c>
      <c r="AF230" s="32">
        <v>0</v>
      </c>
      <c r="AH230" s="29">
        <f t="shared" ref="AH230" si="1977">X230*AC227+Z230*AC230-Y230*AD227-AA230*AD230</f>
        <v>0</v>
      </c>
      <c r="AI230" s="33">
        <f t="shared" ref="AI230" si="1978">(X230*AD227+Y230*AC227+Z230*AD230+AA230*AC230)</f>
        <v>-22.093178688640872</v>
      </c>
      <c r="AJ230" s="31">
        <f t="shared" ref="AJ230" si="1979">X230*AE227+Z230*AE230-Y230*AF227-AA230*AF230</f>
        <v>-7.6320008468274363</v>
      </c>
      <c r="AK230" s="32">
        <f t="shared" ref="AK230" si="1980">(X230*AF227+Y230*AE227+Z230*AF230+AA230*AE230)</f>
        <v>0</v>
      </c>
      <c r="AL230" s="8"/>
      <c r="AM230" s="29">
        <v>0</v>
      </c>
      <c r="AN230" s="33">
        <v>0</v>
      </c>
      <c r="AO230" s="31">
        <v>1</v>
      </c>
      <c r="AP230" s="32">
        <v>0</v>
      </c>
      <c r="AR230" s="29">
        <f t="shared" ref="AR230" si="1981">AH230*AM227+AJ230*AM230-AI230*AN227-AK230*AN230</f>
        <v>0</v>
      </c>
      <c r="AS230" s="33">
        <f t="shared" ref="AS230" si="1982">(AH230*AN227+AI230*AM227+AJ230*AN230+AK230*AM230)</f>
        <v>-22.093178688640872</v>
      </c>
      <c r="AT230" s="31">
        <f t="shared" ref="AT230" si="1983">AH230*AO227+AJ230*AO230-AI230*AP227-AK230*AP230</f>
        <v>-51.743317599942593</v>
      </c>
      <c r="AU230" s="32">
        <f t="shared" ref="AU230" si="1984">(AH230*AP227+AI230*AO227+AJ230*AP230+AK230*AO230)</f>
        <v>0</v>
      </c>
      <c r="AV230" s="8"/>
      <c r="AW230" s="29">
        <v>0</v>
      </c>
      <c r="AX230" s="33">
        <f t="shared" ref="AX230" si="1985">IF(0=(1-$AX$8*$AY$8*$B227^2),10^14,$B227*$AX$8/(1-$AX$8*$AY$8*$B227^2))</f>
        <v>6.227037949796757</v>
      </c>
      <c r="AY230" s="31">
        <v>1</v>
      </c>
      <c r="AZ230" s="32">
        <v>0</v>
      </c>
      <c r="BB230" s="29">
        <f t="shared" ref="BB230" si="1986">AR230*AW227+AT230*AW230-AS230*AX227-AU230*AX230</f>
        <v>0</v>
      </c>
      <c r="BC230" s="33">
        <f t="shared" ref="BC230" si="1987">(AR230*AX227+AS230*AW227+AT230*AX230+AU230*AW230)</f>
        <v>-344.30078103186986</v>
      </c>
      <c r="BD230" s="31">
        <f t="shared" ref="BD230" si="1988">AR230*AY227+AT230*AY230-AS230*AZ227-AU230*AZ230</f>
        <v>-51.743317599942593</v>
      </c>
      <c r="BE230" s="32">
        <f t="shared" ref="BE230" si="1989">(AR230*AZ227+AS230*AY227+AT230*AZ230+AU230*AY230)</f>
        <v>0</v>
      </c>
      <c r="BF230" s="8"/>
      <c r="BG230" s="29">
        <v>0</v>
      </c>
      <c r="BH230" s="33">
        <v>0</v>
      </c>
      <c r="BI230" s="31">
        <v>1</v>
      </c>
      <c r="BJ230" s="32">
        <v>0</v>
      </c>
      <c r="BL230" s="29">
        <f t="shared" ref="BL230" si="1990">BB230*BG227+BD230*BG230-BC230*BH227-BE230*BH230</f>
        <v>0</v>
      </c>
      <c r="BM230" s="33">
        <f t="shared" ref="BM230" si="1991">(BB230*BH227+BC230*BG227+BD230*BH230+BE230*BG230)</f>
        <v>-344.30078103186986</v>
      </c>
      <c r="BN230" s="31">
        <f t="shared" ref="BN230" si="1992">BB230*BI227+BD230*BI230-BC230*BJ227-BE230*BJ230</f>
        <v>-293.46027454540308</v>
      </c>
      <c r="BO230" s="32">
        <f t="shared" ref="BO230" si="1993">(BB230*BJ227+BC230*BI227+BD230*BJ230+BE230*BI230)</f>
        <v>0</v>
      </c>
      <c r="BP230" s="8"/>
      <c r="BQ230" s="19">
        <f t="shared" ref="BQ230:BQ293" si="1994">1/$BR$8</f>
        <v>1</v>
      </c>
      <c r="BR230" s="47">
        <v>0</v>
      </c>
      <c r="BS230" s="48">
        <v>1</v>
      </c>
      <c r="BT230" s="49">
        <v>0</v>
      </c>
      <c r="BV230" s="29">
        <f t="shared" ref="BV230" si="1995">BL230*BQ227+BN230*BQ230-BM230*BR227-BO230*BR230</f>
        <v>-293.46027454540308</v>
      </c>
      <c r="BW230" s="33">
        <f t="shared" ref="BW230" si="1996">(BL230*BR227+BM230*BQ227+BN230*BR230+BO230*BQ230)</f>
        <v>-344.30078103186986</v>
      </c>
      <c r="BX230" s="31">
        <f t="shared" ref="BX230" si="1997">BL230*BS227+BN230*BS230-BM230*BT227-BO230*BT230</f>
        <v>-293.46027454540308</v>
      </c>
      <c r="BY230" s="32">
        <f t="shared" ref="BY230" si="1998">(BL230*BT227+BM230*BS227+BN230*BT230+BO230*BS230)</f>
        <v>0</v>
      </c>
      <c r="CA230" s="50">
        <f t="shared" ref="CA230" si="1999">(180/PI())*ATAN(-1*(BW227+BW230)/(BV227+BV230))</f>
        <v>-9.1159140832032222</v>
      </c>
      <c r="CC230" s="137">
        <f t="shared" ref="CC230" si="2000">20*LOG(((1-(10^(CA227/20)^2)*(1-((1-CC227)/(1+CC227))^2))^0.5))</f>
        <v>-4.885162140060639E-5</v>
      </c>
      <c r="CE230" s="60">
        <f t="shared" si="1929"/>
        <v>3.54</v>
      </c>
      <c r="CF230" s="61">
        <f t="shared" si="1930"/>
        <v>-6.9209358114443722E-3</v>
      </c>
      <c r="CG230" s="62">
        <f t="shared" si="1927"/>
        <v>53.973274444525401</v>
      </c>
      <c r="CH230" s="63">
        <f t="shared" si="1931"/>
        <v>-6.9209358114443722E-3</v>
      </c>
      <c r="CI230" s="11">
        <f t="shared" si="1966"/>
        <v>-15.71757705660842</v>
      </c>
      <c r="CJ230" s="62">
        <f t="shared" si="1450"/>
        <v>-0.27432347007373609</v>
      </c>
      <c r="CK230" s="138">
        <f t="shared" si="1928"/>
        <v>-25.798779270392718</v>
      </c>
    </row>
    <row r="231" spans="2:91" ht="18.600000000000001" customHeight="1">
      <c r="CC231" s="42"/>
      <c r="CE231" s="60">
        <f t="shared" si="1929"/>
        <v>3.56</v>
      </c>
      <c r="CF231" s="61">
        <f t="shared" si="1930"/>
        <v>-6.9295223013009707E-3</v>
      </c>
      <c r="CG231" s="62">
        <f t="shared" si="1927"/>
        <v>53.658922903393233</v>
      </c>
      <c r="CH231" s="63">
        <f t="shared" si="1931"/>
        <v>-6.9295223013009707E-3</v>
      </c>
      <c r="CI231" s="11">
        <f t="shared" si="1966"/>
        <v>-15.531886564627214</v>
      </c>
      <c r="CJ231" s="62">
        <f t="shared" si="1450"/>
        <v>-0.27108255959901589</v>
      </c>
      <c r="CK231" s="138">
        <f t="shared" si="1928"/>
        <v>-25.807160711988345</v>
      </c>
    </row>
    <row r="232" spans="2:91" ht="18.600000000000001" customHeight="1" thickBot="1">
      <c r="E232" s="22" t="s">
        <v>4</v>
      </c>
      <c r="J232" s="22" t="s">
        <v>5</v>
      </c>
      <c r="O232" s="22" t="s">
        <v>6</v>
      </c>
      <c r="T232" s="22" t="s">
        <v>7</v>
      </c>
      <c r="Y232" s="22" t="s">
        <v>8</v>
      </c>
      <c r="AD232" s="22" t="s">
        <v>65</v>
      </c>
      <c r="AI232" s="22" t="s">
        <v>9</v>
      </c>
      <c r="AN232" s="22" t="s">
        <v>66</v>
      </c>
      <c r="AS232" s="22" t="s">
        <v>51</v>
      </c>
      <c r="AX232" s="22" t="s">
        <v>67</v>
      </c>
      <c r="BC232" s="22" t="s">
        <v>52</v>
      </c>
      <c r="BH232" s="22" t="s">
        <v>68</v>
      </c>
      <c r="BM232" s="22" t="s">
        <v>63</v>
      </c>
      <c r="BQ232" s="23" t="s">
        <v>69</v>
      </c>
      <c r="BR232" s="23"/>
      <c r="BS232" s="24"/>
      <c r="BT232" s="24"/>
      <c r="BU232" s="24"/>
      <c r="BW232" s="22" t="s">
        <v>64</v>
      </c>
      <c r="CE232" s="60">
        <f t="shared" si="1929"/>
        <v>3.58</v>
      </c>
      <c r="CF232" s="61">
        <f t="shared" si="1930"/>
        <v>-6.9367515726221881E-3</v>
      </c>
      <c r="CG232" s="62">
        <f t="shared" si="1927"/>
        <v>53.348285172100688</v>
      </c>
      <c r="CH232" s="63">
        <f t="shared" si="1931"/>
        <v>-6.9367515726221881E-3</v>
      </c>
      <c r="CI232" s="11">
        <f t="shared" si="1966"/>
        <v>-15.349533162729742</v>
      </c>
      <c r="CJ232" s="62">
        <f t="shared" si="1450"/>
        <v>-0.26789989233369255</v>
      </c>
      <c r="CK232" s="138">
        <f t="shared" si="1928"/>
        <v>-25.816323394795138</v>
      </c>
    </row>
    <row r="233" spans="2:91" ht="18.600000000000001" customHeight="1" thickBot="1">
      <c r="D233" s="249" t="s">
        <v>103</v>
      </c>
      <c r="E233" s="250"/>
      <c r="F233" s="251" t="s">
        <v>104</v>
      </c>
      <c r="G233" s="252"/>
      <c r="H233" s="229"/>
      <c r="I233" s="253" t="s">
        <v>11</v>
      </c>
      <c r="J233" s="254"/>
      <c r="K233" s="255" t="s">
        <v>12</v>
      </c>
      <c r="L233" s="256"/>
      <c r="M233" s="24"/>
      <c r="N233" s="253" t="s">
        <v>105</v>
      </c>
      <c r="O233" s="254"/>
      <c r="P233" s="255" t="s">
        <v>106</v>
      </c>
      <c r="Q233" s="256"/>
      <c r="R233" s="24"/>
      <c r="S233" s="249" t="s">
        <v>107</v>
      </c>
      <c r="T233" s="250"/>
      <c r="U233" s="251" t="s">
        <v>108</v>
      </c>
      <c r="V233" s="252"/>
      <c r="W233" s="8"/>
      <c r="X233" s="253" t="s">
        <v>109</v>
      </c>
      <c r="Y233" s="254"/>
      <c r="Z233" s="255" t="s">
        <v>110</v>
      </c>
      <c r="AA233" s="256"/>
      <c r="AB233" s="8"/>
      <c r="AC233" s="253" t="s">
        <v>111</v>
      </c>
      <c r="AD233" s="254"/>
      <c r="AE233" s="255" t="s">
        <v>14</v>
      </c>
      <c r="AF233" s="256"/>
      <c r="AG233" s="8"/>
      <c r="AH233" s="253" t="s">
        <v>112</v>
      </c>
      <c r="AI233" s="254"/>
      <c r="AJ233" s="255" t="s">
        <v>113</v>
      </c>
      <c r="AK233" s="256"/>
      <c r="AL233" s="8"/>
      <c r="AM233" s="249" t="s">
        <v>114</v>
      </c>
      <c r="AN233" s="250"/>
      <c r="AO233" s="251" t="s">
        <v>115</v>
      </c>
      <c r="AP233" s="252"/>
      <c r="AQ233" s="24"/>
      <c r="AR233" s="253" t="s">
        <v>116</v>
      </c>
      <c r="AS233" s="254"/>
      <c r="AT233" s="255" t="s">
        <v>13</v>
      </c>
      <c r="AU233" s="256"/>
      <c r="AV233" s="4"/>
      <c r="AW233" s="253" t="s">
        <v>117</v>
      </c>
      <c r="AX233" s="254"/>
      <c r="AY233" s="255" t="s">
        <v>118</v>
      </c>
      <c r="AZ233" s="256"/>
      <c r="BA233" s="8"/>
      <c r="BB233" s="253" t="s">
        <v>119</v>
      </c>
      <c r="BC233" s="254"/>
      <c r="BD233" s="255" t="s">
        <v>120</v>
      </c>
      <c r="BE233" s="256"/>
      <c r="BF233" s="4"/>
      <c r="BG233" s="249" t="s">
        <v>121</v>
      </c>
      <c r="BH233" s="250"/>
      <c r="BI233" s="251" t="s">
        <v>122</v>
      </c>
      <c r="BJ233" s="252"/>
      <c r="BK233" s="4"/>
      <c r="BL233" s="253" t="s">
        <v>123</v>
      </c>
      <c r="BM233" s="254"/>
      <c r="BN233" s="255" t="s">
        <v>124</v>
      </c>
      <c r="BO233" s="256"/>
      <c r="BP233" s="4"/>
      <c r="BQ233" s="253" t="s">
        <v>125</v>
      </c>
      <c r="BR233" s="254"/>
      <c r="BS233" s="255" t="s">
        <v>126</v>
      </c>
      <c r="BT233" s="256"/>
      <c r="BU233" s="8"/>
      <c r="BV233" s="253" t="s">
        <v>127</v>
      </c>
      <c r="BW233" s="254"/>
      <c r="BX233" s="255" t="s">
        <v>128</v>
      </c>
      <c r="BY233" s="256"/>
      <c r="CA233" s="27" t="s">
        <v>15</v>
      </c>
      <c r="CC233" s="133" t="s">
        <v>70</v>
      </c>
      <c r="CE233" s="60">
        <f t="shared" si="1929"/>
        <v>3.6</v>
      </c>
      <c r="CF233" s="61">
        <f t="shared" si="1930"/>
        <v>-6.9426673745405613E-3</v>
      </c>
      <c r="CG233" s="62">
        <f t="shared" si="1927"/>
        <v>53.041294508846093</v>
      </c>
      <c r="CH233" s="63">
        <f t="shared" si="1931"/>
        <v>-6.9426673745405613E-3</v>
      </c>
      <c r="CI233" s="11">
        <f t="shared" si="1966"/>
        <v>-15.170435885070773</v>
      </c>
      <c r="CJ233" s="62">
        <f t="shared" si="1450"/>
        <v>-0.26477405515718505</v>
      </c>
      <c r="CK233" s="138">
        <f t="shared" si="1928"/>
        <v>-25.826236221696739</v>
      </c>
    </row>
    <row r="234" spans="2:91" ht="18.600000000000001" customHeight="1" thickTop="1" thickBot="1">
      <c r="B234" s="127">
        <v>0.59</v>
      </c>
      <c r="D234" s="29">
        <v>1</v>
      </c>
      <c r="E234" s="30">
        <v>0</v>
      </c>
      <c r="F234" s="31">
        <v>0</v>
      </c>
      <c r="G234" s="32">
        <f t="shared" ref="G234:G297" si="2001">-1/($E$8*$B234)</f>
        <v>-1.1172542372881356</v>
      </c>
      <c r="I234" s="29">
        <v>1</v>
      </c>
      <c r="J234" s="33">
        <v>0</v>
      </c>
      <c r="K234" s="31">
        <v>0</v>
      </c>
      <c r="L234" s="32">
        <v>0</v>
      </c>
      <c r="N234" s="29">
        <f t="shared" ref="N234" si="2002">D234*I234+F234*I237-E234*J234-G234*J237</f>
        <v>-3.1757245308295561</v>
      </c>
      <c r="O234" s="33">
        <f t="shared" ref="O234" si="2003">(D234*J234+E234*I234+F234*J237+G234*I237)</f>
        <v>0</v>
      </c>
      <c r="P234" s="31">
        <f t="shared" ref="P234" si="2004">D234*K234+F234*K237-E234*L234-G234*L237</f>
        <v>0</v>
      </c>
      <c r="Q234" s="32">
        <f t="shared" ref="Q234" si="2005">(D234*L234+E234*K234+F234*L237+G234*K237)</f>
        <v>-1.1172542372881356</v>
      </c>
      <c r="S234" s="29">
        <v>1</v>
      </c>
      <c r="T234" s="30">
        <v>0</v>
      </c>
      <c r="U234" s="31">
        <v>0</v>
      </c>
      <c r="V234" s="32">
        <f t="shared" ref="V234:V297" si="2006">-1/($T$8*$B234)</f>
        <v>-2.170457627118644</v>
      </c>
      <c r="X234" s="29">
        <f t="shared" ref="X234" si="2007">N234*S234+P234*S237-O234*T234-Q234*T237</f>
        <v>-3.1757245308295561</v>
      </c>
      <c r="Y234" s="33">
        <f t="shared" ref="Y234" si="2008">(N234*T234+O234*S234+P234*T237+Q234*S237)</f>
        <v>0</v>
      </c>
      <c r="Z234" s="31">
        <f t="shared" ref="Z234" si="2009">N234*U234+P234*U237-O234*V234-Q234*V237</f>
        <v>0</v>
      </c>
      <c r="AA234" s="32">
        <f t="shared" ref="AA234" si="2010">(N234*V234+O234*U234+P234*V237+Q234*U237)</f>
        <v>5.7755212922786514</v>
      </c>
      <c r="AB234" s="8"/>
      <c r="AC234" s="29">
        <v>1</v>
      </c>
      <c r="AD234" s="33">
        <v>0</v>
      </c>
      <c r="AE234" s="31">
        <v>0</v>
      </c>
      <c r="AF234" s="32">
        <v>0</v>
      </c>
      <c r="AH234" s="29">
        <f t="shared" ref="AH234" si="2011">X234*AC234+Z234*AC237-Y234*AD234-AA234*AD237</f>
        <v>-17.917426176563598</v>
      </c>
      <c r="AI234" s="33">
        <f t="shared" ref="AI234" si="2012">(X234*AD234+Y234*AC234+Z234*AD237+AA234*AC237)</f>
        <v>0</v>
      </c>
      <c r="AJ234" s="31">
        <f t="shared" ref="AJ234" si="2013">X234*AE234+Z234*AE237-Y234*AF234-AA234*AF237</f>
        <v>0</v>
      </c>
      <c r="AK234" s="32">
        <f t="shared" ref="AK234" si="2014">(X234*AF234+Y234*AE234+Z234*AF237+AA234*AE237)</f>
        <v>5.7755212922786514</v>
      </c>
      <c r="AL234" s="8"/>
      <c r="AM234" s="29">
        <v>1</v>
      </c>
      <c r="AN234" s="30">
        <v>0</v>
      </c>
      <c r="AO234" s="31">
        <v>0</v>
      </c>
      <c r="AP234" s="32">
        <f t="shared" ref="AP234:AP297" si="2015">-1/($AN$8*$B234)</f>
        <v>-1.9627627118644069</v>
      </c>
      <c r="AR234" s="29">
        <f t="shared" ref="AR234" si="2016">AH234*AM234+AJ234*AM237-AI234*AN234-AK234*AN237</f>
        <v>-17.917426176563598</v>
      </c>
      <c r="AS234" s="33">
        <f t="shared" ref="AS234" si="2017">(AH234*AN234+AI234*AM234+AJ234*AN237+AK234*AM237)</f>
        <v>0</v>
      </c>
      <c r="AT234" s="31">
        <f t="shared" ref="AT234" si="2018">AH234*AO234+AJ234*AO237-AI234*AP234-AK234*AP237</f>
        <v>0</v>
      </c>
      <c r="AU234" s="32">
        <f t="shared" ref="AU234" si="2019">(AH234*AP234+AI234*AO234+AJ234*AP237+AK234*AO237)</f>
        <v>40.94317728422093</v>
      </c>
      <c r="AV234" s="8"/>
      <c r="AW234" s="29">
        <v>1</v>
      </c>
      <c r="AX234" s="33">
        <v>0</v>
      </c>
      <c r="AY234" s="31">
        <v>0</v>
      </c>
      <c r="AZ234" s="32">
        <v>0</v>
      </c>
      <c r="BB234" s="29">
        <f t="shared" ref="BB234" si="2020">AR234*AW234+AT234*AW237-AS234*AX234-AU234*AX237</f>
        <v>-321.18410320892559</v>
      </c>
      <c r="BC234" s="33">
        <f t="shared" ref="BC234" si="2021">(AR234*AX234+AS234*AW234+AT234*AX237+AU234*AW237)</f>
        <v>0</v>
      </c>
      <c r="BD234" s="31">
        <f t="shared" ref="BD234" si="2022">AR234*AY234+AT234*AY237-AS234*AZ234-AU234*AZ237</f>
        <v>0</v>
      </c>
      <c r="BE234" s="32">
        <f t="shared" ref="BE234" si="2023">(AR234*AZ234+AS234*AY234+AT234*AZ237+AU234*AY237)</f>
        <v>40.94317728422093</v>
      </c>
      <c r="BF234" s="8"/>
      <c r="BG234" s="29">
        <v>1</v>
      </c>
      <c r="BH234" s="30">
        <v>0</v>
      </c>
      <c r="BI234" s="31">
        <v>0</v>
      </c>
      <c r="BJ234" s="32">
        <f t="shared" ref="BJ234:BJ297" si="2024">-1/($BH$8*$B234)</f>
        <v>-0.69015254237288137</v>
      </c>
      <c r="BL234" s="29">
        <f t="shared" ref="BL234" si="2025">BB234*BG234+BD234*BG237-BC234*BH234-BE234*BH237</f>
        <v>-321.18410320892559</v>
      </c>
      <c r="BM234" s="33">
        <f t="shared" ref="BM234" si="2026">(BB234*BH234+BC234*BG234+BD234*BH237+BE234*BG237)</f>
        <v>0</v>
      </c>
      <c r="BN234" s="31">
        <f t="shared" ref="BN234" si="2027">BB234*BI234+BD234*BI237-BC234*BJ234-BE234*BJ237</f>
        <v>0</v>
      </c>
      <c r="BO234" s="32">
        <f t="shared" ref="BO234" si="2028">(BB234*BJ234+BC234*BI234+BD234*BJ237+BE234*BI237)</f>
        <v>262.60920268361485</v>
      </c>
      <c r="BP234" s="8"/>
      <c r="BQ234" s="34">
        <v>1</v>
      </c>
      <c r="BR234" s="35">
        <v>0</v>
      </c>
      <c r="BS234" s="11">
        <v>0</v>
      </c>
      <c r="BT234" s="36">
        <v>0</v>
      </c>
      <c r="BV234" s="29">
        <f t="shared" ref="BV234" si="2029">BL234*BQ234+BN234*BQ237-BM234*BR234-BO234*BR237</f>
        <v>-321.18410320892559</v>
      </c>
      <c r="BW234" s="33">
        <f t="shared" ref="BW234" si="2030">(BL234*BR234+BM234*BQ234+BN234*BR237+BO234*BQ237)</f>
        <v>262.60920268361485</v>
      </c>
      <c r="BX234" s="31">
        <f t="shared" ref="BX234" si="2031">BL234*BS234+BN234*BS237-BM234*BT234-BO234*BT237</f>
        <v>0</v>
      </c>
      <c r="BY234" s="32">
        <f t="shared" ref="BY234" si="2032">(BL234*BT234+BM234*BS234+BN234*BT237+BO234*BS237)</f>
        <v>262.60920268361485</v>
      </c>
      <c r="CA234" s="37">
        <f t="shared" ref="CA234" si="2033">20*LOG(((1+$BR$8)/$BR$8)/((BV234+BV237)^2+(BW234+BW237)^2)^0.5)</f>
        <v>-50.309960993018578</v>
      </c>
      <c r="CC234" s="134">
        <f t="shared" ref="CC234" si="2034">((BV234^2+BW234^2)^0.5)/((BV237^2+BW237^2)^0.5)</f>
        <v>0.81763292250930519</v>
      </c>
      <c r="CE234" s="60">
        <f t="shared" si="1929"/>
        <v>3.62</v>
      </c>
      <c r="CF234" s="61">
        <f t="shared" si="1930"/>
        <v>-6.9473124287546227E-3</v>
      </c>
      <c r="CG234" s="62">
        <f t="shared" si="1927"/>
        <v>52.737885791144677</v>
      </c>
      <c r="CH234" s="63">
        <f t="shared" si="1931"/>
        <v>-6.9473124287546227E-3</v>
      </c>
      <c r="CI234" s="11">
        <f t="shared" si="1966"/>
        <v>-14.994516245288013</v>
      </c>
      <c r="CJ234" s="62">
        <f t="shared" si="1450"/>
        <v>-0.26170367822405349</v>
      </c>
      <c r="CK234" s="138">
        <f t="shared" si="1928"/>
        <v>-25.836869404667606</v>
      </c>
      <c r="CM234" s="127">
        <v>0.57999999999999996</v>
      </c>
    </row>
    <row r="235" spans="2:91" ht="18.600000000000001" customHeight="1" thickBot="1">
      <c r="D235" s="39"/>
      <c r="G235" s="40"/>
      <c r="I235" s="39"/>
      <c r="L235" s="40"/>
      <c r="N235" s="39"/>
      <c r="Q235" s="40"/>
      <c r="S235" s="39"/>
      <c r="V235" s="40"/>
      <c r="X235" s="39"/>
      <c r="AA235" s="40"/>
      <c r="AC235" s="39"/>
      <c r="AF235" s="40"/>
      <c r="AH235" s="39"/>
      <c r="AK235" s="40"/>
      <c r="AM235" s="39"/>
      <c r="AP235" s="40"/>
      <c r="AR235" s="39"/>
      <c r="AU235" s="40"/>
      <c r="AW235" s="39"/>
      <c r="AZ235" s="40"/>
      <c r="BB235" s="39"/>
      <c r="BE235" s="40"/>
      <c r="BG235" s="39"/>
      <c r="BJ235" s="40"/>
      <c r="BL235" s="39"/>
      <c r="BO235" s="40"/>
      <c r="BQ235" s="34"/>
      <c r="BR235" s="11"/>
      <c r="BS235" s="11"/>
      <c r="BT235" s="41"/>
      <c r="BV235" s="39"/>
      <c r="BY235" s="40"/>
      <c r="CC235" s="135"/>
      <c r="CE235" s="60">
        <f t="shared" si="1929"/>
        <v>3.64</v>
      </c>
      <c r="CF235" s="61">
        <f t="shared" si="1930"/>
        <v>-6.9507284351317698E-3</v>
      </c>
      <c r="CG235" s="62">
        <f t="shared" si="1927"/>
        <v>52.437995466238917</v>
      </c>
      <c r="CH235" s="63">
        <f t="shared" si="1931"/>
        <v>-6.9507284351317698E-3</v>
      </c>
      <c r="CI235" s="11">
        <f t="shared" si="1966"/>
        <v>-14.821698144814009</v>
      </c>
      <c r="CJ235" s="62">
        <f t="shared" si="1450"/>
        <v>-0.25868743336373973</v>
      </c>
      <c r="CK235" s="138">
        <f t="shared" si="1928"/>
        <v>-25.848194400087181</v>
      </c>
    </row>
    <row r="236" spans="2:91" ht="18.600000000000001" customHeight="1" thickBot="1">
      <c r="D236" s="258" t="s">
        <v>129</v>
      </c>
      <c r="E236" s="259"/>
      <c r="F236" s="260" t="s">
        <v>130</v>
      </c>
      <c r="G236" s="261"/>
      <c r="H236" s="229"/>
      <c r="I236" s="258" t="s">
        <v>131</v>
      </c>
      <c r="J236" s="259"/>
      <c r="K236" s="260" t="s">
        <v>132</v>
      </c>
      <c r="L236" s="261"/>
      <c r="N236" s="253" t="s">
        <v>133</v>
      </c>
      <c r="O236" s="254"/>
      <c r="P236" s="255" t="s">
        <v>134</v>
      </c>
      <c r="Q236" s="256"/>
      <c r="S236" s="258" t="s">
        <v>135</v>
      </c>
      <c r="T236" s="259"/>
      <c r="U236" s="260" t="s">
        <v>136</v>
      </c>
      <c r="V236" s="261"/>
      <c r="W236" s="8"/>
      <c r="X236" s="253" t="s">
        <v>137</v>
      </c>
      <c r="Y236" s="254"/>
      <c r="Z236" s="255" t="s">
        <v>138</v>
      </c>
      <c r="AA236" s="256"/>
      <c r="AB236" s="8"/>
      <c r="AC236" s="258" t="s">
        <v>139</v>
      </c>
      <c r="AD236" s="259"/>
      <c r="AE236" s="260" t="s">
        <v>140</v>
      </c>
      <c r="AF236" s="261"/>
      <c r="AG236" s="8"/>
      <c r="AH236" s="253" t="s">
        <v>141</v>
      </c>
      <c r="AI236" s="254"/>
      <c r="AJ236" s="255" t="s">
        <v>142</v>
      </c>
      <c r="AK236" s="256"/>
      <c r="AL236" s="8"/>
      <c r="AM236" s="258" t="s">
        <v>143</v>
      </c>
      <c r="AN236" s="259"/>
      <c r="AO236" s="260" t="s">
        <v>144</v>
      </c>
      <c r="AP236" s="261"/>
      <c r="AR236" s="253" t="s">
        <v>145</v>
      </c>
      <c r="AS236" s="254"/>
      <c r="AT236" s="255" t="s">
        <v>146</v>
      </c>
      <c r="AU236" s="256"/>
      <c r="AV236" s="4"/>
      <c r="AW236" s="258" t="s">
        <v>147</v>
      </c>
      <c r="AX236" s="259"/>
      <c r="AY236" s="260" t="s">
        <v>148</v>
      </c>
      <c r="AZ236" s="261"/>
      <c r="BA236" s="8"/>
      <c r="BB236" s="253" t="s">
        <v>149</v>
      </c>
      <c r="BC236" s="254"/>
      <c r="BD236" s="255" t="s">
        <v>150</v>
      </c>
      <c r="BE236" s="256"/>
      <c r="BF236" s="4"/>
      <c r="BG236" s="258" t="s">
        <v>151</v>
      </c>
      <c r="BH236" s="259"/>
      <c r="BI236" s="260" t="s">
        <v>152</v>
      </c>
      <c r="BJ236" s="261"/>
      <c r="BK236" s="4"/>
      <c r="BL236" s="253" t="s">
        <v>153</v>
      </c>
      <c r="BM236" s="254"/>
      <c r="BN236" s="255" t="s">
        <v>154</v>
      </c>
      <c r="BO236" s="256"/>
      <c r="BP236" s="4"/>
      <c r="BQ236" s="258" t="s">
        <v>155</v>
      </c>
      <c r="BR236" s="259"/>
      <c r="BS236" s="260" t="s">
        <v>156</v>
      </c>
      <c r="BT236" s="261"/>
      <c r="BU236" s="8"/>
      <c r="BV236" s="253" t="s">
        <v>157</v>
      </c>
      <c r="BW236" s="254"/>
      <c r="BX236" s="255" t="s">
        <v>158</v>
      </c>
      <c r="BY236" s="256"/>
      <c r="CA236" s="46" t="s">
        <v>16</v>
      </c>
      <c r="CC236" s="136" t="s">
        <v>71</v>
      </c>
      <c r="CE236" s="60">
        <f t="shared" si="1929"/>
        <v>3.66</v>
      </c>
      <c r="CF236" s="61">
        <f t="shared" si="1930"/>
        <v>-6.9529560791076663E-3</v>
      </c>
      <c r="CG236" s="62">
        <f t="shared" si="1927"/>
        <v>52.141561503342636</v>
      </c>
      <c r="CH236" s="63">
        <f t="shared" si="1931"/>
        <v>-6.9529560791076663E-3</v>
      </c>
      <c r="CI236" s="11">
        <f t="shared" si="1966"/>
        <v>-14.651907785155759</v>
      </c>
      <c r="CJ236" s="62">
        <f t="shared" si="1450"/>
        <v>-0.25572403254955794</v>
      </c>
      <c r="CK236" s="138">
        <f t="shared" si="1928"/>
        <v>-25.860183847815328</v>
      </c>
    </row>
    <row r="237" spans="2:91" ht="18.600000000000001" customHeight="1" thickTop="1" thickBot="1">
      <c r="D237" s="29">
        <v>0</v>
      </c>
      <c r="E237" s="33">
        <v>0</v>
      </c>
      <c r="F237" s="31">
        <v>1</v>
      </c>
      <c r="G237" s="32">
        <v>0</v>
      </c>
      <c r="I237" s="29">
        <v>0</v>
      </c>
      <c r="J237" s="33">
        <f t="shared" ref="J237" si="2035">IF(0=(1-$J$8*$K$8*$B234^2),10^14,$B234*$J$8/(1-$J$8*$K$8*$B234^2))</f>
        <v>-3.7374882022959408</v>
      </c>
      <c r="K237" s="31">
        <v>1</v>
      </c>
      <c r="L237" s="32">
        <v>0</v>
      </c>
      <c r="N237" s="29">
        <f t="shared" ref="N237" si="2036">D237*I234+F237*I237-E237*J234-G237*J237</f>
        <v>0</v>
      </c>
      <c r="O237" s="33">
        <f t="shared" ref="O237" si="2037">(D237*J234+E237*I234+F237*J237+G237*I237)</f>
        <v>-3.7374882022959408</v>
      </c>
      <c r="P237" s="31">
        <f t="shared" ref="P237" si="2038">D237*K234+F237*K237-E237*L234-G237*L237</f>
        <v>1</v>
      </c>
      <c r="Q237" s="32">
        <f t="shared" ref="Q237" si="2039">(D237*L234+E237*K234+F237*L237+G237*K237)</f>
        <v>0</v>
      </c>
      <c r="S237" s="29">
        <v>0</v>
      </c>
      <c r="T237" s="33">
        <v>0</v>
      </c>
      <c r="U237" s="31">
        <v>1</v>
      </c>
      <c r="V237" s="32">
        <v>0</v>
      </c>
      <c r="X237" s="29">
        <f t="shared" ref="X237" si="2040">N237*S234+P237*S237-O237*T234-Q237*T237</f>
        <v>0</v>
      </c>
      <c r="Y237" s="33">
        <f t="shared" ref="Y237" si="2041">(N237*T234+O237*S234+P237*T237+Q237*S237)</f>
        <v>-3.7374882022959408</v>
      </c>
      <c r="Z237" s="31">
        <f t="shared" ref="Z237" si="2042">N237*U234+P237*U237-O237*V234-Q237*V237</f>
        <v>-7.1120597749391745</v>
      </c>
      <c r="AA237" s="32">
        <f t="shared" ref="AA237" si="2043">(N237*V234+O237*U234+P237*V237+Q237*U237)</f>
        <v>0</v>
      </c>
      <c r="AB237" s="8"/>
      <c r="AC237" s="29">
        <v>0</v>
      </c>
      <c r="AD237" s="33">
        <f t="shared" ref="AD237" si="2044">IF(0=(1-$AD$8*$AE$8*$B234^2),10^14,$B234*$AD$8/(1-$AD$8*$AE$8*$B234^2))</f>
        <v>2.5524452079230255</v>
      </c>
      <c r="AE237" s="31">
        <v>1</v>
      </c>
      <c r="AF237" s="32">
        <v>0</v>
      </c>
      <c r="AH237" s="29">
        <f t="shared" ref="AH237" si="2045">X237*AC234+Z237*AC237-Y237*AD234-AA237*AD237</f>
        <v>0</v>
      </c>
      <c r="AI237" s="33">
        <f t="shared" ref="AI237" si="2046">(X237*AD234+Y237*AC234+Z237*AD237+AA237*AC237)</f>
        <v>-21.89063109330155</v>
      </c>
      <c r="AJ237" s="31">
        <f t="shared" ref="AJ237" si="2047">X237*AE234+Z237*AE237-Y237*AF234-AA237*AF237</f>
        <v>-7.1120597749391745</v>
      </c>
      <c r="AK237" s="32">
        <f t="shared" ref="AK237" si="2048">(X237*AF234+Y237*AE234+Z237*AF237+AA237*AE237)</f>
        <v>0</v>
      </c>
      <c r="AL237" s="8"/>
      <c r="AM237" s="29">
        <v>0</v>
      </c>
      <c r="AN237" s="33">
        <v>0</v>
      </c>
      <c r="AO237" s="31">
        <v>1</v>
      </c>
      <c r="AP237" s="32">
        <v>0</v>
      </c>
      <c r="AR237" s="29">
        <f t="shared" ref="AR237" si="2049">AH237*AM234+AJ237*AM237-AI237*AN234-AK237*AN237</f>
        <v>0</v>
      </c>
      <c r="AS237" s="33">
        <f t="shared" ref="AS237" si="2050">(AH237*AN234+AI237*AM234+AJ237*AN237+AK237*AM237)</f>
        <v>-21.89063109330155</v>
      </c>
      <c r="AT237" s="31">
        <f t="shared" ref="AT237" si="2051">AH237*AO234+AJ237*AO237-AI237*AP234-AK237*AP237</f>
        <v>-50.078174224051033</v>
      </c>
      <c r="AU237" s="32">
        <f t="shared" ref="AU237" si="2052">(AH237*AP234+AI237*AO234+AJ237*AP237+AK237*AO237)</f>
        <v>0</v>
      </c>
      <c r="AV237" s="8"/>
      <c r="AW237" s="29">
        <v>0</v>
      </c>
      <c r="AX237" s="33">
        <f t="shared" ref="AX237" si="2053">IF(0=(1-$AX$8*$AY$8*$B234^2),10^14,$B234*$AX$8/(1-$AX$8*$AY$8*$B234^2))</f>
        <v>7.4070137480326377</v>
      </c>
      <c r="AY237" s="31">
        <v>1</v>
      </c>
      <c r="AZ237" s="32">
        <v>0</v>
      </c>
      <c r="BB237" s="29">
        <f t="shared" ref="BB237" si="2054">AR237*AW234+AT237*AW237-AS237*AX234-AU237*AX237</f>
        <v>0</v>
      </c>
      <c r="BC237" s="33">
        <f t="shared" ref="BC237" si="2055">(AR237*AX234+AS237*AW234+AT237*AX237+AU237*AW237)</f>
        <v>-392.82035604722125</v>
      </c>
      <c r="BD237" s="31">
        <f t="shared" ref="BD237" si="2056">AR237*AY234+AT237*AY237-AS237*AZ234-AU237*AZ237</f>
        <v>-50.078174224051033</v>
      </c>
      <c r="BE237" s="32">
        <f t="shared" ref="BE237" si="2057">(AR237*AZ234+AS237*AY234+AT237*AZ237+AU237*AY237)</f>
        <v>0</v>
      </c>
      <c r="BF237" s="8"/>
      <c r="BG237" s="29">
        <v>0</v>
      </c>
      <c r="BH237" s="33">
        <v>0</v>
      </c>
      <c r="BI237" s="31">
        <v>1</v>
      </c>
      <c r="BJ237" s="32">
        <v>0</v>
      </c>
      <c r="BL237" s="29">
        <f t="shared" ref="BL237" si="2058">BB237*BG234+BD237*BG237-BC237*BH234-BE237*BH237</f>
        <v>0</v>
      </c>
      <c r="BM237" s="33">
        <f t="shared" ref="BM237" si="2059">(BB237*BH234+BC237*BG234+BD237*BH237+BE237*BG237)</f>
        <v>-392.82035604722125</v>
      </c>
      <c r="BN237" s="31">
        <f t="shared" ref="BN237" si="2060">BB237*BI234+BD237*BI237-BC237*BJ234-BE237*BJ237</f>
        <v>-321.18414164586125</v>
      </c>
      <c r="BO237" s="32">
        <f t="shared" ref="BO237" si="2061">(BB237*BJ234+BC237*BI234+BD237*BJ237+BE237*BI237)</f>
        <v>0</v>
      </c>
      <c r="BP237" s="8"/>
      <c r="BQ237" s="19">
        <f t="shared" ref="BQ237:BQ300" si="2062">1/$BR$8</f>
        <v>1</v>
      </c>
      <c r="BR237" s="47">
        <v>0</v>
      </c>
      <c r="BS237" s="48">
        <v>1</v>
      </c>
      <c r="BT237" s="49">
        <v>0</v>
      </c>
      <c r="BV237" s="29">
        <f t="shared" ref="BV237" si="2063">BL237*BQ234+BN237*BQ237-BM237*BR234-BO237*BR237</f>
        <v>-321.18414164586125</v>
      </c>
      <c r="BW237" s="33">
        <f t="shared" ref="BW237" si="2064">(BL237*BR234+BM237*BQ234+BN237*BR237+BO237*BQ237)</f>
        <v>-392.82035604722125</v>
      </c>
      <c r="BX237" s="31">
        <f t="shared" ref="BX237" si="2065">BL237*BS234+BN237*BS237-BM237*BT234-BO237*BT237</f>
        <v>-321.18414164586125</v>
      </c>
      <c r="BY237" s="32">
        <f t="shared" ref="BY237" si="2066">(BL237*BT234+BM237*BS234+BN237*BT237+BO237*BS237)</f>
        <v>0</v>
      </c>
      <c r="CA237" s="50">
        <f t="shared" ref="CA237" si="2067">(180/PI())*ATAN(-1*(BW234+BW237)/(BV234+BV237))</f>
        <v>-11.458870062523959</v>
      </c>
      <c r="CC237" s="137">
        <f t="shared" ref="CC237" si="2068">20*LOG(((1-(10^(CA234/20)^2)*(1-((1-CC234)/(1+CC234))^2))^0.5))</f>
        <v>-4.0030979273645743E-5</v>
      </c>
      <c r="CE237" s="60">
        <f t="shared" si="1929"/>
        <v>3.68</v>
      </c>
      <c r="CF237" s="61">
        <f t="shared" si="1930"/>
        <v>-6.9540350405808251E-3</v>
      </c>
      <c r="CG237" s="62">
        <f t="shared" si="1927"/>
        <v>51.848523347639521</v>
      </c>
      <c r="CH237" s="63">
        <f t="shared" si="1931"/>
        <v>-6.9540350405808251E-3</v>
      </c>
      <c r="CI237" s="11">
        <f t="shared" si="1966"/>
        <v>-14.485073583943718</v>
      </c>
      <c r="CJ237" s="62">
        <f t="shared" si="1450"/>
        <v>-0.25281222643347312</v>
      </c>
      <c r="CK237" s="138">
        <f t="shared" si="1928"/>
        <v>-25.872811513811676</v>
      </c>
    </row>
    <row r="238" spans="2:91" ht="18.600000000000001" customHeight="1">
      <c r="CC238" s="42"/>
      <c r="CE238" s="60">
        <f t="shared" si="1929"/>
        <v>3.7</v>
      </c>
      <c r="CF238" s="61">
        <f t="shared" si="1930"/>
        <v>-6.9540040042172999E-3</v>
      </c>
      <c r="CG238" s="62">
        <f t="shared" si="1927"/>
        <v>51.558821875960646</v>
      </c>
      <c r="CH238" s="63">
        <f t="shared" si="1931"/>
        <v>-6.9540040042172999E-3</v>
      </c>
      <c r="CI238" s="11">
        <f t="shared" si="1966"/>
        <v>-14.321126094564805</v>
      </c>
      <c r="CJ238" s="62">
        <f t="shared" si="1450"/>
        <v>-0.24995080294343267</v>
      </c>
      <c r="CK238" s="138">
        <f t="shared" si="1928"/>
        <v>-25.886052236029855</v>
      </c>
    </row>
    <row r="239" spans="2:91" ht="18.600000000000001" customHeight="1" thickBot="1">
      <c r="E239" s="22" t="s">
        <v>4</v>
      </c>
      <c r="J239" s="22" t="s">
        <v>5</v>
      </c>
      <c r="O239" s="22" t="s">
        <v>6</v>
      </c>
      <c r="T239" s="22" t="s">
        <v>7</v>
      </c>
      <c r="Y239" s="22" t="s">
        <v>8</v>
      </c>
      <c r="AD239" s="22" t="s">
        <v>65</v>
      </c>
      <c r="AI239" s="22" t="s">
        <v>9</v>
      </c>
      <c r="AN239" s="22" t="s">
        <v>66</v>
      </c>
      <c r="AS239" s="22" t="s">
        <v>51</v>
      </c>
      <c r="AX239" s="22" t="s">
        <v>67</v>
      </c>
      <c r="BC239" s="22" t="s">
        <v>52</v>
      </c>
      <c r="BH239" s="22" t="s">
        <v>68</v>
      </c>
      <c r="BM239" s="22" t="s">
        <v>63</v>
      </c>
      <c r="BQ239" s="23" t="s">
        <v>69</v>
      </c>
      <c r="BR239" s="23"/>
      <c r="BS239" s="24"/>
      <c r="BT239" s="24"/>
      <c r="BU239" s="24"/>
      <c r="BW239" s="22" t="s">
        <v>64</v>
      </c>
      <c r="CE239" s="60">
        <f t="shared" si="1929"/>
        <v>3.72</v>
      </c>
      <c r="CF239" s="61">
        <f t="shared" si="1930"/>
        <v>-6.9529006709751501E-3</v>
      </c>
      <c r="CG239" s="62">
        <f t="shared" si="1927"/>
        <v>51.27239935406935</v>
      </c>
      <c r="CH239" s="63">
        <f t="shared" si="1931"/>
        <v>-6.9529006709751501E-3</v>
      </c>
      <c r="CI239" s="11">
        <f t="shared" si="1966"/>
        <v>-14.159997929209554</v>
      </c>
      <c r="CJ239" s="62">
        <f t="shared" si="1450"/>
        <v>-0.24713858594028568</v>
      </c>
      <c r="CK239" s="138">
        <f t="shared" si="1928"/>
        <v>-25.899881873367676</v>
      </c>
    </row>
    <row r="240" spans="2:91" ht="18.600000000000001" customHeight="1" thickBot="1">
      <c r="D240" s="249" t="s">
        <v>103</v>
      </c>
      <c r="E240" s="250"/>
      <c r="F240" s="251" t="s">
        <v>104</v>
      </c>
      <c r="G240" s="252"/>
      <c r="H240" s="229"/>
      <c r="I240" s="253" t="s">
        <v>11</v>
      </c>
      <c r="J240" s="254"/>
      <c r="K240" s="255" t="s">
        <v>12</v>
      </c>
      <c r="L240" s="256"/>
      <c r="M240" s="24"/>
      <c r="N240" s="253" t="s">
        <v>105</v>
      </c>
      <c r="O240" s="254"/>
      <c r="P240" s="255" t="s">
        <v>106</v>
      </c>
      <c r="Q240" s="256"/>
      <c r="R240" s="24"/>
      <c r="S240" s="249" t="s">
        <v>107</v>
      </c>
      <c r="T240" s="250"/>
      <c r="U240" s="251" t="s">
        <v>108</v>
      </c>
      <c r="V240" s="252"/>
      <c r="W240" s="8"/>
      <c r="X240" s="253" t="s">
        <v>109</v>
      </c>
      <c r="Y240" s="254"/>
      <c r="Z240" s="255" t="s">
        <v>110</v>
      </c>
      <c r="AA240" s="256"/>
      <c r="AB240" s="8"/>
      <c r="AC240" s="253" t="s">
        <v>111</v>
      </c>
      <c r="AD240" s="254"/>
      <c r="AE240" s="255" t="s">
        <v>14</v>
      </c>
      <c r="AF240" s="256"/>
      <c r="AG240" s="8"/>
      <c r="AH240" s="253" t="s">
        <v>112</v>
      </c>
      <c r="AI240" s="254"/>
      <c r="AJ240" s="255" t="s">
        <v>113</v>
      </c>
      <c r="AK240" s="256"/>
      <c r="AL240" s="8"/>
      <c r="AM240" s="249" t="s">
        <v>114</v>
      </c>
      <c r="AN240" s="250"/>
      <c r="AO240" s="251" t="s">
        <v>115</v>
      </c>
      <c r="AP240" s="252"/>
      <c r="AQ240" s="24"/>
      <c r="AR240" s="253" t="s">
        <v>116</v>
      </c>
      <c r="AS240" s="254"/>
      <c r="AT240" s="255" t="s">
        <v>13</v>
      </c>
      <c r="AU240" s="256"/>
      <c r="AV240" s="4"/>
      <c r="AW240" s="253" t="s">
        <v>117</v>
      </c>
      <c r="AX240" s="254"/>
      <c r="AY240" s="255" t="s">
        <v>118</v>
      </c>
      <c r="AZ240" s="256"/>
      <c r="BA240" s="8"/>
      <c r="BB240" s="253" t="s">
        <v>119</v>
      </c>
      <c r="BC240" s="254"/>
      <c r="BD240" s="255" t="s">
        <v>120</v>
      </c>
      <c r="BE240" s="256"/>
      <c r="BF240" s="4"/>
      <c r="BG240" s="249" t="s">
        <v>121</v>
      </c>
      <c r="BH240" s="250"/>
      <c r="BI240" s="251" t="s">
        <v>122</v>
      </c>
      <c r="BJ240" s="252"/>
      <c r="BK240" s="4"/>
      <c r="BL240" s="253" t="s">
        <v>123</v>
      </c>
      <c r="BM240" s="254"/>
      <c r="BN240" s="255" t="s">
        <v>124</v>
      </c>
      <c r="BO240" s="256"/>
      <c r="BP240" s="4"/>
      <c r="BQ240" s="253" t="s">
        <v>125</v>
      </c>
      <c r="BR240" s="254"/>
      <c r="BS240" s="255" t="s">
        <v>126</v>
      </c>
      <c r="BT240" s="256"/>
      <c r="BU240" s="8"/>
      <c r="BV240" s="253" t="s">
        <v>127</v>
      </c>
      <c r="BW240" s="254"/>
      <c r="BX240" s="255" t="s">
        <v>128</v>
      </c>
      <c r="BY240" s="256"/>
      <c r="CA240" s="27" t="s">
        <v>15</v>
      </c>
      <c r="CC240" s="133" t="s">
        <v>70</v>
      </c>
      <c r="CE240" s="60">
        <f t="shared" si="1929"/>
        <v>3.74</v>
      </c>
      <c r="CF240" s="61">
        <f t="shared" si="1930"/>
        <v>-6.9507617706554888E-3</v>
      </c>
      <c r="CG240" s="62">
        <f t="shared" si="1927"/>
        <v>50.989199395485159</v>
      </c>
      <c r="CH240" s="63">
        <f t="shared" si="1931"/>
        <v>-6.9507617706554888E-3</v>
      </c>
      <c r="CI240" s="11">
        <f t="shared" si="1966"/>
        <v>-14.001623685160723</v>
      </c>
      <c r="CJ240" s="62">
        <f t="shared" ref="CJ240:CJ303" si="2069">(IF(CI240&lt;0,CI240,(CI241+CI239)/2))*PI()/180</f>
        <v>-0.2443744339312765</v>
      </c>
      <c r="CK240" s="138">
        <f t="shared" si="1928"/>
        <v>-25.914277257497641</v>
      </c>
    </row>
    <row r="241" spans="2:91" ht="18.600000000000001" customHeight="1" thickTop="1" thickBot="1">
      <c r="B241" s="127">
        <v>0.6</v>
      </c>
      <c r="D241" s="29">
        <v>1</v>
      </c>
      <c r="E241" s="30">
        <v>0</v>
      </c>
      <c r="F241" s="31">
        <v>0</v>
      </c>
      <c r="G241" s="32">
        <f t="shared" ref="G241:G304" si="2070">-1/($E$8*$B241)</f>
        <v>-1.0986333333333336</v>
      </c>
      <c r="I241" s="29">
        <v>1</v>
      </c>
      <c r="J241" s="33">
        <v>0</v>
      </c>
      <c r="K241" s="31">
        <v>0</v>
      </c>
      <c r="L241" s="32">
        <v>0</v>
      </c>
      <c r="N241" s="29">
        <f t="shared" ref="N241" si="2071">D241*I241+F241*I244-E241*J241-G241*J244</f>
        <v>-2.9346716915439037</v>
      </c>
      <c r="O241" s="33">
        <f t="shared" ref="O241" si="2072">(D241*J241+E241*I241+F241*J244+G241*I244)</f>
        <v>0</v>
      </c>
      <c r="P241" s="31">
        <f t="shared" ref="P241" si="2073">D241*K241+F241*K244-E241*L241-G241*L244</f>
        <v>0</v>
      </c>
      <c r="Q241" s="32">
        <f t="shared" ref="Q241" si="2074">(D241*L241+E241*K241+F241*L244+G241*K244)</f>
        <v>-1.0986333333333336</v>
      </c>
      <c r="S241" s="29">
        <v>1</v>
      </c>
      <c r="T241" s="30">
        <v>0</v>
      </c>
      <c r="U241" s="31">
        <v>0</v>
      </c>
      <c r="V241" s="32">
        <f t="shared" ref="V241:V304" si="2075">-1/($T$8*$B241)</f>
        <v>-2.1342833333333333</v>
      </c>
      <c r="X241" s="29">
        <f t="shared" ref="X241" si="2076">N241*S241+P241*S244-O241*T241-Q241*T244</f>
        <v>-2.9346716915439037</v>
      </c>
      <c r="Y241" s="33">
        <f t="shared" ref="Y241" si="2077">(N241*T241+O241*S241+P241*T244+Q241*S244)</f>
        <v>0</v>
      </c>
      <c r="Z241" s="31">
        <f t="shared" ref="Z241" si="2078">N241*U241+P241*U244-O241*V241-Q241*V244</f>
        <v>0</v>
      </c>
      <c r="AA241" s="32">
        <f t="shared" ref="AA241" si="2079">(N241*V241+O241*U241+P241*V244+Q241*U244)</f>
        <v>5.1647875467339608</v>
      </c>
      <c r="AB241" s="8"/>
      <c r="AC241" s="29">
        <v>1</v>
      </c>
      <c r="AD241" s="33">
        <v>0</v>
      </c>
      <c r="AE241" s="31">
        <v>0</v>
      </c>
      <c r="AF241" s="32">
        <v>0</v>
      </c>
      <c r="AH241" s="29">
        <f t="shared" ref="AH241" si="2080">X241*AC241+Z241*AC244-Y241*AD241-AA241*AD244</f>
        <v>-17.107162712711567</v>
      </c>
      <c r="AI241" s="33">
        <f t="shared" ref="AI241" si="2081">(X241*AD241+Y241*AC241+Z241*AD244+AA241*AC244)</f>
        <v>0</v>
      </c>
      <c r="AJ241" s="31">
        <f t="shared" ref="AJ241" si="2082">X241*AE241+Z241*AE244-Y241*AF241-AA241*AF244</f>
        <v>0</v>
      </c>
      <c r="AK241" s="32">
        <f t="shared" ref="AK241" si="2083">(X241*AF241+Y241*AE241+Z241*AF244+AA241*AE244)</f>
        <v>5.1647875467339608</v>
      </c>
      <c r="AL241" s="8"/>
      <c r="AM241" s="29">
        <v>1</v>
      </c>
      <c r="AN241" s="30">
        <v>0</v>
      </c>
      <c r="AO241" s="31">
        <v>0</v>
      </c>
      <c r="AP241" s="32">
        <f t="shared" ref="AP241:AP304" si="2084">-1/($AN$8*$B241)</f>
        <v>-1.9300499999999998</v>
      </c>
      <c r="AR241" s="29">
        <f t="shared" ref="AR241" si="2085">AH241*AM241+AJ241*AM244-AI241*AN241-AK241*AN244</f>
        <v>-17.107162712711567</v>
      </c>
      <c r="AS241" s="33">
        <f t="shared" ref="AS241" si="2086">(AH241*AN241+AI241*AM241+AJ241*AN244+AK241*AM244)</f>
        <v>0</v>
      </c>
      <c r="AT241" s="31">
        <f t="shared" ref="AT241" si="2087">AH241*AO241+AJ241*AO244-AI241*AP241-AK241*AP244</f>
        <v>0</v>
      </c>
      <c r="AU241" s="32">
        <f t="shared" ref="AU241" si="2088">(AH241*AP241+AI241*AO241+AJ241*AP244+AK241*AO244)</f>
        <v>38.182466940402918</v>
      </c>
      <c r="AV241" s="8"/>
      <c r="AW241" s="29">
        <v>1</v>
      </c>
      <c r="AX241" s="33">
        <v>0</v>
      </c>
      <c r="AY241" s="31">
        <v>0</v>
      </c>
      <c r="AZ241" s="32">
        <v>0</v>
      </c>
      <c r="BB241" s="29">
        <f t="shared" ref="BB241" si="2089">AR241*AW241+AT241*AW244-AS241*AX241-AU241*AX244</f>
        <v>-364.55897417497891</v>
      </c>
      <c r="BC241" s="33">
        <f t="shared" ref="BC241" si="2090">(AR241*AX241+AS241*AW241+AT241*AX244+AU241*AW244)</f>
        <v>0</v>
      </c>
      <c r="BD241" s="31">
        <f t="shared" ref="BD241" si="2091">AR241*AY241+AT241*AY244-AS241*AZ241-AU241*AZ244</f>
        <v>0</v>
      </c>
      <c r="BE241" s="32">
        <f t="shared" ref="BE241" si="2092">(AR241*AZ241+AS241*AY241+AT241*AZ244+AU241*AY244)</f>
        <v>38.182466940402918</v>
      </c>
      <c r="BF241" s="8"/>
      <c r="BG241" s="29">
        <v>1</v>
      </c>
      <c r="BH241" s="30">
        <v>0</v>
      </c>
      <c r="BI241" s="31">
        <v>0</v>
      </c>
      <c r="BJ241" s="32">
        <f t="shared" ref="BJ241:BJ304" si="2093">-1/($BH$8*$B241)</f>
        <v>-0.67864999999999998</v>
      </c>
      <c r="BL241" s="29">
        <f t="shared" ref="BL241" si="2094">BB241*BG241+BD241*BG244-BC241*BH241-BE241*BH244</f>
        <v>-364.55897417497891</v>
      </c>
      <c r="BM241" s="33">
        <f t="shared" ref="BM241" si="2095">(BB241*BH241+BC241*BG241+BD241*BH244+BE241*BG244)</f>
        <v>0</v>
      </c>
      <c r="BN241" s="31">
        <f t="shared" ref="BN241" si="2096">BB241*BI241+BD241*BI244-BC241*BJ241-BE241*BJ244</f>
        <v>0</v>
      </c>
      <c r="BO241" s="32">
        <f t="shared" ref="BO241" si="2097">(BB241*BJ241+BC241*BI241+BD241*BJ244+BE241*BI244)</f>
        <v>285.59041476425239</v>
      </c>
      <c r="BP241" s="8"/>
      <c r="BQ241" s="34">
        <v>1</v>
      </c>
      <c r="BR241" s="35">
        <v>0</v>
      </c>
      <c r="BS241" s="11">
        <v>0</v>
      </c>
      <c r="BT241" s="36">
        <v>0</v>
      </c>
      <c r="BV241" s="29">
        <f t="shared" ref="BV241" si="2098">BL241*BQ241+BN241*BQ244-BM241*BR241-BO241*BR244</f>
        <v>-364.55897417497891</v>
      </c>
      <c r="BW241" s="33">
        <f t="shared" ref="BW241" si="2099">(BL241*BR241+BM241*BQ241+BN241*BR244+BO241*BQ244)</f>
        <v>285.59041476425239</v>
      </c>
      <c r="BX241" s="31">
        <f t="shared" ref="BX241" si="2100">BL241*BS241+BN241*BS244-BM241*BT241-BO241*BT244</f>
        <v>0</v>
      </c>
      <c r="BY241" s="32">
        <f t="shared" ref="BY241" si="2101">(BL241*BT241+BM241*BS241+BN241*BT244+BO241*BS244)</f>
        <v>285.59041476425239</v>
      </c>
      <c r="CA241" s="37">
        <f t="shared" ref="CA241" si="2102">20*LOG(((1+$BR$8)/$BR$8)/((BV241+BV244)^2+(BW241+BW244)^2)^0.5)</f>
        <v>-51.491653103201536</v>
      </c>
      <c r="CC241" s="134">
        <f t="shared" ref="CC241" si="2103">((BV241^2+BW241^2)^0.5)/((BV244^2+BW244^2)^0.5)</f>
        <v>0.78338949504613187</v>
      </c>
      <c r="CE241" s="60">
        <f t="shared" si="1929"/>
        <v>3.76</v>
      </c>
      <c r="CF241" s="61">
        <f t="shared" si="1930"/>
        <v>-6.9476230754191137E-3</v>
      </c>
      <c r="CG241" s="62">
        <f t="shared" si="1927"/>
        <v>50.70916692178195</v>
      </c>
      <c r="CH241" s="63">
        <f t="shared" si="1931"/>
        <v>-6.9476230754191137E-3</v>
      </c>
      <c r="CI241" s="11">
        <f t="shared" si="1966"/>
        <v>-13.845939874167344</v>
      </c>
      <c r="CJ241" s="62">
        <f t="shared" si="2069"/>
        <v>-0.24165723883738949</v>
      </c>
      <c r="CK241" s="138">
        <f t="shared" si="1928"/>
        <v>-25.929216147353991</v>
      </c>
      <c r="CM241" s="127">
        <v>0.59</v>
      </c>
    </row>
    <row r="242" spans="2:91" ht="18.600000000000001" customHeight="1" thickBot="1">
      <c r="D242" s="39"/>
      <c r="G242" s="40"/>
      <c r="I242" s="39"/>
      <c r="L242" s="40"/>
      <c r="N242" s="39"/>
      <c r="Q242" s="40"/>
      <c r="S242" s="39"/>
      <c r="V242" s="40"/>
      <c r="X242" s="39"/>
      <c r="AA242" s="40"/>
      <c r="AC242" s="39"/>
      <c r="AF242" s="40"/>
      <c r="AH242" s="39"/>
      <c r="AK242" s="40"/>
      <c r="AM242" s="39"/>
      <c r="AP242" s="40"/>
      <c r="AR242" s="39"/>
      <c r="AU242" s="40"/>
      <c r="AW242" s="39"/>
      <c r="AZ242" s="40"/>
      <c r="BB242" s="39"/>
      <c r="BE242" s="40"/>
      <c r="BG242" s="39"/>
      <c r="BJ242" s="40"/>
      <c r="BL242" s="39"/>
      <c r="BO242" s="40"/>
      <c r="BQ242" s="34"/>
      <c r="BR242" s="11"/>
      <c r="BS242" s="11"/>
      <c r="BT242" s="41"/>
      <c r="BV242" s="39"/>
      <c r="BY242" s="40"/>
      <c r="CC242" s="135"/>
      <c r="CE242" s="60">
        <f t="shared" si="1929"/>
        <v>3.78</v>
      </c>
      <c r="CF242" s="61">
        <f t="shared" si="1930"/>
        <v>-6.9435194140745806E-3</v>
      </c>
      <c r="CG242" s="62">
        <f t="shared" si="1927"/>
        <v>50.432248124298603</v>
      </c>
      <c r="CH242" s="63">
        <f t="shared" si="1931"/>
        <v>-6.9435194140745806E-3</v>
      </c>
      <c r="CI242" s="11">
        <f t="shared" si="1966"/>
        <v>-13.692884854766506</v>
      </c>
      <c r="CJ242" s="62">
        <f t="shared" si="2069"/>
        <v>-0.23898592481214109</v>
      </c>
      <c r="CK242" s="138">
        <f t="shared" si="1928"/>
        <v>-25.944677186134818</v>
      </c>
    </row>
    <row r="243" spans="2:91" ht="18.600000000000001" customHeight="1" thickBot="1">
      <c r="D243" s="258" t="s">
        <v>129</v>
      </c>
      <c r="E243" s="259"/>
      <c r="F243" s="260" t="s">
        <v>130</v>
      </c>
      <c r="G243" s="261"/>
      <c r="H243" s="229"/>
      <c r="I243" s="258" t="s">
        <v>131</v>
      </c>
      <c r="J243" s="259"/>
      <c r="K243" s="260" t="s">
        <v>132</v>
      </c>
      <c r="L243" s="261"/>
      <c r="N243" s="253" t="s">
        <v>133</v>
      </c>
      <c r="O243" s="254"/>
      <c r="P243" s="255" t="s">
        <v>134</v>
      </c>
      <c r="Q243" s="256"/>
      <c r="S243" s="258" t="s">
        <v>135</v>
      </c>
      <c r="T243" s="259"/>
      <c r="U243" s="260" t="s">
        <v>136</v>
      </c>
      <c r="V243" s="261"/>
      <c r="W243" s="8"/>
      <c r="X243" s="253" t="s">
        <v>137</v>
      </c>
      <c r="Y243" s="254"/>
      <c r="Z243" s="255" t="s">
        <v>138</v>
      </c>
      <c r="AA243" s="256"/>
      <c r="AB243" s="8"/>
      <c r="AC243" s="258" t="s">
        <v>139</v>
      </c>
      <c r="AD243" s="259"/>
      <c r="AE243" s="260" t="s">
        <v>140</v>
      </c>
      <c r="AF243" s="261"/>
      <c r="AG243" s="8"/>
      <c r="AH243" s="253" t="s">
        <v>141</v>
      </c>
      <c r="AI243" s="254"/>
      <c r="AJ243" s="255" t="s">
        <v>142</v>
      </c>
      <c r="AK243" s="256"/>
      <c r="AL243" s="8"/>
      <c r="AM243" s="258" t="s">
        <v>143</v>
      </c>
      <c r="AN243" s="259"/>
      <c r="AO243" s="260" t="s">
        <v>144</v>
      </c>
      <c r="AP243" s="261"/>
      <c r="AR243" s="253" t="s">
        <v>145</v>
      </c>
      <c r="AS243" s="254"/>
      <c r="AT243" s="255" t="s">
        <v>146</v>
      </c>
      <c r="AU243" s="256"/>
      <c r="AV243" s="4"/>
      <c r="AW243" s="258" t="s">
        <v>147</v>
      </c>
      <c r="AX243" s="259"/>
      <c r="AY243" s="260" t="s">
        <v>148</v>
      </c>
      <c r="AZ243" s="261"/>
      <c r="BA243" s="8"/>
      <c r="BB243" s="253" t="s">
        <v>149</v>
      </c>
      <c r="BC243" s="254"/>
      <c r="BD243" s="255" t="s">
        <v>150</v>
      </c>
      <c r="BE243" s="256"/>
      <c r="BF243" s="4"/>
      <c r="BG243" s="258" t="s">
        <v>151</v>
      </c>
      <c r="BH243" s="259"/>
      <c r="BI243" s="260" t="s">
        <v>152</v>
      </c>
      <c r="BJ243" s="261"/>
      <c r="BK243" s="4"/>
      <c r="BL243" s="253" t="s">
        <v>153</v>
      </c>
      <c r="BM243" s="254"/>
      <c r="BN243" s="255" t="s">
        <v>154</v>
      </c>
      <c r="BO243" s="256"/>
      <c r="BP243" s="4"/>
      <c r="BQ243" s="258" t="s">
        <v>155</v>
      </c>
      <c r="BR243" s="259"/>
      <c r="BS243" s="260" t="s">
        <v>156</v>
      </c>
      <c r="BT243" s="261"/>
      <c r="BU243" s="8"/>
      <c r="BV243" s="253" t="s">
        <v>157</v>
      </c>
      <c r="BW243" s="254"/>
      <c r="BX243" s="255" t="s">
        <v>158</v>
      </c>
      <c r="BY243" s="256"/>
      <c r="CA243" s="46" t="s">
        <v>16</v>
      </c>
      <c r="CC243" s="136" t="s">
        <v>71</v>
      </c>
      <c r="CE243" s="60">
        <f t="shared" si="1929"/>
        <v>3.8</v>
      </c>
      <c r="CF243" s="61">
        <f t="shared" si="1930"/>
        <v>-6.9384846870709296E-3</v>
      </c>
      <c r="CG243" s="62">
        <f t="shared" si="1927"/>
        <v>50.158390427203273</v>
      </c>
      <c r="CH243" s="63">
        <f t="shared" si="1931"/>
        <v>-6.9384846870709296E-3</v>
      </c>
      <c r="CI243" s="11">
        <f t="shared" si="1966"/>
        <v>-13.542398767403784</v>
      </c>
      <c r="CJ243" s="62">
        <f t="shared" si="2069"/>
        <v>-0.23635944710921777</v>
      </c>
      <c r="CK243" s="138">
        <f t="shared" si="1928"/>
        <v>-25.960639860637396</v>
      </c>
    </row>
    <row r="244" spans="2:91" ht="18.600000000000001" customHeight="1" thickTop="1" thickBot="1">
      <c r="D244" s="29">
        <v>0</v>
      </c>
      <c r="E244" s="33">
        <v>0</v>
      </c>
      <c r="F244" s="31">
        <v>1</v>
      </c>
      <c r="G244" s="32">
        <v>0</v>
      </c>
      <c r="I244" s="29">
        <v>0</v>
      </c>
      <c r="J244" s="33">
        <f t="shared" ref="J244" si="2104">IF(0=(1-$J$8*$K$8*$B241^2),10^14,$B241*$J$8/(1-$J$8*$K$8*$B241^2))</f>
        <v>-3.581423912931736</v>
      </c>
      <c r="K244" s="31">
        <v>1</v>
      </c>
      <c r="L244" s="32">
        <v>0</v>
      </c>
      <c r="N244" s="29">
        <f t="shared" ref="N244" si="2105">D244*I241+F244*I244-E244*J241-G244*J244</f>
        <v>0</v>
      </c>
      <c r="O244" s="33">
        <f t="shared" ref="O244" si="2106">(D244*J241+E244*I241+F244*J244+G244*I244)</f>
        <v>-3.581423912931736</v>
      </c>
      <c r="P244" s="31">
        <f t="shared" ref="P244" si="2107">D244*K241+F244*K244-E244*L241-G244*L244</f>
        <v>1</v>
      </c>
      <c r="Q244" s="32">
        <f t="shared" ref="Q244" si="2108">(D244*L241+E244*K241+F244*L244+G244*K244)</f>
        <v>0</v>
      </c>
      <c r="S244" s="29">
        <v>0</v>
      </c>
      <c r="T244" s="33">
        <v>0</v>
      </c>
      <c r="U244" s="31">
        <v>1</v>
      </c>
      <c r="V244" s="32">
        <v>0</v>
      </c>
      <c r="X244" s="29">
        <f t="shared" ref="X244" si="2109">N244*S241+P244*S244-O244*T241-Q244*T244</f>
        <v>0</v>
      </c>
      <c r="Y244" s="33">
        <f t="shared" ref="Y244" si="2110">(N244*T241+O244*S241+P244*T244+Q244*S244)</f>
        <v>-3.581423912931736</v>
      </c>
      <c r="Z244" s="31">
        <f t="shared" ref="Z244" si="2111">N244*U241+P244*U244-O244*V241-Q244*V244</f>
        <v>-6.6437733669716552</v>
      </c>
      <c r="AA244" s="32">
        <f t="shared" ref="AA244" si="2112">(N244*V241+O244*U241+P244*V244+Q244*U244)</f>
        <v>0</v>
      </c>
      <c r="AB244" s="8"/>
      <c r="AC244" s="29">
        <v>0</v>
      </c>
      <c r="AD244" s="33">
        <f t="shared" ref="AD244" si="2113">IF(0=(1-$AD$8*$AE$8*$B241^2),10^14,$B241*$AD$8/(1-$AD$8*$AE$8*$B241^2))</f>
        <v>2.7440607949362552</v>
      </c>
      <c r="AE244" s="31">
        <v>1</v>
      </c>
      <c r="AF244" s="32">
        <v>0</v>
      </c>
      <c r="AH244" s="29">
        <f t="shared" ref="AH244" si="2114">X244*AC241+Z244*AC244-Y244*AD241-AA244*AD244</f>
        <v>0</v>
      </c>
      <c r="AI244" s="33">
        <f t="shared" ref="AI244" si="2115">(X244*AD241+Y244*AC241+Z244*AD244+AA244*AC244)</f>
        <v>-21.812341939680298</v>
      </c>
      <c r="AJ244" s="31">
        <f t="shared" ref="AJ244" si="2116">X244*AE241+Z244*AE244-Y244*AF241-AA244*AF244</f>
        <v>-6.6437733669716552</v>
      </c>
      <c r="AK244" s="32">
        <f t="shared" ref="AK244" si="2117">(X244*AF241+Y244*AE241+Z244*AF244+AA244*AE244)</f>
        <v>0</v>
      </c>
      <c r="AL244" s="8"/>
      <c r="AM244" s="29">
        <v>0</v>
      </c>
      <c r="AN244" s="33">
        <v>0</v>
      </c>
      <c r="AO244" s="31">
        <v>1</v>
      </c>
      <c r="AP244" s="32">
        <v>0</v>
      </c>
      <c r="AR244" s="29">
        <f t="shared" ref="AR244" si="2118">AH244*AM241+AJ244*AM244-AI244*AN241-AK244*AN244</f>
        <v>0</v>
      </c>
      <c r="AS244" s="33">
        <f t="shared" ref="AS244" si="2119">(AH244*AN241+AI244*AM241+AJ244*AN244+AK244*AM244)</f>
        <v>-21.812341939680298</v>
      </c>
      <c r="AT244" s="31">
        <f t="shared" ref="AT244" si="2120">AH244*AO241+AJ244*AO244-AI244*AP241-AK244*AP244</f>
        <v>-48.742683927651612</v>
      </c>
      <c r="AU244" s="32">
        <f t="shared" ref="AU244" si="2121">(AH244*AP241+AI244*AO241+AJ244*AP244+AK244*AO244)</f>
        <v>0</v>
      </c>
      <c r="AV244" s="8"/>
      <c r="AW244" s="29">
        <v>0</v>
      </c>
      <c r="AX244" s="33">
        <f t="shared" ref="AX244" si="2122">IF(0=(1-$AX$8*$AY$8*$B241^2),10^14,$B241*$AX$8/(1-$AX$8*$AY$8*$B241^2))</f>
        <v>9.0997737784881032</v>
      </c>
      <c r="AY244" s="31">
        <v>1</v>
      </c>
      <c r="AZ244" s="32">
        <v>0</v>
      </c>
      <c r="BB244" s="29">
        <f t="shared" ref="BB244" si="2123">AR244*AW241+AT244*AW244-AS244*AX241-AU244*AX244</f>
        <v>0</v>
      </c>
      <c r="BC244" s="33">
        <f t="shared" ref="BC244" si="2124">(AR244*AX241+AS244*AW241+AT244*AX244+AU244*AW244)</f>
        <v>-465.35973903765796</v>
      </c>
      <c r="BD244" s="31">
        <f t="shared" ref="BD244" si="2125">AR244*AY241+AT244*AY244-AS244*AZ241-AU244*AZ244</f>
        <v>-48.742683927651612</v>
      </c>
      <c r="BE244" s="32">
        <f t="shared" ref="BE244" si="2126">(AR244*AZ241+AS244*AY241+AT244*AZ244+AU244*AY244)</f>
        <v>0</v>
      </c>
      <c r="BF244" s="8"/>
      <c r="BG244" s="29">
        <v>0</v>
      </c>
      <c r="BH244" s="33">
        <v>0</v>
      </c>
      <c r="BI244" s="31">
        <v>1</v>
      </c>
      <c r="BJ244" s="32">
        <v>0</v>
      </c>
      <c r="BL244" s="29">
        <f t="shared" ref="BL244" si="2127">BB244*BG241+BD244*BG244-BC244*BH241-BE244*BH244</f>
        <v>0</v>
      </c>
      <c r="BM244" s="33">
        <f t="shared" ref="BM244" si="2128">(BB244*BH241+BC244*BG241+BD244*BH244+BE244*BG244)</f>
        <v>-465.35973903765796</v>
      </c>
      <c r="BN244" s="31">
        <f t="shared" ref="BN244" si="2129">BB244*BI241+BD244*BI244-BC244*BJ241-BE244*BJ244</f>
        <v>-364.55907082555819</v>
      </c>
      <c r="BO244" s="32">
        <f t="shared" ref="BO244" si="2130">(BB244*BJ241+BC244*BI241+BD244*BJ244+BE244*BI244)</f>
        <v>0</v>
      </c>
      <c r="BP244" s="8"/>
      <c r="BQ244" s="19">
        <f t="shared" ref="BQ244:BQ307" si="2131">1/$BR$8</f>
        <v>1</v>
      </c>
      <c r="BR244" s="47">
        <v>0</v>
      </c>
      <c r="BS244" s="48">
        <v>1</v>
      </c>
      <c r="BT244" s="49">
        <v>0</v>
      </c>
      <c r="BV244" s="29">
        <f t="shared" ref="BV244" si="2132">BL244*BQ241+BN244*BQ244-BM244*BR241-BO244*BR244</f>
        <v>-364.55907082555819</v>
      </c>
      <c r="BW244" s="33">
        <f t="shared" ref="BW244" si="2133">(BL244*BR241+BM244*BQ241+BN244*BR244+BO244*BQ244)</f>
        <v>-465.35973903765796</v>
      </c>
      <c r="BX244" s="31">
        <f t="shared" ref="BX244" si="2134">BL244*BS241+BN244*BS244-BM244*BT241-BO244*BT244</f>
        <v>-364.55907082555819</v>
      </c>
      <c r="BY244" s="32">
        <f t="shared" ref="BY244" si="2135">(BL244*BT241+BM244*BS241+BN244*BT244+BO244*BS244)</f>
        <v>0</v>
      </c>
      <c r="CA244" s="50">
        <f t="shared" ref="CA244" si="2136">(180/PI())*ATAN(-1*(BW241+BW244)/(BV241+BV244))</f>
        <v>-13.850440628970855</v>
      </c>
      <c r="CC244" s="137">
        <f t="shared" ref="CC244" si="2137">20*LOG(((1-(10^(CA241/20)^2)*(1-((1-CC241)/(1+CC241))^2))^0.5))</f>
        <v>-3.0350499649946105E-5</v>
      </c>
      <c r="CE244" s="60">
        <f t="shared" si="1929"/>
        <v>3.82</v>
      </c>
      <c r="CF244" s="61">
        <f t="shared" si="1930"/>
        <v>-6.9325518820781409E-3</v>
      </c>
      <c r="CG244" s="62">
        <f t="shared" si="1927"/>
        <v>49.887542451855197</v>
      </c>
      <c r="CH244" s="63">
        <f t="shared" si="1931"/>
        <v>-6.9325518820781409E-3</v>
      </c>
      <c r="CI244" s="11">
        <f t="shared" si="1966"/>
        <v>-13.394423472213633</v>
      </c>
      <c r="CJ244" s="62">
        <f t="shared" si="2069"/>
        <v>-0.23377679099653911</v>
      </c>
      <c r="CK244" s="138">
        <f t="shared" si="1928"/>
        <v>-25.977084462784241</v>
      </c>
    </row>
    <row r="245" spans="2:91" ht="18.600000000000001" customHeight="1">
      <c r="CC245" s="42"/>
      <c r="CE245" s="60">
        <f t="shared" si="1929"/>
        <v>3.84</v>
      </c>
      <c r="CF245" s="61">
        <f t="shared" si="1930"/>
        <v>-6.9257530900238909E-3</v>
      </c>
      <c r="CG245" s="62">
        <f t="shared" si="1927"/>
        <v>49.619653982410924</v>
      </c>
      <c r="CH245" s="63">
        <f t="shared" si="1931"/>
        <v>-6.9257530900238909E-3</v>
      </c>
      <c r="CI245" s="11">
        <f t="shared" si="1966"/>
        <v>-13.248902489355162</v>
      </c>
      <c r="CJ245" s="62">
        <f t="shared" si="2069"/>
        <v>-0.23123697071492053</v>
      </c>
      <c r="CK245" s="138">
        <f t="shared" si="1928"/>
        <v>-25.993992053218964</v>
      </c>
    </row>
    <row r="246" spans="2:91" ht="18.600000000000001" customHeight="1" thickBot="1">
      <c r="E246" s="22" t="s">
        <v>4</v>
      </c>
      <c r="J246" s="22" t="s">
        <v>5</v>
      </c>
      <c r="O246" s="22" t="s">
        <v>6</v>
      </c>
      <c r="T246" s="22" t="s">
        <v>7</v>
      </c>
      <c r="Y246" s="22" t="s">
        <v>8</v>
      </c>
      <c r="AD246" s="22" t="s">
        <v>65</v>
      </c>
      <c r="AI246" s="22" t="s">
        <v>9</v>
      </c>
      <c r="AN246" s="22" t="s">
        <v>66</v>
      </c>
      <c r="AS246" s="22" t="s">
        <v>51</v>
      </c>
      <c r="AX246" s="22" t="s">
        <v>67</v>
      </c>
      <c r="BC246" s="22" t="s">
        <v>52</v>
      </c>
      <c r="BH246" s="22" t="s">
        <v>68</v>
      </c>
      <c r="BM246" s="22" t="s">
        <v>63</v>
      </c>
      <c r="BQ246" s="23" t="s">
        <v>69</v>
      </c>
      <c r="BR246" s="23"/>
      <c r="BS246" s="24"/>
      <c r="BT246" s="24"/>
      <c r="BU246" s="24"/>
      <c r="BW246" s="22" t="s">
        <v>64</v>
      </c>
      <c r="CE246" s="60">
        <f t="shared" si="1929"/>
        <v>3.86</v>
      </c>
      <c r="CF246" s="61">
        <f t="shared" si="1930"/>
        <v>-6.9181195215825848E-3</v>
      </c>
      <c r="CG246" s="62">
        <f t="shared" si="1927"/>
        <v>49.35467593262382</v>
      </c>
      <c r="CH246" s="63">
        <f t="shared" si="1931"/>
        <v>-6.9181195215825848E-3</v>
      </c>
      <c r="CI246" s="11">
        <f t="shared" si="1966"/>
        <v>-13.105780941759436</v>
      </c>
      <c r="CJ246" s="62">
        <f t="shared" si="2069"/>
        <v>-0.22873902847882535</v>
      </c>
      <c r="CK246" s="138">
        <f t="shared" si="1928"/>
        <v>-26.011344426806428</v>
      </c>
    </row>
    <row r="247" spans="2:91" ht="18.600000000000001" customHeight="1" thickBot="1">
      <c r="D247" s="249" t="s">
        <v>103</v>
      </c>
      <c r="E247" s="250"/>
      <c r="F247" s="251" t="s">
        <v>104</v>
      </c>
      <c r="G247" s="252"/>
      <c r="H247" s="229"/>
      <c r="I247" s="253" t="s">
        <v>11</v>
      </c>
      <c r="J247" s="254"/>
      <c r="K247" s="255" t="s">
        <v>12</v>
      </c>
      <c r="L247" s="256"/>
      <c r="M247" s="24"/>
      <c r="N247" s="253" t="s">
        <v>105</v>
      </c>
      <c r="O247" s="254"/>
      <c r="P247" s="255" t="s">
        <v>106</v>
      </c>
      <c r="Q247" s="256"/>
      <c r="R247" s="24"/>
      <c r="S247" s="249" t="s">
        <v>107</v>
      </c>
      <c r="T247" s="250"/>
      <c r="U247" s="251" t="s">
        <v>108</v>
      </c>
      <c r="V247" s="252"/>
      <c r="W247" s="8"/>
      <c r="X247" s="253" t="s">
        <v>109</v>
      </c>
      <c r="Y247" s="254"/>
      <c r="Z247" s="255" t="s">
        <v>110</v>
      </c>
      <c r="AA247" s="256"/>
      <c r="AB247" s="8"/>
      <c r="AC247" s="253" t="s">
        <v>111</v>
      </c>
      <c r="AD247" s="254"/>
      <c r="AE247" s="255" t="s">
        <v>14</v>
      </c>
      <c r="AF247" s="256"/>
      <c r="AG247" s="8"/>
      <c r="AH247" s="253" t="s">
        <v>112</v>
      </c>
      <c r="AI247" s="254"/>
      <c r="AJ247" s="255" t="s">
        <v>113</v>
      </c>
      <c r="AK247" s="256"/>
      <c r="AL247" s="8"/>
      <c r="AM247" s="249" t="s">
        <v>114</v>
      </c>
      <c r="AN247" s="250"/>
      <c r="AO247" s="251" t="s">
        <v>115</v>
      </c>
      <c r="AP247" s="252"/>
      <c r="AQ247" s="24"/>
      <c r="AR247" s="253" t="s">
        <v>116</v>
      </c>
      <c r="AS247" s="254"/>
      <c r="AT247" s="255" t="s">
        <v>13</v>
      </c>
      <c r="AU247" s="256"/>
      <c r="AV247" s="4"/>
      <c r="AW247" s="253" t="s">
        <v>117</v>
      </c>
      <c r="AX247" s="254"/>
      <c r="AY247" s="255" t="s">
        <v>118</v>
      </c>
      <c r="AZ247" s="256"/>
      <c r="BA247" s="8"/>
      <c r="BB247" s="253" t="s">
        <v>119</v>
      </c>
      <c r="BC247" s="254"/>
      <c r="BD247" s="255" t="s">
        <v>120</v>
      </c>
      <c r="BE247" s="256"/>
      <c r="BF247" s="4"/>
      <c r="BG247" s="249" t="s">
        <v>121</v>
      </c>
      <c r="BH247" s="250"/>
      <c r="BI247" s="251" t="s">
        <v>122</v>
      </c>
      <c r="BJ247" s="252"/>
      <c r="BK247" s="4"/>
      <c r="BL247" s="253" t="s">
        <v>123</v>
      </c>
      <c r="BM247" s="254"/>
      <c r="BN247" s="255" t="s">
        <v>124</v>
      </c>
      <c r="BO247" s="256"/>
      <c r="BP247" s="4"/>
      <c r="BQ247" s="253" t="s">
        <v>125</v>
      </c>
      <c r="BR247" s="254"/>
      <c r="BS247" s="255" t="s">
        <v>126</v>
      </c>
      <c r="BT247" s="256"/>
      <c r="BU247" s="8"/>
      <c r="BV247" s="253" t="s">
        <v>127</v>
      </c>
      <c r="BW247" s="254"/>
      <c r="BX247" s="255" t="s">
        <v>128</v>
      </c>
      <c r="BY247" s="256"/>
      <c r="CA247" s="27" t="s">
        <v>15</v>
      </c>
      <c r="CC247" s="133" t="s">
        <v>70</v>
      </c>
      <c r="CE247" s="60">
        <f t="shared" si="1929"/>
        <v>3.88</v>
      </c>
      <c r="CF247" s="61">
        <f t="shared" si="1930"/>
        <v>-6.9096815239341322E-3</v>
      </c>
      <c r="CG247" s="62">
        <f t="shared" si="1927"/>
        <v>49.092560313788631</v>
      </c>
      <c r="CH247" s="63">
        <f t="shared" si="1931"/>
        <v>-6.9096815239341322E-3</v>
      </c>
      <c r="CI247" s="11">
        <f t="shared" si="1966"/>
        <v>-12.965005500202043</v>
      </c>
      <c r="CJ247" s="62">
        <f t="shared" si="2069"/>
        <v>-0.22628203351770002</v>
      </c>
      <c r="CK247" s="138">
        <f t="shared" si="1928"/>
        <v>-26.029124079966266</v>
      </c>
    </row>
    <row r="248" spans="2:91" ht="18.600000000000001" customHeight="1" thickTop="1" thickBot="1">
      <c r="B248" s="127">
        <v>0.61</v>
      </c>
      <c r="D248" s="29">
        <v>1</v>
      </c>
      <c r="E248" s="30">
        <v>0</v>
      </c>
      <c r="F248" s="31">
        <v>0</v>
      </c>
      <c r="G248" s="32">
        <f t="shared" ref="G248:G311" si="2138">-1/($E$8*$B248)</f>
        <v>-1.0806229508196723</v>
      </c>
      <c r="I248" s="29">
        <v>1</v>
      </c>
      <c r="J248" s="33">
        <v>0</v>
      </c>
      <c r="K248" s="31">
        <v>0</v>
      </c>
      <c r="L248" s="32">
        <v>0</v>
      </c>
      <c r="N248" s="29">
        <f t="shared" ref="N248" si="2139">D248*I248+F248*I251-E248*J248-G248*J251</f>
        <v>-2.7165215615900129</v>
      </c>
      <c r="O248" s="33">
        <f t="shared" ref="O248" si="2140">(D248*J248+E248*I248+F248*J251+G248*I251)</f>
        <v>0</v>
      </c>
      <c r="P248" s="31">
        <f t="shared" ref="P248" si="2141">D248*K248+F248*K251-E248*L248-G248*L251</f>
        <v>0</v>
      </c>
      <c r="Q248" s="32">
        <f t="shared" ref="Q248" si="2142">(D248*L248+E248*K248+F248*L251+G248*K251)</f>
        <v>-1.0806229508196723</v>
      </c>
      <c r="S248" s="29">
        <v>1</v>
      </c>
      <c r="T248" s="30">
        <v>0</v>
      </c>
      <c r="U248" s="31">
        <v>0</v>
      </c>
      <c r="V248" s="32">
        <f t="shared" ref="V248:V311" si="2143">-1/($T$8*$B248)</f>
        <v>-2.0992950819672132</v>
      </c>
      <c r="X248" s="29">
        <f t="shared" ref="X248" si="2144">N248*S248+P248*S251-O248*T248-Q248*T251</f>
        <v>-2.7165215615900129</v>
      </c>
      <c r="Y248" s="33">
        <f t="shared" ref="Y248" si="2145">(N248*T248+O248*S248+P248*T251+Q248*S251)</f>
        <v>0</v>
      </c>
      <c r="Z248" s="31">
        <f t="shared" ref="Z248" si="2146">N248*U248+P248*U251-O248*V248-Q248*V251</f>
        <v>0</v>
      </c>
      <c r="AA248" s="32">
        <f t="shared" ref="AA248" si="2147">(N248*V248+O248*U248+P248*V251+Q248*U251)</f>
        <v>4.6221574034841364</v>
      </c>
      <c r="AB248" s="8"/>
      <c r="AC248" s="29">
        <v>1</v>
      </c>
      <c r="AD248" s="33">
        <v>0</v>
      </c>
      <c r="AE248" s="31">
        <v>0</v>
      </c>
      <c r="AF248" s="32">
        <v>0</v>
      </c>
      <c r="AH248" s="29">
        <f t="shared" ref="AH248" si="2148">X248*AC248+Z248*AC251-Y248*AD248-AA248*AD251</f>
        <v>-16.407003716881174</v>
      </c>
      <c r="AI248" s="33">
        <f t="shared" ref="AI248" si="2149">(X248*AD248+Y248*AC248+Z248*AD251+AA248*AC251)</f>
        <v>0</v>
      </c>
      <c r="AJ248" s="31">
        <f t="shared" ref="AJ248" si="2150">X248*AE248+Z248*AE251-Y248*AF248-AA248*AF251</f>
        <v>0</v>
      </c>
      <c r="AK248" s="32">
        <f t="shared" ref="AK248" si="2151">(X248*AF248+Y248*AE248+Z248*AF251+AA248*AE251)</f>
        <v>4.6221574034841364</v>
      </c>
      <c r="AL248" s="8"/>
      <c r="AM248" s="29">
        <v>1</v>
      </c>
      <c r="AN248" s="30">
        <v>0</v>
      </c>
      <c r="AO248" s="31">
        <v>0</v>
      </c>
      <c r="AP248" s="32">
        <f t="shared" ref="AP248:AP311" si="2152">-1/($AN$8*$B248)</f>
        <v>-1.8984098360655737</v>
      </c>
      <c r="AR248" s="29">
        <f t="shared" ref="AR248" si="2153">AH248*AM248+AJ248*AM251-AI248*AN248-AK248*AN251</f>
        <v>-16.407003716881174</v>
      </c>
      <c r="AS248" s="33">
        <f t="shared" ref="AS248" si="2154">(AH248*AN248+AI248*AM248+AJ248*AN251+AK248*AM251)</f>
        <v>0</v>
      </c>
      <c r="AT248" s="31">
        <f t="shared" ref="AT248" si="2155">AH248*AO248+AJ248*AO251-AI248*AP248-AK248*AP251</f>
        <v>0</v>
      </c>
      <c r="AU248" s="32">
        <f t="shared" ref="AU248" si="2156">(AH248*AP248+AI248*AO248+AJ248*AP251+AK248*AO251)</f>
        <v>35.769374639975787</v>
      </c>
      <c r="AV248" s="8"/>
      <c r="AW248" s="29">
        <v>1</v>
      </c>
      <c r="AX248" s="33">
        <v>0</v>
      </c>
      <c r="AY248" s="31">
        <v>0</v>
      </c>
      <c r="AZ248" s="32">
        <v>0</v>
      </c>
      <c r="BB248" s="29">
        <f t="shared" ref="BB248" si="2157">AR248*AW248+AT248*AW251-AS248*AX248-AU248*AX251</f>
        <v>-436.11733044112503</v>
      </c>
      <c r="BC248" s="33">
        <f t="shared" ref="BC248" si="2158">(AR248*AX248+AS248*AW248+AT248*AX251+AU248*AW251)</f>
        <v>0</v>
      </c>
      <c r="BD248" s="31">
        <f t="shared" ref="BD248" si="2159">AR248*AY248+AT248*AY251-AS248*AZ248-AU248*AZ251</f>
        <v>0</v>
      </c>
      <c r="BE248" s="32">
        <f t="shared" ref="BE248" si="2160">(AR248*AZ248+AS248*AY248+AT248*AZ251+AU248*AY251)</f>
        <v>35.769374639975787</v>
      </c>
      <c r="BF248" s="8"/>
      <c r="BG248" s="29">
        <v>1</v>
      </c>
      <c r="BH248" s="30">
        <v>0</v>
      </c>
      <c r="BI248" s="31">
        <v>0</v>
      </c>
      <c r="BJ248" s="32">
        <f t="shared" ref="BJ248:BJ311" si="2161">-1/($BH$8*$B248)</f>
        <v>-0.66752459016393439</v>
      </c>
      <c r="BL248" s="29">
        <f t="shared" ref="BL248" si="2162">BB248*BG248+BD248*BG251-BC248*BH248-BE248*BH251</f>
        <v>-436.11733044112503</v>
      </c>
      <c r="BM248" s="33">
        <f t="shared" ref="BM248" si="2163">(BB248*BH248+BC248*BG248+BD248*BH251+BE248*BG251)</f>
        <v>0</v>
      </c>
      <c r="BN248" s="31">
        <f t="shared" ref="BN248" si="2164">BB248*BI248+BD248*BI251-BC248*BJ248-BE248*BJ251</f>
        <v>0</v>
      </c>
      <c r="BO248" s="32">
        <f t="shared" ref="BO248" si="2165">(BB248*BJ248+BC248*BI248+BD248*BJ251+BE248*BI251)</f>
        <v>326.88841690607694</v>
      </c>
      <c r="BP248" s="8"/>
      <c r="BQ248" s="34">
        <v>1</v>
      </c>
      <c r="BR248" s="35">
        <v>0</v>
      </c>
      <c r="BS248" s="11">
        <v>0</v>
      </c>
      <c r="BT248" s="36">
        <v>0</v>
      </c>
      <c r="BV248" s="29">
        <f t="shared" ref="BV248" si="2166">BL248*BQ248+BN248*BQ251-BM248*BR248-BO248*BR251</f>
        <v>-436.11733044112503</v>
      </c>
      <c r="BW248" s="33">
        <f t="shared" ref="BW248" si="2167">(BL248*BR248+BM248*BQ248+BN248*BR251+BO248*BQ251)</f>
        <v>326.88841690607694</v>
      </c>
      <c r="BX248" s="31">
        <f t="shared" ref="BX248" si="2168">BL248*BS248+BN248*BS251-BM248*BT248-BO248*BT251</f>
        <v>0</v>
      </c>
      <c r="BY248" s="32">
        <f t="shared" ref="BY248" si="2169">(BL248*BT248+BM248*BS248+BN248*BT251+BO248*BS251)</f>
        <v>326.88841690607694</v>
      </c>
      <c r="CA248" s="37">
        <f t="shared" ref="CA248" si="2170">20*LOG(((1+$BR$8)/$BR$8)/((BV248+BV251)^2+(BW248+BW251)^2)^0.5)</f>
        <v>-53.148122335362665</v>
      </c>
      <c r="CC248" s="134">
        <f t="shared" ref="CC248" si="2171">((BV248^2+BW248^2)^0.5)/((BV251^2+BW251^2)^0.5)</f>
        <v>0.74954457123555285</v>
      </c>
      <c r="CE248" s="60">
        <f t="shared" si="1929"/>
        <v>3.9</v>
      </c>
      <c r="CF248" s="61">
        <f t="shared" si="1930"/>
        <v>-6.9004685978193234E-3</v>
      </c>
      <c r="CG248" s="62">
        <f t="shared" si="1927"/>
        <v>48.83326020378459</v>
      </c>
      <c r="CH248" s="63">
        <f t="shared" si="1931"/>
        <v>-6.9004685978193234E-3</v>
      </c>
      <c r="CI248" s="11">
        <f t="shared" si="1966"/>
        <v>-12.826524330559497</v>
      </c>
      <c r="CJ248" s="62">
        <f t="shared" si="2069"/>
        <v>-0.22386508115542475</v>
      </c>
      <c r="CK248" s="138">
        <f t="shared" si="1928"/>
        <v>-26.047314179686808</v>
      </c>
      <c r="CM248" s="127">
        <v>0.6</v>
      </c>
    </row>
    <row r="249" spans="2:91" ht="18.600000000000001" customHeight="1" thickBot="1">
      <c r="D249" s="39"/>
      <c r="G249" s="40"/>
      <c r="I249" s="39"/>
      <c r="L249" s="40"/>
      <c r="N249" s="39"/>
      <c r="Q249" s="40"/>
      <c r="S249" s="39"/>
      <c r="V249" s="40"/>
      <c r="X249" s="39"/>
      <c r="AA249" s="40"/>
      <c r="AC249" s="39"/>
      <c r="AF249" s="40"/>
      <c r="AH249" s="39"/>
      <c r="AK249" s="40"/>
      <c r="AM249" s="39"/>
      <c r="AP249" s="40"/>
      <c r="AR249" s="39"/>
      <c r="AU249" s="40"/>
      <c r="AW249" s="39"/>
      <c r="AZ249" s="40"/>
      <c r="BB249" s="39"/>
      <c r="BE249" s="40"/>
      <c r="BG249" s="39"/>
      <c r="BJ249" s="40"/>
      <c r="BL249" s="39"/>
      <c r="BO249" s="40"/>
      <c r="BQ249" s="34"/>
      <c r="BR249" s="11"/>
      <c r="BS249" s="11"/>
      <c r="BT249" s="41"/>
      <c r="BV249" s="39"/>
      <c r="BY249" s="40"/>
      <c r="CC249" s="135"/>
      <c r="CE249" s="60">
        <f t="shared" si="1929"/>
        <v>3.92</v>
      </c>
      <c r="CF249" s="61">
        <f t="shared" si="1930"/>
        <v>-6.8905094147662035E-3</v>
      </c>
      <c r="CG249" s="62">
        <f t="shared" si="1927"/>
        <v>48.5767297171734</v>
      </c>
      <c r="CH249" s="63">
        <f t="shared" si="1931"/>
        <v>-6.8905094147662035E-3</v>
      </c>
      <c r="CI249" s="11">
        <f t="shared" si="1966"/>
        <v>-12.690287043196225</v>
      </c>
      <c r="CJ249" s="62">
        <f t="shared" si="2069"/>
        <v>-0.22148729192694996</v>
      </c>
      <c r="CK249" s="138">
        <f t="shared" si="1928"/>
        <v>-26.065898534140395</v>
      </c>
    </row>
    <row r="250" spans="2:91" ht="18.600000000000001" customHeight="1" thickBot="1">
      <c r="D250" s="258" t="s">
        <v>129</v>
      </c>
      <c r="E250" s="259"/>
      <c r="F250" s="260" t="s">
        <v>130</v>
      </c>
      <c r="G250" s="261"/>
      <c r="H250" s="229"/>
      <c r="I250" s="258" t="s">
        <v>131</v>
      </c>
      <c r="J250" s="259"/>
      <c r="K250" s="260" t="s">
        <v>132</v>
      </c>
      <c r="L250" s="261"/>
      <c r="N250" s="253" t="s">
        <v>133</v>
      </c>
      <c r="O250" s="254"/>
      <c r="P250" s="255" t="s">
        <v>134</v>
      </c>
      <c r="Q250" s="256"/>
      <c r="S250" s="258" t="s">
        <v>135</v>
      </c>
      <c r="T250" s="259"/>
      <c r="U250" s="260" t="s">
        <v>136</v>
      </c>
      <c r="V250" s="261"/>
      <c r="W250" s="8"/>
      <c r="X250" s="253" t="s">
        <v>137</v>
      </c>
      <c r="Y250" s="254"/>
      <c r="Z250" s="255" t="s">
        <v>138</v>
      </c>
      <c r="AA250" s="256"/>
      <c r="AB250" s="8"/>
      <c r="AC250" s="258" t="s">
        <v>139</v>
      </c>
      <c r="AD250" s="259"/>
      <c r="AE250" s="260" t="s">
        <v>140</v>
      </c>
      <c r="AF250" s="261"/>
      <c r="AG250" s="8"/>
      <c r="AH250" s="253" t="s">
        <v>141</v>
      </c>
      <c r="AI250" s="254"/>
      <c r="AJ250" s="255" t="s">
        <v>142</v>
      </c>
      <c r="AK250" s="256"/>
      <c r="AL250" s="8"/>
      <c r="AM250" s="258" t="s">
        <v>143</v>
      </c>
      <c r="AN250" s="259"/>
      <c r="AO250" s="260" t="s">
        <v>144</v>
      </c>
      <c r="AP250" s="261"/>
      <c r="AR250" s="253" t="s">
        <v>145</v>
      </c>
      <c r="AS250" s="254"/>
      <c r="AT250" s="255" t="s">
        <v>146</v>
      </c>
      <c r="AU250" s="256"/>
      <c r="AV250" s="4"/>
      <c r="AW250" s="258" t="s">
        <v>147</v>
      </c>
      <c r="AX250" s="259"/>
      <c r="AY250" s="260" t="s">
        <v>148</v>
      </c>
      <c r="AZ250" s="261"/>
      <c r="BA250" s="8"/>
      <c r="BB250" s="253" t="s">
        <v>149</v>
      </c>
      <c r="BC250" s="254"/>
      <c r="BD250" s="255" t="s">
        <v>150</v>
      </c>
      <c r="BE250" s="256"/>
      <c r="BF250" s="4"/>
      <c r="BG250" s="258" t="s">
        <v>151</v>
      </c>
      <c r="BH250" s="259"/>
      <c r="BI250" s="260" t="s">
        <v>152</v>
      </c>
      <c r="BJ250" s="261"/>
      <c r="BK250" s="4"/>
      <c r="BL250" s="253" t="s">
        <v>153</v>
      </c>
      <c r="BM250" s="254"/>
      <c r="BN250" s="255" t="s">
        <v>154</v>
      </c>
      <c r="BO250" s="256"/>
      <c r="BP250" s="4"/>
      <c r="BQ250" s="258" t="s">
        <v>155</v>
      </c>
      <c r="BR250" s="259"/>
      <c r="BS250" s="260" t="s">
        <v>156</v>
      </c>
      <c r="BT250" s="261"/>
      <c r="BU250" s="8"/>
      <c r="BV250" s="253" t="s">
        <v>157</v>
      </c>
      <c r="BW250" s="254"/>
      <c r="BX250" s="255" t="s">
        <v>158</v>
      </c>
      <c r="BY250" s="256"/>
      <c r="CA250" s="46" t="s">
        <v>16</v>
      </c>
      <c r="CC250" s="136" t="s">
        <v>71</v>
      </c>
      <c r="CE250" s="60">
        <f t="shared" si="1929"/>
        <v>3.94</v>
      </c>
      <c r="CF250" s="61">
        <f t="shared" si="1930"/>
        <v>-6.8798318344361811E-3</v>
      </c>
      <c r="CG250" s="62">
        <f t="shared" si="1927"/>
        <v>48.322923976309475</v>
      </c>
      <c r="CH250" s="63">
        <f t="shared" si="1931"/>
        <v>-6.8798318344361811E-3</v>
      </c>
      <c r="CI250" s="11">
        <f t="shared" si="1966"/>
        <v>-12.556244644331105</v>
      </c>
      <c r="CJ250" s="62">
        <f t="shared" si="2069"/>
        <v>-0.21914781072948214</v>
      </c>
      <c r="CK250" s="138">
        <f t="shared" si="1928"/>
        <v>-26.084861564806197</v>
      </c>
    </row>
    <row r="251" spans="2:91" ht="18.600000000000001" customHeight="1" thickTop="1" thickBot="1">
      <c r="D251" s="29">
        <v>0</v>
      </c>
      <c r="E251" s="33">
        <v>0</v>
      </c>
      <c r="F251" s="31">
        <v>1</v>
      </c>
      <c r="G251" s="32">
        <v>0</v>
      </c>
      <c r="I251" s="29">
        <v>0</v>
      </c>
      <c r="J251" s="33">
        <f t="shared" ref="J251" si="2172">IF(0=(1-$J$8*$K$8*$B248^2),10^14,$B248*$J$8/(1-$J$8*$K$8*$B248^2))</f>
        <v>-3.4392398928515844</v>
      </c>
      <c r="K251" s="31">
        <v>1</v>
      </c>
      <c r="L251" s="32">
        <v>0</v>
      </c>
      <c r="N251" s="29">
        <f t="shared" ref="N251" si="2173">D251*I248+F251*I251-E251*J248-G251*J251</f>
        <v>0</v>
      </c>
      <c r="O251" s="33">
        <f t="shared" ref="O251" si="2174">(D251*J248+E251*I248+F251*J251+G251*I251)</f>
        <v>-3.4392398928515844</v>
      </c>
      <c r="P251" s="31">
        <f t="shared" ref="P251" si="2175">D251*K248+F251*K251-E251*L248-G251*L251</f>
        <v>1</v>
      </c>
      <c r="Q251" s="32">
        <f t="shared" ref="Q251" si="2176">(D251*L248+E251*K248+F251*L251+G251*K251)</f>
        <v>0</v>
      </c>
      <c r="S251" s="29">
        <v>0</v>
      </c>
      <c r="T251" s="33">
        <v>0</v>
      </c>
      <c r="U251" s="31">
        <v>1</v>
      </c>
      <c r="V251" s="32">
        <v>0</v>
      </c>
      <c r="X251" s="29">
        <f t="shared" ref="X251" si="2177">N251*S248+P251*S251-O251*T248-Q251*T251</f>
        <v>0</v>
      </c>
      <c r="Y251" s="33">
        <f t="shared" ref="Y251" si="2178">(N251*T248+O251*S248+P251*T251+Q251*S251)</f>
        <v>-3.4392398928515844</v>
      </c>
      <c r="Z251" s="31">
        <f t="shared" ref="Z251" si="2179">N251*U248+P251*U251-O251*V248-Q251*V251</f>
        <v>-6.2199793927687761</v>
      </c>
      <c r="AA251" s="32">
        <f t="shared" ref="AA251" si="2180">(N251*V248+O251*U248+P251*V251+Q251*U251)</f>
        <v>0</v>
      </c>
      <c r="AB251" s="8"/>
      <c r="AC251" s="29">
        <v>0</v>
      </c>
      <c r="AD251" s="33">
        <f t="shared" ref="AD251" si="2181">IF(0=(1-$AD$8*$AE$8*$B248^2),10^14,$B248*$AD$8/(1-$AD$8*$AE$8*$B248^2))</f>
        <v>2.9619246945098436</v>
      </c>
      <c r="AE251" s="31">
        <v>1</v>
      </c>
      <c r="AF251" s="32">
        <v>0</v>
      </c>
      <c r="AH251" s="29">
        <f t="shared" ref="AH251" si="2182">X251*AC248+Z251*AC251-Y251*AD248-AA251*AD251</f>
        <v>0</v>
      </c>
      <c r="AI251" s="33">
        <f t="shared" ref="AI251" si="2183">(X251*AD248+Y251*AC248+Z251*AD251+AA251*AC251)</f>
        <v>-21.862350455635767</v>
      </c>
      <c r="AJ251" s="31">
        <f t="shared" ref="AJ251" si="2184">X251*AE248+Z251*AE251-Y251*AF248-AA251*AF251</f>
        <v>-6.2199793927687761</v>
      </c>
      <c r="AK251" s="32">
        <f t="shared" ref="AK251" si="2185">(X251*AF248+Y251*AE248+Z251*AF251+AA251*AE251)</f>
        <v>0</v>
      </c>
      <c r="AL251" s="8"/>
      <c r="AM251" s="29">
        <v>0</v>
      </c>
      <c r="AN251" s="33">
        <v>0</v>
      </c>
      <c r="AO251" s="31">
        <v>1</v>
      </c>
      <c r="AP251" s="32">
        <v>0</v>
      </c>
      <c r="AR251" s="29">
        <f t="shared" ref="AR251" si="2186">AH251*AM248+AJ251*AM251-AI251*AN248-AK251*AN251</f>
        <v>0</v>
      </c>
      <c r="AS251" s="33">
        <f t="shared" ref="AS251" si="2187">(AH251*AN248+AI251*AM248+AJ251*AN251+AK251*AM251)</f>
        <v>-21.862350455635767</v>
      </c>
      <c r="AT251" s="31">
        <f t="shared" ref="AT251" si="2188">AH251*AO248+AJ251*AO251-AI251*AP248-AK251*AP251</f>
        <v>-47.723680537260392</v>
      </c>
      <c r="AU251" s="32">
        <f t="shared" ref="AU251" si="2189">(AH251*AP248+AI251*AO248+AJ251*AP251+AK251*AO251)</f>
        <v>0</v>
      </c>
      <c r="AV251" s="8"/>
      <c r="AW251" s="29">
        <v>0</v>
      </c>
      <c r="AX251" s="33">
        <f t="shared" ref="AX251" si="2190">IF(0=(1-$AX$8*$AY$8*$B248^2),10^14,$B248*$AX$8/(1-$AX$8*$AY$8*$B248^2))</f>
        <v>11.733789895649346</v>
      </c>
      <c r="AY251" s="31">
        <v>1</v>
      </c>
      <c r="AZ251" s="32">
        <v>0</v>
      </c>
      <c r="BB251" s="29">
        <f t="shared" ref="BB251" si="2191">AR251*AW248+AT251*AW251-AS251*AX248-AU251*AX251</f>
        <v>0</v>
      </c>
      <c r="BC251" s="33">
        <f t="shared" ref="BC251" si="2192">(AR251*AX248+AS251*AW248+AT251*AX251+AU251*AW251)</f>
        <v>-581.84199092693916</v>
      </c>
      <c r="BD251" s="31">
        <f t="shared" ref="BD251" si="2193">AR251*AY248+AT251*AY251-AS251*AZ248-AU251*AZ251</f>
        <v>-47.723680537260392</v>
      </c>
      <c r="BE251" s="32">
        <f t="shared" ref="BE251" si="2194">(AR251*AZ248+AS251*AY248+AT251*AZ251+AU251*AY251)</f>
        <v>0</v>
      </c>
      <c r="BF251" s="8"/>
      <c r="BG251" s="29">
        <v>0</v>
      </c>
      <c r="BH251" s="33">
        <v>0</v>
      </c>
      <c r="BI251" s="31">
        <v>1</v>
      </c>
      <c r="BJ251" s="32">
        <v>0</v>
      </c>
      <c r="BL251" s="29">
        <f t="shared" ref="BL251" si="2195">BB251*BG248+BD251*BG251-BC251*BH248-BE251*BH251</f>
        <v>0</v>
      </c>
      <c r="BM251" s="33">
        <f t="shared" ref="BM251" si="2196">(BB251*BH248+BC251*BG248+BD251*BH251+BE251*BG251)</f>
        <v>-581.84199092693916</v>
      </c>
      <c r="BN251" s="31">
        <f t="shared" ref="BN251" si="2197">BB251*BI248+BD251*BI251-BC251*BJ248-BE251*BJ251</f>
        <v>-436.1175170709331</v>
      </c>
      <c r="BO251" s="32">
        <f t="shared" ref="BO251" si="2198">(BB251*BJ248+BC251*BI248+BD251*BJ251+BE251*BI251)</f>
        <v>0</v>
      </c>
      <c r="BP251" s="8"/>
      <c r="BQ251" s="19">
        <f t="shared" ref="BQ251:BQ314" si="2199">1/$BR$8</f>
        <v>1</v>
      </c>
      <c r="BR251" s="47">
        <v>0</v>
      </c>
      <c r="BS251" s="48">
        <v>1</v>
      </c>
      <c r="BT251" s="49">
        <v>0</v>
      </c>
      <c r="BV251" s="29">
        <f t="shared" ref="BV251" si="2200">BL251*BQ248+BN251*BQ251-BM251*BR248-BO251*BR251</f>
        <v>-436.1175170709331</v>
      </c>
      <c r="BW251" s="33">
        <f t="shared" ref="BW251" si="2201">(BL251*BR248+BM251*BQ248+BN251*BR251+BO251*BQ251)</f>
        <v>-581.84199092693916</v>
      </c>
      <c r="BX251" s="31">
        <f t="shared" ref="BX251" si="2202">BL251*BS248+BN251*BS251-BM251*BT248-BO251*BT251</f>
        <v>-436.1175170709331</v>
      </c>
      <c r="BY251" s="32">
        <f t="shared" ref="BY251" si="2203">(BL251*BT248+BM251*BS248+BN251*BT251+BO251*BS251)</f>
        <v>0</v>
      </c>
      <c r="CA251" s="50">
        <f t="shared" ref="CA251" si="2204">(180/PI())*ATAN(-1*(BW248+BW251)/(BV248+BV251))</f>
        <v>-16.293600750450995</v>
      </c>
      <c r="CC251" s="137">
        <f t="shared" ref="CC251" si="2205">20*LOG(((1-(10^(CA248/20)^2)*(1-((1-CC248)/(1+CC248))^2))^0.5))</f>
        <v>-2.0605375837654032E-5</v>
      </c>
      <c r="CE251" s="60">
        <f t="shared" si="1929"/>
        <v>3.96</v>
      </c>
      <c r="CF251" s="61">
        <f t="shared" si="1930"/>
        <v>-6.868462922066553E-3</v>
      </c>
      <c r="CG251" s="62">
        <f t="shared" si="1927"/>
        <v>48.071799083422853</v>
      </c>
      <c r="CH251" s="63">
        <f t="shared" si="1931"/>
        <v>-6.868462922066553E-3</v>
      </c>
      <c r="CI251" s="11">
        <f t="shared" si="1966"/>
        <v>-12.424349489342024</v>
      </c>
      <c r="CJ251" s="62">
        <f t="shared" si="2069"/>
        <v>-0.21684580600749445</v>
      </c>
      <c r="CK251" s="138">
        <f t="shared" si="1928"/>
        <v>-26.104188279993696</v>
      </c>
    </row>
    <row r="252" spans="2:91" ht="18.600000000000001" customHeight="1">
      <c r="CC252" s="42"/>
      <c r="CE252" s="60">
        <f t="shared" si="1929"/>
        <v>3.98</v>
      </c>
      <c r="CF252" s="61">
        <f t="shared" si="1930"/>
        <v>-6.8564289659311817E-3</v>
      </c>
      <c r="CG252" s="62">
        <f t="shared" si="1927"/>
        <v>47.823312093636012</v>
      </c>
      <c r="CH252" s="63">
        <f t="shared" si="1931"/>
        <v>-6.8564289659311817E-3</v>
      </c>
      <c r="CI252" s="11">
        <f t="shared" si="1966"/>
        <v>-12.294555237886929</v>
      </c>
      <c r="CJ252" s="62">
        <f t="shared" si="2069"/>
        <v>-0.21458046896944158</v>
      </c>
      <c r="CK252" s="138">
        <f t="shared" si="1928"/>
        <v>-26.123864249704056</v>
      </c>
    </row>
    <row r="253" spans="2:91" ht="18.600000000000001" customHeight="1" thickBot="1">
      <c r="E253" s="22" t="s">
        <v>4</v>
      </c>
      <c r="J253" s="22" t="s">
        <v>5</v>
      </c>
      <c r="O253" s="22" t="s">
        <v>6</v>
      </c>
      <c r="T253" s="22" t="s">
        <v>7</v>
      </c>
      <c r="Y253" s="22" t="s">
        <v>8</v>
      </c>
      <c r="AD253" s="22" t="s">
        <v>65</v>
      </c>
      <c r="AI253" s="22" t="s">
        <v>9</v>
      </c>
      <c r="AN253" s="22" t="s">
        <v>66</v>
      </c>
      <c r="AS253" s="22" t="s">
        <v>51</v>
      </c>
      <c r="AX253" s="22" t="s">
        <v>67</v>
      </c>
      <c r="BC253" s="22" t="s">
        <v>52</v>
      </c>
      <c r="BH253" s="22" t="s">
        <v>68</v>
      </c>
      <c r="BM253" s="22" t="s">
        <v>63</v>
      </c>
      <c r="BQ253" s="23" t="s">
        <v>69</v>
      </c>
      <c r="BR253" s="23"/>
      <c r="BS253" s="24"/>
      <c r="BT253" s="24"/>
      <c r="BU253" s="24"/>
      <c r="BW253" s="22" t="s">
        <v>64</v>
      </c>
      <c r="CE253" s="60">
        <f t="shared" si="1929"/>
        <v>4</v>
      </c>
      <c r="CF253" s="61">
        <f t="shared" si="1930"/>
        <v>-6.8437554947969803E-3</v>
      </c>
      <c r="CG253" s="62">
        <f t="shared" si="1927"/>
        <v>47.577420988878274</v>
      </c>
      <c r="CH253" s="63">
        <f t="shared" si="1931"/>
        <v>-6.8437554947969803E-3</v>
      </c>
      <c r="CI253" s="11">
        <f t="shared" si="1966"/>
        <v>-12.166816810781615</v>
      </c>
      <c r="CJ253" s="62">
        <f t="shared" si="2069"/>
        <v>-0.21235101283513511</v>
      </c>
      <c r="CK253" s="138">
        <f t="shared" si="1928"/>
        <v>-26.143875581735962</v>
      </c>
    </row>
    <row r="254" spans="2:91" ht="18.600000000000001" customHeight="1" thickBot="1">
      <c r="D254" s="249" t="s">
        <v>103</v>
      </c>
      <c r="E254" s="250"/>
      <c r="F254" s="251" t="s">
        <v>104</v>
      </c>
      <c r="G254" s="252"/>
      <c r="H254" s="229"/>
      <c r="I254" s="253" t="s">
        <v>11</v>
      </c>
      <c r="J254" s="254"/>
      <c r="K254" s="255" t="s">
        <v>12</v>
      </c>
      <c r="L254" s="256"/>
      <c r="M254" s="24"/>
      <c r="N254" s="253" t="s">
        <v>105</v>
      </c>
      <c r="O254" s="254"/>
      <c r="P254" s="255" t="s">
        <v>106</v>
      </c>
      <c r="Q254" s="256"/>
      <c r="R254" s="24"/>
      <c r="S254" s="249" t="s">
        <v>107</v>
      </c>
      <c r="T254" s="250"/>
      <c r="U254" s="251" t="s">
        <v>108</v>
      </c>
      <c r="V254" s="252"/>
      <c r="W254" s="8"/>
      <c r="X254" s="253" t="s">
        <v>109</v>
      </c>
      <c r="Y254" s="254"/>
      <c r="Z254" s="255" t="s">
        <v>110</v>
      </c>
      <c r="AA254" s="256"/>
      <c r="AB254" s="8"/>
      <c r="AC254" s="253" t="s">
        <v>111</v>
      </c>
      <c r="AD254" s="254"/>
      <c r="AE254" s="255" t="s">
        <v>14</v>
      </c>
      <c r="AF254" s="256"/>
      <c r="AG254" s="8"/>
      <c r="AH254" s="253" t="s">
        <v>112</v>
      </c>
      <c r="AI254" s="254"/>
      <c r="AJ254" s="255" t="s">
        <v>113</v>
      </c>
      <c r="AK254" s="256"/>
      <c r="AL254" s="8"/>
      <c r="AM254" s="249" t="s">
        <v>114</v>
      </c>
      <c r="AN254" s="250"/>
      <c r="AO254" s="251" t="s">
        <v>115</v>
      </c>
      <c r="AP254" s="252"/>
      <c r="AQ254" s="24"/>
      <c r="AR254" s="253" t="s">
        <v>116</v>
      </c>
      <c r="AS254" s="254"/>
      <c r="AT254" s="255" t="s">
        <v>13</v>
      </c>
      <c r="AU254" s="256"/>
      <c r="AV254" s="4"/>
      <c r="AW254" s="253" t="s">
        <v>117</v>
      </c>
      <c r="AX254" s="254"/>
      <c r="AY254" s="255" t="s">
        <v>118</v>
      </c>
      <c r="AZ254" s="256"/>
      <c r="BA254" s="8"/>
      <c r="BB254" s="253" t="s">
        <v>119</v>
      </c>
      <c r="BC254" s="254"/>
      <c r="BD254" s="255" t="s">
        <v>120</v>
      </c>
      <c r="BE254" s="256"/>
      <c r="BF254" s="4"/>
      <c r="BG254" s="249" t="s">
        <v>121</v>
      </c>
      <c r="BH254" s="250"/>
      <c r="BI254" s="251" t="s">
        <v>122</v>
      </c>
      <c r="BJ254" s="252"/>
      <c r="BK254" s="4"/>
      <c r="BL254" s="253" t="s">
        <v>123</v>
      </c>
      <c r="BM254" s="254"/>
      <c r="BN254" s="255" t="s">
        <v>124</v>
      </c>
      <c r="BO254" s="256"/>
      <c r="BP254" s="4"/>
      <c r="BQ254" s="253" t="s">
        <v>125</v>
      </c>
      <c r="BR254" s="254"/>
      <c r="BS254" s="255" t="s">
        <v>126</v>
      </c>
      <c r="BT254" s="256"/>
      <c r="BU254" s="8"/>
      <c r="BV254" s="253" t="s">
        <v>127</v>
      </c>
      <c r="BW254" s="254"/>
      <c r="BX254" s="255" t="s">
        <v>128</v>
      </c>
      <c r="BY254" s="256"/>
      <c r="CA254" s="27" t="s">
        <v>15</v>
      </c>
      <c r="CC254" s="133" t="s">
        <v>70</v>
      </c>
      <c r="CE254" s="60">
        <f t="shared" si="1929"/>
        <v>4.0199999999999996</v>
      </c>
      <c r="CF254" s="61">
        <f t="shared" si="1930"/>
        <v>-6.8304672953124314E-3</v>
      </c>
      <c r="CG254" s="62">
        <f t="shared" si="1927"/>
        <v>47.334084652662646</v>
      </c>
      <c r="CH254" s="63">
        <f t="shared" si="1931"/>
        <v>-6.8304672953124314E-3</v>
      </c>
      <c r="CI254" s="11">
        <f t="shared" si="1966"/>
        <v>-12.041090348538296</v>
      </c>
      <c r="CJ254" s="62">
        <f t="shared" si="2069"/>
        <v>-0.21015667211210484</v>
      </c>
      <c r="CK254" s="138">
        <f t="shared" si="1928"/>
        <v>-26.164208898980771</v>
      </c>
    </row>
    <row r="255" spans="2:91" ht="18.600000000000001" customHeight="1" thickTop="1" thickBot="1">
      <c r="B255" s="127">
        <v>0.62</v>
      </c>
      <c r="D255" s="29">
        <v>1</v>
      </c>
      <c r="E255" s="30">
        <v>0</v>
      </c>
      <c r="F255" s="31">
        <v>0</v>
      </c>
      <c r="G255" s="32">
        <f t="shared" ref="G255:G318" si="2206">-1/($E$8*$B255)</f>
        <v>-1.0631935483870969</v>
      </c>
      <c r="I255" s="29">
        <v>1</v>
      </c>
      <c r="J255" s="33">
        <v>0</v>
      </c>
      <c r="K255" s="31">
        <v>0</v>
      </c>
      <c r="L255" s="32">
        <v>0</v>
      </c>
      <c r="N255" s="29">
        <f t="shared" ref="N255" si="2207">D255*I255+F255*I258-E255*J255-G255*J258</f>
        <v>-2.518235743730187</v>
      </c>
      <c r="O255" s="33">
        <f t="shared" ref="O255" si="2208">(D255*J255+E255*I255+F255*J258+G255*I258)</f>
        <v>0</v>
      </c>
      <c r="P255" s="31">
        <f t="shared" ref="P255" si="2209">D255*K255+F255*K258-E255*L255-G255*L258</f>
        <v>0</v>
      </c>
      <c r="Q255" s="32">
        <f t="shared" ref="Q255" si="2210">(D255*L255+E255*K255+F255*L258+G255*K258)</f>
        <v>-1.0631935483870969</v>
      </c>
      <c r="S255" s="29">
        <v>1</v>
      </c>
      <c r="T255" s="30">
        <v>0</v>
      </c>
      <c r="U255" s="31">
        <v>0</v>
      </c>
      <c r="V255" s="32">
        <f t="shared" ref="V255:V318" si="2211">-1/($T$8*$B255)</f>
        <v>-2.0654354838709676</v>
      </c>
      <c r="X255" s="29">
        <f t="shared" ref="X255" si="2212">N255*S255+P255*S258-O255*T255-Q255*T258</f>
        <v>-2.518235743730187</v>
      </c>
      <c r="Y255" s="33">
        <f t="shared" ref="Y255" si="2213">(N255*T255+O255*S255+P255*T258+Q255*S258)</f>
        <v>0</v>
      </c>
      <c r="Z255" s="31">
        <f t="shared" ref="Z255" si="2214">N255*U255+P255*U258-O255*V255-Q255*V258</f>
        <v>0</v>
      </c>
      <c r="AA255" s="32">
        <f t="shared" ref="AA255" si="2215">(N255*V255+O255*U255+P255*V258+Q255*U258)</f>
        <v>4.1380599134654279</v>
      </c>
      <c r="AB255" s="8"/>
      <c r="AC255" s="29">
        <v>1</v>
      </c>
      <c r="AD255" s="33">
        <v>0</v>
      </c>
      <c r="AE255" s="31">
        <v>0</v>
      </c>
      <c r="AF255" s="32">
        <v>0</v>
      </c>
      <c r="AH255" s="29">
        <f t="shared" ref="AH255" si="2216">X255*AC255+Z255*AC258-Y255*AD255-AA255*AD258</f>
        <v>-15.809401634079116</v>
      </c>
      <c r="AI255" s="33">
        <f t="shared" ref="AI255" si="2217">(X255*AD255+Y255*AC255+Z255*AD258+AA255*AC258)</f>
        <v>0</v>
      </c>
      <c r="AJ255" s="31">
        <f t="shared" ref="AJ255" si="2218">X255*AE255+Z255*AE258-Y255*AF255-AA255*AF258</f>
        <v>0</v>
      </c>
      <c r="AK255" s="32">
        <f t="shared" ref="AK255" si="2219">(X255*AF255+Y255*AE255+Z255*AF258+AA255*AE258)</f>
        <v>4.1380599134654279</v>
      </c>
      <c r="AL255" s="8"/>
      <c r="AM255" s="29">
        <v>1</v>
      </c>
      <c r="AN255" s="30">
        <v>0</v>
      </c>
      <c r="AO255" s="31">
        <v>0</v>
      </c>
      <c r="AP255" s="32">
        <f t="shared" ref="AP255:AP318" si="2220">-1/($AN$8*$B255)</f>
        <v>-1.8677903225806454</v>
      </c>
      <c r="AR255" s="29">
        <f t="shared" ref="AR255" si="2221">AH255*AM255+AJ255*AM258-AI255*AN255-AK255*AN258</f>
        <v>-15.809401634079116</v>
      </c>
      <c r="AS255" s="33">
        <f t="shared" ref="AS255" si="2222">(AH255*AN255+AI255*AM255+AJ255*AN258+AK255*AM258)</f>
        <v>0</v>
      </c>
      <c r="AT255" s="31">
        <f t="shared" ref="AT255" si="2223">AH255*AO255+AJ255*AO258-AI255*AP255-AK255*AP258</f>
        <v>0</v>
      </c>
      <c r="AU255" s="32">
        <f t="shared" ref="AU255" si="2224">(AH255*AP255+AI255*AO255+AJ255*AP258+AK255*AO258)</f>
        <v>33.666707291389038</v>
      </c>
      <c r="AV255" s="8"/>
      <c r="AW255" s="29">
        <v>1</v>
      </c>
      <c r="AX255" s="33">
        <v>0</v>
      </c>
      <c r="AY255" s="31">
        <v>0</v>
      </c>
      <c r="AZ255" s="32">
        <v>0</v>
      </c>
      <c r="BB255" s="29">
        <f t="shared" ref="BB255" si="2225">AR255*AW255+AT255*AW258-AS255*AX255-AU255*AX258</f>
        <v>-567.91301960610917</v>
      </c>
      <c r="BC255" s="33">
        <f t="shared" ref="BC255" si="2226">(AR255*AX255+AS255*AW255+AT255*AX258+AU255*AW258)</f>
        <v>0</v>
      </c>
      <c r="BD255" s="31">
        <f t="shared" ref="BD255" si="2227">AR255*AY255+AT255*AY258-AS255*AZ255-AU255*AZ258</f>
        <v>0</v>
      </c>
      <c r="BE255" s="32">
        <f t="shared" ref="BE255" si="2228">(AR255*AZ255+AS255*AY255+AT255*AZ258+AU255*AY258)</f>
        <v>33.666707291389038</v>
      </c>
      <c r="BF255" s="8"/>
      <c r="BG255" s="29">
        <v>1</v>
      </c>
      <c r="BH255" s="30">
        <v>0</v>
      </c>
      <c r="BI255" s="31">
        <v>0</v>
      </c>
      <c r="BJ255" s="32">
        <f t="shared" ref="BJ255:BJ318" si="2229">-1/($BH$8*$B255)</f>
        <v>-0.65675806451612895</v>
      </c>
      <c r="BL255" s="29">
        <f t="shared" ref="BL255" si="2230">BB255*BG255+BD255*BG258-BC255*BH255-BE255*BH258</f>
        <v>-567.91301960610917</v>
      </c>
      <c r="BM255" s="33">
        <f t="shared" ref="BM255" si="2231">(BB255*BH255+BC255*BG255+BD255*BH258+BE255*BG258)</f>
        <v>0</v>
      </c>
      <c r="BN255" s="31">
        <f t="shared" ref="BN255" si="2232">BB255*BI255+BD255*BI258-BC255*BJ255-BE255*BJ258</f>
        <v>0</v>
      </c>
      <c r="BO255" s="32">
        <f t="shared" ref="BO255" si="2233">(BB255*BJ255+BC255*BI255+BD255*BJ258+BE255*BI258)</f>
        <v>406.64816286140768</v>
      </c>
      <c r="BP255" s="8"/>
      <c r="BQ255" s="34">
        <v>1</v>
      </c>
      <c r="BR255" s="35">
        <v>0</v>
      </c>
      <c r="BS255" s="11">
        <v>0</v>
      </c>
      <c r="BT255" s="36">
        <v>0</v>
      </c>
      <c r="BV255" s="29">
        <f t="shared" ref="BV255" si="2234">BL255*BQ255+BN255*BQ258-BM255*BR255-BO255*BR258</f>
        <v>-567.91301960610917</v>
      </c>
      <c r="BW255" s="33">
        <f t="shared" ref="BW255" si="2235">(BL255*BR255+BM255*BQ255+BN255*BR258+BO255*BQ258)</f>
        <v>406.64816286140768</v>
      </c>
      <c r="BX255" s="31">
        <f t="shared" ref="BX255" si="2236">BL255*BS255+BN255*BS258-BM255*BT255-BO255*BT258</f>
        <v>0</v>
      </c>
      <c r="BY255" s="32">
        <f t="shared" ref="BY255" si="2237">(BL255*BT255+BM255*BS255+BN255*BT258+BO255*BS258)</f>
        <v>406.64816286140768</v>
      </c>
      <c r="CA255" s="37">
        <f t="shared" ref="CA255" si="2238">20*LOG(((1+$BR$8)/$BR$8)/((BV255+BV258)^2+(BW255+BW258)^2)^0.5)</f>
        <v>-55.56142298259573</v>
      </c>
      <c r="CC255" s="134">
        <f t="shared" ref="CC255" si="2239">((BV255^2+BW255^2)^0.5)/((BV258^2+BW258^2)^0.5)</f>
        <v>0.71604054467581046</v>
      </c>
      <c r="CE255" s="60">
        <f t="shared" si="1929"/>
        <v>4.04</v>
      </c>
      <c r="CF255" s="61">
        <f t="shared" si="1930"/>
        <v>-6.8165884293338004E-3</v>
      </c>
      <c r="CG255" s="62">
        <f t="shared" si="1927"/>
        <v>47.093262845691875</v>
      </c>
      <c r="CH255" s="63">
        <f t="shared" si="1931"/>
        <v>-6.8165884293338004E-3</v>
      </c>
      <c r="CI255" s="11">
        <f t="shared" si="1966"/>
        <v>-11.917333171510945</v>
      </c>
      <c r="CJ255" s="62">
        <f t="shared" si="2069"/>
        <v>-0.20799670190000411</v>
      </c>
      <c r="CK255" s="138">
        <f t="shared" si="1928"/>
        <v>-26.184851317816722</v>
      </c>
      <c r="CM255" s="127">
        <v>0.61</v>
      </c>
    </row>
    <row r="256" spans="2:91" ht="18.600000000000001" customHeight="1" thickBot="1">
      <c r="D256" s="39"/>
      <c r="G256" s="40"/>
      <c r="I256" s="39"/>
      <c r="L256" s="40"/>
      <c r="N256" s="39"/>
      <c r="Q256" s="40"/>
      <c r="S256" s="39"/>
      <c r="V256" s="40"/>
      <c r="X256" s="39"/>
      <c r="AA256" s="40"/>
      <c r="AC256" s="39"/>
      <c r="AF256" s="40"/>
      <c r="AH256" s="39"/>
      <c r="AK256" s="40"/>
      <c r="AM256" s="39"/>
      <c r="AP256" s="40"/>
      <c r="AR256" s="39"/>
      <c r="AU256" s="40"/>
      <c r="AW256" s="39"/>
      <c r="AZ256" s="40"/>
      <c r="BB256" s="39"/>
      <c r="BE256" s="40"/>
      <c r="BG256" s="39"/>
      <c r="BJ256" s="40"/>
      <c r="BL256" s="39"/>
      <c r="BO256" s="40"/>
      <c r="BQ256" s="34"/>
      <c r="BR256" s="11"/>
      <c r="BS256" s="11"/>
      <c r="BT256" s="41"/>
      <c r="BV256" s="39"/>
      <c r="BY256" s="40"/>
      <c r="CC256" s="135"/>
      <c r="CE256" s="60">
        <f t="shared" si="1929"/>
        <v>4.0599999999999996</v>
      </c>
      <c r="CF256" s="61">
        <f t="shared" si="1930"/>
        <v>-6.8021422511165787E-3</v>
      </c>
      <c r="CG256" s="62">
        <f t="shared" si="1927"/>
        <v>46.854916182261661</v>
      </c>
      <c r="CH256" s="63">
        <f t="shared" si="1931"/>
        <v>-6.8021422511165787E-3</v>
      </c>
      <c r="CI256" s="11">
        <f t="shared" si="1966"/>
        <v>-11.79550374155704</v>
      </c>
      <c r="CJ256" s="62">
        <f t="shared" si="2069"/>
        <v>-0.2058703772214806</v>
      </c>
      <c r="CK256" s="138">
        <f t="shared" si="1928"/>
        <v>-26.205790427565859</v>
      </c>
    </row>
    <row r="257" spans="2:91" ht="18.600000000000001" customHeight="1" thickBot="1">
      <c r="D257" s="258" t="s">
        <v>129</v>
      </c>
      <c r="E257" s="259"/>
      <c r="F257" s="260" t="s">
        <v>130</v>
      </c>
      <c r="G257" s="261"/>
      <c r="H257" s="229"/>
      <c r="I257" s="258" t="s">
        <v>131</v>
      </c>
      <c r="J257" s="259"/>
      <c r="K257" s="260" t="s">
        <v>132</v>
      </c>
      <c r="L257" s="261"/>
      <c r="N257" s="253" t="s">
        <v>133</v>
      </c>
      <c r="O257" s="254"/>
      <c r="P257" s="255" t="s">
        <v>134</v>
      </c>
      <c r="Q257" s="256"/>
      <c r="S257" s="258" t="s">
        <v>135</v>
      </c>
      <c r="T257" s="259"/>
      <c r="U257" s="260" t="s">
        <v>136</v>
      </c>
      <c r="V257" s="261"/>
      <c r="W257" s="8"/>
      <c r="X257" s="253" t="s">
        <v>137</v>
      </c>
      <c r="Y257" s="254"/>
      <c r="Z257" s="255" t="s">
        <v>138</v>
      </c>
      <c r="AA257" s="256"/>
      <c r="AB257" s="8"/>
      <c r="AC257" s="258" t="s">
        <v>139</v>
      </c>
      <c r="AD257" s="259"/>
      <c r="AE257" s="260" t="s">
        <v>140</v>
      </c>
      <c r="AF257" s="261"/>
      <c r="AG257" s="8"/>
      <c r="AH257" s="253" t="s">
        <v>141</v>
      </c>
      <c r="AI257" s="254"/>
      <c r="AJ257" s="255" t="s">
        <v>142</v>
      </c>
      <c r="AK257" s="256"/>
      <c r="AL257" s="8"/>
      <c r="AM257" s="258" t="s">
        <v>143</v>
      </c>
      <c r="AN257" s="259"/>
      <c r="AO257" s="260" t="s">
        <v>144</v>
      </c>
      <c r="AP257" s="261"/>
      <c r="AR257" s="253" t="s">
        <v>145</v>
      </c>
      <c r="AS257" s="254"/>
      <c r="AT257" s="255" t="s">
        <v>146</v>
      </c>
      <c r="AU257" s="256"/>
      <c r="AV257" s="4"/>
      <c r="AW257" s="258" t="s">
        <v>147</v>
      </c>
      <c r="AX257" s="259"/>
      <c r="AY257" s="260" t="s">
        <v>148</v>
      </c>
      <c r="AZ257" s="261"/>
      <c r="BA257" s="8"/>
      <c r="BB257" s="253" t="s">
        <v>149</v>
      </c>
      <c r="BC257" s="254"/>
      <c r="BD257" s="255" t="s">
        <v>150</v>
      </c>
      <c r="BE257" s="256"/>
      <c r="BF257" s="4"/>
      <c r="BG257" s="258" t="s">
        <v>151</v>
      </c>
      <c r="BH257" s="259"/>
      <c r="BI257" s="260" t="s">
        <v>152</v>
      </c>
      <c r="BJ257" s="261"/>
      <c r="BK257" s="4"/>
      <c r="BL257" s="253" t="s">
        <v>153</v>
      </c>
      <c r="BM257" s="254"/>
      <c r="BN257" s="255" t="s">
        <v>154</v>
      </c>
      <c r="BO257" s="256"/>
      <c r="BP257" s="4"/>
      <c r="BQ257" s="258" t="s">
        <v>155</v>
      </c>
      <c r="BR257" s="259"/>
      <c r="BS257" s="260" t="s">
        <v>156</v>
      </c>
      <c r="BT257" s="261"/>
      <c r="BU257" s="8"/>
      <c r="BV257" s="253" t="s">
        <v>157</v>
      </c>
      <c r="BW257" s="254"/>
      <c r="BX257" s="255" t="s">
        <v>158</v>
      </c>
      <c r="BY257" s="256"/>
      <c r="CA257" s="46" t="s">
        <v>16</v>
      </c>
      <c r="CC257" s="136" t="s">
        <v>71</v>
      </c>
      <c r="CE257" s="60">
        <f t="shared" si="1929"/>
        <v>4.08</v>
      </c>
      <c r="CF257" s="61">
        <f t="shared" si="1930"/>
        <v>-6.7871514243797787E-3</v>
      </c>
      <c r="CG257" s="62">
        <f t="shared" si="1927"/>
        <v>46.619006107430515</v>
      </c>
      <c r="CH257" s="63">
        <f t="shared" si="1931"/>
        <v>-6.7871514243797787E-3</v>
      </c>
      <c r="CI257" s="11">
        <f t="shared" si="1966"/>
        <v>-11.675561625161883</v>
      </c>
      <c r="CJ257" s="62">
        <f t="shared" si="2069"/>
        <v>-0.20377699237857488</v>
      </c>
      <c r="CK257" s="138">
        <f t="shared" si="1928"/>
        <v>-26.227014270927839</v>
      </c>
    </row>
    <row r="258" spans="2:91" ht="18.600000000000001" customHeight="1" thickTop="1" thickBot="1">
      <c r="D258" s="29">
        <v>0</v>
      </c>
      <c r="E258" s="33">
        <v>0</v>
      </c>
      <c r="F258" s="31">
        <v>1</v>
      </c>
      <c r="G258" s="32">
        <v>0</v>
      </c>
      <c r="I258" s="29">
        <v>0</v>
      </c>
      <c r="J258" s="33">
        <f t="shared" ref="J258" si="2240">IF(0=(1-$J$8*$K$8*$B255^2),10^14,$B255*$J$8/(1-$J$8*$K$8*$B255^2))</f>
        <v>-3.3091206667567516</v>
      </c>
      <c r="K258" s="31">
        <v>1</v>
      </c>
      <c r="L258" s="32">
        <v>0</v>
      </c>
      <c r="N258" s="29">
        <f t="shared" ref="N258" si="2241">D258*I255+F258*I258-E258*J255-G258*J258</f>
        <v>0</v>
      </c>
      <c r="O258" s="33">
        <f t="shared" ref="O258" si="2242">(D258*J255+E258*I255+F258*J258+G258*I258)</f>
        <v>-3.3091206667567516</v>
      </c>
      <c r="P258" s="31">
        <f t="shared" ref="P258" si="2243">D258*K255+F258*K258-E258*L255-G258*L258</f>
        <v>1</v>
      </c>
      <c r="Q258" s="32">
        <f t="shared" ref="Q258" si="2244">(D258*L255+E258*K255+F258*L258+G258*K258)</f>
        <v>0</v>
      </c>
      <c r="S258" s="29">
        <v>0</v>
      </c>
      <c r="T258" s="33">
        <v>0</v>
      </c>
      <c r="U258" s="31">
        <v>1</v>
      </c>
      <c r="V258" s="32">
        <v>0</v>
      </c>
      <c r="X258" s="29">
        <f t="shared" ref="X258" si="2245">N258*S255+P258*S258-O258*T255-Q258*T258</f>
        <v>0</v>
      </c>
      <c r="Y258" s="33">
        <f t="shared" ref="Y258" si="2246">(N258*T255+O258*S255+P258*T258+Q258*S258)</f>
        <v>-3.3091206667567516</v>
      </c>
      <c r="Z258" s="31">
        <f t="shared" ref="Z258" si="2247">N258*U255+P258*U258-O258*V255-Q258*V258</f>
        <v>-5.8347752455301505</v>
      </c>
      <c r="AA258" s="32">
        <f t="shared" ref="AA258" si="2248">(N258*V255+O258*U255+P258*V258+Q258*U258)</f>
        <v>0</v>
      </c>
      <c r="AB258" s="8"/>
      <c r="AC258" s="29">
        <v>0</v>
      </c>
      <c r="AD258" s="33">
        <f t="shared" ref="AD258" si="2249">IF(0=(1-$AD$8*$AE$8*$B255^2),10^14,$B255*$AD$8/(1-$AD$8*$AE$8*$B255^2))</f>
        <v>3.21193171879868</v>
      </c>
      <c r="AE258" s="31">
        <v>1</v>
      </c>
      <c r="AF258" s="32">
        <v>0</v>
      </c>
      <c r="AH258" s="29">
        <f t="shared" ref="AH258" si="2250">X258*AC255+Z258*AC258-Y258*AD255-AA258*AD258</f>
        <v>0</v>
      </c>
      <c r="AI258" s="33">
        <f t="shared" ref="AI258" si="2251">(X258*AD255+Y258*AC255+Z258*AD258+AA258*AC258)</f>
        <v>-22.050020349936396</v>
      </c>
      <c r="AJ258" s="31">
        <f t="shared" ref="AJ258" si="2252">X258*AE255+Z258*AE258-Y258*AF255-AA258*AF258</f>
        <v>-5.8347752455301505</v>
      </c>
      <c r="AK258" s="32">
        <f t="shared" ref="AK258" si="2253">(X258*AF255+Y258*AE255+Z258*AF258+AA258*AE258)</f>
        <v>0</v>
      </c>
      <c r="AL258" s="8"/>
      <c r="AM258" s="29">
        <v>0</v>
      </c>
      <c r="AN258" s="33">
        <v>0</v>
      </c>
      <c r="AO258" s="31">
        <v>1</v>
      </c>
      <c r="AP258" s="32">
        <v>0</v>
      </c>
      <c r="AR258" s="29">
        <f t="shared" ref="AR258" si="2254">AH258*AM255+AJ258*AM258-AI258*AN255-AK258*AN258</f>
        <v>0</v>
      </c>
      <c r="AS258" s="33">
        <f t="shared" ref="AS258" si="2255">(AH258*AN255+AI258*AM255+AJ258*AN258+AK258*AM258)</f>
        <v>-22.050020349936396</v>
      </c>
      <c r="AT258" s="31">
        <f t="shared" ref="AT258" si="2256">AH258*AO255+AJ258*AO258-AI258*AP255-AK258*AP258</f>
        <v>-47.01958986784765</v>
      </c>
      <c r="AU258" s="32">
        <f t="shared" ref="AU258" si="2257">(AH258*AP255+AI258*AO255+AJ258*AP258+AK258*AO258)</f>
        <v>0</v>
      </c>
      <c r="AV258" s="8"/>
      <c r="AW258" s="29">
        <v>0</v>
      </c>
      <c r="AX258" s="33">
        <f t="shared" ref="AX258" si="2258">IF(0=(1-$AX$8*$AY$8*$B255^2),10^14,$B255*$AX$8/(1-$AX$8*$AY$8*$B255^2))</f>
        <v>16.399097577126057</v>
      </c>
      <c r="AY258" s="31">
        <v>1</v>
      </c>
      <c r="AZ258" s="32">
        <v>0</v>
      </c>
      <c r="BB258" s="29">
        <f t="shared" ref="BB258" si="2259">AR258*AW255+AT258*AW258-AS258*AX255-AU258*AX258</f>
        <v>0</v>
      </c>
      <c r="BC258" s="33">
        <f t="shared" ref="BC258" si="2260">(AR258*AX255+AS258*AW255+AT258*AX258+AU258*AW258)</f>
        <v>-793.12886262921768</v>
      </c>
      <c r="BD258" s="31">
        <f t="shared" ref="BD258" si="2261">AR258*AY255+AT258*AY258-AS258*AZ255-AU258*AZ258</f>
        <v>-47.01958986784765</v>
      </c>
      <c r="BE258" s="32">
        <f t="shared" ref="BE258" si="2262">(AR258*AZ255+AS258*AY255+AT258*AZ258+AU258*AY258)</f>
        <v>0</v>
      </c>
      <c r="BF258" s="8"/>
      <c r="BG258" s="29">
        <v>0</v>
      </c>
      <c r="BH258" s="33">
        <v>0</v>
      </c>
      <c r="BI258" s="31">
        <v>1</v>
      </c>
      <c r="BJ258" s="32">
        <v>0</v>
      </c>
      <c r="BL258" s="29">
        <f t="shared" ref="BL258" si="2263">BB258*BG255+BD258*BG258-BC258*BH255-BE258*BH258</f>
        <v>0</v>
      </c>
      <c r="BM258" s="33">
        <f t="shared" ref="BM258" si="2264">(BB258*BH255+BC258*BG255+BD258*BH258+BE258*BG258)</f>
        <v>-793.12886262921768</v>
      </c>
      <c r="BN258" s="31">
        <f t="shared" ref="BN258" si="2265">BB258*BI255+BD258*BI258-BC258*BJ255-BE258*BJ258</f>
        <v>-567.91336660009142</v>
      </c>
      <c r="BO258" s="32">
        <f t="shared" ref="BO258" si="2266">(BB258*BJ255+BC258*BI255+BD258*BJ258+BE258*BI258)</f>
        <v>0</v>
      </c>
      <c r="BP258" s="8"/>
      <c r="BQ258" s="19">
        <f t="shared" ref="BQ258:BQ321" si="2267">1/$BR$8</f>
        <v>1</v>
      </c>
      <c r="BR258" s="47">
        <v>0</v>
      </c>
      <c r="BS258" s="48">
        <v>1</v>
      </c>
      <c r="BT258" s="49">
        <v>0</v>
      </c>
      <c r="BV258" s="29">
        <f t="shared" ref="BV258" si="2268">BL258*BQ255+BN258*BQ258-BM258*BR255-BO258*BR258</f>
        <v>-567.91336660009142</v>
      </c>
      <c r="BW258" s="33">
        <f t="shared" ref="BW258" si="2269">(BL258*BR255+BM258*BQ255+BN258*BR258+BO258*BQ258)</f>
        <v>-793.12886262921768</v>
      </c>
      <c r="BX258" s="31">
        <f t="shared" ref="BX258" si="2270">BL258*BS255+BN258*BS258-BM258*BT255-BO258*BT258</f>
        <v>-567.91336660009142</v>
      </c>
      <c r="BY258" s="32">
        <f t="shared" ref="BY258" si="2271">(BL258*BT255+BM258*BS255+BN258*BT258+BO258*BS258)</f>
        <v>0</v>
      </c>
      <c r="CA258" s="50">
        <f t="shared" ref="CA258" si="2272">(180/PI())*ATAN(-1*(BW255+BW258)/(BV255+BV258))</f>
        <v>-18.791584967345379</v>
      </c>
      <c r="CC258" s="137">
        <f t="shared" ref="CC258" si="2273">20*LOG(((1-(10^(CA255/20)^2)*(1-((1-CC255)/(1+CC255))^2))^0.5))</f>
        <v>-1.1737757050227724E-5</v>
      </c>
      <c r="CE258" s="60">
        <f t="shared" si="1929"/>
        <v>4.0999999999999996</v>
      </c>
      <c r="CF258" s="61">
        <f t="shared" si="1930"/>
        <v>-6.7716379391792973E-3</v>
      </c>
      <c r="CG258" s="62">
        <f t="shared" si="1927"/>
        <v>46.385494874927282</v>
      </c>
      <c r="CH258" s="63">
        <f t="shared" si="1931"/>
        <v>-6.7716379391792973E-3</v>
      </c>
      <c r="CI258" s="11">
        <f t="shared" si="1966"/>
        <v>-11.557467457962733</v>
      </c>
      <c r="CJ258" s="62">
        <f t="shared" si="2069"/>
        <v>-0.20171586033354905</v>
      </c>
      <c r="CK258" s="138">
        <f t="shared" si="1928"/>
        <v>-26.248511325364198</v>
      </c>
    </row>
    <row r="259" spans="2:91" ht="18.600000000000001" customHeight="1">
      <c r="CC259" s="42"/>
      <c r="CE259" s="60">
        <f t="shared" si="1929"/>
        <v>4.12</v>
      </c>
      <c r="CF259" s="61">
        <f t="shared" si="1930"/>
        <v>-6.755623128623078E-3</v>
      </c>
      <c r="CG259" s="62">
        <f t="shared" si="1927"/>
        <v>46.154345525768022</v>
      </c>
      <c r="CH259" s="63">
        <f t="shared" si="1931"/>
        <v>-6.755623128623078E-3</v>
      </c>
      <c r="CI259" s="11">
        <f t="shared" si="1966"/>
        <v>-11.441182910596369</v>
      </c>
      <c r="CJ259" s="62">
        <f t="shared" si="2069"/>
        <v>-0.19968631211281468</v>
      </c>
      <c r="CK259" s="138">
        <f t="shared" si="1928"/>
        <v>-26.270270485350796</v>
      </c>
    </row>
    <row r="260" spans="2:91" ht="18.600000000000001" customHeight="1" thickBot="1">
      <c r="E260" s="22" t="s">
        <v>4</v>
      </c>
      <c r="J260" s="22" t="s">
        <v>5</v>
      </c>
      <c r="O260" s="22" t="s">
        <v>6</v>
      </c>
      <c r="T260" s="22" t="s">
        <v>7</v>
      </c>
      <c r="Y260" s="22" t="s">
        <v>8</v>
      </c>
      <c r="AD260" s="22" t="s">
        <v>65</v>
      </c>
      <c r="AI260" s="22" t="s">
        <v>9</v>
      </c>
      <c r="AN260" s="22" t="s">
        <v>66</v>
      </c>
      <c r="AS260" s="22" t="s">
        <v>51</v>
      </c>
      <c r="AX260" s="22" t="s">
        <v>67</v>
      </c>
      <c r="BC260" s="22" t="s">
        <v>52</v>
      </c>
      <c r="BH260" s="22" t="s">
        <v>68</v>
      </c>
      <c r="BM260" s="22" t="s">
        <v>63</v>
      </c>
      <c r="BQ260" s="23" t="s">
        <v>69</v>
      </c>
      <c r="BR260" s="23"/>
      <c r="BS260" s="24"/>
      <c r="BT260" s="24"/>
      <c r="BU260" s="24"/>
      <c r="BW260" s="22" t="s">
        <v>64</v>
      </c>
      <c r="CE260" s="60">
        <f t="shared" si="1929"/>
        <v>4.1399999999999997</v>
      </c>
      <c r="CF260" s="61">
        <f t="shared" si="1930"/>
        <v>-6.7391276853527157E-3</v>
      </c>
      <c r="CG260" s="62">
        <f t="shared" si="1927"/>
        <v>45.9255218675561</v>
      </c>
      <c r="CH260" s="63">
        <f t="shared" si="1931"/>
        <v>-6.7391276853527157E-3</v>
      </c>
      <c r="CI260" s="11">
        <f t="shared" si="1966"/>
        <v>-11.32667065583855</v>
      </c>
      <c r="CJ260" s="62">
        <f t="shared" si="2069"/>
        <v>-0.19768769623340815</v>
      </c>
      <c r="CK260" s="138">
        <f t="shared" si="1928"/>
        <v>-26.292281045477925</v>
      </c>
    </row>
    <row r="261" spans="2:91" ht="18.600000000000001" customHeight="1" thickBot="1">
      <c r="D261" s="249" t="s">
        <v>103</v>
      </c>
      <c r="E261" s="250"/>
      <c r="F261" s="251" t="s">
        <v>104</v>
      </c>
      <c r="G261" s="252"/>
      <c r="H261" s="229"/>
      <c r="I261" s="253" t="s">
        <v>11</v>
      </c>
      <c r="J261" s="254"/>
      <c r="K261" s="255" t="s">
        <v>12</v>
      </c>
      <c r="L261" s="256"/>
      <c r="M261" s="24"/>
      <c r="N261" s="253" t="s">
        <v>105</v>
      </c>
      <c r="O261" s="254"/>
      <c r="P261" s="255" t="s">
        <v>106</v>
      </c>
      <c r="Q261" s="256"/>
      <c r="R261" s="24"/>
      <c r="S261" s="249" t="s">
        <v>107</v>
      </c>
      <c r="T261" s="250"/>
      <c r="U261" s="251" t="s">
        <v>108</v>
      </c>
      <c r="V261" s="252"/>
      <c r="W261" s="8"/>
      <c r="X261" s="253" t="s">
        <v>109</v>
      </c>
      <c r="Y261" s="254"/>
      <c r="Z261" s="255" t="s">
        <v>110</v>
      </c>
      <c r="AA261" s="256"/>
      <c r="AB261" s="8"/>
      <c r="AC261" s="253" t="s">
        <v>111</v>
      </c>
      <c r="AD261" s="254"/>
      <c r="AE261" s="255" t="s">
        <v>14</v>
      </c>
      <c r="AF261" s="256"/>
      <c r="AG261" s="8"/>
      <c r="AH261" s="253" t="s">
        <v>112</v>
      </c>
      <c r="AI261" s="254"/>
      <c r="AJ261" s="255" t="s">
        <v>113</v>
      </c>
      <c r="AK261" s="256"/>
      <c r="AL261" s="8"/>
      <c r="AM261" s="249" t="s">
        <v>114</v>
      </c>
      <c r="AN261" s="250"/>
      <c r="AO261" s="251" t="s">
        <v>115</v>
      </c>
      <c r="AP261" s="252"/>
      <c r="AQ261" s="24"/>
      <c r="AR261" s="253" t="s">
        <v>116</v>
      </c>
      <c r="AS261" s="254"/>
      <c r="AT261" s="255" t="s">
        <v>13</v>
      </c>
      <c r="AU261" s="256"/>
      <c r="AV261" s="4"/>
      <c r="AW261" s="253" t="s">
        <v>117</v>
      </c>
      <c r="AX261" s="254"/>
      <c r="AY261" s="255" t="s">
        <v>118</v>
      </c>
      <c r="AZ261" s="256"/>
      <c r="BA261" s="8"/>
      <c r="BB261" s="253" t="s">
        <v>119</v>
      </c>
      <c r="BC261" s="254"/>
      <c r="BD261" s="255" t="s">
        <v>120</v>
      </c>
      <c r="BE261" s="256"/>
      <c r="BF261" s="4"/>
      <c r="BG261" s="249" t="s">
        <v>121</v>
      </c>
      <c r="BH261" s="250"/>
      <c r="BI261" s="251" t="s">
        <v>122</v>
      </c>
      <c r="BJ261" s="252"/>
      <c r="BK261" s="4"/>
      <c r="BL261" s="253" t="s">
        <v>123</v>
      </c>
      <c r="BM261" s="254"/>
      <c r="BN261" s="255" t="s">
        <v>124</v>
      </c>
      <c r="BO261" s="256"/>
      <c r="BP261" s="4"/>
      <c r="BQ261" s="253" t="s">
        <v>125</v>
      </c>
      <c r="BR261" s="254"/>
      <c r="BS261" s="255" t="s">
        <v>126</v>
      </c>
      <c r="BT261" s="256"/>
      <c r="BU261" s="8"/>
      <c r="BV261" s="253" t="s">
        <v>127</v>
      </c>
      <c r="BW261" s="254"/>
      <c r="BX261" s="255" t="s">
        <v>128</v>
      </c>
      <c r="BY261" s="256"/>
      <c r="CA261" s="27" t="s">
        <v>15</v>
      </c>
      <c r="CC261" s="133" t="s">
        <v>70</v>
      </c>
      <c r="CE261" s="60">
        <f t="shared" si="1929"/>
        <v>4.16</v>
      </c>
      <c r="CF261" s="61">
        <f t="shared" si="1930"/>
        <v>-6.7221716778136358E-3</v>
      </c>
      <c r="CG261" s="62">
        <f t="shared" si="1927"/>
        <v>45.698988454439323</v>
      </c>
      <c r="CH261" s="63">
        <f t="shared" si="1931"/>
        <v>-6.7221716778136358E-3</v>
      </c>
      <c r="CI261" s="11">
        <f t="shared" si="1966"/>
        <v>-11.21389433695394</v>
      </c>
      <c r="CJ261" s="62">
        <f t="shared" si="2069"/>
        <v>-0.19571937815059265</v>
      </c>
      <c r="CK261" s="138">
        <f t="shared" si="1928"/>
        <v>-26.314532684333344</v>
      </c>
    </row>
    <row r="262" spans="2:91" ht="18.600000000000001" customHeight="1" thickTop="1" thickBot="1">
      <c r="B262" s="127">
        <v>0.63</v>
      </c>
      <c r="D262" s="29">
        <v>1</v>
      </c>
      <c r="E262" s="30">
        <v>0</v>
      </c>
      <c r="F262" s="31">
        <v>0</v>
      </c>
      <c r="G262" s="32">
        <f t="shared" ref="G262:G325" si="2274">-1/($E$8*$B262)</f>
        <v>-1.0463174603174603</v>
      </c>
      <c r="I262" s="29">
        <v>1</v>
      </c>
      <c r="J262" s="33">
        <v>0</v>
      </c>
      <c r="K262" s="31">
        <v>0</v>
      </c>
      <c r="L262" s="32">
        <v>0</v>
      </c>
      <c r="N262" s="29">
        <f t="shared" ref="N262" si="2275">D262*I262+F262*I265-E262*J262-G262*J265</f>
        <v>-2.3372878369854568</v>
      </c>
      <c r="O262" s="33">
        <f t="shared" ref="O262" si="2276">(D262*J262+E262*I262+F262*J265+G262*I265)</f>
        <v>0</v>
      </c>
      <c r="P262" s="31">
        <f t="shared" ref="P262" si="2277">D262*K262+F262*K265-E262*L262-G262*L265</f>
        <v>0</v>
      </c>
      <c r="Q262" s="32">
        <f t="shared" ref="Q262" si="2278">(D262*L262+E262*K262+F262*L265+G262*K265)</f>
        <v>-1.0463174603174603</v>
      </c>
      <c r="S262" s="29">
        <v>1</v>
      </c>
      <c r="T262" s="30">
        <v>0</v>
      </c>
      <c r="U262" s="31">
        <v>0</v>
      </c>
      <c r="V262" s="32">
        <f t="shared" ref="V262:V325" si="2279">-1/($T$8*$B262)</f>
        <v>-2.0326507936507938</v>
      </c>
      <c r="X262" s="29">
        <f t="shared" ref="X262" si="2280">N262*S262+P262*S265-O262*T262-Q262*T265</f>
        <v>-2.3372878369854568</v>
      </c>
      <c r="Y262" s="33">
        <f t="shared" ref="Y262" si="2281">(N262*T262+O262*S262+P262*T265+Q262*S265)</f>
        <v>0</v>
      </c>
      <c r="Z262" s="31">
        <f t="shared" ref="Z262" si="2282">N262*U262+P262*U265-O262*V262-Q262*V265</f>
        <v>0</v>
      </c>
      <c r="AA262" s="32">
        <f t="shared" ref="AA262" si="2283">(N262*V262+O262*U262+P262*V265+Q262*U265)</f>
        <v>3.7045725165213761</v>
      </c>
      <c r="AB262" s="8"/>
      <c r="AC262" s="29">
        <v>1</v>
      </c>
      <c r="AD262" s="33">
        <v>0</v>
      </c>
      <c r="AE262" s="31">
        <v>0</v>
      </c>
      <c r="AF262" s="32">
        <v>0</v>
      </c>
      <c r="AH262" s="29">
        <f t="shared" ref="AH262" si="2284">X262*AC262+Z262*AC265-Y262*AD262-AA262*AD265</f>
        <v>-15.310260104952933</v>
      </c>
      <c r="AI262" s="33">
        <f t="shared" ref="AI262" si="2285">(X262*AD262+Y262*AC262+Z262*AD265+AA262*AC265)</f>
        <v>0</v>
      </c>
      <c r="AJ262" s="31">
        <f t="shared" ref="AJ262" si="2286">X262*AE262+Z262*AE265-Y262*AF262-AA262*AF265</f>
        <v>0</v>
      </c>
      <c r="AK262" s="32">
        <f t="shared" ref="AK262" si="2287">(X262*AF262+Y262*AE262+Z262*AF265+AA262*AE265)</f>
        <v>3.7045725165213761</v>
      </c>
      <c r="AL262" s="8"/>
      <c r="AM262" s="29">
        <v>1</v>
      </c>
      <c r="AN262" s="30">
        <v>0</v>
      </c>
      <c r="AO262" s="31">
        <v>0</v>
      </c>
      <c r="AP262" s="32">
        <f t="shared" ref="AP262:AP325" si="2288">-1/($AN$8*$B262)</f>
        <v>-1.8381428571428571</v>
      </c>
      <c r="AR262" s="29">
        <f t="shared" ref="AR262" si="2289">AH262*AM262+AJ262*AM265-AI262*AN262-AK262*AN265</f>
        <v>-15.310260104952933</v>
      </c>
      <c r="AS262" s="33">
        <f t="shared" ref="AS262" si="2290">(AH262*AN262+AI262*AM262+AJ262*AN265+AK262*AM265)</f>
        <v>0</v>
      </c>
      <c r="AT262" s="31">
        <f t="shared" ref="AT262" si="2291">AH262*AO262+AJ262*AO265-AI262*AP262-AK262*AP265</f>
        <v>0</v>
      </c>
      <c r="AU262" s="32">
        <f t="shared" ref="AU262" si="2292">(AH262*AP262+AI262*AO262+AJ262*AP265+AK262*AO265)</f>
        <v>31.847017769439862</v>
      </c>
      <c r="AV262" s="8"/>
      <c r="AW262" s="29">
        <v>1</v>
      </c>
      <c r="AX262" s="33">
        <v>0</v>
      </c>
      <c r="AY262" s="31">
        <v>0</v>
      </c>
      <c r="AZ262" s="32">
        <v>0</v>
      </c>
      <c r="BB262" s="29">
        <f t="shared" ref="BB262" si="2293">AR262*AW262+AT262*AW265-AS262*AX262-AU262*AX265</f>
        <v>-872.84944456762776</v>
      </c>
      <c r="BC262" s="33">
        <f t="shared" ref="BC262" si="2294">(AR262*AX262+AS262*AW262+AT262*AX265+AU262*AW265)</f>
        <v>0</v>
      </c>
      <c r="BD262" s="31">
        <f t="shared" ref="BD262" si="2295">AR262*AY262+AT262*AY265-AS262*AZ262-AU262*AZ265</f>
        <v>0</v>
      </c>
      <c r="BE262" s="32">
        <f t="shared" ref="BE262" si="2296">(AR262*AZ262+AS262*AY262+AT262*AZ265+AU262*AY265)</f>
        <v>31.847017769439862</v>
      </c>
      <c r="BF262" s="8"/>
      <c r="BG262" s="29">
        <v>1</v>
      </c>
      <c r="BH262" s="30">
        <v>0</v>
      </c>
      <c r="BI262" s="31">
        <v>0</v>
      </c>
      <c r="BJ262" s="32">
        <f t="shared" ref="BJ262:BJ325" si="2297">-1/($BH$8*$B262)</f>
        <v>-0.64633333333333332</v>
      </c>
      <c r="BL262" s="29">
        <f t="shared" ref="BL262" si="2298">BB262*BG262+BD262*BG265-BC262*BH262-BE262*BH265</f>
        <v>-872.84944456762776</v>
      </c>
      <c r="BM262" s="33">
        <f t="shared" ref="BM262" si="2299">(BB262*BH262+BC262*BG262+BD262*BH265+BE262*BG265)</f>
        <v>0</v>
      </c>
      <c r="BN262" s="31">
        <f t="shared" ref="BN262" si="2300">BB262*BI262+BD262*BI265-BC262*BJ262-BE262*BJ265</f>
        <v>0</v>
      </c>
      <c r="BO262" s="32">
        <f t="shared" ref="BO262" si="2301">(BB262*BJ262+BC262*BI262+BD262*BJ265+BE262*BI265)</f>
        <v>595.99870877498324</v>
      </c>
      <c r="BP262" s="8"/>
      <c r="BQ262" s="34">
        <v>1</v>
      </c>
      <c r="BR262" s="35">
        <v>0</v>
      </c>
      <c r="BS262" s="11">
        <v>0</v>
      </c>
      <c r="BT262" s="36">
        <v>0</v>
      </c>
      <c r="BV262" s="29">
        <f t="shared" ref="BV262" si="2302">BL262*BQ262+BN262*BQ265-BM262*BR262-BO262*BR265</f>
        <v>-872.84944456762776</v>
      </c>
      <c r="BW262" s="33">
        <f t="shared" ref="BW262" si="2303">(BL262*BR262+BM262*BQ262+BN262*BR265+BO262*BQ265)</f>
        <v>595.99870877498324</v>
      </c>
      <c r="BX262" s="31">
        <f t="shared" ref="BX262" si="2304">BL262*BS262+BN262*BS265-BM262*BT262-BO262*BT265</f>
        <v>0</v>
      </c>
      <c r="BY262" s="32">
        <f t="shared" ref="BY262" si="2305">(BL262*BT262+BM262*BS262+BN262*BT265+BO262*BS265)</f>
        <v>595.99870877498324</v>
      </c>
      <c r="CA262" s="37">
        <f t="shared" ref="CA262" si="2306">20*LOG(((1+$BR$8)/$BR$8)/((BV262+BV265)^2+(BW262+BW265)^2)^0.5)</f>
        <v>-59.436186023113649</v>
      </c>
      <c r="CC262" s="134">
        <f t="shared" ref="CC262" si="2307">((BV262^2+BW262^2)^0.5)/((BV265^2+BW265^2)^0.5)</f>
        <v>0.6828196530354933</v>
      </c>
      <c r="CE262" s="60">
        <f t="shared" si="1929"/>
        <v>4.18</v>
      </c>
      <c r="CF262" s="61">
        <f t="shared" si="1930"/>
        <v>-6.7047745662905996E-3</v>
      </c>
      <c r="CG262" s="62">
        <f t="shared" si="1927"/>
        <v>45.474710567700249</v>
      </c>
      <c r="CH262" s="63">
        <f t="shared" si="1931"/>
        <v>-6.7047745662905996E-3</v>
      </c>
      <c r="CI262" s="11">
        <f t="shared" si="1966"/>
        <v>-11.102818537221381</v>
      </c>
      <c r="CJ262" s="62">
        <f t="shared" si="2069"/>
        <v>-0.19378073972597368</v>
      </c>
      <c r="CK262" s="138">
        <f t="shared" si="1928"/>
        <v>-26.337015449134181</v>
      </c>
      <c r="CM262" s="127">
        <v>0.62</v>
      </c>
    </row>
    <row r="263" spans="2:91" ht="18.600000000000001" customHeight="1" thickBot="1">
      <c r="D263" s="39"/>
      <c r="G263" s="40"/>
      <c r="I263" s="39"/>
      <c r="L263" s="40"/>
      <c r="N263" s="39"/>
      <c r="Q263" s="40"/>
      <c r="S263" s="39"/>
      <c r="V263" s="40"/>
      <c r="X263" s="39"/>
      <c r="AA263" s="40"/>
      <c r="AC263" s="39"/>
      <c r="AF263" s="40"/>
      <c r="AH263" s="39"/>
      <c r="AK263" s="40"/>
      <c r="AM263" s="39"/>
      <c r="AP263" s="40"/>
      <c r="AR263" s="39"/>
      <c r="AU263" s="40"/>
      <c r="AW263" s="39"/>
      <c r="AZ263" s="40"/>
      <c r="BB263" s="39"/>
      <c r="BE263" s="40"/>
      <c r="BG263" s="39"/>
      <c r="BJ263" s="40"/>
      <c r="BL263" s="39"/>
      <c r="BO263" s="40"/>
      <c r="BQ263" s="34"/>
      <c r="BR263" s="11"/>
      <c r="BS263" s="11"/>
      <c r="BT263" s="41"/>
      <c r="BV263" s="39"/>
      <c r="BY263" s="40"/>
      <c r="CC263" s="135"/>
      <c r="CE263" s="60">
        <f t="shared" si="1929"/>
        <v>4.2</v>
      </c>
      <c r="CF263" s="61">
        <f t="shared" si="1930"/>
        <v>-6.6869552186901533E-3</v>
      </c>
      <c r="CG263" s="62">
        <f t="shared" si="1927"/>
        <v>45.252654196955817</v>
      </c>
      <c r="CH263" s="63">
        <f t="shared" si="1931"/>
        <v>-6.6869552186901533E-3</v>
      </c>
      <c r="CI263" s="11">
        <f t="shared" si="1966"/>
        <v>-10.993408750584756</v>
      </c>
      <c r="CJ263" s="62">
        <f t="shared" si="2069"/>
        <v>-0.19187117871526008</v>
      </c>
      <c r="CK263" s="138">
        <f t="shared" si="1928"/>
        <v>-26.359719741064971</v>
      </c>
    </row>
    <row r="264" spans="2:91" ht="18.600000000000001" customHeight="1" thickBot="1">
      <c r="D264" s="258" t="s">
        <v>129</v>
      </c>
      <c r="E264" s="259"/>
      <c r="F264" s="260" t="s">
        <v>130</v>
      </c>
      <c r="G264" s="261"/>
      <c r="H264" s="229"/>
      <c r="I264" s="258" t="s">
        <v>131</v>
      </c>
      <c r="J264" s="259"/>
      <c r="K264" s="260" t="s">
        <v>132</v>
      </c>
      <c r="L264" s="261"/>
      <c r="N264" s="253" t="s">
        <v>133</v>
      </c>
      <c r="O264" s="254"/>
      <c r="P264" s="255" t="s">
        <v>134</v>
      </c>
      <c r="Q264" s="256"/>
      <c r="S264" s="258" t="s">
        <v>135</v>
      </c>
      <c r="T264" s="259"/>
      <c r="U264" s="260" t="s">
        <v>136</v>
      </c>
      <c r="V264" s="261"/>
      <c r="W264" s="8"/>
      <c r="X264" s="253" t="s">
        <v>137</v>
      </c>
      <c r="Y264" s="254"/>
      <c r="Z264" s="255" t="s">
        <v>138</v>
      </c>
      <c r="AA264" s="256"/>
      <c r="AB264" s="8"/>
      <c r="AC264" s="258" t="s">
        <v>139</v>
      </c>
      <c r="AD264" s="259"/>
      <c r="AE264" s="260" t="s">
        <v>140</v>
      </c>
      <c r="AF264" s="261"/>
      <c r="AG264" s="8"/>
      <c r="AH264" s="253" t="s">
        <v>141</v>
      </c>
      <c r="AI264" s="254"/>
      <c r="AJ264" s="255" t="s">
        <v>142</v>
      </c>
      <c r="AK264" s="256"/>
      <c r="AL264" s="8"/>
      <c r="AM264" s="258" t="s">
        <v>143</v>
      </c>
      <c r="AN264" s="259"/>
      <c r="AO264" s="260" t="s">
        <v>144</v>
      </c>
      <c r="AP264" s="261"/>
      <c r="AR264" s="253" t="s">
        <v>145</v>
      </c>
      <c r="AS264" s="254"/>
      <c r="AT264" s="255" t="s">
        <v>146</v>
      </c>
      <c r="AU264" s="256"/>
      <c r="AV264" s="4"/>
      <c r="AW264" s="258" t="s">
        <v>147</v>
      </c>
      <c r="AX264" s="259"/>
      <c r="AY264" s="260" t="s">
        <v>148</v>
      </c>
      <c r="AZ264" s="261"/>
      <c r="BA264" s="8"/>
      <c r="BB264" s="253" t="s">
        <v>149</v>
      </c>
      <c r="BC264" s="254"/>
      <c r="BD264" s="255" t="s">
        <v>150</v>
      </c>
      <c r="BE264" s="256"/>
      <c r="BF264" s="4"/>
      <c r="BG264" s="258" t="s">
        <v>151</v>
      </c>
      <c r="BH264" s="259"/>
      <c r="BI264" s="260" t="s">
        <v>152</v>
      </c>
      <c r="BJ264" s="261"/>
      <c r="BK264" s="4"/>
      <c r="BL264" s="253" t="s">
        <v>153</v>
      </c>
      <c r="BM264" s="254"/>
      <c r="BN264" s="255" t="s">
        <v>154</v>
      </c>
      <c r="BO264" s="256"/>
      <c r="BP264" s="4"/>
      <c r="BQ264" s="258" t="s">
        <v>155</v>
      </c>
      <c r="BR264" s="259"/>
      <c r="BS264" s="260" t="s">
        <v>156</v>
      </c>
      <c r="BT264" s="261"/>
      <c r="BU264" s="8"/>
      <c r="BV264" s="253" t="s">
        <v>157</v>
      </c>
      <c r="BW264" s="254"/>
      <c r="BX264" s="255" t="s">
        <v>158</v>
      </c>
      <c r="BY264" s="256"/>
      <c r="CA264" s="46" t="s">
        <v>16</v>
      </c>
      <c r="CC264" s="136" t="s">
        <v>71</v>
      </c>
      <c r="CE264" s="60">
        <f t="shared" si="1929"/>
        <v>4.22</v>
      </c>
      <c r="CF264" s="61">
        <f t="shared" si="1930"/>
        <v>-6.6687319260467851E-3</v>
      </c>
      <c r="CG264" s="62">
        <f t="shared" si="1927"/>
        <v>45.032786021944126</v>
      </c>
      <c r="CH264" s="63">
        <f t="shared" si="1931"/>
        <v>-6.6687319260467851E-3</v>
      </c>
      <c r="CI264" s="11">
        <f t="shared" si="1966"/>
        <v>-10.885631353366879</v>
      </c>
      <c r="CJ264" s="62">
        <f t="shared" si="2069"/>
        <v>-0.18999010827457835</v>
      </c>
      <c r="CK264" s="138">
        <f t="shared" si="1928"/>
        <v>-26.382636301295086</v>
      </c>
    </row>
    <row r="265" spans="2:91" ht="18.600000000000001" customHeight="1" thickTop="1" thickBot="1">
      <c r="D265" s="29">
        <v>0</v>
      </c>
      <c r="E265" s="33">
        <v>0</v>
      </c>
      <c r="F265" s="31">
        <v>1</v>
      </c>
      <c r="G265" s="32">
        <v>0</v>
      </c>
      <c r="I265" s="29">
        <v>0</v>
      </c>
      <c r="J265" s="33">
        <f t="shared" ref="J265" si="2308">IF(0=(1-$J$8*$K$8*$B262^2),10^14,$B262*$J$8/(1-$J$8*$K$8*$B262^2))</f>
        <v>-3.1895557166492274</v>
      </c>
      <c r="K265" s="31">
        <v>1</v>
      </c>
      <c r="L265" s="32">
        <v>0</v>
      </c>
      <c r="N265" s="29">
        <f t="shared" ref="N265" si="2309">D265*I262+F265*I265-E265*J262-G265*J265</f>
        <v>0</v>
      </c>
      <c r="O265" s="33">
        <f t="shared" ref="O265" si="2310">(D265*J262+E265*I262+F265*J265+G265*I265)</f>
        <v>-3.1895557166492274</v>
      </c>
      <c r="P265" s="31">
        <f t="shared" ref="P265" si="2311">D265*K262+F265*K265-E265*L262-G265*L265</f>
        <v>1</v>
      </c>
      <c r="Q265" s="32">
        <f t="shared" ref="Q265" si="2312">(D265*L262+E265*K262+F265*L265+G265*K265)</f>
        <v>0</v>
      </c>
      <c r="S265" s="29">
        <v>0</v>
      </c>
      <c r="T265" s="33">
        <v>0</v>
      </c>
      <c r="U265" s="31">
        <v>1</v>
      </c>
      <c r="V265" s="32">
        <v>0</v>
      </c>
      <c r="X265" s="29">
        <f t="shared" ref="X265" si="2313">N265*S262+P265*S265-O265*T262-Q265*T265</f>
        <v>0</v>
      </c>
      <c r="Y265" s="33">
        <f t="shared" ref="Y265" si="2314">(N265*T262+O265*S262+P265*T265+Q265*S265)</f>
        <v>-3.1895557166492274</v>
      </c>
      <c r="Z265" s="31">
        <f t="shared" ref="Z265" si="2315">N265*U262+P265*U265-O265*V262-Q265*V265</f>
        <v>-5.4832529588404784</v>
      </c>
      <c r="AA265" s="32">
        <f t="shared" ref="AA265" si="2316">(N265*V262+O265*U262+P265*V265+Q265*U265)</f>
        <v>0</v>
      </c>
      <c r="AB265" s="8"/>
      <c r="AC265" s="29">
        <v>0</v>
      </c>
      <c r="AD265" s="33">
        <f t="shared" ref="AD265" si="2317">IF(0=(1-$AD$8*$AE$8*$B262^2),10^14,$B262*$AD$8/(1-$AD$8*$AE$8*$B262^2))</f>
        <v>3.5018810429844693</v>
      </c>
      <c r="AE265" s="31">
        <v>1</v>
      </c>
      <c r="AF265" s="32">
        <v>0</v>
      </c>
      <c r="AH265" s="29">
        <f t="shared" ref="AH265" si="2318">X265*AC262+Z265*AC265-Y265*AD262-AA265*AD265</f>
        <v>0</v>
      </c>
      <c r="AI265" s="33">
        <f t="shared" ref="AI265" si="2319">(X265*AD262+Y265*AC262+Z265*AD265+AA265*AC265)</f>
        <v>-22.391255307101201</v>
      </c>
      <c r="AJ265" s="31">
        <f t="shared" ref="AJ265" si="2320">X265*AE262+Z265*AE265-Y265*AF262-AA265*AF265</f>
        <v>-5.4832529588404784</v>
      </c>
      <c r="AK265" s="32">
        <f t="shared" ref="AK265" si="2321">(X265*AF262+Y265*AE262+Z265*AF265+AA265*AE265)</f>
        <v>0</v>
      </c>
      <c r="AL265" s="8"/>
      <c r="AM265" s="29">
        <v>0</v>
      </c>
      <c r="AN265" s="33">
        <v>0</v>
      </c>
      <c r="AO265" s="31">
        <v>1</v>
      </c>
      <c r="AP265" s="32">
        <v>0</v>
      </c>
      <c r="AR265" s="29">
        <f t="shared" ref="AR265" si="2322">AH265*AM262+AJ265*AM265-AI265*AN262-AK265*AN265</f>
        <v>0</v>
      </c>
      <c r="AS265" s="33">
        <f t="shared" ref="AS265" si="2323">(AH265*AN262+AI265*AM262+AJ265*AN265+AK265*AM265)</f>
        <v>-22.391255307101201</v>
      </c>
      <c r="AT265" s="31">
        <f t="shared" ref="AT265" si="2324">AH265*AO262+AJ265*AO265-AI265*AP262-AK265*AP265</f>
        <v>-46.641578964050645</v>
      </c>
      <c r="AU265" s="32">
        <f t="shared" ref="AU265" si="2325">(AH265*AP262+AI265*AO262+AJ265*AP265+AK265*AO265)</f>
        <v>0</v>
      </c>
      <c r="AV265" s="8"/>
      <c r="AW265" s="29">
        <v>0</v>
      </c>
      <c r="AX265" s="33">
        <f t="shared" ref="AX265" si="2326">IF(0=(1-$AX$8*$AY$8*$B262^2),10^14,$B262*$AX$8/(1-$AX$8*$AY$8*$B262^2))</f>
        <v>26.926828460703231</v>
      </c>
      <c r="AY265" s="31">
        <v>1</v>
      </c>
      <c r="AZ265" s="32">
        <v>0</v>
      </c>
      <c r="BB265" s="29">
        <f t="shared" ref="BB265" si="2327">AR265*AW262+AT265*AW265-AS265*AX262-AU265*AX265</f>
        <v>0</v>
      </c>
      <c r="BC265" s="33">
        <f t="shared" ref="BC265" si="2328">(AR265*AX262+AS265*AW262+AT265*AX265+AU265*AW265)</f>
        <v>-1278.3010512084372</v>
      </c>
      <c r="BD265" s="31">
        <f t="shared" ref="BD265" si="2329">AR265*AY262+AT265*AY265-AS265*AZ262-AU265*AZ265</f>
        <v>-46.641578964050645</v>
      </c>
      <c r="BE265" s="32">
        <f t="shared" ref="BE265" si="2330">(AR265*AZ262+AS265*AY262+AT265*AZ265+AU265*AY265)</f>
        <v>0</v>
      </c>
      <c r="BF265" s="8"/>
      <c r="BG265" s="29">
        <v>0</v>
      </c>
      <c r="BH265" s="33">
        <v>0</v>
      </c>
      <c r="BI265" s="31">
        <v>1</v>
      </c>
      <c r="BJ265" s="32">
        <v>0</v>
      </c>
      <c r="BL265" s="29">
        <f t="shared" ref="BL265" si="2331">BB265*BG262+BD265*BG265-BC265*BH262-BE265*BH265</f>
        <v>0</v>
      </c>
      <c r="BM265" s="33">
        <f t="shared" ref="BM265" si="2332">(BB265*BH262+BC265*BG262+BD265*BH265+BE265*BG265)</f>
        <v>-1278.3010512084372</v>
      </c>
      <c r="BN265" s="31">
        <f t="shared" ref="BN265" si="2333">BB265*BI262+BD265*BI265-BC265*BJ262-BE265*BJ265</f>
        <v>-872.8501583951039</v>
      </c>
      <c r="BO265" s="32">
        <f t="shared" ref="BO265" si="2334">(BB265*BJ262+BC265*BI262+BD265*BJ265+BE265*BI265)</f>
        <v>0</v>
      </c>
      <c r="BP265" s="8"/>
      <c r="BQ265" s="19">
        <f t="shared" ref="BQ265:BQ328" si="2335">1/$BR$8</f>
        <v>1</v>
      </c>
      <c r="BR265" s="47">
        <v>0</v>
      </c>
      <c r="BS265" s="48">
        <v>1</v>
      </c>
      <c r="BT265" s="49">
        <v>0</v>
      </c>
      <c r="BV265" s="29">
        <f t="shared" ref="BV265" si="2336">BL265*BQ262+BN265*BQ265-BM265*BR262-BO265*BR265</f>
        <v>-872.8501583951039</v>
      </c>
      <c r="BW265" s="33">
        <f t="shared" ref="BW265" si="2337">(BL265*BR262+BM265*BQ262+BN265*BR265+BO265*BQ265)</f>
        <v>-1278.3010512084372</v>
      </c>
      <c r="BX265" s="31">
        <f t="shared" ref="BX265" si="2338">BL265*BS262+BN265*BS265-BM265*BT262-BO265*BT265</f>
        <v>-872.8501583951039</v>
      </c>
      <c r="BY265" s="32">
        <f t="shared" ref="BY265" si="2339">(BL265*BT262+BM265*BS262+BN265*BT265+BO265*BS265)</f>
        <v>0</v>
      </c>
      <c r="CA265" s="50">
        <f t="shared" ref="CA265" si="2340">(180/PI())*ATAN(-1*(BW262+BW265)/(BV262+BV265))</f>
        <v>-21.347919535510481</v>
      </c>
      <c r="CC265" s="137">
        <f t="shared" ref="CC265" si="2341">20*LOG(((1-(10^(CA262/20)^2)*(1-((1-CC262)/(1+CC262))^2))^0.5))</f>
        <v>-4.7693237121965242E-6</v>
      </c>
      <c r="CE265" s="60">
        <f t="shared" si="1929"/>
        <v>4.24</v>
      </c>
      <c r="CF265" s="61">
        <f t="shared" si="1930"/>
        <v>-6.6501224177923125E-3</v>
      </c>
      <c r="CG265" s="62">
        <f t="shared" si="1927"/>
        <v>44.815073394876784</v>
      </c>
      <c r="CH265" s="63">
        <f t="shared" si="1931"/>
        <v>-6.6501224177923125E-3</v>
      </c>
      <c r="CI265" s="11">
        <f t="shared" si="1966"/>
        <v>-10.779453577026262</v>
      </c>
      <c r="CJ265" s="62">
        <f t="shared" si="2069"/>
        <v>-0.18813695648498843</v>
      </c>
      <c r="CK265" s="138">
        <f t="shared" si="1928"/>
        <v>-26.405756197615759</v>
      </c>
    </row>
    <row r="266" spans="2:91" ht="18.600000000000001" customHeight="1">
      <c r="CC266" s="42"/>
      <c r="CE266" s="60">
        <f t="shared" si="1929"/>
        <v>4.26</v>
      </c>
      <c r="CF266" s="61">
        <f t="shared" si="1930"/>
        <v>-6.6311438767266626E-3</v>
      </c>
      <c r="CG266" s="62">
        <f t="shared" si="1927"/>
        <v>44.599484323336263</v>
      </c>
      <c r="CH266" s="63">
        <f t="shared" si="1931"/>
        <v>-6.6311438767266626E-3</v>
      </c>
      <c r="CI266" s="11">
        <f t="shared" si="1966"/>
        <v>-10.674843481886606</v>
      </c>
      <c r="CJ266" s="62">
        <f t="shared" si="2069"/>
        <v>-0.18631116589397692</v>
      </c>
      <c r="CK266" s="138">
        <f t="shared" si="1928"/>
        <v>-26.429070811688625</v>
      </c>
    </row>
    <row r="267" spans="2:91" ht="18.600000000000001" customHeight="1" thickBot="1">
      <c r="E267" s="22" t="s">
        <v>4</v>
      </c>
      <c r="J267" s="22" t="s">
        <v>5</v>
      </c>
      <c r="O267" s="22" t="s">
        <v>6</v>
      </c>
      <c r="T267" s="22" t="s">
        <v>7</v>
      </c>
      <c r="Y267" s="22" t="s">
        <v>8</v>
      </c>
      <c r="AD267" s="22" t="s">
        <v>65</v>
      </c>
      <c r="AI267" s="22" t="s">
        <v>9</v>
      </c>
      <c r="AN267" s="22" t="s">
        <v>66</v>
      </c>
      <c r="AS267" s="22" t="s">
        <v>51</v>
      </c>
      <c r="AX267" s="22" t="s">
        <v>67</v>
      </c>
      <c r="BC267" s="22" t="s">
        <v>52</v>
      </c>
      <c r="BH267" s="22" t="s">
        <v>68</v>
      </c>
      <c r="BM267" s="22" t="s">
        <v>63</v>
      </c>
      <c r="BQ267" s="23" t="s">
        <v>69</v>
      </c>
      <c r="BR267" s="23"/>
      <c r="BS267" s="24"/>
      <c r="BT267" s="24"/>
      <c r="BU267" s="24"/>
      <c r="BW267" s="22" t="s">
        <v>64</v>
      </c>
      <c r="CE267" s="60">
        <f t="shared" si="1929"/>
        <v>4.28</v>
      </c>
      <c r="CF267" s="61">
        <f t="shared" si="1930"/>
        <v>-6.6118129537054643E-3</v>
      </c>
      <c r="CG267" s="62">
        <f t="shared" si="1927"/>
        <v>44.385987453698526</v>
      </c>
      <c r="CH267" s="63">
        <f t="shared" si="1931"/>
        <v>-6.6118129537054643E-3</v>
      </c>
      <c r="CI267" s="11">
        <f t="shared" si="1966"/>
        <v>-10.571769931818634</v>
      </c>
      <c r="CJ267" s="62">
        <f t="shared" si="2069"/>
        <v>-0.18451219307357161</v>
      </c>
      <c r="CK267" s="138">
        <f t="shared" si="1928"/>
        <v>-26.452571826866027</v>
      </c>
    </row>
    <row r="268" spans="2:91" ht="18.600000000000001" customHeight="1" thickBot="1">
      <c r="D268" s="249" t="s">
        <v>103</v>
      </c>
      <c r="E268" s="250"/>
      <c r="F268" s="251" t="s">
        <v>104</v>
      </c>
      <c r="G268" s="252"/>
      <c r="H268" s="229"/>
      <c r="I268" s="253" t="s">
        <v>11</v>
      </c>
      <c r="J268" s="254"/>
      <c r="K268" s="255" t="s">
        <v>12</v>
      </c>
      <c r="L268" s="256"/>
      <c r="M268" s="24"/>
      <c r="N268" s="253" t="s">
        <v>105</v>
      </c>
      <c r="O268" s="254"/>
      <c r="P268" s="255" t="s">
        <v>106</v>
      </c>
      <c r="Q268" s="256"/>
      <c r="R268" s="24"/>
      <c r="S268" s="249" t="s">
        <v>107</v>
      </c>
      <c r="T268" s="250"/>
      <c r="U268" s="251" t="s">
        <v>108</v>
      </c>
      <c r="V268" s="252"/>
      <c r="W268" s="8"/>
      <c r="X268" s="253" t="s">
        <v>109</v>
      </c>
      <c r="Y268" s="254"/>
      <c r="Z268" s="255" t="s">
        <v>110</v>
      </c>
      <c r="AA268" s="256"/>
      <c r="AB268" s="8"/>
      <c r="AC268" s="253" t="s">
        <v>111</v>
      </c>
      <c r="AD268" s="254"/>
      <c r="AE268" s="255" t="s">
        <v>14</v>
      </c>
      <c r="AF268" s="256"/>
      <c r="AG268" s="8"/>
      <c r="AH268" s="253" t="s">
        <v>112</v>
      </c>
      <c r="AI268" s="254"/>
      <c r="AJ268" s="255" t="s">
        <v>113</v>
      </c>
      <c r="AK268" s="256"/>
      <c r="AL268" s="8"/>
      <c r="AM268" s="249" t="s">
        <v>114</v>
      </c>
      <c r="AN268" s="250"/>
      <c r="AO268" s="251" t="s">
        <v>115</v>
      </c>
      <c r="AP268" s="252"/>
      <c r="AQ268" s="24"/>
      <c r="AR268" s="253" t="s">
        <v>116</v>
      </c>
      <c r="AS268" s="254"/>
      <c r="AT268" s="255" t="s">
        <v>13</v>
      </c>
      <c r="AU268" s="256"/>
      <c r="AV268" s="4"/>
      <c r="AW268" s="253" t="s">
        <v>117</v>
      </c>
      <c r="AX268" s="254"/>
      <c r="AY268" s="255" t="s">
        <v>118</v>
      </c>
      <c r="AZ268" s="256"/>
      <c r="BA268" s="8"/>
      <c r="BB268" s="253" t="s">
        <v>119</v>
      </c>
      <c r="BC268" s="254"/>
      <c r="BD268" s="255" t="s">
        <v>120</v>
      </c>
      <c r="BE268" s="256"/>
      <c r="BF268" s="4"/>
      <c r="BG268" s="249" t="s">
        <v>121</v>
      </c>
      <c r="BH268" s="250"/>
      <c r="BI268" s="251" t="s">
        <v>122</v>
      </c>
      <c r="BJ268" s="252"/>
      <c r="BK268" s="4"/>
      <c r="BL268" s="253" t="s">
        <v>123</v>
      </c>
      <c r="BM268" s="254"/>
      <c r="BN268" s="255" t="s">
        <v>124</v>
      </c>
      <c r="BO268" s="256"/>
      <c r="BP268" s="4"/>
      <c r="BQ268" s="253" t="s">
        <v>125</v>
      </c>
      <c r="BR268" s="254"/>
      <c r="BS268" s="255" t="s">
        <v>126</v>
      </c>
      <c r="BT268" s="256"/>
      <c r="BU268" s="8"/>
      <c r="BV268" s="253" t="s">
        <v>127</v>
      </c>
      <c r="BW268" s="254"/>
      <c r="BX268" s="255" t="s">
        <v>128</v>
      </c>
      <c r="BY268" s="256"/>
      <c r="CA268" s="27" t="s">
        <v>15</v>
      </c>
      <c r="CC268" s="133" t="s">
        <v>70</v>
      </c>
      <c r="CE268" s="60">
        <f t="shared" si="1929"/>
        <v>4.3</v>
      </c>
      <c r="CF268" s="61">
        <f t="shared" si="1930"/>
        <v>-6.5921457820530662E-3</v>
      </c>
      <c r="CG268" s="62">
        <f t="shared" si="1927"/>
        <v>44.174552055062158</v>
      </c>
      <c r="CH268" s="63">
        <f t="shared" si="1931"/>
        <v>-6.5921457820530662E-3</v>
      </c>
      <c r="CI268" s="11">
        <f t="shared" si="1966"/>
        <v>-10.470202569826739</v>
      </c>
      <c r="CJ268" s="62">
        <f t="shared" si="2069"/>
        <v>-0.18273950819424808</v>
      </c>
      <c r="CK268" s="138">
        <f t="shared" si="1928"/>
        <v>-26.476251216547737</v>
      </c>
    </row>
    <row r="269" spans="2:91" ht="18.600000000000001" customHeight="1" thickTop="1" thickBot="1">
      <c r="B269" s="127">
        <v>0.64</v>
      </c>
      <c r="D269" s="29">
        <v>1</v>
      </c>
      <c r="E269" s="30">
        <v>0</v>
      </c>
      <c r="F269" s="31">
        <v>0</v>
      </c>
      <c r="G269" s="32">
        <f t="shared" ref="G269:G332" si="2342">-1/($E$8*$B269)</f>
        <v>-1.0299687500000001</v>
      </c>
      <c r="I269" s="29">
        <v>1</v>
      </c>
      <c r="J269" s="33">
        <v>0</v>
      </c>
      <c r="K269" s="31">
        <v>0</v>
      </c>
      <c r="L269" s="32">
        <v>0</v>
      </c>
      <c r="N269" s="29">
        <f t="shared" ref="N269" si="2343">D269*I269+F269*I272-E269*J269-G269*J272</f>
        <v>-2.1715600708813012</v>
      </c>
      <c r="O269" s="33">
        <f t="shared" ref="O269" si="2344">(D269*J269+E269*I269+F269*J272+G269*I272)</f>
        <v>0</v>
      </c>
      <c r="P269" s="31">
        <f t="shared" ref="P269" si="2345">D269*K269+F269*K272-E269*L269-G269*L272</f>
        <v>0</v>
      </c>
      <c r="Q269" s="32">
        <f t="shared" ref="Q269" si="2346">(D269*L269+E269*K269+F269*L272+G269*K272)</f>
        <v>-1.0299687500000001</v>
      </c>
      <c r="S269" s="29">
        <v>1</v>
      </c>
      <c r="T269" s="30">
        <v>0</v>
      </c>
      <c r="U269" s="31">
        <v>0</v>
      </c>
      <c r="V269" s="32">
        <f t="shared" ref="V269:V332" si="2347">-1/($T$8*$B269)</f>
        <v>-2.0008906249999998</v>
      </c>
      <c r="X269" s="29">
        <f t="shared" ref="X269" si="2348">N269*S269+P269*S272-O269*T269-Q269*T272</f>
        <v>-2.1715600708813012</v>
      </c>
      <c r="Y269" s="33">
        <f t="shared" ref="Y269" si="2349">(N269*T269+O269*S269+P269*T272+Q269*S272)</f>
        <v>0</v>
      </c>
      <c r="Z269" s="31">
        <f t="shared" ref="Z269" si="2350">N269*U269+P269*U272-O269*V269-Q269*V272</f>
        <v>0</v>
      </c>
      <c r="AA269" s="32">
        <f t="shared" ref="AA269" si="2351">(N269*V269+O269*U269+P269*V272+Q269*U272)</f>
        <v>3.3150854374507306</v>
      </c>
      <c r="AB269" s="8"/>
      <c r="AC269" s="29">
        <v>1</v>
      </c>
      <c r="AD269" s="33">
        <v>0</v>
      </c>
      <c r="AE269" s="31">
        <v>0</v>
      </c>
      <c r="AF269" s="32">
        <v>0</v>
      </c>
      <c r="AH269" s="29">
        <f t="shared" ref="AH269" si="2352">X269*AC269+Z269*AC272-Y269*AD269-AA269*AD272</f>
        <v>-14.909155770238193</v>
      </c>
      <c r="AI269" s="33">
        <f t="shared" ref="AI269" si="2353">(X269*AD269+Y269*AC269+Z269*AD272+AA269*AC272)</f>
        <v>0</v>
      </c>
      <c r="AJ269" s="31">
        <f t="shared" ref="AJ269" si="2354">X269*AE269+Z269*AE272-Y269*AF269-AA269*AF272</f>
        <v>0</v>
      </c>
      <c r="AK269" s="32">
        <f t="shared" ref="AK269" si="2355">(X269*AF269+Y269*AE269+Z269*AF272+AA269*AE272)</f>
        <v>3.3150854374507306</v>
      </c>
      <c r="AL269" s="8"/>
      <c r="AM269" s="29">
        <v>1</v>
      </c>
      <c r="AN269" s="30">
        <v>0</v>
      </c>
      <c r="AO269" s="31">
        <v>0</v>
      </c>
      <c r="AP269" s="32">
        <f t="shared" ref="AP269:AP332" si="2356">-1/($AN$8*$B269)</f>
        <v>-1.809421875</v>
      </c>
      <c r="AR269" s="29">
        <f t="shared" ref="AR269" si="2357">AH269*AM269+AJ269*AM272-AI269*AN269-AK269*AN272</f>
        <v>-14.909155770238193</v>
      </c>
      <c r="AS269" s="33">
        <f t="shared" ref="AS269" si="2358">(AH269*AN269+AI269*AM269+AJ269*AN272+AK269*AM272)</f>
        <v>0</v>
      </c>
      <c r="AT269" s="31">
        <f t="shared" ref="AT269" si="2359">AH269*AO269+AJ269*AO272-AI269*AP269-AK269*AP272</f>
        <v>0</v>
      </c>
      <c r="AU269" s="32">
        <f t="shared" ref="AU269" si="2360">(AH269*AP269+AI269*AO269+AJ269*AP272+AK269*AO272)</f>
        <v>30.29203802590219</v>
      </c>
      <c r="AV269" s="8"/>
      <c r="AW269" s="29">
        <v>1</v>
      </c>
      <c r="AX269" s="33">
        <v>0</v>
      </c>
      <c r="AY269" s="31">
        <v>0</v>
      </c>
      <c r="AZ269" s="32">
        <v>0</v>
      </c>
      <c r="BB269" s="29">
        <f t="shared" ref="BB269" si="2361">AR269*AW269+AT269*AW272-AS269*AX269-AU269*AX272</f>
        <v>-2229.0477875763422</v>
      </c>
      <c r="BC269" s="33">
        <f t="shared" ref="BC269" si="2362">(AR269*AX269+AS269*AW269+AT269*AX272+AU269*AW272)</f>
        <v>0</v>
      </c>
      <c r="BD269" s="31">
        <f t="shared" ref="BD269" si="2363">AR269*AY269+AT269*AY272-AS269*AZ269-AU269*AZ272</f>
        <v>0</v>
      </c>
      <c r="BE269" s="32">
        <f t="shared" ref="BE269" si="2364">(AR269*AZ269+AS269*AY269+AT269*AZ272+AU269*AY272)</f>
        <v>30.29203802590219</v>
      </c>
      <c r="BF269" s="8"/>
      <c r="BG269" s="29">
        <v>1</v>
      </c>
      <c r="BH269" s="30">
        <v>0</v>
      </c>
      <c r="BI269" s="31">
        <v>0</v>
      </c>
      <c r="BJ269" s="32">
        <f t="shared" ref="BJ269:BJ332" si="2365">-1/($BH$8*$B269)</f>
        <v>-0.63623437499999991</v>
      </c>
      <c r="BL269" s="29">
        <f t="shared" ref="BL269" si="2366">BB269*BG269+BD269*BG272-BC269*BH269-BE269*BH272</f>
        <v>-2229.0477875763422</v>
      </c>
      <c r="BM269" s="33">
        <f t="shared" ref="BM269" si="2367">(BB269*BH269+BC269*BG269+BD269*BH272+BE269*BG272)</f>
        <v>0</v>
      </c>
      <c r="BN269" s="31">
        <f t="shared" ref="BN269" si="2368">BB269*BI269+BD269*BI272-BC269*BJ269-BE269*BJ272</f>
        <v>0</v>
      </c>
      <c r="BO269" s="32">
        <f t="shared" ref="BO269" si="2369">(BB269*BJ269+BC269*BI269+BD269*BJ272+BE269*BI272)</f>
        <v>1448.4888639996689</v>
      </c>
      <c r="BP269" s="8"/>
      <c r="BQ269" s="34">
        <v>1</v>
      </c>
      <c r="BR269" s="35">
        <v>0</v>
      </c>
      <c r="BS269" s="11">
        <v>0</v>
      </c>
      <c r="BT269" s="36">
        <v>0</v>
      </c>
      <c r="BV269" s="29">
        <f t="shared" ref="BV269" si="2370">BL269*BQ269+BN269*BQ272-BM269*BR269-BO269*BR272</f>
        <v>-2229.0477875763422</v>
      </c>
      <c r="BW269" s="33">
        <f t="shared" ref="BW269" si="2371">(BL269*BR269+BM269*BQ269+BN269*BR272+BO269*BQ272)</f>
        <v>1448.4888639996689</v>
      </c>
      <c r="BX269" s="31">
        <f t="shared" ref="BX269" si="2372">BL269*BS269+BN269*BS272-BM269*BT269-BO269*BT272</f>
        <v>0</v>
      </c>
      <c r="BY269" s="32">
        <f t="shared" ref="BY269" si="2373">(BL269*BT269+BM269*BS269+BN269*BT272+BO269*BS272)</f>
        <v>1448.4888639996689</v>
      </c>
      <c r="CA269" s="37">
        <f t="shared" ref="CA269" si="2374">20*LOG(((1+$BR$8)/$BR$8)/((BV269+BV272)^2+(BW269+BW272)^2)^0.5)</f>
        <v>-67.745526887836036</v>
      </c>
      <c r="CC269" s="134">
        <f t="shared" ref="CC269" si="2375">((BV269^2+BW269^2)^0.5)/((BV272^2+BW272^2)^0.5)</f>
        <v>0.64982345924652807</v>
      </c>
      <c r="CE269" s="60">
        <f t="shared" si="1929"/>
        <v>4.32</v>
      </c>
      <c r="CF269" s="61">
        <f t="shared" si="1930"/>
        <v>-6.5721579916797248E-3</v>
      </c>
      <c r="CG269" s="62">
        <f t="shared" si="1927"/>
        <v>43.965148003665618</v>
      </c>
      <c r="CH269" s="63">
        <f t="shared" si="1931"/>
        <v>-6.5721579916797248E-3</v>
      </c>
      <c r="CI269" s="11">
        <f t="shared" si="1966"/>
        <v>-10.370111794508084</v>
      </c>
      <c r="CJ269" s="62">
        <f t="shared" si="2069"/>
        <v>-0.1809925946140637</v>
      </c>
      <c r="CK269" s="138">
        <f t="shared" si="1928"/>
        <v>-26.500101233052142</v>
      </c>
      <c r="CM269" s="127">
        <v>0.63</v>
      </c>
    </row>
    <row r="270" spans="2:91" ht="18.600000000000001" customHeight="1" thickBot="1">
      <c r="D270" s="39"/>
      <c r="G270" s="40"/>
      <c r="I270" s="39"/>
      <c r="L270" s="40"/>
      <c r="N270" s="39"/>
      <c r="Q270" s="40"/>
      <c r="S270" s="39"/>
      <c r="V270" s="40"/>
      <c r="X270" s="39"/>
      <c r="AA270" s="40"/>
      <c r="AC270" s="39"/>
      <c r="AF270" s="40"/>
      <c r="AH270" s="39"/>
      <c r="AK270" s="40"/>
      <c r="AM270" s="39"/>
      <c r="AP270" s="40"/>
      <c r="AR270" s="39"/>
      <c r="AU270" s="40"/>
      <c r="AW270" s="39"/>
      <c r="AZ270" s="40"/>
      <c r="BB270" s="39"/>
      <c r="BE270" s="40"/>
      <c r="BG270" s="39"/>
      <c r="BJ270" s="40"/>
      <c r="BL270" s="39"/>
      <c r="BO270" s="40"/>
      <c r="BQ270" s="34"/>
      <c r="BR270" s="11"/>
      <c r="BS270" s="11"/>
      <c r="BT270" s="41"/>
      <c r="BV270" s="39"/>
      <c r="BY270" s="40"/>
      <c r="CC270" s="135"/>
      <c r="CE270" s="60">
        <f t="shared" si="1929"/>
        <v>4.34</v>
      </c>
      <c r="CF270" s="61">
        <f t="shared" si="1930"/>
        <v>-6.5518647229048316E-3</v>
      </c>
      <c r="CG270" s="62">
        <f t="shared" si="1927"/>
        <v>43.757745767775461</v>
      </c>
      <c r="CH270" s="63">
        <f t="shared" si="1931"/>
        <v>-6.5518647229048316E-3</v>
      </c>
      <c r="CI270" s="11">
        <f t="shared" si="1966"/>
        <v>-10.271468737334761</v>
      </c>
      <c r="CJ270" s="62">
        <f t="shared" si="2069"/>
        <v>-0.17927094848215619</v>
      </c>
      <c r="CK270" s="138">
        <f t="shared" si="1928"/>
        <v>-26.524114396978284</v>
      </c>
    </row>
    <row r="271" spans="2:91" ht="18.600000000000001" customHeight="1" thickBot="1">
      <c r="D271" s="258" t="s">
        <v>129</v>
      </c>
      <c r="E271" s="259"/>
      <c r="F271" s="260" t="s">
        <v>130</v>
      </c>
      <c r="G271" s="261"/>
      <c r="H271" s="229"/>
      <c r="I271" s="258" t="s">
        <v>131</v>
      </c>
      <c r="J271" s="259"/>
      <c r="K271" s="260" t="s">
        <v>132</v>
      </c>
      <c r="L271" s="261"/>
      <c r="N271" s="253" t="s">
        <v>133</v>
      </c>
      <c r="O271" s="254"/>
      <c r="P271" s="255" t="s">
        <v>134</v>
      </c>
      <c r="Q271" s="256"/>
      <c r="S271" s="258" t="s">
        <v>135</v>
      </c>
      <c r="T271" s="259"/>
      <c r="U271" s="260" t="s">
        <v>136</v>
      </c>
      <c r="V271" s="261"/>
      <c r="W271" s="8"/>
      <c r="X271" s="253" t="s">
        <v>137</v>
      </c>
      <c r="Y271" s="254"/>
      <c r="Z271" s="255" t="s">
        <v>138</v>
      </c>
      <c r="AA271" s="256"/>
      <c r="AB271" s="8"/>
      <c r="AC271" s="258" t="s">
        <v>139</v>
      </c>
      <c r="AD271" s="259"/>
      <c r="AE271" s="260" t="s">
        <v>140</v>
      </c>
      <c r="AF271" s="261"/>
      <c r="AG271" s="8"/>
      <c r="AH271" s="253" t="s">
        <v>141</v>
      </c>
      <c r="AI271" s="254"/>
      <c r="AJ271" s="255" t="s">
        <v>142</v>
      </c>
      <c r="AK271" s="256"/>
      <c r="AL271" s="8"/>
      <c r="AM271" s="258" t="s">
        <v>143</v>
      </c>
      <c r="AN271" s="259"/>
      <c r="AO271" s="260" t="s">
        <v>144</v>
      </c>
      <c r="AP271" s="261"/>
      <c r="AR271" s="253" t="s">
        <v>145</v>
      </c>
      <c r="AS271" s="254"/>
      <c r="AT271" s="255" t="s">
        <v>146</v>
      </c>
      <c r="AU271" s="256"/>
      <c r="AV271" s="4"/>
      <c r="AW271" s="258" t="s">
        <v>147</v>
      </c>
      <c r="AX271" s="259"/>
      <c r="AY271" s="260" t="s">
        <v>148</v>
      </c>
      <c r="AZ271" s="261"/>
      <c r="BA271" s="8"/>
      <c r="BB271" s="253" t="s">
        <v>149</v>
      </c>
      <c r="BC271" s="254"/>
      <c r="BD271" s="255" t="s">
        <v>150</v>
      </c>
      <c r="BE271" s="256"/>
      <c r="BF271" s="4"/>
      <c r="BG271" s="258" t="s">
        <v>151</v>
      </c>
      <c r="BH271" s="259"/>
      <c r="BI271" s="260" t="s">
        <v>152</v>
      </c>
      <c r="BJ271" s="261"/>
      <c r="BK271" s="4"/>
      <c r="BL271" s="253" t="s">
        <v>153</v>
      </c>
      <c r="BM271" s="254"/>
      <c r="BN271" s="255" t="s">
        <v>154</v>
      </c>
      <c r="BO271" s="256"/>
      <c r="BP271" s="4"/>
      <c r="BQ271" s="258" t="s">
        <v>155</v>
      </c>
      <c r="BR271" s="259"/>
      <c r="BS271" s="260" t="s">
        <v>156</v>
      </c>
      <c r="BT271" s="261"/>
      <c r="BU271" s="8"/>
      <c r="BV271" s="253" t="s">
        <v>157</v>
      </c>
      <c r="BW271" s="254"/>
      <c r="BX271" s="255" t="s">
        <v>158</v>
      </c>
      <c r="BY271" s="256"/>
      <c r="CA271" s="46" t="s">
        <v>16</v>
      </c>
      <c r="CC271" s="136" t="s">
        <v>71</v>
      </c>
      <c r="CE271" s="60">
        <f t="shared" si="1929"/>
        <v>4.3600000000000003</v>
      </c>
      <c r="CF271" s="61">
        <f t="shared" si="1930"/>
        <v>-6.5312806399900258E-3</v>
      </c>
      <c r="CG271" s="62">
        <f t="shared" si="1927"/>
        <v>43.552316393028761</v>
      </c>
      <c r="CH271" s="63">
        <f t="shared" si="1931"/>
        <v>-6.5312806399900258E-3</v>
      </c>
      <c r="CI271" s="11">
        <f t="shared" si="1966"/>
        <v>-10.17424524075054</v>
      </c>
      <c r="CJ271" s="62">
        <f t="shared" si="2069"/>
        <v>-0.17757407835646008</v>
      </c>
      <c r="CK271" s="138">
        <f t="shared" si="1928"/>
        <v>-26.548283487028911</v>
      </c>
    </row>
    <row r="272" spans="2:91" ht="18.600000000000001" customHeight="1" thickTop="1" thickBot="1">
      <c r="D272" s="29">
        <v>0</v>
      </c>
      <c r="E272" s="33">
        <v>0</v>
      </c>
      <c r="F272" s="31">
        <v>1</v>
      </c>
      <c r="G272" s="32">
        <v>0</v>
      </c>
      <c r="I272" s="29">
        <v>0</v>
      </c>
      <c r="J272" s="33">
        <f t="shared" ref="J272" si="2376">IF(0=(1-$J$8*$K$8*$B269^2),10^14,$B269*$J$8/(1-$J$8*$K$8*$B269^2))</f>
        <v>-3.0792779595315887</v>
      </c>
      <c r="K272" s="31">
        <v>1</v>
      </c>
      <c r="L272" s="32">
        <v>0</v>
      </c>
      <c r="N272" s="29">
        <f t="shared" ref="N272" si="2377">D272*I269+F272*I272-E272*J269-G272*J272</f>
        <v>0</v>
      </c>
      <c r="O272" s="33">
        <f t="shared" ref="O272" si="2378">(D272*J269+E272*I269+F272*J272+G272*I272)</f>
        <v>-3.0792779595315887</v>
      </c>
      <c r="P272" s="31">
        <f t="shared" ref="P272" si="2379">D272*K269+F272*K272-E272*L269-G272*L272</f>
        <v>1</v>
      </c>
      <c r="Q272" s="32">
        <f t="shared" ref="Q272" si="2380">(D272*L269+E272*K269+F272*L272+G272*K272)</f>
        <v>0</v>
      </c>
      <c r="S272" s="29">
        <v>0</v>
      </c>
      <c r="T272" s="33">
        <v>0</v>
      </c>
      <c r="U272" s="31">
        <v>1</v>
      </c>
      <c r="V272" s="32">
        <v>0</v>
      </c>
      <c r="X272" s="29">
        <f t="shared" ref="X272" si="2381">N272*S269+P272*S272-O272*T269-Q272*T272</f>
        <v>0</v>
      </c>
      <c r="Y272" s="33">
        <f t="shared" ref="Y272" si="2382">(N272*T269+O272*S269+P272*T272+Q272*S272)</f>
        <v>-3.0792779595315887</v>
      </c>
      <c r="Z272" s="31">
        <f t="shared" ref="Z272" si="2383">N272*U269+P272*U272-O272*V269-Q272*V272</f>
        <v>-5.1612984009958849</v>
      </c>
      <c r="AA272" s="32">
        <f t="shared" ref="AA272" si="2384">(N272*V269+O272*U269+P272*V272+Q272*U272)</f>
        <v>0</v>
      </c>
      <c r="AB272" s="8"/>
      <c r="AC272" s="29">
        <v>0</v>
      </c>
      <c r="AD272" s="33">
        <f t="shared" ref="AD272" si="2385">IF(0=(1-$AD$8*$AE$8*$B269^2),10^14,$B269*$AD$8/(1-$AD$8*$AE$8*$B269^2))</f>
        <v>3.8423129477929781</v>
      </c>
      <c r="AE272" s="31">
        <v>1</v>
      </c>
      <c r="AF272" s="32">
        <v>0</v>
      </c>
      <c r="AH272" s="29">
        <f t="shared" ref="AH272" si="2386">X272*AC269+Z272*AC272-Y272*AD269-AA272*AD272</f>
        <v>0</v>
      </c>
      <c r="AI272" s="33">
        <f t="shared" ref="AI272" si="2387">(X272*AD269+Y272*AC269+Z272*AD272+AA272*AC272)</f>
        <v>-22.910601633101269</v>
      </c>
      <c r="AJ272" s="31">
        <f t="shared" ref="AJ272" si="2388">X272*AE269+Z272*AE272-Y272*AF269-AA272*AF272</f>
        <v>-5.1612984009958849</v>
      </c>
      <c r="AK272" s="32">
        <f t="shared" ref="AK272" si="2389">(X272*AF269+Y272*AE269+Z272*AF272+AA272*AE272)</f>
        <v>0</v>
      </c>
      <c r="AL272" s="8"/>
      <c r="AM272" s="29">
        <v>0</v>
      </c>
      <c r="AN272" s="33">
        <v>0</v>
      </c>
      <c r="AO272" s="31">
        <v>1</v>
      </c>
      <c r="AP272" s="32">
        <v>0</v>
      </c>
      <c r="AR272" s="29">
        <f t="shared" ref="AR272" si="2390">AH272*AM269+AJ272*AM272-AI272*AN269-AK272*AN272</f>
        <v>0</v>
      </c>
      <c r="AS272" s="33">
        <f t="shared" ref="AS272" si="2391">(AH272*AN269+AI272*AM269+AJ272*AN272+AK272*AM272)</f>
        <v>-22.910601633101269</v>
      </c>
      <c r="AT272" s="31">
        <f t="shared" ref="AT272" si="2392">AH272*AO269+AJ272*AO272-AI272*AP269-AK272*AP272</f>
        <v>-46.61624216534004</v>
      </c>
      <c r="AU272" s="32">
        <f t="shared" ref="AU272" si="2393">(AH272*AP269+AI272*AO269+AJ272*AP272+AK272*AO272)</f>
        <v>0</v>
      </c>
      <c r="AV272" s="8"/>
      <c r="AW272" s="29">
        <v>0</v>
      </c>
      <c r="AX272" s="33">
        <f t="shared" ref="AX272" si="2394">IF(0=(1-$AX$8*$AY$8*$B269^2),10^14,$B269*$AX$8/(1-$AX$8*$AY$8*$B269^2))</f>
        <v>73.093089012790514</v>
      </c>
      <c r="AY272" s="31">
        <v>1</v>
      </c>
      <c r="AZ272" s="32">
        <v>0</v>
      </c>
      <c r="BB272" s="29">
        <f t="shared" ref="BB272" si="2395">AR272*AW269+AT272*AW272-AS272*AX269-AU272*AX272</f>
        <v>0</v>
      </c>
      <c r="BC272" s="33">
        <f t="shared" ref="BC272" si="2396">(AR272*AX269+AS272*AW269+AT272*AX272+AU272*AW272)</f>
        <v>-3430.2357396660991</v>
      </c>
      <c r="BD272" s="31">
        <f t="shared" ref="BD272" si="2397">AR272*AY269+AT272*AY272-AS272*AZ269-AU272*AZ272</f>
        <v>-46.61624216534004</v>
      </c>
      <c r="BE272" s="32">
        <f t="shared" ref="BE272" si="2398">(AR272*AZ269+AS272*AY269+AT272*AZ272+AU272*AY272)</f>
        <v>0</v>
      </c>
      <c r="BF272" s="8"/>
      <c r="BG272" s="29">
        <v>0</v>
      </c>
      <c r="BH272" s="33">
        <v>0</v>
      </c>
      <c r="BI272" s="31">
        <v>1</v>
      </c>
      <c r="BJ272" s="32">
        <v>0</v>
      </c>
      <c r="BL272" s="29">
        <f t="shared" ref="BL272" si="2399">BB272*BG269+BD272*BG272-BC272*BH269-BE272*BH272</f>
        <v>0</v>
      </c>
      <c r="BM272" s="33">
        <f t="shared" ref="BM272" si="2400">(BB272*BH269+BC272*BG269+BD272*BH272+BE272*BG272)</f>
        <v>-3430.2357396660991</v>
      </c>
      <c r="BN272" s="31">
        <f t="shared" ref="BN272" si="2401">BB272*BI269+BD272*BI272-BC272*BJ269-BE272*BJ272</f>
        <v>-2229.0501340944629</v>
      </c>
      <c r="BO272" s="32">
        <f t="shared" ref="BO272" si="2402">(BB272*BJ269+BC272*BI269+BD272*BJ272+BE272*BI272)</f>
        <v>0</v>
      </c>
      <c r="BP272" s="8"/>
      <c r="BQ272" s="19">
        <f t="shared" ref="BQ272:BQ335" si="2403">1/$BR$8</f>
        <v>1</v>
      </c>
      <c r="BR272" s="47">
        <v>0</v>
      </c>
      <c r="BS272" s="48">
        <v>1</v>
      </c>
      <c r="BT272" s="49">
        <v>0</v>
      </c>
      <c r="BV272" s="29">
        <f t="shared" ref="BV272" si="2404">BL272*BQ269+BN272*BQ272-BM272*BR269-BO272*BR272</f>
        <v>-2229.0501340944629</v>
      </c>
      <c r="BW272" s="33">
        <f t="shared" ref="BW272" si="2405">(BL272*BR269+BM272*BQ269+BN272*BR272+BO272*BQ272)</f>
        <v>-3430.2357396660991</v>
      </c>
      <c r="BX272" s="31">
        <f t="shared" ref="BX272" si="2406">BL272*BS269+BN272*BS272-BM272*BT269-BO272*BT272</f>
        <v>-2229.0501340944629</v>
      </c>
      <c r="BY272" s="32">
        <f t="shared" ref="BY272" si="2407">(BL272*BT269+BM272*BS269+BN272*BT272+BO272*BS272)</f>
        <v>0</v>
      </c>
      <c r="CA272" s="50">
        <f t="shared" ref="CA272" si="2408">(180/PI())*ATAN(-1*(BW269+BW272)/(BV269+BV272))</f>
        <v>-23.966459975616409</v>
      </c>
      <c r="CC272" s="137">
        <f t="shared" ref="CC272" si="2409">20*LOG(((1-(10^(CA269/20)^2)*(1-((1-CC269)/(1+CC269))^2))^0.5))</f>
        <v>-6.9696679023169832E-7</v>
      </c>
      <c r="CE272" s="60">
        <f t="shared" si="1929"/>
        <v>4.38</v>
      </c>
      <c r="CF272" s="61">
        <f t="shared" si="1930"/>
        <v>-6.5104199443734552E-3</v>
      </c>
      <c r="CG272" s="62">
        <f t="shared" si="1927"/>
        <v>43.348831488213754</v>
      </c>
      <c r="CH272" s="63">
        <f t="shared" si="1931"/>
        <v>-6.5104199443734552E-3</v>
      </c>
      <c r="CI272" s="11">
        <f t="shared" si="1966"/>
        <v>-10.07841383702347</v>
      </c>
      <c r="CJ272" s="62">
        <f t="shared" si="2069"/>
        <v>-0.17590150483461475</v>
      </c>
      <c r="CK272" s="138">
        <f t="shared" si="1928"/>
        <v>-26.572601530273396</v>
      </c>
    </row>
    <row r="273" spans="2:91" ht="18.600000000000001" customHeight="1">
      <c r="CC273" s="42"/>
      <c r="CE273" s="60">
        <f t="shared" si="1929"/>
        <v>4.4000000000000004</v>
      </c>
      <c r="CF273" s="61">
        <f t="shared" si="1930"/>
        <v>-6.4892963876138424E-3</v>
      </c>
      <c r="CG273" s="62">
        <f t="shared" si="1927"/>
        <v>43.14726321147328</v>
      </c>
      <c r="CH273" s="63">
        <f t="shared" si="1931"/>
        <v>-6.4892963876138424E-3</v>
      </c>
      <c r="CI273" s="11">
        <f t="shared" si="1966"/>
        <v>-9.9839477278388955</v>
      </c>
      <c r="CJ273" s="62">
        <f t="shared" si="2069"/>
        <v>-0.17425276019779545</v>
      </c>
      <c r="CK273" s="138">
        <f t="shared" si="1928"/>
        <v>-26.597061792829777</v>
      </c>
    </row>
    <row r="274" spans="2:91" ht="18.600000000000001" customHeight="1" thickBot="1">
      <c r="E274" s="22" t="s">
        <v>4</v>
      </c>
      <c r="J274" s="22" t="s">
        <v>5</v>
      </c>
      <c r="O274" s="22" t="s">
        <v>6</v>
      </c>
      <c r="T274" s="22" t="s">
        <v>7</v>
      </c>
      <c r="Y274" s="22" t="s">
        <v>8</v>
      </c>
      <c r="AD274" s="22" t="s">
        <v>65</v>
      </c>
      <c r="AI274" s="22" t="s">
        <v>9</v>
      </c>
      <c r="AN274" s="22" t="s">
        <v>66</v>
      </c>
      <c r="AS274" s="22" t="s">
        <v>51</v>
      </c>
      <c r="AX274" s="22" t="s">
        <v>67</v>
      </c>
      <c r="BC274" s="22" t="s">
        <v>52</v>
      </c>
      <c r="BH274" s="22" t="s">
        <v>68</v>
      </c>
      <c r="BM274" s="22" t="s">
        <v>63</v>
      </c>
      <c r="BQ274" s="23" t="s">
        <v>69</v>
      </c>
      <c r="BR274" s="23"/>
      <c r="BS274" s="24"/>
      <c r="BT274" s="24"/>
      <c r="BU274" s="24"/>
      <c r="BW274" s="22" t="s">
        <v>64</v>
      </c>
      <c r="CE274" s="60">
        <f t="shared" si="1929"/>
        <v>4.42</v>
      </c>
      <c r="CF274" s="61">
        <f t="shared" si="1930"/>
        <v>-6.4679232840395041E-3</v>
      </c>
      <c r="CG274" s="62">
        <f t="shared" si="1927"/>
        <v>42.947584256916507</v>
      </c>
      <c r="CH274" s="63">
        <f t="shared" si="1931"/>
        <v>-6.4679232840395041E-3</v>
      </c>
      <c r="CI274" s="11">
        <f t="shared" si="1966"/>
        <v>-9.8908207646031183</v>
      </c>
      <c r="CJ274" s="62">
        <f t="shared" si="2069"/>
        <v>-0.17262738806694741</v>
      </c>
      <c r="CK274" s="138">
        <f t="shared" si="1928"/>
        <v>-26.621657770944079</v>
      </c>
    </row>
    <row r="275" spans="2:91" ht="18.600000000000001" customHeight="1" thickBot="1">
      <c r="D275" s="249" t="s">
        <v>103</v>
      </c>
      <c r="E275" s="250"/>
      <c r="F275" s="251" t="s">
        <v>104</v>
      </c>
      <c r="G275" s="252"/>
      <c r="H275" s="229"/>
      <c r="I275" s="253" t="s">
        <v>11</v>
      </c>
      <c r="J275" s="254"/>
      <c r="K275" s="255" t="s">
        <v>12</v>
      </c>
      <c r="L275" s="256"/>
      <c r="M275" s="24"/>
      <c r="N275" s="253" t="s">
        <v>105</v>
      </c>
      <c r="O275" s="254"/>
      <c r="P275" s="255" t="s">
        <v>106</v>
      </c>
      <c r="Q275" s="256"/>
      <c r="R275" s="24"/>
      <c r="S275" s="249" t="s">
        <v>107</v>
      </c>
      <c r="T275" s="250"/>
      <c r="U275" s="251" t="s">
        <v>108</v>
      </c>
      <c r="V275" s="252"/>
      <c r="W275" s="8"/>
      <c r="X275" s="253" t="s">
        <v>109</v>
      </c>
      <c r="Y275" s="254"/>
      <c r="Z275" s="255" t="s">
        <v>110</v>
      </c>
      <c r="AA275" s="256"/>
      <c r="AB275" s="8"/>
      <c r="AC275" s="253" t="s">
        <v>111</v>
      </c>
      <c r="AD275" s="254"/>
      <c r="AE275" s="255" t="s">
        <v>14</v>
      </c>
      <c r="AF275" s="256"/>
      <c r="AG275" s="8"/>
      <c r="AH275" s="253" t="s">
        <v>112</v>
      </c>
      <c r="AI275" s="254"/>
      <c r="AJ275" s="255" t="s">
        <v>113</v>
      </c>
      <c r="AK275" s="256"/>
      <c r="AL275" s="8"/>
      <c r="AM275" s="249" t="s">
        <v>114</v>
      </c>
      <c r="AN275" s="250"/>
      <c r="AO275" s="251" t="s">
        <v>115</v>
      </c>
      <c r="AP275" s="252"/>
      <c r="AQ275" s="24"/>
      <c r="AR275" s="253" t="s">
        <v>116</v>
      </c>
      <c r="AS275" s="254"/>
      <c r="AT275" s="255" t="s">
        <v>13</v>
      </c>
      <c r="AU275" s="256"/>
      <c r="AV275" s="4"/>
      <c r="AW275" s="253" t="s">
        <v>117</v>
      </c>
      <c r="AX275" s="254"/>
      <c r="AY275" s="255" t="s">
        <v>118</v>
      </c>
      <c r="AZ275" s="256"/>
      <c r="BA275" s="8"/>
      <c r="BB275" s="253" t="s">
        <v>119</v>
      </c>
      <c r="BC275" s="254"/>
      <c r="BD275" s="255" t="s">
        <v>120</v>
      </c>
      <c r="BE275" s="256"/>
      <c r="BF275" s="4"/>
      <c r="BG275" s="249" t="s">
        <v>121</v>
      </c>
      <c r="BH275" s="250"/>
      <c r="BI275" s="251" t="s">
        <v>122</v>
      </c>
      <c r="BJ275" s="252"/>
      <c r="BK275" s="4"/>
      <c r="BL275" s="253" t="s">
        <v>123</v>
      </c>
      <c r="BM275" s="254"/>
      <c r="BN275" s="255" t="s">
        <v>124</v>
      </c>
      <c r="BO275" s="256"/>
      <c r="BP275" s="4"/>
      <c r="BQ275" s="253" t="s">
        <v>125</v>
      </c>
      <c r="BR275" s="254"/>
      <c r="BS275" s="255" t="s">
        <v>126</v>
      </c>
      <c r="BT275" s="256"/>
      <c r="BU275" s="8"/>
      <c r="BV275" s="253" t="s">
        <v>127</v>
      </c>
      <c r="BW275" s="254"/>
      <c r="BX275" s="255" t="s">
        <v>128</v>
      </c>
      <c r="BY275" s="256"/>
      <c r="CA275" s="27" t="s">
        <v>15</v>
      </c>
      <c r="CC275" s="133" t="s">
        <v>70</v>
      </c>
      <c r="CE275" s="60">
        <f t="shared" si="1929"/>
        <v>4.4400000000000004</v>
      </c>
      <c r="CF275" s="61">
        <f t="shared" si="1930"/>
        <v>-6.4463135230936053E-3</v>
      </c>
      <c r="CG275" s="62">
        <f t="shared" si="1927"/>
        <v>42.74976784162444</v>
      </c>
      <c r="CH275" s="63">
        <f t="shared" si="1931"/>
        <v>-6.4463135230936053E-3</v>
      </c>
      <c r="CI275" s="11">
        <f t="shared" si="1966"/>
        <v>-9.7990074294225558</v>
      </c>
      <c r="CJ275" s="62">
        <f t="shared" si="2069"/>
        <v>-0.17102494307080945</v>
      </c>
      <c r="CK275" s="138">
        <f t="shared" si="1928"/>
        <v>-26.646383182452734</v>
      </c>
    </row>
    <row r="276" spans="2:91" ht="18.600000000000001" customHeight="1" thickTop="1" thickBot="1">
      <c r="B276" s="127">
        <v>0.65</v>
      </c>
      <c r="D276" s="29">
        <v>1</v>
      </c>
      <c r="E276" s="30">
        <v>0</v>
      </c>
      <c r="F276" s="31">
        <v>0</v>
      </c>
      <c r="G276" s="32">
        <f t="shared" ref="G276:G339" si="2410">-1/($E$8*$B276)</f>
        <v>-1.0141230769230769</v>
      </c>
      <c r="I276" s="29">
        <v>1</v>
      </c>
      <c r="J276" s="33">
        <v>0</v>
      </c>
      <c r="K276" s="31">
        <v>0</v>
      </c>
      <c r="L276" s="32">
        <v>0</v>
      </c>
      <c r="N276" s="29">
        <f t="shared" ref="N276" si="2411">D276*I276+F276*I279-E276*J276-G276*J279</f>
        <v>-2.0192640033909921</v>
      </c>
      <c r="O276" s="33">
        <f t="shared" ref="O276" si="2412">(D276*J276+E276*I276+F276*J279+G276*I279)</f>
        <v>0</v>
      </c>
      <c r="P276" s="31">
        <f t="shared" ref="P276" si="2413">D276*K276+F276*K279-E276*L276-G276*L279</f>
        <v>0</v>
      </c>
      <c r="Q276" s="32">
        <f t="shared" ref="Q276" si="2414">(D276*L276+E276*K276+F276*L279+G276*K279)</f>
        <v>-1.0141230769230769</v>
      </c>
      <c r="S276" s="29">
        <v>1</v>
      </c>
      <c r="T276" s="30">
        <v>0</v>
      </c>
      <c r="U276" s="31">
        <v>0</v>
      </c>
      <c r="V276" s="32">
        <f t="shared" ref="V276:V339" si="2415">-1/($T$8*$B276)</f>
        <v>-1.9701076923076923</v>
      </c>
      <c r="X276" s="29">
        <f t="shared" ref="X276" si="2416">N276*S276+P276*S279-O276*T276-Q276*T279</f>
        <v>-2.0192640033909921</v>
      </c>
      <c r="Y276" s="33">
        <f t="shared" ref="Y276" si="2417">(N276*T276+O276*S276+P276*T279+Q276*S279)</f>
        <v>0</v>
      </c>
      <c r="Z276" s="31">
        <f t="shared" ref="Z276" si="2418">N276*U276+P276*U279-O276*V276-Q276*V279</f>
        <v>0</v>
      </c>
      <c r="AA276" s="32">
        <f t="shared" ref="AA276" si="2419">(N276*V276+O276*U276+P276*V279+Q276*U279)</f>
        <v>2.9640444689575429</v>
      </c>
      <c r="AB276" s="8"/>
      <c r="AC276" s="29">
        <v>1</v>
      </c>
      <c r="AD276" s="33">
        <v>0</v>
      </c>
      <c r="AE276" s="31">
        <v>0</v>
      </c>
      <c r="AF276" s="32">
        <v>0</v>
      </c>
      <c r="AH276" s="29">
        <f t="shared" ref="AH276" si="2420">X276*AC276+Z276*AC279-Y276*AD276-AA276*AD279</f>
        <v>-14.610018761052848</v>
      </c>
      <c r="AI276" s="33">
        <f t="shared" ref="AI276" si="2421">(X276*AD276+Y276*AC276+Z276*AD279+AA276*AC279)</f>
        <v>0</v>
      </c>
      <c r="AJ276" s="31">
        <f t="shared" ref="AJ276" si="2422">X276*AE276+Z276*AE279-Y276*AF276-AA276*AF279</f>
        <v>0</v>
      </c>
      <c r="AK276" s="32">
        <f t="shared" ref="AK276" si="2423">(X276*AF276+Y276*AE276+Z276*AF279+AA276*AE279)</f>
        <v>2.9640444689575429</v>
      </c>
      <c r="AL276" s="8"/>
      <c r="AM276" s="29">
        <v>1</v>
      </c>
      <c r="AN276" s="30">
        <v>0</v>
      </c>
      <c r="AO276" s="31">
        <v>0</v>
      </c>
      <c r="AP276" s="32">
        <f t="shared" ref="AP276:AP339" si="2424">-1/($AN$8*$B276)</f>
        <v>-1.7815846153846151</v>
      </c>
      <c r="AR276" s="29">
        <f t="shared" ref="AR276" si="2425">AH276*AM276+AJ276*AM279-AI276*AN276-AK276*AN279</f>
        <v>-14.610018761052848</v>
      </c>
      <c r="AS276" s="33">
        <f t="shared" ref="AS276" si="2426">(AH276*AN276+AI276*AM276+AJ276*AN279+AK276*AM279)</f>
        <v>0</v>
      </c>
      <c r="AT276" s="31">
        <f t="shared" ref="AT276" si="2427">AH276*AO276+AJ276*AO279-AI276*AP276-AK276*AP279</f>
        <v>0</v>
      </c>
      <c r="AU276" s="32">
        <f t="shared" ref="AU276" si="2428">(AH276*AP276+AI276*AO276+AJ276*AP279+AK276*AO279)</f>
        <v>28.99302912412989</v>
      </c>
      <c r="AV276" s="8"/>
      <c r="AW276" s="29">
        <v>1</v>
      </c>
      <c r="AX276" s="33">
        <v>0</v>
      </c>
      <c r="AY276" s="31">
        <v>0</v>
      </c>
      <c r="AZ276" s="32">
        <v>0</v>
      </c>
      <c r="BB276" s="29">
        <f t="shared" ref="BB276" si="2429">AR276*AW276+AT276*AW279-AS276*AX276-AU276*AX279</f>
        <v>3067.0373800581278</v>
      </c>
      <c r="BC276" s="33">
        <f t="shared" ref="BC276" si="2430">(AR276*AX276+AS276*AW276+AT276*AX279+AU276*AW279)</f>
        <v>0</v>
      </c>
      <c r="BD276" s="31">
        <f t="shared" ref="BD276" si="2431">AR276*AY276+AT276*AY279-AS276*AZ276-AU276*AZ279</f>
        <v>0</v>
      </c>
      <c r="BE276" s="32">
        <f t="shared" ref="BE276" si="2432">(AR276*AZ276+AS276*AY276+AT276*AZ279+AU276*AY279)</f>
        <v>28.99302912412989</v>
      </c>
      <c r="BF276" s="8"/>
      <c r="BG276" s="29">
        <v>1</v>
      </c>
      <c r="BH276" s="30">
        <v>0</v>
      </c>
      <c r="BI276" s="31">
        <v>0</v>
      </c>
      <c r="BJ276" s="32">
        <f t="shared" ref="BJ276:BJ339" si="2433">-1/($BH$8*$B276)</f>
        <v>-0.62644615384615376</v>
      </c>
      <c r="BL276" s="29">
        <f t="shared" ref="BL276" si="2434">BB276*BG276+BD276*BG279-BC276*BH276-BE276*BH279</f>
        <v>3067.0373800581278</v>
      </c>
      <c r="BM276" s="33">
        <f t="shared" ref="BM276" si="2435">(BB276*BH276+BC276*BG276+BD276*BH279+BE276*BG279)</f>
        <v>0</v>
      </c>
      <c r="BN276" s="31">
        <f t="shared" ref="BN276" si="2436">BB276*BI276+BD276*BI279-BC276*BJ276-BE276*BJ279</f>
        <v>0</v>
      </c>
      <c r="BO276" s="32">
        <f t="shared" ref="BO276" si="2437">(BB276*BJ276+BC276*BI276+BD276*BJ279+BE276*BI279)</f>
        <v>-1892.3407413156685</v>
      </c>
      <c r="BP276" s="8"/>
      <c r="BQ276" s="34">
        <v>1</v>
      </c>
      <c r="BR276" s="35">
        <v>0</v>
      </c>
      <c r="BS276" s="11">
        <v>0</v>
      </c>
      <c r="BT276" s="36">
        <v>0</v>
      </c>
      <c r="BV276" s="29">
        <f t="shared" ref="BV276" si="2438">BL276*BQ276+BN276*BQ279-BM276*BR276-BO276*BR279</f>
        <v>3067.0373800581278</v>
      </c>
      <c r="BW276" s="33">
        <f t="shared" ref="BW276" si="2439">(BL276*BR276+BM276*BQ276+BN276*BR279+BO276*BQ279)</f>
        <v>-1892.3407413156685</v>
      </c>
      <c r="BX276" s="31">
        <f t="shared" ref="BX276" si="2440">BL276*BS276+BN276*BS279-BM276*BT276-BO276*BT279</f>
        <v>0</v>
      </c>
      <c r="BY276" s="32">
        <f t="shared" ref="BY276" si="2441">(BL276*BT276+BM276*BS276+BN276*BT279+BO276*BS279)</f>
        <v>-1892.3407413156685</v>
      </c>
      <c r="CA276" s="37">
        <f t="shared" ref="CA276" si="2442">20*LOG(((1+$BR$8)/$BR$8)/((BV276+BV279)^2+(BW276+BW279)^2)^0.5)</f>
        <v>-70.710047394058705</v>
      </c>
      <c r="CC276" s="134">
        <f t="shared" ref="CC276" si="2443">((BV276^2+BW276^2)^0.5)/((BV279^2+BW279^2)^0.5)</f>
        <v>0.61699228038774445</v>
      </c>
      <c r="CE276" s="60">
        <f t="shared" si="1929"/>
        <v>4.46</v>
      </c>
      <c r="CF276" s="61">
        <f t="shared" si="1930"/>
        <v>-6.4244795814171266E-3</v>
      </c>
      <c r="CG276" s="62">
        <f t="shared" si="1927"/>
        <v>42.553787693035993</v>
      </c>
      <c r="CH276" s="63">
        <f t="shared" si="1931"/>
        <v>-6.4244795814171266E-3</v>
      </c>
      <c r="CI276" s="11">
        <f t="shared" si="1966"/>
        <v>-9.7084828167323316</v>
      </c>
      <c r="CJ276" s="62">
        <f t="shared" si="2069"/>
        <v>-0.1694449905252724</v>
      </c>
      <c r="CK276" s="138">
        <f t="shared" si="1928"/>
        <v>-26.671231958592905</v>
      </c>
      <c r="CM276" s="127">
        <v>0.64</v>
      </c>
    </row>
    <row r="277" spans="2:91" ht="18.600000000000001" customHeight="1" thickBot="1">
      <c r="D277" s="39"/>
      <c r="G277" s="40"/>
      <c r="I277" s="39"/>
      <c r="L277" s="40"/>
      <c r="N277" s="39"/>
      <c r="Q277" s="40"/>
      <c r="S277" s="39"/>
      <c r="V277" s="40"/>
      <c r="X277" s="39"/>
      <c r="AA277" s="40"/>
      <c r="AC277" s="39"/>
      <c r="AF277" s="40"/>
      <c r="AH277" s="39"/>
      <c r="AK277" s="40"/>
      <c r="AM277" s="39"/>
      <c r="AP277" s="40"/>
      <c r="AR277" s="39"/>
      <c r="AU277" s="40"/>
      <c r="AW277" s="39"/>
      <c r="AZ277" s="40"/>
      <c r="BB277" s="39"/>
      <c r="BE277" s="40"/>
      <c r="BG277" s="39"/>
      <c r="BJ277" s="40"/>
      <c r="BL277" s="39"/>
      <c r="BO277" s="40"/>
      <c r="BQ277" s="34"/>
      <c r="BR277" s="11"/>
      <c r="BS277" s="11"/>
      <c r="BT277" s="41"/>
      <c r="BV277" s="39"/>
      <c r="BY277" s="40"/>
      <c r="CC277" s="135"/>
      <c r="CE277" s="60">
        <f t="shared" si="1929"/>
        <v>4.4800000000000004</v>
      </c>
      <c r="CF277" s="61">
        <f t="shared" si="1930"/>
        <v>-6.402433534600991E-3</v>
      </c>
      <c r="CG277" s="62">
        <f t="shared" si="1927"/>
        <v>42.359618036701342</v>
      </c>
      <c r="CH277" s="63">
        <f t="shared" si="1931"/>
        <v>-6.402433534600991E-3</v>
      </c>
      <c r="CI277" s="11">
        <f t="shared" si="1966"/>
        <v>-9.6192226155642313</v>
      </c>
      <c r="CJ277" s="62">
        <f t="shared" si="2069"/>
        <v>-0.16788710612389657</v>
      </c>
      <c r="CK277" s="138">
        <f t="shared" si="1928"/>
        <v>-26.696198236174055</v>
      </c>
    </row>
    <row r="278" spans="2:91" ht="18.600000000000001" customHeight="1" thickBot="1">
      <c r="D278" s="258" t="s">
        <v>129</v>
      </c>
      <c r="E278" s="259"/>
      <c r="F278" s="260" t="s">
        <v>130</v>
      </c>
      <c r="G278" s="261"/>
      <c r="H278" s="229"/>
      <c r="I278" s="258" t="s">
        <v>131</v>
      </c>
      <c r="J278" s="259"/>
      <c r="K278" s="260" t="s">
        <v>132</v>
      </c>
      <c r="L278" s="261"/>
      <c r="N278" s="253" t="s">
        <v>133</v>
      </c>
      <c r="O278" s="254"/>
      <c r="P278" s="255" t="s">
        <v>134</v>
      </c>
      <c r="Q278" s="256"/>
      <c r="S278" s="258" t="s">
        <v>135</v>
      </c>
      <c r="T278" s="259"/>
      <c r="U278" s="260" t="s">
        <v>136</v>
      </c>
      <c r="V278" s="261"/>
      <c r="W278" s="8"/>
      <c r="X278" s="253" t="s">
        <v>137</v>
      </c>
      <c r="Y278" s="254"/>
      <c r="Z278" s="255" t="s">
        <v>138</v>
      </c>
      <c r="AA278" s="256"/>
      <c r="AB278" s="8"/>
      <c r="AC278" s="258" t="s">
        <v>139</v>
      </c>
      <c r="AD278" s="259"/>
      <c r="AE278" s="260" t="s">
        <v>140</v>
      </c>
      <c r="AF278" s="261"/>
      <c r="AG278" s="8"/>
      <c r="AH278" s="253" t="s">
        <v>141</v>
      </c>
      <c r="AI278" s="254"/>
      <c r="AJ278" s="255" t="s">
        <v>142</v>
      </c>
      <c r="AK278" s="256"/>
      <c r="AL278" s="8"/>
      <c r="AM278" s="258" t="s">
        <v>143</v>
      </c>
      <c r="AN278" s="259"/>
      <c r="AO278" s="260" t="s">
        <v>144</v>
      </c>
      <c r="AP278" s="261"/>
      <c r="AR278" s="253" t="s">
        <v>145</v>
      </c>
      <c r="AS278" s="254"/>
      <c r="AT278" s="255" t="s">
        <v>146</v>
      </c>
      <c r="AU278" s="256"/>
      <c r="AV278" s="4"/>
      <c r="AW278" s="258" t="s">
        <v>147</v>
      </c>
      <c r="AX278" s="259"/>
      <c r="AY278" s="260" t="s">
        <v>148</v>
      </c>
      <c r="AZ278" s="261"/>
      <c r="BA278" s="8"/>
      <c r="BB278" s="253" t="s">
        <v>149</v>
      </c>
      <c r="BC278" s="254"/>
      <c r="BD278" s="255" t="s">
        <v>150</v>
      </c>
      <c r="BE278" s="256"/>
      <c r="BF278" s="4"/>
      <c r="BG278" s="258" t="s">
        <v>151</v>
      </c>
      <c r="BH278" s="259"/>
      <c r="BI278" s="260" t="s">
        <v>152</v>
      </c>
      <c r="BJ278" s="261"/>
      <c r="BK278" s="4"/>
      <c r="BL278" s="253" t="s">
        <v>153</v>
      </c>
      <c r="BM278" s="254"/>
      <c r="BN278" s="255" t="s">
        <v>154</v>
      </c>
      <c r="BO278" s="256"/>
      <c r="BP278" s="4"/>
      <c r="BQ278" s="258" t="s">
        <v>155</v>
      </c>
      <c r="BR278" s="259"/>
      <c r="BS278" s="260" t="s">
        <v>156</v>
      </c>
      <c r="BT278" s="261"/>
      <c r="BU278" s="8"/>
      <c r="BV278" s="253" t="s">
        <v>157</v>
      </c>
      <c r="BW278" s="254"/>
      <c r="BX278" s="255" t="s">
        <v>158</v>
      </c>
      <c r="BY278" s="256"/>
      <c r="CA278" s="46" t="s">
        <v>16</v>
      </c>
      <c r="CC278" s="136" t="s">
        <v>71</v>
      </c>
      <c r="CE278" s="60">
        <f t="shared" si="1929"/>
        <v>4.5</v>
      </c>
      <c r="CF278" s="61">
        <f t="shared" si="1930"/>
        <v>-6.3801870687009536E-3</v>
      </c>
      <c r="CG278" s="62">
        <f t="shared" si="1927"/>
        <v>42.167233584390061</v>
      </c>
      <c r="CH278" s="63">
        <f t="shared" si="1931"/>
        <v>-6.3801870687009536E-3</v>
      </c>
      <c r="CI278" s="11">
        <f t="shared" si="1966"/>
        <v>-9.5312030924008333</v>
      </c>
      <c r="CJ278" s="62">
        <f t="shared" si="2069"/>
        <v>-0.16635087563865986</v>
      </c>
      <c r="CK278" s="138">
        <f t="shared" si="1928"/>
        <v>-26.721276350054488</v>
      </c>
    </row>
    <row r="279" spans="2:91" ht="18.600000000000001" customHeight="1" thickTop="1" thickBot="1">
      <c r="D279" s="29">
        <v>0</v>
      </c>
      <c r="E279" s="33">
        <v>0</v>
      </c>
      <c r="F279" s="31">
        <v>1</v>
      </c>
      <c r="G279" s="32">
        <v>0</v>
      </c>
      <c r="I279" s="29">
        <v>0</v>
      </c>
      <c r="J279" s="33">
        <f t="shared" ref="J279" si="2444">IF(0=(1-$J$8*$K$8*$B276^2),10^14,$B276*$J$8/(1-$J$8*$K$8*$B276^2))</f>
        <v>-2.9772165451077779</v>
      </c>
      <c r="K279" s="31">
        <v>1</v>
      </c>
      <c r="L279" s="32">
        <v>0</v>
      </c>
      <c r="N279" s="29">
        <f t="shared" ref="N279" si="2445">D279*I276+F279*I279-E279*J276-G279*J279</f>
        <v>0</v>
      </c>
      <c r="O279" s="33">
        <f t="shared" ref="O279" si="2446">(D279*J276+E279*I276+F279*J279+G279*I279)</f>
        <v>-2.9772165451077779</v>
      </c>
      <c r="P279" s="31">
        <f t="shared" ref="P279" si="2447">D279*K276+F279*K279-E279*L276-G279*L279</f>
        <v>1</v>
      </c>
      <c r="Q279" s="32">
        <f t="shared" ref="Q279" si="2448">(D279*L276+E279*K276+F279*L279+G279*K279)</f>
        <v>0</v>
      </c>
      <c r="S279" s="29">
        <v>0</v>
      </c>
      <c r="T279" s="33">
        <v>0</v>
      </c>
      <c r="U279" s="31">
        <v>1</v>
      </c>
      <c r="V279" s="32">
        <v>0</v>
      </c>
      <c r="X279" s="29">
        <f t="shared" ref="X279" si="2449">N279*S276+P279*S279-O279*T276-Q279*T279</f>
        <v>0</v>
      </c>
      <c r="Y279" s="33">
        <f t="shared" ref="Y279" si="2450">(N279*T276+O279*S276+P279*T279+Q279*S279)</f>
        <v>-2.9772165451077779</v>
      </c>
      <c r="Z279" s="31">
        <f t="shared" ref="Z279" si="2451">N279*U276+P279*U279-O279*V276-Q279*V279</f>
        <v>-4.8654372171825653</v>
      </c>
      <c r="AA279" s="32">
        <f t="shared" ref="AA279" si="2452">(N279*V276+O279*U276+P279*V279+Q279*U279)</f>
        <v>0</v>
      </c>
      <c r="AB279" s="8"/>
      <c r="AC279" s="29">
        <v>0</v>
      </c>
      <c r="AD279" s="33">
        <f t="shared" ref="AD279" si="2453">IF(0=(1-$AD$8*$AE$8*$B276^2),10^14,$B276*$AD$8/(1-$AD$8*$AE$8*$B276^2))</f>
        <v>4.2478292378960276</v>
      </c>
      <c r="AE279" s="31">
        <v>1</v>
      </c>
      <c r="AF279" s="32">
        <v>0</v>
      </c>
      <c r="AH279" s="29">
        <f t="shared" ref="AH279" si="2454">X279*AC276+Z279*AC279-Y279*AD276-AA279*AD279</f>
        <v>0</v>
      </c>
      <c r="AI279" s="33">
        <f t="shared" ref="AI279" si="2455">(X279*AD276+Y279*AC276+Z279*AD279+AA279*AC279)</f>
        <v>-23.644763011403363</v>
      </c>
      <c r="AJ279" s="31">
        <f t="shared" ref="AJ279" si="2456">X279*AE276+Z279*AE279-Y279*AF276-AA279*AF279</f>
        <v>-4.8654372171825653</v>
      </c>
      <c r="AK279" s="32">
        <f t="shared" ref="AK279" si="2457">(X279*AF276+Y279*AE276+Z279*AF279+AA279*AE279)</f>
        <v>0</v>
      </c>
      <c r="AL279" s="8"/>
      <c r="AM279" s="29">
        <v>0</v>
      </c>
      <c r="AN279" s="33">
        <v>0</v>
      </c>
      <c r="AO279" s="31">
        <v>1</v>
      </c>
      <c r="AP279" s="32">
        <v>0</v>
      </c>
      <c r="AR279" s="29">
        <f t="shared" ref="AR279" si="2458">AH279*AM276+AJ279*AM279-AI279*AN276-AK279*AN279</f>
        <v>0</v>
      </c>
      <c r="AS279" s="33">
        <f t="shared" ref="AS279" si="2459">(AH279*AN276+AI279*AM276+AJ279*AN279+AK279*AM279)</f>
        <v>-23.644763011403363</v>
      </c>
      <c r="AT279" s="31">
        <f t="shared" ref="AT279" si="2460">AH279*AO276+AJ279*AO279-AI279*AP276-AK279*AP279</f>
        <v>-46.990583232714002</v>
      </c>
      <c r="AU279" s="32">
        <f t="shared" ref="AU279" si="2461">(AH279*AP276+AI279*AO276+AJ279*AP279+AK279*AO279)</f>
        <v>0</v>
      </c>
      <c r="AV279" s="8"/>
      <c r="AW279" s="29">
        <v>0</v>
      </c>
      <c r="AX279" s="33">
        <f t="shared" ref="AX279" si="2462">IF(0=(1-$AX$8*$AY$8*$B276^2),10^14,$B276*$AX$8/(1-$AX$8*$AY$8*$B276^2))</f>
        <v>-106.28925268986235</v>
      </c>
      <c r="AY279" s="31">
        <v>1</v>
      </c>
      <c r="AZ279" s="32">
        <v>0</v>
      </c>
      <c r="BB279" s="29">
        <f t="shared" ref="BB279" si="2463">AR279*AW276+AT279*AW279-AS279*AX276-AU279*AX279</f>
        <v>0</v>
      </c>
      <c r="BC279" s="33">
        <f t="shared" ref="BC279" si="2464">(AR279*AX276+AS279*AW276+AT279*AX279+AU279*AW279)</f>
        <v>4970.9492122545444</v>
      </c>
      <c r="BD279" s="31">
        <f t="shared" ref="BD279" si="2465">AR279*AY276+AT279*AY279-AS279*AZ276-AU279*AZ279</f>
        <v>-46.990583232714002</v>
      </c>
      <c r="BE279" s="32">
        <f t="shared" ref="BE279" si="2466">(AR279*AZ276+AS279*AY276+AT279*AZ279+AU279*AY279)</f>
        <v>0</v>
      </c>
      <c r="BF279" s="8"/>
      <c r="BG279" s="29">
        <v>0</v>
      </c>
      <c r="BH279" s="33">
        <v>0</v>
      </c>
      <c r="BI279" s="31">
        <v>1</v>
      </c>
      <c r="BJ279" s="32">
        <v>0</v>
      </c>
      <c r="BL279" s="29">
        <f t="shared" ref="BL279" si="2467">BB279*BG276+BD279*BG279-BC279*BH276-BE279*BH279</f>
        <v>0</v>
      </c>
      <c r="BM279" s="33">
        <f t="shared" ref="BM279" si="2468">(BB279*BH276+BC279*BG276+BD279*BH279+BE279*BG279)</f>
        <v>4970.9492122545444</v>
      </c>
      <c r="BN279" s="31">
        <f t="shared" ref="BN279" si="2469">BB279*BI276+BD279*BI279-BC279*BJ276-BE279*BJ279</f>
        <v>3067.041431748713</v>
      </c>
      <c r="BO279" s="32">
        <f t="shared" ref="BO279" si="2470">(BB279*BJ276+BC279*BI276+BD279*BJ279+BE279*BI279)</f>
        <v>0</v>
      </c>
      <c r="BP279" s="8"/>
      <c r="BQ279" s="19">
        <f t="shared" ref="BQ279:BQ342" si="2471">1/$BR$8</f>
        <v>1</v>
      </c>
      <c r="BR279" s="47">
        <v>0</v>
      </c>
      <c r="BS279" s="48">
        <v>1</v>
      </c>
      <c r="BT279" s="49">
        <v>0</v>
      </c>
      <c r="BV279" s="29">
        <f t="shared" ref="BV279" si="2472">BL279*BQ276+BN279*BQ279-BM279*BR276-BO279*BR279</f>
        <v>3067.041431748713</v>
      </c>
      <c r="BW279" s="33">
        <f t="shared" ref="BW279" si="2473">(BL279*BR276+BM279*BQ276+BN279*BR279+BO279*BQ279)</f>
        <v>4970.9492122545444</v>
      </c>
      <c r="BX279" s="31">
        <f t="shared" ref="BX279" si="2474">BL279*BS276+BN279*BS279-BM279*BT276-BO279*BT279</f>
        <v>3067.041431748713</v>
      </c>
      <c r="BY279" s="32">
        <f t="shared" ref="BY279" si="2475">(BL279*BT276+BM279*BS276+BN279*BT279+BO279*BS279)</f>
        <v>0</v>
      </c>
      <c r="CA279" s="50">
        <f t="shared" ref="CA279" si="2476">(180/PI())*ATAN(-1*(BW276+BW279)/(BV276+BV279))</f>
        <v>-26.651435252147341</v>
      </c>
      <c r="CC279" s="137">
        <f t="shared" ref="CC279" si="2477">20*LOG(((1-(10^(CA276/20)^2)*(1-((1-CC276)/(1+CC276))^2))^0.5))</f>
        <v>-3.4809951441784838E-7</v>
      </c>
      <c r="CE279" s="60">
        <f t="shared" si="1929"/>
        <v>4.5199999999999996</v>
      </c>
      <c r="CF279" s="61">
        <f t="shared" si="1930"/>
        <v>-6.3577514914235373E-3</v>
      </c>
      <c r="CG279" s="62">
        <f t="shared" si="1927"/>
        <v>41.976609522542049</v>
      </c>
      <c r="CH279" s="63">
        <f t="shared" si="1931"/>
        <v>-6.3577514914235373E-3</v>
      </c>
      <c r="CI279" s="11">
        <f t="shared" si="1966"/>
        <v>-9.4444010746181508</v>
      </c>
      <c r="CJ279" s="62">
        <f t="shared" si="2069"/>
        <v>-0.16483589463097739</v>
      </c>
      <c r="CK279" s="138">
        <f t="shared" si="1928"/>
        <v>-26.746460825949821</v>
      </c>
    </row>
    <row r="280" spans="2:91" ht="18.600000000000001" customHeight="1">
      <c r="CC280" s="42"/>
      <c r="CE280" s="60">
        <f t="shared" si="1929"/>
        <v>4.54</v>
      </c>
      <c r="CF280" s="61">
        <f t="shared" si="1930"/>
        <v>-6.3351377430698637E-3</v>
      </c>
      <c r="CG280" s="62">
        <f t="shared" si="1927"/>
        <v>41.787721501049681</v>
      </c>
      <c r="CH280" s="63">
        <f t="shared" si="1931"/>
        <v>-6.3351377430698637E-3</v>
      </c>
      <c r="CI280" s="11">
        <f t="shared" si="1966"/>
        <v>-9.3587939344841544</v>
      </c>
      <c r="CJ280" s="62">
        <f t="shared" si="2069"/>
        <v>-0.16334176817242296</v>
      </c>
      <c r="CK280" s="138">
        <f t="shared" si="1928"/>
        <v>-26.771746373520013</v>
      </c>
    </row>
    <row r="281" spans="2:91" ht="18.600000000000001" customHeight="1" thickBot="1">
      <c r="E281" s="22" t="s">
        <v>4</v>
      </c>
      <c r="J281" s="22" t="s">
        <v>5</v>
      </c>
      <c r="O281" s="22" t="s">
        <v>6</v>
      </c>
      <c r="T281" s="22" t="s">
        <v>7</v>
      </c>
      <c r="Y281" s="22" t="s">
        <v>8</v>
      </c>
      <c r="AD281" s="22" t="s">
        <v>65</v>
      </c>
      <c r="AI281" s="22" t="s">
        <v>9</v>
      </c>
      <c r="AN281" s="22" t="s">
        <v>66</v>
      </c>
      <c r="AS281" s="22" t="s">
        <v>51</v>
      </c>
      <c r="AX281" s="22" t="s">
        <v>67</v>
      </c>
      <c r="BC281" s="22" t="s">
        <v>52</v>
      </c>
      <c r="BH281" s="22" t="s">
        <v>68</v>
      </c>
      <c r="BM281" s="22" t="s">
        <v>63</v>
      </c>
      <c r="BQ281" s="23" t="s">
        <v>69</v>
      </c>
      <c r="BR281" s="23"/>
      <c r="BS281" s="24"/>
      <c r="BT281" s="24"/>
      <c r="BU281" s="24"/>
      <c r="BW281" s="22" t="s">
        <v>64</v>
      </c>
      <c r="CE281" s="60">
        <f t="shared" si="1929"/>
        <v>4.5599999999999996</v>
      </c>
      <c r="CF281" s="61">
        <f t="shared" si="1930"/>
        <v>-6.312356407180416E-3</v>
      </c>
      <c r="CG281" s="62">
        <f t="shared" si="1927"/>
        <v>41.600545622360002</v>
      </c>
      <c r="CH281" s="63">
        <f t="shared" si="1931"/>
        <v>-6.312356407180416E-3</v>
      </c>
      <c r="CI281" s="11">
        <f t="shared" si="1966"/>
        <v>-9.2743595736892797</v>
      </c>
      <c r="CJ281" s="62">
        <f t="shared" si="2069"/>
        <v>-0.16186811057473557</v>
      </c>
      <c r="CK281" s="138">
        <f t="shared" si="1928"/>
        <v>-26.797127879750157</v>
      </c>
    </row>
    <row r="282" spans="2:91" ht="18.600000000000001" customHeight="1" thickBot="1">
      <c r="D282" s="249" t="s">
        <v>103</v>
      </c>
      <c r="E282" s="250"/>
      <c r="F282" s="251" t="s">
        <v>104</v>
      </c>
      <c r="G282" s="252"/>
      <c r="H282" s="229"/>
      <c r="I282" s="253" t="s">
        <v>11</v>
      </c>
      <c r="J282" s="254"/>
      <c r="K282" s="255" t="s">
        <v>12</v>
      </c>
      <c r="L282" s="256"/>
      <c r="M282" s="24"/>
      <c r="N282" s="253" t="s">
        <v>105</v>
      </c>
      <c r="O282" s="254"/>
      <c r="P282" s="255" t="s">
        <v>106</v>
      </c>
      <c r="Q282" s="256"/>
      <c r="R282" s="24"/>
      <c r="S282" s="249" t="s">
        <v>107</v>
      </c>
      <c r="T282" s="250"/>
      <c r="U282" s="251" t="s">
        <v>108</v>
      </c>
      <c r="V282" s="252"/>
      <c r="W282" s="8"/>
      <c r="X282" s="253" t="s">
        <v>109</v>
      </c>
      <c r="Y282" s="254"/>
      <c r="Z282" s="255" t="s">
        <v>110</v>
      </c>
      <c r="AA282" s="256"/>
      <c r="AB282" s="8"/>
      <c r="AC282" s="253" t="s">
        <v>111</v>
      </c>
      <c r="AD282" s="254"/>
      <c r="AE282" s="255" t="s">
        <v>14</v>
      </c>
      <c r="AF282" s="256"/>
      <c r="AG282" s="8"/>
      <c r="AH282" s="253" t="s">
        <v>112</v>
      </c>
      <c r="AI282" s="254"/>
      <c r="AJ282" s="255" t="s">
        <v>113</v>
      </c>
      <c r="AK282" s="256"/>
      <c r="AL282" s="8"/>
      <c r="AM282" s="249" t="s">
        <v>114</v>
      </c>
      <c r="AN282" s="250"/>
      <c r="AO282" s="251" t="s">
        <v>115</v>
      </c>
      <c r="AP282" s="252"/>
      <c r="AQ282" s="24"/>
      <c r="AR282" s="253" t="s">
        <v>116</v>
      </c>
      <c r="AS282" s="254"/>
      <c r="AT282" s="255" t="s">
        <v>13</v>
      </c>
      <c r="AU282" s="256"/>
      <c r="AV282" s="4"/>
      <c r="AW282" s="253" t="s">
        <v>117</v>
      </c>
      <c r="AX282" s="254"/>
      <c r="AY282" s="255" t="s">
        <v>118</v>
      </c>
      <c r="AZ282" s="256"/>
      <c r="BA282" s="8"/>
      <c r="BB282" s="253" t="s">
        <v>119</v>
      </c>
      <c r="BC282" s="254"/>
      <c r="BD282" s="255" t="s">
        <v>120</v>
      </c>
      <c r="BE282" s="256"/>
      <c r="BF282" s="4"/>
      <c r="BG282" s="249" t="s">
        <v>121</v>
      </c>
      <c r="BH282" s="250"/>
      <c r="BI282" s="251" t="s">
        <v>122</v>
      </c>
      <c r="BJ282" s="252"/>
      <c r="BK282" s="4"/>
      <c r="BL282" s="253" t="s">
        <v>123</v>
      </c>
      <c r="BM282" s="254"/>
      <c r="BN282" s="255" t="s">
        <v>124</v>
      </c>
      <c r="BO282" s="256"/>
      <c r="BP282" s="4"/>
      <c r="BQ282" s="253" t="s">
        <v>125</v>
      </c>
      <c r="BR282" s="254"/>
      <c r="BS282" s="255" t="s">
        <v>126</v>
      </c>
      <c r="BT282" s="256"/>
      <c r="BU282" s="8"/>
      <c r="BV282" s="253" t="s">
        <v>127</v>
      </c>
      <c r="BW282" s="254"/>
      <c r="BX282" s="255" t="s">
        <v>128</v>
      </c>
      <c r="BY282" s="256"/>
      <c r="CA282" s="27" t="s">
        <v>15</v>
      </c>
      <c r="CC282" s="133" t="s">
        <v>70</v>
      </c>
      <c r="CE282" s="60">
        <f t="shared" si="1929"/>
        <v>4.58</v>
      </c>
      <c r="CF282" s="61">
        <f t="shared" si="1930"/>
        <v>-6.2894177209125678E-3</v>
      </c>
      <c r="CG282" s="62">
        <f t="shared" si="1927"/>
        <v>41.415058430886212</v>
      </c>
      <c r="CH282" s="63">
        <f t="shared" si="1931"/>
        <v>-6.2894177209125678E-3</v>
      </c>
      <c r="CI282" s="11">
        <f t="shared" si="1966"/>
        <v>-9.1910764083950447</v>
      </c>
      <c r="CJ282" s="62">
        <f t="shared" si="2069"/>
        <v>-0.16041454512886852</v>
      </c>
      <c r="CK282" s="138">
        <f t="shared" si="1928"/>
        <v>-26.822600402599065</v>
      </c>
    </row>
    <row r="283" spans="2:91" ht="18.600000000000001" customHeight="1" thickTop="1" thickBot="1">
      <c r="B283" s="127">
        <v>0.66</v>
      </c>
      <c r="D283" s="29">
        <v>1</v>
      </c>
      <c r="E283" s="30">
        <v>0</v>
      </c>
      <c r="F283" s="31">
        <v>0</v>
      </c>
      <c r="G283" s="32">
        <f t="shared" ref="G283:G346" si="2478">-1/($E$8*$B283)</f>
        <v>-0.99875757575757573</v>
      </c>
      <c r="I283" s="29">
        <v>1</v>
      </c>
      <c r="J283" s="33">
        <v>0</v>
      </c>
      <c r="K283" s="31">
        <v>0</v>
      </c>
      <c r="L283" s="32">
        <v>0</v>
      </c>
      <c r="N283" s="29">
        <f t="shared" ref="N283" si="2479">D283*I283+F283*I286-E283*J283-G283*J286</f>
        <v>-1.8788789913430564</v>
      </c>
      <c r="O283" s="33">
        <f t="shared" ref="O283" si="2480">(D283*J283+E283*I283+F283*J286+G283*I286)</f>
        <v>0</v>
      </c>
      <c r="P283" s="31">
        <f t="shared" ref="P283" si="2481">D283*K283+F283*K286-E283*L283-G283*L286</f>
        <v>0</v>
      </c>
      <c r="Q283" s="32">
        <f t="shared" ref="Q283" si="2482">(D283*L283+E283*K283+F283*L286+G283*K286)</f>
        <v>-0.99875757575757573</v>
      </c>
      <c r="S283" s="29">
        <v>1</v>
      </c>
      <c r="T283" s="30">
        <v>0</v>
      </c>
      <c r="U283" s="31">
        <v>0</v>
      </c>
      <c r="V283" s="32">
        <f t="shared" ref="V283:V346" si="2483">-1/($T$8*$B283)</f>
        <v>-1.9402575757575757</v>
      </c>
      <c r="X283" s="29">
        <f t="shared" ref="X283" si="2484">N283*S283+P283*S286-O283*T283-Q283*T286</f>
        <v>-1.8788789913430564</v>
      </c>
      <c r="Y283" s="33">
        <f t="shared" ref="Y283" si="2485">(N283*T283+O283*S283+P283*T286+Q283*S286)</f>
        <v>0</v>
      </c>
      <c r="Z283" s="31">
        <f t="shared" ref="Z283" si="2486">N283*U283+P283*U286-O283*V283-Q283*V286</f>
        <v>0</v>
      </c>
      <c r="AA283" s="32">
        <f t="shared" ref="AA283" si="2487">(N283*V283+O283*U283+P283*V286+Q283*U286)</f>
        <v>2.6467516211275419</v>
      </c>
      <c r="AB283" s="8"/>
      <c r="AC283" s="29">
        <v>1</v>
      </c>
      <c r="AD283" s="33">
        <v>0</v>
      </c>
      <c r="AE283" s="31">
        <v>0</v>
      </c>
      <c r="AF283" s="32">
        <v>0</v>
      </c>
      <c r="AH283" s="29">
        <f t="shared" ref="AH283" si="2488">X283*AC283+Z283*AC286-Y283*AD283-AA283*AD286</f>
        <v>-14.422518571415932</v>
      </c>
      <c r="AI283" s="33">
        <f t="shared" ref="AI283" si="2489">(X283*AD283+Y283*AC283+Z283*AD286+AA283*AC286)</f>
        <v>0</v>
      </c>
      <c r="AJ283" s="31">
        <f t="shared" ref="AJ283" si="2490">X283*AE283+Z283*AE286-Y283*AF283-AA283*AF286</f>
        <v>0</v>
      </c>
      <c r="AK283" s="32">
        <f t="shared" ref="AK283" si="2491">(X283*AF283+Y283*AE283+Z283*AF286+AA283*AE286)</f>
        <v>2.6467516211275419</v>
      </c>
      <c r="AL283" s="8"/>
      <c r="AM283" s="29">
        <v>1</v>
      </c>
      <c r="AN283" s="30">
        <v>0</v>
      </c>
      <c r="AO283" s="31">
        <v>0</v>
      </c>
      <c r="AP283" s="32">
        <f t="shared" ref="AP283:AP346" si="2492">-1/($AN$8*$B283)</f>
        <v>-1.7545909090909089</v>
      </c>
      <c r="AR283" s="29">
        <f t="shared" ref="AR283" si="2493">AH283*AM283+AJ283*AM286-AI283*AN283-AK283*AN286</f>
        <v>-14.422518571415932</v>
      </c>
      <c r="AS283" s="33">
        <f t="shared" ref="AS283" si="2494">(AH283*AN283+AI283*AM283+AJ283*AN286+AK283*AM286)</f>
        <v>0</v>
      </c>
      <c r="AT283" s="31">
        <f t="shared" ref="AT283" si="2495">AH283*AO283+AJ283*AO286-AI283*AP283-AK283*AP286</f>
        <v>0</v>
      </c>
      <c r="AU283" s="32">
        <f t="shared" ref="AU283" si="2496">(AH283*AP283+AI283*AO283+AJ283*AP286+AK283*AO286)</f>
        <v>27.952371592728738</v>
      </c>
      <c r="AV283" s="8"/>
      <c r="AW283" s="29">
        <v>1</v>
      </c>
      <c r="AX283" s="33">
        <v>0</v>
      </c>
      <c r="AY283" s="31">
        <v>0</v>
      </c>
      <c r="AZ283" s="32">
        <v>0</v>
      </c>
      <c r="BB283" s="29">
        <f t="shared" ref="BB283" si="2497">AR283*AW283+AT283*AW286-AS283*AX283-AU283*AX286</f>
        <v>855.08340205278739</v>
      </c>
      <c r="BC283" s="33">
        <f t="shared" ref="BC283" si="2498">(AR283*AX283+AS283*AW283+AT283*AX286+AU283*AW286)</f>
        <v>0</v>
      </c>
      <c r="BD283" s="31">
        <f t="shared" ref="BD283" si="2499">AR283*AY283+AT283*AY286-AS283*AZ283-AU283*AZ286</f>
        <v>0</v>
      </c>
      <c r="BE283" s="32">
        <f t="shared" ref="BE283" si="2500">(AR283*AZ283+AS283*AY283+AT283*AZ286+AU283*AY286)</f>
        <v>27.952371592728738</v>
      </c>
      <c r="BF283" s="8"/>
      <c r="BG283" s="29">
        <v>1</v>
      </c>
      <c r="BH283" s="30">
        <v>0</v>
      </c>
      <c r="BI283" s="31">
        <v>0</v>
      </c>
      <c r="BJ283" s="32">
        <f t="shared" ref="BJ283:BJ346" si="2501">-1/($BH$8*$B283)</f>
        <v>-0.61695454545454542</v>
      </c>
      <c r="BL283" s="29">
        <f t="shared" ref="BL283" si="2502">BB283*BG283+BD283*BG286-BC283*BH283-BE283*BH286</f>
        <v>855.08340205278739</v>
      </c>
      <c r="BM283" s="33">
        <f t="shared" ref="BM283" si="2503">(BB283*BH283+BC283*BG283+BD283*BH286+BE283*BG286)</f>
        <v>0</v>
      </c>
      <c r="BN283" s="31">
        <f t="shared" ref="BN283" si="2504">BB283*BI283+BD283*BI286-BC283*BJ283-BE283*BJ286</f>
        <v>0</v>
      </c>
      <c r="BO283" s="32">
        <f t="shared" ref="BO283" si="2505">(BB283*BJ283+BC283*BI283+BD283*BJ286+BE283*BI286)</f>
        <v>-499.59522004647505</v>
      </c>
      <c r="BP283" s="8"/>
      <c r="BQ283" s="34">
        <v>1</v>
      </c>
      <c r="BR283" s="35">
        <v>0</v>
      </c>
      <c r="BS283" s="11">
        <v>0</v>
      </c>
      <c r="BT283" s="36">
        <v>0</v>
      </c>
      <c r="BV283" s="29">
        <f t="shared" ref="BV283" si="2506">BL283*BQ283+BN283*BQ286-BM283*BR283-BO283*BR286</f>
        <v>855.08340205278739</v>
      </c>
      <c r="BW283" s="33">
        <f t="shared" ref="BW283" si="2507">(BL283*BR283+BM283*BQ283+BN283*BR286+BO283*BQ286)</f>
        <v>-499.59522004647505</v>
      </c>
      <c r="BX283" s="31">
        <f t="shared" ref="BX283" si="2508">BL283*BS283+BN283*BS286-BM283*BT283-BO283*BT286</f>
        <v>0</v>
      </c>
      <c r="BY283" s="32">
        <f t="shared" ref="BY283" si="2509">(BL283*BT283+BM283*BS283+BN283*BT286+BO283*BS286)</f>
        <v>-499.59522004647505</v>
      </c>
      <c r="CA283" s="37">
        <f t="shared" ref="CA283" si="2510">20*LOG(((1+$BR$8)/$BR$8)/((BV283+BV286)^2+(BW283+BW286)^2)^0.5)</f>
        <v>-59.838322341981183</v>
      </c>
      <c r="CC283" s="134">
        <f t="shared" ref="CC283" si="2511">((BV283^2+BW283^2)^0.5)/((BV286^2+BW286^2)^0.5)</f>
        <v>0.58426454552296558</v>
      </c>
      <c r="CE283" s="60">
        <f t="shared" si="1929"/>
        <v>4.5999999999999996</v>
      </c>
      <c r="CF283" s="61">
        <f t="shared" si="1930"/>
        <v>-6.2663315851653372E-3</v>
      </c>
      <c r="CG283" s="62">
        <f t="shared" si="1927"/>
        <v>41.231236902718315</v>
      </c>
      <c r="CH283" s="63">
        <f t="shared" si="1931"/>
        <v>-6.2663315851653372E-3</v>
      </c>
      <c r="CI283" s="11">
        <f t="shared" si="1966"/>
        <v>-9.1089233547725037</v>
      </c>
      <c r="CJ283" s="62">
        <f t="shared" si="2069"/>
        <v>-0.15898070385258772</v>
      </c>
      <c r="CK283" s="138">
        <f t="shared" si="1928"/>
        <v>-26.848159164896757</v>
      </c>
      <c r="CM283" s="127">
        <v>0.65</v>
      </c>
    </row>
    <row r="284" spans="2:91" ht="18.600000000000001" customHeight="1" thickBot="1">
      <c r="D284" s="39"/>
      <c r="G284" s="40"/>
      <c r="I284" s="39"/>
      <c r="L284" s="40"/>
      <c r="N284" s="39"/>
      <c r="Q284" s="40"/>
      <c r="S284" s="39"/>
      <c r="V284" s="40"/>
      <c r="X284" s="39"/>
      <c r="AA284" s="40"/>
      <c r="AC284" s="39"/>
      <c r="AF284" s="40"/>
      <c r="AH284" s="39"/>
      <c r="AK284" s="40"/>
      <c r="AM284" s="39"/>
      <c r="AP284" s="40"/>
      <c r="AR284" s="39"/>
      <c r="AU284" s="40"/>
      <c r="AW284" s="39"/>
      <c r="AZ284" s="40"/>
      <c r="BB284" s="39"/>
      <c r="BE284" s="40"/>
      <c r="BG284" s="39"/>
      <c r="BJ284" s="40"/>
      <c r="BL284" s="39"/>
      <c r="BO284" s="40"/>
      <c r="BQ284" s="34"/>
      <c r="BR284" s="11"/>
      <c r="BS284" s="11"/>
      <c r="BT284" s="41"/>
      <c r="BV284" s="39"/>
      <c r="BY284" s="40"/>
      <c r="CC284" s="135"/>
      <c r="CE284" s="60">
        <f t="shared" si="1929"/>
        <v>4.62</v>
      </c>
      <c r="CF284" s="61">
        <f t="shared" si="1930"/>
        <v>-6.2431075744214456E-3</v>
      </c>
      <c r="CG284" s="62">
        <f t="shared" si="1927"/>
        <v>41.049058435622861</v>
      </c>
      <c r="CH284" s="63">
        <f t="shared" si="1931"/>
        <v>-6.2431075744214456E-3</v>
      </c>
      <c r="CI284" s="11">
        <f t="shared" si="1966"/>
        <v>-9.0278798150228354</v>
      </c>
      <c r="CJ284" s="62">
        <f t="shared" si="2069"/>
        <v>-0.15756622724648511</v>
      </c>
      <c r="CK284" s="138">
        <f t="shared" si="1928"/>
        <v>-26.87379954849613</v>
      </c>
    </row>
    <row r="285" spans="2:91" ht="18.600000000000001" customHeight="1" thickBot="1">
      <c r="D285" s="258" t="s">
        <v>129</v>
      </c>
      <c r="E285" s="259"/>
      <c r="F285" s="260" t="s">
        <v>130</v>
      </c>
      <c r="G285" s="261"/>
      <c r="H285" s="229"/>
      <c r="I285" s="258" t="s">
        <v>131</v>
      </c>
      <c r="J285" s="259"/>
      <c r="K285" s="260" t="s">
        <v>132</v>
      </c>
      <c r="L285" s="261"/>
      <c r="N285" s="253" t="s">
        <v>133</v>
      </c>
      <c r="O285" s="254"/>
      <c r="P285" s="255" t="s">
        <v>134</v>
      </c>
      <c r="Q285" s="256"/>
      <c r="S285" s="258" t="s">
        <v>135</v>
      </c>
      <c r="T285" s="259"/>
      <c r="U285" s="260" t="s">
        <v>136</v>
      </c>
      <c r="V285" s="261"/>
      <c r="W285" s="8"/>
      <c r="X285" s="253" t="s">
        <v>137</v>
      </c>
      <c r="Y285" s="254"/>
      <c r="Z285" s="255" t="s">
        <v>138</v>
      </c>
      <c r="AA285" s="256"/>
      <c r="AB285" s="8"/>
      <c r="AC285" s="258" t="s">
        <v>139</v>
      </c>
      <c r="AD285" s="259"/>
      <c r="AE285" s="260" t="s">
        <v>140</v>
      </c>
      <c r="AF285" s="261"/>
      <c r="AG285" s="8"/>
      <c r="AH285" s="253" t="s">
        <v>141</v>
      </c>
      <c r="AI285" s="254"/>
      <c r="AJ285" s="255" t="s">
        <v>142</v>
      </c>
      <c r="AK285" s="256"/>
      <c r="AL285" s="8"/>
      <c r="AM285" s="258" t="s">
        <v>143</v>
      </c>
      <c r="AN285" s="259"/>
      <c r="AO285" s="260" t="s">
        <v>144</v>
      </c>
      <c r="AP285" s="261"/>
      <c r="AR285" s="253" t="s">
        <v>145</v>
      </c>
      <c r="AS285" s="254"/>
      <c r="AT285" s="255" t="s">
        <v>146</v>
      </c>
      <c r="AU285" s="256"/>
      <c r="AV285" s="4"/>
      <c r="AW285" s="258" t="s">
        <v>147</v>
      </c>
      <c r="AX285" s="259"/>
      <c r="AY285" s="260" t="s">
        <v>148</v>
      </c>
      <c r="AZ285" s="261"/>
      <c r="BA285" s="8"/>
      <c r="BB285" s="253" t="s">
        <v>149</v>
      </c>
      <c r="BC285" s="254"/>
      <c r="BD285" s="255" t="s">
        <v>150</v>
      </c>
      <c r="BE285" s="256"/>
      <c r="BF285" s="4"/>
      <c r="BG285" s="258" t="s">
        <v>151</v>
      </c>
      <c r="BH285" s="259"/>
      <c r="BI285" s="260" t="s">
        <v>152</v>
      </c>
      <c r="BJ285" s="261"/>
      <c r="BK285" s="4"/>
      <c r="BL285" s="253" t="s">
        <v>153</v>
      </c>
      <c r="BM285" s="254"/>
      <c r="BN285" s="255" t="s">
        <v>154</v>
      </c>
      <c r="BO285" s="256"/>
      <c r="BP285" s="4"/>
      <c r="BQ285" s="258" t="s">
        <v>155</v>
      </c>
      <c r="BR285" s="259"/>
      <c r="BS285" s="260" t="s">
        <v>156</v>
      </c>
      <c r="BT285" s="261"/>
      <c r="BU285" s="8"/>
      <c r="BV285" s="253" t="s">
        <v>157</v>
      </c>
      <c r="BW285" s="254"/>
      <c r="BX285" s="255" t="s">
        <v>158</v>
      </c>
      <c r="BY285" s="256"/>
      <c r="CA285" s="46" t="s">
        <v>16</v>
      </c>
      <c r="CC285" s="136" t="s">
        <v>71</v>
      </c>
      <c r="CE285" s="60">
        <f t="shared" si="1929"/>
        <v>4.6399999999999997</v>
      </c>
      <c r="CF285" s="61">
        <f t="shared" si="1930"/>
        <v>-6.2197549463413916E-3</v>
      </c>
      <c r="CG285" s="62">
        <f t="shared" si="1927"/>
        <v>40.868500839322408</v>
      </c>
      <c r="CH285" s="63">
        <f t="shared" si="1931"/>
        <v>-6.2197549463413916E-3</v>
      </c>
      <c r="CI285" s="11">
        <f t="shared" si="1966"/>
        <v>-8.9479256638510023</v>
      </c>
      <c r="CJ285" s="62">
        <f t="shared" si="2069"/>
        <v>-0.15617076405789934</v>
      </c>
      <c r="CK285" s="138">
        <f t="shared" si="1928"/>
        <v>-26.899517088654928</v>
      </c>
    </row>
    <row r="286" spans="2:91" ht="18.600000000000001" customHeight="1" thickTop="1" thickBot="1">
      <c r="D286" s="29">
        <v>0</v>
      </c>
      <c r="E286" s="33">
        <v>0</v>
      </c>
      <c r="F286" s="31">
        <v>1</v>
      </c>
      <c r="G286" s="32">
        <v>0</v>
      </c>
      <c r="I286" s="29">
        <v>0</v>
      </c>
      <c r="J286" s="33">
        <f t="shared" ref="J286" si="2512">IF(0=(1-$J$8*$K$8*$B283^2),10^14,$B283*$J$8/(1-$J$8*$K$8*$B283^2))</f>
        <v>-2.8824602298103965</v>
      </c>
      <c r="K286" s="31">
        <v>1</v>
      </c>
      <c r="L286" s="32">
        <v>0</v>
      </c>
      <c r="N286" s="29">
        <f t="shared" ref="N286" si="2513">D286*I283+F286*I286-E286*J283-G286*J286</f>
        <v>0</v>
      </c>
      <c r="O286" s="33">
        <f t="shared" ref="O286" si="2514">(D286*J283+E286*I283+F286*J286+G286*I286)</f>
        <v>-2.8824602298103965</v>
      </c>
      <c r="P286" s="31">
        <f t="shared" ref="P286" si="2515">D286*K283+F286*K286-E286*L283-G286*L286</f>
        <v>1</v>
      </c>
      <c r="Q286" s="32">
        <f t="shared" ref="Q286" si="2516">(D286*L283+E286*K283+F286*L286+G286*K286)</f>
        <v>0</v>
      </c>
      <c r="S286" s="29">
        <v>0</v>
      </c>
      <c r="T286" s="33">
        <v>0</v>
      </c>
      <c r="U286" s="31">
        <v>1</v>
      </c>
      <c r="V286" s="32">
        <v>0</v>
      </c>
      <c r="X286" s="29">
        <f t="shared" ref="X286" si="2517">N286*S283+P286*S286-O286*T283-Q286*T286</f>
        <v>0</v>
      </c>
      <c r="Y286" s="33">
        <f t="shared" ref="Y286" si="2518">(N286*T283+O286*S283+P286*T286+Q286*S286)</f>
        <v>-2.8824602298103965</v>
      </c>
      <c r="Z286" s="31">
        <f t="shared" ref="Z286" si="2519">N286*U283+P286*U286-O286*V283-Q286*V286</f>
        <v>-4.5927152977095442</v>
      </c>
      <c r="AA286" s="32">
        <f t="shared" ref="AA286" si="2520">(N286*V283+O286*U283+P286*V286+Q286*U286)</f>
        <v>0</v>
      </c>
      <c r="AB286" s="8"/>
      <c r="AC286" s="29">
        <v>0</v>
      </c>
      <c r="AD286" s="33">
        <f t="shared" ref="AD286" si="2521">IF(0=(1-$AD$8*$AE$8*$B283^2),10^14,$B283*$AD$8/(1-$AD$8*$AE$8*$B283^2))</f>
        <v>4.7392582968284582</v>
      </c>
      <c r="AE286" s="31">
        <v>1</v>
      </c>
      <c r="AF286" s="32">
        <v>0</v>
      </c>
      <c r="AH286" s="29">
        <f t="shared" ref="AH286" si="2522">X286*AC283+Z286*AC286-Y286*AD283-AA286*AD286</f>
        <v>0</v>
      </c>
      <c r="AI286" s="33">
        <f t="shared" ref="AI286" si="2523">(X286*AD283+Y286*AC283+Z286*AD286+AA286*AC286)</f>
        <v>-24.648524309451339</v>
      </c>
      <c r="AJ286" s="31">
        <f t="shared" ref="AJ286" si="2524">X286*AE283+Z286*AE286-Y286*AF283-AA286*AF286</f>
        <v>-4.5927152977095442</v>
      </c>
      <c r="AK286" s="32">
        <f t="shared" ref="AK286" si="2525">(X286*AF283+Y286*AE283+Z286*AF286+AA286*AE286)</f>
        <v>0</v>
      </c>
      <c r="AL286" s="8"/>
      <c r="AM286" s="29">
        <v>0</v>
      </c>
      <c r="AN286" s="33">
        <v>0</v>
      </c>
      <c r="AO286" s="31">
        <v>1</v>
      </c>
      <c r="AP286" s="32">
        <v>0</v>
      </c>
      <c r="AR286" s="29">
        <f t="shared" ref="AR286" si="2526">AH286*AM283+AJ286*AM286-AI286*AN283-AK286*AN286</f>
        <v>0</v>
      </c>
      <c r="AS286" s="33">
        <f t="shared" ref="AS286" si="2527">(AH286*AN283+AI286*AM283+AJ286*AN286+AK286*AM286)</f>
        <v>-24.648524309451339</v>
      </c>
      <c r="AT286" s="31">
        <f t="shared" ref="AT286" si="2528">AH286*AO283+AJ286*AO286-AI286*AP283-AK286*AP286</f>
        <v>-47.840791973579137</v>
      </c>
      <c r="AU286" s="32">
        <f t="shared" ref="AU286" si="2529">(AH286*AP283+AI286*AO283+AJ286*AP286+AK286*AO286)</f>
        <v>0</v>
      </c>
      <c r="AV286" s="8"/>
      <c r="AW286" s="29">
        <v>0</v>
      </c>
      <c r="AX286" s="33">
        <f t="shared" ref="AX286" si="2530">IF(0=(1-$AX$8*$AY$8*$B283^2),10^14,$B283*$AX$8/(1-$AX$8*$AY$8*$B283^2))</f>
        <v>-31.106695821487584</v>
      </c>
      <c r="AY286" s="31">
        <v>1</v>
      </c>
      <c r="AZ286" s="32">
        <v>0</v>
      </c>
      <c r="BB286" s="29">
        <f t="shared" ref="BB286" si="2531">AR286*AW283+AT286*AW286-AS286*AX283-AU286*AX286</f>
        <v>0</v>
      </c>
      <c r="BC286" s="33">
        <f t="shared" ref="BC286" si="2532">(AR286*AX283+AS286*AW283+AT286*AX286+AU286*AW286)</f>
        <v>1463.5204394717393</v>
      </c>
      <c r="BD286" s="31">
        <f t="shared" ref="BD286" si="2533">AR286*AY283+AT286*AY286-AS286*AZ283-AU286*AZ286</f>
        <v>-47.840791973579137</v>
      </c>
      <c r="BE286" s="32">
        <f t="shared" ref="BE286" si="2534">(AR286*AZ283+AS286*AY283+AT286*AZ286+AU286*AY286)</f>
        <v>0</v>
      </c>
      <c r="BF286" s="8"/>
      <c r="BG286" s="29">
        <v>0</v>
      </c>
      <c r="BH286" s="33">
        <v>0</v>
      </c>
      <c r="BI286" s="31">
        <v>1</v>
      </c>
      <c r="BJ286" s="32">
        <v>0</v>
      </c>
      <c r="BL286" s="29">
        <f t="shared" ref="BL286" si="2535">BB286*BG283+BD286*BG286-BC286*BH283-BE286*BH286</f>
        <v>0</v>
      </c>
      <c r="BM286" s="33">
        <f t="shared" ref="BM286" si="2536">(BB286*BH283+BC286*BG283+BD286*BH286+BE286*BG286)</f>
        <v>1463.5204394717393</v>
      </c>
      <c r="BN286" s="31">
        <f t="shared" ref="BN286" si="2537">BB286*BI283+BD286*BI286-BC286*BJ283-BE286*BJ286</f>
        <v>855.0847955241444</v>
      </c>
      <c r="BO286" s="32">
        <f t="shared" ref="BO286" si="2538">(BB286*BJ283+BC286*BI283+BD286*BJ286+BE286*BI286)</f>
        <v>0</v>
      </c>
      <c r="BP286" s="8"/>
      <c r="BQ286" s="19">
        <f t="shared" ref="BQ286:BQ349" si="2539">1/$BR$8</f>
        <v>1</v>
      </c>
      <c r="BR286" s="47">
        <v>0</v>
      </c>
      <c r="BS286" s="48">
        <v>1</v>
      </c>
      <c r="BT286" s="49">
        <v>0</v>
      </c>
      <c r="BV286" s="29">
        <f t="shared" ref="BV286" si="2540">BL286*BQ283+BN286*BQ286-BM286*BR283-BO286*BR286</f>
        <v>855.0847955241444</v>
      </c>
      <c r="BW286" s="33">
        <f t="shared" ref="BW286" si="2541">(BL286*BR283+BM286*BQ283+BN286*BR286+BO286*BQ286)</f>
        <v>1463.5204394717393</v>
      </c>
      <c r="BX286" s="31">
        <f t="shared" ref="BX286" si="2542">BL286*BS283+BN286*BS286-BM286*BT283-BO286*BT286</f>
        <v>855.0847955241444</v>
      </c>
      <c r="BY286" s="32">
        <f t="shared" ref="BY286" si="2543">(BL286*BT283+BM286*BS283+BN286*BT286+BO286*BS286)</f>
        <v>0</v>
      </c>
      <c r="CA286" s="50">
        <f t="shared" ref="CA286" si="2544">(180/PI())*ATAN(-1*(BW283+BW286)/(BV283+BV286))</f>
        <v>-29.407500151039628</v>
      </c>
      <c r="CC286" s="137">
        <f t="shared" ref="CC286" si="2545">20*LOG(((1-(10^(CA283/20)^2)*(1-((1-CC283)/(1+CC283))^2))^0.5))</f>
        <v>-4.1972651476109618E-6</v>
      </c>
      <c r="CE286" s="60">
        <f t="shared" si="1929"/>
        <v>4.66</v>
      </c>
      <c r="CF286" s="61">
        <f t="shared" si="1930"/>
        <v>-6.1962826511018261E-3</v>
      </c>
      <c r="CG286" s="62">
        <f t="shared" si="1927"/>
        <v>40.689542326045384</v>
      </c>
      <c r="CH286" s="63">
        <f t="shared" si="1931"/>
        <v>-6.1962826511018261E-3</v>
      </c>
      <c r="CI286" s="11">
        <f t="shared" si="1966"/>
        <v>-8.8690412353861099</v>
      </c>
      <c r="CJ286" s="62">
        <f t="shared" si="2069"/>
        <v>-0.15479397105263304</v>
      </c>
      <c r="CK286" s="138">
        <f t="shared" si="1928"/>
        <v>-26.925307468640494</v>
      </c>
    </row>
    <row r="287" spans="2:91" ht="18.600000000000001" customHeight="1">
      <c r="CC287" s="42"/>
      <c r="CE287" s="60">
        <f t="shared" si="1929"/>
        <v>4.68</v>
      </c>
      <c r="CF287" s="61">
        <f t="shared" si="1930"/>
        <v>-6.172699340487863E-3</v>
      </c>
      <c r="CG287" s="62">
        <f t="shared" si="1927"/>
        <v>40.512161501337665</v>
      </c>
      <c r="CH287" s="63">
        <f t="shared" si="1931"/>
        <v>-6.172699340487863E-3</v>
      </c>
      <c r="CI287" s="11">
        <f t="shared" si="1966"/>
        <v>-8.7912073105163664</v>
      </c>
      <c r="CJ287" s="62">
        <f t="shared" si="2069"/>
        <v>-0.1534355127939061</v>
      </c>
      <c r="CK287" s="138">
        <f t="shared" si="1928"/>
        <v>-26.951166514545672</v>
      </c>
    </row>
    <row r="288" spans="2:91" ht="18.600000000000001" customHeight="1" thickBot="1">
      <c r="E288" s="22" t="s">
        <v>4</v>
      </c>
      <c r="J288" s="22" t="s">
        <v>5</v>
      </c>
      <c r="O288" s="22" t="s">
        <v>6</v>
      </c>
      <c r="T288" s="22" t="s">
        <v>7</v>
      </c>
      <c r="Y288" s="22" t="s">
        <v>8</v>
      </c>
      <c r="AD288" s="22" t="s">
        <v>65</v>
      </c>
      <c r="AI288" s="22" t="s">
        <v>9</v>
      </c>
      <c r="AN288" s="22" t="s">
        <v>66</v>
      </c>
      <c r="AS288" s="22" t="s">
        <v>51</v>
      </c>
      <c r="AX288" s="22" t="s">
        <v>67</v>
      </c>
      <c r="BC288" s="22" t="s">
        <v>52</v>
      </c>
      <c r="BH288" s="22" t="s">
        <v>68</v>
      </c>
      <c r="BM288" s="22" t="s">
        <v>63</v>
      </c>
      <c r="BQ288" s="23" t="s">
        <v>69</v>
      </c>
      <c r="BR288" s="23"/>
      <c r="BS288" s="24"/>
      <c r="BT288" s="24"/>
      <c r="BU288" s="24"/>
      <c r="BW288" s="22" t="s">
        <v>64</v>
      </c>
      <c r="CE288" s="60">
        <f t="shared" si="1929"/>
        <v>4.7</v>
      </c>
      <c r="CF288" s="61">
        <f t="shared" si="1930"/>
        <v>-6.1490133767258051E-3</v>
      </c>
      <c r="CG288" s="62">
        <f t="shared" si="1927"/>
        <v>40.336337355127334</v>
      </c>
      <c r="CH288" s="63">
        <f t="shared" si="1931"/>
        <v>-6.1490133767258051E-3</v>
      </c>
      <c r="CI288" s="11">
        <f t="shared" si="1966"/>
        <v>-8.7144051046488347</v>
      </c>
      <c r="CJ288" s="62">
        <f t="shared" si="2069"/>
        <v>-0.15209506142872317</v>
      </c>
      <c r="CK288" s="138">
        <f t="shared" si="1928"/>
        <v>-26.977090190317593</v>
      </c>
    </row>
    <row r="289" spans="2:91" ht="18.600000000000001" customHeight="1" thickBot="1">
      <c r="D289" s="249" t="s">
        <v>103</v>
      </c>
      <c r="E289" s="250"/>
      <c r="F289" s="251" t="s">
        <v>104</v>
      </c>
      <c r="G289" s="252"/>
      <c r="H289" s="229"/>
      <c r="I289" s="253" t="s">
        <v>11</v>
      </c>
      <c r="J289" s="254"/>
      <c r="K289" s="255" t="s">
        <v>12</v>
      </c>
      <c r="L289" s="256"/>
      <c r="M289" s="24"/>
      <c r="N289" s="253" t="s">
        <v>105</v>
      </c>
      <c r="O289" s="254"/>
      <c r="P289" s="255" t="s">
        <v>106</v>
      </c>
      <c r="Q289" s="256"/>
      <c r="R289" s="24"/>
      <c r="S289" s="249" t="s">
        <v>107</v>
      </c>
      <c r="T289" s="250"/>
      <c r="U289" s="251" t="s">
        <v>108</v>
      </c>
      <c r="V289" s="252"/>
      <c r="W289" s="8"/>
      <c r="X289" s="253" t="s">
        <v>109</v>
      </c>
      <c r="Y289" s="254"/>
      <c r="Z289" s="255" t="s">
        <v>110</v>
      </c>
      <c r="AA289" s="256"/>
      <c r="AB289" s="8"/>
      <c r="AC289" s="253" t="s">
        <v>111</v>
      </c>
      <c r="AD289" s="254"/>
      <c r="AE289" s="255" t="s">
        <v>14</v>
      </c>
      <c r="AF289" s="256"/>
      <c r="AG289" s="8"/>
      <c r="AH289" s="253" t="s">
        <v>112</v>
      </c>
      <c r="AI289" s="254"/>
      <c r="AJ289" s="255" t="s">
        <v>113</v>
      </c>
      <c r="AK289" s="256"/>
      <c r="AL289" s="8"/>
      <c r="AM289" s="249" t="s">
        <v>114</v>
      </c>
      <c r="AN289" s="250"/>
      <c r="AO289" s="251" t="s">
        <v>115</v>
      </c>
      <c r="AP289" s="252"/>
      <c r="AQ289" s="24"/>
      <c r="AR289" s="253" t="s">
        <v>116</v>
      </c>
      <c r="AS289" s="254"/>
      <c r="AT289" s="255" t="s">
        <v>13</v>
      </c>
      <c r="AU289" s="256"/>
      <c r="AV289" s="4"/>
      <c r="AW289" s="253" t="s">
        <v>117</v>
      </c>
      <c r="AX289" s="254"/>
      <c r="AY289" s="255" t="s">
        <v>118</v>
      </c>
      <c r="AZ289" s="256"/>
      <c r="BA289" s="8"/>
      <c r="BB289" s="253" t="s">
        <v>119</v>
      </c>
      <c r="BC289" s="254"/>
      <c r="BD289" s="255" t="s">
        <v>120</v>
      </c>
      <c r="BE289" s="256"/>
      <c r="BF289" s="4"/>
      <c r="BG289" s="249" t="s">
        <v>121</v>
      </c>
      <c r="BH289" s="250"/>
      <c r="BI289" s="251" t="s">
        <v>122</v>
      </c>
      <c r="BJ289" s="252"/>
      <c r="BK289" s="4"/>
      <c r="BL289" s="253" t="s">
        <v>123</v>
      </c>
      <c r="BM289" s="254"/>
      <c r="BN289" s="255" t="s">
        <v>124</v>
      </c>
      <c r="BO289" s="256"/>
      <c r="BP289" s="4"/>
      <c r="BQ289" s="253" t="s">
        <v>125</v>
      </c>
      <c r="BR289" s="254"/>
      <c r="BS289" s="255" t="s">
        <v>126</v>
      </c>
      <c r="BT289" s="256"/>
      <c r="BU289" s="8"/>
      <c r="BV289" s="253" t="s">
        <v>127</v>
      </c>
      <c r="BW289" s="254"/>
      <c r="BX289" s="255" t="s">
        <v>128</v>
      </c>
      <c r="BY289" s="256"/>
      <c r="CA289" s="27" t="s">
        <v>15</v>
      </c>
      <c r="CC289" s="133" t="s">
        <v>70</v>
      </c>
      <c r="CE289" s="60">
        <f t="shared" si="1929"/>
        <v>4.72</v>
      </c>
      <c r="CF289" s="61">
        <f t="shared" si="1930"/>
        <v>-6.1252328411093519E-3</v>
      </c>
      <c r="CG289" s="62">
        <f t="shared" ref="CG289:CG352" si="2546">INDEX(CA:CA,(ROW()-32)*7+27)</f>
        <v>40.162049253034361</v>
      </c>
      <c r="CH289" s="63">
        <f t="shared" si="1931"/>
        <v>-6.1252328411093519E-3</v>
      </c>
      <c r="CI289" s="11">
        <f t="shared" si="1966"/>
        <v>-8.6386162558410149</v>
      </c>
      <c r="CJ289" s="62">
        <f t="shared" si="2069"/>
        <v>-0.15077229648073054</v>
      </c>
      <c r="CK289" s="138">
        <f t="shared" ref="CK289:CK352" si="2547">INDEX(CC:CC,(ROW()-32)*7+27)</f>
        <v>-27.003074592963575</v>
      </c>
    </row>
    <row r="290" spans="2:91" ht="18.600000000000001" customHeight="1" thickTop="1" thickBot="1">
      <c r="B290" s="127">
        <v>0.67</v>
      </c>
      <c r="D290" s="29">
        <v>1</v>
      </c>
      <c r="E290" s="30">
        <v>0</v>
      </c>
      <c r="F290" s="31">
        <v>0</v>
      </c>
      <c r="G290" s="32">
        <f t="shared" ref="G290:G353" si="2548">-1/($E$8*$B290)</f>
        <v>-0.98385074626865665</v>
      </c>
      <c r="I290" s="29">
        <v>1</v>
      </c>
      <c r="J290" s="33">
        <v>0</v>
      </c>
      <c r="K290" s="31">
        <v>0</v>
      </c>
      <c r="L290" s="32">
        <v>0</v>
      </c>
      <c r="N290" s="29">
        <f t="shared" ref="N290" si="2549">D290*I290+F290*I293-E290*J290-G290*J293</f>
        <v>-1.7491039541080808</v>
      </c>
      <c r="O290" s="33">
        <f t="shared" ref="O290" si="2550">(D290*J290+E290*I290+F290*J293+G290*I293)</f>
        <v>0</v>
      </c>
      <c r="P290" s="31">
        <f t="shared" ref="P290" si="2551">D290*K290+F290*K293-E290*L290-G290*L293</f>
        <v>0</v>
      </c>
      <c r="Q290" s="32">
        <f t="shared" ref="Q290" si="2552">(D290*L290+E290*K290+F290*L293+G290*K293)</f>
        <v>-0.98385074626865665</v>
      </c>
      <c r="S290" s="29">
        <v>1</v>
      </c>
      <c r="T290" s="30">
        <v>0</v>
      </c>
      <c r="U290" s="31">
        <v>0</v>
      </c>
      <c r="V290" s="32">
        <f t="shared" ref="V290:V353" si="2553">-1/($T$8*$B290)</f>
        <v>-1.9112985074626865</v>
      </c>
      <c r="X290" s="29">
        <f t="shared" ref="X290" si="2554">N290*S290+P290*S293-O290*T290-Q290*T293</f>
        <v>-1.7491039541080808</v>
      </c>
      <c r="Y290" s="33">
        <f t="shared" ref="Y290" si="2555">(N290*T290+O290*S290+P290*T293+Q290*S293)</f>
        <v>0</v>
      </c>
      <c r="Z290" s="31">
        <f t="shared" ref="Z290" si="2556">N290*U290+P290*U293-O290*V290-Q290*V293</f>
        <v>0</v>
      </c>
      <c r="AA290" s="32">
        <f t="shared" ref="AA290" si="2557">(N290*V290+O290*U290+P290*V293+Q290*U293)</f>
        <v>2.3592090306152018</v>
      </c>
      <c r="AB290" s="8"/>
      <c r="AC290" s="29">
        <v>1</v>
      </c>
      <c r="AD290" s="33">
        <v>0</v>
      </c>
      <c r="AE290" s="31">
        <v>0</v>
      </c>
      <c r="AF290" s="32">
        <v>0</v>
      </c>
      <c r="AH290" s="29">
        <f t="shared" ref="AH290" si="2558">X290*AC290+Z290*AC293-Y290*AD290-AA290*AD293</f>
        <v>-14.364668351608129</v>
      </c>
      <c r="AI290" s="33">
        <f t="shared" ref="AI290" si="2559">(X290*AD290+Y290*AC290+Z290*AD293+AA290*AC293)</f>
        <v>0</v>
      </c>
      <c r="AJ290" s="31">
        <f t="shared" ref="AJ290" si="2560">X290*AE290+Z290*AE293-Y290*AF290-AA290*AF293</f>
        <v>0</v>
      </c>
      <c r="AK290" s="32">
        <f t="shared" ref="AK290" si="2561">(X290*AF290+Y290*AE290+Z290*AF293+AA290*AE293)</f>
        <v>2.3592090306152018</v>
      </c>
      <c r="AL290" s="8"/>
      <c r="AM290" s="29">
        <v>1</v>
      </c>
      <c r="AN290" s="30">
        <v>0</v>
      </c>
      <c r="AO290" s="31">
        <v>0</v>
      </c>
      <c r="AP290" s="32">
        <f t="shared" ref="AP290:AP353" si="2562">-1/($AN$8*$B290)</f>
        <v>-1.7284029850746265</v>
      </c>
      <c r="AR290" s="29">
        <f t="shared" ref="AR290" si="2563">AH290*AM290+AJ290*AM293-AI290*AN290-AK290*AN293</f>
        <v>-14.364668351608129</v>
      </c>
      <c r="AS290" s="33">
        <f t="shared" ref="AS290" si="2564">(AH290*AN290+AI290*AM290+AJ290*AN293+AK290*AM293)</f>
        <v>0</v>
      </c>
      <c r="AT290" s="31">
        <f t="shared" ref="AT290" si="2565">AH290*AO290+AJ290*AO293-AI290*AP290-AK290*AP293</f>
        <v>0</v>
      </c>
      <c r="AU290" s="32">
        <f t="shared" ref="AU290" si="2566">(AH290*AP290+AI290*AO290+AJ290*AP293+AK290*AO293)</f>
        <v>27.187144689141707</v>
      </c>
      <c r="AV290" s="8"/>
      <c r="AW290" s="29">
        <v>1</v>
      </c>
      <c r="AX290" s="33">
        <v>0</v>
      </c>
      <c r="AY290" s="31">
        <v>0</v>
      </c>
      <c r="AZ290" s="32">
        <v>0</v>
      </c>
      <c r="BB290" s="29">
        <f t="shared" ref="BB290" si="2567">AR290*AW290+AT290*AW293-AS290*AX290-AU290*AX293</f>
        <v>484.00747523660755</v>
      </c>
      <c r="BC290" s="33">
        <f t="shared" ref="BC290" si="2568">(AR290*AX290+AS290*AW290+AT290*AX293+AU290*AW293)</f>
        <v>0</v>
      </c>
      <c r="BD290" s="31">
        <f t="shared" ref="BD290" si="2569">AR290*AY290+AT290*AY293-AS290*AZ290-AU290*AZ293</f>
        <v>0</v>
      </c>
      <c r="BE290" s="32">
        <f t="shared" ref="BE290" si="2570">(AR290*AZ290+AS290*AY290+AT290*AZ293+AU290*AY293)</f>
        <v>27.187144689141707</v>
      </c>
      <c r="BF290" s="8"/>
      <c r="BG290" s="29">
        <v>1</v>
      </c>
      <c r="BH290" s="30">
        <v>0</v>
      </c>
      <c r="BI290" s="31">
        <v>0</v>
      </c>
      <c r="BJ290" s="32">
        <f t="shared" ref="BJ290:BJ353" si="2571">-1/($BH$8*$B290)</f>
        <v>-0.60774626865671644</v>
      </c>
      <c r="BL290" s="29">
        <f t="shared" ref="BL290" si="2572">BB290*BG290+BD290*BG293-BC290*BH290-BE290*BH293</f>
        <v>484.00747523660755</v>
      </c>
      <c r="BM290" s="33">
        <f t="shared" ref="BM290" si="2573">(BB290*BH290+BC290*BG290+BD290*BH293+BE290*BG293)</f>
        <v>0</v>
      </c>
      <c r="BN290" s="31">
        <f t="shared" ref="BN290" si="2574">BB290*BI290+BD290*BI293-BC290*BJ290-BE290*BJ293</f>
        <v>0</v>
      </c>
      <c r="BO290" s="32">
        <f t="shared" ref="BO290" si="2575">(BB290*BJ290+BC290*BI290+BD290*BJ293+BE290*BI293)</f>
        <v>-266.96659238786464</v>
      </c>
      <c r="BP290" s="8"/>
      <c r="BQ290" s="34">
        <v>1</v>
      </c>
      <c r="BR290" s="35">
        <v>0</v>
      </c>
      <c r="BS290" s="11">
        <v>0</v>
      </c>
      <c r="BT290" s="36">
        <v>0</v>
      </c>
      <c r="BV290" s="29">
        <f t="shared" ref="BV290" si="2576">BL290*BQ290+BN290*BQ293-BM290*BR290-BO290*BR293</f>
        <v>484.00747523660755</v>
      </c>
      <c r="BW290" s="33">
        <f t="shared" ref="BW290" si="2577">(BL290*BR290+BM290*BQ290+BN290*BR293+BO290*BQ293)</f>
        <v>-266.96659238786464</v>
      </c>
      <c r="BX290" s="31">
        <f t="shared" ref="BX290" si="2578">BL290*BS290+BN290*BS293-BM290*BT290-BO290*BT293</f>
        <v>0</v>
      </c>
      <c r="BY290" s="32">
        <f t="shared" ref="BY290" si="2579">(BL290*BT290+BM290*BS290+BN290*BT293+BO290*BS293)</f>
        <v>-266.96659238786464</v>
      </c>
      <c r="CA290" s="37">
        <f t="shared" ref="CA290" si="2580">20*LOG(((1+$BR$8)/$BR$8)/((BV290+BV293)^2+(BW290+BW293)^2)^0.5)</f>
        <v>-55.151462010297188</v>
      </c>
      <c r="CC290" s="134">
        <f t="shared" ref="CC290" si="2581">((BV290^2+BW290^2)^0.5)/((BV293^2+BW293^2)^0.5)</f>
        <v>0.55157605887894035</v>
      </c>
      <c r="CE290" s="60">
        <f t="shared" ref="CE290:CE353" si="2582">INDEX(B:B,(ROW()-32)*7+24)</f>
        <v>4.74</v>
      </c>
      <c r="CF290" s="61">
        <f t="shared" ref="CF290:CF353" si="2583">INDEX(CA:CA,(ROW()-32)*7+24)</f>
        <v>-6.101365542344985E-3</v>
      </c>
      <c r="CG290" s="62">
        <f t="shared" si="2546"/>
        <v>39.989276927917537</v>
      </c>
      <c r="CH290" s="63">
        <f t="shared" ref="CH290:CH353" si="2584">CF290</f>
        <v>-6.101365542344985E-3</v>
      </c>
      <c r="CI290" s="11">
        <f t="shared" si="1966"/>
        <v>-8.5638228133374792</v>
      </c>
      <c r="CJ290" s="62">
        <f t="shared" si="2069"/>
        <v>-0.14946690465014278</v>
      </c>
      <c r="CK290" s="138">
        <f t="shared" si="2547"/>
        <v>-27.029115947965824</v>
      </c>
      <c r="CM290" s="127">
        <v>0.66</v>
      </c>
    </row>
    <row r="291" spans="2:91" ht="18.600000000000001" customHeight="1" thickBot="1">
      <c r="D291" s="39"/>
      <c r="G291" s="40"/>
      <c r="I291" s="39"/>
      <c r="L291" s="40"/>
      <c r="N291" s="39"/>
      <c r="Q291" s="40"/>
      <c r="S291" s="39"/>
      <c r="V291" s="40"/>
      <c r="X291" s="39"/>
      <c r="AA291" s="40"/>
      <c r="AC291" s="39"/>
      <c r="AF291" s="40"/>
      <c r="AH291" s="39"/>
      <c r="AK291" s="40"/>
      <c r="AM291" s="39"/>
      <c r="AP291" s="40"/>
      <c r="AR291" s="39"/>
      <c r="AU291" s="40"/>
      <c r="AW291" s="39"/>
      <c r="AZ291" s="40"/>
      <c r="BB291" s="39"/>
      <c r="BE291" s="40"/>
      <c r="BG291" s="39"/>
      <c r="BJ291" s="40"/>
      <c r="BL291" s="39"/>
      <c r="BO291" s="40"/>
      <c r="BQ291" s="34"/>
      <c r="BR291" s="11"/>
      <c r="BS291" s="11"/>
      <c r="BT291" s="41"/>
      <c r="BV291" s="39"/>
      <c r="BY291" s="40"/>
      <c r="CC291" s="135"/>
      <c r="CE291" s="60">
        <f t="shared" si="2582"/>
        <v>4.76</v>
      </c>
      <c r="CF291" s="61">
        <f t="shared" si="2583"/>
        <v>-6.0774190247159E-3</v>
      </c>
      <c r="CG291" s="62">
        <f t="shared" si="2546"/>
        <v>39.818000471650791</v>
      </c>
      <c r="CH291" s="63">
        <f t="shared" si="2584"/>
        <v>-6.0774190247159E-3</v>
      </c>
      <c r="CI291" s="11">
        <f t="shared" ref="CI291:CI354" si="2585">(CG292-CG291)/(CE292-CE291)</f>
        <v>-8.4900072264444226</v>
      </c>
      <c r="CJ291" s="62">
        <f t="shared" si="2069"/>
        <v>-0.14817857961956696</v>
      </c>
      <c r="CK291" s="138">
        <f t="shared" si="2547"/>
        <v>-27.055210604850672</v>
      </c>
    </row>
    <row r="292" spans="2:91" ht="18.600000000000001" customHeight="1" thickBot="1">
      <c r="D292" s="258" t="s">
        <v>129</v>
      </c>
      <c r="E292" s="259"/>
      <c r="F292" s="260" t="s">
        <v>130</v>
      </c>
      <c r="G292" s="261"/>
      <c r="H292" s="229"/>
      <c r="I292" s="258" t="s">
        <v>131</v>
      </c>
      <c r="J292" s="259"/>
      <c r="K292" s="260" t="s">
        <v>132</v>
      </c>
      <c r="L292" s="261"/>
      <c r="N292" s="253" t="s">
        <v>133</v>
      </c>
      <c r="O292" s="254"/>
      <c r="P292" s="255" t="s">
        <v>134</v>
      </c>
      <c r="Q292" s="256"/>
      <c r="S292" s="258" t="s">
        <v>135</v>
      </c>
      <c r="T292" s="259"/>
      <c r="U292" s="260" t="s">
        <v>136</v>
      </c>
      <c r="V292" s="261"/>
      <c r="W292" s="8"/>
      <c r="X292" s="253" t="s">
        <v>137</v>
      </c>
      <c r="Y292" s="254"/>
      <c r="Z292" s="255" t="s">
        <v>138</v>
      </c>
      <c r="AA292" s="256"/>
      <c r="AB292" s="8"/>
      <c r="AC292" s="258" t="s">
        <v>139</v>
      </c>
      <c r="AD292" s="259"/>
      <c r="AE292" s="260" t="s">
        <v>140</v>
      </c>
      <c r="AF292" s="261"/>
      <c r="AG292" s="8"/>
      <c r="AH292" s="253" t="s">
        <v>141</v>
      </c>
      <c r="AI292" s="254"/>
      <c r="AJ292" s="255" t="s">
        <v>142</v>
      </c>
      <c r="AK292" s="256"/>
      <c r="AL292" s="8"/>
      <c r="AM292" s="258" t="s">
        <v>143</v>
      </c>
      <c r="AN292" s="259"/>
      <c r="AO292" s="260" t="s">
        <v>144</v>
      </c>
      <c r="AP292" s="261"/>
      <c r="AR292" s="253" t="s">
        <v>145</v>
      </c>
      <c r="AS292" s="254"/>
      <c r="AT292" s="255" t="s">
        <v>146</v>
      </c>
      <c r="AU292" s="256"/>
      <c r="AV292" s="4"/>
      <c r="AW292" s="258" t="s">
        <v>147</v>
      </c>
      <c r="AX292" s="259"/>
      <c r="AY292" s="260" t="s">
        <v>148</v>
      </c>
      <c r="AZ292" s="261"/>
      <c r="BA292" s="8"/>
      <c r="BB292" s="253" t="s">
        <v>149</v>
      </c>
      <c r="BC292" s="254"/>
      <c r="BD292" s="255" t="s">
        <v>150</v>
      </c>
      <c r="BE292" s="256"/>
      <c r="BF292" s="4"/>
      <c r="BG292" s="258" t="s">
        <v>151</v>
      </c>
      <c r="BH292" s="259"/>
      <c r="BI292" s="260" t="s">
        <v>152</v>
      </c>
      <c r="BJ292" s="261"/>
      <c r="BK292" s="4"/>
      <c r="BL292" s="253" t="s">
        <v>153</v>
      </c>
      <c r="BM292" s="254"/>
      <c r="BN292" s="255" t="s">
        <v>154</v>
      </c>
      <c r="BO292" s="256"/>
      <c r="BP292" s="4"/>
      <c r="BQ292" s="258" t="s">
        <v>155</v>
      </c>
      <c r="BR292" s="259"/>
      <c r="BS292" s="260" t="s">
        <v>156</v>
      </c>
      <c r="BT292" s="261"/>
      <c r="BU292" s="8"/>
      <c r="BV292" s="253" t="s">
        <v>157</v>
      </c>
      <c r="BW292" s="254"/>
      <c r="BX292" s="255" t="s">
        <v>158</v>
      </c>
      <c r="BY292" s="256"/>
      <c r="CA292" s="46" t="s">
        <v>16</v>
      </c>
      <c r="CC292" s="136" t="s">
        <v>71</v>
      </c>
      <c r="CE292" s="60">
        <f t="shared" si="2582"/>
        <v>4.78</v>
      </c>
      <c r="CF292" s="61">
        <f t="shared" si="2583"/>
        <v>-6.053400575988274E-3</v>
      </c>
      <c r="CG292" s="62">
        <f t="shared" si="2546"/>
        <v>39.648200327121899</v>
      </c>
      <c r="CH292" s="63">
        <f t="shared" si="2584"/>
        <v>-6.053400575988274E-3</v>
      </c>
      <c r="CI292" s="11">
        <f t="shared" si="2585"/>
        <v>-8.4171523337795779</v>
      </c>
      <c r="CJ292" s="62">
        <f t="shared" si="2069"/>
        <v>-0.14690702186637836</v>
      </c>
      <c r="CK292" s="138">
        <f t="shared" si="2547"/>
        <v>-27.081355032943438</v>
      </c>
    </row>
    <row r="293" spans="2:91" ht="18.600000000000001" customHeight="1" thickTop="1" thickBot="1">
      <c r="D293" s="29">
        <v>0</v>
      </c>
      <c r="E293" s="33">
        <v>0</v>
      </c>
      <c r="F293" s="31">
        <v>1</v>
      </c>
      <c r="G293" s="32">
        <v>0</v>
      </c>
      <c r="I293" s="29">
        <v>0</v>
      </c>
      <c r="J293" s="33">
        <f t="shared" ref="J293" si="2586">IF(0=(1-$J$8*$K$8*$B290^2),10^14,$B290*$J$8/(1-$J$8*$K$8*$B290^2))</f>
        <v>-2.7942286617500747</v>
      </c>
      <c r="K293" s="31">
        <v>1</v>
      </c>
      <c r="L293" s="32">
        <v>0</v>
      </c>
      <c r="N293" s="29">
        <f t="shared" ref="N293" si="2587">D293*I290+F293*I293-E293*J290-G293*J293</f>
        <v>0</v>
      </c>
      <c r="O293" s="33">
        <f t="shared" ref="O293" si="2588">(D293*J290+E293*I290+F293*J293+G293*I293)</f>
        <v>-2.7942286617500747</v>
      </c>
      <c r="P293" s="31">
        <f t="shared" ref="P293" si="2589">D293*K290+F293*K293-E293*L290-G293*L293</f>
        <v>1</v>
      </c>
      <c r="Q293" s="32">
        <f t="shared" ref="Q293" si="2590">(D293*L290+E293*K290+F293*L293+G293*K293)</f>
        <v>0</v>
      </c>
      <c r="S293" s="29">
        <v>0</v>
      </c>
      <c r="T293" s="33">
        <v>0</v>
      </c>
      <c r="U293" s="31">
        <v>1</v>
      </c>
      <c r="V293" s="32">
        <v>0</v>
      </c>
      <c r="X293" s="29">
        <f t="shared" ref="X293" si="2591">N293*S290+P293*S293-O293*T290-Q293*T293</f>
        <v>0</v>
      </c>
      <c r="Y293" s="33">
        <f t="shared" ref="Y293" si="2592">(N293*T290+O293*S290+P293*T293+Q293*S293)</f>
        <v>-2.7942286617500747</v>
      </c>
      <c r="Z293" s="31">
        <f t="shared" ref="Z293" si="2593">N293*U290+P293*U293-O293*V290-Q293*V293</f>
        <v>-4.3406050707123773</v>
      </c>
      <c r="AA293" s="32">
        <f t="shared" ref="AA293" si="2594">(N293*V290+O293*U290+P293*V293+Q293*U293)</f>
        <v>0</v>
      </c>
      <c r="AB293" s="8"/>
      <c r="AC293" s="29">
        <v>0</v>
      </c>
      <c r="AD293" s="33">
        <f t="shared" ref="AD293" si="2595">IF(0=(1-$AD$8*$AE$8*$B290^2),10^14,$B290*$AD$8/(1-$AD$8*$AE$8*$B290^2))</f>
        <v>5.3473703405629704</v>
      </c>
      <c r="AE293" s="31">
        <v>1</v>
      </c>
      <c r="AF293" s="32">
        <v>0</v>
      </c>
      <c r="AH293" s="29">
        <f t="shared" ref="AH293" si="2596">X293*AC290+Z293*AC293-Y293*AD290-AA293*AD293</f>
        <v>0</v>
      </c>
      <c r="AI293" s="33">
        <f t="shared" ref="AI293" si="2597">(X293*AD290+Y293*AC290+Z293*AD293+AA293*AC293)</f>
        <v>-26.005051476974678</v>
      </c>
      <c r="AJ293" s="31">
        <f t="shared" ref="AJ293" si="2598">X293*AE290+Z293*AE293-Y293*AF290-AA293*AF293</f>
        <v>-4.3406050707123773</v>
      </c>
      <c r="AK293" s="32">
        <f t="shared" ref="AK293" si="2599">(X293*AF290+Y293*AE290+Z293*AF293+AA293*AE293)</f>
        <v>0</v>
      </c>
      <c r="AL293" s="8"/>
      <c r="AM293" s="29">
        <v>0</v>
      </c>
      <c r="AN293" s="33">
        <v>0</v>
      </c>
      <c r="AO293" s="31">
        <v>1</v>
      </c>
      <c r="AP293" s="32">
        <v>0</v>
      </c>
      <c r="AR293" s="29">
        <f t="shared" ref="AR293" si="2600">AH293*AM290+AJ293*AM293-AI293*AN290-AK293*AN293</f>
        <v>0</v>
      </c>
      <c r="AS293" s="33">
        <f t="shared" ref="AS293" si="2601">(AH293*AN290+AI293*AM290+AJ293*AN293+AK293*AM293)</f>
        <v>-26.005051476974678</v>
      </c>
      <c r="AT293" s="31">
        <f t="shared" ref="AT293" si="2602">AH293*AO290+AJ293*AO293-AI293*AP290-AK293*AP293</f>
        <v>-49.287813670534739</v>
      </c>
      <c r="AU293" s="32">
        <f t="shared" ref="AU293" si="2603">(AH293*AP290+AI293*AO290+AJ293*AP293+AK293*AO293)</f>
        <v>0</v>
      </c>
      <c r="AV293" s="8"/>
      <c r="AW293" s="29">
        <v>0</v>
      </c>
      <c r="AX293" s="33">
        <f t="shared" ref="AX293" si="2604">IF(0=(1-$AX$8*$AY$8*$B290^2),10^14,$B290*$AX$8/(1-$AX$8*$AY$8*$B290^2))</f>
        <v>-18.331168987645139</v>
      </c>
      <c r="AY293" s="31">
        <v>1</v>
      </c>
      <c r="AZ293" s="32">
        <v>0</v>
      </c>
      <c r="BB293" s="29">
        <f t="shared" ref="BB293" si="2605">AR293*AW290+AT293*AW293-AS293*AX290-AU293*AX293</f>
        <v>0</v>
      </c>
      <c r="BC293" s="33">
        <f t="shared" ref="BC293" si="2606">(AR293*AX290+AS293*AW290+AT293*AX293+AU293*AW293)</f>
        <v>877.49818994916382</v>
      </c>
      <c r="BD293" s="31">
        <f t="shared" ref="BD293" si="2607">AR293*AY290+AT293*AY293-AS293*AZ290-AU293*AZ293</f>
        <v>-49.287813670534739</v>
      </c>
      <c r="BE293" s="32">
        <f t="shared" ref="BE293" si="2608">(AR293*AZ290+AS293*AY290+AT293*AZ293+AU293*AY293)</f>
        <v>0</v>
      </c>
      <c r="BF293" s="8"/>
      <c r="BG293" s="29">
        <v>0</v>
      </c>
      <c r="BH293" s="33">
        <v>0</v>
      </c>
      <c r="BI293" s="31">
        <v>1</v>
      </c>
      <c r="BJ293" s="32">
        <v>0</v>
      </c>
      <c r="BL293" s="29">
        <f t="shared" ref="BL293" si="2609">BB293*BG290+BD293*BG293-BC293*BH290-BE293*BH293</f>
        <v>0</v>
      </c>
      <c r="BM293" s="33">
        <f t="shared" ref="BM293" si="2610">(BB293*BH290+BC293*BG290+BD293*BH293+BE293*BG293)</f>
        <v>877.49818994916382</v>
      </c>
      <c r="BN293" s="31">
        <f t="shared" ref="BN293" si="2611">BB293*BI290+BD293*BI293-BC293*BJ290-BE293*BJ293</f>
        <v>484.00843702409219</v>
      </c>
      <c r="BO293" s="32">
        <f t="shared" ref="BO293" si="2612">(BB293*BJ290+BC293*BI290+BD293*BJ293+BE293*BI293)</f>
        <v>0</v>
      </c>
      <c r="BP293" s="8"/>
      <c r="BQ293" s="19">
        <f t="shared" ref="BQ293:BQ356" si="2613">1/$BR$8</f>
        <v>1</v>
      </c>
      <c r="BR293" s="47">
        <v>0</v>
      </c>
      <c r="BS293" s="48">
        <v>1</v>
      </c>
      <c r="BT293" s="49">
        <v>0</v>
      </c>
      <c r="BV293" s="29">
        <f t="shared" ref="BV293" si="2614">BL293*BQ290+BN293*BQ293-BM293*BR290-BO293*BR293</f>
        <v>484.00843702409219</v>
      </c>
      <c r="BW293" s="33">
        <f t="shared" ref="BW293" si="2615">(BL293*BR290+BM293*BQ290+BN293*BR293+BO293*BQ293)</f>
        <v>877.49818994916382</v>
      </c>
      <c r="BX293" s="31">
        <f t="shared" ref="BX293" si="2616">BL293*BS290+BN293*BS293-BM293*BT290-BO293*BT293</f>
        <v>484.00843702409219</v>
      </c>
      <c r="BY293" s="32">
        <f t="shared" ref="BY293" si="2617">(BL293*BT290+BM293*BS290+BN293*BT293+BO293*BS293)</f>
        <v>0</v>
      </c>
      <c r="CA293" s="50">
        <f t="shared" ref="CA293" si="2618">(180/PI())*ATAN(-1*(BW290+BW293)/(BV290+BV293))</f>
        <v>-32.239797882290198</v>
      </c>
      <c r="CC293" s="137">
        <f t="shared" ref="CC293" si="2619">20*LOG(((1-(10^(CA290/20)^2)*(1-((1-CC290)/(1+CC290))^2))^0.5))</f>
        <v>-1.2155084358612965E-5</v>
      </c>
      <c r="CE293" s="60">
        <f t="shared" si="2582"/>
        <v>4.8</v>
      </c>
      <c r="CF293" s="61">
        <f t="shared" si="2583"/>
        <v>-6.0293172351071136E-3</v>
      </c>
      <c r="CG293" s="62">
        <f t="shared" si="2546"/>
        <v>39.479857280446311</v>
      </c>
      <c r="CH293" s="63">
        <f t="shared" si="2584"/>
        <v>-6.0293172351071136E-3</v>
      </c>
      <c r="CI293" s="11">
        <f t="shared" si="2585"/>
        <v>-8.345241352846763</v>
      </c>
      <c r="CJ293" s="62">
        <f t="shared" si="2069"/>
        <v>-0.14565193848076188</v>
      </c>
      <c r="CK293" s="138">
        <f t="shared" si="2547"/>
        <v>-27.107545817282968</v>
      </c>
    </row>
    <row r="294" spans="2:91" ht="18.600000000000001" customHeight="1">
      <c r="CC294" s="42"/>
      <c r="CE294" s="60">
        <f t="shared" si="2582"/>
        <v>4.82</v>
      </c>
      <c r="CF294" s="61">
        <f t="shared" si="2583"/>
        <v>-6.0051757996778523E-3</v>
      </c>
      <c r="CG294" s="62">
        <f t="shared" si="2546"/>
        <v>39.312952453389371</v>
      </c>
      <c r="CH294" s="63">
        <f t="shared" si="2584"/>
        <v>-6.0051757996778523E-3</v>
      </c>
      <c r="CI294" s="11">
        <f t="shared" si="2585"/>
        <v>-8.2742578699422236</v>
      </c>
      <c r="CJ294" s="62">
        <f t="shared" si="2069"/>
        <v>-0.14441304298954455</v>
      </c>
      <c r="CK294" s="138">
        <f t="shared" si="2547"/>
        <v>-27.133779654687949</v>
      </c>
    </row>
    <row r="295" spans="2:91" ht="18.600000000000001" customHeight="1" thickBot="1">
      <c r="E295" s="22" t="s">
        <v>4</v>
      </c>
      <c r="J295" s="22" t="s">
        <v>5</v>
      </c>
      <c r="O295" s="22" t="s">
        <v>6</v>
      </c>
      <c r="T295" s="22" t="s">
        <v>7</v>
      </c>
      <c r="Y295" s="22" t="s">
        <v>8</v>
      </c>
      <c r="AD295" s="22" t="s">
        <v>65</v>
      </c>
      <c r="AI295" s="22" t="s">
        <v>9</v>
      </c>
      <c r="AN295" s="22" t="s">
        <v>66</v>
      </c>
      <c r="AS295" s="22" t="s">
        <v>51</v>
      </c>
      <c r="AX295" s="22" t="s">
        <v>67</v>
      </c>
      <c r="BC295" s="22" t="s">
        <v>52</v>
      </c>
      <c r="BH295" s="22" t="s">
        <v>68</v>
      </c>
      <c r="BM295" s="22" t="s">
        <v>63</v>
      </c>
      <c r="BQ295" s="23" t="s">
        <v>69</v>
      </c>
      <c r="BR295" s="23"/>
      <c r="BS295" s="24"/>
      <c r="BT295" s="24"/>
      <c r="BU295" s="24"/>
      <c r="BW295" s="22" t="s">
        <v>64</v>
      </c>
      <c r="CE295" s="60">
        <f t="shared" si="2582"/>
        <v>4.84</v>
      </c>
      <c r="CF295" s="61">
        <f t="shared" si="2583"/>
        <v>-5.9809828332481451E-3</v>
      </c>
      <c r="CG295" s="62">
        <f t="shared" si="2546"/>
        <v>39.147467295990531</v>
      </c>
      <c r="CH295" s="63">
        <f t="shared" si="2584"/>
        <v>-5.9809828332481451E-3</v>
      </c>
      <c r="CI295" s="11">
        <f t="shared" si="2585"/>
        <v>-8.2041858303758861</v>
      </c>
      <c r="CJ295" s="62">
        <f t="shared" si="2069"/>
        <v>-0.14319005518552422</v>
      </c>
      <c r="CK295" s="138">
        <f t="shared" si="2547"/>
        <v>-27.160053349972742</v>
      </c>
    </row>
    <row r="296" spans="2:91" ht="18.600000000000001" customHeight="1" thickBot="1">
      <c r="D296" s="249" t="s">
        <v>103</v>
      </c>
      <c r="E296" s="250"/>
      <c r="F296" s="251" t="s">
        <v>104</v>
      </c>
      <c r="G296" s="252"/>
      <c r="H296" s="229"/>
      <c r="I296" s="253" t="s">
        <v>11</v>
      </c>
      <c r="J296" s="254"/>
      <c r="K296" s="255" t="s">
        <v>12</v>
      </c>
      <c r="L296" s="256"/>
      <c r="M296" s="24"/>
      <c r="N296" s="253" t="s">
        <v>105</v>
      </c>
      <c r="O296" s="254"/>
      <c r="P296" s="255" t="s">
        <v>106</v>
      </c>
      <c r="Q296" s="256"/>
      <c r="R296" s="24"/>
      <c r="S296" s="249" t="s">
        <v>107</v>
      </c>
      <c r="T296" s="250"/>
      <c r="U296" s="251" t="s">
        <v>108</v>
      </c>
      <c r="V296" s="252"/>
      <c r="W296" s="8"/>
      <c r="X296" s="253" t="s">
        <v>109</v>
      </c>
      <c r="Y296" s="254"/>
      <c r="Z296" s="255" t="s">
        <v>110</v>
      </c>
      <c r="AA296" s="256"/>
      <c r="AB296" s="8"/>
      <c r="AC296" s="253" t="s">
        <v>111</v>
      </c>
      <c r="AD296" s="254"/>
      <c r="AE296" s="255" t="s">
        <v>14</v>
      </c>
      <c r="AF296" s="256"/>
      <c r="AG296" s="8"/>
      <c r="AH296" s="253" t="s">
        <v>112</v>
      </c>
      <c r="AI296" s="254"/>
      <c r="AJ296" s="255" t="s">
        <v>113</v>
      </c>
      <c r="AK296" s="256"/>
      <c r="AL296" s="8"/>
      <c r="AM296" s="249" t="s">
        <v>114</v>
      </c>
      <c r="AN296" s="250"/>
      <c r="AO296" s="251" t="s">
        <v>115</v>
      </c>
      <c r="AP296" s="252"/>
      <c r="AQ296" s="24"/>
      <c r="AR296" s="253" t="s">
        <v>116</v>
      </c>
      <c r="AS296" s="254"/>
      <c r="AT296" s="255" t="s">
        <v>13</v>
      </c>
      <c r="AU296" s="256"/>
      <c r="AV296" s="4"/>
      <c r="AW296" s="253" t="s">
        <v>117</v>
      </c>
      <c r="AX296" s="254"/>
      <c r="AY296" s="255" t="s">
        <v>118</v>
      </c>
      <c r="AZ296" s="256"/>
      <c r="BA296" s="8"/>
      <c r="BB296" s="253" t="s">
        <v>119</v>
      </c>
      <c r="BC296" s="254"/>
      <c r="BD296" s="255" t="s">
        <v>120</v>
      </c>
      <c r="BE296" s="256"/>
      <c r="BF296" s="4"/>
      <c r="BG296" s="249" t="s">
        <v>121</v>
      </c>
      <c r="BH296" s="250"/>
      <c r="BI296" s="251" t="s">
        <v>122</v>
      </c>
      <c r="BJ296" s="252"/>
      <c r="BK296" s="4"/>
      <c r="BL296" s="253" t="s">
        <v>123</v>
      </c>
      <c r="BM296" s="254"/>
      <c r="BN296" s="255" t="s">
        <v>124</v>
      </c>
      <c r="BO296" s="256"/>
      <c r="BP296" s="4"/>
      <c r="BQ296" s="253" t="s">
        <v>125</v>
      </c>
      <c r="BR296" s="254"/>
      <c r="BS296" s="255" t="s">
        <v>126</v>
      </c>
      <c r="BT296" s="256"/>
      <c r="BU296" s="8"/>
      <c r="BV296" s="253" t="s">
        <v>127</v>
      </c>
      <c r="BW296" s="254"/>
      <c r="BX296" s="255" t="s">
        <v>128</v>
      </c>
      <c r="BY296" s="256"/>
      <c r="CA296" s="27" t="s">
        <v>15</v>
      </c>
      <c r="CC296" s="133" t="s">
        <v>70</v>
      </c>
      <c r="CE296" s="60">
        <f t="shared" si="2582"/>
        <v>4.8600000000000003</v>
      </c>
      <c r="CF296" s="61">
        <f t="shared" si="2583"/>
        <v>-5.9567446723705637E-3</v>
      </c>
      <c r="CG296" s="62">
        <f t="shared" si="2546"/>
        <v>38.983383579383009</v>
      </c>
      <c r="CH296" s="63">
        <f t="shared" si="2584"/>
        <v>-5.9567446723705637E-3</v>
      </c>
      <c r="CI296" s="11">
        <f t="shared" si="2585"/>
        <v>-8.13500952899577</v>
      </c>
      <c r="CJ296" s="62">
        <f t="shared" si="2069"/>
        <v>-0.14198270096208931</v>
      </c>
      <c r="CK296" s="138">
        <f t="shared" si="2547"/>
        <v>-27.186363812308656</v>
      </c>
    </row>
    <row r="297" spans="2:91" ht="18.600000000000001" customHeight="1" thickTop="1" thickBot="1">
      <c r="B297" s="127">
        <v>0.68</v>
      </c>
      <c r="D297" s="29">
        <v>1</v>
      </c>
      <c r="E297" s="30">
        <v>0</v>
      </c>
      <c r="F297" s="31">
        <v>0</v>
      </c>
      <c r="G297" s="32">
        <f t="shared" ref="G297:G360" si="2620">-1/($E$8*$B297)</f>
        <v>-0.96938235294117636</v>
      </c>
      <c r="I297" s="29">
        <v>1</v>
      </c>
      <c r="J297" s="33">
        <v>0</v>
      </c>
      <c r="K297" s="31">
        <v>0</v>
      </c>
      <c r="L297" s="32">
        <v>0</v>
      </c>
      <c r="N297" s="29">
        <f t="shared" ref="N297" si="2621">D297*I297+F297*I300-E297*J297-G297*J300</f>
        <v>-1.6288191966761119</v>
      </c>
      <c r="O297" s="33">
        <f t="shared" ref="O297" si="2622">(D297*J297+E297*I297+F297*J300+G297*I300)</f>
        <v>0</v>
      </c>
      <c r="P297" s="31">
        <f t="shared" ref="P297" si="2623">D297*K297+F297*K300-E297*L297-G297*L300</f>
        <v>0</v>
      </c>
      <c r="Q297" s="32">
        <f t="shared" ref="Q297" si="2624">(D297*L297+E297*K297+F297*L300+G297*K300)</f>
        <v>-0.96938235294117636</v>
      </c>
      <c r="S297" s="29">
        <v>1</v>
      </c>
      <c r="T297" s="30">
        <v>0</v>
      </c>
      <c r="U297" s="31">
        <v>0</v>
      </c>
      <c r="V297" s="32">
        <f t="shared" ref="V297:V360" si="2625">-1/($T$8*$B297)</f>
        <v>-1.8831911764705882</v>
      </c>
      <c r="X297" s="29">
        <f t="shared" ref="X297" si="2626">N297*S297+P297*S300-O297*T297-Q297*T300</f>
        <v>-1.6288191966761119</v>
      </c>
      <c r="Y297" s="33">
        <f t="shared" ref="Y297" si="2627">(N297*T297+O297*S297+P297*T300+Q297*S300)</f>
        <v>0</v>
      </c>
      <c r="Z297" s="31">
        <f t="shared" ref="Z297" si="2628">N297*U297+P297*U300-O297*V297-Q297*V300</f>
        <v>0</v>
      </c>
      <c r="AA297" s="32">
        <f t="shared" ref="AA297" si="2629">(N297*V297+O297*U297+P297*V300+Q297*U300)</f>
        <v>2.0979955863051893</v>
      </c>
      <c r="AB297" s="8"/>
      <c r="AC297" s="29">
        <v>1</v>
      </c>
      <c r="AD297" s="33">
        <v>0</v>
      </c>
      <c r="AE297" s="31">
        <v>0</v>
      </c>
      <c r="AF297" s="32">
        <v>0</v>
      </c>
      <c r="AH297" s="29">
        <f t="shared" ref="AH297" si="2630">X297*AC297+Z297*AC300-Y297*AD297-AA297*AD300</f>
        <v>-14.467740872445439</v>
      </c>
      <c r="AI297" s="33">
        <f t="shared" ref="AI297" si="2631">(X297*AD297+Y297*AC297+Z297*AD300+AA297*AC300)</f>
        <v>0</v>
      </c>
      <c r="AJ297" s="31">
        <f t="shared" ref="AJ297" si="2632">X297*AE297+Z297*AE300-Y297*AF297-AA297*AF300</f>
        <v>0</v>
      </c>
      <c r="AK297" s="32">
        <f t="shared" ref="AK297" si="2633">(X297*AF297+Y297*AE297+Z297*AF300+AA297*AE300)</f>
        <v>2.0979955863051893</v>
      </c>
      <c r="AL297" s="8"/>
      <c r="AM297" s="29">
        <v>1</v>
      </c>
      <c r="AN297" s="30">
        <v>0</v>
      </c>
      <c r="AO297" s="31">
        <v>0</v>
      </c>
      <c r="AP297" s="32">
        <f t="shared" ref="AP297:AP360" si="2634">-1/($AN$8*$B297)</f>
        <v>-1.7029852941176469</v>
      </c>
      <c r="AR297" s="29">
        <f t="shared" ref="AR297" si="2635">AH297*AM297+AJ297*AM300-AI297*AN297-AK297*AN300</f>
        <v>-14.467740872445439</v>
      </c>
      <c r="AS297" s="33">
        <f t="shared" ref="AS297" si="2636">(AH297*AN297+AI297*AM297+AJ297*AN300+AK297*AM300)</f>
        <v>0</v>
      </c>
      <c r="AT297" s="31">
        <f t="shared" ref="AT297" si="2637">AH297*AO297+AJ297*AO300-AI297*AP297-AK297*AP300</f>
        <v>0</v>
      </c>
      <c r="AU297" s="32">
        <f t="shared" ref="AU297" si="2638">(AH297*AP297+AI297*AO297+AJ297*AP300+AK297*AO300)</f>
        <v>26.736345531184586</v>
      </c>
      <c r="AV297" s="8"/>
      <c r="AW297" s="29">
        <v>1</v>
      </c>
      <c r="AX297" s="33">
        <v>0</v>
      </c>
      <c r="AY297" s="31">
        <v>0</v>
      </c>
      <c r="AZ297" s="32">
        <v>0</v>
      </c>
      <c r="BB297" s="29">
        <f t="shared" ref="BB297" si="2639">AR297*AW297+AT297*AW300-AS297*AX297-AU297*AX300</f>
        <v>334.4045715648478</v>
      </c>
      <c r="BC297" s="33">
        <f t="shared" ref="BC297" si="2640">(AR297*AX297+AS297*AW297+AT297*AX300+AU297*AW300)</f>
        <v>0</v>
      </c>
      <c r="BD297" s="31">
        <f t="shared" ref="BD297" si="2641">AR297*AY297+AT297*AY300-AS297*AZ297-AU297*AZ300</f>
        <v>0</v>
      </c>
      <c r="BE297" s="32">
        <f t="shared" ref="BE297" si="2642">(AR297*AZ297+AS297*AY297+AT297*AZ300+AU297*AY300)</f>
        <v>26.736345531184586</v>
      </c>
      <c r="BF297" s="8"/>
      <c r="BG297" s="29">
        <v>1</v>
      </c>
      <c r="BH297" s="30">
        <v>0</v>
      </c>
      <c r="BI297" s="31">
        <v>0</v>
      </c>
      <c r="BJ297" s="32">
        <f t="shared" ref="BJ297:BJ360" si="2643">-1/($BH$8*$B297)</f>
        <v>-0.59880882352941167</v>
      </c>
      <c r="BL297" s="29">
        <f t="shared" ref="BL297" si="2644">BB297*BG297+BD297*BG300-BC297*BH297-BE297*BH300</f>
        <v>334.4045715648478</v>
      </c>
      <c r="BM297" s="33">
        <f t="shared" ref="BM297" si="2645">(BB297*BH297+BC297*BG297+BD297*BH300+BE297*BG300)</f>
        <v>0</v>
      </c>
      <c r="BN297" s="31">
        <f t="shared" ref="BN297" si="2646">BB297*BI297+BD297*BI300-BC297*BJ297-BE297*BJ300</f>
        <v>0</v>
      </c>
      <c r="BO297" s="32">
        <f t="shared" ref="BO297" si="2647">(BB297*BJ297+BC297*BI297+BD297*BJ300+BE297*BI300)</f>
        <v>-173.50806255041888</v>
      </c>
      <c r="BP297" s="8"/>
      <c r="BQ297" s="34">
        <v>1</v>
      </c>
      <c r="BR297" s="35">
        <v>0</v>
      </c>
      <c r="BS297" s="11">
        <v>0</v>
      </c>
      <c r="BT297" s="36">
        <v>0</v>
      </c>
      <c r="BV297" s="29">
        <f t="shared" ref="BV297" si="2648">BL297*BQ297+BN297*BQ300-BM297*BR297-BO297*BR300</f>
        <v>334.4045715648478</v>
      </c>
      <c r="BW297" s="33">
        <f t="shared" ref="BW297" si="2649">(BL297*BR297+BM297*BQ297+BN297*BR300+BO297*BQ300)</f>
        <v>-173.50806255041888</v>
      </c>
      <c r="BX297" s="31">
        <f t="shared" ref="BX297" si="2650">BL297*BS297+BN297*BS300-BM297*BT297-BO297*BT300</f>
        <v>0</v>
      </c>
      <c r="BY297" s="32">
        <f t="shared" ref="BY297" si="2651">(BL297*BT297+BM297*BS297+BN297*BT300+BO297*BS300)</f>
        <v>-173.50806255041888</v>
      </c>
      <c r="CA297" s="37">
        <f t="shared" ref="CA297" si="2652">20*LOG(((1+$BR$8)/$BR$8)/((BV297+BV300)^2+(BW297+BW300)^2)^0.5)</f>
        <v>-52.234561826880999</v>
      </c>
      <c r="CC297" s="134">
        <f t="shared" ref="CC297" si="2653">((BV297^2+BW297^2)^0.5)/((BV300^2+BW300^2)^0.5)</f>
        <v>0.51885913810713868</v>
      </c>
      <c r="CE297" s="60">
        <f t="shared" si="2582"/>
        <v>4.88</v>
      </c>
      <c r="CF297" s="61">
        <f t="shared" si="2583"/>
        <v>-5.9324674334683882E-3</v>
      </c>
      <c r="CG297" s="62">
        <f t="shared" si="2546"/>
        <v>38.820683388803097</v>
      </c>
      <c r="CH297" s="63">
        <f t="shared" si="2584"/>
        <v>-5.9324674334683882E-3</v>
      </c>
      <c r="CI297" s="11">
        <f t="shared" si="2585"/>
        <v>-8.0667136010100915</v>
      </c>
      <c r="CJ297" s="62">
        <f t="shared" si="2069"/>
        <v>-0.14079071215303426</v>
      </c>
      <c r="CK297" s="138">
        <f t="shared" si="2547"/>
        <v>-27.212708051719396</v>
      </c>
      <c r="CM297" s="127">
        <v>0.67</v>
      </c>
    </row>
    <row r="298" spans="2:91" ht="18.600000000000001" customHeight="1" thickBot="1">
      <c r="D298" s="39"/>
      <c r="G298" s="40"/>
      <c r="I298" s="39"/>
      <c r="L298" s="40"/>
      <c r="N298" s="39"/>
      <c r="Q298" s="40"/>
      <c r="S298" s="39"/>
      <c r="V298" s="40"/>
      <c r="X298" s="39"/>
      <c r="AA298" s="40"/>
      <c r="AC298" s="39"/>
      <c r="AF298" s="40"/>
      <c r="AH298" s="39"/>
      <c r="AK298" s="40"/>
      <c r="AM298" s="39"/>
      <c r="AP298" s="40"/>
      <c r="AR298" s="39"/>
      <c r="AU298" s="40"/>
      <c r="AW298" s="39"/>
      <c r="AZ298" s="40"/>
      <c r="BB298" s="39"/>
      <c r="BE298" s="40"/>
      <c r="BG298" s="39"/>
      <c r="BJ298" s="40"/>
      <c r="BL298" s="39"/>
      <c r="BO298" s="40"/>
      <c r="BQ298" s="34"/>
      <c r="BR298" s="11"/>
      <c r="BS298" s="11"/>
      <c r="BT298" s="41"/>
      <c r="BV298" s="39"/>
      <c r="BY298" s="40"/>
      <c r="CC298" s="135"/>
      <c r="CE298" s="60">
        <f t="shared" si="2582"/>
        <v>4.9000000000000004</v>
      </c>
      <c r="CF298" s="61">
        <f t="shared" si="2583"/>
        <v>-5.9081570195112371E-3</v>
      </c>
      <c r="CG298" s="62">
        <f t="shared" si="2546"/>
        <v>38.659349116782892</v>
      </c>
      <c r="CH298" s="63">
        <f t="shared" si="2584"/>
        <v>-5.9081570195112371E-3</v>
      </c>
      <c r="CI298" s="11">
        <f t="shared" si="2585"/>
        <v>-7.9992830130782551</v>
      </c>
      <c r="CJ298" s="62">
        <f t="shared" si="2069"/>
        <v>-0.13961382637706818</v>
      </c>
      <c r="CK298" s="138">
        <f t="shared" si="2547"/>
        <v>-27.239083175710647</v>
      </c>
    </row>
    <row r="299" spans="2:91" ht="18.600000000000001" customHeight="1" thickBot="1">
      <c r="D299" s="258" t="s">
        <v>129</v>
      </c>
      <c r="E299" s="259"/>
      <c r="F299" s="260" t="s">
        <v>130</v>
      </c>
      <c r="G299" s="261"/>
      <c r="H299" s="229"/>
      <c r="I299" s="258" t="s">
        <v>131</v>
      </c>
      <c r="J299" s="259"/>
      <c r="K299" s="260" t="s">
        <v>132</v>
      </c>
      <c r="L299" s="261"/>
      <c r="N299" s="253" t="s">
        <v>133</v>
      </c>
      <c r="O299" s="254"/>
      <c r="P299" s="255" t="s">
        <v>134</v>
      </c>
      <c r="Q299" s="256"/>
      <c r="S299" s="258" t="s">
        <v>135</v>
      </c>
      <c r="T299" s="259"/>
      <c r="U299" s="260" t="s">
        <v>136</v>
      </c>
      <c r="V299" s="261"/>
      <c r="W299" s="8"/>
      <c r="X299" s="253" t="s">
        <v>137</v>
      </c>
      <c r="Y299" s="254"/>
      <c r="Z299" s="255" t="s">
        <v>138</v>
      </c>
      <c r="AA299" s="256"/>
      <c r="AB299" s="8"/>
      <c r="AC299" s="258" t="s">
        <v>139</v>
      </c>
      <c r="AD299" s="259"/>
      <c r="AE299" s="260" t="s">
        <v>140</v>
      </c>
      <c r="AF299" s="261"/>
      <c r="AG299" s="8"/>
      <c r="AH299" s="253" t="s">
        <v>141</v>
      </c>
      <c r="AI299" s="254"/>
      <c r="AJ299" s="255" t="s">
        <v>142</v>
      </c>
      <c r="AK299" s="256"/>
      <c r="AL299" s="8"/>
      <c r="AM299" s="258" t="s">
        <v>143</v>
      </c>
      <c r="AN299" s="259"/>
      <c r="AO299" s="260" t="s">
        <v>144</v>
      </c>
      <c r="AP299" s="261"/>
      <c r="AR299" s="253" t="s">
        <v>145</v>
      </c>
      <c r="AS299" s="254"/>
      <c r="AT299" s="255" t="s">
        <v>146</v>
      </c>
      <c r="AU299" s="256"/>
      <c r="AV299" s="4"/>
      <c r="AW299" s="258" t="s">
        <v>147</v>
      </c>
      <c r="AX299" s="259"/>
      <c r="AY299" s="260" t="s">
        <v>148</v>
      </c>
      <c r="AZ299" s="261"/>
      <c r="BA299" s="8"/>
      <c r="BB299" s="253" t="s">
        <v>149</v>
      </c>
      <c r="BC299" s="254"/>
      <c r="BD299" s="255" t="s">
        <v>150</v>
      </c>
      <c r="BE299" s="256"/>
      <c r="BF299" s="4"/>
      <c r="BG299" s="258" t="s">
        <v>151</v>
      </c>
      <c r="BH299" s="259"/>
      <c r="BI299" s="260" t="s">
        <v>152</v>
      </c>
      <c r="BJ299" s="261"/>
      <c r="BK299" s="4"/>
      <c r="BL299" s="253" t="s">
        <v>153</v>
      </c>
      <c r="BM299" s="254"/>
      <c r="BN299" s="255" t="s">
        <v>154</v>
      </c>
      <c r="BO299" s="256"/>
      <c r="BP299" s="4"/>
      <c r="BQ299" s="258" t="s">
        <v>155</v>
      </c>
      <c r="BR299" s="259"/>
      <c r="BS299" s="260" t="s">
        <v>156</v>
      </c>
      <c r="BT299" s="261"/>
      <c r="BU299" s="8"/>
      <c r="BV299" s="253" t="s">
        <v>157</v>
      </c>
      <c r="BW299" s="254"/>
      <c r="BX299" s="255" t="s">
        <v>158</v>
      </c>
      <c r="BY299" s="256"/>
      <c r="CA299" s="46" t="s">
        <v>16</v>
      </c>
      <c r="CC299" s="136" t="s">
        <v>71</v>
      </c>
      <c r="CE299" s="60">
        <f t="shared" si="2582"/>
        <v>4.92</v>
      </c>
      <c r="CF299" s="61">
        <f t="shared" si="2583"/>
        <v>-5.8838191265005533E-3</v>
      </c>
      <c r="CG299" s="62">
        <f t="shared" si="2546"/>
        <v>38.49936345652133</v>
      </c>
      <c r="CH299" s="63">
        <f t="shared" si="2584"/>
        <v>-5.8838191265005533E-3</v>
      </c>
      <c r="CI299" s="11">
        <f t="shared" si="2585"/>
        <v>-7.9327030546968604</v>
      </c>
      <c r="CJ299" s="62">
        <f t="shared" si="2069"/>
        <v>-0.13845178688747203</v>
      </c>
      <c r="CK299" s="138">
        <f t="shared" si="2547"/>
        <v>-27.265486386017894</v>
      </c>
    </row>
    <row r="300" spans="2:91" ht="18.600000000000001" customHeight="1" thickTop="1" thickBot="1">
      <c r="D300" s="29">
        <v>0</v>
      </c>
      <c r="E300" s="33">
        <v>0</v>
      </c>
      <c r="F300" s="31">
        <v>1</v>
      </c>
      <c r="G300" s="32">
        <v>0</v>
      </c>
      <c r="I300" s="29">
        <v>0</v>
      </c>
      <c r="J300" s="33">
        <f t="shared" ref="J300" si="2654">IF(0=(1-$J$8*$K$8*$B297^2),10^14,$B297*$J$8/(1-$J$8*$K$8*$B297^2))</f>
        <v>-2.7118496522038842</v>
      </c>
      <c r="K300" s="31">
        <v>1</v>
      </c>
      <c r="L300" s="32">
        <v>0</v>
      </c>
      <c r="N300" s="29">
        <f t="shared" ref="N300" si="2655">D300*I297+F300*I300-E300*J297-G300*J300</f>
        <v>0</v>
      </c>
      <c r="O300" s="33">
        <f t="shared" ref="O300" si="2656">(D300*J297+E300*I297+F300*J300+G300*I300)</f>
        <v>-2.7118496522038842</v>
      </c>
      <c r="P300" s="31">
        <f t="shared" ref="P300" si="2657">D300*K297+F300*K300-E300*L297-G300*L300</f>
        <v>1</v>
      </c>
      <c r="Q300" s="32">
        <f t="shared" ref="Q300" si="2658">(D300*L297+E300*K297+F300*L300+G300*K300)</f>
        <v>0</v>
      </c>
      <c r="S300" s="29">
        <v>0</v>
      </c>
      <c r="T300" s="33">
        <v>0</v>
      </c>
      <c r="U300" s="31">
        <v>1</v>
      </c>
      <c r="V300" s="32">
        <v>0</v>
      </c>
      <c r="X300" s="29">
        <f t="shared" ref="X300" si="2659">N300*S297+P300*S300-O300*T297-Q300*T300</f>
        <v>0</v>
      </c>
      <c r="Y300" s="33">
        <f t="shared" ref="Y300" si="2660">(N300*T297+O300*S297+P300*T300+Q300*S300)</f>
        <v>-2.7118496522038842</v>
      </c>
      <c r="Z300" s="31">
        <f t="shared" ref="Z300" si="2661">N300*U297+P300*U300-O300*V297-Q300*V300</f>
        <v>-4.1069313369451885</v>
      </c>
      <c r="AA300" s="32">
        <f t="shared" ref="AA300" si="2662">(N300*V297+O300*U297+P300*V300+Q300*U300)</f>
        <v>0</v>
      </c>
      <c r="AB300" s="8"/>
      <c r="AC300" s="29">
        <v>0</v>
      </c>
      <c r="AD300" s="33">
        <f t="shared" ref="AD300" si="2663">IF(0=(1-$AD$8*$AE$8*$B297^2),10^14,$B297*$AD$8/(1-$AD$8*$AE$8*$B297^2))</f>
        <v>6.1196132916466901</v>
      </c>
      <c r="AE300" s="31">
        <v>1</v>
      </c>
      <c r="AF300" s="32">
        <v>0</v>
      </c>
      <c r="AH300" s="29">
        <f t="shared" ref="AH300" si="2664">X300*AC297+Z300*AC300-Y300*AD297-AA300*AD300</f>
        <v>0</v>
      </c>
      <c r="AI300" s="33">
        <f t="shared" ref="AI300" si="2665">(X300*AD297+Y300*AC297+Z300*AD300+AA300*AC300)</f>
        <v>-27.84468124965397</v>
      </c>
      <c r="AJ300" s="31">
        <f t="shared" ref="AJ300" si="2666">X300*AE297+Z300*AE300-Y300*AF297-AA300*AF300</f>
        <v>-4.1069313369451885</v>
      </c>
      <c r="AK300" s="32">
        <f t="shared" ref="AK300" si="2667">(X300*AF297+Y300*AE297+Z300*AF300+AA300*AE300)</f>
        <v>0</v>
      </c>
      <c r="AL300" s="8"/>
      <c r="AM300" s="29">
        <v>0</v>
      </c>
      <c r="AN300" s="33">
        <v>0</v>
      </c>
      <c r="AO300" s="31">
        <v>1</v>
      </c>
      <c r="AP300" s="32">
        <v>0</v>
      </c>
      <c r="AR300" s="29">
        <f t="shared" ref="AR300" si="2668">AH300*AM297+AJ300*AM300-AI300*AN297-AK300*AN300</f>
        <v>0</v>
      </c>
      <c r="AS300" s="33">
        <f t="shared" ref="AS300" si="2669">(AH300*AN297+AI300*AM297+AJ300*AN300+AK300*AM300)</f>
        <v>-27.84468124965397</v>
      </c>
      <c r="AT300" s="31">
        <f t="shared" ref="AT300" si="2670">AH300*AO297+AJ300*AO300-AI300*AP297-AK300*AP300</f>
        <v>-51.526014024499283</v>
      </c>
      <c r="AU300" s="32">
        <f t="shared" ref="AU300" si="2671">(AH300*AP297+AI300*AO297+AJ300*AP300+AK300*AO300)</f>
        <v>0</v>
      </c>
      <c r="AV300" s="8"/>
      <c r="AW300" s="29">
        <v>0</v>
      </c>
      <c r="AX300" s="33">
        <f t="shared" ref="AX300" si="2672">IF(0=(1-$AX$8*$AY$8*$B297^2),10^14,$B297*$AX$8/(1-$AX$8*$AY$8*$B297^2))</f>
        <v>-13.048616237786781</v>
      </c>
      <c r="AY300" s="31">
        <v>1</v>
      </c>
      <c r="AZ300" s="32">
        <v>0</v>
      </c>
      <c r="BB300" s="29">
        <f t="shared" ref="BB300" si="2673">AR300*AW297+AT300*AW300-AS300*AX297-AU300*AX300</f>
        <v>0</v>
      </c>
      <c r="BC300" s="33">
        <f t="shared" ref="BC300" si="2674">(AR300*AX297+AS300*AW297+AT300*AX300+AU300*AW300)</f>
        <v>644.49850201885681</v>
      </c>
      <c r="BD300" s="31">
        <f t="shared" ref="BD300" si="2675">AR300*AY297+AT300*AY300-AS300*AZ297-AU300*AZ300</f>
        <v>-51.526014024499283</v>
      </c>
      <c r="BE300" s="32">
        <f t="shared" ref="BE300" si="2676">(AR300*AZ297+AS300*AY297+AT300*AZ300+AU300*AY300)</f>
        <v>0</v>
      </c>
      <c r="BF300" s="8"/>
      <c r="BG300" s="29">
        <v>0</v>
      </c>
      <c r="BH300" s="33">
        <v>0</v>
      </c>
      <c r="BI300" s="31">
        <v>1</v>
      </c>
      <c r="BJ300" s="32">
        <v>0</v>
      </c>
      <c r="BL300" s="29">
        <f t="shared" ref="BL300" si="2677">BB300*BG297+BD300*BG300-BC300*BH297-BE300*BH300</f>
        <v>0</v>
      </c>
      <c r="BM300" s="33">
        <f t="shared" ref="BM300" si="2678">(BB300*BH297+BC300*BG297+BD300*BH300+BE300*BG300)</f>
        <v>644.49850201885681</v>
      </c>
      <c r="BN300" s="31">
        <f t="shared" ref="BN300" si="2679">BB300*BI297+BD300*BI300-BC300*BJ297-BE300*BJ300</f>
        <v>334.40537573588051</v>
      </c>
      <c r="BO300" s="32">
        <f t="shared" ref="BO300" si="2680">(BB300*BJ297+BC300*BI297+BD300*BJ300+BE300*BI300)</f>
        <v>0</v>
      </c>
      <c r="BP300" s="8"/>
      <c r="BQ300" s="19">
        <f t="shared" ref="BQ300:BQ363" si="2681">1/$BR$8</f>
        <v>1</v>
      </c>
      <c r="BR300" s="47">
        <v>0</v>
      </c>
      <c r="BS300" s="48">
        <v>1</v>
      </c>
      <c r="BT300" s="49">
        <v>0</v>
      </c>
      <c r="BV300" s="29">
        <f t="shared" ref="BV300" si="2682">BL300*BQ297+BN300*BQ300-BM300*BR297-BO300*BR300</f>
        <v>334.40537573588051</v>
      </c>
      <c r="BW300" s="33">
        <f t="shared" ref="BW300" si="2683">(BL300*BR297+BM300*BQ297+BN300*BR300+BO300*BQ300)</f>
        <v>644.49850201885681</v>
      </c>
      <c r="BX300" s="31">
        <f t="shared" ref="BX300" si="2684">BL300*BS297+BN300*BS300-BM300*BT297-BO300*BT300</f>
        <v>334.40537573588051</v>
      </c>
      <c r="BY300" s="32">
        <f t="shared" ref="BY300" si="2685">(BL300*BT297+BM300*BS297+BN300*BT300+BO300*BS300)</f>
        <v>0</v>
      </c>
      <c r="CA300" s="50">
        <f t="shared" ref="CA300" si="2686">(180/PI())*ATAN(-1*(BW297+BW300)/(BV297+BV300))</f>
        <v>-35.154035541915349</v>
      </c>
      <c r="CC300" s="137">
        <f t="shared" ref="CC300" si="2687">20*LOG(((1-(10^(CA297/20)^2)*(1-((1-CC297)/(1+CC297))^2))^0.5))</f>
        <v>-2.3356284719372358E-5</v>
      </c>
      <c r="CE300" s="60">
        <f t="shared" si="2582"/>
        <v>4.9400000000000004</v>
      </c>
      <c r="CF300" s="61">
        <f t="shared" si="2583"/>
        <v>-5.8594592497687803E-3</v>
      </c>
      <c r="CG300" s="62">
        <f t="shared" si="2546"/>
        <v>38.340709395427389</v>
      </c>
      <c r="CH300" s="63">
        <f t="shared" si="2584"/>
        <v>-5.8594592497687803E-3</v>
      </c>
      <c r="CI300" s="11">
        <f t="shared" si="2585"/>
        <v>-7.8669593298213671</v>
      </c>
      <c r="CJ300" s="62">
        <f t="shared" si="2069"/>
        <v>-0.13730434242586939</v>
      </c>
      <c r="CK300" s="138">
        <f t="shared" si="2547"/>
        <v>-27.291914975480051</v>
      </c>
    </row>
    <row r="301" spans="2:91" ht="18.600000000000001" customHeight="1">
      <c r="CC301" s="42"/>
      <c r="CE301" s="60">
        <f t="shared" si="2582"/>
        <v>4.96</v>
      </c>
      <c r="CF301" s="61">
        <f t="shared" si="2583"/>
        <v>-5.8350826900883763E-3</v>
      </c>
      <c r="CG301" s="62">
        <f t="shared" si="2546"/>
        <v>38.183370208830965</v>
      </c>
      <c r="CH301" s="63">
        <f t="shared" si="2584"/>
        <v>-5.8350826900883763E-3</v>
      </c>
      <c r="CI301" s="11">
        <f t="shared" si="2585"/>
        <v>-7.8020377487716148</v>
      </c>
      <c r="CJ301" s="62">
        <f t="shared" si="2069"/>
        <v>-0.13617124708095085</v>
      </c>
      <c r="CK301" s="138">
        <f t="shared" si="2547"/>
        <v>-27.318366325028869</v>
      </c>
    </row>
    <row r="302" spans="2:91" ht="18.600000000000001" customHeight="1" thickBot="1">
      <c r="E302" s="22" t="s">
        <v>4</v>
      </c>
      <c r="J302" s="22" t="s">
        <v>5</v>
      </c>
      <c r="O302" s="22" t="s">
        <v>6</v>
      </c>
      <c r="T302" s="22" t="s">
        <v>7</v>
      </c>
      <c r="Y302" s="22" t="s">
        <v>8</v>
      </c>
      <c r="AD302" s="22" t="s">
        <v>65</v>
      </c>
      <c r="AI302" s="22" t="s">
        <v>9</v>
      </c>
      <c r="AN302" s="22" t="s">
        <v>66</v>
      </c>
      <c r="AS302" s="22" t="s">
        <v>51</v>
      </c>
      <c r="AX302" s="22" t="s">
        <v>67</v>
      </c>
      <c r="BC302" s="22" t="s">
        <v>52</v>
      </c>
      <c r="BH302" s="22" t="s">
        <v>68</v>
      </c>
      <c r="BM302" s="22" t="s">
        <v>63</v>
      </c>
      <c r="BQ302" s="23" t="s">
        <v>69</v>
      </c>
      <c r="BR302" s="23"/>
      <c r="BS302" s="24"/>
      <c r="BT302" s="24"/>
      <c r="BU302" s="24"/>
      <c r="BW302" s="22" t="s">
        <v>64</v>
      </c>
      <c r="CE302" s="60">
        <f t="shared" si="2582"/>
        <v>4.9800000000000004</v>
      </c>
      <c r="CF302" s="61">
        <f t="shared" si="2583"/>
        <v>-5.8106945596244535E-3</v>
      </c>
      <c r="CG302" s="62">
        <f t="shared" si="2546"/>
        <v>38.027329453855529</v>
      </c>
      <c r="CH302" s="63">
        <f t="shared" si="2584"/>
        <v>-5.8106945596244535E-3</v>
      </c>
      <c r="CI302" s="11">
        <f t="shared" si="2585"/>
        <v>-7.737924520354321</v>
      </c>
      <c r="CJ302" s="62">
        <f t="shared" si="2069"/>
        <v>-0.13505226015098587</v>
      </c>
      <c r="CK302" s="138">
        <f t="shared" si="2547"/>
        <v>-27.344837900780572</v>
      </c>
    </row>
    <row r="303" spans="2:91" ht="18.600000000000001" customHeight="1" thickBot="1">
      <c r="D303" s="249" t="s">
        <v>103</v>
      </c>
      <c r="E303" s="250"/>
      <c r="F303" s="251" t="s">
        <v>104</v>
      </c>
      <c r="G303" s="252"/>
      <c r="H303" s="229"/>
      <c r="I303" s="253" t="s">
        <v>11</v>
      </c>
      <c r="J303" s="254"/>
      <c r="K303" s="255" t="s">
        <v>12</v>
      </c>
      <c r="L303" s="256"/>
      <c r="M303" s="24"/>
      <c r="N303" s="253" t="s">
        <v>105</v>
      </c>
      <c r="O303" s="254"/>
      <c r="P303" s="255" t="s">
        <v>106</v>
      </c>
      <c r="Q303" s="256"/>
      <c r="R303" s="24"/>
      <c r="S303" s="249" t="s">
        <v>107</v>
      </c>
      <c r="T303" s="250"/>
      <c r="U303" s="251" t="s">
        <v>108</v>
      </c>
      <c r="V303" s="252"/>
      <c r="W303" s="8"/>
      <c r="X303" s="253" t="s">
        <v>109</v>
      </c>
      <c r="Y303" s="254"/>
      <c r="Z303" s="255" t="s">
        <v>110</v>
      </c>
      <c r="AA303" s="256"/>
      <c r="AB303" s="8"/>
      <c r="AC303" s="253" t="s">
        <v>111</v>
      </c>
      <c r="AD303" s="254"/>
      <c r="AE303" s="255" t="s">
        <v>14</v>
      </c>
      <c r="AF303" s="256"/>
      <c r="AG303" s="8"/>
      <c r="AH303" s="253" t="s">
        <v>112</v>
      </c>
      <c r="AI303" s="254"/>
      <c r="AJ303" s="255" t="s">
        <v>113</v>
      </c>
      <c r="AK303" s="256"/>
      <c r="AL303" s="8"/>
      <c r="AM303" s="249" t="s">
        <v>114</v>
      </c>
      <c r="AN303" s="250"/>
      <c r="AO303" s="251" t="s">
        <v>115</v>
      </c>
      <c r="AP303" s="252"/>
      <c r="AQ303" s="24"/>
      <c r="AR303" s="253" t="s">
        <v>116</v>
      </c>
      <c r="AS303" s="254"/>
      <c r="AT303" s="255" t="s">
        <v>13</v>
      </c>
      <c r="AU303" s="256"/>
      <c r="AV303" s="4"/>
      <c r="AW303" s="253" t="s">
        <v>117</v>
      </c>
      <c r="AX303" s="254"/>
      <c r="AY303" s="255" t="s">
        <v>118</v>
      </c>
      <c r="AZ303" s="256"/>
      <c r="BA303" s="8"/>
      <c r="BB303" s="253" t="s">
        <v>119</v>
      </c>
      <c r="BC303" s="254"/>
      <c r="BD303" s="255" t="s">
        <v>120</v>
      </c>
      <c r="BE303" s="256"/>
      <c r="BF303" s="4"/>
      <c r="BG303" s="249" t="s">
        <v>121</v>
      </c>
      <c r="BH303" s="250"/>
      <c r="BI303" s="251" t="s">
        <v>122</v>
      </c>
      <c r="BJ303" s="252"/>
      <c r="BK303" s="4"/>
      <c r="BL303" s="253" t="s">
        <v>123</v>
      </c>
      <c r="BM303" s="254"/>
      <c r="BN303" s="255" t="s">
        <v>124</v>
      </c>
      <c r="BO303" s="256"/>
      <c r="BP303" s="4"/>
      <c r="BQ303" s="253" t="s">
        <v>125</v>
      </c>
      <c r="BR303" s="254"/>
      <c r="BS303" s="255" t="s">
        <v>126</v>
      </c>
      <c r="BT303" s="256"/>
      <c r="BU303" s="8"/>
      <c r="BV303" s="253" t="s">
        <v>127</v>
      </c>
      <c r="BW303" s="254"/>
      <c r="BX303" s="255" t="s">
        <v>128</v>
      </c>
      <c r="BY303" s="256"/>
      <c r="CA303" s="27" t="s">
        <v>15</v>
      </c>
      <c r="CC303" s="133" t="s">
        <v>70</v>
      </c>
      <c r="CE303" s="60">
        <f t="shared" si="2582"/>
        <v>5</v>
      </c>
      <c r="CF303" s="61">
        <f t="shared" si="2583"/>
        <v>-5.7862997876924156E-3</v>
      </c>
      <c r="CG303" s="62">
        <f t="shared" si="2546"/>
        <v>37.872570963448446</v>
      </c>
      <c r="CH303" s="63">
        <f t="shared" si="2584"/>
        <v>-5.7862997876924156E-3</v>
      </c>
      <c r="CI303" s="11">
        <f t="shared" si="2585"/>
        <v>-7.6746061442415439</v>
      </c>
      <c r="CJ303" s="62">
        <f t="shared" si="2069"/>
        <v>-0.13394714601080179</v>
      </c>
      <c r="CK303" s="138">
        <f t="shared" si="2547"/>
        <v>-27.37132725124669</v>
      </c>
    </row>
    <row r="304" spans="2:91" ht="18.600000000000001" customHeight="1" thickTop="1" thickBot="1">
      <c r="B304" s="127">
        <v>0.69</v>
      </c>
      <c r="D304" s="29">
        <v>1</v>
      </c>
      <c r="E304" s="30">
        <v>0</v>
      </c>
      <c r="F304" s="31">
        <v>0</v>
      </c>
      <c r="G304" s="32">
        <f t="shared" ref="G304:G367" si="2688">-1/($E$8*$B304)</f>
        <v>-0.95533333333333348</v>
      </c>
      <c r="I304" s="29">
        <v>1</v>
      </c>
      <c r="J304" s="33">
        <v>0</v>
      </c>
      <c r="K304" s="31">
        <v>0</v>
      </c>
      <c r="L304" s="32">
        <v>0</v>
      </c>
      <c r="N304" s="29">
        <f t="shared" ref="N304" si="2689">D304*I304+F304*I307-E304*J304-G304*J307</f>
        <v>-1.5170559271226449</v>
      </c>
      <c r="O304" s="33">
        <f t="shared" ref="O304" si="2690">(D304*J304+E304*I304+F304*J307+G304*I307)</f>
        <v>0</v>
      </c>
      <c r="P304" s="31">
        <f t="shared" ref="P304" si="2691">D304*K304+F304*K307-E304*L304-G304*L307</f>
        <v>0</v>
      </c>
      <c r="Q304" s="32">
        <f t="shared" ref="Q304" si="2692">(D304*L304+E304*K304+F304*L307+G304*K307)</f>
        <v>-0.95533333333333348</v>
      </c>
      <c r="S304" s="29">
        <v>1</v>
      </c>
      <c r="T304" s="30">
        <v>0</v>
      </c>
      <c r="U304" s="31">
        <v>0</v>
      </c>
      <c r="V304" s="32">
        <f t="shared" ref="V304:V367" si="2693">-1/($T$8*$B304)</f>
        <v>-1.8558985507246379</v>
      </c>
      <c r="X304" s="29">
        <f t="shared" ref="X304" si="2694">N304*S304+P304*S307-O304*T304-Q304*T307</f>
        <v>-1.5170559271226449</v>
      </c>
      <c r="Y304" s="33">
        <f t="shared" ref="Y304" si="2695">(N304*T304+O304*S304+P304*T307+Q304*S307)</f>
        <v>0</v>
      </c>
      <c r="Z304" s="31">
        <f t="shared" ref="Z304" si="2696">N304*U304+P304*U307-O304*V304-Q304*V307</f>
        <v>0</v>
      </c>
      <c r="AA304" s="32">
        <f t="shared" ref="AA304" si="2697">(N304*V304+O304*U304+P304*V307+Q304*U307)</f>
        <v>1.8601685631818055</v>
      </c>
      <c r="AB304" s="8"/>
      <c r="AC304" s="29">
        <v>1</v>
      </c>
      <c r="AD304" s="33">
        <v>0</v>
      </c>
      <c r="AE304" s="31">
        <v>0</v>
      </c>
      <c r="AF304" s="32">
        <v>0</v>
      </c>
      <c r="AH304" s="29">
        <f t="shared" ref="AH304" si="2698">X304*AC304+Z304*AC307-Y304*AD304-AA304*AD307</f>
        <v>-14.785979719387029</v>
      </c>
      <c r="AI304" s="33">
        <f t="shared" ref="AI304" si="2699">(X304*AD304+Y304*AC304+Z304*AD307+AA304*AC307)</f>
        <v>0</v>
      </c>
      <c r="AJ304" s="31">
        <f t="shared" ref="AJ304" si="2700">X304*AE304+Z304*AE307-Y304*AF304-AA304*AF307</f>
        <v>0</v>
      </c>
      <c r="AK304" s="32">
        <f t="shared" ref="AK304" si="2701">(X304*AF304+Y304*AE304+Z304*AF307+AA304*AE307)</f>
        <v>1.8601685631818055</v>
      </c>
      <c r="AL304" s="8"/>
      <c r="AM304" s="29">
        <v>1</v>
      </c>
      <c r="AN304" s="30">
        <v>0</v>
      </c>
      <c r="AO304" s="31">
        <v>0</v>
      </c>
      <c r="AP304" s="32">
        <f t="shared" ref="AP304:AP367" si="2702">-1/($AN$8*$B304)</f>
        <v>-1.6783043478260871</v>
      </c>
      <c r="AR304" s="29">
        <f t="shared" ref="AR304" si="2703">AH304*AM304+AJ304*AM307-AI304*AN304-AK304*AN307</f>
        <v>-14.785979719387029</v>
      </c>
      <c r="AS304" s="33">
        <f t="shared" ref="AS304" si="2704">(AH304*AN304+AI304*AM304+AJ304*AN307+AK304*AM307)</f>
        <v>0</v>
      </c>
      <c r="AT304" s="31">
        <f t="shared" ref="AT304" si="2705">AH304*AO304+AJ304*AO307-AI304*AP304-AK304*AP307</f>
        <v>0</v>
      </c>
      <c r="AU304" s="32">
        <f t="shared" ref="AU304" si="2706">(AH304*AP304+AI304*AO304+AJ304*AP307+AK304*AO307)</f>
        <v>26.675542613097402</v>
      </c>
      <c r="AV304" s="8"/>
      <c r="AW304" s="29">
        <v>1</v>
      </c>
      <c r="AX304" s="33">
        <v>0</v>
      </c>
      <c r="AY304" s="31">
        <v>0</v>
      </c>
      <c r="AZ304" s="32">
        <v>0</v>
      </c>
      <c r="BB304" s="29">
        <f t="shared" ref="BB304" si="2707">AR304*AW304+AT304*AW307-AS304*AX304-AU304*AX307</f>
        <v>256.26539442438502</v>
      </c>
      <c r="BC304" s="33">
        <f t="shared" ref="BC304" si="2708">(AR304*AX304+AS304*AW304+AT304*AX307+AU304*AW307)</f>
        <v>0</v>
      </c>
      <c r="BD304" s="31">
        <f t="shared" ref="BD304" si="2709">AR304*AY304+AT304*AY307-AS304*AZ304-AU304*AZ307</f>
        <v>0</v>
      </c>
      <c r="BE304" s="32">
        <f t="shared" ref="BE304" si="2710">(AR304*AZ304+AS304*AY304+AT304*AZ307+AU304*AY307)</f>
        <v>26.675542613097402</v>
      </c>
      <c r="BF304" s="8"/>
      <c r="BG304" s="29">
        <v>1</v>
      </c>
      <c r="BH304" s="30">
        <v>0</v>
      </c>
      <c r="BI304" s="31">
        <v>0</v>
      </c>
      <c r="BJ304" s="32">
        <f t="shared" ref="BJ304:BJ367" si="2711">-1/($BH$8*$B304)</f>
        <v>-0.59013043478260863</v>
      </c>
      <c r="BL304" s="29">
        <f t="shared" ref="BL304" si="2712">BB304*BG304+BD304*BG307-BC304*BH304-BE304*BH307</f>
        <v>256.26539442438502</v>
      </c>
      <c r="BM304" s="33">
        <f t="shared" ref="BM304" si="2713">(BB304*BH304+BC304*BG304+BD304*BH307+BE304*BG307)</f>
        <v>0</v>
      </c>
      <c r="BN304" s="31">
        <f t="shared" ref="BN304" si="2714">BB304*BI304+BD304*BI307-BC304*BJ304-BE304*BJ307</f>
        <v>0</v>
      </c>
      <c r="BO304" s="32">
        <f t="shared" ref="BO304" si="2715">(BB304*BJ304+BC304*BI304+BD304*BJ307+BE304*BI307)</f>
        <v>-124.55446601830161</v>
      </c>
      <c r="BP304" s="8"/>
      <c r="BQ304" s="34">
        <v>1</v>
      </c>
      <c r="BR304" s="35">
        <v>0</v>
      </c>
      <c r="BS304" s="11">
        <v>0</v>
      </c>
      <c r="BT304" s="36">
        <v>0</v>
      </c>
      <c r="BV304" s="29">
        <f t="shared" ref="BV304" si="2716">BL304*BQ304+BN304*BQ307-BM304*BR304-BO304*BR307</f>
        <v>256.26539442438502</v>
      </c>
      <c r="BW304" s="33">
        <f t="shared" ref="BW304" si="2717">(BL304*BR304+BM304*BQ304+BN304*BR307+BO304*BQ307)</f>
        <v>-124.55446601830161</v>
      </c>
      <c r="BX304" s="31">
        <f t="shared" ref="BX304" si="2718">BL304*BS304+BN304*BS307-BM304*BT304-BO304*BT307</f>
        <v>0</v>
      </c>
      <c r="BY304" s="32">
        <f t="shared" ref="BY304" si="2719">(BL304*BT304+BM304*BS304+BN304*BT307+BO304*BS307)</f>
        <v>-124.55446601830161</v>
      </c>
      <c r="CA304" s="37">
        <f t="shared" ref="CA304" si="2720">20*LOG(((1+$BR$8)/$BR$8)/((BV304+BV307)^2+(BW304+BW307)^2)^0.5)</f>
        <v>-50.261766262890333</v>
      </c>
      <c r="CC304" s="134">
        <f t="shared" ref="CC304" si="2721">((BV304^2+BW304^2)^0.5)/((BV307^2+BW307^2)^0.5)</f>
        <v>0.48604158830672661</v>
      </c>
      <c r="CE304" s="60">
        <f t="shared" si="2582"/>
        <v>5.0199999999999996</v>
      </c>
      <c r="CF304" s="61">
        <f t="shared" si="2583"/>
        <v>-5.7619031263679028E-3</v>
      </c>
      <c r="CG304" s="62">
        <f t="shared" si="2546"/>
        <v>37.719078840563618</v>
      </c>
      <c r="CH304" s="63">
        <f t="shared" si="2584"/>
        <v>-5.7619031263679028E-3</v>
      </c>
      <c r="CI304" s="11">
        <f t="shared" si="2585"/>
        <v>-7.6120694035706666</v>
      </c>
      <c r="CJ304" s="62">
        <f t="shared" ref="CJ304:CJ367" si="2722">(IF(CI304&lt;0,CI304,(CI305+CI303)/2))*PI()/180</f>
        <v>-0.13285567398262915</v>
      </c>
      <c r="CK304" s="138">
        <f t="shared" si="2547"/>
        <v>-27.397832004632193</v>
      </c>
      <c r="CM304" s="127">
        <v>0.68</v>
      </c>
    </row>
    <row r="305" spans="2:91" ht="18.600000000000001" customHeight="1" thickBot="1">
      <c r="D305" s="39"/>
      <c r="G305" s="40"/>
      <c r="I305" s="39"/>
      <c r="L305" s="40"/>
      <c r="N305" s="39"/>
      <c r="Q305" s="40"/>
      <c r="S305" s="39"/>
      <c r="V305" s="40"/>
      <c r="X305" s="39"/>
      <c r="AA305" s="40"/>
      <c r="AC305" s="39"/>
      <c r="AF305" s="40"/>
      <c r="AH305" s="39"/>
      <c r="AK305" s="40"/>
      <c r="AM305" s="39"/>
      <c r="AP305" s="40"/>
      <c r="AR305" s="39"/>
      <c r="AU305" s="40"/>
      <c r="AW305" s="39"/>
      <c r="AZ305" s="40"/>
      <c r="BB305" s="39"/>
      <c r="BE305" s="40"/>
      <c r="BG305" s="39"/>
      <c r="BJ305" s="40"/>
      <c r="BL305" s="39"/>
      <c r="BO305" s="40"/>
      <c r="BQ305" s="34"/>
      <c r="BR305" s="11"/>
      <c r="BS305" s="11"/>
      <c r="BT305" s="41"/>
      <c r="BV305" s="39"/>
      <c r="BY305" s="40"/>
      <c r="CC305" s="135"/>
      <c r="CE305" s="60">
        <f t="shared" si="2582"/>
        <v>5.04</v>
      </c>
      <c r="CF305" s="61">
        <f t="shared" si="2583"/>
        <v>-5.7375091559258616E-3</v>
      </c>
      <c r="CG305" s="62">
        <f t="shared" si="2546"/>
        <v>37.566837452492202</v>
      </c>
      <c r="CH305" s="63">
        <f t="shared" si="2584"/>
        <v>-5.7375091559258616E-3</v>
      </c>
      <c r="CI305" s="11">
        <f t="shared" si="2585"/>
        <v>-7.5503013577614739</v>
      </c>
      <c r="CJ305" s="62">
        <f t="shared" si="2722"/>
        <v>-0.13177761821073602</v>
      </c>
      <c r="CK305" s="138">
        <f t="shared" si="2547"/>
        <v>-27.42434986623838</v>
      </c>
    </row>
    <row r="306" spans="2:91" ht="18.600000000000001" customHeight="1" thickBot="1">
      <c r="D306" s="258" t="s">
        <v>129</v>
      </c>
      <c r="E306" s="259"/>
      <c r="F306" s="260" t="s">
        <v>130</v>
      </c>
      <c r="G306" s="261"/>
      <c r="H306" s="229"/>
      <c r="I306" s="258" t="s">
        <v>131</v>
      </c>
      <c r="J306" s="259"/>
      <c r="K306" s="260" t="s">
        <v>132</v>
      </c>
      <c r="L306" s="261"/>
      <c r="N306" s="253" t="s">
        <v>133</v>
      </c>
      <c r="O306" s="254"/>
      <c r="P306" s="255" t="s">
        <v>134</v>
      </c>
      <c r="Q306" s="256"/>
      <c r="S306" s="258" t="s">
        <v>135</v>
      </c>
      <c r="T306" s="259"/>
      <c r="U306" s="260" t="s">
        <v>136</v>
      </c>
      <c r="V306" s="261"/>
      <c r="W306" s="8"/>
      <c r="X306" s="253" t="s">
        <v>137</v>
      </c>
      <c r="Y306" s="254"/>
      <c r="Z306" s="255" t="s">
        <v>138</v>
      </c>
      <c r="AA306" s="256"/>
      <c r="AB306" s="8"/>
      <c r="AC306" s="258" t="s">
        <v>139</v>
      </c>
      <c r="AD306" s="259"/>
      <c r="AE306" s="260" t="s">
        <v>140</v>
      </c>
      <c r="AF306" s="261"/>
      <c r="AG306" s="8"/>
      <c r="AH306" s="253" t="s">
        <v>141</v>
      </c>
      <c r="AI306" s="254"/>
      <c r="AJ306" s="255" t="s">
        <v>142</v>
      </c>
      <c r="AK306" s="256"/>
      <c r="AL306" s="8"/>
      <c r="AM306" s="258" t="s">
        <v>143</v>
      </c>
      <c r="AN306" s="259"/>
      <c r="AO306" s="260" t="s">
        <v>144</v>
      </c>
      <c r="AP306" s="261"/>
      <c r="AR306" s="253" t="s">
        <v>145</v>
      </c>
      <c r="AS306" s="254"/>
      <c r="AT306" s="255" t="s">
        <v>146</v>
      </c>
      <c r="AU306" s="256"/>
      <c r="AV306" s="4"/>
      <c r="AW306" s="258" t="s">
        <v>147</v>
      </c>
      <c r="AX306" s="259"/>
      <c r="AY306" s="260" t="s">
        <v>148</v>
      </c>
      <c r="AZ306" s="261"/>
      <c r="BA306" s="8"/>
      <c r="BB306" s="253" t="s">
        <v>149</v>
      </c>
      <c r="BC306" s="254"/>
      <c r="BD306" s="255" t="s">
        <v>150</v>
      </c>
      <c r="BE306" s="256"/>
      <c r="BF306" s="4"/>
      <c r="BG306" s="258" t="s">
        <v>151</v>
      </c>
      <c r="BH306" s="259"/>
      <c r="BI306" s="260" t="s">
        <v>152</v>
      </c>
      <c r="BJ306" s="261"/>
      <c r="BK306" s="4"/>
      <c r="BL306" s="253" t="s">
        <v>153</v>
      </c>
      <c r="BM306" s="254"/>
      <c r="BN306" s="255" t="s">
        <v>154</v>
      </c>
      <c r="BO306" s="256"/>
      <c r="BP306" s="4"/>
      <c r="BQ306" s="258" t="s">
        <v>155</v>
      </c>
      <c r="BR306" s="259"/>
      <c r="BS306" s="260" t="s">
        <v>156</v>
      </c>
      <c r="BT306" s="261"/>
      <c r="BU306" s="8"/>
      <c r="BV306" s="253" t="s">
        <v>157</v>
      </c>
      <c r="BW306" s="254"/>
      <c r="BX306" s="255" t="s">
        <v>158</v>
      </c>
      <c r="BY306" s="256"/>
      <c r="CA306" s="46" t="s">
        <v>16</v>
      </c>
      <c r="CC306" s="136" t="s">
        <v>71</v>
      </c>
      <c r="CE306" s="60">
        <f t="shared" si="2582"/>
        <v>5.0599999999999996</v>
      </c>
      <c r="CF306" s="61">
        <f t="shared" si="2583"/>
        <v>-5.713122290118413E-3</v>
      </c>
      <c r="CG306" s="62">
        <f t="shared" si="2546"/>
        <v>37.415831425336975</v>
      </c>
      <c r="CH306" s="63">
        <f t="shared" si="2584"/>
        <v>-5.713122290118413E-3</v>
      </c>
      <c r="CI306" s="11">
        <f t="shared" si="2585"/>
        <v>-7.4892893355533774</v>
      </c>
      <c r="CJ306" s="62">
        <f t="shared" si="2722"/>
        <v>-0.13071275753990486</v>
      </c>
      <c r="CK306" s="138">
        <f t="shared" si="2547"/>
        <v>-27.45087861595929</v>
      </c>
    </row>
    <row r="307" spans="2:91" ht="18.600000000000001" customHeight="1" thickTop="1" thickBot="1">
      <c r="D307" s="29">
        <v>0</v>
      </c>
      <c r="E307" s="33">
        <v>0</v>
      </c>
      <c r="F307" s="31">
        <v>1</v>
      </c>
      <c r="G307" s="32">
        <v>0</v>
      </c>
      <c r="I307" s="29">
        <v>0</v>
      </c>
      <c r="J307" s="33">
        <f t="shared" ref="J307" si="2723">IF(0=(1-$J$8*$K$8*$B304^2),10^14,$B304*$J$8/(1-$J$8*$K$8*$B304^2))</f>
        <v>-2.6347410262972555</v>
      </c>
      <c r="K307" s="31">
        <v>1</v>
      </c>
      <c r="L307" s="32">
        <v>0</v>
      </c>
      <c r="N307" s="29">
        <f t="shared" ref="N307" si="2724">D307*I304+F307*I307-E307*J304-G307*J307</f>
        <v>0</v>
      </c>
      <c r="O307" s="33">
        <f t="shared" ref="O307" si="2725">(D307*J304+E307*I304+F307*J307+G307*I307)</f>
        <v>-2.6347410262972555</v>
      </c>
      <c r="P307" s="31">
        <f t="shared" ref="P307" si="2726">D307*K304+F307*K307-E307*L304-G307*L307</f>
        <v>1</v>
      </c>
      <c r="Q307" s="32">
        <f t="shared" ref="Q307" si="2727">(D307*L304+E307*K304+F307*L307+G307*K307)</f>
        <v>0</v>
      </c>
      <c r="S307" s="29">
        <v>0</v>
      </c>
      <c r="T307" s="33">
        <v>0</v>
      </c>
      <c r="U307" s="31">
        <v>1</v>
      </c>
      <c r="V307" s="32">
        <v>0</v>
      </c>
      <c r="X307" s="29">
        <f t="shared" ref="X307" si="2728">N307*S304+P307*S307-O307*T304-Q307*T307</f>
        <v>0</v>
      </c>
      <c r="Y307" s="33">
        <f t="shared" ref="Y307" si="2729">(N307*T304+O307*S304+P307*T307+Q307*S307)</f>
        <v>-2.6347410262972555</v>
      </c>
      <c r="Z307" s="31">
        <f t="shared" ref="Z307" si="2730">N307*U304+P307*U307-O307*V304-Q307*V307</f>
        <v>-3.8898120522398214</v>
      </c>
      <c r="AA307" s="32">
        <f t="shared" ref="AA307" si="2731">(N307*V304+O307*U304+P307*V307+Q307*U307)</f>
        <v>0</v>
      </c>
      <c r="AB307" s="8"/>
      <c r="AC307" s="29">
        <v>0</v>
      </c>
      <c r="AD307" s="33">
        <f t="shared" ref="AD307" si="2732">IF(0=(1-$AD$8*$AE$8*$B304^2),10^14,$B304*$AD$8/(1-$AD$8*$AE$8*$B304^2))</f>
        <v>7.1331835484672323</v>
      </c>
      <c r="AE307" s="31">
        <v>1</v>
      </c>
      <c r="AF307" s="32">
        <v>0</v>
      </c>
      <c r="AH307" s="29">
        <f t="shared" ref="AH307" si="2733">X307*AC304+Z307*AC307-Y307*AD304-AA307*AD307</f>
        <v>0</v>
      </c>
      <c r="AI307" s="33">
        <f t="shared" ref="AI307" si="2734">(X307*AD304+Y307*AC304+Z307*AD307+AA307*AC307)</f>
        <v>-30.381484363963914</v>
      </c>
      <c r="AJ307" s="31">
        <f t="shared" ref="AJ307" si="2735">X307*AE304+Z307*AE307-Y307*AF304-AA307*AF307</f>
        <v>-3.8898120522398214</v>
      </c>
      <c r="AK307" s="32">
        <f t="shared" ref="AK307" si="2736">(X307*AF304+Y307*AE304+Z307*AF307+AA307*AE307)</f>
        <v>0</v>
      </c>
      <c r="AL307" s="8"/>
      <c r="AM307" s="29">
        <v>0</v>
      </c>
      <c r="AN307" s="33">
        <v>0</v>
      </c>
      <c r="AO307" s="31">
        <v>1</v>
      </c>
      <c r="AP307" s="32">
        <v>0</v>
      </c>
      <c r="AR307" s="29">
        <f t="shared" ref="AR307" si="2737">AH307*AM304+AJ307*AM307-AI307*AN304-AK307*AN307</f>
        <v>0</v>
      </c>
      <c r="AS307" s="33">
        <f t="shared" ref="AS307" si="2738">(AH307*AN304+AI307*AM304+AJ307*AN307+AK307*AM307)</f>
        <v>-30.381484363963914</v>
      </c>
      <c r="AT307" s="31">
        <f t="shared" ref="AT307" si="2739">AH307*AO304+AJ307*AO307-AI307*AP304-AK307*AP307</f>
        <v>-54.879189353690734</v>
      </c>
      <c r="AU307" s="32">
        <f t="shared" ref="AU307" si="2740">(AH307*AP304+AI307*AO304+AJ307*AP307+AK307*AO307)</f>
        <v>0</v>
      </c>
      <c r="AV307" s="8"/>
      <c r="AW307" s="29">
        <v>0</v>
      </c>
      <c r="AX307" s="33">
        <f t="shared" ref="AX307" si="2741">IF(0=(1-$AX$8*$AY$8*$B304^2),10^14,$B304*$AX$8/(1-$AX$8*$AY$8*$B304^2))</f>
        <v>-10.161044447159203</v>
      </c>
      <c r="AY307" s="31">
        <v>1</v>
      </c>
      <c r="AZ307" s="32">
        <v>0</v>
      </c>
      <c r="BB307" s="29">
        <f t="shared" ref="BB307" si="2742">AR307*AW304+AT307*AW307-AS307*AX304-AU307*AX307</f>
        <v>0</v>
      </c>
      <c r="BC307" s="33">
        <f t="shared" ref="BC307" si="2743">(AR307*AX304+AS307*AW304+AT307*AX307+AU307*AW307)</f>
        <v>527.24839788295378</v>
      </c>
      <c r="BD307" s="31">
        <f t="shared" ref="BD307" si="2744">AR307*AY304+AT307*AY307-AS307*AZ304-AU307*AZ307</f>
        <v>-54.879189353690734</v>
      </c>
      <c r="BE307" s="32">
        <f t="shared" ref="BE307" si="2745">(AR307*AZ304+AS307*AY304+AT307*AZ307+AU307*AY307)</f>
        <v>0</v>
      </c>
      <c r="BF307" s="8"/>
      <c r="BG307" s="29">
        <v>0</v>
      </c>
      <c r="BH307" s="33">
        <v>0</v>
      </c>
      <c r="BI307" s="31">
        <v>1</v>
      </c>
      <c r="BJ307" s="32">
        <v>0</v>
      </c>
      <c r="BL307" s="29">
        <f t="shared" ref="BL307" si="2746">BB307*BG304+BD307*BG307-BC307*BH304-BE307*BH307</f>
        <v>0</v>
      </c>
      <c r="BM307" s="33">
        <f t="shared" ref="BM307" si="2747">(BB307*BH304+BC307*BG304+BD307*BH307+BE307*BG307)</f>
        <v>527.24839788295378</v>
      </c>
      <c r="BN307" s="31">
        <f t="shared" ref="BN307" si="2748">BB307*BI304+BD307*BI307-BC307*BJ304-BE307*BJ307</f>
        <v>256.26613692741063</v>
      </c>
      <c r="BO307" s="32">
        <f t="shared" ref="BO307" si="2749">(BB307*BJ304+BC307*BI304+BD307*BJ307+BE307*BI307)</f>
        <v>0</v>
      </c>
      <c r="BP307" s="8"/>
      <c r="BQ307" s="19">
        <f t="shared" ref="BQ307:BQ370" si="2750">1/$BR$8</f>
        <v>1</v>
      </c>
      <c r="BR307" s="47">
        <v>0</v>
      </c>
      <c r="BS307" s="48">
        <v>1</v>
      </c>
      <c r="BT307" s="49">
        <v>0</v>
      </c>
      <c r="BV307" s="29">
        <f t="shared" ref="BV307" si="2751">BL307*BQ304+BN307*BQ307-BM307*BR304-BO307*BR307</f>
        <v>256.26613692741063</v>
      </c>
      <c r="BW307" s="33">
        <f t="shared" ref="BW307" si="2752">(BL307*BR304+BM307*BQ304+BN307*BR307+BO307*BQ307)</f>
        <v>527.24839788295378</v>
      </c>
      <c r="BX307" s="31">
        <f t="shared" ref="BX307" si="2753">BL307*BS304+BN307*BS307-BM307*BT304-BO307*BT307</f>
        <v>256.26613692741063</v>
      </c>
      <c r="BY307" s="32">
        <f t="shared" ref="BY307" si="2754">(BL307*BT304+BM307*BS304+BN307*BT307+BO307*BS307)</f>
        <v>0</v>
      </c>
      <c r="CA307" s="50">
        <f t="shared" ref="CA307" si="2755">(180/PI())*ATAN(-1*(BW304+BW307)/(BV304+BV307))</f>
        <v>-38.156575879539979</v>
      </c>
      <c r="CC307" s="137">
        <f t="shared" ref="CC307" si="2756">20*LOG(((1-(10^(CA304/20)^2)*(1-((1-CC304)/(1+CC304))^2))^0.5))</f>
        <v>-3.5998216135236238E-5</v>
      </c>
      <c r="CE307" s="60">
        <f t="shared" si="2582"/>
        <v>5.08</v>
      </c>
      <c r="CF307" s="61">
        <f t="shared" si="2583"/>
        <v>-5.6887467813021087E-3</v>
      </c>
      <c r="CG307" s="62">
        <f t="shared" si="2546"/>
        <v>37.266045638625904</v>
      </c>
      <c r="CH307" s="63">
        <f t="shared" si="2584"/>
        <v>-5.6887467813021087E-3</v>
      </c>
      <c r="CI307" s="11">
        <f t="shared" si="2585"/>
        <v>-7.4290209282443147</v>
      </c>
      <c r="CJ307" s="62">
        <f t="shared" si="2722"/>
        <v>-0.12966087539742868</v>
      </c>
      <c r="CK307" s="138">
        <f t="shared" si="2547"/>
        <v>-27.477416105867203</v>
      </c>
    </row>
    <row r="308" spans="2:91" ht="18.600000000000001" customHeight="1">
      <c r="CC308" s="42"/>
      <c r="CE308" s="60">
        <f t="shared" si="2582"/>
        <v>5.0999999999999996</v>
      </c>
      <c r="CF308" s="61">
        <f t="shared" si="2583"/>
        <v>-5.6643867254232766E-3</v>
      </c>
      <c r="CG308" s="62">
        <f t="shared" si="2546"/>
        <v>37.117465220061021</v>
      </c>
      <c r="CH308" s="63">
        <f t="shared" si="2584"/>
        <v>-5.6643867254232766E-3</v>
      </c>
      <c r="CI308" s="11">
        <f t="shared" si="2585"/>
        <v>-7.3694839831288732</v>
      </c>
      <c r="CJ308" s="62">
        <f t="shared" si="2722"/>
        <v>-0.12862175967858508</v>
      </c>
      <c r="CK308" s="138">
        <f t="shared" si="2547"/>
        <v>-27.503960257875523</v>
      </c>
    </row>
    <row r="309" spans="2:91" ht="18.600000000000001" customHeight="1" thickBot="1">
      <c r="E309" s="22" t="s">
        <v>4</v>
      </c>
      <c r="J309" s="22" t="s">
        <v>5</v>
      </c>
      <c r="O309" s="22" t="s">
        <v>6</v>
      </c>
      <c r="T309" s="22" t="s">
        <v>7</v>
      </c>
      <c r="Y309" s="22" t="s">
        <v>8</v>
      </c>
      <c r="AD309" s="22" t="s">
        <v>65</v>
      </c>
      <c r="AI309" s="22" t="s">
        <v>9</v>
      </c>
      <c r="AN309" s="22" t="s">
        <v>66</v>
      </c>
      <c r="AS309" s="22" t="s">
        <v>51</v>
      </c>
      <c r="AX309" s="22" t="s">
        <v>67</v>
      </c>
      <c r="BC309" s="22" t="s">
        <v>52</v>
      </c>
      <c r="BH309" s="22" t="s">
        <v>68</v>
      </c>
      <c r="BM309" s="22" t="s">
        <v>63</v>
      </c>
      <c r="BQ309" s="23" t="s">
        <v>69</v>
      </c>
      <c r="BR309" s="23"/>
      <c r="BS309" s="24"/>
      <c r="BT309" s="24"/>
      <c r="BU309" s="24"/>
      <c r="BW309" s="22" t="s">
        <v>64</v>
      </c>
      <c r="CE309" s="60">
        <f t="shared" si="2582"/>
        <v>5.12</v>
      </c>
      <c r="CF309" s="61">
        <f t="shared" si="2583"/>
        <v>-5.6400460668305768E-3</v>
      </c>
      <c r="CG309" s="62">
        <f t="shared" si="2546"/>
        <v>36.97007554039844</v>
      </c>
      <c r="CH309" s="63">
        <f t="shared" si="2584"/>
        <v>-5.6400460668305768E-3</v>
      </c>
      <c r="CI309" s="11">
        <f t="shared" si="2585"/>
        <v>-7.3106665971268248</v>
      </c>
      <c r="CJ309" s="62">
        <f t="shared" si="2722"/>
        <v>-0.12759520263543292</v>
      </c>
      <c r="CK309" s="138">
        <f t="shared" si="2547"/>
        <v>-27.530509061505182</v>
      </c>
    </row>
    <row r="310" spans="2:91" ht="18.600000000000001" customHeight="1" thickBot="1">
      <c r="D310" s="249" t="s">
        <v>103</v>
      </c>
      <c r="E310" s="250"/>
      <c r="F310" s="251" t="s">
        <v>104</v>
      </c>
      <c r="G310" s="252"/>
      <c r="H310" s="229"/>
      <c r="I310" s="253" t="s">
        <v>11</v>
      </c>
      <c r="J310" s="254"/>
      <c r="K310" s="255" t="s">
        <v>12</v>
      </c>
      <c r="L310" s="256"/>
      <c r="M310" s="24"/>
      <c r="N310" s="253" t="s">
        <v>105</v>
      </c>
      <c r="O310" s="254"/>
      <c r="P310" s="255" t="s">
        <v>106</v>
      </c>
      <c r="Q310" s="256"/>
      <c r="R310" s="24"/>
      <c r="S310" s="249" t="s">
        <v>107</v>
      </c>
      <c r="T310" s="250"/>
      <c r="U310" s="251" t="s">
        <v>108</v>
      </c>
      <c r="V310" s="252"/>
      <c r="W310" s="8"/>
      <c r="X310" s="253" t="s">
        <v>109</v>
      </c>
      <c r="Y310" s="254"/>
      <c r="Z310" s="255" t="s">
        <v>110</v>
      </c>
      <c r="AA310" s="256"/>
      <c r="AB310" s="8"/>
      <c r="AC310" s="253" t="s">
        <v>111</v>
      </c>
      <c r="AD310" s="254"/>
      <c r="AE310" s="255" t="s">
        <v>14</v>
      </c>
      <c r="AF310" s="256"/>
      <c r="AG310" s="8"/>
      <c r="AH310" s="253" t="s">
        <v>112</v>
      </c>
      <c r="AI310" s="254"/>
      <c r="AJ310" s="255" t="s">
        <v>113</v>
      </c>
      <c r="AK310" s="256"/>
      <c r="AL310" s="8"/>
      <c r="AM310" s="249" t="s">
        <v>114</v>
      </c>
      <c r="AN310" s="250"/>
      <c r="AO310" s="251" t="s">
        <v>115</v>
      </c>
      <c r="AP310" s="252"/>
      <c r="AQ310" s="24"/>
      <c r="AR310" s="253" t="s">
        <v>116</v>
      </c>
      <c r="AS310" s="254"/>
      <c r="AT310" s="255" t="s">
        <v>13</v>
      </c>
      <c r="AU310" s="256"/>
      <c r="AV310" s="4"/>
      <c r="AW310" s="253" t="s">
        <v>117</v>
      </c>
      <c r="AX310" s="254"/>
      <c r="AY310" s="255" t="s">
        <v>118</v>
      </c>
      <c r="AZ310" s="256"/>
      <c r="BA310" s="8"/>
      <c r="BB310" s="253" t="s">
        <v>119</v>
      </c>
      <c r="BC310" s="254"/>
      <c r="BD310" s="255" t="s">
        <v>120</v>
      </c>
      <c r="BE310" s="256"/>
      <c r="BF310" s="4"/>
      <c r="BG310" s="249" t="s">
        <v>121</v>
      </c>
      <c r="BH310" s="250"/>
      <c r="BI310" s="251" t="s">
        <v>122</v>
      </c>
      <c r="BJ310" s="252"/>
      <c r="BK310" s="4"/>
      <c r="BL310" s="253" t="s">
        <v>123</v>
      </c>
      <c r="BM310" s="254"/>
      <c r="BN310" s="255" t="s">
        <v>124</v>
      </c>
      <c r="BO310" s="256"/>
      <c r="BP310" s="4"/>
      <c r="BQ310" s="253" t="s">
        <v>125</v>
      </c>
      <c r="BR310" s="254"/>
      <c r="BS310" s="255" t="s">
        <v>126</v>
      </c>
      <c r="BT310" s="256"/>
      <c r="BU310" s="8"/>
      <c r="BV310" s="253" t="s">
        <v>127</v>
      </c>
      <c r="BW310" s="254"/>
      <c r="BX310" s="255" t="s">
        <v>128</v>
      </c>
      <c r="BY310" s="256"/>
      <c r="CA310" s="27" t="s">
        <v>15</v>
      </c>
      <c r="CC310" s="133" t="s">
        <v>70</v>
      </c>
      <c r="CE310" s="60">
        <f t="shared" si="2582"/>
        <v>5.14</v>
      </c>
      <c r="CF310" s="61">
        <f t="shared" si="2583"/>
        <v>-5.6157286029813363E-3</v>
      </c>
      <c r="CG310" s="62">
        <f t="shared" si="2546"/>
        <v>36.823862208455907</v>
      </c>
      <c r="CH310" s="63">
        <f t="shared" si="2584"/>
        <v>-5.6157286029813363E-3</v>
      </c>
      <c r="CI310" s="11">
        <f t="shared" si="2585"/>
        <v>-7.2525571106039619</v>
      </c>
      <c r="CJ310" s="62">
        <f t="shared" si="2722"/>
        <v>-0.12658100076896567</v>
      </c>
      <c r="CK310" s="138">
        <f t="shared" si="2547"/>
        <v>-27.557060571705033</v>
      </c>
    </row>
    <row r="311" spans="2:91" ht="18.600000000000001" customHeight="1" thickTop="1" thickBot="1">
      <c r="B311" s="127">
        <v>0.7</v>
      </c>
      <c r="D311" s="29">
        <v>1</v>
      </c>
      <c r="E311" s="30">
        <v>0</v>
      </c>
      <c r="F311" s="31">
        <v>0</v>
      </c>
      <c r="G311" s="32">
        <f t="shared" ref="G311:G374" si="2757">-1/($E$8*$B311)</f>
        <v>-0.94168571428571435</v>
      </c>
      <c r="I311" s="29">
        <v>1</v>
      </c>
      <c r="J311" s="33">
        <v>0</v>
      </c>
      <c r="K311" s="31">
        <v>0</v>
      </c>
      <c r="L311" s="32">
        <v>0</v>
      </c>
      <c r="N311" s="29">
        <f t="shared" ref="N311" si="2758">D311*I311+F311*I314-E311*J311-G311*J314</f>
        <v>-1.4129717182478907</v>
      </c>
      <c r="O311" s="33">
        <f t="shared" ref="O311" si="2759">(D311*J311+E311*I311+F311*J314+G311*I314)</f>
        <v>0</v>
      </c>
      <c r="P311" s="31">
        <f t="shared" ref="P311" si="2760">D311*K311+F311*K314-E311*L311-G311*L314</f>
        <v>0</v>
      </c>
      <c r="Q311" s="32">
        <f t="shared" ref="Q311" si="2761">(D311*L311+E311*K311+F311*L314+G311*K314)</f>
        <v>-0.94168571428571435</v>
      </c>
      <c r="S311" s="29">
        <v>1</v>
      </c>
      <c r="T311" s="30">
        <v>0</v>
      </c>
      <c r="U311" s="31">
        <v>0</v>
      </c>
      <c r="V311" s="32">
        <f t="shared" ref="V311:V374" si="2762">-1/($T$8*$B311)</f>
        <v>-1.8293857142857144</v>
      </c>
      <c r="X311" s="29">
        <f t="shared" ref="X311" si="2763">N311*S311+P311*S314-O311*T311-Q311*T314</f>
        <v>-1.4129717182478907</v>
      </c>
      <c r="Y311" s="33">
        <f t="shared" ref="Y311" si="2764">(N311*T311+O311*S311+P311*T314+Q311*S314)</f>
        <v>0</v>
      </c>
      <c r="Z311" s="31">
        <f t="shared" ref="Z311" si="2765">N311*U311+P311*U314-O311*V311-Q311*V314</f>
        <v>0</v>
      </c>
      <c r="AA311" s="32">
        <f t="shared" ref="AA311" si="2766">(N311*V311+O311*U311+P311*V314+Q311*U314)</f>
        <v>1.6431845617667165</v>
      </c>
      <c r="AB311" s="8"/>
      <c r="AC311" s="29">
        <v>1</v>
      </c>
      <c r="AD311" s="33">
        <v>0</v>
      </c>
      <c r="AE311" s="31">
        <v>0</v>
      </c>
      <c r="AF311" s="32">
        <v>0</v>
      </c>
      <c r="AH311" s="29">
        <f t="shared" ref="AH311" si="2767">X311*AC311+Z311*AC314-Y311*AD311-AA311*AD314</f>
        <v>-15.417298741345322</v>
      </c>
      <c r="AI311" s="33">
        <f t="shared" ref="AI311" si="2768">(X311*AD311+Y311*AC311+Z311*AD314+AA311*AC314)</f>
        <v>0</v>
      </c>
      <c r="AJ311" s="31">
        <f t="shared" ref="AJ311" si="2769">X311*AE311+Z311*AE314-Y311*AF311-AA311*AF314</f>
        <v>0</v>
      </c>
      <c r="AK311" s="32">
        <f t="shared" ref="AK311" si="2770">(X311*AF311+Y311*AE311+Z311*AF314+AA311*AE314)</f>
        <v>1.6431845617667165</v>
      </c>
      <c r="AL311" s="8"/>
      <c r="AM311" s="29">
        <v>1</v>
      </c>
      <c r="AN311" s="30">
        <v>0</v>
      </c>
      <c r="AO311" s="31">
        <v>0</v>
      </c>
      <c r="AP311" s="32">
        <f t="shared" ref="AP311:AP374" si="2771">-1/($AN$8*$B311)</f>
        <v>-1.6543285714285716</v>
      </c>
      <c r="AR311" s="29">
        <f t="shared" ref="AR311" si="2772">AH311*AM311+AJ311*AM314-AI311*AN311-AK311*AN314</f>
        <v>-15.417298741345322</v>
      </c>
      <c r="AS311" s="33">
        <f t="shared" ref="AS311" si="2773">(AH311*AN311+AI311*AM311+AJ311*AN314+AK311*AM314)</f>
        <v>0</v>
      </c>
      <c r="AT311" s="31">
        <f t="shared" ref="AT311" si="2774">AH311*AO311+AJ311*AO314-AI311*AP311-AK311*AP314</f>
        <v>0</v>
      </c>
      <c r="AU311" s="32">
        <f t="shared" ref="AU311" si="2775">(AH311*AP311+AI311*AO311+AJ311*AP314+AK311*AO314)</f>
        <v>27.148462363824038</v>
      </c>
      <c r="AV311" s="8"/>
      <c r="AW311" s="29">
        <v>1</v>
      </c>
      <c r="AX311" s="33">
        <v>0</v>
      </c>
      <c r="AY311" s="31">
        <v>0</v>
      </c>
      <c r="AZ311" s="32">
        <v>0</v>
      </c>
      <c r="BB311" s="29">
        <f t="shared" ref="BB311" si="2776">AR311*AW311+AT311*AW314-AS311*AX311-AU311*AX314</f>
        <v>211.00704322330742</v>
      </c>
      <c r="BC311" s="33">
        <f t="shared" ref="BC311" si="2777">(AR311*AX311+AS311*AW311+AT311*AX314+AU311*AW314)</f>
        <v>0</v>
      </c>
      <c r="BD311" s="31">
        <f t="shared" ref="BD311" si="2778">AR311*AY311+AT311*AY314-AS311*AZ311-AU311*AZ314</f>
        <v>0</v>
      </c>
      <c r="BE311" s="32">
        <f t="shared" ref="BE311" si="2779">(AR311*AZ311+AS311*AY311+AT311*AZ314+AU311*AY314)</f>
        <v>27.148462363824038</v>
      </c>
      <c r="BF311" s="8"/>
      <c r="BG311" s="29">
        <v>1</v>
      </c>
      <c r="BH311" s="30">
        <v>0</v>
      </c>
      <c r="BI311" s="31">
        <v>0</v>
      </c>
      <c r="BJ311" s="32">
        <f t="shared" ref="BJ311:BJ374" si="2780">-1/($BH$8*$B311)</f>
        <v>-0.58169999999999999</v>
      </c>
      <c r="BL311" s="29">
        <f t="shared" ref="BL311" si="2781">BB311*BG311+BD311*BG314-BC311*BH311-BE311*BH314</f>
        <v>211.00704322330742</v>
      </c>
      <c r="BM311" s="33">
        <f t="shared" ref="BM311" si="2782">(BB311*BH311+BC311*BG311+BD311*BH314+BE311*BG314)</f>
        <v>0</v>
      </c>
      <c r="BN311" s="31">
        <f t="shared" ref="BN311" si="2783">BB311*BI311+BD311*BI314-BC311*BJ311-BE311*BJ314</f>
        <v>0</v>
      </c>
      <c r="BO311" s="32">
        <f t="shared" ref="BO311" si="2784">(BB311*BJ311+BC311*BI311+BD311*BJ314+BE311*BI314)</f>
        <v>-95.594334679173883</v>
      </c>
      <c r="BP311" s="8"/>
      <c r="BQ311" s="34">
        <v>1</v>
      </c>
      <c r="BR311" s="35">
        <v>0</v>
      </c>
      <c r="BS311" s="11">
        <v>0</v>
      </c>
      <c r="BT311" s="36">
        <v>0</v>
      </c>
      <c r="BV311" s="29">
        <f t="shared" ref="BV311" si="2785">BL311*BQ311+BN311*BQ314-BM311*BR311-BO311*BR314</f>
        <v>211.00704322330742</v>
      </c>
      <c r="BW311" s="33">
        <f t="shared" ref="BW311" si="2786">(BL311*BR311+BM311*BQ311+BN311*BR314+BO311*BQ314)</f>
        <v>-95.594334679173883</v>
      </c>
      <c r="BX311" s="31">
        <f t="shared" ref="BX311" si="2787">BL311*BS311+BN311*BS314-BM311*BT311-BO311*BT314</f>
        <v>0</v>
      </c>
      <c r="BY311" s="32">
        <f t="shared" ref="BY311" si="2788">(BL311*BT311+BM311*BS311+BN311*BT314+BO311*BS314)</f>
        <v>-95.594334679173883</v>
      </c>
      <c r="CA311" s="37">
        <f t="shared" ref="CA311" si="2789">20*LOG(((1+$BR$8)/$BR$8)/((BV311+BV314)^2+(BW311+BW314)^2)^0.5)</f>
        <v>-48.964052789439293</v>
      </c>
      <c r="CC311" s="134">
        <f t="shared" ref="CC311" si="2790">((BV311^2+BW311^2)^0.5)/((BV314^2+BW314^2)^0.5)</f>
        <v>0.45304546004641288</v>
      </c>
      <c r="CE311" s="60">
        <f t="shared" si="2582"/>
        <v>5.16</v>
      </c>
      <c r="CF311" s="61">
        <f t="shared" si="2583"/>
        <v>-5.5914379889847547E-3</v>
      </c>
      <c r="CG311" s="62">
        <f t="shared" si="2546"/>
        <v>36.678811066243824</v>
      </c>
      <c r="CH311" s="63">
        <f t="shared" si="2584"/>
        <v>-5.5914379889847547E-3</v>
      </c>
      <c r="CI311" s="11">
        <f t="shared" si="2585"/>
        <v>-7.1951441013625699</v>
      </c>
      <c r="CJ311" s="62">
        <f t="shared" si="2722"/>
        <v>-0.12557895472422548</v>
      </c>
      <c r="CK311" s="138">
        <f t="shared" si="2547"/>
        <v>-27.583612906765282</v>
      </c>
      <c r="CM311" s="127">
        <v>0.69</v>
      </c>
    </row>
    <row r="312" spans="2:91" ht="18.600000000000001" customHeight="1" thickBot="1">
      <c r="D312" s="39"/>
      <c r="G312" s="40"/>
      <c r="I312" s="39"/>
      <c r="L312" s="40"/>
      <c r="N312" s="39"/>
      <c r="Q312" s="40"/>
      <c r="S312" s="39"/>
      <c r="V312" s="40"/>
      <c r="X312" s="39"/>
      <c r="AA312" s="40"/>
      <c r="AC312" s="39"/>
      <c r="AF312" s="40"/>
      <c r="AH312" s="39"/>
      <c r="AK312" s="40"/>
      <c r="AM312" s="39"/>
      <c r="AP312" s="40"/>
      <c r="AR312" s="39"/>
      <c r="AU312" s="40"/>
      <c r="AW312" s="39"/>
      <c r="AZ312" s="40"/>
      <c r="BB312" s="39"/>
      <c r="BE312" s="40"/>
      <c r="BG312" s="39"/>
      <c r="BJ312" s="40"/>
      <c r="BL312" s="39"/>
      <c r="BO312" s="40"/>
      <c r="BQ312" s="34"/>
      <c r="BR312" s="11"/>
      <c r="BS312" s="11"/>
      <c r="BT312" s="41"/>
      <c r="BV312" s="39"/>
      <c r="BY312" s="40"/>
      <c r="CC312" s="135"/>
      <c r="CE312" s="60">
        <f t="shared" si="2582"/>
        <v>5.18</v>
      </c>
      <c r="CF312" s="61">
        <f t="shared" si="2583"/>
        <v>-5.5671777420195903E-3</v>
      </c>
      <c r="CG312" s="62">
        <f t="shared" si="2546"/>
        <v>36.534908184216576</v>
      </c>
      <c r="CH312" s="63">
        <f t="shared" si="2584"/>
        <v>-5.5671777420195903E-3</v>
      </c>
      <c r="CI312" s="11">
        <f t="shared" si="2585"/>
        <v>-7.1384163788147728</v>
      </c>
      <c r="CJ312" s="62">
        <f t="shared" si="2722"/>
        <v>-0.12458886918860858</v>
      </c>
      <c r="CK312" s="138">
        <f t="shared" si="2547"/>
        <v>-27.610164246298741</v>
      </c>
    </row>
    <row r="313" spans="2:91" ht="18.600000000000001" customHeight="1" thickBot="1">
      <c r="D313" s="258" t="s">
        <v>129</v>
      </c>
      <c r="E313" s="259"/>
      <c r="F313" s="260" t="s">
        <v>130</v>
      </c>
      <c r="G313" s="261"/>
      <c r="H313" s="229"/>
      <c r="I313" s="258" t="s">
        <v>131</v>
      </c>
      <c r="J313" s="259"/>
      <c r="K313" s="260" t="s">
        <v>132</v>
      </c>
      <c r="L313" s="261"/>
      <c r="N313" s="253" t="s">
        <v>133</v>
      </c>
      <c r="O313" s="254"/>
      <c r="P313" s="255" t="s">
        <v>134</v>
      </c>
      <c r="Q313" s="256"/>
      <c r="S313" s="258" t="s">
        <v>135</v>
      </c>
      <c r="T313" s="259"/>
      <c r="U313" s="260" t="s">
        <v>136</v>
      </c>
      <c r="V313" s="261"/>
      <c r="W313" s="8"/>
      <c r="X313" s="253" t="s">
        <v>137</v>
      </c>
      <c r="Y313" s="254"/>
      <c r="Z313" s="255" t="s">
        <v>138</v>
      </c>
      <c r="AA313" s="256"/>
      <c r="AB313" s="8"/>
      <c r="AC313" s="258" t="s">
        <v>139</v>
      </c>
      <c r="AD313" s="259"/>
      <c r="AE313" s="260" t="s">
        <v>140</v>
      </c>
      <c r="AF313" s="261"/>
      <c r="AG313" s="8"/>
      <c r="AH313" s="253" t="s">
        <v>141</v>
      </c>
      <c r="AI313" s="254"/>
      <c r="AJ313" s="255" t="s">
        <v>142</v>
      </c>
      <c r="AK313" s="256"/>
      <c r="AL313" s="8"/>
      <c r="AM313" s="258" t="s">
        <v>143</v>
      </c>
      <c r="AN313" s="259"/>
      <c r="AO313" s="260" t="s">
        <v>144</v>
      </c>
      <c r="AP313" s="261"/>
      <c r="AR313" s="253" t="s">
        <v>145</v>
      </c>
      <c r="AS313" s="254"/>
      <c r="AT313" s="255" t="s">
        <v>146</v>
      </c>
      <c r="AU313" s="256"/>
      <c r="AV313" s="4"/>
      <c r="AW313" s="258" t="s">
        <v>147</v>
      </c>
      <c r="AX313" s="259"/>
      <c r="AY313" s="260" t="s">
        <v>148</v>
      </c>
      <c r="AZ313" s="261"/>
      <c r="BA313" s="8"/>
      <c r="BB313" s="253" t="s">
        <v>149</v>
      </c>
      <c r="BC313" s="254"/>
      <c r="BD313" s="255" t="s">
        <v>150</v>
      </c>
      <c r="BE313" s="256"/>
      <c r="BF313" s="4"/>
      <c r="BG313" s="258" t="s">
        <v>151</v>
      </c>
      <c r="BH313" s="259"/>
      <c r="BI313" s="260" t="s">
        <v>152</v>
      </c>
      <c r="BJ313" s="261"/>
      <c r="BK313" s="4"/>
      <c r="BL313" s="253" t="s">
        <v>153</v>
      </c>
      <c r="BM313" s="254"/>
      <c r="BN313" s="255" t="s">
        <v>154</v>
      </c>
      <c r="BO313" s="256"/>
      <c r="BP313" s="4"/>
      <c r="BQ313" s="258" t="s">
        <v>155</v>
      </c>
      <c r="BR313" s="259"/>
      <c r="BS313" s="260" t="s">
        <v>156</v>
      </c>
      <c r="BT313" s="261"/>
      <c r="BU313" s="8"/>
      <c r="BV313" s="253" t="s">
        <v>157</v>
      </c>
      <c r="BW313" s="254"/>
      <c r="BX313" s="255" t="s">
        <v>158</v>
      </c>
      <c r="BY313" s="256"/>
      <c r="CA313" s="46" t="s">
        <v>16</v>
      </c>
      <c r="CC313" s="136" t="s">
        <v>71</v>
      </c>
      <c r="CE313" s="60">
        <f t="shared" si="2582"/>
        <v>5.2</v>
      </c>
      <c r="CF313" s="61">
        <f t="shared" si="2583"/>
        <v>-5.5429512456176503E-3</v>
      </c>
      <c r="CG313" s="62">
        <f t="shared" si="2546"/>
        <v>36.392139856640277</v>
      </c>
      <c r="CH313" s="63">
        <f t="shared" si="2584"/>
        <v>-5.5429512456176503E-3</v>
      </c>
      <c r="CI313" s="11">
        <f t="shared" si="2585"/>
        <v>-7.082362978315766</v>
      </c>
      <c r="CJ313" s="62">
        <f t="shared" si="2722"/>
        <v>-0.12361055279296186</v>
      </c>
      <c r="CK313" s="138">
        <f t="shared" si="2547"/>
        <v>-27.636712829293231</v>
      </c>
    </row>
    <row r="314" spans="2:91" ht="18.600000000000001" customHeight="1" thickTop="1" thickBot="1">
      <c r="D314" s="29">
        <v>0</v>
      </c>
      <c r="E314" s="33">
        <v>0</v>
      </c>
      <c r="F314" s="31">
        <v>1</v>
      </c>
      <c r="G314" s="32">
        <v>0</v>
      </c>
      <c r="I314" s="29">
        <v>0</v>
      </c>
      <c r="J314" s="33">
        <f t="shared" ref="J314" si="2791">IF(0=(1-$J$8*$K$8*$B311^2),10^14,$B311*$J$8/(1-$J$8*$K$8*$B311^2))</f>
        <v>-2.5623960113679471</v>
      </c>
      <c r="K314" s="31">
        <v>1</v>
      </c>
      <c r="L314" s="32">
        <v>0</v>
      </c>
      <c r="N314" s="29">
        <f t="shared" ref="N314" si="2792">D314*I311+F314*I314-E314*J311-G314*J314</f>
        <v>0</v>
      </c>
      <c r="O314" s="33">
        <f t="shared" ref="O314" si="2793">(D314*J311+E314*I311+F314*J314+G314*I314)</f>
        <v>-2.5623960113679471</v>
      </c>
      <c r="P314" s="31">
        <f t="shared" ref="P314" si="2794">D314*K311+F314*K314-E314*L311-G314*L314</f>
        <v>1</v>
      </c>
      <c r="Q314" s="32">
        <f t="shared" ref="Q314" si="2795">(D314*L311+E314*K311+F314*L314+G314*K314)</f>
        <v>0</v>
      </c>
      <c r="S314" s="29">
        <v>0</v>
      </c>
      <c r="T314" s="33">
        <v>0</v>
      </c>
      <c r="U314" s="31">
        <v>1</v>
      </c>
      <c r="V314" s="32">
        <v>0</v>
      </c>
      <c r="X314" s="29">
        <f t="shared" ref="X314" si="2796">N314*S311+P314*S314-O314*T311-Q314*T314</f>
        <v>0</v>
      </c>
      <c r="Y314" s="33">
        <f t="shared" ref="Y314" si="2797">(N314*T311+O314*S311+P314*T314+Q314*S314)</f>
        <v>-2.5623960113679471</v>
      </c>
      <c r="Z314" s="31">
        <f t="shared" ref="Z314" si="2798">N314*U311+P314*U314-O314*V311-Q314*V314</f>
        <v>-3.6876106575392171</v>
      </c>
      <c r="AA314" s="32">
        <f t="shared" ref="AA314" si="2799">(N314*V311+O314*U311+P314*V314+Q314*U314)</f>
        <v>0</v>
      </c>
      <c r="AB314" s="8"/>
      <c r="AC314" s="29">
        <v>0</v>
      </c>
      <c r="AD314" s="33">
        <f t="shared" ref="AD314" si="2800">IF(0=(1-$AD$8*$AE$8*$B311^2),10^14,$B311*$AD$8/(1-$AD$8*$AE$8*$B311^2))</f>
        <v>8.5226744146380504</v>
      </c>
      <c r="AE314" s="31">
        <v>1</v>
      </c>
      <c r="AF314" s="32">
        <v>0</v>
      </c>
      <c r="AH314" s="29">
        <f t="shared" ref="AH314" si="2801">X314*AC311+Z314*AC314-Y314*AD311-AA314*AD314</f>
        <v>0</v>
      </c>
      <c r="AI314" s="33">
        <f t="shared" ref="AI314" si="2802">(X314*AD311+Y314*AC311+Z314*AD314+AA314*AC314)</f>
        <v>-33.990701013524031</v>
      </c>
      <c r="AJ314" s="31">
        <f t="shared" ref="AJ314" si="2803">X314*AE311+Z314*AE314-Y314*AF311-AA314*AF314</f>
        <v>-3.6876106575392171</v>
      </c>
      <c r="AK314" s="32">
        <f t="shared" ref="AK314" si="2804">(X314*AF311+Y314*AE311+Z314*AF314+AA314*AE314)</f>
        <v>0</v>
      </c>
      <c r="AL314" s="8"/>
      <c r="AM314" s="29">
        <v>0</v>
      </c>
      <c r="AN314" s="33">
        <v>0</v>
      </c>
      <c r="AO314" s="31">
        <v>1</v>
      </c>
      <c r="AP314" s="32">
        <v>0</v>
      </c>
      <c r="AR314" s="29">
        <f t="shared" ref="AR314" si="2805">AH314*AM311+AJ314*AM314-AI314*AN311-AK314*AN314</f>
        <v>0</v>
      </c>
      <c r="AS314" s="33">
        <f t="shared" ref="AS314" si="2806">(AH314*AN311+AI314*AM311+AJ314*AN314+AK314*AM314)</f>
        <v>-33.990701013524031</v>
      </c>
      <c r="AT314" s="31">
        <f t="shared" ref="AT314" si="2807">AH314*AO311+AJ314*AO314-AI314*AP311-AK314*AP314</f>
        <v>-59.91939850709813</v>
      </c>
      <c r="AU314" s="32">
        <f t="shared" ref="AU314" si="2808">(AH314*AP311+AI314*AO311+AJ314*AP314+AK314*AO314)</f>
        <v>0</v>
      </c>
      <c r="AV314" s="8"/>
      <c r="AW314" s="29">
        <v>0</v>
      </c>
      <c r="AX314" s="33">
        <f t="shared" ref="AX314" si="2809">IF(0=(1-$AX$8*$AY$8*$B311^2),10^14,$B311*$AX$8/(1-$AX$8*$AY$8*$B311^2))</f>
        <v>-8.3402271160067052</v>
      </c>
      <c r="AY314" s="31">
        <v>1</v>
      </c>
      <c r="AZ314" s="32">
        <v>0</v>
      </c>
      <c r="BB314" s="29">
        <f t="shared" ref="BB314" si="2810">AR314*AW311+AT314*AW314-AS314*AX311-AU314*AX314</f>
        <v>0</v>
      </c>
      <c r="BC314" s="33">
        <f t="shared" ref="BC314" si="2811">(AR314*AX311+AS314*AW311+AT314*AX314+AU314*AW314)</f>
        <v>465.75069119018747</v>
      </c>
      <c r="BD314" s="31">
        <f t="shared" ref="BD314" si="2812">AR314*AY311+AT314*AY314-AS314*AZ311-AU314*AZ314</f>
        <v>-59.91939850709813</v>
      </c>
      <c r="BE314" s="32">
        <f t="shared" ref="BE314" si="2813">(AR314*AZ311+AS314*AY311+AT314*AZ314+AU314*AY314)</f>
        <v>0</v>
      </c>
      <c r="BF314" s="8"/>
      <c r="BG314" s="29">
        <v>0</v>
      </c>
      <c r="BH314" s="33">
        <v>0</v>
      </c>
      <c r="BI314" s="31">
        <v>1</v>
      </c>
      <c r="BJ314" s="32">
        <v>0</v>
      </c>
      <c r="BL314" s="29">
        <f t="shared" ref="BL314" si="2814">BB314*BG311+BD314*BG314-BC314*BH311-BE314*BH314</f>
        <v>0</v>
      </c>
      <c r="BM314" s="33">
        <f t="shared" ref="BM314" si="2815">(BB314*BH311+BC314*BG311+BD314*BH314+BE314*BG314)</f>
        <v>465.75069119018747</v>
      </c>
      <c r="BN314" s="31">
        <f t="shared" ref="BN314" si="2816">BB314*BI311+BD314*BI314-BC314*BJ311-BE314*BJ314</f>
        <v>211.00777855823392</v>
      </c>
      <c r="BO314" s="32">
        <f t="shared" ref="BO314" si="2817">(BB314*BJ311+BC314*BI311+BD314*BJ314+BE314*BI314)</f>
        <v>0</v>
      </c>
      <c r="BP314" s="8"/>
      <c r="BQ314" s="19">
        <f t="shared" ref="BQ314:BQ377" si="2818">1/$BR$8</f>
        <v>1</v>
      </c>
      <c r="BR314" s="47">
        <v>0</v>
      </c>
      <c r="BS314" s="48">
        <v>1</v>
      </c>
      <c r="BT314" s="49">
        <v>0</v>
      </c>
      <c r="BV314" s="29">
        <f t="shared" ref="BV314" si="2819">BL314*BQ311+BN314*BQ314-BM314*BR311-BO314*BR314</f>
        <v>211.00777855823392</v>
      </c>
      <c r="BW314" s="33">
        <f t="shared" ref="BW314" si="2820">(BL314*BR311+BM314*BQ311+BN314*BR314+BO314*BQ314)</f>
        <v>465.75069119018747</v>
      </c>
      <c r="BX314" s="31">
        <f t="shared" ref="BX314" si="2821">BL314*BS311+BN314*BS314-BM314*BT311-BO314*BT314</f>
        <v>211.00777855823392</v>
      </c>
      <c r="BY314" s="32">
        <f t="shared" ref="BY314" si="2822">(BL314*BT311+BM314*BS311+BN314*BT314+BO314*BS314)</f>
        <v>0</v>
      </c>
      <c r="CA314" s="50">
        <f t="shared" ref="CA314" si="2823">(180/PI())*ATAN(-1*(BW311+BW314)/(BV311+BV314))</f>
        <v>-41.254549906141115</v>
      </c>
      <c r="CC314" s="137">
        <f t="shared" ref="CC314" si="2824">20*LOG(((1-(10^(CA311/20)^2)*(1-((1-CC311)/(1+CC311))^2))^0.5))</f>
        <v>-4.7317824434502147E-5</v>
      </c>
      <c r="CE314" s="60">
        <f t="shared" si="2582"/>
        <v>5.22</v>
      </c>
      <c r="CF314" s="61">
        <f t="shared" si="2583"/>
        <v>-5.5187617538246837E-3</v>
      </c>
      <c r="CG314" s="62">
        <f t="shared" si="2546"/>
        <v>36.250492597073965</v>
      </c>
      <c r="CH314" s="63">
        <f t="shared" si="2584"/>
        <v>-5.5187617538246837E-3</v>
      </c>
      <c r="CI314" s="11">
        <f t="shared" si="2585"/>
        <v>-7.0269731556665755</v>
      </c>
      <c r="CJ314" s="62">
        <f t="shared" si="2722"/>
        <v>-0.12264381801563778</v>
      </c>
      <c r="CK314" s="138">
        <f t="shared" si="2547"/>
        <v>-27.663256952230387</v>
      </c>
    </row>
    <row r="315" spans="2:91" ht="18.600000000000001" customHeight="1">
      <c r="CC315" s="42"/>
      <c r="CE315" s="60">
        <f t="shared" si="2582"/>
        <v>5.24</v>
      </c>
      <c r="CF315" s="61">
        <f t="shared" si="2583"/>
        <v>-5.4946123952396148E-3</v>
      </c>
      <c r="CG315" s="62">
        <f t="shared" si="2546"/>
        <v>36.10995313396063</v>
      </c>
      <c r="CH315" s="63">
        <f t="shared" si="2584"/>
        <v>-5.4946123952396148E-3</v>
      </c>
      <c r="CI315" s="11">
        <f t="shared" si="2585"/>
        <v>-6.9722363817676642</v>
      </c>
      <c r="CJ315" s="62">
        <f t="shared" si="2722"/>
        <v>-0.12168848108918208</v>
      </c>
      <c r="CK315" s="138">
        <f t="shared" si="2547"/>
        <v>-27.689794967268185</v>
      </c>
    </row>
    <row r="316" spans="2:91" ht="18.600000000000001" customHeight="1" thickBot="1">
      <c r="E316" s="22" t="s">
        <v>4</v>
      </c>
      <c r="J316" s="22" t="s">
        <v>5</v>
      </c>
      <c r="O316" s="22" t="s">
        <v>6</v>
      </c>
      <c r="T316" s="22" t="s">
        <v>7</v>
      </c>
      <c r="Y316" s="22" t="s">
        <v>8</v>
      </c>
      <c r="AD316" s="22" t="s">
        <v>65</v>
      </c>
      <c r="AI316" s="22" t="s">
        <v>9</v>
      </c>
      <c r="AN316" s="22" t="s">
        <v>66</v>
      </c>
      <c r="AS316" s="22" t="s">
        <v>51</v>
      </c>
      <c r="AX316" s="22" t="s">
        <v>67</v>
      </c>
      <c r="BC316" s="22" t="s">
        <v>52</v>
      </c>
      <c r="BH316" s="22" t="s">
        <v>68</v>
      </c>
      <c r="BM316" s="22" t="s">
        <v>63</v>
      </c>
      <c r="BQ316" s="23" t="s">
        <v>69</v>
      </c>
      <c r="BR316" s="23"/>
      <c r="BS316" s="24"/>
      <c r="BT316" s="24"/>
      <c r="BU316" s="24"/>
      <c r="BW316" s="22" t="s">
        <v>64</v>
      </c>
      <c r="CE316" s="60">
        <f t="shared" si="2582"/>
        <v>5.26</v>
      </c>
      <c r="CF316" s="61">
        <f t="shared" si="2583"/>
        <v>-5.4705061769234472E-3</v>
      </c>
      <c r="CG316" s="62">
        <f t="shared" si="2546"/>
        <v>35.97050840632528</v>
      </c>
      <c r="CH316" s="63">
        <f t="shared" si="2584"/>
        <v>-5.4705061769234472E-3</v>
      </c>
      <c r="CI316" s="11">
        <f t="shared" si="2585"/>
        <v>-6.9181423374255324</v>
      </c>
      <c r="CJ316" s="62">
        <f t="shared" si="2722"/>
        <v>-0.12074436190969207</v>
      </c>
      <c r="CK316" s="138">
        <f t="shared" si="2547"/>
        <v>-27.716325280490718</v>
      </c>
    </row>
    <row r="317" spans="2:91" ht="18.600000000000001" customHeight="1" thickBot="1">
      <c r="D317" s="249" t="s">
        <v>103</v>
      </c>
      <c r="E317" s="250"/>
      <c r="F317" s="251" t="s">
        <v>104</v>
      </c>
      <c r="G317" s="252"/>
      <c r="H317" s="229"/>
      <c r="I317" s="253" t="s">
        <v>11</v>
      </c>
      <c r="J317" s="254"/>
      <c r="K317" s="255" t="s">
        <v>12</v>
      </c>
      <c r="L317" s="256"/>
      <c r="M317" s="24"/>
      <c r="N317" s="253" t="s">
        <v>105</v>
      </c>
      <c r="O317" s="254"/>
      <c r="P317" s="255" t="s">
        <v>106</v>
      </c>
      <c r="Q317" s="256"/>
      <c r="R317" s="24"/>
      <c r="S317" s="249" t="s">
        <v>107</v>
      </c>
      <c r="T317" s="250"/>
      <c r="U317" s="251" t="s">
        <v>108</v>
      </c>
      <c r="V317" s="252"/>
      <c r="W317" s="8"/>
      <c r="X317" s="253" t="s">
        <v>109</v>
      </c>
      <c r="Y317" s="254"/>
      <c r="Z317" s="255" t="s">
        <v>110</v>
      </c>
      <c r="AA317" s="256"/>
      <c r="AB317" s="8"/>
      <c r="AC317" s="253" t="s">
        <v>111</v>
      </c>
      <c r="AD317" s="254"/>
      <c r="AE317" s="255" t="s">
        <v>14</v>
      </c>
      <c r="AF317" s="256"/>
      <c r="AG317" s="8"/>
      <c r="AH317" s="253" t="s">
        <v>112</v>
      </c>
      <c r="AI317" s="254"/>
      <c r="AJ317" s="255" t="s">
        <v>113</v>
      </c>
      <c r="AK317" s="256"/>
      <c r="AL317" s="8"/>
      <c r="AM317" s="249" t="s">
        <v>114</v>
      </c>
      <c r="AN317" s="250"/>
      <c r="AO317" s="251" t="s">
        <v>115</v>
      </c>
      <c r="AP317" s="252"/>
      <c r="AQ317" s="24"/>
      <c r="AR317" s="253" t="s">
        <v>116</v>
      </c>
      <c r="AS317" s="254"/>
      <c r="AT317" s="255" t="s">
        <v>13</v>
      </c>
      <c r="AU317" s="256"/>
      <c r="AV317" s="4"/>
      <c r="AW317" s="253" t="s">
        <v>117</v>
      </c>
      <c r="AX317" s="254"/>
      <c r="AY317" s="255" t="s">
        <v>118</v>
      </c>
      <c r="AZ317" s="256"/>
      <c r="BA317" s="8"/>
      <c r="BB317" s="253" t="s">
        <v>119</v>
      </c>
      <c r="BC317" s="254"/>
      <c r="BD317" s="255" t="s">
        <v>120</v>
      </c>
      <c r="BE317" s="256"/>
      <c r="BF317" s="4"/>
      <c r="BG317" s="249" t="s">
        <v>121</v>
      </c>
      <c r="BH317" s="250"/>
      <c r="BI317" s="251" t="s">
        <v>122</v>
      </c>
      <c r="BJ317" s="252"/>
      <c r="BK317" s="4"/>
      <c r="BL317" s="253" t="s">
        <v>123</v>
      </c>
      <c r="BM317" s="254"/>
      <c r="BN317" s="255" t="s">
        <v>124</v>
      </c>
      <c r="BO317" s="256"/>
      <c r="BP317" s="4"/>
      <c r="BQ317" s="253" t="s">
        <v>125</v>
      </c>
      <c r="BR317" s="254"/>
      <c r="BS317" s="255" t="s">
        <v>126</v>
      </c>
      <c r="BT317" s="256"/>
      <c r="BU317" s="8"/>
      <c r="BV317" s="253" t="s">
        <v>127</v>
      </c>
      <c r="BW317" s="254"/>
      <c r="BX317" s="255" t="s">
        <v>128</v>
      </c>
      <c r="BY317" s="256"/>
      <c r="CA317" s="27" t="s">
        <v>15</v>
      </c>
      <c r="CC317" s="133" t="s">
        <v>70</v>
      </c>
      <c r="CE317" s="60">
        <f t="shared" si="2582"/>
        <v>5.28</v>
      </c>
      <c r="CF317" s="61">
        <f t="shared" si="2583"/>
        <v>-5.4464459881961823E-3</v>
      </c>
      <c r="CG317" s="62">
        <f t="shared" si="2546"/>
        <v>35.832145559576766</v>
      </c>
      <c r="CH317" s="63">
        <f t="shared" si="2584"/>
        <v>-5.4464459881961823E-3</v>
      </c>
      <c r="CI317" s="11">
        <f t="shared" si="2585"/>
        <v>-6.8646809083124838</v>
      </c>
      <c r="CJ317" s="62">
        <f t="shared" si="2722"/>
        <v>-0.11981128394884782</v>
      </c>
      <c r="CK317" s="138">
        <f t="shared" si="2547"/>
        <v>-27.742846350217715</v>
      </c>
    </row>
    <row r="318" spans="2:91" ht="18.600000000000001" customHeight="1" thickTop="1" thickBot="1">
      <c r="B318" s="127">
        <v>0.71</v>
      </c>
      <c r="D318" s="29">
        <v>1</v>
      </c>
      <c r="E318" s="30">
        <v>0</v>
      </c>
      <c r="F318" s="31">
        <v>0</v>
      </c>
      <c r="G318" s="32">
        <f t="shared" ref="G318:G381" si="2825">-1/($E$8*$B318)</f>
        <v>-0.92842253521126772</v>
      </c>
      <c r="I318" s="29">
        <v>1</v>
      </c>
      <c r="J318" s="33">
        <v>0</v>
      </c>
      <c r="K318" s="31">
        <v>0</v>
      </c>
      <c r="L318" s="32">
        <v>0</v>
      </c>
      <c r="N318" s="29">
        <f t="shared" ref="N318" si="2826">D318*I318+F318*I321-E318*J318-G318*J321</f>
        <v>-1.3158306038284535</v>
      </c>
      <c r="O318" s="33">
        <f t="shared" ref="O318" si="2827">(D318*J318+E318*I318+F318*J321+G318*I321)</f>
        <v>0</v>
      </c>
      <c r="P318" s="31">
        <f t="shared" ref="P318" si="2828">D318*K318+F318*K321-E318*L318-G318*L321</f>
        <v>0</v>
      </c>
      <c r="Q318" s="32">
        <f t="shared" ref="Q318" si="2829">(D318*L318+E318*K318+F318*L321+G318*K321)</f>
        <v>-0.92842253521126772</v>
      </c>
      <c r="S318" s="29">
        <v>1</v>
      </c>
      <c r="T318" s="30">
        <v>0</v>
      </c>
      <c r="U318" s="31">
        <v>0</v>
      </c>
      <c r="V318" s="32">
        <f t="shared" ref="V318:V381" si="2830">-1/($T$8*$B318)</f>
        <v>-1.8036197183098592</v>
      </c>
      <c r="X318" s="29">
        <f t="shared" ref="X318" si="2831">N318*S318+P318*S321-O318*T318-Q318*T321</f>
        <v>-1.3158306038284535</v>
      </c>
      <c r="Y318" s="33">
        <f t="shared" ref="Y318" si="2832">(N318*T318+O318*S318+P318*T321+Q318*S321)</f>
        <v>0</v>
      </c>
      <c r="Z318" s="31">
        <f t="shared" ref="Z318" si="2833">N318*U318+P318*U321-O318*V318-Q318*V321</f>
        <v>0</v>
      </c>
      <c r="AA318" s="32">
        <f t="shared" ref="AA318" si="2834">(N318*V318+O318*U318+P318*V321+Q318*U321)</f>
        <v>1.4448354878092995</v>
      </c>
      <c r="AB318" s="8"/>
      <c r="AC318" s="29">
        <v>1</v>
      </c>
      <c r="AD318" s="33">
        <v>0</v>
      </c>
      <c r="AE318" s="31">
        <v>0</v>
      </c>
      <c r="AF318" s="32">
        <v>0</v>
      </c>
      <c r="AH318" s="29">
        <f t="shared" ref="AH318" si="2835">X318*AC318+Z318*AC321-Y318*AD318-AA318*AD321</f>
        <v>-16.55248914958365</v>
      </c>
      <c r="AI318" s="33">
        <f t="shared" ref="AI318" si="2836">(X318*AD318+Y318*AC318+Z318*AD321+AA318*AC321)</f>
        <v>0</v>
      </c>
      <c r="AJ318" s="31">
        <f t="shared" ref="AJ318" si="2837">X318*AE318+Z318*AE321-Y318*AF318-AA318*AF321</f>
        <v>0</v>
      </c>
      <c r="AK318" s="32">
        <f t="shared" ref="AK318" si="2838">(X318*AF318+Y318*AE318+Z318*AF321+AA318*AE321)</f>
        <v>1.4448354878092995</v>
      </c>
      <c r="AL318" s="8"/>
      <c r="AM318" s="29">
        <v>1</v>
      </c>
      <c r="AN318" s="30">
        <v>0</v>
      </c>
      <c r="AO318" s="31">
        <v>0</v>
      </c>
      <c r="AP318" s="32">
        <f t="shared" ref="AP318:AP381" si="2839">-1/($AN$8*$B318)</f>
        <v>-1.6310281690140844</v>
      </c>
      <c r="AR318" s="29">
        <f t="shared" ref="AR318" si="2840">AH318*AM318+AJ318*AM321-AI318*AN318-AK318*AN321</f>
        <v>-16.55248914958365</v>
      </c>
      <c r="AS318" s="33">
        <f t="shared" ref="AS318" si="2841">(AH318*AN318+AI318*AM318+AJ318*AN321+AK318*AM321)</f>
        <v>0</v>
      </c>
      <c r="AT318" s="31">
        <f t="shared" ref="AT318" si="2842">AH318*AO318+AJ318*AO321-AI318*AP318-AK318*AP321</f>
        <v>0</v>
      </c>
      <c r="AU318" s="32">
        <f t="shared" ref="AU318" si="2843">(AH318*AP318+AI318*AO318+AJ318*AP321+AK318*AO321)</f>
        <v>28.44241155808022</v>
      </c>
      <c r="AV318" s="8"/>
      <c r="AW318" s="29">
        <v>1</v>
      </c>
      <c r="AX318" s="33">
        <v>0</v>
      </c>
      <c r="AY318" s="31">
        <v>0</v>
      </c>
      <c r="AZ318" s="32">
        <v>0</v>
      </c>
      <c r="BB318" s="29">
        <f t="shared" ref="BB318" si="2844">AR318*AW318+AT318*AW321-AS318*AX318-AU318*AX321</f>
        <v>185.01513886149172</v>
      </c>
      <c r="BC318" s="33">
        <f t="shared" ref="BC318" si="2845">(AR318*AX318+AS318*AW318+AT318*AX321+AU318*AW321)</f>
        <v>0</v>
      </c>
      <c r="BD318" s="31">
        <f t="shared" ref="BD318" si="2846">AR318*AY318+AT318*AY321-AS318*AZ318-AU318*AZ321</f>
        <v>0</v>
      </c>
      <c r="BE318" s="32">
        <f t="shared" ref="BE318" si="2847">(AR318*AZ318+AS318*AY318+AT318*AZ321+AU318*AY321)</f>
        <v>28.44241155808022</v>
      </c>
      <c r="BF318" s="8"/>
      <c r="BG318" s="29">
        <v>1</v>
      </c>
      <c r="BH318" s="30">
        <v>0</v>
      </c>
      <c r="BI318" s="31">
        <v>0</v>
      </c>
      <c r="BJ318" s="32">
        <f t="shared" ref="BJ318:BJ381" si="2848">-1/($BH$8*$B318)</f>
        <v>-0.57350704225352112</v>
      </c>
      <c r="BL318" s="29">
        <f t="shared" ref="BL318" si="2849">BB318*BG318+BD318*BG321-BC318*BH318-BE318*BH321</f>
        <v>185.01513886149172</v>
      </c>
      <c r="BM318" s="33">
        <f t="shared" ref="BM318" si="2850">(BB318*BH318+BC318*BG318+BD318*BH321+BE318*BG321)</f>
        <v>0</v>
      </c>
      <c r="BN318" s="31">
        <f t="shared" ref="BN318" si="2851">BB318*BI318+BD318*BI321-BC318*BJ318-BE318*BJ321</f>
        <v>0</v>
      </c>
      <c r="BO318" s="32">
        <f t="shared" ref="BO318" si="2852">(BB318*BJ318+BC318*BI318+BD318*BJ321+BE318*BI321)</f>
        <v>-77.665073502498387</v>
      </c>
      <c r="BP318" s="8"/>
      <c r="BQ318" s="34">
        <v>1</v>
      </c>
      <c r="BR318" s="35">
        <v>0</v>
      </c>
      <c r="BS318" s="11">
        <v>0</v>
      </c>
      <c r="BT318" s="36">
        <v>0</v>
      </c>
      <c r="BV318" s="29">
        <f t="shared" ref="BV318" si="2853">BL318*BQ318+BN318*BQ321-BM318*BR318-BO318*BR321</f>
        <v>185.01513886149172</v>
      </c>
      <c r="BW318" s="33">
        <f t="shared" ref="BW318" si="2854">(BL318*BR318+BM318*BQ318+BN318*BR321+BO318*BQ321)</f>
        <v>-77.665073502498387</v>
      </c>
      <c r="BX318" s="31">
        <f t="shared" ref="BX318" si="2855">BL318*BS318+BN318*BS321-BM318*BT318-BO318*BT321</f>
        <v>0</v>
      </c>
      <c r="BY318" s="32">
        <f t="shared" ref="BY318" si="2856">(BL318*BT318+BM318*BS318+BN318*BT321+BO318*BS321)</f>
        <v>-77.665073502498387</v>
      </c>
      <c r="CA318" s="37">
        <f t="shared" ref="CA318" si="2857">20*LOG(((1+$BR$8)/$BR$8)/((BV318+BV321)^2+(BW318+BW321)^2)^0.5)</f>
        <v>-48.272772077867678</v>
      </c>
      <c r="CC318" s="134">
        <f t="shared" ref="CC318" si="2858">((BV318^2+BW318^2)^0.5)/((BV321^2+BW321^2)^0.5)</f>
        <v>0.41978552244391787</v>
      </c>
      <c r="CE318" s="60">
        <f t="shared" si="2582"/>
        <v>5.3</v>
      </c>
      <c r="CF318" s="61">
        <f t="shared" si="2583"/>
        <v>-5.4224346043371691E-3</v>
      </c>
      <c r="CG318" s="62">
        <f t="shared" si="2546"/>
        <v>35.694851941410519</v>
      </c>
      <c r="CH318" s="63">
        <f t="shared" si="2584"/>
        <v>-5.4224346043371691E-3</v>
      </c>
      <c r="CI318" s="11">
        <f t="shared" si="2585"/>
        <v>-6.8118421800550371</v>
      </c>
      <c r="CJ318" s="62">
        <f t="shared" si="2722"/>
        <v>-0.11888907416818881</v>
      </c>
      <c r="CK318" s="138">
        <f t="shared" si="2547"/>
        <v>-27.769356685359771</v>
      </c>
      <c r="CM318" s="127">
        <v>0.7</v>
      </c>
    </row>
    <row r="319" spans="2:91" ht="18.600000000000001" customHeight="1" thickBot="1">
      <c r="D319" s="39"/>
      <c r="G319" s="40"/>
      <c r="I319" s="39"/>
      <c r="L319" s="40"/>
      <c r="N319" s="39"/>
      <c r="Q319" s="40"/>
      <c r="S319" s="39"/>
      <c r="V319" s="40"/>
      <c r="X319" s="39"/>
      <c r="AA319" s="40"/>
      <c r="AC319" s="39"/>
      <c r="AF319" s="40"/>
      <c r="AH319" s="39"/>
      <c r="AK319" s="40"/>
      <c r="AM319" s="39"/>
      <c r="AP319" s="40"/>
      <c r="AR319" s="39"/>
      <c r="AU319" s="40"/>
      <c r="AW319" s="39"/>
      <c r="AZ319" s="40"/>
      <c r="BB319" s="39"/>
      <c r="BE319" s="40"/>
      <c r="BG319" s="39"/>
      <c r="BJ319" s="40"/>
      <c r="BL319" s="39"/>
      <c r="BO319" s="40"/>
      <c r="BQ319" s="34"/>
      <c r="BR319" s="11"/>
      <c r="BS319" s="11"/>
      <c r="BT319" s="41"/>
      <c r="BV319" s="39"/>
      <c r="BY319" s="40"/>
      <c r="CC319" s="135"/>
      <c r="CE319" s="60">
        <f t="shared" si="2582"/>
        <v>5.32</v>
      </c>
      <c r="CF319" s="61">
        <f t="shared" si="2583"/>
        <v>-5.3984746901435624E-3</v>
      </c>
      <c r="CG319" s="62">
        <f t="shared" si="2546"/>
        <v>35.558615097809415</v>
      </c>
      <c r="CH319" s="63">
        <f t="shared" si="2584"/>
        <v>-5.3984746901435624E-3</v>
      </c>
      <c r="CI319" s="11">
        <f t="shared" si="2585"/>
        <v>-6.7596164334774773</v>
      </c>
      <c r="CJ319" s="62">
        <f t="shared" si="2722"/>
        <v>-0.11797756293609822</v>
      </c>
      <c r="CK319" s="138">
        <f t="shared" si="2547"/>
        <v>-27.795854843850108</v>
      </c>
    </row>
    <row r="320" spans="2:91" ht="18.600000000000001" customHeight="1" thickBot="1">
      <c r="D320" s="258" t="s">
        <v>129</v>
      </c>
      <c r="E320" s="259"/>
      <c r="F320" s="260" t="s">
        <v>130</v>
      </c>
      <c r="G320" s="261"/>
      <c r="H320" s="229"/>
      <c r="I320" s="258" t="s">
        <v>131</v>
      </c>
      <c r="J320" s="259"/>
      <c r="K320" s="260" t="s">
        <v>132</v>
      </c>
      <c r="L320" s="261"/>
      <c r="N320" s="253" t="s">
        <v>133</v>
      </c>
      <c r="O320" s="254"/>
      <c r="P320" s="255" t="s">
        <v>134</v>
      </c>
      <c r="Q320" s="256"/>
      <c r="S320" s="258" t="s">
        <v>135</v>
      </c>
      <c r="T320" s="259"/>
      <c r="U320" s="260" t="s">
        <v>136</v>
      </c>
      <c r="V320" s="261"/>
      <c r="W320" s="8"/>
      <c r="X320" s="253" t="s">
        <v>137</v>
      </c>
      <c r="Y320" s="254"/>
      <c r="Z320" s="255" t="s">
        <v>138</v>
      </c>
      <c r="AA320" s="256"/>
      <c r="AB320" s="8"/>
      <c r="AC320" s="258" t="s">
        <v>139</v>
      </c>
      <c r="AD320" s="259"/>
      <c r="AE320" s="260" t="s">
        <v>140</v>
      </c>
      <c r="AF320" s="261"/>
      <c r="AG320" s="8"/>
      <c r="AH320" s="253" t="s">
        <v>141</v>
      </c>
      <c r="AI320" s="254"/>
      <c r="AJ320" s="255" t="s">
        <v>142</v>
      </c>
      <c r="AK320" s="256"/>
      <c r="AL320" s="8"/>
      <c r="AM320" s="258" t="s">
        <v>143</v>
      </c>
      <c r="AN320" s="259"/>
      <c r="AO320" s="260" t="s">
        <v>144</v>
      </c>
      <c r="AP320" s="261"/>
      <c r="AR320" s="253" t="s">
        <v>145</v>
      </c>
      <c r="AS320" s="254"/>
      <c r="AT320" s="255" t="s">
        <v>146</v>
      </c>
      <c r="AU320" s="256"/>
      <c r="AV320" s="4"/>
      <c r="AW320" s="258" t="s">
        <v>147</v>
      </c>
      <c r="AX320" s="259"/>
      <c r="AY320" s="260" t="s">
        <v>148</v>
      </c>
      <c r="AZ320" s="261"/>
      <c r="BA320" s="8"/>
      <c r="BB320" s="253" t="s">
        <v>149</v>
      </c>
      <c r="BC320" s="254"/>
      <c r="BD320" s="255" t="s">
        <v>150</v>
      </c>
      <c r="BE320" s="256"/>
      <c r="BF320" s="4"/>
      <c r="BG320" s="258" t="s">
        <v>151</v>
      </c>
      <c r="BH320" s="259"/>
      <c r="BI320" s="260" t="s">
        <v>152</v>
      </c>
      <c r="BJ320" s="261"/>
      <c r="BK320" s="4"/>
      <c r="BL320" s="253" t="s">
        <v>153</v>
      </c>
      <c r="BM320" s="254"/>
      <c r="BN320" s="255" t="s">
        <v>154</v>
      </c>
      <c r="BO320" s="256"/>
      <c r="BP320" s="4"/>
      <c r="BQ320" s="258" t="s">
        <v>155</v>
      </c>
      <c r="BR320" s="259"/>
      <c r="BS320" s="260" t="s">
        <v>156</v>
      </c>
      <c r="BT320" s="261"/>
      <c r="BU320" s="8"/>
      <c r="BV320" s="253" t="s">
        <v>157</v>
      </c>
      <c r="BW320" s="254"/>
      <c r="BX320" s="255" t="s">
        <v>158</v>
      </c>
      <c r="BY320" s="256"/>
      <c r="CA320" s="46" t="s">
        <v>16</v>
      </c>
      <c r="CC320" s="136" t="s">
        <v>71</v>
      </c>
      <c r="CE320" s="60">
        <f t="shared" si="2582"/>
        <v>5.34</v>
      </c>
      <c r="CF320" s="61">
        <f t="shared" si="2583"/>
        <v>-5.3745688034086215E-3</v>
      </c>
      <c r="CG320" s="62">
        <f t="shared" si="2546"/>
        <v>35.423422769139869</v>
      </c>
      <c r="CH320" s="63">
        <f t="shared" si="2584"/>
        <v>-5.3745688034086215E-3</v>
      </c>
      <c r="CI320" s="11">
        <f t="shared" si="2585"/>
        <v>-6.7079941399617713</v>
      </c>
      <c r="CJ320" s="62">
        <f t="shared" si="2722"/>
        <v>-0.11707658394681825</v>
      </c>
      <c r="CK320" s="138">
        <f t="shared" si="2547"/>
        <v>-27.822339431110926</v>
      </c>
    </row>
    <row r="321" spans="2:91" ht="18.600000000000001" customHeight="1" thickTop="1" thickBot="1">
      <c r="D321" s="29">
        <v>0</v>
      </c>
      <c r="E321" s="33">
        <v>0</v>
      </c>
      <c r="F321" s="31">
        <v>1</v>
      </c>
      <c r="G321" s="32">
        <v>0</v>
      </c>
      <c r="I321" s="29">
        <v>0</v>
      </c>
      <c r="J321" s="33">
        <f t="shared" ref="J321" si="2859">IF(0=(1-$J$8*$K$8*$B318^2),10^14,$B318*$J$8/(1-$J$8*$K$8*$B318^2))</f>
        <v>-2.4943713837164383</v>
      </c>
      <c r="K321" s="31">
        <v>1</v>
      </c>
      <c r="L321" s="32">
        <v>0</v>
      </c>
      <c r="N321" s="29">
        <f t="shared" ref="N321" si="2860">D321*I318+F321*I321-E321*J318-G321*J321</f>
        <v>0</v>
      </c>
      <c r="O321" s="33">
        <f t="shared" ref="O321" si="2861">(D321*J318+E321*I318+F321*J321+G321*I321)</f>
        <v>-2.4943713837164383</v>
      </c>
      <c r="P321" s="31">
        <f t="shared" ref="P321" si="2862">D321*K318+F321*K321-E321*L318-G321*L321</f>
        <v>1</v>
      </c>
      <c r="Q321" s="32">
        <f t="shared" ref="Q321" si="2863">(D321*L318+E321*K318+F321*L321+G321*K321)</f>
        <v>0</v>
      </c>
      <c r="S321" s="29">
        <v>0</v>
      </c>
      <c r="T321" s="33">
        <v>0</v>
      </c>
      <c r="U321" s="31">
        <v>1</v>
      </c>
      <c r="V321" s="32">
        <v>0</v>
      </c>
      <c r="X321" s="29">
        <f t="shared" ref="X321" si="2864">N321*S318+P321*S321-O321*T318-Q321*T321</f>
        <v>0</v>
      </c>
      <c r="Y321" s="33">
        <f t="shared" ref="Y321" si="2865">(N321*T318+O321*S318+P321*T321+Q321*S321)</f>
        <v>-2.4943713837164383</v>
      </c>
      <c r="Z321" s="31">
        <f t="shared" ref="Z321" si="2866">N321*U318+P321*U321-O321*V318-Q321*V321</f>
        <v>-3.4988974124588159</v>
      </c>
      <c r="AA321" s="32">
        <f t="shared" ref="AA321" si="2867">(N321*V318+O321*U318+P321*V321+Q321*U321)</f>
        <v>0</v>
      </c>
      <c r="AB321" s="8"/>
      <c r="AC321" s="29">
        <v>0</v>
      </c>
      <c r="AD321" s="33">
        <f t="shared" ref="AD321" si="2868">IF(0=(1-$AD$8*$AE$8*$B318^2),10^14,$B318*$AD$8/(1-$AD$8*$AE$8*$B318^2))</f>
        <v>10.545600986626823</v>
      </c>
      <c r="AE321" s="31">
        <v>1</v>
      </c>
      <c r="AF321" s="32">
        <v>0</v>
      </c>
      <c r="AH321" s="29">
        <f t="shared" ref="AH321" si="2869">X321*AC318+Z321*AC321-Y321*AD318-AA321*AD321</f>
        <v>0</v>
      </c>
      <c r="AI321" s="33">
        <f t="shared" ref="AI321" si="2870">(X321*AD318+Y321*AC318+Z321*AD321+AA321*AC321)</f>
        <v>-39.392347388648169</v>
      </c>
      <c r="AJ321" s="31">
        <f t="shared" ref="AJ321" si="2871">X321*AE318+Z321*AE321-Y321*AF318-AA321*AF321</f>
        <v>-3.4988974124588159</v>
      </c>
      <c r="AK321" s="32">
        <f t="shared" ref="AK321" si="2872">(X321*AF318+Y321*AE318+Z321*AF321+AA321*AE321)</f>
        <v>0</v>
      </c>
      <c r="AL321" s="8"/>
      <c r="AM321" s="29">
        <v>0</v>
      </c>
      <c r="AN321" s="33">
        <v>0</v>
      </c>
      <c r="AO321" s="31">
        <v>1</v>
      </c>
      <c r="AP321" s="32">
        <v>0</v>
      </c>
      <c r="AR321" s="29">
        <f t="shared" ref="AR321" si="2873">AH321*AM318+AJ321*AM321-AI321*AN318-AK321*AN321</f>
        <v>0</v>
      </c>
      <c r="AS321" s="33">
        <f t="shared" ref="AS321" si="2874">(AH321*AN318+AI321*AM318+AJ321*AN321+AK321*AM321)</f>
        <v>-39.392347388648169</v>
      </c>
      <c r="AT321" s="31">
        <f t="shared" ref="AT321" si="2875">AH321*AO318+AJ321*AO321-AI321*AP318-AK321*AP321</f>
        <v>-67.748925646932392</v>
      </c>
      <c r="AU321" s="32">
        <f t="shared" ref="AU321" si="2876">(AH321*AP318+AI321*AO318+AJ321*AP321+AK321*AO321)</f>
        <v>0</v>
      </c>
      <c r="AV321" s="8"/>
      <c r="AW321" s="29">
        <v>0</v>
      </c>
      <c r="AX321" s="33">
        <f t="shared" ref="AX321" si="2877">IF(0=(1-$AX$8*$AY$8*$B318^2),10^14,$B318*$AX$8/(1-$AX$8*$AY$8*$B318^2))</f>
        <v>-7.0868684112621212</v>
      </c>
      <c r="AY321" s="31">
        <v>1</v>
      </c>
      <c r="AZ321" s="32">
        <v>0</v>
      </c>
      <c r="BB321" s="29">
        <f t="shared" ref="BB321" si="2878">AR321*AW318+AT321*AW321-AS321*AX318-AU321*AX321</f>
        <v>0</v>
      </c>
      <c r="BC321" s="33">
        <f t="shared" ref="BC321" si="2879">(AR321*AX318+AS321*AW318+AT321*AX321+AU321*AW321)</f>
        <v>440.7353736755432</v>
      </c>
      <c r="BD321" s="31">
        <f t="shared" ref="BD321" si="2880">AR321*AY318+AT321*AY321-AS321*AZ318-AU321*AZ321</f>
        <v>-67.748925646932392</v>
      </c>
      <c r="BE321" s="32">
        <f t="shared" ref="BE321" si="2881">(AR321*AZ318+AS321*AY318+AT321*AZ321+AU321*AY321)</f>
        <v>0</v>
      </c>
      <c r="BF321" s="8"/>
      <c r="BG321" s="29">
        <v>0</v>
      </c>
      <c r="BH321" s="33">
        <v>0</v>
      </c>
      <c r="BI321" s="31">
        <v>1</v>
      </c>
      <c r="BJ321" s="32">
        <v>0</v>
      </c>
      <c r="BL321" s="29">
        <f t="shared" ref="BL321" si="2882">BB321*BG318+BD321*BG321-BC321*BH318-BE321*BH321</f>
        <v>0</v>
      </c>
      <c r="BM321" s="33">
        <f t="shared" ref="BM321" si="2883">(BB321*BH318+BC321*BG318+BD321*BH321+BE321*BG321)</f>
        <v>440.7353736755432</v>
      </c>
      <c r="BN321" s="31">
        <f t="shared" ref="BN321" si="2884">BB321*BI318+BD321*BI321-BC321*BJ318-BE321*BJ321</f>
        <v>185.01591492622879</v>
      </c>
      <c r="BO321" s="32">
        <f t="shared" ref="BO321" si="2885">(BB321*BJ318+BC321*BI318+BD321*BJ321+BE321*BI321)</f>
        <v>0</v>
      </c>
      <c r="BP321" s="8"/>
      <c r="BQ321" s="19">
        <f t="shared" ref="BQ321:BQ384" si="2886">1/$BR$8</f>
        <v>1</v>
      </c>
      <c r="BR321" s="47">
        <v>0</v>
      </c>
      <c r="BS321" s="48">
        <v>1</v>
      </c>
      <c r="BT321" s="49">
        <v>0</v>
      </c>
      <c r="BV321" s="29">
        <f t="shared" ref="BV321" si="2887">BL321*BQ318+BN321*BQ321-BM321*BR318-BO321*BR321</f>
        <v>185.01591492622879</v>
      </c>
      <c r="BW321" s="33">
        <f t="shared" ref="BW321" si="2888">(BL321*BR318+BM321*BQ318+BN321*BR321+BO321*BQ321)</f>
        <v>440.7353736755432</v>
      </c>
      <c r="BX321" s="31">
        <f t="shared" ref="BX321" si="2889">BL321*BS318+BN321*BS321-BM321*BT318-BO321*BT321</f>
        <v>185.01591492622879</v>
      </c>
      <c r="BY321" s="32">
        <f t="shared" ref="BY321" si="2890">(BL321*BT318+BM321*BS318+BN321*BT321+BO321*BS321)</f>
        <v>0</v>
      </c>
      <c r="CA321" s="50">
        <f t="shared" ref="CA321" si="2891">(180/PI())*ATAN(-1*(BW318+BW321)/(BV318+BV321))</f>
        <v>-44.455996339752588</v>
      </c>
      <c r="CC321" s="137">
        <f t="shared" ref="CC321" si="2892">20*LOG(((1-(10^(CA318/20)^2)*(1-((1-CC318)/(1+CC318))^2))^0.5))</f>
        <v>-5.3845790479723972E-5</v>
      </c>
      <c r="CE321" s="60">
        <f t="shared" si="2582"/>
        <v>5.36</v>
      </c>
      <c r="CF321" s="61">
        <f t="shared" si="2583"/>
        <v>-5.3507193982899534E-3</v>
      </c>
      <c r="CG321" s="62">
        <f t="shared" si="2546"/>
        <v>35.28926288634063</v>
      </c>
      <c r="CH321" s="63">
        <f t="shared" si="2584"/>
        <v>-5.3507193982899534E-3</v>
      </c>
      <c r="CI321" s="11">
        <f t="shared" si="2585"/>
        <v>-6.6569659569447026</v>
      </c>
      <c r="CJ321" s="62">
        <f t="shared" si="2722"/>
        <v>-0.11618597414186013</v>
      </c>
      <c r="CK321" s="138">
        <f t="shared" si="2547"/>
        <v>-27.848809098579782</v>
      </c>
    </row>
    <row r="322" spans="2:91" ht="18.600000000000001" customHeight="1">
      <c r="CC322" s="42"/>
      <c r="CE322" s="60">
        <f t="shared" si="2582"/>
        <v>5.38</v>
      </c>
      <c r="CF322" s="61">
        <f t="shared" si="2583"/>
        <v>-5.3269288285628762E-3</v>
      </c>
      <c r="CG322" s="62">
        <f t="shared" si="2546"/>
        <v>35.156123567201739</v>
      </c>
      <c r="CH322" s="63">
        <f t="shared" si="2584"/>
        <v>-5.3269288285628762E-3</v>
      </c>
      <c r="CI322" s="11">
        <f t="shared" si="2585"/>
        <v>-6.6065227235432538</v>
      </c>
      <c r="CJ322" s="62">
        <f t="shared" si="2722"/>
        <v>-0.11530557363365287</v>
      </c>
      <c r="CK322" s="138">
        <f t="shared" si="2547"/>
        <v>-27.875262542288326</v>
      </c>
    </row>
    <row r="323" spans="2:91" ht="18.600000000000001" customHeight="1" thickBot="1">
      <c r="E323" s="22" t="s">
        <v>4</v>
      </c>
      <c r="J323" s="22" t="s">
        <v>5</v>
      </c>
      <c r="O323" s="22" t="s">
        <v>6</v>
      </c>
      <c r="T323" s="22" t="s">
        <v>7</v>
      </c>
      <c r="Y323" s="22" t="s">
        <v>8</v>
      </c>
      <c r="AD323" s="22" t="s">
        <v>65</v>
      </c>
      <c r="AI323" s="22" t="s">
        <v>9</v>
      </c>
      <c r="AN323" s="22" t="s">
        <v>66</v>
      </c>
      <c r="AS323" s="22" t="s">
        <v>51</v>
      </c>
      <c r="AX323" s="22" t="s">
        <v>67</v>
      </c>
      <c r="BC323" s="22" t="s">
        <v>52</v>
      </c>
      <c r="BH323" s="22" t="s">
        <v>68</v>
      </c>
      <c r="BM323" s="22" t="s">
        <v>63</v>
      </c>
      <c r="BQ323" s="23" t="s">
        <v>69</v>
      </c>
      <c r="BR323" s="23"/>
      <c r="BS323" s="24"/>
      <c r="BT323" s="24"/>
      <c r="BU323" s="24"/>
      <c r="BW323" s="22" t="s">
        <v>64</v>
      </c>
      <c r="CE323" s="60">
        <f t="shared" si="2582"/>
        <v>5.4</v>
      </c>
      <c r="CF323" s="61">
        <f t="shared" si="2583"/>
        <v>-5.3031993508032742E-3</v>
      </c>
      <c r="CG323" s="62">
        <f t="shared" si="2546"/>
        <v>35.023993112730871</v>
      </c>
      <c r="CH323" s="63">
        <f t="shared" si="2584"/>
        <v>-5.3031993508032742E-3</v>
      </c>
      <c r="CI323" s="11">
        <f t="shared" si="2585"/>
        <v>-6.5566554562889907</v>
      </c>
      <c r="CJ323" s="62">
        <f t="shared" si="2722"/>
        <v>-0.11443522563109403</v>
      </c>
      <c r="CK323" s="138">
        <f t="shared" si="2547"/>
        <v>-27.901698501475508</v>
      </c>
    </row>
    <row r="324" spans="2:91" ht="18.600000000000001" customHeight="1" thickBot="1">
      <c r="D324" s="249" t="s">
        <v>103</v>
      </c>
      <c r="E324" s="250"/>
      <c r="F324" s="251" t="s">
        <v>104</v>
      </c>
      <c r="G324" s="252"/>
      <c r="H324" s="229"/>
      <c r="I324" s="253" t="s">
        <v>11</v>
      </c>
      <c r="J324" s="254"/>
      <c r="K324" s="255" t="s">
        <v>12</v>
      </c>
      <c r="L324" s="256"/>
      <c r="M324" s="24"/>
      <c r="N324" s="253" t="s">
        <v>105</v>
      </c>
      <c r="O324" s="254"/>
      <c r="P324" s="255" t="s">
        <v>106</v>
      </c>
      <c r="Q324" s="256"/>
      <c r="R324" s="24"/>
      <c r="S324" s="249" t="s">
        <v>107</v>
      </c>
      <c r="T324" s="250"/>
      <c r="U324" s="251" t="s">
        <v>108</v>
      </c>
      <c r="V324" s="252"/>
      <c r="W324" s="8"/>
      <c r="X324" s="253" t="s">
        <v>109</v>
      </c>
      <c r="Y324" s="254"/>
      <c r="Z324" s="255" t="s">
        <v>110</v>
      </c>
      <c r="AA324" s="256"/>
      <c r="AB324" s="8"/>
      <c r="AC324" s="253" t="s">
        <v>111</v>
      </c>
      <c r="AD324" s="254"/>
      <c r="AE324" s="255" t="s">
        <v>14</v>
      </c>
      <c r="AF324" s="256"/>
      <c r="AG324" s="8"/>
      <c r="AH324" s="253" t="s">
        <v>112</v>
      </c>
      <c r="AI324" s="254"/>
      <c r="AJ324" s="255" t="s">
        <v>113</v>
      </c>
      <c r="AK324" s="256"/>
      <c r="AL324" s="8"/>
      <c r="AM324" s="249" t="s">
        <v>114</v>
      </c>
      <c r="AN324" s="250"/>
      <c r="AO324" s="251" t="s">
        <v>115</v>
      </c>
      <c r="AP324" s="252"/>
      <c r="AQ324" s="24"/>
      <c r="AR324" s="253" t="s">
        <v>116</v>
      </c>
      <c r="AS324" s="254"/>
      <c r="AT324" s="255" t="s">
        <v>13</v>
      </c>
      <c r="AU324" s="256"/>
      <c r="AV324" s="4"/>
      <c r="AW324" s="253" t="s">
        <v>117</v>
      </c>
      <c r="AX324" s="254"/>
      <c r="AY324" s="255" t="s">
        <v>118</v>
      </c>
      <c r="AZ324" s="256"/>
      <c r="BA324" s="8"/>
      <c r="BB324" s="253" t="s">
        <v>119</v>
      </c>
      <c r="BC324" s="254"/>
      <c r="BD324" s="255" t="s">
        <v>120</v>
      </c>
      <c r="BE324" s="256"/>
      <c r="BF324" s="4"/>
      <c r="BG324" s="249" t="s">
        <v>121</v>
      </c>
      <c r="BH324" s="250"/>
      <c r="BI324" s="251" t="s">
        <v>122</v>
      </c>
      <c r="BJ324" s="252"/>
      <c r="BK324" s="4"/>
      <c r="BL324" s="253" t="s">
        <v>123</v>
      </c>
      <c r="BM324" s="254"/>
      <c r="BN324" s="255" t="s">
        <v>124</v>
      </c>
      <c r="BO324" s="256"/>
      <c r="BP324" s="4"/>
      <c r="BQ324" s="253" t="s">
        <v>125</v>
      </c>
      <c r="BR324" s="254"/>
      <c r="BS324" s="255" t="s">
        <v>126</v>
      </c>
      <c r="BT324" s="256"/>
      <c r="BU324" s="8"/>
      <c r="BV324" s="253" t="s">
        <v>127</v>
      </c>
      <c r="BW324" s="254"/>
      <c r="BX324" s="255" t="s">
        <v>128</v>
      </c>
      <c r="BY324" s="256"/>
      <c r="CA324" s="27" t="s">
        <v>15</v>
      </c>
      <c r="CC324" s="133" t="s">
        <v>70</v>
      </c>
      <c r="CE324" s="60">
        <f t="shared" si="2582"/>
        <v>5.42</v>
      </c>
      <c r="CF324" s="61">
        <f t="shared" si="2583"/>
        <v>-5.2795331274440105E-3</v>
      </c>
      <c r="CG324" s="62">
        <f t="shared" si="2546"/>
        <v>34.892860003605094</v>
      </c>
      <c r="CH324" s="63">
        <f t="shared" si="2584"/>
        <v>-5.2795331274440105E-3</v>
      </c>
      <c r="CI324" s="11">
        <f t="shared" si="2585"/>
        <v>-6.507355344991189</v>
      </c>
      <c r="CJ324" s="62">
        <f t="shared" si="2722"/>
        <v>-0.11357477636734774</v>
      </c>
      <c r="CK324" s="138">
        <f t="shared" si="2547"/>
        <v>-27.928115757268607</v>
      </c>
    </row>
    <row r="325" spans="2:91" ht="18.600000000000001" customHeight="1" thickTop="1" thickBot="1">
      <c r="B325" s="127">
        <v>0.72</v>
      </c>
      <c r="D325" s="29">
        <v>1</v>
      </c>
      <c r="E325" s="30">
        <v>0</v>
      </c>
      <c r="F325" s="31">
        <v>0</v>
      </c>
      <c r="G325" s="32">
        <f t="shared" ref="G325:G388" si="2893">-1/($E$8*$B325)</f>
        <v>-0.91552777777777783</v>
      </c>
      <c r="I325" s="29">
        <v>1</v>
      </c>
      <c r="J325" s="33">
        <v>0</v>
      </c>
      <c r="K325" s="31">
        <v>0</v>
      </c>
      <c r="L325" s="32">
        <v>0</v>
      </c>
      <c r="N325" s="29">
        <f t="shared" ref="N325" si="2894">D325*I325+F325*I328-E325*J325-G325*J328</f>
        <v>-1.2249868195719866</v>
      </c>
      <c r="O325" s="33">
        <f t="shared" ref="O325" si="2895">(D325*J325+E325*I325+F325*J328+G325*I328)</f>
        <v>0</v>
      </c>
      <c r="P325" s="31">
        <f t="shared" ref="P325" si="2896">D325*K325+F325*K328-E325*L325-G325*L328</f>
        <v>0</v>
      </c>
      <c r="Q325" s="32">
        <f t="shared" ref="Q325" si="2897">(D325*L325+E325*K325+F325*L328+G325*K328)</f>
        <v>-0.91552777777777783</v>
      </c>
      <c r="S325" s="29">
        <v>1</v>
      </c>
      <c r="T325" s="30">
        <v>0</v>
      </c>
      <c r="U325" s="31">
        <v>0</v>
      </c>
      <c r="V325" s="32">
        <f t="shared" ref="V325:V388" si="2898">-1/($T$8*$B325)</f>
        <v>-1.7785694444444444</v>
      </c>
      <c r="X325" s="29">
        <f t="shared" ref="X325" si="2899">N325*S325+P325*S328-O325*T325-Q325*T328</f>
        <v>-1.2249868195719866</v>
      </c>
      <c r="Y325" s="33">
        <f t="shared" ref="Y325" si="2900">(N325*T325+O325*S325+P325*T328+Q325*S328)</f>
        <v>0</v>
      </c>
      <c r="Z325" s="31">
        <f t="shared" ref="Z325" si="2901">N325*U325+P325*U328-O325*V325-Q325*V328</f>
        <v>0</v>
      </c>
      <c r="AA325" s="32">
        <f t="shared" ref="AA325" si="2902">(N325*V325+O325*U325+P325*V328+Q325*U328)</f>
        <v>1.2631963493601375</v>
      </c>
      <c r="AB325" s="8"/>
      <c r="AC325" s="29">
        <v>1</v>
      </c>
      <c r="AD325" s="33">
        <v>0</v>
      </c>
      <c r="AE325" s="31">
        <v>0</v>
      </c>
      <c r="AF325" s="32">
        <v>0</v>
      </c>
      <c r="AH325" s="29">
        <f t="shared" ref="AH325" si="2903">X325*AC325+Z325*AC328-Y325*AD325-AA325*AD328</f>
        <v>-18.611935862482753</v>
      </c>
      <c r="AI325" s="33">
        <f t="shared" ref="AI325" si="2904">(X325*AD325+Y325*AC325+Z325*AD328+AA325*AC328)</f>
        <v>0</v>
      </c>
      <c r="AJ325" s="31">
        <f t="shared" ref="AJ325" si="2905">X325*AE325+Z325*AE328-Y325*AF325-AA325*AF328</f>
        <v>0</v>
      </c>
      <c r="AK325" s="32">
        <f t="shared" ref="AK325" si="2906">(X325*AF325+Y325*AE325+Z325*AF328+AA325*AE328)</f>
        <v>1.2631963493601375</v>
      </c>
      <c r="AL325" s="8"/>
      <c r="AM325" s="29">
        <v>1</v>
      </c>
      <c r="AN325" s="30">
        <v>0</v>
      </c>
      <c r="AO325" s="31">
        <v>0</v>
      </c>
      <c r="AP325" s="32">
        <f t="shared" ref="AP325:AP388" si="2907">-1/($AN$8*$B325)</f>
        <v>-1.6083749999999999</v>
      </c>
      <c r="AR325" s="29">
        <f t="shared" ref="AR325" si="2908">AH325*AM325+AJ325*AM328-AI325*AN325-AK325*AN328</f>
        <v>-18.611935862482753</v>
      </c>
      <c r="AS325" s="33">
        <f t="shared" ref="AS325" si="2909">(AH325*AN325+AI325*AM325+AJ325*AN328+AK325*AM328)</f>
        <v>0</v>
      </c>
      <c r="AT325" s="31">
        <f t="shared" ref="AT325" si="2910">AH325*AO325+AJ325*AO328-AI325*AP325-AK325*AP328</f>
        <v>0</v>
      </c>
      <c r="AU325" s="32">
        <f t="shared" ref="AU325" si="2911">(AH325*AP325+AI325*AO325+AJ325*AP328+AK325*AO328)</f>
        <v>31.198168692180833</v>
      </c>
      <c r="AV325" s="8"/>
      <c r="AW325" s="29">
        <v>1</v>
      </c>
      <c r="AX325" s="33">
        <v>0</v>
      </c>
      <c r="AY325" s="31">
        <v>0</v>
      </c>
      <c r="AZ325" s="32">
        <v>0</v>
      </c>
      <c r="BB325" s="29">
        <f t="shared" ref="BB325" si="2912">AR325*AW325+AT325*AW328-AS325*AX325-AU325*AX328</f>
        <v>173.91886797630082</v>
      </c>
      <c r="BC325" s="33">
        <f t="shared" ref="BC325" si="2913">(AR325*AX325+AS325*AW325+AT325*AX328+AU325*AW328)</f>
        <v>0</v>
      </c>
      <c r="BD325" s="31">
        <f t="shared" ref="BD325" si="2914">AR325*AY325+AT325*AY328-AS325*AZ325-AU325*AZ328</f>
        <v>0</v>
      </c>
      <c r="BE325" s="32">
        <f t="shared" ref="BE325" si="2915">(AR325*AZ325+AS325*AY325+AT325*AZ328+AU325*AY328)</f>
        <v>31.198168692180833</v>
      </c>
      <c r="BF325" s="8"/>
      <c r="BG325" s="29">
        <v>1</v>
      </c>
      <c r="BH325" s="30">
        <v>0</v>
      </c>
      <c r="BI325" s="31">
        <v>0</v>
      </c>
      <c r="BJ325" s="32">
        <f t="shared" ref="BJ325:BJ388" si="2916">-1/($BH$8*$B325)</f>
        <v>-0.56554166666666661</v>
      </c>
      <c r="BL325" s="29">
        <f t="shared" ref="BL325" si="2917">BB325*BG325+BD325*BG328-BC325*BH325-BE325*BH328</f>
        <v>173.91886797630082</v>
      </c>
      <c r="BM325" s="33">
        <f t="shared" ref="BM325" si="2918">(BB325*BH325+BC325*BG325+BD325*BH328+BE325*BG328)</f>
        <v>0</v>
      </c>
      <c r="BN325" s="31">
        <f t="shared" ref="BN325" si="2919">BB325*BI325+BD325*BI328-BC325*BJ325-BE325*BJ328</f>
        <v>0</v>
      </c>
      <c r="BO325" s="32">
        <f t="shared" ref="BO325" si="2920">(BB325*BJ325+BC325*BI325+BD325*BJ328+BE325*BI328)</f>
        <v>-67.160197767916287</v>
      </c>
      <c r="BP325" s="8"/>
      <c r="BQ325" s="34">
        <v>1</v>
      </c>
      <c r="BR325" s="35">
        <v>0</v>
      </c>
      <c r="BS325" s="11">
        <v>0</v>
      </c>
      <c r="BT325" s="36">
        <v>0</v>
      </c>
      <c r="BV325" s="29">
        <f t="shared" ref="BV325" si="2921">BL325*BQ325+BN325*BQ328-BM325*BR325-BO325*BR328</f>
        <v>173.91886797630082</v>
      </c>
      <c r="BW325" s="33">
        <f t="shared" ref="BW325" si="2922">(BL325*BR325+BM325*BQ325+BN325*BR328+BO325*BQ328)</f>
        <v>-67.160197767916287</v>
      </c>
      <c r="BX325" s="31">
        <f t="shared" ref="BX325" si="2923">BL325*BS325+BN325*BS328-BM325*BT325-BO325*BT328</f>
        <v>0</v>
      </c>
      <c r="BY325" s="32">
        <f t="shared" ref="BY325" si="2924">(BL325*BT325+BM325*BS325+BN325*BT328+BO325*BS328)</f>
        <v>-67.160197767916287</v>
      </c>
      <c r="CA325" s="37">
        <f t="shared" ref="CA325" si="2925">20*LOG(((1+$BR$8)/$BR$8)/((BV325+BV328)^2+(BW325+BW328)^2)^0.5)</f>
        <v>-48.258175758801258</v>
      </c>
      <c r="CC325" s="134">
        <f t="shared" ref="CC325" si="2926">((BV325^2+BW325^2)^0.5)/((BV328^2+BW328^2)^0.5)</f>
        <v>0.38616735845598371</v>
      </c>
      <c r="CE325" s="60">
        <f t="shared" si="2582"/>
        <v>5.44</v>
      </c>
      <c r="CF325" s="61">
        <f t="shared" si="2583"/>
        <v>-5.2559322297617969E-3</v>
      </c>
      <c r="CG325" s="62">
        <f t="shared" si="2546"/>
        <v>34.762712896705267</v>
      </c>
      <c r="CH325" s="63">
        <f t="shared" si="2584"/>
        <v>-5.2559322297617969E-3</v>
      </c>
      <c r="CI325" s="11">
        <f t="shared" si="2585"/>
        <v>-6.4586137487084683</v>
      </c>
      <c r="CJ325" s="62">
        <f t="shared" si="2722"/>
        <v>-0.11272407502953642</v>
      </c>
      <c r="CK325" s="138">
        <f t="shared" si="2547"/>
        <v>-27.954513131385632</v>
      </c>
      <c r="CM325" s="127">
        <v>0.71</v>
      </c>
    </row>
    <row r="326" spans="2:91" ht="18.600000000000001" customHeight="1" thickBot="1">
      <c r="D326" s="39"/>
      <c r="G326" s="40"/>
      <c r="I326" s="39"/>
      <c r="L326" s="40"/>
      <c r="N326" s="39"/>
      <c r="Q326" s="40"/>
      <c r="S326" s="39"/>
      <c r="V326" s="40"/>
      <c r="X326" s="39"/>
      <c r="AA326" s="40"/>
      <c r="AC326" s="39"/>
      <c r="AF326" s="40"/>
      <c r="AH326" s="39"/>
      <c r="AK326" s="40"/>
      <c r="AM326" s="39"/>
      <c r="AP326" s="40"/>
      <c r="AR326" s="39"/>
      <c r="AU326" s="40"/>
      <c r="AW326" s="39"/>
      <c r="AZ326" s="40"/>
      <c r="BB326" s="39"/>
      <c r="BE326" s="40"/>
      <c r="BG326" s="39"/>
      <c r="BJ326" s="40"/>
      <c r="BL326" s="39"/>
      <c r="BO326" s="40"/>
      <c r="BQ326" s="34"/>
      <c r="BR326" s="11"/>
      <c r="BS326" s="11"/>
      <c r="BT326" s="41"/>
      <c r="BV326" s="39"/>
      <c r="BY326" s="40"/>
      <c r="CC326" s="135"/>
      <c r="CE326" s="60">
        <f t="shared" si="2582"/>
        <v>5.46</v>
      </c>
      <c r="CF326" s="61">
        <f t="shared" si="2583"/>
        <v>-5.2323986407598073E-3</v>
      </c>
      <c r="CG326" s="62">
        <f t="shared" si="2546"/>
        <v>34.6335406217311</v>
      </c>
      <c r="CH326" s="63">
        <f t="shared" si="2584"/>
        <v>-5.2323986407598073E-3</v>
      </c>
      <c r="CI326" s="11">
        <f t="shared" si="2585"/>
        <v>-6.4104221918262221</v>
      </c>
      <c r="CJ326" s="62">
        <f t="shared" si="2722"/>
        <v>-0.11188297369027911</v>
      </c>
      <c r="CK326" s="138">
        <f t="shared" si="2547"/>
        <v>-27.980889484900132</v>
      </c>
    </row>
    <row r="327" spans="2:91" ht="18.600000000000001" customHeight="1" thickBot="1">
      <c r="D327" s="258" t="s">
        <v>129</v>
      </c>
      <c r="E327" s="259"/>
      <c r="F327" s="260" t="s">
        <v>130</v>
      </c>
      <c r="G327" s="261"/>
      <c r="H327" s="229"/>
      <c r="I327" s="258" t="s">
        <v>131</v>
      </c>
      <c r="J327" s="259"/>
      <c r="K327" s="260" t="s">
        <v>132</v>
      </c>
      <c r="L327" s="261"/>
      <c r="N327" s="253" t="s">
        <v>133</v>
      </c>
      <c r="O327" s="254"/>
      <c r="P327" s="255" t="s">
        <v>134</v>
      </c>
      <c r="Q327" s="256"/>
      <c r="S327" s="258" t="s">
        <v>135</v>
      </c>
      <c r="T327" s="259"/>
      <c r="U327" s="260" t="s">
        <v>136</v>
      </c>
      <c r="V327" s="261"/>
      <c r="W327" s="8"/>
      <c r="X327" s="253" t="s">
        <v>137</v>
      </c>
      <c r="Y327" s="254"/>
      <c r="Z327" s="255" t="s">
        <v>138</v>
      </c>
      <c r="AA327" s="256"/>
      <c r="AB327" s="8"/>
      <c r="AC327" s="258" t="s">
        <v>139</v>
      </c>
      <c r="AD327" s="259"/>
      <c r="AE327" s="260" t="s">
        <v>140</v>
      </c>
      <c r="AF327" s="261"/>
      <c r="AG327" s="8"/>
      <c r="AH327" s="253" t="s">
        <v>141</v>
      </c>
      <c r="AI327" s="254"/>
      <c r="AJ327" s="255" t="s">
        <v>142</v>
      </c>
      <c r="AK327" s="256"/>
      <c r="AL327" s="8"/>
      <c r="AM327" s="258" t="s">
        <v>143</v>
      </c>
      <c r="AN327" s="259"/>
      <c r="AO327" s="260" t="s">
        <v>144</v>
      </c>
      <c r="AP327" s="261"/>
      <c r="AR327" s="253" t="s">
        <v>145</v>
      </c>
      <c r="AS327" s="254"/>
      <c r="AT327" s="255" t="s">
        <v>146</v>
      </c>
      <c r="AU327" s="256"/>
      <c r="AV327" s="4"/>
      <c r="AW327" s="258" t="s">
        <v>147</v>
      </c>
      <c r="AX327" s="259"/>
      <c r="AY327" s="260" t="s">
        <v>148</v>
      </c>
      <c r="AZ327" s="261"/>
      <c r="BA327" s="8"/>
      <c r="BB327" s="253" t="s">
        <v>149</v>
      </c>
      <c r="BC327" s="254"/>
      <c r="BD327" s="255" t="s">
        <v>150</v>
      </c>
      <c r="BE327" s="256"/>
      <c r="BF327" s="4"/>
      <c r="BG327" s="258" t="s">
        <v>151</v>
      </c>
      <c r="BH327" s="259"/>
      <c r="BI327" s="260" t="s">
        <v>152</v>
      </c>
      <c r="BJ327" s="261"/>
      <c r="BK327" s="4"/>
      <c r="BL327" s="253" t="s">
        <v>153</v>
      </c>
      <c r="BM327" s="254"/>
      <c r="BN327" s="255" t="s">
        <v>154</v>
      </c>
      <c r="BO327" s="256"/>
      <c r="BP327" s="4"/>
      <c r="BQ327" s="258" t="s">
        <v>155</v>
      </c>
      <c r="BR327" s="259"/>
      <c r="BS327" s="260" t="s">
        <v>156</v>
      </c>
      <c r="BT327" s="261"/>
      <c r="BU327" s="8"/>
      <c r="BV327" s="253" t="s">
        <v>157</v>
      </c>
      <c r="BW327" s="254"/>
      <c r="BX327" s="255" t="s">
        <v>158</v>
      </c>
      <c r="BY327" s="256"/>
      <c r="CA327" s="46" t="s">
        <v>16</v>
      </c>
      <c r="CC327" s="136" t="s">
        <v>71</v>
      </c>
      <c r="CE327" s="60">
        <f t="shared" si="2582"/>
        <v>5.48</v>
      </c>
      <c r="CF327" s="61">
        <f t="shared" si="2583"/>
        <v>-5.2089342579875195E-3</v>
      </c>
      <c r="CG327" s="62">
        <f t="shared" si="2546"/>
        <v>34.505332177894573</v>
      </c>
      <c r="CH327" s="63">
        <f t="shared" si="2584"/>
        <v>-5.2089342579875195E-3</v>
      </c>
      <c r="CI327" s="11">
        <f t="shared" si="2585"/>
        <v>-6.3627723602473845</v>
      </c>
      <c r="CJ327" s="62">
        <f t="shared" si="2722"/>
        <v>-0.11105132724120763</v>
      </c>
      <c r="CK327" s="138">
        <f t="shared" si="2547"/>
        <v>-28.007243717024224</v>
      </c>
    </row>
    <row r="328" spans="2:91" ht="18.600000000000001" customHeight="1" thickTop="1" thickBot="1">
      <c r="D328" s="29">
        <v>0</v>
      </c>
      <c r="E328" s="33">
        <v>0</v>
      </c>
      <c r="F328" s="31">
        <v>1</v>
      </c>
      <c r="G328" s="32">
        <v>0</v>
      </c>
      <c r="I328" s="29">
        <v>0</v>
      </c>
      <c r="J328" s="33">
        <f t="shared" ref="J328" si="2927">IF(0=(1-$J$8*$K$8*$B325^2),10^14,$B325*$J$8/(1-$J$8*$K$8*$B325^2))</f>
        <v>-2.4302777846594714</v>
      </c>
      <c r="K328" s="31">
        <v>1</v>
      </c>
      <c r="L328" s="32">
        <v>0</v>
      </c>
      <c r="N328" s="29">
        <f t="shared" ref="N328" si="2928">D328*I325+F328*I328-E328*J325-G328*J328</f>
        <v>0</v>
      </c>
      <c r="O328" s="33">
        <f t="shared" ref="O328" si="2929">(D328*J325+E328*I325+F328*J328+G328*I328)</f>
        <v>-2.4302777846594714</v>
      </c>
      <c r="P328" s="31">
        <f t="shared" ref="P328" si="2930">D328*K325+F328*K328-E328*L325-G328*L328</f>
        <v>1</v>
      </c>
      <c r="Q328" s="32">
        <f t="shared" ref="Q328" si="2931">(D328*L325+E328*K325+F328*L328+G328*K328)</f>
        <v>0</v>
      </c>
      <c r="S328" s="29">
        <v>0</v>
      </c>
      <c r="T328" s="33">
        <v>0</v>
      </c>
      <c r="U328" s="31">
        <v>1</v>
      </c>
      <c r="V328" s="32">
        <v>0</v>
      </c>
      <c r="X328" s="29">
        <f t="shared" ref="X328" si="2932">N328*S325+P328*S328-O328*T325-Q328*T328</f>
        <v>0</v>
      </c>
      <c r="Y328" s="33">
        <f t="shared" ref="Y328" si="2933">(N328*T325+O328*S325+P328*T328+Q328*S328)</f>
        <v>-2.4302777846594714</v>
      </c>
      <c r="Z328" s="31">
        <f t="shared" ref="Z328" si="2934">N328*U325+P328*U328-O328*V325-Q328*V328</f>
        <v>-3.3224178093074714</v>
      </c>
      <c r="AA328" s="32">
        <f t="shared" ref="AA328" si="2935">(N328*V325+O328*U325+P328*V328+Q328*U328)</f>
        <v>0</v>
      </c>
      <c r="AB328" s="8"/>
      <c r="AC328" s="29">
        <v>0</v>
      </c>
      <c r="AD328" s="33">
        <f t="shared" ref="AD328" si="2936">IF(0=(1-$AD$8*$AE$8*$B325^2),10^14,$B325*$AD$8/(1-$AD$8*$AE$8*$B325^2))</f>
        <v>13.764248963922348</v>
      </c>
      <c r="AE328" s="31">
        <v>1</v>
      </c>
      <c r="AF328" s="32">
        <v>0</v>
      </c>
      <c r="AH328" s="29">
        <f t="shared" ref="AH328" si="2937">X328*AC325+Z328*AC328-Y328*AD325-AA328*AD328</f>
        <v>0</v>
      </c>
      <c r="AI328" s="33">
        <f t="shared" ref="AI328" si="2938">(X328*AD325+Y328*AC325+Z328*AD328+AA328*AC328)</f>
        <v>-48.160863674136998</v>
      </c>
      <c r="AJ328" s="31">
        <f t="shared" ref="AJ328" si="2939">X328*AE325+Z328*AE328-Y328*AF325-AA328*AF328</f>
        <v>-3.3224178093074714</v>
      </c>
      <c r="AK328" s="32">
        <f t="shared" ref="AK328" si="2940">(X328*AF325+Y328*AE325+Z328*AF328+AA328*AE328)</f>
        <v>0</v>
      </c>
      <c r="AL328" s="8"/>
      <c r="AM328" s="29">
        <v>0</v>
      </c>
      <c r="AN328" s="33">
        <v>0</v>
      </c>
      <c r="AO328" s="31">
        <v>1</v>
      </c>
      <c r="AP328" s="32">
        <v>0</v>
      </c>
      <c r="AR328" s="29">
        <f t="shared" ref="AR328" si="2941">AH328*AM325+AJ328*AM328-AI328*AN325-AK328*AN328</f>
        <v>0</v>
      </c>
      <c r="AS328" s="33">
        <f t="shared" ref="AS328" si="2942">(AH328*AN325+AI328*AM325+AJ328*AN328+AK328*AM328)</f>
        <v>-48.160863674136998</v>
      </c>
      <c r="AT328" s="31">
        <f t="shared" ref="AT328" si="2943">AH328*AO325+AJ328*AO328-AI328*AP325-AK328*AP328</f>
        <v>-80.783146921197556</v>
      </c>
      <c r="AU328" s="32">
        <f t="shared" ref="AU328" si="2944">(AH328*AP325+AI328*AO325+AJ328*AP328+AK328*AO328)</f>
        <v>0</v>
      </c>
      <c r="AV328" s="8"/>
      <c r="AW328" s="29">
        <v>0</v>
      </c>
      <c r="AX328" s="33">
        <f t="shared" ref="AX328" si="2945">IF(0=(1-$AX$8*$AY$8*$B325^2),10^14,$B325*$AX$8/(1-$AX$8*$AY$8*$B325^2))</f>
        <v>-6.171221321943726</v>
      </c>
      <c r="AY328" s="31">
        <v>1</v>
      </c>
      <c r="AZ328" s="32">
        <v>0</v>
      </c>
      <c r="BB328" s="29">
        <f t="shared" ref="BB328" si="2946">AR328*AW325+AT328*AW328-AS328*AX325-AU328*AX328</f>
        <v>0</v>
      </c>
      <c r="BC328" s="33">
        <f t="shared" ref="BC328" si="2947">(AR328*AX325+AS328*AW325+AT328*AX328+AU328*AW328)</f>
        <v>450.36981505967003</v>
      </c>
      <c r="BD328" s="31">
        <f t="shared" ref="BD328" si="2948">AR328*AY325+AT328*AY328-AS328*AZ325-AU328*AZ328</f>
        <v>-80.783146921197556</v>
      </c>
      <c r="BE328" s="32">
        <f t="shared" ref="BE328" si="2949">(AR328*AZ325+AS328*AY325+AT328*AZ328+AU328*AY328)</f>
        <v>0</v>
      </c>
      <c r="BF328" s="8"/>
      <c r="BG328" s="29">
        <v>0</v>
      </c>
      <c r="BH328" s="33">
        <v>0</v>
      </c>
      <c r="BI328" s="31">
        <v>1</v>
      </c>
      <c r="BJ328" s="32">
        <v>0</v>
      </c>
      <c r="BL328" s="29">
        <f t="shared" ref="BL328" si="2950">BB328*BG325+BD328*BG328-BC328*BH325-BE328*BH328</f>
        <v>0</v>
      </c>
      <c r="BM328" s="33">
        <f t="shared" ref="BM328" si="2951">(BB328*BH325+BC328*BG325+BD328*BH328+BE328*BG328)</f>
        <v>450.36981505967003</v>
      </c>
      <c r="BN328" s="31">
        <f t="shared" ref="BN328" si="2952">BB328*BI325+BD328*BI328-BC328*BJ325-BE328*BJ328</f>
        <v>173.91974890400664</v>
      </c>
      <c r="BO328" s="32">
        <f t="shared" ref="BO328" si="2953">(BB328*BJ325+BC328*BI325+BD328*BJ328+BE328*BI328)</f>
        <v>0</v>
      </c>
      <c r="BP328" s="8"/>
      <c r="BQ328" s="19">
        <f t="shared" ref="BQ328:BQ391" si="2954">1/$BR$8</f>
        <v>1</v>
      </c>
      <c r="BR328" s="47">
        <v>0</v>
      </c>
      <c r="BS328" s="48">
        <v>1</v>
      </c>
      <c r="BT328" s="49">
        <v>0</v>
      </c>
      <c r="BV328" s="29">
        <f t="shared" ref="BV328" si="2955">BL328*BQ325+BN328*BQ328-BM328*BR325-BO328*BR328</f>
        <v>173.91974890400664</v>
      </c>
      <c r="BW328" s="33">
        <f t="shared" ref="BW328" si="2956">(BL328*BR325+BM328*BQ325+BN328*BR328+BO328*BQ328)</f>
        <v>450.36981505967003</v>
      </c>
      <c r="BX328" s="31">
        <f t="shared" ref="BX328" si="2957">BL328*BS325+BN328*BS328-BM328*BT325-BO328*BT328</f>
        <v>173.91974890400664</v>
      </c>
      <c r="BY328" s="32">
        <f t="shared" ref="BY328" si="2958">(BL328*BT325+BM328*BS325+BN328*BT328+BO328*BS328)</f>
        <v>0</v>
      </c>
      <c r="CA328" s="50">
        <f t="shared" ref="CA328" si="2959">(180/PI())*ATAN(-1*(BW325+BW328)/(BV325+BV328))</f>
        <v>-47.770035859015259</v>
      </c>
      <c r="CC328" s="137">
        <f t="shared" ref="CC328" si="2960">20*LOG(((1-(10^(CA325/20)^2)*(1-((1-CC325)/(1+CC325))^2))^0.5))</f>
        <v>-5.2140304063211193E-5</v>
      </c>
      <c r="CE328" s="60">
        <f t="shared" si="2582"/>
        <v>5.5</v>
      </c>
      <c r="CF328" s="61">
        <f t="shared" si="2583"/>
        <v>-5.1855408962437517E-3</v>
      </c>
      <c r="CG328" s="62">
        <f t="shared" si="2546"/>
        <v>34.378076730689628</v>
      </c>
      <c r="CH328" s="63">
        <f t="shared" si="2584"/>
        <v>-5.1855408962437517E-3</v>
      </c>
      <c r="CI328" s="11">
        <f t="shared" si="2585"/>
        <v>-6.3156560976819449</v>
      </c>
      <c r="CJ328" s="62">
        <f t="shared" si="2722"/>
        <v>-0.11022899332820656</v>
      </c>
      <c r="CK328" s="138">
        <f t="shared" si="2547"/>
        <v>-28.03357476395453</v>
      </c>
    </row>
    <row r="329" spans="2:91" ht="18.600000000000001" customHeight="1">
      <c r="CC329" s="42"/>
      <c r="CE329" s="60">
        <f t="shared" si="2582"/>
        <v>5.52</v>
      </c>
      <c r="CF329" s="61">
        <f t="shared" si="2583"/>
        <v>-5.1622202902130649E-3</v>
      </c>
      <c r="CG329" s="62">
        <f t="shared" si="2546"/>
        <v>34.251763608735992</v>
      </c>
      <c r="CH329" s="63">
        <f t="shared" si="2584"/>
        <v>-5.1622202902130649E-3</v>
      </c>
      <c r="CI329" s="11">
        <f t="shared" si="2585"/>
        <v>-6.2690654020363441</v>
      </c>
      <c r="CJ329" s="62">
        <f t="shared" si="2722"/>
        <v>-0.10941583228839623</v>
      </c>
      <c r="CK329" s="138">
        <f t="shared" si="2547"/>
        <v>-28.059881597747285</v>
      </c>
    </row>
    <row r="330" spans="2:91" ht="18.600000000000001" customHeight="1" thickBot="1">
      <c r="E330" s="22" t="s">
        <v>4</v>
      </c>
      <c r="J330" s="22" t="s">
        <v>5</v>
      </c>
      <c r="O330" s="22" t="s">
        <v>6</v>
      </c>
      <c r="T330" s="22" t="s">
        <v>7</v>
      </c>
      <c r="Y330" s="22" t="s">
        <v>8</v>
      </c>
      <c r="AD330" s="22" t="s">
        <v>65</v>
      </c>
      <c r="AI330" s="22" t="s">
        <v>9</v>
      </c>
      <c r="AN330" s="22" t="s">
        <v>66</v>
      </c>
      <c r="AS330" s="22" t="s">
        <v>51</v>
      </c>
      <c r="AX330" s="22" t="s">
        <v>67</v>
      </c>
      <c r="BC330" s="22" t="s">
        <v>52</v>
      </c>
      <c r="BH330" s="22" t="s">
        <v>68</v>
      </c>
      <c r="BM330" s="22" t="s">
        <v>63</v>
      </c>
      <c r="BQ330" s="23" t="s">
        <v>69</v>
      </c>
      <c r="BR330" s="23"/>
      <c r="BS330" s="24"/>
      <c r="BT330" s="24"/>
      <c r="BU330" s="24"/>
      <c r="BW330" s="22" t="s">
        <v>64</v>
      </c>
      <c r="CE330" s="60">
        <f t="shared" si="2582"/>
        <v>5.54</v>
      </c>
      <c r="CF330" s="61">
        <f t="shared" si="2583"/>
        <v>-5.1389740970384469E-3</v>
      </c>
      <c r="CG330" s="62">
        <f t="shared" si="2546"/>
        <v>34.126382300695262</v>
      </c>
      <c r="CH330" s="63">
        <f t="shared" si="2584"/>
        <v>-5.1389740970384469E-3</v>
      </c>
      <c r="CI330" s="11">
        <f t="shared" si="2585"/>
        <v>-6.2229924219026502</v>
      </c>
      <c r="CJ330" s="62">
        <f t="shared" si="2722"/>
        <v>-0.10861170708885734</v>
      </c>
      <c r="CK330" s="138">
        <f t="shared" si="2547"/>
        <v>-28.086163225216932</v>
      </c>
    </row>
    <row r="331" spans="2:91" ht="18.600000000000001" customHeight="1" thickBot="1">
      <c r="D331" s="249" t="s">
        <v>103</v>
      </c>
      <c r="E331" s="250"/>
      <c r="F331" s="251" t="s">
        <v>104</v>
      </c>
      <c r="G331" s="252"/>
      <c r="H331" s="229"/>
      <c r="I331" s="253" t="s">
        <v>11</v>
      </c>
      <c r="J331" s="254"/>
      <c r="K331" s="255" t="s">
        <v>12</v>
      </c>
      <c r="L331" s="256"/>
      <c r="M331" s="24"/>
      <c r="N331" s="253" t="s">
        <v>105</v>
      </c>
      <c r="O331" s="254"/>
      <c r="P331" s="255" t="s">
        <v>106</v>
      </c>
      <c r="Q331" s="256"/>
      <c r="R331" s="24"/>
      <c r="S331" s="249" t="s">
        <v>107</v>
      </c>
      <c r="T331" s="250"/>
      <c r="U331" s="251" t="s">
        <v>108</v>
      </c>
      <c r="V331" s="252"/>
      <c r="W331" s="8"/>
      <c r="X331" s="253" t="s">
        <v>109</v>
      </c>
      <c r="Y331" s="254"/>
      <c r="Z331" s="255" t="s">
        <v>110</v>
      </c>
      <c r="AA331" s="256"/>
      <c r="AB331" s="8"/>
      <c r="AC331" s="253" t="s">
        <v>111</v>
      </c>
      <c r="AD331" s="254"/>
      <c r="AE331" s="255" t="s">
        <v>14</v>
      </c>
      <c r="AF331" s="256"/>
      <c r="AG331" s="8"/>
      <c r="AH331" s="253" t="s">
        <v>112</v>
      </c>
      <c r="AI331" s="254"/>
      <c r="AJ331" s="255" t="s">
        <v>113</v>
      </c>
      <c r="AK331" s="256"/>
      <c r="AL331" s="8"/>
      <c r="AM331" s="249" t="s">
        <v>114</v>
      </c>
      <c r="AN331" s="250"/>
      <c r="AO331" s="251" t="s">
        <v>115</v>
      </c>
      <c r="AP331" s="252"/>
      <c r="AQ331" s="24"/>
      <c r="AR331" s="253" t="s">
        <v>116</v>
      </c>
      <c r="AS331" s="254"/>
      <c r="AT331" s="255" t="s">
        <v>13</v>
      </c>
      <c r="AU331" s="256"/>
      <c r="AV331" s="4"/>
      <c r="AW331" s="253" t="s">
        <v>117</v>
      </c>
      <c r="AX331" s="254"/>
      <c r="AY331" s="255" t="s">
        <v>118</v>
      </c>
      <c r="AZ331" s="256"/>
      <c r="BA331" s="8"/>
      <c r="BB331" s="253" t="s">
        <v>119</v>
      </c>
      <c r="BC331" s="254"/>
      <c r="BD331" s="255" t="s">
        <v>120</v>
      </c>
      <c r="BE331" s="256"/>
      <c r="BF331" s="4"/>
      <c r="BG331" s="249" t="s">
        <v>121</v>
      </c>
      <c r="BH331" s="250"/>
      <c r="BI331" s="251" t="s">
        <v>122</v>
      </c>
      <c r="BJ331" s="252"/>
      <c r="BK331" s="4"/>
      <c r="BL331" s="253" t="s">
        <v>123</v>
      </c>
      <c r="BM331" s="254"/>
      <c r="BN331" s="255" t="s">
        <v>124</v>
      </c>
      <c r="BO331" s="256"/>
      <c r="BP331" s="4"/>
      <c r="BQ331" s="253" t="s">
        <v>125</v>
      </c>
      <c r="BR331" s="254"/>
      <c r="BS331" s="255" t="s">
        <v>126</v>
      </c>
      <c r="BT331" s="256"/>
      <c r="BU331" s="8"/>
      <c r="BV331" s="253" t="s">
        <v>127</v>
      </c>
      <c r="BW331" s="254"/>
      <c r="BX331" s="255" t="s">
        <v>128</v>
      </c>
      <c r="BY331" s="256"/>
      <c r="CA331" s="27" t="s">
        <v>15</v>
      </c>
      <c r="CC331" s="133" t="s">
        <v>70</v>
      </c>
      <c r="CE331" s="60">
        <f t="shared" si="2582"/>
        <v>5.56</v>
      </c>
      <c r="CF331" s="61">
        <f t="shared" si="2583"/>
        <v>-5.1158038987810413E-3</v>
      </c>
      <c r="CG331" s="62">
        <f t="shared" si="2546"/>
        <v>34.001922452257212</v>
      </c>
      <c r="CH331" s="63">
        <f t="shared" si="2584"/>
        <v>-5.1158038987810413E-3</v>
      </c>
      <c r="CI331" s="11">
        <f t="shared" si="2585"/>
        <v>-6.1774294531348763</v>
      </c>
      <c r="CJ331" s="62">
        <f t="shared" si="2722"/>
        <v>-0.10781648326687635</v>
      </c>
      <c r="CK331" s="138">
        <f t="shared" si="2547"/>
        <v>-28.112418686897939</v>
      </c>
    </row>
    <row r="332" spans="2:91" ht="18.600000000000001" customHeight="1" thickTop="1" thickBot="1">
      <c r="B332" s="127">
        <v>0.73</v>
      </c>
      <c r="D332" s="29">
        <v>1</v>
      </c>
      <c r="E332" s="30">
        <v>0</v>
      </c>
      <c r="F332" s="31">
        <v>0</v>
      </c>
      <c r="G332" s="32">
        <f t="shared" ref="G332:G395" si="2961">-1/($E$8*$B332)</f>
        <v>-0.90298630136986302</v>
      </c>
      <c r="I332" s="29">
        <v>1</v>
      </c>
      <c r="J332" s="33">
        <v>0</v>
      </c>
      <c r="K332" s="31">
        <v>0</v>
      </c>
      <c r="L332" s="32">
        <v>0</v>
      </c>
      <c r="N332" s="29">
        <f t="shared" ref="N332" si="2962">D332*I332+F332*I335-E332*J332-G332*J335</f>
        <v>-1.1398714333398705</v>
      </c>
      <c r="O332" s="33">
        <f t="shared" ref="O332" si="2963">(D332*J332+E332*I332+F332*J335+G332*I335)</f>
        <v>0</v>
      </c>
      <c r="P332" s="31">
        <f t="shared" ref="P332" si="2964">D332*K332+F332*K335-E332*L332-G332*L335</f>
        <v>0</v>
      </c>
      <c r="Q332" s="32">
        <f t="shared" ref="Q332" si="2965">(D332*L332+E332*K332+F332*L335+G332*K335)</f>
        <v>-0.90298630136986302</v>
      </c>
      <c r="S332" s="29">
        <v>1</v>
      </c>
      <c r="T332" s="30">
        <v>0</v>
      </c>
      <c r="U332" s="31">
        <v>0</v>
      </c>
      <c r="V332" s="32">
        <f t="shared" ref="V332:V395" si="2966">-1/($T$8*$B332)</f>
        <v>-1.7542054794520547</v>
      </c>
      <c r="X332" s="29">
        <f t="shared" ref="X332" si="2967">N332*S332+P332*S335-O332*T332-Q332*T335</f>
        <v>-1.1398714333398705</v>
      </c>
      <c r="Y332" s="33">
        <f t="shared" ref="Y332" si="2968">(N332*T332+O332*S332+P332*T335+Q332*S335)</f>
        <v>0</v>
      </c>
      <c r="Z332" s="31">
        <f t="shared" ref="Z332" si="2969">N332*U332+P332*U335-O332*V332-Q332*V335</f>
        <v>0</v>
      </c>
      <c r="AA332" s="32">
        <f t="shared" ref="AA332" si="2970">(N332*V332+O332*U332+P332*V335+Q332*U335)</f>
        <v>1.0965824128658053</v>
      </c>
      <c r="AB332" s="8"/>
      <c r="AC332" s="29">
        <v>1</v>
      </c>
      <c r="AD332" s="33">
        <v>0</v>
      </c>
      <c r="AE332" s="31">
        <v>0</v>
      </c>
      <c r="AF332" s="32">
        <v>0</v>
      </c>
      <c r="AH332" s="29">
        <f t="shared" ref="AH332" si="2971">X332*AC332+Z332*AC335-Y332*AD332-AA332*AD335</f>
        <v>-22.727201724073186</v>
      </c>
      <c r="AI332" s="33">
        <f t="shared" ref="AI332" si="2972">(X332*AD332+Y332*AC332+Z332*AD335+AA332*AC335)</f>
        <v>0</v>
      </c>
      <c r="AJ332" s="31">
        <f t="shared" ref="AJ332" si="2973">X332*AE332+Z332*AE335-Y332*AF332-AA332*AF335</f>
        <v>0</v>
      </c>
      <c r="AK332" s="32">
        <f t="shared" ref="AK332" si="2974">(X332*AF332+Y332*AE332+Z332*AF335+AA332*AE335)</f>
        <v>1.0965824128658053</v>
      </c>
      <c r="AL332" s="8"/>
      <c r="AM332" s="29">
        <v>1</v>
      </c>
      <c r="AN332" s="30">
        <v>0</v>
      </c>
      <c r="AO332" s="31">
        <v>0</v>
      </c>
      <c r="AP332" s="32">
        <f t="shared" ref="AP332:AP395" si="2975">-1/($AN$8*$B332)</f>
        <v>-1.5863424657534244</v>
      </c>
      <c r="AR332" s="29">
        <f t="shared" ref="AR332" si="2976">AH332*AM332+AJ332*AM335-AI332*AN332-AK332*AN335</f>
        <v>-22.727201724073186</v>
      </c>
      <c r="AS332" s="33">
        <f t="shared" ref="AS332" si="2977">(AH332*AN332+AI332*AM332+AJ332*AN335+AK332*AM335)</f>
        <v>0</v>
      </c>
      <c r="AT332" s="31">
        <f t="shared" ref="AT332" si="2978">AH332*AO332+AJ332*AO335-AI332*AP332-AK332*AP335</f>
        <v>0</v>
      </c>
      <c r="AU332" s="32">
        <f t="shared" ref="AU332" si="2979">(AH332*AP332+AI332*AO332+AJ332*AP335+AK332*AO335)</f>
        <v>37.149707635507546</v>
      </c>
      <c r="AV332" s="8"/>
      <c r="AW332" s="29">
        <v>1</v>
      </c>
      <c r="AX332" s="33">
        <v>0</v>
      </c>
      <c r="AY332" s="31">
        <v>0</v>
      </c>
      <c r="AZ332" s="32">
        <v>0</v>
      </c>
      <c r="BB332" s="29">
        <f t="shared" ref="BB332" si="2980">AR332*AW332+AT332*AW335-AS332*AX332-AU332*AX335</f>
        <v>180.58647040544386</v>
      </c>
      <c r="BC332" s="33">
        <f t="shared" ref="BC332" si="2981">(AR332*AX332+AS332*AW332+AT332*AX335+AU332*AW335)</f>
        <v>0</v>
      </c>
      <c r="BD332" s="31">
        <f t="shared" ref="BD332" si="2982">AR332*AY332+AT332*AY335-AS332*AZ332-AU332*AZ335</f>
        <v>0</v>
      </c>
      <c r="BE332" s="32">
        <f t="shared" ref="BE332" si="2983">(AR332*AZ332+AS332*AY332+AT332*AZ335+AU332*AY335)</f>
        <v>37.149707635507546</v>
      </c>
      <c r="BF332" s="8"/>
      <c r="BG332" s="29">
        <v>1</v>
      </c>
      <c r="BH332" s="30">
        <v>0</v>
      </c>
      <c r="BI332" s="31">
        <v>0</v>
      </c>
      <c r="BJ332" s="32">
        <f t="shared" ref="BJ332:BJ395" si="2984">-1/($BH$8*$B332)</f>
        <v>-0.55779452054794521</v>
      </c>
      <c r="BL332" s="29">
        <f t="shared" ref="BL332" si="2985">BB332*BG332+BD332*BG335-BC332*BH332-BE332*BH335</f>
        <v>180.58647040544386</v>
      </c>
      <c r="BM332" s="33">
        <f t="shared" ref="BM332" si="2986">(BB332*BH332+BC332*BG332+BD332*BH335+BE332*BG335)</f>
        <v>0</v>
      </c>
      <c r="BN332" s="31">
        <f t="shared" ref="BN332" si="2987">BB332*BI332+BD332*BI335-BC332*BJ332-BE332*BJ335</f>
        <v>0</v>
      </c>
      <c r="BO332" s="32">
        <f t="shared" ref="BO332" si="2988">(BB332*BJ332+BC332*BI332+BD332*BJ335+BE332*BI335)</f>
        <v>-63.580436041742708</v>
      </c>
      <c r="BP332" s="8"/>
      <c r="BQ332" s="34">
        <v>1</v>
      </c>
      <c r="BR332" s="35">
        <v>0</v>
      </c>
      <c r="BS332" s="11">
        <v>0</v>
      </c>
      <c r="BT332" s="36">
        <v>0</v>
      </c>
      <c r="BV332" s="29">
        <f t="shared" ref="BV332" si="2989">BL332*BQ332+BN332*BQ335-BM332*BR332-BO332*BR335</f>
        <v>180.58647040544386</v>
      </c>
      <c r="BW332" s="33">
        <f t="shared" ref="BW332" si="2990">(BL332*BR332+BM332*BQ332+BN332*BR335+BO332*BQ335)</f>
        <v>-63.580436041742708</v>
      </c>
      <c r="BX332" s="31">
        <f t="shared" ref="BX332" si="2991">BL332*BS332+BN332*BS335-BM332*BT332-BO332*BT335</f>
        <v>0</v>
      </c>
      <c r="BY332" s="32">
        <f t="shared" ref="BY332" si="2992">(BL332*BT332+BM332*BS332+BN332*BT335+BO332*BS335)</f>
        <v>-63.580436041742708</v>
      </c>
      <c r="CA332" s="37">
        <f t="shared" ref="CA332" si="2993">20*LOG(((1+$BR$8)/$BR$8)/((BV332+BV335)^2+(BW332+BW335)^2)^0.5)</f>
        <v>-49.195207404411299</v>
      </c>
      <c r="CC332" s="134">
        <f t="shared" ref="CC332" si="2994">((BV332^2+BW332^2)^0.5)/((BV335^2+BW335^2)^0.5)</f>
        <v>0.35208495598080125</v>
      </c>
      <c r="CE332" s="60">
        <f t="shared" si="2582"/>
        <v>5.58</v>
      </c>
      <c r="CF332" s="61">
        <f t="shared" si="2583"/>
        <v>-5.0927112048373847E-3</v>
      </c>
      <c r="CG332" s="62">
        <f t="shared" si="2546"/>
        <v>33.878373863194511</v>
      </c>
      <c r="CH332" s="63">
        <f t="shared" si="2584"/>
        <v>-5.0927112048373847E-3</v>
      </c>
      <c r="CI332" s="11">
        <f t="shared" si="2585"/>
        <v>-6.1323689355277962</v>
      </c>
      <c r="CJ332" s="62">
        <f t="shared" si="2722"/>
        <v>-0.1070300288719799</v>
      </c>
      <c r="CK332" s="138">
        <f t="shared" si="2547"/>
        <v>-28.138647056013838</v>
      </c>
      <c r="CM332" s="127">
        <v>0.72</v>
      </c>
    </row>
    <row r="333" spans="2:91" ht="18.600000000000001" customHeight="1" thickBot="1">
      <c r="D333" s="39"/>
      <c r="G333" s="40"/>
      <c r="I333" s="39"/>
      <c r="L333" s="40"/>
      <c r="N333" s="39"/>
      <c r="Q333" s="40"/>
      <c r="S333" s="39"/>
      <c r="V333" s="40"/>
      <c r="X333" s="39"/>
      <c r="AA333" s="40"/>
      <c r="AC333" s="39"/>
      <c r="AF333" s="40"/>
      <c r="AH333" s="39"/>
      <c r="AK333" s="40"/>
      <c r="AM333" s="39"/>
      <c r="AP333" s="40"/>
      <c r="AR333" s="39"/>
      <c r="AU333" s="40"/>
      <c r="AW333" s="39"/>
      <c r="AZ333" s="40"/>
      <c r="BB333" s="39"/>
      <c r="BE333" s="40"/>
      <c r="BG333" s="39"/>
      <c r="BJ333" s="40"/>
      <c r="BL333" s="39"/>
      <c r="BO333" s="40"/>
      <c r="BQ333" s="34"/>
      <c r="BR333" s="11"/>
      <c r="BS333" s="11"/>
      <c r="BT333" s="41"/>
      <c r="BV333" s="39"/>
      <c r="BY333" s="40"/>
      <c r="CC333" s="135"/>
      <c r="CE333" s="60">
        <f t="shared" si="2582"/>
        <v>5.6</v>
      </c>
      <c r="CF333" s="61">
        <f t="shared" si="2583"/>
        <v>-5.0696974542755423E-3</v>
      </c>
      <c r="CG333" s="62">
        <f t="shared" si="2546"/>
        <v>33.755726484483958</v>
      </c>
      <c r="CH333" s="63">
        <f t="shared" si="2584"/>
        <v>-5.0696974542755423E-3</v>
      </c>
      <c r="CI333" s="11">
        <f t="shared" si="2585"/>
        <v>-6.0878034495671347</v>
      </c>
      <c r="CJ333" s="62">
        <f t="shared" si="2722"/>
        <v>-0.10625221440921506</v>
      </c>
      <c r="CK333" s="138">
        <f t="shared" si="2547"/>
        <v>-28.164847437490739</v>
      </c>
    </row>
    <row r="334" spans="2:91" ht="18.600000000000001" customHeight="1" thickBot="1">
      <c r="D334" s="258" t="s">
        <v>129</v>
      </c>
      <c r="E334" s="259"/>
      <c r="F334" s="260" t="s">
        <v>130</v>
      </c>
      <c r="G334" s="261"/>
      <c r="H334" s="229"/>
      <c r="I334" s="258" t="s">
        <v>131</v>
      </c>
      <c r="J334" s="259"/>
      <c r="K334" s="260" t="s">
        <v>132</v>
      </c>
      <c r="L334" s="261"/>
      <c r="N334" s="253" t="s">
        <v>133</v>
      </c>
      <c r="O334" s="254"/>
      <c r="P334" s="255" t="s">
        <v>134</v>
      </c>
      <c r="Q334" s="256"/>
      <c r="S334" s="258" t="s">
        <v>135</v>
      </c>
      <c r="T334" s="259"/>
      <c r="U334" s="260" t="s">
        <v>136</v>
      </c>
      <c r="V334" s="261"/>
      <c r="W334" s="8"/>
      <c r="X334" s="253" t="s">
        <v>137</v>
      </c>
      <c r="Y334" s="254"/>
      <c r="Z334" s="255" t="s">
        <v>138</v>
      </c>
      <c r="AA334" s="256"/>
      <c r="AB334" s="8"/>
      <c r="AC334" s="258" t="s">
        <v>139</v>
      </c>
      <c r="AD334" s="259"/>
      <c r="AE334" s="260" t="s">
        <v>140</v>
      </c>
      <c r="AF334" s="261"/>
      <c r="AG334" s="8"/>
      <c r="AH334" s="253" t="s">
        <v>141</v>
      </c>
      <c r="AI334" s="254"/>
      <c r="AJ334" s="255" t="s">
        <v>142</v>
      </c>
      <c r="AK334" s="256"/>
      <c r="AL334" s="8"/>
      <c r="AM334" s="258" t="s">
        <v>143</v>
      </c>
      <c r="AN334" s="259"/>
      <c r="AO334" s="260" t="s">
        <v>144</v>
      </c>
      <c r="AP334" s="261"/>
      <c r="AR334" s="253" t="s">
        <v>145</v>
      </c>
      <c r="AS334" s="254"/>
      <c r="AT334" s="255" t="s">
        <v>146</v>
      </c>
      <c r="AU334" s="256"/>
      <c r="AV334" s="4"/>
      <c r="AW334" s="258" t="s">
        <v>147</v>
      </c>
      <c r="AX334" s="259"/>
      <c r="AY334" s="260" t="s">
        <v>148</v>
      </c>
      <c r="AZ334" s="261"/>
      <c r="BA334" s="8"/>
      <c r="BB334" s="253" t="s">
        <v>149</v>
      </c>
      <c r="BC334" s="254"/>
      <c r="BD334" s="255" t="s">
        <v>150</v>
      </c>
      <c r="BE334" s="256"/>
      <c r="BF334" s="4"/>
      <c r="BG334" s="258" t="s">
        <v>151</v>
      </c>
      <c r="BH334" s="259"/>
      <c r="BI334" s="260" t="s">
        <v>152</v>
      </c>
      <c r="BJ334" s="261"/>
      <c r="BK334" s="4"/>
      <c r="BL334" s="253" t="s">
        <v>153</v>
      </c>
      <c r="BM334" s="254"/>
      <c r="BN334" s="255" t="s">
        <v>154</v>
      </c>
      <c r="BO334" s="256"/>
      <c r="BP334" s="4"/>
      <c r="BQ334" s="258" t="s">
        <v>155</v>
      </c>
      <c r="BR334" s="259"/>
      <c r="BS334" s="260" t="s">
        <v>156</v>
      </c>
      <c r="BT334" s="261"/>
      <c r="BU334" s="8"/>
      <c r="BV334" s="253" t="s">
        <v>157</v>
      </c>
      <c r="BW334" s="254"/>
      <c r="BX334" s="255" t="s">
        <v>158</v>
      </c>
      <c r="BY334" s="256"/>
      <c r="CA334" s="46" t="s">
        <v>16</v>
      </c>
      <c r="CC334" s="136" t="s">
        <v>71</v>
      </c>
      <c r="CE334" s="60">
        <f t="shared" si="2582"/>
        <v>5.62</v>
      </c>
      <c r="CF334" s="61">
        <f t="shared" si="2583"/>
        <v>-5.0467640180785721E-3</v>
      </c>
      <c r="CG334" s="62">
        <f t="shared" si="2546"/>
        <v>33.633970415492612</v>
      </c>
      <c r="CH334" s="63">
        <f t="shared" si="2584"/>
        <v>-5.0467640180785721E-3</v>
      </c>
      <c r="CI334" s="11">
        <f t="shared" si="2585"/>
        <v>-6.0437257132826838</v>
      </c>
      <c r="CJ334" s="62">
        <f t="shared" si="2722"/>
        <v>-0.10548291278422563</v>
      </c>
      <c r="CK334" s="138">
        <f t="shared" si="2547"/>
        <v>-28.191018967012251</v>
      </c>
    </row>
    <row r="335" spans="2:91" ht="18.600000000000001" customHeight="1" thickTop="1" thickBot="1">
      <c r="D335" s="29">
        <v>0</v>
      </c>
      <c r="E335" s="33">
        <v>0</v>
      </c>
      <c r="F335" s="31">
        <v>1</v>
      </c>
      <c r="G335" s="32">
        <v>0</v>
      </c>
      <c r="I335" s="29">
        <v>0</v>
      </c>
      <c r="J335" s="33">
        <f t="shared" ref="J335" si="2995">IF(0=(1-$J$8*$K$8*$B332^2),10^14,$B332*$J$8/(1-$J$8*$K$8*$B332^2))</f>
        <v>-2.3697717563307528</v>
      </c>
      <c r="K335" s="31">
        <v>1</v>
      </c>
      <c r="L335" s="32">
        <v>0</v>
      </c>
      <c r="N335" s="29">
        <f t="shared" ref="N335" si="2996">D335*I332+F335*I335-E335*J332-G335*J335</f>
        <v>0</v>
      </c>
      <c r="O335" s="33">
        <f t="shared" ref="O335" si="2997">(D335*J332+E335*I332+F335*J335+G335*I335)</f>
        <v>-2.3697717563307528</v>
      </c>
      <c r="P335" s="31">
        <f t="shared" ref="P335" si="2998">D335*K332+F335*K335-E335*L332-G335*L335</f>
        <v>1</v>
      </c>
      <c r="Q335" s="32">
        <f t="shared" ref="Q335" si="2999">(D335*L332+E335*K332+F335*L335+G335*K335)</f>
        <v>0</v>
      </c>
      <c r="S335" s="29">
        <v>0</v>
      </c>
      <c r="T335" s="33">
        <v>0</v>
      </c>
      <c r="U335" s="31">
        <v>1</v>
      </c>
      <c r="V335" s="32">
        <v>0</v>
      </c>
      <c r="X335" s="29">
        <f t="shared" ref="X335" si="3000">N335*S332+P335*S335-O335*T332-Q335*T335</f>
        <v>0</v>
      </c>
      <c r="Y335" s="33">
        <f t="shared" ref="Y335" si="3001">(N335*T332+O335*S332+P335*T335+Q335*S335)</f>
        <v>-2.3697717563307528</v>
      </c>
      <c r="Z335" s="31">
        <f t="shared" ref="Z335" si="3002">N335*U332+P335*U335-O335*V332-Q335*V335</f>
        <v>-3.157066600006126</v>
      </c>
      <c r="AA335" s="32">
        <f t="shared" ref="AA335" si="3003">(N335*V332+O335*U332+P335*V335+Q335*U335)</f>
        <v>0</v>
      </c>
      <c r="AB335" s="8"/>
      <c r="AC335" s="29">
        <v>0</v>
      </c>
      <c r="AD335" s="33">
        <f t="shared" ref="AD335" si="3004">IF(0=(1-$AD$8*$AE$8*$B332^2),10^14,$B332*$AD$8/(1-$AD$8*$AE$8*$B332^2))</f>
        <v>19.686008126208272</v>
      </c>
      <c r="AE335" s="31">
        <v>1</v>
      </c>
      <c r="AF335" s="32">
        <v>0</v>
      </c>
      <c r="AH335" s="29">
        <f t="shared" ref="AH335" si="3005">X335*AC332+Z335*AC335-Y335*AD332-AA335*AD335</f>
        <v>0</v>
      </c>
      <c r="AI335" s="33">
        <f t="shared" ref="AI335" si="3006">(X335*AD332+Y335*AC332+Z335*AD335+AA335*AC335)</f>
        <v>-64.519810499032076</v>
      </c>
      <c r="AJ335" s="31">
        <f t="shared" ref="AJ335" si="3007">X335*AE332+Z335*AE335-Y335*AF332-AA335*AF335</f>
        <v>-3.157066600006126</v>
      </c>
      <c r="AK335" s="32">
        <f t="shared" ref="AK335" si="3008">(X335*AF332+Y335*AE332+Z335*AF335+AA335*AE335)</f>
        <v>0</v>
      </c>
      <c r="AL335" s="8"/>
      <c r="AM335" s="29">
        <v>0</v>
      </c>
      <c r="AN335" s="33">
        <v>0</v>
      </c>
      <c r="AO335" s="31">
        <v>1</v>
      </c>
      <c r="AP335" s="32">
        <v>0</v>
      </c>
      <c r="AR335" s="29">
        <f t="shared" ref="AR335" si="3009">AH335*AM332+AJ335*AM335-AI335*AN332-AK335*AN335</f>
        <v>0</v>
      </c>
      <c r="AS335" s="33">
        <f t="shared" ref="AS335" si="3010">(AH335*AN332+AI335*AM332+AJ335*AN335+AK335*AM335)</f>
        <v>-64.519810499032076</v>
      </c>
      <c r="AT335" s="31">
        <f t="shared" ref="AT335" si="3011">AH335*AO332+AJ335*AO335-AI335*AP332-AK335*AP335</f>
        <v>-105.50758187698436</v>
      </c>
      <c r="AU335" s="32">
        <f t="shared" ref="AU335" si="3012">(AH335*AP332+AI335*AO332+AJ335*AP335+AK335*AO335)</f>
        <v>0</v>
      </c>
      <c r="AV335" s="8"/>
      <c r="AW335" s="29">
        <v>0</v>
      </c>
      <c r="AX335" s="33">
        <f t="shared" ref="AX335" si="3013">IF(0=(1-$AX$8*$AY$8*$B332^2),10^14,$B332*$AX$8/(1-$AX$8*$AY$8*$B332^2))</f>
        <v>-5.4728202473171184</v>
      </c>
      <c r="AY335" s="31">
        <v>1</v>
      </c>
      <c r="AZ335" s="32">
        <v>0</v>
      </c>
      <c r="BB335" s="29">
        <f t="shared" ref="BB335" si="3014">AR335*AW332+AT335*AW335-AS335*AX332-AU335*AX335</f>
        <v>0</v>
      </c>
      <c r="BC335" s="33">
        <f t="shared" ref="BC335" si="3015">(AR335*AX332+AS335*AW332+AT335*AX335+AU335*AW335)</f>
        <v>512.90421984279669</v>
      </c>
      <c r="BD335" s="31">
        <f t="shared" ref="BD335" si="3016">AR335*AY332+AT335*AY335-AS335*AZ332-AU335*AZ335</f>
        <v>-105.50758187698436</v>
      </c>
      <c r="BE335" s="32">
        <f t="shared" ref="BE335" si="3017">(AR335*AZ332+AS335*AY332+AT335*AZ335+AU335*AY335)</f>
        <v>0</v>
      </c>
      <c r="BF335" s="8"/>
      <c r="BG335" s="29">
        <v>0</v>
      </c>
      <c r="BH335" s="33">
        <v>0</v>
      </c>
      <c r="BI335" s="31">
        <v>1</v>
      </c>
      <c r="BJ335" s="32">
        <v>0</v>
      </c>
      <c r="BL335" s="29">
        <f t="shared" ref="BL335" si="3018">BB335*BG332+BD335*BG335-BC335*BH332-BE335*BH335</f>
        <v>0</v>
      </c>
      <c r="BM335" s="33">
        <f t="shared" ref="BM335" si="3019">(BB335*BH332+BC335*BG332+BD335*BH335+BE335*BG335)</f>
        <v>512.90421984279669</v>
      </c>
      <c r="BN335" s="31">
        <f t="shared" ref="BN335" si="3020">BB335*BI332+BD335*BI335-BC335*BJ332-BE335*BJ335</f>
        <v>180.58758151724629</v>
      </c>
      <c r="BO335" s="32">
        <f t="shared" ref="BO335" si="3021">(BB335*BJ332+BC335*BI332+BD335*BJ335+BE335*BI335)</f>
        <v>0</v>
      </c>
      <c r="BP335" s="8"/>
      <c r="BQ335" s="19">
        <f t="shared" ref="BQ335:BQ398" si="3022">1/$BR$8</f>
        <v>1</v>
      </c>
      <c r="BR335" s="47">
        <v>0</v>
      </c>
      <c r="BS335" s="48">
        <v>1</v>
      </c>
      <c r="BT335" s="49">
        <v>0</v>
      </c>
      <c r="BV335" s="29">
        <f t="shared" ref="BV335" si="3023">BL335*BQ332+BN335*BQ335-BM335*BR332-BO335*BR335</f>
        <v>180.58758151724629</v>
      </c>
      <c r="BW335" s="33">
        <f t="shared" ref="BW335" si="3024">(BL335*BR332+BM335*BQ332+BN335*BR335+BO335*BQ335)</f>
        <v>512.90421984279669</v>
      </c>
      <c r="BX335" s="31">
        <f t="shared" ref="BX335" si="3025">BL335*BS332+BN335*BS335-BM335*BT332-BO335*BT335</f>
        <v>180.58758151724629</v>
      </c>
      <c r="BY335" s="32">
        <f t="shared" ref="BY335" si="3026">(BL335*BT332+BM335*BS332+BN335*BT335+BO335*BS335)</f>
        <v>0</v>
      </c>
      <c r="CA335" s="50">
        <f t="shared" ref="CA335" si="3027">(180/PI())*ATAN(-1*(BW332+BW335)/(BV332+BV335))</f>
        <v>-51.207090794954709</v>
      </c>
      <c r="CC335" s="137">
        <f t="shared" ref="CC335" si="3028">20*LOG(((1-(10^(CA332/20)^2)*(1-((1-CC332)/(1+CC332))^2))^0.5))</f>
        <v>-4.0268465754646156E-5</v>
      </c>
      <c r="CE335" s="60">
        <f t="shared" si="2582"/>
        <v>5.64</v>
      </c>
      <c r="CF335" s="61">
        <f t="shared" si="2583"/>
        <v>-5.0239122013618935E-3</v>
      </c>
      <c r="CG335" s="62">
        <f t="shared" si="2546"/>
        <v>33.513095901226961</v>
      </c>
      <c r="CH335" s="63">
        <f t="shared" si="2584"/>
        <v>-5.0239122013618935E-3</v>
      </c>
      <c r="CI335" s="11">
        <f t="shared" si="2585"/>
        <v>-6.0001285791701555</v>
      </c>
      <c r="CJ335" s="62">
        <f t="shared" si="2722"/>
        <v>-0.10472199924952846</v>
      </c>
      <c r="CK335" s="138">
        <f t="shared" si="2547"/>
        <v>-28.217160810079996</v>
      </c>
    </row>
    <row r="336" spans="2:91" ht="18.600000000000001" customHeight="1">
      <c r="CC336" s="42"/>
      <c r="CE336" s="60">
        <f t="shared" si="2582"/>
        <v>5.66</v>
      </c>
      <c r="CF336" s="61">
        <f t="shared" si="2583"/>
        <v>-5.0011432454825496E-3</v>
      </c>
      <c r="CG336" s="62">
        <f t="shared" si="2546"/>
        <v>33.393093329643555</v>
      </c>
      <c r="CH336" s="63">
        <f t="shared" si="2584"/>
        <v>-5.0011432454825496E-3</v>
      </c>
      <c r="CI336" s="11">
        <f t="shared" si="2585"/>
        <v>-5.9570050312065908</v>
      </c>
      <c r="CJ336" s="62">
        <f t="shared" si="2722"/>
        <v>-0.10396935135242255</v>
      </c>
      <c r="CK336" s="138">
        <f t="shared" si="2547"/>
        <v>-28.243272161130406</v>
      </c>
    </row>
    <row r="337" spans="2:91" ht="18.600000000000001" customHeight="1" thickBot="1">
      <c r="E337" s="22" t="s">
        <v>4</v>
      </c>
      <c r="J337" s="22" t="s">
        <v>5</v>
      </c>
      <c r="O337" s="22" t="s">
        <v>6</v>
      </c>
      <c r="T337" s="22" t="s">
        <v>7</v>
      </c>
      <c r="Y337" s="22" t="s">
        <v>8</v>
      </c>
      <c r="AD337" s="22" t="s">
        <v>65</v>
      </c>
      <c r="AI337" s="22" t="s">
        <v>9</v>
      </c>
      <c r="AN337" s="22" t="s">
        <v>66</v>
      </c>
      <c r="AS337" s="22" t="s">
        <v>51</v>
      </c>
      <c r="AX337" s="22" t="s">
        <v>67</v>
      </c>
      <c r="BC337" s="22" t="s">
        <v>52</v>
      </c>
      <c r="BH337" s="22" t="s">
        <v>68</v>
      </c>
      <c r="BM337" s="22" t="s">
        <v>63</v>
      </c>
      <c r="BQ337" s="23" t="s">
        <v>69</v>
      </c>
      <c r="BR337" s="23"/>
      <c r="BS337" s="24"/>
      <c r="BT337" s="24"/>
      <c r="BU337" s="24"/>
      <c r="BW337" s="22" t="s">
        <v>64</v>
      </c>
      <c r="CE337" s="60">
        <f t="shared" si="2582"/>
        <v>5.68</v>
      </c>
      <c r="CF337" s="61">
        <f t="shared" si="2583"/>
        <v>-4.9784583301088654E-3</v>
      </c>
      <c r="CG337" s="62">
        <f t="shared" si="2546"/>
        <v>33.273953229019426</v>
      </c>
      <c r="CH337" s="63">
        <f t="shared" si="2584"/>
        <v>-4.9784583301088654E-3</v>
      </c>
      <c r="CI337" s="11">
        <f t="shared" si="2585"/>
        <v>-5.9143481819271724</v>
      </c>
      <c r="CJ337" s="62">
        <f t="shared" si="2722"/>
        <v>-0.10322484888396974</v>
      </c>
      <c r="CK337" s="138">
        <f t="shared" si="2547"/>
        <v>-28.269352242662443</v>
      </c>
    </row>
    <row r="338" spans="2:91" ht="18.600000000000001" customHeight="1" thickBot="1">
      <c r="D338" s="249" t="s">
        <v>103</v>
      </c>
      <c r="E338" s="250"/>
      <c r="F338" s="251" t="s">
        <v>104</v>
      </c>
      <c r="G338" s="252"/>
      <c r="H338" s="229"/>
      <c r="I338" s="253" t="s">
        <v>11</v>
      </c>
      <c r="J338" s="254"/>
      <c r="K338" s="255" t="s">
        <v>12</v>
      </c>
      <c r="L338" s="256"/>
      <c r="M338" s="24"/>
      <c r="N338" s="253" t="s">
        <v>105</v>
      </c>
      <c r="O338" s="254"/>
      <c r="P338" s="255" t="s">
        <v>106</v>
      </c>
      <c r="Q338" s="256"/>
      <c r="R338" s="24"/>
      <c r="S338" s="249" t="s">
        <v>107</v>
      </c>
      <c r="T338" s="250"/>
      <c r="U338" s="251" t="s">
        <v>108</v>
      </c>
      <c r="V338" s="252"/>
      <c r="W338" s="8"/>
      <c r="X338" s="253" t="s">
        <v>109</v>
      </c>
      <c r="Y338" s="254"/>
      <c r="Z338" s="255" t="s">
        <v>110</v>
      </c>
      <c r="AA338" s="256"/>
      <c r="AB338" s="8"/>
      <c r="AC338" s="253" t="s">
        <v>111</v>
      </c>
      <c r="AD338" s="254"/>
      <c r="AE338" s="255" t="s">
        <v>14</v>
      </c>
      <c r="AF338" s="256"/>
      <c r="AG338" s="8"/>
      <c r="AH338" s="253" t="s">
        <v>112</v>
      </c>
      <c r="AI338" s="254"/>
      <c r="AJ338" s="255" t="s">
        <v>113</v>
      </c>
      <c r="AK338" s="256"/>
      <c r="AL338" s="8"/>
      <c r="AM338" s="249" t="s">
        <v>114</v>
      </c>
      <c r="AN338" s="250"/>
      <c r="AO338" s="251" t="s">
        <v>115</v>
      </c>
      <c r="AP338" s="252"/>
      <c r="AQ338" s="24"/>
      <c r="AR338" s="253" t="s">
        <v>116</v>
      </c>
      <c r="AS338" s="254"/>
      <c r="AT338" s="255" t="s">
        <v>13</v>
      </c>
      <c r="AU338" s="256"/>
      <c r="AV338" s="4"/>
      <c r="AW338" s="253" t="s">
        <v>117</v>
      </c>
      <c r="AX338" s="254"/>
      <c r="AY338" s="255" t="s">
        <v>118</v>
      </c>
      <c r="AZ338" s="256"/>
      <c r="BA338" s="8"/>
      <c r="BB338" s="253" t="s">
        <v>119</v>
      </c>
      <c r="BC338" s="254"/>
      <c r="BD338" s="255" t="s">
        <v>120</v>
      </c>
      <c r="BE338" s="256"/>
      <c r="BF338" s="4"/>
      <c r="BG338" s="249" t="s">
        <v>121</v>
      </c>
      <c r="BH338" s="250"/>
      <c r="BI338" s="251" t="s">
        <v>122</v>
      </c>
      <c r="BJ338" s="252"/>
      <c r="BK338" s="4"/>
      <c r="BL338" s="253" t="s">
        <v>123</v>
      </c>
      <c r="BM338" s="254"/>
      <c r="BN338" s="255" t="s">
        <v>124</v>
      </c>
      <c r="BO338" s="256"/>
      <c r="BP338" s="4"/>
      <c r="BQ338" s="253" t="s">
        <v>125</v>
      </c>
      <c r="BR338" s="254"/>
      <c r="BS338" s="255" t="s">
        <v>126</v>
      </c>
      <c r="BT338" s="256"/>
      <c r="BU338" s="8"/>
      <c r="BV338" s="253" t="s">
        <v>127</v>
      </c>
      <c r="BW338" s="254"/>
      <c r="BX338" s="255" t="s">
        <v>128</v>
      </c>
      <c r="BY338" s="256"/>
      <c r="CA338" s="27" t="s">
        <v>15</v>
      </c>
      <c r="CC338" s="133" t="s">
        <v>70</v>
      </c>
      <c r="CE338" s="60">
        <f t="shared" si="2582"/>
        <v>5.7</v>
      </c>
      <c r="CF338" s="61">
        <f t="shared" si="2583"/>
        <v>-4.9558585752205956E-3</v>
      </c>
      <c r="CG338" s="62">
        <f t="shared" si="2546"/>
        <v>33.15566626538088</v>
      </c>
      <c r="CH338" s="63">
        <f t="shared" si="2584"/>
        <v>-4.9558585752205956E-3</v>
      </c>
      <c r="CI338" s="11">
        <f t="shared" si="2585"/>
        <v>-5.8721512695961851</v>
      </c>
      <c r="CJ338" s="62">
        <f t="shared" si="2722"/>
        <v>-0.10248837382961862</v>
      </c>
      <c r="CK338" s="138">
        <f t="shared" si="2547"/>
        <v>-28.295400304399415</v>
      </c>
    </row>
    <row r="339" spans="2:91" ht="18.600000000000001" customHeight="1" thickTop="1" thickBot="1">
      <c r="B339" s="127">
        <v>0.74</v>
      </c>
      <c r="D339" s="29">
        <v>1</v>
      </c>
      <c r="E339" s="30">
        <v>0</v>
      </c>
      <c r="F339" s="31">
        <v>0</v>
      </c>
      <c r="G339" s="32">
        <f t="shared" ref="G339:G402" si="3029">-1/($E$8*$B339)</f>
        <v>-0.89078378378378376</v>
      </c>
      <c r="I339" s="29">
        <v>1</v>
      </c>
      <c r="J339" s="33">
        <v>0</v>
      </c>
      <c r="K339" s="31">
        <v>0</v>
      </c>
      <c r="L339" s="32">
        <v>0</v>
      </c>
      <c r="N339" s="29">
        <f t="shared" ref="N339" si="3030">D339*I339+F339*I342-E339*J339-G339*J342</f>
        <v>-1.0599812829938999</v>
      </c>
      <c r="O339" s="33">
        <f t="shared" ref="O339" si="3031">(D339*J339+E339*I339+F339*J342+G339*I342)</f>
        <v>0</v>
      </c>
      <c r="P339" s="31">
        <f t="shared" ref="P339" si="3032">D339*K339+F339*K342-E339*L339-G339*L342</f>
        <v>0</v>
      </c>
      <c r="Q339" s="32">
        <f t="shared" ref="Q339" si="3033">(D339*L339+E339*K339+F339*L342+G339*K342)</f>
        <v>-0.89078378378378376</v>
      </c>
      <c r="S339" s="29">
        <v>1</v>
      </c>
      <c r="T339" s="30">
        <v>0</v>
      </c>
      <c r="U339" s="31">
        <v>0</v>
      </c>
      <c r="V339" s="32">
        <f t="shared" ref="V339:V402" si="3034">-1/($T$8*$B339)</f>
        <v>-1.7304999999999999</v>
      </c>
      <c r="X339" s="29">
        <f t="shared" ref="X339" si="3035">N339*S339+P339*S342-O339*T339-Q339*T342</f>
        <v>-1.0599812829938999</v>
      </c>
      <c r="Y339" s="33">
        <f t="shared" ref="Y339" si="3036">(N339*T339+O339*S339+P339*T342+Q339*S342)</f>
        <v>0</v>
      </c>
      <c r="Z339" s="31">
        <f t="shared" ref="Z339" si="3037">N339*U339+P339*U342-O339*V339-Q339*V342</f>
        <v>0</v>
      </c>
      <c r="AA339" s="32">
        <f t="shared" ref="AA339" si="3038">(N339*V339+O339*U339+P339*V342+Q339*U342)</f>
        <v>0.94351382643716009</v>
      </c>
      <c r="AB339" s="8"/>
      <c r="AC339" s="29">
        <v>1</v>
      </c>
      <c r="AD339" s="33">
        <v>0</v>
      </c>
      <c r="AE339" s="31">
        <v>0</v>
      </c>
      <c r="AF339" s="32">
        <v>0</v>
      </c>
      <c r="AH339" s="29">
        <f t="shared" ref="AH339" si="3039">X339*AC339+Z339*AC342-Y339*AD339-AA339*AD342</f>
        <v>-33.317027626460209</v>
      </c>
      <c r="AI339" s="33">
        <f t="shared" ref="AI339" si="3040">(X339*AD339+Y339*AC339+Z339*AD342+AA339*AC342)</f>
        <v>0</v>
      </c>
      <c r="AJ339" s="31">
        <f t="shared" ref="AJ339" si="3041">X339*AE339+Z339*AE342-Y339*AF339-AA339*AF342</f>
        <v>0</v>
      </c>
      <c r="AK339" s="32">
        <f t="shared" ref="AK339" si="3042">(X339*AF339+Y339*AE339+Z339*AF342+AA339*AE342)</f>
        <v>0.94351382643716009</v>
      </c>
      <c r="AL339" s="8"/>
      <c r="AM339" s="29">
        <v>1</v>
      </c>
      <c r="AN339" s="30">
        <v>0</v>
      </c>
      <c r="AO339" s="31">
        <v>0</v>
      </c>
      <c r="AP339" s="32">
        <f t="shared" ref="AP339:AP402" si="3043">-1/($AN$8*$B339)</f>
        <v>-1.5649054054054055</v>
      </c>
      <c r="AR339" s="29">
        <f t="shared" ref="AR339" si="3044">AH339*AM339+AJ339*AM342-AI339*AN339-AK339*AN342</f>
        <v>-33.317027626460209</v>
      </c>
      <c r="AS339" s="33">
        <f t="shared" ref="AS339" si="3045">(AH339*AN339+AI339*AM339+AJ339*AN342+AK339*AM342)</f>
        <v>0</v>
      </c>
      <c r="AT339" s="31">
        <f t="shared" ref="AT339" si="3046">AH339*AO339+AJ339*AO342-AI339*AP339-AK339*AP342</f>
        <v>0</v>
      </c>
      <c r="AU339" s="32">
        <f t="shared" ref="AU339" si="3047">(AH339*AP339+AI339*AO339+AJ339*AP342+AK339*AO342)</f>
        <v>53.081510451125972</v>
      </c>
      <c r="AV339" s="8"/>
      <c r="AW339" s="29">
        <v>1</v>
      </c>
      <c r="AX339" s="33">
        <v>0</v>
      </c>
      <c r="AY339" s="31">
        <v>0</v>
      </c>
      <c r="AZ339" s="32">
        <v>0</v>
      </c>
      <c r="BB339" s="29">
        <f t="shared" ref="BB339" si="3048">AR339*AW339+AT339*AW342-AS339*AX339-AU339*AX342</f>
        <v>227.97194779995536</v>
      </c>
      <c r="BC339" s="33">
        <f t="shared" ref="BC339" si="3049">(AR339*AX339+AS339*AW339+AT339*AX342+AU339*AW342)</f>
        <v>0</v>
      </c>
      <c r="BD339" s="31">
        <f t="shared" ref="BD339" si="3050">AR339*AY339+AT339*AY342-AS339*AZ339-AU339*AZ342</f>
        <v>0</v>
      </c>
      <c r="BE339" s="32">
        <f t="shared" ref="BE339" si="3051">(AR339*AZ339+AS339*AY339+AT339*AZ342+AU339*AY342)</f>
        <v>53.081510451125972</v>
      </c>
      <c r="BF339" s="8"/>
      <c r="BG339" s="29">
        <v>1</v>
      </c>
      <c r="BH339" s="30">
        <v>0</v>
      </c>
      <c r="BI339" s="31">
        <v>0</v>
      </c>
      <c r="BJ339" s="32">
        <f t="shared" ref="BJ339:BJ402" si="3052">-1/($BH$8*$B339)</f>
        <v>-0.55025675675675678</v>
      </c>
      <c r="BL339" s="29">
        <f t="shared" ref="BL339" si="3053">BB339*BG339+BD339*BG342-BC339*BH339-BE339*BH342</f>
        <v>227.97194779995536</v>
      </c>
      <c r="BM339" s="33">
        <f t="shared" ref="BM339" si="3054">(BB339*BH339+BC339*BG339+BD339*BH342+BE339*BG342)</f>
        <v>0</v>
      </c>
      <c r="BN339" s="31">
        <f t="shared" ref="BN339" si="3055">BB339*BI339+BD339*BI342-BC339*BJ339-BE339*BJ342</f>
        <v>0</v>
      </c>
      <c r="BO339" s="32">
        <f t="shared" ref="BO339" si="3056">(BB339*BJ339+BC339*BI339+BD339*BJ342+BE339*BI342)</f>
        <v>-72.361594176798121</v>
      </c>
      <c r="BP339" s="8"/>
      <c r="BQ339" s="34">
        <v>1</v>
      </c>
      <c r="BR339" s="35">
        <v>0</v>
      </c>
      <c r="BS339" s="11">
        <v>0</v>
      </c>
      <c r="BT339" s="36">
        <v>0</v>
      </c>
      <c r="BV339" s="29">
        <f t="shared" ref="BV339" si="3057">BL339*BQ339+BN339*BQ342-BM339*BR339-BO339*BR342</f>
        <v>227.97194779995536</v>
      </c>
      <c r="BW339" s="33">
        <f t="shared" ref="BW339" si="3058">(BL339*BR339+BM339*BQ339+BN339*BR342+BO339*BQ342)</f>
        <v>-72.361594176798121</v>
      </c>
      <c r="BX339" s="31">
        <f t="shared" ref="BX339" si="3059">BL339*BS339+BN339*BS342-BM339*BT339-BO339*BT342</f>
        <v>0</v>
      </c>
      <c r="BY339" s="32">
        <f t="shared" ref="BY339" si="3060">(BL339*BT339+BM339*BS339+BN339*BT342+BO339*BS342)</f>
        <v>-72.361594176798121</v>
      </c>
      <c r="CA339" s="37">
        <f t="shared" ref="CA339" si="3061">20*LOG(((1+$BR$8)/$BR$8)/((BV339+BV342)^2+(BW339+BW342)^2)^0.5)</f>
        <v>-51.938218658106443</v>
      </c>
      <c r="CC339" s="134">
        <f t="shared" ref="CC339" si="3062">((BV339^2+BW339^2)^0.5)/((BV342^2+BW342^2)^0.5)</f>
        <v>0.31741762085297781</v>
      </c>
      <c r="CE339" s="60">
        <f t="shared" si="2582"/>
        <v>5.72</v>
      </c>
      <c r="CF339" s="61">
        <f t="shared" si="2583"/>
        <v>-4.9333450430443905E-3</v>
      </c>
      <c r="CG339" s="62">
        <f t="shared" si="2546"/>
        <v>33.038223239988959</v>
      </c>
      <c r="CH339" s="63">
        <f t="shared" si="2584"/>
        <v>-4.9333450430443905E-3</v>
      </c>
      <c r="CI339" s="11">
        <f t="shared" si="2585"/>
        <v>-5.8304076554334543</v>
      </c>
      <c r="CJ339" s="62">
        <f t="shared" si="2722"/>
        <v>-0.10175981032079684</v>
      </c>
      <c r="CK339" s="138">
        <f t="shared" si="2547"/>
        <v>-28.321415622478845</v>
      </c>
      <c r="CM339" s="127">
        <v>0.73</v>
      </c>
    </row>
    <row r="340" spans="2:91" ht="18.600000000000001" customHeight="1" thickBot="1">
      <c r="D340" s="39"/>
      <c r="G340" s="40"/>
      <c r="I340" s="39"/>
      <c r="L340" s="40"/>
      <c r="N340" s="39"/>
      <c r="Q340" s="40"/>
      <c r="S340" s="39"/>
      <c r="V340" s="40"/>
      <c r="X340" s="39"/>
      <c r="AA340" s="40"/>
      <c r="AC340" s="39"/>
      <c r="AF340" s="40"/>
      <c r="AH340" s="39"/>
      <c r="AK340" s="40"/>
      <c r="AM340" s="39"/>
      <c r="AP340" s="40"/>
      <c r="AR340" s="39"/>
      <c r="AU340" s="40"/>
      <c r="AW340" s="39"/>
      <c r="AZ340" s="40"/>
      <c r="BB340" s="39"/>
      <c r="BE340" s="40"/>
      <c r="BG340" s="39"/>
      <c r="BJ340" s="40"/>
      <c r="BL340" s="39"/>
      <c r="BO340" s="40"/>
      <c r="BQ340" s="34"/>
      <c r="BR340" s="11"/>
      <c r="BS340" s="11"/>
      <c r="BT340" s="41"/>
      <c r="BV340" s="39"/>
      <c r="BY340" s="40"/>
      <c r="CC340" s="135"/>
      <c r="CE340" s="60">
        <f t="shared" si="2582"/>
        <v>5.74</v>
      </c>
      <c r="CF340" s="61">
        <f t="shared" si="2583"/>
        <v>-4.9109187399419395E-3</v>
      </c>
      <c r="CG340" s="62">
        <f t="shared" si="2546"/>
        <v>32.921615086880287</v>
      </c>
      <c r="CH340" s="63">
        <f t="shared" si="2584"/>
        <v>-4.9109187399419395E-3</v>
      </c>
      <c r="CI340" s="11">
        <f t="shared" si="2585"/>
        <v>-5.789110820929845</v>
      </c>
      <c r="CJ340" s="62">
        <f t="shared" si="2722"/>
        <v>-0.10103904458805765</v>
      </c>
      <c r="CK340" s="138">
        <f t="shared" si="2547"/>
        <v>-28.347397498659671</v>
      </c>
    </row>
    <row r="341" spans="2:91" ht="18.600000000000001" customHeight="1" thickBot="1">
      <c r="D341" s="258" t="s">
        <v>129</v>
      </c>
      <c r="E341" s="259"/>
      <c r="F341" s="260" t="s">
        <v>130</v>
      </c>
      <c r="G341" s="261"/>
      <c r="H341" s="229"/>
      <c r="I341" s="258" t="s">
        <v>131</v>
      </c>
      <c r="J341" s="259"/>
      <c r="K341" s="260" t="s">
        <v>132</v>
      </c>
      <c r="L341" s="261"/>
      <c r="N341" s="253" t="s">
        <v>133</v>
      </c>
      <c r="O341" s="254"/>
      <c r="P341" s="255" t="s">
        <v>134</v>
      </c>
      <c r="Q341" s="256"/>
      <c r="S341" s="258" t="s">
        <v>135</v>
      </c>
      <c r="T341" s="259"/>
      <c r="U341" s="260" t="s">
        <v>136</v>
      </c>
      <c r="V341" s="261"/>
      <c r="W341" s="8"/>
      <c r="X341" s="253" t="s">
        <v>137</v>
      </c>
      <c r="Y341" s="254"/>
      <c r="Z341" s="255" t="s">
        <v>138</v>
      </c>
      <c r="AA341" s="256"/>
      <c r="AB341" s="8"/>
      <c r="AC341" s="258" t="s">
        <v>139</v>
      </c>
      <c r="AD341" s="259"/>
      <c r="AE341" s="260" t="s">
        <v>140</v>
      </c>
      <c r="AF341" s="261"/>
      <c r="AG341" s="8"/>
      <c r="AH341" s="253" t="s">
        <v>141</v>
      </c>
      <c r="AI341" s="254"/>
      <c r="AJ341" s="255" t="s">
        <v>142</v>
      </c>
      <c r="AK341" s="256"/>
      <c r="AL341" s="8"/>
      <c r="AM341" s="258" t="s">
        <v>143</v>
      </c>
      <c r="AN341" s="259"/>
      <c r="AO341" s="260" t="s">
        <v>144</v>
      </c>
      <c r="AP341" s="261"/>
      <c r="AR341" s="253" t="s">
        <v>145</v>
      </c>
      <c r="AS341" s="254"/>
      <c r="AT341" s="255" t="s">
        <v>146</v>
      </c>
      <c r="AU341" s="256"/>
      <c r="AV341" s="4"/>
      <c r="AW341" s="258" t="s">
        <v>147</v>
      </c>
      <c r="AX341" s="259"/>
      <c r="AY341" s="260" t="s">
        <v>148</v>
      </c>
      <c r="AZ341" s="261"/>
      <c r="BA341" s="8"/>
      <c r="BB341" s="253" t="s">
        <v>149</v>
      </c>
      <c r="BC341" s="254"/>
      <c r="BD341" s="255" t="s">
        <v>150</v>
      </c>
      <c r="BE341" s="256"/>
      <c r="BF341" s="4"/>
      <c r="BG341" s="258" t="s">
        <v>151</v>
      </c>
      <c r="BH341" s="259"/>
      <c r="BI341" s="260" t="s">
        <v>152</v>
      </c>
      <c r="BJ341" s="261"/>
      <c r="BK341" s="4"/>
      <c r="BL341" s="253" t="s">
        <v>153</v>
      </c>
      <c r="BM341" s="254"/>
      <c r="BN341" s="255" t="s">
        <v>154</v>
      </c>
      <c r="BO341" s="256"/>
      <c r="BP341" s="4"/>
      <c r="BQ341" s="258" t="s">
        <v>155</v>
      </c>
      <c r="BR341" s="259"/>
      <c r="BS341" s="260" t="s">
        <v>156</v>
      </c>
      <c r="BT341" s="261"/>
      <c r="BU341" s="8"/>
      <c r="BV341" s="253" t="s">
        <v>157</v>
      </c>
      <c r="BW341" s="254"/>
      <c r="BX341" s="255" t="s">
        <v>158</v>
      </c>
      <c r="BY341" s="256"/>
      <c r="CA341" s="46" t="s">
        <v>16</v>
      </c>
      <c r="CC341" s="136" t="s">
        <v>71</v>
      </c>
      <c r="CE341" s="60">
        <f t="shared" si="2582"/>
        <v>5.76</v>
      </c>
      <c r="CF341" s="61">
        <f t="shared" si="2583"/>
        <v>-4.8885806182266869E-3</v>
      </c>
      <c r="CG341" s="62">
        <f t="shared" si="2546"/>
        <v>32.805832870461693</v>
      </c>
      <c r="CH341" s="63">
        <f t="shared" si="2584"/>
        <v>-4.8885806182266869E-3</v>
      </c>
      <c r="CI341" s="11">
        <f t="shared" si="2585"/>
        <v>-5.7482543652130245</v>
      </c>
      <c r="CJ341" s="62">
        <f t="shared" si="2722"/>
        <v>-0.10032596491510389</v>
      </c>
      <c r="CK341" s="138">
        <f t="shared" si="2547"/>
        <v>-28.373345259566957</v>
      </c>
    </row>
    <row r="342" spans="2:91" ht="18.600000000000001" customHeight="1" thickTop="1" thickBot="1">
      <c r="D342" s="29">
        <v>0</v>
      </c>
      <c r="E342" s="33">
        <v>0</v>
      </c>
      <c r="F342" s="31">
        <v>1</v>
      </c>
      <c r="G342" s="32">
        <v>0</v>
      </c>
      <c r="I342" s="29">
        <v>0</v>
      </c>
      <c r="J342" s="33">
        <f t="shared" ref="J342" si="3063">IF(0=(1-$J$8*$K$8*$B339^2),10^14,$B339*$J$8/(1-$J$8*$K$8*$B339^2))</f>
        <v>-2.3125491510899692</v>
      </c>
      <c r="K342" s="31">
        <v>1</v>
      </c>
      <c r="L342" s="32">
        <v>0</v>
      </c>
      <c r="N342" s="29">
        <f t="shared" ref="N342" si="3064">D342*I339+F342*I342-E342*J339-G342*J342</f>
        <v>0</v>
      </c>
      <c r="O342" s="33">
        <f t="shared" ref="O342" si="3065">(D342*J339+E342*I339+F342*J342+G342*I342)</f>
        <v>-2.3125491510899692</v>
      </c>
      <c r="P342" s="31">
        <f t="shared" ref="P342" si="3066">D342*K339+F342*K342-E342*L339-G342*L342</f>
        <v>1</v>
      </c>
      <c r="Q342" s="32">
        <f t="shared" ref="Q342" si="3067">(D342*L339+E342*K339+F342*L342+G342*K342)</f>
        <v>0</v>
      </c>
      <c r="S342" s="29">
        <v>0</v>
      </c>
      <c r="T342" s="33">
        <v>0</v>
      </c>
      <c r="U342" s="31">
        <v>1</v>
      </c>
      <c r="V342" s="32">
        <v>0</v>
      </c>
      <c r="X342" s="29">
        <f t="shared" ref="X342" si="3068">N342*S339+P342*S342-O342*T339-Q342*T342</f>
        <v>0</v>
      </c>
      <c r="Y342" s="33">
        <f t="shared" ref="Y342" si="3069">(N342*T339+O342*S339+P342*T342+Q342*S342)</f>
        <v>-2.3125491510899692</v>
      </c>
      <c r="Z342" s="31">
        <f t="shared" ref="Z342" si="3070">N342*U339+P342*U342-O342*V339-Q342*V342</f>
        <v>-3.0018663059611912</v>
      </c>
      <c r="AA342" s="32">
        <f t="shared" ref="AA342" si="3071">(N342*V339+O342*U339+P342*V342+Q342*U342)</f>
        <v>0</v>
      </c>
      <c r="AB342" s="8"/>
      <c r="AC342" s="29">
        <v>0</v>
      </c>
      <c r="AD342" s="33">
        <f t="shared" ref="AD342" si="3072">IF(0=(1-$AD$8*$AE$8*$B339^2),10^14,$B339*$AD$8/(1-$AD$8*$AE$8*$B339^2))</f>
        <v>34.188207358098204</v>
      </c>
      <c r="AE342" s="31">
        <v>1</v>
      </c>
      <c r="AF342" s="32">
        <v>0</v>
      </c>
      <c r="AH342" s="29">
        <f t="shared" ref="AH342" si="3073">X342*AC339+Z342*AC342-Y342*AD339-AA342*AD342</f>
        <v>0</v>
      </c>
      <c r="AI342" s="33">
        <f t="shared" ref="AI342" si="3074">(X342*AD339+Y342*AC339+Z342*AD342+AA342*AC342)</f>
        <v>-104.94097688057944</v>
      </c>
      <c r="AJ342" s="31">
        <f t="shared" ref="AJ342" si="3075">X342*AE339+Z342*AE342-Y342*AF339-AA342*AF342</f>
        <v>-3.0018663059611912</v>
      </c>
      <c r="AK342" s="32">
        <f t="shared" ref="AK342" si="3076">(X342*AF339+Y342*AE339+Z342*AF342+AA342*AE342)</f>
        <v>0</v>
      </c>
      <c r="AL342" s="8"/>
      <c r="AM342" s="29">
        <v>0</v>
      </c>
      <c r="AN342" s="33">
        <v>0</v>
      </c>
      <c r="AO342" s="31">
        <v>1</v>
      </c>
      <c r="AP342" s="32">
        <v>0</v>
      </c>
      <c r="AR342" s="29">
        <f t="shared" ref="AR342" si="3077">AH342*AM339+AJ342*AM342-AI342*AN339-AK342*AN342</f>
        <v>0</v>
      </c>
      <c r="AS342" s="33">
        <f t="shared" ref="AS342" si="3078">(AH342*AN339+AI342*AM339+AJ342*AN342+AK342*AM342)</f>
        <v>-104.94097688057944</v>
      </c>
      <c r="AT342" s="31">
        <f t="shared" ref="AT342" si="3079">AH342*AO339+AJ342*AO342-AI342*AP339-AK342*AP342</f>
        <v>-167.22456827490365</v>
      </c>
      <c r="AU342" s="32">
        <f t="shared" ref="AU342" si="3080">(AH342*AP339+AI342*AO339+AJ342*AP342+AK342*AO342)</f>
        <v>0</v>
      </c>
      <c r="AV342" s="8"/>
      <c r="AW342" s="29">
        <v>0</v>
      </c>
      <c r="AX342" s="33">
        <f t="shared" ref="AX342" si="3081">IF(0=(1-$AX$8*$AY$8*$B339^2),10^14,$B339*$AX$8/(1-$AX$8*$AY$8*$B339^2))</f>
        <v>-4.9224103309379936</v>
      </c>
      <c r="AY342" s="31">
        <v>1</v>
      </c>
      <c r="AZ342" s="32">
        <v>0</v>
      </c>
      <c r="BB342" s="29">
        <f t="shared" ref="BB342" si="3082">AR342*AW339+AT342*AW342-AS342*AX339-AU342*AX342</f>
        <v>0</v>
      </c>
      <c r="BC342" s="33">
        <f t="shared" ref="BC342" si="3083">(AR342*AX339+AS342*AW339+AT342*AX342+AU342*AW342)</f>
        <v>718.20696558245209</v>
      </c>
      <c r="BD342" s="31">
        <f t="shared" ref="BD342" si="3084">AR342*AY339+AT342*AY342-AS342*AZ339-AU342*AZ342</f>
        <v>-167.22456827490365</v>
      </c>
      <c r="BE342" s="32">
        <f t="shared" ref="BE342" si="3085">(AR342*AZ339+AS342*AY339+AT342*AZ342+AU342*AY342)</f>
        <v>0</v>
      </c>
      <c r="BF342" s="8"/>
      <c r="BG342" s="29">
        <v>0</v>
      </c>
      <c r="BH342" s="33">
        <v>0</v>
      </c>
      <c r="BI342" s="31">
        <v>1</v>
      </c>
      <c r="BJ342" s="32">
        <v>0</v>
      </c>
      <c r="BL342" s="29">
        <f t="shared" ref="BL342" si="3086">BB342*BG339+BD342*BG342-BC342*BH339-BE342*BH342</f>
        <v>0</v>
      </c>
      <c r="BM342" s="33">
        <f t="shared" ref="BM342" si="3087">(BB342*BH339+BC342*BG339+BD342*BH342+BE342*BG342)</f>
        <v>718.20696558245209</v>
      </c>
      <c r="BN342" s="31">
        <f t="shared" ref="BN342" si="3088">BB342*BI339+BD342*BI342-BC342*BJ339-BE342*BJ342</f>
        <v>227.97366728660811</v>
      </c>
      <c r="BO342" s="32">
        <f t="shared" ref="BO342" si="3089">(BB342*BJ339+BC342*BI339+BD342*BJ342+BE342*BI342)</f>
        <v>0</v>
      </c>
      <c r="BP342" s="8"/>
      <c r="BQ342" s="19">
        <f t="shared" ref="BQ342:BQ405" si="3090">1/$BR$8</f>
        <v>1</v>
      </c>
      <c r="BR342" s="47">
        <v>0</v>
      </c>
      <c r="BS342" s="48">
        <v>1</v>
      </c>
      <c r="BT342" s="49">
        <v>0</v>
      </c>
      <c r="BV342" s="29">
        <f t="shared" ref="BV342" si="3091">BL342*BQ339+BN342*BQ342-BM342*BR339-BO342*BR342</f>
        <v>227.97366728660811</v>
      </c>
      <c r="BW342" s="33">
        <f t="shared" ref="BW342" si="3092">(BL342*BR339+BM342*BQ339+BN342*BR342+BO342*BQ342)</f>
        <v>718.20696558245209</v>
      </c>
      <c r="BX342" s="31">
        <f t="shared" ref="BX342" si="3093">BL342*BS339+BN342*BS342-BM342*BT339-BO342*BT342</f>
        <v>227.97366728660811</v>
      </c>
      <c r="BY342" s="32">
        <f t="shared" ref="BY342" si="3094">(BL342*BT339+BM342*BS339+BN342*BT342+BO342*BS342)</f>
        <v>0</v>
      </c>
      <c r="CA342" s="50">
        <f t="shared" ref="CA342" si="3095">(180/PI())*ATAN(-1*(BW339+BW342)/(BV339+BV342))</f>
        <v>-54.779164477548449</v>
      </c>
      <c r="CC342" s="137">
        <f t="shared" ref="CC342" si="3096">20*LOG(((1-(10^(CA339/20)^2)*(1-((1-CC339)/(1+CC339))^2))^0.5))</f>
        <v>-2.0333285082138079E-5</v>
      </c>
      <c r="CE342" s="60">
        <f t="shared" si="2582"/>
        <v>5.78</v>
      </c>
      <c r="CF342" s="61">
        <f t="shared" si="2583"/>
        <v>-4.8663315779332236E-3</v>
      </c>
      <c r="CG342" s="62">
        <f t="shared" si="2546"/>
        <v>32.690867783157429</v>
      </c>
      <c r="CH342" s="63">
        <f t="shared" si="2584"/>
        <v>-4.8663315779332236E-3</v>
      </c>
      <c r="CI342" s="11">
        <f t="shared" si="2585"/>
        <v>-5.7078320025000346</v>
      </c>
      <c r="CJ342" s="62">
        <f t="shared" si="2722"/>
        <v>-9.9620461594326803E-2</v>
      </c>
      <c r="CK342" s="138">
        <f t="shared" si="2547"/>
        <v>-28.399258255950024</v>
      </c>
    </row>
    <row r="343" spans="2:91" ht="18.600000000000001" customHeight="1">
      <c r="CC343" s="42"/>
      <c r="CE343" s="60">
        <f t="shared" si="2582"/>
        <v>5.8</v>
      </c>
      <c r="CF343" s="61">
        <f t="shared" si="2583"/>
        <v>-4.8441724685335851E-3</v>
      </c>
      <c r="CG343" s="62">
        <f t="shared" si="2546"/>
        <v>32.576711143107431</v>
      </c>
      <c r="CH343" s="63">
        <f t="shared" si="2584"/>
        <v>-4.8441724685335851E-3</v>
      </c>
      <c r="CI343" s="11">
        <f t="shared" si="2585"/>
        <v>-5.6678375595945711</v>
      </c>
      <c r="CJ343" s="62">
        <f t="shared" si="2722"/>
        <v>-9.892242688312558E-2</v>
      </c>
      <c r="CK343" s="138">
        <f t="shared" si="2547"/>
        <v>-28.425135861966787</v>
      </c>
    </row>
    <row r="344" spans="2:91" ht="18.600000000000001" customHeight="1" thickBot="1">
      <c r="E344" s="22" t="s">
        <v>4</v>
      </c>
      <c r="J344" s="22" t="s">
        <v>5</v>
      </c>
      <c r="O344" s="22" t="s">
        <v>6</v>
      </c>
      <c r="T344" s="22" t="s">
        <v>7</v>
      </c>
      <c r="Y344" s="22" t="s">
        <v>8</v>
      </c>
      <c r="AD344" s="22" t="s">
        <v>65</v>
      </c>
      <c r="AI344" s="22" t="s">
        <v>9</v>
      </c>
      <c r="AN344" s="22" t="s">
        <v>66</v>
      </c>
      <c r="AS344" s="22" t="s">
        <v>51</v>
      </c>
      <c r="AX344" s="22" t="s">
        <v>67</v>
      </c>
      <c r="BC344" s="22" t="s">
        <v>52</v>
      </c>
      <c r="BH344" s="22" t="s">
        <v>68</v>
      </c>
      <c r="BM344" s="22" t="s">
        <v>63</v>
      </c>
      <c r="BQ344" s="23" t="s">
        <v>69</v>
      </c>
      <c r="BR344" s="23"/>
      <c r="BS344" s="24"/>
      <c r="BT344" s="24"/>
      <c r="BU344" s="24"/>
      <c r="BW344" s="22" t="s">
        <v>64</v>
      </c>
      <c r="CE344" s="60">
        <f t="shared" si="2582"/>
        <v>5.82</v>
      </c>
      <c r="CF344" s="61">
        <f t="shared" si="2583"/>
        <v>-4.822104090596583E-3</v>
      </c>
      <c r="CG344" s="62">
        <f t="shared" si="2546"/>
        <v>32.463354391915537</v>
      </c>
      <c r="CH344" s="63">
        <f t="shared" si="2584"/>
        <v>-4.822104090596583E-3</v>
      </c>
      <c r="CI344" s="11">
        <f t="shared" si="2585"/>
        <v>-5.6282649734649004</v>
      </c>
      <c r="CJ344" s="62">
        <f t="shared" si="2722"/>
        <v>-9.8231754961633791E-2</v>
      </c>
      <c r="CK344" s="138">
        <f t="shared" si="2547"/>
        <v>-28.450977474493591</v>
      </c>
    </row>
    <row r="345" spans="2:91" ht="18.600000000000001" customHeight="1" thickBot="1">
      <c r="D345" s="249" t="s">
        <v>103</v>
      </c>
      <c r="E345" s="250"/>
      <c r="F345" s="251" t="s">
        <v>104</v>
      </c>
      <c r="G345" s="252"/>
      <c r="H345" s="229"/>
      <c r="I345" s="253" t="s">
        <v>11</v>
      </c>
      <c r="J345" s="254"/>
      <c r="K345" s="255" t="s">
        <v>12</v>
      </c>
      <c r="L345" s="256"/>
      <c r="M345" s="24"/>
      <c r="N345" s="253" t="s">
        <v>105</v>
      </c>
      <c r="O345" s="254"/>
      <c r="P345" s="255" t="s">
        <v>106</v>
      </c>
      <c r="Q345" s="256"/>
      <c r="R345" s="24"/>
      <c r="S345" s="249" t="s">
        <v>107</v>
      </c>
      <c r="T345" s="250"/>
      <c r="U345" s="251" t="s">
        <v>108</v>
      </c>
      <c r="V345" s="252"/>
      <c r="W345" s="8"/>
      <c r="X345" s="253" t="s">
        <v>109</v>
      </c>
      <c r="Y345" s="254"/>
      <c r="Z345" s="255" t="s">
        <v>110</v>
      </c>
      <c r="AA345" s="256"/>
      <c r="AB345" s="8"/>
      <c r="AC345" s="253" t="s">
        <v>111</v>
      </c>
      <c r="AD345" s="254"/>
      <c r="AE345" s="255" t="s">
        <v>14</v>
      </c>
      <c r="AF345" s="256"/>
      <c r="AG345" s="8"/>
      <c r="AH345" s="253" t="s">
        <v>112</v>
      </c>
      <c r="AI345" s="254"/>
      <c r="AJ345" s="255" t="s">
        <v>113</v>
      </c>
      <c r="AK345" s="256"/>
      <c r="AL345" s="8"/>
      <c r="AM345" s="249" t="s">
        <v>114</v>
      </c>
      <c r="AN345" s="250"/>
      <c r="AO345" s="251" t="s">
        <v>115</v>
      </c>
      <c r="AP345" s="252"/>
      <c r="AQ345" s="24"/>
      <c r="AR345" s="253" t="s">
        <v>116</v>
      </c>
      <c r="AS345" s="254"/>
      <c r="AT345" s="255" t="s">
        <v>13</v>
      </c>
      <c r="AU345" s="256"/>
      <c r="AV345" s="4"/>
      <c r="AW345" s="253" t="s">
        <v>117</v>
      </c>
      <c r="AX345" s="254"/>
      <c r="AY345" s="255" t="s">
        <v>118</v>
      </c>
      <c r="AZ345" s="256"/>
      <c r="BA345" s="8"/>
      <c r="BB345" s="253" t="s">
        <v>119</v>
      </c>
      <c r="BC345" s="254"/>
      <c r="BD345" s="255" t="s">
        <v>120</v>
      </c>
      <c r="BE345" s="256"/>
      <c r="BF345" s="4"/>
      <c r="BG345" s="249" t="s">
        <v>121</v>
      </c>
      <c r="BH345" s="250"/>
      <c r="BI345" s="251" t="s">
        <v>122</v>
      </c>
      <c r="BJ345" s="252"/>
      <c r="BK345" s="4"/>
      <c r="BL345" s="253" t="s">
        <v>123</v>
      </c>
      <c r="BM345" s="254"/>
      <c r="BN345" s="255" t="s">
        <v>124</v>
      </c>
      <c r="BO345" s="256"/>
      <c r="BP345" s="4"/>
      <c r="BQ345" s="253" t="s">
        <v>125</v>
      </c>
      <c r="BR345" s="254"/>
      <c r="BS345" s="255" t="s">
        <v>126</v>
      </c>
      <c r="BT345" s="256"/>
      <c r="BU345" s="8"/>
      <c r="BV345" s="253" t="s">
        <v>127</v>
      </c>
      <c r="BW345" s="254"/>
      <c r="BX345" s="255" t="s">
        <v>128</v>
      </c>
      <c r="BY345" s="256"/>
      <c r="CA345" s="27" t="s">
        <v>15</v>
      </c>
      <c r="CC345" s="133" t="s">
        <v>70</v>
      </c>
      <c r="CE345" s="60">
        <f t="shared" si="2582"/>
        <v>5.84</v>
      </c>
      <c r="CF345" s="61">
        <f t="shared" si="2583"/>
        <v>-4.8001271974085161E-3</v>
      </c>
      <c r="CG345" s="62">
        <f t="shared" si="2546"/>
        <v>32.350789092446242</v>
      </c>
      <c r="CH345" s="63">
        <f t="shared" si="2584"/>
        <v>-4.8001271974085161E-3</v>
      </c>
      <c r="CI345" s="11">
        <f t="shared" si="2585"/>
        <v>-5.5891082888751376</v>
      </c>
      <c r="CJ345" s="62">
        <f t="shared" si="2722"/>
        <v>-9.754834189137751E-2</v>
      </c>
      <c r="CK345" s="138">
        <f t="shared" si="2547"/>
        <v>-28.476782512446924</v>
      </c>
    </row>
    <row r="346" spans="2:91" ht="18.600000000000001" customHeight="1" thickTop="1" thickBot="1">
      <c r="B346" s="127">
        <v>0.75</v>
      </c>
      <c r="D346" s="29">
        <v>1</v>
      </c>
      <c r="E346" s="30">
        <v>0</v>
      </c>
      <c r="F346" s="31">
        <v>0</v>
      </c>
      <c r="G346" s="32">
        <f t="shared" ref="G346:G409" si="3097">-1/($E$8*$B346)</f>
        <v>-0.87890666666666661</v>
      </c>
      <c r="I346" s="29">
        <v>1</v>
      </c>
      <c r="J346" s="33">
        <v>0</v>
      </c>
      <c r="K346" s="31">
        <v>0</v>
      </c>
      <c r="L346" s="32">
        <v>0</v>
      </c>
      <c r="N346" s="29">
        <f t="shared" ref="N346" si="3098">D346*I346+F346*I349-E346*J346-G346*J349</f>
        <v>-0.98486977029297784</v>
      </c>
      <c r="O346" s="33">
        <f t="shared" ref="O346" si="3099">(D346*J346+E346*I346+F346*J349+G346*I349)</f>
        <v>0</v>
      </c>
      <c r="P346" s="31">
        <f t="shared" ref="P346" si="3100">D346*K346+F346*K349-E346*L346-G346*L349</f>
        <v>0</v>
      </c>
      <c r="Q346" s="32">
        <f t="shared" ref="Q346" si="3101">(D346*L346+E346*K346+F346*L349+G346*K349)</f>
        <v>-0.87890666666666661</v>
      </c>
      <c r="S346" s="29">
        <v>1</v>
      </c>
      <c r="T346" s="30">
        <v>0</v>
      </c>
      <c r="U346" s="31">
        <v>0</v>
      </c>
      <c r="V346" s="32">
        <f t="shared" ref="V346:V409" si="3102">-1/($T$8*$B346)</f>
        <v>-1.7074266666666666</v>
      </c>
      <c r="X346" s="29">
        <f t="shared" ref="X346" si="3103">N346*S346+P346*S349-O346*T346-Q346*T349</f>
        <v>-0.98486977029297784</v>
      </c>
      <c r="Y346" s="33">
        <f t="shared" ref="Y346" si="3104">(N346*T346+O346*S346+P346*T349+Q346*S349)</f>
        <v>0</v>
      </c>
      <c r="Z346" s="31">
        <f t="shared" ref="Z346" si="3105">N346*U346+P346*U349-O346*V346-Q346*V349</f>
        <v>0</v>
      </c>
      <c r="AA346" s="32">
        <f t="shared" ref="AA346" si="3106">(N346*V346+O346*U346+P346*V349+Q346*U349)</f>
        <v>0.80268624232543828</v>
      </c>
      <c r="AB346" s="8"/>
      <c r="AC346" s="29">
        <v>1</v>
      </c>
      <c r="AD346" s="33">
        <v>0</v>
      </c>
      <c r="AE346" s="31">
        <v>0</v>
      </c>
      <c r="AF346" s="32">
        <v>0</v>
      </c>
      <c r="AH346" s="29">
        <f t="shared" ref="AH346" si="3107">X346*AC346+Z346*AC349-Y346*AD346-AA346*AD349</f>
        <v>-101.36122618197452</v>
      </c>
      <c r="AI346" s="33">
        <f t="shared" ref="AI346" si="3108">(X346*AD346+Y346*AC346+Z346*AD349+AA346*AC349)</f>
        <v>0</v>
      </c>
      <c r="AJ346" s="31">
        <f t="shared" ref="AJ346" si="3109">X346*AE346+Z346*AE349-Y346*AF346-AA346*AF349</f>
        <v>0</v>
      </c>
      <c r="AK346" s="32">
        <f t="shared" ref="AK346" si="3110">(X346*AF346+Y346*AE346+Z346*AF349+AA346*AE349)</f>
        <v>0.80268624232543828</v>
      </c>
      <c r="AL346" s="8"/>
      <c r="AM346" s="29">
        <v>1</v>
      </c>
      <c r="AN346" s="30">
        <v>0</v>
      </c>
      <c r="AO346" s="31">
        <v>0</v>
      </c>
      <c r="AP346" s="32">
        <f t="shared" ref="AP346:AP409" si="3111">-1/($AN$8*$B346)</f>
        <v>-1.5440400000000001</v>
      </c>
      <c r="AR346" s="29">
        <f t="shared" ref="AR346" si="3112">AH346*AM346+AJ346*AM349-AI346*AN346-AK346*AN349</f>
        <v>-101.36122618197452</v>
      </c>
      <c r="AS346" s="33">
        <f t="shared" ref="AS346" si="3113">(AH346*AN346+AI346*AM346+AJ346*AN349+AK346*AM349)</f>
        <v>0</v>
      </c>
      <c r="AT346" s="31">
        <f t="shared" ref="AT346" si="3114">AH346*AO346+AJ346*AO349-AI346*AP346-AK346*AP349</f>
        <v>0</v>
      </c>
      <c r="AU346" s="32">
        <f t="shared" ref="AU346" si="3115">(AH346*AP346+AI346*AO346+AJ346*AP349+AK346*AO349)</f>
        <v>157.3084739163414</v>
      </c>
      <c r="AV346" s="8"/>
      <c r="AW346" s="29">
        <v>1</v>
      </c>
      <c r="AX346" s="33">
        <v>0</v>
      </c>
      <c r="AY346" s="31">
        <v>0</v>
      </c>
      <c r="AZ346" s="32">
        <v>0</v>
      </c>
      <c r="BB346" s="29">
        <f t="shared" ref="BB346" si="3116">AR346*AW346+AT346*AW349-AS346*AX346-AU346*AX349</f>
        <v>602.96371597127495</v>
      </c>
      <c r="BC346" s="33">
        <f t="shared" ref="BC346" si="3117">(AR346*AX346+AS346*AW346+AT346*AX349+AU346*AW349)</f>
        <v>0</v>
      </c>
      <c r="BD346" s="31">
        <f t="shared" ref="BD346" si="3118">AR346*AY346+AT346*AY349-AS346*AZ346-AU346*AZ349</f>
        <v>0</v>
      </c>
      <c r="BE346" s="32">
        <f t="shared" ref="BE346" si="3119">(AR346*AZ346+AS346*AY346+AT346*AZ349+AU346*AY349)</f>
        <v>157.3084739163414</v>
      </c>
      <c r="BF346" s="8"/>
      <c r="BG346" s="29">
        <v>1</v>
      </c>
      <c r="BH346" s="30">
        <v>0</v>
      </c>
      <c r="BI346" s="31">
        <v>0</v>
      </c>
      <c r="BJ346" s="32">
        <f t="shared" ref="BJ346:BJ409" si="3120">-1/($BH$8*$B346)</f>
        <v>-0.54291999999999996</v>
      </c>
      <c r="BL346" s="29">
        <f t="shared" ref="BL346" si="3121">BB346*BG346+BD346*BG349-BC346*BH346-BE346*BH349</f>
        <v>602.96371597127495</v>
      </c>
      <c r="BM346" s="33">
        <f t="shared" ref="BM346" si="3122">(BB346*BH346+BC346*BG346+BD346*BH349+BE346*BG349)</f>
        <v>0</v>
      </c>
      <c r="BN346" s="31">
        <f t="shared" ref="BN346" si="3123">BB346*BI346+BD346*BI349-BC346*BJ346-BE346*BJ349</f>
        <v>0</v>
      </c>
      <c r="BO346" s="32">
        <f t="shared" ref="BO346" si="3124">(BB346*BJ346+BC346*BI346+BD346*BJ349+BE346*BI349)</f>
        <v>-170.05258675878318</v>
      </c>
      <c r="BP346" s="8"/>
      <c r="BQ346" s="34">
        <v>1</v>
      </c>
      <c r="BR346" s="35">
        <v>0</v>
      </c>
      <c r="BS346" s="11">
        <v>0</v>
      </c>
      <c r="BT346" s="36">
        <v>0</v>
      </c>
      <c r="BV346" s="29">
        <f t="shared" ref="BV346" si="3125">BL346*BQ346+BN346*BQ349-BM346*BR346-BO346*BR349</f>
        <v>602.96371597127495</v>
      </c>
      <c r="BW346" s="33">
        <f t="shared" ref="BW346" si="3126">(BL346*BR346+BM346*BQ346+BN346*BR349+BO346*BQ349)</f>
        <v>-170.05258675878318</v>
      </c>
      <c r="BX346" s="31">
        <f t="shared" ref="BX346" si="3127">BL346*BS346+BN346*BS349-BM346*BT346-BO346*BT349</f>
        <v>0</v>
      </c>
      <c r="BY346" s="32">
        <f t="shared" ref="BY346" si="3128">(BL346*BT346+BM346*BS346+BN346*BT349+BO346*BS349)</f>
        <v>-170.05258675878318</v>
      </c>
      <c r="CA346" s="37">
        <f t="shared" ref="CA346" si="3129">20*LOG(((1+$BR$8)/$BR$8)/((BV346+BV349)^2+(BW346+BW349)^2)^0.5)</f>
        <v>-61.244211525570627</v>
      </c>
      <c r="CC346" s="134">
        <f t="shared" ref="CC346" si="3130">((BV346^2+BW346^2)^0.5)/((BV349^2+BW349^2)^0.5)</f>
        <v>0.28202596985122852</v>
      </c>
      <c r="CE346" s="60">
        <f t="shared" si="2582"/>
        <v>5.86</v>
      </c>
      <c r="CF346" s="61">
        <f t="shared" si="2583"/>
        <v>-4.7782424965205151E-3</v>
      </c>
      <c r="CG346" s="62">
        <f t="shared" si="2546"/>
        <v>32.239006926668736</v>
      </c>
      <c r="CH346" s="63">
        <f t="shared" si="2584"/>
        <v>-4.7782424965205151E-3</v>
      </c>
      <c r="CI346" s="11">
        <f t="shared" si="2585"/>
        <v>-5.5503616560735951</v>
      </c>
      <c r="CJ346" s="62">
        <f t="shared" si="2722"/>
        <v>-9.6872085574929365E-2</v>
      </c>
      <c r="CK346" s="138">
        <f t="shared" si="2547"/>
        <v>-28.502550416142469</v>
      </c>
      <c r="CM346" s="127">
        <v>0.74</v>
      </c>
    </row>
    <row r="347" spans="2:91" ht="18.600000000000001" customHeight="1" thickBot="1">
      <c r="D347" s="39"/>
      <c r="G347" s="40"/>
      <c r="I347" s="39"/>
      <c r="L347" s="40"/>
      <c r="N347" s="39"/>
      <c r="Q347" s="40"/>
      <c r="S347" s="39"/>
      <c r="V347" s="40"/>
      <c r="X347" s="39"/>
      <c r="AA347" s="40"/>
      <c r="AC347" s="39"/>
      <c r="AF347" s="40"/>
      <c r="AH347" s="39"/>
      <c r="AK347" s="40"/>
      <c r="AM347" s="39"/>
      <c r="AP347" s="40"/>
      <c r="AR347" s="39"/>
      <c r="AU347" s="40"/>
      <c r="AW347" s="39"/>
      <c r="AZ347" s="40"/>
      <c r="BB347" s="39"/>
      <c r="BE347" s="40"/>
      <c r="BG347" s="39"/>
      <c r="BJ347" s="40"/>
      <c r="BL347" s="39"/>
      <c r="BO347" s="40"/>
      <c r="BQ347" s="34"/>
      <c r="BR347" s="11"/>
      <c r="BS347" s="11"/>
      <c r="BT347" s="41"/>
      <c r="BV347" s="39"/>
      <c r="BY347" s="40"/>
      <c r="CC347" s="135"/>
      <c r="CE347" s="60">
        <f t="shared" si="2582"/>
        <v>5.88</v>
      </c>
      <c r="CF347" s="61">
        <f t="shared" si="2583"/>
        <v>-4.756450651277529E-3</v>
      </c>
      <c r="CG347" s="62">
        <f t="shared" si="2546"/>
        <v>32.127999693547267</v>
      </c>
      <c r="CH347" s="63">
        <f t="shared" si="2584"/>
        <v>-4.756450651277529E-3</v>
      </c>
      <c r="CI347" s="11">
        <f t="shared" si="2585"/>
        <v>-5.5120193285452652</v>
      </c>
      <c r="CJ347" s="62">
        <f t="shared" si="2722"/>
        <v>-9.6202885716681938E-2</v>
      </c>
      <c r="CK347" s="138">
        <f t="shared" si="2547"/>
        <v>-28.528280646658271</v>
      </c>
    </row>
    <row r="348" spans="2:91" ht="18.600000000000001" customHeight="1" thickBot="1">
      <c r="D348" s="258" t="s">
        <v>129</v>
      </c>
      <c r="E348" s="259"/>
      <c r="F348" s="260" t="s">
        <v>130</v>
      </c>
      <c r="G348" s="261"/>
      <c r="H348" s="229"/>
      <c r="I348" s="258" t="s">
        <v>131</v>
      </c>
      <c r="J348" s="259"/>
      <c r="K348" s="260" t="s">
        <v>132</v>
      </c>
      <c r="L348" s="261"/>
      <c r="N348" s="253" t="s">
        <v>133</v>
      </c>
      <c r="O348" s="254"/>
      <c r="P348" s="255" t="s">
        <v>134</v>
      </c>
      <c r="Q348" s="256"/>
      <c r="S348" s="258" t="s">
        <v>135</v>
      </c>
      <c r="T348" s="259"/>
      <c r="U348" s="260" t="s">
        <v>136</v>
      </c>
      <c r="V348" s="261"/>
      <c r="W348" s="8"/>
      <c r="X348" s="253" t="s">
        <v>137</v>
      </c>
      <c r="Y348" s="254"/>
      <c r="Z348" s="255" t="s">
        <v>138</v>
      </c>
      <c r="AA348" s="256"/>
      <c r="AB348" s="8"/>
      <c r="AC348" s="258" t="s">
        <v>139</v>
      </c>
      <c r="AD348" s="259"/>
      <c r="AE348" s="260" t="s">
        <v>140</v>
      </c>
      <c r="AF348" s="261"/>
      <c r="AG348" s="8"/>
      <c r="AH348" s="253" t="s">
        <v>141</v>
      </c>
      <c r="AI348" s="254"/>
      <c r="AJ348" s="255" t="s">
        <v>142</v>
      </c>
      <c r="AK348" s="256"/>
      <c r="AL348" s="8"/>
      <c r="AM348" s="258" t="s">
        <v>143</v>
      </c>
      <c r="AN348" s="259"/>
      <c r="AO348" s="260" t="s">
        <v>144</v>
      </c>
      <c r="AP348" s="261"/>
      <c r="AR348" s="253" t="s">
        <v>145</v>
      </c>
      <c r="AS348" s="254"/>
      <c r="AT348" s="255" t="s">
        <v>146</v>
      </c>
      <c r="AU348" s="256"/>
      <c r="AV348" s="4"/>
      <c r="AW348" s="258" t="s">
        <v>147</v>
      </c>
      <c r="AX348" s="259"/>
      <c r="AY348" s="260" t="s">
        <v>148</v>
      </c>
      <c r="AZ348" s="261"/>
      <c r="BA348" s="8"/>
      <c r="BB348" s="253" t="s">
        <v>149</v>
      </c>
      <c r="BC348" s="254"/>
      <c r="BD348" s="255" t="s">
        <v>150</v>
      </c>
      <c r="BE348" s="256"/>
      <c r="BF348" s="4"/>
      <c r="BG348" s="258" t="s">
        <v>151</v>
      </c>
      <c r="BH348" s="259"/>
      <c r="BI348" s="260" t="s">
        <v>152</v>
      </c>
      <c r="BJ348" s="261"/>
      <c r="BK348" s="4"/>
      <c r="BL348" s="253" t="s">
        <v>153</v>
      </c>
      <c r="BM348" s="254"/>
      <c r="BN348" s="255" t="s">
        <v>154</v>
      </c>
      <c r="BO348" s="256"/>
      <c r="BP348" s="4"/>
      <c r="BQ348" s="258" t="s">
        <v>155</v>
      </c>
      <c r="BR348" s="259"/>
      <c r="BS348" s="260" t="s">
        <v>156</v>
      </c>
      <c r="BT348" s="261"/>
      <c r="BU348" s="8"/>
      <c r="BV348" s="253" t="s">
        <v>157</v>
      </c>
      <c r="BW348" s="254"/>
      <c r="BX348" s="255" t="s">
        <v>158</v>
      </c>
      <c r="BY348" s="256"/>
      <c r="CA348" s="46" t="s">
        <v>16</v>
      </c>
      <c r="CC348" s="136" t="s">
        <v>71</v>
      </c>
      <c r="CE348" s="60">
        <f t="shared" si="2582"/>
        <v>5.9</v>
      </c>
      <c r="CF348" s="61">
        <f t="shared" si="2583"/>
        <v>-4.7347522822807049E-3</v>
      </c>
      <c r="CG348" s="62">
        <f t="shared" si="2546"/>
        <v>32.017759306976359</v>
      </c>
      <c r="CH348" s="63">
        <f t="shared" si="2584"/>
        <v>-4.7347522822807049E-3</v>
      </c>
      <c r="CI348" s="11">
        <f t="shared" si="2585"/>
        <v>-5.4740756608157524</v>
      </c>
      <c r="CJ348" s="62">
        <f t="shared" si="2722"/>
        <v>-9.5540643784519222E-2</v>
      </c>
      <c r="CK348" s="138">
        <f t="shared" si="2547"/>
        <v>-28.553972685222611</v>
      </c>
    </row>
    <row r="349" spans="2:91" ht="18.600000000000001" customHeight="1" thickTop="1" thickBot="1">
      <c r="D349" s="29">
        <v>0</v>
      </c>
      <c r="E349" s="33">
        <v>0</v>
      </c>
      <c r="F349" s="31">
        <v>1</v>
      </c>
      <c r="G349" s="32">
        <v>0</v>
      </c>
      <c r="I349" s="29">
        <v>0</v>
      </c>
      <c r="J349" s="33">
        <f t="shared" ref="J349" si="3131">IF(0=(1-$J$8*$K$8*$B346^2),10^14,$B346*$J$8/(1-$J$8*$K$8*$B346^2))</f>
        <v>-2.2583396458019562</v>
      </c>
      <c r="K349" s="31">
        <v>1</v>
      </c>
      <c r="L349" s="32">
        <v>0</v>
      </c>
      <c r="N349" s="29">
        <f t="shared" ref="N349" si="3132">D349*I346+F349*I349-E349*J346-G349*J349</f>
        <v>0</v>
      </c>
      <c r="O349" s="33">
        <f t="shared" ref="O349" si="3133">(D349*J346+E349*I346+F349*J349+G349*I349)</f>
        <v>-2.2583396458019562</v>
      </c>
      <c r="P349" s="31">
        <f t="shared" ref="P349" si="3134">D349*K346+F349*K349-E349*L346-G349*L349</f>
        <v>1</v>
      </c>
      <c r="Q349" s="32">
        <f t="shared" ref="Q349" si="3135">(D349*L346+E349*K346+F349*L349+G349*K349)</f>
        <v>0</v>
      </c>
      <c r="S349" s="29">
        <v>0</v>
      </c>
      <c r="T349" s="33">
        <v>0</v>
      </c>
      <c r="U349" s="31">
        <v>1</v>
      </c>
      <c r="V349" s="32">
        <v>0</v>
      </c>
      <c r="X349" s="29">
        <f t="shared" ref="X349" si="3136">N349*S346+P349*S349-O349*T346-Q349*T349</f>
        <v>0</v>
      </c>
      <c r="Y349" s="33">
        <f t="shared" ref="Y349" si="3137">(N349*T346+O349*S346+P349*T349+Q349*S349)</f>
        <v>-2.2583396458019562</v>
      </c>
      <c r="Z349" s="31">
        <f t="shared" ref="Z349" si="3138">N349*U346+P349*U349-O349*V346-Q349*V349</f>
        <v>-2.8559493336328146</v>
      </c>
      <c r="AA349" s="32">
        <f t="shared" ref="AA349" si="3139">(N349*V346+O349*U346+P349*V349+Q349*U349)</f>
        <v>0</v>
      </c>
      <c r="AB349" s="8"/>
      <c r="AC349" s="29">
        <v>0</v>
      </c>
      <c r="AD349" s="33">
        <f t="shared" ref="AD349" si="3140">IF(0=(1-$AD$8*$AE$8*$B346^2),10^14,$B346*$AD$8/(1-$AD$8*$AE$8*$B346^2))</f>
        <v>125.05055041292873</v>
      </c>
      <c r="AE349" s="31">
        <v>1</v>
      </c>
      <c r="AF349" s="32">
        <v>0</v>
      </c>
      <c r="AH349" s="29">
        <f t="shared" ref="AH349" si="3141">X349*AC346+Z349*AC349-Y349*AD346-AA349*AD349</f>
        <v>0</v>
      </c>
      <c r="AI349" s="33">
        <f t="shared" ref="AI349" si="3142">(X349*AD346+Y349*AC346+Z349*AD349+AA349*AC349)</f>
        <v>-359.39637576802249</v>
      </c>
      <c r="AJ349" s="31">
        <f t="shared" ref="AJ349" si="3143">X349*AE346+Z349*AE349-Y349*AF346-AA349*AF349</f>
        <v>-2.8559493336328146</v>
      </c>
      <c r="AK349" s="32">
        <f t="shared" ref="AK349" si="3144">(X349*AF346+Y349*AE346+Z349*AF349+AA349*AE349)</f>
        <v>0</v>
      </c>
      <c r="AL349" s="8"/>
      <c r="AM349" s="29">
        <v>0</v>
      </c>
      <c r="AN349" s="33">
        <v>0</v>
      </c>
      <c r="AO349" s="31">
        <v>1</v>
      </c>
      <c r="AP349" s="32">
        <v>0</v>
      </c>
      <c r="AR349" s="29">
        <f t="shared" ref="AR349" si="3145">AH349*AM346+AJ349*AM349-AI349*AN346-AK349*AN349</f>
        <v>0</v>
      </c>
      <c r="AS349" s="33">
        <f t="shared" ref="AS349" si="3146">(AH349*AN346+AI349*AM346+AJ349*AN349+AK349*AM349)</f>
        <v>-359.39637576802249</v>
      </c>
      <c r="AT349" s="31">
        <f t="shared" ref="AT349" si="3147">AH349*AO346+AJ349*AO349-AI349*AP346-AK349*AP349</f>
        <v>-557.77832937449023</v>
      </c>
      <c r="AU349" s="32">
        <f t="shared" ref="AU349" si="3148">(AH349*AP346+AI349*AO346+AJ349*AP349+AK349*AO349)</f>
        <v>0</v>
      </c>
      <c r="AV349" s="8"/>
      <c r="AW349" s="29">
        <v>0</v>
      </c>
      <c r="AX349" s="33">
        <f t="shared" ref="AX349" si="3149">IF(0=(1-$AX$8*$AY$8*$B346^2),10^14,$B346*$AX$8/(1-$AX$8*$AY$8*$B346^2))</f>
        <v>-4.4773490239808584</v>
      </c>
      <c r="AY349" s="31">
        <v>1</v>
      </c>
      <c r="AZ349" s="32">
        <v>0</v>
      </c>
      <c r="BB349" s="29">
        <f t="shared" ref="BB349" si="3150">AR349*AW346+AT349*AW349-AS349*AX346-AU349*AX349</f>
        <v>0</v>
      </c>
      <c r="BC349" s="33">
        <f t="shared" ref="BC349" si="3151">(AR349*AX346+AS349*AW346+AT349*AX349+AU349*AW349)</f>
        <v>2137.9718828545251</v>
      </c>
      <c r="BD349" s="31">
        <f t="shared" ref="BD349" si="3152">AR349*AY346+AT349*AY349-AS349*AZ346-AU349*AZ349</f>
        <v>-557.77832937449023</v>
      </c>
      <c r="BE349" s="32">
        <f t="shared" ref="BE349" si="3153">(AR349*AZ346+AS349*AY346+AT349*AZ349+AU349*AY349)</f>
        <v>0</v>
      </c>
      <c r="BF349" s="8"/>
      <c r="BG349" s="29">
        <v>0</v>
      </c>
      <c r="BH349" s="33">
        <v>0</v>
      </c>
      <c r="BI349" s="31">
        <v>1</v>
      </c>
      <c r="BJ349" s="32">
        <v>0</v>
      </c>
      <c r="BL349" s="29">
        <f t="shared" ref="BL349" si="3154">BB349*BG346+BD349*BG349-BC349*BH346-BE349*BH349</f>
        <v>0</v>
      </c>
      <c r="BM349" s="33">
        <f t="shared" ref="BM349" si="3155">(BB349*BH346+BC349*BG346+BD349*BH349+BE349*BG349)</f>
        <v>2137.9718828545251</v>
      </c>
      <c r="BN349" s="31">
        <f t="shared" ref="BN349" si="3156">BB349*BI346+BD349*BI349-BC349*BJ346-BE349*BJ349</f>
        <v>602.96936526488855</v>
      </c>
      <c r="BO349" s="32">
        <f t="shared" ref="BO349" si="3157">(BB349*BJ346+BC349*BI346+BD349*BJ349+BE349*BI349)</f>
        <v>0</v>
      </c>
      <c r="BP349" s="8"/>
      <c r="BQ349" s="19">
        <f t="shared" ref="BQ349:BQ412" si="3158">1/$BR$8</f>
        <v>1</v>
      </c>
      <c r="BR349" s="47">
        <v>0</v>
      </c>
      <c r="BS349" s="48">
        <v>1</v>
      </c>
      <c r="BT349" s="49">
        <v>0</v>
      </c>
      <c r="BV349" s="29">
        <f t="shared" ref="BV349" si="3159">BL349*BQ346+BN349*BQ349-BM349*BR346-BO349*BR349</f>
        <v>602.96936526488855</v>
      </c>
      <c r="BW349" s="33">
        <f t="shared" ref="BW349" si="3160">(BL349*BR346+BM349*BQ346+BN349*BR349+BO349*BQ349)</f>
        <v>2137.9718828545251</v>
      </c>
      <c r="BX349" s="31">
        <f t="shared" ref="BX349" si="3161">BL349*BS346+BN349*BS349-BM349*BT346-BO349*BT349</f>
        <v>602.96936526488855</v>
      </c>
      <c r="BY349" s="32">
        <f t="shared" ref="BY349" si="3162">(BL349*BT346+BM349*BS346+BN349*BT349+BO349*BS349)</f>
        <v>0</v>
      </c>
      <c r="CA349" s="50">
        <f t="shared" ref="CA349" si="3163">(180/PI())*ATAN(-1*(BW346+BW349)/(BV346+BV349))</f>
        <v>-58.500199269495255</v>
      </c>
      <c r="CC349" s="137">
        <f t="shared" ref="CC349" si="3164">20*LOG(((1-(10^(CA346/20)^2)*(1-((1-CC346)/(1+CC346))^2))^0.5))</f>
        <v>-2.2383021818264839E-6</v>
      </c>
      <c r="CE349" s="60">
        <f t="shared" si="2582"/>
        <v>5.92</v>
      </c>
      <c r="CF349" s="61">
        <f t="shared" si="2583"/>
        <v>-4.713147968809216E-3</v>
      </c>
      <c r="CG349" s="62">
        <f t="shared" si="2546"/>
        <v>31.908277793760046</v>
      </c>
      <c r="CH349" s="63">
        <f t="shared" si="2584"/>
        <v>-4.713147968809216E-3</v>
      </c>
      <c r="CI349" s="11">
        <f t="shared" si="2585"/>
        <v>-5.4365251063134137</v>
      </c>
      <c r="CJ349" s="62">
        <f t="shared" si="2722"/>
        <v>-9.4885262972503825E-2</v>
      </c>
      <c r="CK349" s="138">
        <f t="shared" si="2547"/>
        <v>-28.579626032628084</v>
      </c>
    </row>
    <row r="350" spans="2:91" ht="18.600000000000001" customHeight="1">
      <c r="CC350" s="42"/>
      <c r="CE350" s="60">
        <f t="shared" si="2582"/>
        <v>5.94</v>
      </c>
      <c r="CF350" s="61">
        <f t="shared" si="2583"/>
        <v>-4.6916382502160108E-3</v>
      </c>
      <c r="CG350" s="62">
        <f t="shared" si="2546"/>
        <v>31.799547291633775</v>
      </c>
      <c r="CH350" s="63">
        <f t="shared" si="2584"/>
        <v>-4.6916382502160108E-3</v>
      </c>
      <c r="CI350" s="11">
        <f t="shared" si="2585"/>
        <v>-5.3993622152815934</v>
      </c>
      <c r="CJ350" s="62">
        <f t="shared" si="2722"/>
        <v>-9.4236648164438705E-2</v>
      </c>
      <c r="CK350" s="138">
        <f t="shared" si="2547"/>
        <v>-28.605240208644304</v>
      </c>
    </row>
    <row r="351" spans="2:91" ht="18.600000000000001" customHeight="1" thickBot="1">
      <c r="E351" s="22" t="s">
        <v>4</v>
      </c>
      <c r="J351" s="22" t="s">
        <v>5</v>
      </c>
      <c r="O351" s="22" t="s">
        <v>6</v>
      </c>
      <c r="T351" s="22" t="s">
        <v>7</v>
      </c>
      <c r="Y351" s="22" t="s">
        <v>8</v>
      </c>
      <c r="AD351" s="22" t="s">
        <v>65</v>
      </c>
      <c r="AI351" s="22" t="s">
        <v>9</v>
      </c>
      <c r="AN351" s="22" t="s">
        <v>66</v>
      </c>
      <c r="AS351" s="22" t="s">
        <v>51</v>
      </c>
      <c r="AX351" s="22" t="s">
        <v>67</v>
      </c>
      <c r="BC351" s="22" t="s">
        <v>52</v>
      </c>
      <c r="BH351" s="22" t="s">
        <v>68</v>
      </c>
      <c r="BM351" s="22" t="s">
        <v>63</v>
      </c>
      <c r="BQ351" s="23" t="s">
        <v>69</v>
      </c>
      <c r="BR351" s="23"/>
      <c r="BS351" s="24"/>
      <c r="BT351" s="24"/>
      <c r="BU351" s="24"/>
      <c r="BW351" s="22" t="s">
        <v>64</v>
      </c>
      <c r="CE351" s="60">
        <f t="shared" si="2582"/>
        <v>5.96</v>
      </c>
      <c r="CF351" s="61">
        <f t="shared" si="2583"/>
        <v>-4.6702236272424882E-3</v>
      </c>
      <c r="CG351" s="62">
        <f t="shared" si="2546"/>
        <v>31.691560047328146</v>
      </c>
      <c r="CH351" s="63">
        <f t="shared" si="2584"/>
        <v>-4.6702236272424882E-3</v>
      </c>
      <c r="CI351" s="11">
        <f t="shared" si="2585"/>
        <v>-5.3625816327436668</v>
      </c>
      <c r="CJ351" s="62">
        <f t="shared" si="2722"/>
        <v>-9.3594705898350339E-2</v>
      </c>
      <c r="CK351" s="138">
        <f t="shared" si="2547"/>
        <v>-28.630814751479285</v>
      </c>
    </row>
    <row r="352" spans="2:91" ht="18.600000000000001" customHeight="1" thickBot="1">
      <c r="D352" s="249" t="s">
        <v>103</v>
      </c>
      <c r="E352" s="250"/>
      <c r="F352" s="251" t="s">
        <v>104</v>
      </c>
      <c r="G352" s="252"/>
      <c r="H352" s="229"/>
      <c r="I352" s="253" t="s">
        <v>11</v>
      </c>
      <c r="J352" s="254"/>
      <c r="K352" s="255" t="s">
        <v>12</v>
      </c>
      <c r="L352" s="256"/>
      <c r="M352" s="24"/>
      <c r="N352" s="253" t="s">
        <v>105</v>
      </c>
      <c r="O352" s="254"/>
      <c r="P352" s="255" t="s">
        <v>106</v>
      </c>
      <c r="Q352" s="256"/>
      <c r="R352" s="24"/>
      <c r="S352" s="249" t="s">
        <v>107</v>
      </c>
      <c r="T352" s="250"/>
      <c r="U352" s="251" t="s">
        <v>108</v>
      </c>
      <c r="V352" s="252"/>
      <c r="W352" s="8"/>
      <c r="X352" s="253" t="s">
        <v>109</v>
      </c>
      <c r="Y352" s="254"/>
      <c r="Z352" s="255" t="s">
        <v>110</v>
      </c>
      <c r="AA352" s="256"/>
      <c r="AB352" s="8"/>
      <c r="AC352" s="253" t="s">
        <v>111</v>
      </c>
      <c r="AD352" s="254"/>
      <c r="AE352" s="255" t="s">
        <v>14</v>
      </c>
      <c r="AF352" s="256"/>
      <c r="AG352" s="8"/>
      <c r="AH352" s="253" t="s">
        <v>112</v>
      </c>
      <c r="AI352" s="254"/>
      <c r="AJ352" s="255" t="s">
        <v>113</v>
      </c>
      <c r="AK352" s="256"/>
      <c r="AL352" s="8"/>
      <c r="AM352" s="249" t="s">
        <v>114</v>
      </c>
      <c r="AN352" s="250"/>
      <c r="AO352" s="251" t="s">
        <v>115</v>
      </c>
      <c r="AP352" s="252"/>
      <c r="AQ352" s="24"/>
      <c r="AR352" s="253" t="s">
        <v>116</v>
      </c>
      <c r="AS352" s="254"/>
      <c r="AT352" s="255" t="s">
        <v>13</v>
      </c>
      <c r="AU352" s="256"/>
      <c r="AV352" s="4"/>
      <c r="AW352" s="253" t="s">
        <v>117</v>
      </c>
      <c r="AX352" s="254"/>
      <c r="AY352" s="255" t="s">
        <v>118</v>
      </c>
      <c r="AZ352" s="256"/>
      <c r="BA352" s="8"/>
      <c r="BB352" s="253" t="s">
        <v>119</v>
      </c>
      <c r="BC352" s="254"/>
      <c r="BD352" s="255" t="s">
        <v>120</v>
      </c>
      <c r="BE352" s="256"/>
      <c r="BF352" s="4"/>
      <c r="BG352" s="249" t="s">
        <v>121</v>
      </c>
      <c r="BH352" s="250"/>
      <c r="BI352" s="251" t="s">
        <v>122</v>
      </c>
      <c r="BJ352" s="252"/>
      <c r="BK352" s="4"/>
      <c r="BL352" s="253" t="s">
        <v>123</v>
      </c>
      <c r="BM352" s="254"/>
      <c r="BN352" s="255" t="s">
        <v>124</v>
      </c>
      <c r="BO352" s="256"/>
      <c r="BP352" s="4"/>
      <c r="BQ352" s="253" t="s">
        <v>125</v>
      </c>
      <c r="BR352" s="254"/>
      <c r="BS352" s="255" t="s">
        <v>126</v>
      </c>
      <c r="BT352" s="256"/>
      <c r="BU352" s="8"/>
      <c r="BV352" s="253" t="s">
        <v>127</v>
      </c>
      <c r="BW352" s="254"/>
      <c r="BX352" s="255" t="s">
        <v>128</v>
      </c>
      <c r="BY352" s="256"/>
      <c r="CA352" s="27" t="s">
        <v>15</v>
      </c>
      <c r="CC352" s="133" t="s">
        <v>70</v>
      </c>
      <c r="CE352" s="60">
        <f t="shared" si="2582"/>
        <v>5.98</v>
      </c>
      <c r="CF352" s="61">
        <f t="shared" si="2583"/>
        <v>-4.6489045633399013E-3</v>
      </c>
      <c r="CG352" s="62">
        <f t="shared" si="2546"/>
        <v>31.58430841467327</v>
      </c>
      <c r="CH352" s="63">
        <f t="shared" si="2584"/>
        <v>-4.6489045633399013E-3</v>
      </c>
      <c r="CI352" s="11">
        <f t="shared" si="2585"/>
        <v>-5.3261780965184329</v>
      </c>
      <c r="CJ352" s="62">
        <f t="shared" si="2722"/>
        <v>-9.2959344331850977E-2</v>
      </c>
      <c r="CK352" s="138">
        <f t="shared" si="2547"/>
        <v>-28.656349217221347</v>
      </c>
    </row>
    <row r="353" spans="2:91" ht="18.600000000000001" customHeight="1" thickTop="1" thickBot="1">
      <c r="B353" s="127">
        <v>0.76</v>
      </c>
      <c r="D353" s="29">
        <v>1</v>
      </c>
      <c r="E353" s="30">
        <v>0</v>
      </c>
      <c r="F353" s="31">
        <v>0</v>
      </c>
      <c r="G353" s="32">
        <f t="shared" ref="G353:G416" si="3165">-1/($E$8*$B353)</f>
        <v>-0.86734210526315791</v>
      </c>
      <c r="I353" s="29">
        <v>1</v>
      </c>
      <c r="J353" s="33">
        <v>0</v>
      </c>
      <c r="K353" s="31">
        <v>0</v>
      </c>
      <c r="L353" s="32">
        <v>0</v>
      </c>
      <c r="N353" s="29">
        <f t="shared" ref="N353" si="3166">D353*I353+F353*I356-E353*J353-G353*J356</f>
        <v>-0.91413915750352404</v>
      </c>
      <c r="O353" s="33">
        <f t="shared" ref="O353" si="3167">(D353*J353+E353*I353+F353*J356+G353*I356)</f>
        <v>0</v>
      </c>
      <c r="P353" s="31">
        <f t="shared" ref="P353" si="3168">D353*K353+F353*K356-E353*L353-G353*L356</f>
        <v>0</v>
      </c>
      <c r="Q353" s="32">
        <f t="shared" ref="Q353" si="3169">(D353*L353+E353*K353+F353*L356+G353*K356)</f>
        <v>-0.86734210526315791</v>
      </c>
      <c r="S353" s="29">
        <v>1</v>
      </c>
      <c r="T353" s="30">
        <v>0</v>
      </c>
      <c r="U353" s="31">
        <v>0</v>
      </c>
      <c r="V353" s="32">
        <f t="shared" ref="V353:V416" si="3170">-1/($T$8*$B353)</f>
        <v>-1.6849605263157894</v>
      </c>
      <c r="X353" s="29">
        <f t="shared" ref="X353" si="3171">N353*S353+P353*S356-O353*T353-Q353*T356</f>
        <v>-0.91413915750352404</v>
      </c>
      <c r="Y353" s="33">
        <f t="shared" ref="Y353" si="3172">(N353*T353+O353*S353+P353*T356+Q353*S356)</f>
        <v>0</v>
      </c>
      <c r="Z353" s="31">
        <f t="shared" ref="Z353" si="3173">N353*U353+P353*U356-O353*V353-Q353*V356</f>
        <v>0</v>
      </c>
      <c r="AA353" s="32">
        <f t="shared" ref="AA353" si="3174">(N353*V353+O353*U353+P353*V356+Q353*U356)</f>
        <v>0.67294629068985234</v>
      </c>
      <c r="AB353" s="8"/>
      <c r="AC353" s="29">
        <v>1</v>
      </c>
      <c r="AD353" s="33">
        <v>0</v>
      </c>
      <c r="AE353" s="31">
        <v>0</v>
      </c>
      <c r="AF353" s="32">
        <v>0</v>
      </c>
      <c r="AH353" s="29">
        <f t="shared" ref="AH353" si="3175">X353*AC353+Z353*AC356-Y353*AD353-AA353*AD356</f>
        <v>50.957158069091072</v>
      </c>
      <c r="AI353" s="33">
        <f t="shared" ref="AI353" si="3176">(X353*AD353+Y353*AC353+Z353*AD356+AA353*AC356)</f>
        <v>0</v>
      </c>
      <c r="AJ353" s="31">
        <f t="shared" ref="AJ353" si="3177">X353*AE353+Z353*AE356-Y353*AF353-AA353*AF356</f>
        <v>0</v>
      </c>
      <c r="AK353" s="32">
        <f t="shared" ref="AK353" si="3178">(X353*AF353+Y353*AE353+Z353*AF356+AA353*AE356)</f>
        <v>0.67294629068985234</v>
      </c>
      <c r="AL353" s="8"/>
      <c r="AM353" s="29">
        <v>1</v>
      </c>
      <c r="AN353" s="30">
        <v>0</v>
      </c>
      <c r="AO353" s="31">
        <v>0</v>
      </c>
      <c r="AP353" s="32">
        <f t="shared" ref="AP353:AP416" si="3179">-1/($AN$8*$B353)</f>
        <v>-1.5237236842105262</v>
      </c>
      <c r="AR353" s="29">
        <f t="shared" ref="AR353" si="3180">AH353*AM353+AJ353*AM356-AI353*AN353-AK353*AN356</f>
        <v>50.957158069091072</v>
      </c>
      <c r="AS353" s="33">
        <f t="shared" ref="AS353" si="3181">(AH353*AN353+AI353*AM353+AJ353*AN356+AK353*AM356)</f>
        <v>0</v>
      </c>
      <c r="AT353" s="31">
        <f t="shared" ref="AT353" si="3182">AH353*AO353+AJ353*AO356-AI353*AP353-AK353*AP356</f>
        <v>0</v>
      </c>
      <c r="AU353" s="32">
        <f t="shared" ref="AU353" si="3183">(AH353*AP353+AI353*AO353+AJ353*AP356+AK353*AO356)</f>
        <v>-76.971682339243742</v>
      </c>
      <c r="AV353" s="8"/>
      <c r="AW353" s="29">
        <v>1</v>
      </c>
      <c r="AX353" s="33">
        <v>0</v>
      </c>
      <c r="AY353" s="31">
        <v>0</v>
      </c>
      <c r="AZ353" s="32">
        <v>0</v>
      </c>
      <c r="BB353" s="29">
        <f t="shared" ref="BB353" si="3184">AR353*AW353+AT353*AW356-AS353*AX353-AU353*AX356</f>
        <v>-265.39211432986002</v>
      </c>
      <c r="BC353" s="33">
        <f t="shared" ref="BC353" si="3185">(AR353*AX353+AS353*AW353+AT353*AX356+AU353*AW356)</f>
        <v>0</v>
      </c>
      <c r="BD353" s="31">
        <f t="shared" ref="BD353" si="3186">AR353*AY353+AT353*AY356-AS353*AZ353-AU353*AZ356</f>
        <v>0</v>
      </c>
      <c r="BE353" s="32">
        <f t="shared" ref="BE353" si="3187">(AR353*AZ353+AS353*AY353+AT353*AZ356+AU353*AY356)</f>
        <v>-76.971682339243742</v>
      </c>
      <c r="BF353" s="8"/>
      <c r="BG353" s="29">
        <v>1</v>
      </c>
      <c r="BH353" s="30">
        <v>0</v>
      </c>
      <c r="BI353" s="31">
        <v>0</v>
      </c>
      <c r="BJ353" s="32">
        <f t="shared" ref="BJ353:BJ416" si="3188">-1/($BH$8*$B353)</f>
        <v>-0.5357763157894736</v>
      </c>
      <c r="BL353" s="29">
        <f t="shared" ref="BL353" si="3189">BB353*BG353+BD353*BG356-BC353*BH353-BE353*BH356</f>
        <v>-265.39211432986002</v>
      </c>
      <c r="BM353" s="33">
        <f t="shared" ref="BM353" si="3190">(BB353*BH353+BC353*BG353+BD353*BH356+BE353*BG356)</f>
        <v>0</v>
      </c>
      <c r="BN353" s="31">
        <f t="shared" ref="BN353" si="3191">BB353*BI353+BD353*BI356-BC353*BJ353-BE353*BJ356</f>
        <v>0</v>
      </c>
      <c r="BO353" s="32">
        <f t="shared" ref="BO353" si="3192">(BB353*BJ353+BC353*BI353+BD353*BJ356+BE353*BI356)</f>
        <v>65.219126915987417</v>
      </c>
      <c r="BP353" s="8"/>
      <c r="BQ353" s="34">
        <v>1</v>
      </c>
      <c r="BR353" s="35">
        <v>0</v>
      </c>
      <c r="BS353" s="11">
        <v>0</v>
      </c>
      <c r="BT353" s="36">
        <v>0</v>
      </c>
      <c r="BV353" s="29">
        <f t="shared" ref="BV353" si="3193">BL353*BQ353+BN353*BQ356-BM353*BR353-BO353*BR356</f>
        <v>-265.39211432986002</v>
      </c>
      <c r="BW353" s="33">
        <f t="shared" ref="BW353" si="3194">(BL353*BR353+BM353*BQ353+BN353*BR356+BO353*BQ356)</f>
        <v>65.219126915987417</v>
      </c>
      <c r="BX353" s="31">
        <f t="shared" ref="BX353" si="3195">BL353*BS353+BN353*BS356-BM353*BT353-BO353*BT356</f>
        <v>0</v>
      </c>
      <c r="BY353" s="32">
        <f t="shared" ref="BY353" si="3196">(BL353*BT353+BM353*BS353+BN353*BT356+BO353*BS356)</f>
        <v>65.219126915987417</v>
      </c>
      <c r="CA353" s="37">
        <f t="shared" ref="CA353" si="3197">20*LOG(((1+$BR$8)/$BR$8)/((BV353+BV356)^2+(BW353+BW356)^2)^0.5)</f>
        <v>-55.156737754903212</v>
      </c>
      <c r="CC353" s="134">
        <f t="shared" ref="CC353" si="3198">((BV353^2+BW353^2)^0.5)/((BV356^2+BW356^2)^0.5)</f>
        <v>0.24574666370649018</v>
      </c>
      <c r="CE353" s="60">
        <f t="shared" si="2582"/>
        <v>6</v>
      </c>
      <c r="CF353" s="61">
        <f t="shared" si="2583"/>
        <v>-4.6276814859096934E-3</v>
      </c>
      <c r="CG353" s="62">
        <f t="shared" ref="CG353:CG416" si="3199">INDEX(CA:CA,(ROW()-32)*7+27)</f>
        <v>31.477784852742904</v>
      </c>
      <c r="CH353" s="63">
        <f t="shared" si="2584"/>
        <v>-4.6276814859096934E-3</v>
      </c>
      <c r="CI353" s="11">
        <f t="shared" si="2585"/>
        <v>-5.2901464352818968</v>
      </c>
      <c r="CJ353" s="62">
        <f t="shared" si="2722"/>
        <v>-9.2330473208310213E-2</v>
      </c>
      <c r="CK353" s="138">
        <f t="shared" ref="CK353:CK416" si="3200">INDEX(CC:CC,(ROW()-32)*7+27)</f>
        <v>-28.681843179329498</v>
      </c>
      <c r="CM353" s="127">
        <v>0.75</v>
      </c>
    </row>
    <row r="354" spans="2:91" ht="18.600000000000001" customHeight="1" thickBot="1">
      <c r="D354" s="39"/>
      <c r="G354" s="40"/>
      <c r="I354" s="39"/>
      <c r="L354" s="40"/>
      <c r="N354" s="39"/>
      <c r="Q354" s="40"/>
      <c r="S354" s="39"/>
      <c r="V354" s="40"/>
      <c r="X354" s="39"/>
      <c r="AA354" s="40"/>
      <c r="AC354" s="39"/>
      <c r="AF354" s="40"/>
      <c r="AH354" s="39"/>
      <c r="AK354" s="40"/>
      <c r="AM354" s="39"/>
      <c r="AP354" s="40"/>
      <c r="AR354" s="39"/>
      <c r="AU354" s="40"/>
      <c r="AW354" s="39"/>
      <c r="AZ354" s="40"/>
      <c r="BB354" s="39"/>
      <c r="BE354" s="40"/>
      <c r="BG354" s="39"/>
      <c r="BJ354" s="40"/>
      <c r="BL354" s="39"/>
      <c r="BO354" s="40"/>
      <c r="BQ354" s="34"/>
      <c r="BR354" s="11"/>
      <c r="BS354" s="11"/>
      <c r="BT354" s="41"/>
      <c r="BV354" s="39"/>
      <c r="BY354" s="40"/>
      <c r="CC354" s="135"/>
      <c r="CE354" s="60">
        <f t="shared" ref="CE354:CE417" si="3201">INDEX(B:B,(ROW()-32)*7+24)</f>
        <v>6.02</v>
      </c>
      <c r="CF354" s="61">
        <f t="shared" ref="CF354:CF417" si="3202">INDEX(CA:CA,(ROW()-32)*7+24)</f>
        <v>-4.6065547875341496E-3</v>
      </c>
      <c r="CG354" s="62">
        <f t="shared" si="3199"/>
        <v>31.371981924037268</v>
      </c>
      <c r="CH354" s="63">
        <f t="shared" ref="CH354:CH417" si="3203">CF354</f>
        <v>-4.6065547875341496E-3</v>
      </c>
      <c r="CI354" s="11">
        <f t="shared" si="2585"/>
        <v>-5.2544815666829896</v>
      </c>
      <c r="CJ354" s="62">
        <f t="shared" si="2722"/>
        <v>-9.170800382396814E-2</v>
      </c>
      <c r="CK354" s="138">
        <f t="shared" si="3200"/>
        <v>-28.707296228119109</v>
      </c>
    </row>
    <row r="355" spans="2:91" ht="18.600000000000001" customHeight="1" thickBot="1">
      <c r="D355" s="258" t="s">
        <v>129</v>
      </c>
      <c r="E355" s="259"/>
      <c r="F355" s="260" t="s">
        <v>130</v>
      </c>
      <c r="G355" s="261"/>
      <c r="H355" s="229"/>
      <c r="I355" s="258" t="s">
        <v>131</v>
      </c>
      <c r="J355" s="259"/>
      <c r="K355" s="260" t="s">
        <v>132</v>
      </c>
      <c r="L355" s="261"/>
      <c r="N355" s="253" t="s">
        <v>133</v>
      </c>
      <c r="O355" s="254"/>
      <c r="P355" s="255" t="s">
        <v>134</v>
      </c>
      <c r="Q355" s="256"/>
      <c r="S355" s="258" t="s">
        <v>135</v>
      </c>
      <c r="T355" s="259"/>
      <c r="U355" s="260" t="s">
        <v>136</v>
      </c>
      <c r="V355" s="261"/>
      <c r="W355" s="8"/>
      <c r="X355" s="253" t="s">
        <v>137</v>
      </c>
      <c r="Y355" s="254"/>
      <c r="Z355" s="255" t="s">
        <v>138</v>
      </c>
      <c r="AA355" s="256"/>
      <c r="AB355" s="8"/>
      <c r="AC355" s="258" t="s">
        <v>139</v>
      </c>
      <c r="AD355" s="259"/>
      <c r="AE355" s="260" t="s">
        <v>140</v>
      </c>
      <c r="AF355" s="261"/>
      <c r="AG355" s="8"/>
      <c r="AH355" s="253" t="s">
        <v>141</v>
      </c>
      <c r="AI355" s="254"/>
      <c r="AJ355" s="255" t="s">
        <v>142</v>
      </c>
      <c r="AK355" s="256"/>
      <c r="AL355" s="8"/>
      <c r="AM355" s="258" t="s">
        <v>143</v>
      </c>
      <c r="AN355" s="259"/>
      <c r="AO355" s="260" t="s">
        <v>144</v>
      </c>
      <c r="AP355" s="261"/>
      <c r="AR355" s="253" t="s">
        <v>145</v>
      </c>
      <c r="AS355" s="254"/>
      <c r="AT355" s="255" t="s">
        <v>146</v>
      </c>
      <c r="AU355" s="256"/>
      <c r="AV355" s="4"/>
      <c r="AW355" s="258" t="s">
        <v>147</v>
      </c>
      <c r="AX355" s="259"/>
      <c r="AY355" s="260" t="s">
        <v>148</v>
      </c>
      <c r="AZ355" s="261"/>
      <c r="BA355" s="8"/>
      <c r="BB355" s="253" t="s">
        <v>149</v>
      </c>
      <c r="BC355" s="254"/>
      <c r="BD355" s="255" t="s">
        <v>150</v>
      </c>
      <c r="BE355" s="256"/>
      <c r="BF355" s="4"/>
      <c r="BG355" s="258" t="s">
        <v>151</v>
      </c>
      <c r="BH355" s="259"/>
      <c r="BI355" s="260" t="s">
        <v>152</v>
      </c>
      <c r="BJ355" s="261"/>
      <c r="BK355" s="4"/>
      <c r="BL355" s="253" t="s">
        <v>153</v>
      </c>
      <c r="BM355" s="254"/>
      <c r="BN355" s="255" t="s">
        <v>154</v>
      </c>
      <c r="BO355" s="256"/>
      <c r="BP355" s="4"/>
      <c r="BQ355" s="258" t="s">
        <v>155</v>
      </c>
      <c r="BR355" s="259"/>
      <c r="BS355" s="260" t="s">
        <v>156</v>
      </c>
      <c r="BT355" s="261"/>
      <c r="BU355" s="8"/>
      <c r="BV355" s="253" t="s">
        <v>157</v>
      </c>
      <c r="BW355" s="254"/>
      <c r="BX355" s="255" t="s">
        <v>158</v>
      </c>
      <c r="BY355" s="256"/>
      <c r="CA355" s="46" t="s">
        <v>16</v>
      </c>
      <c r="CC355" s="136" t="s">
        <v>71</v>
      </c>
      <c r="CE355" s="60">
        <f t="shared" si="3201"/>
        <v>6.04</v>
      </c>
      <c r="CF355" s="61">
        <f t="shared" si="3202"/>
        <v>-4.5855248271607276E-3</v>
      </c>
      <c r="CG355" s="62">
        <f t="shared" si="3199"/>
        <v>31.266892292703606</v>
      </c>
      <c r="CH355" s="63">
        <f t="shared" si="3203"/>
        <v>-4.5855248271607276E-3</v>
      </c>
      <c r="CI355" s="11">
        <f t="shared" ref="CI355:CI418" si="3204">(CG356-CG355)/(CE356-CE355)</f>
        <v>-5.2191784954922271</v>
      </c>
      <c r="CJ355" s="62">
        <f t="shared" si="2722"/>
        <v>-9.1091848995623392E-2</v>
      </c>
      <c r="CK355" s="138">
        <f t="shared" si="3200"/>
        <v>-28.732707970264258</v>
      </c>
    </row>
    <row r="356" spans="2:91" ht="18.600000000000001" customHeight="1" thickTop="1" thickBot="1">
      <c r="D356" s="29">
        <v>0</v>
      </c>
      <c r="E356" s="33">
        <v>0</v>
      </c>
      <c r="F356" s="31">
        <v>1</v>
      </c>
      <c r="G356" s="32">
        <v>0</v>
      </c>
      <c r="I356" s="29">
        <v>0</v>
      </c>
      <c r="J356" s="33">
        <f t="shared" ref="J356" si="3205">IF(0=(1-$J$8*$K$8*$B353^2),10^14,$B353*$J$8/(1-$J$8*$K$8*$B353^2))</f>
        <v>-2.2069021507064508</v>
      </c>
      <c r="K356" s="31">
        <v>1</v>
      </c>
      <c r="L356" s="32">
        <v>0</v>
      </c>
      <c r="N356" s="29">
        <f t="shared" ref="N356" si="3206">D356*I353+F356*I356-E356*J353-G356*J356</f>
        <v>0</v>
      </c>
      <c r="O356" s="33">
        <f t="shared" ref="O356" si="3207">(D356*J353+E356*I353+F356*J356+G356*I356)</f>
        <v>-2.2069021507064508</v>
      </c>
      <c r="P356" s="31">
        <f t="shared" ref="P356" si="3208">D356*K353+F356*K356-E356*L353-G356*L356</f>
        <v>1</v>
      </c>
      <c r="Q356" s="32">
        <f t="shared" ref="Q356" si="3209">(D356*L353+E356*K353+F356*L356+G356*K356)</f>
        <v>0</v>
      </c>
      <c r="S356" s="29">
        <v>0</v>
      </c>
      <c r="T356" s="33">
        <v>0</v>
      </c>
      <c r="U356" s="31">
        <v>1</v>
      </c>
      <c r="V356" s="32">
        <v>0</v>
      </c>
      <c r="X356" s="29">
        <f t="shared" ref="X356" si="3210">N356*S353+P356*S356-O356*T353-Q356*T356</f>
        <v>0</v>
      </c>
      <c r="Y356" s="33">
        <f t="shared" ref="Y356" si="3211">(N356*T353+O356*S353+P356*T356+Q356*S356)</f>
        <v>-2.2069021507064508</v>
      </c>
      <c r="Z356" s="31">
        <f t="shared" ref="Z356" si="3212">N356*U353+P356*U356-O356*V353-Q356*V356</f>
        <v>-2.7185430093817891</v>
      </c>
      <c r="AA356" s="32">
        <f t="shared" ref="AA356" si="3213">(N356*V353+O356*U353+P356*V356+Q356*U356)</f>
        <v>0</v>
      </c>
      <c r="AB356" s="8"/>
      <c r="AC356" s="29">
        <v>0</v>
      </c>
      <c r="AD356" s="33">
        <f t="shared" ref="AD356" si="3214">IF(0=(1-$AD$8*$AE$8*$B353^2),10^14,$B353*$AD$8/(1-$AD$8*$AE$8*$B353^2))</f>
        <v>-77.080887351975989</v>
      </c>
      <c r="AE356" s="31">
        <v>1</v>
      </c>
      <c r="AF356" s="32">
        <v>0</v>
      </c>
      <c r="AH356" s="29">
        <f t="shared" ref="AH356" si="3215">X356*AC353+Z356*AC356-Y356*AD353-AA356*AD356</f>
        <v>0</v>
      </c>
      <c r="AI356" s="33">
        <f t="shared" ref="AI356" si="3216">(X356*AD353+Y356*AC353+Z356*AD356+AA356*AC356)</f>
        <v>207.34080531695304</v>
      </c>
      <c r="AJ356" s="31">
        <f t="shared" ref="AJ356" si="3217">X356*AE353+Z356*AE356-Y356*AF353-AA356*AF356</f>
        <v>-2.7185430093817891</v>
      </c>
      <c r="AK356" s="32">
        <f t="shared" ref="AK356" si="3218">(X356*AF353+Y356*AE353+Z356*AF356+AA356*AE356)</f>
        <v>0</v>
      </c>
      <c r="AL356" s="8"/>
      <c r="AM356" s="29">
        <v>0</v>
      </c>
      <c r="AN356" s="33">
        <v>0</v>
      </c>
      <c r="AO356" s="31">
        <v>1</v>
      </c>
      <c r="AP356" s="32">
        <v>0</v>
      </c>
      <c r="AR356" s="29">
        <f t="shared" ref="AR356" si="3219">AH356*AM353+AJ356*AM356-AI356*AN353-AK356*AN356</f>
        <v>0</v>
      </c>
      <c r="AS356" s="33">
        <f t="shared" ref="AS356" si="3220">(AH356*AN353+AI356*AM353+AJ356*AN356+AK356*AM356)</f>
        <v>207.34080531695304</v>
      </c>
      <c r="AT356" s="31">
        <f t="shared" ref="AT356" si="3221">AH356*AO353+AJ356*AO356-AI356*AP353-AK356*AP356</f>
        <v>313.21155275534335</v>
      </c>
      <c r="AU356" s="32">
        <f t="shared" ref="AU356" si="3222">(AH356*AP353+AI356*AO353+AJ356*AP356+AK356*AO356)</f>
        <v>0</v>
      </c>
      <c r="AV356" s="8"/>
      <c r="AW356" s="29">
        <v>0</v>
      </c>
      <c r="AX356" s="33">
        <f t="shared" ref="AX356" si="3223">IF(0=(1-$AX$8*$AY$8*$B353^2),10^14,$B353*$AX$8/(1-$AX$8*$AY$8*$B353^2))</f>
        <v>-4.1099435894447316</v>
      </c>
      <c r="AY356" s="31">
        <v>1</v>
      </c>
      <c r="AZ356" s="32">
        <v>0</v>
      </c>
      <c r="BB356" s="29">
        <f t="shared" ref="BB356" si="3224">AR356*AW353+AT356*AW356-AS356*AX353-AU356*AX356</f>
        <v>0</v>
      </c>
      <c r="BC356" s="33">
        <f t="shared" ref="BC356" si="3225">(AR356*AX353+AS356*AW353+AT356*AX356+AU356*AW356)</f>
        <v>-1079.9410080699008</v>
      </c>
      <c r="BD356" s="31">
        <f t="shared" ref="BD356" si="3226">AR356*AY353+AT356*AY356-AS356*AZ353-AU356*AZ356</f>
        <v>313.21155275534335</v>
      </c>
      <c r="BE356" s="32">
        <f t="shared" ref="BE356" si="3227">(AR356*AZ353+AS356*AY353+AT356*AZ356+AU356*AY356)</f>
        <v>0</v>
      </c>
      <c r="BF356" s="8"/>
      <c r="BG356" s="29">
        <v>0</v>
      </c>
      <c r="BH356" s="33">
        <v>0</v>
      </c>
      <c r="BI356" s="31">
        <v>1</v>
      </c>
      <c r="BJ356" s="32">
        <v>0</v>
      </c>
      <c r="BL356" s="29">
        <f t="shared" ref="BL356" si="3228">BB356*BG353+BD356*BG356-BC356*BH353-BE356*BH356</f>
        <v>0</v>
      </c>
      <c r="BM356" s="33">
        <f t="shared" ref="BM356" si="3229">(BB356*BH353+BC356*BG353+BD356*BH356+BE356*BG356)</f>
        <v>-1079.9410080699008</v>
      </c>
      <c r="BN356" s="31">
        <f t="shared" ref="BN356" si="3230">BB356*BI353+BD356*BI356-BC356*BJ353-BE356*BJ356</f>
        <v>-265.39526181831826</v>
      </c>
      <c r="BO356" s="32">
        <f t="shared" ref="BO356" si="3231">(BB356*BJ353+BC356*BI353+BD356*BJ356+BE356*BI356)</f>
        <v>0</v>
      </c>
      <c r="BP356" s="8"/>
      <c r="BQ356" s="19">
        <f t="shared" ref="BQ356:BQ419" si="3232">1/$BR$8</f>
        <v>1</v>
      </c>
      <c r="BR356" s="47">
        <v>0</v>
      </c>
      <c r="BS356" s="48">
        <v>1</v>
      </c>
      <c r="BT356" s="49">
        <v>0</v>
      </c>
      <c r="BV356" s="29">
        <f t="shared" ref="BV356" si="3233">BL356*BQ353+BN356*BQ356-BM356*BR353-BO356*BR356</f>
        <v>-265.39526181831826</v>
      </c>
      <c r="BW356" s="33">
        <f t="shared" ref="BW356" si="3234">(BL356*BR353+BM356*BQ353+BN356*BR356+BO356*BQ356)</f>
        <v>-1079.9410080699008</v>
      </c>
      <c r="BX356" s="31">
        <f t="shared" ref="BX356" si="3235">BL356*BS353+BN356*BS356-BM356*BT353-BO356*BT356</f>
        <v>-265.39526181831826</v>
      </c>
      <c r="BY356" s="32">
        <f t="shared" ref="BY356" si="3236">(BL356*BT353+BM356*BS353+BN356*BT356+BO356*BS356)</f>
        <v>0</v>
      </c>
      <c r="CA356" s="50">
        <f t="shared" ref="CA356" si="3237">(180/PI())*ATAN(-1*(BW353+BW356)/(BV353+BV356))</f>
        <v>-62.386538732665301</v>
      </c>
      <c r="CC356" s="137">
        <f t="shared" ref="CC356" si="3238">20*LOG(((1-(10^(CA353/20)^2)*(1-((1-CC353)/(1+CC353))^2))^0.5))</f>
        <v>-8.3907177363640344E-6</v>
      </c>
      <c r="CE356" s="60">
        <f t="shared" si="3201"/>
        <v>6.06</v>
      </c>
      <c r="CF356" s="61">
        <f t="shared" si="3202"/>
        <v>-4.5645919312323211E-3</v>
      </c>
      <c r="CG356" s="62">
        <f t="shared" si="3199"/>
        <v>31.162508722793763</v>
      </c>
      <c r="CH356" s="63">
        <f t="shared" si="3203"/>
        <v>-4.5645919312323211E-3</v>
      </c>
      <c r="CI356" s="11">
        <f t="shared" si="3204"/>
        <v>-5.1842323118130773</v>
      </c>
      <c r="CJ356" s="62">
        <f t="shared" si="2722"/>
        <v>-9.0481923029415517E-2</v>
      </c>
      <c r="CK356" s="138">
        <f t="shared" si="3200"/>
        <v>-28.758078028337287</v>
      </c>
    </row>
    <row r="357" spans="2:91" ht="18.600000000000001" customHeight="1">
      <c r="CC357" s="42"/>
      <c r="CE357" s="60">
        <f t="shared" si="3201"/>
        <v>6.08</v>
      </c>
      <c r="CF357" s="61">
        <f t="shared" si="3202"/>
        <v>-4.5437563948213747E-3</v>
      </c>
      <c r="CG357" s="62">
        <f t="shared" si="3199"/>
        <v>31.058824076557499</v>
      </c>
      <c r="CH357" s="63">
        <f t="shared" si="3203"/>
        <v>-4.5437563948213747E-3</v>
      </c>
      <c r="CI357" s="11">
        <f t="shared" si="3204"/>
        <v>-5.1496381893199263</v>
      </c>
      <c r="CJ357" s="62">
        <f t="shared" si="2722"/>
        <v>-8.98781416900718E-2</v>
      </c>
      <c r="CK357" s="138">
        <f t="shared" si="3200"/>
        <v>-28.783406040325026</v>
      </c>
    </row>
    <row r="358" spans="2:91" ht="18.600000000000001" customHeight="1" thickBot="1">
      <c r="E358" s="22" t="s">
        <v>4</v>
      </c>
      <c r="J358" s="22" t="s">
        <v>5</v>
      </c>
      <c r="O358" s="22" t="s">
        <v>6</v>
      </c>
      <c r="T358" s="22" t="s">
        <v>7</v>
      </c>
      <c r="Y358" s="22" t="s">
        <v>8</v>
      </c>
      <c r="AD358" s="22" t="s">
        <v>65</v>
      </c>
      <c r="AI358" s="22" t="s">
        <v>9</v>
      </c>
      <c r="AN358" s="22" t="s">
        <v>66</v>
      </c>
      <c r="AS358" s="22" t="s">
        <v>51</v>
      </c>
      <c r="AX358" s="22" t="s">
        <v>67</v>
      </c>
      <c r="BC358" s="22" t="s">
        <v>52</v>
      </c>
      <c r="BH358" s="22" t="s">
        <v>68</v>
      </c>
      <c r="BM358" s="22" t="s">
        <v>63</v>
      </c>
      <c r="BQ358" s="23" t="s">
        <v>69</v>
      </c>
      <c r="BR358" s="23"/>
      <c r="BS358" s="24"/>
      <c r="BT358" s="24"/>
      <c r="BU358" s="24"/>
      <c r="BW358" s="22" t="s">
        <v>64</v>
      </c>
      <c r="CE358" s="60">
        <f t="shared" si="3201"/>
        <v>6.1</v>
      </c>
      <c r="CF358" s="61">
        <f t="shared" si="3202"/>
        <v>-4.5230184826906359E-3</v>
      </c>
      <c r="CG358" s="62">
        <f t="shared" si="3199"/>
        <v>30.955831312771103</v>
      </c>
      <c r="CH358" s="63">
        <f t="shared" si="3203"/>
        <v>-4.5230184826906359E-3</v>
      </c>
      <c r="CI358" s="11">
        <f t="shared" si="3204"/>
        <v>-5.1153913835483662</v>
      </c>
      <c r="CJ358" s="62">
        <f t="shared" si="2722"/>
        <v>-8.9280422171067089E-2</v>
      </c>
      <c r="CK358" s="138">
        <f t="shared" si="3200"/>
        <v>-28.808691659193215</v>
      </c>
    </row>
    <row r="359" spans="2:91" ht="18.600000000000001" customHeight="1" thickBot="1">
      <c r="D359" s="249" t="s">
        <v>103</v>
      </c>
      <c r="E359" s="250"/>
      <c r="F359" s="251" t="s">
        <v>104</v>
      </c>
      <c r="G359" s="252"/>
      <c r="H359" s="229"/>
      <c r="I359" s="253" t="s">
        <v>11</v>
      </c>
      <c r="J359" s="254"/>
      <c r="K359" s="255" t="s">
        <v>12</v>
      </c>
      <c r="L359" s="256"/>
      <c r="M359" s="24"/>
      <c r="N359" s="253" t="s">
        <v>105</v>
      </c>
      <c r="O359" s="254"/>
      <c r="P359" s="255" t="s">
        <v>106</v>
      </c>
      <c r="Q359" s="256"/>
      <c r="R359" s="24"/>
      <c r="S359" s="249" t="s">
        <v>107</v>
      </c>
      <c r="T359" s="250"/>
      <c r="U359" s="251" t="s">
        <v>108</v>
      </c>
      <c r="V359" s="252"/>
      <c r="W359" s="8"/>
      <c r="X359" s="253" t="s">
        <v>109</v>
      </c>
      <c r="Y359" s="254"/>
      <c r="Z359" s="255" t="s">
        <v>110</v>
      </c>
      <c r="AA359" s="256"/>
      <c r="AB359" s="8"/>
      <c r="AC359" s="253" t="s">
        <v>111</v>
      </c>
      <c r="AD359" s="254"/>
      <c r="AE359" s="255" t="s">
        <v>14</v>
      </c>
      <c r="AF359" s="256"/>
      <c r="AG359" s="8"/>
      <c r="AH359" s="253" t="s">
        <v>112</v>
      </c>
      <c r="AI359" s="254"/>
      <c r="AJ359" s="255" t="s">
        <v>113</v>
      </c>
      <c r="AK359" s="256"/>
      <c r="AL359" s="8"/>
      <c r="AM359" s="249" t="s">
        <v>114</v>
      </c>
      <c r="AN359" s="250"/>
      <c r="AO359" s="251" t="s">
        <v>115</v>
      </c>
      <c r="AP359" s="252"/>
      <c r="AQ359" s="24"/>
      <c r="AR359" s="253" t="s">
        <v>116</v>
      </c>
      <c r="AS359" s="254"/>
      <c r="AT359" s="255" t="s">
        <v>13</v>
      </c>
      <c r="AU359" s="256"/>
      <c r="AV359" s="4"/>
      <c r="AW359" s="253" t="s">
        <v>117</v>
      </c>
      <c r="AX359" s="254"/>
      <c r="AY359" s="255" t="s">
        <v>118</v>
      </c>
      <c r="AZ359" s="256"/>
      <c r="BA359" s="8"/>
      <c r="BB359" s="253" t="s">
        <v>119</v>
      </c>
      <c r="BC359" s="254"/>
      <c r="BD359" s="255" t="s">
        <v>120</v>
      </c>
      <c r="BE359" s="256"/>
      <c r="BF359" s="4"/>
      <c r="BG359" s="249" t="s">
        <v>121</v>
      </c>
      <c r="BH359" s="250"/>
      <c r="BI359" s="251" t="s">
        <v>122</v>
      </c>
      <c r="BJ359" s="252"/>
      <c r="BK359" s="4"/>
      <c r="BL359" s="253" t="s">
        <v>123</v>
      </c>
      <c r="BM359" s="254"/>
      <c r="BN359" s="255" t="s">
        <v>124</v>
      </c>
      <c r="BO359" s="256"/>
      <c r="BP359" s="4"/>
      <c r="BQ359" s="253" t="s">
        <v>125</v>
      </c>
      <c r="BR359" s="254"/>
      <c r="BS359" s="255" t="s">
        <v>126</v>
      </c>
      <c r="BT359" s="256"/>
      <c r="BU359" s="8"/>
      <c r="BV359" s="253" t="s">
        <v>127</v>
      </c>
      <c r="BW359" s="254"/>
      <c r="BX359" s="255" t="s">
        <v>128</v>
      </c>
      <c r="BY359" s="256"/>
      <c r="CA359" s="27" t="s">
        <v>15</v>
      </c>
      <c r="CC359" s="133" t="s">
        <v>70</v>
      </c>
      <c r="CE359" s="60">
        <f t="shared" si="3201"/>
        <v>6.12</v>
      </c>
      <c r="CF359" s="61">
        <f t="shared" si="3202"/>
        <v>-4.5023784303423195E-3</v>
      </c>
      <c r="CG359" s="62">
        <f t="shared" si="3199"/>
        <v>30.853523485100133</v>
      </c>
      <c r="CH359" s="63">
        <f t="shared" si="3203"/>
        <v>-4.5023784303423195E-3</v>
      </c>
      <c r="CI359" s="11">
        <f t="shared" si="3204"/>
        <v>-5.0814872302209242</v>
      </c>
      <c r="CJ359" s="62">
        <f t="shared" si="2722"/>
        <v>-8.868868306540223E-2</v>
      </c>
      <c r="CK359" s="138">
        <f t="shared" si="3200"/>
        <v>-28.833934552446017</v>
      </c>
    </row>
    <row r="360" spans="2:91" ht="18.600000000000001" customHeight="1" thickTop="1" thickBot="1">
      <c r="B360" s="127">
        <v>0.77</v>
      </c>
      <c r="D360" s="29">
        <v>1</v>
      </c>
      <c r="E360" s="30">
        <v>0</v>
      </c>
      <c r="F360" s="31">
        <v>0</v>
      </c>
      <c r="G360" s="32">
        <f t="shared" ref="G360:G423" si="3239">-1/($E$8*$B360)</f>
        <v>-0.85607792207792199</v>
      </c>
      <c r="I360" s="29">
        <v>1</v>
      </c>
      <c r="J360" s="33">
        <v>0</v>
      </c>
      <c r="K360" s="31">
        <v>0</v>
      </c>
      <c r="L360" s="32">
        <v>0</v>
      </c>
      <c r="N360" s="29">
        <f t="shared" ref="N360" si="3240">D360*I360+F360*I363-E360*J360-G360*J363</f>
        <v>-0.84743408821947908</v>
      </c>
      <c r="O360" s="33">
        <f t="shared" ref="O360" si="3241">(D360*J360+E360*I360+F360*J363+G360*I363)</f>
        <v>0</v>
      </c>
      <c r="P360" s="31">
        <f t="shared" ref="P360" si="3242">D360*K360+F360*K363-E360*L360-G360*L363</f>
        <v>0</v>
      </c>
      <c r="Q360" s="32">
        <f t="shared" ref="Q360" si="3243">(D360*L360+E360*K360+F360*L363+G360*K363)</f>
        <v>-0.85607792207792199</v>
      </c>
      <c r="S360" s="29">
        <v>1</v>
      </c>
      <c r="T360" s="30">
        <v>0</v>
      </c>
      <c r="U360" s="31">
        <v>0</v>
      </c>
      <c r="V360" s="32">
        <f t="shared" ref="V360:V423" si="3244">-1/($T$8*$B360)</f>
        <v>-1.6630779220779219</v>
      </c>
      <c r="X360" s="29">
        <f t="shared" ref="X360" si="3245">N360*S360+P360*S363-O360*T360-Q360*T363</f>
        <v>-0.84743408821947908</v>
      </c>
      <c r="Y360" s="33">
        <f t="shared" ref="Y360" si="3246">(N360*T360+O360*S360+P360*T363+Q360*S363)</f>
        <v>0</v>
      </c>
      <c r="Z360" s="31">
        <f t="shared" ref="Z360" si="3247">N360*U360+P360*U363-O360*V360-Q360*V363</f>
        <v>0</v>
      </c>
      <c r="AA360" s="32">
        <f t="shared" ref="AA360" si="3248">(N360*V360+O360*U360+P360*V363+Q360*U363)</f>
        <v>0.55327100045612765</v>
      </c>
      <c r="AB360" s="8"/>
      <c r="AC360" s="29">
        <v>1</v>
      </c>
      <c r="AD360" s="33">
        <v>0</v>
      </c>
      <c r="AE360" s="31">
        <v>0</v>
      </c>
      <c r="AF360" s="32">
        <v>0</v>
      </c>
      <c r="AH360" s="29">
        <f t="shared" ref="AH360" si="3249">X360*AC360+Z360*AC363-Y360*AD360-AA360*AD363</f>
        <v>15.583938640779142</v>
      </c>
      <c r="AI360" s="33">
        <f t="shared" ref="AI360" si="3250">(X360*AD360+Y360*AC360+Z360*AD363+AA360*AC363)</f>
        <v>0</v>
      </c>
      <c r="AJ360" s="31">
        <f t="shared" ref="AJ360" si="3251">X360*AE360+Z360*AE363-Y360*AF360-AA360*AF363</f>
        <v>0</v>
      </c>
      <c r="AK360" s="32">
        <f t="shared" ref="AK360" si="3252">(X360*AF360+Y360*AE360+Z360*AF363+AA360*AE363)</f>
        <v>0.55327100045612765</v>
      </c>
      <c r="AL360" s="8"/>
      <c r="AM360" s="29">
        <v>1</v>
      </c>
      <c r="AN360" s="30">
        <v>0</v>
      </c>
      <c r="AO360" s="31">
        <v>0</v>
      </c>
      <c r="AP360" s="32">
        <f t="shared" ref="AP360:AP423" si="3253">-1/($AN$8*$B360)</f>
        <v>-1.5039350649350649</v>
      </c>
      <c r="AR360" s="29">
        <f t="shared" ref="AR360" si="3254">AH360*AM360+AJ360*AM363-AI360*AN360-AK360*AN363</f>
        <v>15.583938640779142</v>
      </c>
      <c r="AS360" s="33">
        <f t="shared" ref="AS360" si="3255">(AH360*AN360+AI360*AM360+AJ360*AN363+AK360*AM363)</f>
        <v>0</v>
      </c>
      <c r="AT360" s="31">
        <f t="shared" ref="AT360" si="3256">AH360*AO360+AJ360*AO363-AI360*AP360-AK360*AP363</f>
        <v>0</v>
      </c>
      <c r="AU360" s="32">
        <f t="shared" ref="AU360" si="3257">(AH360*AP360+AI360*AO360+AJ360*AP363+AK360*AO363)</f>
        <v>-22.883960771208116</v>
      </c>
      <c r="AV360" s="8"/>
      <c r="AW360" s="29">
        <v>1</v>
      </c>
      <c r="AX360" s="33">
        <v>0</v>
      </c>
      <c r="AY360" s="31">
        <v>0</v>
      </c>
      <c r="AZ360" s="32">
        <v>0</v>
      </c>
      <c r="BB360" s="29">
        <f t="shared" ref="BB360" si="3258">AR360*AW360+AT360*AW363-AS360*AX360-AU360*AX363</f>
        <v>-71.407779130146466</v>
      </c>
      <c r="BC360" s="33">
        <f t="shared" ref="BC360" si="3259">(AR360*AX360+AS360*AW360+AT360*AX363+AU360*AW363)</f>
        <v>0</v>
      </c>
      <c r="BD360" s="31">
        <f t="shared" ref="BD360" si="3260">AR360*AY360+AT360*AY363-AS360*AZ360-AU360*AZ363</f>
        <v>0</v>
      </c>
      <c r="BE360" s="32">
        <f t="shared" ref="BE360" si="3261">(AR360*AZ360+AS360*AY360+AT360*AZ363+AU360*AY363)</f>
        <v>-22.883960771208116</v>
      </c>
      <c r="BF360" s="8"/>
      <c r="BG360" s="29">
        <v>1</v>
      </c>
      <c r="BH360" s="30">
        <v>0</v>
      </c>
      <c r="BI360" s="31">
        <v>0</v>
      </c>
      <c r="BJ360" s="32">
        <f t="shared" ref="BJ360:BJ423" si="3262">-1/($BH$8*$B360)</f>
        <v>-0.52881818181818174</v>
      </c>
      <c r="BL360" s="29">
        <f t="shared" ref="BL360" si="3263">BB360*BG360+BD360*BG363-BC360*BH360-BE360*BH363</f>
        <v>-71.407779130146466</v>
      </c>
      <c r="BM360" s="33">
        <f t="shared" ref="BM360" si="3264">(BB360*BH360+BC360*BG360+BD360*BH363+BE360*BG363)</f>
        <v>0</v>
      </c>
      <c r="BN360" s="31">
        <f t="shared" ref="BN360" si="3265">BB360*BI360+BD360*BI363-BC360*BJ360-BE360*BJ363</f>
        <v>0</v>
      </c>
      <c r="BO360" s="32">
        <f t="shared" ref="BO360" si="3266">(BB360*BJ360+BC360*BI360+BD360*BJ363+BE360*BI363)</f>
        <v>14.877771156070239</v>
      </c>
      <c r="BP360" s="8"/>
      <c r="BQ360" s="34">
        <v>1</v>
      </c>
      <c r="BR360" s="35">
        <v>0</v>
      </c>
      <c r="BS360" s="11">
        <v>0</v>
      </c>
      <c r="BT360" s="36">
        <v>0</v>
      </c>
      <c r="BV360" s="29">
        <f t="shared" ref="BV360" si="3267">BL360*BQ360+BN360*BQ363-BM360*BR360-BO360*BR363</f>
        <v>-71.407779130146466</v>
      </c>
      <c r="BW360" s="33">
        <f t="shared" ref="BW360" si="3268">(BL360*BR360+BM360*BQ360+BN360*BR363+BO360*BQ363)</f>
        <v>14.877771156070239</v>
      </c>
      <c r="BX360" s="31">
        <f t="shared" ref="BX360" si="3269">BL360*BS360+BN360*BS363-BM360*BT360-BO360*BT363</f>
        <v>0</v>
      </c>
      <c r="BY360" s="32">
        <f t="shared" ref="BY360" si="3270">(BL360*BT360+BM360*BS360+BN360*BT363+BO360*BS363)</f>
        <v>14.877771156070239</v>
      </c>
      <c r="CA360" s="37">
        <f t="shared" ref="CA360" si="3271">20*LOG(((1+$BR$8)/$BR$8)/((BV360+BV363)^2+(BW360+BW363)^2)^0.5)</f>
        <v>-45.046190931583389</v>
      </c>
      <c r="CC360" s="134">
        <f t="shared" ref="CC360" si="3272">((BV360^2+BW360^2)^0.5)/((BV363^2+BW363^2)^0.5)</f>
        <v>0.20838539714861409</v>
      </c>
      <c r="CE360" s="60">
        <f t="shared" si="3201"/>
        <v>6.14</v>
      </c>
      <c r="CF360" s="61">
        <f t="shared" si="3202"/>
        <v>-4.4818364450373398E-3</v>
      </c>
      <c r="CG360" s="62">
        <f t="shared" si="3199"/>
        <v>30.751893740495717</v>
      </c>
      <c r="CH360" s="63">
        <f t="shared" si="3203"/>
        <v>-4.4818364450373398E-3</v>
      </c>
      <c r="CI360" s="11">
        <f t="shared" si="3204"/>
        <v>-5.0479211436196438</v>
      </c>
      <c r="CJ360" s="62">
        <f t="shared" si="2722"/>
        <v>-8.8102844337200337E-2</v>
      </c>
      <c r="CK360" s="138">
        <f t="shared" si="3200"/>
        <v>-28.859134401699578</v>
      </c>
      <c r="CM360" s="127">
        <v>0.76</v>
      </c>
    </row>
    <row r="361" spans="2:91" ht="18.600000000000001" customHeight="1" thickBot="1">
      <c r="D361" s="39"/>
      <c r="G361" s="40"/>
      <c r="I361" s="39"/>
      <c r="L361" s="40"/>
      <c r="N361" s="39"/>
      <c r="Q361" s="40"/>
      <c r="S361" s="39"/>
      <c r="V361" s="40"/>
      <c r="X361" s="39"/>
      <c r="AA361" s="40"/>
      <c r="AC361" s="39"/>
      <c r="AF361" s="40"/>
      <c r="AH361" s="39"/>
      <c r="AK361" s="40"/>
      <c r="AM361" s="39"/>
      <c r="AP361" s="40"/>
      <c r="AR361" s="39"/>
      <c r="AU361" s="40"/>
      <c r="AW361" s="39"/>
      <c r="AZ361" s="40"/>
      <c r="BB361" s="39"/>
      <c r="BE361" s="40"/>
      <c r="BG361" s="39"/>
      <c r="BJ361" s="40"/>
      <c r="BL361" s="39"/>
      <c r="BO361" s="40"/>
      <c r="BQ361" s="34"/>
      <c r="BR361" s="11"/>
      <c r="BS361" s="11"/>
      <c r="BT361" s="41"/>
      <c r="BV361" s="39"/>
      <c r="BY361" s="40"/>
      <c r="CC361" s="135"/>
      <c r="CE361" s="60">
        <f t="shared" si="3201"/>
        <v>6.16</v>
      </c>
      <c r="CF361" s="61">
        <f t="shared" si="3202"/>
        <v>-4.4613927067624183E-3</v>
      </c>
      <c r="CG361" s="62">
        <f t="shared" si="3199"/>
        <v>30.650935317623322</v>
      </c>
      <c r="CH361" s="63">
        <f t="shared" si="3203"/>
        <v>-4.4613927067624183E-3</v>
      </c>
      <c r="CI361" s="11">
        <f t="shared" si="3204"/>
        <v>-5.0146886149895664</v>
      </c>
      <c r="CJ361" s="62">
        <f t="shared" si="2722"/>
        <v>-8.7522827293842198E-2</v>
      </c>
      <c r="CK361" s="138">
        <f t="shared" si="3200"/>
        <v>-28.884290902281151</v>
      </c>
    </row>
    <row r="362" spans="2:91" ht="18.600000000000001" customHeight="1" thickBot="1">
      <c r="D362" s="258" t="s">
        <v>129</v>
      </c>
      <c r="E362" s="259"/>
      <c r="F362" s="260" t="s">
        <v>130</v>
      </c>
      <c r="G362" s="261"/>
      <c r="H362" s="229"/>
      <c r="I362" s="258" t="s">
        <v>131</v>
      </c>
      <c r="J362" s="259"/>
      <c r="K362" s="260" t="s">
        <v>132</v>
      </c>
      <c r="L362" s="261"/>
      <c r="N362" s="253" t="s">
        <v>133</v>
      </c>
      <c r="O362" s="254"/>
      <c r="P362" s="255" t="s">
        <v>134</v>
      </c>
      <c r="Q362" s="256"/>
      <c r="S362" s="258" t="s">
        <v>135</v>
      </c>
      <c r="T362" s="259"/>
      <c r="U362" s="260" t="s">
        <v>136</v>
      </c>
      <c r="V362" s="261"/>
      <c r="W362" s="8"/>
      <c r="X362" s="253" t="s">
        <v>137</v>
      </c>
      <c r="Y362" s="254"/>
      <c r="Z362" s="255" t="s">
        <v>138</v>
      </c>
      <c r="AA362" s="256"/>
      <c r="AB362" s="8"/>
      <c r="AC362" s="258" t="s">
        <v>139</v>
      </c>
      <c r="AD362" s="259"/>
      <c r="AE362" s="260" t="s">
        <v>140</v>
      </c>
      <c r="AF362" s="261"/>
      <c r="AG362" s="8"/>
      <c r="AH362" s="253" t="s">
        <v>141</v>
      </c>
      <c r="AI362" s="254"/>
      <c r="AJ362" s="255" t="s">
        <v>142</v>
      </c>
      <c r="AK362" s="256"/>
      <c r="AL362" s="8"/>
      <c r="AM362" s="258" t="s">
        <v>143</v>
      </c>
      <c r="AN362" s="259"/>
      <c r="AO362" s="260" t="s">
        <v>144</v>
      </c>
      <c r="AP362" s="261"/>
      <c r="AR362" s="253" t="s">
        <v>145</v>
      </c>
      <c r="AS362" s="254"/>
      <c r="AT362" s="255" t="s">
        <v>146</v>
      </c>
      <c r="AU362" s="256"/>
      <c r="AV362" s="4"/>
      <c r="AW362" s="258" t="s">
        <v>147</v>
      </c>
      <c r="AX362" s="259"/>
      <c r="AY362" s="260" t="s">
        <v>148</v>
      </c>
      <c r="AZ362" s="261"/>
      <c r="BA362" s="8"/>
      <c r="BB362" s="253" t="s">
        <v>149</v>
      </c>
      <c r="BC362" s="254"/>
      <c r="BD362" s="255" t="s">
        <v>150</v>
      </c>
      <c r="BE362" s="256"/>
      <c r="BF362" s="4"/>
      <c r="BG362" s="258" t="s">
        <v>151</v>
      </c>
      <c r="BH362" s="259"/>
      <c r="BI362" s="260" t="s">
        <v>152</v>
      </c>
      <c r="BJ362" s="261"/>
      <c r="BK362" s="4"/>
      <c r="BL362" s="253" t="s">
        <v>153</v>
      </c>
      <c r="BM362" s="254"/>
      <c r="BN362" s="255" t="s">
        <v>154</v>
      </c>
      <c r="BO362" s="256"/>
      <c r="BP362" s="4"/>
      <c r="BQ362" s="258" t="s">
        <v>155</v>
      </c>
      <c r="BR362" s="259"/>
      <c r="BS362" s="260" t="s">
        <v>156</v>
      </c>
      <c r="BT362" s="261"/>
      <c r="BU362" s="8"/>
      <c r="BV362" s="253" t="s">
        <v>157</v>
      </c>
      <c r="BW362" s="254"/>
      <c r="BX362" s="255" t="s">
        <v>158</v>
      </c>
      <c r="BY362" s="256"/>
      <c r="CA362" s="46" t="s">
        <v>16</v>
      </c>
      <c r="CC362" s="136" t="s">
        <v>71</v>
      </c>
      <c r="CE362" s="60">
        <f t="shared" si="3201"/>
        <v>6.18</v>
      </c>
      <c r="CF362" s="61">
        <f t="shared" si="3202"/>
        <v>-4.4410473691962162E-3</v>
      </c>
      <c r="CG362" s="62">
        <f t="shared" si="3199"/>
        <v>30.550641545323533</v>
      </c>
      <c r="CH362" s="63">
        <f t="shared" si="3203"/>
        <v>-4.4410473691962162E-3</v>
      </c>
      <c r="CI362" s="11">
        <f t="shared" si="3204"/>
        <v>-4.981785210985139</v>
      </c>
      <c r="CJ362" s="62">
        <f t="shared" si="2722"/>
        <v>-8.694855455885106E-2</v>
      </c>
      <c r="CK362" s="138">
        <f t="shared" si="3200"/>
        <v>-28.909403762819803</v>
      </c>
    </row>
    <row r="363" spans="2:91" ht="18.600000000000001" customHeight="1" thickTop="1" thickBot="1">
      <c r="D363" s="29">
        <v>0</v>
      </c>
      <c r="E363" s="33">
        <v>0</v>
      </c>
      <c r="F363" s="31">
        <v>1</v>
      </c>
      <c r="G363" s="32">
        <v>0</v>
      </c>
      <c r="I363" s="29">
        <v>0</v>
      </c>
      <c r="J363" s="33">
        <f t="shared" ref="J363" si="3273">IF(0=(1-$J$8*$K$8*$B360^2),10^14,$B360*$J$8/(1-$J$8*$K$8*$B360^2))</f>
        <v>-2.1580209471297658</v>
      </c>
      <c r="K363" s="31">
        <v>1</v>
      </c>
      <c r="L363" s="32">
        <v>0</v>
      </c>
      <c r="N363" s="29">
        <f t="shared" ref="N363" si="3274">D363*I360+F363*I363-E363*J360-G363*J363</f>
        <v>0</v>
      </c>
      <c r="O363" s="33">
        <f t="shared" ref="O363" si="3275">(D363*J360+E363*I360+F363*J363+G363*I363)</f>
        <v>-2.1580209471297658</v>
      </c>
      <c r="P363" s="31">
        <f t="shared" ref="P363" si="3276">D363*K360+F363*K363-E363*L360-G363*L363</f>
        <v>1</v>
      </c>
      <c r="Q363" s="32">
        <f t="shared" ref="Q363" si="3277">(D363*L360+E363*K360+F363*L363+G363*K363)</f>
        <v>0</v>
      </c>
      <c r="S363" s="29">
        <v>0</v>
      </c>
      <c r="T363" s="33">
        <v>0</v>
      </c>
      <c r="U363" s="31">
        <v>1</v>
      </c>
      <c r="V363" s="32">
        <v>0</v>
      </c>
      <c r="X363" s="29">
        <f t="shared" ref="X363" si="3278">N363*S360+P363*S363-O363*T360-Q363*T363</f>
        <v>0</v>
      </c>
      <c r="Y363" s="33">
        <f t="shared" ref="Y363" si="3279">(N363*T360+O363*S360+P363*T363+Q363*S363)</f>
        <v>-2.1580209471297658</v>
      </c>
      <c r="Z363" s="31">
        <f t="shared" ref="Z363" si="3280">N363*U360+P363*U363-O363*V360-Q363*V363</f>
        <v>-2.5889569925532001</v>
      </c>
      <c r="AA363" s="32">
        <f t="shared" ref="AA363" si="3281">(N363*V360+O363*U360+P363*V363+Q363*U363)</f>
        <v>0</v>
      </c>
      <c r="AB363" s="8"/>
      <c r="AC363" s="29">
        <v>0</v>
      </c>
      <c r="AD363" s="33">
        <f t="shared" ref="AD363" si="3282">IF(0=(1-$AD$8*$AE$8*$B360^2),10^14,$B360*$AD$8/(1-$AD$8*$AE$8*$B360^2))</f>
        <v>-29.698597460290294</v>
      </c>
      <c r="AE363" s="31">
        <v>1</v>
      </c>
      <c r="AF363" s="32">
        <v>0</v>
      </c>
      <c r="AH363" s="29">
        <f t="shared" ref="AH363" si="3283">X363*AC360+Z363*AC363-Y363*AD360-AA363*AD363</f>
        <v>0</v>
      </c>
      <c r="AI363" s="33">
        <f t="shared" ref="AI363" si="3284">(X363*AD360+Y363*AC360+Z363*AD363+AA363*AC363)</f>
        <v>74.730370616711497</v>
      </c>
      <c r="AJ363" s="31">
        <f t="shared" ref="AJ363" si="3285">X363*AE360+Z363*AE363-Y363*AF360-AA363*AF363</f>
        <v>-2.5889569925532001</v>
      </c>
      <c r="AK363" s="32">
        <f t="shared" ref="AK363" si="3286">(X363*AF360+Y363*AE360+Z363*AF363+AA363*AE363)</f>
        <v>0</v>
      </c>
      <c r="AL363" s="8"/>
      <c r="AM363" s="29">
        <v>0</v>
      </c>
      <c r="AN363" s="33">
        <v>0</v>
      </c>
      <c r="AO363" s="31">
        <v>1</v>
      </c>
      <c r="AP363" s="32">
        <v>0</v>
      </c>
      <c r="AR363" s="29">
        <f t="shared" ref="AR363" si="3287">AH363*AM360+AJ363*AM363-AI363*AN360-AK363*AN363</f>
        <v>0</v>
      </c>
      <c r="AS363" s="33">
        <f t="shared" ref="AS363" si="3288">(AH363*AN360+AI363*AM360+AJ363*AN363+AK363*AM363)</f>
        <v>74.730370616711497</v>
      </c>
      <c r="AT363" s="31">
        <f t="shared" ref="AT363" si="3289">AH363*AO360+AJ363*AO363-AI363*AP360-AK363*AP363</f>
        <v>109.80066779351228</v>
      </c>
      <c r="AU363" s="32">
        <f t="shared" ref="AU363" si="3290">(AH363*AP360+AI363*AO360+AJ363*AP363+AK363*AO363)</f>
        <v>0</v>
      </c>
      <c r="AV363" s="8"/>
      <c r="AW363" s="29">
        <v>0</v>
      </c>
      <c r="AX363" s="33">
        <f t="shared" ref="AX363" si="3291">IF(0=(1-$AX$8*$AY$8*$B360^2),10^14,$B360*$AX$8/(1-$AX$8*$AY$8*$B360^2))</f>
        <v>-3.8014274994028074</v>
      </c>
      <c r="AY363" s="31">
        <v>1</v>
      </c>
      <c r="AZ363" s="32">
        <v>0</v>
      </c>
      <c r="BB363" s="29">
        <f t="shared" ref="BB363" si="3292">AR363*AW360+AT363*AW363-AS363*AX360-AU363*AX363</f>
        <v>0</v>
      </c>
      <c r="BC363" s="33">
        <f t="shared" ref="BC363" si="3293">(AR363*AX360+AS363*AW360+AT363*AX363+AU363*AW363)</f>
        <v>-342.66890738633822</v>
      </c>
      <c r="BD363" s="31">
        <f t="shared" ref="BD363" si="3294">AR363*AY360+AT363*AY363-AS363*AZ360-AU363*AZ363</f>
        <v>109.80066779351228</v>
      </c>
      <c r="BE363" s="32">
        <f t="shared" ref="BE363" si="3295">(AR363*AZ360+AS363*AY360+AT363*AZ363+AU363*AY363)</f>
        <v>0</v>
      </c>
      <c r="BF363" s="8"/>
      <c r="BG363" s="29">
        <v>0</v>
      </c>
      <c r="BH363" s="33">
        <v>0</v>
      </c>
      <c r="BI363" s="31">
        <v>1</v>
      </c>
      <c r="BJ363" s="32">
        <v>0</v>
      </c>
      <c r="BL363" s="29">
        <f t="shared" ref="BL363" si="3296">BB363*BG360+BD363*BG363-BC363*BH360-BE363*BH363</f>
        <v>0</v>
      </c>
      <c r="BM363" s="33">
        <f t="shared" ref="BM363" si="3297">(BB363*BH360+BC363*BG360+BD363*BH363+BE363*BG363)</f>
        <v>-342.66890738633822</v>
      </c>
      <c r="BN363" s="31">
        <f t="shared" ref="BN363" si="3298">BB363*BI360+BD363*BI363-BC363*BJ360-BE363*BJ363</f>
        <v>-71.408880776154007</v>
      </c>
      <c r="BO363" s="32">
        <f t="shared" ref="BO363" si="3299">(BB363*BJ360+BC363*BI360+BD363*BJ363+BE363*BI363)</f>
        <v>0</v>
      </c>
      <c r="BP363" s="8"/>
      <c r="BQ363" s="19">
        <f t="shared" ref="BQ363:BQ426" si="3300">1/$BR$8</f>
        <v>1</v>
      </c>
      <c r="BR363" s="47">
        <v>0</v>
      </c>
      <c r="BS363" s="48">
        <v>1</v>
      </c>
      <c r="BT363" s="49">
        <v>0</v>
      </c>
      <c r="BV363" s="29">
        <f t="shared" ref="BV363" si="3301">BL363*BQ360+BN363*BQ363-BM363*BR360-BO363*BR363</f>
        <v>-71.408880776154007</v>
      </c>
      <c r="BW363" s="33">
        <f t="shared" ref="BW363" si="3302">(BL363*BR360+BM363*BQ360+BN363*BR363+BO363*BQ363)</f>
        <v>-342.66890738633822</v>
      </c>
      <c r="BX363" s="31">
        <f t="shared" ref="BX363" si="3303">BL363*BS360+BN363*BS363-BM363*BT360-BO363*BT363</f>
        <v>-71.408880776154007</v>
      </c>
      <c r="BY363" s="32">
        <f t="shared" ref="BY363" si="3304">(BL363*BT360+BM363*BS360+BN363*BT363+BO363*BS363)</f>
        <v>0</v>
      </c>
      <c r="CA363" s="50">
        <f t="shared" ref="CA363" si="3305">(180/PI())*ATAN(-1*(BW360+BW363)/(BV360+BV363))</f>
        <v>-66.457527775060953</v>
      </c>
      <c r="CC363" s="137">
        <f t="shared" ref="CC363" si="3306">20*LOG(((1-(10^(CA360/20)^2)*(1-((1-CC360)/(1+CC360))^2))^0.5))</f>
        <v>-7.7568507129778099E-5</v>
      </c>
      <c r="CE363" s="60">
        <f t="shared" si="3201"/>
        <v>6.2000000000000099</v>
      </c>
      <c r="CF363" s="61">
        <f t="shared" si="3202"/>
        <v>-4.4208005606233402E-3</v>
      </c>
      <c r="CG363" s="62">
        <f t="shared" si="3199"/>
        <v>30.451005841103779</v>
      </c>
      <c r="CH363" s="63">
        <f t="shared" si="3203"/>
        <v>-4.4208005606233402E-3</v>
      </c>
      <c r="CI363" s="11">
        <f t="shared" si="3204"/>
        <v>-4.9492065721504028</v>
      </c>
      <c r="CJ363" s="62">
        <f t="shared" si="2722"/>
        <v>-8.6379950045366818E-2</v>
      </c>
      <c r="CK363" s="138">
        <f t="shared" si="3200"/>
        <v>-28.934472704866216</v>
      </c>
    </row>
    <row r="364" spans="2:91" ht="18.600000000000001" customHeight="1">
      <c r="CC364" s="42"/>
      <c r="CE364" s="60">
        <f t="shared" si="3201"/>
        <v>6.22</v>
      </c>
      <c r="CF364" s="61">
        <f t="shared" si="3202"/>
        <v>-4.4006523848319386E-3</v>
      </c>
      <c r="CG364" s="62">
        <f t="shared" si="3199"/>
        <v>30.352021709660821</v>
      </c>
      <c r="CH364" s="63">
        <f t="shared" si="3203"/>
        <v>-4.4006523848319386E-3</v>
      </c>
      <c r="CI364" s="11">
        <f t="shared" si="3204"/>
        <v>-4.916948411441588</v>
      </c>
      <c r="CJ364" s="62">
        <f t="shared" si="2722"/>
        <v>-8.5816938930360534E-2</v>
      </c>
      <c r="CK364" s="138">
        <f t="shared" si="3200"/>
        <v>-28.959497462514857</v>
      </c>
    </row>
    <row r="365" spans="2:91" ht="18.600000000000001" customHeight="1" thickBot="1">
      <c r="E365" s="22" t="s">
        <v>4</v>
      </c>
      <c r="J365" s="22" t="s">
        <v>5</v>
      </c>
      <c r="O365" s="22" t="s">
        <v>6</v>
      </c>
      <c r="T365" s="22" t="s">
        <v>7</v>
      </c>
      <c r="Y365" s="22" t="s">
        <v>8</v>
      </c>
      <c r="AD365" s="22" t="s">
        <v>65</v>
      </c>
      <c r="AI365" s="22" t="s">
        <v>9</v>
      </c>
      <c r="AN365" s="22" t="s">
        <v>66</v>
      </c>
      <c r="AS365" s="22" t="s">
        <v>51</v>
      </c>
      <c r="AX365" s="22" t="s">
        <v>67</v>
      </c>
      <c r="BC365" s="22" t="s">
        <v>52</v>
      </c>
      <c r="BH365" s="22" t="s">
        <v>68</v>
      </c>
      <c r="BM365" s="22" t="s">
        <v>63</v>
      </c>
      <c r="BQ365" s="23" t="s">
        <v>69</v>
      </c>
      <c r="BR365" s="23"/>
      <c r="BS365" s="24"/>
      <c r="BT365" s="24"/>
      <c r="BU365" s="24"/>
      <c r="BW365" s="22" t="s">
        <v>64</v>
      </c>
      <c r="CE365" s="60">
        <f t="shared" si="3201"/>
        <v>6.24</v>
      </c>
      <c r="CF365" s="61">
        <f t="shared" si="3202"/>
        <v>-4.3806029219775021E-3</v>
      </c>
      <c r="CG365" s="62">
        <f t="shared" si="3199"/>
        <v>30.253682741431987</v>
      </c>
      <c r="CH365" s="63">
        <f t="shared" si="3203"/>
        <v>-4.3806029219775021E-3</v>
      </c>
      <c r="CI365" s="11">
        <f t="shared" si="3204"/>
        <v>-4.885006512769789</v>
      </c>
      <c r="CJ365" s="62">
        <f t="shared" si="2722"/>
        <v>-8.5259447629199236E-2</v>
      </c>
      <c r="CK365" s="138">
        <f t="shared" si="3200"/>
        <v>-28.984477782042028</v>
      </c>
    </row>
    <row r="366" spans="2:91" ht="18.600000000000001" customHeight="1" thickBot="1">
      <c r="D366" s="249" t="s">
        <v>103</v>
      </c>
      <c r="E366" s="250"/>
      <c r="F366" s="251" t="s">
        <v>104</v>
      </c>
      <c r="G366" s="252"/>
      <c r="H366" s="229"/>
      <c r="I366" s="253" t="s">
        <v>11</v>
      </c>
      <c r="J366" s="254"/>
      <c r="K366" s="255" t="s">
        <v>12</v>
      </c>
      <c r="L366" s="256"/>
      <c r="M366" s="24"/>
      <c r="N366" s="253" t="s">
        <v>105</v>
      </c>
      <c r="O366" s="254"/>
      <c r="P366" s="255" t="s">
        <v>106</v>
      </c>
      <c r="Q366" s="256"/>
      <c r="R366" s="24"/>
      <c r="S366" s="249" t="s">
        <v>107</v>
      </c>
      <c r="T366" s="250"/>
      <c r="U366" s="251" t="s">
        <v>108</v>
      </c>
      <c r="V366" s="252"/>
      <c r="W366" s="8"/>
      <c r="X366" s="253" t="s">
        <v>109</v>
      </c>
      <c r="Y366" s="254"/>
      <c r="Z366" s="255" t="s">
        <v>110</v>
      </c>
      <c r="AA366" s="256"/>
      <c r="AB366" s="8"/>
      <c r="AC366" s="253" t="s">
        <v>111</v>
      </c>
      <c r="AD366" s="254"/>
      <c r="AE366" s="255" t="s">
        <v>14</v>
      </c>
      <c r="AF366" s="256"/>
      <c r="AG366" s="8"/>
      <c r="AH366" s="253" t="s">
        <v>112</v>
      </c>
      <c r="AI366" s="254"/>
      <c r="AJ366" s="255" t="s">
        <v>113</v>
      </c>
      <c r="AK366" s="256"/>
      <c r="AL366" s="8"/>
      <c r="AM366" s="249" t="s">
        <v>114</v>
      </c>
      <c r="AN366" s="250"/>
      <c r="AO366" s="251" t="s">
        <v>115</v>
      </c>
      <c r="AP366" s="252"/>
      <c r="AQ366" s="24"/>
      <c r="AR366" s="253" t="s">
        <v>116</v>
      </c>
      <c r="AS366" s="254"/>
      <c r="AT366" s="255" t="s">
        <v>13</v>
      </c>
      <c r="AU366" s="256"/>
      <c r="AV366" s="4"/>
      <c r="AW366" s="253" t="s">
        <v>117</v>
      </c>
      <c r="AX366" s="254"/>
      <c r="AY366" s="255" t="s">
        <v>118</v>
      </c>
      <c r="AZ366" s="256"/>
      <c r="BA366" s="8"/>
      <c r="BB366" s="253" t="s">
        <v>119</v>
      </c>
      <c r="BC366" s="254"/>
      <c r="BD366" s="255" t="s">
        <v>120</v>
      </c>
      <c r="BE366" s="256"/>
      <c r="BF366" s="4"/>
      <c r="BG366" s="249" t="s">
        <v>121</v>
      </c>
      <c r="BH366" s="250"/>
      <c r="BI366" s="251" t="s">
        <v>122</v>
      </c>
      <c r="BJ366" s="252"/>
      <c r="BK366" s="4"/>
      <c r="BL366" s="253" t="s">
        <v>123</v>
      </c>
      <c r="BM366" s="254"/>
      <c r="BN366" s="255" t="s">
        <v>124</v>
      </c>
      <c r="BO366" s="256"/>
      <c r="BP366" s="4"/>
      <c r="BQ366" s="253" t="s">
        <v>125</v>
      </c>
      <c r="BR366" s="254"/>
      <c r="BS366" s="255" t="s">
        <v>126</v>
      </c>
      <c r="BT366" s="256"/>
      <c r="BU366" s="8"/>
      <c r="BV366" s="253" t="s">
        <v>127</v>
      </c>
      <c r="BW366" s="254"/>
      <c r="BX366" s="255" t="s">
        <v>128</v>
      </c>
      <c r="BY366" s="256"/>
      <c r="CA366" s="27" t="s">
        <v>15</v>
      </c>
      <c r="CC366" s="133" t="s">
        <v>70</v>
      </c>
      <c r="CE366" s="60">
        <f t="shared" si="3201"/>
        <v>6.26</v>
      </c>
      <c r="CF366" s="61">
        <f t="shared" si="3202"/>
        <v>-4.3606522294196409E-3</v>
      </c>
      <c r="CG366" s="62">
        <f t="shared" si="3199"/>
        <v>30.155982611176594</v>
      </c>
      <c r="CH366" s="63">
        <f t="shared" si="3203"/>
        <v>-4.3606522294196409E-3</v>
      </c>
      <c r="CI366" s="11">
        <f t="shared" si="3204"/>
        <v>-4.8533767295994714</v>
      </c>
      <c r="CJ366" s="62">
        <f t="shared" si="2722"/>
        <v>-8.4707403771185311E-2</v>
      </c>
      <c r="CK366" s="138">
        <f t="shared" si="3200"/>
        <v>-29.009413421553717</v>
      </c>
    </row>
    <row r="367" spans="2:91" ht="18.600000000000001" customHeight="1" thickTop="1" thickBot="1">
      <c r="B367" s="127">
        <v>0.78</v>
      </c>
      <c r="D367" s="29">
        <v>1</v>
      </c>
      <c r="E367" s="30">
        <v>0</v>
      </c>
      <c r="F367" s="31">
        <v>0</v>
      </c>
      <c r="G367" s="32">
        <f t="shared" ref="G367:G430" si="3307">-1/($E$8*$B367)</f>
        <v>-0.84510256410256401</v>
      </c>
      <c r="I367" s="29">
        <v>1</v>
      </c>
      <c r="J367" s="33">
        <v>0</v>
      </c>
      <c r="K367" s="31">
        <v>0</v>
      </c>
      <c r="L367" s="32">
        <v>0</v>
      </c>
      <c r="N367" s="29">
        <f t="shared" ref="N367" si="3308">D367*I367+F367*I370-E367*J367-G367*J370</f>
        <v>-0.78443611135075142</v>
      </c>
      <c r="O367" s="33">
        <f t="shared" ref="O367" si="3309">(D367*J367+E367*I367+F367*J370+G367*I370)</f>
        <v>0</v>
      </c>
      <c r="P367" s="31">
        <f t="shared" ref="P367" si="3310">D367*K367+F367*K370-E367*L367-G367*L370</f>
        <v>0</v>
      </c>
      <c r="Q367" s="32">
        <f t="shared" ref="Q367" si="3311">(D367*L367+E367*K367+F367*L370+G367*K370)</f>
        <v>-0.84510256410256401</v>
      </c>
      <c r="S367" s="29">
        <v>1</v>
      </c>
      <c r="T367" s="30">
        <v>0</v>
      </c>
      <c r="U367" s="31">
        <v>0</v>
      </c>
      <c r="V367" s="32">
        <f t="shared" ref="V367:V430" si="3312">-1/($T$8*$B367)</f>
        <v>-1.6417564102564104</v>
      </c>
      <c r="X367" s="29">
        <f t="shared" ref="X367" si="3313">N367*S367+P367*S370-O367*T367-Q367*T370</f>
        <v>-0.78443611135075142</v>
      </c>
      <c r="Y367" s="33">
        <f t="shared" ref="Y367" si="3314">(N367*T367+O367*S367+P367*T370+Q367*S370)</f>
        <v>0</v>
      </c>
      <c r="Z367" s="31">
        <f t="shared" ref="Z367" si="3315">N367*U367+P367*U370-O367*V367-Q367*V370</f>
        <v>0</v>
      </c>
      <c r="AA367" s="32">
        <f t="shared" ref="AA367" si="3316">(N367*V367+O367*U367+P367*V370+Q367*U370)</f>
        <v>0.44275045014414349</v>
      </c>
      <c r="AB367" s="8"/>
      <c r="AC367" s="29">
        <v>1</v>
      </c>
      <c r="AD367" s="33">
        <v>0</v>
      </c>
      <c r="AE367" s="31">
        <v>0</v>
      </c>
      <c r="AF367" s="32">
        <v>0</v>
      </c>
      <c r="AH367" s="29">
        <f t="shared" ref="AH367" si="3317">X367*AC367+Z367*AC370-Y367*AD367-AA367*AD370</f>
        <v>7.3982189475340236</v>
      </c>
      <c r="AI367" s="33">
        <f t="shared" ref="AI367" si="3318">(X367*AD367+Y367*AC367+Z367*AD370+AA367*AC370)</f>
        <v>0</v>
      </c>
      <c r="AJ367" s="31">
        <f t="shared" ref="AJ367" si="3319">X367*AE367+Z367*AE370-Y367*AF367-AA367*AF370</f>
        <v>0</v>
      </c>
      <c r="AK367" s="32">
        <f t="shared" ref="AK367" si="3320">(X367*AF367+Y367*AE367+Z367*AF370+AA367*AE370)</f>
        <v>0.44275045014414349</v>
      </c>
      <c r="AL367" s="8"/>
      <c r="AM367" s="29">
        <v>1</v>
      </c>
      <c r="AN367" s="30">
        <v>0</v>
      </c>
      <c r="AO367" s="31">
        <v>0</v>
      </c>
      <c r="AP367" s="32">
        <f t="shared" ref="AP367:AP430" si="3321">-1/($AN$8*$B367)</f>
        <v>-1.4846538461538459</v>
      </c>
      <c r="AR367" s="29">
        <f t="shared" ref="AR367" si="3322">AH367*AM367+AJ367*AM370-AI367*AN367-AK367*AN370</f>
        <v>7.3982189475340236</v>
      </c>
      <c r="AS367" s="33">
        <f t="shared" ref="AS367" si="3323">(AH367*AN367+AI367*AM367+AJ367*AN370+AK367*AM370)</f>
        <v>0</v>
      </c>
      <c r="AT367" s="31">
        <f t="shared" ref="AT367" si="3324">AH367*AO367+AJ367*AO370-AI367*AP367-AK367*AP370</f>
        <v>0</v>
      </c>
      <c r="AU367" s="32">
        <f t="shared" ref="AU367" si="3325">(AH367*AP367+AI367*AO367+AJ367*AP370+AK367*AO370)</f>
        <v>-10.541043765000502</v>
      </c>
      <c r="AV367" s="8"/>
      <c r="AW367" s="29">
        <v>1</v>
      </c>
      <c r="AX367" s="33">
        <v>0</v>
      </c>
      <c r="AY367" s="31">
        <v>0</v>
      </c>
      <c r="AZ367" s="32">
        <v>0</v>
      </c>
      <c r="BB367" s="29">
        <f t="shared" ref="BB367" si="3326">AR367*AW367+AT367*AW370-AS367*AX367-AU367*AX370</f>
        <v>-29.902656758509639</v>
      </c>
      <c r="BC367" s="33">
        <f t="shared" ref="BC367" si="3327">(AR367*AX367+AS367*AW367+AT367*AX370+AU367*AW370)</f>
        <v>0</v>
      </c>
      <c r="BD367" s="31">
        <f t="shared" ref="BD367" si="3328">AR367*AY367+AT367*AY370-AS367*AZ367-AU367*AZ370</f>
        <v>0</v>
      </c>
      <c r="BE367" s="32">
        <f t="shared" ref="BE367" si="3329">(AR367*AZ367+AS367*AY367+AT367*AZ370+AU367*AY370)</f>
        <v>-10.541043765000502</v>
      </c>
      <c r="BF367" s="8"/>
      <c r="BG367" s="29">
        <v>1</v>
      </c>
      <c r="BH367" s="30">
        <v>0</v>
      </c>
      <c r="BI367" s="31">
        <v>0</v>
      </c>
      <c r="BJ367" s="32">
        <f t="shared" ref="BJ367:BJ430" si="3330">-1/($BH$8*$B367)</f>
        <v>-0.52203846153846145</v>
      </c>
      <c r="BL367" s="29">
        <f t="shared" ref="BL367" si="3331">BB367*BG367+BD367*BG370-BC367*BH367-BE367*BH370</f>
        <v>-29.902656758509639</v>
      </c>
      <c r="BM367" s="33">
        <f t="shared" ref="BM367" si="3332">(BB367*BH367+BC367*BG367+BD367*BH370+BE367*BG370)</f>
        <v>0</v>
      </c>
      <c r="BN367" s="31">
        <f t="shared" ref="BN367" si="3333">BB367*BI367+BD367*BI370-BC367*BJ367-BE367*BJ370</f>
        <v>0</v>
      </c>
      <c r="BO367" s="32">
        <f t="shared" ref="BO367" si="3334">(BB367*BJ367+BC367*BI367+BD367*BJ370+BE367*BI370)</f>
        <v>5.069293165124547</v>
      </c>
      <c r="BP367" s="8"/>
      <c r="BQ367" s="34">
        <v>1</v>
      </c>
      <c r="BR367" s="35">
        <v>0</v>
      </c>
      <c r="BS367" s="11">
        <v>0</v>
      </c>
      <c r="BT367" s="36">
        <v>0</v>
      </c>
      <c r="BV367" s="29">
        <f t="shared" ref="BV367" si="3335">BL367*BQ367+BN367*BQ370-BM367*BR367-BO367*BR370</f>
        <v>-29.902656758509639</v>
      </c>
      <c r="BW367" s="33">
        <f t="shared" ref="BW367" si="3336">(BL367*BR367+BM367*BQ367+BN367*BR370+BO367*BQ370)</f>
        <v>5.069293165124547</v>
      </c>
      <c r="BX367" s="31">
        <f t="shared" ref="BX367" si="3337">BL367*BS367+BN367*BS370-BM367*BT367-BO367*BT370</f>
        <v>0</v>
      </c>
      <c r="BY367" s="32">
        <f t="shared" ref="BY367" si="3338">(BL367*BT367+BM367*BS367+BN367*BT370+BO367*BS370)</f>
        <v>5.069293165124547</v>
      </c>
      <c r="CA367" s="37">
        <f t="shared" ref="CA367" si="3339">20*LOG(((1+$BR$8)/$BR$8)/((BV367+BV370)^2+(BW367+BW370)^2)^0.5)</f>
        <v>-39.146206806865258</v>
      </c>
      <c r="CC367" s="134">
        <f t="shared" ref="CC367" si="3340">((BV367^2+BW367^2)^0.5)/((BV370^2+BW370^2)^0.5)</f>
        <v>0.16970745379448618</v>
      </c>
      <c r="CE367" s="60">
        <f t="shared" si="3201"/>
        <v>6.28000000000001</v>
      </c>
      <c r="CF367" s="61">
        <f t="shared" si="3202"/>
        <v>-4.3408003425472689E-3</v>
      </c>
      <c r="CG367" s="62">
        <f t="shared" si="3199"/>
        <v>30.058915076584555</v>
      </c>
      <c r="CH367" s="63">
        <f t="shared" si="3203"/>
        <v>-4.3408003425472689E-3</v>
      </c>
      <c r="CI367" s="11">
        <f t="shared" si="3204"/>
        <v>-4.8220549835549846</v>
      </c>
      <c r="CJ367" s="62">
        <f t="shared" si="2722"/>
        <v>-8.4160736175235507E-2</v>
      </c>
      <c r="CK367" s="138">
        <f t="shared" si="3200"/>
        <v>-29.034304150635577</v>
      </c>
      <c r="CM367" s="127">
        <v>0.77</v>
      </c>
    </row>
    <row r="368" spans="2:91" ht="18.600000000000001" customHeight="1" thickBot="1">
      <c r="D368" s="39"/>
      <c r="G368" s="40"/>
      <c r="I368" s="39"/>
      <c r="L368" s="40"/>
      <c r="N368" s="39"/>
      <c r="Q368" s="40"/>
      <c r="S368" s="39"/>
      <c r="V368" s="40"/>
      <c r="X368" s="39"/>
      <c r="AA368" s="40"/>
      <c r="AC368" s="39"/>
      <c r="AF368" s="40"/>
      <c r="AH368" s="39"/>
      <c r="AK368" s="40"/>
      <c r="AM368" s="39"/>
      <c r="AP368" s="40"/>
      <c r="AR368" s="39"/>
      <c r="AU368" s="40"/>
      <c r="AW368" s="39"/>
      <c r="AZ368" s="40"/>
      <c r="BB368" s="39"/>
      <c r="BE368" s="40"/>
      <c r="BG368" s="39"/>
      <c r="BJ368" s="40"/>
      <c r="BL368" s="39"/>
      <c r="BO368" s="40"/>
      <c r="BQ368" s="34"/>
      <c r="BR368" s="11"/>
      <c r="BS368" s="11"/>
      <c r="BT368" s="41"/>
      <c r="BV368" s="39"/>
      <c r="BY368" s="40"/>
      <c r="CC368" s="135"/>
      <c r="CE368" s="60">
        <f t="shared" si="3201"/>
        <v>6.3</v>
      </c>
      <c r="CF368" s="61">
        <f t="shared" si="3202"/>
        <v>-4.3210472755545598E-3</v>
      </c>
      <c r="CG368" s="62">
        <f t="shared" si="3199"/>
        <v>29.962473976913504</v>
      </c>
      <c r="CH368" s="63">
        <f t="shared" si="3203"/>
        <v>-4.3210472755545598E-3</v>
      </c>
      <c r="CI368" s="11">
        <f t="shared" si="3204"/>
        <v>-4.791037263081388</v>
      </c>
      <c r="CJ368" s="62">
        <f t="shared" ref="CJ368:CJ431" si="3341">(IF(CI368&lt;0,CI368,(CI369+CI367)/2))*PI()/180</f>
        <v>-8.3619374826507983E-2</v>
      </c>
      <c r="CK368" s="138">
        <f t="shared" si="3200"/>
        <v>-29.059149750028514</v>
      </c>
    </row>
    <row r="369" spans="2:91" ht="18.600000000000001" customHeight="1" thickBot="1">
      <c r="D369" s="258" t="s">
        <v>129</v>
      </c>
      <c r="E369" s="259"/>
      <c r="F369" s="260" t="s">
        <v>130</v>
      </c>
      <c r="G369" s="261"/>
      <c r="H369" s="229"/>
      <c r="I369" s="258" t="s">
        <v>131</v>
      </c>
      <c r="J369" s="259"/>
      <c r="K369" s="260" t="s">
        <v>132</v>
      </c>
      <c r="L369" s="261"/>
      <c r="N369" s="253" t="s">
        <v>133</v>
      </c>
      <c r="O369" s="254"/>
      <c r="P369" s="255" t="s">
        <v>134</v>
      </c>
      <c r="Q369" s="256"/>
      <c r="S369" s="258" t="s">
        <v>135</v>
      </c>
      <c r="T369" s="259"/>
      <c r="U369" s="260" t="s">
        <v>136</v>
      </c>
      <c r="V369" s="261"/>
      <c r="W369" s="8"/>
      <c r="X369" s="253" t="s">
        <v>137</v>
      </c>
      <c r="Y369" s="254"/>
      <c r="Z369" s="255" t="s">
        <v>138</v>
      </c>
      <c r="AA369" s="256"/>
      <c r="AB369" s="8"/>
      <c r="AC369" s="258" t="s">
        <v>139</v>
      </c>
      <c r="AD369" s="259"/>
      <c r="AE369" s="260" t="s">
        <v>140</v>
      </c>
      <c r="AF369" s="261"/>
      <c r="AG369" s="8"/>
      <c r="AH369" s="253" t="s">
        <v>141</v>
      </c>
      <c r="AI369" s="254"/>
      <c r="AJ369" s="255" t="s">
        <v>142</v>
      </c>
      <c r="AK369" s="256"/>
      <c r="AL369" s="8"/>
      <c r="AM369" s="258" t="s">
        <v>143</v>
      </c>
      <c r="AN369" s="259"/>
      <c r="AO369" s="260" t="s">
        <v>144</v>
      </c>
      <c r="AP369" s="261"/>
      <c r="AR369" s="253" t="s">
        <v>145</v>
      </c>
      <c r="AS369" s="254"/>
      <c r="AT369" s="255" t="s">
        <v>146</v>
      </c>
      <c r="AU369" s="256"/>
      <c r="AV369" s="4"/>
      <c r="AW369" s="258" t="s">
        <v>147</v>
      </c>
      <c r="AX369" s="259"/>
      <c r="AY369" s="260" t="s">
        <v>148</v>
      </c>
      <c r="AZ369" s="261"/>
      <c r="BA369" s="8"/>
      <c r="BB369" s="253" t="s">
        <v>149</v>
      </c>
      <c r="BC369" s="254"/>
      <c r="BD369" s="255" t="s">
        <v>150</v>
      </c>
      <c r="BE369" s="256"/>
      <c r="BF369" s="4"/>
      <c r="BG369" s="258" t="s">
        <v>151</v>
      </c>
      <c r="BH369" s="259"/>
      <c r="BI369" s="260" t="s">
        <v>152</v>
      </c>
      <c r="BJ369" s="261"/>
      <c r="BK369" s="4"/>
      <c r="BL369" s="253" t="s">
        <v>153</v>
      </c>
      <c r="BM369" s="254"/>
      <c r="BN369" s="255" t="s">
        <v>154</v>
      </c>
      <c r="BO369" s="256"/>
      <c r="BP369" s="4"/>
      <c r="BQ369" s="258" t="s">
        <v>155</v>
      </c>
      <c r="BR369" s="259"/>
      <c r="BS369" s="260" t="s">
        <v>156</v>
      </c>
      <c r="BT369" s="261"/>
      <c r="BU369" s="8"/>
      <c r="BV369" s="253" t="s">
        <v>157</v>
      </c>
      <c r="BW369" s="254"/>
      <c r="BX369" s="255" t="s">
        <v>158</v>
      </c>
      <c r="BY369" s="256"/>
      <c r="CA369" s="46" t="s">
        <v>16</v>
      </c>
      <c r="CC369" s="136" t="s">
        <v>71</v>
      </c>
      <c r="CE369" s="60">
        <f t="shared" si="3201"/>
        <v>6.32</v>
      </c>
      <c r="CF369" s="61">
        <f t="shared" si="3202"/>
        <v>-4.301393022216899E-3</v>
      </c>
      <c r="CG369" s="62">
        <f t="shared" si="3199"/>
        <v>29.866653231651874</v>
      </c>
      <c r="CH369" s="63">
        <f t="shared" si="3203"/>
        <v>-4.301393022216899E-3</v>
      </c>
      <c r="CI369" s="11">
        <f t="shared" si="3204"/>
        <v>-4.7603196221227453</v>
      </c>
      <c r="CJ369" s="62">
        <f t="shared" si="3341"/>
        <v>-8.3083250853334206E-2</v>
      </c>
      <c r="CK369" s="138">
        <f t="shared" si="3200"/>
        <v>-29.083950011297325</v>
      </c>
    </row>
    <row r="370" spans="2:91" ht="18.600000000000001" customHeight="1" thickTop="1" thickBot="1">
      <c r="D370" s="29">
        <v>0</v>
      </c>
      <c r="E370" s="33">
        <v>0</v>
      </c>
      <c r="F370" s="31">
        <v>1</v>
      </c>
      <c r="G370" s="32">
        <v>0</v>
      </c>
      <c r="I370" s="29">
        <v>0</v>
      </c>
      <c r="J370" s="33">
        <f t="shared" ref="J370" si="3342">IF(0=(1-$J$8*$K$8*$B367^2),10^14,$B367*$J$8/(1-$J$8*$K$8*$B367^2))</f>
        <v>-2.1115024224848846</v>
      </c>
      <c r="K370" s="31">
        <v>1</v>
      </c>
      <c r="L370" s="32">
        <v>0</v>
      </c>
      <c r="N370" s="29">
        <f t="shared" ref="N370" si="3343">D370*I367+F370*I370-E370*J367-G370*J370</f>
        <v>0</v>
      </c>
      <c r="O370" s="33">
        <f t="shared" ref="O370" si="3344">(D370*J367+E370*I367+F370*J370+G370*I370)</f>
        <v>-2.1115024224848846</v>
      </c>
      <c r="P370" s="31">
        <f t="shared" ref="P370" si="3345">D370*K367+F370*K370-E370*L367-G370*L370</f>
        <v>1</v>
      </c>
      <c r="Q370" s="32">
        <f t="shared" ref="Q370" si="3346">(D370*L367+E370*K367+F370*L370+G370*K370)</f>
        <v>0</v>
      </c>
      <c r="S370" s="29">
        <v>0</v>
      </c>
      <c r="T370" s="33">
        <v>0</v>
      </c>
      <c r="U370" s="31">
        <v>1</v>
      </c>
      <c r="V370" s="32">
        <v>0</v>
      </c>
      <c r="X370" s="29">
        <f t="shared" ref="X370" si="3347">N370*S367+P370*S370-O370*T367-Q370*T370</f>
        <v>0</v>
      </c>
      <c r="Y370" s="33">
        <f t="shared" ref="Y370" si="3348">(N370*T367+O370*S367+P370*T370+Q370*S370)</f>
        <v>-2.1115024224848846</v>
      </c>
      <c r="Z370" s="31">
        <f t="shared" ref="Z370" si="3349">N370*U367+P370*U370-O370*V367-Q370*V370</f>
        <v>-2.4665726373864985</v>
      </c>
      <c r="AA370" s="32">
        <f t="shared" ref="AA370" si="3350">(N370*V367+O370*U367+P370*V370+Q370*U370)</f>
        <v>0</v>
      </c>
      <c r="AB370" s="8"/>
      <c r="AC370" s="29">
        <v>0</v>
      </c>
      <c r="AD370" s="33">
        <f t="shared" ref="AD370" si="3351">IF(0=(1-$AD$8*$AE$8*$B367^2),10^14,$B367*$AD$8/(1-$AD$8*$AE$8*$B367^2))</f>
        <v>-18.481415560889435</v>
      </c>
      <c r="AE370" s="31">
        <v>1</v>
      </c>
      <c r="AF370" s="32">
        <v>0</v>
      </c>
      <c r="AH370" s="29">
        <f t="shared" ref="AH370" si="3352">X370*AC367+Z370*AC370-Y370*AD367-AA370*AD370</f>
        <v>0</v>
      </c>
      <c r="AI370" s="33">
        <f t="shared" ref="AI370" si="3353">(X370*AD367+Y370*AC367+Z370*AD370+AA370*AC370)</f>
        <v>43.474251500174041</v>
      </c>
      <c r="AJ370" s="31">
        <f t="shared" ref="AJ370" si="3354">X370*AE367+Z370*AE370-Y370*AF367-AA370*AF370</f>
        <v>-2.4665726373864985</v>
      </c>
      <c r="AK370" s="32">
        <f t="shared" ref="AK370" si="3355">(X370*AF367+Y370*AE367+Z370*AF370+AA370*AE370)</f>
        <v>0</v>
      </c>
      <c r="AL370" s="8"/>
      <c r="AM370" s="29">
        <v>0</v>
      </c>
      <c r="AN370" s="33">
        <v>0</v>
      </c>
      <c r="AO370" s="31">
        <v>1</v>
      </c>
      <c r="AP370" s="32">
        <v>0</v>
      </c>
      <c r="AR370" s="29">
        <f t="shared" ref="AR370" si="3356">AH370*AM367+AJ370*AM370-AI370*AN367-AK370*AN370</f>
        <v>0</v>
      </c>
      <c r="AS370" s="33">
        <f t="shared" ref="AS370" si="3357">(AH370*AN367+AI370*AM367+AJ370*AN370+AK370*AM370)</f>
        <v>43.474251500174041</v>
      </c>
      <c r="AT370" s="31">
        <f t="shared" ref="AT370" si="3358">AH370*AO367+AJ370*AO370-AI370*AP367-AK370*AP370</f>
        <v>62.077642061006493</v>
      </c>
      <c r="AU370" s="32">
        <f t="shared" ref="AU370" si="3359">(AH370*AP367+AI370*AO367+AJ370*AP370+AK370*AO370)</f>
        <v>0</v>
      </c>
      <c r="AV370" s="8"/>
      <c r="AW370" s="29">
        <v>0</v>
      </c>
      <c r="AX370" s="33">
        <f t="shared" ref="AX370" si="3360">IF(0=(1-$AX$8*$AY$8*$B367^2),10^14,$B367*$AX$8/(1-$AX$8*$AY$8*$B367^2))</f>
        <v>-3.5386320878292916</v>
      </c>
      <c r="AY370" s="31">
        <v>1</v>
      </c>
      <c r="AZ370" s="32">
        <v>0</v>
      </c>
      <c r="BB370" s="29">
        <f t="shared" ref="BB370" si="3361">AR370*AW367+AT370*AW370-AS370*AX367-AU370*AX370</f>
        <v>0</v>
      </c>
      <c r="BC370" s="33">
        <f t="shared" ref="BC370" si="3362">(AR370*AX367+AS370*AW367+AT370*AX370+AU370*AW370)</f>
        <v>-176.19568463368483</v>
      </c>
      <c r="BD370" s="31">
        <f t="shared" ref="BD370" si="3363">AR370*AY367+AT370*AY370-AS370*AZ367-AU370*AZ370</f>
        <v>62.077642061006493</v>
      </c>
      <c r="BE370" s="32">
        <f t="shared" ref="BE370" si="3364">(AR370*AZ367+AS370*AY367+AT370*AZ370+AU370*AY370)</f>
        <v>0</v>
      </c>
      <c r="BF370" s="8"/>
      <c r="BG370" s="29">
        <v>0</v>
      </c>
      <c r="BH370" s="33">
        <v>0</v>
      </c>
      <c r="BI370" s="31">
        <v>1</v>
      </c>
      <c r="BJ370" s="32">
        <v>0</v>
      </c>
      <c r="BL370" s="29">
        <f t="shared" ref="BL370" si="3365">BB370*BG367+BD370*BG370-BC370*BH367-BE370*BH370</f>
        <v>0</v>
      </c>
      <c r="BM370" s="33">
        <f t="shared" ref="BM370" si="3366">(BB370*BH367+BC370*BG367+BD370*BH370+BE370*BG370)</f>
        <v>-176.19568463368483</v>
      </c>
      <c r="BN370" s="31">
        <f t="shared" ref="BN370" si="3367">BB370*BI367+BD370*BI370-BC370*BJ367-BE370*BJ370</f>
        <v>-29.90328207487827</v>
      </c>
      <c r="BO370" s="32">
        <f t="shared" ref="BO370" si="3368">(BB370*BJ367+BC370*BI367+BD370*BJ370+BE370*BI370)</f>
        <v>0</v>
      </c>
      <c r="BP370" s="8"/>
      <c r="BQ370" s="19">
        <f t="shared" ref="BQ370:BQ433" si="3369">1/$BR$8</f>
        <v>1</v>
      </c>
      <c r="BR370" s="47">
        <v>0</v>
      </c>
      <c r="BS370" s="48">
        <v>1</v>
      </c>
      <c r="BT370" s="49">
        <v>0</v>
      </c>
      <c r="BV370" s="29">
        <f t="shared" ref="BV370" si="3370">BL370*BQ367+BN370*BQ370-BM370*BR367-BO370*BR370</f>
        <v>-29.90328207487827</v>
      </c>
      <c r="BW370" s="33">
        <f t="shared" ref="BW370" si="3371">(BL370*BR367+BM370*BQ367+BN370*BR370+BO370*BQ370)</f>
        <v>-176.19568463368483</v>
      </c>
      <c r="BX370" s="31">
        <f t="shared" ref="BX370" si="3372">BL370*BS367+BN370*BS370-BM370*BT367-BO370*BT370</f>
        <v>-29.90328207487827</v>
      </c>
      <c r="BY370" s="32">
        <f t="shared" ref="BY370" si="3373">(BL370*BT367+BM370*BS367+BN370*BT370+BO370*BS370)</f>
        <v>0</v>
      </c>
      <c r="CA370" s="50">
        <f t="shared" ref="CA370" si="3374">(180/PI())*ATAN(-1*(BW367+BW370)/(BV367+BV370))</f>
        <v>-70.736295304460313</v>
      </c>
      <c r="CC370" s="137">
        <f t="shared" ref="CC370" si="3375">20*LOG(((1-(10^(CA367/20)^2)*(1-((1-CC367)/(1+CC367))^2))^0.5))</f>
        <v>-2.6229084920232146E-4</v>
      </c>
      <c r="CE370" s="60">
        <f t="shared" si="3201"/>
        <v>6.34</v>
      </c>
      <c r="CF370" s="61">
        <f t="shared" si="3202"/>
        <v>-4.2818375566243631E-3</v>
      </c>
      <c r="CG370" s="62">
        <f t="shared" si="3199"/>
        <v>29.771446839209421</v>
      </c>
      <c r="CH370" s="63">
        <f t="shared" si="3203"/>
        <v>-4.2818375566243631E-3</v>
      </c>
      <c r="CI370" s="11">
        <f t="shared" si="3204"/>
        <v>-4.7298981788346914</v>
      </c>
      <c r="CJ370" s="62">
        <f t="shared" si="3341"/>
        <v>-8.2552296504748934E-2</v>
      </c>
      <c r="CK370" s="138">
        <f t="shared" si="3200"/>
        <v>-29.108704736523293</v>
      </c>
    </row>
    <row r="371" spans="2:91" ht="18.600000000000001" customHeight="1">
      <c r="CC371" s="42"/>
      <c r="CE371" s="60">
        <f t="shared" si="3201"/>
        <v>6.3600000000000101</v>
      </c>
      <c r="CF371" s="61">
        <f t="shared" si="3202"/>
        <v>-4.2623808339016826E-3</v>
      </c>
      <c r="CG371" s="62">
        <f t="shared" si="3199"/>
        <v>29.676848875632679</v>
      </c>
      <c r="CH371" s="63">
        <f t="shared" si="3203"/>
        <v>-4.2623808339016826E-3</v>
      </c>
      <c r="CI371" s="11">
        <f t="shared" si="3204"/>
        <v>-4.6997691143272551</v>
      </c>
      <c r="CJ371" s="62">
        <f t="shared" si="3341"/>
        <v>-8.2026445128548398E-2</v>
      </c>
      <c r="CK371" s="138">
        <f t="shared" si="3200"/>
        <v>-29.13341373799479</v>
      </c>
    </row>
    <row r="372" spans="2:91" ht="18.600000000000001" customHeight="1" thickBot="1">
      <c r="E372" s="22" t="s">
        <v>4</v>
      </c>
      <c r="J372" s="22" t="s">
        <v>5</v>
      </c>
      <c r="O372" s="22" t="s">
        <v>6</v>
      </c>
      <c r="T372" s="22" t="s">
        <v>7</v>
      </c>
      <c r="Y372" s="22" t="s">
        <v>8</v>
      </c>
      <c r="AD372" s="22" t="s">
        <v>65</v>
      </c>
      <c r="AI372" s="22" t="s">
        <v>9</v>
      </c>
      <c r="AN372" s="22" t="s">
        <v>66</v>
      </c>
      <c r="AS372" s="22" t="s">
        <v>51</v>
      </c>
      <c r="AX372" s="22" t="s">
        <v>67</v>
      </c>
      <c r="BC372" s="22" t="s">
        <v>52</v>
      </c>
      <c r="BH372" s="22" t="s">
        <v>68</v>
      </c>
      <c r="BM372" s="22" t="s">
        <v>63</v>
      </c>
      <c r="BQ372" s="23" t="s">
        <v>69</v>
      </c>
      <c r="BR372" s="23"/>
      <c r="BS372" s="24"/>
      <c r="BT372" s="24"/>
      <c r="BU372" s="24"/>
      <c r="BW372" s="22" t="s">
        <v>64</v>
      </c>
      <c r="CE372" s="60">
        <f t="shared" si="3201"/>
        <v>6.38</v>
      </c>
      <c r="CF372" s="61">
        <f t="shared" si="3202"/>
        <v>-4.2430227909069631E-3</v>
      </c>
      <c r="CG372" s="62">
        <f t="shared" si="3199"/>
        <v>29.582853493346182</v>
      </c>
      <c r="CH372" s="63">
        <f t="shared" si="3203"/>
        <v>-4.2430227909069631E-3</v>
      </c>
      <c r="CI372" s="11">
        <f t="shared" si="3204"/>
        <v>-4.6699286714393642</v>
      </c>
      <c r="CJ372" s="62">
        <f t="shared" si="3341"/>
        <v>-8.1505631149901392E-2</v>
      </c>
      <c r="CK372" s="138">
        <f t="shared" si="3200"/>
        <v>-29.158076837914017</v>
      </c>
    </row>
    <row r="373" spans="2:91" ht="18.600000000000001" customHeight="1" thickBot="1">
      <c r="D373" s="249" t="s">
        <v>103</v>
      </c>
      <c r="E373" s="250"/>
      <c r="F373" s="251" t="s">
        <v>104</v>
      </c>
      <c r="G373" s="252"/>
      <c r="H373" s="229"/>
      <c r="I373" s="253" t="s">
        <v>11</v>
      </c>
      <c r="J373" s="254"/>
      <c r="K373" s="255" t="s">
        <v>12</v>
      </c>
      <c r="L373" s="256"/>
      <c r="M373" s="24"/>
      <c r="N373" s="253" t="s">
        <v>105</v>
      </c>
      <c r="O373" s="254"/>
      <c r="P373" s="255" t="s">
        <v>106</v>
      </c>
      <c r="Q373" s="256"/>
      <c r="R373" s="24"/>
      <c r="S373" s="249" t="s">
        <v>107</v>
      </c>
      <c r="T373" s="250"/>
      <c r="U373" s="251" t="s">
        <v>108</v>
      </c>
      <c r="V373" s="252"/>
      <c r="W373" s="8"/>
      <c r="X373" s="253" t="s">
        <v>109</v>
      </c>
      <c r="Y373" s="254"/>
      <c r="Z373" s="255" t="s">
        <v>110</v>
      </c>
      <c r="AA373" s="256"/>
      <c r="AB373" s="8"/>
      <c r="AC373" s="253" t="s">
        <v>111</v>
      </c>
      <c r="AD373" s="254"/>
      <c r="AE373" s="255" t="s">
        <v>14</v>
      </c>
      <c r="AF373" s="256"/>
      <c r="AG373" s="8"/>
      <c r="AH373" s="253" t="s">
        <v>112</v>
      </c>
      <c r="AI373" s="254"/>
      <c r="AJ373" s="255" t="s">
        <v>113</v>
      </c>
      <c r="AK373" s="256"/>
      <c r="AL373" s="8"/>
      <c r="AM373" s="249" t="s">
        <v>114</v>
      </c>
      <c r="AN373" s="250"/>
      <c r="AO373" s="251" t="s">
        <v>115</v>
      </c>
      <c r="AP373" s="252"/>
      <c r="AQ373" s="24"/>
      <c r="AR373" s="253" t="s">
        <v>116</v>
      </c>
      <c r="AS373" s="254"/>
      <c r="AT373" s="255" t="s">
        <v>13</v>
      </c>
      <c r="AU373" s="256"/>
      <c r="AV373" s="4"/>
      <c r="AW373" s="253" t="s">
        <v>117</v>
      </c>
      <c r="AX373" s="254"/>
      <c r="AY373" s="255" t="s">
        <v>118</v>
      </c>
      <c r="AZ373" s="256"/>
      <c r="BA373" s="8"/>
      <c r="BB373" s="253" t="s">
        <v>119</v>
      </c>
      <c r="BC373" s="254"/>
      <c r="BD373" s="255" t="s">
        <v>120</v>
      </c>
      <c r="BE373" s="256"/>
      <c r="BF373" s="4"/>
      <c r="BG373" s="249" t="s">
        <v>121</v>
      </c>
      <c r="BH373" s="250"/>
      <c r="BI373" s="251" t="s">
        <v>122</v>
      </c>
      <c r="BJ373" s="252"/>
      <c r="BK373" s="4"/>
      <c r="BL373" s="253" t="s">
        <v>123</v>
      </c>
      <c r="BM373" s="254"/>
      <c r="BN373" s="255" t="s">
        <v>124</v>
      </c>
      <c r="BO373" s="256"/>
      <c r="BP373" s="4"/>
      <c r="BQ373" s="253" t="s">
        <v>125</v>
      </c>
      <c r="BR373" s="254"/>
      <c r="BS373" s="255" t="s">
        <v>126</v>
      </c>
      <c r="BT373" s="256"/>
      <c r="BU373" s="8"/>
      <c r="BV373" s="253" t="s">
        <v>127</v>
      </c>
      <c r="BW373" s="254"/>
      <c r="BX373" s="255" t="s">
        <v>128</v>
      </c>
      <c r="BY373" s="256"/>
      <c r="CA373" s="27" t="s">
        <v>15</v>
      </c>
      <c r="CC373" s="133" t="s">
        <v>70</v>
      </c>
      <c r="CE373" s="60">
        <f t="shared" si="3201"/>
        <v>6.4</v>
      </c>
      <c r="CF373" s="61">
        <f t="shared" si="3202"/>
        <v>-4.2237633469082037E-3</v>
      </c>
      <c r="CG373" s="62">
        <f t="shared" si="3199"/>
        <v>29.489454919917392</v>
      </c>
      <c r="CH373" s="63">
        <f t="shared" si="3203"/>
        <v>-4.2237633469082037E-3</v>
      </c>
      <c r="CI373" s="11">
        <f t="shared" si="3204"/>
        <v>-4.640373153530418</v>
      </c>
      <c r="CJ373" s="62">
        <f t="shared" si="3341"/>
        <v>-8.0989790050258123E-2</v>
      </c>
      <c r="CK373" s="138">
        <f t="shared" si="3200"/>
        <v>-29.182693868104362</v>
      </c>
    </row>
    <row r="374" spans="2:91" ht="18.600000000000001" customHeight="1" thickTop="1" thickBot="1">
      <c r="B374" s="127">
        <v>0.79</v>
      </c>
      <c r="D374" s="29">
        <v>1</v>
      </c>
      <c r="E374" s="30">
        <v>0</v>
      </c>
      <c r="F374" s="31">
        <v>0</v>
      </c>
      <c r="G374" s="32">
        <f t="shared" ref="G374:G437" si="3376">-1/($E$8*$B374)</f>
        <v>-0.83440506329113917</v>
      </c>
      <c r="I374" s="29">
        <v>1</v>
      </c>
      <c r="J374" s="33">
        <v>0</v>
      </c>
      <c r="K374" s="31">
        <v>0</v>
      </c>
      <c r="L374" s="32">
        <v>0</v>
      </c>
      <c r="N374" s="29">
        <f t="shared" ref="N374" si="3377">D374*I374+F374*I377-E374*J374-G374*J377</f>
        <v>-0.72485903169941857</v>
      </c>
      <c r="O374" s="33">
        <f t="shared" ref="O374" si="3378">(D374*J374+E374*I374+F374*J377+G374*I377)</f>
        <v>0</v>
      </c>
      <c r="P374" s="31">
        <f t="shared" ref="P374" si="3379">D374*K374+F374*K377-E374*L374-G374*L377</f>
        <v>0</v>
      </c>
      <c r="Q374" s="32">
        <f t="shared" ref="Q374" si="3380">(D374*L374+E374*K374+F374*L377+G374*K377)</f>
        <v>-0.83440506329113917</v>
      </c>
      <c r="S374" s="29">
        <v>1</v>
      </c>
      <c r="T374" s="30">
        <v>0</v>
      </c>
      <c r="U374" s="31">
        <v>0</v>
      </c>
      <c r="V374" s="32">
        <f t="shared" ref="V374:V437" si="3381">-1/($T$8*$B374)</f>
        <v>-1.6209746835443037</v>
      </c>
      <c r="X374" s="29">
        <f t="shared" ref="X374" si="3382">N374*S374+P374*S377-O374*T374-Q374*T377</f>
        <v>-0.72485903169941857</v>
      </c>
      <c r="Y374" s="33">
        <f t="shared" ref="Y374" si="3383">(N374*T374+O374*S374+P374*T377+Q374*S377)</f>
        <v>0</v>
      </c>
      <c r="Z374" s="31">
        <f t="shared" ref="Z374" si="3384">N374*U374+P374*U377-O374*V374-Q374*V377</f>
        <v>0</v>
      </c>
      <c r="AA374" s="32">
        <f t="shared" ref="AA374" si="3385">(N374*V374+O374*U374+P374*V377+Q374*U377)</f>
        <v>0.34057307623205635</v>
      </c>
      <c r="AB374" s="8"/>
      <c r="AC374" s="29">
        <v>1</v>
      </c>
      <c r="AD374" s="33">
        <v>0</v>
      </c>
      <c r="AE374" s="31">
        <v>0</v>
      </c>
      <c r="AF374" s="32">
        <v>0</v>
      </c>
      <c r="AH374" s="29">
        <f t="shared" ref="AH374" si="3386">X374*AC374+Z374*AC377-Y374*AD374-AA374*AD377</f>
        <v>3.8592875731883982</v>
      </c>
      <c r="AI374" s="33">
        <f t="shared" ref="AI374" si="3387">(X374*AD374+Y374*AC374+Z374*AD377+AA374*AC377)</f>
        <v>0</v>
      </c>
      <c r="AJ374" s="31">
        <f t="shared" ref="AJ374" si="3388">X374*AE374+Z374*AE377-Y374*AF374-AA374*AF377</f>
        <v>0</v>
      </c>
      <c r="AK374" s="32">
        <f t="shared" ref="AK374" si="3389">(X374*AF374+Y374*AE374+Z374*AF377+AA374*AE377)</f>
        <v>0.34057307623205635</v>
      </c>
      <c r="AL374" s="8"/>
      <c r="AM374" s="29">
        <v>1</v>
      </c>
      <c r="AN374" s="30">
        <v>0</v>
      </c>
      <c r="AO374" s="31">
        <v>0</v>
      </c>
      <c r="AP374" s="32">
        <f t="shared" ref="AP374:AP437" si="3390">-1/($AN$8*$B374)</f>
        <v>-1.4658607594936706</v>
      </c>
      <c r="AR374" s="29">
        <f t="shared" ref="AR374" si="3391">AH374*AM374+AJ374*AM377-AI374*AN374-AK374*AN377</f>
        <v>3.8592875731883982</v>
      </c>
      <c r="AS374" s="33">
        <f t="shared" ref="AS374" si="3392">(AH374*AN374+AI374*AM374+AJ374*AN377+AK374*AM377)</f>
        <v>0</v>
      </c>
      <c r="AT374" s="31">
        <f t="shared" ref="AT374" si="3393">AH374*AO374+AJ374*AO377-AI374*AP374-AK374*AP377</f>
        <v>0</v>
      </c>
      <c r="AU374" s="32">
        <f t="shared" ref="AU374" si="3394">(AH374*AP374+AI374*AO374+AJ374*AP377+AK374*AO377)</f>
        <v>-5.3166051369063743</v>
      </c>
      <c r="AV374" s="8"/>
      <c r="AW374" s="29">
        <v>1</v>
      </c>
      <c r="AX374" s="33">
        <v>0</v>
      </c>
      <c r="AY374" s="31">
        <v>0</v>
      </c>
      <c r="AZ374" s="32">
        <v>0</v>
      </c>
      <c r="BB374" s="29">
        <f t="shared" ref="BB374" si="3395">AR374*AW374+AT374*AW377-AS374*AX374-AU374*AX377</f>
        <v>-13.749543182634392</v>
      </c>
      <c r="BC374" s="33">
        <f t="shared" ref="BC374" si="3396">(AR374*AX374+AS374*AW374+AT374*AX377+AU374*AW377)</f>
        <v>0</v>
      </c>
      <c r="BD374" s="31">
        <f t="shared" ref="BD374" si="3397">AR374*AY374+AT374*AY377-AS374*AZ374-AU374*AZ377</f>
        <v>0</v>
      </c>
      <c r="BE374" s="32">
        <f t="shared" ref="BE374" si="3398">(AR374*AZ374+AS374*AY374+AT374*AZ377+AU374*AY377)</f>
        <v>-5.3166051369063743</v>
      </c>
      <c r="BF374" s="8"/>
      <c r="BG374" s="29">
        <v>1</v>
      </c>
      <c r="BH374" s="30">
        <v>0</v>
      </c>
      <c r="BI374" s="31">
        <v>0</v>
      </c>
      <c r="BJ374" s="32">
        <f t="shared" ref="BJ374:BJ437" si="3399">-1/($BH$8*$B374)</f>
        <v>-0.51543037974683537</v>
      </c>
      <c r="BL374" s="29">
        <f t="shared" ref="BL374" si="3400">BB374*BG374+BD374*BG377-BC374*BH374-BE374*BH377</f>
        <v>-13.749543182634392</v>
      </c>
      <c r="BM374" s="33">
        <f t="shared" ref="BM374" si="3401">(BB374*BH374+BC374*BG374+BD374*BH377+BE374*BG377)</f>
        <v>0</v>
      </c>
      <c r="BN374" s="31">
        <f t="shared" ref="BN374" si="3402">BB374*BI374+BD374*BI377-BC374*BJ374-BE374*BJ377</f>
        <v>0</v>
      </c>
      <c r="BO374" s="32">
        <f t="shared" ref="BO374" si="3403">(BB374*BJ374+BC374*BI374+BD374*BJ377+BE374*BI377)</f>
        <v>1.7703271270643821</v>
      </c>
      <c r="BP374" s="8"/>
      <c r="BQ374" s="34">
        <v>1</v>
      </c>
      <c r="BR374" s="35">
        <v>0</v>
      </c>
      <c r="BS374" s="11">
        <v>0</v>
      </c>
      <c r="BT374" s="36">
        <v>0</v>
      </c>
      <c r="BV374" s="29">
        <f t="shared" ref="BV374" si="3404">BL374*BQ374+BN374*BQ377-BM374*BR374-BO374*BR377</f>
        <v>-13.749543182634392</v>
      </c>
      <c r="BW374" s="33">
        <f t="shared" ref="BW374" si="3405">(BL374*BR374+BM374*BQ374+BN374*BR377+BO374*BQ377)</f>
        <v>1.7703271270643821</v>
      </c>
      <c r="BX374" s="31">
        <f t="shared" ref="BX374" si="3406">BL374*BS374+BN374*BS377-BM374*BT374-BO374*BT377</f>
        <v>0</v>
      </c>
      <c r="BY374" s="32">
        <f t="shared" ref="BY374" si="3407">(BL374*BT374+BM374*BS374+BN374*BT377+BO374*BS377)</f>
        <v>1.7703271270643821</v>
      </c>
      <c r="CA374" s="37">
        <f t="shared" ref="CA374" si="3408">20*LOG(((1+$BR$8)/$BR$8)/((BV374+BV377)^2+(BW374+BW377)^2)^0.5)</f>
        <v>-34.649109829135803</v>
      </c>
      <c r="CC374" s="134">
        <f t="shared" ref="CC374" si="3409">((BV374^2+BW374^2)^0.5)/((BV377^2+BW377^2)^0.5)</f>
        <v>0.12942483122409698</v>
      </c>
      <c r="CE374" s="60">
        <f t="shared" si="3201"/>
        <v>6.42</v>
      </c>
      <c r="CF374" s="61">
        <f t="shared" si="3202"/>
        <v>-4.2046024042250779E-3</v>
      </c>
      <c r="CG374" s="62">
        <f t="shared" si="3199"/>
        <v>29.396647456846786</v>
      </c>
      <c r="CH374" s="63">
        <f t="shared" si="3203"/>
        <v>-4.2046024042250779E-3</v>
      </c>
      <c r="CI374" s="11">
        <f t="shared" si="3204"/>
        <v>-4.6110989233166535</v>
      </c>
      <c r="CJ374" s="62">
        <f t="shared" si="3341"/>
        <v>-8.0478858347041132E-2</v>
      </c>
      <c r="CK374" s="138">
        <f t="shared" si="3200"/>
        <v>-29.207264669742628</v>
      </c>
      <c r="CM374" s="127">
        <v>0.78</v>
      </c>
    </row>
    <row r="375" spans="2:91" ht="18.600000000000001" customHeight="1" thickBot="1">
      <c r="D375" s="39"/>
      <c r="G375" s="40"/>
      <c r="I375" s="39"/>
      <c r="L375" s="40"/>
      <c r="N375" s="39"/>
      <c r="Q375" s="40"/>
      <c r="S375" s="39"/>
      <c r="V375" s="40"/>
      <c r="X375" s="39"/>
      <c r="AA375" s="40"/>
      <c r="AC375" s="39"/>
      <c r="AF375" s="40"/>
      <c r="AH375" s="39"/>
      <c r="AK375" s="40"/>
      <c r="AM375" s="39"/>
      <c r="AP375" s="40"/>
      <c r="AR375" s="39"/>
      <c r="AU375" s="40"/>
      <c r="AW375" s="39"/>
      <c r="AZ375" s="40"/>
      <c r="BB375" s="39"/>
      <c r="BE375" s="40"/>
      <c r="BG375" s="39"/>
      <c r="BJ375" s="40"/>
      <c r="BL375" s="39"/>
      <c r="BO375" s="40"/>
      <c r="BQ375" s="34"/>
      <c r="BR375" s="11"/>
      <c r="BS375" s="11"/>
      <c r="BT375" s="41"/>
      <c r="BV375" s="39"/>
      <c r="BY375" s="40"/>
      <c r="CC375" s="135"/>
      <c r="CE375" s="60">
        <f t="shared" si="3201"/>
        <v>6.4400000000000102</v>
      </c>
      <c r="CF375" s="61">
        <f t="shared" si="3202"/>
        <v>-4.1855398488784088E-3</v>
      </c>
      <c r="CG375" s="62">
        <f t="shared" si="3199"/>
        <v>29.304425478380406</v>
      </c>
      <c r="CH375" s="63">
        <f t="shared" si="3203"/>
        <v>-4.1855398488784088E-3</v>
      </c>
      <c r="CI375" s="11">
        <f t="shared" si="3204"/>
        <v>-4.5821024017161971</v>
      </c>
      <c r="CJ375" s="62">
        <f t="shared" si="3341"/>
        <v>-7.9972773573487518E-2</v>
      </c>
      <c r="CK375" s="138">
        <f t="shared" si="3200"/>
        <v>-29.23178909307407</v>
      </c>
    </row>
    <row r="376" spans="2:91" ht="18.600000000000001" customHeight="1" thickBot="1">
      <c r="D376" s="258" t="s">
        <v>129</v>
      </c>
      <c r="E376" s="259"/>
      <c r="F376" s="260" t="s">
        <v>130</v>
      </c>
      <c r="G376" s="261"/>
      <c r="H376" s="229"/>
      <c r="I376" s="258" t="s">
        <v>131</v>
      </c>
      <c r="J376" s="259"/>
      <c r="K376" s="260" t="s">
        <v>132</v>
      </c>
      <c r="L376" s="261"/>
      <c r="N376" s="253" t="s">
        <v>133</v>
      </c>
      <c r="O376" s="254"/>
      <c r="P376" s="255" t="s">
        <v>134</v>
      </c>
      <c r="Q376" s="256"/>
      <c r="S376" s="258" t="s">
        <v>135</v>
      </c>
      <c r="T376" s="259"/>
      <c r="U376" s="260" t="s">
        <v>136</v>
      </c>
      <c r="V376" s="261"/>
      <c r="W376" s="8"/>
      <c r="X376" s="253" t="s">
        <v>137</v>
      </c>
      <c r="Y376" s="254"/>
      <c r="Z376" s="255" t="s">
        <v>138</v>
      </c>
      <c r="AA376" s="256"/>
      <c r="AB376" s="8"/>
      <c r="AC376" s="258" t="s">
        <v>139</v>
      </c>
      <c r="AD376" s="259"/>
      <c r="AE376" s="260" t="s">
        <v>140</v>
      </c>
      <c r="AF376" s="261"/>
      <c r="AG376" s="8"/>
      <c r="AH376" s="253" t="s">
        <v>141</v>
      </c>
      <c r="AI376" s="254"/>
      <c r="AJ376" s="255" t="s">
        <v>142</v>
      </c>
      <c r="AK376" s="256"/>
      <c r="AL376" s="8"/>
      <c r="AM376" s="258" t="s">
        <v>143</v>
      </c>
      <c r="AN376" s="259"/>
      <c r="AO376" s="260" t="s">
        <v>144</v>
      </c>
      <c r="AP376" s="261"/>
      <c r="AR376" s="253" t="s">
        <v>145</v>
      </c>
      <c r="AS376" s="254"/>
      <c r="AT376" s="255" t="s">
        <v>146</v>
      </c>
      <c r="AU376" s="256"/>
      <c r="AV376" s="4"/>
      <c r="AW376" s="258" t="s">
        <v>147</v>
      </c>
      <c r="AX376" s="259"/>
      <c r="AY376" s="260" t="s">
        <v>148</v>
      </c>
      <c r="AZ376" s="261"/>
      <c r="BA376" s="8"/>
      <c r="BB376" s="253" t="s">
        <v>149</v>
      </c>
      <c r="BC376" s="254"/>
      <c r="BD376" s="255" t="s">
        <v>150</v>
      </c>
      <c r="BE376" s="256"/>
      <c r="BF376" s="4"/>
      <c r="BG376" s="258" t="s">
        <v>151</v>
      </c>
      <c r="BH376" s="259"/>
      <c r="BI376" s="260" t="s">
        <v>152</v>
      </c>
      <c r="BJ376" s="261"/>
      <c r="BK376" s="4"/>
      <c r="BL376" s="253" t="s">
        <v>153</v>
      </c>
      <c r="BM376" s="254"/>
      <c r="BN376" s="255" t="s">
        <v>154</v>
      </c>
      <c r="BO376" s="256"/>
      <c r="BP376" s="4"/>
      <c r="BQ376" s="258" t="s">
        <v>155</v>
      </c>
      <c r="BR376" s="259"/>
      <c r="BS376" s="260" t="s">
        <v>156</v>
      </c>
      <c r="BT376" s="261"/>
      <c r="BU376" s="8"/>
      <c r="BV376" s="253" t="s">
        <v>157</v>
      </c>
      <c r="BW376" s="254"/>
      <c r="BX376" s="255" t="s">
        <v>158</v>
      </c>
      <c r="BY376" s="256"/>
      <c r="CA376" s="46" t="s">
        <v>16</v>
      </c>
      <c r="CC376" s="136" t="s">
        <v>71</v>
      </c>
      <c r="CE376" s="60">
        <f t="shared" si="3201"/>
        <v>6.46</v>
      </c>
      <c r="CF376" s="61">
        <f t="shared" si="3202"/>
        <v>-4.166575551196228E-3</v>
      </c>
      <c r="CG376" s="62">
        <f t="shared" si="3199"/>
        <v>29.212783430346128</v>
      </c>
      <c r="CH376" s="63">
        <f t="shared" si="3203"/>
        <v>-4.166575551196228E-3</v>
      </c>
      <c r="CI376" s="11">
        <f t="shared" si="3204"/>
        <v>-4.5533800667318776</v>
      </c>
      <c r="CJ376" s="62">
        <f t="shared" si="3341"/>
        <v>-7.9471474259150382E-2</v>
      </c>
      <c r="CK376" s="138">
        <f t="shared" si="3200"/>
        <v>-29.256266997155691</v>
      </c>
    </row>
    <row r="377" spans="2:91" ht="18.600000000000001" customHeight="1" thickTop="1" thickBot="1">
      <c r="D377" s="29">
        <v>0</v>
      </c>
      <c r="E377" s="33">
        <v>0</v>
      </c>
      <c r="F377" s="31">
        <v>1</v>
      </c>
      <c r="G377" s="32">
        <v>0</v>
      </c>
      <c r="I377" s="29">
        <v>0</v>
      </c>
      <c r="J377" s="33">
        <f t="shared" ref="J377" si="3410">IF(0=(1-$J$8*$K$8*$B374^2),10^14,$B374*$J$8/(1-$J$8*$K$8*$B374^2))</f>
        <v>-2.0671722974643356</v>
      </c>
      <c r="K377" s="31">
        <v>1</v>
      </c>
      <c r="L377" s="32">
        <v>0</v>
      </c>
      <c r="N377" s="29">
        <f t="shared" ref="N377" si="3411">D377*I374+F377*I377-E377*J374-G377*J377</f>
        <v>0</v>
      </c>
      <c r="O377" s="33">
        <f t="shared" ref="O377" si="3412">(D377*J374+E377*I374+F377*J377+G377*I377)</f>
        <v>-2.0671722974643356</v>
      </c>
      <c r="P377" s="31">
        <f t="shared" ref="P377" si="3413">D377*K374+F377*K377-E377*L374-G377*L377</f>
        <v>1</v>
      </c>
      <c r="Q377" s="32">
        <f t="shared" ref="Q377" si="3414">(D377*L374+E377*K374+F377*L377+G377*K377)</f>
        <v>0</v>
      </c>
      <c r="S377" s="29">
        <v>0</v>
      </c>
      <c r="T377" s="33">
        <v>0</v>
      </c>
      <c r="U377" s="31">
        <v>1</v>
      </c>
      <c r="V377" s="32">
        <v>0</v>
      </c>
      <c r="X377" s="29">
        <f t="shared" ref="X377" si="3415">N377*S374+P377*S377-O377*T374-Q377*T377</f>
        <v>0</v>
      </c>
      <c r="Y377" s="33">
        <f t="shared" ref="Y377" si="3416">(N377*T374+O377*S374+P377*T377+Q377*S377)</f>
        <v>-2.0671722974643356</v>
      </c>
      <c r="Z377" s="31">
        <f t="shared" ref="Z377" si="3417">N377*U374+P377*U377-O377*V374-Q377*V377</f>
        <v>-2.3508339607138029</v>
      </c>
      <c r="AA377" s="32">
        <f t="shared" ref="AA377" si="3418">(N377*V374+O377*U374+P377*V377+Q377*U377)</f>
        <v>0</v>
      </c>
      <c r="AB377" s="8"/>
      <c r="AC377" s="29">
        <v>0</v>
      </c>
      <c r="AD377" s="33">
        <f t="shared" ref="AD377" si="3419">IF(0=(1-$AD$8*$AE$8*$B374^2),10^14,$B374*$AD$8/(1-$AD$8*$AE$8*$B374^2))</f>
        <v>-13.460096891993645</v>
      </c>
      <c r="AE377" s="31">
        <v>1</v>
      </c>
      <c r="AF377" s="32">
        <v>0</v>
      </c>
      <c r="AH377" s="29">
        <f t="shared" ref="AH377" si="3420">X377*AC374+Z377*AC377-Y377*AD374-AA377*AD377</f>
        <v>0</v>
      </c>
      <c r="AI377" s="33">
        <f t="shared" ref="AI377" si="3421">(X377*AD374+Y377*AC374+Z377*AD377+AA377*AC377)</f>
        <v>29.575280590732635</v>
      </c>
      <c r="AJ377" s="31">
        <f t="shared" ref="AJ377" si="3422">X377*AE374+Z377*AE377-Y377*AF374-AA377*AF377</f>
        <v>-2.3508339607138029</v>
      </c>
      <c r="AK377" s="32">
        <f t="shared" ref="AK377" si="3423">(X377*AF374+Y377*AE374+Z377*AF377+AA377*AE377)</f>
        <v>0</v>
      </c>
      <c r="AL377" s="8"/>
      <c r="AM377" s="29">
        <v>0</v>
      </c>
      <c r="AN377" s="33">
        <v>0</v>
      </c>
      <c r="AO377" s="31">
        <v>1</v>
      </c>
      <c r="AP377" s="32">
        <v>0</v>
      </c>
      <c r="AR377" s="29">
        <f t="shared" ref="AR377" si="3424">AH377*AM374+AJ377*AM377-AI377*AN374-AK377*AN377</f>
        <v>0</v>
      </c>
      <c r="AS377" s="33">
        <f t="shared" ref="AS377" si="3425">(AH377*AN374+AI377*AM374+AJ377*AN377+AK377*AM377)</f>
        <v>29.575280590732635</v>
      </c>
      <c r="AT377" s="31">
        <f t="shared" ref="AT377" si="3426">AH377*AO374+AJ377*AO377-AI377*AP374-AK377*AP377</f>
        <v>41.002409308255956</v>
      </c>
      <c r="AU377" s="32">
        <f t="shared" ref="AU377" si="3427">(AH377*AP374+AI377*AO374+AJ377*AP377+AK377*AO377)</f>
        <v>0</v>
      </c>
      <c r="AV377" s="8"/>
      <c r="AW377" s="29">
        <v>0</v>
      </c>
      <c r="AX377" s="33">
        <f t="shared" ref="AX377" si="3428">IF(0=(1-$AX$8*$AY$8*$B374^2),10^14,$B374*$AX$8/(1-$AX$8*$AY$8*$B374^2))</f>
        <v>-3.3120441150664455</v>
      </c>
      <c r="AY377" s="31">
        <v>1</v>
      </c>
      <c r="AZ377" s="32">
        <v>0</v>
      </c>
      <c r="BB377" s="29">
        <f t="shared" ref="BB377" si="3429">AR377*AW374+AT377*AW377-AS377*AX374-AU377*AX377</f>
        <v>0</v>
      </c>
      <c r="BC377" s="33">
        <f t="shared" ref="BC377" si="3430">(AR377*AX374+AS377*AW374+AT377*AX377+AU377*AW377)</f>
        <v>-106.22650786222215</v>
      </c>
      <c r="BD377" s="31">
        <f t="shared" ref="BD377" si="3431">AR377*AY374+AT377*AY377-AS377*AZ374-AU377*AZ377</f>
        <v>41.002409308255956</v>
      </c>
      <c r="BE377" s="32">
        <f t="shared" ref="BE377" si="3432">(AR377*AZ374+AS377*AY374+AT377*AZ377+AU377*AY377)</f>
        <v>0</v>
      </c>
      <c r="BF377" s="8"/>
      <c r="BG377" s="29">
        <v>0</v>
      </c>
      <c r="BH377" s="33">
        <v>0</v>
      </c>
      <c r="BI377" s="31">
        <v>1</v>
      </c>
      <c r="BJ377" s="32">
        <v>0</v>
      </c>
      <c r="BL377" s="29">
        <f t="shared" ref="BL377" si="3433">BB377*BG374+BD377*BG377-BC377*BH374-BE377*BH377</f>
        <v>0</v>
      </c>
      <c r="BM377" s="33">
        <f t="shared" ref="BM377" si="3434">(BB377*BH374+BC377*BG374+BD377*BH377+BE377*BG377)</f>
        <v>-106.22650786222215</v>
      </c>
      <c r="BN377" s="31">
        <f t="shared" ref="BN377" si="3435">BB377*BI374+BD377*BI377-BC377*BJ374-BE377*BJ377</f>
        <v>-13.749959978349402</v>
      </c>
      <c r="BO377" s="32">
        <f t="shared" ref="BO377" si="3436">(BB377*BJ374+BC377*BI374+BD377*BJ377+BE377*BI377)</f>
        <v>0</v>
      </c>
      <c r="BP377" s="8"/>
      <c r="BQ377" s="19">
        <f t="shared" ref="BQ377:BQ440" si="3437">1/$BR$8</f>
        <v>1</v>
      </c>
      <c r="BR377" s="47">
        <v>0</v>
      </c>
      <c r="BS377" s="48">
        <v>1</v>
      </c>
      <c r="BT377" s="49">
        <v>0</v>
      </c>
      <c r="BV377" s="29">
        <f t="shared" ref="BV377" si="3438">BL377*BQ374+BN377*BQ377-BM377*BR374-BO377*BR377</f>
        <v>-13.749959978349402</v>
      </c>
      <c r="BW377" s="33">
        <f t="shared" ref="BW377" si="3439">(BL377*BR374+BM377*BQ374+BN377*BR377+BO377*BQ377)</f>
        <v>-106.22650786222215</v>
      </c>
      <c r="BX377" s="31">
        <f t="shared" ref="BX377" si="3440">BL377*BS374+BN377*BS377-BM377*BT374-BO377*BT377</f>
        <v>-13.749959978349402</v>
      </c>
      <c r="BY377" s="32">
        <f t="shared" ref="BY377" si="3441">(BL377*BT374+BM377*BS374+BN377*BT377+BO377*BS377)</f>
        <v>0</v>
      </c>
      <c r="CA377" s="50">
        <f t="shared" ref="CA377" si="3442">(180/PI())*ATAN(-1*(BW374+BW377)/(BV374+BV377))</f>
        <v>-75.25077670539639</v>
      </c>
      <c r="CC377" s="137">
        <f t="shared" ref="CC377" si="3443">20*LOG(((1-(10^(CA374/20)^2)*(1-((1-CC374)/(1+CC374))^2))^0.5))</f>
        <v>-6.0431932038049153E-4</v>
      </c>
      <c r="CE377" s="60">
        <f t="shared" si="3201"/>
        <v>6.48</v>
      </c>
      <c r="CF377" s="61">
        <f t="shared" si="3202"/>
        <v>-4.147709366409208E-3</v>
      </c>
      <c r="CG377" s="62">
        <f t="shared" si="3199"/>
        <v>29.121715829011489</v>
      </c>
      <c r="CH377" s="63">
        <f t="shared" si="3203"/>
        <v>-4.147709366409208E-3</v>
      </c>
      <c r="CI377" s="11">
        <f t="shared" si="3204"/>
        <v>-4.524928452356666</v>
      </c>
      <c r="CJ377" s="62">
        <f t="shared" si="3341"/>
        <v>-7.897489991079519E-2</v>
      </c>
      <c r="CK377" s="138">
        <f t="shared" si="3200"/>
        <v>-29.280698249601151</v>
      </c>
    </row>
    <row r="378" spans="2:91" ht="18.600000000000001" customHeight="1">
      <c r="CC378" s="42"/>
      <c r="CE378" s="60">
        <f t="shared" si="3201"/>
        <v>6.5</v>
      </c>
      <c r="CF378" s="61">
        <f t="shared" si="3202"/>
        <v>-4.1289411352238891E-3</v>
      </c>
      <c r="CG378" s="62">
        <f t="shared" si="3199"/>
        <v>29.031217259964357</v>
      </c>
      <c r="CH378" s="63">
        <f t="shared" si="3203"/>
        <v>-4.1289411352238891E-3</v>
      </c>
      <c r="CI378" s="11">
        <f t="shared" si="3204"/>
        <v>-4.4967441474998626</v>
      </c>
      <c r="CJ378" s="62">
        <f t="shared" si="3341"/>
        <v>-7.8482990993658144E-2</v>
      </c>
      <c r="CK378" s="138">
        <f t="shared" si="3200"/>
        <v>-29.305082726330532</v>
      </c>
    </row>
    <row r="379" spans="2:91" ht="18.600000000000001" customHeight="1" thickBot="1">
      <c r="E379" s="22" t="s">
        <v>4</v>
      </c>
      <c r="J379" s="22" t="s">
        <v>5</v>
      </c>
      <c r="O379" s="22" t="s">
        <v>6</v>
      </c>
      <c r="T379" s="22" t="s">
        <v>7</v>
      </c>
      <c r="Y379" s="22" t="s">
        <v>8</v>
      </c>
      <c r="AD379" s="22" t="s">
        <v>65</v>
      </c>
      <c r="AI379" s="22" t="s">
        <v>9</v>
      </c>
      <c r="AN379" s="22" t="s">
        <v>66</v>
      </c>
      <c r="AS379" s="22" t="s">
        <v>51</v>
      </c>
      <c r="AX379" s="22" t="s">
        <v>67</v>
      </c>
      <c r="BC379" s="22" t="s">
        <v>52</v>
      </c>
      <c r="BH379" s="22" t="s">
        <v>68</v>
      </c>
      <c r="BM379" s="22" t="s">
        <v>63</v>
      </c>
      <c r="BQ379" s="23" t="s">
        <v>69</v>
      </c>
      <c r="BR379" s="23"/>
      <c r="BS379" s="24"/>
      <c r="BT379" s="24"/>
      <c r="BU379" s="24"/>
      <c r="BW379" s="22" t="s">
        <v>64</v>
      </c>
      <c r="CE379" s="60">
        <f t="shared" si="3201"/>
        <v>6.5200000000000102</v>
      </c>
      <c r="CF379" s="61">
        <f t="shared" si="3202"/>
        <v>-4.1102706843930137E-3</v>
      </c>
      <c r="CG379" s="62">
        <f t="shared" si="3199"/>
        <v>28.941282377014314</v>
      </c>
      <c r="CH379" s="63">
        <f t="shared" si="3203"/>
        <v>-4.1102706843930137E-3</v>
      </c>
      <c r="CI379" s="11">
        <f t="shared" si="3204"/>
        <v>-4.4688237949418808</v>
      </c>
      <c r="CJ379" s="62">
        <f t="shared" si="3341"/>
        <v>-7.7995688913203728E-2</v>
      </c>
      <c r="CK379" s="138">
        <f t="shared" si="3200"/>
        <v>-29.329420311326718</v>
      </c>
    </row>
    <row r="380" spans="2:91" ht="18.600000000000001" customHeight="1" thickBot="1">
      <c r="D380" s="249" t="s">
        <v>103</v>
      </c>
      <c r="E380" s="250"/>
      <c r="F380" s="251" t="s">
        <v>104</v>
      </c>
      <c r="G380" s="252"/>
      <c r="H380" s="229"/>
      <c r="I380" s="253" t="s">
        <v>11</v>
      </c>
      <c r="J380" s="254"/>
      <c r="K380" s="255" t="s">
        <v>12</v>
      </c>
      <c r="L380" s="256"/>
      <c r="M380" s="24"/>
      <c r="N380" s="253" t="s">
        <v>105</v>
      </c>
      <c r="O380" s="254"/>
      <c r="P380" s="255" t="s">
        <v>106</v>
      </c>
      <c r="Q380" s="256"/>
      <c r="R380" s="24"/>
      <c r="S380" s="249" t="s">
        <v>107</v>
      </c>
      <c r="T380" s="250"/>
      <c r="U380" s="251" t="s">
        <v>108</v>
      </c>
      <c r="V380" s="252"/>
      <c r="W380" s="8"/>
      <c r="X380" s="253" t="s">
        <v>109</v>
      </c>
      <c r="Y380" s="254"/>
      <c r="Z380" s="255" t="s">
        <v>110</v>
      </c>
      <c r="AA380" s="256"/>
      <c r="AB380" s="8"/>
      <c r="AC380" s="253" t="s">
        <v>111</v>
      </c>
      <c r="AD380" s="254"/>
      <c r="AE380" s="255" t="s">
        <v>14</v>
      </c>
      <c r="AF380" s="256"/>
      <c r="AG380" s="8"/>
      <c r="AH380" s="253" t="s">
        <v>112</v>
      </c>
      <c r="AI380" s="254"/>
      <c r="AJ380" s="255" t="s">
        <v>113</v>
      </c>
      <c r="AK380" s="256"/>
      <c r="AL380" s="8"/>
      <c r="AM380" s="249" t="s">
        <v>114</v>
      </c>
      <c r="AN380" s="250"/>
      <c r="AO380" s="251" t="s">
        <v>115</v>
      </c>
      <c r="AP380" s="252"/>
      <c r="AQ380" s="24"/>
      <c r="AR380" s="253" t="s">
        <v>116</v>
      </c>
      <c r="AS380" s="254"/>
      <c r="AT380" s="255" t="s">
        <v>13</v>
      </c>
      <c r="AU380" s="256"/>
      <c r="AV380" s="4"/>
      <c r="AW380" s="253" t="s">
        <v>117</v>
      </c>
      <c r="AX380" s="254"/>
      <c r="AY380" s="255" t="s">
        <v>118</v>
      </c>
      <c r="AZ380" s="256"/>
      <c r="BA380" s="8"/>
      <c r="BB380" s="253" t="s">
        <v>119</v>
      </c>
      <c r="BC380" s="254"/>
      <c r="BD380" s="255" t="s">
        <v>120</v>
      </c>
      <c r="BE380" s="256"/>
      <c r="BF380" s="4"/>
      <c r="BG380" s="249" t="s">
        <v>121</v>
      </c>
      <c r="BH380" s="250"/>
      <c r="BI380" s="251" t="s">
        <v>122</v>
      </c>
      <c r="BJ380" s="252"/>
      <c r="BK380" s="4"/>
      <c r="BL380" s="253" t="s">
        <v>123</v>
      </c>
      <c r="BM380" s="254"/>
      <c r="BN380" s="255" t="s">
        <v>124</v>
      </c>
      <c r="BO380" s="256"/>
      <c r="BP380" s="4"/>
      <c r="BQ380" s="253" t="s">
        <v>125</v>
      </c>
      <c r="BR380" s="254"/>
      <c r="BS380" s="255" t="s">
        <v>126</v>
      </c>
      <c r="BT380" s="256"/>
      <c r="BU380" s="8"/>
      <c r="BV380" s="253" t="s">
        <v>127</v>
      </c>
      <c r="BW380" s="254"/>
      <c r="BX380" s="255" t="s">
        <v>128</v>
      </c>
      <c r="BY380" s="256"/>
      <c r="CA380" s="27" t="s">
        <v>15</v>
      </c>
      <c r="CC380" s="133" t="s">
        <v>70</v>
      </c>
      <c r="CE380" s="60">
        <f t="shared" si="3201"/>
        <v>6.54</v>
      </c>
      <c r="CF380" s="61">
        <f t="shared" si="3202"/>
        <v>-4.0916978272414568E-3</v>
      </c>
      <c r="CG380" s="62">
        <f t="shared" si="3199"/>
        <v>28.851905901115522</v>
      </c>
      <c r="CH380" s="63">
        <f t="shared" si="3203"/>
        <v>-4.0916978272414568E-3</v>
      </c>
      <c r="CI380" s="11">
        <f t="shared" si="3204"/>
        <v>-4.4411640903095302</v>
      </c>
      <c r="CJ380" s="62">
        <f t="shared" si="3341"/>
        <v>-7.7512935997240101E-2</v>
      </c>
      <c r="CK380" s="138">
        <f t="shared" si="3200"/>
        <v>-29.353710896406866</v>
      </c>
    </row>
    <row r="381" spans="2:91" ht="18.600000000000001" customHeight="1" thickTop="1" thickBot="1">
      <c r="B381" s="127">
        <v>0.8</v>
      </c>
      <c r="D381" s="29">
        <v>1</v>
      </c>
      <c r="E381" s="30">
        <v>0</v>
      </c>
      <c r="F381" s="31">
        <v>0</v>
      </c>
      <c r="G381" s="32">
        <f t="shared" ref="G381:G444" si="3444">-1/($E$8*$B381)</f>
        <v>-0.8239749999999999</v>
      </c>
      <c r="I381" s="29">
        <v>1</v>
      </c>
      <c r="J381" s="33">
        <v>0</v>
      </c>
      <c r="K381" s="31">
        <v>0</v>
      </c>
      <c r="L381" s="32">
        <v>0</v>
      </c>
      <c r="N381" s="29">
        <f t="shared" ref="N381" si="3445">D381*I381+F381*I384-E381*J381-G381*J384</f>
        <v>-0.66844494518991904</v>
      </c>
      <c r="O381" s="33">
        <f t="shared" ref="O381" si="3446">(D381*J381+E381*I381+F381*J384+G381*I384)</f>
        <v>0</v>
      </c>
      <c r="P381" s="31">
        <f t="shared" ref="P381" si="3447">D381*K381+F381*K384-E381*L381-G381*L384</f>
        <v>0</v>
      </c>
      <c r="Q381" s="32">
        <f t="shared" ref="Q381" si="3448">(D381*L381+E381*K381+F381*L384+G381*K384)</f>
        <v>-0.8239749999999999</v>
      </c>
      <c r="S381" s="29">
        <v>1</v>
      </c>
      <c r="T381" s="30">
        <v>0</v>
      </c>
      <c r="U381" s="31">
        <v>0</v>
      </c>
      <c r="V381" s="32">
        <f t="shared" ref="V381:V444" si="3449">-1/($T$8*$B381)</f>
        <v>-1.6007125</v>
      </c>
      <c r="X381" s="29">
        <f t="shared" ref="X381" si="3450">N381*S381+P381*S384-O381*T381-Q381*T384</f>
        <v>-0.66844494518991904</v>
      </c>
      <c r="Y381" s="33">
        <f t="shared" ref="Y381" si="3451">(N381*T381+O381*S381+P381*T384+Q381*S384)</f>
        <v>0</v>
      </c>
      <c r="Z381" s="31">
        <f t="shared" ref="Z381" si="3452">N381*U381+P381*U384-O381*V381-Q381*V384</f>
        <v>0</v>
      </c>
      <c r="AA381" s="32">
        <f t="shared" ref="AA381" si="3453">(N381*V381+O381*U381+P381*V384+Q381*U384)</f>
        <v>0.24601317932731837</v>
      </c>
      <c r="AB381" s="8"/>
      <c r="AC381" s="29">
        <v>1</v>
      </c>
      <c r="AD381" s="33">
        <v>0</v>
      </c>
      <c r="AE381" s="31">
        <v>0</v>
      </c>
      <c r="AF381" s="32">
        <v>0</v>
      </c>
      <c r="AH381" s="29">
        <f t="shared" ref="AH381" si="3454">X381*AC381+Z381*AC384-Y381*AD381-AA381*AD384</f>
        <v>1.9421390206859808</v>
      </c>
      <c r="AI381" s="33">
        <f t="shared" ref="AI381" si="3455">(X381*AD381+Y381*AC381+Z381*AD384+AA381*AC384)</f>
        <v>0</v>
      </c>
      <c r="AJ381" s="31">
        <f t="shared" ref="AJ381" si="3456">X381*AE381+Z381*AE384-Y381*AF381-AA381*AF384</f>
        <v>0</v>
      </c>
      <c r="AK381" s="32">
        <f t="shared" ref="AK381" si="3457">(X381*AF381+Y381*AE381+Z381*AF384+AA381*AE384)</f>
        <v>0.24601317932731837</v>
      </c>
      <c r="AL381" s="8"/>
      <c r="AM381" s="29">
        <v>1</v>
      </c>
      <c r="AN381" s="30">
        <v>0</v>
      </c>
      <c r="AO381" s="31">
        <v>0</v>
      </c>
      <c r="AP381" s="32">
        <f t="shared" ref="AP381:AP444" si="3458">-1/($AN$8*$B381)</f>
        <v>-1.4475374999999999</v>
      </c>
      <c r="AR381" s="29">
        <f t="shared" ref="AR381" si="3459">AH381*AM381+AJ381*AM384-AI381*AN381-AK381*AN384</f>
        <v>1.9421390206859808</v>
      </c>
      <c r="AS381" s="33">
        <f t="shared" ref="AS381" si="3460">(AH381*AN381+AI381*AM381+AJ381*AN384+AK381*AM384)</f>
        <v>0</v>
      </c>
      <c r="AT381" s="31">
        <f t="shared" ref="AT381" si="3461">AH381*AO381+AJ381*AO384-AI381*AP381-AK381*AP384</f>
        <v>0</v>
      </c>
      <c r="AU381" s="32">
        <f t="shared" ref="AU381" si="3462">(AH381*AP381+AI381*AO381+AJ381*AP384+AK381*AO384)</f>
        <v>-2.5653058833289144</v>
      </c>
      <c r="AV381" s="8"/>
      <c r="AW381" s="29">
        <v>1</v>
      </c>
      <c r="AX381" s="33">
        <v>0</v>
      </c>
      <c r="AY381" s="31">
        <v>0</v>
      </c>
      <c r="AZ381" s="32">
        <v>0</v>
      </c>
      <c r="BB381" s="29">
        <f t="shared" ref="BB381" si="3463">AR381*AW381+AT381*AW384-AS381*AX381-AU381*AX384</f>
        <v>-6.0478131332380505</v>
      </c>
      <c r="BC381" s="33">
        <f t="shared" ref="BC381" si="3464">(AR381*AX381+AS381*AW381+AT381*AX384+AU381*AW384)</f>
        <v>0</v>
      </c>
      <c r="BD381" s="31">
        <f t="shared" ref="BD381" si="3465">AR381*AY381+AT381*AY384-AS381*AZ381-AU381*AZ384</f>
        <v>0</v>
      </c>
      <c r="BE381" s="32">
        <f t="shared" ref="BE381" si="3466">(AR381*AZ381+AS381*AY381+AT381*AZ384+AU381*AY384)</f>
        <v>-2.5653058833289144</v>
      </c>
      <c r="BF381" s="8"/>
      <c r="BG381" s="29">
        <v>1</v>
      </c>
      <c r="BH381" s="30">
        <v>0</v>
      </c>
      <c r="BI381" s="31">
        <v>0</v>
      </c>
      <c r="BJ381" s="32">
        <f t="shared" ref="BJ381:BJ444" si="3467">-1/($BH$8*$B381)</f>
        <v>-0.50898749999999993</v>
      </c>
      <c r="BL381" s="29">
        <f t="shared" ref="BL381" si="3468">BB381*BG381+BD381*BG384-BC381*BH381-BE381*BH384</f>
        <v>-6.0478131332380505</v>
      </c>
      <c r="BM381" s="33">
        <f t="shared" ref="BM381" si="3469">(BB381*BH381+BC381*BG381+BD381*BH384+BE381*BG384)</f>
        <v>0</v>
      </c>
      <c r="BN381" s="31">
        <f t="shared" ref="BN381" si="3470">BB381*BI381+BD381*BI384-BC381*BJ381-BE381*BJ384</f>
        <v>0</v>
      </c>
      <c r="BO381" s="32">
        <f t="shared" ref="BO381" si="3471">(BB381*BJ381+BC381*BI381+BD381*BJ384+BE381*BI384)</f>
        <v>0.51295540382508742</v>
      </c>
      <c r="BP381" s="8"/>
      <c r="BQ381" s="34">
        <v>1</v>
      </c>
      <c r="BR381" s="35">
        <v>0</v>
      </c>
      <c r="BS381" s="11">
        <v>0</v>
      </c>
      <c r="BT381" s="36">
        <v>0</v>
      </c>
      <c r="BV381" s="29">
        <f t="shared" ref="BV381" si="3472">BL381*BQ381+BN381*BQ384-BM381*BR381-BO381*BR384</f>
        <v>-6.0478131332380505</v>
      </c>
      <c r="BW381" s="33">
        <f t="shared" ref="BW381" si="3473">(BL381*BR381+BM381*BQ381+BN381*BR384+BO381*BQ384)</f>
        <v>0.51295540382508742</v>
      </c>
      <c r="BX381" s="31">
        <f t="shared" ref="BX381" si="3474">BL381*BS381+BN381*BS384-BM381*BT381-BO381*BT384</f>
        <v>0</v>
      </c>
      <c r="BY381" s="32">
        <f t="shared" ref="BY381" si="3475">(BL381*BT381+BM381*BS381+BN381*BT384+BO381*BS384)</f>
        <v>0.51295540382508742</v>
      </c>
      <c r="CA381" s="37">
        <f t="shared" ref="CA381" si="3476">20*LOG(((1+$BR$8)/$BR$8)/((BV381+BV384)^2+(BW381+BW384)^2)^0.5)</f>
        <v>-30.868964861221158</v>
      </c>
      <c r="CC381" s="134">
        <f t="shared" ref="CC381" si="3477">((BV381^2+BW381^2)^0.5)/((BV384^2+BW384^2)^0.5)</f>
        <v>8.717855490832227E-2</v>
      </c>
      <c r="CE381" s="60">
        <f t="shared" si="3201"/>
        <v>6.56</v>
      </c>
      <c r="CF381" s="61">
        <f t="shared" si="3202"/>
        <v>-4.0732223642046999E-3</v>
      </c>
      <c r="CG381" s="62">
        <f t="shared" si="3199"/>
        <v>28.763082619309333</v>
      </c>
      <c r="CH381" s="63">
        <f t="shared" si="3203"/>
        <v>-4.0732223642046999E-3</v>
      </c>
      <c r="CI381" s="11">
        <f t="shared" si="3204"/>
        <v>-4.4137617810760732</v>
      </c>
      <c r="CJ381" s="62">
        <f t="shared" si="3341"/>
        <v>-7.7034675478466624E-2</v>
      </c>
      <c r="CK381" s="138">
        <f t="shared" si="3200"/>
        <v>-29.377954380984839</v>
      </c>
      <c r="CM381" s="127">
        <v>0.79</v>
      </c>
    </row>
    <row r="382" spans="2:91" ht="18.600000000000001" customHeight="1" thickBot="1">
      <c r="D382" s="39"/>
      <c r="G382" s="40"/>
      <c r="I382" s="39"/>
      <c r="L382" s="40"/>
      <c r="N382" s="39"/>
      <c r="Q382" s="40"/>
      <c r="S382" s="39"/>
      <c r="V382" s="40"/>
      <c r="X382" s="39"/>
      <c r="AA382" s="40"/>
      <c r="AC382" s="39"/>
      <c r="AF382" s="40"/>
      <c r="AH382" s="39"/>
      <c r="AK382" s="40"/>
      <c r="AM382" s="39"/>
      <c r="AP382" s="40"/>
      <c r="AR382" s="39"/>
      <c r="AU382" s="40"/>
      <c r="AW382" s="39"/>
      <c r="AZ382" s="40"/>
      <c r="BB382" s="39"/>
      <c r="BE382" s="40"/>
      <c r="BG382" s="39"/>
      <c r="BJ382" s="40"/>
      <c r="BL382" s="39"/>
      <c r="BO382" s="40"/>
      <c r="BQ382" s="34"/>
      <c r="BR382" s="11"/>
      <c r="BS382" s="11"/>
      <c r="BT382" s="41"/>
      <c r="BV382" s="39"/>
      <c r="BY382" s="40"/>
      <c r="CC382" s="135"/>
      <c r="CE382" s="60">
        <f t="shared" si="3201"/>
        <v>6.58</v>
      </c>
      <c r="CF382" s="61">
        <f t="shared" si="3202"/>
        <v>-4.0548440833258056E-3</v>
      </c>
      <c r="CG382" s="62">
        <f t="shared" si="3199"/>
        <v>28.67480738368781</v>
      </c>
      <c r="CH382" s="63">
        <f t="shared" si="3203"/>
        <v>-4.0548440833258056E-3</v>
      </c>
      <c r="CI382" s="11">
        <f t="shared" si="3204"/>
        <v>-4.3866136655826375</v>
      </c>
      <c r="CJ382" s="62">
        <f t="shared" si="3341"/>
        <v>-7.6560851477394484E-2</v>
      </c>
      <c r="CK382" s="138">
        <f t="shared" si="3200"/>
        <v>-29.402150671861396</v>
      </c>
    </row>
    <row r="383" spans="2:91" ht="18.600000000000001" customHeight="1" thickBot="1">
      <c r="D383" s="258" t="s">
        <v>129</v>
      </c>
      <c r="E383" s="259"/>
      <c r="F383" s="260" t="s">
        <v>130</v>
      </c>
      <c r="G383" s="261"/>
      <c r="H383" s="229"/>
      <c r="I383" s="258" t="s">
        <v>131</v>
      </c>
      <c r="J383" s="259"/>
      <c r="K383" s="260" t="s">
        <v>132</v>
      </c>
      <c r="L383" s="261"/>
      <c r="N383" s="253" t="s">
        <v>133</v>
      </c>
      <c r="O383" s="254"/>
      <c r="P383" s="255" t="s">
        <v>134</v>
      </c>
      <c r="Q383" s="256"/>
      <c r="S383" s="258" t="s">
        <v>135</v>
      </c>
      <c r="T383" s="259"/>
      <c r="U383" s="260" t="s">
        <v>136</v>
      </c>
      <c r="V383" s="261"/>
      <c r="W383" s="8"/>
      <c r="X383" s="253" t="s">
        <v>137</v>
      </c>
      <c r="Y383" s="254"/>
      <c r="Z383" s="255" t="s">
        <v>138</v>
      </c>
      <c r="AA383" s="256"/>
      <c r="AB383" s="8"/>
      <c r="AC383" s="258" t="s">
        <v>139</v>
      </c>
      <c r="AD383" s="259"/>
      <c r="AE383" s="260" t="s">
        <v>140</v>
      </c>
      <c r="AF383" s="261"/>
      <c r="AG383" s="8"/>
      <c r="AH383" s="253" t="s">
        <v>141</v>
      </c>
      <c r="AI383" s="254"/>
      <c r="AJ383" s="255" t="s">
        <v>142</v>
      </c>
      <c r="AK383" s="256"/>
      <c r="AL383" s="8"/>
      <c r="AM383" s="258" t="s">
        <v>143</v>
      </c>
      <c r="AN383" s="259"/>
      <c r="AO383" s="260" t="s">
        <v>144</v>
      </c>
      <c r="AP383" s="261"/>
      <c r="AR383" s="253" t="s">
        <v>145</v>
      </c>
      <c r="AS383" s="254"/>
      <c r="AT383" s="255" t="s">
        <v>146</v>
      </c>
      <c r="AU383" s="256"/>
      <c r="AV383" s="4"/>
      <c r="AW383" s="258" t="s">
        <v>147</v>
      </c>
      <c r="AX383" s="259"/>
      <c r="AY383" s="260" t="s">
        <v>148</v>
      </c>
      <c r="AZ383" s="261"/>
      <c r="BA383" s="8"/>
      <c r="BB383" s="253" t="s">
        <v>149</v>
      </c>
      <c r="BC383" s="254"/>
      <c r="BD383" s="255" t="s">
        <v>150</v>
      </c>
      <c r="BE383" s="256"/>
      <c r="BF383" s="4"/>
      <c r="BG383" s="258" t="s">
        <v>151</v>
      </c>
      <c r="BH383" s="259"/>
      <c r="BI383" s="260" t="s">
        <v>152</v>
      </c>
      <c r="BJ383" s="261"/>
      <c r="BK383" s="4"/>
      <c r="BL383" s="253" t="s">
        <v>153</v>
      </c>
      <c r="BM383" s="254"/>
      <c r="BN383" s="255" t="s">
        <v>154</v>
      </c>
      <c r="BO383" s="256"/>
      <c r="BP383" s="4"/>
      <c r="BQ383" s="258" t="s">
        <v>155</v>
      </c>
      <c r="BR383" s="259"/>
      <c r="BS383" s="260" t="s">
        <v>156</v>
      </c>
      <c r="BT383" s="261"/>
      <c r="BU383" s="8"/>
      <c r="BV383" s="253" t="s">
        <v>157</v>
      </c>
      <c r="BW383" s="254"/>
      <c r="BX383" s="255" t="s">
        <v>158</v>
      </c>
      <c r="BY383" s="256"/>
      <c r="CA383" s="46" t="s">
        <v>16</v>
      </c>
      <c r="CC383" s="136" t="s">
        <v>71</v>
      </c>
      <c r="CE383" s="60">
        <f t="shared" si="3201"/>
        <v>6.6000000000000103</v>
      </c>
      <c r="CF383" s="61">
        <f t="shared" si="3202"/>
        <v>-4.0365627607572129E-3</v>
      </c>
      <c r="CG383" s="62">
        <f t="shared" si="3199"/>
        <v>28.587075110376112</v>
      </c>
      <c r="CH383" s="63">
        <f t="shared" si="3203"/>
        <v>-4.0365627607572129E-3</v>
      </c>
      <c r="CI383" s="11">
        <f t="shared" si="3204"/>
        <v>-4.3597165920789234</v>
      </c>
      <c r="CJ383" s="62">
        <f t="shared" si="3341"/>
        <v>-7.6091408985603751E-2</v>
      </c>
      <c r="CK383" s="138">
        <f t="shared" si="3200"/>
        <v>-29.426299682996763</v>
      </c>
    </row>
    <row r="384" spans="2:91" ht="18.600000000000001" customHeight="1" thickTop="1" thickBot="1">
      <c r="D384" s="29">
        <v>0</v>
      </c>
      <c r="E384" s="33">
        <v>0</v>
      </c>
      <c r="F384" s="31">
        <v>1</v>
      </c>
      <c r="G384" s="32">
        <v>0</v>
      </c>
      <c r="I384" s="29">
        <v>0</v>
      </c>
      <c r="J384" s="33">
        <f t="shared" ref="J384" si="3478">IF(0=(1-$J$8*$K$8*$B381^2),10^14,$B381*$J$8/(1-$J$8*$K$8*$B381^2))</f>
        <v>-2.0248732609483531</v>
      </c>
      <c r="K384" s="31">
        <v>1</v>
      </c>
      <c r="L384" s="32">
        <v>0</v>
      </c>
      <c r="N384" s="29">
        <f t="shared" ref="N384" si="3479">D384*I381+F384*I384-E384*J381-G384*J384</f>
        <v>0</v>
      </c>
      <c r="O384" s="33">
        <f t="shared" ref="O384" si="3480">(D384*J381+E384*I381+F384*J384+G384*I384)</f>
        <v>-2.0248732609483531</v>
      </c>
      <c r="P384" s="31">
        <f t="shared" ref="P384" si="3481">D384*K381+F384*K384-E384*L381-G384*L384</f>
        <v>1</v>
      </c>
      <c r="Q384" s="32">
        <f t="shared" ref="Q384" si="3482">(D384*L381+E384*K381+F384*L384+G384*K384)</f>
        <v>0</v>
      </c>
      <c r="S384" s="29">
        <v>0</v>
      </c>
      <c r="T384" s="33">
        <v>0</v>
      </c>
      <c r="U384" s="31">
        <v>1</v>
      </c>
      <c r="V384" s="32">
        <v>0</v>
      </c>
      <c r="X384" s="29">
        <f t="shared" ref="X384" si="3483">N384*S381+P384*S384-O384*T381-Q384*T384</f>
        <v>0</v>
      </c>
      <c r="Y384" s="33">
        <f t="shared" ref="Y384" si="3484">(N384*T381+O384*S381+P384*T384+Q384*S384)</f>
        <v>-2.0248732609483531</v>
      </c>
      <c r="Z384" s="31">
        <f t="shared" ref="Z384" si="3485">N384*U381+P384*U384-O384*V381-Q384*V384</f>
        <v>-2.2412399397157907</v>
      </c>
      <c r="AA384" s="32">
        <f t="shared" ref="AA384" si="3486">(N384*V381+O384*U381+P384*V384+Q384*U384)</f>
        <v>0</v>
      </c>
      <c r="AB384" s="8"/>
      <c r="AC384" s="29">
        <v>0</v>
      </c>
      <c r="AD384" s="33">
        <f t="shared" ref="AD384" si="3487">IF(0=(1-$AD$8*$AE$8*$B381^2),10^14,$B381*$AD$8/(1-$AD$8*$AE$8*$B381^2))</f>
        <v>-10.611561433473208</v>
      </c>
      <c r="AE384" s="31">
        <v>1</v>
      </c>
      <c r="AF384" s="32">
        <v>0</v>
      </c>
      <c r="AH384" s="29">
        <f t="shared" ref="AH384" si="3488">X384*AC381+Z384*AC384-Y384*AD381-AA384*AD384</f>
        <v>0</v>
      </c>
      <c r="AI384" s="33">
        <f t="shared" ref="AI384" si="3489">(X384*AD381+Y384*AC381+Z384*AD384+AA384*AC384)</f>
        <v>21.758182046499549</v>
      </c>
      <c r="AJ384" s="31">
        <f t="shared" ref="AJ384" si="3490">X384*AE381+Z384*AE384-Y384*AF381-AA384*AF384</f>
        <v>-2.2412399397157907</v>
      </c>
      <c r="AK384" s="32">
        <f t="shared" ref="AK384" si="3491">(X384*AF381+Y384*AE381+Z384*AF384+AA384*AE384)</f>
        <v>0</v>
      </c>
      <c r="AL384" s="8"/>
      <c r="AM384" s="29">
        <v>0</v>
      </c>
      <c r="AN384" s="33">
        <v>0</v>
      </c>
      <c r="AO384" s="31">
        <v>1</v>
      </c>
      <c r="AP384" s="32">
        <v>0</v>
      </c>
      <c r="AR384" s="29">
        <f t="shared" ref="AR384" si="3492">AH384*AM381+AJ384*AM384-AI384*AN381-AK384*AN384</f>
        <v>0</v>
      </c>
      <c r="AS384" s="33">
        <f t="shared" ref="AS384" si="3493">(AH384*AN381+AI384*AM381+AJ384*AN384+AK384*AM384)</f>
        <v>21.758182046499549</v>
      </c>
      <c r="AT384" s="31">
        <f t="shared" ref="AT384" si="3494">AH384*AO381+AJ384*AO384-AI384*AP381-AK384*AP384</f>
        <v>29.254544504419048</v>
      </c>
      <c r="AU384" s="32">
        <f t="shared" ref="AU384" si="3495">(AH384*AP381+AI384*AO381+AJ384*AP384+AK384*AO384)</f>
        <v>0</v>
      </c>
      <c r="AV384" s="8"/>
      <c r="AW384" s="29">
        <v>0</v>
      </c>
      <c r="AX384" s="33">
        <f t="shared" ref="AX384" si="3496">IF(0=(1-$AX$8*$AY$8*$B381^2),10^14,$B381*$AX$8/(1-$AX$8*$AY$8*$B381^2))</f>
        <v>-3.1146196661568206</v>
      </c>
      <c r="AY384" s="31">
        <v>1</v>
      </c>
      <c r="AZ384" s="32">
        <v>0</v>
      </c>
      <c r="BB384" s="29">
        <f t="shared" ref="BB384" si="3497">AR384*AW381+AT384*AW384-AS384*AX381-AU384*AX384</f>
        <v>0</v>
      </c>
      <c r="BC384" s="33">
        <f t="shared" ref="BC384" si="3498">(AR384*AX381+AS384*AW381+AT384*AX384+AU384*AW384)</f>
        <v>-69.358597591423944</v>
      </c>
      <c r="BD384" s="31">
        <f t="shared" ref="BD384" si="3499">AR384*AY381+AT384*AY384-AS384*AZ381-AU384*AZ384</f>
        <v>29.254544504419048</v>
      </c>
      <c r="BE384" s="32">
        <f t="shared" ref="BE384" si="3500">(AR384*AZ381+AS384*AY381+AT384*AZ384+AU384*AY384)</f>
        <v>0</v>
      </c>
      <c r="BF384" s="8"/>
      <c r="BG384" s="29">
        <v>0</v>
      </c>
      <c r="BH384" s="33">
        <v>0</v>
      </c>
      <c r="BI384" s="31">
        <v>1</v>
      </c>
      <c r="BJ384" s="32">
        <v>0</v>
      </c>
      <c r="BL384" s="29">
        <f t="shared" ref="BL384" si="3501">BB384*BG381+BD384*BG384-BC384*BH381-BE384*BH384</f>
        <v>0</v>
      </c>
      <c r="BM384" s="33">
        <f t="shared" ref="BM384" si="3502">(BB384*BH381+BC384*BG381+BD384*BH384+BE384*BG384)</f>
        <v>-69.358597591423944</v>
      </c>
      <c r="BN384" s="31">
        <f t="shared" ref="BN384" si="3503">BB384*BI381+BD384*BI384-BC384*BJ381-BE384*BJ384</f>
        <v>-6.0481146871458442</v>
      </c>
      <c r="BO384" s="32">
        <f t="shared" ref="BO384" si="3504">(BB384*BJ381+BC384*BI381+BD384*BJ384+BE384*BI384)</f>
        <v>0</v>
      </c>
      <c r="BP384" s="8"/>
      <c r="BQ384" s="19">
        <f t="shared" ref="BQ384:BQ447" si="3505">1/$BR$8</f>
        <v>1</v>
      </c>
      <c r="BR384" s="47">
        <v>0</v>
      </c>
      <c r="BS384" s="48">
        <v>1</v>
      </c>
      <c r="BT384" s="49">
        <v>0</v>
      </c>
      <c r="BV384" s="29">
        <f t="shared" ref="BV384" si="3506">BL384*BQ381+BN384*BQ384-BM384*BR381-BO384*BR384</f>
        <v>-6.0481146871458442</v>
      </c>
      <c r="BW384" s="33">
        <f t="shared" ref="BW384" si="3507">(BL384*BR381+BM384*BQ381+BN384*BR384+BO384*BQ384)</f>
        <v>-69.358597591423944</v>
      </c>
      <c r="BX384" s="31">
        <f t="shared" ref="BX384" si="3508">BL384*BS381+BN384*BS384-BM384*BT381-BO384*BT384</f>
        <v>-6.0481146871458442</v>
      </c>
      <c r="BY384" s="32">
        <f t="shared" ref="BY384" si="3509">(BL384*BT381+BM384*BS381+BN384*BT384+BO384*BS384)</f>
        <v>0</v>
      </c>
      <c r="CA384" s="50">
        <f t="shared" ref="CA384" si="3510">(180/PI())*ATAN(-1*(BW381+BW384)/(BV381+BV384))</f>
        <v>-80.035046907670051</v>
      </c>
      <c r="CC384" s="137">
        <f t="shared" ref="CC384" si="3511">20*LOG(((1-(10^(CA381/20)^2)*(1-((1-CC381)/(1+CC381))^2))^0.5))</f>
        <v>-1.0490789692480385E-3</v>
      </c>
      <c r="CE384" s="60">
        <f t="shared" si="3201"/>
        <v>6.62</v>
      </c>
      <c r="CF384" s="61">
        <f t="shared" si="3202"/>
        <v>-4.0183781612297114E-3</v>
      </c>
      <c r="CG384" s="62">
        <f t="shared" si="3199"/>
        <v>28.499880778534578</v>
      </c>
      <c r="CH384" s="63">
        <f t="shared" si="3203"/>
        <v>-4.0183781612297114E-3</v>
      </c>
      <c r="CI384" s="11">
        <f t="shared" si="3204"/>
        <v>-4.3330674577892339</v>
      </c>
      <c r="CJ384" s="62">
        <f t="shared" si="3341"/>
        <v>-7.5626293849442541E-2</v>
      </c>
      <c r="CK384" s="138">
        <f t="shared" si="3200"/>
        <v>-29.450401335313504</v>
      </c>
    </row>
    <row r="385" spans="2:91" ht="18.600000000000001" customHeight="1">
      <c r="CC385" s="42"/>
      <c r="CE385" s="60">
        <f t="shared" si="3201"/>
        <v>6.64</v>
      </c>
      <c r="CF385" s="61">
        <f t="shared" si="3202"/>
        <v>-4.0002900385223833E-3</v>
      </c>
      <c r="CG385" s="62">
        <f t="shared" si="3199"/>
        <v>28.413219429378795</v>
      </c>
      <c r="CH385" s="63">
        <f t="shared" si="3203"/>
        <v>-4.0002900385223833E-3</v>
      </c>
      <c r="CI385" s="11">
        <f t="shared" si="3204"/>
        <v>-4.3066632079965919</v>
      </c>
      <c r="CJ385" s="62">
        <f t="shared" si="3341"/>
        <v>-7.5165452754041906E-2</v>
      </c>
      <c r="CK385" s="138">
        <f t="shared" si="3200"/>
        <v>-29.474455556479086</v>
      </c>
    </row>
    <row r="386" spans="2:91" ht="18.600000000000001" customHeight="1" thickBot="1">
      <c r="E386" s="22" t="s">
        <v>4</v>
      </c>
      <c r="J386" s="22" t="s">
        <v>5</v>
      </c>
      <c r="O386" s="22" t="s">
        <v>6</v>
      </c>
      <c r="T386" s="22" t="s">
        <v>7</v>
      </c>
      <c r="Y386" s="22" t="s">
        <v>8</v>
      </c>
      <c r="AD386" s="22" t="s">
        <v>65</v>
      </c>
      <c r="AI386" s="22" t="s">
        <v>9</v>
      </c>
      <c r="AN386" s="22" t="s">
        <v>66</v>
      </c>
      <c r="AS386" s="22" t="s">
        <v>51</v>
      </c>
      <c r="AX386" s="22" t="s">
        <v>67</v>
      </c>
      <c r="BC386" s="22" t="s">
        <v>52</v>
      </c>
      <c r="BH386" s="22" t="s">
        <v>68</v>
      </c>
      <c r="BM386" s="22" t="s">
        <v>63</v>
      </c>
      <c r="BQ386" s="23" t="s">
        <v>69</v>
      </c>
      <c r="BR386" s="23"/>
      <c r="BS386" s="24"/>
      <c r="BT386" s="24"/>
      <c r="BU386" s="24"/>
      <c r="BW386" s="22" t="s">
        <v>64</v>
      </c>
      <c r="CE386" s="60">
        <f t="shared" si="3201"/>
        <v>6.6600000000000099</v>
      </c>
      <c r="CF386" s="61">
        <f t="shared" si="3202"/>
        <v>-3.9822981358987684E-3</v>
      </c>
      <c r="CG386" s="62">
        <f t="shared" si="3199"/>
        <v>28.32708616521882</v>
      </c>
      <c r="CH386" s="63">
        <f t="shared" si="3203"/>
        <v>-3.9822981358987684E-3</v>
      </c>
      <c r="CI386" s="11">
        <f t="shared" si="3204"/>
        <v>-4.2805008351470955</v>
      </c>
      <c r="CJ386" s="62">
        <f t="shared" si="3341"/>
        <v>-7.4708833207683831E-2</v>
      </c>
      <c r="CK386" s="138">
        <f t="shared" si="3200"/>
        <v>-29.498462280728099</v>
      </c>
    </row>
    <row r="387" spans="2:91" ht="18.600000000000001" customHeight="1" thickBot="1">
      <c r="D387" s="249" t="s">
        <v>103</v>
      </c>
      <c r="E387" s="250"/>
      <c r="F387" s="251" t="s">
        <v>104</v>
      </c>
      <c r="G387" s="252"/>
      <c r="H387" s="229"/>
      <c r="I387" s="253" t="s">
        <v>11</v>
      </c>
      <c r="J387" s="254"/>
      <c r="K387" s="255" t="s">
        <v>12</v>
      </c>
      <c r="L387" s="256"/>
      <c r="M387" s="24"/>
      <c r="N387" s="253" t="s">
        <v>105</v>
      </c>
      <c r="O387" s="254"/>
      <c r="P387" s="255" t="s">
        <v>106</v>
      </c>
      <c r="Q387" s="256"/>
      <c r="R387" s="24"/>
      <c r="S387" s="249" t="s">
        <v>107</v>
      </c>
      <c r="T387" s="250"/>
      <c r="U387" s="251" t="s">
        <v>108</v>
      </c>
      <c r="V387" s="252"/>
      <c r="W387" s="8"/>
      <c r="X387" s="253" t="s">
        <v>109</v>
      </c>
      <c r="Y387" s="254"/>
      <c r="Z387" s="255" t="s">
        <v>110</v>
      </c>
      <c r="AA387" s="256"/>
      <c r="AB387" s="8"/>
      <c r="AC387" s="253" t="s">
        <v>111</v>
      </c>
      <c r="AD387" s="254"/>
      <c r="AE387" s="255" t="s">
        <v>14</v>
      </c>
      <c r="AF387" s="256"/>
      <c r="AG387" s="8"/>
      <c r="AH387" s="253" t="s">
        <v>112</v>
      </c>
      <c r="AI387" s="254"/>
      <c r="AJ387" s="255" t="s">
        <v>113</v>
      </c>
      <c r="AK387" s="256"/>
      <c r="AL387" s="8"/>
      <c r="AM387" s="249" t="s">
        <v>114</v>
      </c>
      <c r="AN387" s="250"/>
      <c r="AO387" s="251" t="s">
        <v>115</v>
      </c>
      <c r="AP387" s="252"/>
      <c r="AQ387" s="24"/>
      <c r="AR387" s="253" t="s">
        <v>116</v>
      </c>
      <c r="AS387" s="254"/>
      <c r="AT387" s="255" t="s">
        <v>13</v>
      </c>
      <c r="AU387" s="256"/>
      <c r="AV387" s="4"/>
      <c r="AW387" s="253" t="s">
        <v>117</v>
      </c>
      <c r="AX387" s="254"/>
      <c r="AY387" s="255" t="s">
        <v>118</v>
      </c>
      <c r="AZ387" s="256"/>
      <c r="BA387" s="8"/>
      <c r="BB387" s="253" t="s">
        <v>119</v>
      </c>
      <c r="BC387" s="254"/>
      <c r="BD387" s="255" t="s">
        <v>120</v>
      </c>
      <c r="BE387" s="256"/>
      <c r="BF387" s="4"/>
      <c r="BG387" s="249" t="s">
        <v>121</v>
      </c>
      <c r="BH387" s="250"/>
      <c r="BI387" s="251" t="s">
        <v>122</v>
      </c>
      <c r="BJ387" s="252"/>
      <c r="BK387" s="4"/>
      <c r="BL387" s="253" t="s">
        <v>123</v>
      </c>
      <c r="BM387" s="254"/>
      <c r="BN387" s="255" t="s">
        <v>124</v>
      </c>
      <c r="BO387" s="256"/>
      <c r="BP387" s="4"/>
      <c r="BQ387" s="253" t="s">
        <v>125</v>
      </c>
      <c r="BR387" s="254"/>
      <c r="BS387" s="255" t="s">
        <v>126</v>
      </c>
      <c r="BT387" s="256"/>
      <c r="BU387" s="8"/>
      <c r="BV387" s="253" t="s">
        <v>127</v>
      </c>
      <c r="BW387" s="254"/>
      <c r="BX387" s="255" t="s">
        <v>128</v>
      </c>
      <c r="BY387" s="256"/>
      <c r="CA387" s="27" t="s">
        <v>15</v>
      </c>
      <c r="CC387" s="133" t="s">
        <v>70</v>
      </c>
      <c r="CE387" s="60">
        <f t="shared" si="3201"/>
        <v>6.6800000000000104</v>
      </c>
      <c r="CF387" s="61">
        <f t="shared" si="3202"/>
        <v>-3.964402186557487E-3</v>
      </c>
      <c r="CG387" s="62">
        <f t="shared" si="3199"/>
        <v>28.241476148515876</v>
      </c>
      <c r="CH387" s="63">
        <f t="shared" si="3203"/>
        <v>-3.964402186557487E-3</v>
      </c>
      <c r="CI387" s="11">
        <f t="shared" si="3204"/>
        <v>-4.2545773779722591</v>
      </c>
      <c r="CJ387" s="62">
        <f t="shared" si="3341"/>
        <v>-7.4256383526483186E-2</v>
      </c>
      <c r="CK387" s="138">
        <f t="shared" si="3200"/>
        <v>-29.522421448644348</v>
      </c>
    </row>
    <row r="388" spans="2:91" ht="18.600000000000001" customHeight="1" thickTop="1" thickBot="1">
      <c r="B388" s="127">
        <v>0.81</v>
      </c>
      <c r="D388" s="29">
        <v>1</v>
      </c>
      <c r="E388" s="30">
        <v>0</v>
      </c>
      <c r="F388" s="31">
        <v>0</v>
      </c>
      <c r="G388" s="32">
        <f t="shared" ref="G388:G451" si="3512">-1/($E$8*$B388)</f>
        <v>-0.81380246913580256</v>
      </c>
      <c r="I388" s="29">
        <v>1</v>
      </c>
      <c r="J388" s="33">
        <v>0</v>
      </c>
      <c r="K388" s="31">
        <v>0</v>
      </c>
      <c r="L388" s="32">
        <v>0</v>
      </c>
      <c r="N388" s="29">
        <f t="shared" ref="N388" si="3513">D388*I388+F388*I391-E388*J388-G388*J391</f>
        <v>-0.61496084400193829</v>
      </c>
      <c r="O388" s="33">
        <f t="shared" ref="O388" si="3514">(D388*J388+E388*I388+F388*J391+G388*I391)</f>
        <v>0</v>
      </c>
      <c r="P388" s="31">
        <f t="shared" ref="P388" si="3515">D388*K388+F388*K391-E388*L388-G388*L391</f>
        <v>0</v>
      </c>
      <c r="Q388" s="32">
        <f t="shared" ref="Q388" si="3516">(D388*L388+E388*K388+F388*L391+G388*K391)</f>
        <v>-0.81380246913580256</v>
      </c>
      <c r="S388" s="29">
        <v>1</v>
      </c>
      <c r="T388" s="30">
        <v>0</v>
      </c>
      <c r="U388" s="31">
        <v>0</v>
      </c>
      <c r="V388" s="32">
        <f t="shared" ref="V388:V451" si="3517">-1/($T$8*$B388)</f>
        <v>-1.5809506172839505</v>
      </c>
      <c r="X388" s="29">
        <f t="shared" ref="X388" si="3518">N388*S388+P388*S391-O388*T388-Q388*T391</f>
        <v>-0.61496084400193829</v>
      </c>
      <c r="Y388" s="33">
        <f t="shared" ref="Y388" si="3519">(N388*T388+O388*S388+P388*T391+Q388*S391)</f>
        <v>0</v>
      </c>
      <c r="Z388" s="31">
        <f t="shared" ref="Z388" si="3520">N388*U388+P388*U391-O388*V388-Q388*V391</f>
        <v>0</v>
      </c>
      <c r="AA388" s="32">
        <f t="shared" ref="AA388" si="3521">(N388*V388+O388*U388+P388*V391+Q388*U391)</f>
        <v>0.15842025679452099</v>
      </c>
      <c r="AB388" s="8"/>
      <c r="AC388" s="29">
        <v>1</v>
      </c>
      <c r="AD388" s="33">
        <v>0</v>
      </c>
      <c r="AE388" s="31">
        <v>0</v>
      </c>
      <c r="AF388" s="32">
        <v>0</v>
      </c>
      <c r="AH388" s="29">
        <f t="shared" ref="AH388" si="3522">X388*AC388+Z388*AC391-Y388*AD388-AA388*AD391</f>
        <v>0.77533835854135646</v>
      </c>
      <c r="AI388" s="33">
        <f t="shared" ref="AI388" si="3523">(X388*AD388+Y388*AC388+Z388*AD391+AA388*AC391)</f>
        <v>0</v>
      </c>
      <c r="AJ388" s="31">
        <f t="shared" ref="AJ388" si="3524">X388*AE388+Z388*AE391-Y388*AF388-AA388*AF391</f>
        <v>0</v>
      </c>
      <c r="AK388" s="32">
        <f t="shared" ref="AK388" si="3525">(X388*AF388+Y388*AE388+Z388*AF391+AA388*AE391)</f>
        <v>0.15842025679452099</v>
      </c>
      <c r="AL388" s="8"/>
      <c r="AM388" s="29">
        <v>1</v>
      </c>
      <c r="AN388" s="30">
        <v>0</v>
      </c>
      <c r="AO388" s="31">
        <v>0</v>
      </c>
      <c r="AP388" s="32">
        <f t="shared" ref="AP388:AP451" si="3526">-1/($AN$8*$B388)</f>
        <v>-1.4296666666666666</v>
      </c>
      <c r="AR388" s="29">
        <f t="shared" ref="AR388" si="3527">AH388*AM388+AJ388*AM391-AI388*AN388-AK388*AN391</f>
        <v>0.77533835854135646</v>
      </c>
      <c r="AS388" s="33">
        <f t="shared" ref="AS388" si="3528">(AH388*AN388+AI388*AM388+AJ388*AN391+AK388*AM391)</f>
        <v>0</v>
      </c>
      <c r="AT388" s="31">
        <f t="shared" ref="AT388" si="3529">AH388*AO388+AJ388*AO391-AI388*AP388-AK388*AP391</f>
        <v>0</v>
      </c>
      <c r="AU388" s="32">
        <f t="shared" ref="AU388" si="3530">(AH388*AP388+AI388*AO388+AJ388*AP391+AK388*AO391)</f>
        <v>-0.95005514980010486</v>
      </c>
      <c r="AV388" s="8"/>
      <c r="AW388" s="29">
        <v>1</v>
      </c>
      <c r="AX388" s="33">
        <v>0</v>
      </c>
      <c r="AY388" s="31">
        <v>0</v>
      </c>
      <c r="AZ388" s="32">
        <v>0</v>
      </c>
      <c r="BB388" s="29">
        <f t="shared" ref="BB388" si="3531">AR388*AW388+AT388*AW391-AS388*AX388-AU388*AX391</f>
        <v>-2.0188039931702386</v>
      </c>
      <c r="BC388" s="33">
        <f t="shared" ref="BC388" si="3532">(AR388*AX388+AS388*AW388+AT388*AX391+AU388*AW391)</f>
        <v>0</v>
      </c>
      <c r="BD388" s="31">
        <f t="shared" ref="BD388" si="3533">AR388*AY388+AT388*AY391-AS388*AZ388-AU388*AZ391</f>
        <v>0</v>
      </c>
      <c r="BE388" s="32">
        <f t="shared" ref="BE388" si="3534">(AR388*AZ388+AS388*AY388+AT388*AZ391+AU388*AY391)</f>
        <v>-0.95005514980010486</v>
      </c>
      <c r="BF388" s="8"/>
      <c r="BG388" s="29">
        <v>1</v>
      </c>
      <c r="BH388" s="30">
        <v>0</v>
      </c>
      <c r="BI388" s="31">
        <v>0</v>
      </c>
      <c r="BJ388" s="32">
        <f t="shared" ref="BJ388:BJ451" si="3535">-1/($BH$8*$B388)</f>
        <v>-0.50270370370370365</v>
      </c>
      <c r="BL388" s="29">
        <f t="shared" ref="BL388" si="3536">BB388*BG388+BD388*BG391-BC388*BH388-BE388*BH391</f>
        <v>-2.0188039931702386</v>
      </c>
      <c r="BM388" s="33">
        <f t="shared" ref="BM388" si="3537">(BB388*BH388+BC388*BG388+BD388*BH391+BE388*BG391)</f>
        <v>0</v>
      </c>
      <c r="BN388" s="31">
        <f t="shared" ref="BN388" si="3538">BB388*BI388+BD388*BI391-BC388*BJ388-BE388*BJ391</f>
        <v>0</v>
      </c>
      <c r="BO388" s="32">
        <f t="shared" ref="BO388" si="3539">(BB388*BJ388+BC388*BI388+BD388*BJ391+BE388*BI391)</f>
        <v>6.4805094618400449E-2</v>
      </c>
      <c r="BP388" s="8"/>
      <c r="BQ388" s="34">
        <v>1</v>
      </c>
      <c r="BR388" s="35">
        <v>0</v>
      </c>
      <c r="BS388" s="11">
        <v>0</v>
      </c>
      <c r="BT388" s="36">
        <v>0</v>
      </c>
      <c r="BV388" s="29">
        <f t="shared" ref="BV388" si="3540">BL388*BQ388+BN388*BQ391-BM388*BR388-BO388*BR391</f>
        <v>-2.0188039931702386</v>
      </c>
      <c r="BW388" s="33">
        <f t="shared" ref="BW388" si="3541">(BL388*BR388+BM388*BQ388+BN388*BR391+BO388*BQ391)</f>
        <v>6.4805094618400449E-2</v>
      </c>
      <c r="BX388" s="31">
        <f t="shared" ref="BX388" si="3542">BL388*BS388+BN388*BS391-BM388*BT388-BO388*BT391</f>
        <v>0</v>
      </c>
      <c r="BY388" s="32">
        <f t="shared" ref="BY388" si="3543">(BL388*BT388+BM388*BS388+BN388*BT391+BO388*BS391)</f>
        <v>6.4805094618400449E-2</v>
      </c>
      <c r="CA388" s="37">
        <f t="shared" ref="CA388" si="3544">20*LOG(((1+$BR$8)/$BR$8)/((BV388+BV391)^2+(BW388+BW391)^2)^0.5)</f>
        <v>-27.526569381970205</v>
      </c>
      <c r="CC388" s="134">
        <f t="shared" ref="CC388" si="3545">((BV388^2+BW388^2)^0.5)/((BV391^2+BW391^2)^0.5)</f>
        <v>4.2515125429873353E-2</v>
      </c>
      <c r="CE388" s="60">
        <f t="shared" si="3201"/>
        <v>6.7000000000000099</v>
      </c>
      <c r="CF388" s="61">
        <f t="shared" si="3202"/>
        <v>-3.9466019140365557E-3</v>
      </c>
      <c r="CG388" s="62">
        <f t="shared" si="3199"/>
        <v>28.156384600956432</v>
      </c>
      <c r="CH388" s="63">
        <f t="shared" si="3203"/>
        <v>-3.9466019140365557E-3</v>
      </c>
      <c r="CI388" s="11">
        <f t="shared" si="3204"/>
        <v>-4.2288899206362158</v>
      </c>
      <c r="CJ388" s="62">
        <f t="shared" si="3341"/>
        <v>-7.3808052819503658E-2</v>
      </c>
      <c r="CK388" s="138">
        <f t="shared" si="3200"/>
        <v>-29.546333006999234</v>
      </c>
      <c r="CM388" s="127">
        <v>0.8</v>
      </c>
    </row>
    <row r="389" spans="2:91" ht="18.600000000000001" customHeight="1" thickBot="1">
      <c r="D389" s="39"/>
      <c r="G389" s="40"/>
      <c r="I389" s="39"/>
      <c r="L389" s="40"/>
      <c r="N389" s="39"/>
      <c r="Q389" s="40"/>
      <c r="S389" s="39"/>
      <c r="V389" s="40"/>
      <c r="X389" s="39"/>
      <c r="AA389" s="40"/>
      <c r="AC389" s="39"/>
      <c r="AF389" s="40"/>
      <c r="AH389" s="39"/>
      <c r="AK389" s="40"/>
      <c r="AM389" s="39"/>
      <c r="AP389" s="40"/>
      <c r="AR389" s="39"/>
      <c r="AU389" s="40"/>
      <c r="AW389" s="39"/>
      <c r="AZ389" s="40"/>
      <c r="BB389" s="39"/>
      <c r="BE389" s="40"/>
      <c r="BG389" s="39"/>
      <c r="BJ389" s="40"/>
      <c r="BL389" s="39"/>
      <c r="BO389" s="40"/>
      <c r="BQ389" s="34"/>
      <c r="BR389" s="11"/>
      <c r="BS389" s="11"/>
      <c r="BT389" s="41"/>
      <c r="BV389" s="39"/>
      <c r="BY389" s="40"/>
      <c r="CC389" s="135"/>
      <c r="CE389" s="60">
        <f t="shared" si="3201"/>
        <v>6.72</v>
      </c>
      <c r="CF389" s="61">
        <f t="shared" si="3202"/>
        <v>-3.9288970326292654E-3</v>
      </c>
      <c r="CG389" s="62">
        <f t="shared" si="3199"/>
        <v>28.071806802543751</v>
      </c>
      <c r="CH389" s="63">
        <f t="shared" si="3203"/>
        <v>-3.9288970326292654E-3</v>
      </c>
      <c r="CI389" s="11">
        <f t="shared" si="3204"/>
        <v>-4.2034355918912949</v>
      </c>
      <c r="CJ389" s="62">
        <f t="shared" si="3341"/>
        <v>-7.3363790974019752E-2</v>
      </c>
      <c r="CK389" s="138">
        <f t="shared" si="3200"/>
        <v>-29.570196908552688</v>
      </c>
    </row>
    <row r="390" spans="2:91" ht="18.600000000000001" customHeight="1" thickBot="1">
      <c r="D390" s="258" t="s">
        <v>129</v>
      </c>
      <c r="E390" s="259"/>
      <c r="F390" s="260" t="s">
        <v>130</v>
      </c>
      <c r="G390" s="261"/>
      <c r="H390" s="229"/>
      <c r="I390" s="258" t="s">
        <v>131</v>
      </c>
      <c r="J390" s="259"/>
      <c r="K390" s="260" t="s">
        <v>132</v>
      </c>
      <c r="L390" s="261"/>
      <c r="N390" s="253" t="s">
        <v>133</v>
      </c>
      <c r="O390" s="254"/>
      <c r="P390" s="255" t="s">
        <v>134</v>
      </c>
      <c r="Q390" s="256"/>
      <c r="S390" s="258" t="s">
        <v>135</v>
      </c>
      <c r="T390" s="259"/>
      <c r="U390" s="260" t="s">
        <v>136</v>
      </c>
      <c r="V390" s="261"/>
      <c r="W390" s="8"/>
      <c r="X390" s="253" t="s">
        <v>137</v>
      </c>
      <c r="Y390" s="254"/>
      <c r="Z390" s="255" t="s">
        <v>138</v>
      </c>
      <c r="AA390" s="256"/>
      <c r="AB390" s="8"/>
      <c r="AC390" s="258" t="s">
        <v>139</v>
      </c>
      <c r="AD390" s="259"/>
      <c r="AE390" s="260" t="s">
        <v>140</v>
      </c>
      <c r="AF390" s="261"/>
      <c r="AG390" s="8"/>
      <c r="AH390" s="253" t="s">
        <v>141</v>
      </c>
      <c r="AI390" s="254"/>
      <c r="AJ390" s="255" t="s">
        <v>142</v>
      </c>
      <c r="AK390" s="256"/>
      <c r="AL390" s="8"/>
      <c r="AM390" s="258" t="s">
        <v>143</v>
      </c>
      <c r="AN390" s="259"/>
      <c r="AO390" s="260" t="s">
        <v>144</v>
      </c>
      <c r="AP390" s="261"/>
      <c r="AR390" s="253" t="s">
        <v>145</v>
      </c>
      <c r="AS390" s="254"/>
      <c r="AT390" s="255" t="s">
        <v>146</v>
      </c>
      <c r="AU390" s="256"/>
      <c r="AV390" s="4"/>
      <c r="AW390" s="258" t="s">
        <v>147</v>
      </c>
      <c r="AX390" s="259"/>
      <c r="AY390" s="260" t="s">
        <v>148</v>
      </c>
      <c r="AZ390" s="261"/>
      <c r="BA390" s="8"/>
      <c r="BB390" s="253" t="s">
        <v>149</v>
      </c>
      <c r="BC390" s="254"/>
      <c r="BD390" s="255" t="s">
        <v>150</v>
      </c>
      <c r="BE390" s="256"/>
      <c r="BF390" s="4"/>
      <c r="BG390" s="258" t="s">
        <v>151</v>
      </c>
      <c r="BH390" s="259"/>
      <c r="BI390" s="260" t="s">
        <v>152</v>
      </c>
      <c r="BJ390" s="261"/>
      <c r="BK390" s="4"/>
      <c r="BL390" s="253" t="s">
        <v>153</v>
      </c>
      <c r="BM390" s="254"/>
      <c r="BN390" s="255" t="s">
        <v>154</v>
      </c>
      <c r="BO390" s="256"/>
      <c r="BP390" s="4"/>
      <c r="BQ390" s="258" t="s">
        <v>155</v>
      </c>
      <c r="BR390" s="259"/>
      <c r="BS390" s="260" t="s">
        <v>156</v>
      </c>
      <c r="BT390" s="261"/>
      <c r="BU390" s="8"/>
      <c r="BV390" s="253" t="s">
        <v>157</v>
      </c>
      <c r="BW390" s="254"/>
      <c r="BX390" s="255" t="s">
        <v>158</v>
      </c>
      <c r="BY390" s="256"/>
      <c r="CA390" s="46" t="s">
        <v>16</v>
      </c>
      <c r="CC390" s="136" t="s">
        <v>71</v>
      </c>
      <c r="CE390" s="60">
        <f t="shared" si="3201"/>
        <v>6.74000000000001</v>
      </c>
      <c r="CF390" s="61">
        <f t="shared" si="3202"/>
        <v>-3.911287247771119E-3</v>
      </c>
      <c r="CG390" s="62">
        <f t="shared" si="3199"/>
        <v>27.987738090705882</v>
      </c>
      <c r="CH390" s="63">
        <f t="shared" si="3203"/>
        <v>-3.911287247771119E-3</v>
      </c>
      <c r="CI390" s="11">
        <f t="shared" si="3204"/>
        <v>-4.1782115642635453</v>
      </c>
      <c r="CJ390" s="62">
        <f t="shared" si="3341"/>
        <v>-7.2923548641301517E-2</v>
      </c>
      <c r="CK390" s="138">
        <f t="shared" si="3200"/>
        <v>-29.59401311188973</v>
      </c>
    </row>
    <row r="391" spans="2:91" ht="18.600000000000001" customHeight="1" thickTop="1" thickBot="1">
      <c r="D391" s="29">
        <v>0</v>
      </c>
      <c r="E391" s="33">
        <v>0</v>
      </c>
      <c r="F391" s="31">
        <v>1</v>
      </c>
      <c r="G391" s="32">
        <v>0</v>
      </c>
      <c r="I391" s="29">
        <v>0</v>
      </c>
      <c r="J391" s="33">
        <f t="shared" ref="J391" si="3546">IF(0=(1-$J$8*$K$8*$B388^2),10^14,$B388*$J$8/(1-$J$8*$K$8*$B388^2))</f>
        <v>-1.9844629443271486</v>
      </c>
      <c r="K391" s="31">
        <v>1</v>
      </c>
      <c r="L391" s="32">
        <v>0</v>
      </c>
      <c r="N391" s="29">
        <f t="shared" ref="N391" si="3547">D391*I388+F391*I391-E391*J388-G391*J391</f>
        <v>0</v>
      </c>
      <c r="O391" s="33">
        <f t="shared" ref="O391" si="3548">(D391*J388+E391*I388+F391*J391+G391*I391)</f>
        <v>-1.9844629443271486</v>
      </c>
      <c r="P391" s="31">
        <f t="shared" ref="P391" si="3549">D391*K388+F391*K391-E391*L388-G391*L391</f>
        <v>1</v>
      </c>
      <c r="Q391" s="32">
        <f t="shared" ref="Q391" si="3550">(D391*L388+E391*K388+F391*L391+G391*K391)</f>
        <v>0</v>
      </c>
      <c r="S391" s="29">
        <v>0</v>
      </c>
      <c r="T391" s="33">
        <v>0</v>
      </c>
      <c r="U391" s="31">
        <v>1</v>
      </c>
      <c r="V391" s="32">
        <v>0</v>
      </c>
      <c r="X391" s="29">
        <f t="shared" ref="X391" si="3551">N391*S388+P391*S391-O391*T388-Q391*T391</f>
        <v>0</v>
      </c>
      <c r="Y391" s="33">
        <f t="shared" ref="Y391" si="3552">(N391*T388+O391*S388+P391*T391+Q391*S391)</f>
        <v>-1.9844629443271486</v>
      </c>
      <c r="Z391" s="31">
        <f t="shared" ref="Z391" si="3553">N391*U388+P391*U391-O391*V388-Q391*V391</f>
        <v>-2.1373379168111315</v>
      </c>
      <c r="AA391" s="32">
        <f t="shared" ref="AA391" si="3554">(N391*V388+O391*U388+P391*V391+Q391*U391)</f>
        <v>0</v>
      </c>
      <c r="AB391" s="8"/>
      <c r="AC391" s="29">
        <v>0</v>
      </c>
      <c r="AD391" s="33">
        <f t="shared" ref="AD391" si="3555">IF(0=(1-$AD$8*$AE$8*$B388^2),10^14,$B388*$AD$8/(1-$AD$8*$AE$8*$B388^2))</f>
        <v>-8.7760191194903978</v>
      </c>
      <c r="AE391" s="31">
        <v>1</v>
      </c>
      <c r="AF391" s="32">
        <v>0</v>
      </c>
      <c r="AH391" s="29">
        <f t="shared" ref="AH391" si="3556">X391*AC388+Z391*AC391-Y391*AD388-AA391*AD391</f>
        <v>0</v>
      </c>
      <c r="AI391" s="33">
        <f t="shared" ref="AI391" si="3557">(X391*AD388+Y391*AC388+Z391*AD391+AA391*AC391)</f>
        <v>16.772855478419118</v>
      </c>
      <c r="AJ391" s="31">
        <f t="shared" ref="AJ391" si="3558">X391*AE388+Z391*AE391-Y391*AF388-AA391*AF391</f>
        <v>-2.1373379168111315</v>
      </c>
      <c r="AK391" s="32">
        <f t="shared" ref="AK391" si="3559">(X391*AF388+Y391*AE388+Z391*AF391+AA391*AE391)</f>
        <v>0</v>
      </c>
      <c r="AL391" s="8"/>
      <c r="AM391" s="29">
        <v>0</v>
      </c>
      <c r="AN391" s="33">
        <v>0</v>
      </c>
      <c r="AO391" s="31">
        <v>1</v>
      </c>
      <c r="AP391" s="32">
        <v>0</v>
      </c>
      <c r="AR391" s="29">
        <f t="shared" ref="AR391" si="3560">AH391*AM388+AJ391*AM391-AI391*AN388-AK391*AN391</f>
        <v>0</v>
      </c>
      <c r="AS391" s="33">
        <f t="shared" ref="AS391" si="3561">(AH391*AN388+AI391*AM388+AJ391*AN391+AK391*AM391)</f>
        <v>16.772855478419118</v>
      </c>
      <c r="AT391" s="31">
        <f t="shared" ref="AT391" si="3562">AH391*AO388+AJ391*AO391-AI391*AP388-AK391*AP391</f>
        <v>21.842254465502066</v>
      </c>
      <c r="AU391" s="32">
        <f t="shared" ref="AU391" si="3563">(AH391*AP388+AI391*AO388+AJ391*AP391+AK391*AO391)</f>
        <v>0</v>
      </c>
      <c r="AV391" s="8"/>
      <c r="AW391" s="29">
        <v>0</v>
      </c>
      <c r="AX391" s="33">
        <f t="shared" ref="AX391" si="3564">IF(0=(1-$AX$8*$AY$8*$B388^2),10^14,$B388*$AX$8/(1-$AX$8*$AY$8*$B388^2))</f>
        <v>-2.94103174147258</v>
      </c>
      <c r="AY391" s="31">
        <v>1</v>
      </c>
      <c r="AZ391" s="32">
        <v>0</v>
      </c>
      <c r="BB391" s="29">
        <f t="shared" ref="BB391" si="3565">AR391*AW388+AT391*AW391-AS391*AX388-AU391*AX391</f>
        <v>0</v>
      </c>
      <c r="BC391" s="33">
        <f t="shared" ref="BC391" si="3566">(AR391*AX388+AS391*AW388+AT391*AX391+AU391*AW391)</f>
        <v>-47.465908209943663</v>
      </c>
      <c r="BD391" s="31">
        <f t="shared" ref="BD391" si="3567">AR391*AY388+AT391*AY391-AS391*AZ388-AU391*AZ391</f>
        <v>21.842254465502066</v>
      </c>
      <c r="BE391" s="32">
        <f t="shared" ref="BE391" si="3568">(AR391*AZ388+AS391*AY388+AT391*AZ391+AU391*AY391)</f>
        <v>0</v>
      </c>
      <c r="BF391" s="8"/>
      <c r="BG391" s="29">
        <v>0</v>
      </c>
      <c r="BH391" s="33">
        <v>0</v>
      </c>
      <c r="BI391" s="31">
        <v>1</v>
      </c>
      <c r="BJ391" s="32">
        <v>0</v>
      </c>
      <c r="BL391" s="29">
        <f t="shared" ref="BL391" si="3569">BB391*BG388+BD391*BG391-BC391*BH388-BE391*BH391</f>
        <v>0</v>
      </c>
      <c r="BM391" s="33">
        <f t="shared" ref="BM391" si="3570">(BB391*BH388+BC391*BG388+BD391*BH391+BE391*BG391)</f>
        <v>-47.465908209943663</v>
      </c>
      <c r="BN391" s="31">
        <f t="shared" ref="BN391" si="3571">BB391*BI388+BD391*BI391-BC391*BJ388-BE391*BJ391</f>
        <v>-2.0190333912966487</v>
      </c>
      <c r="BO391" s="32">
        <f t="shared" ref="BO391" si="3572">(BB391*BJ388+BC391*BI388+BD391*BJ391+BE391*BI391)</f>
        <v>0</v>
      </c>
      <c r="BP391" s="8"/>
      <c r="BQ391" s="19">
        <f t="shared" ref="BQ391:BQ454" si="3573">1/$BR$8</f>
        <v>1</v>
      </c>
      <c r="BR391" s="47">
        <v>0</v>
      </c>
      <c r="BS391" s="48">
        <v>1</v>
      </c>
      <c r="BT391" s="49">
        <v>0</v>
      </c>
      <c r="BV391" s="29">
        <f t="shared" ref="BV391" si="3574">BL391*BQ388+BN391*BQ391-BM391*BR388-BO391*BR391</f>
        <v>-2.0190333912966487</v>
      </c>
      <c r="BW391" s="33">
        <f t="shared" ref="BW391" si="3575">(BL391*BR388+BM391*BQ388+BN391*BR391+BO391*BQ391)</f>
        <v>-47.465908209943663</v>
      </c>
      <c r="BX391" s="31">
        <f t="shared" ref="BX391" si="3576">BL391*BS388+BN391*BS391-BM391*BT388-BO391*BT391</f>
        <v>-2.0190333912966487</v>
      </c>
      <c r="BY391" s="32">
        <f t="shared" ref="BY391" si="3577">(BL391*BT388+BM391*BS388+BN391*BT391+BO391*BS391)</f>
        <v>0</v>
      </c>
      <c r="CA391" s="50">
        <f t="shared" ref="CA391" si="3578">(180/PI())*ATAN(-1*(BW388+BW391)/(BV388+BV391))</f>
        <v>-85.131044262003243</v>
      </c>
      <c r="CC391" s="137">
        <f t="shared" ref="CC391" si="3579">20*LOG(((1-(10^(CA388/20)^2)*(1-((1-CC388)/(1+CC388))^2))^0.5))</f>
        <v>-1.2012299721692349E-3</v>
      </c>
      <c r="CE391" s="60">
        <f t="shared" si="3201"/>
        <v>6.7600000000000096</v>
      </c>
      <c r="CF391" s="61">
        <f t="shared" si="3202"/>
        <v>-3.8937722564344707E-3</v>
      </c>
      <c r="CG391" s="62">
        <f t="shared" si="3199"/>
        <v>27.904173859420613</v>
      </c>
      <c r="CH391" s="63">
        <f t="shared" si="3203"/>
        <v>-3.8937722564344707E-3</v>
      </c>
      <c r="CI391" s="11">
        <f t="shared" si="3204"/>
        <v>-4.1532150532458552</v>
      </c>
      <c r="CJ391" s="62">
        <f t="shared" si="3341"/>
        <v>-7.2487277222531774E-2</v>
      </c>
      <c r="CK391" s="138">
        <f t="shared" si="3200"/>
        <v>-29.617781581234119</v>
      </c>
    </row>
    <row r="392" spans="2:91" ht="18.600000000000001" customHeight="1">
      <c r="CC392" s="42"/>
      <c r="CE392" s="60">
        <f t="shared" si="3201"/>
        <v>6.78000000000001</v>
      </c>
      <c r="CF392" s="61">
        <f t="shared" si="3202"/>
        <v>-3.876351747481686E-3</v>
      </c>
      <c r="CG392" s="62">
        <f t="shared" si="3199"/>
        <v>27.821109558355694</v>
      </c>
      <c r="CH392" s="63">
        <f t="shared" si="3203"/>
        <v>-3.876351747481686E-3</v>
      </c>
      <c r="CI392" s="11">
        <f t="shared" si="3204"/>
        <v>-4.1284433165143586</v>
      </c>
      <c r="CJ392" s="62">
        <f t="shared" si="3341"/>
        <v>-7.2054928855129943E-2</v>
      </c>
      <c r="CK392" s="138">
        <f t="shared" si="3200"/>
        <v>-29.64150228629887</v>
      </c>
    </row>
    <row r="393" spans="2:91" ht="18.600000000000001" customHeight="1" thickBot="1">
      <c r="E393" s="22" t="s">
        <v>4</v>
      </c>
      <c r="J393" s="22" t="s">
        <v>5</v>
      </c>
      <c r="O393" s="22" t="s">
        <v>6</v>
      </c>
      <c r="T393" s="22" t="s">
        <v>7</v>
      </c>
      <c r="Y393" s="22" t="s">
        <v>8</v>
      </c>
      <c r="AD393" s="22" t="s">
        <v>65</v>
      </c>
      <c r="AI393" s="22" t="s">
        <v>9</v>
      </c>
      <c r="AN393" s="22" t="s">
        <v>66</v>
      </c>
      <c r="AS393" s="22" t="s">
        <v>51</v>
      </c>
      <c r="AX393" s="22" t="s">
        <v>67</v>
      </c>
      <c r="BC393" s="22" t="s">
        <v>52</v>
      </c>
      <c r="BH393" s="22" t="s">
        <v>68</v>
      </c>
      <c r="BM393" s="22" t="s">
        <v>63</v>
      </c>
      <c r="BQ393" s="23" t="s">
        <v>69</v>
      </c>
      <c r="BR393" s="23"/>
      <c r="BS393" s="24"/>
      <c r="BT393" s="24"/>
      <c r="BU393" s="24"/>
      <c r="BW393" s="22" t="s">
        <v>64</v>
      </c>
      <c r="CE393" s="60">
        <f t="shared" si="3201"/>
        <v>6.8</v>
      </c>
      <c r="CF393" s="61">
        <f t="shared" si="3202"/>
        <v>-3.8590254020356525E-3</v>
      </c>
      <c r="CG393" s="62">
        <f t="shared" si="3199"/>
        <v>27.738540692025449</v>
      </c>
      <c r="CH393" s="63">
        <f t="shared" si="3203"/>
        <v>-3.8590254020356525E-3</v>
      </c>
      <c r="CI393" s="11">
        <f t="shared" si="3204"/>
        <v>-4.1038936531610268</v>
      </c>
      <c r="CJ393" s="62">
        <f t="shared" si="3341"/>
        <v>-7.1626456399358107E-2</v>
      </c>
      <c r="CK393" s="138">
        <f t="shared" si="3200"/>
        <v>-29.66517520210958</v>
      </c>
    </row>
    <row r="394" spans="2:91" ht="18.600000000000001" customHeight="1" thickBot="1">
      <c r="D394" s="249" t="s">
        <v>103</v>
      </c>
      <c r="E394" s="250"/>
      <c r="F394" s="251" t="s">
        <v>104</v>
      </c>
      <c r="G394" s="252"/>
      <c r="H394" s="229"/>
      <c r="I394" s="253" t="s">
        <v>11</v>
      </c>
      <c r="J394" s="254"/>
      <c r="K394" s="255" t="s">
        <v>12</v>
      </c>
      <c r="L394" s="256"/>
      <c r="M394" s="24"/>
      <c r="N394" s="253" t="s">
        <v>105</v>
      </c>
      <c r="O394" s="254"/>
      <c r="P394" s="255" t="s">
        <v>106</v>
      </c>
      <c r="Q394" s="256"/>
      <c r="R394" s="24"/>
      <c r="S394" s="249" t="s">
        <v>107</v>
      </c>
      <c r="T394" s="250"/>
      <c r="U394" s="251" t="s">
        <v>108</v>
      </c>
      <c r="V394" s="252"/>
      <c r="W394" s="8"/>
      <c r="X394" s="253" t="s">
        <v>109</v>
      </c>
      <c r="Y394" s="254"/>
      <c r="Z394" s="255" t="s">
        <v>110</v>
      </c>
      <c r="AA394" s="256"/>
      <c r="AB394" s="8"/>
      <c r="AC394" s="253" t="s">
        <v>111</v>
      </c>
      <c r="AD394" s="254"/>
      <c r="AE394" s="255" t="s">
        <v>14</v>
      </c>
      <c r="AF394" s="256"/>
      <c r="AG394" s="8"/>
      <c r="AH394" s="253" t="s">
        <v>112</v>
      </c>
      <c r="AI394" s="254"/>
      <c r="AJ394" s="255" t="s">
        <v>113</v>
      </c>
      <c r="AK394" s="256"/>
      <c r="AL394" s="8"/>
      <c r="AM394" s="249" t="s">
        <v>114</v>
      </c>
      <c r="AN394" s="250"/>
      <c r="AO394" s="251" t="s">
        <v>115</v>
      </c>
      <c r="AP394" s="252"/>
      <c r="AQ394" s="24"/>
      <c r="AR394" s="253" t="s">
        <v>116</v>
      </c>
      <c r="AS394" s="254"/>
      <c r="AT394" s="255" t="s">
        <v>13</v>
      </c>
      <c r="AU394" s="256"/>
      <c r="AV394" s="4"/>
      <c r="AW394" s="253" t="s">
        <v>117</v>
      </c>
      <c r="AX394" s="254"/>
      <c r="AY394" s="255" t="s">
        <v>118</v>
      </c>
      <c r="AZ394" s="256"/>
      <c r="BA394" s="8"/>
      <c r="BB394" s="253" t="s">
        <v>119</v>
      </c>
      <c r="BC394" s="254"/>
      <c r="BD394" s="255" t="s">
        <v>120</v>
      </c>
      <c r="BE394" s="256"/>
      <c r="BF394" s="4"/>
      <c r="BG394" s="249" t="s">
        <v>121</v>
      </c>
      <c r="BH394" s="250"/>
      <c r="BI394" s="251" t="s">
        <v>122</v>
      </c>
      <c r="BJ394" s="252"/>
      <c r="BK394" s="4"/>
      <c r="BL394" s="253" t="s">
        <v>123</v>
      </c>
      <c r="BM394" s="254"/>
      <c r="BN394" s="255" t="s">
        <v>124</v>
      </c>
      <c r="BO394" s="256"/>
      <c r="BP394" s="4"/>
      <c r="BQ394" s="253" t="s">
        <v>125</v>
      </c>
      <c r="BR394" s="254"/>
      <c r="BS394" s="255" t="s">
        <v>126</v>
      </c>
      <c r="BT394" s="256"/>
      <c r="BU394" s="8"/>
      <c r="BV394" s="253" t="s">
        <v>127</v>
      </c>
      <c r="BW394" s="254"/>
      <c r="BX394" s="255" t="s">
        <v>128</v>
      </c>
      <c r="BY394" s="256"/>
      <c r="CA394" s="27" t="s">
        <v>15</v>
      </c>
      <c r="CC394" s="133" t="s">
        <v>70</v>
      </c>
      <c r="CE394" s="60">
        <f t="shared" si="3201"/>
        <v>6.8200000000000101</v>
      </c>
      <c r="CF394" s="61">
        <f t="shared" si="3202"/>
        <v>-3.8417928938232746E-3</v>
      </c>
      <c r="CG394" s="62">
        <f t="shared" si="3199"/>
        <v>27.656462818962186</v>
      </c>
      <c r="CH394" s="63">
        <f t="shared" si="3203"/>
        <v>-3.8417928938232746E-3</v>
      </c>
      <c r="CI394" s="11">
        <f t="shared" si="3204"/>
        <v>-4.079563402936957</v>
      </c>
      <c r="CJ394" s="62">
        <f t="shared" si="3341"/>
        <v>-7.1201813425114002E-2</v>
      </c>
      <c r="CK394" s="138">
        <f t="shared" si="3200"/>
        <v>-29.688800308853619</v>
      </c>
    </row>
    <row r="395" spans="2:91" ht="18.600000000000001" customHeight="1" thickTop="1" thickBot="1">
      <c r="B395" s="127">
        <v>0.82</v>
      </c>
      <c r="D395" s="29">
        <v>1</v>
      </c>
      <c r="E395" s="30">
        <v>0</v>
      </c>
      <c r="F395" s="31">
        <v>0</v>
      </c>
      <c r="G395" s="32">
        <f t="shared" ref="G395:G458" si="3580">-1/($E$8*$B395)</f>
        <v>-0.80387804878048785</v>
      </c>
      <c r="I395" s="29">
        <v>1</v>
      </c>
      <c r="J395" s="33">
        <v>0</v>
      </c>
      <c r="K395" s="31">
        <v>0</v>
      </c>
      <c r="L395" s="32">
        <v>0</v>
      </c>
      <c r="N395" s="29">
        <f t="shared" ref="N395" si="3581">D395*I395+F395*I398-E395*J395-G395*J398</f>
        <v>-0.56419569831777228</v>
      </c>
      <c r="O395" s="33">
        <f t="shared" ref="O395" si="3582">(D395*J395+E395*I395+F395*J398+G395*I398)</f>
        <v>0</v>
      </c>
      <c r="P395" s="31">
        <f t="shared" ref="P395" si="3583">D395*K395+F395*K398-E395*L395-G395*L398</f>
        <v>0</v>
      </c>
      <c r="Q395" s="32">
        <f t="shared" ref="Q395" si="3584">(D395*L395+E395*K395+F395*L398+G395*K398)</f>
        <v>-0.80387804878048785</v>
      </c>
      <c r="S395" s="29">
        <v>1</v>
      </c>
      <c r="T395" s="30">
        <v>0</v>
      </c>
      <c r="U395" s="31">
        <v>0</v>
      </c>
      <c r="V395" s="32">
        <f t="shared" ref="V395:V458" si="3585">-1/($T$8*$B395)</f>
        <v>-1.5616707317073173</v>
      </c>
      <c r="X395" s="29">
        <f t="shared" ref="X395" si="3586">N395*S395+P395*S398-O395*T395-Q395*T398</f>
        <v>-0.56419569831777228</v>
      </c>
      <c r="Y395" s="33">
        <f t="shared" ref="Y395" si="3587">(N395*T395+O395*S395+P395*T398+Q395*S398)</f>
        <v>0</v>
      </c>
      <c r="Z395" s="31">
        <f t="shared" ref="Z395" si="3588">N395*U395+P395*U398-O395*V395-Q395*V398</f>
        <v>0</v>
      </c>
      <c r="AA395" s="32">
        <f t="shared" ref="AA395" si="3589">(N395*V395+O395*U395+P395*V398+Q395*U398)</f>
        <v>7.7209860237548389E-2</v>
      </c>
      <c r="AB395" s="8"/>
      <c r="AC395" s="29">
        <v>1</v>
      </c>
      <c r="AD395" s="33">
        <v>0</v>
      </c>
      <c r="AE395" s="31">
        <v>0</v>
      </c>
      <c r="AF395" s="32">
        <v>0</v>
      </c>
      <c r="AH395" s="29">
        <f t="shared" ref="AH395" si="3590">X395*AC395+Z395*AC398-Y395*AD395-AA395*AD398</f>
        <v>1.4448646589628189E-2</v>
      </c>
      <c r="AI395" s="33">
        <f t="shared" ref="AI395" si="3591">(X395*AD395+Y395*AC395+Z395*AD398+AA395*AC398)</f>
        <v>0</v>
      </c>
      <c r="AJ395" s="31">
        <f t="shared" ref="AJ395" si="3592">X395*AE395+Z395*AE398-Y395*AF395-AA395*AF398</f>
        <v>0</v>
      </c>
      <c r="AK395" s="32">
        <f t="shared" ref="AK395" si="3593">(X395*AF395+Y395*AE395+Z395*AF398+AA395*AE398)</f>
        <v>7.7209860237548389E-2</v>
      </c>
      <c r="AL395" s="8"/>
      <c r="AM395" s="29">
        <v>1</v>
      </c>
      <c r="AN395" s="30">
        <v>0</v>
      </c>
      <c r="AO395" s="31">
        <v>0</v>
      </c>
      <c r="AP395" s="32">
        <f t="shared" ref="AP395:AP458" si="3594">-1/($AN$8*$B395)</f>
        <v>-1.4122317073170731</v>
      </c>
      <c r="AR395" s="29">
        <f t="shared" ref="AR395" si="3595">AH395*AM395+AJ395*AM398-AI395*AN395-AK395*AN398</f>
        <v>1.4448646589628189E-2</v>
      </c>
      <c r="AS395" s="33">
        <f t="shared" ref="AS395" si="3596">(AH395*AN395+AI395*AM395+AJ395*AN398+AK395*AM398)</f>
        <v>0</v>
      </c>
      <c r="AT395" s="31">
        <f t="shared" ref="AT395" si="3597">AH395*AO395+AJ395*AO398-AI395*AP395-AK395*AP398</f>
        <v>0</v>
      </c>
      <c r="AU395" s="32">
        <f t="shared" ref="AU395" si="3598">(AH395*AP395+AI395*AO395+AJ395*AP398+AK395*AO398)</f>
        <v>5.680502339585676E-2</v>
      </c>
      <c r="AV395" s="8"/>
      <c r="AW395" s="29">
        <v>1</v>
      </c>
      <c r="AX395" s="33">
        <v>0</v>
      </c>
      <c r="AY395" s="31">
        <v>0</v>
      </c>
      <c r="AZ395" s="32">
        <v>0</v>
      </c>
      <c r="BB395" s="29">
        <f t="shared" ref="BB395" si="3599">AR395*AW395+AT395*AW398-AS395*AX395-AU395*AX398</f>
        <v>0.17277431033747614</v>
      </c>
      <c r="BC395" s="33">
        <f t="shared" ref="BC395" si="3600">(AR395*AX395+AS395*AW395+AT395*AX398+AU395*AW398)</f>
        <v>0</v>
      </c>
      <c r="BD395" s="31">
        <f t="shared" ref="BD395" si="3601">AR395*AY395+AT395*AY398-AS395*AZ395-AU395*AZ398</f>
        <v>0</v>
      </c>
      <c r="BE395" s="32">
        <f t="shared" ref="BE395" si="3602">(AR395*AZ395+AS395*AY395+AT395*AZ398+AU395*AY398)</f>
        <v>5.680502339585676E-2</v>
      </c>
      <c r="BF395" s="8"/>
      <c r="BG395" s="29">
        <v>1</v>
      </c>
      <c r="BH395" s="30">
        <v>0</v>
      </c>
      <c r="BI395" s="31">
        <v>0</v>
      </c>
      <c r="BJ395" s="32">
        <f t="shared" ref="BJ395:BJ458" si="3603">-1/($BH$8*$B395)</f>
        <v>-0.49657317073170731</v>
      </c>
      <c r="BL395" s="29">
        <f t="shared" ref="BL395" si="3604">BB395*BG395+BD395*BG398-BC395*BH395-BE395*BH398</f>
        <v>0.17277431033747614</v>
      </c>
      <c r="BM395" s="33">
        <f t="shared" ref="BM395" si="3605">(BB395*BH395+BC395*BG395+BD395*BH398+BE395*BG398)</f>
        <v>0</v>
      </c>
      <c r="BN395" s="31">
        <f t="shared" ref="BN395" si="3606">BB395*BI395+BD395*BI398-BC395*BJ395-BE395*BJ398</f>
        <v>0</v>
      </c>
      <c r="BO395" s="32">
        <f t="shared" ref="BO395" si="3607">(BB395*BJ395+BC395*BI395+BD395*BJ398+BE395*BI398)</f>
        <v>-2.8990063709407765E-2</v>
      </c>
      <c r="BP395" s="8"/>
      <c r="BQ395" s="34">
        <v>1</v>
      </c>
      <c r="BR395" s="35">
        <v>0</v>
      </c>
      <c r="BS395" s="11">
        <v>0</v>
      </c>
      <c r="BT395" s="36">
        <v>0</v>
      </c>
      <c r="BV395" s="29">
        <f t="shared" ref="BV395" si="3608">BL395*BQ395+BN395*BQ398-BM395*BR395-BO395*BR398</f>
        <v>0.17277431033747614</v>
      </c>
      <c r="BW395" s="33">
        <f t="shared" ref="BW395" si="3609">(BL395*BR395+BM395*BQ395+BN395*BR398+BO395*BQ398)</f>
        <v>-2.8990063709407765E-2</v>
      </c>
      <c r="BX395" s="31">
        <f t="shared" ref="BX395" si="3610">BL395*BS395+BN395*BS398-BM395*BT395-BO395*BT398</f>
        <v>0</v>
      </c>
      <c r="BY395" s="32">
        <f t="shared" ref="BY395" si="3611">(BL395*BT395+BM395*BS395+BN395*BT398+BO395*BS398)</f>
        <v>-2.8990063709407765E-2</v>
      </c>
      <c r="CA395" s="37">
        <f t="shared" ref="CA395" si="3612">20*LOG(((1+$BR$8)/$BR$8)/((BV395+BV398)^2+(BW395+BW398)^2)^0.5)</f>
        <v>-24.479447747482435</v>
      </c>
      <c r="CC395" s="134">
        <f t="shared" ref="CC395" si="3613">((BV395^2+BW395^2)^0.5)/((BV398^2+BW398^2)^0.5)</f>
        <v>5.2347895317181861E-3</v>
      </c>
      <c r="CE395" s="60">
        <f t="shared" si="3201"/>
        <v>6.8400000000000096</v>
      </c>
      <c r="CF395" s="61">
        <f t="shared" si="3202"/>
        <v>-3.8246538895016003E-3</v>
      </c>
      <c r="CG395" s="62">
        <f t="shared" si="3199"/>
        <v>27.574871550903449</v>
      </c>
      <c r="CH395" s="63">
        <f t="shared" si="3203"/>
        <v>-3.8246538895016003E-3</v>
      </c>
      <c r="CI395" s="11">
        <f t="shared" si="3204"/>
        <v>-4.0554499455216009</v>
      </c>
      <c r="CJ395" s="62">
        <f t="shared" si="3341"/>
        <v>-7.0780954199176599E-2</v>
      </c>
      <c r="CK395" s="138">
        <f t="shared" si="3200"/>
        <v>-29.712377591732864</v>
      </c>
      <c r="CM395" s="127">
        <v>0.81</v>
      </c>
    </row>
    <row r="396" spans="2:91" ht="18.600000000000001" customHeight="1" thickBot="1">
      <c r="D396" s="39"/>
      <c r="G396" s="40"/>
      <c r="I396" s="39"/>
      <c r="L396" s="40"/>
      <c r="N396" s="39"/>
      <c r="Q396" s="40"/>
      <c r="S396" s="39"/>
      <c r="V396" s="40"/>
      <c r="X396" s="39"/>
      <c r="AA396" s="40"/>
      <c r="AC396" s="39"/>
      <c r="AF396" s="40"/>
      <c r="AH396" s="39"/>
      <c r="AK396" s="40"/>
      <c r="AM396" s="39"/>
      <c r="AP396" s="40"/>
      <c r="AR396" s="39"/>
      <c r="AU396" s="40"/>
      <c r="AW396" s="39"/>
      <c r="AZ396" s="40"/>
      <c r="BB396" s="39"/>
      <c r="BE396" s="40"/>
      <c r="BG396" s="39"/>
      <c r="BJ396" s="40"/>
      <c r="BL396" s="39"/>
      <c r="BO396" s="40"/>
      <c r="BQ396" s="34"/>
      <c r="BR396" s="11"/>
      <c r="BS396" s="11"/>
      <c r="BT396" s="41"/>
      <c r="BV396" s="39"/>
      <c r="BY396" s="40"/>
      <c r="CC396" s="135"/>
      <c r="CE396" s="60">
        <f t="shared" si="3201"/>
        <v>6.8600000000000101</v>
      </c>
      <c r="CF396" s="61">
        <f t="shared" si="3202"/>
        <v>-3.8076080490032347E-3</v>
      </c>
      <c r="CG396" s="62">
        <f t="shared" si="3199"/>
        <v>27.493762551993015</v>
      </c>
      <c r="CH396" s="63">
        <f t="shared" si="3203"/>
        <v>-3.8076080490032347E-3</v>
      </c>
      <c r="CI396" s="11">
        <f t="shared" si="3204"/>
        <v>-4.0315506997974939</v>
      </c>
      <c r="CJ396" s="62">
        <f t="shared" si="3341"/>
        <v>-7.0363833672547754E-2</v>
      </c>
      <c r="CK396" s="138">
        <f t="shared" si="3200"/>
        <v>-29.735907040797656</v>
      </c>
    </row>
    <row r="397" spans="2:91" ht="18.600000000000001" customHeight="1" thickBot="1">
      <c r="D397" s="258" t="s">
        <v>129</v>
      </c>
      <c r="E397" s="259"/>
      <c r="F397" s="260" t="s">
        <v>130</v>
      </c>
      <c r="G397" s="261"/>
      <c r="H397" s="229"/>
      <c r="I397" s="258" t="s">
        <v>131</v>
      </c>
      <c r="J397" s="259"/>
      <c r="K397" s="260" t="s">
        <v>132</v>
      </c>
      <c r="L397" s="261"/>
      <c r="N397" s="253" t="s">
        <v>133</v>
      </c>
      <c r="O397" s="254"/>
      <c r="P397" s="255" t="s">
        <v>134</v>
      </c>
      <c r="Q397" s="256"/>
      <c r="S397" s="258" t="s">
        <v>135</v>
      </c>
      <c r="T397" s="259"/>
      <c r="U397" s="260" t="s">
        <v>136</v>
      </c>
      <c r="V397" s="261"/>
      <c r="W397" s="8"/>
      <c r="X397" s="253" t="s">
        <v>137</v>
      </c>
      <c r="Y397" s="254"/>
      <c r="Z397" s="255" t="s">
        <v>138</v>
      </c>
      <c r="AA397" s="256"/>
      <c r="AB397" s="8"/>
      <c r="AC397" s="258" t="s">
        <v>139</v>
      </c>
      <c r="AD397" s="259"/>
      <c r="AE397" s="260" t="s">
        <v>140</v>
      </c>
      <c r="AF397" s="261"/>
      <c r="AG397" s="8"/>
      <c r="AH397" s="253" t="s">
        <v>141</v>
      </c>
      <c r="AI397" s="254"/>
      <c r="AJ397" s="255" t="s">
        <v>142</v>
      </c>
      <c r="AK397" s="256"/>
      <c r="AL397" s="8"/>
      <c r="AM397" s="258" t="s">
        <v>143</v>
      </c>
      <c r="AN397" s="259"/>
      <c r="AO397" s="260" t="s">
        <v>144</v>
      </c>
      <c r="AP397" s="261"/>
      <c r="AR397" s="253" t="s">
        <v>145</v>
      </c>
      <c r="AS397" s="254"/>
      <c r="AT397" s="255" t="s">
        <v>146</v>
      </c>
      <c r="AU397" s="256"/>
      <c r="AV397" s="4"/>
      <c r="AW397" s="258" t="s">
        <v>147</v>
      </c>
      <c r="AX397" s="259"/>
      <c r="AY397" s="260" t="s">
        <v>148</v>
      </c>
      <c r="AZ397" s="261"/>
      <c r="BA397" s="8"/>
      <c r="BB397" s="253" t="s">
        <v>149</v>
      </c>
      <c r="BC397" s="254"/>
      <c r="BD397" s="255" t="s">
        <v>150</v>
      </c>
      <c r="BE397" s="256"/>
      <c r="BF397" s="4"/>
      <c r="BG397" s="258" t="s">
        <v>151</v>
      </c>
      <c r="BH397" s="259"/>
      <c r="BI397" s="260" t="s">
        <v>152</v>
      </c>
      <c r="BJ397" s="261"/>
      <c r="BK397" s="4"/>
      <c r="BL397" s="253" t="s">
        <v>153</v>
      </c>
      <c r="BM397" s="254"/>
      <c r="BN397" s="255" t="s">
        <v>154</v>
      </c>
      <c r="BO397" s="256"/>
      <c r="BP397" s="4"/>
      <c r="BQ397" s="258" t="s">
        <v>155</v>
      </c>
      <c r="BR397" s="259"/>
      <c r="BS397" s="260" t="s">
        <v>156</v>
      </c>
      <c r="BT397" s="261"/>
      <c r="BU397" s="8"/>
      <c r="BV397" s="253" t="s">
        <v>157</v>
      </c>
      <c r="BW397" s="254"/>
      <c r="BX397" s="255" t="s">
        <v>158</v>
      </c>
      <c r="BY397" s="256"/>
      <c r="CA397" s="46" t="s">
        <v>16</v>
      </c>
      <c r="CC397" s="136" t="s">
        <v>71</v>
      </c>
      <c r="CE397" s="60">
        <f t="shared" si="3201"/>
        <v>6.88</v>
      </c>
      <c r="CF397" s="61">
        <f t="shared" si="3202"/>
        <v>-3.7906550258325501E-3</v>
      </c>
      <c r="CG397" s="62">
        <f t="shared" si="3199"/>
        <v>27.413131537997106</v>
      </c>
      <c r="CH397" s="63">
        <f t="shared" si="3203"/>
        <v>-3.7906550258325501E-3</v>
      </c>
      <c r="CI397" s="11">
        <f t="shared" si="3204"/>
        <v>-4.0078631231477955</v>
      </c>
      <c r="CJ397" s="62">
        <f t="shared" si="3341"/>
        <v>-6.9950407468191991E-2</v>
      </c>
      <c r="CK397" s="138">
        <f t="shared" si="3200"/>
        <v>-29.759388650818835</v>
      </c>
    </row>
    <row r="398" spans="2:91" ht="18.600000000000001" customHeight="1" thickTop="1" thickBot="1">
      <c r="D398" s="29">
        <v>0</v>
      </c>
      <c r="E398" s="33">
        <v>0</v>
      </c>
      <c r="F398" s="31">
        <v>1</v>
      </c>
      <c r="G398" s="32">
        <v>0</v>
      </c>
      <c r="I398" s="29">
        <v>0</v>
      </c>
      <c r="J398" s="33">
        <f t="shared" ref="J398" si="3614">IF(0=(1-$J$8*$K$8*$B395^2),10^14,$B395*$J$8/(1-$J$8*$K$8*$B395^2))</f>
        <v>-1.9458121797089918</v>
      </c>
      <c r="K398" s="31">
        <v>1</v>
      </c>
      <c r="L398" s="32">
        <v>0</v>
      </c>
      <c r="N398" s="29">
        <f t="shared" ref="N398" si="3615">D398*I395+F398*I398-E398*J395-G398*J398</f>
        <v>0</v>
      </c>
      <c r="O398" s="33">
        <f t="shared" ref="O398" si="3616">(D398*J395+E398*I395+F398*J398+G398*I398)</f>
        <v>-1.9458121797089918</v>
      </c>
      <c r="P398" s="31">
        <f t="shared" ref="P398" si="3617">D398*K395+F398*K398-E398*L395-G398*L398</f>
        <v>1</v>
      </c>
      <c r="Q398" s="32">
        <f t="shared" ref="Q398" si="3618">(D398*L395+E398*K395+F398*L398+G398*K398)</f>
        <v>0</v>
      </c>
      <c r="S398" s="29">
        <v>0</v>
      </c>
      <c r="T398" s="33">
        <v>0</v>
      </c>
      <c r="U398" s="31">
        <v>1</v>
      </c>
      <c r="V398" s="32">
        <v>0</v>
      </c>
      <c r="X398" s="29">
        <f t="shared" ref="X398" si="3619">N398*S395+P398*S398-O398*T395-Q398*T398</f>
        <v>0</v>
      </c>
      <c r="Y398" s="33">
        <f t="shared" ref="Y398" si="3620">(N398*T395+O398*S395+P398*T398+Q398*S398)</f>
        <v>-1.9458121797089918</v>
      </c>
      <c r="Z398" s="31">
        <f t="shared" ref="Z398" si="3621">N398*U395+P398*U398-O398*V395-Q398*V398</f>
        <v>-2.0387179304511514</v>
      </c>
      <c r="AA398" s="32">
        <f t="shared" ref="AA398" si="3622">(N398*V395+O398*U395+P398*V398+Q398*U398)</f>
        <v>0</v>
      </c>
      <c r="AB398" s="8"/>
      <c r="AC398" s="29">
        <v>0</v>
      </c>
      <c r="AD398" s="33">
        <f t="shared" ref="AD398" si="3623">IF(0=(1-$AD$8*$AE$8*$B395^2),10^14,$B395*$AD$8/(1-$AD$8*$AE$8*$B395^2))</f>
        <v>-7.4944358547873193</v>
      </c>
      <c r="AE398" s="31">
        <v>1</v>
      </c>
      <c r="AF398" s="32">
        <v>0</v>
      </c>
      <c r="AH398" s="29">
        <f t="shared" ref="AH398" si="3624">X398*AC395+Z398*AC398-Y398*AD395-AA398*AD398</f>
        <v>0</v>
      </c>
      <c r="AI398" s="33">
        <f t="shared" ref="AI398" si="3625">(X398*AD395+Y398*AC395+Z398*AD398+AA398*AC398)</f>
        <v>13.333228576061916</v>
      </c>
      <c r="AJ398" s="31">
        <f t="shared" ref="AJ398" si="3626">X398*AE395+Z398*AE398-Y398*AF395-AA398*AF398</f>
        <v>-2.0387179304511514</v>
      </c>
      <c r="AK398" s="32">
        <f t="shared" ref="AK398" si="3627">(X398*AF395+Y398*AE395+Z398*AF398+AA398*AE398)</f>
        <v>0</v>
      </c>
      <c r="AL398" s="8"/>
      <c r="AM398" s="29">
        <v>0</v>
      </c>
      <c r="AN398" s="33">
        <v>0</v>
      </c>
      <c r="AO398" s="31">
        <v>1</v>
      </c>
      <c r="AP398" s="32">
        <v>0</v>
      </c>
      <c r="AR398" s="29">
        <f t="shared" ref="AR398" si="3628">AH398*AM395+AJ398*AM398-AI398*AN395-AK398*AN398</f>
        <v>0</v>
      </c>
      <c r="AS398" s="33">
        <f t="shared" ref="AS398" si="3629">(AH398*AN395+AI398*AM395+AJ398*AN398+AK398*AM398)</f>
        <v>13.333228576061916</v>
      </c>
      <c r="AT398" s="31">
        <f t="shared" ref="AT398" si="3630">AH398*AO395+AJ398*AO398-AI398*AP395-AK398*AP398</f>
        <v>16.790890225569555</v>
      </c>
      <c r="AU398" s="32">
        <f t="shared" ref="AU398" si="3631">(AH398*AP395+AI398*AO395+AJ398*AP398+AK398*AO398)</f>
        <v>0</v>
      </c>
      <c r="AV398" s="8"/>
      <c r="AW398" s="29">
        <v>0</v>
      </c>
      <c r="AX398" s="33">
        <f t="shared" ref="AX398" si="3632">IF(0=(1-$AX$8*$AY$8*$B395^2),10^14,$B395*$AX$8/(1-$AX$8*$AY$8*$B395^2))</f>
        <v>-2.7871771593953061</v>
      </c>
      <c r="AY398" s="31">
        <v>1</v>
      </c>
      <c r="AZ398" s="32">
        <v>0</v>
      </c>
      <c r="BB398" s="29">
        <f t="shared" ref="BB398" si="3633">AR398*AW395+AT398*AW398-AS398*AX395-AU398*AX398</f>
        <v>0</v>
      </c>
      <c r="BC398" s="33">
        <f t="shared" ref="BC398" si="3634">(AR398*AX395+AS398*AW395+AT398*AX398+AU398*AW398)</f>
        <v>-33.465957146559447</v>
      </c>
      <c r="BD398" s="31">
        <f t="shared" ref="BD398" si="3635">AR398*AY395+AT398*AY398-AS398*AZ395-AU398*AZ398</f>
        <v>16.790890225569555</v>
      </c>
      <c r="BE398" s="32">
        <f t="shared" ref="BE398" si="3636">(AR398*AZ395+AS398*AY395+AT398*AZ398+AU398*AY398)</f>
        <v>0</v>
      </c>
      <c r="BF398" s="8"/>
      <c r="BG398" s="29">
        <v>0</v>
      </c>
      <c r="BH398" s="33">
        <v>0</v>
      </c>
      <c r="BI398" s="31">
        <v>1</v>
      </c>
      <c r="BJ398" s="32">
        <v>0</v>
      </c>
      <c r="BL398" s="29">
        <f t="shared" ref="BL398" si="3637">BB398*BG395+BD398*BG398-BC398*BH395-BE398*BH398</f>
        <v>0</v>
      </c>
      <c r="BM398" s="33">
        <f t="shared" ref="BM398" si="3638">(BB398*BH395+BC398*BG395+BD398*BH398+BE398*BG398)</f>
        <v>-33.465957146559447</v>
      </c>
      <c r="BN398" s="31">
        <f t="shared" ref="BN398" si="3639">BB398*BI395+BD398*BI398-BC398*BJ395-BE398*BJ398</f>
        <v>0.17259377373109075</v>
      </c>
      <c r="BO398" s="32">
        <f t="shared" ref="BO398" si="3640">(BB398*BJ395+BC398*BI395+BD398*BJ398+BE398*BI398)</f>
        <v>0</v>
      </c>
      <c r="BP398" s="8"/>
      <c r="BQ398" s="19">
        <f t="shared" ref="BQ398:BQ461" si="3641">1/$BR$8</f>
        <v>1</v>
      </c>
      <c r="BR398" s="47">
        <v>0</v>
      </c>
      <c r="BS398" s="48">
        <v>1</v>
      </c>
      <c r="BT398" s="49">
        <v>0</v>
      </c>
      <c r="BV398" s="29">
        <f t="shared" ref="BV398" si="3642">BL398*BQ395+BN398*BQ398-BM398*BR395-BO398*BR398</f>
        <v>0.17259377373109075</v>
      </c>
      <c r="BW398" s="33">
        <f t="shared" ref="BW398" si="3643">(BL398*BR395+BM398*BQ395+BN398*BR398+BO398*BQ398)</f>
        <v>-33.465957146559447</v>
      </c>
      <c r="BX398" s="31">
        <f t="shared" ref="BX398" si="3644">BL398*BS395+BN398*BS398-BM398*BT395-BO398*BT398</f>
        <v>0.17259377373109075</v>
      </c>
      <c r="BY398" s="32">
        <f t="shared" ref="BY398" si="3645">(BL398*BT395+BM398*BS395+BN398*BT398+BO398*BS398)</f>
        <v>0</v>
      </c>
      <c r="CA398" s="50">
        <f t="shared" ref="CA398" si="3646">(180/PI())*ATAN(-1*(BW395+BW398)/(BV395+BV398))</f>
        <v>89.409241273332995</v>
      </c>
      <c r="CC398" s="137">
        <f t="shared" ref="CC398" si="3647">20*LOG(((1-(10^(CA395/20)^2)*(1-((1-CC395)/(1+CC395))^2))^0.5))</f>
        <v>-3.2083354790468307E-4</v>
      </c>
      <c r="CE398" s="60">
        <f t="shared" si="3201"/>
        <v>6.9000000000000101</v>
      </c>
      <c r="CF398" s="61">
        <f t="shared" si="3202"/>
        <v>-3.7737944673792508E-3</v>
      </c>
      <c r="CG398" s="62">
        <f t="shared" si="3199"/>
        <v>27.332974275534109</v>
      </c>
      <c r="CH398" s="63">
        <f t="shared" si="3203"/>
        <v>-3.7737944673792508E-3</v>
      </c>
      <c r="CI398" s="11">
        <f t="shared" si="3204"/>
        <v>-3.9843847107634072</v>
      </c>
      <c r="CJ398" s="62">
        <f t="shared" si="3341"/>
        <v>-6.9540631868943409E-2</v>
      </c>
      <c r="CK398" s="138">
        <f t="shared" si="3200"/>
        <v>-29.782822421138544</v>
      </c>
    </row>
    <row r="399" spans="2:91" ht="18.600000000000001" customHeight="1">
      <c r="CC399" s="42"/>
      <c r="CE399" s="60">
        <f t="shared" si="3201"/>
        <v>6.9200000000000097</v>
      </c>
      <c r="CF399" s="61">
        <f t="shared" si="3202"/>
        <v>-3.7570260152087857E-3</v>
      </c>
      <c r="CG399" s="62">
        <f t="shared" si="3199"/>
        <v>27.253286581318843</v>
      </c>
      <c r="CH399" s="63">
        <f t="shared" si="3203"/>
        <v>-3.7570260152087857E-3</v>
      </c>
      <c r="CI399" s="11">
        <f t="shared" si="3204"/>
        <v>-3.9611129949688157</v>
      </c>
      <c r="CJ399" s="62">
        <f t="shared" si="3341"/>
        <v>-6.9134463805739413E-2</v>
      </c>
      <c r="CK399" s="138">
        <f t="shared" si="3200"/>
        <v>-29.806208355536974</v>
      </c>
    </row>
    <row r="400" spans="2:91" ht="18.600000000000001" customHeight="1" thickBot="1">
      <c r="E400" s="22" t="s">
        <v>4</v>
      </c>
      <c r="J400" s="22" t="s">
        <v>5</v>
      </c>
      <c r="O400" s="22" t="s">
        <v>6</v>
      </c>
      <c r="T400" s="22" t="s">
        <v>7</v>
      </c>
      <c r="Y400" s="22" t="s">
        <v>8</v>
      </c>
      <c r="AD400" s="22" t="s">
        <v>65</v>
      </c>
      <c r="AI400" s="22" t="s">
        <v>9</v>
      </c>
      <c r="AN400" s="22" t="s">
        <v>66</v>
      </c>
      <c r="AS400" s="22" t="s">
        <v>51</v>
      </c>
      <c r="AX400" s="22" t="s">
        <v>67</v>
      </c>
      <c r="BC400" s="22" t="s">
        <v>52</v>
      </c>
      <c r="BH400" s="22" t="s">
        <v>68</v>
      </c>
      <c r="BM400" s="22" t="s">
        <v>63</v>
      </c>
      <c r="BQ400" s="23" t="s">
        <v>69</v>
      </c>
      <c r="BR400" s="23"/>
      <c r="BS400" s="24"/>
      <c r="BT400" s="24"/>
      <c r="BU400" s="24"/>
      <c r="BW400" s="22" t="s">
        <v>64</v>
      </c>
      <c r="CE400" s="60">
        <f t="shared" si="3201"/>
        <v>6.9400000000000102</v>
      </c>
      <c r="CF400" s="61">
        <f t="shared" si="3202"/>
        <v>-3.7403493053537189E-3</v>
      </c>
      <c r="CG400" s="62">
        <f t="shared" si="3199"/>
        <v>27.174064321419465</v>
      </c>
      <c r="CH400" s="63">
        <f t="shared" si="3203"/>
        <v>-3.7403493053537189E-3</v>
      </c>
      <c r="CI400" s="11">
        <f t="shared" si="3204"/>
        <v>-3.9380455445576428</v>
      </c>
      <c r="CJ400" s="62">
        <f t="shared" si="3341"/>
        <v>-6.8731860846023923E-2</v>
      </c>
      <c r="CK400" s="138">
        <f t="shared" si="3200"/>
        <v>-29.829546462094889</v>
      </c>
    </row>
    <row r="401" spans="2:91" ht="18.600000000000001" customHeight="1" thickBot="1">
      <c r="D401" s="249" t="s">
        <v>103</v>
      </c>
      <c r="E401" s="250"/>
      <c r="F401" s="251" t="s">
        <v>104</v>
      </c>
      <c r="G401" s="252"/>
      <c r="H401" s="229"/>
      <c r="I401" s="253" t="s">
        <v>11</v>
      </c>
      <c r="J401" s="254"/>
      <c r="K401" s="255" t="s">
        <v>12</v>
      </c>
      <c r="L401" s="256"/>
      <c r="M401" s="24"/>
      <c r="N401" s="253" t="s">
        <v>105</v>
      </c>
      <c r="O401" s="254"/>
      <c r="P401" s="255" t="s">
        <v>106</v>
      </c>
      <c r="Q401" s="256"/>
      <c r="R401" s="24"/>
      <c r="S401" s="249" t="s">
        <v>107</v>
      </c>
      <c r="T401" s="250"/>
      <c r="U401" s="251" t="s">
        <v>108</v>
      </c>
      <c r="V401" s="252"/>
      <c r="W401" s="8"/>
      <c r="X401" s="253" t="s">
        <v>109</v>
      </c>
      <c r="Y401" s="254"/>
      <c r="Z401" s="255" t="s">
        <v>110</v>
      </c>
      <c r="AA401" s="256"/>
      <c r="AB401" s="8"/>
      <c r="AC401" s="253" t="s">
        <v>111</v>
      </c>
      <c r="AD401" s="254"/>
      <c r="AE401" s="255" t="s">
        <v>14</v>
      </c>
      <c r="AF401" s="256"/>
      <c r="AG401" s="8"/>
      <c r="AH401" s="253" t="s">
        <v>112</v>
      </c>
      <c r="AI401" s="254"/>
      <c r="AJ401" s="255" t="s">
        <v>113</v>
      </c>
      <c r="AK401" s="256"/>
      <c r="AL401" s="8"/>
      <c r="AM401" s="249" t="s">
        <v>114</v>
      </c>
      <c r="AN401" s="250"/>
      <c r="AO401" s="251" t="s">
        <v>115</v>
      </c>
      <c r="AP401" s="252"/>
      <c r="AQ401" s="24"/>
      <c r="AR401" s="253" t="s">
        <v>116</v>
      </c>
      <c r="AS401" s="254"/>
      <c r="AT401" s="255" t="s">
        <v>13</v>
      </c>
      <c r="AU401" s="256"/>
      <c r="AV401" s="4"/>
      <c r="AW401" s="253" t="s">
        <v>117</v>
      </c>
      <c r="AX401" s="254"/>
      <c r="AY401" s="255" t="s">
        <v>118</v>
      </c>
      <c r="AZ401" s="256"/>
      <c r="BA401" s="8"/>
      <c r="BB401" s="253" t="s">
        <v>119</v>
      </c>
      <c r="BC401" s="254"/>
      <c r="BD401" s="255" t="s">
        <v>120</v>
      </c>
      <c r="BE401" s="256"/>
      <c r="BF401" s="4"/>
      <c r="BG401" s="249" t="s">
        <v>121</v>
      </c>
      <c r="BH401" s="250"/>
      <c r="BI401" s="251" t="s">
        <v>122</v>
      </c>
      <c r="BJ401" s="252"/>
      <c r="BK401" s="4"/>
      <c r="BL401" s="253" t="s">
        <v>123</v>
      </c>
      <c r="BM401" s="254"/>
      <c r="BN401" s="255" t="s">
        <v>124</v>
      </c>
      <c r="BO401" s="256"/>
      <c r="BP401" s="4"/>
      <c r="BQ401" s="253" t="s">
        <v>125</v>
      </c>
      <c r="BR401" s="254"/>
      <c r="BS401" s="255" t="s">
        <v>126</v>
      </c>
      <c r="BT401" s="256"/>
      <c r="BU401" s="8"/>
      <c r="BV401" s="253" t="s">
        <v>127</v>
      </c>
      <c r="BW401" s="254"/>
      <c r="BX401" s="255" t="s">
        <v>128</v>
      </c>
      <c r="BY401" s="256"/>
      <c r="CA401" s="27" t="s">
        <v>15</v>
      </c>
      <c r="CC401" s="133" t="s">
        <v>70</v>
      </c>
      <c r="CE401" s="60">
        <f t="shared" si="3201"/>
        <v>6.96</v>
      </c>
      <c r="CF401" s="61">
        <f t="shared" si="3202"/>
        <v>-3.7237639685848371E-3</v>
      </c>
      <c r="CG401" s="62">
        <f t="shared" si="3199"/>
        <v>27.095303410528352</v>
      </c>
      <c r="CH401" s="63">
        <f t="shared" si="3203"/>
        <v>-3.7237639685848371E-3</v>
      </c>
      <c r="CI401" s="11">
        <f t="shared" si="3204"/>
        <v>-3.9151799641476481</v>
      </c>
      <c r="CJ401" s="62">
        <f t="shared" si="3341"/>
        <v>-6.8332781182490004E-2</v>
      </c>
      <c r="CK401" s="138">
        <f t="shared" si="3200"/>
        <v>-29.85283675306782</v>
      </c>
    </row>
    <row r="402" spans="2:91" ht="18.600000000000001" customHeight="1" thickTop="1" thickBot="1">
      <c r="B402" s="127">
        <v>0.83</v>
      </c>
      <c r="D402" s="29">
        <v>1</v>
      </c>
      <c r="E402" s="30">
        <v>0</v>
      </c>
      <c r="F402" s="31">
        <v>0</v>
      </c>
      <c r="G402" s="32">
        <f t="shared" ref="G402:G465" si="3648">-1/($E$8*$B402)</f>
        <v>-0.79419277108433739</v>
      </c>
      <c r="I402" s="29">
        <v>1</v>
      </c>
      <c r="J402" s="33">
        <v>0</v>
      </c>
      <c r="K402" s="31">
        <v>0</v>
      </c>
      <c r="L402" s="32">
        <v>0</v>
      </c>
      <c r="N402" s="29">
        <f t="shared" ref="N402" si="3649">D402*I402+F402*I405-E402*J402-G402*J405</f>
        <v>-0.51595793844616389</v>
      </c>
      <c r="O402" s="33">
        <f t="shared" ref="O402" si="3650">(D402*J402+E402*I402+F402*J405+G402*I405)</f>
        <v>0</v>
      </c>
      <c r="P402" s="31">
        <f t="shared" ref="P402" si="3651">D402*K402+F402*K405-E402*L402-G402*L405</f>
        <v>0</v>
      </c>
      <c r="Q402" s="32">
        <f t="shared" ref="Q402" si="3652">(D402*L402+E402*K402+F402*L405+G402*K405)</f>
        <v>-0.79419277108433739</v>
      </c>
      <c r="S402" s="29">
        <v>1</v>
      </c>
      <c r="T402" s="30">
        <v>0</v>
      </c>
      <c r="U402" s="31">
        <v>0</v>
      </c>
      <c r="V402" s="32">
        <f t="shared" ref="V402:V465" si="3653">-1/($T$8*$B402)</f>
        <v>-1.5428554216867472</v>
      </c>
      <c r="X402" s="29">
        <f t="shared" ref="X402" si="3654">N402*S402+P402*S405-O402*T402-Q402*T405</f>
        <v>-0.51595793844616389</v>
      </c>
      <c r="Y402" s="33">
        <f t="shared" ref="Y402" si="3655">(N402*T402+O402*S402+P402*T405+Q402*S405)</f>
        <v>0</v>
      </c>
      <c r="Z402" s="31">
        <f t="shared" ref="Z402" si="3656">N402*U402+P402*U405-O402*V402-Q402*V405</f>
        <v>0</v>
      </c>
      <c r="AA402" s="32">
        <f t="shared" ref="AA402" si="3657">(N402*V402+O402*U402+P402*V405+Q402*U405)</f>
        <v>1.855731609643585E-3</v>
      </c>
      <c r="AB402" s="8"/>
      <c r="AC402" s="29">
        <v>1</v>
      </c>
      <c r="AD402" s="33">
        <v>0</v>
      </c>
      <c r="AE402" s="31">
        <v>0</v>
      </c>
      <c r="AF402" s="32">
        <v>0</v>
      </c>
      <c r="AH402" s="29">
        <f t="shared" ref="AH402" si="3658">X402*AC402+Z402*AC405-Y402*AD402-AA402*AD405</f>
        <v>-0.50380524735481724</v>
      </c>
      <c r="AI402" s="33">
        <f t="shared" ref="AI402" si="3659">(X402*AD402+Y402*AC402+Z402*AD405+AA402*AC405)</f>
        <v>0</v>
      </c>
      <c r="AJ402" s="31">
        <f t="shared" ref="AJ402" si="3660">X402*AE402+Z402*AE405-Y402*AF402-AA402*AF405</f>
        <v>0</v>
      </c>
      <c r="AK402" s="32">
        <f t="shared" ref="AK402" si="3661">(X402*AF402+Y402*AE402+Z402*AF405+AA402*AE405)</f>
        <v>1.855731609643585E-3</v>
      </c>
      <c r="AL402" s="8"/>
      <c r="AM402" s="29">
        <v>1</v>
      </c>
      <c r="AN402" s="30">
        <v>0</v>
      </c>
      <c r="AO402" s="31">
        <v>0</v>
      </c>
      <c r="AP402" s="32">
        <f t="shared" ref="AP402:AP465" si="3662">-1/($AN$8*$B402)</f>
        <v>-1.3952168674698795</v>
      </c>
      <c r="AR402" s="29">
        <f t="shared" ref="AR402" si="3663">AH402*AM402+AJ402*AM405-AI402*AN402-AK402*AN405</f>
        <v>-0.50380524735481724</v>
      </c>
      <c r="AS402" s="33">
        <f t="shared" ref="AS402" si="3664">(AH402*AN402+AI402*AM402+AJ402*AN405+AK402*AM405)</f>
        <v>0</v>
      </c>
      <c r="AT402" s="31">
        <f t="shared" ref="AT402" si="3665">AH402*AO402+AJ402*AO405-AI402*AP402-AK402*AP405</f>
        <v>0</v>
      </c>
      <c r="AU402" s="32">
        <f t="shared" ref="AU402" si="3666">(AH402*AP402+AI402*AO402+AJ402*AP405+AK402*AO405)</f>
        <v>0.70477331063891946</v>
      </c>
      <c r="AV402" s="8"/>
      <c r="AW402" s="29">
        <v>1</v>
      </c>
      <c r="AX402" s="33">
        <v>0</v>
      </c>
      <c r="AY402" s="31">
        <v>0</v>
      </c>
      <c r="AZ402" s="32">
        <v>0</v>
      </c>
      <c r="BB402" s="29">
        <f t="shared" ref="BB402" si="3667">AR402*AW402+AT402*AW405-AS402*AX402-AU402*AX405</f>
        <v>1.3637342008794464</v>
      </c>
      <c r="BC402" s="33">
        <f t="shared" ref="BC402" si="3668">(AR402*AX402+AS402*AW402+AT402*AX405+AU402*AW405)</f>
        <v>0</v>
      </c>
      <c r="BD402" s="31">
        <f t="shared" ref="BD402" si="3669">AR402*AY402+AT402*AY405-AS402*AZ402-AU402*AZ405</f>
        <v>0</v>
      </c>
      <c r="BE402" s="32">
        <f t="shared" ref="BE402" si="3670">(AR402*AZ402+AS402*AY402+AT402*AZ405+AU402*AY405)</f>
        <v>0.70477331063891946</v>
      </c>
      <c r="BF402" s="8"/>
      <c r="BG402" s="29">
        <v>1</v>
      </c>
      <c r="BH402" s="30">
        <v>0</v>
      </c>
      <c r="BI402" s="31">
        <v>0</v>
      </c>
      <c r="BJ402" s="32">
        <f t="shared" ref="BJ402:BJ465" si="3671">-1/($BH$8*$B402)</f>
        <v>-0.49059036144578311</v>
      </c>
      <c r="BL402" s="29">
        <f t="shared" ref="BL402" si="3672">BB402*BG402+BD402*BG405-BC402*BH402-BE402*BH405</f>
        <v>1.3637342008794464</v>
      </c>
      <c r="BM402" s="33">
        <f t="shared" ref="BM402" si="3673">(BB402*BH402+BC402*BG402+BD402*BH405+BE402*BG405)</f>
        <v>0</v>
      </c>
      <c r="BN402" s="31">
        <f t="shared" ref="BN402" si="3674">BB402*BI402+BD402*BI405-BC402*BJ402-BE402*BJ405</f>
        <v>0</v>
      </c>
      <c r="BO402" s="32">
        <f t="shared" ref="BO402" si="3675">(BB402*BJ402+BC402*BI402+BD402*BJ405+BE402*BI405)</f>
        <v>3.5738456113495687E-2</v>
      </c>
      <c r="BP402" s="8"/>
      <c r="BQ402" s="34">
        <v>1</v>
      </c>
      <c r="BR402" s="35">
        <v>0</v>
      </c>
      <c r="BS402" s="11">
        <v>0</v>
      </c>
      <c r="BT402" s="36">
        <v>0</v>
      </c>
      <c r="BV402" s="29">
        <f t="shared" ref="BV402" si="3676">BL402*BQ402+BN402*BQ405-BM402*BR402-BO402*BR405</f>
        <v>1.3637342008794464</v>
      </c>
      <c r="BW402" s="33">
        <f t="shared" ref="BW402" si="3677">(BL402*BR402+BM402*BQ402+BN402*BR405+BO402*BQ405)</f>
        <v>3.5738456113495687E-2</v>
      </c>
      <c r="BX402" s="31">
        <f t="shared" ref="BX402" si="3678">BL402*BS402+BN402*BS405-BM402*BT402-BO402*BT405</f>
        <v>0</v>
      </c>
      <c r="BY402" s="32">
        <f t="shared" ref="BY402" si="3679">(BL402*BT402+BM402*BS402+BN402*BT405+BO402*BS405)</f>
        <v>3.5738456113495687E-2</v>
      </c>
      <c r="CA402" s="37">
        <f t="shared" ref="CA402" si="3680">20*LOG(((1+$BR$8)/$BR$8)/((BV402+BV405)^2+(BW402+BW405)^2)^0.5)</f>
        <v>-21.645068195752998</v>
      </c>
      <c r="CC402" s="134">
        <f t="shared" ref="CC402" si="3681">((BV402^2+BW402^2)^0.5)/((BV405^2+BW405^2)^0.5)</f>
        <v>5.662853213230213E-2</v>
      </c>
      <c r="CE402" s="60">
        <f t="shared" si="3201"/>
        <v>6.9800000000000102</v>
      </c>
      <c r="CF402" s="61">
        <f t="shared" si="3202"/>
        <v>-3.7072696306822512E-3</v>
      </c>
      <c r="CG402" s="62">
        <f t="shared" si="3199"/>
        <v>27.016999811245359</v>
      </c>
      <c r="CH402" s="63">
        <f t="shared" si="3203"/>
        <v>-3.7072696306822512E-3</v>
      </c>
      <c r="CI402" s="11">
        <f t="shared" si="3204"/>
        <v>-3.8925138935419432</v>
      </c>
      <c r="CJ402" s="62">
        <f t="shared" si="3341"/>
        <v>-6.7937183621930949E-2</v>
      </c>
      <c r="CK402" s="138">
        <f t="shared" si="3200"/>
        <v>-29.876079244758419</v>
      </c>
      <c r="CM402" s="127">
        <v>0.82</v>
      </c>
    </row>
    <row r="403" spans="2:91" ht="18.600000000000001" customHeight="1" thickBot="1">
      <c r="D403" s="39"/>
      <c r="G403" s="40"/>
      <c r="I403" s="39"/>
      <c r="L403" s="40"/>
      <c r="N403" s="39"/>
      <c r="Q403" s="40"/>
      <c r="S403" s="39"/>
      <c r="V403" s="40"/>
      <c r="X403" s="39"/>
      <c r="AA403" s="40"/>
      <c r="AC403" s="39"/>
      <c r="AF403" s="40"/>
      <c r="AH403" s="39"/>
      <c r="AK403" s="40"/>
      <c r="AM403" s="39"/>
      <c r="AP403" s="40"/>
      <c r="AR403" s="39"/>
      <c r="AU403" s="40"/>
      <c r="AW403" s="39"/>
      <c r="AZ403" s="40"/>
      <c r="BB403" s="39"/>
      <c r="BE403" s="40"/>
      <c r="BG403" s="39"/>
      <c r="BJ403" s="40"/>
      <c r="BL403" s="39"/>
      <c r="BO403" s="40"/>
      <c r="BQ403" s="34"/>
      <c r="BR403" s="11"/>
      <c r="BS403" s="11"/>
      <c r="BT403" s="41"/>
      <c r="BV403" s="39"/>
      <c r="BY403" s="40"/>
      <c r="CC403" s="135"/>
      <c r="CE403" s="60">
        <f t="shared" si="3201"/>
        <v>7.0000000000000098</v>
      </c>
      <c r="CF403" s="61">
        <f t="shared" si="3202"/>
        <v>-3.6908659126939575E-3</v>
      </c>
      <c r="CG403" s="62">
        <f t="shared" si="3199"/>
        <v>26.939149533374522</v>
      </c>
      <c r="CH403" s="63">
        <f t="shared" si="3203"/>
        <v>-3.6908659126939575E-3</v>
      </c>
      <c r="CI403" s="11">
        <f t="shared" si="3204"/>
        <v>-3.8700450071119437</v>
      </c>
      <c r="CJ403" s="62">
        <f t="shared" si="3341"/>
        <v>-6.7545027574470784E-2</v>
      </c>
      <c r="CK403" s="138">
        <f t="shared" si="3200"/>
        <v>-29.89927395739371</v>
      </c>
    </row>
    <row r="404" spans="2:91" ht="18.600000000000001" customHeight="1" thickBot="1">
      <c r="D404" s="258" t="s">
        <v>129</v>
      </c>
      <c r="E404" s="259"/>
      <c r="F404" s="260" t="s">
        <v>130</v>
      </c>
      <c r="G404" s="261"/>
      <c r="H404" s="229"/>
      <c r="I404" s="258" t="s">
        <v>131</v>
      </c>
      <c r="J404" s="259"/>
      <c r="K404" s="260" t="s">
        <v>132</v>
      </c>
      <c r="L404" s="261"/>
      <c r="N404" s="253" t="s">
        <v>133</v>
      </c>
      <c r="O404" s="254"/>
      <c r="P404" s="255" t="s">
        <v>134</v>
      </c>
      <c r="Q404" s="256"/>
      <c r="S404" s="258" t="s">
        <v>135</v>
      </c>
      <c r="T404" s="259"/>
      <c r="U404" s="260" t="s">
        <v>136</v>
      </c>
      <c r="V404" s="261"/>
      <c r="W404" s="8"/>
      <c r="X404" s="253" t="s">
        <v>137</v>
      </c>
      <c r="Y404" s="254"/>
      <c r="Z404" s="255" t="s">
        <v>138</v>
      </c>
      <c r="AA404" s="256"/>
      <c r="AB404" s="8"/>
      <c r="AC404" s="258" t="s">
        <v>139</v>
      </c>
      <c r="AD404" s="259"/>
      <c r="AE404" s="260" t="s">
        <v>140</v>
      </c>
      <c r="AF404" s="261"/>
      <c r="AG404" s="8"/>
      <c r="AH404" s="253" t="s">
        <v>141</v>
      </c>
      <c r="AI404" s="254"/>
      <c r="AJ404" s="255" t="s">
        <v>142</v>
      </c>
      <c r="AK404" s="256"/>
      <c r="AL404" s="8"/>
      <c r="AM404" s="258" t="s">
        <v>143</v>
      </c>
      <c r="AN404" s="259"/>
      <c r="AO404" s="260" t="s">
        <v>144</v>
      </c>
      <c r="AP404" s="261"/>
      <c r="AR404" s="253" t="s">
        <v>145</v>
      </c>
      <c r="AS404" s="254"/>
      <c r="AT404" s="255" t="s">
        <v>146</v>
      </c>
      <c r="AU404" s="256"/>
      <c r="AV404" s="4"/>
      <c r="AW404" s="258" t="s">
        <v>147</v>
      </c>
      <c r="AX404" s="259"/>
      <c r="AY404" s="260" t="s">
        <v>148</v>
      </c>
      <c r="AZ404" s="261"/>
      <c r="BA404" s="8"/>
      <c r="BB404" s="253" t="s">
        <v>149</v>
      </c>
      <c r="BC404" s="254"/>
      <c r="BD404" s="255" t="s">
        <v>150</v>
      </c>
      <c r="BE404" s="256"/>
      <c r="BF404" s="4"/>
      <c r="BG404" s="258" t="s">
        <v>151</v>
      </c>
      <c r="BH404" s="259"/>
      <c r="BI404" s="260" t="s">
        <v>152</v>
      </c>
      <c r="BJ404" s="261"/>
      <c r="BK404" s="4"/>
      <c r="BL404" s="253" t="s">
        <v>153</v>
      </c>
      <c r="BM404" s="254"/>
      <c r="BN404" s="255" t="s">
        <v>154</v>
      </c>
      <c r="BO404" s="256"/>
      <c r="BP404" s="4"/>
      <c r="BQ404" s="258" t="s">
        <v>155</v>
      </c>
      <c r="BR404" s="259"/>
      <c r="BS404" s="260" t="s">
        <v>156</v>
      </c>
      <c r="BT404" s="261"/>
      <c r="BU404" s="8"/>
      <c r="BV404" s="253" t="s">
        <v>157</v>
      </c>
      <c r="BW404" s="254"/>
      <c r="BX404" s="255" t="s">
        <v>158</v>
      </c>
      <c r="BY404" s="256"/>
      <c r="CA404" s="46" t="s">
        <v>16</v>
      </c>
      <c r="CC404" s="136" t="s">
        <v>71</v>
      </c>
      <c r="CE404" s="60">
        <f t="shared" si="3201"/>
        <v>7.0200000000000102</v>
      </c>
      <c r="CF404" s="61">
        <f t="shared" si="3202"/>
        <v>-3.6745524311818474E-3</v>
      </c>
      <c r="CG404" s="62">
        <f t="shared" si="3199"/>
        <v>26.861748633232281</v>
      </c>
      <c r="CH404" s="63">
        <f t="shared" si="3203"/>
        <v>-3.6745524311818474E-3</v>
      </c>
      <c r="CI404" s="11">
        <f t="shared" si="3204"/>
        <v>-3.8477710131834617</v>
      </c>
      <c r="CJ404" s="62">
        <f t="shared" si="3341"/>
        <v>-6.7156273042849546E-2</v>
      </c>
      <c r="CK404" s="138">
        <f t="shared" si="3200"/>
        <v>-29.922420915008395</v>
      </c>
    </row>
    <row r="405" spans="2:91" ht="18.600000000000001" customHeight="1" thickTop="1" thickBot="1">
      <c r="D405" s="29">
        <v>0</v>
      </c>
      <c r="E405" s="33">
        <v>0</v>
      </c>
      <c r="F405" s="31">
        <v>1</v>
      </c>
      <c r="G405" s="32">
        <v>0</v>
      </c>
      <c r="I405" s="29">
        <v>0</v>
      </c>
      <c r="J405" s="33">
        <f t="shared" ref="J405" si="3682">IF(0=(1-$J$8*$K$8*$B402^2),10^14,$B402*$J$8/(1-$J$8*$K$8*$B402^2))</f>
        <v>-1.9088034966326586</v>
      </c>
      <c r="K405" s="31">
        <v>1</v>
      </c>
      <c r="L405" s="32">
        <v>0</v>
      </c>
      <c r="N405" s="29">
        <f t="shared" ref="N405" si="3683">D405*I402+F405*I405-E405*J402-G405*J405</f>
        <v>0</v>
      </c>
      <c r="O405" s="33">
        <f t="shared" ref="O405" si="3684">(D405*J402+E405*I402+F405*J405+G405*I405)</f>
        <v>-1.9088034966326586</v>
      </c>
      <c r="P405" s="31">
        <f t="shared" ref="P405" si="3685">D405*K402+F405*K405-E405*L402-G405*L405</f>
        <v>1</v>
      </c>
      <c r="Q405" s="32">
        <f t="shared" ref="Q405" si="3686">(D405*L402+E405*K402+F405*L405+G405*K405)</f>
        <v>0</v>
      </c>
      <c r="S405" s="29">
        <v>0</v>
      </c>
      <c r="T405" s="33">
        <v>0</v>
      </c>
      <c r="U405" s="31">
        <v>1</v>
      </c>
      <c r="V405" s="32">
        <v>0</v>
      </c>
      <c r="X405" s="29">
        <f t="shared" ref="X405" si="3687">N405*S402+P405*S405-O405*T402-Q405*T405</f>
        <v>0</v>
      </c>
      <c r="Y405" s="33">
        <f t="shared" ref="Y405" si="3688">(N405*T402+O405*S402+P405*T405+Q405*S405)</f>
        <v>-1.9088034966326586</v>
      </c>
      <c r="Z405" s="31">
        <f t="shared" ref="Z405" si="3689">N405*U402+P405*U405-O405*V402-Q405*V405</f>
        <v>-1.945007823714318</v>
      </c>
      <c r="AA405" s="32">
        <f t="shared" ref="AA405" si="3690">(N405*V402+O405*U402+P405*V405+Q405*U405)</f>
        <v>0</v>
      </c>
      <c r="AB405" s="8"/>
      <c r="AC405" s="29">
        <v>0</v>
      </c>
      <c r="AD405" s="33">
        <f t="shared" ref="AD405" si="3691">IF(0=(1-$AD$8*$AE$8*$B402^2),10^14,$B402*$AD$8/(1-$AD$8*$AE$8*$B402^2))</f>
        <v>-6.5487331401768252</v>
      </c>
      <c r="AE405" s="31">
        <v>1</v>
      </c>
      <c r="AF405" s="32">
        <v>0</v>
      </c>
      <c r="AH405" s="29">
        <f t="shared" ref="AH405" si="3692">X405*AC402+Z405*AC405-Y405*AD402-AA405*AD405</f>
        <v>0</v>
      </c>
      <c r="AI405" s="33">
        <f t="shared" ref="AI405" si="3693">(X405*AD402+Y405*AC402+Z405*AD405+AA405*AC405)</f>
        <v>10.828533696428499</v>
      </c>
      <c r="AJ405" s="31">
        <f t="shared" ref="AJ405" si="3694">X405*AE402+Z405*AE405-Y405*AF402-AA405*AF405</f>
        <v>-1.945007823714318</v>
      </c>
      <c r="AK405" s="32">
        <f t="shared" ref="AK405" si="3695">(X405*AF402+Y405*AE402+Z405*AF405+AA405*AE405)</f>
        <v>0</v>
      </c>
      <c r="AL405" s="8"/>
      <c r="AM405" s="29">
        <v>0</v>
      </c>
      <c r="AN405" s="33">
        <v>0</v>
      </c>
      <c r="AO405" s="31">
        <v>1</v>
      </c>
      <c r="AP405" s="32">
        <v>0</v>
      </c>
      <c r="AR405" s="29">
        <f t="shared" ref="AR405" si="3696">AH405*AM402+AJ405*AM405-AI405*AN402-AK405*AN405</f>
        <v>0</v>
      </c>
      <c r="AS405" s="33">
        <f t="shared" ref="AS405" si="3697">(AH405*AN402+AI405*AM402+AJ405*AN405+AK405*AM405)</f>
        <v>10.828533696428499</v>
      </c>
      <c r="AT405" s="31">
        <f t="shared" ref="AT405" si="3698">AH405*AO402+AJ405*AO405-AI405*AP402-AK405*AP405</f>
        <v>13.163145039508686</v>
      </c>
      <c r="AU405" s="32">
        <f t="shared" ref="AU405" si="3699">(AH405*AP402+AI405*AO402+AJ405*AP405+AK405*AO405)</f>
        <v>0</v>
      </c>
      <c r="AV405" s="8"/>
      <c r="AW405" s="29">
        <v>0</v>
      </c>
      <c r="AX405" s="33">
        <f t="shared" ref="AX405" si="3700">IF(0=(1-$AX$8*$AY$8*$B402^2),10^14,$B402*$AX$8/(1-$AX$8*$AY$8*$B402^2))</f>
        <v>-2.6498441698100437</v>
      </c>
      <c r="AY405" s="31">
        <v>1</v>
      </c>
      <c r="AZ405" s="32">
        <v>0</v>
      </c>
      <c r="BB405" s="29">
        <f t="shared" ref="BB405" si="3701">AR405*AW402+AT405*AW405-AS405*AX402-AU405*AX405</f>
        <v>0</v>
      </c>
      <c r="BC405" s="33">
        <f t="shared" ref="BC405" si="3702">(AR405*AX402+AS405*AW402+AT405*AX405+AU405*AW405)</f>
        <v>-24.051749442877586</v>
      </c>
      <c r="BD405" s="31">
        <f t="shared" ref="BD405" si="3703">AR405*AY402+AT405*AY405-AS405*AZ402-AU405*AZ405</f>
        <v>13.163145039508686</v>
      </c>
      <c r="BE405" s="32">
        <f t="shared" ref="BE405" si="3704">(AR405*AZ402+AS405*AY402+AT405*AZ405+AU405*AY405)</f>
        <v>0</v>
      </c>
      <c r="BF405" s="8"/>
      <c r="BG405" s="29">
        <v>0</v>
      </c>
      <c r="BH405" s="33">
        <v>0</v>
      </c>
      <c r="BI405" s="31">
        <v>1</v>
      </c>
      <c r="BJ405" s="32">
        <v>0</v>
      </c>
      <c r="BL405" s="29">
        <f t="shared" ref="BL405" si="3705">BB405*BG402+BD405*BG405-BC405*BH402-BE405*BH405</f>
        <v>0</v>
      </c>
      <c r="BM405" s="33">
        <f t="shared" ref="BM405" si="3706">(BB405*BH402+BC405*BG402+BD405*BH405+BE405*BG405)</f>
        <v>-24.051749442877586</v>
      </c>
      <c r="BN405" s="31">
        <f t="shared" ref="BN405" si="3707">BB405*BI402+BD405*BI405-BC405*BJ402-BE405*BJ405</f>
        <v>1.3635885869239583</v>
      </c>
      <c r="BO405" s="32">
        <f t="shared" ref="BO405" si="3708">(BB405*BJ402+BC405*BI402+BD405*BJ405+BE405*BI405)</f>
        <v>0</v>
      </c>
      <c r="BP405" s="8"/>
      <c r="BQ405" s="19">
        <f t="shared" ref="BQ405:BQ468" si="3709">1/$BR$8</f>
        <v>1</v>
      </c>
      <c r="BR405" s="47">
        <v>0</v>
      </c>
      <c r="BS405" s="48">
        <v>1</v>
      </c>
      <c r="BT405" s="49">
        <v>0</v>
      </c>
      <c r="BV405" s="29">
        <f t="shared" ref="BV405" si="3710">BL405*BQ402+BN405*BQ405-BM405*BR402-BO405*BR405</f>
        <v>1.3635885869239583</v>
      </c>
      <c r="BW405" s="33">
        <f t="shared" ref="BW405" si="3711">(BL405*BR402+BM405*BQ402+BN405*BR405+BO405*BQ405)</f>
        <v>-24.051749442877586</v>
      </c>
      <c r="BX405" s="31">
        <f t="shared" ref="BX405" si="3712">BL405*BS402+BN405*BS405-BM405*BT402-BO405*BT405</f>
        <v>1.3635885869239583</v>
      </c>
      <c r="BY405" s="32">
        <f t="shared" ref="BY405" si="3713">(BL405*BT402+BM405*BS402+BN405*BT405+BO405*BS405)</f>
        <v>0</v>
      </c>
      <c r="CA405" s="50">
        <f t="shared" ref="CA405" si="3714">(180/PI())*ATAN(-1*(BW402+BW405)/(BV402+BV405))</f>
        <v>83.521093769724374</v>
      </c>
      <c r="CC405" s="137">
        <f t="shared" ref="CC405" si="3715">20*LOG(((1-(10^(CA402/20)^2)*(1-((1-CC402)/(1+CC402))^2))^0.5))</f>
        <v>-6.0371218441655494E-3</v>
      </c>
      <c r="CE405" s="60">
        <f t="shared" si="3201"/>
        <v>7.04</v>
      </c>
      <c r="CF405" s="61">
        <f t="shared" si="3202"/>
        <v>-3.6583287984715777E-3</v>
      </c>
      <c r="CG405" s="62">
        <f t="shared" si="3199"/>
        <v>26.784793212968651</v>
      </c>
      <c r="CH405" s="63">
        <f t="shared" si="3203"/>
        <v>-3.6583287984715777E-3</v>
      </c>
      <c r="CI405" s="11">
        <f t="shared" si="3204"/>
        <v>-3.8256896534447162</v>
      </c>
      <c r="CJ405" s="62">
        <f t="shared" si="3341"/>
        <v>-6.6770880612091119E-2</v>
      </c>
      <c r="CK405" s="138">
        <f t="shared" si="3200"/>
        <v>-29.945520145325631</v>
      </c>
    </row>
    <row r="406" spans="2:91" ht="18.600000000000001" customHeight="1">
      <c r="CC406" s="42"/>
      <c r="CE406" s="60">
        <f t="shared" si="3201"/>
        <v>7.0600000000000103</v>
      </c>
      <c r="CF406" s="61">
        <f t="shared" si="3202"/>
        <v>-3.6421946228821747E-3</v>
      </c>
      <c r="CG406" s="62">
        <f t="shared" si="3199"/>
        <v>26.708279419899718</v>
      </c>
      <c r="CH406" s="63">
        <f t="shared" si="3203"/>
        <v>-3.6421946228821747E-3</v>
      </c>
      <c r="CI406" s="11">
        <f t="shared" si="3204"/>
        <v>-3.8037987023618416</v>
      </c>
      <c r="CJ406" s="62">
        <f t="shared" si="3341"/>
        <v>-6.6388811439301948E-2</v>
      </c>
      <c r="CK406" s="138">
        <f t="shared" si="3200"/>
        <v>-29.96857167964674</v>
      </c>
    </row>
    <row r="407" spans="2:91" ht="18.600000000000001" customHeight="1" thickBot="1">
      <c r="E407" s="22" t="s">
        <v>4</v>
      </c>
      <c r="J407" s="22" t="s">
        <v>5</v>
      </c>
      <c r="O407" s="22" t="s">
        <v>6</v>
      </c>
      <c r="T407" s="22" t="s">
        <v>7</v>
      </c>
      <c r="Y407" s="22" t="s">
        <v>8</v>
      </c>
      <c r="AD407" s="22" t="s">
        <v>65</v>
      </c>
      <c r="AI407" s="22" t="s">
        <v>9</v>
      </c>
      <c r="AN407" s="22" t="s">
        <v>66</v>
      </c>
      <c r="AS407" s="22" t="s">
        <v>51</v>
      </c>
      <c r="AX407" s="22" t="s">
        <v>67</v>
      </c>
      <c r="BC407" s="22" t="s">
        <v>52</v>
      </c>
      <c r="BH407" s="22" t="s">
        <v>68</v>
      </c>
      <c r="BM407" s="22" t="s">
        <v>63</v>
      </c>
      <c r="BQ407" s="23" t="s">
        <v>69</v>
      </c>
      <c r="BR407" s="23"/>
      <c r="BS407" s="24"/>
      <c r="BT407" s="24"/>
      <c r="BU407" s="24"/>
      <c r="BW407" s="22" t="s">
        <v>64</v>
      </c>
      <c r="CE407" s="60">
        <f t="shared" si="3201"/>
        <v>7.0800000000000098</v>
      </c>
      <c r="CF407" s="61">
        <f t="shared" si="3202"/>
        <v>-3.6261495089566047E-3</v>
      </c>
      <c r="CG407" s="62">
        <f t="shared" si="3199"/>
        <v>26.632203445852483</v>
      </c>
      <c r="CH407" s="63">
        <f t="shared" si="3203"/>
        <v>-3.6261495089566047E-3</v>
      </c>
      <c r="CI407" s="11">
        <f t="shared" si="3204"/>
        <v>-3.7820959666027512</v>
      </c>
      <c r="CJ407" s="62">
        <f t="shared" si="3341"/>
        <v>-6.6010027243615502E-2</v>
      </c>
      <c r="CK407" s="138">
        <f t="shared" si="3200"/>
        <v>-29.991575552737288</v>
      </c>
    </row>
    <row r="408" spans="2:91" ht="18.600000000000001" customHeight="1" thickBot="1">
      <c r="D408" s="249" t="s">
        <v>103</v>
      </c>
      <c r="E408" s="250"/>
      <c r="F408" s="251" t="s">
        <v>104</v>
      </c>
      <c r="G408" s="252"/>
      <c r="H408" s="229"/>
      <c r="I408" s="253" t="s">
        <v>11</v>
      </c>
      <c r="J408" s="254"/>
      <c r="K408" s="255" t="s">
        <v>12</v>
      </c>
      <c r="L408" s="256"/>
      <c r="M408" s="24"/>
      <c r="N408" s="253" t="s">
        <v>105</v>
      </c>
      <c r="O408" s="254"/>
      <c r="P408" s="255" t="s">
        <v>106</v>
      </c>
      <c r="Q408" s="256"/>
      <c r="R408" s="24"/>
      <c r="S408" s="249" t="s">
        <v>107</v>
      </c>
      <c r="T408" s="250"/>
      <c r="U408" s="251" t="s">
        <v>108</v>
      </c>
      <c r="V408" s="252"/>
      <c r="W408" s="8"/>
      <c r="X408" s="253" t="s">
        <v>109</v>
      </c>
      <c r="Y408" s="254"/>
      <c r="Z408" s="255" t="s">
        <v>110</v>
      </c>
      <c r="AA408" s="256"/>
      <c r="AB408" s="8"/>
      <c r="AC408" s="253" t="s">
        <v>111</v>
      </c>
      <c r="AD408" s="254"/>
      <c r="AE408" s="255" t="s">
        <v>14</v>
      </c>
      <c r="AF408" s="256"/>
      <c r="AG408" s="8"/>
      <c r="AH408" s="253" t="s">
        <v>112</v>
      </c>
      <c r="AI408" s="254"/>
      <c r="AJ408" s="255" t="s">
        <v>113</v>
      </c>
      <c r="AK408" s="256"/>
      <c r="AL408" s="8"/>
      <c r="AM408" s="249" t="s">
        <v>114</v>
      </c>
      <c r="AN408" s="250"/>
      <c r="AO408" s="251" t="s">
        <v>115</v>
      </c>
      <c r="AP408" s="252"/>
      <c r="AQ408" s="24"/>
      <c r="AR408" s="253" t="s">
        <v>116</v>
      </c>
      <c r="AS408" s="254"/>
      <c r="AT408" s="255" t="s">
        <v>13</v>
      </c>
      <c r="AU408" s="256"/>
      <c r="AV408" s="4"/>
      <c r="AW408" s="253" t="s">
        <v>117</v>
      </c>
      <c r="AX408" s="254"/>
      <c r="AY408" s="255" t="s">
        <v>118</v>
      </c>
      <c r="AZ408" s="256"/>
      <c r="BA408" s="8"/>
      <c r="BB408" s="253" t="s">
        <v>119</v>
      </c>
      <c r="BC408" s="254"/>
      <c r="BD408" s="255" t="s">
        <v>120</v>
      </c>
      <c r="BE408" s="256"/>
      <c r="BF408" s="4"/>
      <c r="BG408" s="249" t="s">
        <v>121</v>
      </c>
      <c r="BH408" s="250"/>
      <c r="BI408" s="251" t="s">
        <v>122</v>
      </c>
      <c r="BJ408" s="252"/>
      <c r="BK408" s="4"/>
      <c r="BL408" s="253" t="s">
        <v>123</v>
      </c>
      <c r="BM408" s="254"/>
      <c r="BN408" s="255" t="s">
        <v>124</v>
      </c>
      <c r="BO408" s="256"/>
      <c r="BP408" s="4"/>
      <c r="BQ408" s="253" t="s">
        <v>125</v>
      </c>
      <c r="BR408" s="254"/>
      <c r="BS408" s="255" t="s">
        <v>126</v>
      </c>
      <c r="BT408" s="256"/>
      <c r="BU408" s="8"/>
      <c r="BV408" s="253" t="s">
        <v>127</v>
      </c>
      <c r="BW408" s="254"/>
      <c r="BX408" s="255" t="s">
        <v>128</v>
      </c>
      <c r="BY408" s="256"/>
      <c r="CA408" s="27" t="s">
        <v>15</v>
      </c>
      <c r="CC408" s="133" t="s">
        <v>70</v>
      </c>
      <c r="CE408" s="60">
        <f t="shared" si="3201"/>
        <v>7.1000000000000103</v>
      </c>
      <c r="CF408" s="61">
        <f t="shared" si="3202"/>
        <v>-3.610193057674971E-3</v>
      </c>
      <c r="CG408" s="62">
        <f t="shared" si="3199"/>
        <v>26.556561526520426</v>
      </c>
      <c r="CH408" s="63">
        <f t="shared" si="3203"/>
        <v>-3.610193057674971E-3</v>
      </c>
      <c r="CI408" s="11">
        <f t="shared" si="3204"/>
        <v>-3.7605792844826866</v>
      </c>
      <c r="CJ408" s="62">
        <f t="shared" si="3341"/>
        <v>-6.5634490296515385E-2</v>
      </c>
      <c r="CK408" s="138">
        <f t="shared" si="3200"/>
        <v>-30.014531802728971</v>
      </c>
    </row>
    <row r="409" spans="2:91" ht="18.600000000000001" customHeight="1" thickTop="1" thickBot="1">
      <c r="B409" s="127">
        <v>0.84</v>
      </c>
      <c r="D409" s="29">
        <v>1</v>
      </c>
      <c r="E409" s="30">
        <v>0</v>
      </c>
      <c r="F409" s="31">
        <v>0</v>
      </c>
      <c r="G409" s="32">
        <f t="shared" ref="G409:G472" si="3716">-1/($E$8*$B409)</f>
        <v>-0.78473809523809523</v>
      </c>
      <c r="I409" s="29">
        <v>1</v>
      </c>
      <c r="J409" s="33">
        <v>0</v>
      </c>
      <c r="K409" s="31">
        <v>0</v>
      </c>
      <c r="L409" s="32">
        <v>0</v>
      </c>
      <c r="N409" s="29">
        <f t="shared" ref="N409" si="3717">D409*I409+F409*I412-E409*J409-G409*J412</f>
        <v>-0.47007327470758797</v>
      </c>
      <c r="O409" s="33">
        <f t="shared" ref="O409" si="3718">(D409*J409+E409*I409+F409*J412+G409*I412)</f>
        <v>0</v>
      </c>
      <c r="P409" s="31">
        <f t="shared" ref="P409" si="3719">D409*K409+F409*K412-E409*L409-G409*L412</f>
        <v>0</v>
      </c>
      <c r="Q409" s="32">
        <f t="shared" ref="Q409" si="3720">(D409*L409+E409*K409+F409*L412+G409*K412)</f>
        <v>-0.78473809523809523</v>
      </c>
      <c r="S409" s="29">
        <v>1</v>
      </c>
      <c r="T409" s="30">
        <v>0</v>
      </c>
      <c r="U409" s="31">
        <v>0</v>
      </c>
      <c r="V409" s="32">
        <f t="shared" ref="V409:V472" si="3721">-1/($T$8*$B409)</f>
        <v>-1.5244880952380953</v>
      </c>
      <c r="X409" s="29">
        <f t="shared" ref="X409" si="3722">N409*S409+P409*S412-O409*T409-Q409*T412</f>
        <v>-0.47007327470758797</v>
      </c>
      <c r="Y409" s="33">
        <f t="shared" ref="Y409" si="3723">(N409*T409+O409*S409+P409*T412+Q409*S412)</f>
        <v>0</v>
      </c>
      <c r="Z409" s="31">
        <f t="shared" ref="Z409" si="3724">N409*U409+P409*U412-O409*V409-Q409*V412</f>
        <v>0</v>
      </c>
      <c r="AA409" s="32">
        <f t="shared" ref="AA409" si="3725">(N409*V409+O409*U409+P409*V412+Q409*U412)</f>
        <v>-6.8116984056790564E-2</v>
      </c>
      <c r="AB409" s="8"/>
      <c r="AC409" s="29">
        <v>1</v>
      </c>
      <c r="AD409" s="33">
        <v>0</v>
      </c>
      <c r="AE409" s="31">
        <v>0</v>
      </c>
      <c r="AF409" s="32">
        <v>0</v>
      </c>
      <c r="AH409" s="29">
        <f t="shared" ref="AH409" si="3726">X409*AC409+Z409*AC412-Y409*AD409-AA409*AD412</f>
        <v>-0.86665214134468638</v>
      </c>
      <c r="AI409" s="33">
        <f t="shared" ref="AI409" si="3727">(X409*AD409+Y409*AC409+Z409*AD412+AA409*AC412)</f>
        <v>0</v>
      </c>
      <c r="AJ409" s="31">
        <f t="shared" ref="AJ409" si="3728">X409*AE409+Z409*AE412-Y409*AF409-AA409*AF412</f>
        <v>0</v>
      </c>
      <c r="AK409" s="32">
        <f t="shared" ref="AK409" si="3729">(X409*AF409+Y409*AE409+Z409*AF412+AA409*AE412)</f>
        <v>-6.8116984056790564E-2</v>
      </c>
      <c r="AL409" s="8"/>
      <c r="AM409" s="29">
        <v>1</v>
      </c>
      <c r="AN409" s="30">
        <v>0</v>
      </c>
      <c r="AO409" s="31">
        <v>0</v>
      </c>
      <c r="AP409" s="32">
        <f t="shared" ref="AP409:AP472" si="3730">-1/($AN$8*$B409)</f>
        <v>-1.3786071428571427</v>
      </c>
      <c r="AR409" s="29">
        <f t="shared" ref="AR409" si="3731">AH409*AM409+AJ409*AM412-AI409*AN409-AK409*AN412</f>
        <v>-0.86665214134468638</v>
      </c>
      <c r="AS409" s="33">
        <f t="shared" ref="AS409" si="3732">(AH409*AN409+AI409*AM409+AJ409*AN412+AK409*AM412)</f>
        <v>0</v>
      </c>
      <c r="AT409" s="31">
        <f t="shared" ref="AT409" si="3733">AH409*AO409+AJ409*AO412-AI409*AP409-AK409*AP412</f>
        <v>0</v>
      </c>
      <c r="AU409" s="32">
        <f t="shared" ref="AU409" si="3734">(AH409*AP409+AI409*AO409+AJ409*AP412+AK409*AO412)</f>
        <v>1.1266558483734321</v>
      </c>
      <c r="AV409" s="8"/>
      <c r="AW409" s="29">
        <v>1</v>
      </c>
      <c r="AX409" s="33">
        <v>0</v>
      </c>
      <c r="AY409" s="31">
        <v>0</v>
      </c>
      <c r="AZ409" s="32">
        <v>0</v>
      </c>
      <c r="BB409" s="29">
        <f t="shared" ref="BB409" si="3735">AR409*AW409+AT409*AW412-AS409*AX409-AU409*AX412</f>
        <v>1.9798245012610334</v>
      </c>
      <c r="BC409" s="33">
        <f t="shared" ref="BC409" si="3736">(AR409*AX409+AS409*AW409+AT409*AX412+AU409*AW412)</f>
        <v>0</v>
      </c>
      <c r="BD409" s="31">
        <f t="shared" ref="BD409" si="3737">AR409*AY409+AT409*AY412-AS409*AZ409-AU409*AZ412</f>
        <v>0</v>
      </c>
      <c r="BE409" s="32">
        <f t="shared" ref="BE409" si="3738">(AR409*AZ409+AS409*AY409+AT409*AZ412+AU409*AY412)</f>
        <v>1.1266558483734321</v>
      </c>
      <c r="BF409" s="8"/>
      <c r="BG409" s="29">
        <v>1</v>
      </c>
      <c r="BH409" s="30">
        <v>0</v>
      </c>
      <c r="BI409" s="31">
        <v>0</v>
      </c>
      <c r="BJ409" s="32">
        <f t="shared" ref="BJ409:BJ472" si="3739">-1/($BH$8*$B409)</f>
        <v>-0.48475000000000001</v>
      </c>
      <c r="BL409" s="29">
        <f t="shared" ref="BL409" si="3740">BB409*BG409+BD409*BG412-BC409*BH409-BE409*BH412</f>
        <v>1.9798245012610334</v>
      </c>
      <c r="BM409" s="33">
        <f t="shared" ref="BM409" si="3741">(BB409*BH409+BC409*BG409+BD409*BH412+BE409*BG412)</f>
        <v>0</v>
      </c>
      <c r="BN409" s="31">
        <f t="shared" ref="BN409" si="3742">BB409*BI409+BD409*BI412-BC409*BJ409-BE409*BJ412</f>
        <v>0</v>
      </c>
      <c r="BO409" s="32">
        <f t="shared" ref="BO409" si="3743">(BB409*BJ409+BC409*BI409+BD409*BJ412+BE409*BI412)</f>
        <v>0.16693592138714619</v>
      </c>
      <c r="BP409" s="8"/>
      <c r="BQ409" s="34">
        <v>1</v>
      </c>
      <c r="BR409" s="35">
        <v>0</v>
      </c>
      <c r="BS409" s="11">
        <v>0</v>
      </c>
      <c r="BT409" s="36">
        <v>0</v>
      </c>
      <c r="BV409" s="29">
        <f t="shared" ref="BV409" si="3744">BL409*BQ409+BN409*BQ412-BM409*BR409-BO409*BR412</f>
        <v>1.9798245012610334</v>
      </c>
      <c r="BW409" s="33">
        <f t="shared" ref="BW409" si="3745">(BL409*BR409+BM409*BQ409+BN409*BR412+BO409*BQ412)</f>
        <v>0.16693592138714619</v>
      </c>
      <c r="BX409" s="31">
        <f t="shared" ref="BX409" si="3746">BL409*BS409+BN409*BS412-BM409*BT409-BO409*BT412</f>
        <v>0</v>
      </c>
      <c r="BY409" s="32">
        <f t="shared" ref="BY409" si="3747">(BL409*BT409+BM409*BS409+BN409*BT412+BO409*BS412)</f>
        <v>0.16693592138714619</v>
      </c>
      <c r="CA409" s="37">
        <f t="shared" ref="CA409" si="3748">20*LOG(((1+$BR$8)/$BR$8)/((BV409+BV412)^2+(BW409+BW412)^2)^0.5)</f>
        <v>-18.972371338507422</v>
      </c>
      <c r="CC409" s="134">
        <f t="shared" ref="CC409" si="3749">((BV409^2+BW409^2)^0.5)/((BV412^2+BW412^2)^0.5)</f>
        <v>0.1128875945065763</v>
      </c>
      <c r="CE409" s="60">
        <f t="shared" si="3201"/>
        <v>7.12</v>
      </c>
      <c r="CF409" s="61">
        <f t="shared" si="3202"/>
        <v>-3.5943248666792885E-3</v>
      </c>
      <c r="CG409" s="62">
        <f t="shared" si="3199"/>
        <v>26.48134994083081</v>
      </c>
      <c r="CH409" s="63">
        <f t="shared" si="3203"/>
        <v>-3.5943248666792885E-3</v>
      </c>
      <c r="CI409" s="11">
        <f t="shared" si="3204"/>
        <v>-3.7392465254109961</v>
      </c>
      <c r="CJ409" s="62">
        <f t="shared" si="3341"/>
        <v>-6.5262163412179691E-2</v>
      </c>
      <c r="CK409" s="138">
        <f t="shared" si="3200"/>
        <v>-30.037440471004324</v>
      </c>
      <c r="CM409" s="127">
        <v>0.83</v>
      </c>
    </row>
    <row r="410" spans="2:91" ht="18.600000000000001" customHeight="1" thickBot="1">
      <c r="D410" s="39"/>
      <c r="G410" s="40"/>
      <c r="I410" s="39"/>
      <c r="L410" s="40"/>
      <c r="N410" s="39"/>
      <c r="Q410" s="40"/>
      <c r="S410" s="39"/>
      <c r="V410" s="40"/>
      <c r="X410" s="39"/>
      <c r="AA410" s="40"/>
      <c r="AC410" s="39"/>
      <c r="AF410" s="40"/>
      <c r="AH410" s="39"/>
      <c r="AK410" s="40"/>
      <c r="AM410" s="39"/>
      <c r="AP410" s="40"/>
      <c r="AR410" s="39"/>
      <c r="AU410" s="40"/>
      <c r="AW410" s="39"/>
      <c r="AZ410" s="40"/>
      <c r="BB410" s="39"/>
      <c r="BE410" s="40"/>
      <c r="BG410" s="39"/>
      <c r="BJ410" s="40"/>
      <c r="BL410" s="39"/>
      <c r="BO410" s="40"/>
      <c r="BQ410" s="34"/>
      <c r="BR410" s="11"/>
      <c r="BS410" s="11"/>
      <c r="BT410" s="41"/>
      <c r="BV410" s="39"/>
      <c r="BY410" s="40"/>
      <c r="CC410" s="135"/>
      <c r="CE410" s="60">
        <f t="shared" si="3201"/>
        <v>7.1400000000000103</v>
      </c>
      <c r="CF410" s="61">
        <f t="shared" si="3202"/>
        <v>-3.5785445304644878E-3</v>
      </c>
      <c r="CG410" s="62">
        <f t="shared" si="3199"/>
        <v>26.406565010322552</v>
      </c>
      <c r="CH410" s="63">
        <f t="shared" si="3203"/>
        <v>-3.5785445304644878E-3</v>
      </c>
      <c r="CI410" s="11">
        <f t="shared" si="3204"/>
        <v>-3.7180955893542214</v>
      </c>
      <c r="CJ410" s="62">
        <f t="shared" si="3341"/>
        <v>-6.4893009938110188E-2</v>
      </c>
      <c r="CK410" s="138">
        <f t="shared" si="3200"/>
        <v>-30.060301602105831</v>
      </c>
    </row>
    <row r="411" spans="2:91" ht="18.600000000000001" customHeight="1" thickBot="1">
      <c r="D411" s="258" t="s">
        <v>129</v>
      </c>
      <c r="E411" s="259"/>
      <c r="F411" s="260" t="s">
        <v>130</v>
      </c>
      <c r="G411" s="261"/>
      <c r="H411" s="229"/>
      <c r="I411" s="258" t="s">
        <v>131</v>
      </c>
      <c r="J411" s="259"/>
      <c r="K411" s="260" t="s">
        <v>132</v>
      </c>
      <c r="L411" s="261"/>
      <c r="N411" s="253" t="s">
        <v>133</v>
      </c>
      <c r="O411" s="254"/>
      <c r="P411" s="255" t="s">
        <v>134</v>
      </c>
      <c r="Q411" s="256"/>
      <c r="S411" s="258" t="s">
        <v>135</v>
      </c>
      <c r="T411" s="259"/>
      <c r="U411" s="260" t="s">
        <v>136</v>
      </c>
      <c r="V411" s="261"/>
      <c r="W411" s="8"/>
      <c r="X411" s="253" t="s">
        <v>137</v>
      </c>
      <c r="Y411" s="254"/>
      <c r="Z411" s="255" t="s">
        <v>138</v>
      </c>
      <c r="AA411" s="256"/>
      <c r="AB411" s="8"/>
      <c r="AC411" s="258" t="s">
        <v>139</v>
      </c>
      <c r="AD411" s="259"/>
      <c r="AE411" s="260" t="s">
        <v>140</v>
      </c>
      <c r="AF411" s="261"/>
      <c r="AG411" s="8"/>
      <c r="AH411" s="253" t="s">
        <v>141</v>
      </c>
      <c r="AI411" s="254"/>
      <c r="AJ411" s="255" t="s">
        <v>142</v>
      </c>
      <c r="AK411" s="256"/>
      <c r="AL411" s="8"/>
      <c r="AM411" s="258" t="s">
        <v>143</v>
      </c>
      <c r="AN411" s="259"/>
      <c r="AO411" s="260" t="s">
        <v>144</v>
      </c>
      <c r="AP411" s="261"/>
      <c r="AR411" s="253" t="s">
        <v>145</v>
      </c>
      <c r="AS411" s="254"/>
      <c r="AT411" s="255" t="s">
        <v>146</v>
      </c>
      <c r="AU411" s="256"/>
      <c r="AV411" s="4"/>
      <c r="AW411" s="258" t="s">
        <v>147</v>
      </c>
      <c r="AX411" s="259"/>
      <c r="AY411" s="260" t="s">
        <v>148</v>
      </c>
      <c r="AZ411" s="261"/>
      <c r="BA411" s="8"/>
      <c r="BB411" s="253" t="s">
        <v>149</v>
      </c>
      <c r="BC411" s="254"/>
      <c r="BD411" s="255" t="s">
        <v>150</v>
      </c>
      <c r="BE411" s="256"/>
      <c r="BF411" s="4"/>
      <c r="BG411" s="258" t="s">
        <v>151</v>
      </c>
      <c r="BH411" s="259"/>
      <c r="BI411" s="260" t="s">
        <v>152</v>
      </c>
      <c r="BJ411" s="261"/>
      <c r="BK411" s="4"/>
      <c r="BL411" s="253" t="s">
        <v>153</v>
      </c>
      <c r="BM411" s="254"/>
      <c r="BN411" s="255" t="s">
        <v>154</v>
      </c>
      <c r="BO411" s="256"/>
      <c r="BP411" s="4"/>
      <c r="BQ411" s="258" t="s">
        <v>155</v>
      </c>
      <c r="BR411" s="259"/>
      <c r="BS411" s="260" t="s">
        <v>156</v>
      </c>
      <c r="BT411" s="261"/>
      <c r="BU411" s="8"/>
      <c r="BV411" s="253" t="s">
        <v>157</v>
      </c>
      <c r="BW411" s="254"/>
      <c r="BX411" s="255" t="s">
        <v>158</v>
      </c>
      <c r="BY411" s="256"/>
      <c r="CA411" s="46" t="s">
        <v>16</v>
      </c>
      <c r="CC411" s="136" t="s">
        <v>71</v>
      </c>
      <c r="CE411" s="60">
        <f t="shared" si="3201"/>
        <v>7.1600000000000099</v>
      </c>
      <c r="CF411" s="61">
        <f t="shared" si="3202"/>
        <v>-3.5628516405848548E-3</v>
      </c>
      <c r="CG411" s="62">
        <f t="shared" si="3199"/>
        <v>26.332203098535469</v>
      </c>
      <c r="CH411" s="63">
        <f t="shared" si="3203"/>
        <v>-3.5628516405848548E-3</v>
      </c>
      <c r="CI411" s="11">
        <f t="shared" si="3204"/>
        <v>-3.6971244063107847</v>
      </c>
      <c r="CJ411" s="62">
        <f t="shared" si="3341"/>
        <v>-6.4526993745963823E-2</v>
      </c>
      <c r="CK411" s="138">
        <f t="shared" si="3200"/>
        <v>-30.08311524363608</v>
      </c>
    </row>
    <row r="412" spans="2:91" ht="18.600000000000001" customHeight="1" thickTop="1" thickBot="1">
      <c r="D412" s="29">
        <v>0</v>
      </c>
      <c r="E412" s="33">
        <v>0</v>
      </c>
      <c r="F412" s="31">
        <v>1</v>
      </c>
      <c r="G412" s="32">
        <v>0</v>
      </c>
      <c r="I412" s="29">
        <v>0</v>
      </c>
      <c r="J412" s="33">
        <f t="shared" ref="J412" si="3750">IF(0=(1-$J$8*$K$8*$B409^2),10^14,$B409*$J$8/(1-$J$8*$K$8*$B409^2))</f>
        <v>-1.8733298200102761</v>
      </c>
      <c r="K412" s="31">
        <v>1</v>
      </c>
      <c r="L412" s="32">
        <v>0</v>
      </c>
      <c r="N412" s="29">
        <f t="shared" ref="N412" si="3751">D412*I409+F412*I412-E412*J409-G412*J412</f>
        <v>0</v>
      </c>
      <c r="O412" s="33">
        <f t="shared" ref="O412" si="3752">(D412*J409+E412*I409+F412*J412+G412*I412)</f>
        <v>-1.8733298200102761</v>
      </c>
      <c r="P412" s="31">
        <f t="shared" ref="P412" si="3753">D412*K409+F412*K412-E412*L409-G412*L412</f>
        <v>1</v>
      </c>
      <c r="Q412" s="32">
        <f t="shared" ref="Q412" si="3754">(D412*L409+E412*K409+F412*L412+G412*K412)</f>
        <v>0</v>
      </c>
      <c r="S412" s="29">
        <v>0</v>
      </c>
      <c r="T412" s="33">
        <v>0</v>
      </c>
      <c r="U412" s="31">
        <v>1</v>
      </c>
      <c r="V412" s="32">
        <v>0</v>
      </c>
      <c r="X412" s="29">
        <f t="shared" ref="X412" si="3755">N412*S409+P412*S412-O412*T409-Q412*T412</f>
        <v>0</v>
      </c>
      <c r="Y412" s="33">
        <f t="shared" ref="Y412" si="3756">(N412*T409+O412*S409+P412*T412+Q412*S412)</f>
        <v>-1.8733298200102761</v>
      </c>
      <c r="Z412" s="31">
        <f t="shared" ref="Z412" si="3757">N412*U409+P412*U412-O412*V409-Q412*V412</f>
        <v>-1.8558690090601897</v>
      </c>
      <c r="AA412" s="32">
        <f t="shared" ref="AA412" si="3758">(N412*V409+O412*U409+P412*V412+Q412*U412)</f>
        <v>0</v>
      </c>
      <c r="AB412" s="8"/>
      <c r="AC412" s="29">
        <v>0</v>
      </c>
      <c r="AD412" s="33">
        <f t="shared" ref="AD412" si="3759">IF(0=(1-$AD$8*$AE$8*$B409^2),10^14,$B409*$AD$8/(1-$AD$8*$AE$8*$B409^2))</f>
        <v>-5.8220262116488053</v>
      </c>
      <c r="AE412" s="31">
        <v>1</v>
      </c>
      <c r="AF412" s="32">
        <v>0</v>
      </c>
      <c r="AH412" s="29">
        <f t="shared" ref="AH412" si="3760">X412*AC409+Z412*AC412-Y412*AD409-AA412*AD412</f>
        <v>0</v>
      </c>
      <c r="AI412" s="33">
        <f t="shared" ref="AI412" si="3761">(X412*AD409+Y412*AC409+Z412*AD412+AA412*AC412)</f>
        <v>8.9315881961248422</v>
      </c>
      <c r="AJ412" s="31">
        <f t="shared" ref="AJ412" si="3762">X412*AE409+Z412*AE412-Y412*AF409-AA412*AF412</f>
        <v>-1.8558690090601897</v>
      </c>
      <c r="AK412" s="32">
        <f t="shared" ref="AK412" si="3763">(X412*AF409+Y412*AE409+Z412*AF412+AA412*AE412)</f>
        <v>0</v>
      </c>
      <c r="AL412" s="8"/>
      <c r="AM412" s="29">
        <v>0</v>
      </c>
      <c r="AN412" s="33">
        <v>0</v>
      </c>
      <c r="AO412" s="31">
        <v>1</v>
      </c>
      <c r="AP412" s="32">
        <v>0</v>
      </c>
      <c r="AR412" s="29">
        <f t="shared" ref="AR412" si="3764">AH412*AM409+AJ412*AM412-AI412*AN409-AK412*AN412</f>
        <v>0</v>
      </c>
      <c r="AS412" s="33">
        <f t="shared" ref="AS412" si="3765">(AH412*AN409+AI412*AM409+AJ412*AN412+AK412*AM412)</f>
        <v>8.9315881961248422</v>
      </c>
      <c r="AT412" s="31">
        <f t="shared" ref="AT412" si="3766">AH412*AO409+AJ412*AO412-AI412*AP409-AK412*AP412</f>
        <v>10.457282275176061</v>
      </c>
      <c r="AU412" s="32">
        <f t="shared" ref="AU412" si="3767">(AH412*AP409+AI412*AO409+AJ412*AP412+AK412*AO412)</f>
        <v>0</v>
      </c>
      <c r="AV412" s="8"/>
      <c r="AW412" s="29">
        <v>0</v>
      </c>
      <c r="AX412" s="33">
        <f t="shared" ref="AX412" si="3768">IF(0=(1-$AX$8*$AY$8*$B409^2),10^14,$B409*$AX$8/(1-$AX$8*$AY$8*$B409^2))</f>
        <v>-2.5264828179032803</v>
      </c>
      <c r="AY412" s="31">
        <v>1</v>
      </c>
      <c r="AZ412" s="32">
        <v>0</v>
      </c>
      <c r="BB412" s="29">
        <f t="shared" ref="BB412" si="3769">AR412*AW409+AT412*AW412-AS412*AX409-AU412*AX412</f>
        <v>0</v>
      </c>
      <c r="BC412" s="33">
        <f t="shared" ref="BC412" si="3770">(AR412*AX409+AS412*AW409+AT412*AX412+AU412*AW412)</f>
        <v>-17.488555794071999</v>
      </c>
      <c r="BD412" s="31">
        <f t="shared" ref="BD412" si="3771">AR412*AY409+AT412*AY412-AS412*AZ409-AU412*AZ412</f>
        <v>10.457282275176061</v>
      </c>
      <c r="BE412" s="32">
        <f t="shared" ref="BE412" si="3772">(AR412*AZ409+AS412*AY409+AT412*AZ412+AU412*AY412)</f>
        <v>0</v>
      </c>
      <c r="BF412" s="8"/>
      <c r="BG412" s="29">
        <v>0</v>
      </c>
      <c r="BH412" s="33">
        <v>0</v>
      </c>
      <c r="BI412" s="31">
        <v>1</v>
      </c>
      <c r="BJ412" s="32">
        <v>0</v>
      </c>
      <c r="BL412" s="29">
        <f t="shared" ref="BL412" si="3773">BB412*BG409+BD412*BG412-BC412*BH409-BE412*BH412</f>
        <v>0</v>
      </c>
      <c r="BM412" s="33">
        <f t="shared" ref="BM412" si="3774">(BB412*BH409+BC412*BG409+BD412*BH412+BE412*BG412)</f>
        <v>-17.488555794071999</v>
      </c>
      <c r="BN412" s="31">
        <f t="shared" ref="BN412" si="3775">BB412*BI409+BD412*BI412-BC412*BJ409-BE412*BJ412</f>
        <v>1.9797048539996585</v>
      </c>
      <c r="BO412" s="32">
        <f t="shared" ref="BO412" si="3776">(BB412*BJ409+BC412*BI409+BD412*BJ412+BE412*BI412)</f>
        <v>0</v>
      </c>
      <c r="BP412" s="8"/>
      <c r="BQ412" s="19">
        <f t="shared" ref="BQ412:BQ475" si="3777">1/$BR$8</f>
        <v>1</v>
      </c>
      <c r="BR412" s="47">
        <v>0</v>
      </c>
      <c r="BS412" s="48">
        <v>1</v>
      </c>
      <c r="BT412" s="49">
        <v>0</v>
      </c>
      <c r="BV412" s="29">
        <f t="shared" ref="BV412" si="3778">BL412*BQ409+BN412*BQ412-BM412*BR409-BO412*BR412</f>
        <v>1.9797048539996585</v>
      </c>
      <c r="BW412" s="33">
        <f t="shared" ref="BW412" si="3779">(BL412*BR409+BM412*BQ409+BN412*BR412+BO412*BQ412)</f>
        <v>-17.488555794071999</v>
      </c>
      <c r="BX412" s="31">
        <f t="shared" ref="BX412" si="3780">BL412*BS409+BN412*BS412-BM412*BT409-BO412*BT412</f>
        <v>1.9797048539996585</v>
      </c>
      <c r="BY412" s="32">
        <f t="shared" ref="BY412" si="3781">(BL412*BT409+BM412*BS409+BN412*BT412+BO412*BS412)</f>
        <v>0</v>
      </c>
      <c r="CA412" s="50">
        <f t="shared" ref="CA412" si="3782">(180/PI())*ATAN(-1*(BW409+BW412)/(BV409+BV412))</f>
        <v>77.124049237573772</v>
      </c>
      <c r="CC412" s="137">
        <f t="shared" ref="CC412" si="3783">20*LOG(((1-(10^(CA409/20)^2)*(1-((1-CC409)/(1+CC409))^2))^0.5))</f>
        <v>-2.0107393021813427E-2</v>
      </c>
      <c r="CE412" s="60">
        <f t="shared" si="3201"/>
        <v>7.1800000000000104</v>
      </c>
      <c r="CF412" s="61">
        <f t="shared" si="3202"/>
        <v>-3.5472457858517822E-3</v>
      </c>
      <c r="CG412" s="62">
        <f t="shared" si="3199"/>
        <v>26.258260610409252</v>
      </c>
      <c r="CH412" s="63">
        <f t="shared" si="3203"/>
        <v>-3.5472457858517822E-3</v>
      </c>
      <c r="CI412" s="11">
        <f t="shared" si="3204"/>
        <v>-3.6763309357920164</v>
      </c>
      <c r="CJ412" s="62">
        <f t="shared" si="3341"/>
        <v>-6.4164079222494924E-2</v>
      </c>
      <c r="CK412" s="138">
        <f t="shared" si="3200"/>
        <v>-30.105881446152569</v>
      </c>
    </row>
    <row r="413" spans="2:91" ht="18.600000000000001" customHeight="1">
      <c r="CC413" s="42"/>
      <c r="CE413" s="60">
        <f t="shared" si="3201"/>
        <v>7.2000000000000099</v>
      </c>
      <c r="CF413" s="61">
        <f t="shared" si="3202"/>
        <v>-3.5317265525045124E-3</v>
      </c>
      <c r="CG413" s="62">
        <f t="shared" si="3199"/>
        <v>26.184733991693413</v>
      </c>
      <c r="CH413" s="63">
        <f t="shared" si="3203"/>
        <v>-3.5317265525045124E-3</v>
      </c>
      <c r="CI413" s="11">
        <f t="shared" si="3204"/>
        <v>-3.6557131663181019</v>
      </c>
      <c r="CJ413" s="62">
        <f t="shared" si="3341"/>
        <v>-6.3804231260757946E-2</v>
      </c>
      <c r="CK413" s="138">
        <f t="shared" si="3200"/>
        <v>-30.128600263089954</v>
      </c>
    </row>
    <row r="414" spans="2:91" ht="18.600000000000001" customHeight="1" thickBot="1">
      <c r="E414" s="22" t="s">
        <v>4</v>
      </c>
      <c r="J414" s="22" t="s">
        <v>5</v>
      </c>
      <c r="O414" s="22" t="s">
        <v>6</v>
      </c>
      <c r="T414" s="22" t="s">
        <v>7</v>
      </c>
      <c r="Y414" s="22" t="s">
        <v>8</v>
      </c>
      <c r="AD414" s="22" t="s">
        <v>65</v>
      </c>
      <c r="AI414" s="22" t="s">
        <v>9</v>
      </c>
      <c r="AN414" s="22" t="s">
        <v>66</v>
      </c>
      <c r="AS414" s="22" t="s">
        <v>51</v>
      </c>
      <c r="AX414" s="22" t="s">
        <v>67</v>
      </c>
      <c r="BC414" s="22" t="s">
        <v>52</v>
      </c>
      <c r="BH414" s="22" t="s">
        <v>68</v>
      </c>
      <c r="BM414" s="22" t="s">
        <v>63</v>
      </c>
      <c r="BQ414" s="23" t="s">
        <v>69</v>
      </c>
      <c r="BR414" s="23"/>
      <c r="BS414" s="24"/>
      <c r="BT414" s="24"/>
      <c r="BU414" s="24"/>
      <c r="BW414" s="22" t="s">
        <v>64</v>
      </c>
      <c r="CE414" s="60">
        <f t="shared" si="3201"/>
        <v>7.2200000000000104</v>
      </c>
      <c r="CF414" s="61">
        <f t="shared" si="3202"/>
        <v>-3.5162935244098113E-3</v>
      </c>
      <c r="CG414" s="62">
        <f t="shared" si="3199"/>
        <v>26.111619728367049</v>
      </c>
      <c r="CH414" s="63">
        <f t="shared" si="3203"/>
        <v>-3.5162935244098113E-3</v>
      </c>
      <c r="CI414" s="11">
        <f t="shared" si="3204"/>
        <v>-3.6352691149221235</v>
      </c>
      <c r="CJ414" s="62">
        <f t="shared" si="3341"/>
        <v>-6.3447415251451186E-2</v>
      </c>
      <c r="CK414" s="138">
        <f t="shared" si="3200"/>
        <v>-30.151271750653361</v>
      </c>
    </row>
    <row r="415" spans="2:91" ht="18.600000000000001" customHeight="1" thickBot="1">
      <c r="D415" s="249" t="s">
        <v>103</v>
      </c>
      <c r="E415" s="250"/>
      <c r="F415" s="251" t="s">
        <v>104</v>
      </c>
      <c r="G415" s="252"/>
      <c r="H415" s="229"/>
      <c r="I415" s="253" t="s">
        <v>11</v>
      </c>
      <c r="J415" s="254"/>
      <c r="K415" s="255" t="s">
        <v>12</v>
      </c>
      <c r="L415" s="256"/>
      <c r="M415" s="24"/>
      <c r="N415" s="253" t="s">
        <v>105</v>
      </c>
      <c r="O415" s="254"/>
      <c r="P415" s="255" t="s">
        <v>106</v>
      </c>
      <c r="Q415" s="256"/>
      <c r="R415" s="24"/>
      <c r="S415" s="249" t="s">
        <v>107</v>
      </c>
      <c r="T415" s="250"/>
      <c r="U415" s="251" t="s">
        <v>108</v>
      </c>
      <c r="V415" s="252"/>
      <c r="W415" s="8"/>
      <c r="X415" s="253" t="s">
        <v>109</v>
      </c>
      <c r="Y415" s="254"/>
      <c r="Z415" s="255" t="s">
        <v>110</v>
      </c>
      <c r="AA415" s="256"/>
      <c r="AB415" s="8"/>
      <c r="AC415" s="253" t="s">
        <v>111</v>
      </c>
      <c r="AD415" s="254"/>
      <c r="AE415" s="255" t="s">
        <v>14</v>
      </c>
      <c r="AF415" s="256"/>
      <c r="AG415" s="8"/>
      <c r="AH415" s="253" t="s">
        <v>112</v>
      </c>
      <c r="AI415" s="254"/>
      <c r="AJ415" s="255" t="s">
        <v>113</v>
      </c>
      <c r="AK415" s="256"/>
      <c r="AL415" s="8"/>
      <c r="AM415" s="249" t="s">
        <v>114</v>
      </c>
      <c r="AN415" s="250"/>
      <c r="AO415" s="251" t="s">
        <v>115</v>
      </c>
      <c r="AP415" s="252"/>
      <c r="AQ415" s="24"/>
      <c r="AR415" s="253" t="s">
        <v>116</v>
      </c>
      <c r="AS415" s="254"/>
      <c r="AT415" s="255" t="s">
        <v>13</v>
      </c>
      <c r="AU415" s="256"/>
      <c r="AV415" s="4"/>
      <c r="AW415" s="253" t="s">
        <v>117</v>
      </c>
      <c r="AX415" s="254"/>
      <c r="AY415" s="255" t="s">
        <v>118</v>
      </c>
      <c r="AZ415" s="256"/>
      <c r="BA415" s="8"/>
      <c r="BB415" s="253" t="s">
        <v>119</v>
      </c>
      <c r="BC415" s="254"/>
      <c r="BD415" s="255" t="s">
        <v>120</v>
      </c>
      <c r="BE415" s="256"/>
      <c r="BF415" s="4"/>
      <c r="BG415" s="249" t="s">
        <v>121</v>
      </c>
      <c r="BH415" s="250"/>
      <c r="BI415" s="251" t="s">
        <v>122</v>
      </c>
      <c r="BJ415" s="252"/>
      <c r="BK415" s="4"/>
      <c r="BL415" s="253" t="s">
        <v>123</v>
      </c>
      <c r="BM415" s="254"/>
      <c r="BN415" s="255" t="s">
        <v>124</v>
      </c>
      <c r="BO415" s="256"/>
      <c r="BP415" s="4"/>
      <c r="BQ415" s="253" t="s">
        <v>125</v>
      </c>
      <c r="BR415" s="254"/>
      <c r="BS415" s="255" t="s">
        <v>126</v>
      </c>
      <c r="BT415" s="256"/>
      <c r="BU415" s="8"/>
      <c r="BV415" s="253" t="s">
        <v>127</v>
      </c>
      <c r="BW415" s="254"/>
      <c r="BX415" s="255" t="s">
        <v>128</v>
      </c>
      <c r="BY415" s="256"/>
      <c r="CA415" s="27" t="s">
        <v>15</v>
      </c>
      <c r="CC415" s="133" t="s">
        <v>70</v>
      </c>
      <c r="CE415" s="60">
        <f t="shared" si="3201"/>
        <v>7.24000000000001</v>
      </c>
      <c r="CF415" s="61">
        <f t="shared" si="3202"/>
        <v>-3.5009462832143764E-3</v>
      </c>
      <c r="CG415" s="62">
        <f t="shared" si="3199"/>
        <v>26.038914346068609</v>
      </c>
      <c r="CH415" s="63">
        <f t="shared" si="3203"/>
        <v>-3.5009462832143764E-3</v>
      </c>
      <c r="CI415" s="11">
        <f t="shared" si="3204"/>
        <v>-3.6149968266630301</v>
      </c>
      <c r="CJ415" s="62">
        <f t="shared" si="3341"/>
        <v>-6.3093597074416613E-2</v>
      </c>
      <c r="CK415" s="138">
        <f t="shared" si="3200"/>
        <v>-30.173895967748567</v>
      </c>
    </row>
    <row r="416" spans="2:91" ht="18.600000000000001" customHeight="1" thickTop="1" thickBot="1">
      <c r="B416" s="127">
        <v>0.85</v>
      </c>
      <c r="D416" s="29">
        <v>1</v>
      </c>
      <c r="E416" s="30">
        <v>0</v>
      </c>
      <c r="F416" s="31">
        <v>0</v>
      </c>
      <c r="G416" s="32">
        <f t="shared" ref="G416:G479" si="3784">-1/($E$8*$B416)</f>
        <v>-0.77550588235294127</v>
      </c>
      <c r="I416" s="29">
        <v>1</v>
      </c>
      <c r="J416" s="33">
        <v>0</v>
      </c>
      <c r="K416" s="31">
        <v>0</v>
      </c>
      <c r="L416" s="32">
        <v>0</v>
      </c>
      <c r="N416" s="29">
        <f t="shared" ref="N416" si="3785">D416*I416+F416*I419-E416*J416-G416*J419</f>
        <v>-0.42638280341032964</v>
      </c>
      <c r="O416" s="33">
        <f t="shared" ref="O416" si="3786">(D416*J416+E416*I416+F416*J419+G416*I419)</f>
        <v>0</v>
      </c>
      <c r="P416" s="31">
        <f t="shared" ref="P416" si="3787">D416*K416+F416*K419-E416*L416-G416*L419</f>
        <v>0</v>
      </c>
      <c r="Q416" s="32">
        <f t="shared" ref="Q416" si="3788">(D416*L416+E416*K416+F416*L419+G416*K419)</f>
        <v>-0.77550588235294127</v>
      </c>
      <c r="S416" s="29">
        <v>1</v>
      </c>
      <c r="T416" s="30">
        <v>0</v>
      </c>
      <c r="U416" s="31">
        <v>0</v>
      </c>
      <c r="V416" s="32">
        <f t="shared" ref="V416:V479" si="3789">-1/($T$8*$B416)</f>
        <v>-1.5065529411764707</v>
      </c>
      <c r="X416" s="29">
        <f t="shared" ref="X416" si="3790">N416*S416+P416*S419-O416*T416-Q416*T419</f>
        <v>-0.42638280341032964</v>
      </c>
      <c r="Y416" s="33">
        <f t="shared" ref="Y416" si="3791">(N416*T416+O416*S416+P416*T419+Q416*S419)</f>
        <v>0</v>
      </c>
      <c r="Z416" s="31">
        <f t="shared" ref="Z416" si="3792">N416*U416+P416*U419-O416*V416-Q416*V419</f>
        <v>0</v>
      </c>
      <c r="AA416" s="32">
        <f t="shared" ref="AA416" si="3793">(N416*V416+O416*U416+P416*V419+Q416*U419)</f>
        <v>-0.13313761580804029</v>
      </c>
      <c r="AB416" s="8"/>
      <c r="AC416" s="29">
        <v>1</v>
      </c>
      <c r="AD416" s="33">
        <v>0</v>
      </c>
      <c r="AE416" s="31">
        <v>0</v>
      </c>
      <c r="AF416" s="32">
        <v>0</v>
      </c>
      <c r="AH416" s="29">
        <f t="shared" ref="AH416" si="3794">X416*AC416+Z416*AC419-Y416*AD416-AA416*AD419</f>
        <v>-1.1248266967700293</v>
      </c>
      <c r="AI416" s="33">
        <f t="shared" ref="AI416" si="3795">(X416*AD416+Y416*AC416+Z416*AD419+AA416*AC419)</f>
        <v>0</v>
      </c>
      <c r="AJ416" s="31">
        <f t="shared" ref="AJ416" si="3796">X416*AE416+Z416*AE419-Y416*AF416-AA416*AF419</f>
        <v>0</v>
      </c>
      <c r="AK416" s="32">
        <f t="shared" ref="AK416" si="3797">(X416*AF416+Y416*AE416+Z416*AF419+AA416*AE419)</f>
        <v>-0.13313761580804029</v>
      </c>
      <c r="AL416" s="8"/>
      <c r="AM416" s="29">
        <v>1</v>
      </c>
      <c r="AN416" s="30">
        <v>0</v>
      </c>
      <c r="AO416" s="31">
        <v>0</v>
      </c>
      <c r="AP416" s="32">
        <f t="shared" ref="AP416:AP479" si="3798">-1/($AN$8*$B416)</f>
        <v>-1.3623882352941175</v>
      </c>
      <c r="AR416" s="29">
        <f t="shared" ref="AR416" si="3799">AH416*AM416+AJ416*AM419-AI416*AN416-AK416*AN419</f>
        <v>-1.1248266967700293</v>
      </c>
      <c r="AS416" s="33">
        <f t="shared" ref="AS416" si="3800">(AH416*AN416+AI416*AM416+AJ416*AN419+AK416*AM419)</f>
        <v>0</v>
      </c>
      <c r="AT416" s="31">
        <f t="shared" ref="AT416" si="3801">AH416*AO416+AJ416*AO419-AI416*AP416-AK416*AP419</f>
        <v>0</v>
      </c>
      <c r="AU416" s="32">
        <f t="shared" ref="AU416" si="3802">(AH416*AP416+AI416*AO416+AJ416*AP419+AK416*AO419)</f>
        <v>1.3993130426161913</v>
      </c>
      <c r="AV416" s="8"/>
      <c r="AW416" s="29">
        <v>1</v>
      </c>
      <c r="AX416" s="33">
        <v>0</v>
      </c>
      <c r="AY416" s="31">
        <v>0</v>
      </c>
      <c r="AZ416" s="32">
        <v>0</v>
      </c>
      <c r="BB416" s="29">
        <f t="shared" ref="BB416" si="3803">AR416*AW416+AT416*AW419-AS416*AX416-AU416*AX419</f>
        <v>2.2545742154763659</v>
      </c>
      <c r="BC416" s="33">
        <f t="shared" ref="BC416" si="3804">(AR416*AX416+AS416*AW416+AT416*AX419+AU416*AW419)</f>
        <v>0</v>
      </c>
      <c r="BD416" s="31">
        <f t="shared" ref="BD416" si="3805">AR416*AY416+AT416*AY419-AS416*AZ416-AU416*AZ419</f>
        <v>0</v>
      </c>
      <c r="BE416" s="32">
        <f t="shared" ref="BE416" si="3806">(AR416*AZ416+AS416*AY416+AT416*AZ419+AU416*AY419)</f>
        <v>1.3993130426161913</v>
      </c>
      <c r="BF416" s="8"/>
      <c r="BG416" s="29">
        <v>1</v>
      </c>
      <c r="BH416" s="30">
        <v>0</v>
      </c>
      <c r="BI416" s="31">
        <v>0</v>
      </c>
      <c r="BJ416" s="32">
        <f t="shared" ref="BJ416:BJ479" si="3807">-1/($BH$8*$B416)</f>
        <v>-0.47904705882352938</v>
      </c>
      <c r="BL416" s="29">
        <f t="shared" ref="BL416" si="3808">BB416*BG416+BD416*BG419-BC416*BH416-BE416*BH419</f>
        <v>2.2545742154763659</v>
      </c>
      <c r="BM416" s="33">
        <f t="shared" ref="BM416" si="3809">(BB416*BH416+BC416*BG416+BD416*BH419+BE416*BG419)</f>
        <v>0</v>
      </c>
      <c r="BN416" s="31">
        <f t="shared" ref="BN416" si="3810">BB416*BI416+BD416*BI419-BC416*BJ416-BE416*BJ419</f>
        <v>0</v>
      </c>
      <c r="BO416" s="32">
        <f t="shared" ref="BO416" si="3811">(BB416*BJ416+BC416*BI416+BD416*BJ419+BE416*BI419)</f>
        <v>0.31926589579287201</v>
      </c>
      <c r="BP416" s="8"/>
      <c r="BQ416" s="34">
        <v>1</v>
      </c>
      <c r="BR416" s="35">
        <v>0</v>
      </c>
      <c r="BS416" s="11">
        <v>0</v>
      </c>
      <c r="BT416" s="36">
        <v>0</v>
      </c>
      <c r="BV416" s="29">
        <f t="shared" ref="BV416" si="3812">BL416*BQ416+BN416*BQ419-BM416*BR416-BO416*BR419</f>
        <v>2.2545742154763659</v>
      </c>
      <c r="BW416" s="33">
        <f t="shared" ref="BW416" si="3813">(BL416*BR416+BM416*BQ416+BN416*BR419+BO416*BQ419)</f>
        <v>0.31926589579287201</v>
      </c>
      <c r="BX416" s="31">
        <f t="shared" ref="BX416" si="3814">BL416*BS416+BN416*BS419-BM416*BT416-BO416*BT419</f>
        <v>0</v>
      </c>
      <c r="BY416" s="32">
        <f t="shared" ref="BY416" si="3815">(BL416*BT416+BM416*BS416+BN416*BT419+BO416*BS419)</f>
        <v>0.31926589579287201</v>
      </c>
      <c r="CA416" s="37">
        <f t="shared" ref="CA416" si="3816">20*LOG(((1+$BR$8)/$BR$8)/((BV416+BV419)^2+(BW416+BW419)^2)^0.5)</f>
        <v>-16.429817670679942</v>
      </c>
      <c r="CC416" s="134">
        <f t="shared" ref="CC416" si="3817">((BV416^2+BW416^2)^0.5)/((BV419^2+BW419^2)^0.5)</f>
        <v>0.17535408294999733</v>
      </c>
      <c r="CE416" s="60">
        <f t="shared" si="3201"/>
        <v>7.2600000000000096</v>
      </c>
      <c r="CF416" s="61">
        <f t="shared" si="3202"/>
        <v>-3.485684408531968E-3</v>
      </c>
      <c r="CG416" s="62">
        <f t="shared" si="3199"/>
        <v>25.966614409535349</v>
      </c>
      <c r="CH416" s="63">
        <f t="shared" si="3203"/>
        <v>-3.485684408531968E-3</v>
      </c>
      <c r="CI416" s="11">
        <f t="shared" si="3204"/>
        <v>-3.5948943741501318</v>
      </c>
      <c r="CJ416" s="62">
        <f t="shared" si="3341"/>
        <v>-6.2742743090340738E-2</v>
      </c>
      <c r="CK416" s="138">
        <f t="shared" si="3200"/>
        <v>-30.196472975875789</v>
      </c>
      <c r="CM416" s="127">
        <v>0.84</v>
      </c>
    </row>
    <row r="417" spans="2:91" ht="18.600000000000001" customHeight="1" thickBot="1">
      <c r="D417" s="39"/>
      <c r="G417" s="40"/>
      <c r="I417" s="39"/>
      <c r="L417" s="40"/>
      <c r="N417" s="39"/>
      <c r="Q417" s="40"/>
      <c r="S417" s="39"/>
      <c r="V417" s="40"/>
      <c r="X417" s="39"/>
      <c r="AA417" s="40"/>
      <c r="AC417" s="39"/>
      <c r="AF417" s="40"/>
      <c r="AH417" s="39"/>
      <c r="AK417" s="40"/>
      <c r="AM417" s="39"/>
      <c r="AP417" s="40"/>
      <c r="AR417" s="39"/>
      <c r="AU417" s="40"/>
      <c r="AW417" s="39"/>
      <c r="AZ417" s="40"/>
      <c r="BB417" s="39"/>
      <c r="BE417" s="40"/>
      <c r="BG417" s="39"/>
      <c r="BJ417" s="40"/>
      <c r="BL417" s="39"/>
      <c r="BO417" s="40"/>
      <c r="BQ417" s="34"/>
      <c r="BR417" s="11"/>
      <c r="BS417" s="11"/>
      <c r="BT417" s="41"/>
      <c r="BV417" s="39"/>
      <c r="BY417" s="40"/>
      <c r="CC417" s="135"/>
      <c r="CE417" s="60">
        <f t="shared" si="3201"/>
        <v>7.28000000000001</v>
      </c>
      <c r="CF417" s="61">
        <f t="shared" si="3202"/>
        <v>-3.4705074780929167E-3</v>
      </c>
      <c r="CG417" s="62">
        <f t="shared" ref="CG417:CG480" si="3818">INDEX(CA:CA,(ROW()-32)*7+27)</f>
        <v>25.894716522052345</v>
      </c>
      <c r="CH417" s="63">
        <f t="shared" si="3203"/>
        <v>-3.4705074780929167E-3</v>
      </c>
      <c r="CI417" s="11">
        <f t="shared" si="3204"/>
        <v>-3.5749598570767969</v>
      </c>
      <c r="CJ417" s="62">
        <f t="shared" si="3341"/>
        <v>-6.2394820132616005E-2</v>
      </c>
      <c r="CK417" s="138">
        <f t="shared" ref="CK417:CK480" si="3819">INDEX(CC:CC,(ROW()-32)*7+27)</f>
        <v>-30.219002839066999</v>
      </c>
    </row>
    <row r="418" spans="2:91" ht="18.600000000000001" customHeight="1" thickBot="1">
      <c r="D418" s="258" t="s">
        <v>129</v>
      </c>
      <c r="E418" s="259"/>
      <c r="F418" s="260" t="s">
        <v>130</v>
      </c>
      <c r="G418" s="261"/>
      <c r="H418" s="229"/>
      <c r="I418" s="258" t="s">
        <v>131</v>
      </c>
      <c r="J418" s="259"/>
      <c r="K418" s="260" t="s">
        <v>132</v>
      </c>
      <c r="L418" s="261"/>
      <c r="N418" s="253" t="s">
        <v>133</v>
      </c>
      <c r="O418" s="254"/>
      <c r="P418" s="255" t="s">
        <v>134</v>
      </c>
      <c r="Q418" s="256"/>
      <c r="S418" s="258" t="s">
        <v>135</v>
      </c>
      <c r="T418" s="259"/>
      <c r="U418" s="260" t="s">
        <v>136</v>
      </c>
      <c r="V418" s="261"/>
      <c r="W418" s="8"/>
      <c r="X418" s="253" t="s">
        <v>137</v>
      </c>
      <c r="Y418" s="254"/>
      <c r="Z418" s="255" t="s">
        <v>138</v>
      </c>
      <c r="AA418" s="256"/>
      <c r="AB418" s="8"/>
      <c r="AC418" s="258" t="s">
        <v>139</v>
      </c>
      <c r="AD418" s="259"/>
      <c r="AE418" s="260" t="s">
        <v>140</v>
      </c>
      <c r="AF418" s="261"/>
      <c r="AG418" s="8"/>
      <c r="AH418" s="253" t="s">
        <v>141</v>
      </c>
      <c r="AI418" s="254"/>
      <c r="AJ418" s="255" t="s">
        <v>142</v>
      </c>
      <c r="AK418" s="256"/>
      <c r="AL418" s="8"/>
      <c r="AM418" s="258" t="s">
        <v>143</v>
      </c>
      <c r="AN418" s="259"/>
      <c r="AO418" s="260" t="s">
        <v>144</v>
      </c>
      <c r="AP418" s="261"/>
      <c r="AR418" s="253" t="s">
        <v>145</v>
      </c>
      <c r="AS418" s="254"/>
      <c r="AT418" s="255" t="s">
        <v>146</v>
      </c>
      <c r="AU418" s="256"/>
      <c r="AV418" s="4"/>
      <c r="AW418" s="258" t="s">
        <v>147</v>
      </c>
      <c r="AX418" s="259"/>
      <c r="AY418" s="260" t="s">
        <v>148</v>
      </c>
      <c r="AZ418" s="261"/>
      <c r="BA418" s="8"/>
      <c r="BB418" s="253" t="s">
        <v>149</v>
      </c>
      <c r="BC418" s="254"/>
      <c r="BD418" s="255" t="s">
        <v>150</v>
      </c>
      <c r="BE418" s="256"/>
      <c r="BF418" s="4"/>
      <c r="BG418" s="258" t="s">
        <v>151</v>
      </c>
      <c r="BH418" s="259"/>
      <c r="BI418" s="260" t="s">
        <v>152</v>
      </c>
      <c r="BJ418" s="261"/>
      <c r="BK418" s="4"/>
      <c r="BL418" s="253" t="s">
        <v>153</v>
      </c>
      <c r="BM418" s="254"/>
      <c r="BN418" s="255" t="s">
        <v>154</v>
      </c>
      <c r="BO418" s="256"/>
      <c r="BP418" s="4"/>
      <c r="BQ418" s="258" t="s">
        <v>155</v>
      </c>
      <c r="BR418" s="259"/>
      <c r="BS418" s="260" t="s">
        <v>156</v>
      </c>
      <c r="BT418" s="261"/>
      <c r="BU418" s="8"/>
      <c r="BV418" s="253" t="s">
        <v>157</v>
      </c>
      <c r="BW418" s="254"/>
      <c r="BX418" s="255" t="s">
        <v>158</v>
      </c>
      <c r="BY418" s="256"/>
      <c r="CA418" s="46" t="s">
        <v>16</v>
      </c>
      <c r="CC418" s="136" t="s">
        <v>71</v>
      </c>
      <c r="CE418" s="60">
        <f t="shared" ref="CE418:CE481" si="3820">INDEX(B:B,(ROW()-32)*7+24)</f>
        <v>7.3000000000000096</v>
      </c>
      <c r="CF418" s="61">
        <f t="shared" ref="CF418:CF481" si="3821">INDEX(CA:CA,(ROW()-32)*7+24)</f>
        <v>-3.455415067907136E-3</v>
      </c>
      <c r="CG418" s="62">
        <f t="shared" si="3818"/>
        <v>25.823217324910811</v>
      </c>
      <c r="CH418" s="63">
        <f t="shared" ref="CH418:CH481" si="3822">CF418</f>
        <v>-3.455415067907136E-3</v>
      </c>
      <c r="CI418" s="11">
        <f t="shared" si="3204"/>
        <v>-3.5551914017623321</v>
      </c>
      <c r="CJ418" s="62">
        <f t="shared" si="3341"/>
        <v>-6.204979549934523E-2</v>
      </c>
      <c r="CK418" s="138">
        <f t="shared" si="3819"/>
        <v>-30.241485623787877</v>
      </c>
    </row>
    <row r="419" spans="2:91" ht="18.600000000000001" customHeight="1" thickTop="1" thickBot="1">
      <c r="D419" s="29">
        <v>0</v>
      </c>
      <c r="E419" s="33">
        <v>0</v>
      </c>
      <c r="F419" s="31">
        <v>1</v>
      </c>
      <c r="G419" s="32">
        <v>0</v>
      </c>
      <c r="I419" s="29">
        <v>0</v>
      </c>
      <c r="J419" s="33">
        <f t="shared" ref="J419" si="3823">IF(0=(1-$J$8*$K$8*$B416^2),10^14,$B416*$J$8/(1-$J$8*$K$8*$B416^2))</f>
        <v>-1.8392933385399741</v>
      </c>
      <c r="K419" s="31">
        <v>1</v>
      </c>
      <c r="L419" s="32">
        <v>0</v>
      </c>
      <c r="N419" s="29">
        <f t="shared" ref="N419" si="3824">D419*I416+F419*I419-E419*J416-G419*J419</f>
        <v>0</v>
      </c>
      <c r="O419" s="33">
        <f t="shared" ref="O419" si="3825">(D419*J416+E419*I416+F419*J419+G419*I419)</f>
        <v>-1.8392933385399741</v>
      </c>
      <c r="P419" s="31">
        <f t="shared" ref="P419" si="3826">D419*K416+F419*K419-E419*L416-G419*L419</f>
        <v>1</v>
      </c>
      <c r="Q419" s="32">
        <f t="shared" ref="Q419" si="3827">(D419*L416+E419*K416+F419*L419+G419*K419)</f>
        <v>0</v>
      </c>
      <c r="S419" s="29">
        <v>0</v>
      </c>
      <c r="T419" s="33">
        <v>0</v>
      </c>
      <c r="U419" s="31">
        <v>1</v>
      </c>
      <c r="V419" s="32">
        <v>0</v>
      </c>
      <c r="X419" s="29">
        <f t="shared" ref="X419" si="3828">N419*S416+P419*S419-O419*T416-Q419*T419</f>
        <v>0</v>
      </c>
      <c r="Y419" s="33">
        <f t="shared" ref="Y419" si="3829">(N419*T416+O419*S416+P419*T419+Q419*S419)</f>
        <v>-1.8392933385399741</v>
      </c>
      <c r="Z419" s="31">
        <f t="shared" ref="Z419" si="3830">N419*U416+P419*U419-O419*V416-Q419*V419</f>
        <v>-1.7709927888636878</v>
      </c>
      <c r="AA419" s="32">
        <f t="shared" ref="AA419" si="3831">(N419*V416+O419*U416+P419*V419+Q419*U419)</f>
        <v>0</v>
      </c>
      <c r="AB419" s="8"/>
      <c r="AC419" s="29">
        <v>0</v>
      </c>
      <c r="AD419" s="33">
        <f t="shared" ref="AD419" si="3832">IF(0=(1-$AD$8*$AE$8*$B416^2),10^14,$B416*$AD$8/(1-$AD$8*$AE$8*$B416^2))</f>
        <v>-5.2460297498997273</v>
      </c>
      <c r="AE419" s="31">
        <v>1</v>
      </c>
      <c r="AF419" s="32">
        <v>0</v>
      </c>
      <c r="AH419" s="29">
        <f t="shared" ref="AH419" si="3833">X419*AC416+Z419*AC419-Y419*AD416-AA419*AD419</f>
        <v>0</v>
      </c>
      <c r="AI419" s="33">
        <f t="shared" ref="AI419" si="3834">(X419*AD416+Y419*AC416+Z419*AD419+AA419*AC419)</f>
        <v>7.4513875186968193</v>
      </c>
      <c r="AJ419" s="31">
        <f t="shared" ref="AJ419" si="3835">X419*AE416+Z419*AE419-Y419*AF416-AA419*AF419</f>
        <v>-1.7709927888636878</v>
      </c>
      <c r="AK419" s="32">
        <f t="shared" ref="AK419" si="3836">(X419*AF416+Y419*AE416+Z419*AF419+AA419*AE419)</f>
        <v>0</v>
      </c>
      <c r="AL419" s="8"/>
      <c r="AM419" s="29">
        <v>0</v>
      </c>
      <c r="AN419" s="33">
        <v>0</v>
      </c>
      <c r="AO419" s="31">
        <v>1</v>
      </c>
      <c r="AP419" s="32">
        <v>0</v>
      </c>
      <c r="AR419" s="29">
        <f t="shared" ref="AR419" si="3837">AH419*AM416+AJ419*AM419-AI419*AN416-AK419*AN419</f>
        <v>0</v>
      </c>
      <c r="AS419" s="33">
        <f t="shared" ref="AS419" si="3838">(AH419*AN416+AI419*AM416+AJ419*AN419+AK419*AM419)</f>
        <v>7.4513875186968193</v>
      </c>
      <c r="AT419" s="31">
        <f t="shared" ref="AT419" si="3839">AH419*AO416+AJ419*AO419-AI419*AP416-AK419*AP419</f>
        <v>8.3806899032262834</v>
      </c>
      <c r="AU419" s="32">
        <f t="shared" ref="AU419" si="3840">(AH419*AP416+AI419*AO416+AJ419*AP419+AK419*AO419)</f>
        <v>0</v>
      </c>
      <c r="AV419" s="8"/>
      <c r="AW419" s="29">
        <v>0</v>
      </c>
      <c r="AX419" s="33">
        <f t="shared" ref="AX419" si="3841">IF(0=(1-$AX$8*$AY$8*$B416^2),10^14,$B416*$AX$8/(1-$AX$8*$AY$8*$B416^2))</f>
        <v>-2.4150428169583709</v>
      </c>
      <c r="AY419" s="31">
        <v>1</v>
      </c>
      <c r="AZ419" s="32">
        <v>0</v>
      </c>
      <c r="BB419" s="29">
        <f t="shared" ref="BB419" si="3842">AR419*AW416+AT419*AW419-AS419*AX416-AU419*AX419</f>
        <v>0</v>
      </c>
      <c r="BC419" s="33">
        <f t="shared" ref="BC419" si="3843">(AR419*AX416+AS419*AW416+AT419*AX419+AU419*AW419)</f>
        <v>-12.78833743324536</v>
      </c>
      <c r="BD419" s="31">
        <f t="shared" ref="BD419" si="3844">AR419*AY416+AT419*AY419-AS419*AZ416-AU419*AZ419</f>
        <v>8.3806899032262834</v>
      </c>
      <c r="BE419" s="32">
        <f t="shared" ref="BE419" si="3845">(AR419*AZ416+AS419*AY416+AT419*AZ419+AU419*AY419)</f>
        <v>0</v>
      </c>
      <c r="BF419" s="8"/>
      <c r="BG419" s="29">
        <v>0</v>
      </c>
      <c r="BH419" s="33">
        <v>0</v>
      </c>
      <c r="BI419" s="31">
        <v>1</v>
      </c>
      <c r="BJ419" s="32">
        <v>0</v>
      </c>
      <c r="BL419" s="29">
        <f t="shared" ref="BL419" si="3846">BB419*BG416+BD419*BG419-BC419*BH416-BE419*BH419</f>
        <v>0</v>
      </c>
      <c r="BM419" s="33">
        <f t="shared" ref="BM419" si="3847">(BB419*BH416+BC419*BG416+BD419*BH419+BE419*BG419)</f>
        <v>-12.78833743324536</v>
      </c>
      <c r="BN419" s="31">
        <f t="shared" ref="BN419" si="3848">BB419*BI416+BD419*BI419-BC419*BJ416-BE419*BJ419</f>
        <v>2.2544744685872509</v>
      </c>
      <c r="BO419" s="32">
        <f t="shared" ref="BO419" si="3849">(BB419*BJ416+BC419*BI416+BD419*BJ419+BE419*BI419)</f>
        <v>0</v>
      </c>
      <c r="BP419" s="8"/>
      <c r="BQ419" s="19">
        <f t="shared" ref="BQ419:BQ482" si="3850">1/$BR$8</f>
        <v>1</v>
      </c>
      <c r="BR419" s="47">
        <v>0</v>
      </c>
      <c r="BS419" s="48">
        <v>1</v>
      </c>
      <c r="BT419" s="49">
        <v>0</v>
      </c>
      <c r="BV419" s="29">
        <f t="shared" ref="BV419" si="3851">BL419*BQ416+BN419*BQ419-BM419*BR416-BO419*BR419</f>
        <v>2.2544744685872509</v>
      </c>
      <c r="BW419" s="33">
        <f t="shared" ref="BW419" si="3852">(BL419*BR416+BM419*BQ416+BN419*BR419+BO419*BQ419)</f>
        <v>-12.78833743324536</v>
      </c>
      <c r="BX419" s="31">
        <f t="shared" ref="BX419" si="3853">BL419*BS416+BN419*BS419-BM419*BT416-BO419*BT419</f>
        <v>2.2544744685872509</v>
      </c>
      <c r="BY419" s="32">
        <f t="shared" ref="BY419" si="3854">(BL419*BT416+BM419*BS416+BN419*BT419+BO419*BS419)</f>
        <v>0</v>
      </c>
      <c r="CA419" s="50">
        <f t="shared" ref="CA419" si="3855">(180/PI())*ATAN(-1*(BW416+BW419)/(BV416+BV419))</f>
        <v>70.119065105357564</v>
      </c>
      <c r="CC419" s="137">
        <f t="shared" ref="CC419" si="3856">20*LOG(((1-(10^(CA416/20)^2)*(1-((1-CC416)/(1+CC416))^2))^0.5))</f>
        <v>-5.0461669851030531E-2</v>
      </c>
      <c r="CE419" s="60">
        <f t="shared" si="3820"/>
        <v>7.3200000000000101</v>
      </c>
      <c r="CF419" s="61">
        <f t="shared" si="3821"/>
        <v>-3.440406752414589E-3</v>
      </c>
      <c r="CG419" s="62">
        <f t="shared" si="3818"/>
        <v>25.752113496875563</v>
      </c>
      <c r="CH419" s="63">
        <f t="shared" si="3822"/>
        <v>-3.440406752414589E-3</v>
      </c>
      <c r="CI419" s="11">
        <f t="shared" ref="CI419:CI482" si="3857">(CG420-CG419)/(CE420-CE419)</f>
        <v>-3.5355871607012235</v>
      </c>
      <c r="CJ419" s="62">
        <f t="shared" si="3341"/>
        <v>-6.1707636945474209E-2</v>
      </c>
      <c r="CK419" s="138">
        <f t="shared" si="3819"/>
        <v>-30.263921398870316</v>
      </c>
    </row>
    <row r="420" spans="2:91" ht="18.600000000000001" customHeight="1">
      <c r="CC420" s="42"/>
      <c r="CE420" s="60">
        <f t="shared" si="3820"/>
        <v>7.3400000000000096</v>
      </c>
      <c r="CF420" s="61">
        <f t="shared" si="3821"/>
        <v>-3.4254821046328615E-3</v>
      </c>
      <c r="CG420" s="62">
        <f t="shared" si="3818"/>
        <v>25.68140175366154</v>
      </c>
      <c r="CH420" s="63">
        <f t="shared" si="3822"/>
        <v>-3.4254821046328615E-3</v>
      </c>
      <c r="CI420" s="11">
        <f t="shared" si="3857"/>
        <v>-3.5161453121298334</v>
      </c>
      <c r="CJ420" s="62">
        <f t="shared" si="3341"/>
        <v>-6.1368312675229311E-2</v>
      </c>
      <c r="CK420" s="138">
        <f t="shared" si="3819"/>
        <v>-30.286310235427209</v>
      </c>
    </row>
    <row r="421" spans="2:91" ht="18.600000000000001" customHeight="1" thickBot="1">
      <c r="E421" s="22" t="s">
        <v>4</v>
      </c>
      <c r="J421" s="22" t="s">
        <v>5</v>
      </c>
      <c r="O421" s="22" t="s">
        <v>6</v>
      </c>
      <c r="T421" s="22" t="s">
        <v>7</v>
      </c>
      <c r="Y421" s="22" t="s">
        <v>8</v>
      </c>
      <c r="AD421" s="22" t="s">
        <v>65</v>
      </c>
      <c r="AI421" s="22" t="s">
        <v>9</v>
      </c>
      <c r="AN421" s="22" t="s">
        <v>66</v>
      </c>
      <c r="AS421" s="22" t="s">
        <v>51</v>
      </c>
      <c r="AX421" s="22" t="s">
        <v>67</v>
      </c>
      <c r="BC421" s="22" t="s">
        <v>52</v>
      </c>
      <c r="BH421" s="22" t="s">
        <v>68</v>
      </c>
      <c r="BM421" s="22" t="s">
        <v>63</v>
      </c>
      <c r="BQ421" s="23" t="s">
        <v>69</v>
      </c>
      <c r="BR421" s="23"/>
      <c r="BS421" s="24"/>
      <c r="BT421" s="24"/>
      <c r="BU421" s="24"/>
      <c r="BW421" s="22" t="s">
        <v>64</v>
      </c>
      <c r="CE421" s="60">
        <f t="shared" si="3820"/>
        <v>7.3600000000000101</v>
      </c>
      <c r="CF421" s="61">
        <f t="shared" si="3821"/>
        <v>-3.4106406962970169E-3</v>
      </c>
      <c r="CG421" s="62">
        <f t="shared" si="3818"/>
        <v>25.611078847418941</v>
      </c>
      <c r="CH421" s="63">
        <f t="shared" si="3822"/>
        <v>-3.4106406962970169E-3</v>
      </c>
      <c r="CI421" s="11">
        <f t="shared" si="3857"/>
        <v>-3.4968640595876757</v>
      </c>
      <c r="CJ421" s="62">
        <f t="shared" si="3341"/>
        <v>-6.1031791334460128E-2</v>
      </c>
      <c r="CK421" s="138">
        <f t="shared" si="3819"/>
        <v>-30.30865220678465</v>
      </c>
    </row>
    <row r="422" spans="2:91" ht="18.600000000000001" customHeight="1" thickBot="1">
      <c r="D422" s="249" t="s">
        <v>103</v>
      </c>
      <c r="E422" s="250"/>
      <c r="F422" s="251" t="s">
        <v>104</v>
      </c>
      <c r="G422" s="252"/>
      <c r="H422" s="229"/>
      <c r="I422" s="253" t="s">
        <v>11</v>
      </c>
      <c r="J422" s="254"/>
      <c r="K422" s="255" t="s">
        <v>12</v>
      </c>
      <c r="L422" s="256"/>
      <c r="M422" s="24"/>
      <c r="N422" s="253" t="s">
        <v>105</v>
      </c>
      <c r="O422" s="254"/>
      <c r="P422" s="255" t="s">
        <v>106</v>
      </c>
      <c r="Q422" s="256"/>
      <c r="R422" s="24"/>
      <c r="S422" s="249" t="s">
        <v>107</v>
      </c>
      <c r="T422" s="250"/>
      <c r="U422" s="251" t="s">
        <v>108</v>
      </c>
      <c r="V422" s="252"/>
      <c r="W422" s="8"/>
      <c r="X422" s="253" t="s">
        <v>109</v>
      </c>
      <c r="Y422" s="254"/>
      <c r="Z422" s="255" t="s">
        <v>110</v>
      </c>
      <c r="AA422" s="256"/>
      <c r="AB422" s="8"/>
      <c r="AC422" s="253" t="s">
        <v>111</v>
      </c>
      <c r="AD422" s="254"/>
      <c r="AE422" s="255" t="s">
        <v>14</v>
      </c>
      <c r="AF422" s="256"/>
      <c r="AG422" s="8"/>
      <c r="AH422" s="253" t="s">
        <v>112</v>
      </c>
      <c r="AI422" s="254"/>
      <c r="AJ422" s="255" t="s">
        <v>113</v>
      </c>
      <c r="AK422" s="256"/>
      <c r="AL422" s="8"/>
      <c r="AM422" s="249" t="s">
        <v>114</v>
      </c>
      <c r="AN422" s="250"/>
      <c r="AO422" s="251" t="s">
        <v>115</v>
      </c>
      <c r="AP422" s="252"/>
      <c r="AQ422" s="24"/>
      <c r="AR422" s="253" t="s">
        <v>116</v>
      </c>
      <c r="AS422" s="254"/>
      <c r="AT422" s="255" t="s">
        <v>13</v>
      </c>
      <c r="AU422" s="256"/>
      <c r="AV422" s="4"/>
      <c r="AW422" s="253" t="s">
        <v>117</v>
      </c>
      <c r="AX422" s="254"/>
      <c r="AY422" s="255" t="s">
        <v>118</v>
      </c>
      <c r="AZ422" s="256"/>
      <c r="BA422" s="8"/>
      <c r="BB422" s="253" t="s">
        <v>119</v>
      </c>
      <c r="BC422" s="254"/>
      <c r="BD422" s="255" t="s">
        <v>120</v>
      </c>
      <c r="BE422" s="256"/>
      <c r="BF422" s="4"/>
      <c r="BG422" s="249" t="s">
        <v>121</v>
      </c>
      <c r="BH422" s="250"/>
      <c r="BI422" s="251" t="s">
        <v>122</v>
      </c>
      <c r="BJ422" s="252"/>
      <c r="BK422" s="4"/>
      <c r="BL422" s="253" t="s">
        <v>123</v>
      </c>
      <c r="BM422" s="254"/>
      <c r="BN422" s="255" t="s">
        <v>124</v>
      </c>
      <c r="BO422" s="256"/>
      <c r="BP422" s="4"/>
      <c r="BQ422" s="253" t="s">
        <v>125</v>
      </c>
      <c r="BR422" s="254"/>
      <c r="BS422" s="255" t="s">
        <v>126</v>
      </c>
      <c r="BT422" s="256"/>
      <c r="BU422" s="8"/>
      <c r="BV422" s="253" t="s">
        <v>127</v>
      </c>
      <c r="BW422" s="254"/>
      <c r="BX422" s="255" t="s">
        <v>128</v>
      </c>
      <c r="BY422" s="256"/>
      <c r="CA422" s="27" t="s">
        <v>15</v>
      </c>
      <c r="CC422" s="133" t="s">
        <v>70</v>
      </c>
      <c r="CE422" s="60">
        <f t="shared" si="3820"/>
        <v>7.3800000000000097</v>
      </c>
      <c r="CF422" s="61">
        <f t="shared" si="3821"/>
        <v>-3.3958820979926932E-3</v>
      </c>
      <c r="CG422" s="62">
        <f t="shared" si="3818"/>
        <v>25.541141566227189</v>
      </c>
      <c r="CH422" s="63">
        <f t="shared" si="3822"/>
        <v>-3.3958820979926932E-3</v>
      </c>
      <c r="CI422" s="11">
        <f t="shared" si="3857"/>
        <v>-3.4777416314999505</v>
      </c>
      <c r="CJ422" s="62">
        <f t="shared" si="3341"/>
        <v>-6.0698042003353478E-2</v>
      </c>
      <c r="CK422" s="138">
        <f t="shared" si="3819"/>
        <v>-30.330947388409943</v>
      </c>
    </row>
    <row r="423" spans="2:91" ht="18.600000000000001" customHeight="1" thickTop="1" thickBot="1">
      <c r="B423" s="127">
        <v>0.86</v>
      </c>
      <c r="D423" s="29">
        <v>1</v>
      </c>
      <c r="E423" s="30">
        <v>0</v>
      </c>
      <c r="F423" s="31">
        <v>0</v>
      </c>
      <c r="G423" s="32">
        <f t="shared" ref="G423:G486" si="3858">-1/($E$8*$B423)</f>
        <v>-0.76648837209302334</v>
      </c>
      <c r="I423" s="29">
        <v>1</v>
      </c>
      <c r="J423" s="33">
        <v>0</v>
      </c>
      <c r="K423" s="31">
        <v>0</v>
      </c>
      <c r="L423" s="32">
        <v>0</v>
      </c>
      <c r="N423" s="29">
        <f t="shared" ref="N423" si="3859">D423*I423+F423*I426-E423*J423-G423*J426</f>
        <v>-0.38474135608522175</v>
      </c>
      <c r="O423" s="33">
        <f t="shared" ref="O423" si="3860">(D423*J423+E423*I423+F423*J426+G423*I426)</f>
        <v>0</v>
      </c>
      <c r="P423" s="31">
        <f t="shared" ref="P423" si="3861">D423*K423+F423*K426-E423*L423-G423*L426</f>
        <v>0</v>
      </c>
      <c r="Q423" s="32">
        <f t="shared" ref="Q423" si="3862">(D423*L423+E423*K423+F423*L426+G423*K426)</f>
        <v>-0.76648837209302334</v>
      </c>
      <c r="S423" s="29">
        <v>1</v>
      </c>
      <c r="T423" s="30">
        <v>0</v>
      </c>
      <c r="U423" s="31">
        <v>0</v>
      </c>
      <c r="V423" s="32">
        <f t="shared" ref="V423:V486" si="3863">-1/($T$8*$B423)</f>
        <v>-1.4890348837209302</v>
      </c>
      <c r="X423" s="29">
        <f t="shared" ref="X423" si="3864">N423*S423+P423*S426-O423*T423-Q423*T426</f>
        <v>-0.38474135608522175</v>
      </c>
      <c r="Y423" s="33">
        <f t="shared" ref="Y423" si="3865">(N423*T423+O423*S423+P423*T426+Q423*S426)</f>
        <v>0</v>
      </c>
      <c r="Z423" s="31">
        <f t="shared" ref="Z423" si="3866">N423*U423+P423*U426-O423*V423-Q423*V426</f>
        <v>0</v>
      </c>
      <c r="AA423" s="32">
        <f t="shared" ref="AA423" si="3867">(N423*V423+O423*U423+P423*V426+Q423*U426)</f>
        <v>-0.19359507167203216</v>
      </c>
      <c r="AB423" s="8"/>
      <c r="AC423" s="29">
        <v>1</v>
      </c>
      <c r="AD423" s="33">
        <v>0</v>
      </c>
      <c r="AE423" s="31">
        <v>0</v>
      </c>
      <c r="AF423" s="32">
        <v>0</v>
      </c>
      <c r="AH423" s="29">
        <f t="shared" ref="AH423" si="3868">X423*AC423+Z423*AC426-Y423*AD423-AA423*AD426</f>
        <v>-1.309772925942307</v>
      </c>
      <c r="AI423" s="33">
        <f t="shared" ref="AI423" si="3869">(X423*AD423+Y423*AC423+Z423*AD426+AA423*AC426)</f>
        <v>0</v>
      </c>
      <c r="AJ423" s="31">
        <f t="shared" ref="AJ423" si="3870">X423*AE423+Z423*AE426-Y423*AF423-AA423*AF426</f>
        <v>0</v>
      </c>
      <c r="AK423" s="32">
        <f t="shared" ref="AK423" si="3871">(X423*AF423+Y423*AE423+Z423*AF426+AA423*AE426)</f>
        <v>-0.19359507167203216</v>
      </c>
      <c r="AL423" s="8"/>
      <c r="AM423" s="29">
        <v>1</v>
      </c>
      <c r="AN423" s="30">
        <v>0</v>
      </c>
      <c r="AO423" s="31">
        <v>0</v>
      </c>
      <c r="AP423" s="32">
        <f t="shared" ref="AP423:AP486" si="3872">-1/($AN$8*$B423)</f>
        <v>-1.346546511627907</v>
      </c>
      <c r="AR423" s="29">
        <f t="shared" ref="AR423" si="3873">AH423*AM423+AJ423*AM426-AI423*AN423-AK423*AN426</f>
        <v>-1.309772925942307</v>
      </c>
      <c r="AS423" s="33">
        <f t="shared" ref="AS423" si="3874">(AH423*AN423+AI423*AM423+AJ423*AN426+AK423*AM426)</f>
        <v>0</v>
      </c>
      <c r="AT423" s="31">
        <f t="shared" ref="AT423" si="3875">AH423*AO423+AJ423*AO426-AI423*AP423-AK423*AP426</f>
        <v>0</v>
      </c>
      <c r="AU423" s="32">
        <f t="shared" ref="AU423" si="3876">(AH423*AP423+AI423*AO423+AJ423*AP426+AK423*AO426)</f>
        <v>1.5700750927802583</v>
      </c>
      <c r="AV423" s="8"/>
      <c r="AW423" s="29">
        <v>1</v>
      </c>
      <c r="AX423" s="33">
        <v>0</v>
      </c>
      <c r="AY423" s="31">
        <v>0</v>
      </c>
      <c r="AZ423" s="32">
        <v>0</v>
      </c>
      <c r="BB423" s="29">
        <f t="shared" ref="BB423" si="3877">AR423*AW423+AT423*AW426-AS423*AX423-AU423*AX426</f>
        <v>2.3231560941377229</v>
      </c>
      <c r="BC423" s="33">
        <f t="shared" ref="BC423" si="3878">(AR423*AX423+AS423*AW423+AT423*AX426+AU423*AW426)</f>
        <v>0</v>
      </c>
      <c r="BD423" s="31">
        <f t="shared" ref="BD423" si="3879">AR423*AY423+AT423*AY426-AS423*AZ423-AU423*AZ426</f>
        <v>0</v>
      </c>
      <c r="BE423" s="32">
        <f t="shared" ref="BE423" si="3880">(AR423*AZ423+AS423*AY423+AT423*AZ426+AU423*AY426)</f>
        <v>1.5700750927802583</v>
      </c>
      <c r="BF423" s="8"/>
      <c r="BG423" s="29">
        <v>1</v>
      </c>
      <c r="BH423" s="30">
        <v>0</v>
      </c>
      <c r="BI423" s="31">
        <v>0</v>
      </c>
      <c r="BJ423" s="32">
        <f t="shared" ref="BJ423:BJ486" si="3881">-1/($BH$8*$B423)</f>
        <v>-0.47347674418604646</v>
      </c>
      <c r="BL423" s="29">
        <f t="shared" ref="BL423" si="3882">BB423*BG423+BD423*BG426-BC423*BH423-BE423*BH426</f>
        <v>2.3231560941377229</v>
      </c>
      <c r="BM423" s="33">
        <f t="shared" ref="BM423" si="3883">(BB423*BH423+BC423*BG423+BD423*BH426+BE423*BG426)</f>
        <v>0</v>
      </c>
      <c r="BN423" s="31">
        <f t="shared" ref="BN423" si="3884">BB423*BI423+BD423*BI426-BC423*BJ423-BE423*BJ426</f>
        <v>0</v>
      </c>
      <c r="BO423" s="32">
        <f t="shared" ref="BO423" si="3885">(BB423*BJ423+BC423*BI423+BD423*BJ426+BE423*BI426)</f>
        <v>0.47011470909195663</v>
      </c>
      <c r="BP423" s="8"/>
      <c r="BQ423" s="34">
        <v>1</v>
      </c>
      <c r="BR423" s="35">
        <v>0</v>
      </c>
      <c r="BS423" s="11">
        <v>0</v>
      </c>
      <c r="BT423" s="36">
        <v>0</v>
      </c>
      <c r="BV423" s="29">
        <f t="shared" ref="BV423" si="3886">BL423*BQ423+BN423*BQ426-BM423*BR423-BO423*BR426</f>
        <v>2.3231560941377229</v>
      </c>
      <c r="BW423" s="33">
        <f t="shared" ref="BW423" si="3887">(BL423*BR423+BM423*BQ423+BN423*BR426+BO423*BQ426)</f>
        <v>0.47011470909195663</v>
      </c>
      <c r="BX423" s="31">
        <f t="shared" ref="BX423" si="3888">BL423*BS423+BN423*BS426-BM423*BT423-BO423*BT426</f>
        <v>0</v>
      </c>
      <c r="BY423" s="32">
        <f t="shared" ref="BY423" si="3889">(BL423*BT423+BM423*BS423+BN423*BT426+BO423*BS426)</f>
        <v>0.47011470909195663</v>
      </c>
      <c r="CA423" s="37">
        <f t="shared" ref="CA423" si="3890">20*LOG(((1+$BR$8)/$BR$8)/((BV423+BV426)^2+(BW423+BW426)^2)^0.5)</f>
        <v>-14.000559292435979</v>
      </c>
      <c r="CC423" s="134">
        <f t="shared" ref="CC423" si="3891">((BV423^2+BW423^2)^0.5)/((BV426^2+BW426^2)^0.5)</f>
        <v>0.24595449259199781</v>
      </c>
      <c r="CE423" s="60">
        <f t="shared" si="3820"/>
        <v>7.4000000000000101</v>
      </c>
      <c r="CF423" s="61">
        <f t="shared" si="3821"/>
        <v>-3.3812058792998131E-3</v>
      </c>
      <c r="CG423" s="62">
        <f t="shared" si="3818"/>
        <v>25.471586733597189</v>
      </c>
      <c r="CH423" s="63">
        <f t="shared" si="3822"/>
        <v>-3.3812058792998131E-3</v>
      </c>
      <c r="CI423" s="11">
        <f t="shared" si="3857"/>
        <v>-3.4587762807622395</v>
      </c>
      <c r="CJ423" s="62">
        <f t="shared" si="3341"/>
        <v>-6.0367034189184883E-2</v>
      </c>
      <c r="CK423" s="138">
        <f t="shared" si="3819"/>
        <v>-30.353195857831537</v>
      </c>
      <c r="CM423" s="127">
        <v>0.85</v>
      </c>
    </row>
    <row r="424" spans="2:91" ht="18.600000000000001" customHeight="1" thickBot="1">
      <c r="D424" s="39"/>
      <c r="G424" s="40"/>
      <c r="I424" s="39"/>
      <c r="L424" s="40"/>
      <c r="N424" s="39"/>
      <c r="Q424" s="40"/>
      <c r="S424" s="39"/>
      <c r="V424" s="40"/>
      <c r="X424" s="39"/>
      <c r="AA424" s="40"/>
      <c r="AC424" s="39"/>
      <c r="AF424" s="40"/>
      <c r="AH424" s="39"/>
      <c r="AK424" s="40"/>
      <c r="AM424" s="39"/>
      <c r="AP424" s="40"/>
      <c r="AR424" s="39"/>
      <c r="AU424" s="40"/>
      <c r="AW424" s="39"/>
      <c r="AZ424" s="40"/>
      <c r="BB424" s="39"/>
      <c r="BE424" s="40"/>
      <c r="BG424" s="39"/>
      <c r="BJ424" s="40"/>
      <c r="BL424" s="39"/>
      <c r="BO424" s="40"/>
      <c r="BQ424" s="34"/>
      <c r="BR424" s="11"/>
      <c r="BS424" s="11"/>
      <c r="BT424" s="41"/>
      <c r="BV424" s="39"/>
      <c r="BY424" s="40"/>
      <c r="CC424" s="135"/>
      <c r="CE424" s="60">
        <f t="shared" si="3820"/>
        <v>7.4200000000000097</v>
      </c>
      <c r="CF424" s="61">
        <f t="shared" si="3821"/>
        <v>-3.3666116089112121E-3</v>
      </c>
      <c r="CG424" s="62">
        <f t="shared" si="3818"/>
        <v>25.402411207981945</v>
      </c>
      <c r="CH424" s="63">
        <f t="shared" si="3822"/>
        <v>-3.3666116089112121E-3</v>
      </c>
      <c r="CI424" s="11">
        <f t="shared" si="3857"/>
        <v>-3.43996628433124</v>
      </c>
      <c r="CJ424" s="62">
        <f t="shared" si="3341"/>
        <v>-6.0038737819175562E-2</v>
      </c>
      <c r="CK424" s="138">
        <f t="shared" si="3819"/>
        <v>-30.375397694574989</v>
      </c>
    </row>
    <row r="425" spans="2:91" ht="18.600000000000001" customHeight="1" thickBot="1">
      <c r="D425" s="258" t="s">
        <v>129</v>
      </c>
      <c r="E425" s="259"/>
      <c r="F425" s="260" t="s">
        <v>130</v>
      </c>
      <c r="G425" s="261"/>
      <c r="H425" s="229"/>
      <c r="I425" s="258" t="s">
        <v>131</v>
      </c>
      <c r="J425" s="259"/>
      <c r="K425" s="260" t="s">
        <v>132</v>
      </c>
      <c r="L425" s="261"/>
      <c r="N425" s="253" t="s">
        <v>133</v>
      </c>
      <c r="O425" s="254"/>
      <c r="P425" s="255" t="s">
        <v>134</v>
      </c>
      <c r="Q425" s="256"/>
      <c r="S425" s="258" t="s">
        <v>135</v>
      </c>
      <c r="T425" s="259"/>
      <c r="U425" s="260" t="s">
        <v>136</v>
      </c>
      <c r="V425" s="261"/>
      <c r="W425" s="8"/>
      <c r="X425" s="253" t="s">
        <v>137</v>
      </c>
      <c r="Y425" s="254"/>
      <c r="Z425" s="255" t="s">
        <v>138</v>
      </c>
      <c r="AA425" s="256"/>
      <c r="AB425" s="8"/>
      <c r="AC425" s="258" t="s">
        <v>139</v>
      </c>
      <c r="AD425" s="259"/>
      <c r="AE425" s="260" t="s">
        <v>140</v>
      </c>
      <c r="AF425" s="261"/>
      <c r="AG425" s="8"/>
      <c r="AH425" s="253" t="s">
        <v>141</v>
      </c>
      <c r="AI425" s="254"/>
      <c r="AJ425" s="255" t="s">
        <v>142</v>
      </c>
      <c r="AK425" s="256"/>
      <c r="AL425" s="8"/>
      <c r="AM425" s="258" t="s">
        <v>143</v>
      </c>
      <c r="AN425" s="259"/>
      <c r="AO425" s="260" t="s">
        <v>144</v>
      </c>
      <c r="AP425" s="261"/>
      <c r="AR425" s="253" t="s">
        <v>145</v>
      </c>
      <c r="AS425" s="254"/>
      <c r="AT425" s="255" t="s">
        <v>146</v>
      </c>
      <c r="AU425" s="256"/>
      <c r="AV425" s="4"/>
      <c r="AW425" s="258" t="s">
        <v>147</v>
      </c>
      <c r="AX425" s="259"/>
      <c r="AY425" s="260" t="s">
        <v>148</v>
      </c>
      <c r="AZ425" s="261"/>
      <c r="BA425" s="8"/>
      <c r="BB425" s="253" t="s">
        <v>149</v>
      </c>
      <c r="BC425" s="254"/>
      <c r="BD425" s="255" t="s">
        <v>150</v>
      </c>
      <c r="BE425" s="256"/>
      <c r="BF425" s="4"/>
      <c r="BG425" s="258" t="s">
        <v>151</v>
      </c>
      <c r="BH425" s="259"/>
      <c r="BI425" s="260" t="s">
        <v>152</v>
      </c>
      <c r="BJ425" s="261"/>
      <c r="BK425" s="4"/>
      <c r="BL425" s="253" t="s">
        <v>153</v>
      </c>
      <c r="BM425" s="254"/>
      <c r="BN425" s="255" t="s">
        <v>154</v>
      </c>
      <c r="BO425" s="256"/>
      <c r="BP425" s="4"/>
      <c r="BQ425" s="258" t="s">
        <v>155</v>
      </c>
      <c r="BR425" s="259"/>
      <c r="BS425" s="260" t="s">
        <v>156</v>
      </c>
      <c r="BT425" s="261"/>
      <c r="BU425" s="8"/>
      <c r="BV425" s="253" t="s">
        <v>157</v>
      </c>
      <c r="BW425" s="254"/>
      <c r="BX425" s="255" t="s">
        <v>158</v>
      </c>
      <c r="BY425" s="256"/>
      <c r="CA425" s="46" t="s">
        <v>16</v>
      </c>
      <c r="CC425" s="136" t="s">
        <v>71</v>
      </c>
      <c r="CE425" s="60">
        <f t="shared" si="3820"/>
        <v>7.4400000000000102</v>
      </c>
      <c r="CF425" s="61">
        <f t="shared" si="3821"/>
        <v>-3.3520988547551187E-3</v>
      </c>
      <c r="CG425" s="62">
        <f t="shared" si="3818"/>
        <v>25.333611882295319</v>
      </c>
      <c r="CH425" s="63">
        <f t="shared" si="3822"/>
        <v>-3.3520988547551187E-3</v>
      </c>
      <c r="CI425" s="11">
        <f t="shared" si="3857"/>
        <v>-3.4213099428311029</v>
      </c>
      <c r="CJ425" s="62">
        <f t="shared" si="3341"/>
        <v>-5.9713123233621712E-2</v>
      </c>
      <c r="CK425" s="138">
        <f t="shared" si="3819"/>
        <v>-30.397552980102226</v>
      </c>
    </row>
    <row r="426" spans="2:91" ht="18.600000000000001" customHeight="1" thickTop="1" thickBot="1">
      <c r="D426" s="29">
        <v>0</v>
      </c>
      <c r="E426" s="33">
        <v>0</v>
      </c>
      <c r="F426" s="31">
        <v>1</v>
      </c>
      <c r="G426" s="32">
        <v>0</v>
      </c>
      <c r="I426" s="29">
        <v>0</v>
      </c>
      <c r="J426" s="33">
        <f t="shared" ref="J426" si="3892">IF(0=(1-$J$8*$K$8*$B423^2),10^14,$B423*$J$8/(1-$J$8*$K$8*$B423^2))</f>
        <v>-1.8066045180880648</v>
      </c>
      <c r="K426" s="31">
        <v>1</v>
      </c>
      <c r="L426" s="32">
        <v>0</v>
      </c>
      <c r="N426" s="29">
        <f t="shared" ref="N426" si="3893">D426*I423+F426*I426-E426*J423-G426*J426</f>
        <v>0</v>
      </c>
      <c r="O426" s="33">
        <f t="shared" ref="O426" si="3894">(D426*J423+E426*I423+F426*J426+G426*I426)</f>
        <v>-1.8066045180880648</v>
      </c>
      <c r="P426" s="31">
        <f t="shared" ref="P426" si="3895">D426*K423+F426*K426-E426*L423-G426*L426</f>
        <v>1</v>
      </c>
      <c r="Q426" s="32">
        <f t="shared" ref="Q426" si="3896">(D426*L423+E426*K423+F426*L426+G426*K426)</f>
        <v>0</v>
      </c>
      <c r="S426" s="29">
        <v>0</v>
      </c>
      <c r="T426" s="33">
        <v>0</v>
      </c>
      <c r="U426" s="31">
        <v>1</v>
      </c>
      <c r="V426" s="32">
        <v>0</v>
      </c>
      <c r="X426" s="29">
        <f t="shared" ref="X426" si="3897">N426*S423+P426*S426-O426*T423-Q426*T426</f>
        <v>0</v>
      </c>
      <c r="Y426" s="33">
        <f t="shared" ref="Y426" si="3898">(N426*T423+O426*S423+P426*T426+Q426*S426)</f>
        <v>-1.8066045180880648</v>
      </c>
      <c r="Z426" s="31">
        <f t="shared" ref="Z426" si="3899">N426*U423+P426*U426-O426*V423-Q426*V426</f>
        <v>-1.6900971485209686</v>
      </c>
      <c r="AA426" s="32">
        <f t="shared" ref="AA426" si="3900">(N426*V423+O426*U423+P426*V426+Q426*U426)</f>
        <v>0</v>
      </c>
      <c r="AB426" s="8"/>
      <c r="AC426" s="29">
        <v>0</v>
      </c>
      <c r="AD426" s="33">
        <f t="shared" ref="AD426" si="3901">IF(0=(1-$AD$8*$AE$8*$B423^2),10^14,$B423*$AD$8/(1-$AD$8*$AE$8*$B423^2))</f>
        <v>-4.7781772638519104</v>
      </c>
      <c r="AE426" s="31">
        <v>1</v>
      </c>
      <c r="AF426" s="32">
        <v>0</v>
      </c>
      <c r="AH426" s="29">
        <f t="shared" ref="AH426" si="3902">X426*AC423+Z426*AC426-Y426*AD423-AA426*AD426</f>
        <v>0</v>
      </c>
      <c r="AI426" s="33">
        <f t="shared" ref="AI426" si="3903">(X426*AD423+Y426*AC423+Z426*AD426+AA426*AC426)</f>
        <v>6.2689792506757733</v>
      </c>
      <c r="AJ426" s="31">
        <f t="shared" ref="AJ426" si="3904">X426*AE423+Z426*AE426-Y426*AF423-AA426*AF426</f>
        <v>-1.6900971485209686</v>
      </c>
      <c r="AK426" s="32">
        <f t="shared" ref="AK426" si="3905">(X426*AF423+Y426*AE423+Z426*AF426+AA426*AE426)</f>
        <v>0</v>
      </c>
      <c r="AL426" s="8"/>
      <c r="AM426" s="29">
        <v>0</v>
      </c>
      <c r="AN426" s="33">
        <v>0</v>
      </c>
      <c r="AO426" s="31">
        <v>1</v>
      </c>
      <c r="AP426" s="32">
        <v>0</v>
      </c>
      <c r="AR426" s="29">
        <f t="shared" ref="AR426" si="3906">AH426*AM423+AJ426*AM426-AI426*AN423-AK426*AN426</f>
        <v>0</v>
      </c>
      <c r="AS426" s="33">
        <f t="shared" ref="AS426" si="3907">(AH426*AN423+AI426*AM423+AJ426*AN426+AK426*AM426)</f>
        <v>6.2689792506757733</v>
      </c>
      <c r="AT426" s="31">
        <f t="shared" ref="AT426" si="3908">AH426*AO423+AJ426*AO426-AI426*AP423-AK426*AP426</f>
        <v>6.7513749929442239</v>
      </c>
      <c r="AU426" s="32">
        <f t="shared" ref="AU426" si="3909">(AH426*AP423+AI426*AO423+AJ426*AP426+AK426*AO426)</f>
        <v>0</v>
      </c>
      <c r="AV426" s="8"/>
      <c r="AW426" s="29">
        <v>0</v>
      </c>
      <c r="AX426" s="33">
        <f t="shared" ref="AX426" si="3910">IF(0=(1-$AX$8*$AY$8*$B423^2),10^14,$B423*$AX$8/(1-$AX$8*$AY$8*$B423^2))</f>
        <v>-2.3138568574111384</v>
      </c>
      <c r="AY426" s="31">
        <v>1</v>
      </c>
      <c r="AZ426" s="32">
        <v>0</v>
      </c>
      <c r="BB426" s="29">
        <f t="shared" ref="BB426" si="3911">AR426*AW423+AT426*AW426-AS426*AX423-AU426*AX426</f>
        <v>0</v>
      </c>
      <c r="BC426" s="33">
        <f t="shared" ref="BC426" si="3912">(AR426*AX423+AS426*AW423+AT426*AX426+AU426*AW426)</f>
        <v>-9.352736073702296</v>
      </c>
      <c r="BD426" s="31">
        <f t="shared" ref="BD426" si="3913">AR426*AY423+AT426*AY426-AS426*AZ423-AU426*AZ426</f>
        <v>6.7513749929442239</v>
      </c>
      <c r="BE426" s="32">
        <f t="shared" ref="BE426" si="3914">(AR426*AZ423+AS426*AY423+AT426*AZ426+AU426*AY426)</f>
        <v>0</v>
      </c>
      <c r="BF426" s="8"/>
      <c r="BG426" s="29">
        <v>0</v>
      </c>
      <c r="BH426" s="33">
        <v>0</v>
      </c>
      <c r="BI426" s="31">
        <v>1</v>
      </c>
      <c r="BJ426" s="32">
        <v>0</v>
      </c>
      <c r="BL426" s="29">
        <f t="shared" ref="BL426" si="3915">BB426*BG423+BD426*BG426-BC426*BH423-BE426*BH426</f>
        <v>0</v>
      </c>
      <c r="BM426" s="33">
        <f t="shared" ref="BM426" si="3916">(BB426*BH423+BC426*BG423+BD426*BH426+BE426*BG426)</f>
        <v>-9.352736073702296</v>
      </c>
      <c r="BN426" s="31">
        <f t="shared" ref="BN426" si="3917">BB426*BI423+BD426*BI426-BC426*BJ423-BE426*BJ426</f>
        <v>2.323071967536273</v>
      </c>
      <c r="BO426" s="32">
        <f t="shared" ref="BO426" si="3918">(BB426*BJ423+BC426*BI423+BD426*BJ426+BE426*BI426)</f>
        <v>0</v>
      </c>
      <c r="BP426" s="8"/>
      <c r="BQ426" s="19">
        <f t="shared" ref="BQ426:BQ489" si="3919">1/$BR$8</f>
        <v>1</v>
      </c>
      <c r="BR426" s="47">
        <v>0</v>
      </c>
      <c r="BS426" s="48">
        <v>1</v>
      </c>
      <c r="BT426" s="49">
        <v>0</v>
      </c>
      <c r="BV426" s="29">
        <f t="shared" ref="BV426" si="3920">BL426*BQ423+BN426*BQ426-BM426*BR423-BO426*BR426</f>
        <v>2.323071967536273</v>
      </c>
      <c r="BW426" s="33">
        <f t="shared" ref="BW426" si="3921">(BL426*BR423+BM426*BQ423+BN426*BR426+BO426*BQ426)</f>
        <v>-9.352736073702296</v>
      </c>
      <c r="BX426" s="31">
        <f t="shared" ref="BX426" si="3922">BL426*BS423+BN426*BS426-BM426*BT423-BO426*BT426</f>
        <v>2.323071967536273</v>
      </c>
      <c r="BY426" s="32">
        <f t="shared" ref="BY426" si="3923">(BL426*BT423+BM426*BS423+BN426*BT426+BO426*BS426)</f>
        <v>0</v>
      </c>
      <c r="CA426" s="50">
        <f t="shared" ref="CA426" si="3924">(180/PI())*ATAN(-1*(BW423+BW426)/(BV423+BV426))</f>
        <v>62.38730740681266</v>
      </c>
      <c r="CC426" s="137">
        <f t="shared" ref="CC426" si="3925">20*LOG(((1-(10^(CA423/20)^2)*(1-((1-CC423)/(1+CC423))^2))^0.5))</f>
        <v>-0.11096220281645515</v>
      </c>
      <c r="CE426" s="60">
        <f t="shared" si="3820"/>
        <v>7.4600000000000097</v>
      </c>
      <c r="CF426" s="61">
        <f t="shared" si="3821"/>
        <v>-3.3376671841166741E-3</v>
      </c>
      <c r="CG426" s="62">
        <f t="shared" si="3818"/>
        <v>25.265185683438698</v>
      </c>
      <c r="CH426" s="63">
        <f t="shared" si="3822"/>
        <v>-3.3376671841166741E-3</v>
      </c>
      <c r="CI426" s="11">
        <f t="shared" si="3857"/>
        <v>-3.4028055801589399</v>
      </c>
      <c r="CJ426" s="62">
        <f t="shared" si="3341"/>
        <v>-5.9390161179009332E-2</v>
      </c>
      <c r="CK426" s="138">
        <f t="shared" si="3819"/>
        <v>-30.419661797742208</v>
      </c>
    </row>
    <row r="427" spans="2:91" ht="18.600000000000001" customHeight="1">
      <c r="CC427" s="42"/>
      <c r="CE427" s="60">
        <f t="shared" si="3820"/>
        <v>7.4800000000000102</v>
      </c>
      <c r="CF427" s="61">
        <f t="shared" si="3821"/>
        <v>-3.3233161637536606E-3</v>
      </c>
      <c r="CG427" s="62">
        <f t="shared" si="3818"/>
        <v>25.197129571835518</v>
      </c>
      <c r="CH427" s="63">
        <f t="shared" si="3822"/>
        <v>-3.3233161637536606E-3</v>
      </c>
      <c r="CI427" s="11">
        <f t="shared" si="3857"/>
        <v>-3.3844515431042774</v>
      </c>
      <c r="CJ427" s="62">
        <f t="shared" si="3341"/>
        <v>-5.9069822801372428E-2</v>
      </c>
      <c r="CK427" s="138">
        <f t="shared" si="3819"/>
        <v>-30.441724232622779</v>
      </c>
    </row>
    <row r="428" spans="2:91" ht="18.600000000000001" customHeight="1" thickBot="1">
      <c r="E428" s="22" t="s">
        <v>4</v>
      </c>
      <c r="J428" s="22" t="s">
        <v>5</v>
      </c>
      <c r="O428" s="22" t="s">
        <v>6</v>
      </c>
      <c r="T428" s="22" t="s">
        <v>7</v>
      </c>
      <c r="Y428" s="22" t="s">
        <v>8</v>
      </c>
      <c r="AD428" s="22" t="s">
        <v>65</v>
      </c>
      <c r="AI428" s="22" t="s">
        <v>9</v>
      </c>
      <c r="AN428" s="22" t="s">
        <v>66</v>
      </c>
      <c r="AS428" s="22" t="s">
        <v>51</v>
      </c>
      <c r="AX428" s="22" t="s">
        <v>67</v>
      </c>
      <c r="BC428" s="22" t="s">
        <v>52</v>
      </c>
      <c r="BH428" s="22" t="s">
        <v>68</v>
      </c>
      <c r="BM428" s="22" t="s">
        <v>63</v>
      </c>
      <c r="BQ428" s="23" t="s">
        <v>69</v>
      </c>
      <c r="BR428" s="23"/>
      <c r="BS428" s="24"/>
      <c r="BT428" s="24"/>
      <c r="BU428" s="24"/>
      <c r="BW428" s="22" t="s">
        <v>64</v>
      </c>
      <c r="CE428" s="60">
        <f t="shared" si="3820"/>
        <v>7.5000000000000098</v>
      </c>
      <c r="CF428" s="61">
        <f t="shared" si="3821"/>
        <v>-3.3090453600083699E-3</v>
      </c>
      <c r="CG428" s="62">
        <f t="shared" si="3818"/>
        <v>25.129440540973434</v>
      </c>
      <c r="CH428" s="63">
        <f t="shared" si="3822"/>
        <v>-3.3090453600083699E-3</v>
      </c>
      <c r="CI428" s="11">
        <f t="shared" si="3857"/>
        <v>-3.3662462009705796</v>
      </c>
      <c r="CJ428" s="62">
        <f t="shared" si="3341"/>
        <v>-5.875207963968735E-2</v>
      </c>
      <c r="CK428" s="138">
        <f t="shared" si="3819"/>
        <v>-30.463740371612392</v>
      </c>
    </row>
    <row r="429" spans="2:91" ht="18.600000000000001" customHeight="1" thickBot="1">
      <c r="D429" s="249" t="s">
        <v>103</v>
      </c>
      <c r="E429" s="250"/>
      <c r="F429" s="251" t="s">
        <v>104</v>
      </c>
      <c r="G429" s="252"/>
      <c r="H429" s="229"/>
      <c r="I429" s="253" t="s">
        <v>11</v>
      </c>
      <c r="J429" s="254"/>
      <c r="K429" s="255" t="s">
        <v>12</v>
      </c>
      <c r="L429" s="256"/>
      <c r="M429" s="24"/>
      <c r="N429" s="253" t="s">
        <v>105</v>
      </c>
      <c r="O429" s="254"/>
      <c r="P429" s="255" t="s">
        <v>106</v>
      </c>
      <c r="Q429" s="256"/>
      <c r="R429" s="24"/>
      <c r="S429" s="249" t="s">
        <v>107</v>
      </c>
      <c r="T429" s="250"/>
      <c r="U429" s="251" t="s">
        <v>108</v>
      </c>
      <c r="V429" s="252"/>
      <c r="W429" s="8"/>
      <c r="X429" s="253" t="s">
        <v>109</v>
      </c>
      <c r="Y429" s="254"/>
      <c r="Z429" s="255" t="s">
        <v>110</v>
      </c>
      <c r="AA429" s="256"/>
      <c r="AB429" s="8"/>
      <c r="AC429" s="253" t="s">
        <v>111</v>
      </c>
      <c r="AD429" s="254"/>
      <c r="AE429" s="255" t="s">
        <v>14</v>
      </c>
      <c r="AF429" s="256"/>
      <c r="AG429" s="8"/>
      <c r="AH429" s="253" t="s">
        <v>112</v>
      </c>
      <c r="AI429" s="254"/>
      <c r="AJ429" s="255" t="s">
        <v>113</v>
      </c>
      <c r="AK429" s="256"/>
      <c r="AL429" s="8"/>
      <c r="AM429" s="249" t="s">
        <v>114</v>
      </c>
      <c r="AN429" s="250"/>
      <c r="AO429" s="251" t="s">
        <v>115</v>
      </c>
      <c r="AP429" s="252"/>
      <c r="AQ429" s="24"/>
      <c r="AR429" s="253" t="s">
        <v>116</v>
      </c>
      <c r="AS429" s="254"/>
      <c r="AT429" s="255" t="s">
        <v>13</v>
      </c>
      <c r="AU429" s="256"/>
      <c r="AV429" s="4"/>
      <c r="AW429" s="253" t="s">
        <v>117</v>
      </c>
      <c r="AX429" s="254"/>
      <c r="AY429" s="255" t="s">
        <v>118</v>
      </c>
      <c r="AZ429" s="256"/>
      <c r="BA429" s="8"/>
      <c r="BB429" s="253" t="s">
        <v>119</v>
      </c>
      <c r="BC429" s="254"/>
      <c r="BD429" s="255" t="s">
        <v>120</v>
      </c>
      <c r="BE429" s="256"/>
      <c r="BF429" s="4"/>
      <c r="BG429" s="249" t="s">
        <v>121</v>
      </c>
      <c r="BH429" s="250"/>
      <c r="BI429" s="251" t="s">
        <v>122</v>
      </c>
      <c r="BJ429" s="252"/>
      <c r="BK429" s="4"/>
      <c r="BL429" s="253" t="s">
        <v>123</v>
      </c>
      <c r="BM429" s="254"/>
      <c r="BN429" s="255" t="s">
        <v>124</v>
      </c>
      <c r="BO429" s="256"/>
      <c r="BP429" s="4"/>
      <c r="BQ429" s="253" t="s">
        <v>125</v>
      </c>
      <c r="BR429" s="254"/>
      <c r="BS429" s="255" t="s">
        <v>126</v>
      </c>
      <c r="BT429" s="256"/>
      <c r="BU429" s="8"/>
      <c r="BV429" s="253" t="s">
        <v>127</v>
      </c>
      <c r="BW429" s="254"/>
      <c r="BX429" s="255" t="s">
        <v>128</v>
      </c>
      <c r="BY429" s="256"/>
      <c r="CA429" s="27" t="s">
        <v>15</v>
      </c>
      <c r="CC429" s="133" t="s">
        <v>70</v>
      </c>
      <c r="CE429" s="60">
        <f t="shared" si="3820"/>
        <v>7.5200000000000102</v>
      </c>
      <c r="CF429" s="61">
        <f t="shared" si="3821"/>
        <v>-3.2948543389117544E-3</v>
      </c>
      <c r="CG429" s="62">
        <f t="shared" si="3818"/>
        <v>25.062115616954021</v>
      </c>
      <c r="CH429" s="63">
        <f t="shared" si="3822"/>
        <v>-3.2948543389117544E-3</v>
      </c>
      <c r="CI429" s="11">
        <f t="shared" si="3857"/>
        <v>-3.3481879452085299</v>
      </c>
      <c r="CJ429" s="62">
        <f t="shared" si="3341"/>
        <v>-5.8436903619472347E-2</v>
      </c>
      <c r="CK429" s="138">
        <f t="shared" si="3819"/>
        <v>-30.485710303261385</v>
      </c>
    </row>
    <row r="430" spans="2:91" ht="18.600000000000001" customHeight="1" thickTop="1" thickBot="1">
      <c r="B430" s="127">
        <v>0.87</v>
      </c>
      <c r="D430" s="29">
        <v>1</v>
      </c>
      <c r="E430" s="30">
        <v>0</v>
      </c>
      <c r="F430" s="31">
        <v>0</v>
      </c>
      <c r="G430" s="32">
        <f t="shared" ref="G430:G493" si="3926">-1/($E$8*$B430)</f>
        <v>-0.75767816091954032</v>
      </c>
      <c r="I430" s="29">
        <v>1</v>
      </c>
      <c r="J430" s="33">
        <v>0</v>
      </c>
      <c r="K430" s="31">
        <v>0</v>
      </c>
      <c r="L430" s="32">
        <v>0</v>
      </c>
      <c r="N430" s="29">
        <f t="shared" ref="N430" si="3927">D430*I430+F430*I433-E430*J430-G430*J433</f>
        <v>-0.3450160563202882</v>
      </c>
      <c r="O430" s="33">
        <f t="shared" ref="O430" si="3928">(D430*J430+E430*I430+F430*J433+G430*I433)</f>
        <v>0</v>
      </c>
      <c r="P430" s="31">
        <f t="shared" ref="P430" si="3929">D430*K430+F430*K433-E430*L430-G430*L433</f>
        <v>0</v>
      </c>
      <c r="Q430" s="32">
        <f t="shared" ref="Q430" si="3930">(D430*L430+E430*K430+F430*L433+G430*K433)</f>
        <v>-0.75767816091954032</v>
      </c>
      <c r="S430" s="29">
        <v>1</v>
      </c>
      <c r="T430" s="30">
        <v>0</v>
      </c>
      <c r="U430" s="31">
        <v>0</v>
      </c>
      <c r="V430" s="32">
        <f t="shared" ref="V430:V493" si="3931">-1/($T$8*$B430)</f>
        <v>-1.471919540229885</v>
      </c>
      <c r="X430" s="29">
        <f t="shared" ref="X430" si="3932">N430*S430+P430*S433-O430*T430-Q430*T433</f>
        <v>-0.3450160563202882</v>
      </c>
      <c r="Y430" s="33">
        <f t="shared" ref="Y430" si="3933">(N430*T430+O430*S430+P430*T433+Q430*S433)</f>
        <v>0</v>
      </c>
      <c r="Z430" s="31">
        <f t="shared" ref="Z430" si="3934">N430*U430+P430*U433-O430*V430-Q430*V433</f>
        <v>0</v>
      </c>
      <c r="AA430" s="32">
        <f t="shared" ref="AA430" si="3935">(N430*V430+O430*U430+P430*V433+Q430*U433)</f>
        <v>-0.24984228592865365</v>
      </c>
      <c r="AB430" s="8"/>
      <c r="AC430" s="29">
        <v>1</v>
      </c>
      <c r="AD430" s="33">
        <v>0</v>
      </c>
      <c r="AE430" s="31">
        <v>0</v>
      </c>
      <c r="AF430" s="32">
        <v>0</v>
      </c>
      <c r="AH430" s="29">
        <f t="shared" ref="AH430" si="3936">X430*AC430+Z430*AC433-Y430*AD430-AA430*AD433</f>
        <v>-1.4419622747465701</v>
      </c>
      <c r="AI430" s="33">
        <f t="shared" ref="AI430" si="3937">(X430*AD430+Y430*AC430+Z430*AD433+AA430*AC433)</f>
        <v>0</v>
      </c>
      <c r="AJ430" s="31">
        <f t="shared" ref="AJ430" si="3938">X430*AE430+Z430*AE433-Y430*AF430-AA430*AF433</f>
        <v>0</v>
      </c>
      <c r="AK430" s="32">
        <f t="shared" ref="AK430" si="3939">(X430*AF430+Y430*AE430+Z430*AF433+AA430*AE433)</f>
        <v>-0.24984228592865365</v>
      </c>
      <c r="AL430" s="8"/>
      <c r="AM430" s="29">
        <v>1</v>
      </c>
      <c r="AN430" s="30">
        <v>0</v>
      </c>
      <c r="AO430" s="31">
        <v>0</v>
      </c>
      <c r="AP430" s="32">
        <f t="shared" ref="AP430:AP493" si="3940">-1/($AN$8*$B430)</f>
        <v>-1.3310689655172414</v>
      </c>
      <c r="AR430" s="29">
        <f t="shared" ref="AR430" si="3941">AH430*AM430+AJ430*AM433-AI430*AN430-AK430*AN433</f>
        <v>-1.4419622747465701</v>
      </c>
      <c r="AS430" s="33">
        <f t="shared" ref="AS430" si="3942">(AH430*AN430+AI430*AM430+AJ430*AN433+AK430*AM433)</f>
        <v>0</v>
      </c>
      <c r="AT430" s="31">
        <f t="shared" ref="AT430" si="3943">AH430*AO430+AJ430*AO433-AI430*AP430-AK430*AP433</f>
        <v>0</v>
      </c>
      <c r="AU430" s="32">
        <f t="shared" ref="AU430" si="3944">(AH430*AP430+AI430*AO430+AJ430*AP433+AK430*AO433)</f>
        <v>1.6695089474331515</v>
      </c>
      <c r="AV430" s="8"/>
      <c r="AW430" s="29">
        <v>1</v>
      </c>
      <c r="AX430" s="33">
        <v>0</v>
      </c>
      <c r="AY430" s="31">
        <v>0</v>
      </c>
      <c r="AZ430" s="32">
        <v>0</v>
      </c>
      <c r="BB430" s="29">
        <f t="shared" ref="BB430" si="3945">AR430*AW430+AT430*AW433-AS430*AX430-AU430*AX433</f>
        <v>2.2669439408560712</v>
      </c>
      <c r="BC430" s="33">
        <f t="shared" ref="BC430" si="3946">(AR430*AX430+AS430*AW430+AT430*AX433+AU430*AW433)</f>
        <v>0</v>
      </c>
      <c r="BD430" s="31">
        <f t="shared" ref="BD430" si="3947">AR430*AY430+AT430*AY433-AS430*AZ430-AU430*AZ433</f>
        <v>0</v>
      </c>
      <c r="BE430" s="32">
        <f t="shared" ref="BE430" si="3948">(AR430*AZ430+AS430*AY430+AT430*AZ433+AU430*AY433)</f>
        <v>1.6695089474331515</v>
      </c>
      <c r="BF430" s="8"/>
      <c r="BG430" s="29">
        <v>1</v>
      </c>
      <c r="BH430" s="30">
        <v>0</v>
      </c>
      <c r="BI430" s="31">
        <v>0</v>
      </c>
      <c r="BJ430" s="32">
        <f t="shared" ref="BJ430:BJ493" si="3949">-1/($BH$8*$B430)</f>
        <v>-0.4680344827586207</v>
      </c>
      <c r="BL430" s="29">
        <f t="shared" ref="BL430" si="3950">BB430*BG430+BD430*BG433-BC430*BH430-BE430*BH433</f>
        <v>2.2669439408560712</v>
      </c>
      <c r="BM430" s="33">
        <f t="shared" ref="BM430" si="3951">(BB430*BH430+BC430*BG430+BD430*BH433+BE430*BG433)</f>
        <v>0</v>
      </c>
      <c r="BN430" s="31">
        <f t="shared" ref="BN430" si="3952">BB430*BI430+BD430*BI433-BC430*BJ430-BE430*BJ433</f>
        <v>0</v>
      </c>
      <c r="BO430" s="32">
        <f t="shared" ref="BO430" si="3953">(BB430*BJ430+BC430*BI430+BD430*BJ433+BE430*BI433)</f>
        <v>0.60850101263179091</v>
      </c>
      <c r="BP430" s="8"/>
      <c r="BQ430" s="34">
        <v>1</v>
      </c>
      <c r="BR430" s="35">
        <v>0</v>
      </c>
      <c r="BS430" s="11">
        <v>0</v>
      </c>
      <c r="BT430" s="36">
        <v>0</v>
      </c>
      <c r="BV430" s="29">
        <f t="shared" ref="BV430" si="3954">BL430*BQ430+BN430*BQ433-BM430*BR430-BO430*BR433</f>
        <v>2.2669439408560712</v>
      </c>
      <c r="BW430" s="33">
        <f t="shared" ref="BW430" si="3955">(BL430*BR430+BM430*BQ430+BN430*BR433+BO430*BQ433)</f>
        <v>0.60850101263179091</v>
      </c>
      <c r="BX430" s="31">
        <f t="shared" ref="BX430" si="3956">BL430*BS430+BN430*BS433-BM430*BT430-BO430*BT433</f>
        <v>0</v>
      </c>
      <c r="BY430" s="32">
        <f t="shared" ref="BY430" si="3957">(BL430*BT430+BM430*BS430+BN430*BT433+BO430*BS433)</f>
        <v>0.60850101263179091</v>
      </c>
      <c r="CA430" s="37">
        <f t="shared" ref="CA430" si="3958">20*LOG(((1+$BR$8)/$BR$8)/((BV430+BV433)^2+(BW430+BW433)^2)^0.5)</f>
        <v>-11.681425741675643</v>
      </c>
      <c r="CC430" s="134">
        <f t="shared" ref="CC430" si="3959">((BV430^2+BW430^2)^0.5)/((BV433^2+BW433^2)^0.5)</f>
        <v>0.32738312986277418</v>
      </c>
      <c r="CE430" s="60">
        <f t="shared" si="3820"/>
        <v>7.5400000000000098</v>
      </c>
      <c r="CF430" s="61">
        <f t="shared" si="3821"/>
        <v>-3.2807426662866098E-3</v>
      </c>
      <c r="CG430" s="62">
        <f t="shared" si="3818"/>
        <v>24.995151858049852</v>
      </c>
      <c r="CH430" s="63">
        <f t="shared" si="3822"/>
        <v>-3.2807426662866098E-3</v>
      </c>
      <c r="CI430" s="11">
        <f t="shared" si="3857"/>
        <v>-3.3302751890551661</v>
      </c>
      <c r="CJ430" s="62">
        <f t="shared" si="3341"/>
        <v>-5.8124267046489271E-2</v>
      </c>
      <c r="CK430" s="138">
        <f t="shared" si="3819"/>
        <v>-30.507634117741141</v>
      </c>
      <c r="CM430" s="127">
        <v>0.86</v>
      </c>
    </row>
    <row r="431" spans="2:91" ht="18.600000000000001" customHeight="1" thickBot="1">
      <c r="D431" s="39"/>
      <c r="G431" s="40"/>
      <c r="I431" s="39"/>
      <c r="L431" s="40"/>
      <c r="N431" s="39"/>
      <c r="Q431" s="40"/>
      <c r="S431" s="39"/>
      <c r="V431" s="40"/>
      <c r="X431" s="39"/>
      <c r="AA431" s="40"/>
      <c r="AC431" s="39"/>
      <c r="AF431" s="40"/>
      <c r="AH431" s="39"/>
      <c r="AK431" s="40"/>
      <c r="AM431" s="39"/>
      <c r="AP431" s="40"/>
      <c r="AR431" s="39"/>
      <c r="AU431" s="40"/>
      <c r="AW431" s="39"/>
      <c r="AZ431" s="40"/>
      <c r="BB431" s="39"/>
      <c r="BE431" s="40"/>
      <c r="BG431" s="39"/>
      <c r="BJ431" s="40"/>
      <c r="BL431" s="39"/>
      <c r="BO431" s="40"/>
      <c r="BQ431" s="34"/>
      <c r="BR431" s="11"/>
      <c r="BS431" s="11"/>
      <c r="BT431" s="41"/>
      <c r="BV431" s="39"/>
      <c r="BY431" s="40"/>
      <c r="CC431" s="135"/>
      <c r="CE431" s="60">
        <f t="shared" si="3820"/>
        <v>7.5600000000000103</v>
      </c>
      <c r="CF431" s="61">
        <f t="shared" si="3821"/>
        <v>-3.2667099078449715E-3</v>
      </c>
      <c r="CG431" s="62">
        <f t="shared" si="3818"/>
        <v>24.928546354268747</v>
      </c>
      <c r="CH431" s="63">
        <f t="shared" si="3822"/>
        <v>-3.2667099078449715E-3</v>
      </c>
      <c r="CI431" s="11">
        <f t="shared" si="3857"/>
        <v>-3.3125063671767303</v>
      </c>
      <c r="CJ431" s="62">
        <f t="shared" si="3341"/>
        <v>-5.7814142600510168E-2</v>
      </c>
      <c r="CK431" s="138">
        <f t="shared" si="3819"/>
        <v>-30.52951190679422</v>
      </c>
    </row>
    <row r="432" spans="2:91" ht="18.600000000000001" customHeight="1" thickBot="1">
      <c r="D432" s="258" t="s">
        <v>129</v>
      </c>
      <c r="E432" s="259"/>
      <c r="F432" s="260" t="s">
        <v>130</v>
      </c>
      <c r="G432" s="261"/>
      <c r="H432" s="229"/>
      <c r="I432" s="258" t="s">
        <v>131</v>
      </c>
      <c r="J432" s="259"/>
      <c r="K432" s="260" t="s">
        <v>132</v>
      </c>
      <c r="L432" s="261"/>
      <c r="N432" s="253" t="s">
        <v>133</v>
      </c>
      <c r="O432" s="254"/>
      <c r="P432" s="255" t="s">
        <v>134</v>
      </c>
      <c r="Q432" s="256"/>
      <c r="S432" s="258" t="s">
        <v>135</v>
      </c>
      <c r="T432" s="259"/>
      <c r="U432" s="260" t="s">
        <v>136</v>
      </c>
      <c r="V432" s="261"/>
      <c r="W432" s="8"/>
      <c r="X432" s="253" t="s">
        <v>137</v>
      </c>
      <c r="Y432" s="254"/>
      <c r="Z432" s="255" t="s">
        <v>138</v>
      </c>
      <c r="AA432" s="256"/>
      <c r="AB432" s="8"/>
      <c r="AC432" s="258" t="s">
        <v>139</v>
      </c>
      <c r="AD432" s="259"/>
      <c r="AE432" s="260" t="s">
        <v>140</v>
      </c>
      <c r="AF432" s="261"/>
      <c r="AG432" s="8"/>
      <c r="AH432" s="253" t="s">
        <v>141</v>
      </c>
      <c r="AI432" s="254"/>
      <c r="AJ432" s="255" t="s">
        <v>142</v>
      </c>
      <c r="AK432" s="256"/>
      <c r="AL432" s="8"/>
      <c r="AM432" s="258" t="s">
        <v>143</v>
      </c>
      <c r="AN432" s="259"/>
      <c r="AO432" s="260" t="s">
        <v>144</v>
      </c>
      <c r="AP432" s="261"/>
      <c r="AR432" s="253" t="s">
        <v>145</v>
      </c>
      <c r="AS432" s="254"/>
      <c r="AT432" s="255" t="s">
        <v>146</v>
      </c>
      <c r="AU432" s="256"/>
      <c r="AV432" s="4"/>
      <c r="AW432" s="258" t="s">
        <v>147</v>
      </c>
      <c r="AX432" s="259"/>
      <c r="AY432" s="260" t="s">
        <v>148</v>
      </c>
      <c r="AZ432" s="261"/>
      <c r="BA432" s="8"/>
      <c r="BB432" s="253" t="s">
        <v>149</v>
      </c>
      <c r="BC432" s="254"/>
      <c r="BD432" s="255" t="s">
        <v>150</v>
      </c>
      <c r="BE432" s="256"/>
      <c r="BF432" s="4"/>
      <c r="BG432" s="258" t="s">
        <v>151</v>
      </c>
      <c r="BH432" s="259"/>
      <c r="BI432" s="260" t="s">
        <v>152</v>
      </c>
      <c r="BJ432" s="261"/>
      <c r="BK432" s="4"/>
      <c r="BL432" s="253" t="s">
        <v>153</v>
      </c>
      <c r="BM432" s="254"/>
      <c r="BN432" s="255" t="s">
        <v>154</v>
      </c>
      <c r="BO432" s="256"/>
      <c r="BP432" s="4"/>
      <c r="BQ432" s="258" t="s">
        <v>155</v>
      </c>
      <c r="BR432" s="259"/>
      <c r="BS432" s="260" t="s">
        <v>156</v>
      </c>
      <c r="BT432" s="261"/>
      <c r="BU432" s="8"/>
      <c r="BV432" s="253" t="s">
        <v>157</v>
      </c>
      <c r="BW432" s="254"/>
      <c r="BX432" s="255" t="s">
        <v>158</v>
      </c>
      <c r="BY432" s="256"/>
      <c r="CA432" s="46" t="s">
        <v>16</v>
      </c>
      <c r="CC432" s="136" t="s">
        <v>71</v>
      </c>
      <c r="CE432" s="60">
        <f t="shared" si="3820"/>
        <v>7.5800000000000098</v>
      </c>
      <c r="CF432" s="61">
        <f t="shared" si="3821"/>
        <v>-3.2527556292893693E-3</v>
      </c>
      <c r="CG432" s="62">
        <f t="shared" si="3818"/>
        <v>24.862296226925213</v>
      </c>
      <c r="CH432" s="63">
        <f t="shared" si="3822"/>
        <v>-3.2527556292893693E-3</v>
      </c>
      <c r="CI432" s="11">
        <f t="shared" si="3857"/>
        <v>-3.294879935322927</v>
      </c>
      <c r="CJ432" s="62">
        <f t="shared" ref="CJ432:CJ495" si="3960">(IF(CI432&lt;0,CI432,(CI433+CI431)/2))*PI()/180</f>
        <v>-5.7506503329282893E-2</v>
      </c>
      <c r="CK432" s="138">
        <f t="shared" si="3819"/>
        <v>-30.55134376367009</v>
      </c>
    </row>
    <row r="433" spans="2:91" ht="18.600000000000001" customHeight="1" thickTop="1" thickBot="1">
      <c r="D433" s="29">
        <v>0</v>
      </c>
      <c r="E433" s="33">
        <v>0</v>
      </c>
      <c r="F433" s="31">
        <v>1</v>
      </c>
      <c r="G433" s="32">
        <v>0</v>
      </c>
      <c r="I433" s="29">
        <v>0</v>
      </c>
      <c r="J433" s="33">
        <f t="shared" ref="J433" si="3961">IF(0=(1-$J$8*$K$8*$B430^2),10^14,$B430*$J$8/(1-$J$8*$K$8*$B430^2))</f>
        <v>-1.77518123880981</v>
      </c>
      <c r="K433" s="31">
        <v>1</v>
      </c>
      <c r="L433" s="32">
        <v>0</v>
      </c>
      <c r="N433" s="29">
        <f t="shared" ref="N433" si="3962">D433*I430+F433*I433-E433*J430-G433*J433</f>
        <v>0</v>
      </c>
      <c r="O433" s="33">
        <f t="shared" ref="O433" si="3963">(D433*J430+E433*I430+F433*J433+G433*I433)</f>
        <v>-1.77518123880981</v>
      </c>
      <c r="P433" s="31">
        <f t="shared" ref="P433" si="3964">D433*K430+F433*K433-E433*L430-G433*L433</f>
        <v>1</v>
      </c>
      <c r="Q433" s="32">
        <f t="shared" ref="Q433" si="3965">(D433*L430+E433*K430+F433*L433+G433*K433)</f>
        <v>0</v>
      </c>
      <c r="S433" s="29">
        <v>0</v>
      </c>
      <c r="T433" s="33">
        <v>0</v>
      </c>
      <c r="U433" s="31">
        <v>1</v>
      </c>
      <c r="V433" s="32">
        <v>0</v>
      </c>
      <c r="X433" s="29">
        <f t="shared" ref="X433" si="3966">N433*S430+P433*S433-O433*T430-Q433*T433</f>
        <v>0</v>
      </c>
      <c r="Y433" s="33">
        <f t="shared" ref="Y433" si="3967">(N433*T430+O433*S430+P433*T433+Q433*S433)</f>
        <v>-1.77518123880981</v>
      </c>
      <c r="Z433" s="31">
        <f t="shared" ref="Z433" si="3968">N433*U430+P433*U433-O433*V430-Q433*V433</f>
        <v>-1.6129239528536532</v>
      </c>
      <c r="AA433" s="32">
        <f t="shared" ref="AA433" si="3969">(N433*V430+O433*U430+P433*V433+Q433*U433)</f>
        <v>0</v>
      </c>
      <c r="AB433" s="8"/>
      <c r="AC433" s="29">
        <v>0</v>
      </c>
      <c r="AD433" s="33">
        <f t="shared" ref="AD433" si="3970">IF(0=(1-$AD$8*$AE$8*$B430^2),10^14,$B430*$AD$8/(1-$AD$8*$AE$8*$B430^2))</f>
        <v>-4.3905546827230522</v>
      </c>
      <c r="AE433" s="31">
        <v>1</v>
      </c>
      <c r="AF433" s="32">
        <v>0</v>
      </c>
      <c r="AH433" s="29">
        <f t="shared" ref="AH433" si="3971">X433*AC430+Z433*AC433-Y433*AD430-AA433*AD433</f>
        <v>0</v>
      </c>
      <c r="AI433" s="33">
        <f t="shared" ref="AI433" si="3972">(X433*AD430+Y433*AC430+Z433*AD433+AA433*AC433)</f>
        <v>5.3064495752679726</v>
      </c>
      <c r="AJ433" s="31">
        <f t="shared" ref="AJ433" si="3973">X433*AE430+Z433*AE433-Y433*AF430-AA433*AF433</f>
        <v>-1.6129239528536532</v>
      </c>
      <c r="AK433" s="32">
        <f t="shared" ref="AK433" si="3974">(X433*AF430+Y433*AE430+Z433*AF433+AA433*AE433)</f>
        <v>0</v>
      </c>
      <c r="AL433" s="8"/>
      <c r="AM433" s="29">
        <v>0</v>
      </c>
      <c r="AN433" s="33">
        <v>0</v>
      </c>
      <c r="AO433" s="31">
        <v>1</v>
      </c>
      <c r="AP433" s="32">
        <v>0</v>
      </c>
      <c r="AR433" s="29">
        <f t="shared" ref="AR433" si="3975">AH433*AM430+AJ433*AM433-AI433*AN430-AK433*AN433</f>
        <v>0</v>
      </c>
      <c r="AS433" s="33">
        <f t="shared" ref="AS433" si="3976">(AH433*AN430+AI433*AM430+AJ433*AN433+AK433*AM433)</f>
        <v>5.3064495752679726</v>
      </c>
      <c r="AT433" s="31">
        <f t="shared" ref="AT433" si="3977">AH433*AO430+AJ433*AO433-AI433*AP430-AK433*AP433</f>
        <v>5.4503263938676918</v>
      </c>
      <c r="AU433" s="32">
        <f t="shared" ref="AU433" si="3978">(AH433*AP430+AI433*AO430+AJ433*AP433+AK433*AO433)</f>
        <v>0</v>
      </c>
      <c r="AV433" s="8"/>
      <c r="AW433" s="29">
        <v>0</v>
      </c>
      <c r="AX433" s="33">
        <f t="shared" ref="AX433" si="3979">IF(0=(1-$AX$8*$AY$8*$B430^2),10^14,$B430*$AX$8/(1-$AX$8*$AY$8*$B430^2))</f>
        <v>-2.2215551592610732</v>
      </c>
      <c r="AY433" s="31">
        <v>1</v>
      </c>
      <c r="AZ433" s="32">
        <v>0</v>
      </c>
      <c r="BB433" s="29">
        <f t="shared" ref="BB433" si="3980">AR433*AW430+AT433*AW433-AS433*AX430-AU433*AX433</f>
        <v>0</v>
      </c>
      <c r="BC433" s="33">
        <f t="shared" ref="BC433" si="3981">(AR433*AX430+AS433*AW430+AT433*AX433+AU433*AW433)</f>
        <v>-6.801751144685598</v>
      </c>
      <c r="BD433" s="31">
        <f t="shared" ref="BD433" si="3982">AR433*AY430+AT433*AY433-AS433*AZ430-AU433*AZ433</f>
        <v>5.4503263938676918</v>
      </c>
      <c r="BE433" s="32">
        <f t="shared" ref="BE433" si="3983">(AR433*AZ430+AS433*AY430+AT433*AZ433+AU433*AY433)</f>
        <v>0</v>
      </c>
      <c r="BF433" s="8"/>
      <c r="BG433" s="29">
        <v>0</v>
      </c>
      <c r="BH433" s="33">
        <v>0</v>
      </c>
      <c r="BI433" s="31">
        <v>1</v>
      </c>
      <c r="BJ433" s="32">
        <v>0</v>
      </c>
      <c r="BL433" s="29">
        <f t="shared" ref="BL433" si="3984">BB433*BG430+BD433*BG433-BC433*BH430-BE433*BH433</f>
        <v>0</v>
      </c>
      <c r="BM433" s="33">
        <f t="shared" ref="BM433" si="3985">(BB433*BH430+BC433*BG430+BD433*BH433+BE433*BG433)</f>
        <v>-6.801751144685598</v>
      </c>
      <c r="BN433" s="31">
        <f t="shared" ref="BN433" si="3986">BB433*BI430+BD433*BI433-BC433*BJ430-BE433*BJ433</f>
        <v>2.2668723150119119</v>
      </c>
      <c r="BO433" s="32">
        <f t="shared" ref="BO433" si="3987">(BB433*BJ430+BC433*BI430+BD433*BJ433+BE433*BI433)</f>
        <v>0</v>
      </c>
      <c r="BP433" s="8"/>
      <c r="BQ433" s="19">
        <f t="shared" ref="BQ433:BQ496" si="3988">1/$BR$8</f>
        <v>1</v>
      </c>
      <c r="BR433" s="47">
        <v>0</v>
      </c>
      <c r="BS433" s="48">
        <v>1</v>
      </c>
      <c r="BT433" s="49">
        <v>0</v>
      </c>
      <c r="BV433" s="29">
        <f t="shared" ref="BV433" si="3989">BL433*BQ430+BN433*BQ433-BM433*BR430-BO433*BR433</f>
        <v>2.2668723150119119</v>
      </c>
      <c r="BW433" s="33">
        <f t="shared" ref="BW433" si="3990">(BL433*BR430+BM433*BQ430+BN433*BR433+BO433*BQ433)</f>
        <v>-6.801751144685598</v>
      </c>
      <c r="BX433" s="31">
        <f t="shared" ref="BX433" si="3991">BL433*BS430+BN433*BS433-BM433*BT430-BO433*BT433</f>
        <v>2.2668723150119119</v>
      </c>
      <c r="BY433" s="32">
        <f t="shared" ref="BY433" si="3992">(BL433*BT430+BM433*BS430+BN433*BT433+BO433*BS433)</f>
        <v>0</v>
      </c>
      <c r="CA433" s="50">
        <f t="shared" ref="CA433" si="3993">(180/PI())*ATAN(-1*(BW430+BW433)/(BV430+BV433))</f>
        <v>53.793720922218192</v>
      </c>
      <c r="CC433" s="137">
        <f t="shared" ref="CC433" si="3994">20*LOG(((1-(10^(CA430/20)^2)*(1-((1-CC430)/(1+CC430))^2))^0.5))</f>
        <v>-0.2248853609856255</v>
      </c>
      <c r="CE433" s="60">
        <f t="shared" si="3820"/>
        <v>7.6000000000000103</v>
      </c>
      <c r="CF433" s="61">
        <f t="shared" si="3821"/>
        <v>-3.2388793964063627E-3</v>
      </c>
      <c r="CG433" s="62">
        <f t="shared" si="3818"/>
        <v>24.796398628218753</v>
      </c>
      <c r="CH433" s="63">
        <f t="shared" si="3822"/>
        <v>-3.2388793964063627E-3</v>
      </c>
      <c r="CI433" s="11">
        <f t="shared" si="3857"/>
        <v>-3.2773943699844907</v>
      </c>
      <c r="CJ433" s="62">
        <f t="shared" si="3960"/>
        <v>-5.7201322642554578E-2</v>
      </c>
      <c r="CK433" s="138">
        <f t="shared" si="3819"/>
        <v>-30.57312978306922</v>
      </c>
    </row>
    <row r="434" spans="2:91" ht="18.600000000000001" customHeight="1">
      <c r="CC434" s="42"/>
      <c r="CE434" s="60">
        <f t="shared" si="3820"/>
        <v>7.6200000000000099</v>
      </c>
      <c r="CF434" s="61">
        <f t="shared" si="3821"/>
        <v>-3.2250807751475329E-3</v>
      </c>
      <c r="CG434" s="62">
        <f t="shared" si="3818"/>
        <v>24.730850740819065</v>
      </c>
      <c r="CH434" s="63">
        <f t="shared" si="3822"/>
        <v>-3.2250807751475329E-3</v>
      </c>
      <c r="CI434" s="11">
        <f t="shared" si="3857"/>
        <v>-3.2600481680602611</v>
      </c>
      <c r="CJ434" s="62">
        <f t="shared" si="3960"/>
        <v>-5.6898574306260996E-2</v>
      </c>
      <c r="CK434" s="138">
        <f t="shared" si="3819"/>
        <v>-30.594870061101844</v>
      </c>
    </row>
    <row r="435" spans="2:91" ht="18.600000000000001" customHeight="1" thickBot="1">
      <c r="E435" s="22" t="s">
        <v>4</v>
      </c>
      <c r="J435" s="22" t="s">
        <v>5</v>
      </c>
      <c r="O435" s="22" t="s">
        <v>6</v>
      </c>
      <c r="T435" s="22" t="s">
        <v>7</v>
      </c>
      <c r="Y435" s="22" t="s">
        <v>8</v>
      </c>
      <c r="AD435" s="22" t="s">
        <v>65</v>
      </c>
      <c r="AI435" s="22" t="s">
        <v>9</v>
      </c>
      <c r="AN435" s="22" t="s">
        <v>66</v>
      </c>
      <c r="AS435" s="22" t="s">
        <v>51</v>
      </c>
      <c r="AX435" s="22" t="s">
        <v>67</v>
      </c>
      <c r="BC435" s="22" t="s">
        <v>52</v>
      </c>
      <c r="BH435" s="22" t="s">
        <v>68</v>
      </c>
      <c r="BM435" s="22" t="s">
        <v>63</v>
      </c>
      <c r="BQ435" s="23" t="s">
        <v>69</v>
      </c>
      <c r="BR435" s="23"/>
      <c r="BS435" s="24"/>
      <c r="BT435" s="24"/>
      <c r="BU435" s="24"/>
      <c r="BW435" s="22" t="s">
        <v>64</v>
      </c>
      <c r="CE435" s="60">
        <f t="shared" si="3820"/>
        <v>7.6400000000000103</v>
      </c>
      <c r="CF435" s="61">
        <f t="shared" si="3821"/>
        <v>-3.2113593317162656E-3</v>
      </c>
      <c r="CG435" s="62">
        <f t="shared" si="3818"/>
        <v>24.665649777457858</v>
      </c>
      <c r="CH435" s="63">
        <f t="shared" si="3822"/>
        <v>-3.2113593317162656E-3</v>
      </c>
      <c r="CI435" s="11">
        <f t="shared" si="3857"/>
        <v>-3.242839846524495</v>
      </c>
      <c r="CJ435" s="62">
        <f t="shared" si="3960"/>
        <v>-5.6598232436720033E-2</v>
      </c>
      <c r="CK435" s="138">
        <f t="shared" si="3819"/>
        <v>-30.61656469523524</v>
      </c>
    </row>
    <row r="436" spans="2:91" ht="18.600000000000001" customHeight="1" thickBot="1">
      <c r="D436" s="249" t="s">
        <v>103</v>
      </c>
      <c r="E436" s="250"/>
      <c r="F436" s="251" t="s">
        <v>104</v>
      </c>
      <c r="G436" s="252"/>
      <c r="H436" s="229"/>
      <c r="I436" s="253" t="s">
        <v>11</v>
      </c>
      <c r="J436" s="254"/>
      <c r="K436" s="255" t="s">
        <v>12</v>
      </c>
      <c r="L436" s="256"/>
      <c r="M436" s="24"/>
      <c r="N436" s="253" t="s">
        <v>105</v>
      </c>
      <c r="O436" s="254"/>
      <c r="P436" s="255" t="s">
        <v>106</v>
      </c>
      <c r="Q436" s="256"/>
      <c r="R436" s="24"/>
      <c r="S436" s="249" t="s">
        <v>107</v>
      </c>
      <c r="T436" s="250"/>
      <c r="U436" s="251" t="s">
        <v>108</v>
      </c>
      <c r="V436" s="252"/>
      <c r="W436" s="8"/>
      <c r="X436" s="253" t="s">
        <v>109</v>
      </c>
      <c r="Y436" s="254"/>
      <c r="Z436" s="255" t="s">
        <v>110</v>
      </c>
      <c r="AA436" s="256"/>
      <c r="AB436" s="8"/>
      <c r="AC436" s="253" t="s">
        <v>111</v>
      </c>
      <c r="AD436" s="254"/>
      <c r="AE436" s="255" t="s">
        <v>14</v>
      </c>
      <c r="AF436" s="256"/>
      <c r="AG436" s="8"/>
      <c r="AH436" s="253" t="s">
        <v>112</v>
      </c>
      <c r="AI436" s="254"/>
      <c r="AJ436" s="255" t="s">
        <v>113</v>
      </c>
      <c r="AK436" s="256"/>
      <c r="AL436" s="8"/>
      <c r="AM436" s="249" t="s">
        <v>114</v>
      </c>
      <c r="AN436" s="250"/>
      <c r="AO436" s="251" t="s">
        <v>115</v>
      </c>
      <c r="AP436" s="252"/>
      <c r="AQ436" s="24"/>
      <c r="AR436" s="253" t="s">
        <v>116</v>
      </c>
      <c r="AS436" s="254"/>
      <c r="AT436" s="255" t="s">
        <v>13</v>
      </c>
      <c r="AU436" s="256"/>
      <c r="AV436" s="4"/>
      <c r="AW436" s="253" t="s">
        <v>117</v>
      </c>
      <c r="AX436" s="254"/>
      <c r="AY436" s="255" t="s">
        <v>118</v>
      </c>
      <c r="AZ436" s="256"/>
      <c r="BA436" s="8"/>
      <c r="BB436" s="253" t="s">
        <v>119</v>
      </c>
      <c r="BC436" s="254"/>
      <c r="BD436" s="255" t="s">
        <v>120</v>
      </c>
      <c r="BE436" s="256"/>
      <c r="BF436" s="4"/>
      <c r="BG436" s="249" t="s">
        <v>121</v>
      </c>
      <c r="BH436" s="250"/>
      <c r="BI436" s="251" t="s">
        <v>122</v>
      </c>
      <c r="BJ436" s="252"/>
      <c r="BK436" s="4"/>
      <c r="BL436" s="253" t="s">
        <v>123</v>
      </c>
      <c r="BM436" s="254"/>
      <c r="BN436" s="255" t="s">
        <v>124</v>
      </c>
      <c r="BO436" s="256"/>
      <c r="BP436" s="4"/>
      <c r="BQ436" s="253" t="s">
        <v>125</v>
      </c>
      <c r="BR436" s="254"/>
      <c r="BS436" s="255" t="s">
        <v>126</v>
      </c>
      <c r="BT436" s="256"/>
      <c r="BU436" s="8"/>
      <c r="BV436" s="253" t="s">
        <v>127</v>
      </c>
      <c r="BW436" s="254"/>
      <c r="BX436" s="255" t="s">
        <v>128</v>
      </c>
      <c r="BY436" s="256"/>
      <c r="CA436" s="27" t="s">
        <v>15</v>
      </c>
      <c r="CC436" s="133" t="s">
        <v>70</v>
      </c>
      <c r="CE436" s="60">
        <f t="shared" si="3820"/>
        <v>7.6600000000000099</v>
      </c>
      <c r="CF436" s="61">
        <f t="shared" si="3821"/>
        <v>-3.1977146326632156E-3</v>
      </c>
      <c r="CG436" s="62">
        <f t="shared" si="3818"/>
        <v>24.60079298052737</v>
      </c>
      <c r="CH436" s="63">
        <f t="shared" si="3822"/>
        <v>-3.1977146326632156E-3</v>
      </c>
      <c r="CI436" s="11">
        <f t="shared" si="3857"/>
        <v>-3.225767942110128</v>
      </c>
      <c r="CJ436" s="62">
        <f t="shared" si="3960"/>
        <v>-5.6300271495103575E-2</v>
      </c>
      <c r="CK436" s="138">
        <f t="shared" si="3819"/>
        <v>-30.638213784231038</v>
      </c>
    </row>
    <row r="437" spans="2:91" ht="18.600000000000001" customHeight="1" thickTop="1" thickBot="1">
      <c r="B437" s="127">
        <v>0.88</v>
      </c>
      <c r="D437" s="29">
        <v>1</v>
      </c>
      <c r="E437" s="30">
        <v>0</v>
      </c>
      <c r="F437" s="31">
        <v>0</v>
      </c>
      <c r="G437" s="32">
        <f t="shared" ref="G437:G500" si="3995">-1/($E$8*$B437)</f>
        <v>-0.74906818181818191</v>
      </c>
      <c r="I437" s="29">
        <v>1</v>
      </c>
      <c r="J437" s="33">
        <v>0</v>
      </c>
      <c r="K437" s="31">
        <v>0</v>
      </c>
      <c r="L437" s="32">
        <v>0</v>
      </c>
      <c r="N437" s="29">
        <f t="shared" ref="N437" si="3996">D437*I437+F437*I440-E437*J437-G437*J440</f>
        <v>-0.30708505438624023</v>
      </c>
      <c r="O437" s="33">
        <f t="shared" ref="O437" si="3997">(D437*J437+E437*I437+F437*J440+G437*I440)</f>
        <v>0</v>
      </c>
      <c r="P437" s="31">
        <f t="shared" ref="P437" si="3998">D437*K437+F437*K440-E437*L437-G437*L440</f>
        <v>0</v>
      </c>
      <c r="Q437" s="32">
        <f t="shared" ref="Q437" si="3999">(D437*L437+E437*K437+F437*L440+G437*K440)</f>
        <v>-0.74906818181818191</v>
      </c>
      <c r="S437" s="29">
        <v>1</v>
      </c>
      <c r="T437" s="30">
        <v>0</v>
      </c>
      <c r="U437" s="31">
        <v>0</v>
      </c>
      <c r="V437" s="32">
        <f t="shared" ref="V437:V500" si="4000">-1/($T$8*$B437)</f>
        <v>-1.4551931818181818</v>
      </c>
      <c r="X437" s="29">
        <f t="shared" ref="X437" si="4001">N437*S437+P437*S440-O437*T437-Q437*T440</f>
        <v>-0.30708505438624023</v>
      </c>
      <c r="Y437" s="33">
        <f t="shared" ref="Y437" si="4002">(N437*T437+O437*S437+P437*T440+Q437*S440)</f>
        <v>0</v>
      </c>
      <c r="Z437" s="31">
        <f t="shared" ref="Z437" si="4003">N437*U437+P437*U440-O437*V437-Q437*V440</f>
        <v>0</v>
      </c>
      <c r="AA437" s="32">
        <f t="shared" ref="AA437" si="4004">(N437*V437+O437*U437+P437*V440+Q437*U440)</f>
        <v>-0.30220010443705958</v>
      </c>
      <c r="AB437" s="8"/>
      <c r="AC437" s="29">
        <v>1</v>
      </c>
      <c r="AD437" s="33">
        <v>0</v>
      </c>
      <c r="AE437" s="31">
        <v>0</v>
      </c>
      <c r="AF437" s="32">
        <v>0</v>
      </c>
      <c r="AH437" s="29">
        <f t="shared" ref="AH437" si="4005">X437*AC437+Z437*AC440-Y437*AD437-AA437*AD440</f>
        <v>-1.5352550552525142</v>
      </c>
      <c r="AI437" s="33">
        <f t="shared" ref="AI437" si="4006">(X437*AD437+Y437*AC437+Z437*AD440+AA437*AC440)</f>
        <v>0</v>
      </c>
      <c r="AJ437" s="31">
        <f t="shared" ref="AJ437" si="4007">X437*AE437+Z437*AE440-Y437*AF437-AA437*AF440</f>
        <v>0</v>
      </c>
      <c r="AK437" s="32">
        <f t="shared" ref="AK437" si="4008">(X437*AF437+Y437*AE437+Z437*AF440+AA437*AE440)</f>
        <v>-0.30220010443705958</v>
      </c>
      <c r="AL437" s="8"/>
      <c r="AM437" s="29">
        <v>1</v>
      </c>
      <c r="AN437" s="30">
        <v>0</v>
      </c>
      <c r="AO437" s="31">
        <v>0</v>
      </c>
      <c r="AP437" s="32">
        <f t="shared" ref="AP437:AP500" si="4009">-1/($AN$8*$B437)</f>
        <v>-1.3159431818181817</v>
      </c>
      <c r="AR437" s="29">
        <f t="shared" ref="AR437" si="4010">AH437*AM437+AJ437*AM440-AI437*AN437-AK437*AN440</f>
        <v>-1.5352550552525142</v>
      </c>
      <c r="AS437" s="33">
        <f t="shared" ref="AS437" si="4011">(AH437*AN437+AI437*AM437+AJ437*AN440+AK437*AM440)</f>
        <v>0</v>
      </c>
      <c r="AT437" s="31">
        <f t="shared" ref="AT437" si="4012">AH437*AO437+AJ437*AO440-AI437*AP437-AK437*AP440</f>
        <v>0</v>
      </c>
      <c r="AU437" s="32">
        <f t="shared" ref="AU437" si="4013">(AH437*AP437+AI437*AO437+AJ437*AP440+AK437*AO440)</f>
        <v>1.7181083178743823</v>
      </c>
      <c r="AV437" s="8"/>
      <c r="AW437" s="29">
        <v>1</v>
      </c>
      <c r="AX437" s="33">
        <v>0</v>
      </c>
      <c r="AY437" s="31">
        <v>0</v>
      </c>
      <c r="AZ437" s="32">
        <v>0</v>
      </c>
      <c r="BB437" s="29">
        <f t="shared" ref="BB437" si="4014">AR437*AW437+AT437*AW440-AS437*AX437-AU437*AX440</f>
        <v>2.1363457278695872</v>
      </c>
      <c r="BC437" s="33">
        <f t="shared" ref="BC437" si="4015">(AR437*AX437+AS437*AW437+AT437*AX440+AU437*AW440)</f>
        <v>0</v>
      </c>
      <c r="BD437" s="31">
        <f t="shared" ref="BD437" si="4016">AR437*AY437+AT437*AY440-AS437*AZ437-AU437*AZ440</f>
        <v>0</v>
      </c>
      <c r="BE437" s="32">
        <f t="shared" ref="BE437" si="4017">(AR437*AZ437+AS437*AY437+AT437*AZ440+AU437*AY440)</f>
        <v>1.7181083178743823</v>
      </c>
      <c r="BF437" s="8"/>
      <c r="BG437" s="29">
        <v>1</v>
      </c>
      <c r="BH437" s="30">
        <v>0</v>
      </c>
      <c r="BI437" s="31">
        <v>0</v>
      </c>
      <c r="BJ437" s="32">
        <f t="shared" ref="BJ437:BJ500" si="4018">-1/($BH$8*$B437)</f>
        <v>-0.46271590909090904</v>
      </c>
      <c r="BL437" s="29">
        <f t="shared" ref="BL437" si="4019">BB437*BG437+BD437*BG440-BC437*BH437-BE437*BH440</f>
        <v>2.1363457278695872</v>
      </c>
      <c r="BM437" s="33">
        <f t="shared" ref="BM437" si="4020">(BB437*BH437+BC437*BG437+BD437*BH440+BE437*BG440)</f>
        <v>0</v>
      </c>
      <c r="BN437" s="31">
        <f t="shared" ref="BN437" si="4021">BB437*BI437+BD437*BI440-BC437*BJ437-BE437*BJ440</f>
        <v>0</v>
      </c>
      <c r="BO437" s="32">
        <f t="shared" ref="BO437" si="4022">(BB437*BJ437+BC437*BI437+BD437*BJ440+BE437*BI440)</f>
        <v>0.72958716227072651</v>
      </c>
      <c r="BP437" s="8"/>
      <c r="BQ437" s="34">
        <v>1</v>
      </c>
      <c r="BR437" s="35">
        <v>0</v>
      </c>
      <c r="BS437" s="11">
        <v>0</v>
      </c>
      <c r="BT437" s="36">
        <v>0</v>
      </c>
      <c r="BV437" s="29">
        <f t="shared" ref="BV437" si="4023">BL437*BQ437+BN437*BQ440-BM437*BR437-BO437*BR440</f>
        <v>2.1363457278695872</v>
      </c>
      <c r="BW437" s="33">
        <f t="shared" ref="BW437" si="4024">(BL437*BR437+BM437*BQ437+BN437*BR440+BO437*BQ440)</f>
        <v>0.72958716227072651</v>
      </c>
      <c r="BX437" s="31">
        <f t="shared" ref="BX437" si="4025">BL437*BS437+BN437*BS440-BM437*BT437-BO437*BT440</f>
        <v>0</v>
      </c>
      <c r="BY437" s="32">
        <f t="shared" ref="BY437" si="4026">(BL437*BT437+BM437*BS437+BN437*BT440+BO437*BS440)</f>
        <v>0.72958716227072651</v>
      </c>
      <c r="CA437" s="37">
        <f t="shared" ref="CA437" si="4027">20*LOG(((1+$BR$8)/$BR$8)/((BV437+BV440)^2+(BW437+BW440)^2)^0.5)</f>
        <v>-9.4842080787476029</v>
      </c>
      <c r="CC437" s="134">
        <f t="shared" ref="CC437" si="4028">((BV437^2+BW437^2)^0.5)/((BV440^2+BW440^2)^0.5)</f>
        <v>0.42342920082557267</v>
      </c>
      <c r="CE437" s="60">
        <f t="shared" si="3820"/>
        <v>7.6800000000000104</v>
      </c>
      <c r="CF437" s="61">
        <f t="shared" si="3821"/>
        <v>-3.1841462449537887E-3</v>
      </c>
      <c r="CG437" s="62">
        <f t="shared" si="3818"/>
        <v>24.536277621685166</v>
      </c>
      <c r="CH437" s="63">
        <f t="shared" si="3822"/>
        <v>-3.1841462449537887E-3</v>
      </c>
      <c r="CI437" s="11">
        <f t="shared" si="3857"/>
        <v>-3.2088310109865477</v>
      </c>
      <c r="CJ437" s="62">
        <f t="shared" si="3960"/>
        <v>-5.6004666281813588E-2</v>
      </c>
      <c r="CK437" s="138">
        <f t="shared" si="3819"/>
        <v>-30.65981742810559</v>
      </c>
      <c r="CM437" s="127">
        <v>0.87</v>
      </c>
    </row>
    <row r="438" spans="2:91" ht="18.600000000000001" customHeight="1" thickBot="1">
      <c r="D438" s="39"/>
      <c r="G438" s="40"/>
      <c r="I438" s="39"/>
      <c r="L438" s="40"/>
      <c r="N438" s="39"/>
      <c r="Q438" s="40"/>
      <c r="S438" s="39"/>
      <c r="V438" s="40"/>
      <c r="X438" s="39"/>
      <c r="AA438" s="40"/>
      <c r="AC438" s="39"/>
      <c r="AF438" s="40"/>
      <c r="AH438" s="39"/>
      <c r="AK438" s="40"/>
      <c r="AM438" s="39"/>
      <c r="AP438" s="40"/>
      <c r="AR438" s="39"/>
      <c r="AU438" s="40"/>
      <c r="AW438" s="39"/>
      <c r="AZ438" s="40"/>
      <c r="BB438" s="39"/>
      <c r="BE438" s="40"/>
      <c r="BG438" s="39"/>
      <c r="BJ438" s="40"/>
      <c r="BL438" s="39"/>
      <c r="BO438" s="40"/>
      <c r="BQ438" s="34"/>
      <c r="BR438" s="11"/>
      <c r="BS438" s="11"/>
      <c r="BT438" s="41"/>
      <c r="BV438" s="39"/>
      <c r="BY438" s="40"/>
      <c r="CC438" s="135"/>
      <c r="CE438" s="60">
        <f t="shared" si="3820"/>
        <v>7.7000000000000099</v>
      </c>
      <c r="CF438" s="61">
        <f t="shared" si="3821"/>
        <v>-3.1706537360462446E-3</v>
      </c>
      <c r="CG438" s="62">
        <f t="shared" si="3818"/>
        <v>24.472101001465436</v>
      </c>
      <c r="CH438" s="63">
        <f t="shared" si="3822"/>
        <v>-3.1706537360462446E-3</v>
      </c>
      <c r="CI438" s="11">
        <f t="shared" si="3857"/>
        <v>-3.1920276284556666</v>
      </c>
      <c r="CJ438" s="62">
        <f t="shared" si="3960"/>
        <v>-5.571139193117762E-2</v>
      </c>
      <c r="CK438" s="138">
        <f t="shared" si="3819"/>
        <v>-30.681375728089193</v>
      </c>
    </row>
    <row r="439" spans="2:91" ht="18.600000000000001" customHeight="1" thickBot="1">
      <c r="D439" s="258" t="s">
        <v>129</v>
      </c>
      <c r="E439" s="259"/>
      <c r="F439" s="260" t="s">
        <v>130</v>
      </c>
      <c r="G439" s="261"/>
      <c r="H439" s="229"/>
      <c r="I439" s="258" t="s">
        <v>131</v>
      </c>
      <c r="J439" s="259"/>
      <c r="K439" s="260" t="s">
        <v>132</v>
      </c>
      <c r="L439" s="261"/>
      <c r="N439" s="253" t="s">
        <v>133</v>
      </c>
      <c r="O439" s="254"/>
      <c r="P439" s="255" t="s">
        <v>134</v>
      </c>
      <c r="Q439" s="256"/>
      <c r="S439" s="258" t="s">
        <v>135</v>
      </c>
      <c r="T439" s="259"/>
      <c r="U439" s="260" t="s">
        <v>136</v>
      </c>
      <c r="V439" s="261"/>
      <c r="W439" s="8"/>
      <c r="X439" s="253" t="s">
        <v>137</v>
      </c>
      <c r="Y439" s="254"/>
      <c r="Z439" s="255" t="s">
        <v>138</v>
      </c>
      <c r="AA439" s="256"/>
      <c r="AB439" s="8"/>
      <c r="AC439" s="258" t="s">
        <v>139</v>
      </c>
      <c r="AD439" s="259"/>
      <c r="AE439" s="260" t="s">
        <v>140</v>
      </c>
      <c r="AF439" s="261"/>
      <c r="AG439" s="8"/>
      <c r="AH439" s="253" t="s">
        <v>141</v>
      </c>
      <c r="AI439" s="254"/>
      <c r="AJ439" s="255" t="s">
        <v>142</v>
      </c>
      <c r="AK439" s="256"/>
      <c r="AL439" s="8"/>
      <c r="AM439" s="258" t="s">
        <v>143</v>
      </c>
      <c r="AN439" s="259"/>
      <c r="AO439" s="260" t="s">
        <v>144</v>
      </c>
      <c r="AP439" s="261"/>
      <c r="AR439" s="253" t="s">
        <v>145</v>
      </c>
      <c r="AS439" s="254"/>
      <c r="AT439" s="255" t="s">
        <v>146</v>
      </c>
      <c r="AU439" s="256"/>
      <c r="AV439" s="4"/>
      <c r="AW439" s="258" t="s">
        <v>147</v>
      </c>
      <c r="AX439" s="259"/>
      <c r="AY439" s="260" t="s">
        <v>148</v>
      </c>
      <c r="AZ439" s="261"/>
      <c r="BA439" s="8"/>
      <c r="BB439" s="253" t="s">
        <v>149</v>
      </c>
      <c r="BC439" s="254"/>
      <c r="BD439" s="255" t="s">
        <v>150</v>
      </c>
      <c r="BE439" s="256"/>
      <c r="BF439" s="4"/>
      <c r="BG439" s="258" t="s">
        <v>151</v>
      </c>
      <c r="BH439" s="259"/>
      <c r="BI439" s="260" t="s">
        <v>152</v>
      </c>
      <c r="BJ439" s="261"/>
      <c r="BK439" s="4"/>
      <c r="BL439" s="253" t="s">
        <v>153</v>
      </c>
      <c r="BM439" s="254"/>
      <c r="BN439" s="255" t="s">
        <v>154</v>
      </c>
      <c r="BO439" s="256"/>
      <c r="BP439" s="4"/>
      <c r="BQ439" s="258" t="s">
        <v>155</v>
      </c>
      <c r="BR439" s="259"/>
      <c r="BS439" s="260" t="s">
        <v>156</v>
      </c>
      <c r="BT439" s="261"/>
      <c r="BU439" s="8"/>
      <c r="BV439" s="253" t="s">
        <v>157</v>
      </c>
      <c r="BW439" s="254"/>
      <c r="BX439" s="255" t="s">
        <v>158</v>
      </c>
      <c r="BY439" s="256"/>
      <c r="CA439" s="46" t="s">
        <v>16</v>
      </c>
      <c r="CC439" s="136" t="s">
        <v>71</v>
      </c>
      <c r="CE439" s="60">
        <f t="shared" si="3820"/>
        <v>7.7200000000000104</v>
      </c>
      <c r="CF439" s="61">
        <f t="shared" si="3821"/>
        <v>-3.1572366739668956E-3</v>
      </c>
      <c r="CG439" s="62">
        <f t="shared" si="3818"/>
        <v>24.408260448896321</v>
      </c>
      <c r="CH439" s="63">
        <f t="shared" si="3822"/>
        <v>-3.1572366739668956E-3</v>
      </c>
      <c r="CI439" s="11">
        <f t="shared" si="3857"/>
        <v>-3.1753563886410383</v>
      </c>
      <c r="CJ439" s="62">
        <f t="shared" si="3960"/>
        <v>-5.5420423906022788E-2</v>
      </c>
      <c r="CK439" s="138">
        <f t="shared" si="3819"/>
        <v>-30.70288878657426</v>
      </c>
    </row>
    <row r="440" spans="2:91" ht="18.600000000000001" customHeight="1" thickTop="1" thickBot="1">
      <c r="D440" s="29">
        <v>0</v>
      </c>
      <c r="E440" s="33">
        <v>0</v>
      </c>
      <c r="F440" s="31">
        <v>1</v>
      </c>
      <c r="G440" s="32">
        <v>0</v>
      </c>
      <c r="I440" s="29">
        <v>0</v>
      </c>
      <c r="J440" s="33">
        <f t="shared" ref="J440" si="4029">IF(0=(1-$J$8*$K$8*$B437^2),10^14,$B437*$J$8/(1-$J$8*$K$8*$B437^2))</f>
        <v>-1.7449480382594911</v>
      </c>
      <c r="K440" s="31">
        <v>1</v>
      </c>
      <c r="L440" s="32">
        <v>0</v>
      </c>
      <c r="N440" s="29">
        <f t="shared" ref="N440" si="4030">D440*I437+F440*I440-E440*J437-G440*J440</f>
        <v>0</v>
      </c>
      <c r="O440" s="33">
        <f t="shared" ref="O440" si="4031">(D440*J437+E440*I437+F440*J440+G440*I440)</f>
        <v>-1.7449480382594911</v>
      </c>
      <c r="P440" s="31">
        <f t="shared" ref="P440" si="4032">D440*K437+F440*K440-E440*L437-G440*L440</f>
        <v>1</v>
      </c>
      <c r="Q440" s="32">
        <f t="shared" ref="Q440" si="4033">(D440*L437+E440*K437+F440*L440+G440*K440)</f>
        <v>0</v>
      </c>
      <c r="S440" s="29">
        <v>0</v>
      </c>
      <c r="T440" s="33">
        <v>0</v>
      </c>
      <c r="U440" s="31">
        <v>1</v>
      </c>
      <c r="V440" s="32">
        <v>0</v>
      </c>
      <c r="X440" s="29">
        <f t="shared" ref="X440" si="4034">N440*S437+P440*S440-O440*T437-Q440*T440</f>
        <v>0</v>
      </c>
      <c r="Y440" s="33">
        <f t="shared" ref="Y440" si="4035">(N440*T437+O440*S437+P440*T440+Q440*S440)</f>
        <v>-1.7449480382594911</v>
      </c>
      <c r="Z440" s="31">
        <f t="shared" ref="Z440" si="4036">N440*U437+P440*U440-O440*V437-Q440*V440</f>
        <v>-1.5392364879022233</v>
      </c>
      <c r="AA440" s="32">
        <f t="shared" ref="AA440" si="4037">(N440*V437+O440*U437+P440*V440+Q440*U440)</f>
        <v>0</v>
      </c>
      <c r="AB440" s="8"/>
      <c r="AC440" s="29">
        <v>0</v>
      </c>
      <c r="AD440" s="33">
        <f t="shared" ref="AD440" si="4038">IF(0=(1-$AD$8*$AE$8*$B437^2),10^14,$B437*$AD$8/(1-$AD$8*$AE$8*$B437^2))</f>
        <v>-4.0640952231109164</v>
      </c>
      <c r="AE440" s="31">
        <v>1</v>
      </c>
      <c r="AF440" s="32">
        <v>0</v>
      </c>
      <c r="AH440" s="29">
        <f t="shared" ref="AH440" si="4039">X440*AC437+Z440*AC440-Y440*AD437-AA440*AD440</f>
        <v>0</v>
      </c>
      <c r="AI440" s="33">
        <f t="shared" ref="AI440" si="4040">(X440*AD437+Y440*AC437+Z440*AD440+AA440*AC440)</f>
        <v>4.5106556194619589</v>
      </c>
      <c r="AJ440" s="31">
        <f t="shared" ref="AJ440" si="4041">X440*AE437+Z440*AE440-Y440*AF437-AA440*AF440</f>
        <v>-1.5392364879022233</v>
      </c>
      <c r="AK440" s="32">
        <f t="shared" ref="AK440" si="4042">(X440*AF437+Y440*AE437+Z440*AF440+AA440*AE440)</f>
        <v>0</v>
      </c>
      <c r="AL440" s="8"/>
      <c r="AM440" s="29">
        <v>0</v>
      </c>
      <c r="AN440" s="33">
        <v>0</v>
      </c>
      <c r="AO440" s="31">
        <v>1</v>
      </c>
      <c r="AP440" s="32">
        <v>0</v>
      </c>
      <c r="AR440" s="29">
        <f t="shared" ref="AR440" si="4043">AH440*AM437+AJ440*AM440-AI440*AN437-AK440*AN440</f>
        <v>0</v>
      </c>
      <c r="AS440" s="33">
        <f t="shared" ref="AS440" si="4044">(AH440*AN437+AI440*AM437+AJ440*AN440+AK440*AM440)</f>
        <v>4.5106556194619589</v>
      </c>
      <c r="AT440" s="31">
        <f t="shared" ref="AT440" si="4045">AH440*AO437+AJ440*AO440-AI440*AP437-AK440*AP440</f>
        <v>4.3965300200586084</v>
      </c>
      <c r="AU440" s="32">
        <f t="shared" ref="AU440" si="4046">(AH440*AP437+AI440*AO437+AJ440*AP440+AK440*AO440)</f>
        <v>0</v>
      </c>
      <c r="AV440" s="8"/>
      <c r="AW440" s="29">
        <v>0</v>
      </c>
      <c r="AX440" s="33">
        <f t="shared" ref="AX440" si="4047">IF(0=(1-$AX$8*$AY$8*$B437^2),10^14,$B437*$AX$8/(1-$AX$8*$AY$8*$B437^2))</f>
        <v>-2.1370019252712487</v>
      </c>
      <c r="AY440" s="31">
        <v>1</v>
      </c>
      <c r="AZ440" s="32">
        <v>0</v>
      </c>
      <c r="BB440" s="29">
        <f t="shared" ref="BB440" si="4048">AR440*AW437+AT440*AW440-AS440*AX437-AU440*AX440</f>
        <v>0</v>
      </c>
      <c r="BC440" s="33">
        <f t="shared" ref="BC440" si="4049">(AR440*AX437+AS440*AW437+AT440*AX440+AU440*AW440)</f>
        <v>-4.8847374979161291</v>
      </c>
      <c r="BD440" s="31">
        <f t="shared" ref="BD440" si="4050">AR440*AY437+AT440*AY440-AS440*AZ437-AU440*AZ440</f>
        <v>4.3965300200586084</v>
      </c>
      <c r="BE440" s="32">
        <f t="shared" ref="BE440" si="4051">(AR440*AZ437+AS440*AY437+AT440*AZ440+AU440*AY440)</f>
        <v>0</v>
      </c>
      <c r="BF440" s="8"/>
      <c r="BG440" s="29">
        <v>0</v>
      </c>
      <c r="BH440" s="33">
        <v>0</v>
      </c>
      <c r="BI440" s="31">
        <v>1</v>
      </c>
      <c r="BJ440" s="32">
        <v>0</v>
      </c>
      <c r="BL440" s="29">
        <f t="shared" ref="BL440" si="4052">BB440*BG437+BD440*BG440-BC440*BH437-BE440*BH440</f>
        <v>0</v>
      </c>
      <c r="BM440" s="33">
        <f t="shared" ref="BM440" si="4053">(BB440*BH437+BC440*BG437+BD440*BH440+BE440*BG440)</f>
        <v>-4.8847374979161291</v>
      </c>
      <c r="BN440" s="31">
        <f t="shared" ref="BN440" si="4054">BB440*BI437+BD440*BI440-BC440*BJ437-BE440*BJ440</f>
        <v>2.1362842680398941</v>
      </c>
      <c r="BO440" s="32">
        <f t="shared" ref="BO440" si="4055">(BB440*BJ437+BC440*BI437+BD440*BJ440+BE440*BI440)</f>
        <v>0</v>
      </c>
      <c r="BP440" s="8"/>
      <c r="BQ440" s="19">
        <f t="shared" ref="BQ440:BQ503" si="4056">1/$BR$8</f>
        <v>1</v>
      </c>
      <c r="BR440" s="47">
        <v>0</v>
      </c>
      <c r="BS440" s="48">
        <v>1</v>
      </c>
      <c r="BT440" s="49">
        <v>0</v>
      </c>
      <c r="BV440" s="29">
        <f t="shared" ref="BV440" si="4057">BL440*BQ437+BN440*BQ440-BM440*BR437-BO440*BR440</f>
        <v>2.1362842680398941</v>
      </c>
      <c r="BW440" s="33">
        <f t="shared" ref="BW440" si="4058">(BL440*BR437+BM440*BQ437+BN440*BR440+BO440*BQ440)</f>
        <v>-4.8847374979161291</v>
      </c>
      <c r="BX440" s="31">
        <f t="shared" ref="BX440" si="4059">BL440*BS437+BN440*BS440-BM440*BT437-BO440*BT440</f>
        <v>2.1362842680398941</v>
      </c>
      <c r="BY440" s="32">
        <f t="shared" ref="BY440" si="4060">(BL440*BT437+BM440*BS437+BN440*BT440+BO440*BS440)</f>
        <v>0</v>
      </c>
      <c r="CA440" s="50">
        <f t="shared" ref="CA440" si="4061">(180/PI())*ATAN(-1*(BW437+BW440)/(BV437+BV440))</f>
        <v>44.201373016219243</v>
      </c>
      <c r="CC440" s="137">
        <f t="shared" ref="CC440" si="4062">20*LOG(((1-(10^(CA437/20)^2)*(1-((1-CC437)/(1+CC437))^2))^0.5))</f>
        <v>-0.42936220575525658</v>
      </c>
      <c r="CE440" s="60">
        <f t="shared" si="3820"/>
        <v>7.74000000000001</v>
      </c>
      <c r="CF440" s="61">
        <f t="shared" si="3821"/>
        <v>-3.1438946273853133E-3</v>
      </c>
      <c r="CG440" s="62">
        <f t="shared" si="3818"/>
        <v>24.344753321123502</v>
      </c>
      <c r="CH440" s="63">
        <f t="shared" si="3822"/>
        <v>-3.1438946273853133E-3</v>
      </c>
      <c r="CI440" s="11">
        <f t="shared" si="3857"/>
        <v>-3.1588159041936912</v>
      </c>
      <c r="CJ440" s="62">
        <f t="shared" si="3960"/>
        <v>-5.5131737992541674E-2</v>
      </c>
      <c r="CK440" s="138">
        <f t="shared" si="3819"/>
        <v>-30.724356707064157</v>
      </c>
    </row>
    <row r="441" spans="2:91" ht="18.600000000000001" customHeight="1">
      <c r="CC441" s="42"/>
      <c r="CE441" s="60">
        <f t="shared" si="3820"/>
        <v>7.7600000000000096</v>
      </c>
      <c r="CF441" s="61">
        <f t="shared" si="3821"/>
        <v>-3.1306271656769873E-3</v>
      </c>
      <c r="CG441" s="62">
        <f t="shared" si="3818"/>
        <v>24.281577003039629</v>
      </c>
      <c r="CH441" s="63">
        <f t="shared" si="3822"/>
        <v>-3.1306271656769873E-3</v>
      </c>
      <c r="CI441" s="11">
        <f t="shared" si="3857"/>
        <v>-3.1424048059954743</v>
      </c>
      <c r="CJ441" s="62">
        <f t="shared" si="3960"/>
        <v>-5.4845310295114677E-2</v>
      </c>
      <c r="CK441" s="138">
        <f t="shared" si="3819"/>
        <v>-30.745779594143382</v>
      </c>
    </row>
    <row r="442" spans="2:91" ht="18.600000000000001" customHeight="1" thickBot="1">
      <c r="E442" s="22" t="s">
        <v>4</v>
      </c>
      <c r="J442" s="22" t="s">
        <v>5</v>
      </c>
      <c r="O442" s="22" t="s">
        <v>6</v>
      </c>
      <c r="T442" s="22" t="s">
        <v>7</v>
      </c>
      <c r="Y442" s="22" t="s">
        <v>8</v>
      </c>
      <c r="AD442" s="22" t="s">
        <v>65</v>
      </c>
      <c r="AI442" s="22" t="s">
        <v>9</v>
      </c>
      <c r="AN442" s="22" t="s">
        <v>66</v>
      </c>
      <c r="AS442" s="22" t="s">
        <v>51</v>
      </c>
      <c r="AX442" s="22" t="s">
        <v>67</v>
      </c>
      <c r="BC442" s="22" t="s">
        <v>52</v>
      </c>
      <c r="BH442" s="22" t="s">
        <v>68</v>
      </c>
      <c r="BM442" s="22" t="s">
        <v>63</v>
      </c>
      <c r="BQ442" s="23" t="s">
        <v>69</v>
      </c>
      <c r="BR442" s="23"/>
      <c r="BS442" s="24"/>
      <c r="BT442" s="24"/>
      <c r="BU442" s="24"/>
      <c r="BW442" s="22" t="s">
        <v>64</v>
      </c>
      <c r="CE442" s="60">
        <f t="shared" si="3820"/>
        <v>7.78000000000001</v>
      </c>
      <c r="CF442" s="61">
        <f t="shared" si="3821"/>
        <v>-3.1174338589917755E-3</v>
      </c>
      <c r="CG442" s="62">
        <f t="shared" si="3818"/>
        <v>24.218728906919718</v>
      </c>
      <c r="CH442" s="63">
        <f t="shared" si="3822"/>
        <v>-3.1174338589917755E-3</v>
      </c>
      <c r="CI442" s="11">
        <f t="shared" si="3857"/>
        <v>-3.1261217428737664</v>
      </c>
      <c r="CJ442" s="62">
        <f t="shared" si="3960"/>
        <v>-5.4561117231330808E-2</v>
      </c>
      <c r="CK442" s="138">
        <f t="shared" si="3819"/>
        <v>-30.767157553424322</v>
      </c>
    </row>
    <row r="443" spans="2:91" ht="18.600000000000001" customHeight="1" thickBot="1">
      <c r="D443" s="249" t="s">
        <v>103</v>
      </c>
      <c r="E443" s="250"/>
      <c r="F443" s="251" t="s">
        <v>104</v>
      </c>
      <c r="G443" s="252"/>
      <c r="H443" s="229"/>
      <c r="I443" s="253" t="s">
        <v>11</v>
      </c>
      <c r="J443" s="254"/>
      <c r="K443" s="255" t="s">
        <v>12</v>
      </c>
      <c r="L443" s="256"/>
      <c r="M443" s="24"/>
      <c r="N443" s="253" t="s">
        <v>105</v>
      </c>
      <c r="O443" s="254"/>
      <c r="P443" s="255" t="s">
        <v>106</v>
      </c>
      <c r="Q443" s="256"/>
      <c r="R443" s="24"/>
      <c r="S443" s="249" t="s">
        <v>107</v>
      </c>
      <c r="T443" s="250"/>
      <c r="U443" s="251" t="s">
        <v>108</v>
      </c>
      <c r="V443" s="252"/>
      <c r="W443" s="8"/>
      <c r="X443" s="253" t="s">
        <v>109</v>
      </c>
      <c r="Y443" s="254"/>
      <c r="Z443" s="255" t="s">
        <v>110</v>
      </c>
      <c r="AA443" s="256"/>
      <c r="AB443" s="8"/>
      <c r="AC443" s="253" t="s">
        <v>111</v>
      </c>
      <c r="AD443" s="254"/>
      <c r="AE443" s="255" t="s">
        <v>14</v>
      </c>
      <c r="AF443" s="256"/>
      <c r="AG443" s="8"/>
      <c r="AH443" s="253" t="s">
        <v>112</v>
      </c>
      <c r="AI443" s="254"/>
      <c r="AJ443" s="255" t="s">
        <v>113</v>
      </c>
      <c r="AK443" s="256"/>
      <c r="AL443" s="8"/>
      <c r="AM443" s="249" t="s">
        <v>114</v>
      </c>
      <c r="AN443" s="250"/>
      <c r="AO443" s="251" t="s">
        <v>115</v>
      </c>
      <c r="AP443" s="252"/>
      <c r="AQ443" s="24"/>
      <c r="AR443" s="253" t="s">
        <v>116</v>
      </c>
      <c r="AS443" s="254"/>
      <c r="AT443" s="255" t="s">
        <v>13</v>
      </c>
      <c r="AU443" s="256"/>
      <c r="AV443" s="4"/>
      <c r="AW443" s="253" t="s">
        <v>117</v>
      </c>
      <c r="AX443" s="254"/>
      <c r="AY443" s="255" t="s">
        <v>118</v>
      </c>
      <c r="AZ443" s="256"/>
      <c r="BA443" s="8"/>
      <c r="BB443" s="253" t="s">
        <v>119</v>
      </c>
      <c r="BC443" s="254"/>
      <c r="BD443" s="255" t="s">
        <v>120</v>
      </c>
      <c r="BE443" s="256"/>
      <c r="BF443" s="4"/>
      <c r="BG443" s="249" t="s">
        <v>121</v>
      </c>
      <c r="BH443" s="250"/>
      <c r="BI443" s="251" t="s">
        <v>122</v>
      </c>
      <c r="BJ443" s="252"/>
      <c r="BK443" s="4"/>
      <c r="BL443" s="253" t="s">
        <v>123</v>
      </c>
      <c r="BM443" s="254"/>
      <c r="BN443" s="255" t="s">
        <v>124</v>
      </c>
      <c r="BO443" s="256"/>
      <c r="BP443" s="4"/>
      <c r="BQ443" s="253" t="s">
        <v>125</v>
      </c>
      <c r="BR443" s="254"/>
      <c r="BS443" s="255" t="s">
        <v>126</v>
      </c>
      <c r="BT443" s="256"/>
      <c r="BU443" s="8"/>
      <c r="BV443" s="253" t="s">
        <v>127</v>
      </c>
      <c r="BW443" s="254"/>
      <c r="BX443" s="255" t="s">
        <v>128</v>
      </c>
      <c r="BY443" s="256"/>
      <c r="CA443" s="27" t="s">
        <v>15</v>
      </c>
      <c r="CC443" s="133" t="s">
        <v>70</v>
      </c>
      <c r="CE443" s="60">
        <f t="shared" si="3820"/>
        <v>7.8000000000000096</v>
      </c>
      <c r="CF443" s="61">
        <f t="shared" si="3821"/>
        <v>-3.1043142783213889E-3</v>
      </c>
      <c r="CG443" s="62">
        <f t="shared" si="3818"/>
        <v>24.156206472062244</v>
      </c>
      <c r="CH443" s="63">
        <f t="shared" si="3822"/>
        <v>-3.1043142783213889E-3</v>
      </c>
      <c r="CI443" s="11">
        <f t="shared" si="3857"/>
        <v>-3.1099653813165764</v>
      </c>
      <c r="CJ443" s="62">
        <f t="shared" si="3960"/>
        <v>-5.4279135527015202E-2</v>
      </c>
      <c r="CK443" s="138">
        <f t="shared" si="3819"/>
        <v>-30.788490691506851</v>
      </c>
    </row>
    <row r="444" spans="2:91" ht="18.600000000000001" customHeight="1" thickTop="1" thickBot="1">
      <c r="B444" s="127">
        <v>0.89</v>
      </c>
      <c r="D444" s="29">
        <v>1</v>
      </c>
      <c r="E444" s="30">
        <v>0</v>
      </c>
      <c r="F444" s="31">
        <v>0</v>
      </c>
      <c r="G444" s="32">
        <f t="shared" ref="G444:G507" si="4063">-1/($E$8*$B444)</f>
        <v>-0.74065168539325843</v>
      </c>
      <c r="I444" s="29">
        <v>1</v>
      </c>
      <c r="J444" s="33">
        <v>0</v>
      </c>
      <c r="K444" s="31">
        <v>0</v>
      </c>
      <c r="L444" s="32">
        <v>0</v>
      </c>
      <c r="N444" s="29">
        <f t="shared" ref="N444" si="4064">D444*I444+F444*I447-E444*J444-G444*J447</f>
        <v>-0.2708364146356772</v>
      </c>
      <c r="O444" s="33">
        <f t="shared" ref="O444" si="4065">(D444*J444+E444*I444+F444*J447+G444*I447)</f>
        <v>0</v>
      </c>
      <c r="P444" s="31">
        <f t="shared" ref="P444" si="4066">D444*K444+F444*K447-E444*L444-G444*L447</f>
        <v>0</v>
      </c>
      <c r="Q444" s="32">
        <f t="shared" ref="Q444" si="4067">(D444*L444+E444*K444+F444*L447+G444*K447)</f>
        <v>-0.74065168539325843</v>
      </c>
      <c r="S444" s="29">
        <v>1</v>
      </c>
      <c r="T444" s="30">
        <v>0</v>
      </c>
      <c r="U444" s="31">
        <v>0</v>
      </c>
      <c r="V444" s="32">
        <f t="shared" ref="V444:V507" si="4068">-1/($T$8*$B444)</f>
        <v>-1.4388426966292134</v>
      </c>
      <c r="X444" s="29">
        <f t="shared" ref="X444" si="4069">N444*S444+P444*S447-O444*T444-Q444*T447</f>
        <v>-0.2708364146356772</v>
      </c>
      <c r="Y444" s="33">
        <f t="shared" ref="Y444" si="4070">(N444*T444+O444*S444+P444*T447+Q444*S447)</f>
        <v>0</v>
      </c>
      <c r="Z444" s="31">
        <f t="shared" ref="Z444" si="4071">N444*U444+P444*U447-O444*V444-Q444*V447</f>
        <v>0</v>
      </c>
      <c r="AA444" s="32">
        <f t="shared" ref="AA444" si="4072">(N444*V444+O444*U444+P444*V447+Q444*U447)</f>
        <v>-0.35096068821347287</v>
      </c>
      <c r="AB444" s="8"/>
      <c r="AC444" s="29">
        <v>1</v>
      </c>
      <c r="AD444" s="33">
        <v>0</v>
      </c>
      <c r="AE444" s="31">
        <v>0</v>
      </c>
      <c r="AF444" s="32">
        <v>0</v>
      </c>
      <c r="AH444" s="29">
        <f t="shared" ref="AH444" si="4073">X444*AC444+Z444*AC447-Y444*AD444-AA444*AD447</f>
        <v>-1.5993389777327824</v>
      </c>
      <c r="AI444" s="33">
        <f t="shared" ref="AI444" si="4074">(X444*AD444+Y444*AC444+Z444*AD447+AA444*AC447)</f>
        <v>0</v>
      </c>
      <c r="AJ444" s="31">
        <f t="shared" ref="AJ444" si="4075">X444*AE444+Z444*AE447-Y444*AF444-AA444*AF447</f>
        <v>0</v>
      </c>
      <c r="AK444" s="32">
        <f t="shared" ref="AK444" si="4076">(X444*AF444+Y444*AE444+Z444*AF447+AA444*AE447)</f>
        <v>-0.35096068821347287</v>
      </c>
      <c r="AL444" s="8"/>
      <c r="AM444" s="29">
        <v>1</v>
      </c>
      <c r="AN444" s="30">
        <v>0</v>
      </c>
      <c r="AO444" s="31">
        <v>0</v>
      </c>
      <c r="AP444" s="32">
        <f t="shared" ref="AP444:AP507" si="4077">-1/($AN$8*$B444)</f>
        <v>-1.3011573033707864</v>
      </c>
      <c r="AR444" s="29">
        <f t="shared" ref="AR444" si="4078">AH444*AM444+AJ444*AM447-AI444*AN444-AK444*AN447</f>
        <v>-1.5993389777327824</v>
      </c>
      <c r="AS444" s="33">
        <f t="shared" ref="AS444" si="4079">(AH444*AN444+AI444*AM444+AJ444*AN447+AK444*AM447)</f>
        <v>0</v>
      </c>
      <c r="AT444" s="31">
        <f t="shared" ref="AT444" si="4080">AH444*AO444+AJ444*AO447-AI444*AP444-AK444*AP447</f>
        <v>0</v>
      </c>
      <c r="AU444" s="32">
        <f t="shared" ref="AU444" si="4081">(AH444*AP444+AI444*AO444+AJ444*AP447+AK444*AO447)</f>
        <v>1.7300309032291044</v>
      </c>
      <c r="AV444" s="8"/>
      <c r="AW444" s="29">
        <v>1</v>
      </c>
      <c r="AX444" s="33">
        <v>0</v>
      </c>
      <c r="AY444" s="31">
        <v>0</v>
      </c>
      <c r="AZ444" s="32">
        <v>0</v>
      </c>
      <c r="BB444" s="29">
        <f t="shared" ref="BB444" si="4082">AR444*AW444+AT444*AW447-AS444*AX444-AU444*AX447</f>
        <v>1.9632226864939011</v>
      </c>
      <c r="BC444" s="33">
        <f t="shared" ref="BC444" si="4083">(AR444*AX444+AS444*AW444+AT444*AX447+AU444*AW447)</f>
        <v>0</v>
      </c>
      <c r="BD444" s="31">
        <f t="shared" ref="BD444" si="4084">AR444*AY444+AT444*AY447-AS444*AZ444-AU444*AZ447</f>
        <v>0</v>
      </c>
      <c r="BE444" s="32">
        <f t="shared" ref="BE444" si="4085">(AR444*AZ444+AS444*AY444+AT444*AZ447+AU444*AY447)</f>
        <v>1.7300309032291044</v>
      </c>
      <c r="BF444" s="8"/>
      <c r="BG444" s="29">
        <v>1</v>
      </c>
      <c r="BH444" s="30">
        <v>0</v>
      </c>
      <c r="BI444" s="31">
        <v>0</v>
      </c>
      <c r="BJ444" s="32">
        <f t="shared" ref="BJ444:BJ507" si="4086">-1/($BH$8*$B444)</f>
        <v>-0.45751685393258429</v>
      </c>
      <c r="BL444" s="29">
        <f t="shared" ref="BL444" si="4087">BB444*BG444+BD444*BG447-BC444*BH444-BE444*BH447</f>
        <v>1.9632226864939011</v>
      </c>
      <c r="BM444" s="33">
        <f t="shared" ref="BM444" si="4088">(BB444*BH444+BC444*BG444+BD444*BH447+BE444*BG447)</f>
        <v>0</v>
      </c>
      <c r="BN444" s="31">
        <f t="shared" ref="BN444" si="4089">BB444*BI444+BD444*BI447-BC444*BJ444-BE444*BJ447</f>
        <v>0</v>
      </c>
      <c r="BO444" s="32">
        <f t="shared" ref="BO444" si="4090">(BB444*BJ444+BC444*BI444+BD444*BJ447+BE444*BI447)</f>
        <v>0.83182343613533849</v>
      </c>
      <c r="BP444" s="8"/>
      <c r="BQ444" s="34">
        <v>1</v>
      </c>
      <c r="BR444" s="35">
        <v>0</v>
      </c>
      <c r="BS444" s="11">
        <v>0</v>
      </c>
      <c r="BT444" s="36">
        <v>0</v>
      </c>
      <c r="BV444" s="29">
        <f t="shared" ref="BV444" si="4091">BL444*BQ444+BN444*BQ447-BM444*BR444-BO444*BR447</f>
        <v>1.9632226864939011</v>
      </c>
      <c r="BW444" s="33">
        <f t="shared" ref="BW444" si="4092">(BL444*BR444+BM444*BQ444+BN444*BR447+BO444*BQ447)</f>
        <v>0.83182343613533849</v>
      </c>
      <c r="BX444" s="31">
        <f t="shared" ref="BX444" si="4093">BL444*BS444+BN444*BS447-BM444*BT444-BO444*BT447</f>
        <v>0</v>
      </c>
      <c r="BY444" s="32">
        <f t="shared" ref="BY444" si="4094">(BL444*BT444+BM444*BS444+BN444*BT447+BO444*BS447)</f>
        <v>0.83182343613533849</v>
      </c>
      <c r="CA444" s="37">
        <f t="shared" ref="CA444" si="4095">20*LOG(((1+$BR$8)/$BR$8)/((BV444+BV447)^2+(BW444+BW447)^2)^0.5)</f>
        <v>-7.4376898626559571</v>
      </c>
      <c r="CC444" s="134">
        <f t="shared" ref="CC444" si="4096">((BV444^2+BW444^2)^0.5)/((BV447^2+BW447^2)^0.5)</f>
        <v>0.53936703973265987</v>
      </c>
      <c r="CE444" s="60">
        <f t="shared" si="3820"/>
        <v>7.8200000000000101</v>
      </c>
      <c r="CF444" s="61">
        <f t="shared" si="3821"/>
        <v>-3.091267995545652E-3</v>
      </c>
      <c r="CG444" s="62">
        <f t="shared" si="3818"/>
        <v>24.094007164435912</v>
      </c>
      <c r="CH444" s="63">
        <f t="shared" si="3822"/>
        <v>-3.091267995545652E-3</v>
      </c>
      <c r="CI444" s="11">
        <f t="shared" si="3857"/>
        <v>-3.0939344051964519</v>
      </c>
      <c r="CJ444" s="62">
        <f t="shared" si="3960"/>
        <v>-5.3999342211410443E-2</v>
      </c>
      <c r="CK444" s="138">
        <f t="shared" si="3819"/>
        <v>-30.80977911595474</v>
      </c>
      <c r="CM444" s="127">
        <v>0.88</v>
      </c>
    </row>
    <row r="445" spans="2:91" ht="18.600000000000001" customHeight="1" thickBot="1">
      <c r="D445" s="39"/>
      <c r="G445" s="40"/>
      <c r="I445" s="39"/>
      <c r="L445" s="40"/>
      <c r="N445" s="39"/>
      <c r="Q445" s="40"/>
      <c r="S445" s="39"/>
      <c r="V445" s="40"/>
      <c r="X445" s="39"/>
      <c r="AA445" s="40"/>
      <c r="AC445" s="39"/>
      <c r="AF445" s="40"/>
      <c r="AH445" s="39"/>
      <c r="AK445" s="40"/>
      <c r="AM445" s="39"/>
      <c r="AP445" s="40"/>
      <c r="AR445" s="39"/>
      <c r="AU445" s="40"/>
      <c r="AW445" s="39"/>
      <c r="AZ445" s="40"/>
      <c r="BB445" s="39"/>
      <c r="BE445" s="40"/>
      <c r="BG445" s="39"/>
      <c r="BJ445" s="40"/>
      <c r="BL445" s="39"/>
      <c r="BO445" s="40"/>
      <c r="BQ445" s="34"/>
      <c r="BR445" s="11"/>
      <c r="BS445" s="11"/>
      <c r="BT445" s="41"/>
      <c r="BV445" s="39"/>
      <c r="BY445" s="40"/>
      <c r="CC445" s="135"/>
      <c r="CE445" s="60">
        <f t="shared" si="3820"/>
        <v>7.8400000000000096</v>
      </c>
      <c r="CF445" s="61">
        <f t="shared" si="3821"/>
        <v>-3.0782945835134937E-3</v>
      </c>
      <c r="CG445" s="62">
        <f t="shared" si="3818"/>
        <v>24.032128476331984</v>
      </c>
      <c r="CH445" s="63">
        <f t="shared" si="3822"/>
        <v>-3.0782945835134937E-3</v>
      </c>
      <c r="CI445" s="11">
        <f t="shared" si="3857"/>
        <v>-3.0780275154991443</v>
      </c>
      <c r="CJ445" s="62">
        <f t="shared" si="3960"/>
        <v>-5.3721714612440866E-2</v>
      </c>
      <c r="CK445" s="138">
        <f t="shared" si="3819"/>
        <v>-30.831022935226933</v>
      </c>
    </row>
    <row r="446" spans="2:91" ht="18.600000000000001" customHeight="1" thickBot="1">
      <c r="D446" s="258" t="s">
        <v>129</v>
      </c>
      <c r="E446" s="259"/>
      <c r="F446" s="260" t="s">
        <v>130</v>
      </c>
      <c r="G446" s="261"/>
      <c r="H446" s="229"/>
      <c r="I446" s="258" t="s">
        <v>131</v>
      </c>
      <c r="J446" s="259"/>
      <c r="K446" s="260" t="s">
        <v>132</v>
      </c>
      <c r="L446" s="261"/>
      <c r="N446" s="253" t="s">
        <v>133</v>
      </c>
      <c r="O446" s="254"/>
      <c r="P446" s="255" t="s">
        <v>134</v>
      </c>
      <c r="Q446" s="256"/>
      <c r="S446" s="258" t="s">
        <v>135</v>
      </c>
      <c r="T446" s="259"/>
      <c r="U446" s="260" t="s">
        <v>136</v>
      </c>
      <c r="V446" s="261"/>
      <c r="W446" s="8"/>
      <c r="X446" s="253" t="s">
        <v>137</v>
      </c>
      <c r="Y446" s="254"/>
      <c r="Z446" s="255" t="s">
        <v>138</v>
      </c>
      <c r="AA446" s="256"/>
      <c r="AB446" s="8"/>
      <c r="AC446" s="258" t="s">
        <v>139</v>
      </c>
      <c r="AD446" s="259"/>
      <c r="AE446" s="260" t="s">
        <v>140</v>
      </c>
      <c r="AF446" s="261"/>
      <c r="AG446" s="8"/>
      <c r="AH446" s="253" t="s">
        <v>141</v>
      </c>
      <c r="AI446" s="254"/>
      <c r="AJ446" s="255" t="s">
        <v>142</v>
      </c>
      <c r="AK446" s="256"/>
      <c r="AL446" s="8"/>
      <c r="AM446" s="258" t="s">
        <v>143</v>
      </c>
      <c r="AN446" s="259"/>
      <c r="AO446" s="260" t="s">
        <v>144</v>
      </c>
      <c r="AP446" s="261"/>
      <c r="AR446" s="253" t="s">
        <v>145</v>
      </c>
      <c r="AS446" s="254"/>
      <c r="AT446" s="255" t="s">
        <v>146</v>
      </c>
      <c r="AU446" s="256"/>
      <c r="AV446" s="4"/>
      <c r="AW446" s="258" t="s">
        <v>147</v>
      </c>
      <c r="AX446" s="259"/>
      <c r="AY446" s="260" t="s">
        <v>148</v>
      </c>
      <c r="AZ446" s="261"/>
      <c r="BA446" s="8"/>
      <c r="BB446" s="253" t="s">
        <v>149</v>
      </c>
      <c r="BC446" s="254"/>
      <c r="BD446" s="255" t="s">
        <v>150</v>
      </c>
      <c r="BE446" s="256"/>
      <c r="BF446" s="4"/>
      <c r="BG446" s="258" t="s">
        <v>151</v>
      </c>
      <c r="BH446" s="259"/>
      <c r="BI446" s="260" t="s">
        <v>152</v>
      </c>
      <c r="BJ446" s="261"/>
      <c r="BK446" s="4"/>
      <c r="BL446" s="253" t="s">
        <v>153</v>
      </c>
      <c r="BM446" s="254"/>
      <c r="BN446" s="255" t="s">
        <v>154</v>
      </c>
      <c r="BO446" s="256"/>
      <c r="BP446" s="4"/>
      <c r="BQ446" s="258" t="s">
        <v>155</v>
      </c>
      <c r="BR446" s="259"/>
      <c r="BS446" s="260" t="s">
        <v>156</v>
      </c>
      <c r="BT446" s="261"/>
      <c r="BU446" s="8"/>
      <c r="BV446" s="253" t="s">
        <v>157</v>
      </c>
      <c r="BW446" s="254"/>
      <c r="BX446" s="255" t="s">
        <v>158</v>
      </c>
      <c r="BY446" s="256"/>
      <c r="CA446" s="46" t="s">
        <v>16</v>
      </c>
      <c r="CC446" s="136" t="s">
        <v>71</v>
      </c>
      <c r="CE446" s="60">
        <f t="shared" si="3820"/>
        <v>7.8600000000000101</v>
      </c>
      <c r="CF446" s="61">
        <f t="shared" si="3821"/>
        <v>-3.0653936160776286E-3</v>
      </c>
      <c r="CG446" s="62">
        <f t="shared" si="3818"/>
        <v>23.970567926021999</v>
      </c>
      <c r="CH446" s="63">
        <f t="shared" si="3822"/>
        <v>-3.0653936160776286E-3</v>
      </c>
      <c r="CI446" s="11">
        <f t="shared" si="3857"/>
        <v>-3.062243430052257</v>
      </c>
      <c r="CJ446" s="62">
        <f t="shared" si="3960"/>
        <v>-5.3446230351976549E-2</v>
      </c>
      <c r="CK446" s="138">
        <f t="shared" si="3819"/>
        <v>-30.85222225867075</v>
      </c>
    </row>
    <row r="447" spans="2:91" ht="18.600000000000001" customHeight="1" thickTop="1" thickBot="1">
      <c r="D447" s="29">
        <v>0</v>
      </c>
      <c r="E447" s="33">
        <v>0</v>
      </c>
      <c r="F447" s="31">
        <v>1</v>
      </c>
      <c r="G447" s="32">
        <v>0</v>
      </c>
      <c r="I447" s="29">
        <v>0</v>
      </c>
      <c r="J447" s="33">
        <f t="shared" ref="J447" si="4097">IF(0=(1-$J$8*$K$8*$B444^2),10^14,$B444*$J$8/(1-$J$8*$K$8*$B444^2))</f>
        <v>-1.7158354455926343</v>
      </c>
      <c r="K447" s="31">
        <v>1</v>
      </c>
      <c r="L447" s="32">
        <v>0</v>
      </c>
      <c r="N447" s="29">
        <f t="shared" ref="N447" si="4098">D447*I444+F447*I447-E447*J444-G447*J447</f>
        <v>0</v>
      </c>
      <c r="O447" s="33">
        <f t="shared" ref="O447" si="4099">(D447*J444+E447*I444+F447*J447+G447*I447)</f>
        <v>-1.7158354455926343</v>
      </c>
      <c r="P447" s="31">
        <f t="shared" ref="P447" si="4100">D447*K444+F447*K447-E447*L444-G447*L447</f>
        <v>1</v>
      </c>
      <c r="Q447" s="32">
        <f t="shared" ref="Q447" si="4101">(D447*L444+E447*K444+F447*L447+G447*K447)</f>
        <v>0</v>
      </c>
      <c r="S447" s="29">
        <v>0</v>
      </c>
      <c r="T447" s="33">
        <v>0</v>
      </c>
      <c r="U447" s="31">
        <v>1</v>
      </c>
      <c r="V447" s="32">
        <v>0</v>
      </c>
      <c r="X447" s="29">
        <f t="shared" ref="X447" si="4102">N447*S444+P447*S447-O447*T444-Q447*T447</f>
        <v>0</v>
      </c>
      <c r="Y447" s="33">
        <f t="shared" ref="Y447" si="4103">(N447*T444+O447*S444+P447*T447+Q447*S447)</f>
        <v>-1.7158354455926343</v>
      </c>
      <c r="Z447" s="31">
        <f t="shared" ref="Z447" si="4104">N447*U444+P447*U447-O447*V444-Q447*V447</f>
        <v>-1.468817299508494</v>
      </c>
      <c r="AA447" s="32">
        <f t="shared" ref="AA447" si="4105">(N447*V444+O447*U444+P447*V447+Q447*U447)</f>
        <v>0</v>
      </c>
      <c r="AB447" s="8"/>
      <c r="AC447" s="29">
        <v>0</v>
      </c>
      <c r="AD447" s="33">
        <f t="shared" ref="AD447" si="4106">IF(0=(1-$AD$8*$AE$8*$B444^2),10^14,$B444*$AD$8/(1-$AD$8*$AE$8*$B444^2))</f>
        <v>-3.7853315420017632</v>
      </c>
      <c r="AE447" s="31">
        <v>1</v>
      </c>
      <c r="AF447" s="32">
        <v>0</v>
      </c>
      <c r="AH447" s="29">
        <f t="shared" ref="AH447" si="4107">X447*AC444+Z447*AC447-Y447*AD444-AA447*AD447</f>
        <v>0</v>
      </c>
      <c r="AI447" s="33">
        <f t="shared" ref="AI447" si="4108">(X447*AD444+Y447*AC444+Z447*AD447+AA447*AC447)</f>
        <v>3.8441250076747195</v>
      </c>
      <c r="AJ447" s="31">
        <f t="shared" ref="AJ447" si="4109">X447*AE444+Z447*AE447-Y447*AF444-AA447*AF447</f>
        <v>-1.468817299508494</v>
      </c>
      <c r="AK447" s="32">
        <f t="shared" ref="AK447" si="4110">(X447*AF444+Y447*AE444+Z447*AF447+AA447*AE447)</f>
        <v>0</v>
      </c>
      <c r="AL447" s="8"/>
      <c r="AM447" s="29">
        <v>0</v>
      </c>
      <c r="AN447" s="33">
        <v>0</v>
      </c>
      <c r="AO447" s="31">
        <v>1</v>
      </c>
      <c r="AP447" s="32">
        <v>0</v>
      </c>
      <c r="AR447" s="29">
        <f t="shared" ref="AR447" si="4111">AH447*AM444+AJ447*AM447-AI447*AN444-AK447*AN447</f>
        <v>0</v>
      </c>
      <c r="AS447" s="33">
        <f t="shared" ref="AS447" si="4112">(AH447*AN444+AI447*AM444+AJ447*AN447+AK447*AM447)</f>
        <v>3.8441250076747195</v>
      </c>
      <c r="AT447" s="31">
        <f t="shared" ref="AT447" si="4113">AH447*AO444+AJ447*AO447-AI447*AP444-AK447*AP447</f>
        <v>3.5329940292977478</v>
      </c>
      <c r="AU447" s="32">
        <f t="shared" ref="AU447" si="4114">(AH447*AP444+AI447*AO444+AJ447*AP447+AK447*AO447)</f>
        <v>0</v>
      </c>
      <c r="AV447" s="8"/>
      <c r="AW447" s="29">
        <v>0</v>
      </c>
      <c r="AX447" s="33">
        <f t="shared" ref="AX447" si="4115">IF(0=(1-$AX$8*$AY$8*$B444^2),10^14,$B444*$AX$8/(1-$AX$8*$AY$8*$B444^2))</f>
        <v>-2.0592474143537891</v>
      </c>
      <c r="AY447" s="31">
        <v>1</v>
      </c>
      <c r="AZ447" s="32">
        <v>0</v>
      </c>
      <c r="BB447" s="29">
        <f t="shared" ref="BB447" si="4116">AR447*AW444+AT447*AW447-AS447*AX444-AU447*AX447</f>
        <v>0</v>
      </c>
      <c r="BC447" s="33">
        <f t="shared" ref="BC447" si="4117">(AR447*AX444+AS447*AW444+AT447*AX447+AU447*AW447)</f>
        <v>-3.4311838120840426</v>
      </c>
      <c r="BD447" s="31">
        <f t="shared" ref="BD447" si="4118">AR447*AY444+AT447*AY447-AS447*AZ444-AU447*AZ447</f>
        <v>3.5329940292977478</v>
      </c>
      <c r="BE447" s="32">
        <f t="shared" ref="BE447" si="4119">(AR447*AZ444+AS447*AY444+AT447*AZ447+AU447*AY447)</f>
        <v>0</v>
      </c>
      <c r="BF447" s="8"/>
      <c r="BG447" s="29">
        <v>0</v>
      </c>
      <c r="BH447" s="33">
        <v>0</v>
      </c>
      <c r="BI447" s="31">
        <v>1</v>
      </c>
      <c r="BJ447" s="32">
        <v>0</v>
      </c>
      <c r="BL447" s="29">
        <f t="shared" ref="BL447" si="4120">BB447*BG444+BD447*BG447-BC447*BH444-BE447*BH447</f>
        <v>0</v>
      </c>
      <c r="BM447" s="33">
        <f t="shared" ref="BM447" si="4121">(BB447*BH444+BC447*BG444+BD447*BH447+BE447*BG447)</f>
        <v>-3.4311838120840426</v>
      </c>
      <c r="BN447" s="31">
        <f t="shared" ref="BN447" si="4122">BB447*BI444+BD447*BI447-BC447*BJ444-BE447*BJ447</f>
        <v>1.963169606328645</v>
      </c>
      <c r="BO447" s="32">
        <f t="shared" ref="BO447" si="4123">(BB447*BJ444+BC447*BI444+BD447*BJ447+BE447*BI447)</f>
        <v>0</v>
      </c>
      <c r="BP447" s="8"/>
      <c r="BQ447" s="19">
        <f t="shared" ref="BQ447:BQ510" si="4124">1/$BR$8</f>
        <v>1</v>
      </c>
      <c r="BR447" s="47">
        <v>0</v>
      </c>
      <c r="BS447" s="48">
        <v>1</v>
      </c>
      <c r="BT447" s="49">
        <v>0</v>
      </c>
      <c r="BV447" s="29">
        <f t="shared" ref="BV447" si="4125">BL447*BQ444+BN447*BQ447-BM447*BR444-BO447*BR447</f>
        <v>1.963169606328645</v>
      </c>
      <c r="BW447" s="33">
        <f t="shared" ref="BW447" si="4126">(BL447*BR444+BM447*BQ444+BN447*BR447+BO447*BQ447)</f>
        <v>-3.4311838120840426</v>
      </c>
      <c r="BX447" s="31">
        <f t="shared" ref="BX447" si="4127">BL447*BS444+BN447*BS447-BM447*BT444-BO447*BT447</f>
        <v>1.963169606328645</v>
      </c>
      <c r="BY447" s="32">
        <f t="shared" ref="BY447" si="4128">(BL447*BT444+BM447*BS444+BN447*BT447+BO447*BS447)</f>
        <v>0</v>
      </c>
      <c r="CA447" s="50">
        <f t="shared" ref="CA447" si="4129">(180/PI())*ATAN(-1*(BW444+BW447)/(BV444+BV447))</f>
        <v>33.505458896645827</v>
      </c>
      <c r="CC447" s="137">
        <f t="shared" ref="CC447" si="4130">20*LOG(((1-(10^(CA444/20)^2)*(1-((1-CC444)/(1+CC444))^2))^0.5))</f>
        <v>-0.77920797256548047</v>
      </c>
      <c r="CE447" s="60">
        <f t="shared" si="3820"/>
        <v>7.8800000000000097</v>
      </c>
      <c r="CF447" s="61">
        <f t="shared" si="3821"/>
        <v>-3.0525646681639762E-3</v>
      </c>
      <c r="CG447" s="62">
        <f t="shared" si="3818"/>
        <v>23.909323057420956</v>
      </c>
      <c r="CH447" s="63">
        <f t="shared" si="3822"/>
        <v>-3.0525646681639762E-3</v>
      </c>
      <c r="CI447" s="11">
        <f t="shared" si="3857"/>
        <v>-3.046580883268498</v>
      </c>
      <c r="CJ447" s="62">
        <f t="shared" si="3960"/>
        <v>-5.317286734135232E-2</v>
      </c>
      <c r="CK447" s="138">
        <f t="shared" si="3819"/>
        <v>-30.873377196460076</v>
      </c>
    </row>
    <row r="448" spans="2:91" ht="18.600000000000001" customHeight="1">
      <c r="CC448" s="42"/>
      <c r="CE448" s="60">
        <f t="shared" si="3820"/>
        <v>7.9000000000000101</v>
      </c>
      <c r="CF448" s="61">
        <f t="shared" si="3821"/>
        <v>-3.0398073158150194E-3</v>
      </c>
      <c r="CG448" s="62">
        <f t="shared" si="3818"/>
        <v>23.848391439755584</v>
      </c>
      <c r="CH448" s="63">
        <f t="shared" si="3822"/>
        <v>-3.0398073158150194E-3</v>
      </c>
      <c r="CI448" s="11">
        <f t="shared" si="3857"/>
        <v>-3.0310386258831845</v>
      </c>
      <c r="CJ448" s="62">
        <f t="shared" si="3960"/>
        <v>-5.2901603776786189E-2</v>
      </c>
      <c r="CK448" s="138">
        <f t="shared" si="3819"/>
        <v>-30.894487859574944</v>
      </c>
    </row>
    <row r="449" spans="2:91" ht="18.600000000000001" customHeight="1" thickBot="1">
      <c r="E449" s="22" t="s">
        <v>4</v>
      </c>
      <c r="J449" s="22" t="s">
        <v>5</v>
      </c>
      <c r="O449" s="22" t="s">
        <v>6</v>
      </c>
      <c r="T449" s="22" t="s">
        <v>7</v>
      </c>
      <c r="Y449" s="22" t="s">
        <v>8</v>
      </c>
      <c r="AD449" s="22" t="s">
        <v>65</v>
      </c>
      <c r="AI449" s="22" t="s">
        <v>9</v>
      </c>
      <c r="AN449" s="22" t="s">
        <v>66</v>
      </c>
      <c r="AS449" s="22" t="s">
        <v>51</v>
      </c>
      <c r="AX449" s="22" t="s">
        <v>67</v>
      </c>
      <c r="BC449" s="22" t="s">
        <v>52</v>
      </c>
      <c r="BH449" s="22" t="s">
        <v>68</v>
      </c>
      <c r="BM449" s="22" t="s">
        <v>63</v>
      </c>
      <c r="BQ449" s="23" t="s">
        <v>69</v>
      </c>
      <c r="BR449" s="23"/>
      <c r="BS449" s="24"/>
      <c r="BT449" s="24"/>
      <c r="BU449" s="24"/>
      <c r="BW449" s="22" t="s">
        <v>64</v>
      </c>
      <c r="CE449" s="60">
        <f t="shared" si="3820"/>
        <v>7.9200000000000097</v>
      </c>
      <c r="CF449" s="61">
        <f t="shared" si="3821"/>
        <v>-3.0271211362389665E-3</v>
      </c>
      <c r="CG449" s="62">
        <f t="shared" si="3818"/>
        <v>23.787770667237922</v>
      </c>
      <c r="CH449" s="63">
        <f t="shared" si="3822"/>
        <v>-3.0271211362389665E-3</v>
      </c>
      <c r="CI449" s="11">
        <f t="shared" si="3857"/>
        <v>-3.0156154247016089</v>
      </c>
      <c r="CJ449" s="62">
        <f t="shared" si="3960"/>
        <v>-5.2632418134970216E-2</v>
      </c>
      <c r="CK449" s="138">
        <f t="shared" si="3819"/>
        <v>-30.915554359766301</v>
      </c>
    </row>
    <row r="450" spans="2:91" ht="18.600000000000001" customHeight="1" thickBot="1">
      <c r="D450" s="249" t="s">
        <v>103</v>
      </c>
      <c r="E450" s="250"/>
      <c r="F450" s="251" t="s">
        <v>104</v>
      </c>
      <c r="G450" s="252"/>
      <c r="H450" s="229"/>
      <c r="I450" s="253" t="s">
        <v>11</v>
      </c>
      <c r="J450" s="254"/>
      <c r="K450" s="255" t="s">
        <v>12</v>
      </c>
      <c r="L450" s="256"/>
      <c r="M450" s="24"/>
      <c r="N450" s="253" t="s">
        <v>105</v>
      </c>
      <c r="O450" s="254"/>
      <c r="P450" s="255" t="s">
        <v>106</v>
      </c>
      <c r="Q450" s="256"/>
      <c r="R450" s="24"/>
      <c r="S450" s="249" t="s">
        <v>107</v>
      </c>
      <c r="T450" s="250"/>
      <c r="U450" s="251" t="s">
        <v>108</v>
      </c>
      <c r="V450" s="252"/>
      <c r="W450" s="8"/>
      <c r="X450" s="253" t="s">
        <v>109</v>
      </c>
      <c r="Y450" s="254"/>
      <c r="Z450" s="255" t="s">
        <v>110</v>
      </c>
      <c r="AA450" s="256"/>
      <c r="AB450" s="8"/>
      <c r="AC450" s="253" t="s">
        <v>111</v>
      </c>
      <c r="AD450" s="254"/>
      <c r="AE450" s="255" t="s">
        <v>14</v>
      </c>
      <c r="AF450" s="256"/>
      <c r="AG450" s="8"/>
      <c r="AH450" s="253" t="s">
        <v>112</v>
      </c>
      <c r="AI450" s="254"/>
      <c r="AJ450" s="255" t="s">
        <v>113</v>
      </c>
      <c r="AK450" s="256"/>
      <c r="AL450" s="8"/>
      <c r="AM450" s="249" t="s">
        <v>114</v>
      </c>
      <c r="AN450" s="250"/>
      <c r="AO450" s="251" t="s">
        <v>115</v>
      </c>
      <c r="AP450" s="252"/>
      <c r="AQ450" s="24"/>
      <c r="AR450" s="253" t="s">
        <v>116</v>
      </c>
      <c r="AS450" s="254"/>
      <c r="AT450" s="255" t="s">
        <v>13</v>
      </c>
      <c r="AU450" s="256"/>
      <c r="AV450" s="4"/>
      <c r="AW450" s="253" t="s">
        <v>117</v>
      </c>
      <c r="AX450" s="254"/>
      <c r="AY450" s="255" t="s">
        <v>118</v>
      </c>
      <c r="AZ450" s="256"/>
      <c r="BA450" s="8"/>
      <c r="BB450" s="253" t="s">
        <v>119</v>
      </c>
      <c r="BC450" s="254"/>
      <c r="BD450" s="255" t="s">
        <v>120</v>
      </c>
      <c r="BE450" s="256"/>
      <c r="BF450" s="4"/>
      <c r="BG450" s="249" t="s">
        <v>121</v>
      </c>
      <c r="BH450" s="250"/>
      <c r="BI450" s="251" t="s">
        <v>122</v>
      </c>
      <c r="BJ450" s="252"/>
      <c r="BK450" s="4"/>
      <c r="BL450" s="253" t="s">
        <v>123</v>
      </c>
      <c r="BM450" s="254"/>
      <c r="BN450" s="255" t="s">
        <v>124</v>
      </c>
      <c r="BO450" s="256"/>
      <c r="BP450" s="4"/>
      <c r="BQ450" s="253" t="s">
        <v>125</v>
      </c>
      <c r="BR450" s="254"/>
      <c r="BS450" s="255" t="s">
        <v>126</v>
      </c>
      <c r="BT450" s="256"/>
      <c r="BU450" s="8"/>
      <c r="BV450" s="253" t="s">
        <v>127</v>
      </c>
      <c r="BW450" s="254"/>
      <c r="BX450" s="255" t="s">
        <v>128</v>
      </c>
      <c r="BY450" s="256"/>
      <c r="CA450" s="27" t="s">
        <v>15</v>
      </c>
      <c r="CC450" s="133" t="s">
        <v>70</v>
      </c>
      <c r="CE450" s="60">
        <f t="shared" si="3820"/>
        <v>7.9400000000000102</v>
      </c>
      <c r="CF450" s="61">
        <f t="shared" si="3821"/>
        <v>-3.014505707863724E-3</v>
      </c>
      <c r="CG450" s="62">
        <f t="shared" si="3818"/>
        <v>23.727458358743888</v>
      </c>
      <c r="CH450" s="63">
        <f t="shared" si="3822"/>
        <v>-3.014505707863724E-3</v>
      </c>
      <c r="CI450" s="11">
        <f t="shared" si="3857"/>
        <v>-3.0003100623564123</v>
      </c>
      <c r="CJ450" s="62">
        <f t="shared" si="3960"/>
        <v>-5.2365289168835774E-2</v>
      </c>
      <c r="CK450" s="138">
        <f t="shared" si="3819"/>
        <v>-30.936576809511905</v>
      </c>
    </row>
    <row r="451" spans="2:91" ht="18.600000000000001" customHeight="1" thickTop="1" thickBot="1">
      <c r="B451" s="127">
        <v>0.9</v>
      </c>
      <c r="D451" s="29">
        <v>1</v>
      </c>
      <c r="E451" s="30">
        <v>0</v>
      </c>
      <c r="F451" s="31">
        <v>0</v>
      </c>
      <c r="G451" s="32">
        <f t="shared" ref="G451:G514" si="4131">-1/($E$8*$B451)</f>
        <v>-0.73242222222222231</v>
      </c>
      <c r="I451" s="29">
        <v>1</v>
      </c>
      <c r="J451" s="33">
        <v>0</v>
      </c>
      <c r="K451" s="31">
        <v>0</v>
      </c>
      <c r="L451" s="32">
        <v>0</v>
      </c>
      <c r="N451" s="29">
        <f t="shared" ref="N451" si="4132">D451*I451+F451*I454-E451*J451-G451*J454</f>
        <v>-0.23616713460132921</v>
      </c>
      <c r="O451" s="33">
        <f t="shared" ref="O451" si="4133">(D451*J451+E451*I451+F451*J454+G451*I454)</f>
        <v>0</v>
      </c>
      <c r="P451" s="31">
        <f t="shared" ref="P451" si="4134">D451*K451+F451*K454-E451*L451-G451*L454</f>
        <v>0</v>
      </c>
      <c r="Q451" s="32">
        <f t="shared" ref="Q451" si="4135">(D451*L451+E451*K451+F451*L454+G451*K454)</f>
        <v>-0.73242222222222231</v>
      </c>
      <c r="S451" s="29">
        <v>1</v>
      </c>
      <c r="T451" s="30">
        <v>0</v>
      </c>
      <c r="U451" s="31">
        <v>0</v>
      </c>
      <c r="V451" s="32">
        <f t="shared" ref="V451:V514" si="4136">-1/($T$8*$B451)</f>
        <v>-1.4228555555555553</v>
      </c>
      <c r="X451" s="29">
        <f t="shared" ref="X451" si="4137">N451*S451+P451*S454-O451*T451-Q451*T454</f>
        <v>-0.23616713460132921</v>
      </c>
      <c r="Y451" s="33">
        <f t="shared" ref="Y451" si="4138">(N451*T451+O451*S451+P451*T454+Q451*S454)</f>
        <v>0</v>
      </c>
      <c r="Z451" s="31">
        <f t="shared" ref="Z451" si="4139">N451*U451+P451*U454-O451*V451-Q451*V454</f>
        <v>0</v>
      </c>
      <c r="AA451" s="32">
        <f t="shared" ref="AA451" si="4140">(N451*V451+O451*U451+P451*V454+Q451*U454)</f>
        <v>-0.39639050271508441</v>
      </c>
      <c r="AB451" s="8"/>
      <c r="AC451" s="29">
        <v>1</v>
      </c>
      <c r="AD451" s="33">
        <v>0</v>
      </c>
      <c r="AE451" s="31">
        <v>0</v>
      </c>
      <c r="AF451" s="32">
        <v>0</v>
      </c>
      <c r="AH451" s="29">
        <f t="shared" ref="AH451" si="4141">X451*AC451+Z451*AC454-Y451*AD451-AA451*AD454</f>
        <v>-1.6411656510213366</v>
      </c>
      <c r="AI451" s="33">
        <f t="shared" ref="AI451" si="4142">(X451*AD451+Y451*AC451+Z451*AD454+AA451*AC454)</f>
        <v>0</v>
      </c>
      <c r="AJ451" s="31">
        <f t="shared" ref="AJ451" si="4143">X451*AE451+Z451*AE454-Y451*AF451-AA451*AF454</f>
        <v>0</v>
      </c>
      <c r="AK451" s="32">
        <f t="shared" ref="AK451" si="4144">(X451*AF451+Y451*AE451+Z451*AF454+AA451*AE454)</f>
        <v>-0.39639050271508441</v>
      </c>
      <c r="AL451" s="8"/>
      <c r="AM451" s="29">
        <v>1</v>
      </c>
      <c r="AN451" s="30">
        <v>0</v>
      </c>
      <c r="AO451" s="31">
        <v>0</v>
      </c>
      <c r="AP451" s="32">
        <f t="shared" ref="AP451:AP514" si="4145">-1/($AN$8*$B451)</f>
        <v>-1.2867</v>
      </c>
      <c r="AR451" s="29">
        <f t="shared" ref="AR451" si="4146">AH451*AM451+AJ451*AM454-AI451*AN451-AK451*AN454</f>
        <v>-1.6411656510213366</v>
      </c>
      <c r="AS451" s="33">
        <f t="shared" ref="AS451" si="4147">(AH451*AN451+AI451*AM451+AJ451*AN454+AK451*AM454)</f>
        <v>0</v>
      </c>
      <c r="AT451" s="31">
        <f t="shared" ref="AT451" si="4148">AH451*AO451+AJ451*AO454-AI451*AP451-AK451*AP454</f>
        <v>0</v>
      </c>
      <c r="AU451" s="32">
        <f t="shared" ref="AU451" si="4149">(AH451*AP451+AI451*AO451+AJ451*AP454+AK451*AO454)</f>
        <v>1.7152973404540695</v>
      </c>
      <c r="AV451" s="8"/>
      <c r="AW451" s="29">
        <v>1</v>
      </c>
      <c r="AX451" s="33">
        <v>0</v>
      </c>
      <c r="AY451" s="31">
        <v>0</v>
      </c>
      <c r="AZ451" s="32">
        <v>0</v>
      </c>
      <c r="BB451" s="29">
        <f t="shared" ref="BB451" si="4150">AR451*AW451+AT451*AW454-AS451*AX451-AU451*AX454</f>
        <v>1.7679729448526313</v>
      </c>
      <c r="BC451" s="33">
        <f t="shared" ref="BC451" si="4151">(AR451*AX451+AS451*AW451+AT451*AX454+AU451*AW454)</f>
        <v>0</v>
      </c>
      <c r="BD451" s="31">
        <f t="shared" ref="BD451" si="4152">AR451*AY451+AT451*AY454-AS451*AZ451-AU451*AZ454</f>
        <v>0</v>
      </c>
      <c r="BE451" s="32">
        <f t="shared" ref="BE451" si="4153">(AR451*AZ451+AS451*AY451+AT451*AZ454+AU451*AY454)</f>
        <v>1.7152973404540695</v>
      </c>
      <c r="BF451" s="8"/>
      <c r="BG451" s="29">
        <v>1</v>
      </c>
      <c r="BH451" s="30">
        <v>0</v>
      </c>
      <c r="BI451" s="31">
        <v>0</v>
      </c>
      <c r="BJ451" s="32">
        <f t="shared" ref="BJ451:BJ514" si="4154">-1/($BH$8*$B451)</f>
        <v>-0.4524333333333333</v>
      </c>
      <c r="BL451" s="29">
        <f t="shared" ref="BL451" si="4155">BB451*BG451+BD451*BG454-BC451*BH451-BE451*BH454</f>
        <v>1.7679729448526313</v>
      </c>
      <c r="BM451" s="33">
        <f t="shared" ref="BM451" si="4156">(BB451*BH451+BC451*BG451+BD451*BH454+BE451*BG454)</f>
        <v>0</v>
      </c>
      <c r="BN451" s="31">
        <f t="shared" ref="BN451" si="4157">BB451*BI451+BD451*BI454-BC451*BJ451-BE451*BJ454</f>
        <v>0</v>
      </c>
      <c r="BO451" s="32">
        <f t="shared" ref="BO451" si="4158">(BB451*BJ451+BC451*BI451+BD451*BJ454+BE451*BI454)</f>
        <v>0.91540744777124405</v>
      </c>
      <c r="BP451" s="8"/>
      <c r="BQ451" s="34">
        <v>1</v>
      </c>
      <c r="BR451" s="35">
        <v>0</v>
      </c>
      <c r="BS451" s="11">
        <v>0</v>
      </c>
      <c r="BT451" s="36">
        <v>0</v>
      </c>
      <c r="BV451" s="29">
        <f t="shared" ref="BV451" si="4159">BL451*BQ451+BN451*BQ454-BM451*BR451-BO451*BR454</f>
        <v>1.7679729448526313</v>
      </c>
      <c r="BW451" s="33">
        <f t="shared" ref="BW451" si="4160">(BL451*BR451+BM451*BQ451+BN451*BR454+BO451*BQ454)</f>
        <v>0.91540744777124405</v>
      </c>
      <c r="BX451" s="31">
        <f t="shared" ref="BX451" si="4161">BL451*BS451+BN451*BS454-BM451*BT451-BO451*BT454</f>
        <v>0</v>
      </c>
      <c r="BY451" s="32">
        <f t="shared" ref="BY451" si="4162">(BL451*BT451+BM451*BS451+BN451*BT454+BO451*BS454)</f>
        <v>0.91540744777124405</v>
      </c>
      <c r="CA451" s="37">
        <f t="shared" ref="CA451" si="4163">20*LOG(((1+$BR$8)/$BR$8)/((BV451+BV454)^2+(BW451+BW454)^2)^0.5)</f>
        <v>-5.5874778148541271</v>
      </c>
      <c r="CC451" s="134">
        <f t="shared" ref="CC451" si="4164">((BV451^2+BW451^2)^0.5)/((BV454^2+BW454^2)^0.5)</f>
        <v>0.68216826061341385</v>
      </c>
      <c r="CE451" s="60">
        <f t="shared" si="3820"/>
        <v>7.9600000000000097</v>
      </c>
      <c r="CF451" s="61">
        <f t="shared" si="3821"/>
        <v>-3.0019606103773729E-3</v>
      </c>
      <c r="CG451" s="62">
        <f t="shared" si="3818"/>
        <v>23.667452157496761</v>
      </c>
      <c r="CH451" s="63">
        <f t="shared" si="3822"/>
        <v>-3.0019606103773729E-3</v>
      </c>
      <c r="CI451" s="11">
        <f t="shared" si="3857"/>
        <v>-2.9851213370544394</v>
      </c>
      <c r="CJ451" s="62">
        <f t="shared" si="3960"/>
        <v>-5.2100195903135374E-2</v>
      </c>
      <c r="CK451" s="138">
        <f t="shared" si="3819"/>
        <v>-30.957555321992075</v>
      </c>
      <c r="CM451" s="127">
        <v>0.89</v>
      </c>
    </row>
    <row r="452" spans="2:91" ht="18.600000000000001" customHeight="1" thickBot="1">
      <c r="D452" s="39"/>
      <c r="G452" s="40"/>
      <c r="I452" s="39"/>
      <c r="L452" s="40"/>
      <c r="N452" s="39"/>
      <c r="Q452" s="40"/>
      <c r="S452" s="39"/>
      <c r="V452" s="40"/>
      <c r="X452" s="39"/>
      <c r="AA452" s="40"/>
      <c r="AC452" s="39"/>
      <c r="AF452" s="40"/>
      <c r="AH452" s="39"/>
      <c r="AK452" s="40"/>
      <c r="AM452" s="39"/>
      <c r="AP452" s="40"/>
      <c r="AR452" s="39"/>
      <c r="AU452" s="40"/>
      <c r="AW452" s="39"/>
      <c r="AZ452" s="40"/>
      <c r="BB452" s="39"/>
      <c r="BE452" s="40"/>
      <c r="BG452" s="39"/>
      <c r="BJ452" s="40"/>
      <c r="BL452" s="39"/>
      <c r="BO452" s="40"/>
      <c r="BQ452" s="34"/>
      <c r="BR452" s="11"/>
      <c r="BS452" s="11"/>
      <c r="BT452" s="41"/>
      <c r="BV452" s="39"/>
      <c r="BY452" s="40"/>
      <c r="CC452" s="135"/>
      <c r="CE452" s="60">
        <f t="shared" si="3820"/>
        <v>7.9800000000000102</v>
      </c>
      <c r="CF452" s="61">
        <f t="shared" si="3821"/>
        <v>-2.989485424776353E-3</v>
      </c>
      <c r="CG452" s="62">
        <f t="shared" si="3818"/>
        <v>23.607749730755671</v>
      </c>
      <c r="CH452" s="63">
        <f t="shared" si="3822"/>
        <v>-2.989485424776353E-3</v>
      </c>
      <c r="CI452" s="11">
        <f t="shared" si="3857"/>
        <v>-2.97004806234533</v>
      </c>
      <c r="CJ452" s="62">
        <f t="shared" si="3960"/>
        <v>-5.1837117630403828E-2</v>
      </c>
      <c r="CK452" s="138">
        <f t="shared" si="3819"/>
        <v>-30.978490011051999</v>
      </c>
    </row>
    <row r="453" spans="2:91" ht="18.600000000000001" customHeight="1" thickBot="1">
      <c r="D453" s="258" t="s">
        <v>129</v>
      </c>
      <c r="E453" s="259"/>
      <c r="F453" s="260" t="s">
        <v>130</v>
      </c>
      <c r="G453" s="261"/>
      <c r="H453" s="229"/>
      <c r="I453" s="258" t="s">
        <v>131</v>
      </c>
      <c r="J453" s="259"/>
      <c r="K453" s="260" t="s">
        <v>132</v>
      </c>
      <c r="L453" s="261"/>
      <c r="N453" s="253" t="s">
        <v>133</v>
      </c>
      <c r="O453" s="254"/>
      <c r="P453" s="255" t="s">
        <v>134</v>
      </c>
      <c r="Q453" s="256"/>
      <c r="S453" s="258" t="s">
        <v>135</v>
      </c>
      <c r="T453" s="259"/>
      <c r="U453" s="260" t="s">
        <v>136</v>
      </c>
      <c r="V453" s="261"/>
      <c r="W453" s="8"/>
      <c r="X453" s="253" t="s">
        <v>137</v>
      </c>
      <c r="Y453" s="254"/>
      <c r="Z453" s="255" t="s">
        <v>138</v>
      </c>
      <c r="AA453" s="256"/>
      <c r="AB453" s="8"/>
      <c r="AC453" s="258" t="s">
        <v>139</v>
      </c>
      <c r="AD453" s="259"/>
      <c r="AE453" s="260" t="s">
        <v>140</v>
      </c>
      <c r="AF453" s="261"/>
      <c r="AG453" s="8"/>
      <c r="AH453" s="253" t="s">
        <v>141</v>
      </c>
      <c r="AI453" s="254"/>
      <c r="AJ453" s="255" t="s">
        <v>142</v>
      </c>
      <c r="AK453" s="256"/>
      <c r="AL453" s="8"/>
      <c r="AM453" s="258" t="s">
        <v>143</v>
      </c>
      <c r="AN453" s="259"/>
      <c r="AO453" s="260" t="s">
        <v>144</v>
      </c>
      <c r="AP453" s="261"/>
      <c r="AR453" s="253" t="s">
        <v>145</v>
      </c>
      <c r="AS453" s="254"/>
      <c r="AT453" s="255" t="s">
        <v>146</v>
      </c>
      <c r="AU453" s="256"/>
      <c r="AV453" s="4"/>
      <c r="AW453" s="258" t="s">
        <v>147</v>
      </c>
      <c r="AX453" s="259"/>
      <c r="AY453" s="260" t="s">
        <v>148</v>
      </c>
      <c r="AZ453" s="261"/>
      <c r="BA453" s="8"/>
      <c r="BB453" s="253" t="s">
        <v>149</v>
      </c>
      <c r="BC453" s="254"/>
      <c r="BD453" s="255" t="s">
        <v>150</v>
      </c>
      <c r="BE453" s="256"/>
      <c r="BF453" s="4"/>
      <c r="BG453" s="258" t="s">
        <v>151</v>
      </c>
      <c r="BH453" s="259"/>
      <c r="BI453" s="260" t="s">
        <v>152</v>
      </c>
      <c r="BJ453" s="261"/>
      <c r="BK453" s="4"/>
      <c r="BL453" s="253" t="s">
        <v>153</v>
      </c>
      <c r="BM453" s="254"/>
      <c r="BN453" s="255" t="s">
        <v>154</v>
      </c>
      <c r="BO453" s="256"/>
      <c r="BP453" s="4"/>
      <c r="BQ453" s="258" t="s">
        <v>155</v>
      </c>
      <c r="BR453" s="259"/>
      <c r="BS453" s="260" t="s">
        <v>156</v>
      </c>
      <c r="BT453" s="261"/>
      <c r="BU453" s="8"/>
      <c r="BV453" s="253" t="s">
        <v>157</v>
      </c>
      <c r="BW453" s="254"/>
      <c r="BX453" s="255" t="s">
        <v>158</v>
      </c>
      <c r="BY453" s="256"/>
      <c r="CA453" s="46" t="s">
        <v>16</v>
      </c>
      <c r="CC453" s="136" t="s">
        <v>71</v>
      </c>
      <c r="CE453" s="60">
        <f t="shared" si="3820"/>
        <v>8.0000000000000107</v>
      </c>
      <c r="CF453" s="61">
        <f t="shared" si="3821"/>
        <v>-2.977079733404977E-3</v>
      </c>
      <c r="CG453" s="62">
        <f t="shared" si="3818"/>
        <v>23.548348769508763</v>
      </c>
      <c r="CH453" s="63">
        <f t="shared" si="3822"/>
        <v>-2.977079733404977E-3</v>
      </c>
      <c r="CI453" s="11">
        <f t="shared" si="3857"/>
        <v>-2.9550890668805527</v>
      </c>
      <c r="CJ453" s="62">
        <f t="shared" si="3960"/>
        <v>-5.1576033906752555E-2</v>
      </c>
      <c r="CK453" s="138">
        <f t="shared" si="3819"/>
        <v>-30.999380991170327</v>
      </c>
    </row>
    <row r="454" spans="2:91" ht="18.600000000000001" customHeight="1" thickTop="1" thickBot="1">
      <c r="D454" s="29">
        <v>0</v>
      </c>
      <c r="E454" s="33">
        <v>0</v>
      </c>
      <c r="F454" s="31">
        <v>1</v>
      </c>
      <c r="G454" s="32">
        <v>0</v>
      </c>
      <c r="I454" s="29">
        <v>0</v>
      </c>
      <c r="J454" s="33">
        <f t="shared" ref="J454" si="4165">IF(0=(1-$J$8*$K$8*$B451^2),10^14,$B451*$J$8/(1-$J$8*$K$8*$B451^2))</f>
        <v>-1.6877793943098944</v>
      </c>
      <c r="K454" s="31">
        <v>1</v>
      </c>
      <c r="L454" s="32">
        <v>0</v>
      </c>
      <c r="N454" s="29">
        <f t="shared" ref="N454" si="4166">D454*I451+F454*I454-E454*J451-G454*J454</f>
        <v>0</v>
      </c>
      <c r="O454" s="33">
        <f t="shared" ref="O454" si="4167">(D454*J451+E454*I451+F454*J454+G454*I454)</f>
        <v>-1.6877793943098944</v>
      </c>
      <c r="P454" s="31">
        <f t="shared" ref="P454" si="4168">D454*K451+F454*K454-E454*L451-G454*L454</f>
        <v>1</v>
      </c>
      <c r="Q454" s="32">
        <f t="shared" ref="Q454" si="4169">(D454*L451+E454*K451+F454*L454+G454*K454)</f>
        <v>0</v>
      </c>
      <c r="S454" s="29">
        <v>0</v>
      </c>
      <c r="T454" s="33">
        <v>0</v>
      </c>
      <c r="U454" s="31">
        <v>1</v>
      </c>
      <c r="V454" s="32">
        <v>0</v>
      </c>
      <c r="X454" s="29">
        <f t="shared" ref="X454" si="4170">N454*S451+P454*S454-O454*T451-Q454*T454</f>
        <v>0</v>
      </c>
      <c r="Y454" s="33">
        <f t="shared" ref="Y454" si="4171">(N454*T451+O454*S451+P454*T454+Q454*S454)</f>
        <v>-1.6877793943098944</v>
      </c>
      <c r="Z454" s="31">
        <f t="shared" ref="Z454" si="4172">N454*U451+P454*U454-O454*V451-Q454*V454</f>
        <v>-1.4014662877460236</v>
      </c>
      <c r="AA454" s="32">
        <f t="shared" ref="AA454" si="4173">(N454*V451+O454*U451+P454*V454+Q454*U454)</f>
        <v>0</v>
      </c>
      <c r="AB454" s="8"/>
      <c r="AC454" s="29">
        <v>0</v>
      </c>
      <c r="AD454" s="33">
        <f t="shared" ref="AD454" si="4174">IF(0=(1-$AD$8*$AE$8*$B451^2),10^14,$B451*$AD$8/(1-$AD$8*$AE$8*$B451^2))</f>
        <v>-3.5444807753880148</v>
      </c>
      <c r="AE454" s="31">
        <v>1</v>
      </c>
      <c r="AF454" s="32">
        <v>0</v>
      </c>
      <c r="AH454" s="29">
        <f t="shared" ref="AH454" si="4175">X454*AC451+Z454*AC454-Y454*AD451-AA454*AD454</f>
        <v>0</v>
      </c>
      <c r="AI454" s="33">
        <f t="shared" ref="AI454" si="4176">(X454*AD451+Y454*AC451+Z454*AD454+AA454*AC454)</f>
        <v>3.2796909199602937</v>
      </c>
      <c r="AJ454" s="31">
        <f t="shared" ref="AJ454" si="4177">X454*AE451+Z454*AE454-Y454*AF451-AA454*AF454</f>
        <v>-1.4014662877460236</v>
      </c>
      <c r="AK454" s="32">
        <f t="shared" ref="AK454" si="4178">(X454*AF451+Y454*AE451+Z454*AF454+AA454*AE454)</f>
        <v>0</v>
      </c>
      <c r="AL454" s="8"/>
      <c r="AM454" s="29">
        <v>0</v>
      </c>
      <c r="AN454" s="33">
        <v>0</v>
      </c>
      <c r="AO454" s="31">
        <v>1</v>
      </c>
      <c r="AP454" s="32">
        <v>0</v>
      </c>
      <c r="AR454" s="29">
        <f t="shared" ref="AR454" si="4179">AH454*AM451+AJ454*AM454-AI454*AN451-AK454*AN454</f>
        <v>0</v>
      </c>
      <c r="AS454" s="33">
        <f t="shared" ref="AS454" si="4180">(AH454*AN451+AI454*AM451+AJ454*AN454+AK454*AM454)</f>
        <v>3.2796909199602937</v>
      </c>
      <c r="AT454" s="31">
        <f t="shared" ref="AT454" si="4181">AH454*AO451+AJ454*AO454-AI454*AP451-AK454*AP454</f>
        <v>2.818512018966886</v>
      </c>
      <c r="AU454" s="32">
        <f t="shared" ref="AU454" si="4182">(AH454*AP451+AI454*AO451+AJ454*AP454+AK454*AO454)</f>
        <v>0</v>
      </c>
      <c r="AV454" s="8"/>
      <c r="AW454" s="29">
        <v>0</v>
      </c>
      <c r="AX454" s="33">
        <f t="shared" ref="AX454" si="4183">IF(0=(1-$AX$8*$AY$8*$B451^2),10^14,$B451*$AX$8/(1-$AX$8*$AY$8*$B451^2))</f>
        <v>-1.9874913319526917</v>
      </c>
      <c r="AY454" s="31">
        <v>1</v>
      </c>
      <c r="AZ454" s="32">
        <v>0</v>
      </c>
      <c r="BB454" s="29">
        <f t="shared" ref="BB454" si="4184">AR454*AW451+AT454*AW454-AS454*AX451-AU454*AX454</f>
        <v>0</v>
      </c>
      <c r="BC454" s="33">
        <f t="shared" ref="BC454" si="4185">(AR454*AX451+AS454*AW451+AT454*AX454+AU454*AW454)</f>
        <v>-2.3220772867408725</v>
      </c>
      <c r="BD454" s="31">
        <f t="shared" ref="BD454" si="4186">AR454*AY451+AT454*AY454-AS454*AZ451-AU454*AZ454</f>
        <v>2.818512018966886</v>
      </c>
      <c r="BE454" s="32">
        <f t="shared" ref="BE454" si="4187">(AR454*AZ451+AS454*AY451+AT454*AZ454+AU454*AY454)</f>
        <v>0</v>
      </c>
      <c r="BF454" s="8"/>
      <c r="BG454" s="29">
        <v>0</v>
      </c>
      <c r="BH454" s="33">
        <v>0</v>
      </c>
      <c r="BI454" s="31">
        <v>1</v>
      </c>
      <c r="BJ454" s="32">
        <v>0</v>
      </c>
      <c r="BL454" s="29">
        <f t="shared" ref="BL454" si="4188">BB454*BG451+BD454*BG454-BC454*BH451-BE454*BH454</f>
        <v>0</v>
      </c>
      <c r="BM454" s="33">
        <f t="shared" ref="BM454" si="4189">(BB454*BH451+BC454*BG451+BD454*BH454+BE454*BG454)</f>
        <v>-2.3220772867408725</v>
      </c>
      <c r="BN454" s="31">
        <f t="shared" ref="BN454" si="4190">BB454*BI451+BD454*BI454-BC454*BJ451-BE454*BJ454</f>
        <v>1.7679268518690907</v>
      </c>
      <c r="BO454" s="32">
        <f t="shared" ref="BO454" si="4191">(BB454*BJ451+BC454*BI451+BD454*BJ454+BE454*BI454)</f>
        <v>0</v>
      </c>
      <c r="BP454" s="8"/>
      <c r="BQ454" s="19">
        <f t="shared" ref="BQ454:BQ517" si="4192">1/$BR$8</f>
        <v>1</v>
      </c>
      <c r="BR454" s="47">
        <v>0</v>
      </c>
      <c r="BS454" s="48">
        <v>1</v>
      </c>
      <c r="BT454" s="49">
        <v>0</v>
      </c>
      <c r="BV454" s="29">
        <f t="shared" ref="BV454" si="4193">BL454*BQ451+BN454*BQ454-BM454*BR451-BO454*BR454</f>
        <v>1.7679268518690907</v>
      </c>
      <c r="BW454" s="33">
        <f t="shared" ref="BW454" si="4194">(BL454*BR451+BM454*BQ451+BN454*BR454+BO454*BQ454)</f>
        <v>-2.3220772867408725</v>
      </c>
      <c r="BX454" s="31">
        <f t="shared" ref="BX454" si="4195">BL454*BS451+BN454*BS454-BM454*BT451-BO454*BT454</f>
        <v>1.7679268518690907</v>
      </c>
      <c r="BY454" s="32">
        <f t="shared" ref="BY454" si="4196">(BL454*BT451+BM454*BS451+BN454*BT454+BO454*BS454)</f>
        <v>0</v>
      </c>
      <c r="CA454" s="50">
        <f t="shared" ref="CA454" si="4197">(180/PI())*ATAN(-1*(BW451+BW454)/(BV451+BV454))</f>
        <v>21.693906420951077</v>
      </c>
      <c r="CC454" s="137">
        <f t="shared" ref="CC454" si="4198">20*LOG(((1-(10^(CA451/20)^2)*(1-((1-CC451)/(1+CC451))^2))^0.5))</f>
        <v>-1.3451548886614064</v>
      </c>
      <c r="CE454" s="60">
        <f t="shared" si="3820"/>
        <v>8.0200000000000102</v>
      </c>
      <c r="CF454" s="61">
        <f t="shared" si="3821"/>
        <v>-2.9647431199881814E-3</v>
      </c>
      <c r="CG454" s="62">
        <f t="shared" si="3818"/>
        <v>23.489246988171153</v>
      </c>
      <c r="CH454" s="63">
        <f t="shared" si="3822"/>
        <v>-2.9647431199881814E-3</v>
      </c>
      <c r="CI454" s="11">
        <f t="shared" si="3857"/>
        <v>-2.9402431941868827</v>
      </c>
      <c r="CJ454" s="62">
        <f t="shared" si="3960"/>
        <v>-5.1316924547916101E-2</v>
      </c>
      <c r="CK454" s="138">
        <f t="shared" si="3819"/>
        <v>-31.020228377443896</v>
      </c>
    </row>
    <row r="455" spans="2:91" ht="18.600000000000001" customHeight="1">
      <c r="CC455" s="42"/>
      <c r="CE455" s="60">
        <f t="shared" si="3820"/>
        <v>8.0400000000000098</v>
      </c>
      <c r="CF455" s="61">
        <f t="shared" si="3821"/>
        <v>-2.9524751696864697E-3</v>
      </c>
      <c r="CG455" s="62">
        <f t="shared" si="3818"/>
        <v>23.430442124287417</v>
      </c>
      <c r="CH455" s="63">
        <f t="shared" si="3822"/>
        <v>-2.9524751696864697E-3</v>
      </c>
      <c r="CI455" s="11">
        <f t="shared" si="3857"/>
        <v>-2.9255093024350654</v>
      </c>
      <c r="CJ455" s="62">
        <f t="shared" si="3960"/>
        <v>-5.1059769625214455E-2</v>
      </c>
      <c r="CK455" s="138">
        <f t="shared" si="3819"/>
        <v>-31.041032285531642</v>
      </c>
    </row>
    <row r="456" spans="2:91" ht="18.600000000000001" customHeight="1" thickBot="1">
      <c r="E456" s="22" t="s">
        <v>4</v>
      </c>
      <c r="J456" s="22" t="s">
        <v>5</v>
      </c>
      <c r="O456" s="22" t="s">
        <v>6</v>
      </c>
      <c r="T456" s="22" t="s">
        <v>7</v>
      </c>
      <c r="Y456" s="22" t="s">
        <v>8</v>
      </c>
      <c r="AD456" s="22" t="s">
        <v>65</v>
      </c>
      <c r="AI456" s="22" t="s">
        <v>9</v>
      </c>
      <c r="AN456" s="22" t="s">
        <v>66</v>
      </c>
      <c r="AS456" s="22" t="s">
        <v>51</v>
      </c>
      <c r="AX456" s="22" t="s">
        <v>67</v>
      </c>
      <c r="BC456" s="22" t="s">
        <v>52</v>
      </c>
      <c r="BH456" s="22" t="s">
        <v>68</v>
      </c>
      <c r="BM456" s="22" t="s">
        <v>63</v>
      </c>
      <c r="BQ456" s="23" t="s">
        <v>69</v>
      </c>
      <c r="BR456" s="23"/>
      <c r="BS456" s="24"/>
      <c r="BT456" s="24"/>
      <c r="BU456" s="24"/>
      <c r="BW456" s="22" t="s">
        <v>64</v>
      </c>
      <c r="CE456" s="60">
        <f t="shared" si="3820"/>
        <v>8.0600000000000094</v>
      </c>
      <c r="CF456" s="61">
        <f t="shared" si="3821"/>
        <v>-2.9402754691170933E-3</v>
      </c>
      <c r="CG456" s="62">
        <f t="shared" si="3818"/>
        <v>23.371931938238717</v>
      </c>
      <c r="CH456" s="63">
        <f t="shared" si="3822"/>
        <v>-2.9402754691170933E-3</v>
      </c>
      <c r="CI456" s="11">
        <f t="shared" si="3857"/>
        <v>-2.9108862642210722</v>
      </c>
      <c r="CJ456" s="62">
        <f t="shared" si="3960"/>
        <v>-5.0804549461735321E-2</v>
      </c>
      <c r="CK456" s="138">
        <f t="shared" si="3819"/>
        <v>-31.061792831648631</v>
      </c>
    </row>
    <row r="457" spans="2:91" ht="18.600000000000001" customHeight="1" thickBot="1">
      <c r="D457" s="249" t="s">
        <v>103</v>
      </c>
      <c r="E457" s="250"/>
      <c r="F457" s="251" t="s">
        <v>104</v>
      </c>
      <c r="G457" s="252"/>
      <c r="H457" s="229"/>
      <c r="I457" s="253" t="s">
        <v>11</v>
      </c>
      <c r="J457" s="254"/>
      <c r="K457" s="255" t="s">
        <v>12</v>
      </c>
      <c r="L457" s="256"/>
      <c r="M457" s="24"/>
      <c r="N457" s="253" t="s">
        <v>105</v>
      </c>
      <c r="O457" s="254"/>
      <c r="P457" s="255" t="s">
        <v>106</v>
      </c>
      <c r="Q457" s="256"/>
      <c r="R457" s="24"/>
      <c r="S457" s="249" t="s">
        <v>107</v>
      </c>
      <c r="T457" s="250"/>
      <c r="U457" s="251" t="s">
        <v>108</v>
      </c>
      <c r="V457" s="252"/>
      <c r="W457" s="8"/>
      <c r="X457" s="253" t="s">
        <v>109</v>
      </c>
      <c r="Y457" s="254"/>
      <c r="Z457" s="255" t="s">
        <v>110</v>
      </c>
      <c r="AA457" s="256"/>
      <c r="AB457" s="8"/>
      <c r="AC457" s="253" t="s">
        <v>111</v>
      </c>
      <c r="AD457" s="254"/>
      <c r="AE457" s="255" t="s">
        <v>14</v>
      </c>
      <c r="AF457" s="256"/>
      <c r="AG457" s="8"/>
      <c r="AH457" s="253" t="s">
        <v>112</v>
      </c>
      <c r="AI457" s="254"/>
      <c r="AJ457" s="255" t="s">
        <v>113</v>
      </c>
      <c r="AK457" s="256"/>
      <c r="AL457" s="8"/>
      <c r="AM457" s="249" t="s">
        <v>114</v>
      </c>
      <c r="AN457" s="250"/>
      <c r="AO457" s="251" t="s">
        <v>115</v>
      </c>
      <c r="AP457" s="252"/>
      <c r="AQ457" s="24"/>
      <c r="AR457" s="253" t="s">
        <v>116</v>
      </c>
      <c r="AS457" s="254"/>
      <c r="AT457" s="255" t="s">
        <v>13</v>
      </c>
      <c r="AU457" s="256"/>
      <c r="AV457" s="4"/>
      <c r="AW457" s="253" t="s">
        <v>117</v>
      </c>
      <c r="AX457" s="254"/>
      <c r="AY457" s="255" t="s">
        <v>118</v>
      </c>
      <c r="AZ457" s="256"/>
      <c r="BA457" s="8"/>
      <c r="BB457" s="253" t="s">
        <v>119</v>
      </c>
      <c r="BC457" s="254"/>
      <c r="BD457" s="255" t="s">
        <v>120</v>
      </c>
      <c r="BE457" s="256"/>
      <c r="BF457" s="4"/>
      <c r="BG457" s="249" t="s">
        <v>121</v>
      </c>
      <c r="BH457" s="250"/>
      <c r="BI457" s="251" t="s">
        <v>122</v>
      </c>
      <c r="BJ457" s="252"/>
      <c r="BK457" s="4"/>
      <c r="BL457" s="253" t="s">
        <v>123</v>
      </c>
      <c r="BM457" s="254"/>
      <c r="BN457" s="255" t="s">
        <v>124</v>
      </c>
      <c r="BO457" s="256"/>
      <c r="BP457" s="4"/>
      <c r="BQ457" s="253" t="s">
        <v>125</v>
      </c>
      <c r="BR457" s="254"/>
      <c r="BS457" s="255" t="s">
        <v>126</v>
      </c>
      <c r="BT457" s="256"/>
      <c r="BU457" s="8"/>
      <c r="BV457" s="253" t="s">
        <v>127</v>
      </c>
      <c r="BW457" s="254"/>
      <c r="BX457" s="255" t="s">
        <v>128</v>
      </c>
      <c r="BY457" s="256"/>
      <c r="CA457" s="27" t="s">
        <v>15</v>
      </c>
      <c r="CC457" s="133" t="s">
        <v>70</v>
      </c>
      <c r="CE457" s="60">
        <f t="shared" si="3820"/>
        <v>8.0800000000000107</v>
      </c>
      <c r="CF457" s="61">
        <f t="shared" si="3821"/>
        <v>-2.928143606399345E-3</v>
      </c>
      <c r="CG457" s="62">
        <f t="shared" si="3818"/>
        <v>23.313714212954292</v>
      </c>
      <c r="CH457" s="63">
        <f t="shared" si="3822"/>
        <v>-2.928143606399345E-3</v>
      </c>
      <c r="CI457" s="11">
        <f t="shared" si="3857"/>
        <v>-2.8963729663449462</v>
      </c>
      <c r="CJ457" s="62">
        <f t="shared" si="3960"/>
        <v>-5.0551244628474219E-2</v>
      </c>
      <c r="CK457" s="138">
        <f t="shared" si="3819"/>
        <v>-31.082510132525314</v>
      </c>
    </row>
    <row r="458" spans="2:91" ht="18.600000000000001" customHeight="1" thickTop="1" thickBot="1">
      <c r="B458" s="127">
        <v>0.91</v>
      </c>
      <c r="D458" s="29">
        <v>1</v>
      </c>
      <c r="E458" s="30">
        <v>0</v>
      </c>
      <c r="F458" s="31">
        <v>0</v>
      </c>
      <c r="G458" s="32">
        <f t="shared" ref="G458:G521" si="4199">-1/($E$8*$B458)</f>
        <v>-0.72437362637362646</v>
      </c>
      <c r="I458" s="29">
        <v>1</v>
      </c>
      <c r="J458" s="33">
        <v>0</v>
      </c>
      <c r="K458" s="31">
        <v>0</v>
      </c>
      <c r="L458" s="32">
        <v>0</v>
      </c>
      <c r="N458" s="29">
        <f t="shared" ref="N458" si="4200">D458*I458+F458*I461-E458*J458-G458*J461</f>
        <v>-0.2029822779757906</v>
      </c>
      <c r="O458" s="33">
        <f t="shared" ref="O458" si="4201">(D458*J458+E458*I458+F458*J461+G458*I461)</f>
        <v>0</v>
      </c>
      <c r="P458" s="31">
        <f t="shared" ref="P458" si="4202">D458*K458+F458*K461-E458*L458-G458*L461</f>
        <v>0</v>
      </c>
      <c r="Q458" s="32">
        <f t="shared" ref="Q458" si="4203">(D458*L458+E458*K458+F458*L461+G458*K461)</f>
        <v>-0.72437362637362646</v>
      </c>
      <c r="S458" s="29">
        <v>1</v>
      </c>
      <c r="T458" s="30">
        <v>0</v>
      </c>
      <c r="U458" s="31">
        <v>0</v>
      </c>
      <c r="V458" s="32">
        <f t="shared" ref="V458:V521" si="4204">-1/($T$8*$B458)</f>
        <v>-1.4072197802197801</v>
      </c>
      <c r="X458" s="29">
        <f t="shared" ref="X458" si="4205">N458*S458+P458*S461-O458*T458-Q458*T461</f>
        <v>-0.2029822779757906</v>
      </c>
      <c r="Y458" s="33">
        <f t="shared" ref="Y458" si="4206">(N458*T458+O458*S458+P458*T461+Q458*S461)</f>
        <v>0</v>
      </c>
      <c r="Z458" s="31">
        <f t="shared" ref="Z458" si="4207">N458*U458+P458*U461-O458*V458-Q458*V461</f>
        <v>0</v>
      </c>
      <c r="AA458" s="32">
        <f t="shared" ref="AA458" si="4208">(N458*V458+O458*U458+P458*V461+Q458*U461)</f>
        <v>-0.43873294977202409</v>
      </c>
      <c r="AB458" s="8"/>
      <c r="AC458" s="29">
        <v>1</v>
      </c>
      <c r="AD458" s="33">
        <v>0</v>
      </c>
      <c r="AE458" s="31">
        <v>0</v>
      </c>
      <c r="AF458" s="32">
        <v>0</v>
      </c>
      <c r="AH458" s="29">
        <f t="shared" ref="AH458" si="4209">X458*AC458+Z458*AC461-Y458*AD458-AA458*AD461</f>
        <v>-1.6658342612402943</v>
      </c>
      <c r="AI458" s="33">
        <f t="shared" ref="AI458" si="4210">(X458*AD458+Y458*AC458+Z458*AD461+AA458*AC461)</f>
        <v>0</v>
      </c>
      <c r="AJ458" s="31">
        <f t="shared" ref="AJ458" si="4211">X458*AE458+Z458*AE461-Y458*AF458-AA458*AF461</f>
        <v>0</v>
      </c>
      <c r="AK458" s="32">
        <f t="shared" ref="AK458" si="4212">(X458*AF458+Y458*AE458+Z458*AF461+AA458*AE461)</f>
        <v>-0.43873294977202409</v>
      </c>
      <c r="AL458" s="8"/>
      <c r="AM458" s="29">
        <v>1</v>
      </c>
      <c r="AN458" s="30">
        <v>0</v>
      </c>
      <c r="AO458" s="31">
        <v>0</v>
      </c>
      <c r="AP458" s="32">
        <f t="shared" ref="AP458:AP521" si="4213">-1/($AN$8*$B458)</f>
        <v>-1.2725604395604395</v>
      </c>
      <c r="AR458" s="29">
        <f t="shared" ref="AR458" si="4214">AH458*AM458+AJ458*AM461-AI458*AN458-AK458*AN461</f>
        <v>-1.6658342612402943</v>
      </c>
      <c r="AS458" s="33">
        <f t="shared" ref="AS458" si="4215">(AH458*AN458+AI458*AM458+AJ458*AN461+AK458*AM461)</f>
        <v>0</v>
      </c>
      <c r="AT458" s="31">
        <f t="shared" ref="AT458" si="4216">AH458*AO458+AJ458*AO461-AI458*AP458-AK458*AP461</f>
        <v>0</v>
      </c>
      <c r="AU458" s="32">
        <f t="shared" ref="AU458" si="4217">(AH458*AP458+AI458*AO458+AJ458*AP461+AK458*AO461)</f>
        <v>1.6811418299467649</v>
      </c>
      <c r="AV458" s="8"/>
      <c r="AW458" s="29">
        <v>1</v>
      </c>
      <c r="AX458" s="33">
        <v>0</v>
      </c>
      <c r="AY458" s="31">
        <v>0</v>
      </c>
      <c r="AZ458" s="32">
        <v>0</v>
      </c>
      <c r="BB458" s="29">
        <f t="shared" ref="BB458" si="4218">AR458*AW458+AT458*AW461-AS458*AX458-AU458*AX461</f>
        <v>1.563730879814859</v>
      </c>
      <c r="BC458" s="33">
        <f t="shared" ref="BC458" si="4219">(AR458*AX458+AS458*AW458+AT458*AX461+AU458*AW461)</f>
        <v>0</v>
      </c>
      <c r="BD458" s="31">
        <f t="shared" ref="BD458" si="4220">AR458*AY458+AT458*AY461-AS458*AZ458-AU458*AZ461</f>
        <v>0</v>
      </c>
      <c r="BE458" s="32">
        <f t="shared" ref="BE458" si="4221">(AR458*AZ458+AS458*AY458+AT458*AZ461+AU458*AY461)</f>
        <v>1.6811418299467649</v>
      </c>
      <c r="BF458" s="8"/>
      <c r="BG458" s="29">
        <v>1</v>
      </c>
      <c r="BH458" s="30">
        <v>0</v>
      </c>
      <c r="BI458" s="31">
        <v>0</v>
      </c>
      <c r="BJ458" s="32">
        <f t="shared" ref="BJ458:BJ521" si="4222">-1/($BH$8*$B458)</f>
        <v>-0.44746153846153847</v>
      </c>
      <c r="BL458" s="29">
        <f t="shared" ref="BL458" si="4223">BB458*BG458+BD458*BG461-BC458*BH458-BE458*BH461</f>
        <v>1.563730879814859</v>
      </c>
      <c r="BM458" s="33">
        <f t="shared" ref="BM458" si="4224">(BB458*BH458+BC458*BG458+BD458*BH461+BE458*BG461)</f>
        <v>0</v>
      </c>
      <c r="BN458" s="31">
        <f t="shared" ref="BN458" si="4225">BB458*BI458+BD458*BI461-BC458*BJ458-BE458*BJ461</f>
        <v>0</v>
      </c>
      <c r="BO458" s="32">
        <f t="shared" ref="BO458" si="4226">(BB458*BJ458+BC458*BI458+BD458*BJ461+BE458*BI461)</f>
        <v>0.98143240472499294</v>
      </c>
      <c r="BP458" s="8"/>
      <c r="BQ458" s="34">
        <v>1</v>
      </c>
      <c r="BR458" s="35">
        <v>0</v>
      </c>
      <c r="BS458" s="11">
        <v>0</v>
      </c>
      <c r="BT458" s="36">
        <v>0</v>
      </c>
      <c r="BV458" s="29">
        <f t="shared" ref="BV458" si="4227">BL458*BQ458+BN458*BQ461-BM458*BR458-BO458*BR461</f>
        <v>1.563730879814859</v>
      </c>
      <c r="BW458" s="33">
        <f t="shared" ref="BW458" si="4228">(BL458*BR458+BM458*BQ458+BN458*BR461+BO458*BQ461)</f>
        <v>0.98143240472499294</v>
      </c>
      <c r="BX458" s="31">
        <f t="shared" ref="BX458" si="4229">BL458*BS458+BN458*BS461-BM458*BT458-BO458*BT461</f>
        <v>0</v>
      </c>
      <c r="BY458" s="32">
        <f t="shared" ref="BY458" si="4230">(BL458*BT458+BM458*BS458+BN458*BT461+BO458*BS461)</f>
        <v>0.98143240472499294</v>
      </c>
      <c r="CA458" s="37">
        <f t="shared" ref="CA458" si="4231">20*LOG(((1+$BR$8)/$BR$8)/((BV458+BV461)^2+(BW458+BW461)^2)^0.5)</f>
        <v>-3.9889202963921151</v>
      </c>
      <c r="CC458" s="134">
        <f t="shared" ref="CC458" si="4232">((BV458^2+BW458^2)^0.5)/((BV461^2+BW461^2)^0.5)</f>
        <v>0.85953776377016333</v>
      </c>
      <c r="CE458" s="60">
        <f t="shared" si="3820"/>
        <v>8.1000000000000103</v>
      </c>
      <c r="CF458" s="61">
        <f t="shared" si="3821"/>
        <v>-2.9160791711786336E-3</v>
      </c>
      <c r="CG458" s="62">
        <f t="shared" si="3818"/>
        <v>23.255786753627394</v>
      </c>
      <c r="CH458" s="63">
        <f t="shared" si="3822"/>
        <v>-2.9160791711786336E-3</v>
      </c>
      <c r="CI458" s="11">
        <f t="shared" si="3857"/>
        <v>-2.8819683095954121</v>
      </c>
      <c r="CJ458" s="62">
        <f t="shared" si="3960"/>
        <v>-5.029983594057523E-2</v>
      </c>
      <c r="CK458" s="138">
        <f t="shared" si="3819"/>
        <v>-31.103184305388631</v>
      </c>
      <c r="CM458" s="127">
        <v>0.9</v>
      </c>
    </row>
    <row r="459" spans="2:91" ht="18.600000000000001" customHeight="1" thickBot="1">
      <c r="D459" s="39"/>
      <c r="G459" s="40"/>
      <c r="I459" s="39"/>
      <c r="L459" s="40"/>
      <c r="N459" s="39"/>
      <c r="Q459" s="40"/>
      <c r="S459" s="39"/>
      <c r="V459" s="40"/>
      <c r="X459" s="39"/>
      <c r="AA459" s="40"/>
      <c r="AC459" s="39"/>
      <c r="AF459" s="40"/>
      <c r="AH459" s="39"/>
      <c r="AK459" s="40"/>
      <c r="AM459" s="39"/>
      <c r="AP459" s="40"/>
      <c r="AR459" s="39"/>
      <c r="AU459" s="40"/>
      <c r="AW459" s="39"/>
      <c r="AZ459" s="40"/>
      <c r="BB459" s="39"/>
      <c r="BE459" s="40"/>
      <c r="BG459" s="39"/>
      <c r="BJ459" s="40"/>
      <c r="BL459" s="39"/>
      <c r="BO459" s="40"/>
      <c r="BQ459" s="34"/>
      <c r="BR459" s="11"/>
      <c r="BS459" s="11"/>
      <c r="BT459" s="41"/>
      <c r="BV459" s="39"/>
      <c r="BY459" s="40"/>
      <c r="CC459" s="135"/>
      <c r="CE459" s="60">
        <f t="shared" si="3820"/>
        <v>8.1200000000000099</v>
      </c>
      <c r="CF459" s="61">
        <f t="shared" si="3821"/>
        <v>-2.9040817546717801E-3</v>
      </c>
      <c r="CG459" s="62">
        <f t="shared" si="3818"/>
        <v>23.198147387435487</v>
      </c>
      <c r="CH459" s="63">
        <f t="shared" si="3822"/>
        <v>-2.9040817546717801E-3</v>
      </c>
      <c r="CI459" s="11">
        <f t="shared" si="3857"/>
        <v>-2.8676712085400071</v>
      </c>
      <c r="CJ459" s="62">
        <f t="shared" si="3960"/>
        <v>-5.0050304453668058E-2</v>
      </c>
      <c r="CK459" s="138">
        <f t="shared" si="3819"/>
        <v>-31.123815467923244</v>
      </c>
    </row>
    <row r="460" spans="2:91" ht="18.600000000000001" customHeight="1" thickBot="1">
      <c r="D460" s="258" t="s">
        <v>129</v>
      </c>
      <c r="E460" s="259"/>
      <c r="F460" s="260" t="s">
        <v>130</v>
      </c>
      <c r="G460" s="261"/>
      <c r="H460" s="229"/>
      <c r="I460" s="258" t="s">
        <v>131</v>
      </c>
      <c r="J460" s="259"/>
      <c r="K460" s="260" t="s">
        <v>132</v>
      </c>
      <c r="L460" s="261"/>
      <c r="N460" s="253" t="s">
        <v>133</v>
      </c>
      <c r="O460" s="254"/>
      <c r="P460" s="255" t="s">
        <v>134</v>
      </c>
      <c r="Q460" s="256"/>
      <c r="S460" s="258" t="s">
        <v>135</v>
      </c>
      <c r="T460" s="259"/>
      <c r="U460" s="260" t="s">
        <v>136</v>
      </c>
      <c r="V460" s="261"/>
      <c r="W460" s="8"/>
      <c r="X460" s="253" t="s">
        <v>137</v>
      </c>
      <c r="Y460" s="254"/>
      <c r="Z460" s="255" t="s">
        <v>138</v>
      </c>
      <c r="AA460" s="256"/>
      <c r="AB460" s="8"/>
      <c r="AC460" s="258" t="s">
        <v>139</v>
      </c>
      <c r="AD460" s="259"/>
      <c r="AE460" s="260" t="s">
        <v>140</v>
      </c>
      <c r="AF460" s="261"/>
      <c r="AG460" s="8"/>
      <c r="AH460" s="253" t="s">
        <v>141</v>
      </c>
      <c r="AI460" s="254"/>
      <c r="AJ460" s="255" t="s">
        <v>142</v>
      </c>
      <c r="AK460" s="256"/>
      <c r="AL460" s="8"/>
      <c r="AM460" s="258" t="s">
        <v>143</v>
      </c>
      <c r="AN460" s="259"/>
      <c r="AO460" s="260" t="s">
        <v>144</v>
      </c>
      <c r="AP460" s="261"/>
      <c r="AR460" s="253" t="s">
        <v>145</v>
      </c>
      <c r="AS460" s="254"/>
      <c r="AT460" s="255" t="s">
        <v>146</v>
      </c>
      <c r="AU460" s="256"/>
      <c r="AV460" s="4"/>
      <c r="AW460" s="258" t="s">
        <v>147</v>
      </c>
      <c r="AX460" s="259"/>
      <c r="AY460" s="260" t="s">
        <v>148</v>
      </c>
      <c r="AZ460" s="261"/>
      <c r="BA460" s="8"/>
      <c r="BB460" s="253" t="s">
        <v>149</v>
      </c>
      <c r="BC460" s="254"/>
      <c r="BD460" s="255" t="s">
        <v>150</v>
      </c>
      <c r="BE460" s="256"/>
      <c r="BF460" s="4"/>
      <c r="BG460" s="258" t="s">
        <v>151</v>
      </c>
      <c r="BH460" s="259"/>
      <c r="BI460" s="260" t="s">
        <v>152</v>
      </c>
      <c r="BJ460" s="261"/>
      <c r="BK460" s="4"/>
      <c r="BL460" s="253" t="s">
        <v>153</v>
      </c>
      <c r="BM460" s="254"/>
      <c r="BN460" s="255" t="s">
        <v>154</v>
      </c>
      <c r="BO460" s="256"/>
      <c r="BP460" s="4"/>
      <c r="BQ460" s="258" t="s">
        <v>155</v>
      </c>
      <c r="BR460" s="259"/>
      <c r="BS460" s="260" t="s">
        <v>156</v>
      </c>
      <c r="BT460" s="261"/>
      <c r="BU460" s="8"/>
      <c r="BV460" s="253" t="s">
        <v>157</v>
      </c>
      <c r="BW460" s="254"/>
      <c r="BX460" s="255" t="s">
        <v>158</v>
      </c>
      <c r="BY460" s="256"/>
      <c r="CA460" s="46" t="s">
        <v>16</v>
      </c>
      <c r="CC460" s="136" t="s">
        <v>71</v>
      </c>
      <c r="CE460" s="60">
        <f t="shared" si="3820"/>
        <v>8.1400000000000095</v>
      </c>
      <c r="CF460" s="61">
        <f t="shared" si="3821"/>
        <v>-2.892150949681445E-3</v>
      </c>
      <c r="CG460" s="62">
        <f t="shared" si="3818"/>
        <v>23.140793963264688</v>
      </c>
      <c r="CH460" s="63">
        <f t="shared" si="3822"/>
        <v>-2.892150949681445E-3</v>
      </c>
      <c r="CI460" s="11">
        <f t="shared" si="3857"/>
        <v>-2.8534805913171217</v>
      </c>
      <c r="CJ460" s="62">
        <f t="shared" si="3960"/>
        <v>-4.9802631460238493E-2</v>
      </c>
      <c r="CK460" s="138">
        <f t="shared" si="3819"/>
        <v>-31.144403738262461</v>
      </c>
    </row>
    <row r="461" spans="2:91" ht="18.600000000000001" customHeight="1" thickTop="1" thickBot="1">
      <c r="D461" s="29">
        <v>0</v>
      </c>
      <c r="E461" s="33">
        <v>0</v>
      </c>
      <c r="F461" s="31">
        <v>1</v>
      </c>
      <c r="G461" s="32">
        <v>0</v>
      </c>
      <c r="I461" s="29">
        <v>0</v>
      </c>
      <c r="J461" s="33">
        <f t="shared" ref="J461" si="4233">IF(0=(1-$J$8*$K$8*$B458^2),10^14,$B458*$J$8/(1-$J$8*$K$8*$B458^2))</f>
        <v>-1.6607207029308677</v>
      </c>
      <c r="K461" s="31">
        <v>1</v>
      </c>
      <c r="L461" s="32">
        <v>0</v>
      </c>
      <c r="N461" s="29">
        <f t="shared" ref="N461" si="4234">D461*I458+F461*I461-E461*J458-G461*J461</f>
        <v>0</v>
      </c>
      <c r="O461" s="33">
        <f t="shared" ref="O461" si="4235">(D461*J458+E461*I458+F461*J461+G461*I461)</f>
        <v>-1.6607207029308677</v>
      </c>
      <c r="P461" s="31">
        <f t="shared" ref="P461" si="4236">D461*K458+F461*K461-E461*L458-G461*L461</f>
        <v>1</v>
      </c>
      <c r="Q461" s="32">
        <f t="shared" ref="Q461" si="4237">(D461*L458+E461*K458+F461*L461+G461*K461)</f>
        <v>0</v>
      </c>
      <c r="S461" s="29">
        <v>0</v>
      </c>
      <c r="T461" s="33">
        <v>0</v>
      </c>
      <c r="U461" s="31">
        <v>1</v>
      </c>
      <c r="V461" s="32">
        <v>0</v>
      </c>
      <c r="X461" s="29">
        <f t="shared" ref="X461" si="4238">N461*S458+P461*S461-O461*T458-Q461*T461</f>
        <v>0</v>
      </c>
      <c r="Y461" s="33">
        <f t="shared" ref="Y461" si="4239">(N461*T458+O461*S458+P461*T461+Q461*S461)</f>
        <v>-1.6607207029308677</v>
      </c>
      <c r="Z461" s="31">
        <f t="shared" ref="Z461" si="4240">N461*U458+P461*U461-O461*V458-Q461*V461</f>
        <v>-1.3369990225848145</v>
      </c>
      <c r="AA461" s="32">
        <f t="shared" ref="AA461" si="4241">(N461*V458+O461*U458+P461*V461+Q461*U461)</f>
        <v>0</v>
      </c>
      <c r="AB461" s="8"/>
      <c r="AC461" s="29">
        <v>0</v>
      </c>
      <c r="AD461" s="33">
        <f t="shared" ref="AD461" si="4242">IF(0=(1-$AD$8*$AE$8*$B458^2),10^14,$B458*$AD$8/(1-$AD$8*$AE$8*$B458^2))</f>
        <v>-3.3342651469980447</v>
      </c>
      <c r="AE461" s="31">
        <v>1</v>
      </c>
      <c r="AF461" s="32">
        <v>0</v>
      </c>
      <c r="AH461" s="29">
        <f t="shared" ref="AH461" si="4243">X461*AC458+Z461*AC461-Y461*AD458-AA461*AD461</f>
        <v>0</v>
      </c>
      <c r="AI461" s="33">
        <f t="shared" ref="AI461" si="4244">(X461*AD458+Y461*AC458+Z461*AD461+AA461*AC461)</f>
        <v>2.7971885396441305</v>
      </c>
      <c r="AJ461" s="31">
        <f t="shared" ref="AJ461" si="4245">X461*AE458+Z461*AE461-Y461*AF458-AA461*AF461</f>
        <v>-1.3369990225848145</v>
      </c>
      <c r="AK461" s="32">
        <f t="shared" ref="AK461" si="4246">(X461*AF458+Y461*AE458+Z461*AF461+AA461*AE461)</f>
        <v>0</v>
      </c>
      <c r="AL461" s="8"/>
      <c r="AM461" s="29">
        <v>0</v>
      </c>
      <c r="AN461" s="33">
        <v>0</v>
      </c>
      <c r="AO461" s="31">
        <v>1</v>
      </c>
      <c r="AP461" s="32">
        <v>0</v>
      </c>
      <c r="AR461" s="29">
        <f t="shared" ref="AR461" si="4247">AH461*AM458+AJ461*AM461-AI461*AN458-AK461*AN461</f>
        <v>0</v>
      </c>
      <c r="AS461" s="33">
        <f t="shared" ref="AS461" si="4248">(AH461*AN458+AI461*AM458+AJ461*AN461+AK461*AM461)</f>
        <v>2.7971885396441305</v>
      </c>
      <c r="AT461" s="31">
        <f t="shared" ref="AT461" si="4249">AH461*AO458+AJ461*AO461-AI461*AP458-AK461*AP461</f>
        <v>2.2225924549581442</v>
      </c>
      <c r="AU461" s="32">
        <f t="shared" ref="AU461" si="4250">(AH461*AP458+AI461*AO458+AJ461*AP461+AK461*AO461)</f>
        <v>0</v>
      </c>
      <c r="AV461" s="8"/>
      <c r="AW461" s="29">
        <v>0</v>
      </c>
      <c r="AX461" s="33">
        <f t="shared" ref="AX461" si="4251">IF(0=(1-$AX$8*$AY$8*$B458^2),10^14,$B458*$AX$8/(1-$AX$8*$AY$8*$B458^2))</f>
        <v>-1.9210545377705706</v>
      </c>
      <c r="AY461" s="31">
        <v>1</v>
      </c>
      <c r="AZ461" s="32">
        <v>0</v>
      </c>
      <c r="BB461" s="29">
        <f t="shared" ref="BB461" si="4252">AR461*AW458+AT461*AW461-AS461*AX458-AU461*AX461</f>
        <v>0</v>
      </c>
      <c r="BC461" s="33">
        <f t="shared" ref="BC461" si="4253">(AR461*AX458+AS461*AW458+AT461*AX461+AU461*AW461)</f>
        <v>-1.4725327815678444</v>
      </c>
      <c r="BD461" s="31">
        <f t="shared" ref="BD461" si="4254">AR461*AY458+AT461*AY461-AS461*AZ458-AU461*AZ461</f>
        <v>2.2225924549581442</v>
      </c>
      <c r="BE461" s="32">
        <f t="shared" ref="BE461" si="4255">(AR461*AZ458+AS461*AY458+AT461*AZ461+AU461*AY461)</f>
        <v>0</v>
      </c>
      <c r="BF461" s="8"/>
      <c r="BG461" s="29">
        <v>0</v>
      </c>
      <c r="BH461" s="33">
        <v>0</v>
      </c>
      <c r="BI461" s="31">
        <v>1</v>
      </c>
      <c r="BJ461" s="32">
        <v>0</v>
      </c>
      <c r="BL461" s="29">
        <f t="shared" ref="BL461" si="4256">BB461*BG458+BD461*BG461-BC461*BH458-BE461*BH461</f>
        <v>0</v>
      </c>
      <c r="BM461" s="33">
        <f t="shared" ref="BM461" si="4257">(BB461*BH458+BC461*BG458+BD461*BH461+BE461*BG461)</f>
        <v>-1.4725327815678444</v>
      </c>
      <c r="BN461" s="31">
        <f t="shared" ref="BN461" si="4258">BB461*BI458+BD461*BI461-BC461*BJ458-BE461*BJ461</f>
        <v>1.5636906710827478</v>
      </c>
      <c r="BO461" s="32">
        <f t="shared" ref="BO461" si="4259">(BB461*BJ458+BC461*BI458+BD461*BJ461+BE461*BI461)</f>
        <v>0</v>
      </c>
      <c r="BP461" s="8"/>
      <c r="BQ461" s="19">
        <f t="shared" ref="BQ461:BQ524" si="4260">1/$BR$8</f>
        <v>1</v>
      </c>
      <c r="BR461" s="47">
        <v>0</v>
      </c>
      <c r="BS461" s="48">
        <v>1</v>
      </c>
      <c r="BT461" s="49">
        <v>0</v>
      </c>
      <c r="BV461" s="29">
        <f t="shared" ref="BV461" si="4261">BL461*BQ458+BN461*BQ461-BM461*BR458-BO461*BR461</f>
        <v>1.5636906710827478</v>
      </c>
      <c r="BW461" s="33">
        <f t="shared" ref="BW461" si="4262">(BL461*BR458+BM461*BQ458+BN461*BR461+BO461*BQ461)</f>
        <v>-1.4725327815678444</v>
      </c>
      <c r="BX461" s="31">
        <f t="shared" ref="BX461" si="4263">BL461*BS458+BN461*BS461-BM461*BT458-BO461*BT461</f>
        <v>1.5636906710827478</v>
      </c>
      <c r="BY461" s="32">
        <f t="shared" ref="BY461" si="4264">(BL461*BT458+BM461*BS458+BN461*BT461+BO461*BS461)</f>
        <v>0</v>
      </c>
      <c r="CA461" s="50">
        <f t="shared" ref="CA461" si="4265">(180/PI())*ATAN(-1*(BW458+BW461)/(BV458+BV461))</f>
        <v>8.9243040893550294</v>
      </c>
      <c r="CC461" s="137">
        <f t="shared" ref="CC461" si="4266">20*LOG(((1-(10^(CA458/20)^2)*(1-((1-CC458)/(1+CC458))^2))^0.5))</f>
        <v>-2.1957238749267609</v>
      </c>
      <c r="CE461" s="60">
        <f t="shared" si="3820"/>
        <v>8.1600000000000108</v>
      </c>
      <c r="CF461" s="61">
        <f t="shared" si="3821"/>
        <v>-2.8802863506375651E-3</v>
      </c>
      <c r="CG461" s="62">
        <f t="shared" si="3818"/>
        <v>23.083724351438342</v>
      </c>
      <c r="CH461" s="63">
        <f t="shared" si="3822"/>
        <v>-2.8802863506375651E-3</v>
      </c>
      <c r="CI461" s="11">
        <f t="shared" si="3857"/>
        <v>-2.8393953994314707</v>
      </c>
      <c r="CJ461" s="62">
        <f t="shared" si="3960"/>
        <v>-4.9556798486058685E-2</v>
      </c>
      <c r="CK461" s="138">
        <f t="shared" si="3819"/>
        <v>-31.164949234950512</v>
      </c>
    </row>
    <row r="462" spans="2:91" ht="18.600000000000001" customHeight="1">
      <c r="CC462" s="42"/>
      <c r="CE462" s="60">
        <f t="shared" si="3820"/>
        <v>8.1800000000000104</v>
      </c>
      <c r="CF462" s="61">
        <f t="shared" si="3821"/>
        <v>-2.8684875536252865E-3</v>
      </c>
      <c r="CG462" s="62">
        <f t="shared" si="3818"/>
        <v>23.026936443449713</v>
      </c>
      <c r="CH462" s="63">
        <f t="shared" si="3822"/>
        <v>-2.8684875536252865E-3</v>
      </c>
      <c r="CI462" s="11">
        <f t="shared" si="3857"/>
        <v>-2.8254145875550911</v>
      </c>
      <c r="CJ462" s="62">
        <f t="shared" si="3960"/>
        <v>-4.9312787286713941E-2</v>
      </c>
      <c r="CK462" s="138">
        <f t="shared" si="3819"/>
        <v>-31.185452076915251</v>
      </c>
    </row>
    <row r="463" spans="2:91" ht="18.600000000000001" customHeight="1" thickBot="1">
      <c r="E463" s="22" t="s">
        <v>4</v>
      </c>
      <c r="J463" s="22" t="s">
        <v>5</v>
      </c>
      <c r="O463" s="22" t="s">
        <v>6</v>
      </c>
      <c r="T463" s="22" t="s">
        <v>7</v>
      </c>
      <c r="Y463" s="22" t="s">
        <v>8</v>
      </c>
      <c r="AD463" s="22" t="s">
        <v>65</v>
      </c>
      <c r="AI463" s="22" t="s">
        <v>9</v>
      </c>
      <c r="AN463" s="22" t="s">
        <v>66</v>
      </c>
      <c r="AS463" s="22" t="s">
        <v>51</v>
      </c>
      <c r="AX463" s="22" t="s">
        <v>67</v>
      </c>
      <c r="BC463" s="22" t="s">
        <v>52</v>
      </c>
      <c r="BH463" s="22" t="s">
        <v>68</v>
      </c>
      <c r="BM463" s="22" t="s">
        <v>63</v>
      </c>
      <c r="BQ463" s="23" t="s">
        <v>69</v>
      </c>
      <c r="BR463" s="23"/>
      <c r="BS463" s="24"/>
      <c r="BT463" s="24"/>
      <c r="BU463" s="24"/>
      <c r="BW463" s="22" t="s">
        <v>64</v>
      </c>
      <c r="CE463" s="60">
        <f t="shared" si="3820"/>
        <v>8.2000000000000099</v>
      </c>
      <c r="CF463" s="61">
        <f t="shared" si="3821"/>
        <v>-2.8567541563926384E-3</v>
      </c>
      <c r="CG463" s="62">
        <f t="shared" si="3818"/>
        <v>22.970428151698613</v>
      </c>
      <c r="CH463" s="63">
        <f t="shared" si="3822"/>
        <v>-2.8567541563926384E-3</v>
      </c>
      <c r="CI463" s="11">
        <f t="shared" si="3857"/>
        <v>-2.8115371233291486</v>
      </c>
      <c r="CJ463" s="62">
        <f t="shared" si="3960"/>
        <v>-4.9070579844143522E-2</v>
      </c>
      <c r="CK463" s="138">
        <f t="shared" si="3819"/>
        <v>-31.205912383469304</v>
      </c>
    </row>
    <row r="464" spans="2:91" ht="18.600000000000001" customHeight="1" thickBot="1">
      <c r="D464" s="249" t="s">
        <v>103</v>
      </c>
      <c r="E464" s="250"/>
      <c r="F464" s="251" t="s">
        <v>104</v>
      </c>
      <c r="G464" s="252"/>
      <c r="H464" s="229"/>
      <c r="I464" s="253" t="s">
        <v>11</v>
      </c>
      <c r="J464" s="254"/>
      <c r="K464" s="255" t="s">
        <v>12</v>
      </c>
      <c r="L464" s="256"/>
      <c r="M464" s="24"/>
      <c r="N464" s="253" t="s">
        <v>105</v>
      </c>
      <c r="O464" s="254"/>
      <c r="P464" s="255" t="s">
        <v>106</v>
      </c>
      <c r="Q464" s="256"/>
      <c r="R464" s="24"/>
      <c r="S464" s="249" t="s">
        <v>107</v>
      </c>
      <c r="T464" s="250"/>
      <c r="U464" s="251" t="s">
        <v>108</v>
      </c>
      <c r="V464" s="252"/>
      <c r="W464" s="8"/>
      <c r="X464" s="253" t="s">
        <v>109</v>
      </c>
      <c r="Y464" s="254"/>
      <c r="Z464" s="255" t="s">
        <v>110</v>
      </c>
      <c r="AA464" s="256"/>
      <c r="AB464" s="8"/>
      <c r="AC464" s="253" t="s">
        <v>111</v>
      </c>
      <c r="AD464" s="254"/>
      <c r="AE464" s="255" t="s">
        <v>14</v>
      </c>
      <c r="AF464" s="256"/>
      <c r="AG464" s="8"/>
      <c r="AH464" s="253" t="s">
        <v>112</v>
      </c>
      <c r="AI464" s="254"/>
      <c r="AJ464" s="255" t="s">
        <v>113</v>
      </c>
      <c r="AK464" s="256"/>
      <c r="AL464" s="8"/>
      <c r="AM464" s="249" t="s">
        <v>114</v>
      </c>
      <c r="AN464" s="250"/>
      <c r="AO464" s="251" t="s">
        <v>115</v>
      </c>
      <c r="AP464" s="252"/>
      <c r="AQ464" s="24"/>
      <c r="AR464" s="253" t="s">
        <v>116</v>
      </c>
      <c r="AS464" s="254"/>
      <c r="AT464" s="255" t="s">
        <v>13</v>
      </c>
      <c r="AU464" s="256"/>
      <c r="AV464" s="4"/>
      <c r="AW464" s="253" t="s">
        <v>117</v>
      </c>
      <c r="AX464" s="254"/>
      <c r="AY464" s="255" t="s">
        <v>118</v>
      </c>
      <c r="AZ464" s="256"/>
      <c r="BA464" s="8"/>
      <c r="BB464" s="253" t="s">
        <v>119</v>
      </c>
      <c r="BC464" s="254"/>
      <c r="BD464" s="255" t="s">
        <v>120</v>
      </c>
      <c r="BE464" s="256"/>
      <c r="BF464" s="4"/>
      <c r="BG464" s="249" t="s">
        <v>121</v>
      </c>
      <c r="BH464" s="250"/>
      <c r="BI464" s="251" t="s">
        <v>122</v>
      </c>
      <c r="BJ464" s="252"/>
      <c r="BK464" s="4"/>
      <c r="BL464" s="253" t="s">
        <v>123</v>
      </c>
      <c r="BM464" s="254"/>
      <c r="BN464" s="255" t="s">
        <v>124</v>
      </c>
      <c r="BO464" s="256"/>
      <c r="BP464" s="4"/>
      <c r="BQ464" s="253" t="s">
        <v>125</v>
      </c>
      <c r="BR464" s="254"/>
      <c r="BS464" s="255" t="s">
        <v>126</v>
      </c>
      <c r="BT464" s="256"/>
      <c r="BU464" s="8"/>
      <c r="BV464" s="253" t="s">
        <v>127</v>
      </c>
      <c r="BW464" s="254"/>
      <c r="BX464" s="255" t="s">
        <v>128</v>
      </c>
      <c r="BY464" s="256"/>
      <c r="CA464" s="27" t="s">
        <v>15</v>
      </c>
      <c r="CC464" s="133" t="s">
        <v>70</v>
      </c>
      <c r="CE464" s="60">
        <f t="shared" si="3820"/>
        <v>8.2200000000000095</v>
      </c>
      <c r="CF464" s="61">
        <f t="shared" si="3821"/>
        <v>-2.8450857584074096E-3</v>
      </c>
      <c r="CG464" s="62">
        <f t="shared" si="3818"/>
        <v>22.914197409232031</v>
      </c>
      <c r="CH464" s="63">
        <f t="shared" si="3822"/>
        <v>-2.8450857584074096E-3</v>
      </c>
      <c r="CI464" s="11">
        <f t="shared" si="3857"/>
        <v>-2.7977619871728865</v>
      </c>
      <c r="CJ464" s="62">
        <f t="shared" si="3960"/>
        <v>-4.8830158363306224E-2</v>
      </c>
      <c r="CK464" s="138">
        <f t="shared" si="3819"/>
        <v>-31.226330274246084</v>
      </c>
    </row>
    <row r="465" spans="2:91" ht="18.600000000000001" customHeight="1" thickTop="1" thickBot="1">
      <c r="B465" s="127">
        <v>0.92</v>
      </c>
      <c r="D465" s="29">
        <v>1</v>
      </c>
      <c r="E465" s="30">
        <v>0</v>
      </c>
      <c r="F465" s="31">
        <v>0</v>
      </c>
      <c r="G465" s="32">
        <f t="shared" ref="G465:G528" si="4267">-1/($E$8*$B465)</f>
        <v>-0.71650000000000003</v>
      </c>
      <c r="I465" s="29">
        <v>1</v>
      </c>
      <c r="J465" s="33">
        <v>0</v>
      </c>
      <c r="K465" s="31">
        <v>0</v>
      </c>
      <c r="L465" s="32">
        <v>0</v>
      </c>
      <c r="N465" s="29">
        <f t="shared" ref="N465" si="4268">D465*I465+F465*I468-E465*J465-G465*J468</f>
        <v>-0.17119420635678528</v>
      </c>
      <c r="O465" s="33">
        <f t="shared" ref="O465" si="4269">(D465*J465+E465*I465+F465*J468+G465*I468)</f>
        <v>0</v>
      </c>
      <c r="P465" s="31">
        <f t="shared" ref="P465" si="4270">D465*K465+F465*K468-E465*L465-G465*L468</f>
        <v>0</v>
      </c>
      <c r="Q465" s="32">
        <f t="shared" ref="Q465" si="4271">(D465*L465+E465*K465+F465*L468+G465*K468)</f>
        <v>-0.71650000000000003</v>
      </c>
      <c r="S465" s="29">
        <v>1</v>
      </c>
      <c r="T465" s="30">
        <v>0</v>
      </c>
      <c r="U465" s="31">
        <v>0</v>
      </c>
      <c r="V465" s="32">
        <f t="shared" ref="V465:V528" si="4272">-1/($T$8*$B465)</f>
        <v>-1.3919239130434782</v>
      </c>
      <c r="X465" s="29">
        <f t="shared" ref="X465" si="4273">N465*S465+P465*S468-O465*T465-Q465*T468</f>
        <v>-0.17119420635678528</v>
      </c>
      <c r="Y465" s="33">
        <f t="shared" ref="Y465" si="4274">(N465*T465+O465*S465+P465*T468+Q465*S468)</f>
        <v>0</v>
      </c>
      <c r="Z465" s="31">
        <f t="shared" ref="Z465" si="4275">N465*U465+P465*U468-O465*V465-Q465*V468</f>
        <v>0</v>
      </c>
      <c r="AA465" s="32">
        <f t="shared" ref="AA465" si="4276">(N465*V465+O465*U465+P465*V468+Q465*U468)</f>
        <v>-0.47821069039749076</v>
      </c>
      <c r="AB465" s="8"/>
      <c r="AC465" s="29">
        <v>1</v>
      </c>
      <c r="AD465" s="33">
        <v>0</v>
      </c>
      <c r="AE465" s="31">
        <v>0</v>
      </c>
      <c r="AF465" s="32">
        <v>0</v>
      </c>
      <c r="AH465" s="29">
        <f t="shared" ref="AH465" si="4277">X465*AC465+Z465*AC468-Y465*AD465-AA465*AD468</f>
        <v>-1.6771553923688725</v>
      </c>
      <c r="AI465" s="33">
        <f t="shared" ref="AI465" si="4278">(X465*AD465+Y465*AC465+Z465*AD468+AA465*AC468)</f>
        <v>0</v>
      </c>
      <c r="AJ465" s="31">
        <f t="shared" ref="AJ465" si="4279">X465*AE465+Z465*AE468-Y465*AF465-AA465*AF468</f>
        <v>0</v>
      </c>
      <c r="AK465" s="32">
        <f t="shared" ref="AK465" si="4280">(X465*AF465+Y465*AE465+Z465*AF468+AA465*AE468)</f>
        <v>-0.47821069039749076</v>
      </c>
      <c r="AL465" s="8"/>
      <c r="AM465" s="29">
        <v>1</v>
      </c>
      <c r="AN465" s="30">
        <v>0</v>
      </c>
      <c r="AO465" s="31">
        <v>0</v>
      </c>
      <c r="AP465" s="32">
        <f t="shared" ref="AP465:AP528" si="4281">-1/($AN$8*$B465)</f>
        <v>-1.2587282608695651</v>
      </c>
      <c r="AR465" s="29">
        <f t="shared" ref="AR465" si="4282">AH465*AM465+AJ465*AM468-AI465*AN465-AK465*AN468</f>
        <v>-1.6771553923688725</v>
      </c>
      <c r="AS465" s="33">
        <f t="shared" ref="AS465" si="4283">(AH465*AN465+AI465*AM465+AJ465*AN468+AK465*AM468)</f>
        <v>0</v>
      </c>
      <c r="AT465" s="31">
        <f t="shared" ref="AT465" si="4284">AH465*AO465+AJ465*AO468-AI465*AP465-AK465*AP468</f>
        <v>0</v>
      </c>
      <c r="AU465" s="32">
        <f t="shared" ref="AU465" si="4285">(AH465*AP465+AI465*AO465+AJ465*AP468+AK465*AO468)</f>
        <v>1.6328721998469933</v>
      </c>
      <c r="AV465" s="8"/>
      <c r="AW465" s="29">
        <v>1</v>
      </c>
      <c r="AX465" s="33">
        <v>0</v>
      </c>
      <c r="AY465" s="31">
        <v>0</v>
      </c>
      <c r="AZ465" s="32">
        <v>0</v>
      </c>
      <c r="BB465" s="29">
        <f t="shared" ref="BB465" si="4286">AR465*AW465+AT465*AW468-AS465*AX465-AU465*AX468</f>
        <v>1.3589368754872382</v>
      </c>
      <c r="BC465" s="33">
        <f t="shared" ref="BC465" si="4287">(AR465*AX465+AS465*AW465+AT465*AX468+AU465*AW468)</f>
        <v>0</v>
      </c>
      <c r="BD465" s="31">
        <f t="shared" ref="BD465" si="4288">AR465*AY465+AT465*AY468-AS465*AZ465-AU465*AZ468</f>
        <v>0</v>
      </c>
      <c r="BE465" s="32">
        <f t="shared" ref="BE465" si="4289">(AR465*AZ465+AS465*AY465+AT465*AZ468+AU465*AY468)</f>
        <v>1.6328721998469933</v>
      </c>
      <c r="BF465" s="8"/>
      <c r="BG465" s="29">
        <v>1</v>
      </c>
      <c r="BH465" s="30">
        <v>0</v>
      </c>
      <c r="BI465" s="31">
        <v>0</v>
      </c>
      <c r="BJ465" s="32">
        <f t="shared" ref="BJ465:BJ528" si="4290">-1/($BH$8*$B465)</f>
        <v>-0.44259782608695647</v>
      </c>
      <c r="BL465" s="29">
        <f t="shared" ref="BL465" si="4291">BB465*BG465+BD465*BG468-BC465*BH465-BE465*BH468</f>
        <v>1.3589368754872382</v>
      </c>
      <c r="BM465" s="33">
        <f t="shared" ref="BM465" si="4292">(BB465*BH465+BC465*BG465+BD465*BH468+BE465*BG468)</f>
        <v>0</v>
      </c>
      <c r="BN465" s="31">
        <f t="shared" ref="BN465" si="4293">BB465*BI465+BD465*BI468-BC465*BJ465-BE465*BJ468</f>
        <v>0</v>
      </c>
      <c r="BO465" s="32">
        <f t="shared" ref="BO465" si="4294">(BB465*BJ465+BC465*BI465+BD465*BJ468+BE465*BI468)</f>
        <v>1.0314096929669407</v>
      </c>
      <c r="BP465" s="8"/>
      <c r="BQ465" s="34">
        <v>1</v>
      </c>
      <c r="BR465" s="35">
        <v>0</v>
      </c>
      <c r="BS465" s="11">
        <v>0</v>
      </c>
      <c r="BT465" s="36">
        <v>0</v>
      </c>
      <c r="BV465" s="29">
        <f t="shared" ref="BV465" si="4295">BL465*BQ465+BN465*BQ468-BM465*BR465-BO465*BR468</f>
        <v>1.3589368754872382</v>
      </c>
      <c r="BW465" s="33">
        <f t="shared" ref="BW465" si="4296">(BL465*BR465+BM465*BQ465+BN465*BR468+BO465*BQ468)</f>
        <v>1.0314096929669407</v>
      </c>
      <c r="BX465" s="31">
        <f t="shared" ref="BX465" si="4297">BL465*BS465+BN465*BS468-BM465*BT465-BO465*BT468</f>
        <v>0</v>
      </c>
      <c r="BY465" s="32">
        <f t="shared" ref="BY465" si="4298">(BL465*BT465+BM465*BS465+BN465*BT468+BO465*BS468)</f>
        <v>1.0314096929669407</v>
      </c>
      <c r="CA465" s="37">
        <f t="shared" ref="CA465" si="4299">20*LOG(((1+$BR$8)/$BR$8)/((BV465+BV468)^2+(BW465+BW468)^2)^0.5)</f>
        <v>-2.6898551105129327</v>
      </c>
      <c r="CC465" s="134">
        <f t="shared" ref="CC465" si="4300">((BV465^2+BW465^2)^0.5)/((BV468^2+BW468^2)^0.5)</f>
        <v>1.0745967365378792</v>
      </c>
      <c r="CE465" s="60">
        <f t="shared" si="3820"/>
        <v>8.2400000000000109</v>
      </c>
      <c r="CF465" s="61">
        <f t="shared" si="3821"/>
        <v>-2.8334819608474551E-3</v>
      </c>
      <c r="CG465" s="62">
        <f t="shared" si="3818"/>
        <v>22.85824216948857</v>
      </c>
      <c r="CH465" s="63">
        <f t="shared" si="3822"/>
        <v>-2.8334819608474551E-3</v>
      </c>
      <c r="CI465" s="11">
        <f t="shared" si="3857"/>
        <v>-2.7840881720893647</v>
      </c>
      <c r="CJ465" s="62">
        <f t="shared" si="3960"/>
        <v>-4.8591505268789907E-2</v>
      </c>
      <c r="CK465" s="138">
        <f t="shared" si="3819"/>
        <v>-31.246705869220762</v>
      </c>
      <c r="CM465" s="127">
        <v>0.91</v>
      </c>
    </row>
    <row r="466" spans="2:91" ht="18.600000000000001" customHeight="1" thickBot="1">
      <c r="D466" s="39"/>
      <c r="G466" s="40"/>
      <c r="I466" s="39"/>
      <c r="L466" s="40"/>
      <c r="N466" s="39"/>
      <c r="Q466" s="40"/>
      <c r="S466" s="39"/>
      <c r="V466" s="40"/>
      <c r="X466" s="39"/>
      <c r="AA466" s="40"/>
      <c r="AC466" s="39"/>
      <c r="AF466" s="40"/>
      <c r="AH466" s="39"/>
      <c r="AK466" s="40"/>
      <c r="AM466" s="39"/>
      <c r="AP466" s="40"/>
      <c r="AR466" s="39"/>
      <c r="AU466" s="40"/>
      <c r="AW466" s="39"/>
      <c r="AZ466" s="40"/>
      <c r="BB466" s="39"/>
      <c r="BE466" s="40"/>
      <c r="BG466" s="39"/>
      <c r="BJ466" s="40"/>
      <c r="BL466" s="39"/>
      <c r="BO466" s="40"/>
      <c r="BQ466" s="34"/>
      <c r="BR466" s="11"/>
      <c r="BS466" s="11"/>
      <c r="BT466" s="41"/>
      <c r="BV466" s="39"/>
      <c r="BY466" s="40"/>
      <c r="CC466" s="135"/>
      <c r="CE466" s="60">
        <f t="shared" si="3820"/>
        <v>8.2600000000000104</v>
      </c>
      <c r="CF466" s="61">
        <f t="shared" si="3821"/>
        <v>-2.8219423666556429E-3</v>
      </c>
      <c r="CG466" s="62">
        <f t="shared" si="3818"/>
        <v>22.802560406046783</v>
      </c>
      <c r="CH466" s="63">
        <f t="shared" si="3822"/>
        <v>-2.8219423666556429E-3</v>
      </c>
      <c r="CI466" s="11">
        <f t="shared" si="3857"/>
        <v>-2.7705146834844521</v>
      </c>
      <c r="CJ466" s="62">
        <f t="shared" si="3960"/>
        <v>-4.8354603201652253E-2</v>
      </c>
      <c r="CK466" s="138">
        <f t="shared" si="3819"/>
        <v>-31.267039288644</v>
      </c>
    </row>
    <row r="467" spans="2:91" ht="18.600000000000001" customHeight="1" thickBot="1">
      <c r="D467" s="258" t="s">
        <v>129</v>
      </c>
      <c r="E467" s="259"/>
      <c r="F467" s="260" t="s">
        <v>130</v>
      </c>
      <c r="G467" s="261"/>
      <c r="H467" s="229"/>
      <c r="I467" s="258" t="s">
        <v>131</v>
      </c>
      <c r="J467" s="259"/>
      <c r="K467" s="260" t="s">
        <v>132</v>
      </c>
      <c r="L467" s="261"/>
      <c r="N467" s="253" t="s">
        <v>133</v>
      </c>
      <c r="O467" s="254"/>
      <c r="P467" s="255" t="s">
        <v>134</v>
      </c>
      <c r="Q467" s="256"/>
      <c r="S467" s="258" t="s">
        <v>135</v>
      </c>
      <c r="T467" s="259"/>
      <c r="U467" s="260" t="s">
        <v>136</v>
      </c>
      <c r="V467" s="261"/>
      <c r="W467" s="8"/>
      <c r="X467" s="253" t="s">
        <v>137</v>
      </c>
      <c r="Y467" s="254"/>
      <c r="Z467" s="255" t="s">
        <v>138</v>
      </c>
      <c r="AA467" s="256"/>
      <c r="AB467" s="8"/>
      <c r="AC467" s="258" t="s">
        <v>139</v>
      </c>
      <c r="AD467" s="259"/>
      <c r="AE467" s="260" t="s">
        <v>140</v>
      </c>
      <c r="AF467" s="261"/>
      <c r="AG467" s="8"/>
      <c r="AH467" s="253" t="s">
        <v>141</v>
      </c>
      <c r="AI467" s="254"/>
      <c r="AJ467" s="255" t="s">
        <v>142</v>
      </c>
      <c r="AK467" s="256"/>
      <c r="AL467" s="8"/>
      <c r="AM467" s="258" t="s">
        <v>143</v>
      </c>
      <c r="AN467" s="259"/>
      <c r="AO467" s="260" t="s">
        <v>144</v>
      </c>
      <c r="AP467" s="261"/>
      <c r="AR467" s="253" t="s">
        <v>145</v>
      </c>
      <c r="AS467" s="254"/>
      <c r="AT467" s="255" t="s">
        <v>146</v>
      </c>
      <c r="AU467" s="256"/>
      <c r="AV467" s="4"/>
      <c r="AW467" s="258" t="s">
        <v>147</v>
      </c>
      <c r="AX467" s="259"/>
      <c r="AY467" s="260" t="s">
        <v>148</v>
      </c>
      <c r="AZ467" s="261"/>
      <c r="BA467" s="8"/>
      <c r="BB467" s="253" t="s">
        <v>149</v>
      </c>
      <c r="BC467" s="254"/>
      <c r="BD467" s="255" t="s">
        <v>150</v>
      </c>
      <c r="BE467" s="256"/>
      <c r="BF467" s="4"/>
      <c r="BG467" s="258" t="s">
        <v>151</v>
      </c>
      <c r="BH467" s="259"/>
      <c r="BI467" s="260" t="s">
        <v>152</v>
      </c>
      <c r="BJ467" s="261"/>
      <c r="BK467" s="4"/>
      <c r="BL467" s="253" t="s">
        <v>153</v>
      </c>
      <c r="BM467" s="254"/>
      <c r="BN467" s="255" t="s">
        <v>154</v>
      </c>
      <c r="BO467" s="256"/>
      <c r="BP467" s="4"/>
      <c r="BQ467" s="258" t="s">
        <v>155</v>
      </c>
      <c r="BR467" s="259"/>
      <c r="BS467" s="260" t="s">
        <v>156</v>
      </c>
      <c r="BT467" s="261"/>
      <c r="BU467" s="8"/>
      <c r="BV467" s="253" t="s">
        <v>157</v>
      </c>
      <c r="BW467" s="254"/>
      <c r="BX467" s="255" t="s">
        <v>158</v>
      </c>
      <c r="BY467" s="256"/>
      <c r="CA467" s="46" t="s">
        <v>16</v>
      </c>
      <c r="CC467" s="136" t="s">
        <v>71</v>
      </c>
      <c r="CE467" s="60">
        <f t="shared" si="3820"/>
        <v>8.28000000000001</v>
      </c>
      <c r="CF467" s="61">
        <f t="shared" si="3821"/>
        <v>-2.8104665805253424E-3</v>
      </c>
      <c r="CG467" s="62">
        <f t="shared" si="3818"/>
        <v>22.747150112377096</v>
      </c>
      <c r="CH467" s="63">
        <f t="shared" si="3822"/>
        <v>-2.8104665805253424E-3</v>
      </c>
      <c r="CI467" s="11">
        <f t="shared" si="3857"/>
        <v>-2.7570405389788863</v>
      </c>
      <c r="CJ467" s="62">
        <f t="shared" si="3960"/>
        <v>-4.8119435016140626E-2</v>
      </c>
      <c r="CK467" s="138">
        <f t="shared" si="3819"/>
        <v>-31.287330653071162</v>
      </c>
    </row>
    <row r="468" spans="2:91" ht="18.600000000000001" customHeight="1" thickTop="1" thickBot="1">
      <c r="D468" s="29">
        <v>0</v>
      </c>
      <c r="E468" s="33">
        <v>0</v>
      </c>
      <c r="F468" s="31">
        <v>1</v>
      </c>
      <c r="G468" s="32">
        <v>0</v>
      </c>
      <c r="I468" s="29">
        <v>0</v>
      </c>
      <c r="J468" s="33">
        <f t="shared" ref="J468" si="4301">IF(0=(1-$J$8*$K$8*$B465^2),10^14,$B465*$J$8/(1-$J$8*$K$8*$B465^2))</f>
        <v>-1.634604614594257</v>
      </c>
      <c r="K468" s="31">
        <v>1</v>
      </c>
      <c r="L468" s="32">
        <v>0</v>
      </c>
      <c r="N468" s="29">
        <f t="shared" ref="N468" si="4302">D468*I465+F468*I468-E468*J465-G468*J468</f>
        <v>0</v>
      </c>
      <c r="O468" s="33">
        <f t="shared" ref="O468" si="4303">(D468*J465+E468*I465+F468*J468+G468*I468)</f>
        <v>-1.634604614594257</v>
      </c>
      <c r="P468" s="31">
        <f t="shared" ref="P468" si="4304">D468*K465+F468*K468-E468*L465-G468*L468</f>
        <v>1</v>
      </c>
      <c r="Q468" s="32">
        <f t="shared" ref="Q468" si="4305">(D468*L465+E468*K465+F468*L468+G468*K468)</f>
        <v>0</v>
      </c>
      <c r="S468" s="29">
        <v>0</v>
      </c>
      <c r="T468" s="33">
        <v>0</v>
      </c>
      <c r="U468" s="31">
        <v>1</v>
      </c>
      <c r="V468" s="32">
        <v>0</v>
      </c>
      <c r="X468" s="29">
        <f t="shared" ref="X468" si="4306">N468*S465+P468*S468-O468*T465-Q468*T468</f>
        <v>0</v>
      </c>
      <c r="Y468" s="33">
        <f t="shared" ref="Y468" si="4307">(N468*T465+O468*S465+P468*T468+Q468*S468)</f>
        <v>-1.634604614594257</v>
      </c>
      <c r="Z468" s="31">
        <f t="shared" ref="Z468" si="4308">N468*U465+P468*U468-O468*V465-Q468*V468</f>
        <v>-1.2752452514249648</v>
      </c>
      <c r="AA468" s="32">
        <f t="shared" ref="AA468" si="4309">(N468*V465+O468*U465+P468*V468+Q468*U468)</f>
        <v>0</v>
      </c>
      <c r="AB468" s="8"/>
      <c r="AC468" s="29">
        <v>0</v>
      </c>
      <c r="AD468" s="33">
        <f t="shared" ref="AD468" si="4310">IF(0=(1-$AD$8*$AE$8*$B465^2),10^14,$B465*$AD$8/(1-$AD$8*$AE$8*$B465^2))</f>
        <v>-3.1491583443279487</v>
      </c>
      <c r="AE468" s="31">
        <v>1</v>
      </c>
      <c r="AF468" s="32">
        <v>0</v>
      </c>
      <c r="AH468" s="29">
        <f t="shared" ref="AH468" si="4311">X468*AC465+Z468*AC468-Y468*AD465-AA468*AD468</f>
        <v>0</v>
      </c>
      <c r="AI468" s="33">
        <f t="shared" ref="AI468" si="4312">(X468*AD465+Y468*AC465+Z468*AD468+AA468*AC468)</f>
        <v>2.3813446099952644</v>
      </c>
      <c r="AJ468" s="31">
        <f t="shared" ref="AJ468" si="4313">X468*AE465+Z468*AE468-Y468*AF465-AA468*AF468</f>
        <v>-1.2752452514249648</v>
      </c>
      <c r="AK468" s="32">
        <f t="shared" ref="AK468" si="4314">(X468*AF465+Y468*AE465+Z468*AF468+AA468*AE468)</f>
        <v>0</v>
      </c>
      <c r="AL468" s="8"/>
      <c r="AM468" s="29">
        <v>0</v>
      </c>
      <c r="AN468" s="33">
        <v>0</v>
      </c>
      <c r="AO468" s="31">
        <v>1</v>
      </c>
      <c r="AP468" s="32">
        <v>0</v>
      </c>
      <c r="AR468" s="29">
        <f t="shared" ref="AR468" si="4315">AH468*AM465+AJ468*AM468-AI468*AN465-AK468*AN468</f>
        <v>0</v>
      </c>
      <c r="AS468" s="33">
        <f t="shared" ref="AS468" si="4316">(AH468*AN465+AI468*AM465+AJ468*AN468+AK468*AM468)</f>
        <v>2.3813446099952644</v>
      </c>
      <c r="AT468" s="31">
        <f t="shared" ref="AT468" si="4317">AH468*AO465+AJ468*AO468-AI468*AP465-AK468*AP468</f>
        <v>1.7222205080454871</v>
      </c>
      <c r="AU468" s="32">
        <f t="shared" ref="AU468" si="4318">(AH468*AP465+AI468*AO465+AJ468*AP468+AK468*AO468)</f>
        <v>0</v>
      </c>
      <c r="AV468" s="8"/>
      <c r="AW468" s="29">
        <v>0</v>
      </c>
      <c r="AX468" s="33">
        <f t="shared" ref="AX468" si="4319">IF(0=(1-$AX$8*$AY$8*$B465^2),10^14,$B465*$AX$8/(1-$AX$8*$AY$8*$B465^2))</f>
        <v>-1.8593569466983422</v>
      </c>
      <c r="AY468" s="31">
        <v>1</v>
      </c>
      <c r="AZ468" s="32">
        <v>0</v>
      </c>
      <c r="BB468" s="29">
        <f t="shared" ref="BB468" si="4320">AR468*AW465+AT468*AW468-AS468*AX465-AU468*AX468</f>
        <v>0</v>
      </c>
      <c r="BC468" s="33">
        <f t="shared" ref="BC468" si="4321">(AR468*AX465+AS468*AW465+AT468*AX468+AU468*AW468)</f>
        <v>-0.82087805538546021</v>
      </c>
      <c r="BD468" s="31">
        <f t="shared" ref="BD468" si="4322">AR468*AY465+AT468*AY468-AS468*AZ465-AU468*AZ468</f>
        <v>1.7222205080454871</v>
      </c>
      <c r="BE468" s="32">
        <f t="shared" ref="BE468" si="4323">(AR468*AZ465+AS468*AY465+AT468*AZ468+AU468*AY468)</f>
        <v>0</v>
      </c>
      <c r="BF468" s="8"/>
      <c r="BG468" s="29">
        <v>0</v>
      </c>
      <c r="BH468" s="33">
        <v>0</v>
      </c>
      <c r="BI468" s="31">
        <v>1</v>
      </c>
      <c r="BJ468" s="32">
        <v>0</v>
      </c>
      <c r="BL468" s="29">
        <f t="shared" ref="BL468" si="4324">BB468*BG465+BD468*BG468-BC468*BH465-BE468*BH468</f>
        <v>0</v>
      </c>
      <c r="BM468" s="33">
        <f t="shared" ref="BM468" si="4325">(BB468*BH465+BC468*BG465+BD468*BH468+BE468*BG468)</f>
        <v>-0.82087805538546021</v>
      </c>
      <c r="BN468" s="31">
        <f t="shared" ref="BN468" si="4326">BB468*BI465+BD468*BI468-BC468*BJ465-BE468*BJ468</f>
        <v>1.3589016652493942</v>
      </c>
      <c r="BO468" s="32">
        <f t="shared" ref="BO468" si="4327">(BB468*BJ465+BC468*BI465+BD468*BJ468+BE468*BI468)</f>
        <v>0</v>
      </c>
      <c r="BP468" s="8"/>
      <c r="BQ468" s="19">
        <f t="shared" ref="BQ468:BQ531" si="4328">1/$BR$8</f>
        <v>1</v>
      </c>
      <c r="BR468" s="47">
        <v>0</v>
      </c>
      <c r="BS468" s="48">
        <v>1</v>
      </c>
      <c r="BT468" s="49">
        <v>0</v>
      </c>
      <c r="BV468" s="29">
        <f t="shared" ref="BV468" si="4329">BL468*BQ465+BN468*BQ468-BM468*BR465-BO468*BR468</f>
        <v>1.3589016652493942</v>
      </c>
      <c r="BW468" s="33">
        <f t="shared" ref="BW468" si="4330">(BL468*BR465+BM468*BQ465+BN468*BR468+BO468*BQ468)</f>
        <v>-0.82087805538546021</v>
      </c>
      <c r="BX468" s="31">
        <f t="shared" ref="BX468" si="4331">BL468*BS465+BN468*BS468-BM468*BT465-BO468*BT468</f>
        <v>1.3589016652493942</v>
      </c>
      <c r="BY468" s="32">
        <f t="shared" ref="BY468" si="4332">(BL468*BT465+BM468*BS465+BN468*BT468+BO468*BS468)</f>
        <v>0</v>
      </c>
      <c r="CA468" s="50">
        <f t="shared" ref="CA468" si="4333">(180/PI())*ATAN(-1*(BW465+BW468)/(BV465+BV468))</f>
        <v>-4.4294513610242596</v>
      </c>
      <c r="CC468" s="137">
        <f t="shared" ref="CC468" si="4334">20*LOG(((1-(10^(CA465/20)^2)*(1-((1-CC465)/(1+CC465))^2))^0.5))</f>
        <v>-3.3497445109840989</v>
      </c>
      <c r="CE468" s="60">
        <f t="shared" si="3820"/>
        <v>8.3000000000000096</v>
      </c>
      <c r="CF468" s="61">
        <f t="shared" si="3821"/>
        <v>-2.7990542089563323E-3</v>
      </c>
      <c r="CG468" s="62">
        <f t="shared" si="3818"/>
        <v>22.692009301597519</v>
      </c>
      <c r="CH468" s="63">
        <f t="shared" si="3822"/>
        <v>-2.7990542089563323E-3</v>
      </c>
      <c r="CI468" s="11">
        <f t="shared" si="3857"/>
        <v>-2.7436647682295732</v>
      </c>
      <c r="CJ468" s="62">
        <f t="shared" si="3960"/>
        <v>-4.7885983776573167E-2</v>
      </c>
      <c r="CK468" s="138">
        <f t="shared" si="3819"/>
        <v>-31.307580083293903</v>
      </c>
    </row>
    <row r="469" spans="2:91" ht="18.600000000000001" customHeight="1">
      <c r="CC469" s="42"/>
      <c r="CE469" s="60">
        <f t="shared" si="3820"/>
        <v>8.3200000000000092</v>
      </c>
      <c r="CF469" s="61">
        <f t="shared" si="3821"/>
        <v>-2.7877048602480059E-3</v>
      </c>
      <c r="CG469" s="62">
        <f t="shared" si="3818"/>
        <v>22.637136006232929</v>
      </c>
      <c r="CH469" s="63">
        <f t="shared" si="3822"/>
        <v>-2.7877048602480059E-3</v>
      </c>
      <c r="CI469" s="11">
        <f t="shared" si="3857"/>
        <v>-2.7303864127533761</v>
      </c>
      <c r="CJ469" s="62">
        <f t="shared" si="3960"/>
        <v>-4.7654232754263309E-2</v>
      </c>
      <c r="CK469" s="138">
        <f t="shared" si="3819"/>
        <v>-31.327787700349749</v>
      </c>
    </row>
    <row r="470" spans="2:91" ht="18.600000000000001" customHeight="1" thickBot="1">
      <c r="E470" s="22" t="s">
        <v>4</v>
      </c>
      <c r="J470" s="22" t="s">
        <v>5</v>
      </c>
      <c r="O470" s="22" t="s">
        <v>6</v>
      </c>
      <c r="T470" s="22" t="s">
        <v>7</v>
      </c>
      <c r="Y470" s="22" t="s">
        <v>8</v>
      </c>
      <c r="AD470" s="22" t="s">
        <v>65</v>
      </c>
      <c r="AI470" s="22" t="s">
        <v>9</v>
      </c>
      <c r="AN470" s="22" t="s">
        <v>66</v>
      </c>
      <c r="AS470" s="22" t="s">
        <v>51</v>
      </c>
      <c r="AX470" s="22" t="s">
        <v>67</v>
      </c>
      <c r="BC470" s="22" t="s">
        <v>52</v>
      </c>
      <c r="BH470" s="22" t="s">
        <v>68</v>
      </c>
      <c r="BM470" s="22" t="s">
        <v>63</v>
      </c>
      <c r="BQ470" s="23" t="s">
        <v>69</v>
      </c>
      <c r="BR470" s="23"/>
      <c r="BS470" s="24"/>
      <c r="BT470" s="24"/>
      <c r="BU470" s="24"/>
      <c r="BW470" s="22" t="s">
        <v>64</v>
      </c>
      <c r="CE470" s="60">
        <f t="shared" si="3820"/>
        <v>8.3400000000000105</v>
      </c>
      <c r="CF470" s="61">
        <f t="shared" si="3821"/>
        <v>-2.7764181445282736E-3</v>
      </c>
      <c r="CG470" s="62">
        <f t="shared" si="3818"/>
        <v>22.582528277977858</v>
      </c>
      <c r="CH470" s="63">
        <f t="shared" si="3822"/>
        <v>-2.7764181445282736E-3</v>
      </c>
      <c r="CI470" s="11">
        <f t="shared" si="3857"/>
        <v>-2.7172045257514066</v>
      </c>
      <c r="CJ470" s="62">
        <f t="shared" si="3960"/>
        <v>-4.7424165424453088E-2</v>
      </c>
      <c r="CK470" s="138">
        <f t="shared" si="3819"/>
        <v>-31.34795362549638</v>
      </c>
    </row>
    <row r="471" spans="2:91" ht="18.600000000000001" customHeight="1" thickBot="1">
      <c r="D471" s="249" t="s">
        <v>103</v>
      </c>
      <c r="E471" s="250"/>
      <c r="F471" s="251" t="s">
        <v>104</v>
      </c>
      <c r="G471" s="252"/>
      <c r="H471" s="229"/>
      <c r="I471" s="253" t="s">
        <v>11</v>
      </c>
      <c r="J471" s="254"/>
      <c r="K471" s="255" t="s">
        <v>12</v>
      </c>
      <c r="L471" s="256"/>
      <c r="M471" s="24"/>
      <c r="N471" s="253" t="s">
        <v>105</v>
      </c>
      <c r="O471" s="254"/>
      <c r="P471" s="255" t="s">
        <v>106</v>
      </c>
      <c r="Q471" s="256"/>
      <c r="R471" s="24"/>
      <c r="S471" s="249" t="s">
        <v>107</v>
      </c>
      <c r="T471" s="250"/>
      <c r="U471" s="251" t="s">
        <v>108</v>
      </c>
      <c r="V471" s="252"/>
      <c r="W471" s="8"/>
      <c r="X471" s="253" t="s">
        <v>109</v>
      </c>
      <c r="Y471" s="254"/>
      <c r="Z471" s="255" t="s">
        <v>110</v>
      </c>
      <c r="AA471" s="256"/>
      <c r="AB471" s="8"/>
      <c r="AC471" s="253" t="s">
        <v>111</v>
      </c>
      <c r="AD471" s="254"/>
      <c r="AE471" s="255" t="s">
        <v>14</v>
      </c>
      <c r="AF471" s="256"/>
      <c r="AG471" s="8"/>
      <c r="AH471" s="253" t="s">
        <v>112</v>
      </c>
      <c r="AI471" s="254"/>
      <c r="AJ471" s="255" t="s">
        <v>113</v>
      </c>
      <c r="AK471" s="256"/>
      <c r="AL471" s="8"/>
      <c r="AM471" s="249" t="s">
        <v>114</v>
      </c>
      <c r="AN471" s="250"/>
      <c r="AO471" s="251" t="s">
        <v>115</v>
      </c>
      <c r="AP471" s="252"/>
      <c r="AQ471" s="24"/>
      <c r="AR471" s="253" t="s">
        <v>116</v>
      </c>
      <c r="AS471" s="254"/>
      <c r="AT471" s="255" t="s">
        <v>13</v>
      </c>
      <c r="AU471" s="256"/>
      <c r="AV471" s="4"/>
      <c r="AW471" s="253" t="s">
        <v>117</v>
      </c>
      <c r="AX471" s="254"/>
      <c r="AY471" s="255" t="s">
        <v>118</v>
      </c>
      <c r="AZ471" s="256"/>
      <c r="BA471" s="8"/>
      <c r="BB471" s="253" t="s">
        <v>119</v>
      </c>
      <c r="BC471" s="254"/>
      <c r="BD471" s="255" t="s">
        <v>120</v>
      </c>
      <c r="BE471" s="256"/>
      <c r="BF471" s="4"/>
      <c r="BG471" s="249" t="s">
        <v>121</v>
      </c>
      <c r="BH471" s="250"/>
      <c r="BI471" s="251" t="s">
        <v>122</v>
      </c>
      <c r="BJ471" s="252"/>
      <c r="BK471" s="4"/>
      <c r="BL471" s="253" t="s">
        <v>123</v>
      </c>
      <c r="BM471" s="254"/>
      <c r="BN471" s="255" t="s">
        <v>124</v>
      </c>
      <c r="BO471" s="256"/>
      <c r="BP471" s="4"/>
      <c r="BQ471" s="253" t="s">
        <v>125</v>
      </c>
      <c r="BR471" s="254"/>
      <c r="BS471" s="255" t="s">
        <v>126</v>
      </c>
      <c r="BT471" s="256"/>
      <c r="BU471" s="8"/>
      <c r="BV471" s="253" t="s">
        <v>127</v>
      </c>
      <c r="BW471" s="254"/>
      <c r="BX471" s="255" t="s">
        <v>128</v>
      </c>
      <c r="BY471" s="256"/>
      <c r="CA471" s="27" t="s">
        <v>15</v>
      </c>
      <c r="CC471" s="133" t="s">
        <v>70</v>
      </c>
      <c r="CE471" s="60">
        <f t="shared" si="3820"/>
        <v>8.3600000000000101</v>
      </c>
      <c r="CF471" s="61">
        <f t="shared" si="3821"/>
        <v>-2.7651936737708837E-3</v>
      </c>
      <c r="CG471" s="62">
        <f t="shared" si="3818"/>
        <v>22.528184187462831</v>
      </c>
      <c r="CH471" s="63">
        <f t="shared" si="3822"/>
        <v>-2.7651936737708837E-3</v>
      </c>
      <c r="CI471" s="11">
        <f t="shared" si="3857"/>
        <v>-2.7041181719389096</v>
      </c>
      <c r="CJ471" s="62">
        <f t="shared" si="3960"/>
        <v>-4.7195765463344114E-2</v>
      </c>
      <c r="CK471" s="138">
        <f t="shared" si="3819"/>
        <v>-31.368077980181894</v>
      </c>
    </row>
    <row r="472" spans="2:91" ht="18.600000000000001" customHeight="1" thickTop="1" thickBot="1">
      <c r="B472" s="127">
        <v>0.93</v>
      </c>
      <c r="D472" s="29">
        <v>1</v>
      </c>
      <c r="E472" s="30">
        <v>0</v>
      </c>
      <c r="F472" s="31">
        <v>0</v>
      </c>
      <c r="G472" s="32">
        <f t="shared" ref="G472:G535" si="4335">-1/($E$8*$B472)</f>
        <v>-0.70879569892473115</v>
      </c>
      <c r="I472" s="29">
        <v>1</v>
      </c>
      <c r="J472" s="33">
        <v>0</v>
      </c>
      <c r="K472" s="31">
        <v>0</v>
      </c>
      <c r="L472" s="32">
        <v>0</v>
      </c>
      <c r="N472" s="29">
        <f t="shared" ref="N472" si="4336">D472*I472+F472*I475-E472*J472-G472*J475</f>
        <v>-0.14072189689143078</v>
      </c>
      <c r="O472" s="33">
        <f t="shared" ref="O472" si="4337">(D472*J472+E472*I472+F472*J475+G472*I475)</f>
        <v>0</v>
      </c>
      <c r="P472" s="31">
        <f t="shared" ref="P472" si="4338">D472*K472+F472*K475-E472*L472-G472*L475</f>
        <v>0</v>
      </c>
      <c r="Q472" s="32">
        <f t="shared" ref="Q472" si="4339">(D472*L472+E472*K472+F472*L475+G472*K475)</f>
        <v>-0.70879569892473115</v>
      </c>
      <c r="S472" s="29">
        <v>1</v>
      </c>
      <c r="T472" s="30">
        <v>0</v>
      </c>
      <c r="U472" s="31">
        <v>0</v>
      </c>
      <c r="V472" s="32">
        <f t="shared" ref="V472:V535" si="4340">-1/($T$8*$B472)</f>
        <v>-1.3769569892473119</v>
      </c>
      <c r="X472" s="29">
        <f t="shared" ref="X472" si="4341">N472*S472+P472*S475-O472*T472-Q472*T475</f>
        <v>-0.14072189689143078</v>
      </c>
      <c r="Y472" s="33">
        <f t="shared" ref="Y472" si="4342">(N472*T472+O472*S472+P472*T475+Q472*S475)</f>
        <v>0</v>
      </c>
      <c r="Z472" s="31">
        <f t="shared" ref="Z472" si="4343">N472*U472+P472*U475-O472*V472-Q472*V475</f>
        <v>0</v>
      </c>
      <c r="AA472" s="32">
        <f t="shared" ref="AA472" si="4344">(N472*V472+O472*U472+P472*V475+Q472*U475)</f>
        <v>-0.51502769945993598</v>
      </c>
      <c r="AB472" s="8"/>
      <c r="AC472" s="29">
        <v>1</v>
      </c>
      <c r="AD472" s="33">
        <v>0</v>
      </c>
      <c r="AE472" s="31">
        <v>0</v>
      </c>
      <c r="AF472" s="32">
        <v>0</v>
      </c>
      <c r="AH472" s="29">
        <f t="shared" ref="AH472" si="4345">X472*AC472+Z472*AC475-Y472*AD472-AA472*AD475</f>
        <v>-1.6780221629623764</v>
      </c>
      <c r="AI472" s="33">
        <f t="shared" ref="AI472" si="4346">(X472*AD472+Y472*AC472+Z472*AD475+AA472*AC475)</f>
        <v>0</v>
      </c>
      <c r="AJ472" s="31">
        <f t="shared" ref="AJ472" si="4347">X472*AE472+Z472*AE475-Y472*AF472-AA472*AF475</f>
        <v>0</v>
      </c>
      <c r="AK472" s="32">
        <f t="shared" ref="AK472" si="4348">(X472*AF472+Y472*AE472+Z472*AF475+AA472*AE475)</f>
        <v>-0.51502769945993598</v>
      </c>
      <c r="AL472" s="8"/>
      <c r="AM472" s="29">
        <v>1</v>
      </c>
      <c r="AN472" s="30">
        <v>0</v>
      </c>
      <c r="AO472" s="31">
        <v>0</v>
      </c>
      <c r="AP472" s="32">
        <f t="shared" ref="AP472:AP535" si="4349">-1/($AN$8*$B472)</f>
        <v>-1.2451935483870966</v>
      </c>
      <c r="AR472" s="29">
        <f t="shared" ref="AR472" si="4350">AH472*AM472+AJ472*AM475-AI472*AN472-AK472*AN475</f>
        <v>-1.6780221629623764</v>
      </c>
      <c r="AS472" s="33">
        <f t="shared" ref="AS472" si="4351">(AH472*AN472+AI472*AM472+AJ472*AN475+AK472*AM475)</f>
        <v>0</v>
      </c>
      <c r="AT472" s="31">
        <f t="shared" ref="AT472" si="4352">AH472*AO472+AJ472*AO475-AI472*AP472-AK472*AP475</f>
        <v>0</v>
      </c>
      <c r="AU472" s="32">
        <f t="shared" ref="AU472" si="4353">(AH472*AP472+AI472*AO472+AJ472*AP475+AK472*AO475)</f>
        <v>1.5744346719113764</v>
      </c>
      <c r="AV472" s="8"/>
      <c r="AW472" s="29">
        <v>1</v>
      </c>
      <c r="AX472" s="33">
        <v>0</v>
      </c>
      <c r="AY472" s="31">
        <v>0</v>
      </c>
      <c r="AZ472" s="32">
        <v>0</v>
      </c>
      <c r="BB472" s="29">
        <f t="shared" ref="BB472" si="4354">AR472*AW472+AT472*AW475-AS472*AX472-AU472*AX475</f>
        <v>1.1589518250110364</v>
      </c>
      <c r="BC472" s="33">
        <f t="shared" ref="BC472" si="4355">(AR472*AX472+AS472*AW472+AT472*AX475+AU472*AW475)</f>
        <v>0</v>
      </c>
      <c r="BD472" s="31">
        <f t="shared" ref="BD472" si="4356">AR472*AY472+AT472*AY475-AS472*AZ472-AU472*AZ475</f>
        <v>0</v>
      </c>
      <c r="BE472" s="32">
        <f t="shared" ref="BE472" si="4357">(AR472*AZ472+AS472*AY472+AT472*AZ475+AU472*AY475)</f>
        <v>1.5744346719113764</v>
      </c>
      <c r="BF472" s="8"/>
      <c r="BG472" s="29">
        <v>1</v>
      </c>
      <c r="BH472" s="30">
        <v>0</v>
      </c>
      <c r="BI472" s="31">
        <v>0</v>
      </c>
      <c r="BJ472" s="32">
        <f t="shared" ref="BJ472:BJ535" si="4358">-1/($BH$8*$B472)</f>
        <v>-0.43783870967741928</v>
      </c>
      <c r="BL472" s="29">
        <f t="shared" ref="BL472" si="4359">BB472*BG472+BD472*BG475-BC472*BH472-BE472*BH475</f>
        <v>1.1589518250110364</v>
      </c>
      <c r="BM472" s="33">
        <f t="shared" ref="BM472" si="4360">(BB472*BH472+BC472*BG472+BD472*BH475+BE472*BG475)</f>
        <v>0</v>
      </c>
      <c r="BN472" s="31">
        <f t="shared" ref="BN472" si="4361">BB472*BI472+BD472*BI475-BC472*BJ472-BE472*BJ475</f>
        <v>0</v>
      </c>
      <c r="BO472" s="32">
        <f t="shared" ref="BO472" si="4362">(BB472*BJ472+BC472*BI472+BD472*BJ475+BE472*BI475)</f>
        <v>1.067000700270254</v>
      </c>
      <c r="BP472" s="8"/>
      <c r="BQ472" s="34">
        <v>1</v>
      </c>
      <c r="BR472" s="35">
        <v>0</v>
      </c>
      <c r="BS472" s="11">
        <v>0</v>
      </c>
      <c r="BT472" s="36">
        <v>0</v>
      </c>
      <c r="BV472" s="29">
        <f t="shared" ref="BV472" si="4363">BL472*BQ472+BN472*BQ475-BM472*BR472-BO472*BR475</f>
        <v>1.1589518250110364</v>
      </c>
      <c r="BW472" s="33">
        <f t="shared" ref="BW472" si="4364">(BL472*BR472+BM472*BQ472+BN472*BR475+BO472*BQ475)</f>
        <v>1.067000700270254</v>
      </c>
      <c r="BX472" s="31">
        <f t="shared" ref="BX472" si="4365">BL472*BS472+BN472*BS475-BM472*BT472-BO472*BT475</f>
        <v>0</v>
      </c>
      <c r="BY472" s="32">
        <f t="shared" ref="BY472" si="4366">(BL472*BT472+BM472*BS472+BN472*BT475+BO472*BS475)</f>
        <v>1.067000700270254</v>
      </c>
      <c r="CA472" s="37">
        <f t="shared" ref="CA472" si="4367">20*LOG(((1+$BR$8)/$BR$8)/((BV472+BV475)^2+(BW472+BW475)^2)^0.5)</f>
        <v>-1.7086106967088481</v>
      </c>
      <c r="CC472" s="134">
        <f t="shared" ref="CC472" si="4368">((BV472^2+BW472^2)^0.5)/((BV475^2+BW475^2)^0.5)</f>
        <v>1.3098137203452642</v>
      </c>
      <c r="CE472" s="60">
        <f t="shared" si="3820"/>
        <v>8.3800000000000097</v>
      </c>
      <c r="CF472" s="61">
        <f t="shared" si="3821"/>
        <v>-2.7540310618088871E-3</v>
      </c>
      <c r="CG472" s="62">
        <f t="shared" si="3818"/>
        <v>22.474101824024054</v>
      </c>
      <c r="CH472" s="63">
        <f t="shared" si="3822"/>
        <v>-2.7540310618088871E-3</v>
      </c>
      <c r="CI472" s="11">
        <f t="shared" si="3857"/>
        <v>-2.6911264273768016</v>
      </c>
      <c r="CJ472" s="62">
        <f t="shared" si="3960"/>
        <v>-4.6969016745157258E-2</v>
      </c>
      <c r="CK472" s="138">
        <f t="shared" si="3819"/>
        <v>-31.388160886039429</v>
      </c>
      <c r="CM472" s="127">
        <v>0.92</v>
      </c>
    </row>
    <row r="473" spans="2:91" ht="18.600000000000001" customHeight="1" thickBot="1">
      <c r="D473" s="39"/>
      <c r="G473" s="40"/>
      <c r="I473" s="39"/>
      <c r="L473" s="40"/>
      <c r="N473" s="39"/>
      <c r="Q473" s="40"/>
      <c r="S473" s="39"/>
      <c r="V473" s="40"/>
      <c r="X473" s="39"/>
      <c r="AA473" s="40"/>
      <c r="AC473" s="39"/>
      <c r="AF473" s="40"/>
      <c r="AH473" s="39"/>
      <c r="AK473" s="40"/>
      <c r="AM473" s="39"/>
      <c r="AP473" s="40"/>
      <c r="AR473" s="39"/>
      <c r="AU473" s="40"/>
      <c r="AW473" s="39"/>
      <c r="AZ473" s="40"/>
      <c r="BB473" s="39"/>
      <c r="BE473" s="40"/>
      <c r="BG473" s="39"/>
      <c r="BJ473" s="40"/>
      <c r="BL473" s="39"/>
      <c r="BO473" s="40"/>
      <c r="BQ473" s="34"/>
      <c r="BR473" s="11"/>
      <c r="BS473" s="11"/>
      <c r="BT473" s="41"/>
      <c r="BV473" s="39"/>
      <c r="BY473" s="40"/>
      <c r="CC473" s="135"/>
      <c r="CE473" s="60">
        <f t="shared" si="3820"/>
        <v>8.4000000000000092</v>
      </c>
      <c r="CF473" s="61">
        <f t="shared" si="3821"/>
        <v>-2.7429299243490676E-3</v>
      </c>
      <c r="CG473" s="62">
        <f t="shared" si="3818"/>
        <v>22.420279295476519</v>
      </c>
      <c r="CH473" s="63">
        <f t="shared" si="3822"/>
        <v>-2.7429299243490676E-3</v>
      </c>
      <c r="CI473" s="11">
        <f t="shared" si="3857"/>
        <v>-2.6782283793066211</v>
      </c>
      <c r="CJ473" s="62">
        <f t="shared" si="3960"/>
        <v>-4.6743903339252109E-2</v>
      </c>
      <c r="CK473" s="138">
        <f t="shared" si="3819"/>
        <v>-31.408202464864289</v>
      </c>
    </row>
    <row r="474" spans="2:91" ht="18.600000000000001" customHeight="1" thickBot="1">
      <c r="D474" s="258" t="s">
        <v>129</v>
      </c>
      <c r="E474" s="259"/>
      <c r="F474" s="260" t="s">
        <v>130</v>
      </c>
      <c r="G474" s="261"/>
      <c r="H474" s="229"/>
      <c r="I474" s="258" t="s">
        <v>131</v>
      </c>
      <c r="J474" s="259"/>
      <c r="K474" s="260" t="s">
        <v>132</v>
      </c>
      <c r="L474" s="261"/>
      <c r="N474" s="253" t="s">
        <v>133</v>
      </c>
      <c r="O474" s="254"/>
      <c r="P474" s="255" t="s">
        <v>134</v>
      </c>
      <c r="Q474" s="256"/>
      <c r="S474" s="258" t="s">
        <v>135</v>
      </c>
      <c r="T474" s="259"/>
      <c r="U474" s="260" t="s">
        <v>136</v>
      </c>
      <c r="V474" s="261"/>
      <c r="W474" s="8"/>
      <c r="X474" s="253" t="s">
        <v>137</v>
      </c>
      <c r="Y474" s="254"/>
      <c r="Z474" s="255" t="s">
        <v>138</v>
      </c>
      <c r="AA474" s="256"/>
      <c r="AB474" s="8"/>
      <c r="AC474" s="258" t="s">
        <v>139</v>
      </c>
      <c r="AD474" s="259"/>
      <c r="AE474" s="260" t="s">
        <v>140</v>
      </c>
      <c r="AF474" s="261"/>
      <c r="AG474" s="8"/>
      <c r="AH474" s="253" t="s">
        <v>141</v>
      </c>
      <c r="AI474" s="254"/>
      <c r="AJ474" s="255" t="s">
        <v>142</v>
      </c>
      <c r="AK474" s="256"/>
      <c r="AL474" s="8"/>
      <c r="AM474" s="258" t="s">
        <v>143</v>
      </c>
      <c r="AN474" s="259"/>
      <c r="AO474" s="260" t="s">
        <v>144</v>
      </c>
      <c r="AP474" s="261"/>
      <c r="AR474" s="253" t="s">
        <v>145</v>
      </c>
      <c r="AS474" s="254"/>
      <c r="AT474" s="255" t="s">
        <v>146</v>
      </c>
      <c r="AU474" s="256"/>
      <c r="AV474" s="4"/>
      <c r="AW474" s="258" t="s">
        <v>147</v>
      </c>
      <c r="AX474" s="259"/>
      <c r="AY474" s="260" t="s">
        <v>148</v>
      </c>
      <c r="AZ474" s="261"/>
      <c r="BA474" s="8"/>
      <c r="BB474" s="253" t="s">
        <v>149</v>
      </c>
      <c r="BC474" s="254"/>
      <c r="BD474" s="255" t="s">
        <v>150</v>
      </c>
      <c r="BE474" s="256"/>
      <c r="BF474" s="4"/>
      <c r="BG474" s="258" t="s">
        <v>151</v>
      </c>
      <c r="BH474" s="259"/>
      <c r="BI474" s="260" t="s">
        <v>152</v>
      </c>
      <c r="BJ474" s="261"/>
      <c r="BK474" s="4"/>
      <c r="BL474" s="253" t="s">
        <v>153</v>
      </c>
      <c r="BM474" s="254"/>
      <c r="BN474" s="255" t="s">
        <v>154</v>
      </c>
      <c r="BO474" s="256"/>
      <c r="BP474" s="4"/>
      <c r="BQ474" s="258" t="s">
        <v>155</v>
      </c>
      <c r="BR474" s="259"/>
      <c r="BS474" s="260" t="s">
        <v>156</v>
      </c>
      <c r="BT474" s="261"/>
      <c r="BU474" s="8"/>
      <c r="BV474" s="253" t="s">
        <v>157</v>
      </c>
      <c r="BW474" s="254"/>
      <c r="BX474" s="255" t="s">
        <v>158</v>
      </c>
      <c r="BY474" s="256"/>
      <c r="CA474" s="46" t="s">
        <v>16</v>
      </c>
      <c r="CC474" s="136" t="s">
        <v>71</v>
      </c>
      <c r="CE474" s="60">
        <f t="shared" si="3820"/>
        <v>8.4200000000000106</v>
      </c>
      <c r="CF474" s="61">
        <f t="shared" si="3821"/>
        <v>-2.731889878989268E-3</v>
      </c>
      <c r="CG474" s="62">
        <f t="shared" si="3818"/>
        <v>22.366714727890383</v>
      </c>
      <c r="CH474" s="63">
        <f t="shared" si="3822"/>
        <v>-2.731889878989268E-3</v>
      </c>
      <c r="CI474" s="11">
        <f t="shared" si="3857"/>
        <v>-2.6654231259858676</v>
      </c>
      <c r="CJ474" s="62">
        <f t="shared" si="3960"/>
        <v>-4.6520409507253016E-2</v>
      </c>
      <c r="CK474" s="138">
        <f t="shared" si="3819"/>
        <v>-31.428202838591012</v>
      </c>
    </row>
    <row r="475" spans="2:91" ht="18.600000000000001" customHeight="1" thickTop="1" thickBot="1">
      <c r="D475" s="29">
        <v>0</v>
      </c>
      <c r="E475" s="33">
        <v>0</v>
      </c>
      <c r="F475" s="31">
        <v>1</v>
      </c>
      <c r="G475" s="32">
        <v>0</v>
      </c>
      <c r="I475" s="29">
        <v>0</v>
      </c>
      <c r="J475" s="33">
        <f t="shared" ref="J475" si="4369">IF(0=(1-$J$8*$K$8*$B472^2),10^14,$B472*$J$8/(1-$J$8*$K$8*$B472^2))</f>
        <v>-1.6093803879198862</v>
      </c>
      <c r="K475" s="31">
        <v>1</v>
      </c>
      <c r="L475" s="32">
        <v>0</v>
      </c>
      <c r="N475" s="29">
        <f t="shared" ref="N475" si="4370">D475*I472+F475*I475-E475*J472-G475*J475</f>
        <v>0</v>
      </c>
      <c r="O475" s="33">
        <f t="shared" ref="O475" si="4371">(D475*J472+E475*I472+F475*J475+G475*I475)</f>
        <v>-1.6093803879198862</v>
      </c>
      <c r="P475" s="31">
        <f t="shared" ref="P475" si="4372">D475*K472+F475*K475-E475*L472-G475*L475</f>
        <v>1</v>
      </c>
      <c r="Q475" s="32">
        <f t="shared" ref="Q475" si="4373">(D475*L472+E475*K472+F475*L475+G475*K475)</f>
        <v>0</v>
      </c>
      <c r="S475" s="29">
        <v>0</v>
      </c>
      <c r="T475" s="33">
        <v>0</v>
      </c>
      <c r="U475" s="31">
        <v>1</v>
      </c>
      <c r="V475" s="32">
        <v>0</v>
      </c>
      <c r="X475" s="29">
        <f t="shared" ref="X475" si="4374">N475*S472+P475*S475-O475*T472-Q475*T475</f>
        <v>0</v>
      </c>
      <c r="Y475" s="33">
        <f t="shared" ref="Y475" si="4375">(N475*T472+O475*S472+P475*T475+Q475*S475)</f>
        <v>-1.6093803879198862</v>
      </c>
      <c r="Z475" s="31">
        <f t="shared" ref="Z475" si="4376">N475*U472+P475*U475-O475*V472-Q475*V475</f>
        <v>-1.2160475735038374</v>
      </c>
      <c r="AA475" s="32">
        <f t="shared" ref="AA475" si="4377">(N475*V472+O475*U472+P475*V475+Q475*U475)</f>
        <v>0</v>
      </c>
      <c r="AB475" s="8"/>
      <c r="AC475" s="29">
        <v>0</v>
      </c>
      <c r="AD475" s="33">
        <f t="shared" ref="AD475" si="4378">IF(0=(1-$AD$8*$AE$8*$B472^2),10^14,$B472*$AD$8/(1-$AD$8*$AE$8*$B472^2))</f>
        <v>-2.9848885170311741</v>
      </c>
      <c r="AE475" s="31">
        <v>1</v>
      </c>
      <c r="AF475" s="32">
        <v>0</v>
      </c>
      <c r="AH475" s="29">
        <f t="shared" ref="AH475" si="4379">X475*AC472+Z475*AC475-Y475*AD472-AA475*AD475</f>
        <v>0</v>
      </c>
      <c r="AI475" s="33">
        <f t="shared" ref="AI475" si="4380">(X475*AD472+Y475*AC472+Z475*AD475+AA475*AC475)</f>
        <v>2.0203860503953406</v>
      </c>
      <c r="AJ475" s="31">
        <f t="shared" ref="AJ475" si="4381">X475*AE472+Z475*AE475-Y475*AF472-AA475*AF475</f>
        <v>-1.2160475735038374</v>
      </c>
      <c r="AK475" s="32">
        <f t="shared" ref="AK475" si="4382">(X475*AF472+Y475*AE472+Z475*AF475+AA475*AE475)</f>
        <v>0</v>
      </c>
      <c r="AL475" s="8"/>
      <c r="AM475" s="29">
        <v>0</v>
      </c>
      <c r="AN475" s="33">
        <v>0</v>
      </c>
      <c r="AO475" s="31">
        <v>1</v>
      </c>
      <c r="AP475" s="32">
        <v>0</v>
      </c>
      <c r="AR475" s="29">
        <f t="shared" ref="AR475" si="4383">AH475*AM472+AJ475*AM475-AI475*AN472-AK475*AN475</f>
        <v>0</v>
      </c>
      <c r="AS475" s="33">
        <f t="shared" ref="AS475" si="4384">(AH475*AN472+AI475*AM472+AJ475*AN475+AK475*AM475)</f>
        <v>2.0203860503953406</v>
      </c>
      <c r="AT475" s="31">
        <f t="shared" ref="AT475" si="4385">AH475*AO472+AJ475*AO475-AI475*AP472-AK475*AP475</f>
        <v>1.2997241016997281</v>
      </c>
      <c r="AU475" s="32">
        <f t="shared" ref="AU475" si="4386">(AH475*AP472+AI475*AO472+AJ475*AP475+AK475*AO475)</f>
        <v>0</v>
      </c>
      <c r="AV475" s="8"/>
      <c r="AW475" s="29">
        <v>0</v>
      </c>
      <c r="AX475" s="33">
        <f t="shared" ref="AX475" si="4387">IF(0=(1-$AX$8*$AY$8*$B472^2),10^14,$B472*$AX$8/(1-$AX$8*$AY$8*$B472^2))</f>
        <v>-1.8019000969594396</v>
      </c>
      <c r="AY475" s="31">
        <v>1</v>
      </c>
      <c r="AZ475" s="32">
        <v>0</v>
      </c>
      <c r="BB475" s="29">
        <f t="shared" ref="BB475" si="4388">AR475*AW472+AT475*AW475-AS475*AX472-AU475*AX475</f>
        <v>0</v>
      </c>
      <c r="BC475" s="33">
        <f t="shared" ref="BC475" si="4389">(AR475*AX472+AS475*AW472+AT475*AX475+AU475*AW475)</f>
        <v>-0.32158693447791986</v>
      </c>
      <c r="BD475" s="31">
        <f t="shared" ref="BD475" si="4390">AR475*AY472+AT475*AY475-AS475*AZ472-AU475*AZ475</f>
        <v>1.2997241016997281</v>
      </c>
      <c r="BE475" s="32">
        <f t="shared" ref="BE475" si="4391">(AR475*AZ472+AS475*AY472+AT475*AZ475+AU475*AY475)</f>
        <v>0</v>
      </c>
      <c r="BF475" s="8"/>
      <c r="BG475" s="29">
        <v>0</v>
      </c>
      <c r="BH475" s="33">
        <v>0</v>
      </c>
      <c r="BI475" s="31">
        <v>1</v>
      </c>
      <c r="BJ475" s="32">
        <v>0</v>
      </c>
      <c r="BL475" s="29">
        <f t="shared" ref="BL475" si="4392">BB475*BG472+BD475*BG475-BC475*BH472-BE475*BH475</f>
        <v>0</v>
      </c>
      <c r="BM475" s="33">
        <f t="shared" ref="BM475" si="4393">(BB475*BH472+BC475*BG472+BD475*BH475+BE475*BG475)</f>
        <v>-0.32158693447791986</v>
      </c>
      <c r="BN475" s="31">
        <f t="shared" ref="BN475" si="4394">BB475*BI472+BD475*BI475-BC475*BJ472-BE475*BJ475</f>
        <v>1.1589208932587989</v>
      </c>
      <c r="BO475" s="32">
        <f t="shared" ref="BO475" si="4395">(BB475*BJ472+BC475*BI472+BD475*BJ475+BE475*BI475)</f>
        <v>0</v>
      </c>
      <c r="BP475" s="8"/>
      <c r="BQ475" s="19">
        <f t="shared" ref="BQ475:BQ538" si="4396">1/$BR$8</f>
        <v>1</v>
      </c>
      <c r="BR475" s="47">
        <v>0</v>
      </c>
      <c r="BS475" s="48">
        <v>1</v>
      </c>
      <c r="BT475" s="49">
        <v>0</v>
      </c>
      <c r="BV475" s="29">
        <f t="shared" ref="BV475" si="4397">BL475*BQ472+BN475*BQ475-BM475*BR472-BO475*BR475</f>
        <v>1.1589208932587989</v>
      </c>
      <c r="BW475" s="33">
        <f t="shared" ref="BW475" si="4398">(BL475*BR472+BM475*BQ472+BN475*BR475+BO475*BQ475)</f>
        <v>-0.32158693447791986</v>
      </c>
      <c r="BX475" s="31">
        <f t="shared" ref="BX475" si="4399">BL475*BS472+BN475*BS475-BM475*BT472-BO475*BT475</f>
        <v>1.1589208932587989</v>
      </c>
      <c r="BY475" s="32">
        <f t="shared" ref="BY475" si="4400">(BL475*BT472+BM475*BS472+BN475*BT475+BO475*BS475)</f>
        <v>0</v>
      </c>
      <c r="CA475" s="50">
        <f t="shared" ref="CA475" si="4401">(180/PI())*ATAN(-1*(BW472+BW475)/(BV472+BV475))</f>
        <v>-17.827474963163507</v>
      </c>
      <c r="CC475" s="137">
        <f t="shared" ref="CC475" si="4402">20*LOG(((1-(10^(CA472/20)^2)*(1-((1-CC472)/(1+CC472))^2))^0.5))</f>
        <v>-4.7186103329277778</v>
      </c>
      <c r="CE475" s="60">
        <f t="shared" si="3820"/>
        <v>8.4400000000000102</v>
      </c>
      <c r="CF475" s="61">
        <f t="shared" si="3821"/>
        <v>-2.720910545225099E-3</v>
      </c>
      <c r="CG475" s="62">
        <f t="shared" si="3818"/>
        <v>22.313406265370666</v>
      </c>
      <c r="CH475" s="63">
        <f t="shared" si="3822"/>
        <v>-2.720910545225099E-3</v>
      </c>
      <c r="CI475" s="11">
        <f t="shared" si="3857"/>
        <v>-2.6527097765330363</v>
      </c>
      <c r="CJ475" s="62">
        <f t="shared" si="3960"/>
        <v>-4.6298519700344494E-2</v>
      </c>
      <c r="CK475" s="138">
        <f t="shared" si="3819"/>
        <v>-31.448162129291354</v>
      </c>
    </row>
    <row r="476" spans="2:91" ht="18.600000000000001" customHeight="1">
      <c r="CC476" s="42"/>
      <c r="CE476" s="60">
        <f t="shared" si="3820"/>
        <v>8.4600000000000097</v>
      </c>
      <c r="CF476" s="61">
        <f t="shared" si="3821"/>
        <v>-2.7099915444701627E-3</v>
      </c>
      <c r="CG476" s="62">
        <f t="shared" si="3818"/>
        <v>22.260352069840007</v>
      </c>
      <c r="CH476" s="63">
        <f t="shared" si="3822"/>
        <v>-2.7099915444701627E-3</v>
      </c>
      <c r="CI476" s="11">
        <f t="shared" si="3857"/>
        <v>-2.6400874507656833</v>
      </c>
      <c r="CJ476" s="62">
        <f t="shared" si="3960"/>
        <v>-4.6078218556444867E-2</v>
      </c>
      <c r="CK476" s="138">
        <f t="shared" si="3819"/>
        <v>-31.468080459141717</v>
      </c>
    </row>
    <row r="477" spans="2:91" ht="18.600000000000001" customHeight="1" thickBot="1">
      <c r="E477" s="22" t="s">
        <v>4</v>
      </c>
      <c r="J477" s="22" t="s">
        <v>5</v>
      </c>
      <c r="O477" s="22" t="s">
        <v>6</v>
      </c>
      <c r="T477" s="22" t="s">
        <v>7</v>
      </c>
      <c r="Y477" s="22" t="s">
        <v>8</v>
      </c>
      <c r="AD477" s="22" t="s">
        <v>65</v>
      </c>
      <c r="AI477" s="22" t="s">
        <v>9</v>
      </c>
      <c r="AN477" s="22" t="s">
        <v>66</v>
      </c>
      <c r="AS477" s="22" t="s">
        <v>51</v>
      </c>
      <c r="AX477" s="22" t="s">
        <v>67</v>
      </c>
      <c r="BC477" s="22" t="s">
        <v>52</v>
      </c>
      <c r="BH477" s="22" t="s">
        <v>68</v>
      </c>
      <c r="BM477" s="22" t="s">
        <v>63</v>
      </c>
      <c r="BQ477" s="23" t="s">
        <v>69</v>
      </c>
      <c r="BR477" s="23"/>
      <c r="BS477" s="24"/>
      <c r="BT477" s="24"/>
      <c r="BU477" s="24"/>
      <c r="BW477" s="22" t="s">
        <v>64</v>
      </c>
      <c r="CE477" s="60">
        <f t="shared" si="3820"/>
        <v>8.4800000000000093</v>
      </c>
      <c r="CF477" s="61">
        <f t="shared" si="3821"/>
        <v>-2.6991325000617987E-3</v>
      </c>
      <c r="CG477" s="62">
        <f t="shared" si="3818"/>
        <v>22.207550320824694</v>
      </c>
      <c r="CH477" s="63">
        <f t="shared" si="3822"/>
        <v>-2.6991325000617987E-3</v>
      </c>
      <c r="CI477" s="11">
        <f t="shared" si="3857"/>
        <v>-2.6275552790478334</v>
      </c>
      <c r="CJ477" s="62">
        <f t="shared" si="3960"/>
        <v>-4.5859490897543063E-2</v>
      </c>
      <c r="CK477" s="138">
        <f t="shared" si="3819"/>
        <v>-31.487957950412664</v>
      </c>
    </row>
    <row r="478" spans="2:91" ht="18.600000000000001" customHeight="1" thickBot="1">
      <c r="D478" s="249" t="s">
        <v>103</v>
      </c>
      <c r="E478" s="250"/>
      <c r="F478" s="251" t="s">
        <v>104</v>
      </c>
      <c r="G478" s="252"/>
      <c r="H478" s="229"/>
      <c r="I478" s="253" t="s">
        <v>11</v>
      </c>
      <c r="J478" s="254"/>
      <c r="K478" s="255" t="s">
        <v>12</v>
      </c>
      <c r="L478" s="256"/>
      <c r="M478" s="24"/>
      <c r="N478" s="253" t="s">
        <v>105</v>
      </c>
      <c r="O478" s="254"/>
      <c r="P478" s="255" t="s">
        <v>106</v>
      </c>
      <c r="Q478" s="256"/>
      <c r="R478" s="24"/>
      <c r="S478" s="249" t="s">
        <v>107</v>
      </c>
      <c r="T478" s="250"/>
      <c r="U478" s="251" t="s">
        <v>108</v>
      </c>
      <c r="V478" s="252"/>
      <c r="W478" s="8"/>
      <c r="X478" s="253" t="s">
        <v>109</v>
      </c>
      <c r="Y478" s="254"/>
      <c r="Z478" s="255" t="s">
        <v>110</v>
      </c>
      <c r="AA478" s="256"/>
      <c r="AB478" s="8"/>
      <c r="AC478" s="253" t="s">
        <v>111</v>
      </c>
      <c r="AD478" s="254"/>
      <c r="AE478" s="255" t="s">
        <v>14</v>
      </c>
      <c r="AF478" s="256"/>
      <c r="AG478" s="8"/>
      <c r="AH478" s="253" t="s">
        <v>112</v>
      </c>
      <c r="AI478" s="254"/>
      <c r="AJ478" s="255" t="s">
        <v>113</v>
      </c>
      <c r="AK478" s="256"/>
      <c r="AL478" s="8"/>
      <c r="AM478" s="249" t="s">
        <v>114</v>
      </c>
      <c r="AN478" s="250"/>
      <c r="AO478" s="251" t="s">
        <v>115</v>
      </c>
      <c r="AP478" s="252"/>
      <c r="AQ478" s="24"/>
      <c r="AR478" s="253" t="s">
        <v>116</v>
      </c>
      <c r="AS478" s="254"/>
      <c r="AT478" s="255" t="s">
        <v>13</v>
      </c>
      <c r="AU478" s="256"/>
      <c r="AV478" s="4"/>
      <c r="AW478" s="253" t="s">
        <v>117</v>
      </c>
      <c r="AX478" s="254"/>
      <c r="AY478" s="255" t="s">
        <v>118</v>
      </c>
      <c r="AZ478" s="256"/>
      <c r="BA478" s="8"/>
      <c r="BB478" s="253" t="s">
        <v>119</v>
      </c>
      <c r="BC478" s="254"/>
      <c r="BD478" s="255" t="s">
        <v>120</v>
      </c>
      <c r="BE478" s="256"/>
      <c r="BF478" s="4"/>
      <c r="BG478" s="249" t="s">
        <v>121</v>
      </c>
      <c r="BH478" s="250"/>
      <c r="BI478" s="251" t="s">
        <v>122</v>
      </c>
      <c r="BJ478" s="252"/>
      <c r="BK478" s="4"/>
      <c r="BL478" s="253" t="s">
        <v>123</v>
      </c>
      <c r="BM478" s="254"/>
      <c r="BN478" s="255" t="s">
        <v>124</v>
      </c>
      <c r="BO478" s="256"/>
      <c r="BP478" s="4"/>
      <c r="BQ478" s="253" t="s">
        <v>125</v>
      </c>
      <c r="BR478" s="254"/>
      <c r="BS478" s="255" t="s">
        <v>126</v>
      </c>
      <c r="BT478" s="256"/>
      <c r="BU478" s="8"/>
      <c r="BV478" s="253" t="s">
        <v>127</v>
      </c>
      <c r="BW478" s="254"/>
      <c r="BX478" s="255" t="s">
        <v>128</v>
      </c>
      <c r="BY478" s="256"/>
      <c r="CA478" s="27" t="s">
        <v>15</v>
      </c>
      <c r="CC478" s="133" t="s">
        <v>70</v>
      </c>
      <c r="CE478" s="60">
        <f t="shared" si="3820"/>
        <v>8.5000000000000107</v>
      </c>
      <c r="CF478" s="61">
        <f t="shared" si="3821"/>
        <v>-2.6883330372745508E-3</v>
      </c>
      <c r="CG478" s="62">
        <f t="shared" si="3818"/>
        <v>22.154999215243734</v>
      </c>
      <c r="CH478" s="63">
        <f t="shared" si="3822"/>
        <v>-2.6883330372745508E-3</v>
      </c>
      <c r="CI478" s="11">
        <f t="shared" si="3857"/>
        <v>-2.6151124021400411</v>
      </c>
      <c r="CJ478" s="62">
        <f t="shared" si="3960"/>
        <v>-4.5642321727081728E-2</v>
      </c>
      <c r="CK478" s="138">
        <f t="shared" si="3819"/>
        <v>-31.507794725456769</v>
      </c>
    </row>
    <row r="479" spans="2:91" ht="18.600000000000001" customHeight="1" thickTop="1" thickBot="1">
      <c r="B479" s="127">
        <v>0.94</v>
      </c>
      <c r="D479" s="29">
        <v>1</v>
      </c>
      <c r="E479" s="30">
        <v>0</v>
      </c>
      <c r="F479" s="31">
        <v>0</v>
      </c>
      <c r="G479" s="32">
        <f t="shared" ref="G479:G542" si="4403">-1/($E$8*$B479)</f>
        <v>-0.70125531914893624</v>
      </c>
      <c r="I479" s="29">
        <v>1</v>
      </c>
      <c r="J479" s="33">
        <v>0</v>
      </c>
      <c r="K479" s="31">
        <v>0</v>
      </c>
      <c r="L479" s="32">
        <v>0</v>
      </c>
      <c r="N479" s="29">
        <f t="shared" ref="N479" si="4404">D479*I479+F479*I482-E479*J479-G479*J482</f>
        <v>-0.11149033483272386</v>
      </c>
      <c r="O479" s="33">
        <f t="shared" ref="O479" si="4405">(D479*J479+E479*I479+F479*J482+G479*I482)</f>
        <v>0</v>
      </c>
      <c r="P479" s="31">
        <f t="shared" ref="P479" si="4406">D479*K479+F479*K482-E479*L479-G479*L482</f>
        <v>0</v>
      </c>
      <c r="Q479" s="32">
        <f t="shared" ref="Q479" si="4407">(D479*L479+E479*K479+F479*L482+G479*K482)</f>
        <v>-0.70125531914893624</v>
      </c>
      <c r="S479" s="29">
        <v>1</v>
      </c>
      <c r="T479" s="30">
        <v>0</v>
      </c>
      <c r="U479" s="31">
        <v>0</v>
      </c>
      <c r="V479" s="32">
        <f t="shared" ref="V479:V542" si="4408">-1/($T$8*$B479)</f>
        <v>-1.3623085106382977</v>
      </c>
      <c r="X479" s="29">
        <f t="shared" ref="X479" si="4409">N479*S479+P479*S482-O479*T479-Q479*T482</f>
        <v>-0.11149033483272386</v>
      </c>
      <c r="Y479" s="33">
        <f t="shared" ref="Y479" si="4410">(N479*T479+O479*S479+P479*T482+Q479*S482)</f>
        <v>0</v>
      </c>
      <c r="Z479" s="31">
        <f t="shared" ref="Z479" si="4411">N479*U479+P479*U482-O479*V479-Q479*V482</f>
        <v>0</v>
      </c>
      <c r="AA479" s="32">
        <f t="shared" ref="AA479" si="4412">(N479*V479+O479*U479+P479*V482+Q479*U482)</f>
        <v>-0.54937108715240313</v>
      </c>
      <c r="AB479" s="8"/>
      <c r="AC479" s="29">
        <v>1</v>
      </c>
      <c r="AD479" s="33">
        <v>0</v>
      </c>
      <c r="AE479" s="31">
        <v>0</v>
      </c>
      <c r="AF479" s="32">
        <v>0</v>
      </c>
      <c r="AH479" s="29">
        <f t="shared" ref="AH479" si="4413">X479*AC479+Z479*AC482-Y479*AD479-AA479*AD482</f>
        <v>-1.6706611997141396</v>
      </c>
      <c r="AI479" s="33">
        <f t="shared" ref="AI479" si="4414">(X479*AD479+Y479*AC479+Z479*AD482+AA479*AC482)</f>
        <v>0</v>
      </c>
      <c r="AJ479" s="31">
        <f t="shared" ref="AJ479" si="4415">X479*AE479+Z479*AE482-Y479*AF479-AA479*AF482</f>
        <v>0</v>
      </c>
      <c r="AK479" s="32">
        <f t="shared" ref="AK479" si="4416">(X479*AF479+Y479*AE479+Z479*AF482+AA479*AE482)</f>
        <v>-0.54937108715240313</v>
      </c>
      <c r="AL479" s="8"/>
      <c r="AM479" s="29">
        <v>1</v>
      </c>
      <c r="AN479" s="30">
        <v>0</v>
      </c>
      <c r="AO479" s="31">
        <v>0</v>
      </c>
      <c r="AP479" s="32">
        <f t="shared" ref="AP479:AP542" si="4417">-1/($AN$8*$B479)</f>
        <v>-1.2319468085106384</v>
      </c>
      <c r="AR479" s="29">
        <f t="shared" ref="AR479" si="4418">AH479*AM479+AJ479*AM482-AI479*AN479-AK479*AN482</f>
        <v>-1.6706611997141396</v>
      </c>
      <c r="AS479" s="33">
        <f t="shared" ref="AS479" si="4419">(AH479*AN479+AI479*AM479+AJ479*AN482+AK479*AM482)</f>
        <v>0</v>
      </c>
      <c r="AT479" s="31">
        <f t="shared" ref="AT479" si="4420">AH479*AO479+AJ479*AO482-AI479*AP479-AK479*AP482</f>
        <v>0</v>
      </c>
      <c r="AU479" s="32">
        <f t="shared" ref="AU479" si="4421">(AH479*AP479+AI479*AO479+AJ479*AP482+AK479*AO482)</f>
        <v>1.5087946459379855</v>
      </c>
      <c r="AV479" s="8"/>
      <c r="AW479" s="29">
        <v>1</v>
      </c>
      <c r="AX479" s="33">
        <v>0</v>
      </c>
      <c r="AY479" s="31">
        <v>0</v>
      </c>
      <c r="AZ479" s="32">
        <v>0</v>
      </c>
      <c r="BB479" s="29">
        <f t="shared" ref="BB479" si="4422">AR479*AW479+AT479*AW482-AS479*AX479-AU479*AX482</f>
        <v>0.96709398072022057</v>
      </c>
      <c r="BC479" s="33">
        <f t="shared" ref="BC479" si="4423">(AR479*AX479+AS479*AW479+AT479*AX482+AU479*AW482)</f>
        <v>0</v>
      </c>
      <c r="BD479" s="31">
        <f t="shared" ref="BD479" si="4424">AR479*AY479+AT479*AY482-AS479*AZ479-AU479*AZ482</f>
        <v>0</v>
      </c>
      <c r="BE479" s="32">
        <f t="shared" ref="BE479" si="4425">(AR479*AZ479+AS479*AY479+AT479*AZ482+AU479*AY482)</f>
        <v>1.5087946459379855</v>
      </c>
      <c r="BF479" s="8"/>
      <c r="BG479" s="29">
        <v>1</v>
      </c>
      <c r="BH479" s="30">
        <v>0</v>
      </c>
      <c r="BI479" s="31">
        <v>0</v>
      </c>
      <c r="BJ479" s="32">
        <f t="shared" ref="BJ479:BJ542" si="4426">-1/($BH$8*$B479)</f>
        <v>-0.43318085106382975</v>
      </c>
      <c r="BL479" s="29">
        <f t="shared" ref="BL479" si="4427">BB479*BG479+BD479*BG482-BC479*BH479-BE479*BH482</f>
        <v>0.96709398072022057</v>
      </c>
      <c r="BM479" s="33">
        <f t="shared" ref="BM479" si="4428">(BB479*BH479+BC479*BG479+BD479*BH482+BE479*BG482)</f>
        <v>0</v>
      </c>
      <c r="BN479" s="31">
        <f t="shared" ref="BN479" si="4429">BB479*BI479+BD479*BI482-BC479*BJ479-BE479*BJ482</f>
        <v>0</v>
      </c>
      <c r="BO479" s="32">
        <f t="shared" ref="BO479" si="4430">(BB479*BJ479+BC479*BI479+BD479*BJ482+BE479*BI482)</f>
        <v>1.0898680523108935</v>
      </c>
      <c r="BP479" s="8"/>
      <c r="BQ479" s="34">
        <v>1</v>
      </c>
      <c r="BR479" s="35">
        <v>0</v>
      </c>
      <c r="BS479" s="11">
        <v>0</v>
      </c>
      <c r="BT479" s="36">
        <v>0</v>
      </c>
      <c r="BV479" s="29">
        <f t="shared" ref="BV479" si="4431">BL479*BQ479+BN479*BQ482-BM479*BR479-BO479*BR482</f>
        <v>0.96709398072022057</v>
      </c>
      <c r="BW479" s="33">
        <f t="shared" ref="BW479" si="4432">(BL479*BR479+BM479*BQ479+BN479*BR482+BO479*BQ482)</f>
        <v>1.0898680523108935</v>
      </c>
      <c r="BX479" s="31">
        <f t="shared" ref="BX479" si="4433">BL479*BS479+BN479*BS482-BM479*BT479-BO479*BT482</f>
        <v>0</v>
      </c>
      <c r="BY479" s="32">
        <f t="shared" ref="BY479" si="4434">(BL479*BT479+BM479*BS479+BN479*BT482+BO479*BS482)</f>
        <v>1.0898680523108935</v>
      </c>
      <c r="CA479" s="37">
        <f t="shared" ref="CA479" si="4435">20*LOG(((1+$BR$8)/$BR$8)/((BV479+BV482)^2+(BW479+BW482)^2)^0.5)</f>
        <v>-1.0224769018178896</v>
      </c>
      <c r="CC479" s="134">
        <f t="shared" ref="CC479" si="4436">((BV479^2+BW479^2)^0.5)/((BV482^2+BW482^2)^0.5)</f>
        <v>1.5038652071872689</v>
      </c>
      <c r="CE479" s="60">
        <f t="shared" si="3820"/>
        <v>8.5200000000000102</v>
      </c>
      <c r="CF479" s="61">
        <f t="shared" si="3821"/>
        <v>-2.6775927833288127E-3</v>
      </c>
      <c r="CG479" s="62">
        <f t="shared" si="3818"/>
        <v>22.102696967200934</v>
      </c>
      <c r="CH479" s="63">
        <f t="shared" si="3822"/>
        <v>-2.6775927833288127E-3</v>
      </c>
      <c r="CI479" s="11">
        <f t="shared" si="3857"/>
        <v>-2.6027579710460658</v>
      </c>
      <c r="CJ479" s="62">
        <f t="shared" si="3960"/>
        <v>-4.5426696227281085E-2</v>
      </c>
      <c r="CK479" s="138">
        <f t="shared" si="3819"/>
        <v>-31.527590906690534</v>
      </c>
      <c r="CM479" s="127">
        <v>0.93</v>
      </c>
    </row>
    <row r="480" spans="2:91" ht="18.600000000000001" customHeight="1" thickBot="1">
      <c r="D480" s="39"/>
      <c r="G480" s="40"/>
      <c r="I480" s="39"/>
      <c r="L480" s="40"/>
      <c r="N480" s="39"/>
      <c r="Q480" s="40"/>
      <c r="S480" s="39"/>
      <c r="V480" s="40"/>
      <c r="X480" s="39"/>
      <c r="AA480" s="40"/>
      <c r="AC480" s="39"/>
      <c r="AF480" s="40"/>
      <c r="AH480" s="39"/>
      <c r="AK480" s="40"/>
      <c r="AM480" s="39"/>
      <c r="AP480" s="40"/>
      <c r="AR480" s="39"/>
      <c r="AU480" s="40"/>
      <c r="AW480" s="39"/>
      <c r="AZ480" s="40"/>
      <c r="BB480" s="39"/>
      <c r="BE480" s="40"/>
      <c r="BG480" s="39"/>
      <c r="BJ480" s="40"/>
      <c r="BL480" s="39"/>
      <c r="BO480" s="40"/>
      <c r="BQ480" s="34"/>
      <c r="BR480" s="11"/>
      <c r="BS480" s="11"/>
      <c r="BT480" s="41"/>
      <c r="BV480" s="39"/>
      <c r="BY480" s="40"/>
      <c r="CC480" s="135"/>
      <c r="CE480" s="60">
        <f t="shared" si="3820"/>
        <v>8.5400000000000098</v>
      </c>
      <c r="CF480" s="61">
        <f t="shared" si="3821"/>
        <v>-2.6669113673985058E-3</v>
      </c>
      <c r="CG480" s="62">
        <f t="shared" si="3818"/>
        <v>22.050641807780014</v>
      </c>
      <c r="CH480" s="63">
        <f t="shared" si="3822"/>
        <v>-2.6669113673985058E-3</v>
      </c>
      <c r="CI480" s="11">
        <f t="shared" si="3857"/>
        <v>-2.5904911468704324</v>
      </c>
      <c r="CJ480" s="62">
        <f t="shared" si="3960"/>
        <v>-4.5212599756653045E-2</v>
      </c>
      <c r="CK480" s="138">
        <f t="shared" si="3819"/>
        <v>-31.547346616577777</v>
      </c>
    </row>
    <row r="481" spans="2:91" ht="18.600000000000001" customHeight="1" thickBot="1">
      <c r="D481" s="258" t="s">
        <v>129</v>
      </c>
      <c r="E481" s="259"/>
      <c r="F481" s="260" t="s">
        <v>130</v>
      </c>
      <c r="G481" s="261"/>
      <c r="H481" s="229"/>
      <c r="I481" s="258" t="s">
        <v>131</v>
      </c>
      <c r="J481" s="259"/>
      <c r="K481" s="260" t="s">
        <v>132</v>
      </c>
      <c r="L481" s="261"/>
      <c r="N481" s="253" t="s">
        <v>133</v>
      </c>
      <c r="O481" s="254"/>
      <c r="P481" s="255" t="s">
        <v>134</v>
      </c>
      <c r="Q481" s="256"/>
      <c r="S481" s="258" t="s">
        <v>135</v>
      </c>
      <c r="T481" s="259"/>
      <c r="U481" s="260" t="s">
        <v>136</v>
      </c>
      <c r="V481" s="261"/>
      <c r="W481" s="8"/>
      <c r="X481" s="253" t="s">
        <v>137</v>
      </c>
      <c r="Y481" s="254"/>
      <c r="Z481" s="255" t="s">
        <v>138</v>
      </c>
      <c r="AA481" s="256"/>
      <c r="AB481" s="8"/>
      <c r="AC481" s="258" t="s">
        <v>139</v>
      </c>
      <c r="AD481" s="259"/>
      <c r="AE481" s="260" t="s">
        <v>140</v>
      </c>
      <c r="AF481" s="261"/>
      <c r="AG481" s="8"/>
      <c r="AH481" s="253" t="s">
        <v>141</v>
      </c>
      <c r="AI481" s="254"/>
      <c r="AJ481" s="255" t="s">
        <v>142</v>
      </c>
      <c r="AK481" s="256"/>
      <c r="AL481" s="8"/>
      <c r="AM481" s="258" t="s">
        <v>143</v>
      </c>
      <c r="AN481" s="259"/>
      <c r="AO481" s="260" t="s">
        <v>144</v>
      </c>
      <c r="AP481" s="261"/>
      <c r="AR481" s="253" t="s">
        <v>145</v>
      </c>
      <c r="AS481" s="254"/>
      <c r="AT481" s="255" t="s">
        <v>146</v>
      </c>
      <c r="AU481" s="256"/>
      <c r="AV481" s="4"/>
      <c r="AW481" s="258" t="s">
        <v>147</v>
      </c>
      <c r="AX481" s="259"/>
      <c r="AY481" s="260" t="s">
        <v>148</v>
      </c>
      <c r="AZ481" s="261"/>
      <c r="BA481" s="8"/>
      <c r="BB481" s="253" t="s">
        <v>149</v>
      </c>
      <c r="BC481" s="254"/>
      <c r="BD481" s="255" t="s">
        <v>150</v>
      </c>
      <c r="BE481" s="256"/>
      <c r="BF481" s="4"/>
      <c r="BG481" s="258" t="s">
        <v>151</v>
      </c>
      <c r="BH481" s="259"/>
      <c r="BI481" s="260" t="s">
        <v>152</v>
      </c>
      <c r="BJ481" s="261"/>
      <c r="BK481" s="4"/>
      <c r="BL481" s="253" t="s">
        <v>153</v>
      </c>
      <c r="BM481" s="254"/>
      <c r="BN481" s="255" t="s">
        <v>154</v>
      </c>
      <c r="BO481" s="256"/>
      <c r="BP481" s="4"/>
      <c r="BQ481" s="258" t="s">
        <v>155</v>
      </c>
      <c r="BR481" s="259"/>
      <c r="BS481" s="260" t="s">
        <v>156</v>
      </c>
      <c r="BT481" s="261"/>
      <c r="BU481" s="8"/>
      <c r="BV481" s="253" t="s">
        <v>157</v>
      </c>
      <c r="BW481" s="254"/>
      <c r="BX481" s="255" t="s">
        <v>158</v>
      </c>
      <c r="BY481" s="256"/>
      <c r="CA481" s="46" t="s">
        <v>16</v>
      </c>
      <c r="CC481" s="136" t="s">
        <v>71</v>
      </c>
      <c r="CE481" s="60">
        <f t="shared" si="3820"/>
        <v>8.5600000000000094</v>
      </c>
      <c r="CF481" s="61">
        <f t="shared" si="3821"/>
        <v>-2.6562884206226163E-3</v>
      </c>
      <c r="CG481" s="62">
        <f t="shared" ref="CG481:CG544" si="4437">INDEX(CA:CA,(ROW()-32)*7+27)</f>
        <v>21.998831984842607</v>
      </c>
      <c r="CH481" s="63">
        <f t="shared" si="3822"/>
        <v>-2.6562884206226163E-3</v>
      </c>
      <c r="CI481" s="11">
        <f t="shared" si="3857"/>
        <v>-2.5783111006715522</v>
      </c>
      <c r="CJ481" s="62">
        <f t="shared" si="3960"/>
        <v>-4.5000017847437568E-2</v>
      </c>
      <c r="CK481" s="138">
        <f t="shared" ref="CK481:CK544" si="4438">INDEX(CC:CC,(ROW()-32)*7+27)</f>
        <v>-31.56706197762011</v>
      </c>
    </row>
    <row r="482" spans="2:91" ht="18.600000000000001" customHeight="1" thickTop="1" thickBot="1">
      <c r="D482" s="29">
        <v>0</v>
      </c>
      <c r="E482" s="33">
        <v>0</v>
      </c>
      <c r="F482" s="31">
        <v>1</v>
      </c>
      <c r="G482" s="32">
        <v>0</v>
      </c>
      <c r="I482" s="29">
        <v>0</v>
      </c>
      <c r="J482" s="33">
        <f t="shared" ref="J482" si="4439">IF(0=(1-$J$8*$K$8*$B479^2),10^14,$B479*$J$8/(1-$J$8*$K$8*$B479^2))</f>
        <v>-1.5850009325870935</v>
      </c>
      <c r="K482" s="31">
        <v>1</v>
      </c>
      <c r="L482" s="32">
        <v>0</v>
      </c>
      <c r="N482" s="29">
        <f t="shared" ref="N482" si="4440">D482*I479+F482*I482-E482*J479-G482*J482</f>
        <v>0</v>
      </c>
      <c r="O482" s="33">
        <f t="shared" ref="O482" si="4441">(D482*J479+E482*I479+F482*J482+G482*I482)</f>
        <v>-1.5850009325870935</v>
      </c>
      <c r="P482" s="31">
        <f t="shared" ref="P482" si="4442">D482*K479+F482*K482-E482*L479-G482*L482</f>
        <v>1</v>
      </c>
      <c r="Q482" s="32">
        <f t="shared" ref="Q482" si="4443">(D482*L479+E482*K479+F482*L482+G482*K482)</f>
        <v>0</v>
      </c>
      <c r="S482" s="29">
        <v>0</v>
      </c>
      <c r="T482" s="33">
        <v>0</v>
      </c>
      <c r="U482" s="31">
        <v>1</v>
      </c>
      <c r="V482" s="32">
        <v>0</v>
      </c>
      <c r="X482" s="29">
        <f t="shared" ref="X482" si="4444">N482*S479+P482*S482-O482*T479-Q482*T482</f>
        <v>0</v>
      </c>
      <c r="Y482" s="33">
        <f t="shared" ref="Y482" si="4445">(N482*T479+O482*S479+P482*T482+Q482*S482)</f>
        <v>-1.5850009325870935</v>
      </c>
      <c r="Z482" s="31">
        <f t="shared" ref="Z482" si="4446">N482*U479+P482*U482-O482*V479-Q482*V482</f>
        <v>-1.1592602598330362</v>
      </c>
      <c r="AA482" s="32">
        <f t="shared" ref="AA482" si="4447">(N482*V479+O482*U479+P482*V482+Q482*U482)</f>
        <v>0</v>
      </c>
      <c r="AB482" s="8"/>
      <c r="AC482" s="29">
        <v>0</v>
      </c>
      <c r="AD482" s="33">
        <f t="shared" ref="AD482" si="4448">IF(0=(1-$AD$8*$AE$8*$B479^2),10^14,$B479*$AD$8/(1-$AD$8*$AE$8*$B479^2))</f>
        <v>-2.8381014242361835</v>
      </c>
      <c r="AE482" s="31">
        <v>1</v>
      </c>
      <c r="AF482" s="32">
        <v>0</v>
      </c>
      <c r="AH482" s="29">
        <f t="shared" ref="AH482" si="4449">X482*AC479+Z482*AC482-Y482*AD479-AA482*AD482</f>
        <v>0</v>
      </c>
      <c r="AI482" s="33">
        <f t="shared" ref="AI482" si="4450">(X482*AD479+Y482*AC479+Z482*AD482+AA482*AC482)</f>
        <v>1.7050972619054547</v>
      </c>
      <c r="AJ482" s="31">
        <f t="shared" ref="AJ482" si="4451">X482*AE479+Z482*AE482-Y482*AF479-AA482*AF482</f>
        <v>-1.1592602598330362</v>
      </c>
      <c r="AK482" s="32">
        <f t="shared" ref="AK482" si="4452">(X482*AF479+Y482*AE479+Z482*AF482+AA482*AE482)</f>
        <v>0</v>
      </c>
      <c r="AL482" s="8"/>
      <c r="AM482" s="29">
        <v>0</v>
      </c>
      <c r="AN482" s="33">
        <v>0</v>
      </c>
      <c r="AO482" s="31">
        <v>1</v>
      </c>
      <c r="AP482" s="32">
        <v>0</v>
      </c>
      <c r="AR482" s="29">
        <f t="shared" ref="AR482" si="4453">AH482*AM479+AJ482*AM482-AI482*AN479-AK482*AN482</f>
        <v>0</v>
      </c>
      <c r="AS482" s="33">
        <f t="shared" ref="AS482" si="4454">(AH482*AN479+AI482*AM479+AJ482*AN482+AK482*AM482)</f>
        <v>1.7050972619054547</v>
      </c>
      <c r="AT482" s="31">
        <f t="shared" ref="AT482" si="4455">AH482*AO479+AJ482*AO482-AI482*AP479-AK482*AP482</f>
        <v>0.94132887017161693</v>
      </c>
      <c r="AU482" s="32">
        <f t="shared" ref="AU482" si="4456">(AH482*AP479+AI482*AO479+AJ482*AP482+AK482*AO482)</f>
        <v>0</v>
      </c>
      <c r="AV482" s="8"/>
      <c r="AW482" s="29">
        <v>0</v>
      </c>
      <c r="AX482" s="33">
        <f t="shared" ref="AX482" si="4457">IF(0=(1-$AX$8*$AY$8*$B479^2),10^14,$B479*$AX$8/(1-$AX$8*$AY$8*$B479^2))</f>
        <v>-1.7482532745829862</v>
      </c>
      <c r="AY482" s="31">
        <v>1</v>
      </c>
      <c r="AZ482" s="32">
        <v>0</v>
      </c>
      <c r="BB482" s="29">
        <f t="shared" ref="BB482" si="4458">AR482*AW479+AT482*AW482-AS482*AX479-AU482*AX482</f>
        <v>0</v>
      </c>
      <c r="BC482" s="33">
        <f t="shared" ref="BC482" si="4459">(AR482*AX479+AS482*AW479+AT482*AX482+AU482*AW482)</f>
        <v>5.941598216842281E-2</v>
      </c>
      <c r="BD482" s="31">
        <f t="shared" ref="BD482" si="4460">AR482*AY479+AT482*AY482-AS482*AZ479-AU482*AZ482</f>
        <v>0.94132887017161693</v>
      </c>
      <c r="BE482" s="32">
        <f t="shared" ref="BE482" si="4461">(AR482*AZ479+AS482*AY479+AT482*AZ482+AU482*AY482)</f>
        <v>0</v>
      </c>
      <c r="BF482" s="8"/>
      <c r="BG482" s="29">
        <v>0</v>
      </c>
      <c r="BH482" s="33">
        <v>0</v>
      </c>
      <c r="BI482" s="31">
        <v>1</v>
      </c>
      <c r="BJ482" s="32">
        <v>0</v>
      </c>
      <c r="BL482" s="29">
        <f t="shared" ref="BL482" si="4462">BB482*BG479+BD482*BG482-BC482*BH479-BE482*BH482</f>
        <v>0</v>
      </c>
      <c r="BM482" s="33">
        <f t="shared" ref="BM482" si="4463">(BB482*BH479+BC482*BG479+BD482*BH482+BE482*BG482)</f>
        <v>5.941598216842281E-2</v>
      </c>
      <c r="BN482" s="31">
        <f t="shared" ref="BN482" si="4464">BB482*BI479+BD482*BI482-BC482*BJ479-BE482*BJ482</f>
        <v>0.96706673589412762</v>
      </c>
      <c r="BO482" s="32">
        <f t="shared" ref="BO482" si="4465">(BB482*BJ479+BC482*BI479+BD482*BJ482+BE482*BI482)</f>
        <v>0</v>
      </c>
      <c r="BP482" s="8"/>
      <c r="BQ482" s="19">
        <f t="shared" ref="BQ482:BQ545" si="4466">1/$BR$8</f>
        <v>1</v>
      </c>
      <c r="BR482" s="47">
        <v>0</v>
      </c>
      <c r="BS482" s="48">
        <v>1</v>
      </c>
      <c r="BT482" s="49">
        <v>0</v>
      </c>
      <c r="BV482" s="29">
        <f t="shared" ref="BV482" si="4467">BL482*BQ479+BN482*BQ482-BM482*BR479-BO482*BR482</f>
        <v>0.96706673589412762</v>
      </c>
      <c r="BW482" s="33">
        <f t="shared" ref="BW482" si="4468">(BL482*BR479+BM482*BQ479+BN482*BR482+BO482*BQ482)</f>
        <v>5.941598216842281E-2</v>
      </c>
      <c r="BX482" s="31">
        <f t="shared" ref="BX482" si="4469">BL482*BS479+BN482*BS482-BM482*BT479-BO482*BT482</f>
        <v>0.96706673589412762</v>
      </c>
      <c r="BY482" s="32">
        <f t="shared" ref="BY482" si="4470">(BL482*BT479+BM482*BS479+BN482*BT482+BO482*BS482)</f>
        <v>0</v>
      </c>
      <c r="CA482" s="50">
        <f t="shared" ref="CA482" si="4471">(180/PI())*ATAN(-1*(BW479+BW482)/(BV479+BV482))</f>
        <v>-30.718907118981424</v>
      </c>
      <c r="CC482" s="137">
        <f t="shared" ref="CC482" si="4472">20*LOG(((1-(10^(CA479/20)^2)*(1-((1-CC479)/(1+CC479))^2))^0.5))</f>
        <v>-6.1659244145262626</v>
      </c>
      <c r="CE482" s="60">
        <f t="shared" ref="CE482:CE545" si="4473">INDEX(B:B,(ROW()-32)*7+24)</f>
        <v>8.5800000000000107</v>
      </c>
      <c r="CF482" s="61">
        <f t="shared" ref="CF482:CF545" si="4474">INDEX(CA:CA,(ROW()-32)*7+24)</f>
        <v>-2.6457235761099852E-3</v>
      </c>
      <c r="CG482" s="62">
        <f t="shared" si="4437"/>
        <v>21.947265762829172</v>
      </c>
      <c r="CH482" s="63">
        <f t="shared" ref="CH482:CH528" si="4475">CF482</f>
        <v>-2.6457235761099852E-3</v>
      </c>
      <c r="CI482" s="11">
        <f t="shared" si="3857"/>
        <v>-2.5662170133197484</v>
      </c>
      <c r="CJ482" s="62">
        <f t="shared" si="3960"/>
        <v>-4.4788936203124789E-2</v>
      </c>
      <c r="CK482" s="138">
        <f t="shared" si="4438"/>
        <v>-31.586737112337953</v>
      </c>
    </row>
    <row r="483" spans="2:91" ht="18.600000000000001" customHeight="1">
      <c r="CC483" s="42"/>
      <c r="CE483" s="60">
        <f t="shared" si="4473"/>
        <v>8.6000000000000103</v>
      </c>
      <c r="CF483" s="61">
        <f t="shared" si="4474"/>
        <v>-2.6352164689450552E-3</v>
      </c>
      <c r="CG483" s="62">
        <f t="shared" si="4437"/>
        <v>21.895941422562778</v>
      </c>
      <c r="CH483" s="63">
        <f t="shared" si="4475"/>
        <v>-2.6352164689450552E-3</v>
      </c>
      <c r="CI483" s="11">
        <f t="shared" ref="CI483:CI527" si="4476">(CG484-CG483)/(CE484-CE483)</f>
        <v>-2.5542080753596088</v>
      </c>
      <c r="CJ483" s="62">
        <f t="shared" si="3960"/>
        <v>-4.457934069605262E-2</v>
      </c>
      <c r="CK483" s="138">
        <f t="shared" si="4438"/>
        <v>-31.606372143262838</v>
      </c>
    </row>
    <row r="484" spans="2:91" ht="18.600000000000001" customHeight="1" thickBot="1">
      <c r="E484" s="22" t="s">
        <v>4</v>
      </c>
      <c r="J484" s="22" t="s">
        <v>5</v>
      </c>
      <c r="O484" s="22" t="s">
        <v>6</v>
      </c>
      <c r="T484" s="22" t="s">
        <v>7</v>
      </c>
      <c r="Y484" s="22" t="s">
        <v>8</v>
      </c>
      <c r="AD484" s="22" t="s">
        <v>65</v>
      </c>
      <c r="AI484" s="22" t="s">
        <v>9</v>
      </c>
      <c r="AN484" s="22" t="s">
        <v>66</v>
      </c>
      <c r="AS484" s="22" t="s">
        <v>51</v>
      </c>
      <c r="AX484" s="22" t="s">
        <v>67</v>
      </c>
      <c r="BC484" s="22" t="s">
        <v>52</v>
      </c>
      <c r="BH484" s="22" t="s">
        <v>68</v>
      </c>
      <c r="BM484" s="22" t="s">
        <v>63</v>
      </c>
      <c r="BQ484" s="23" t="s">
        <v>69</v>
      </c>
      <c r="BR484" s="23"/>
      <c r="BS484" s="24"/>
      <c r="BT484" s="24"/>
      <c r="BU484" s="24"/>
      <c r="BW484" s="22" t="s">
        <v>64</v>
      </c>
      <c r="CE484" s="60">
        <f t="shared" si="4473"/>
        <v>8.6200000000000099</v>
      </c>
      <c r="CF484" s="61">
        <f t="shared" si="4474"/>
        <v>-2.6247667361974838E-3</v>
      </c>
      <c r="CG484" s="62">
        <f t="shared" si="4437"/>
        <v>21.844857261055587</v>
      </c>
      <c r="CH484" s="63">
        <f t="shared" si="4475"/>
        <v>-2.6247667361974838E-3</v>
      </c>
      <c r="CI484" s="11">
        <f t="shared" si="4476"/>
        <v>-2.5422834868715869</v>
      </c>
      <c r="CJ484" s="62">
        <f t="shared" si="3960"/>
        <v>-4.4371217364991222E-2</v>
      </c>
      <c r="CK484" s="138">
        <f t="shared" si="4438"/>
        <v>-31.625967192917418</v>
      </c>
    </row>
    <row r="485" spans="2:91" ht="18.600000000000001" customHeight="1" thickBot="1">
      <c r="D485" s="249" t="s">
        <v>103</v>
      </c>
      <c r="E485" s="250"/>
      <c r="F485" s="251" t="s">
        <v>104</v>
      </c>
      <c r="G485" s="252"/>
      <c r="H485" s="229"/>
      <c r="I485" s="253" t="s">
        <v>11</v>
      </c>
      <c r="J485" s="254"/>
      <c r="K485" s="255" t="s">
        <v>12</v>
      </c>
      <c r="L485" s="256"/>
      <c r="M485" s="24"/>
      <c r="N485" s="253" t="s">
        <v>105</v>
      </c>
      <c r="O485" s="254"/>
      <c r="P485" s="255" t="s">
        <v>106</v>
      </c>
      <c r="Q485" s="256"/>
      <c r="R485" s="24"/>
      <c r="S485" s="249" t="s">
        <v>107</v>
      </c>
      <c r="T485" s="250"/>
      <c r="U485" s="251" t="s">
        <v>108</v>
      </c>
      <c r="V485" s="252"/>
      <c r="W485" s="8"/>
      <c r="X485" s="253" t="s">
        <v>109</v>
      </c>
      <c r="Y485" s="254"/>
      <c r="Z485" s="255" t="s">
        <v>110</v>
      </c>
      <c r="AA485" s="256"/>
      <c r="AB485" s="8"/>
      <c r="AC485" s="253" t="s">
        <v>111</v>
      </c>
      <c r="AD485" s="254"/>
      <c r="AE485" s="255" t="s">
        <v>14</v>
      </c>
      <c r="AF485" s="256"/>
      <c r="AG485" s="8"/>
      <c r="AH485" s="253" t="s">
        <v>112</v>
      </c>
      <c r="AI485" s="254"/>
      <c r="AJ485" s="255" t="s">
        <v>113</v>
      </c>
      <c r="AK485" s="256"/>
      <c r="AL485" s="8"/>
      <c r="AM485" s="249" t="s">
        <v>114</v>
      </c>
      <c r="AN485" s="250"/>
      <c r="AO485" s="251" t="s">
        <v>115</v>
      </c>
      <c r="AP485" s="252"/>
      <c r="AQ485" s="24"/>
      <c r="AR485" s="253" t="s">
        <v>116</v>
      </c>
      <c r="AS485" s="254"/>
      <c r="AT485" s="255" t="s">
        <v>13</v>
      </c>
      <c r="AU485" s="256"/>
      <c r="AV485" s="4"/>
      <c r="AW485" s="253" t="s">
        <v>117</v>
      </c>
      <c r="AX485" s="254"/>
      <c r="AY485" s="255" t="s">
        <v>118</v>
      </c>
      <c r="AZ485" s="256"/>
      <c r="BA485" s="8"/>
      <c r="BB485" s="253" t="s">
        <v>119</v>
      </c>
      <c r="BC485" s="254"/>
      <c r="BD485" s="255" t="s">
        <v>120</v>
      </c>
      <c r="BE485" s="256"/>
      <c r="BF485" s="4"/>
      <c r="BG485" s="249" t="s">
        <v>121</v>
      </c>
      <c r="BH485" s="250"/>
      <c r="BI485" s="251" t="s">
        <v>122</v>
      </c>
      <c r="BJ485" s="252"/>
      <c r="BK485" s="4"/>
      <c r="BL485" s="253" t="s">
        <v>123</v>
      </c>
      <c r="BM485" s="254"/>
      <c r="BN485" s="255" t="s">
        <v>124</v>
      </c>
      <c r="BO485" s="256"/>
      <c r="BP485" s="4"/>
      <c r="BQ485" s="253" t="s">
        <v>125</v>
      </c>
      <c r="BR485" s="254"/>
      <c r="BS485" s="255" t="s">
        <v>126</v>
      </c>
      <c r="BT485" s="256"/>
      <c r="BU485" s="8"/>
      <c r="BV485" s="253" t="s">
        <v>127</v>
      </c>
      <c r="BW485" s="254"/>
      <c r="BX485" s="255" t="s">
        <v>128</v>
      </c>
      <c r="BY485" s="256"/>
      <c r="CA485" s="27" t="s">
        <v>15</v>
      </c>
      <c r="CC485" s="133" t="s">
        <v>70</v>
      </c>
      <c r="CE485" s="60">
        <f t="shared" si="4473"/>
        <v>8.6400000000000095</v>
      </c>
      <c r="CF485" s="61">
        <f t="shared" si="4474"/>
        <v>-2.6143740169240334E-3</v>
      </c>
      <c r="CG485" s="62">
        <f t="shared" si="4437"/>
        <v>21.794011591318156</v>
      </c>
      <c r="CH485" s="63">
        <f t="shared" si="4475"/>
        <v>-2.6143740169240334E-3</v>
      </c>
      <c r="CI485" s="11">
        <f t="shared" si="4476"/>
        <v>-2.5304424573363415</v>
      </c>
      <c r="CJ485" s="62">
        <f t="shared" si="3960"/>
        <v>-4.4164552412775296E-2</v>
      </c>
      <c r="CK485" s="138">
        <f t="shared" si="4438"/>
        <v>-31.645522383811691</v>
      </c>
    </row>
    <row r="486" spans="2:91" ht="18.600000000000001" customHeight="1" thickTop="1" thickBot="1">
      <c r="B486" s="127">
        <v>0.95</v>
      </c>
      <c r="D486" s="29">
        <v>1</v>
      </c>
      <c r="E486" s="30">
        <v>0</v>
      </c>
      <c r="F486" s="31">
        <v>0</v>
      </c>
      <c r="G486" s="32">
        <f t="shared" ref="G486:G549" si="4477">-1/($E$8*$B486)</f>
        <v>-0.69387368421052642</v>
      </c>
      <c r="I486" s="29">
        <v>1</v>
      </c>
      <c r="J486" s="33">
        <v>0</v>
      </c>
      <c r="K486" s="31">
        <v>0</v>
      </c>
      <c r="L486" s="32">
        <v>0</v>
      </c>
      <c r="N486" s="29">
        <f t="shared" ref="N486" si="4478">D486*I486+F486*I489-E486*J486-G486*J489</f>
        <v>-8.3429971597886565E-2</v>
      </c>
      <c r="O486" s="33">
        <f t="shared" ref="O486" si="4479">(D486*J486+E486*I486+F486*J489+G486*I489)</f>
        <v>0</v>
      </c>
      <c r="P486" s="31">
        <f t="shared" ref="P486" si="4480">D486*K486+F486*K489-E486*L486-G486*L489</f>
        <v>0</v>
      </c>
      <c r="Q486" s="32">
        <f t="shared" ref="Q486" si="4481">(D486*L486+E486*K486+F486*L489+G486*K489)</f>
        <v>-0.69387368421052642</v>
      </c>
      <c r="S486" s="29">
        <v>1</v>
      </c>
      <c r="T486" s="30">
        <v>0</v>
      </c>
      <c r="U486" s="31">
        <v>0</v>
      </c>
      <c r="V486" s="32">
        <f t="shared" ref="V486:V549" si="4482">-1/($T$8*$B486)</f>
        <v>-1.3479684210526317</v>
      </c>
      <c r="X486" s="29">
        <f t="shared" ref="X486" si="4483">N486*S486+P486*S489-O486*T486-Q486*T489</f>
        <v>-8.3429971597886565E-2</v>
      </c>
      <c r="Y486" s="33">
        <f t="shared" ref="Y486" si="4484">(N486*T486+O486*S486+P486*T489+Q486*S489)</f>
        <v>0</v>
      </c>
      <c r="Z486" s="31">
        <f t="shared" ref="Z486" si="4485">N486*U486+P486*U489-O486*V486-Q486*V489</f>
        <v>0</v>
      </c>
      <c r="AA486" s="32">
        <f t="shared" ref="AA486" si="4486">(N486*V486+O486*U486+P486*V489+Q486*U489)</f>
        <v>-0.58141271712725739</v>
      </c>
      <c r="AB486" s="8"/>
      <c r="AC486" s="29">
        <v>1</v>
      </c>
      <c r="AD486" s="33">
        <v>0</v>
      </c>
      <c r="AE486" s="31">
        <v>0</v>
      </c>
      <c r="AF486" s="32">
        <v>0</v>
      </c>
      <c r="AH486" s="29">
        <f t="shared" ref="AH486" si="4487">X486*AC486+Z486*AC489-Y486*AD486-AA486*AD489</f>
        <v>-1.6568063873270347</v>
      </c>
      <c r="AI486" s="33">
        <f t="shared" ref="AI486" si="4488">(X486*AD486+Y486*AC486+Z486*AD489+AA486*AC489)</f>
        <v>0</v>
      </c>
      <c r="AJ486" s="31">
        <f t="shared" ref="AJ486" si="4489">X486*AE486+Z486*AE489-Y486*AF486-AA486*AF489</f>
        <v>0</v>
      </c>
      <c r="AK486" s="32">
        <f t="shared" ref="AK486" si="4490">(X486*AF486+Y486*AE486+Z486*AF489+AA486*AE489)</f>
        <v>-0.58141271712725739</v>
      </c>
      <c r="AL486" s="8"/>
      <c r="AM486" s="29">
        <v>1</v>
      </c>
      <c r="AN486" s="30">
        <v>0</v>
      </c>
      <c r="AO486" s="31">
        <v>0</v>
      </c>
      <c r="AP486" s="32">
        <f t="shared" ref="AP486:AP549" si="4491">-1/($AN$8*$B486)</f>
        <v>-1.2189789473684209</v>
      </c>
      <c r="AR486" s="29">
        <f t="shared" ref="AR486" si="4492">AH486*AM486+AJ486*AM489-AI486*AN486-AK486*AN489</f>
        <v>-1.6568063873270347</v>
      </c>
      <c r="AS486" s="33">
        <f t="shared" ref="AS486" si="4493">(AH486*AN486+AI486*AM486+AJ486*AN489+AK486*AM489)</f>
        <v>0</v>
      </c>
      <c r="AT486" s="31">
        <f t="shared" ref="AT486" si="4494">AH486*AO486+AJ486*AO489-AI486*AP486-AK486*AP489</f>
        <v>0</v>
      </c>
      <c r="AU486" s="32">
        <f t="shared" ref="AU486" si="4495">(AH486*AP486+AI486*AO486+AJ486*AP489+AK486*AO489)</f>
        <v>1.4381993888899278</v>
      </c>
      <c r="AV486" s="8"/>
      <c r="AW486" s="29">
        <v>1</v>
      </c>
      <c r="AX486" s="33">
        <v>0</v>
      </c>
      <c r="AY486" s="31">
        <v>0</v>
      </c>
      <c r="AZ486" s="32">
        <v>0</v>
      </c>
      <c r="BB486" s="29">
        <f t="shared" ref="BB486" si="4496">AR486*AW486+AT486*AW489-AS486*AX486-AU486*AX489</f>
        <v>0.78531711952503813</v>
      </c>
      <c r="BC486" s="33">
        <f t="shared" ref="BC486" si="4497">(AR486*AX486+AS486*AW486+AT486*AX489+AU486*AW489)</f>
        <v>0</v>
      </c>
      <c r="BD486" s="31">
        <f t="shared" ref="BD486" si="4498">AR486*AY486+AT486*AY489-AS486*AZ486-AU486*AZ489</f>
        <v>0</v>
      </c>
      <c r="BE486" s="32">
        <f t="shared" ref="BE486" si="4499">(AR486*AZ486+AS486*AY486+AT486*AZ489+AU486*AY489)</f>
        <v>1.4381993888899278</v>
      </c>
      <c r="BF486" s="8"/>
      <c r="BG486" s="29">
        <v>1</v>
      </c>
      <c r="BH486" s="30">
        <v>0</v>
      </c>
      <c r="BI486" s="31">
        <v>0</v>
      </c>
      <c r="BJ486" s="32">
        <f t="shared" ref="BJ486:BJ549" si="4500">-1/($BH$8*$B486)</f>
        <v>-0.42862105263157896</v>
      </c>
      <c r="BL486" s="29">
        <f t="shared" ref="BL486" si="4501">BB486*BG486+BD486*BG489-BC486*BH486-BE486*BH489</f>
        <v>0.78531711952503813</v>
      </c>
      <c r="BM486" s="33">
        <f t="shared" ref="BM486" si="4502">(BB486*BH486+BC486*BG486+BD486*BH489+BE486*BG489)</f>
        <v>0</v>
      </c>
      <c r="BN486" s="31">
        <f t="shared" ref="BN486" si="4503">BB486*BI486+BD486*BI489-BC486*BJ486-BE486*BJ489</f>
        <v>0</v>
      </c>
      <c r="BO486" s="32">
        <f t="shared" ref="BO486" si="4504">(BB486*BJ486+BC486*BI486+BD486*BJ489+BE486*BI489)</f>
        <v>1.1015959384695064</v>
      </c>
      <c r="BP486" s="8"/>
      <c r="BQ486" s="34">
        <v>1</v>
      </c>
      <c r="BR486" s="35">
        <v>0</v>
      </c>
      <c r="BS486" s="11">
        <v>0</v>
      </c>
      <c r="BT486" s="36">
        <v>0</v>
      </c>
      <c r="BV486" s="29">
        <f t="shared" ref="BV486" si="4505">BL486*BQ486+BN486*BQ489-BM486*BR486-BO486*BR489</f>
        <v>0.78531711952503813</v>
      </c>
      <c r="BW486" s="33">
        <f t="shared" ref="BW486" si="4506">(BL486*BR486+BM486*BQ486+BN486*BR489+BO486*BQ489)</f>
        <v>1.1015959384695064</v>
      </c>
      <c r="BX486" s="31">
        <f t="shared" ref="BX486" si="4507">BL486*BS486+BN486*BS489-BM486*BT486-BO486*BT489</f>
        <v>0</v>
      </c>
      <c r="BY486" s="32">
        <f t="shared" ref="BY486" si="4508">(BL486*BT486+BM486*BS486+BN486*BT489+BO486*BS489)</f>
        <v>1.1015959384695064</v>
      </c>
      <c r="CA486" s="37">
        <f t="shared" ref="CA486" si="4509">20*LOG(((1+$BR$8)/$BR$8)/((BV486+BV489)^2+(BW486+BW489)^2)^0.5)</f>
        <v>-0.57664984001971265</v>
      </c>
      <c r="CC486" s="134">
        <f t="shared" ref="CC486" si="4510">((BV486^2+BW486^2)^0.5)/((BV489^2+BW489^2)^0.5)</f>
        <v>1.5750651691710909</v>
      </c>
      <c r="CE486" s="60">
        <f t="shared" si="4473"/>
        <v>8.6600000000000108</v>
      </c>
      <c r="CF486" s="61">
        <f t="shared" si="4474"/>
        <v>-2.6040379521810779E-3</v>
      </c>
      <c r="CG486" s="62">
        <f t="shared" si="4437"/>
        <v>21.743402742171426</v>
      </c>
      <c r="CH486" s="63">
        <f t="shared" si="4475"/>
        <v>-2.6040379521810779E-3</v>
      </c>
      <c r="CI486" s="11">
        <f t="shared" si="4476"/>
        <v>-2.5186842055035723</v>
      </c>
      <c r="CJ486" s="62">
        <f t="shared" si="3960"/>
        <v>-4.3959332204014816E-2</v>
      </c>
      <c r="CK486" s="138">
        <f t="shared" si="4438"/>
        <v>-31.665037838415621</v>
      </c>
      <c r="CM486" s="127">
        <v>0.94</v>
      </c>
    </row>
    <row r="487" spans="2:91" ht="18.600000000000001" customHeight="1" thickBot="1">
      <c r="D487" s="39"/>
      <c r="G487" s="40"/>
      <c r="I487" s="39"/>
      <c r="L487" s="40"/>
      <c r="N487" s="39"/>
      <c r="Q487" s="40"/>
      <c r="S487" s="39"/>
      <c r="V487" s="40"/>
      <c r="X487" s="39"/>
      <c r="AA487" s="40"/>
      <c r="AC487" s="39"/>
      <c r="AF487" s="40"/>
      <c r="AH487" s="39"/>
      <c r="AK487" s="40"/>
      <c r="AM487" s="39"/>
      <c r="AP487" s="40"/>
      <c r="AR487" s="39"/>
      <c r="AU487" s="40"/>
      <c r="AW487" s="39"/>
      <c r="AZ487" s="40"/>
      <c r="BB487" s="39"/>
      <c r="BE487" s="40"/>
      <c r="BG487" s="39"/>
      <c r="BJ487" s="40"/>
      <c r="BL487" s="39"/>
      <c r="BO487" s="40"/>
      <c r="BQ487" s="34"/>
      <c r="BR487" s="11"/>
      <c r="BS487" s="11"/>
      <c r="BT487" s="41"/>
      <c r="BV487" s="39"/>
      <c r="BY487" s="40"/>
      <c r="CC487" s="135"/>
      <c r="CE487" s="60">
        <f t="shared" si="4473"/>
        <v>8.6800000000000104</v>
      </c>
      <c r="CF487" s="61">
        <f t="shared" si="4474"/>
        <v>-2.5937581850158861E-3</v>
      </c>
      <c r="CG487" s="62">
        <f t="shared" si="4437"/>
        <v>21.693029058061356</v>
      </c>
      <c r="CH487" s="63">
        <f t="shared" si="4475"/>
        <v>-2.5937581850158861E-3</v>
      </c>
      <c r="CI487" s="11">
        <f t="shared" si="4476"/>
        <v>-2.5070079592597416</v>
      </c>
      <c r="CJ487" s="62">
        <f t="shared" si="3960"/>
        <v>-4.3755543262786356E-2</v>
      </c>
      <c r="CK487" s="138">
        <f t="shared" si="4438"/>
        <v>-31.684513679166415</v>
      </c>
    </row>
    <row r="488" spans="2:91" ht="18.600000000000001" customHeight="1" thickBot="1">
      <c r="D488" s="258" t="s">
        <v>129</v>
      </c>
      <c r="E488" s="259"/>
      <c r="F488" s="260" t="s">
        <v>130</v>
      </c>
      <c r="G488" s="261"/>
      <c r="H488" s="229"/>
      <c r="I488" s="258" t="s">
        <v>131</v>
      </c>
      <c r="J488" s="259"/>
      <c r="K488" s="260" t="s">
        <v>132</v>
      </c>
      <c r="L488" s="261"/>
      <c r="N488" s="253" t="s">
        <v>133</v>
      </c>
      <c r="O488" s="254"/>
      <c r="P488" s="255" t="s">
        <v>134</v>
      </c>
      <c r="Q488" s="256"/>
      <c r="S488" s="258" t="s">
        <v>135</v>
      </c>
      <c r="T488" s="259"/>
      <c r="U488" s="260" t="s">
        <v>136</v>
      </c>
      <c r="V488" s="261"/>
      <c r="W488" s="8"/>
      <c r="X488" s="253" t="s">
        <v>137</v>
      </c>
      <c r="Y488" s="254"/>
      <c r="Z488" s="255" t="s">
        <v>138</v>
      </c>
      <c r="AA488" s="256"/>
      <c r="AB488" s="8"/>
      <c r="AC488" s="258" t="s">
        <v>139</v>
      </c>
      <c r="AD488" s="259"/>
      <c r="AE488" s="260" t="s">
        <v>140</v>
      </c>
      <c r="AF488" s="261"/>
      <c r="AG488" s="8"/>
      <c r="AH488" s="253" t="s">
        <v>141</v>
      </c>
      <c r="AI488" s="254"/>
      <c r="AJ488" s="255" t="s">
        <v>142</v>
      </c>
      <c r="AK488" s="256"/>
      <c r="AL488" s="8"/>
      <c r="AM488" s="258" t="s">
        <v>143</v>
      </c>
      <c r="AN488" s="259"/>
      <c r="AO488" s="260" t="s">
        <v>144</v>
      </c>
      <c r="AP488" s="261"/>
      <c r="AR488" s="253" t="s">
        <v>145</v>
      </c>
      <c r="AS488" s="254"/>
      <c r="AT488" s="255" t="s">
        <v>146</v>
      </c>
      <c r="AU488" s="256"/>
      <c r="AV488" s="4"/>
      <c r="AW488" s="258" t="s">
        <v>147</v>
      </c>
      <c r="AX488" s="259"/>
      <c r="AY488" s="260" t="s">
        <v>148</v>
      </c>
      <c r="AZ488" s="261"/>
      <c r="BA488" s="8"/>
      <c r="BB488" s="253" t="s">
        <v>149</v>
      </c>
      <c r="BC488" s="254"/>
      <c r="BD488" s="255" t="s">
        <v>150</v>
      </c>
      <c r="BE488" s="256"/>
      <c r="BF488" s="4"/>
      <c r="BG488" s="258" t="s">
        <v>151</v>
      </c>
      <c r="BH488" s="259"/>
      <c r="BI488" s="260" t="s">
        <v>152</v>
      </c>
      <c r="BJ488" s="261"/>
      <c r="BK488" s="4"/>
      <c r="BL488" s="253" t="s">
        <v>153</v>
      </c>
      <c r="BM488" s="254"/>
      <c r="BN488" s="255" t="s">
        <v>154</v>
      </c>
      <c r="BO488" s="256"/>
      <c r="BP488" s="4"/>
      <c r="BQ488" s="258" t="s">
        <v>155</v>
      </c>
      <c r="BR488" s="259"/>
      <c r="BS488" s="260" t="s">
        <v>156</v>
      </c>
      <c r="BT488" s="261"/>
      <c r="BU488" s="8"/>
      <c r="BV488" s="253" t="s">
        <v>157</v>
      </c>
      <c r="BW488" s="254"/>
      <c r="BX488" s="255" t="s">
        <v>158</v>
      </c>
      <c r="BY488" s="256"/>
      <c r="CA488" s="46" t="s">
        <v>16</v>
      </c>
      <c r="CC488" s="136" t="s">
        <v>71</v>
      </c>
      <c r="CE488" s="60">
        <f t="shared" si="4473"/>
        <v>8.7000000000000099</v>
      </c>
      <c r="CF488" s="61">
        <f t="shared" si="4474"/>
        <v>-2.5835343604791242E-3</v>
      </c>
      <c r="CG488" s="62">
        <f t="shared" si="4437"/>
        <v>21.642888898876162</v>
      </c>
      <c r="CH488" s="63">
        <f t="shared" si="4475"/>
        <v>-2.5835343604791242E-3</v>
      </c>
      <c r="CI488" s="11">
        <f t="shared" si="4476"/>
        <v>-2.4954129555029603</v>
      </c>
      <c r="CJ488" s="62">
        <f t="shared" si="3960"/>
        <v>-4.3553172270449407E-2</v>
      </c>
      <c r="CK488" s="138">
        <f t="shared" si="4438"/>
        <v>-31.703950028443661</v>
      </c>
    </row>
    <row r="489" spans="2:91" ht="18.600000000000001" customHeight="1" thickTop="1" thickBot="1">
      <c r="D489" s="29">
        <v>0</v>
      </c>
      <c r="E489" s="33">
        <v>0</v>
      </c>
      <c r="F489" s="31">
        <v>1</v>
      </c>
      <c r="G489" s="32">
        <v>0</v>
      </c>
      <c r="I489" s="29">
        <v>0</v>
      </c>
      <c r="J489" s="33">
        <f t="shared" ref="J489" si="4511">IF(0=(1-$J$8*$K$8*$B486^2),10^14,$B486*$J$8/(1-$J$8*$K$8*$B486^2))</f>
        <v>-1.5614224840225615</v>
      </c>
      <c r="K489" s="31">
        <v>1</v>
      </c>
      <c r="L489" s="32">
        <v>0</v>
      </c>
      <c r="N489" s="29">
        <f t="shared" ref="N489" si="4512">D489*I486+F489*I489-E489*J486-G489*J489</f>
        <v>0</v>
      </c>
      <c r="O489" s="33">
        <f t="shared" ref="O489" si="4513">(D489*J486+E489*I486+F489*J489+G489*I489)</f>
        <v>-1.5614224840225615</v>
      </c>
      <c r="P489" s="31">
        <f t="shared" ref="P489" si="4514">D489*K486+F489*K489-E489*L486-G489*L489</f>
        <v>1</v>
      </c>
      <c r="Q489" s="32">
        <f t="shared" ref="Q489" si="4515">(D489*L486+E489*K486+F489*L489+G489*K489)</f>
        <v>0</v>
      </c>
      <c r="S489" s="29">
        <v>0</v>
      </c>
      <c r="T489" s="33">
        <v>0</v>
      </c>
      <c r="U489" s="31">
        <v>1</v>
      </c>
      <c r="V489" s="32">
        <v>0</v>
      </c>
      <c r="X489" s="29">
        <f t="shared" ref="X489" si="4516">N489*S486+P489*S489-O489*T486-Q489*T489</f>
        <v>0</v>
      </c>
      <c r="Y489" s="33">
        <f t="shared" ref="Y489" si="4517">(N489*T486+O489*S486+P489*T489+Q489*S489)</f>
        <v>-1.5614224840225615</v>
      </c>
      <c r="Z489" s="31">
        <f t="shared" ref="Z489" si="4518">N489*U486+P489*U489-O489*V486-Q489*V489</f>
        <v>-1.1047482003839701</v>
      </c>
      <c r="AA489" s="32">
        <f t="shared" ref="AA489" si="4519">(N489*V486+O489*U486+P489*V489+Q489*U489)</f>
        <v>0</v>
      </c>
      <c r="AB489" s="8"/>
      <c r="AC489" s="29">
        <v>0</v>
      </c>
      <c r="AD489" s="33">
        <f t="shared" ref="AD489" si="4520">IF(0=(1-$AD$8*$AE$8*$B486^2),10^14,$B486*$AD$8/(1-$AD$8*$AE$8*$B486^2))</f>
        <v>-2.7061265936926064</v>
      </c>
      <c r="AE489" s="31">
        <v>1</v>
      </c>
      <c r="AF489" s="32">
        <v>0</v>
      </c>
      <c r="AH489" s="29">
        <f t="shared" ref="AH489" si="4521">X489*AC486+Z489*AC489-Y489*AD486-AA489*AD489</f>
        <v>0</v>
      </c>
      <c r="AI489" s="33">
        <f t="shared" ref="AI489" si="4522">(X489*AD486+Y489*AC486+Z489*AD489+AA489*AC489)</f>
        <v>1.4281660003705485</v>
      </c>
      <c r="AJ489" s="31">
        <f t="shared" ref="AJ489" si="4523">X489*AE486+Z489*AE489-Y489*AF486-AA489*AF489</f>
        <v>-1.1047482003839701</v>
      </c>
      <c r="AK489" s="32">
        <f t="shared" ref="AK489" si="4524">(X489*AF486+Y489*AE486+Z489*AF489+AA489*AE489)</f>
        <v>0</v>
      </c>
      <c r="AL489" s="8"/>
      <c r="AM489" s="29">
        <v>0</v>
      </c>
      <c r="AN489" s="33">
        <v>0</v>
      </c>
      <c r="AO489" s="31">
        <v>1</v>
      </c>
      <c r="AP489" s="32">
        <v>0</v>
      </c>
      <c r="AR489" s="29">
        <f t="shared" ref="AR489" si="4525">AH489*AM486+AJ489*AM489-AI489*AN486-AK489*AN489</f>
        <v>0</v>
      </c>
      <c r="AS489" s="33">
        <f t="shared" ref="AS489" si="4526">(AH489*AN486+AI489*AM486+AJ489*AN489+AK489*AM489)</f>
        <v>1.4281660003705485</v>
      </c>
      <c r="AT489" s="31">
        <f t="shared" ref="AT489" si="4527">AH489*AO486+AJ489*AO489-AI489*AP486-AK489*AP489</f>
        <v>0.63615608741508889</v>
      </c>
      <c r="AU489" s="32">
        <f t="shared" ref="AU489" si="4528">(AH489*AP486+AI489*AO486+AJ489*AP489+AK489*AO489)</f>
        <v>0</v>
      </c>
      <c r="AV489" s="8"/>
      <c r="AW489" s="29">
        <v>0</v>
      </c>
      <c r="AX489" s="33">
        <f t="shared" ref="AX489" si="4529">IF(0=(1-$AX$8*$AY$8*$B486^2),10^14,$B486*$AX$8/(1-$AX$8*$AY$8*$B486^2))</f>
        <v>-1.6980423755686771</v>
      </c>
      <c r="AY489" s="31">
        <v>1</v>
      </c>
      <c r="AZ489" s="32">
        <v>0</v>
      </c>
      <c r="BB489" s="29">
        <f t="shared" ref="BB489" si="4530">AR489*AW486+AT489*AW489-AS489*AX486-AU489*AX489</f>
        <v>0</v>
      </c>
      <c r="BC489" s="33">
        <f t="shared" ref="BC489" si="4531">(AR489*AX486+AS489*AW486+AT489*AX489+AU489*AW489)</f>
        <v>0.34794600646375606</v>
      </c>
      <c r="BD489" s="31">
        <f t="shared" ref="BD489" si="4532">AR489*AY486+AT489*AY489-AS489*AZ486-AU489*AZ489</f>
        <v>0.63615608741508889</v>
      </c>
      <c r="BE489" s="32">
        <f t="shared" ref="BE489" si="4533">(AR489*AZ486+AS489*AY486+AT489*AZ489+AU489*AY489)</f>
        <v>0</v>
      </c>
      <c r="BF489" s="8"/>
      <c r="BG489" s="29">
        <v>0</v>
      </c>
      <c r="BH489" s="33">
        <v>0</v>
      </c>
      <c r="BI489" s="31">
        <v>1</v>
      </c>
      <c r="BJ489" s="32">
        <v>0</v>
      </c>
      <c r="BL489" s="29">
        <f t="shared" ref="BL489" si="4534">BB489*BG486+BD489*BG489-BC489*BH486-BE489*BH489</f>
        <v>0</v>
      </c>
      <c r="BM489" s="33">
        <f t="shared" ref="BM489" si="4535">(BB489*BH486+BC489*BG486+BD489*BH489+BE489*BG489)</f>
        <v>0.34794600646375606</v>
      </c>
      <c r="BN489" s="31">
        <f t="shared" ref="BN489" si="4536">BB489*BI486+BD489*BI489-BC489*BJ486-BE489*BJ489</f>
        <v>0.78529307096453815</v>
      </c>
      <c r="BO489" s="32">
        <f t="shared" ref="BO489" si="4537">(BB489*BJ486+BC489*BI486+BD489*BJ489+BE489*BI489)</f>
        <v>0</v>
      </c>
      <c r="BP489" s="8"/>
      <c r="BQ489" s="19">
        <f t="shared" ref="BQ489:BQ552" si="4538">1/$BR$8</f>
        <v>1</v>
      </c>
      <c r="BR489" s="47">
        <v>0</v>
      </c>
      <c r="BS489" s="48">
        <v>1</v>
      </c>
      <c r="BT489" s="49">
        <v>0</v>
      </c>
      <c r="BV489" s="29">
        <f t="shared" ref="BV489" si="4539">BL489*BQ486+BN489*BQ489-BM489*BR486-BO489*BR489</f>
        <v>0.78529307096453815</v>
      </c>
      <c r="BW489" s="33">
        <f t="shared" ref="BW489" si="4540">(BL489*BR486+BM489*BQ486+BN489*BR489+BO489*BQ489)</f>
        <v>0.34794600646375606</v>
      </c>
      <c r="BX489" s="31">
        <f t="shared" ref="BX489" si="4541">BL489*BS486+BN489*BS489-BM489*BT486-BO489*BT489</f>
        <v>0.78529307096453815</v>
      </c>
      <c r="BY489" s="32">
        <f t="shared" ref="BY489" si="4542">(BL489*BT486+BM489*BS486+BN489*BT489+BO489*BS489)</f>
        <v>0</v>
      </c>
      <c r="CA489" s="50">
        <f t="shared" ref="CA489" si="4543">(180/PI())*ATAN(-1*(BW486+BW489)/(BV486+BV489))</f>
        <v>-42.704424438352106</v>
      </c>
      <c r="CC489" s="137">
        <f t="shared" ref="CC489" si="4544">20*LOG(((1-(10^(CA486/20)^2)*(1-((1-CC486)/(1+CC486))^2))^0.5))</f>
        <v>-7.746598148273268</v>
      </c>
      <c r="CE489" s="60">
        <f t="shared" si="4473"/>
        <v>8.7200000000000095</v>
      </c>
      <c r="CF489" s="61">
        <f t="shared" si="4474"/>
        <v>-2.5733661256335041E-3</v>
      </c>
      <c r="CG489" s="62">
        <f t="shared" si="4437"/>
        <v>21.592980639766104</v>
      </c>
      <c r="CH489" s="63">
        <f t="shared" si="4475"/>
        <v>-2.5733661256335041E-3</v>
      </c>
      <c r="CI489" s="11">
        <f t="shared" si="4476"/>
        <v>-2.4838984400117878</v>
      </c>
      <c r="CJ489" s="62">
        <f t="shared" si="3960"/>
        <v>-4.3352206063356553E-2</v>
      </c>
      <c r="CK489" s="138">
        <f t="shared" si="4438"/>
        <v>-31.723347008553691</v>
      </c>
    </row>
    <row r="490" spans="2:91" ht="18.600000000000001" customHeight="1">
      <c r="CC490" s="42"/>
      <c r="CE490" s="60">
        <f t="shared" si="4473"/>
        <v>8.7400000000000109</v>
      </c>
      <c r="CF490" s="61">
        <f t="shared" si="4474"/>
        <v>-2.5632531295363861E-3</v>
      </c>
      <c r="CG490" s="62">
        <f t="shared" si="4437"/>
        <v>21.543302670965865</v>
      </c>
      <c r="CH490" s="63">
        <f t="shared" si="4475"/>
        <v>-2.5632531295363861E-3</v>
      </c>
      <c r="CI490" s="11">
        <f t="shared" si="4476"/>
        <v>-2.4724636673257723</v>
      </c>
      <c r="CJ490" s="62">
        <f t="shared" si="3960"/>
        <v>-4.3152631630768469E-2</v>
      </c>
      <c r="CK490" s="138">
        <f t="shared" si="4438"/>
        <v>-31.742704741742784</v>
      </c>
    </row>
    <row r="491" spans="2:91" ht="18.600000000000001" customHeight="1" thickBot="1">
      <c r="E491" s="22" t="s">
        <v>4</v>
      </c>
      <c r="J491" s="22" t="s">
        <v>5</v>
      </c>
      <c r="O491" s="22" t="s">
        <v>6</v>
      </c>
      <c r="T491" s="22" t="s">
        <v>7</v>
      </c>
      <c r="Y491" s="22" t="s">
        <v>8</v>
      </c>
      <c r="AD491" s="22" t="s">
        <v>65</v>
      </c>
      <c r="AI491" s="22" t="s">
        <v>9</v>
      </c>
      <c r="AN491" s="22" t="s">
        <v>66</v>
      </c>
      <c r="AS491" s="22" t="s">
        <v>51</v>
      </c>
      <c r="AX491" s="22" t="s">
        <v>67</v>
      </c>
      <c r="BC491" s="22" t="s">
        <v>52</v>
      </c>
      <c r="BH491" s="22" t="s">
        <v>68</v>
      </c>
      <c r="BM491" s="22" t="s">
        <v>63</v>
      </c>
      <c r="BQ491" s="23" t="s">
        <v>69</v>
      </c>
      <c r="BR491" s="23"/>
      <c r="BS491" s="24"/>
      <c r="BT491" s="24"/>
      <c r="BU491" s="24"/>
      <c r="BW491" s="22" t="s">
        <v>64</v>
      </c>
      <c r="CE491" s="60">
        <f t="shared" si="4473"/>
        <v>8.7600000000000104</v>
      </c>
      <c r="CF491" s="61">
        <f t="shared" si="4474"/>
        <v>-2.5531950232657889E-3</v>
      </c>
      <c r="CG491" s="62">
        <f t="shared" si="4437"/>
        <v>21.49385339761935</v>
      </c>
      <c r="CH491" s="63">
        <f t="shared" si="4475"/>
        <v>-2.5531950232657889E-3</v>
      </c>
      <c r="CI491" s="11">
        <f t="shared" si="4476"/>
        <v>-2.4611079006201377</v>
      </c>
      <c r="CJ491" s="62">
        <f t="shared" si="3960"/>
        <v>-4.2954436112666798E-2</v>
      </c>
      <c r="CK491" s="138">
        <f t="shared" si="4438"/>
        <v>-31.762023350153441</v>
      </c>
    </row>
    <row r="492" spans="2:91" ht="18.600000000000001" customHeight="1" thickBot="1">
      <c r="D492" s="249" t="s">
        <v>103</v>
      </c>
      <c r="E492" s="250"/>
      <c r="F492" s="251" t="s">
        <v>104</v>
      </c>
      <c r="G492" s="252"/>
      <c r="H492" s="229"/>
      <c r="I492" s="253" t="s">
        <v>11</v>
      </c>
      <c r="J492" s="254"/>
      <c r="K492" s="255" t="s">
        <v>12</v>
      </c>
      <c r="L492" s="256"/>
      <c r="M492" s="24"/>
      <c r="N492" s="253" t="s">
        <v>105</v>
      </c>
      <c r="O492" s="254"/>
      <c r="P492" s="255" t="s">
        <v>106</v>
      </c>
      <c r="Q492" s="256"/>
      <c r="R492" s="24"/>
      <c r="S492" s="249" t="s">
        <v>107</v>
      </c>
      <c r="T492" s="250"/>
      <c r="U492" s="251" t="s">
        <v>108</v>
      </c>
      <c r="V492" s="252"/>
      <c r="W492" s="8"/>
      <c r="X492" s="253" t="s">
        <v>109</v>
      </c>
      <c r="Y492" s="254"/>
      <c r="Z492" s="255" t="s">
        <v>110</v>
      </c>
      <c r="AA492" s="256"/>
      <c r="AB492" s="8"/>
      <c r="AC492" s="253" t="s">
        <v>111</v>
      </c>
      <c r="AD492" s="254"/>
      <c r="AE492" s="255" t="s">
        <v>14</v>
      </c>
      <c r="AF492" s="256"/>
      <c r="AG492" s="8"/>
      <c r="AH492" s="253" t="s">
        <v>112</v>
      </c>
      <c r="AI492" s="254"/>
      <c r="AJ492" s="255" t="s">
        <v>113</v>
      </c>
      <c r="AK492" s="256"/>
      <c r="AL492" s="8"/>
      <c r="AM492" s="249" t="s">
        <v>114</v>
      </c>
      <c r="AN492" s="250"/>
      <c r="AO492" s="251" t="s">
        <v>115</v>
      </c>
      <c r="AP492" s="252"/>
      <c r="AQ492" s="24"/>
      <c r="AR492" s="253" t="s">
        <v>116</v>
      </c>
      <c r="AS492" s="254"/>
      <c r="AT492" s="255" t="s">
        <v>13</v>
      </c>
      <c r="AU492" s="256"/>
      <c r="AV492" s="4"/>
      <c r="AW492" s="253" t="s">
        <v>117</v>
      </c>
      <c r="AX492" s="254"/>
      <c r="AY492" s="255" t="s">
        <v>118</v>
      </c>
      <c r="AZ492" s="256"/>
      <c r="BA492" s="8"/>
      <c r="BB492" s="253" t="s">
        <v>119</v>
      </c>
      <c r="BC492" s="254"/>
      <c r="BD492" s="255" t="s">
        <v>120</v>
      </c>
      <c r="BE492" s="256"/>
      <c r="BF492" s="4"/>
      <c r="BG492" s="249" t="s">
        <v>121</v>
      </c>
      <c r="BH492" s="250"/>
      <c r="BI492" s="251" t="s">
        <v>122</v>
      </c>
      <c r="BJ492" s="252"/>
      <c r="BK492" s="4"/>
      <c r="BL492" s="253" t="s">
        <v>123</v>
      </c>
      <c r="BM492" s="254"/>
      <c r="BN492" s="255" t="s">
        <v>124</v>
      </c>
      <c r="BO492" s="256"/>
      <c r="BP492" s="4"/>
      <c r="BQ492" s="253" t="s">
        <v>125</v>
      </c>
      <c r="BR492" s="254"/>
      <c r="BS492" s="255" t="s">
        <v>126</v>
      </c>
      <c r="BT492" s="256"/>
      <c r="BU492" s="8"/>
      <c r="BV492" s="253" t="s">
        <v>127</v>
      </c>
      <c r="BW492" s="254"/>
      <c r="BX492" s="255" t="s">
        <v>128</v>
      </c>
      <c r="BY492" s="256"/>
      <c r="CA492" s="27" t="s">
        <v>15</v>
      </c>
      <c r="CC492" s="133" t="s">
        <v>70</v>
      </c>
      <c r="CE492" s="60">
        <f t="shared" si="4473"/>
        <v>8.78000000000001</v>
      </c>
      <c r="CF492" s="61">
        <f t="shared" si="4474"/>
        <v>-2.543191459905887E-3</v>
      </c>
      <c r="CG492" s="62">
        <f t="shared" si="4437"/>
        <v>21.444631239606949</v>
      </c>
      <c r="CH492" s="63">
        <f t="shared" si="4475"/>
        <v>-2.543191459905887E-3</v>
      </c>
      <c r="CI492" s="11">
        <f t="shared" si="4476"/>
        <v>-2.4498304115879135</v>
      </c>
      <c r="CJ492" s="62">
        <f t="shared" si="3960"/>
        <v>-4.2757606797696933E-2</v>
      </c>
      <c r="CK492" s="138">
        <f t="shared" si="4438"/>
        <v>-31.781302955839543</v>
      </c>
    </row>
    <row r="493" spans="2:91" ht="18.600000000000001" customHeight="1" thickTop="1" thickBot="1">
      <c r="B493" s="127">
        <v>0.96</v>
      </c>
      <c r="D493" s="29">
        <v>1</v>
      </c>
      <c r="E493" s="30">
        <v>0</v>
      </c>
      <c r="F493" s="31">
        <v>0</v>
      </c>
      <c r="G493" s="32">
        <f t="shared" ref="G493:G556" si="4545">-1/($E$8*$B493)</f>
        <v>-0.6866458333333334</v>
      </c>
      <c r="I493" s="29">
        <v>1</v>
      </c>
      <c r="J493" s="33">
        <v>0</v>
      </c>
      <c r="K493" s="31">
        <v>0</v>
      </c>
      <c r="L493" s="32">
        <v>0</v>
      </c>
      <c r="N493" s="29">
        <f t="shared" ref="N493" si="4546">D493*I493+F493*I496-E493*J493-G493*J496</f>
        <v>-5.6476240244693443E-2</v>
      </c>
      <c r="O493" s="33">
        <f t="shared" ref="O493" si="4547">(D493*J493+E493*I493+F493*J496+G493*I496)</f>
        <v>0</v>
      </c>
      <c r="P493" s="31">
        <f t="shared" ref="P493" si="4548">D493*K493+F493*K496-E493*L493-G493*L496</f>
        <v>0</v>
      </c>
      <c r="Q493" s="32">
        <f t="shared" ref="Q493" si="4549">(D493*L493+E493*K493+F493*L496+G493*K496)</f>
        <v>-0.6866458333333334</v>
      </c>
      <c r="S493" s="29">
        <v>1</v>
      </c>
      <c r="T493" s="30">
        <v>0</v>
      </c>
      <c r="U493" s="31">
        <v>0</v>
      </c>
      <c r="V493" s="32">
        <f t="shared" ref="V493:V556" si="4550">-1/($T$8*$B493)</f>
        <v>-1.3339270833333334</v>
      </c>
      <c r="X493" s="29">
        <f t="shared" ref="X493" si="4551">N493*S493+P493*S496-O493*T493-Q493*T496</f>
        <v>-5.6476240244693443E-2</v>
      </c>
      <c r="Y493" s="33">
        <f t="shared" ref="Y493" si="4552">(N493*T493+O493*S493+P493*T496+Q493*S496)</f>
        <v>0</v>
      </c>
      <c r="Z493" s="31">
        <f t="shared" ref="Z493" si="4553">N493*U493+P493*U496-O493*V493-Q493*V496</f>
        <v>0</v>
      </c>
      <c r="AA493" s="32">
        <f t="shared" ref="AA493" si="4554">(N493*V493+O493*U493+P493*V496+Q493*U496)</f>
        <v>-0.61131064690609682</v>
      </c>
      <c r="AB493" s="8"/>
      <c r="AC493" s="29">
        <v>1</v>
      </c>
      <c r="AD493" s="33">
        <v>0</v>
      </c>
      <c r="AE493" s="31">
        <v>0</v>
      </c>
      <c r="AF493" s="32">
        <v>0</v>
      </c>
      <c r="AH493" s="29">
        <f t="shared" ref="AH493" si="4555">X493*AC493+Z493*AC496-Y493*AD493-AA493*AD496</f>
        <v>-1.6378216658264477</v>
      </c>
      <c r="AI493" s="33">
        <f t="shared" ref="AI493" si="4556">(X493*AD493+Y493*AC493+Z493*AD496+AA493*AC496)</f>
        <v>0</v>
      </c>
      <c r="AJ493" s="31">
        <f t="shared" ref="AJ493" si="4557">X493*AE493+Z493*AE496-Y493*AF493-AA493*AF496</f>
        <v>0</v>
      </c>
      <c r="AK493" s="32">
        <f t="shared" ref="AK493" si="4558">(X493*AF493+Y493*AE493+Z493*AF496+AA493*AE496)</f>
        <v>-0.61131064690609682</v>
      </c>
      <c r="AL493" s="8"/>
      <c r="AM493" s="29">
        <v>1</v>
      </c>
      <c r="AN493" s="30">
        <v>0</v>
      </c>
      <c r="AO493" s="31">
        <v>0</v>
      </c>
      <c r="AP493" s="32">
        <f t="shared" ref="AP493:AP556" si="4559">-1/($AN$8*$B493)</f>
        <v>-1.20628125</v>
      </c>
      <c r="AR493" s="29">
        <f t="shared" ref="AR493" si="4560">AH493*AM493+AJ493*AM496-AI493*AN493-AK493*AN496</f>
        <v>-1.6378216658264477</v>
      </c>
      <c r="AS493" s="33">
        <f t="shared" ref="AS493" si="4561">(AH493*AN493+AI493*AM493+AJ493*AN496+AK493*AM496)</f>
        <v>0</v>
      </c>
      <c r="AT493" s="31">
        <f t="shared" ref="AT493" si="4562">AH493*AO493+AJ493*AO496-AI493*AP493-AK493*AP496</f>
        <v>0</v>
      </c>
      <c r="AU493" s="32">
        <f t="shared" ref="AU493" si="4563">(AH493*AP493+AI493*AO493+AJ493*AP496+AK493*AO496)</f>
        <v>1.3643629194241127</v>
      </c>
      <c r="AV493" s="8"/>
      <c r="AW493" s="29">
        <v>1</v>
      </c>
      <c r="AX493" s="33">
        <v>0</v>
      </c>
      <c r="AY493" s="31">
        <v>0</v>
      </c>
      <c r="AZ493" s="32">
        <v>0</v>
      </c>
      <c r="BB493" s="29">
        <f t="shared" ref="BB493" si="4564">AR493*AW493+AT493*AW496-AS493*AX493-AU493*AX496</f>
        <v>0.61466087431007588</v>
      </c>
      <c r="BC493" s="33">
        <f t="shared" ref="BC493" si="4565">(AR493*AX493+AS493*AW493+AT493*AX496+AU493*AW496)</f>
        <v>0</v>
      </c>
      <c r="BD493" s="31">
        <f t="shared" ref="BD493" si="4566">AR493*AY493+AT493*AY496-AS493*AZ493-AU493*AZ496</f>
        <v>0</v>
      </c>
      <c r="BE493" s="32">
        <f t="shared" ref="BE493" si="4567">(AR493*AZ493+AS493*AY493+AT493*AZ496+AU493*AY496)</f>
        <v>1.3643629194241127</v>
      </c>
      <c r="BF493" s="8"/>
      <c r="BG493" s="29">
        <v>1</v>
      </c>
      <c r="BH493" s="30">
        <v>0</v>
      </c>
      <c r="BI493" s="31">
        <v>0</v>
      </c>
      <c r="BJ493" s="32">
        <f t="shared" ref="BJ493:BJ556" si="4568">-1/($BH$8*$B493)</f>
        <v>-0.42415624999999996</v>
      </c>
      <c r="BL493" s="29">
        <f t="shared" ref="BL493" si="4569">BB493*BG493+BD493*BG496-BC493*BH493-BE493*BH496</f>
        <v>0.61466087431007588</v>
      </c>
      <c r="BM493" s="33">
        <f t="shared" ref="BM493" si="4570">(BB493*BH493+BC493*BG493+BD493*BH496+BE493*BG496)</f>
        <v>0</v>
      </c>
      <c r="BN493" s="31">
        <f t="shared" ref="BN493" si="4571">BB493*BI493+BD493*BI496-BC493*BJ493-BE493*BJ496</f>
        <v>0</v>
      </c>
      <c r="BO493" s="32">
        <f t="shared" ref="BO493" si="4572">(BB493*BJ493+BC493*BI493+BD493*BJ496+BE493*BI496)</f>
        <v>1.1036506679550295</v>
      </c>
      <c r="BP493" s="8"/>
      <c r="BQ493" s="34">
        <v>1</v>
      </c>
      <c r="BR493" s="35">
        <v>0</v>
      </c>
      <c r="BS493" s="11">
        <v>0</v>
      </c>
      <c r="BT493" s="36">
        <v>0</v>
      </c>
      <c r="BV493" s="29">
        <f t="shared" ref="BV493" si="4573">BL493*BQ493+BN493*BQ496-BM493*BR493-BO493*BR496</f>
        <v>0.61466087431007588</v>
      </c>
      <c r="BW493" s="33">
        <f t="shared" ref="BW493" si="4574">(BL493*BR493+BM493*BQ493+BN493*BR496+BO493*BQ496)</f>
        <v>1.1036506679550295</v>
      </c>
      <c r="BX493" s="31">
        <f t="shared" ref="BX493" si="4575">BL493*BS493+BN493*BS496-BM493*BT493-BO493*BT496</f>
        <v>0</v>
      </c>
      <c r="BY493" s="32">
        <f t="shared" ref="BY493" si="4576">(BL493*BT493+BM493*BS493+BN493*BT496+BO493*BS496)</f>
        <v>1.1036506679550295</v>
      </c>
      <c r="CA493" s="37">
        <f t="shared" ref="CA493" si="4577">20*LOG(((1+$BR$8)/$BR$8)/((BV493+BV496)^2+(BW493+BW496)^2)^0.5)</f>
        <v>-0.30546210283828051</v>
      </c>
      <c r="CC493" s="134">
        <f t="shared" ref="CC493" si="4578">((BV493^2+BW493^2)^0.5)/((BV496^2+BW496^2)^0.5)</f>
        <v>1.5146450884822362</v>
      </c>
      <c r="CE493" s="60">
        <f t="shared" si="4473"/>
        <v>8.8000000000000096</v>
      </c>
      <c r="CF493" s="61">
        <f t="shared" si="4474"/>
        <v>-2.533242094550834E-3</v>
      </c>
      <c r="CG493" s="62">
        <f t="shared" si="4437"/>
        <v>21.395634631375192</v>
      </c>
      <c r="CH493" s="63">
        <f t="shared" si="4475"/>
        <v>-2.533242094550834E-3</v>
      </c>
      <c r="CI493" s="11">
        <f t="shared" si="4476"/>
        <v>-2.4386304803191003</v>
      </c>
      <c r="CJ493" s="62">
        <f t="shared" si="3960"/>
        <v>-4.2562131121059082E-2</v>
      </c>
      <c r="CK493" s="138">
        <f t="shared" si="4438"/>
        <v>-31.800543680746603</v>
      </c>
      <c r="CM493" s="127">
        <v>0.95</v>
      </c>
    </row>
    <row r="494" spans="2:91" ht="18.600000000000001" customHeight="1" thickBot="1">
      <c r="D494" s="39"/>
      <c r="G494" s="40"/>
      <c r="I494" s="39"/>
      <c r="L494" s="40"/>
      <c r="N494" s="39"/>
      <c r="Q494" s="40"/>
      <c r="S494" s="39"/>
      <c r="V494" s="40"/>
      <c r="X494" s="39"/>
      <c r="AA494" s="40"/>
      <c r="AC494" s="39"/>
      <c r="AF494" s="40"/>
      <c r="AH494" s="39"/>
      <c r="AK494" s="40"/>
      <c r="AM494" s="39"/>
      <c r="AP494" s="40"/>
      <c r="AR494" s="39"/>
      <c r="AU494" s="40"/>
      <c r="AW494" s="39"/>
      <c r="AZ494" s="40"/>
      <c r="BB494" s="39"/>
      <c r="BE494" s="40"/>
      <c r="BG494" s="39"/>
      <c r="BJ494" s="40"/>
      <c r="BL494" s="39"/>
      <c r="BO494" s="40"/>
      <c r="BQ494" s="34"/>
      <c r="BR494" s="11"/>
      <c r="BS494" s="11"/>
      <c r="BT494" s="41"/>
      <c r="BV494" s="39"/>
      <c r="BY494" s="40"/>
      <c r="CC494" s="135"/>
      <c r="CE494" s="60">
        <f t="shared" si="4473"/>
        <v>8.8200000000000092</v>
      </c>
      <c r="CF494" s="61">
        <f t="shared" si="4474"/>
        <v>-2.5233465843105211E-3</v>
      </c>
      <c r="CG494" s="62">
        <f t="shared" si="4437"/>
        <v>21.346862021768811</v>
      </c>
      <c r="CH494" s="63">
        <f t="shared" si="4475"/>
        <v>-2.5233465843105211E-3</v>
      </c>
      <c r="CI494" s="11">
        <f t="shared" si="4476"/>
        <v>-2.4275073951868147</v>
      </c>
      <c r="CJ494" s="62">
        <f t="shared" si="3960"/>
        <v>-4.2367996662521064E-2</v>
      </c>
      <c r="CK494" s="138">
        <f t="shared" si="4438"/>
        <v>-31.819745646701616</v>
      </c>
    </row>
    <row r="495" spans="2:91" ht="18.600000000000001" customHeight="1" thickBot="1">
      <c r="D495" s="258" t="s">
        <v>129</v>
      </c>
      <c r="E495" s="259"/>
      <c r="F495" s="260" t="s">
        <v>130</v>
      </c>
      <c r="G495" s="261"/>
      <c r="H495" s="229"/>
      <c r="I495" s="258" t="s">
        <v>131</v>
      </c>
      <c r="J495" s="259"/>
      <c r="K495" s="260" t="s">
        <v>132</v>
      </c>
      <c r="L495" s="261"/>
      <c r="N495" s="253" t="s">
        <v>133</v>
      </c>
      <c r="O495" s="254"/>
      <c r="P495" s="255" t="s">
        <v>134</v>
      </c>
      <c r="Q495" s="256"/>
      <c r="S495" s="258" t="s">
        <v>135</v>
      </c>
      <c r="T495" s="259"/>
      <c r="U495" s="260" t="s">
        <v>136</v>
      </c>
      <c r="V495" s="261"/>
      <c r="W495" s="8"/>
      <c r="X495" s="253" t="s">
        <v>137</v>
      </c>
      <c r="Y495" s="254"/>
      <c r="Z495" s="255" t="s">
        <v>138</v>
      </c>
      <c r="AA495" s="256"/>
      <c r="AB495" s="8"/>
      <c r="AC495" s="258" t="s">
        <v>139</v>
      </c>
      <c r="AD495" s="259"/>
      <c r="AE495" s="260" t="s">
        <v>140</v>
      </c>
      <c r="AF495" s="261"/>
      <c r="AG495" s="8"/>
      <c r="AH495" s="253" t="s">
        <v>141</v>
      </c>
      <c r="AI495" s="254"/>
      <c r="AJ495" s="255" t="s">
        <v>142</v>
      </c>
      <c r="AK495" s="256"/>
      <c r="AL495" s="8"/>
      <c r="AM495" s="258" t="s">
        <v>143</v>
      </c>
      <c r="AN495" s="259"/>
      <c r="AO495" s="260" t="s">
        <v>144</v>
      </c>
      <c r="AP495" s="261"/>
      <c r="AR495" s="253" t="s">
        <v>145</v>
      </c>
      <c r="AS495" s="254"/>
      <c r="AT495" s="255" t="s">
        <v>146</v>
      </c>
      <c r="AU495" s="256"/>
      <c r="AV495" s="4"/>
      <c r="AW495" s="258" t="s">
        <v>147</v>
      </c>
      <c r="AX495" s="259"/>
      <c r="AY495" s="260" t="s">
        <v>148</v>
      </c>
      <c r="AZ495" s="261"/>
      <c r="BA495" s="8"/>
      <c r="BB495" s="253" t="s">
        <v>149</v>
      </c>
      <c r="BC495" s="254"/>
      <c r="BD495" s="255" t="s">
        <v>150</v>
      </c>
      <c r="BE495" s="256"/>
      <c r="BF495" s="4"/>
      <c r="BG495" s="258" t="s">
        <v>151</v>
      </c>
      <c r="BH495" s="259"/>
      <c r="BI495" s="260" t="s">
        <v>152</v>
      </c>
      <c r="BJ495" s="261"/>
      <c r="BK495" s="4"/>
      <c r="BL495" s="253" t="s">
        <v>153</v>
      </c>
      <c r="BM495" s="254"/>
      <c r="BN495" s="255" t="s">
        <v>154</v>
      </c>
      <c r="BO495" s="256"/>
      <c r="BP495" s="4"/>
      <c r="BQ495" s="258" t="s">
        <v>155</v>
      </c>
      <c r="BR495" s="259"/>
      <c r="BS495" s="260" t="s">
        <v>156</v>
      </c>
      <c r="BT495" s="261"/>
      <c r="BU495" s="8"/>
      <c r="BV495" s="253" t="s">
        <v>157</v>
      </c>
      <c r="BW495" s="254"/>
      <c r="BX495" s="255" t="s">
        <v>158</v>
      </c>
      <c r="BY495" s="256"/>
      <c r="CA495" s="46" t="s">
        <v>16</v>
      </c>
      <c r="CC495" s="136" t="s">
        <v>71</v>
      </c>
      <c r="CE495" s="60">
        <f t="shared" si="4473"/>
        <v>8.8400000000000105</v>
      </c>
      <c r="CF495" s="61">
        <f t="shared" si="4474"/>
        <v>-2.5135045883066796E-3</v>
      </c>
      <c r="CG495" s="62">
        <f t="shared" si="4437"/>
        <v>21.298311873865071</v>
      </c>
      <c r="CH495" s="63">
        <f t="shared" si="4475"/>
        <v>-2.5135045883066796E-3</v>
      </c>
      <c r="CI495" s="11">
        <f t="shared" si="4476"/>
        <v>-2.4164604527316573</v>
      </c>
      <c r="CJ495" s="62">
        <f t="shared" si="3960"/>
        <v>-4.2175191144400222E-2</v>
      </c>
      <c r="CK495" s="138">
        <f t="shared" si="4438"/>
        <v>-31.838908975401527</v>
      </c>
    </row>
    <row r="496" spans="2:91" ht="18.600000000000001" customHeight="1" thickTop="1" thickBot="1">
      <c r="D496" s="29">
        <v>0</v>
      </c>
      <c r="E496" s="33">
        <v>0</v>
      </c>
      <c r="F496" s="31">
        <v>1</v>
      </c>
      <c r="G496" s="32">
        <v>0</v>
      </c>
      <c r="I496" s="29">
        <v>0</v>
      </c>
      <c r="J496" s="33">
        <f t="shared" ref="J496" si="4579">IF(0=(1-$J$8*$K$8*$B493^2),10^14,$B493*$J$8/(1-$J$8*$K$8*$B493^2))</f>
        <v>-1.5386043123803903</v>
      </c>
      <c r="K496" s="31">
        <v>1</v>
      </c>
      <c r="L496" s="32">
        <v>0</v>
      </c>
      <c r="N496" s="29">
        <f t="shared" ref="N496" si="4580">D496*I493+F496*I496-E496*J493-G496*J496</f>
        <v>0</v>
      </c>
      <c r="O496" s="33">
        <f t="shared" ref="O496" si="4581">(D496*J493+E496*I493+F496*J496+G496*I496)</f>
        <v>-1.5386043123803903</v>
      </c>
      <c r="P496" s="31">
        <f t="shared" ref="P496" si="4582">D496*K493+F496*K496-E496*L493-G496*L496</f>
        <v>1</v>
      </c>
      <c r="Q496" s="32">
        <f t="shared" ref="Q496" si="4583">(D496*L493+E496*K493+F496*L496+G496*K496)</f>
        <v>0</v>
      </c>
      <c r="S496" s="29">
        <v>0</v>
      </c>
      <c r="T496" s="33">
        <v>0</v>
      </c>
      <c r="U496" s="31">
        <v>1</v>
      </c>
      <c r="V496" s="32">
        <v>0</v>
      </c>
      <c r="X496" s="29">
        <f t="shared" ref="X496" si="4584">N496*S493+P496*S496-O496*T493-Q496*T496</f>
        <v>0</v>
      </c>
      <c r="Y496" s="33">
        <f t="shared" ref="Y496" si="4585">(N496*T493+O496*S493+P496*T496+Q496*S496)</f>
        <v>-1.5386043123803903</v>
      </c>
      <c r="Z496" s="31">
        <f t="shared" ref="Z496" si="4586">N496*U493+P496*U496-O496*V493-Q496*V496</f>
        <v>-1.0523859628176631</v>
      </c>
      <c r="AA496" s="32">
        <f t="shared" ref="AA496" si="4587">(N496*V493+O496*U493+P496*V496+Q496*U496)</f>
        <v>0</v>
      </c>
      <c r="AB496" s="8"/>
      <c r="AC496" s="29">
        <v>0</v>
      </c>
      <c r="AD496" s="33">
        <f t="shared" ref="AD496" si="4588">IF(0=(1-$AD$8*$AE$8*$B493^2),10^14,$B493*$AD$8/(1-$AD$8*$AE$8*$B493^2))</f>
        <v>-2.5868115230531297</v>
      </c>
      <c r="AE496" s="31">
        <v>1</v>
      </c>
      <c r="AF496" s="32">
        <v>0</v>
      </c>
      <c r="AH496" s="29">
        <f t="shared" ref="AH496" si="4589">X496*AC493+Z496*AC496-Y496*AD493-AA496*AD496</f>
        <v>0</v>
      </c>
      <c r="AI496" s="33">
        <f t="shared" ref="AI496" si="4590">(X496*AD493+Y496*AC493+Z496*AD496+AA496*AC496)</f>
        <v>1.1837198229357031</v>
      </c>
      <c r="AJ496" s="31">
        <f t="shared" ref="AJ496" si="4591">X496*AE493+Z496*AE496-Y496*AF493-AA496*AF496</f>
        <v>-1.0523859628176631</v>
      </c>
      <c r="AK496" s="32">
        <f t="shared" ref="AK496" si="4592">(X496*AF493+Y496*AE493+Z496*AF496+AA496*AE496)</f>
        <v>0</v>
      </c>
      <c r="AL496" s="8"/>
      <c r="AM496" s="29">
        <v>0</v>
      </c>
      <c r="AN496" s="33">
        <v>0</v>
      </c>
      <c r="AO496" s="31">
        <v>1</v>
      </c>
      <c r="AP496" s="32">
        <v>0</v>
      </c>
      <c r="AR496" s="29">
        <f t="shared" ref="AR496" si="4593">AH496*AM493+AJ496*AM496-AI496*AN493-AK496*AN496</f>
        <v>0</v>
      </c>
      <c r="AS496" s="33">
        <f t="shared" ref="AS496" si="4594">(AH496*AN493+AI496*AM493+AJ496*AN496+AK496*AM496)</f>
        <v>1.1837198229357031</v>
      </c>
      <c r="AT496" s="31">
        <f t="shared" ref="AT496" si="4595">AH496*AO493+AJ496*AO496-AI496*AP493-AK496*AP496</f>
        <v>0.37551306484299563</v>
      </c>
      <c r="AU496" s="32">
        <f t="shared" ref="AU496" si="4596">(AH496*AP493+AI496*AO493+AJ496*AP496+AK496*AO496)</f>
        <v>0</v>
      </c>
      <c r="AV496" s="8"/>
      <c r="AW496" s="29">
        <v>0</v>
      </c>
      <c r="AX496" s="33">
        <f t="shared" ref="AX496" si="4597">IF(0=(1-$AX$8*$AY$8*$B493^2),10^14,$B493*$AX$8/(1-$AX$8*$AY$8*$B493^2))</f>
        <v>-1.6509408956139613</v>
      </c>
      <c r="AY496" s="31">
        <v>1</v>
      </c>
      <c r="AZ496" s="32">
        <v>0</v>
      </c>
      <c r="BB496" s="29">
        <f t="shared" ref="BB496" si="4598">AR496*AW493+AT496*AW496-AS496*AX493-AU496*AX496</f>
        <v>0</v>
      </c>
      <c r="BC496" s="33">
        <f t="shared" ref="BC496" si="4599">(AR496*AX493+AS496*AW493+AT496*AX496+AU496*AW496)</f>
        <v>0.56376994734906438</v>
      </c>
      <c r="BD496" s="31">
        <f t="shared" ref="BD496" si="4600">AR496*AY493+AT496*AY496-AS496*AZ493-AU496*AZ496</f>
        <v>0.37551306484299563</v>
      </c>
      <c r="BE496" s="32">
        <f t="shared" ref="BE496" si="4601">(AR496*AZ493+AS496*AY493+AT496*AZ496+AU496*AY496)</f>
        <v>0</v>
      </c>
      <c r="BF496" s="8"/>
      <c r="BG496" s="29">
        <v>0</v>
      </c>
      <c r="BH496" s="33">
        <v>0</v>
      </c>
      <c r="BI496" s="31">
        <v>1</v>
      </c>
      <c r="BJ496" s="32">
        <v>0</v>
      </c>
      <c r="BL496" s="29">
        <f t="shared" ref="BL496" si="4602">BB496*BG493+BD496*BG496-BC496*BH493-BE496*BH496</f>
        <v>0</v>
      </c>
      <c r="BM496" s="33">
        <f t="shared" ref="BM496" si="4603">(BB496*BH493+BC496*BG493+BD496*BH496+BE496*BG496)</f>
        <v>0.56376994734906438</v>
      </c>
      <c r="BN496" s="31">
        <f t="shared" ref="BN496" si="4604">BB496*BI493+BD496*BI496-BC496*BJ493-BE496*BJ496</f>
        <v>0.61463961157327218</v>
      </c>
      <c r="BO496" s="32">
        <f t="shared" ref="BO496" si="4605">(BB496*BJ493+BC496*BI493+BD496*BJ496+BE496*BI496)</f>
        <v>0</v>
      </c>
      <c r="BP496" s="8"/>
      <c r="BQ496" s="19">
        <f t="shared" ref="BQ496:BQ559" si="4606">1/$BR$8</f>
        <v>1</v>
      </c>
      <c r="BR496" s="47">
        <v>0</v>
      </c>
      <c r="BS496" s="48">
        <v>1</v>
      </c>
      <c r="BT496" s="49">
        <v>0</v>
      </c>
      <c r="BV496" s="29">
        <f t="shared" ref="BV496" si="4607">BL496*BQ493+BN496*BQ496-BM496*BR493-BO496*BR496</f>
        <v>0.61463961157327218</v>
      </c>
      <c r="BW496" s="33">
        <f t="shared" ref="BW496" si="4608">(BL496*BR493+BM496*BQ493+BN496*BR496+BO496*BQ496)</f>
        <v>0.56376994734906438</v>
      </c>
      <c r="BX496" s="31">
        <f t="shared" ref="BX496" si="4609">BL496*BS493+BN496*BS496-BM496*BT493-BO496*BT496</f>
        <v>0.61463961157327218</v>
      </c>
      <c r="BY496" s="32">
        <f t="shared" ref="BY496" si="4610">(BL496*BT493+BM496*BS493+BN496*BT496+BO496*BS496)</f>
        <v>0</v>
      </c>
      <c r="CA496" s="50">
        <f t="shared" ref="CA496" si="4611">(180/PI())*ATAN(-1*(BW493+BW496)/(BV493+BV496))</f>
        <v>-53.600623654579834</v>
      </c>
      <c r="CC496" s="137">
        <f t="shared" ref="CC496" si="4612">20*LOG(((1-(10^(CA493/20)^2)*(1-((1-CC493)/(1+CC493))^2))^0.5))</f>
        <v>-9.7078155754162196</v>
      </c>
      <c r="CE496" s="60">
        <f t="shared" si="4473"/>
        <v>8.8600000000000101</v>
      </c>
      <c r="CF496" s="61">
        <f t="shared" si="4474"/>
        <v>-2.5037157676680321E-3</v>
      </c>
      <c r="CG496" s="62">
        <f t="shared" si="4437"/>
        <v>21.249982664810439</v>
      </c>
      <c r="CH496" s="63">
        <f t="shared" si="4475"/>
        <v>-2.5037157676680321E-3</v>
      </c>
      <c r="CI496" s="11">
        <f t="shared" si="4476"/>
        <v>-2.4054889575492466</v>
      </c>
      <c r="CJ496" s="62">
        <f t="shared" ref="CJ496:CJ559" si="4613">(IF(CI496&lt;0,CI496,(CI497+CI495)/2))*PI()/180</f>
        <v>-4.1983702429600464E-2</v>
      </c>
      <c r="CK496" s="138">
        <f t="shared" si="4438"/>
        <v>-31.858033788418201</v>
      </c>
    </row>
    <row r="497" spans="2:91" ht="18.600000000000001" customHeight="1">
      <c r="CC497" s="42"/>
      <c r="CE497" s="60">
        <f t="shared" si="4473"/>
        <v>8.8800000000000097</v>
      </c>
      <c r="CF497" s="61">
        <f t="shared" si="4474"/>
        <v>-2.4939797855437593E-3</v>
      </c>
      <c r="CG497" s="62">
        <f t="shared" si="4437"/>
        <v>21.201872885659455</v>
      </c>
      <c r="CH497" s="63">
        <f t="shared" si="4475"/>
        <v>-2.4939797855437593E-3</v>
      </c>
      <c r="CI497" s="11">
        <f t="shared" si="4476"/>
        <v>-2.3945922221797544</v>
      </c>
      <c r="CJ497" s="62">
        <f t="shared" si="4613"/>
        <v>-4.1793518519684297E-2</v>
      </c>
      <c r="CK497" s="138">
        <f t="shared" si="4438"/>
        <v>-31.877120207162374</v>
      </c>
    </row>
    <row r="498" spans="2:91" ht="18.600000000000001" customHeight="1" thickBot="1">
      <c r="E498" s="22" t="s">
        <v>4</v>
      </c>
      <c r="J498" s="22" t="s">
        <v>5</v>
      </c>
      <c r="O498" s="22" t="s">
        <v>6</v>
      </c>
      <c r="T498" s="22" t="s">
        <v>7</v>
      </c>
      <c r="Y498" s="22" t="s">
        <v>8</v>
      </c>
      <c r="AD498" s="22" t="s">
        <v>65</v>
      </c>
      <c r="AI498" s="22" t="s">
        <v>9</v>
      </c>
      <c r="AN498" s="22" t="s">
        <v>66</v>
      </c>
      <c r="AS498" s="22" t="s">
        <v>51</v>
      </c>
      <c r="AX498" s="22" t="s">
        <v>67</v>
      </c>
      <c r="BC498" s="22" t="s">
        <v>52</v>
      </c>
      <c r="BH498" s="22" t="s">
        <v>68</v>
      </c>
      <c r="BM498" s="22" t="s">
        <v>63</v>
      </c>
      <c r="BQ498" s="23" t="s">
        <v>69</v>
      </c>
      <c r="BR498" s="23"/>
      <c r="BS498" s="24"/>
      <c r="BT498" s="24"/>
      <c r="BU498" s="24"/>
      <c r="BW498" s="22" t="s">
        <v>64</v>
      </c>
      <c r="CE498" s="60">
        <f t="shared" si="4473"/>
        <v>8.9000000000000092</v>
      </c>
      <c r="CF498" s="61">
        <f t="shared" si="4474"/>
        <v>-2.4842963070880381E-3</v>
      </c>
      <c r="CG498" s="62">
        <f t="shared" si="4437"/>
        <v>21.153981041215861</v>
      </c>
      <c r="CH498" s="63">
        <f t="shared" si="4475"/>
        <v>-2.4842963070880381E-3</v>
      </c>
      <c r="CI498" s="11">
        <f t="shared" si="4476"/>
        <v>-2.3837695669980787</v>
      </c>
      <c r="CJ498" s="62">
        <f t="shared" si="4613"/>
        <v>-4.1604627552956033E-2</v>
      </c>
      <c r="CK498" s="138">
        <f t="shared" si="4438"/>
        <v>-31.896168352899306</v>
      </c>
    </row>
    <row r="499" spans="2:91" ht="18.600000000000001" customHeight="1" thickBot="1">
      <c r="D499" s="249" t="s">
        <v>103</v>
      </c>
      <c r="E499" s="250"/>
      <c r="F499" s="251" t="s">
        <v>104</v>
      </c>
      <c r="G499" s="252"/>
      <c r="H499" s="229"/>
      <c r="I499" s="253" t="s">
        <v>11</v>
      </c>
      <c r="J499" s="254"/>
      <c r="K499" s="255" t="s">
        <v>12</v>
      </c>
      <c r="L499" s="256"/>
      <c r="M499" s="24"/>
      <c r="N499" s="253" t="s">
        <v>105</v>
      </c>
      <c r="O499" s="254"/>
      <c r="P499" s="255" t="s">
        <v>106</v>
      </c>
      <c r="Q499" s="256"/>
      <c r="R499" s="24"/>
      <c r="S499" s="249" t="s">
        <v>107</v>
      </c>
      <c r="T499" s="250"/>
      <c r="U499" s="251" t="s">
        <v>108</v>
      </c>
      <c r="V499" s="252"/>
      <c r="W499" s="8"/>
      <c r="X499" s="253" t="s">
        <v>109</v>
      </c>
      <c r="Y499" s="254"/>
      <c r="Z499" s="255" t="s">
        <v>110</v>
      </c>
      <c r="AA499" s="256"/>
      <c r="AB499" s="8"/>
      <c r="AC499" s="253" t="s">
        <v>111</v>
      </c>
      <c r="AD499" s="254"/>
      <c r="AE499" s="255" t="s">
        <v>14</v>
      </c>
      <c r="AF499" s="256"/>
      <c r="AG499" s="8"/>
      <c r="AH499" s="253" t="s">
        <v>112</v>
      </c>
      <c r="AI499" s="254"/>
      <c r="AJ499" s="255" t="s">
        <v>113</v>
      </c>
      <c r="AK499" s="256"/>
      <c r="AL499" s="8"/>
      <c r="AM499" s="249" t="s">
        <v>114</v>
      </c>
      <c r="AN499" s="250"/>
      <c r="AO499" s="251" t="s">
        <v>115</v>
      </c>
      <c r="AP499" s="252"/>
      <c r="AQ499" s="24"/>
      <c r="AR499" s="253" t="s">
        <v>116</v>
      </c>
      <c r="AS499" s="254"/>
      <c r="AT499" s="255" t="s">
        <v>13</v>
      </c>
      <c r="AU499" s="256"/>
      <c r="AV499" s="4"/>
      <c r="AW499" s="253" t="s">
        <v>117</v>
      </c>
      <c r="AX499" s="254"/>
      <c r="AY499" s="255" t="s">
        <v>118</v>
      </c>
      <c r="AZ499" s="256"/>
      <c r="BA499" s="8"/>
      <c r="BB499" s="253" t="s">
        <v>119</v>
      </c>
      <c r="BC499" s="254"/>
      <c r="BD499" s="255" t="s">
        <v>120</v>
      </c>
      <c r="BE499" s="256"/>
      <c r="BF499" s="4"/>
      <c r="BG499" s="249" t="s">
        <v>121</v>
      </c>
      <c r="BH499" s="250"/>
      <c r="BI499" s="251" t="s">
        <v>122</v>
      </c>
      <c r="BJ499" s="252"/>
      <c r="BK499" s="4"/>
      <c r="BL499" s="253" t="s">
        <v>123</v>
      </c>
      <c r="BM499" s="254"/>
      <c r="BN499" s="255" t="s">
        <v>124</v>
      </c>
      <c r="BO499" s="256"/>
      <c r="BP499" s="4"/>
      <c r="BQ499" s="253" t="s">
        <v>125</v>
      </c>
      <c r="BR499" s="254"/>
      <c r="BS499" s="255" t="s">
        <v>126</v>
      </c>
      <c r="BT499" s="256"/>
      <c r="BU499" s="8"/>
      <c r="BV499" s="253" t="s">
        <v>127</v>
      </c>
      <c r="BW499" s="254"/>
      <c r="BX499" s="255" t="s">
        <v>128</v>
      </c>
      <c r="BY499" s="256"/>
      <c r="CA499" s="27" t="s">
        <v>15</v>
      </c>
      <c r="CC499" s="133" t="s">
        <v>70</v>
      </c>
      <c r="CE499" s="60">
        <f t="shared" si="4473"/>
        <v>8.9200000000000106</v>
      </c>
      <c r="CF499" s="61">
        <f t="shared" si="4474"/>
        <v>-2.474664999462901E-3</v>
      </c>
      <c r="CG499" s="62">
        <f t="shared" si="4437"/>
        <v>21.106305649875896</v>
      </c>
      <c r="CH499" s="63">
        <f t="shared" si="4475"/>
        <v>-2.474664999462901E-3</v>
      </c>
      <c r="CI499" s="11">
        <f t="shared" si="4476"/>
        <v>-2.373020320108183</v>
      </c>
      <c r="CJ499" s="62">
        <f t="shared" si="4613"/>
        <v>-4.1417017802617598E-2</v>
      </c>
      <c r="CK499" s="138">
        <f t="shared" si="4438"/>
        <v>-31.915178346733825</v>
      </c>
    </row>
    <row r="500" spans="2:91" ht="18.600000000000001" customHeight="1" thickTop="1" thickBot="1">
      <c r="B500" s="127">
        <v>0.97</v>
      </c>
      <c r="D500" s="29">
        <v>1</v>
      </c>
      <c r="E500" s="30">
        <v>0</v>
      </c>
      <c r="F500" s="31">
        <v>0</v>
      </c>
      <c r="G500" s="32">
        <f t="shared" ref="G500:G563" si="4614">-1/($E$8*$B500)</f>
        <v>-0.67956701030927846</v>
      </c>
      <c r="I500" s="29">
        <v>1</v>
      </c>
      <c r="J500" s="33">
        <v>0</v>
      </c>
      <c r="K500" s="31">
        <v>0</v>
      </c>
      <c r="L500" s="32">
        <v>0</v>
      </c>
      <c r="N500" s="29">
        <f t="shared" ref="N500" si="4615">D500*I500+F500*I503-E500*J500-G500*J503</f>
        <v>-3.0569121401708532E-2</v>
      </c>
      <c r="O500" s="33">
        <f t="shared" ref="O500" si="4616">(D500*J500+E500*I500+F500*J503+G500*I503)</f>
        <v>0</v>
      </c>
      <c r="P500" s="31">
        <f t="shared" ref="P500" si="4617">D500*K500+F500*K503-E500*L500-G500*L503</f>
        <v>0</v>
      </c>
      <c r="Q500" s="32">
        <f t="shared" ref="Q500" si="4618">(D500*L500+E500*K500+F500*L503+G500*K503)</f>
        <v>-0.67956701030927846</v>
      </c>
      <c r="S500" s="29">
        <v>1</v>
      </c>
      <c r="T500" s="30">
        <v>0</v>
      </c>
      <c r="U500" s="31">
        <v>0</v>
      </c>
      <c r="V500" s="32">
        <f t="shared" ref="V500:V563" si="4619">-1/($T$8*$B500)</f>
        <v>-1.3201752577319588</v>
      </c>
      <c r="X500" s="29">
        <f t="shared" ref="X500" si="4620">N500*S500+P500*S503-O500*T500-Q500*T503</f>
        <v>-3.0569121401708532E-2</v>
      </c>
      <c r="Y500" s="33">
        <f t="shared" ref="Y500" si="4621">(N500*T500+O500*S500+P500*T503+Q500*S503)</f>
        <v>0</v>
      </c>
      <c r="Z500" s="31">
        <f t="shared" ref="Z500" si="4622">N500*U500+P500*U503-O500*V500-Q500*V503</f>
        <v>0</v>
      </c>
      <c r="AA500" s="32">
        <f t="shared" ref="AA500" si="4623">(N500*V500+O500*U500+P500*V503+Q500*U503)</f>
        <v>-0.63921041258413835</v>
      </c>
      <c r="AB500" s="8"/>
      <c r="AC500" s="29">
        <v>1</v>
      </c>
      <c r="AD500" s="33">
        <v>0</v>
      </c>
      <c r="AE500" s="31">
        <v>0</v>
      </c>
      <c r="AF500" s="32">
        <v>0</v>
      </c>
      <c r="AH500" s="29">
        <f t="shared" ref="AH500" si="4624">X500*AC500+Z500*AC503-Y500*AD500-AA500*AD503</f>
        <v>-1.6147894181184692</v>
      </c>
      <c r="AI500" s="33">
        <f t="shared" ref="AI500" si="4625">(X500*AD500+Y500*AC500+Z500*AD503+AA500*AC503)</f>
        <v>0</v>
      </c>
      <c r="AJ500" s="31">
        <f t="shared" ref="AJ500" si="4626">X500*AE500+Z500*AE503-Y500*AF500-AA500*AF503</f>
        <v>0</v>
      </c>
      <c r="AK500" s="32">
        <f t="shared" ref="AK500" si="4627">(X500*AF500+Y500*AE500+Z500*AF503+AA500*AE503)</f>
        <v>-0.63921041258413835</v>
      </c>
      <c r="AL500" s="8"/>
      <c r="AM500" s="29">
        <v>1</v>
      </c>
      <c r="AN500" s="30">
        <v>0</v>
      </c>
      <c r="AO500" s="31">
        <v>0</v>
      </c>
      <c r="AP500" s="32">
        <f t="shared" ref="AP500:AP563" si="4628">-1/($AN$8*$B500)</f>
        <v>-1.1938453608247421</v>
      </c>
      <c r="AR500" s="29">
        <f t="shared" ref="AR500" si="4629">AH500*AM500+AJ500*AM503-AI500*AN500-AK500*AN503</f>
        <v>-1.6147894181184692</v>
      </c>
      <c r="AS500" s="33">
        <f t="shared" ref="AS500" si="4630">(AH500*AN500+AI500*AM500+AJ500*AN503+AK500*AM503)</f>
        <v>0</v>
      </c>
      <c r="AT500" s="31">
        <f t="shared" ref="AT500" si="4631">AH500*AO500+AJ500*AO503-AI500*AP500-AK500*AP503</f>
        <v>0</v>
      </c>
      <c r="AU500" s="32">
        <f t="shared" ref="AU500" si="4632">(AH500*AP500+AI500*AO500+AJ500*AP503+AK500*AO503)</f>
        <v>1.2885984429454811</v>
      </c>
      <c r="AV500" s="8"/>
      <c r="AW500" s="29">
        <v>1</v>
      </c>
      <c r="AX500" s="33">
        <v>0</v>
      </c>
      <c r="AY500" s="31">
        <v>0</v>
      </c>
      <c r="AZ500" s="32">
        <v>0</v>
      </c>
      <c r="BB500" s="29">
        <f t="shared" ref="BB500" si="4633">AR500*AW500+AT500*AW503-AS500*AX500-AU500*AX503</f>
        <v>0.45555349096215636</v>
      </c>
      <c r="BC500" s="33">
        <f t="shared" ref="BC500" si="4634">(AR500*AX500+AS500*AW500+AT500*AX503+AU500*AW503)</f>
        <v>0</v>
      </c>
      <c r="BD500" s="31">
        <f t="shared" ref="BD500" si="4635">AR500*AY500+AT500*AY503-AS500*AZ500-AU500*AZ503</f>
        <v>0</v>
      </c>
      <c r="BE500" s="32">
        <f t="shared" ref="BE500" si="4636">(AR500*AZ500+AS500*AY500+AT500*AZ503+AU500*AY503)</f>
        <v>1.2885984429454811</v>
      </c>
      <c r="BF500" s="8"/>
      <c r="BG500" s="29">
        <v>1</v>
      </c>
      <c r="BH500" s="30">
        <v>0</v>
      </c>
      <c r="BI500" s="31">
        <v>0</v>
      </c>
      <c r="BJ500" s="32">
        <f t="shared" ref="BJ500:BJ563" si="4637">-1/($BH$8*$B500)</f>
        <v>-0.41978350515463919</v>
      </c>
      <c r="BL500" s="29">
        <f t="shared" ref="BL500" si="4638">BB500*BG500+BD500*BG503-BC500*BH500-BE500*BH503</f>
        <v>0.45555349096215636</v>
      </c>
      <c r="BM500" s="33">
        <f t="shared" ref="BM500" si="4639">(BB500*BH500+BC500*BG500+BD500*BH503+BE500*BG503)</f>
        <v>0</v>
      </c>
      <c r="BN500" s="31">
        <f t="shared" ref="BN500" si="4640">BB500*BI500+BD500*BI503-BC500*BJ500-BE500*BJ503</f>
        <v>0</v>
      </c>
      <c r="BO500" s="32">
        <f t="shared" ref="BO500" si="4641">(BB500*BJ500+BC500*BI500+BD500*BJ503+BE500*BI503)</f>
        <v>1.0973646017239549</v>
      </c>
      <c r="BP500" s="8"/>
      <c r="BQ500" s="34">
        <v>1</v>
      </c>
      <c r="BR500" s="35">
        <v>0</v>
      </c>
      <c r="BS500" s="11">
        <v>0</v>
      </c>
      <c r="BT500" s="36">
        <v>0</v>
      </c>
      <c r="BV500" s="29">
        <f t="shared" ref="BV500" si="4642">BL500*BQ500+BN500*BQ503-BM500*BR500-BO500*BR503</f>
        <v>0.45555349096215636</v>
      </c>
      <c r="BW500" s="33">
        <f t="shared" ref="BW500" si="4643">(BL500*BR500+BM500*BQ500+BN500*BR503+BO500*BQ503)</f>
        <v>1.0973646017239549</v>
      </c>
      <c r="BX500" s="31">
        <f t="shared" ref="BX500" si="4644">BL500*BS500+BN500*BS503-BM500*BT500-BO500*BT503</f>
        <v>0</v>
      </c>
      <c r="BY500" s="32">
        <f t="shared" ref="BY500" si="4645">(BL500*BT500+BM500*BS500+BN500*BT503+BO500*BS503)</f>
        <v>1.0973646017239549</v>
      </c>
      <c r="CA500" s="37">
        <f t="shared" ref="CA500" si="4646">20*LOG(((1+$BR$8)/$BR$8)/((BV500+BV503)^2+(BW500+BW503)^2)^0.5)</f>
        <v>-0.15021522062542186</v>
      </c>
      <c r="CC500" s="134">
        <f t="shared" ref="CC500" si="4647">((BV500^2+BW500^2)^0.5)/((BV503^2+BW503^2)^0.5)</f>
        <v>1.3915622202256923</v>
      </c>
      <c r="CE500" s="60">
        <f t="shared" si="4473"/>
        <v>8.9400000000000102</v>
      </c>
      <c r="CF500" s="61">
        <f t="shared" si="4474"/>
        <v>-2.4650855318343497E-3</v>
      </c>
      <c r="CG500" s="62">
        <f t="shared" si="4437"/>
        <v>21.058845243473733</v>
      </c>
      <c r="CH500" s="63">
        <f t="shared" si="4475"/>
        <v>-2.4650855318343497E-3</v>
      </c>
      <c r="CI500" s="11">
        <f t="shared" si="4476"/>
        <v>-2.3623438172358182</v>
      </c>
      <c r="CJ500" s="62">
        <f t="shared" si="4613"/>
        <v>-4.1230677674896195E-2</v>
      </c>
      <c r="CK500" s="138">
        <f t="shared" si="4438"/>
        <v>-31.934150309603709</v>
      </c>
      <c r="CM500" s="127">
        <v>0.96</v>
      </c>
    </row>
    <row r="501" spans="2:91" ht="18.600000000000001" customHeight="1" thickBot="1">
      <c r="D501" s="39"/>
      <c r="G501" s="40"/>
      <c r="I501" s="39"/>
      <c r="L501" s="40"/>
      <c r="N501" s="39"/>
      <c r="Q501" s="40"/>
      <c r="S501" s="39"/>
      <c r="V501" s="40"/>
      <c r="X501" s="39"/>
      <c r="AA501" s="40"/>
      <c r="AC501" s="39"/>
      <c r="AF501" s="40"/>
      <c r="AH501" s="39"/>
      <c r="AK501" s="40"/>
      <c r="AM501" s="39"/>
      <c r="AP501" s="40"/>
      <c r="AR501" s="39"/>
      <c r="AU501" s="40"/>
      <c r="AW501" s="39"/>
      <c r="AZ501" s="40"/>
      <c r="BB501" s="39"/>
      <c r="BE501" s="40"/>
      <c r="BG501" s="39"/>
      <c r="BJ501" s="40"/>
      <c r="BL501" s="39"/>
      <c r="BO501" s="40"/>
      <c r="BQ501" s="34"/>
      <c r="BR501" s="11"/>
      <c r="BS501" s="11"/>
      <c r="BT501" s="41"/>
      <c r="BV501" s="39"/>
      <c r="BY501" s="40"/>
      <c r="CC501" s="135"/>
      <c r="CE501" s="60">
        <f t="shared" si="4473"/>
        <v>8.9600000000000097</v>
      </c>
      <c r="CF501" s="61">
        <f t="shared" si="4474"/>
        <v>-2.455557575381003E-3</v>
      </c>
      <c r="CG501" s="62">
        <f t="shared" si="4437"/>
        <v>21.011598367129018</v>
      </c>
      <c r="CH501" s="63">
        <f t="shared" si="4475"/>
        <v>-2.455557575381003E-3</v>
      </c>
      <c r="CI501" s="11">
        <f t="shared" si="4476"/>
        <v>-2.3517394016253026</v>
      </c>
      <c r="CJ501" s="62">
        <f t="shared" si="4613"/>
        <v>-4.1045595707242817E-2</v>
      </c>
      <c r="CK501" s="138">
        <f t="shared" si="4438"/>
        <v>-31.953084362254373</v>
      </c>
    </row>
    <row r="502" spans="2:91" ht="18.600000000000001" customHeight="1" thickBot="1">
      <c r="D502" s="258" t="s">
        <v>129</v>
      </c>
      <c r="E502" s="259"/>
      <c r="F502" s="260" t="s">
        <v>130</v>
      </c>
      <c r="G502" s="261"/>
      <c r="H502" s="229"/>
      <c r="I502" s="258" t="s">
        <v>131</v>
      </c>
      <c r="J502" s="259"/>
      <c r="K502" s="260" t="s">
        <v>132</v>
      </c>
      <c r="L502" s="261"/>
      <c r="N502" s="253" t="s">
        <v>133</v>
      </c>
      <c r="O502" s="254"/>
      <c r="P502" s="255" t="s">
        <v>134</v>
      </c>
      <c r="Q502" s="256"/>
      <c r="S502" s="258" t="s">
        <v>135</v>
      </c>
      <c r="T502" s="259"/>
      <c r="U502" s="260" t="s">
        <v>136</v>
      </c>
      <c r="V502" s="261"/>
      <c r="W502" s="8"/>
      <c r="X502" s="253" t="s">
        <v>137</v>
      </c>
      <c r="Y502" s="254"/>
      <c r="Z502" s="255" t="s">
        <v>138</v>
      </c>
      <c r="AA502" s="256"/>
      <c r="AB502" s="8"/>
      <c r="AC502" s="258" t="s">
        <v>139</v>
      </c>
      <c r="AD502" s="259"/>
      <c r="AE502" s="260" t="s">
        <v>140</v>
      </c>
      <c r="AF502" s="261"/>
      <c r="AG502" s="8"/>
      <c r="AH502" s="253" t="s">
        <v>141</v>
      </c>
      <c r="AI502" s="254"/>
      <c r="AJ502" s="255" t="s">
        <v>142</v>
      </c>
      <c r="AK502" s="256"/>
      <c r="AL502" s="8"/>
      <c r="AM502" s="258" t="s">
        <v>143</v>
      </c>
      <c r="AN502" s="259"/>
      <c r="AO502" s="260" t="s">
        <v>144</v>
      </c>
      <c r="AP502" s="261"/>
      <c r="AR502" s="253" t="s">
        <v>145</v>
      </c>
      <c r="AS502" s="254"/>
      <c r="AT502" s="255" t="s">
        <v>146</v>
      </c>
      <c r="AU502" s="256"/>
      <c r="AV502" s="4"/>
      <c r="AW502" s="258" t="s">
        <v>147</v>
      </c>
      <c r="AX502" s="259"/>
      <c r="AY502" s="260" t="s">
        <v>148</v>
      </c>
      <c r="AZ502" s="261"/>
      <c r="BA502" s="8"/>
      <c r="BB502" s="253" t="s">
        <v>149</v>
      </c>
      <c r="BC502" s="254"/>
      <c r="BD502" s="255" t="s">
        <v>150</v>
      </c>
      <c r="BE502" s="256"/>
      <c r="BF502" s="4"/>
      <c r="BG502" s="258" t="s">
        <v>151</v>
      </c>
      <c r="BH502" s="259"/>
      <c r="BI502" s="260" t="s">
        <v>152</v>
      </c>
      <c r="BJ502" s="261"/>
      <c r="BK502" s="4"/>
      <c r="BL502" s="253" t="s">
        <v>153</v>
      </c>
      <c r="BM502" s="254"/>
      <c r="BN502" s="255" t="s">
        <v>154</v>
      </c>
      <c r="BO502" s="256"/>
      <c r="BP502" s="4"/>
      <c r="BQ502" s="258" t="s">
        <v>155</v>
      </c>
      <c r="BR502" s="259"/>
      <c r="BS502" s="260" t="s">
        <v>156</v>
      </c>
      <c r="BT502" s="261"/>
      <c r="BU502" s="8"/>
      <c r="BV502" s="253" t="s">
        <v>157</v>
      </c>
      <c r="BW502" s="254"/>
      <c r="BX502" s="255" t="s">
        <v>158</v>
      </c>
      <c r="BY502" s="256"/>
      <c r="CA502" s="46" t="s">
        <v>16</v>
      </c>
      <c r="CC502" s="136" t="s">
        <v>71</v>
      </c>
      <c r="CE502" s="60">
        <f t="shared" si="4473"/>
        <v>8.9800000000000093</v>
      </c>
      <c r="CF502" s="61">
        <f t="shared" si="4474"/>
        <v>-2.4460808032709161E-3</v>
      </c>
      <c r="CG502" s="62">
        <f t="shared" si="4437"/>
        <v>20.964563579096513</v>
      </c>
      <c r="CH502" s="63">
        <f t="shared" si="4475"/>
        <v>-2.4460808032709161E-3</v>
      </c>
      <c r="CI502" s="11">
        <f t="shared" si="4476"/>
        <v>-2.3412064239391324</v>
      </c>
      <c r="CJ502" s="62">
        <f t="shared" si="4613"/>
        <v>-4.0861760566580051E-2</v>
      </c>
      <c r="CK502" s="138">
        <f t="shared" si="4438"/>
        <v>-31.971980625264958</v>
      </c>
    </row>
    <row r="503" spans="2:91" ht="18.600000000000001" customHeight="1" thickTop="1" thickBot="1">
      <c r="D503" s="29">
        <v>0</v>
      </c>
      <c r="E503" s="33">
        <v>0</v>
      </c>
      <c r="F503" s="31">
        <v>1</v>
      </c>
      <c r="G503" s="32">
        <v>0</v>
      </c>
      <c r="I503" s="29">
        <v>0</v>
      </c>
      <c r="J503" s="33">
        <f t="shared" ref="J503" si="4648">IF(0=(1-$J$8*$K$8*$B500^2),10^14,$B500*$J$8/(1-$J$8*$K$8*$B500^2))</f>
        <v>-1.5165084616639721</v>
      </c>
      <c r="K503" s="31">
        <v>1</v>
      </c>
      <c r="L503" s="32">
        <v>0</v>
      </c>
      <c r="N503" s="29">
        <f t="shared" ref="N503" si="4649">D503*I500+F503*I503-E503*J500-G503*J503</f>
        <v>0</v>
      </c>
      <c r="O503" s="33">
        <f t="shared" ref="O503" si="4650">(D503*J500+E503*I500+F503*J503+G503*I503)</f>
        <v>-1.5165084616639721</v>
      </c>
      <c r="P503" s="31">
        <f t="shared" ref="P503" si="4651">D503*K500+F503*K503-E503*L500-G503*L503</f>
        <v>1</v>
      </c>
      <c r="Q503" s="32">
        <f t="shared" ref="Q503" si="4652">(D503*L500+E503*K500+F503*L503+G503*K503)</f>
        <v>0</v>
      </c>
      <c r="S503" s="29">
        <v>0</v>
      </c>
      <c r="T503" s="33">
        <v>0</v>
      </c>
      <c r="U503" s="31">
        <v>1</v>
      </c>
      <c r="V503" s="32">
        <v>0</v>
      </c>
      <c r="X503" s="29">
        <f t="shared" ref="X503" si="4653">N503*S500+P503*S503-O503*T500-Q503*T503</f>
        <v>0</v>
      </c>
      <c r="Y503" s="33">
        <f t="shared" ref="Y503" si="4654">(N503*T500+O503*S500+P503*T503+Q503*S503)</f>
        <v>-1.5165084616639721</v>
      </c>
      <c r="Z503" s="31">
        <f t="shared" ref="Z503" si="4655">N503*U500+P503*U503-O503*V500-Q503*V503</f>
        <v>-1.0020569492299307</v>
      </c>
      <c r="AA503" s="32">
        <f t="shared" ref="AA503" si="4656">(N503*V500+O503*U500+P503*V503+Q503*U503)</f>
        <v>0</v>
      </c>
      <c r="AB503" s="8"/>
      <c r="AC503" s="29">
        <v>0</v>
      </c>
      <c r="AD503" s="33">
        <f t="shared" ref="AD503" si="4657">IF(0=(1-$AD$8*$AE$8*$B500^2),10^14,$B500*$AD$8/(1-$AD$8*$AE$8*$B500^2))</f>
        <v>-2.4784018932235901</v>
      </c>
      <c r="AE503" s="31">
        <v>1</v>
      </c>
      <c r="AF503" s="32">
        <v>0</v>
      </c>
      <c r="AH503" s="29">
        <f t="shared" ref="AH503" si="4658">X503*AC500+Z503*AC503-Y503*AD500-AA503*AD503</f>
        <v>0</v>
      </c>
      <c r="AI503" s="33">
        <f t="shared" ref="AI503" si="4659">(X503*AD500+Y503*AC500+Z503*AD503+AA503*AC503)</f>
        <v>0.966991378425343</v>
      </c>
      <c r="AJ503" s="31">
        <f t="shared" ref="AJ503" si="4660">X503*AE500+Z503*AE503-Y503*AF500-AA503*AF503</f>
        <v>-1.0020569492299307</v>
      </c>
      <c r="AK503" s="32">
        <f t="shared" ref="AK503" si="4661">(X503*AF500+Y503*AE500+Z503*AF503+AA503*AE503)</f>
        <v>0</v>
      </c>
      <c r="AL503" s="8"/>
      <c r="AM503" s="29">
        <v>0</v>
      </c>
      <c r="AN503" s="33">
        <v>0</v>
      </c>
      <c r="AO503" s="31">
        <v>1</v>
      </c>
      <c r="AP503" s="32">
        <v>0</v>
      </c>
      <c r="AR503" s="29">
        <f t="shared" ref="AR503" si="4662">AH503*AM500+AJ503*AM503-AI503*AN500-AK503*AN503</f>
        <v>0</v>
      </c>
      <c r="AS503" s="33">
        <f t="shared" ref="AS503" si="4663">(AH503*AN500+AI503*AM500+AJ503*AN503+AK503*AM503)</f>
        <v>0.966991378425343</v>
      </c>
      <c r="AT503" s="31">
        <f t="shared" ref="AT503" si="4664">AH503*AO500+AJ503*AO503-AI503*AP500-AK503*AP503</f>
        <v>0.1523812218606877</v>
      </c>
      <c r="AU503" s="32">
        <f t="shared" ref="AU503" si="4665">(AH503*AP500+AI503*AO500+AJ503*AP503+AK503*AO503)</f>
        <v>0</v>
      </c>
      <c r="AV503" s="8"/>
      <c r="AW503" s="29">
        <v>0</v>
      </c>
      <c r="AX503" s="33">
        <f t="shared" ref="AX503" si="4666">IF(0=(1-$AX$8*$AY$8*$B500^2),10^14,$B500*$AX$8/(1-$AX$8*$AY$8*$B500^2))</f>
        <v>-1.6066625878797673</v>
      </c>
      <c r="AY503" s="31">
        <v>1</v>
      </c>
      <c r="AZ503" s="32">
        <v>0</v>
      </c>
      <c r="BB503" s="29">
        <f t="shared" ref="BB503" si="4667">AR503*AW500+AT503*AW503-AS503*AX500-AU503*AX503</f>
        <v>0</v>
      </c>
      <c r="BC503" s="33">
        <f t="shared" ref="BC503" si="4668">(AR503*AX500+AS503*AW500+AT503*AX503+AU503*AW503)</f>
        <v>0.72216617016636953</v>
      </c>
      <c r="BD503" s="31">
        <f t="shared" ref="BD503" si="4669">AR503*AY500+AT503*AY503-AS503*AZ500-AU503*AZ503</f>
        <v>0.1523812218606877</v>
      </c>
      <c r="BE503" s="32">
        <f t="shared" ref="BE503" si="4670">(AR503*AZ500+AS503*AY500+AT503*AZ503+AU503*AY503)</f>
        <v>0</v>
      </c>
      <c r="BF503" s="8"/>
      <c r="BG503" s="29">
        <v>0</v>
      </c>
      <c r="BH503" s="33">
        <v>0</v>
      </c>
      <c r="BI503" s="31">
        <v>1</v>
      </c>
      <c r="BJ503" s="32">
        <v>0</v>
      </c>
      <c r="BL503" s="29">
        <f t="shared" ref="BL503" si="4671">BB503*BG500+BD503*BG503-BC503*BH500-BE503*BH503</f>
        <v>0</v>
      </c>
      <c r="BM503" s="33">
        <f t="shared" ref="BM503" si="4672">(BB503*BH500+BC503*BG500+BD503*BH503+BE503*BG503)</f>
        <v>0.72216617016636953</v>
      </c>
      <c r="BN503" s="31">
        <f t="shared" ref="BN503" si="4673">BB503*BI500+BD503*BI503-BC503*BJ500-BE503*BJ503</f>
        <v>0.45553466807722792</v>
      </c>
      <c r="BO503" s="32">
        <f t="shared" ref="BO503" si="4674">(BB503*BJ500+BC503*BI500+BD503*BJ503+BE503*BI503)</f>
        <v>0</v>
      </c>
      <c r="BP503" s="8"/>
      <c r="BQ503" s="19">
        <f t="shared" ref="BQ503:BQ566" si="4675">1/$BR$8</f>
        <v>1</v>
      </c>
      <c r="BR503" s="47">
        <v>0</v>
      </c>
      <c r="BS503" s="48">
        <v>1</v>
      </c>
      <c r="BT503" s="49">
        <v>0</v>
      </c>
      <c r="BV503" s="29">
        <f t="shared" ref="BV503" si="4676">BL503*BQ500+BN503*BQ503-BM503*BR500-BO503*BR503</f>
        <v>0.45553466807722792</v>
      </c>
      <c r="BW503" s="33">
        <f t="shared" ref="BW503" si="4677">(BL503*BR500+BM503*BQ500+BN503*BR503+BO503*BQ503)</f>
        <v>0.72216617016636953</v>
      </c>
      <c r="BX503" s="31">
        <f t="shared" ref="BX503" si="4678">BL503*BS500+BN503*BS503-BM503*BT500-BO503*BT503</f>
        <v>0.45553466807722792</v>
      </c>
      <c r="BY503" s="32">
        <f t="shared" ref="BY503" si="4679">(BL503*BT500+BM503*BS500+BN503*BT503+BO503*BS503)</f>
        <v>0</v>
      </c>
      <c r="CA503" s="50">
        <f t="shared" ref="CA503" si="4680">(180/PI())*ATAN(-1*(BW500+BW503)/(BV500+BV503))</f>
        <v>-63.40163593786891</v>
      </c>
      <c r="CC503" s="137">
        <f t="shared" ref="CC503" si="4681">20*LOG(((1-(10^(CA500/20)^2)*(1-((1-CC500)/(1+CC500))^2))^0.5))</f>
        <v>-12.226309008565563</v>
      </c>
      <c r="CE503" s="60">
        <f t="shared" si="4473"/>
        <v>9.0000000000000107</v>
      </c>
      <c r="CF503" s="61">
        <f t="shared" si="4474"/>
        <v>-2.4366548906818077E-3</v>
      </c>
      <c r="CG503" s="62">
        <f t="shared" si="4437"/>
        <v>20.917739450617727</v>
      </c>
      <c r="CH503" s="63">
        <f t="shared" si="4475"/>
        <v>-2.4366548906818077E-3</v>
      </c>
      <c r="CI503" s="11">
        <f t="shared" si="4476"/>
        <v>-2.3307442421524769</v>
      </c>
      <c r="CJ503" s="62">
        <f t="shared" si="4613"/>
        <v>-4.0679161047460728E-2</v>
      </c>
      <c r="CK503" s="138">
        <f t="shared" si="4438"/>
        <v>-31.990839219004584</v>
      </c>
    </row>
    <row r="504" spans="2:91" ht="18.600000000000001" customHeight="1">
      <c r="CC504" s="42"/>
      <c r="CE504" s="60">
        <f t="shared" si="4473"/>
        <v>9.0200000000000102</v>
      </c>
      <c r="CF504" s="61">
        <f t="shared" si="4474"/>
        <v>-2.4272795147759502E-3</v>
      </c>
      <c r="CG504" s="62">
        <f t="shared" si="4437"/>
        <v>20.871124565774679</v>
      </c>
      <c r="CH504" s="63">
        <f t="shared" si="4475"/>
        <v>-2.4272795147759502E-3</v>
      </c>
      <c r="CI504" s="11">
        <f t="shared" si="4476"/>
        <v>-2.320352221461746</v>
      </c>
      <c r="CJ504" s="62">
        <f t="shared" si="4613"/>
        <v>-4.0497786070472101E-2</v>
      </c>
      <c r="CK504" s="138">
        <f t="shared" si="4438"/>
        <v>-32.009660263658304</v>
      </c>
    </row>
    <row r="505" spans="2:91" ht="18.600000000000001" customHeight="1" thickBot="1">
      <c r="E505" s="22" t="s">
        <v>4</v>
      </c>
      <c r="J505" s="22" t="s">
        <v>5</v>
      </c>
      <c r="O505" s="22" t="s">
        <v>6</v>
      </c>
      <c r="T505" s="22" t="s">
        <v>7</v>
      </c>
      <c r="Y505" s="22" t="s">
        <v>8</v>
      </c>
      <c r="AD505" s="22" t="s">
        <v>65</v>
      </c>
      <c r="AI505" s="22" t="s">
        <v>9</v>
      </c>
      <c r="AN505" s="22" t="s">
        <v>66</v>
      </c>
      <c r="AS505" s="22" t="s">
        <v>51</v>
      </c>
      <c r="AX505" s="22" t="s">
        <v>67</v>
      </c>
      <c r="BC505" s="22" t="s">
        <v>52</v>
      </c>
      <c r="BH505" s="22" t="s">
        <v>68</v>
      </c>
      <c r="BM505" s="22" t="s">
        <v>63</v>
      </c>
      <c r="BQ505" s="23" t="s">
        <v>69</v>
      </c>
      <c r="BR505" s="23"/>
      <c r="BS505" s="24"/>
      <c r="BT505" s="24"/>
      <c r="BU505" s="24"/>
      <c r="BW505" s="22" t="s">
        <v>64</v>
      </c>
      <c r="CE505" s="60">
        <f t="shared" si="4473"/>
        <v>9.0400000000000098</v>
      </c>
      <c r="CF505" s="61">
        <f t="shared" si="4474"/>
        <v>-2.417954354719433E-3</v>
      </c>
      <c r="CG505" s="62">
        <f t="shared" si="4437"/>
        <v>20.824717521345445</v>
      </c>
      <c r="CH505" s="63">
        <f t="shared" si="4475"/>
        <v>-2.417954354719433E-3</v>
      </c>
      <c r="CI505" s="11">
        <f t="shared" si="4476"/>
        <v>-2.3100297341790248</v>
      </c>
      <c r="CJ505" s="62">
        <f t="shared" si="4613"/>
        <v>-4.0317624680393377E-2</v>
      </c>
      <c r="CK505" s="138">
        <f t="shared" si="4438"/>
        <v>-32.02844387918028</v>
      </c>
    </row>
    <row r="506" spans="2:91" ht="18.600000000000001" customHeight="1" thickBot="1">
      <c r="D506" s="249" t="s">
        <v>103</v>
      </c>
      <c r="E506" s="250"/>
      <c r="F506" s="251" t="s">
        <v>104</v>
      </c>
      <c r="G506" s="252"/>
      <c r="H506" s="229"/>
      <c r="I506" s="253" t="s">
        <v>11</v>
      </c>
      <c r="J506" s="254"/>
      <c r="K506" s="255" t="s">
        <v>12</v>
      </c>
      <c r="L506" s="256"/>
      <c r="M506" s="24"/>
      <c r="N506" s="253" t="s">
        <v>105</v>
      </c>
      <c r="O506" s="254"/>
      <c r="P506" s="255" t="s">
        <v>106</v>
      </c>
      <c r="Q506" s="256"/>
      <c r="R506" s="24"/>
      <c r="S506" s="249" t="s">
        <v>107</v>
      </c>
      <c r="T506" s="250"/>
      <c r="U506" s="251" t="s">
        <v>108</v>
      </c>
      <c r="V506" s="252"/>
      <c r="W506" s="8"/>
      <c r="X506" s="253" t="s">
        <v>109</v>
      </c>
      <c r="Y506" s="254"/>
      <c r="Z506" s="255" t="s">
        <v>110</v>
      </c>
      <c r="AA506" s="256"/>
      <c r="AB506" s="8"/>
      <c r="AC506" s="253" t="s">
        <v>111</v>
      </c>
      <c r="AD506" s="254"/>
      <c r="AE506" s="255" t="s">
        <v>14</v>
      </c>
      <c r="AF506" s="256"/>
      <c r="AG506" s="8"/>
      <c r="AH506" s="253" t="s">
        <v>112</v>
      </c>
      <c r="AI506" s="254"/>
      <c r="AJ506" s="255" t="s">
        <v>113</v>
      </c>
      <c r="AK506" s="256"/>
      <c r="AL506" s="8"/>
      <c r="AM506" s="249" t="s">
        <v>114</v>
      </c>
      <c r="AN506" s="250"/>
      <c r="AO506" s="251" t="s">
        <v>115</v>
      </c>
      <c r="AP506" s="252"/>
      <c r="AQ506" s="24"/>
      <c r="AR506" s="253" t="s">
        <v>116</v>
      </c>
      <c r="AS506" s="254"/>
      <c r="AT506" s="255" t="s">
        <v>13</v>
      </c>
      <c r="AU506" s="256"/>
      <c r="AV506" s="4"/>
      <c r="AW506" s="253" t="s">
        <v>117</v>
      </c>
      <c r="AX506" s="254"/>
      <c r="AY506" s="255" t="s">
        <v>118</v>
      </c>
      <c r="AZ506" s="256"/>
      <c r="BA506" s="8"/>
      <c r="BB506" s="253" t="s">
        <v>119</v>
      </c>
      <c r="BC506" s="254"/>
      <c r="BD506" s="255" t="s">
        <v>120</v>
      </c>
      <c r="BE506" s="256"/>
      <c r="BF506" s="4"/>
      <c r="BG506" s="249" t="s">
        <v>121</v>
      </c>
      <c r="BH506" s="250"/>
      <c r="BI506" s="251" t="s">
        <v>122</v>
      </c>
      <c r="BJ506" s="252"/>
      <c r="BK506" s="4"/>
      <c r="BL506" s="253" t="s">
        <v>123</v>
      </c>
      <c r="BM506" s="254"/>
      <c r="BN506" s="255" t="s">
        <v>124</v>
      </c>
      <c r="BO506" s="256"/>
      <c r="BP506" s="4"/>
      <c r="BQ506" s="253" t="s">
        <v>125</v>
      </c>
      <c r="BR506" s="254"/>
      <c r="BS506" s="255" t="s">
        <v>126</v>
      </c>
      <c r="BT506" s="256"/>
      <c r="BU506" s="8"/>
      <c r="BV506" s="253" t="s">
        <v>127</v>
      </c>
      <c r="BW506" s="254"/>
      <c r="BX506" s="255" t="s">
        <v>128</v>
      </c>
      <c r="BY506" s="256"/>
      <c r="CA506" s="27" t="s">
        <v>15</v>
      </c>
      <c r="CC506" s="133" t="s">
        <v>70</v>
      </c>
      <c r="CE506" s="60">
        <f t="shared" si="4473"/>
        <v>9.0600000000000094</v>
      </c>
      <c r="CF506" s="61">
        <f t="shared" si="4474"/>
        <v>-2.4086790916493339E-3</v>
      </c>
      <c r="CG506" s="62">
        <f t="shared" si="4437"/>
        <v>20.778516926661865</v>
      </c>
      <c r="CH506" s="63">
        <f t="shared" si="4475"/>
        <v>-2.4086790916493339E-3</v>
      </c>
      <c r="CI506" s="11">
        <f t="shared" si="4476"/>
        <v>-2.2997761596427191</v>
      </c>
      <c r="CJ506" s="62">
        <f t="shared" si="4613"/>
        <v>-4.0138666044636187E-2</v>
      </c>
      <c r="CK506" s="138">
        <f t="shared" si="4438"/>
        <v>-32.047190185340348</v>
      </c>
    </row>
    <row r="507" spans="2:91" ht="18.600000000000001" customHeight="1" thickTop="1" thickBot="1">
      <c r="B507" s="127">
        <v>0.98</v>
      </c>
      <c r="D507" s="29">
        <v>1</v>
      </c>
      <c r="E507" s="30">
        <v>0</v>
      </c>
      <c r="F507" s="31">
        <v>0</v>
      </c>
      <c r="G507" s="32">
        <f t="shared" ref="G507:G570" si="4682">-1/($E$8*$B507)</f>
        <v>-0.67263265306122455</v>
      </c>
      <c r="I507" s="29">
        <v>1</v>
      </c>
      <c r="J507" s="33">
        <v>0</v>
      </c>
      <c r="K507" s="31">
        <v>0</v>
      </c>
      <c r="L507" s="32">
        <v>0</v>
      </c>
      <c r="N507" s="29">
        <f t="shared" ref="N507" si="4683">D507*I507+F507*I510-E507*J507-G507*J510</f>
        <v>-5.6527536366788311E-3</v>
      </c>
      <c r="O507" s="33">
        <f t="shared" ref="O507" si="4684">(D507*J507+E507*I507+F507*J510+G507*I510)</f>
        <v>0</v>
      </c>
      <c r="P507" s="31">
        <f t="shared" ref="P507" si="4685">D507*K507+F507*K510-E507*L507-G507*L510</f>
        <v>0</v>
      </c>
      <c r="Q507" s="32">
        <f t="shared" ref="Q507" si="4686">(D507*L507+E507*K507+F507*L510+G507*K510)</f>
        <v>-0.67263265306122455</v>
      </c>
      <c r="S507" s="29">
        <v>1</v>
      </c>
      <c r="T507" s="30">
        <v>0</v>
      </c>
      <c r="U507" s="31">
        <v>0</v>
      </c>
      <c r="V507" s="32">
        <f t="shared" ref="V507:V570" si="4687">-1/($T$8*$B507)</f>
        <v>-1.3067040816326532</v>
      </c>
      <c r="X507" s="29">
        <f t="shared" ref="X507" si="4688">N507*S507+P507*S510-O507*T507-Q507*T510</f>
        <v>-5.6527536366788311E-3</v>
      </c>
      <c r="Y507" s="33">
        <f t="shared" ref="Y507" si="4689">(N507*T507+O507*S507+P507*T510+Q507*S510)</f>
        <v>0</v>
      </c>
      <c r="Z507" s="31">
        <f t="shared" ref="Z507" si="4690">N507*U507+P507*U510-O507*V507-Q507*V510</f>
        <v>0</v>
      </c>
      <c r="AA507" s="32">
        <f t="shared" ref="AA507" si="4691">(N507*V507+O507*U507+P507*V510+Q507*U510)</f>
        <v>-0.6652461768117125</v>
      </c>
      <c r="AB507" s="8"/>
      <c r="AC507" s="29">
        <v>1</v>
      </c>
      <c r="AD507" s="33">
        <v>0</v>
      </c>
      <c r="AE507" s="31">
        <v>0</v>
      </c>
      <c r="AF507" s="32">
        <v>0</v>
      </c>
      <c r="AH507" s="29">
        <f t="shared" ref="AH507" si="4692">X507*AC507+Z507*AC510-Y507*AD507-AA507*AD510</f>
        <v>-1.5885751339995136</v>
      </c>
      <c r="AI507" s="33">
        <f t="shared" ref="AI507" si="4693">(X507*AD507+Y507*AC507+Z507*AD510+AA507*AC510)</f>
        <v>0</v>
      </c>
      <c r="AJ507" s="31">
        <f t="shared" ref="AJ507" si="4694">X507*AE507+Z507*AE510-Y507*AF507-AA507*AF510</f>
        <v>0</v>
      </c>
      <c r="AK507" s="32">
        <f t="shared" ref="AK507" si="4695">(X507*AF507+Y507*AE507+Z507*AF510+AA507*AE510)</f>
        <v>-0.6652461768117125</v>
      </c>
      <c r="AL507" s="8"/>
      <c r="AM507" s="29">
        <v>1</v>
      </c>
      <c r="AN507" s="30">
        <v>0</v>
      </c>
      <c r="AO507" s="31">
        <v>0</v>
      </c>
      <c r="AP507" s="32">
        <f t="shared" ref="AP507:AP570" si="4696">-1/($AN$8*$B507)</f>
        <v>-1.1816632653061225</v>
      </c>
      <c r="AR507" s="29">
        <f t="shared" ref="AR507" si="4697">AH507*AM507+AJ507*AM510-AI507*AN507-AK507*AN510</f>
        <v>-1.5885751339995136</v>
      </c>
      <c r="AS507" s="33">
        <f t="shared" ref="AS507" si="4698">(AH507*AN507+AI507*AM507+AJ507*AN510+AK507*AM510)</f>
        <v>0</v>
      </c>
      <c r="AT507" s="31">
        <f t="shared" ref="AT507" si="4699">AH507*AO507+AJ507*AO510-AI507*AP507-AK507*AP510</f>
        <v>0</v>
      </c>
      <c r="AU507" s="32">
        <f t="shared" ref="AU507" si="4700">(AH507*AP507+AI507*AO507+AJ507*AP510+AK507*AO510)</f>
        <v>1.2119147032142639</v>
      </c>
      <c r="AV507" s="8"/>
      <c r="AW507" s="29">
        <v>1</v>
      </c>
      <c r="AX507" s="33">
        <v>0</v>
      </c>
      <c r="AY507" s="31">
        <v>0</v>
      </c>
      <c r="AZ507" s="32">
        <v>0</v>
      </c>
      <c r="BB507" s="29">
        <f t="shared" ref="BB507" si="4701">AR507*AW507+AT507*AW510-AS507*AX507-AU507*AX510</f>
        <v>0.30801737277021357</v>
      </c>
      <c r="BC507" s="33">
        <f t="shared" ref="BC507" si="4702">(AR507*AX507+AS507*AW507+AT507*AX510+AU507*AW510)</f>
        <v>0</v>
      </c>
      <c r="BD507" s="31">
        <f t="shared" ref="BD507" si="4703">AR507*AY507+AT507*AY510-AS507*AZ507-AU507*AZ510</f>
        <v>0</v>
      </c>
      <c r="BE507" s="32">
        <f t="shared" ref="BE507" si="4704">(AR507*AZ507+AS507*AY507+AT507*AZ510+AU507*AY510)</f>
        <v>1.2119147032142639</v>
      </c>
      <c r="BF507" s="8"/>
      <c r="BG507" s="29">
        <v>1</v>
      </c>
      <c r="BH507" s="30">
        <v>0</v>
      </c>
      <c r="BI507" s="31">
        <v>0</v>
      </c>
      <c r="BJ507" s="32">
        <f t="shared" ref="BJ507:BJ570" si="4705">-1/($BH$8*$B507)</f>
        <v>-0.41549999999999998</v>
      </c>
      <c r="BL507" s="29">
        <f t="shared" ref="BL507" si="4706">BB507*BG507+BD507*BG510-BC507*BH507-BE507*BH510</f>
        <v>0.30801737277021357</v>
      </c>
      <c r="BM507" s="33">
        <f t="shared" ref="BM507" si="4707">(BB507*BH507+BC507*BG507+BD507*BH510+BE507*BG510)</f>
        <v>0</v>
      </c>
      <c r="BN507" s="31">
        <f t="shared" ref="BN507" si="4708">BB507*BI507+BD507*BI510-BC507*BJ507-BE507*BJ510</f>
        <v>0</v>
      </c>
      <c r="BO507" s="32">
        <f t="shared" ref="BO507" si="4709">(BB507*BJ507+BC507*BI507+BD507*BJ510+BE507*BI510)</f>
        <v>1.0839334848282403</v>
      </c>
      <c r="BP507" s="8"/>
      <c r="BQ507" s="34">
        <v>1</v>
      </c>
      <c r="BR507" s="35">
        <v>0</v>
      </c>
      <c r="BS507" s="11">
        <v>0</v>
      </c>
      <c r="BT507" s="36">
        <v>0</v>
      </c>
      <c r="BV507" s="29">
        <f t="shared" ref="BV507" si="4710">BL507*BQ507+BN507*BQ510-BM507*BR507-BO507*BR510</f>
        <v>0.30801737277021357</v>
      </c>
      <c r="BW507" s="33">
        <f t="shared" ref="BW507" si="4711">(BL507*BR507+BM507*BQ507+BN507*BR510+BO507*BQ510)</f>
        <v>1.0839334848282403</v>
      </c>
      <c r="BX507" s="31">
        <f t="shared" ref="BX507" si="4712">BL507*BS507+BN507*BS510-BM507*BT507-BO507*BT510</f>
        <v>0</v>
      </c>
      <c r="BY507" s="32">
        <f t="shared" ref="BY507" si="4713">(BL507*BT507+BM507*BS507+BN507*BT510+BO507*BS510)</f>
        <v>1.0839334848282403</v>
      </c>
      <c r="CA507" s="37">
        <f t="shared" ref="CA507" si="4714">20*LOG(((1+$BR$8)/$BR$8)/((BV507+BV510)^2+(BW507+BW510)^2)^0.5)</f>
        <v>-6.6742360038212836E-2</v>
      </c>
      <c r="CC507" s="134">
        <f t="shared" ref="CC507" si="4715">((BV507^2+BW507^2)^0.5)/((BV510^2+BW510^2)^0.5)</f>
        <v>1.2660732304335163</v>
      </c>
      <c r="CE507" s="60">
        <f t="shared" si="4473"/>
        <v>9.0800000000000107</v>
      </c>
      <c r="CF507" s="61">
        <f t="shared" si="4474"/>
        <v>-2.399453408697808E-3</v>
      </c>
      <c r="CG507" s="62">
        <f t="shared" si="4437"/>
        <v>20.732521403469008</v>
      </c>
      <c r="CH507" s="63">
        <f t="shared" si="4475"/>
        <v>-2.399453408697808E-3</v>
      </c>
      <c r="CI507" s="11">
        <f t="shared" si="4476"/>
        <v>-2.2895908841198453</v>
      </c>
      <c r="CJ507" s="62">
        <f t="shared" si="4613"/>
        <v>-3.9960899451539252E-2</v>
      </c>
      <c r="CK507" s="138">
        <f t="shared" si="4438"/>
        <v>-32.065899301668168</v>
      </c>
      <c r="CM507" s="127">
        <v>0.97</v>
      </c>
    </row>
    <row r="508" spans="2:91" ht="18.600000000000001" customHeight="1" thickBot="1">
      <c r="D508" s="39"/>
      <c r="G508" s="40"/>
      <c r="I508" s="39"/>
      <c r="L508" s="40"/>
      <c r="N508" s="39"/>
      <c r="Q508" s="40"/>
      <c r="S508" s="39"/>
      <c r="V508" s="40"/>
      <c r="X508" s="39"/>
      <c r="AA508" s="40"/>
      <c r="AC508" s="39"/>
      <c r="AF508" s="40"/>
      <c r="AH508" s="39"/>
      <c r="AK508" s="40"/>
      <c r="AM508" s="39"/>
      <c r="AP508" s="40"/>
      <c r="AR508" s="39"/>
      <c r="AU508" s="40"/>
      <c r="AW508" s="39"/>
      <c r="AZ508" s="40"/>
      <c r="BB508" s="39"/>
      <c r="BE508" s="40"/>
      <c r="BG508" s="39"/>
      <c r="BJ508" s="40"/>
      <c r="BL508" s="39"/>
      <c r="BO508" s="40"/>
      <c r="BQ508" s="34"/>
      <c r="BR508" s="11"/>
      <c r="BS508" s="11"/>
      <c r="BT508" s="41"/>
      <c r="BV508" s="39"/>
      <c r="BY508" s="40"/>
      <c r="CC508" s="135"/>
      <c r="CE508" s="60">
        <f t="shared" si="4473"/>
        <v>9.1000000000000103</v>
      </c>
      <c r="CF508" s="61">
        <f t="shared" si="4474"/>
        <v>-2.3902769909756598E-3</v>
      </c>
      <c r="CG508" s="62">
        <f t="shared" si="4437"/>
        <v>20.686729585786612</v>
      </c>
      <c r="CH508" s="63">
        <f t="shared" si="4475"/>
        <v>-2.3902769909756598E-3</v>
      </c>
      <c r="CI508" s="11">
        <f t="shared" si="4476"/>
        <v>-2.2794733007114361</v>
      </c>
      <c r="CJ508" s="62">
        <f t="shared" si="4613"/>
        <v>-3.9784314308717358E-2</v>
      </c>
      <c r="CK508" s="138">
        <f t="shared" si="4438"/>
        <v>-32.084571347463388</v>
      </c>
    </row>
    <row r="509" spans="2:91" ht="18.600000000000001" customHeight="1" thickBot="1">
      <c r="D509" s="258" t="s">
        <v>129</v>
      </c>
      <c r="E509" s="259"/>
      <c r="F509" s="260" t="s">
        <v>130</v>
      </c>
      <c r="G509" s="261"/>
      <c r="H509" s="229"/>
      <c r="I509" s="258" t="s">
        <v>131</v>
      </c>
      <c r="J509" s="259"/>
      <c r="K509" s="260" t="s">
        <v>132</v>
      </c>
      <c r="L509" s="261"/>
      <c r="N509" s="253" t="s">
        <v>133</v>
      </c>
      <c r="O509" s="254"/>
      <c r="P509" s="255" t="s">
        <v>134</v>
      </c>
      <c r="Q509" s="256"/>
      <c r="S509" s="258" t="s">
        <v>135</v>
      </c>
      <c r="T509" s="259"/>
      <c r="U509" s="260" t="s">
        <v>136</v>
      </c>
      <c r="V509" s="261"/>
      <c r="W509" s="8"/>
      <c r="X509" s="253" t="s">
        <v>137</v>
      </c>
      <c r="Y509" s="254"/>
      <c r="Z509" s="255" t="s">
        <v>138</v>
      </c>
      <c r="AA509" s="256"/>
      <c r="AB509" s="8"/>
      <c r="AC509" s="258" t="s">
        <v>139</v>
      </c>
      <c r="AD509" s="259"/>
      <c r="AE509" s="260" t="s">
        <v>140</v>
      </c>
      <c r="AF509" s="261"/>
      <c r="AG509" s="8"/>
      <c r="AH509" s="253" t="s">
        <v>141</v>
      </c>
      <c r="AI509" s="254"/>
      <c r="AJ509" s="255" t="s">
        <v>142</v>
      </c>
      <c r="AK509" s="256"/>
      <c r="AL509" s="8"/>
      <c r="AM509" s="258" t="s">
        <v>143</v>
      </c>
      <c r="AN509" s="259"/>
      <c r="AO509" s="260" t="s">
        <v>144</v>
      </c>
      <c r="AP509" s="261"/>
      <c r="AR509" s="253" t="s">
        <v>145</v>
      </c>
      <c r="AS509" s="254"/>
      <c r="AT509" s="255" t="s">
        <v>146</v>
      </c>
      <c r="AU509" s="256"/>
      <c r="AV509" s="4"/>
      <c r="AW509" s="258" t="s">
        <v>147</v>
      </c>
      <c r="AX509" s="259"/>
      <c r="AY509" s="260" t="s">
        <v>148</v>
      </c>
      <c r="AZ509" s="261"/>
      <c r="BA509" s="8"/>
      <c r="BB509" s="253" t="s">
        <v>149</v>
      </c>
      <c r="BC509" s="254"/>
      <c r="BD509" s="255" t="s">
        <v>150</v>
      </c>
      <c r="BE509" s="256"/>
      <c r="BF509" s="4"/>
      <c r="BG509" s="258" t="s">
        <v>151</v>
      </c>
      <c r="BH509" s="259"/>
      <c r="BI509" s="260" t="s">
        <v>152</v>
      </c>
      <c r="BJ509" s="261"/>
      <c r="BK509" s="4"/>
      <c r="BL509" s="253" t="s">
        <v>153</v>
      </c>
      <c r="BM509" s="254"/>
      <c r="BN509" s="255" t="s">
        <v>154</v>
      </c>
      <c r="BO509" s="256"/>
      <c r="BP509" s="4"/>
      <c r="BQ509" s="258" t="s">
        <v>155</v>
      </c>
      <c r="BR509" s="259"/>
      <c r="BS509" s="260" t="s">
        <v>156</v>
      </c>
      <c r="BT509" s="261"/>
      <c r="BU509" s="8"/>
      <c r="BV509" s="253" t="s">
        <v>157</v>
      </c>
      <c r="BW509" s="254"/>
      <c r="BX509" s="255" t="s">
        <v>158</v>
      </c>
      <c r="BY509" s="256"/>
      <c r="CA509" s="46" t="s">
        <v>16</v>
      </c>
      <c r="CC509" s="136" t="s">
        <v>71</v>
      </c>
      <c r="CE509" s="60">
        <f t="shared" si="4473"/>
        <v>9.1200000000000099</v>
      </c>
      <c r="CF509" s="61">
        <f t="shared" si="4474"/>
        <v>-2.3811495255549524E-3</v>
      </c>
      <c r="CG509" s="62">
        <f t="shared" si="4437"/>
        <v>20.641140119772384</v>
      </c>
      <c r="CH509" s="63">
        <f t="shared" si="4475"/>
        <v>-2.3811495255549524E-3</v>
      </c>
      <c r="CI509" s="11">
        <f t="shared" si="4476"/>
        <v>-2.2694228092678999</v>
      </c>
      <c r="CJ509" s="62">
        <f t="shared" si="4613"/>
        <v>-3.9608900141584136E-2</v>
      </c>
      <c r="CK509" s="138">
        <f t="shared" si="4438"/>
        <v>-32.103206441813271</v>
      </c>
    </row>
    <row r="510" spans="2:91" ht="18.600000000000001" customHeight="1" thickTop="1" thickBot="1">
      <c r="D510" s="29">
        <v>0</v>
      </c>
      <c r="E510" s="33">
        <v>0</v>
      </c>
      <c r="F510" s="31">
        <v>1</v>
      </c>
      <c r="G510" s="32">
        <v>0</v>
      </c>
      <c r="I510" s="29">
        <v>0</v>
      </c>
      <c r="J510" s="33">
        <f t="shared" ref="J510" si="4716">IF(0=(1-$J$8*$K$8*$B507^2),10^14,$B507*$J$8/(1-$J$8*$K$8*$B507^2))</f>
        <v>-1.4950995154039035</v>
      </c>
      <c r="K510" s="31">
        <v>1</v>
      </c>
      <c r="L510" s="32">
        <v>0</v>
      </c>
      <c r="N510" s="29">
        <f t="shared" ref="N510" si="4717">D510*I507+F510*I510-E510*J507-G510*J510</f>
        <v>0</v>
      </c>
      <c r="O510" s="33">
        <f t="shared" ref="O510" si="4718">(D510*J507+E510*I507+F510*J510+G510*I510)</f>
        <v>-1.4950995154039035</v>
      </c>
      <c r="P510" s="31">
        <f t="shared" ref="P510" si="4719">D510*K507+F510*K510-E510*L507-G510*L510</f>
        <v>1</v>
      </c>
      <c r="Q510" s="32">
        <f t="shared" ref="Q510" si="4720">(D510*L507+E510*K507+F510*L510+G510*K510)</f>
        <v>0</v>
      </c>
      <c r="S510" s="29">
        <v>0</v>
      </c>
      <c r="T510" s="33">
        <v>0</v>
      </c>
      <c r="U510" s="31">
        <v>1</v>
      </c>
      <c r="V510" s="32">
        <v>0</v>
      </c>
      <c r="X510" s="29">
        <f t="shared" ref="X510" si="4721">N510*S507+P510*S510-O510*T507-Q510*T510</f>
        <v>0</v>
      </c>
      <c r="Y510" s="33">
        <f t="shared" ref="Y510" si="4722">(N510*T507+O510*S507+P510*T510+Q510*S510)</f>
        <v>-1.4950995154039035</v>
      </c>
      <c r="Z510" s="31">
        <f t="shared" ref="Z510" si="4723">N510*U507+P510*U510-O510*V507-Q510*V510</f>
        <v>-0.95365263922528243</v>
      </c>
      <c r="AA510" s="32">
        <f t="shared" ref="AA510" si="4724">(N510*V507+O510*U507+P510*V510+Q510*U510)</f>
        <v>0</v>
      </c>
      <c r="AB510" s="8"/>
      <c r="AC510" s="29">
        <v>0</v>
      </c>
      <c r="AD510" s="33">
        <f t="shared" ref="AD510" si="4725">IF(0=(1-$AD$8*$AE$8*$B507^2),10^14,$B507*$AD$8/(1-$AD$8*$AE$8*$B507^2))</f>
        <v>-2.3794535549970641</v>
      </c>
      <c r="AE510" s="31">
        <v>1</v>
      </c>
      <c r="AF510" s="32">
        <v>0</v>
      </c>
      <c r="AH510" s="29">
        <f t="shared" ref="AH510" si="4726">X510*AC507+Z510*AC510-Y510*AD507-AA510*AD510</f>
        <v>0</v>
      </c>
      <c r="AI510" s="33">
        <f t="shared" ref="AI510" si="4727">(X510*AD507+Y510*AC507+Z510*AD510+AA510*AC510)</f>
        <v>0.77407264723302727</v>
      </c>
      <c r="AJ510" s="31">
        <f t="shared" ref="AJ510" si="4728">X510*AE507+Z510*AE510-Y510*AF507-AA510*AF510</f>
        <v>-0.95365263922528243</v>
      </c>
      <c r="AK510" s="32">
        <f t="shared" ref="AK510" si="4729">(X510*AF507+Y510*AE507+Z510*AF510+AA510*AE510)</f>
        <v>0</v>
      </c>
      <c r="AL510" s="8"/>
      <c r="AM510" s="29">
        <v>0</v>
      </c>
      <c r="AN510" s="33">
        <v>0</v>
      </c>
      <c r="AO510" s="31">
        <v>1</v>
      </c>
      <c r="AP510" s="32">
        <v>0</v>
      </c>
      <c r="AR510" s="29">
        <f t="shared" ref="AR510" si="4730">AH510*AM507+AJ510*AM510-AI510*AN507-AK510*AN510</f>
        <v>0</v>
      </c>
      <c r="AS510" s="33">
        <f t="shared" ref="AS510" si="4731">(AH510*AN507+AI510*AM507+AJ510*AN510+AK510*AM510)</f>
        <v>0.77407264723302727</v>
      </c>
      <c r="AT510" s="31">
        <f t="shared" ref="AT510" si="4732">AH510*AO507+AJ510*AO510-AI510*AP507-AK510*AP510</f>
        <v>-3.8959427311749173E-2</v>
      </c>
      <c r="AU510" s="32">
        <f t="shared" ref="AU510" si="4733">(AH510*AP507+AI510*AO507+AJ510*AP510+AK510*AO510)</f>
        <v>0</v>
      </c>
      <c r="AV510" s="8"/>
      <c r="AW510" s="29">
        <v>0</v>
      </c>
      <c r="AX510" s="33">
        <f t="shared" ref="AX510" si="4734">IF(0=(1-$AX$8*$AY$8*$B507^2),10^14,$B507*$AX$8/(1-$AX$8*$AY$8*$B507^2))</f>
        <v>-1.5649554393057097</v>
      </c>
      <c r="AY510" s="31">
        <v>1</v>
      </c>
      <c r="AZ510" s="32">
        <v>0</v>
      </c>
      <c r="BB510" s="29">
        <f t="shared" ref="BB510" si="4735">AR510*AW507+AT510*AW510-AS510*AX507-AU510*AX510</f>
        <v>0</v>
      </c>
      <c r="BC510" s="33">
        <f t="shared" ref="BC510" si="4736">(AR510*AX507+AS510*AW507+AT510*AX510+AU510*AW510)</f>
        <v>0.83504241491678455</v>
      </c>
      <c r="BD510" s="31">
        <f t="shared" ref="BD510" si="4737">AR510*AY507+AT510*AY510-AS510*AZ507-AU510*AZ510</f>
        <v>-3.8959427311749173E-2</v>
      </c>
      <c r="BE510" s="32">
        <f t="shared" ref="BE510" si="4738">(AR510*AZ507+AS510*AY507+AT510*AZ510+AU510*AY510)</f>
        <v>0</v>
      </c>
      <c r="BF510" s="8"/>
      <c r="BG510" s="29">
        <v>0</v>
      </c>
      <c r="BH510" s="33">
        <v>0</v>
      </c>
      <c r="BI510" s="31">
        <v>1</v>
      </c>
      <c r="BJ510" s="32">
        <v>0</v>
      </c>
      <c r="BL510" s="29">
        <f t="shared" ref="BL510" si="4739">BB510*BG507+BD510*BG510-BC510*BH507-BE510*BH510</f>
        <v>0</v>
      </c>
      <c r="BM510" s="33">
        <f t="shared" ref="BM510" si="4740">(BB510*BH507+BC510*BG507+BD510*BH510+BE510*BG510)</f>
        <v>0.83504241491678455</v>
      </c>
      <c r="BN510" s="31">
        <f t="shared" ref="BN510" si="4741">BB510*BI507+BD510*BI510-BC510*BJ507-BE510*BJ510</f>
        <v>0.30800069608617481</v>
      </c>
      <c r="BO510" s="32">
        <f t="shared" ref="BO510" si="4742">(BB510*BJ507+BC510*BI507+BD510*BJ510+BE510*BI510)</f>
        <v>0</v>
      </c>
      <c r="BP510" s="8"/>
      <c r="BQ510" s="19">
        <f t="shared" ref="BQ510:BQ573" si="4743">1/$BR$8</f>
        <v>1</v>
      </c>
      <c r="BR510" s="47">
        <v>0</v>
      </c>
      <c r="BS510" s="48">
        <v>1</v>
      </c>
      <c r="BT510" s="49">
        <v>0</v>
      </c>
      <c r="BV510" s="29">
        <f t="shared" ref="BV510" si="4744">BL510*BQ507+BN510*BQ510-BM510*BR507-BO510*BR510</f>
        <v>0.30800069608617481</v>
      </c>
      <c r="BW510" s="33">
        <f t="shared" ref="BW510" si="4745">(BL510*BR507+BM510*BQ507+BN510*BR510+BO510*BQ510)</f>
        <v>0.83504241491678455</v>
      </c>
      <c r="BX510" s="31">
        <f t="shared" ref="BX510" si="4746">BL510*BS507+BN510*BS510-BM510*BT507-BO510*BT510</f>
        <v>0.30800069608617481</v>
      </c>
      <c r="BY510" s="32">
        <f t="shared" ref="BY510" si="4747">(BL510*BT507+BM510*BS507+BN510*BT510+BO510*BS510)</f>
        <v>0</v>
      </c>
      <c r="CA510" s="50">
        <f t="shared" ref="CA510" si="4748">(180/PI())*ATAN(-1*(BW507+BW510)/(BV507+BV510))</f>
        <v>-72.202644231670106</v>
      </c>
      <c r="CC510" s="137">
        <f t="shared" ref="CC510" si="4749">20*LOG(((1-(10^(CA507/20)^2)*(1-((1-CC507)/(1+CC507))^2))^0.5))</f>
        <v>-15.402039498784781</v>
      </c>
      <c r="CE510" s="60">
        <f t="shared" si="4473"/>
        <v>9.1400000000000095</v>
      </c>
      <c r="CF510" s="61">
        <f t="shared" si="4474"/>
        <v>-2.3720707014892343E-3</v>
      </c>
      <c r="CG510" s="62">
        <f t="shared" si="4437"/>
        <v>20.595751663587027</v>
      </c>
      <c r="CH510" s="63">
        <f t="shared" si="4475"/>
        <v>-2.3720707014892343E-3</v>
      </c>
      <c r="CI510" s="11">
        <f t="shared" si="4476"/>
        <v>-2.2594388162908072</v>
      </c>
      <c r="CJ510" s="62">
        <f t="shared" si="4613"/>
        <v>-3.9434646591637881E-2</v>
      </c>
      <c r="CK510" s="138">
        <f t="shared" si="4438"/>
        <v>-32.121804703547646</v>
      </c>
    </row>
    <row r="511" spans="2:91" ht="18.600000000000001" customHeight="1">
      <c r="CC511" s="42"/>
      <c r="CE511" s="60">
        <f t="shared" si="4473"/>
        <v>9.1600000000000108</v>
      </c>
      <c r="CF511" s="61">
        <f t="shared" si="4474"/>
        <v>-2.3630402097874702E-3</v>
      </c>
      <c r="CG511" s="62">
        <f t="shared" si="4437"/>
        <v>20.550562887261208</v>
      </c>
      <c r="CH511" s="63">
        <f t="shared" si="4475"/>
        <v>-2.3630402097874702E-3</v>
      </c>
      <c r="CI511" s="11">
        <f t="shared" si="4476"/>
        <v>-2.2495207348509663</v>
      </c>
      <c r="CJ511" s="62">
        <f t="shared" si="4613"/>
        <v>-3.9261543415031713E-2</v>
      </c>
      <c r="CK511" s="138">
        <f t="shared" si="4438"/>
        <v>-32.140366251259969</v>
      </c>
    </row>
    <row r="512" spans="2:91" ht="18.600000000000001" customHeight="1" thickBot="1">
      <c r="E512" s="22" t="s">
        <v>4</v>
      </c>
      <c r="J512" s="22" t="s">
        <v>5</v>
      </c>
      <c r="O512" s="22" t="s">
        <v>6</v>
      </c>
      <c r="T512" s="22" t="s">
        <v>7</v>
      </c>
      <c r="Y512" s="22" t="s">
        <v>8</v>
      </c>
      <c r="AD512" s="22" t="s">
        <v>65</v>
      </c>
      <c r="AI512" s="22" t="s">
        <v>9</v>
      </c>
      <c r="AN512" s="22" t="s">
        <v>66</v>
      </c>
      <c r="AS512" s="22" t="s">
        <v>51</v>
      </c>
      <c r="AX512" s="22" t="s">
        <v>67</v>
      </c>
      <c r="BC512" s="22" t="s">
        <v>52</v>
      </c>
      <c r="BH512" s="22" t="s">
        <v>68</v>
      </c>
      <c r="BM512" s="22" t="s">
        <v>63</v>
      </c>
      <c r="BQ512" s="23" t="s">
        <v>69</v>
      </c>
      <c r="BR512" s="23"/>
      <c r="BS512" s="24"/>
      <c r="BT512" s="24"/>
      <c r="BU512" s="24"/>
      <c r="BW512" s="22" t="s">
        <v>64</v>
      </c>
      <c r="CE512" s="60">
        <f t="shared" si="4473"/>
        <v>9.1800000000000104</v>
      </c>
      <c r="CF512" s="61">
        <f t="shared" si="4474"/>
        <v>-2.3540577434159409E-3</v>
      </c>
      <c r="CG512" s="62">
        <f t="shared" si="4437"/>
        <v>20.505572472564189</v>
      </c>
      <c r="CH512" s="63">
        <f t="shared" si="4475"/>
        <v>-2.3540577434159409E-3</v>
      </c>
      <c r="CI512" s="11">
        <f t="shared" si="4476"/>
        <v>-2.239667984494579</v>
      </c>
      <c r="CJ512" s="62">
        <f t="shared" si="4613"/>
        <v>-3.9089580480935714E-2</v>
      </c>
      <c r="CK512" s="138">
        <f t="shared" si="4438"/>
        <v>-32.158891203296768</v>
      </c>
    </row>
    <row r="513" spans="2:91" ht="18.600000000000001" customHeight="1" thickBot="1">
      <c r="D513" s="249" t="s">
        <v>103</v>
      </c>
      <c r="E513" s="250"/>
      <c r="F513" s="251" t="s">
        <v>104</v>
      </c>
      <c r="G513" s="252"/>
      <c r="H513" s="229"/>
      <c r="I513" s="253" t="s">
        <v>11</v>
      </c>
      <c r="J513" s="254"/>
      <c r="K513" s="255" t="s">
        <v>12</v>
      </c>
      <c r="L513" s="256"/>
      <c r="M513" s="24"/>
      <c r="N513" s="253" t="s">
        <v>105</v>
      </c>
      <c r="O513" s="254"/>
      <c r="P513" s="255" t="s">
        <v>106</v>
      </c>
      <c r="Q513" s="256"/>
      <c r="R513" s="24"/>
      <c r="S513" s="249" t="s">
        <v>107</v>
      </c>
      <c r="T513" s="250"/>
      <c r="U513" s="251" t="s">
        <v>108</v>
      </c>
      <c r="V513" s="252"/>
      <c r="W513" s="8"/>
      <c r="X513" s="253" t="s">
        <v>109</v>
      </c>
      <c r="Y513" s="254"/>
      <c r="Z513" s="255" t="s">
        <v>110</v>
      </c>
      <c r="AA513" s="256"/>
      <c r="AB513" s="8"/>
      <c r="AC513" s="253" t="s">
        <v>111</v>
      </c>
      <c r="AD513" s="254"/>
      <c r="AE513" s="255" t="s">
        <v>14</v>
      </c>
      <c r="AF513" s="256"/>
      <c r="AG513" s="8"/>
      <c r="AH513" s="253" t="s">
        <v>112</v>
      </c>
      <c r="AI513" s="254"/>
      <c r="AJ513" s="255" t="s">
        <v>113</v>
      </c>
      <c r="AK513" s="256"/>
      <c r="AL513" s="8"/>
      <c r="AM513" s="249" t="s">
        <v>114</v>
      </c>
      <c r="AN513" s="250"/>
      <c r="AO513" s="251" t="s">
        <v>115</v>
      </c>
      <c r="AP513" s="252"/>
      <c r="AQ513" s="24"/>
      <c r="AR513" s="253" t="s">
        <v>116</v>
      </c>
      <c r="AS513" s="254"/>
      <c r="AT513" s="255" t="s">
        <v>13</v>
      </c>
      <c r="AU513" s="256"/>
      <c r="AV513" s="4"/>
      <c r="AW513" s="253" t="s">
        <v>117</v>
      </c>
      <c r="AX513" s="254"/>
      <c r="AY513" s="255" t="s">
        <v>118</v>
      </c>
      <c r="AZ513" s="256"/>
      <c r="BA513" s="8"/>
      <c r="BB513" s="253" t="s">
        <v>119</v>
      </c>
      <c r="BC513" s="254"/>
      <c r="BD513" s="255" t="s">
        <v>120</v>
      </c>
      <c r="BE513" s="256"/>
      <c r="BF513" s="4"/>
      <c r="BG513" s="249" t="s">
        <v>121</v>
      </c>
      <c r="BH513" s="250"/>
      <c r="BI513" s="251" t="s">
        <v>122</v>
      </c>
      <c r="BJ513" s="252"/>
      <c r="BK513" s="4"/>
      <c r="BL513" s="253" t="s">
        <v>123</v>
      </c>
      <c r="BM513" s="254"/>
      <c r="BN513" s="255" t="s">
        <v>124</v>
      </c>
      <c r="BO513" s="256"/>
      <c r="BP513" s="4"/>
      <c r="BQ513" s="253" t="s">
        <v>125</v>
      </c>
      <c r="BR513" s="254"/>
      <c r="BS513" s="255" t="s">
        <v>126</v>
      </c>
      <c r="BT513" s="256"/>
      <c r="BU513" s="8"/>
      <c r="BV513" s="253" t="s">
        <v>127</v>
      </c>
      <c r="BW513" s="254"/>
      <c r="BX513" s="255" t="s">
        <v>128</v>
      </c>
      <c r="BY513" s="256"/>
      <c r="CA513" s="27" t="s">
        <v>15</v>
      </c>
      <c r="CC513" s="133" t="s">
        <v>70</v>
      </c>
      <c r="CE513" s="60">
        <f t="shared" si="4473"/>
        <v>9.2000000000000099</v>
      </c>
      <c r="CF513" s="61">
        <f t="shared" si="4474"/>
        <v>-2.3451229972972516E-3</v>
      </c>
      <c r="CG513" s="62">
        <f t="shared" si="4437"/>
        <v>20.460779112874299</v>
      </c>
      <c r="CH513" s="63">
        <f t="shared" si="4475"/>
        <v>-2.3451229972972516E-3</v>
      </c>
      <c r="CI513" s="11">
        <f t="shared" si="4476"/>
        <v>-2.2298799911653098</v>
      </c>
      <c r="CJ513" s="62">
        <f t="shared" si="4613"/>
        <v>-3.8918747770176718E-2</v>
      </c>
      <c r="CK513" s="138">
        <f t="shared" si="4438"/>
        <v>-32.177379677738408</v>
      </c>
    </row>
    <row r="514" spans="2:91" ht="18.600000000000001" customHeight="1" thickTop="1" thickBot="1">
      <c r="B514" s="127">
        <v>0.99</v>
      </c>
      <c r="D514" s="29">
        <v>1</v>
      </c>
      <c r="E514" s="30">
        <v>0</v>
      </c>
      <c r="F514" s="31">
        <v>0</v>
      </c>
      <c r="G514" s="32">
        <f t="shared" ref="G514:G577" si="4750">-1/($E$8*$B514)</f>
        <v>-0.6658383838383839</v>
      </c>
      <c r="I514" s="29">
        <v>1</v>
      </c>
      <c r="J514" s="33">
        <v>0</v>
      </c>
      <c r="K514" s="31">
        <v>0</v>
      </c>
      <c r="L514" s="32">
        <v>0</v>
      </c>
      <c r="N514" s="29">
        <f t="shared" ref="N514" si="4751">D514*I514+F514*I517-E514*J514-G514*J517</f>
        <v>1.8324916947168646E-2</v>
      </c>
      <c r="O514" s="33">
        <f t="shared" ref="O514" si="4752">(D514*J514+E514*I514+F514*J517+G514*I517)</f>
        <v>0</v>
      </c>
      <c r="P514" s="31">
        <f t="shared" ref="P514" si="4753">D514*K514+F514*K517-E514*L514-G514*L517</f>
        <v>0</v>
      </c>
      <c r="Q514" s="32">
        <f t="shared" ref="Q514" si="4754">(D514*L514+E514*K514+F514*L517+G514*K517)</f>
        <v>-0.6658383838383839</v>
      </c>
      <c r="S514" s="29">
        <v>1</v>
      </c>
      <c r="T514" s="30">
        <v>0</v>
      </c>
      <c r="U514" s="31">
        <v>0</v>
      </c>
      <c r="V514" s="32">
        <f t="shared" ref="V514:V577" si="4755">-1/($T$8*$B514)</f>
        <v>-1.2935050505050505</v>
      </c>
      <c r="X514" s="29">
        <f t="shared" ref="X514" si="4756">N514*S514+P514*S517-O514*T514-Q514*T517</f>
        <v>1.8324916947168646E-2</v>
      </c>
      <c r="Y514" s="33">
        <f t="shared" ref="Y514" si="4757">(N514*T514+O514*S514+P514*T517+Q514*S517)</f>
        <v>0</v>
      </c>
      <c r="Z514" s="31">
        <f t="shared" ref="Z514" si="4758">N514*U514+P514*U517-O514*V514-Q514*V517</f>
        <v>0</v>
      </c>
      <c r="AA514" s="32">
        <f t="shared" ref="AA514" si="4759">(N514*V514+O514*U514+P514*V517+Q514*U517)</f>
        <v>-0.68954175645963212</v>
      </c>
      <c r="AB514" s="8"/>
      <c r="AC514" s="29">
        <v>1</v>
      </c>
      <c r="AD514" s="33">
        <v>0</v>
      </c>
      <c r="AE514" s="31">
        <v>0</v>
      </c>
      <c r="AF514" s="32">
        <v>0</v>
      </c>
      <c r="AH514" s="29">
        <f t="shared" ref="AH514" si="4760">X514*AC514+Z514*AC517-Y514*AD514-AA514*AD517</f>
        <v>-1.559875412623982</v>
      </c>
      <c r="AI514" s="33">
        <f t="shared" ref="AI514" si="4761">(X514*AD514+Y514*AC514+Z514*AD517+AA514*AC517)</f>
        <v>0</v>
      </c>
      <c r="AJ514" s="31">
        <f t="shared" ref="AJ514" si="4762">X514*AE514+Z514*AE517-Y514*AF514-AA514*AF517</f>
        <v>0</v>
      </c>
      <c r="AK514" s="32">
        <f t="shared" ref="AK514" si="4763">(X514*AF514+Y514*AE514+Z514*AF517+AA514*AE517)</f>
        <v>-0.68954175645963212</v>
      </c>
      <c r="AL514" s="8"/>
      <c r="AM514" s="29">
        <v>1</v>
      </c>
      <c r="AN514" s="30">
        <v>0</v>
      </c>
      <c r="AO514" s="31">
        <v>0</v>
      </c>
      <c r="AP514" s="32">
        <f t="shared" ref="AP514:AP577" si="4764">-1/($AN$8*$B514)</f>
        <v>-1.1697272727272727</v>
      </c>
      <c r="AR514" s="29">
        <f t="shared" ref="AR514" si="4765">AH514*AM514+AJ514*AM517-AI514*AN514-AK514*AN517</f>
        <v>-1.559875412623982</v>
      </c>
      <c r="AS514" s="33">
        <f t="shared" ref="AS514" si="4766">(AH514*AN514+AI514*AM514+AJ514*AN517+AK514*AM517)</f>
        <v>0</v>
      </c>
      <c r="AT514" s="31">
        <f t="shared" ref="AT514" si="4767">AH514*AO514+AJ514*AO517-AI514*AP514-AK514*AP517</f>
        <v>0</v>
      </c>
      <c r="AU514" s="32">
        <f t="shared" ref="AU514" si="4768">(AH514*AP514+AI514*AO514+AJ514*AP517+AK514*AO517)</f>
        <v>1.1350870557433477</v>
      </c>
      <c r="AV514" s="8"/>
      <c r="AW514" s="29">
        <v>1</v>
      </c>
      <c r="AX514" s="33">
        <v>0</v>
      </c>
      <c r="AY514" s="31">
        <v>0</v>
      </c>
      <c r="AZ514" s="32">
        <v>0</v>
      </c>
      <c r="BB514" s="29">
        <f t="shared" ref="BB514" si="4769">AR514*AW514+AT514*AW517-AS514*AX514-AU514*AX517</f>
        <v>0.17180965069801135</v>
      </c>
      <c r="BC514" s="33">
        <f t="shared" ref="BC514" si="4770">(AR514*AX514+AS514*AW514+AT514*AX517+AU514*AW517)</f>
        <v>0</v>
      </c>
      <c r="BD514" s="31">
        <f t="shared" ref="BD514" si="4771">AR514*AY514+AT514*AY517-AS514*AZ514-AU514*AZ517</f>
        <v>0</v>
      </c>
      <c r="BE514" s="32">
        <f t="shared" ref="BE514" si="4772">(AR514*AZ514+AS514*AY514+AT514*AZ517+AU514*AY517)</f>
        <v>1.1350870557433477</v>
      </c>
      <c r="BF514" s="8"/>
      <c r="BG514" s="29">
        <v>1</v>
      </c>
      <c r="BH514" s="30">
        <v>0</v>
      </c>
      <c r="BI514" s="31">
        <v>0</v>
      </c>
      <c r="BJ514" s="32">
        <f t="shared" ref="BJ514:BJ577" si="4773">-1/($BH$8*$B514)</f>
        <v>-0.41130303030303034</v>
      </c>
      <c r="BL514" s="29">
        <f t="shared" ref="BL514" si="4774">BB514*BG514+BD514*BG517-BC514*BH514-BE514*BH517</f>
        <v>0.17180965069801135</v>
      </c>
      <c r="BM514" s="33">
        <f t="shared" ref="BM514" si="4775">(BB514*BH514+BC514*BG514+BD514*BH517+BE514*BG517)</f>
        <v>0</v>
      </c>
      <c r="BN514" s="31">
        <f t="shared" ref="BN514" si="4776">BB514*BI514+BD514*BI517-BC514*BJ514-BE514*BJ517</f>
        <v>0</v>
      </c>
      <c r="BO514" s="32">
        <f t="shared" ref="BO514" si="4777">(BB514*BJ514+BC514*BI514+BD514*BJ517+BE514*BI517)</f>
        <v>1.0644212257759504</v>
      </c>
      <c r="BP514" s="8"/>
      <c r="BQ514" s="34">
        <v>1</v>
      </c>
      <c r="BR514" s="35">
        <v>0</v>
      </c>
      <c r="BS514" s="11">
        <v>0</v>
      </c>
      <c r="BT514" s="36">
        <v>0</v>
      </c>
      <c r="BV514" s="29">
        <f t="shared" ref="BV514" si="4778">BL514*BQ514+BN514*BQ517-BM514*BR514-BO514*BR517</f>
        <v>0.17180965069801135</v>
      </c>
      <c r="BW514" s="33">
        <f t="shared" ref="BW514" si="4779">(BL514*BR514+BM514*BQ514+BN514*BR517+BO514*BQ517)</f>
        <v>1.0644212257759504</v>
      </c>
      <c r="BX514" s="31">
        <f t="shared" ref="BX514" si="4780">BL514*BS514+BN514*BS517-BM514*BT514-BO514*BT517</f>
        <v>0</v>
      </c>
      <c r="BY514" s="32">
        <f t="shared" ref="BY514" si="4781">(BL514*BT514+BM514*BS514+BN514*BT517+BO514*BS517)</f>
        <v>1.0644212257759504</v>
      </c>
      <c r="CA514" s="37">
        <f t="shared" ref="CA514" si="4782">20*LOG(((1+$BR$8)/$BR$8)/((BV514+BV517)^2+(BW514+BW517)^2)^0.5)</f>
        <v>-2.5234078710238295E-2</v>
      </c>
      <c r="CC514" s="134">
        <f t="shared" ref="CC514" si="4783">((BV514^2+BW514^2)^0.5)/((BV517^2+BW517^2)^0.5)</f>
        <v>1.1621118539574666</v>
      </c>
      <c r="CE514" s="60">
        <f t="shared" si="4473"/>
        <v>9.2200000000000095</v>
      </c>
      <c r="CF514" s="61">
        <f t="shared" si="4474"/>
        <v>-2.336235668294872E-3</v>
      </c>
      <c r="CG514" s="62">
        <f t="shared" si="4437"/>
        <v>20.416181513050994</v>
      </c>
      <c r="CH514" s="63">
        <f t="shared" si="4475"/>
        <v>-2.336235668294872E-3</v>
      </c>
      <c r="CI514" s="11">
        <f t="shared" si="4476"/>
        <v>-2.2201561871123157</v>
      </c>
      <c r="CJ514" s="62">
        <f t="shared" si="4613"/>
        <v>-3.8749035373633202E-2</v>
      </c>
      <c r="CK514" s="138">
        <f t="shared" si="4438"/>
        <v>-32.195831792415532</v>
      </c>
      <c r="CM514" s="127">
        <v>0.98</v>
      </c>
    </row>
    <row r="515" spans="2:91" ht="18.600000000000001" customHeight="1" thickBot="1">
      <c r="D515" s="39"/>
      <c r="G515" s="40"/>
      <c r="I515" s="39"/>
      <c r="L515" s="40"/>
      <c r="N515" s="39"/>
      <c r="Q515" s="40"/>
      <c r="S515" s="39"/>
      <c r="V515" s="40"/>
      <c r="X515" s="39"/>
      <c r="AA515" s="40"/>
      <c r="AC515" s="39"/>
      <c r="AF515" s="40"/>
      <c r="AH515" s="39"/>
      <c r="AK515" s="40"/>
      <c r="AM515" s="39"/>
      <c r="AP515" s="40"/>
      <c r="AR515" s="39"/>
      <c r="AU515" s="40"/>
      <c r="AW515" s="39"/>
      <c r="AZ515" s="40"/>
      <c r="BB515" s="39"/>
      <c r="BE515" s="40"/>
      <c r="BG515" s="39"/>
      <c r="BJ515" s="40"/>
      <c r="BL515" s="39"/>
      <c r="BO515" s="40"/>
      <c r="BQ515" s="34"/>
      <c r="BR515" s="11"/>
      <c r="BS515" s="11"/>
      <c r="BT515" s="41"/>
      <c r="BV515" s="39"/>
      <c r="BY515" s="40"/>
      <c r="CC515" s="135"/>
      <c r="CE515" s="60">
        <f t="shared" si="4473"/>
        <v>9.2400000000000109</v>
      </c>
      <c r="CF515" s="61">
        <f t="shared" si="4474"/>
        <v>-2.3273954552131106E-3</v>
      </c>
      <c r="CG515" s="62">
        <f t="shared" si="4437"/>
        <v>20.371778389308744</v>
      </c>
      <c r="CH515" s="63">
        <f t="shared" si="4475"/>
        <v>-2.3273954552131106E-3</v>
      </c>
      <c r="CI515" s="11">
        <f t="shared" si="4476"/>
        <v>-2.2104960108122045</v>
      </c>
      <c r="CJ515" s="62">
        <f t="shared" si="4613"/>
        <v>-3.8580433490873145E-2</v>
      </c>
      <c r="CK515" s="138">
        <f t="shared" si="4438"/>
        <v>-32.214247664886969</v>
      </c>
    </row>
    <row r="516" spans="2:91" ht="18.600000000000001" customHeight="1" thickBot="1">
      <c r="D516" s="258" t="s">
        <v>129</v>
      </c>
      <c r="E516" s="259"/>
      <c r="F516" s="260" t="s">
        <v>130</v>
      </c>
      <c r="G516" s="261"/>
      <c r="H516" s="229"/>
      <c r="I516" s="258" t="s">
        <v>131</v>
      </c>
      <c r="J516" s="259"/>
      <c r="K516" s="260" t="s">
        <v>132</v>
      </c>
      <c r="L516" s="261"/>
      <c r="N516" s="253" t="s">
        <v>133</v>
      </c>
      <c r="O516" s="254"/>
      <c r="P516" s="255" t="s">
        <v>134</v>
      </c>
      <c r="Q516" s="256"/>
      <c r="S516" s="258" t="s">
        <v>135</v>
      </c>
      <c r="T516" s="259"/>
      <c r="U516" s="260" t="s">
        <v>136</v>
      </c>
      <c r="V516" s="261"/>
      <c r="W516" s="8"/>
      <c r="X516" s="253" t="s">
        <v>137</v>
      </c>
      <c r="Y516" s="254"/>
      <c r="Z516" s="255" t="s">
        <v>138</v>
      </c>
      <c r="AA516" s="256"/>
      <c r="AB516" s="8"/>
      <c r="AC516" s="258" t="s">
        <v>139</v>
      </c>
      <c r="AD516" s="259"/>
      <c r="AE516" s="260" t="s">
        <v>140</v>
      </c>
      <c r="AF516" s="261"/>
      <c r="AG516" s="8"/>
      <c r="AH516" s="253" t="s">
        <v>141</v>
      </c>
      <c r="AI516" s="254"/>
      <c r="AJ516" s="255" t="s">
        <v>142</v>
      </c>
      <c r="AK516" s="256"/>
      <c r="AL516" s="8"/>
      <c r="AM516" s="258" t="s">
        <v>143</v>
      </c>
      <c r="AN516" s="259"/>
      <c r="AO516" s="260" t="s">
        <v>144</v>
      </c>
      <c r="AP516" s="261"/>
      <c r="AR516" s="253" t="s">
        <v>145</v>
      </c>
      <c r="AS516" s="254"/>
      <c r="AT516" s="255" t="s">
        <v>146</v>
      </c>
      <c r="AU516" s="256"/>
      <c r="AV516" s="4"/>
      <c r="AW516" s="258" t="s">
        <v>147</v>
      </c>
      <c r="AX516" s="259"/>
      <c r="AY516" s="260" t="s">
        <v>148</v>
      </c>
      <c r="AZ516" s="261"/>
      <c r="BA516" s="8"/>
      <c r="BB516" s="253" t="s">
        <v>149</v>
      </c>
      <c r="BC516" s="254"/>
      <c r="BD516" s="255" t="s">
        <v>150</v>
      </c>
      <c r="BE516" s="256"/>
      <c r="BF516" s="4"/>
      <c r="BG516" s="258" t="s">
        <v>151</v>
      </c>
      <c r="BH516" s="259"/>
      <c r="BI516" s="260" t="s">
        <v>152</v>
      </c>
      <c r="BJ516" s="261"/>
      <c r="BK516" s="4"/>
      <c r="BL516" s="253" t="s">
        <v>153</v>
      </c>
      <c r="BM516" s="254"/>
      <c r="BN516" s="255" t="s">
        <v>154</v>
      </c>
      <c r="BO516" s="256"/>
      <c r="BP516" s="4"/>
      <c r="BQ516" s="258" t="s">
        <v>155</v>
      </c>
      <c r="BR516" s="259"/>
      <c r="BS516" s="260" t="s">
        <v>156</v>
      </c>
      <c r="BT516" s="261"/>
      <c r="BU516" s="8"/>
      <c r="BV516" s="253" t="s">
        <v>157</v>
      </c>
      <c r="BW516" s="254"/>
      <c r="BX516" s="255" t="s">
        <v>158</v>
      </c>
      <c r="BY516" s="256"/>
      <c r="CA516" s="46" t="s">
        <v>16</v>
      </c>
      <c r="CC516" s="136" t="s">
        <v>71</v>
      </c>
      <c r="CE516" s="60">
        <f t="shared" si="4473"/>
        <v>9.2600000000000104</v>
      </c>
      <c r="CF516" s="61">
        <f t="shared" si="4474"/>
        <v>-2.318602058784547E-3</v>
      </c>
      <c r="CG516" s="62">
        <f t="shared" si="4437"/>
        <v>20.327568469092501</v>
      </c>
      <c r="CH516" s="63">
        <f t="shared" si="4475"/>
        <v>-2.318602058784547E-3</v>
      </c>
      <c r="CI516" s="11">
        <f t="shared" si="4476"/>
        <v>-2.2008989068839329</v>
      </c>
      <c r="CJ516" s="62">
        <f t="shared" si="4613"/>
        <v>-3.8412932428668722E-2</v>
      </c>
      <c r="CK516" s="138">
        <f t="shared" si="4438"/>
        <v>-32.232627412452722</v>
      </c>
    </row>
    <row r="517" spans="2:91" ht="18.600000000000001" customHeight="1" thickTop="1" thickBot="1">
      <c r="D517" s="29">
        <v>0</v>
      </c>
      <c r="E517" s="33">
        <v>0</v>
      </c>
      <c r="F517" s="31">
        <v>1</v>
      </c>
      <c r="G517" s="32">
        <v>0</v>
      </c>
      <c r="I517" s="29">
        <v>0</v>
      </c>
      <c r="J517" s="33">
        <f t="shared" ref="J517" si="4784">IF(0=(1-$J$8*$K$8*$B514^2),10^14,$B514*$J$8/(1-$J$8*$K$8*$B514^2))</f>
        <v>-1.4743443857858294</v>
      </c>
      <c r="K517" s="31">
        <v>1</v>
      </c>
      <c r="L517" s="32">
        <v>0</v>
      </c>
      <c r="N517" s="29">
        <f t="shared" ref="N517" si="4785">D517*I514+F517*I517-E517*J514-G517*J517</f>
        <v>0</v>
      </c>
      <c r="O517" s="33">
        <f t="shared" ref="O517" si="4786">(D517*J514+E517*I514+F517*J517+G517*I517)</f>
        <v>-1.4743443857858294</v>
      </c>
      <c r="P517" s="31">
        <f t="shared" ref="P517" si="4787">D517*K514+F517*K517-E517*L514-G517*L517</f>
        <v>1</v>
      </c>
      <c r="Q517" s="32">
        <f t="shared" ref="Q517" si="4788">(D517*L514+E517*K514+F517*L517+G517*K517)</f>
        <v>0</v>
      </c>
      <c r="S517" s="29">
        <v>0</v>
      </c>
      <c r="T517" s="33">
        <v>0</v>
      </c>
      <c r="U517" s="31">
        <v>1</v>
      </c>
      <c r="V517" s="32">
        <v>0</v>
      </c>
      <c r="X517" s="29">
        <f t="shared" ref="X517" si="4789">N517*S514+P517*S517-O517*T514-Q517*T517</f>
        <v>0</v>
      </c>
      <c r="Y517" s="33">
        <f t="shared" ref="Y517" si="4790">(N517*T514+O517*S514+P517*T517+Q517*S517)</f>
        <v>-1.4743443857858294</v>
      </c>
      <c r="Z517" s="31">
        <f t="shared" ref="Z517" si="4791">N517*U514+P517*U517-O517*V514-Q517*V517</f>
        <v>-0.90707190919773684</v>
      </c>
      <c r="AA517" s="32">
        <f t="shared" ref="AA517" si="4792">(N517*V514+O517*U514+P517*V517+Q517*U517)</f>
        <v>0</v>
      </c>
      <c r="AB517" s="8"/>
      <c r="AC517" s="29">
        <v>0</v>
      </c>
      <c r="AD517" s="33">
        <f t="shared" ref="AD517" si="4793">IF(0=(1-$AD$8*$AE$8*$B514^2),10^14,$B514*$AD$8/(1-$AD$8*$AE$8*$B514^2))</f>
        <v>-2.2887668727623218</v>
      </c>
      <c r="AE517" s="31">
        <v>1</v>
      </c>
      <c r="AF517" s="32">
        <v>0</v>
      </c>
      <c r="AH517" s="29">
        <f t="shared" ref="AH517" si="4794">X517*AC514+Z517*AC517-Y517*AD514-AA517*AD517</f>
        <v>0</v>
      </c>
      <c r="AI517" s="33">
        <f t="shared" ref="AI517" si="4795">(X517*AD514+Y517*AC514+Z517*AD517+AA517*AC517)</f>
        <v>0.60173175119922329</v>
      </c>
      <c r="AJ517" s="31">
        <f t="shared" ref="AJ517" si="4796">X517*AE514+Z517*AE517-Y517*AF514-AA517*AF517</f>
        <v>-0.90707190919773684</v>
      </c>
      <c r="AK517" s="32">
        <f t="shared" ref="AK517" si="4797">(X517*AF514+Y517*AE514+Z517*AF517+AA517*AE517)</f>
        <v>0</v>
      </c>
      <c r="AL517" s="8"/>
      <c r="AM517" s="29">
        <v>0</v>
      </c>
      <c r="AN517" s="33">
        <v>0</v>
      </c>
      <c r="AO517" s="31">
        <v>1</v>
      </c>
      <c r="AP517" s="32">
        <v>0</v>
      </c>
      <c r="AR517" s="29">
        <f t="shared" ref="AR517" si="4798">AH517*AM514+AJ517*AM517-AI517*AN514-AK517*AN517</f>
        <v>0</v>
      </c>
      <c r="AS517" s="33">
        <f t="shared" ref="AS517" si="4799">(AH517*AN514+AI517*AM514+AJ517*AN517+AK517*AM517)</f>
        <v>0.60173175119922329</v>
      </c>
      <c r="AT517" s="31">
        <f t="shared" ref="AT517" si="4800">AH517*AO514+AJ517*AO517-AI517*AP514-AK517*AP517</f>
        <v>-0.20320986895406357</v>
      </c>
      <c r="AU517" s="32">
        <f t="shared" ref="AU517" si="4801">(AH517*AP514+AI517*AO514+AJ517*AP517+AK517*AO517)</f>
        <v>0</v>
      </c>
      <c r="AV517" s="8"/>
      <c r="AW517" s="29">
        <v>0</v>
      </c>
      <c r="AX517" s="33">
        <f t="shared" ref="AX517" si="4802">IF(0=(1-$AX$8*$AY$8*$B514^2),10^14,$B514*$AX$8/(1-$AX$8*$AY$8*$B514^2))</f>
        <v>-1.5255966972400585</v>
      </c>
      <c r="AY517" s="31">
        <v>1</v>
      </c>
      <c r="AZ517" s="32">
        <v>0</v>
      </c>
      <c r="BB517" s="29">
        <f t="shared" ref="BB517" si="4803">AR517*AW514+AT517*AW517-AS517*AX514-AU517*AX517</f>
        <v>0</v>
      </c>
      <c r="BC517" s="33">
        <f t="shared" ref="BC517" si="4804">(AR517*AX514+AS517*AW514+AT517*AX517+AU517*AW517)</f>
        <v>0.91174805612212784</v>
      </c>
      <c r="BD517" s="31">
        <f t="shared" ref="BD517" si="4805">AR517*AY514+AT517*AY517-AS517*AZ514-AU517*AZ517</f>
        <v>-0.20320986895406357</v>
      </c>
      <c r="BE517" s="32">
        <f t="shared" ref="BE517" si="4806">(AR517*AZ514+AS517*AY514+AT517*AZ517+AU517*AY517)</f>
        <v>0</v>
      </c>
      <c r="BF517" s="8"/>
      <c r="BG517" s="29">
        <v>0</v>
      </c>
      <c r="BH517" s="33">
        <v>0</v>
      </c>
      <c r="BI517" s="31">
        <v>1</v>
      </c>
      <c r="BJ517" s="32">
        <v>0</v>
      </c>
      <c r="BL517" s="29">
        <f t="shared" ref="BL517" si="4807">BB517*BG514+BD517*BG517-BC517*BH514-BE517*BH517</f>
        <v>0</v>
      </c>
      <c r="BM517" s="33">
        <f t="shared" ref="BM517" si="4808">(BB517*BH514+BC517*BG514+BD517*BH517+BE517*BG517)</f>
        <v>0.91174805612212784</v>
      </c>
      <c r="BN517" s="31">
        <f t="shared" ref="BN517" si="4809">BB517*BI514+BD517*BI517-BC517*BJ514-BE517*BJ517</f>
        <v>0.171794869401865</v>
      </c>
      <c r="BO517" s="32">
        <f t="shared" ref="BO517" si="4810">(BB517*BJ514+BC517*BI514+BD517*BJ517+BE517*BI517)</f>
        <v>0</v>
      </c>
      <c r="BP517" s="8"/>
      <c r="BQ517" s="19">
        <f t="shared" ref="BQ517:BQ580" si="4811">1/$BR$8</f>
        <v>1</v>
      </c>
      <c r="BR517" s="47">
        <v>0</v>
      </c>
      <c r="BS517" s="48">
        <v>1</v>
      </c>
      <c r="BT517" s="49">
        <v>0</v>
      </c>
      <c r="BV517" s="29">
        <f t="shared" ref="BV517" si="4812">BL517*BQ514+BN517*BQ517-BM517*BR514-BO517*BR517</f>
        <v>0.171794869401865</v>
      </c>
      <c r="BW517" s="33">
        <f t="shared" ref="BW517" si="4813">(BL517*BR514+BM517*BQ514+BN517*BR517+BO517*BQ517)</f>
        <v>0.91174805612212784</v>
      </c>
      <c r="BX517" s="31">
        <f t="shared" ref="BX517" si="4814">BL517*BS514+BN517*BS517-BM517*BT514-BO517*BT517</f>
        <v>0.171794869401865</v>
      </c>
      <c r="BY517" s="32">
        <f t="shared" ref="BY517" si="4815">(BL517*BT514+BM517*BS514+BN517*BT517+BO517*BS517)</f>
        <v>0</v>
      </c>
      <c r="CA517" s="50">
        <f t="shared" ref="CA517" si="4816">(180/PI())*ATAN(-1*(BW514+BW517)/(BV514+BV517))</f>
        <v>-80.136362668066923</v>
      </c>
      <c r="CC517" s="137">
        <f t="shared" ref="CC517" si="4817">20*LOG(((1-(10^(CA514/20)^2)*(1-((1-CC514)/(1+CC514))^2))^0.5))</f>
        <v>-19.43754097954616</v>
      </c>
      <c r="CE517" s="60">
        <f t="shared" si="4473"/>
        <v>9.28000000000001</v>
      </c>
      <c r="CF517" s="61">
        <f t="shared" si="4474"/>
        <v>-2.3098551816777236E-3</v>
      </c>
      <c r="CG517" s="62">
        <f t="shared" si="4437"/>
        <v>20.283550490954823</v>
      </c>
      <c r="CH517" s="63">
        <f t="shared" si="4475"/>
        <v>-2.3098551816777236E-3</v>
      </c>
      <c r="CI517" s="11">
        <f t="shared" si="4476"/>
        <v>-2.1913643260085292</v>
      </c>
      <c r="CJ517" s="62">
        <f t="shared" si="4613"/>
        <v>-3.824652259959524E-2</v>
      </c>
      <c r="CK517" s="138">
        <f t="shared" si="4438"/>
        <v>-32.250971152115781</v>
      </c>
    </row>
    <row r="518" spans="2:91" ht="18.600000000000001" customHeight="1">
      <c r="CC518" s="42"/>
      <c r="CE518" s="60">
        <f t="shared" si="4473"/>
        <v>9.3000000000000096</v>
      </c>
      <c r="CF518" s="61">
        <f t="shared" si="4474"/>
        <v>-2.3011545284701116E-3</v>
      </c>
      <c r="CG518" s="62">
        <f t="shared" si="4437"/>
        <v>20.239723204434654</v>
      </c>
      <c r="CH518" s="63">
        <f t="shared" si="4475"/>
        <v>-2.3011545284701116E-3</v>
      </c>
      <c r="CI518" s="11">
        <f t="shared" si="4476"/>
        <v>-2.1818917248527936</v>
      </c>
      <c r="CJ518" s="62">
        <f t="shared" si="4613"/>
        <v>-3.8081194520699434E-2</v>
      </c>
      <c r="CK518" s="138">
        <f t="shared" si="4438"/>
        <v>-32.269279000622852</v>
      </c>
    </row>
    <row r="519" spans="2:91" ht="18.600000000000001" customHeight="1" thickBot="1">
      <c r="E519" s="22" t="s">
        <v>4</v>
      </c>
      <c r="J519" s="22" t="s">
        <v>5</v>
      </c>
      <c r="O519" s="22" t="s">
        <v>6</v>
      </c>
      <c r="T519" s="22" t="s">
        <v>7</v>
      </c>
      <c r="Y519" s="22" t="s">
        <v>8</v>
      </c>
      <c r="AD519" s="22" t="s">
        <v>65</v>
      </c>
      <c r="AI519" s="22" t="s">
        <v>9</v>
      </c>
      <c r="AN519" s="22" t="s">
        <v>66</v>
      </c>
      <c r="AS519" s="22" t="s">
        <v>51</v>
      </c>
      <c r="AX519" s="22" t="s">
        <v>67</v>
      </c>
      <c r="BC519" s="22" t="s">
        <v>52</v>
      </c>
      <c r="BH519" s="22" t="s">
        <v>68</v>
      </c>
      <c r="BM519" s="22" t="s">
        <v>63</v>
      </c>
      <c r="BQ519" s="23" t="s">
        <v>69</v>
      </c>
      <c r="BR519" s="23"/>
      <c r="BS519" s="24"/>
      <c r="BT519" s="24"/>
      <c r="BU519" s="24"/>
      <c r="BW519" s="22" t="s">
        <v>64</v>
      </c>
      <c r="CE519" s="60">
        <f t="shared" si="4473"/>
        <v>9.3200000000000092</v>
      </c>
      <c r="CF519" s="61">
        <f t="shared" si="4474"/>
        <v>-2.2924998056548375E-3</v>
      </c>
      <c r="CG519" s="62">
        <f t="shared" si="4437"/>
        <v>20.196085369937599</v>
      </c>
      <c r="CH519" s="63">
        <f t="shared" si="4475"/>
        <v>-2.2924998056548375E-3</v>
      </c>
      <c r="CI519" s="11">
        <f t="shared" si="4476"/>
        <v>-2.1724805659858104</v>
      </c>
      <c r="CJ519" s="62">
        <f t="shared" si="4613"/>
        <v>-3.791693881204232E-2</v>
      </c>
      <c r="CK519" s="138">
        <f t="shared" si="4438"/>
        <v>-32.287551074427213</v>
      </c>
    </row>
    <row r="520" spans="2:91" ht="18.600000000000001" customHeight="1" thickBot="1">
      <c r="D520" s="249" t="s">
        <v>103</v>
      </c>
      <c r="E520" s="250"/>
      <c r="F520" s="251" t="s">
        <v>104</v>
      </c>
      <c r="G520" s="252"/>
      <c r="H520" s="229"/>
      <c r="I520" s="253" t="s">
        <v>11</v>
      </c>
      <c r="J520" s="254"/>
      <c r="K520" s="255" t="s">
        <v>12</v>
      </c>
      <c r="L520" s="256"/>
      <c r="M520" s="24"/>
      <c r="N520" s="253" t="s">
        <v>105</v>
      </c>
      <c r="O520" s="254"/>
      <c r="P520" s="255" t="s">
        <v>106</v>
      </c>
      <c r="Q520" s="256"/>
      <c r="R520" s="24"/>
      <c r="S520" s="249" t="s">
        <v>107</v>
      </c>
      <c r="T520" s="250"/>
      <c r="U520" s="251" t="s">
        <v>108</v>
      </c>
      <c r="V520" s="252"/>
      <c r="W520" s="8"/>
      <c r="X520" s="253" t="s">
        <v>109</v>
      </c>
      <c r="Y520" s="254"/>
      <c r="Z520" s="255" t="s">
        <v>110</v>
      </c>
      <c r="AA520" s="256"/>
      <c r="AB520" s="8"/>
      <c r="AC520" s="253" t="s">
        <v>111</v>
      </c>
      <c r="AD520" s="254"/>
      <c r="AE520" s="255" t="s">
        <v>14</v>
      </c>
      <c r="AF520" s="256"/>
      <c r="AG520" s="8"/>
      <c r="AH520" s="253" t="s">
        <v>112</v>
      </c>
      <c r="AI520" s="254"/>
      <c r="AJ520" s="255" t="s">
        <v>113</v>
      </c>
      <c r="AK520" s="256"/>
      <c r="AL520" s="8"/>
      <c r="AM520" s="249" t="s">
        <v>114</v>
      </c>
      <c r="AN520" s="250"/>
      <c r="AO520" s="251" t="s">
        <v>115</v>
      </c>
      <c r="AP520" s="252"/>
      <c r="AQ520" s="24"/>
      <c r="AR520" s="253" t="s">
        <v>116</v>
      </c>
      <c r="AS520" s="254"/>
      <c r="AT520" s="255" t="s">
        <v>13</v>
      </c>
      <c r="AU520" s="256"/>
      <c r="AV520" s="4"/>
      <c r="AW520" s="253" t="s">
        <v>117</v>
      </c>
      <c r="AX520" s="254"/>
      <c r="AY520" s="255" t="s">
        <v>118</v>
      </c>
      <c r="AZ520" s="256"/>
      <c r="BA520" s="8"/>
      <c r="BB520" s="253" t="s">
        <v>119</v>
      </c>
      <c r="BC520" s="254"/>
      <c r="BD520" s="255" t="s">
        <v>120</v>
      </c>
      <c r="BE520" s="256"/>
      <c r="BF520" s="4"/>
      <c r="BG520" s="249" t="s">
        <v>121</v>
      </c>
      <c r="BH520" s="250"/>
      <c r="BI520" s="251" t="s">
        <v>122</v>
      </c>
      <c r="BJ520" s="252"/>
      <c r="BK520" s="4"/>
      <c r="BL520" s="253" t="s">
        <v>123</v>
      </c>
      <c r="BM520" s="254"/>
      <c r="BN520" s="255" t="s">
        <v>124</v>
      </c>
      <c r="BO520" s="256"/>
      <c r="BP520" s="4"/>
      <c r="BQ520" s="253" t="s">
        <v>125</v>
      </c>
      <c r="BR520" s="254"/>
      <c r="BS520" s="255" t="s">
        <v>126</v>
      </c>
      <c r="BT520" s="256"/>
      <c r="BU520" s="8"/>
      <c r="BV520" s="253" t="s">
        <v>127</v>
      </c>
      <c r="BW520" s="254"/>
      <c r="BX520" s="255" t="s">
        <v>128</v>
      </c>
      <c r="BY520" s="256"/>
      <c r="CA520" s="27" t="s">
        <v>15</v>
      </c>
      <c r="CC520" s="133" t="s">
        <v>70</v>
      </c>
      <c r="CE520" s="60">
        <f t="shared" si="4473"/>
        <v>9.3400000000000105</v>
      </c>
      <c r="CF520" s="61">
        <f t="shared" si="4474"/>
        <v>-2.2838907216319762E-3</v>
      </c>
      <c r="CG520" s="62">
        <f t="shared" si="4437"/>
        <v>20.15263575861788</v>
      </c>
      <c r="CH520" s="63">
        <f t="shared" si="4475"/>
        <v>-2.2838907216319762E-3</v>
      </c>
      <c r="CI520" s="11">
        <f t="shared" si="4476"/>
        <v>-2.1631303178067292</v>
      </c>
      <c r="CJ520" s="62">
        <f t="shared" si="4613"/>
        <v>-3.7753746195438746E-2</v>
      </c>
      <c r="CK520" s="138">
        <f t="shared" si="4438"/>
        <v>-32.305787489690147</v>
      </c>
    </row>
    <row r="521" spans="2:91" ht="18.600000000000001" customHeight="1" thickTop="1" thickBot="1">
      <c r="B521" s="127">
        <v>1</v>
      </c>
      <c r="D521" s="29">
        <v>1</v>
      </c>
      <c r="E521" s="30">
        <v>0</v>
      </c>
      <c r="F521" s="31">
        <v>0</v>
      </c>
      <c r="G521" s="32">
        <f t="shared" ref="G521:G584" si="4818">-1/($E$8*$B521)</f>
        <v>-0.65917999999999999</v>
      </c>
      <c r="I521" s="29">
        <v>1</v>
      </c>
      <c r="J521" s="33">
        <v>0</v>
      </c>
      <c r="K521" s="31">
        <v>0</v>
      </c>
      <c r="L521" s="32">
        <v>0</v>
      </c>
      <c r="N521" s="29">
        <f t="shared" ref="N521" si="4819">D521*I521+F521*I524-E521*J521-G521*J524</f>
        <v>4.1412452410980127E-2</v>
      </c>
      <c r="O521" s="33">
        <f t="shared" ref="O521" si="4820">(D521*J521+E521*I521+F521*J524+G521*I524)</f>
        <v>0</v>
      </c>
      <c r="P521" s="31">
        <f t="shared" ref="P521" si="4821">D521*K521+F521*K524-E521*L521-G521*L524</f>
        <v>0</v>
      </c>
      <c r="Q521" s="32">
        <f t="shared" ref="Q521" si="4822">(D521*L521+E521*K521+F521*L524+G521*K524)</f>
        <v>-0.65917999999999999</v>
      </c>
      <c r="S521" s="29">
        <v>1</v>
      </c>
      <c r="T521" s="30">
        <v>0</v>
      </c>
      <c r="U521" s="31">
        <v>0</v>
      </c>
      <c r="V521" s="32">
        <f t="shared" ref="V521:V584" si="4823">-1/($T$8*$B521)</f>
        <v>-1.28057</v>
      </c>
      <c r="X521" s="29">
        <f t="shared" ref="X521" si="4824">N521*S521+P521*S524-O521*T521-Q521*T524</f>
        <v>4.1412452410980127E-2</v>
      </c>
      <c r="Y521" s="33">
        <f t="shared" ref="Y521" si="4825">(N521*T521+O521*S521+P521*T524+Q521*S524)</f>
        <v>0</v>
      </c>
      <c r="Z521" s="31">
        <f t="shared" ref="Z521" si="4826">N521*U521+P521*U524-O521*V521-Q521*V524</f>
        <v>0</v>
      </c>
      <c r="AA521" s="32">
        <f t="shared" ref="AA521" si="4827">(N521*V521+O521*U521+P521*V524+Q521*U524)</f>
        <v>-0.71221154418392885</v>
      </c>
      <c r="AB521" s="8"/>
      <c r="AC521" s="29">
        <v>1</v>
      </c>
      <c r="AD521" s="33">
        <v>0</v>
      </c>
      <c r="AE521" s="31">
        <v>0</v>
      </c>
      <c r="AF521" s="32">
        <v>0</v>
      </c>
      <c r="AH521" s="29">
        <f t="shared" ref="AH521" si="4828">X521*AC521+Z521*AC524-Y521*AD521-AA521*AD524</f>
        <v>-1.5292540667653269</v>
      </c>
      <c r="AI521" s="33">
        <f t="shared" ref="AI521" si="4829">(X521*AD521+Y521*AC521+Z521*AD524+AA521*AC524)</f>
        <v>0</v>
      </c>
      <c r="AJ521" s="31">
        <f t="shared" ref="AJ521" si="4830">X521*AE521+Z521*AE524-Y521*AF521-AA521*AF524</f>
        <v>0</v>
      </c>
      <c r="AK521" s="32">
        <f t="shared" ref="AK521" si="4831">(X521*AF521+Y521*AE521+Z521*AF524+AA521*AE524)</f>
        <v>-0.71221154418392885</v>
      </c>
      <c r="AL521" s="8"/>
      <c r="AM521" s="29">
        <v>1</v>
      </c>
      <c r="AN521" s="30">
        <v>0</v>
      </c>
      <c r="AO521" s="31">
        <v>0</v>
      </c>
      <c r="AP521" s="32">
        <f t="shared" ref="AP521:AP584" si="4832">-1/($AN$8*$B521)</f>
        <v>-1.1580299999999999</v>
      </c>
      <c r="AR521" s="29">
        <f t="shared" ref="AR521" si="4833">AH521*AM521+AJ521*AM524-AI521*AN521-AK521*AN524</f>
        <v>-1.5292540667653269</v>
      </c>
      <c r="AS521" s="33">
        <f t="shared" ref="AS521" si="4834">(AH521*AN521+AI521*AM521+AJ521*AN524+AK521*AM524)</f>
        <v>0</v>
      </c>
      <c r="AT521" s="31">
        <f t="shared" ref="AT521" si="4835">AH521*AO521+AJ521*AO524-AI521*AP521-AK521*AP524</f>
        <v>0</v>
      </c>
      <c r="AU521" s="32">
        <f t="shared" ref="AU521" si="4836">(AH521*AP521+AI521*AO521+AJ521*AP524+AK521*AO524)</f>
        <v>1.0587105427523227</v>
      </c>
      <c r="AV521" s="8"/>
      <c r="AW521" s="29">
        <v>1</v>
      </c>
      <c r="AX521" s="33">
        <v>0</v>
      </c>
      <c r="AY521" s="31">
        <v>0</v>
      </c>
      <c r="AZ521" s="32">
        <v>0</v>
      </c>
      <c r="BB521" s="29">
        <f t="shared" ref="BB521" si="4837">AR521*AW521+AT521*AW524-AS521*AX521-AU521*AX524</f>
        <v>4.6518782664926261E-2</v>
      </c>
      <c r="BC521" s="33">
        <f t="shared" ref="BC521" si="4838">(AR521*AX521+AS521*AW521+AT521*AX524+AU521*AW524)</f>
        <v>0</v>
      </c>
      <c r="BD521" s="31">
        <f t="shared" ref="BD521" si="4839">AR521*AY521+AT521*AY524-AS521*AZ521-AU521*AZ524</f>
        <v>0</v>
      </c>
      <c r="BE521" s="32">
        <f t="shared" ref="BE521" si="4840">(AR521*AZ521+AS521*AY521+AT521*AZ524+AU521*AY524)</f>
        <v>1.0587105427523227</v>
      </c>
      <c r="BF521" s="8"/>
      <c r="BG521" s="29">
        <v>1</v>
      </c>
      <c r="BH521" s="30">
        <v>0</v>
      </c>
      <c r="BI521" s="31">
        <v>0</v>
      </c>
      <c r="BJ521" s="32">
        <f t="shared" ref="BJ521:BJ584" si="4841">-1/($BH$8*$B521)</f>
        <v>-0.40719</v>
      </c>
      <c r="BL521" s="29">
        <f t="shared" ref="BL521" si="4842">BB521*BG521+BD521*BG524-BC521*BH521-BE521*BH524</f>
        <v>4.6518782664926261E-2</v>
      </c>
      <c r="BM521" s="33">
        <f t="shared" ref="BM521" si="4843">(BB521*BH521+BC521*BG521+BD521*BH524+BE521*BG524)</f>
        <v>0</v>
      </c>
      <c r="BN521" s="31">
        <f t="shared" ref="BN521" si="4844">BB521*BI521+BD521*BI524-BC521*BJ521-BE521*BJ524</f>
        <v>0</v>
      </c>
      <c r="BO521" s="32">
        <f t="shared" ref="BO521" si="4845">(BB521*BJ521+BC521*BI521+BD521*BJ524+BE521*BI524)</f>
        <v>1.0397685596389914</v>
      </c>
      <c r="BP521" s="8"/>
      <c r="BQ521" s="34">
        <v>1</v>
      </c>
      <c r="BR521" s="35">
        <v>0</v>
      </c>
      <c r="BS521" s="11">
        <v>0</v>
      </c>
      <c r="BT521" s="36">
        <v>0</v>
      </c>
      <c r="BV521" s="29">
        <f t="shared" ref="BV521" si="4846">BL521*BQ521+BN521*BQ524-BM521*BR521-BO521*BR524</f>
        <v>4.6518782664926261E-2</v>
      </c>
      <c r="BW521" s="33">
        <f t="shared" ref="BW521" si="4847">(BL521*BR521+BM521*BQ521+BN521*BR524+BO521*BQ524)</f>
        <v>1.0397685596389914</v>
      </c>
      <c r="BX521" s="31">
        <f t="shared" ref="BX521" si="4848">BL521*BS521+BN521*BS524-BM521*BT521-BO521*BT524</f>
        <v>0</v>
      </c>
      <c r="BY521" s="32">
        <f t="shared" ref="BY521" si="4849">(BL521*BT521+BM521*BS521+BN521*BT524+BO521*BS524)</f>
        <v>1.0397685596389914</v>
      </c>
      <c r="CA521" s="37">
        <f t="shared" ref="CA521" si="4850">20*LOG(((1+$BR$8)/$BR$8)/((BV521+BV524)^2+(BW521+BW524)^2)^0.5)</f>
        <v>-6.9599431185308914E-3</v>
      </c>
      <c r="CC521" s="134">
        <f t="shared" ref="CC521" si="4851">((BV521^2+BW521^2)^0.5)/((BV524^2+BW524^2)^0.5)</f>
        <v>1.0832751900608715</v>
      </c>
      <c r="CE521" s="60">
        <f t="shared" si="4473"/>
        <v>9.3600000000000101</v>
      </c>
      <c r="CF521" s="61">
        <f t="shared" si="4474"/>
        <v>-2.2753269866940583E-3</v>
      </c>
      <c r="CG521" s="62">
        <f t="shared" si="4437"/>
        <v>20.109373152261746</v>
      </c>
      <c r="CH521" s="63">
        <f t="shared" si="4475"/>
        <v>-2.2753269866940583E-3</v>
      </c>
      <c r="CI521" s="11">
        <f t="shared" si="4476"/>
        <v>-2.1538404544648517</v>
      </c>
      <c r="CJ521" s="62">
        <f t="shared" si="4613"/>
        <v>-3.7591607493062666E-2</v>
      </c>
      <c r="CK521" s="138">
        <f t="shared" si="4438"/>
        <v>-32.323988362292503</v>
      </c>
      <c r="CM521" s="127">
        <v>0.99</v>
      </c>
    </row>
    <row r="522" spans="2:91" ht="18.600000000000001" customHeight="1" thickBot="1">
      <c r="D522" s="39"/>
      <c r="G522" s="40"/>
      <c r="I522" s="39"/>
      <c r="L522" s="40"/>
      <c r="N522" s="39"/>
      <c r="Q522" s="40"/>
      <c r="S522" s="39"/>
      <c r="V522" s="40"/>
      <c r="X522" s="39"/>
      <c r="AA522" s="40"/>
      <c r="AC522" s="39"/>
      <c r="AF522" s="40"/>
      <c r="AH522" s="39"/>
      <c r="AK522" s="40"/>
      <c r="AM522" s="39"/>
      <c r="AP522" s="40"/>
      <c r="AR522" s="39"/>
      <c r="AU522" s="40"/>
      <c r="AW522" s="39"/>
      <c r="AZ522" s="40"/>
      <c r="BB522" s="39"/>
      <c r="BE522" s="40"/>
      <c r="BG522" s="39"/>
      <c r="BJ522" s="40"/>
      <c r="BL522" s="39"/>
      <c r="BO522" s="40"/>
      <c r="BQ522" s="34"/>
      <c r="BR522" s="11"/>
      <c r="BS522" s="11"/>
      <c r="BT522" s="41"/>
      <c r="BV522" s="39"/>
      <c r="BY522" s="40"/>
      <c r="CC522" s="135"/>
      <c r="CE522" s="60">
        <f t="shared" si="4473"/>
        <v>9.3800000000000097</v>
      </c>
      <c r="CF522" s="61">
        <f t="shared" si="4474"/>
        <v>-2.2668083130289391E-3</v>
      </c>
      <c r="CG522" s="62">
        <f t="shared" si="4437"/>
        <v>20.06629634317245</v>
      </c>
      <c r="CH522" s="63">
        <f t="shared" si="4475"/>
        <v>-2.2668083130289391E-3</v>
      </c>
      <c r="CI522" s="11">
        <f t="shared" si="4476"/>
        <v>-2.1446104557896208</v>
      </c>
      <c r="CJ522" s="62">
        <f t="shared" si="4613"/>
        <v>-3.7430513626225174E-2</v>
      </c>
      <c r="CK522" s="138">
        <f t="shared" si="4438"/>
        <v>-32.342153807809609</v>
      </c>
    </row>
    <row r="523" spans="2:91" ht="18.600000000000001" customHeight="1" thickBot="1">
      <c r="D523" s="258" t="s">
        <v>129</v>
      </c>
      <c r="E523" s="259"/>
      <c r="F523" s="260" t="s">
        <v>130</v>
      </c>
      <c r="G523" s="261"/>
      <c r="H523" s="229"/>
      <c r="I523" s="258" t="s">
        <v>131</v>
      </c>
      <c r="J523" s="259"/>
      <c r="K523" s="260" t="s">
        <v>132</v>
      </c>
      <c r="L523" s="261"/>
      <c r="N523" s="253" t="s">
        <v>133</v>
      </c>
      <c r="O523" s="254"/>
      <c r="P523" s="255" t="s">
        <v>134</v>
      </c>
      <c r="Q523" s="256"/>
      <c r="S523" s="258" t="s">
        <v>135</v>
      </c>
      <c r="T523" s="259"/>
      <c r="U523" s="260" t="s">
        <v>136</v>
      </c>
      <c r="V523" s="261"/>
      <c r="W523" s="8"/>
      <c r="X523" s="253" t="s">
        <v>137</v>
      </c>
      <c r="Y523" s="254"/>
      <c r="Z523" s="255" t="s">
        <v>138</v>
      </c>
      <c r="AA523" s="256"/>
      <c r="AB523" s="8"/>
      <c r="AC523" s="258" t="s">
        <v>139</v>
      </c>
      <c r="AD523" s="259"/>
      <c r="AE523" s="260" t="s">
        <v>140</v>
      </c>
      <c r="AF523" s="261"/>
      <c r="AG523" s="8"/>
      <c r="AH523" s="253" t="s">
        <v>141</v>
      </c>
      <c r="AI523" s="254"/>
      <c r="AJ523" s="255" t="s">
        <v>142</v>
      </c>
      <c r="AK523" s="256"/>
      <c r="AL523" s="8"/>
      <c r="AM523" s="258" t="s">
        <v>143</v>
      </c>
      <c r="AN523" s="259"/>
      <c r="AO523" s="260" t="s">
        <v>144</v>
      </c>
      <c r="AP523" s="261"/>
      <c r="AR523" s="253" t="s">
        <v>145</v>
      </c>
      <c r="AS523" s="254"/>
      <c r="AT523" s="255" t="s">
        <v>146</v>
      </c>
      <c r="AU523" s="256"/>
      <c r="AV523" s="4"/>
      <c r="AW523" s="258" t="s">
        <v>147</v>
      </c>
      <c r="AX523" s="259"/>
      <c r="AY523" s="260" t="s">
        <v>148</v>
      </c>
      <c r="AZ523" s="261"/>
      <c r="BA523" s="8"/>
      <c r="BB523" s="253" t="s">
        <v>149</v>
      </c>
      <c r="BC523" s="254"/>
      <c r="BD523" s="255" t="s">
        <v>150</v>
      </c>
      <c r="BE523" s="256"/>
      <c r="BF523" s="4"/>
      <c r="BG523" s="258" t="s">
        <v>151</v>
      </c>
      <c r="BH523" s="259"/>
      <c r="BI523" s="260" t="s">
        <v>152</v>
      </c>
      <c r="BJ523" s="261"/>
      <c r="BK523" s="4"/>
      <c r="BL523" s="253" t="s">
        <v>153</v>
      </c>
      <c r="BM523" s="254"/>
      <c r="BN523" s="255" t="s">
        <v>154</v>
      </c>
      <c r="BO523" s="256"/>
      <c r="BP523" s="4"/>
      <c r="BQ523" s="258" t="s">
        <v>155</v>
      </c>
      <c r="BR523" s="259"/>
      <c r="BS523" s="260" t="s">
        <v>156</v>
      </c>
      <c r="BT523" s="261"/>
      <c r="BU523" s="8"/>
      <c r="BV523" s="253" t="s">
        <v>157</v>
      </c>
      <c r="BW523" s="254"/>
      <c r="BX523" s="255" t="s">
        <v>158</v>
      </c>
      <c r="BY523" s="256"/>
      <c r="CA523" s="46" t="s">
        <v>16</v>
      </c>
      <c r="CC523" s="136" t="s">
        <v>71</v>
      </c>
      <c r="CE523" s="60">
        <f t="shared" si="4473"/>
        <v>9.4000000000000092</v>
      </c>
      <c r="CF523" s="61">
        <f t="shared" si="4474"/>
        <v>-2.2583344147033757E-3</v>
      </c>
      <c r="CG523" s="62">
        <f t="shared" si="4437"/>
        <v>20.023404134056658</v>
      </c>
      <c r="CH523" s="63">
        <f t="shared" si="4475"/>
        <v>-2.2583344147033757E-3</v>
      </c>
      <c r="CI523" s="11">
        <f t="shared" si="4476"/>
        <v>-2.1354398072107705</v>
      </c>
      <c r="CJ523" s="62">
        <f t="shared" si="4613"/>
        <v>-3.7270455613980895E-2</v>
      </c>
      <c r="CK523" s="138">
        <f t="shared" si="4438"/>
        <v>-32.360283941519739</v>
      </c>
    </row>
    <row r="524" spans="2:91" ht="18.600000000000001" customHeight="1" thickTop="1" thickBot="1">
      <c r="D524" s="29">
        <v>0</v>
      </c>
      <c r="E524" s="33">
        <v>0</v>
      </c>
      <c r="F524" s="31">
        <v>1</v>
      </c>
      <c r="G524" s="32">
        <v>0</v>
      </c>
      <c r="I524" s="29">
        <v>0</v>
      </c>
      <c r="J524" s="33">
        <f t="shared" ref="J524" si="4852">IF(0=(1-$J$8*$K$8*$B521^2),10^14,$B521*$J$8/(1-$J$8*$K$8*$B521^2))</f>
        <v>-1.4542121235307806</v>
      </c>
      <c r="K524" s="31">
        <v>1</v>
      </c>
      <c r="L524" s="32">
        <v>0</v>
      </c>
      <c r="N524" s="29">
        <f t="shared" ref="N524" si="4853">D524*I521+F524*I524-E524*J521-G524*J524</f>
        <v>0</v>
      </c>
      <c r="O524" s="33">
        <f t="shared" ref="O524" si="4854">(D524*J521+E524*I521+F524*J524+G524*I524)</f>
        <v>-1.4542121235307806</v>
      </c>
      <c r="P524" s="31">
        <f t="shared" ref="P524" si="4855">D524*K521+F524*K524-E524*L521-G524*L524</f>
        <v>1</v>
      </c>
      <c r="Q524" s="32">
        <f t="shared" ref="Q524" si="4856">(D524*L521+E524*K521+F524*L524+G524*K524)</f>
        <v>0</v>
      </c>
      <c r="S524" s="29">
        <v>0</v>
      </c>
      <c r="T524" s="33">
        <v>0</v>
      </c>
      <c r="U524" s="31">
        <v>1</v>
      </c>
      <c r="V524" s="32">
        <v>0</v>
      </c>
      <c r="X524" s="29">
        <f t="shared" ref="X524" si="4857">N524*S521+P524*S524-O524*T521-Q524*T524</f>
        <v>0</v>
      </c>
      <c r="Y524" s="33">
        <f t="shared" ref="Y524" si="4858">(N524*T521+O524*S521+P524*T524+Q524*S524)</f>
        <v>-1.4542121235307806</v>
      </c>
      <c r="Z524" s="31">
        <f t="shared" ref="Z524" si="4859">N524*U521+P524*U524-O524*V521-Q524*V524</f>
        <v>-0.86222041902981172</v>
      </c>
      <c r="AA524" s="32">
        <f t="shared" ref="AA524" si="4860">(N524*V521+O524*U521+P524*V524+Q524*U524)</f>
        <v>0</v>
      </c>
      <c r="AB524" s="8"/>
      <c r="AC524" s="29">
        <v>0</v>
      </c>
      <c r="AD524" s="33">
        <f t="shared" ref="AD524" si="4861">IF(0=(1-$AD$8*$AE$8*$B521^2),10^14,$B521*$AD$8/(1-$AD$8*$AE$8*$B521^2))</f>
        <v>-2.2053370687441172</v>
      </c>
      <c r="AE524" s="31">
        <v>1</v>
      </c>
      <c r="AF524" s="32">
        <v>0</v>
      </c>
      <c r="AH524" s="29">
        <f t="shared" ref="AH524" si="4862">X524*AC521+Z524*AC524-Y524*AD521-AA524*AD524</f>
        <v>0</v>
      </c>
      <c r="AI524" s="33">
        <f t="shared" ref="AI524" si="4863">(X524*AD521+Y524*AC521+Z524*AD524+AA524*AC524)</f>
        <v>0.44727452798374889</v>
      </c>
      <c r="AJ524" s="31">
        <f t="shared" ref="AJ524" si="4864">X524*AE521+Z524*AE524-Y524*AF521-AA524*AF524</f>
        <v>-0.86222041902981172</v>
      </c>
      <c r="AK524" s="32">
        <f t="shared" ref="AK524" si="4865">(X524*AF521+Y524*AE521+Z524*AF524+AA524*AE524)</f>
        <v>0</v>
      </c>
      <c r="AL524" s="8"/>
      <c r="AM524" s="29">
        <v>0</v>
      </c>
      <c r="AN524" s="33">
        <v>0</v>
      </c>
      <c r="AO524" s="31">
        <v>1</v>
      </c>
      <c r="AP524" s="32">
        <v>0</v>
      </c>
      <c r="AR524" s="29">
        <f t="shared" ref="AR524" si="4866">AH524*AM521+AJ524*AM524-AI524*AN521-AK524*AN524</f>
        <v>0</v>
      </c>
      <c r="AS524" s="33">
        <f t="shared" ref="AS524" si="4867">(AH524*AN521+AI524*AM521+AJ524*AN524+AK524*AM524)</f>
        <v>0.44727452798374889</v>
      </c>
      <c r="AT524" s="31">
        <f t="shared" ref="AT524" si="4868">AH524*AO521+AJ524*AO524-AI524*AP521-AK524*AP524</f>
        <v>-0.34426309738879102</v>
      </c>
      <c r="AU524" s="32">
        <f t="shared" ref="AU524" si="4869">(AH524*AP521+AI524*AO521+AJ524*AP524+AK524*AO524)</f>
        <v>0</v>
      </c>
      <c r="AV524" s="8"/>
      <c r="AW524" s="29">
        <v>0</v>
      </c>
      <c r="AX524" s="33">
        <f t="shared" ref="AX524" si="4870">IF(0=(1-$AX$8*$AY$8*$B521^2),10^14,$B521*$AX$8/(1-$AX$8*$AY$8*$B521^2))</f>
        <v>-1.4883887387516961</v>
      </c>
      <c r="AY524" s="31">
        <v>1</v>
      </c>
      <c r="AZ524" s="32">
        <v>0</v>
      </c>
      <c r="BB524" s="29">
        <f t="shared" ref="BB524" si="4871">AR524*AW521+AT524*AW524-AS524*AX521-AU524*AX524</f>
        <v>0</v>
      </c>
      <c r="BC524" s="33">
        <f t="shared" ref="BC524" si="4872">(AR524*AX521+AS524*AW521+AT524*AX524+AU524*AW524)</f>
        <v>0.95967184530500382</v>
      </c>
      <c r="BD524" s="31">
        <f t="shared" ref="BD524" si="4873">AR524*AY521+AT524*AY524-AS524*AZ521-AU524*AZ524</f>
        <v>-0.34426309738879102</v>
      </c>
      <c r="BE524" s="32">
        <f t="shared" ref="BE524" si="4874">(AR524*AZ521+AS524*AY521+AT524*AZ524+AU524*AY524)</f>
        <v>0</v>
      </c>
      <c r="BF524" s="8"/>
      <c r="BG524" s="29">
        <v>0</v>
      </c>
      <c r="BH524" s="33">
        <v>0</v>
      </c>
      <c r="BI524" s="31">
        <v>1</v>
      </c>
      <c r="BJ524" s="32">
        <v>0</v>
      </c>
      <c r="BL524" s="29">
        <f t="shared" ref="BL524" si="4875">BB524*BG521+BD524*BG524-BC524*BH521-BE524*BH524</f>
        <v>0</v>
      </c>
      <c r="BM524" s="33">
        <f t="shared" ref="BM524" si="4876">(BB524*BH521+BC524*BG521+BD524*BH524+BE524*BG524)</f>
        <v>0.95967184530500382</v>
      </c>
      <c r="BN524" s="31">
        <f t="shared" ref="BN524" si="4877">BB524*BI521+BD524*BI524-BC524*BJ521-BE524*BJ524</f>
        <v>4.6505681300953505E-2</v>
      </c>
      <c r="BO524" s="32">
        <f t="shared" ref="BO524" si="4878">(BB524*BJ521+BC524*BI521+BD524*BJ524+BE524*BI524)</f>
        <v>0</v>
      </c>
      <c r="BP524" s="8"/>
      <c r="BQ524" s="19">
        <f t="shared" ref="BQ524:BQ587" si="4879">1/$BR$8</f>
        <v>1</v>
      </c>
      <c r="BR524" s="47">
        <v>0</v>
      </c>
      <c r="BS524" s="48">
        <v>1</v>
      </c>
      <c r="BT524" s="49">
        <v>0</v>
      </c>
      <c r="BV524" s="29">
        <f t="shared" ref="BV524" si="4880">BL524*BQ521+BN524*BQ524-BM524*BR521-BO524*BR524</f>
        <v>4.6505681300953505E-2</v>
      </c>
      <c r="BW524" s="33">
        <f t="shared" ref="BW524" si="4881">(BL524*BR521+BM524*BQ521+BN524*BR524+BO524*BQ524)</f>
        <v>0.95967184530500382</v>
      </c>
      <c r="BX524" s="31">
        <f t="shared" ref="BX524" si="4882">BL524*BS521+BN524*BS524-BM524*BT521-BO524*BT524</f>
        <v>4.6505681300953505E-2</v>
      </c>
      <c r="BY524" s="32">
        <f t="shared" ref="BY524" si="4883">(BL524*BT521+BM524*BS521+BN524*BT524+BO524*BS524)</f>
        <v>0</v>
      </c>
      <c r="CA524" s="50">
        <f t="shared" ref="CA524" si="4884">(180/PI())*ATAN(-1*(BW521+BW524)/(BV521+BV524))</f>
        <v>-87.336220451792244</v>
      </c>
      <c r="CC524" s="137">
        <f t="shared" ref="CC524" si="4885">20*LOG(((1-(10^(CA521/20)^2)*(1-((1-CC521)/(1+CC521))^2))^0.5))</f>
        <v>-24.953115305436803</v>
      </c>
      <c r="CE524" s="60">
        <f t="shared" si="4473"/>
        <v>9.4200000000000106</v>
      </c>
      <c r="CF524" s="61">
        <f t="shared" si="4474"/>
        <v>-2.2499050076581813E-3</v>
      </c>
      <c r="CG524" s="62">
        <f t="shared" si="4437"/>
        <v>19.98069533791244</v>
      </c>
      <c r="CH524" s="63">
        <f t="shared" si="4475"/>
        <v>-2.2499050076581813E-3</v>
      </c>
      <c r="CI524" s="11">
        <f t="shared" si="4476"/>
        <v>-2.1263279996921467</v>
      </c>
      <c r="CJ524" s="62">
        <f t="shared" si="4613"/>
        <v>-3.7111424571972931E-2</v>
      </c>
      <c r="CK524" s="138">
        <f t="shared" si="4438"/>
        <v>-32.378378878405428</v>
      </c>
    </row>
    <row r="525" spans="2:91" ht="18.600000000000001" customHeight="1">
      <c r="CC525" s="42"/>
      <c r="CE525" s="60">
        <f t="shared" si="4473"/>
        <v>9.4400000000000102</v>
      </c>
      <c r="CF525" s="61">
        <f t="shared" si="4474"/>
        <v>-2.2415198097043417E-3</v>
      </c>
      <c r="CG525" s="62">
        <f t="shared" si="4437"/>
        <v>19.938168777918598</v>
      </c>
      <c r="CH525" s="63">
        <f t="shared" si="4475"/>
        <v>-2.2415198097043417E-3</v>
      </c>
      <c r="CI525" s="11">
        <f t="shared" si="4476"/>
        <v>-2.1172745296566218</v>
      </c>
      <c r="CJ525" s="62">
        <f t="shared" si="4613"/>
        <v>-3.6953411711122375E-2</v>
      </c>
      <c r="CK525" s="138">
        <f t="shared" si="4438"/>
        <v>-32.396438733130815</v>
      </c>
    </row>
    <row r="526" spans="2:91" ht="18.600000000000001" customHeight="1" thickBot="1">
      <c r="E526" s="22" t="s">
        <v>4</v>
      </c>
      <c r="J526" s="22" t="s">
        <v>5</v>
      </c>
      <c r="O526" s="22" t="s">
        <v>6</v>
      </c>
      <c r="T526" s="22" t="s">
        <v>7</v>
      </c>
      <c r="Y526" s="22" t="s">
        <v>8</v>
      </c>
      <c r="AD526" s="22" t="s">
        <v>65</v>
      </c>
      <c r="AI526" s="22" t="s">
        <v>9</v>
      </c>
      <c r="AN526" s="22" t="s">
        <v>66</v>
      </c>
      <c r="AS526" s="22" t="s">
        <v>51</v>
      </c>
      <c r="AX526" s="22" t="s">
        <v>67</v>
      </c>
      <c r="BC526" s="22" t="s">
        <v>52</v>
      </c>
      <c r="BH526" s="22" t="s">
        <v>68</v>
      </c>
      <c r="BM526" s="22" t="s">
        <v>63</v>
      </c>
      <c r="BQ526" s="23" t="s">
        <v>69</v>
      </c>
      <c r="BR526" s="23"/>
      <c r="BS526" s="24"/>
      <c r="BT526" s="24"/>
      <c r="BU526" s="24"/>
      <c r="BW526" s="22" t="s">
        <v>64</v>
      </c>
      <c r="CE526" s="60">
        <f t="shared" si="4473"/>
        <v>9.4600000000000097</v>
      </c>
      <c r="CF526" s="61">
        <f t="shared" si="4474"/>
        <v>-2.2331785405085252E-3</v>
      </c>
      <c r="CG526" s="62">
        <f t="shared" si="4437"/>
        <v>19.895823287325467</v>
      </c>
      <c r="CH526" s="63">
        <f t="shared" si="4475"/>
        <v>-2.2331785405085252E-3</v>
      </c>
      <c r="CI526" s="11">
        <f t="shared" si="4476"/>
        <v>-2.1082788989156946</v>
      </c>
      <c r="CJ526" s="62">
        <f t="shared" si="4613"/>
        <v>-3.6796408336399578E-2</v>
      </c>
      <c r="CK526" s="138">
        <f t="shared" si="4438"/>
        <v>-32.414463620057965</v>
      </c>
    </row>
    <row r="527" spans="2:91" ht="18.600000000000001" customHeight="1" thickBot="1">
      <c r="D527" s="249" t="s">
        <v>103</v>
      </c>
      <c r="E527" s="250"/>
      <c r="F527" s="251" t="s">
        <v>104</v>
      </c>
      <c r="G527" s="252"/>
      <c r="H527" s="229"/>
      <c r="I527" s="253" t="s">
        <v>11</v>
      </c>
      <c r="J527" s="254"/>
      <c r="K527" s="255" t="s">
        <v>12</v>
      </c>
      <c r="L527" s="256"/>
      <c r="M527" s="24"/>
      <c r="N527" s="253" t="s">
        <v>105</v>
      </c>
      <c r="O527" s="254"/>
      <c r="P527" s="255" t="s">
        <v>106</v>
      </c>
      <c r="Q527" s="256"/>
      <c r="R527" s="24"/>
      <c r="S527" s="249" t="s">
        <v>107</v>
      </c>
      <c r="T527" s="250"/>
      <c r="U527" s="251" t="s">
        <v>108</v>
      </c>
      <c r="V527" s="252"/>
      <c r="W527" s="8"/>
      <c r="X527" s="253" t="s">
        <v>109</v>
      </c>
      <c r="Y527" s="254"/>
      <c r="Z527" s="255" t="s">
        <v>110</v>
      </c>
      <c r="AA527" s="256"/>
      <c r="AB527" s="8"/>
      <c r="AC527" s="253" t="s">
        <v>111</v>
      </c>
      <c r="AD527" s="254"/>
      <c r="AE527" s="255" t="s">
        <v>14</v>
      </c>
      <c r="AF527" s="256"/>
      <c r="AG527" s="8"/>
      <c r="AH527" s="253" t="s">
        <v>112</v>
      </c>
      <c r="AI527" s="254"/>
      <c r="AJ527" s="255" t="s">
        <v>113</v>
      </c>
      <c r="AK527" s="256"/>
      <c r="AL527" s="8"/>
      <c r="AM527" s="249" t="s">
        <v>114</v>
      </c>
      <c r="AN527" s="250"/>
      <c r="AO527" s="251" t="s">
        <v>115</v>
      </c>
      <c r="AP527" s="252"/>
      <c r="AQ527" s="24"/>
      <c r="AR527" s="253" t="s">
        <v>116</v>
      </c>
      <c r="AS527" s="254"/>
      <c r="AT527" s="255" t="s">
        <v>13</v>
      </c>
      <c r="AU527" s="256"/>
      <c r="AV527" s="4"/>
      <c r="AW527" s="253" t="s">
        <v>117</v>
      </c>
      <c r="AX527" s="254"/>
      <c r="AY527" s="255" t="s">
        <v>118</v>
      </c>
      <c r="AZ527" s="256"/>
      <c r="BA527" s="8"/>
      <c r="BB527" s="253" t="s">
        <v>119</v>
      </c>
      <c r="BC527" s="254"/>
      <c r="BD527" s="255" t="s">
        <v>120</v>
      </c>
      <c r="BE527" s="256"/>
      <c r="BF527" s="4"/>
      <c r="BG527" s="249" t="s">
        <v>121</v>
      </c>
      <c r="BH527" s="250"/>
      <c r="BI527" s="251" t="s">
        <v>122</v>
      </c>
      <c r="BJ527" s="252"/>
      <c r="BK527" s="4"/>
      <c r="BL527" s="253" t="s">
        <v>123</v>
      </c>
      <c r="BM527" s="254"/>
      <c r="BN527" s="255" t="s">
        <v>124</v>
      </c>
      <c r="BO527" s="256"/>
      <c r="BP527" s="4"/>
      <c r="BQ527" s="253" t="s">
        <v>125</v>
      </c>
      <c r="BR527" s="254"/>
      <c r="BS527" s="255" t="s">
        <v>126</v>
      </c>
      <c r="BT527" s="256"/>
      <c r="BU527" s="8"/>
      <c r="BV527" s="253" t="s">
        <v>127</v>
      </c>
      <c r="BW527" s="254"/>
      <c r="BX527" s="255" t="s">
        <v>128</v>
      </c>
      <c r="BY527" s="256"/>
      <c r="CA527" s="27" t="s">
        <v>15</v>
      </c>
      <c r="CC527" s="133" t="s">
        <v>70</v>
      </c>
      <c r="CE527" s="60">
        <f t="shared" si="4473"/>
        <v>9.4800000000000093</v>
      </c>
      <c r="CF527" s="61">
        <f t="shared" si="4474"/>
        <v>-2.2248809215872703E-3</v>
      </c>
      <c r="CG527" s="62">
        <f t="shared" si="4437"/>
        <v>19.853657709347154</v>
      </c>
      <c r="CH527" s="63">
        <f t="shared" si="4475"/>
        <v>-2.2248809215872703E-3</v>
      </c>
      <c r="CI527" s="11">
        <f t="shared" si="4476"/>
        <v>-2.099340614603165</v>
      </c>
      <c r="CJ527" s="62">
        <f t="shared" si="4613"/>
        <v>-3.6640405845666579E-2</v>
      </c>
      <c r="CK527" s="138">
        <f t="shared" si="4438"/>
        <v>-32.432453653235186</v>
      </c>
    </row>
    <row r="528" spans="2:91" ht="18.600000000000001" customHeight="1" thickTop="1" thickBot="1">
      <c r="B528" s="129">
        <v>1.02</v>
      </c>
      <c r="D528" s="29">
        <v>1</v>
      </c>
      <c r="E528" s="30">
        <v>0</v>
      </c>
      <c r="F528" s="31">
        <v>0</v>
      </c>
      <c r="G528" s="32">
        <f t="shared" ref="G528:G591" si="4886">-1/($E$8*$B528)</f>
        <v>-0.64625490196078428</v>
      </c>
      <c r="I528" s="29">
        <v>1</v>
      </c>
      <c r="J528" s="33">
        <v>0</v>
      </c>
      <c r="K528" s="31">
        <v>0</v>
      </c>
      <c r="L528" s="32">
        <v>0</v>
      </c>
      <c r="N528" s="29">
        <f t="shared" ref="N528" si="4887">D528*I528+F528*I531-E528*J528-G528*J531</f>
        <v>8.5095589317841447E-2</v>
      </c>
      <c r="O528" s="33">
        <f t="shared" ref="O528" si="4888">(D528*J528+E528*I528+F528*J531+G528*I531)</f>
        <v>0</v>
      </c>
      <c r="P528" s="31">
        <f t="shared" ref="P528" si="4889">D528*K528+F528*K531-E528*L528-G528*L531</f>
        <v>0</v>
      </c>
      <c r="Q528" s="32">
        <f t="shared" ref="Q528" si="4890">(D528*L528+E528*K528+F528*L531+G528*K531)</f>
        <v>-0.64625490196078428</v>
      </c>
      <c r="S528" s="29">
        <v>1</v>
      </c>
      <c r="T528" s="30">
        <v>0</v>
      </c>
      <c r="U528" s="31">
        <v>0</v>
      </c>
      <c r="V528" s="32">
        <f t="shared" ref="V528:V591" si="4891">-1/($T$8*$B528)</f>
        <v>-1.2554607843137253</v>
      </c>
      <c r="X528" s="29">
        <f t="shared" ref="X528" si="4892">N528*S528+P528*S531-O528*T528-Q528*T531</f>
        <v>8.5095589317841447E-2</v>
      </c>
      <c r="Y528" s="33">
        <f t="shared" ref="Y528" si="4893">(N528*T528+O528*S528+P528*T531+Q528*S531)</f>
        <v>0</v>
      </c>
      <c r="Z528" s="31">
        <f t="shared" ref="Z528" si="4894">N528*U528+P528*U531-O528*V528-Q528*V531</f>
        <v>0</v>
      </c>
      <c r="AA528" s="32">
        <f t="shared" ref="AA528" si="4895">(N528*V528+O528*U528+P528*V531+Q528*U531)</f>
        <v>-0.75308907726740015</v>
      </c>
      <c r="AB528" s="8"/>
      <c r="AC528" s="29">
        <v>1</v>
      </c>
      <c r="AD528" s="33">
        <v>0</v>
      </c>
      <c r="AE528" s="31">
        <v>0</v>
      </c>
      <c r="AF528" s="32">
        <v>0</v>
      </c>
      <c r="AH528" s="29">
        <f t="shared" ref="AH528" si="4896">X528*AC528+Z528*AC531-Y528*AD528-AA528*AD531</f>
        <v>-1.4639963543687773</v>
      </c>
      <c r="AI528" s="33">
        <f t="shared" ref="AI528" si="4897">(X528*AD528+Y528*AC528+Z528*AD531+AA528*AC531)</f>
        <v>0</v>
      </c>
      <c r="AJ528" s="31">
        <f t="shared" ref="AJ528" si="4898">X528*AE528+Z528*AE531-Y528*AF528-AA528*AF531</f>
        <v>0</v>
      </c>
      <c r="AK528" s="32">
        <f t="shared" ref="AK528" si="4899">(X528*AF528+Y528*AE528+Z528*AF531+AA528*AE531)</f>
        <v>-0.75308907726740015</v>
      </c>
      <c r="AL528" s="8"/>
      <c r="AM528" s="29">
        <v>1</v>
      </c>
      <c r="AN528" s="30">
        <v>0</v>
      </c>
      <c r="AO528" s="31">
        <v>0</v>
      </c>
      <c r="AP528" s="32">
        <f t="shared" ref="AP528:AP591" si="4900">-1/($AN$8*$B528)</f>
        <v>-1.1353235294117645</v>
      </c>
      <c r="AR528" s="29">
        <f t="shared" ref="AR528" si="4901">AH528*AM528+AJ528*AM531-AI528*AN528-AK528*AN531</f>
        <v>-1.4639963543687773</v>
      </c>
      <c r="AS528" s="33">
        <f t="shared" ref="AS528" si="4902">(AH528*AN528+AI528*AM528+AJ528*AN531+AK528*AM531)</f>
        <v>0</v>
      </c>
      <c r="AT528" s="31">
        <f t="shared" ref="AT528" si="4903">AH528*AO528+AJ528*AO531-AI528*AP528-AK528*AP531</f>
        <v>0</v>
      </c>
      <c r="AU528" s="32">
        <f t="shared" ref="AU528" si="4904">(AH528*AP528+AI528*AO528+AJ528*AP531+AK528*AO531)</f>
        <v>0.90902043082051631</v>
      </c>
      <c r="AV528" s="8"/>
      <c r="AW528" s="29">
        <v>1</v>
      </c>
      <c r="AX528" s="33">
        <v>0</v>
      </c>
      <c r="AY528" s="31">
        <v>0</v>
      </c>
      <c r="AZ528" s="32">
        <v>0</v>
      </c>
      <c r="BB528" s="29">
        <f t="shared" ref="BB528" si="4905">AR528*AW528+AT528*AW531-AS528*AX528-AU528*AX531</f>
        <v>-0.17342352193853849</v>
      </c>
      <c r="BC528" s="33">
        <f t="shared" ref="BC528" si="4906">(AR528*AX528+AS528*AW528+AT528*AX531+AU528*AW531)</f>
        <v>0</v>
      </c>
      <c r="BD528" s="31">
        <f t="shared" ref="BD528" si="4907">AR528*AY528+AT528*AY531-AS528*AZ528-AU528*AZ531</f>
        <v>0</v>
      </c>
      <c r="BE528" s="32">
        <f t="shared" ref="BE528" si="4908">(AR528*AZ528+AS528*AY528+AT528*AZ531+AU528*AY531)</f>
        <v>0.90902043082051631</v>
      </c>
      <c r="BF528" s="8"/>
      <c r="BG528" s="29">
        <v>1</v>
      </c>
      <c r="BH528" s="30">
        <v>0</v>
      </c>
      <c r="BI528" s="31">
        <v>0</v>
      </c>
      <c r="BJ528" s="32">
        <f t="shared" ref="BJ528:BJ591" si="4909">-1/($BH$8*$B528)</f>
        <v>-0.39920588235294113</v>
      </c>
      <c r="BL528" s="29">
        <f t="shared" ref="BL528" si="4910">BB528*BG528+BD528*BG531-BC528*BH528-BE528*BH531</f>
        <v>-0.17342352193853849</v>
      </c>
      <c r="BM528" s="33">
        <f t="shared" ref="BM528" si="4911">(BB528*BH528+BC528*BG528+BD528*BH531+BE528*BG531)</f>
        <v>0</v>
      </c>
      <c r="BN528" s="31">
        <f t="shared" ref="BN528" si="4912">BB528*BI528+BD528*BI531-BC528*BJ528-BE528*BJ531</f>
        <v>0</v>
      </c>
      <c r="BO528" s="32">
        <f t="shared" ref="BO528" si="4913">(BB528*BJ528+BC528*BI528+BD528*BJ531+BE528*BI531)</f>
        <v>0.97825212091674518</v>
      </c>
      <c r="BP528" s="8"/>
      <c r="BQ528" s="34">
        <v>1</v>
      </c>
      <c r="BR528" s="35">
        <v>0</v>
      </c>
      <c r="BS528" s="11">
        <v>0</v>
      </c>
      <c r="BT528" s="36">
        <v>0</v>
      </c>
      <c r="BV528" s="29">
        <f t="shared" ref="BV528" si="4914">BL528*BQ528+BN528*BQ531-BM528*BR528-BO528*BR531</f>
        <v>-0.17342352193853849</v>
      </c>
      <c r="BW528" s="33">
        <f t="shared" ref="BW528" si="4915">(BL528*BR528+BM528*BQ528+BN528*BR531+BO528*BQ531)</f>
        <v>0.97825212091674518</v>
      </c>
      <c r="BX528" s="31">
        <f t="shared" ref="BX528" si="4916">BL528*BS528+BN528*BS531-BM528*BT528-BO528*BT531</f>
        <v>0</v>
      </c>
      <c r="BY528" s="32">
        <f t="shared" ref="BY528" si="4917">(BL528*BT528+BM528*BS528+BN528*BT531+BO528*BS531)</f>
        <v>0.97825212091674518</v>
      </c>
      <c r="CA528" s="37">
        <f t="shared" ref="CA528" si="4918">20*LOG(((1+$BR$8)/$BR$8)/((BV528+BV531)^2+(BW528+BW531)^2)^0.5)</f>
        <v>-1.901239876039248E-4</v>
      </c>
      <c r="CC528" s="134">
        <f t="shared" ref="CC528" si="4919">((BV528^2+BW528^2)^0.5)/((BV531^2+BW531^2)^0.5)</f>
        <v>0.98705035351752191</v>
      </c>
      <c r="CE528" s="60">
        <f t="shared" si="4473"/>
        <v>9.5000000000000107</v>
      </c>
      <c r="CF528" s="61">
        <f t="shared" si="4474"/>
        <v>-2.2166266762982806E-3</v>
      </c>
      <c r="CG528" s="62">
        <f t="shared" si="4437"/>
        <v>19.811670897055087</v>
      </c>
      <c r="CH528" s="63">
        <f t="shared" si="4475"/>
        <v>-2.2166266762982806E-3</v>
      </c>
      <c r="CI528" s="11">
        <f t="shared" ref="CI528" si="4920">(CG529-CG528)/(CE529-CE528)</f>
        <v>-2.0904591891030666</v>
      </c>
      <c r="CJ528" s="62">
        <f t="shared" si="4613"/>
        <v>-3.648539572841928E-2</v>
      </c>
      <c r="CK528" s="138">
        <f t="shared" si="4438"/>
        <v>-32.450408946397744</v>
      </c>
      <c r="CM528" s="127">
        <v>1</v>
      </c>
    </row>
    <row r="529" spans="2:91" ht="18.600000000000001" customHeight="1" thickBot="1">
      <c r="D529" s="39"/>
      <c r="G529" s="40"/>
      <c r="I529" s="39"/>
      <c r="L529" s="40"/>
      <c r="N529" s="39"/>
      <c r="Q529" s="40"/>
      <c r="S529" s="39"/>
      <c r="V529" s="40"/>
      <c r="X529" s="39"/>
      <c r="AA529" s="40"/>
      <c r="AC529" s="39"/>
      <c r="AF529" s="40"/>
      <c r="AH529" s="39"/>
      <c r="AK529" s="40"/>
      <c r="AM529" s="39"/>
      <c r="AP529" s="40"/>
      <c r="AR529" s="39"/>
      <c r="AU529" s="40"/>
      <c r="AW529" s="39"/>
      <c r="AZ529" s="40"/>
      <c r="BB529" s="39"/>
      <c r="BE529" s="40"/>
      <c r="BG529" s="39"/>
      <c r="BJ529" s="40"/>
      <c r="BL529" s="39"/>
      <c r="BO529" s="40"/>
      <c r="BQ529" s="34"/>
      <c r="BR529" s="11"/>
      <c r="BS529" s="11"/>
      <c r="BT529" s="41"/>
      <c r="BV529" s="39"/>
      <c r="BY529" s="40"/>
      <c r="CC529" s="135"/>
      <c r="CE529" s="60">
        <f t="shared" si="4473"/>
        <v>9.5200000000000102</v>
      </c>
      <c r="CF529" s="61">
        <f t="shared" si="4474"/>
        <v>-2.2084155298375129E-3</v>
      </c>
      <c r="CG529" s="62">
        <f t="shared" si="4437"/>
        <v>19.769861713273027</v>
      </c>
      <c r="CH529" s="63">
        <f t="shared" ref="CH529:CH562" si="4921">CF529</f>
        <v>-2.2084155298375129E-3</v>
      </c>
      <c r="CI529" s="11">
        <f t="shared" ref="CI529:CI561" si="4922">(CG530-CG529)/(CE530-CE529)</f>
        <v>-2.0816341399852778</v>
      </c>
      <c r="CJ529" s="62">
        <f t="shared" si="4613"/>
        <v>-3.6331369564663644E-2</v>
      </c>
      <c r="CK529" s="138">
        <f t="shared" si="4438"/>
        <v>-32.468329612953561</v>
      </c>
    </row>
    <row r="530" spans="2:91" ht="18.600000000000001" customHeight="1" thickBot="1">
      <c r="D530" s="258" t="s">
        <v>129</v>
      </c>
      <c r="E530" s="259"/>
      <c r="F530" s="260" t="s">
        <v>130</v>
      </c>
      <c r="G530" s="261"/>
      <c r="H530" s="229"/>
      <c r="I530" s="258" t="s">
        <v>131</v>
      </c>
      <c r="J530" s="259"/>
      <c r="K530" s="260" t="s">
        <v>132</v>
      </c>
      <c r="L530" s="261"/>
      <c r="N530" s="253" t="s">
        <v>133</v>
      </c>
      <c r="O530" s="254"/>
      <c r="P530" s="255" t="s">
        <v>134</v>
      </c>
      <c r="Q530" s="256"/>
      <c r="S530" s="258" t="s">
        <v>135</v>
      </c>
      <c r="T530" s="259"/>
      <c r="U530" s="260" t="s">
        <v>136</v>
      </c>
      <c r="V530" s="261"/>
      <c r="W530" s="8"/>
      <c r="X530" s="253" t="s">
        <v>137</v>
      </c>
      <c r="Y530" s="254"/>
      <c r="Z530" s="255" t="s">
        <v>138</v>
      </c>
      <c r="AA530" s="256"/>
      <c r="AB530" s="8"/>
      <c r="AC530" s="258" t="s">
        <v>139</v>
      </c>
      <c r="AD530" s="259"/>
      <c r="AE530" s="260" t="s">
        <v>140</v>
      </c>
      <c r="AF530" s="261"/>
      <c r="AG530" s="8"/>
      <c r="AH530" s="253" t="s">
        <v>141</v>
      </c>
      <c r="AI530" s="254"/>
      <c r="AJ530" s="255" t="s">
        <v>142</v>
      </c>
      <c r="AK530" s="256"/>
      <c r="AL530" s="8"/>
      <c r="AM530" s="258" t="s">
        <v>143</v>
      </c>
      <c r="AN530" s="259"/>
      <c r="AO530" s="260" t="s">
        <v>144</v>
      </c>
      <c r="AP530" s="261"/>
      <c r="AR530" s="253" t="s">
        <v>145</v>
      </c>
      <c r="AS530" s="254"/>
      <c r="AT530" s="255" t="s">
        <v>146</v>
      </c>
      <c r="AU530" s="256"/>
      <c r="AV530" s="4"/>
      <c r="AW530" s="258" t="s">
        <v>147</v>
      </c>
      <c r="AX530" s="259"/>
      <c r="AY530" s="260" t="s">
        <v>148</v>
      </c>
      <c r="AZ530" s="261"/>
      <c r="BA530" s="8"/>
      <c r="BB530" s="253" t="s">
        <v>149</v>
      </c>
      <c r="BC530" s="254"/>
      <c r="BD530" s="255" t="s">
        <v>150</v>
      </c>
      <c r="BE530" s="256"/>
      <c r="BF530" s="4"/>
      <c r="BG530" s="258" t="s">
        <v>151</v>
      </c>
      <c r="BH530" s="259"/>
      <c r="BI530" s="260" t="s">
        <v>152</v>
      </c>
      <c r="BJ530" s="261"/>
      <c r="BK530" s="4"/>
      <c r="BL530" s="253" t="s">
        <v>153</v>
      </c>
      <c r="BM530" s="254"/>
      <c r="BN530" s="255" t="s">
        <v>154</v>
      </c>
      <c r="BO530" s="256"/>
      <c r="BP530" s="4"/>
      <c r="BQ530" s="258" t="s">
        <v>155</v>
      </c>
      <c r="BR530" s="259"/>
      <c r="BS530" s="260" t="s">
        <v>156</v>
      </c>
      <c r="BT530" s="261"/>
      <c r="BU530" s="8"/>
      <c r="BV530" s="253" t="s">
        <v>157</v>
      </c>
      <c r="BW530" s="254"/>
      <c r="BX530" s="255" t="s">
        <v>158</v>
      </c>
      <c r="BY530" s="256"/>
      <c r="CA530" s="46" t="s">
        <v>16</v>
      </c>
      <c r="CC530" s="136" t="s">
        <v>71</v>
      </c>
      <c r="CE530" s="60">
        <f t="shared" si="4473"/>
        <v>9.5400000000000098</v>
      </c>
      <c r="CF530" s="61">
        <f t="shared" si="4474"/>
        <v>-2.2002472092198578E-3</v>
      </c>
      <c r="CG530" s="62">
        <f t="shared" si="4437"/>
        <v>19.728229030473322</v>
      </c>
      <c r="CH530" s="63">
        <f t="shared" si="4921"/>
        <v>-2.2002472092198578E-3</v>
      </c>
      <c r="CI530" s="11">
        <f t="shared" si="4922"/>
        <v>-2.0728649899386382</v>
      </c>
      <c r="CJ530" s="62">
        <f t="shared" si="4613"/>
        <v>-3.6178319023748365E-2</v>
      </c>
      <c r="CK530" s="138">
        <f t="shared" si="4438"/>
        <v>-32.486215765998459</v>
      </c>
    </row>
    <row r="531" spans="2:91" ht="18.600000000000001" customHeight="1" thickTop="1" thickBot="1">
      <c r="D531" s="29">
        <v>0</v>
      </c>
      <c r="E531" s="33">
        <v>0</v>
      </c>
      <c r="F531" s="31">
        <v>1</v>
      </c>
      <c r="G531" s="32">
        <v>0</v>
      </c>
      <c r="I531" s="29">
        <v>0</v>
      </c>
      <c r="J531" s="33">
        <f t="shared" ref="J531" si="4923">IF(0=(1-$J$8*$K$8*$B528^2),10^14,$B528*$J$8/(1-$J$8*$K$8*$B528^2))</f>
        <v>-1.415702082732792</v>
      </c>
      <c r="K531" s="31">
        <v>1</v>
      </c>
      <c r="L531" s="32">
        <v>0</v>
      </c>
      <c r="N531" s="29">
        <f t="shared" ref="N531" si="4924">D531*I528+F531*I531-E531*J528-G531*J531</f>
        <v>0</v>
      </c>
      <c r="O531" s="33">
        <f t="shared" ref="O531" si="4925">(D531*J528+E531*I528+F531*J531+G531*I531)</f>
        <v>-1.415702082732792</v>
      </c>
      <c r="P531" s="31">
        <f t="shared" ref="P531" si="4926">D531*K528+F531*K531-E531*L528-G531*L531</f>
        <v>1</v>
      </c>
      <c r="Q531" s="32">
        <f t="shared" ref="Q531" si="4927">(D531*L528+E531*K528+F531*L531+G531*K531)</f>
        <v>0</v>
      </c>
      <c r="S531" s="29">
        <v>0</v>
      </c>
      <c r="T531" s="33">
        <v>0</v>
      </c>
      <c r="U531" s="31">
        <v>1</v>
      </c>
      <c r="V531" s="32">
        <v>0</v>
      </c>
      <c r="X531" s="29">
        <f t="shared" ref="X531" si="4928">N531*S528+P531*S531-O531*T528-Q531*T531</f>
        <v>0</v>
      </c>
      <c r="Y531" s="33">
        <f t="shared" ref="Y531" si="4929">(N531*T528+O531*S528+P531*T531+Q531*S531)</f>
        <v>-1.415702082732792</v>
      </c>
      <c r="Z531" s="31">
        <f t="shared" ref="Z531" si="4930">N531*U528+P531*U531-O531*V528-Q531*V531</f>
        <v>-0.77735844714228541</v>
      </c>
      <c r="AA531" s="32">
        <f t="shared" ref="AA531" si="4931">(N531*V528+O531*U528+P531*V531+Q531*U531)</f>
        <v>0</v>
      </c>
      <c r="AB531" s="8"/>
      <c r="AC531" s="29">
        <v>0</v>
      </c>
      <c r="AD531" s="33">
        <f t="shared" ref="AD531" si="4932">IF(0=(1-$AD$8*$AE$8*$B528^2),10^14,$B528*$AD$8/(1-$AD$8*$AE$8*$B528^2))</f>
        <v>-2.0569836828699359</v>
      </c>
      <c r="AE531" s="31">
        <v>1</v>
      </c>
      <c r="AF531" s="32">
        <v>0</v>
      </c>
      <c r="AH531" s="29">
        <f t="shared" ref="AH531" si="4933">X531*AC528+Z531*AC531-Y531*AD528-AA531*AD531</f>
        <v>0</v>
      </c>
      <c r="AI531" s="33">
        <f t="shared" ref="AI531" si="4934">(X531*AD528+Y531*AC528+Z531*AD531+AA531*AC531)</f>
        <v>0.18331155878000072</v>
      </c>
      <c r="AJ531" s="31">
        <f t="shared" ref="AJ531" si="4935">X531*AE528+Z531*AE531-Y531*AF528-AA531*AF531</f>
        <v>-0.77735844714228541</v>
      </c>
      <c r="AK531" s="32">
        <f t="shared" ref="AK531" si="4936">(X531*AF528+Y531*AE528+Z531*AF531+AA531*AE531)</f>
        <v>0</v>
      </c>
      <c r="AL531" s="8"/>
      <c r="AM531" s="29">
        <v>0</v>
      </c>
      <c r="AN531" s="33">
        <v>0</v>
      </c>
      <c r="AO531" s="31">
        <v>1</v>
      </c>
      <c r="AP531" s="32">
        <v>0</v>
      </c>
      <c r="AR531" s="29">
        <f t="shared" ref="AR531" si="4937">AH531*AM528+AJ531*AM531-AI531*AN528-AK531*AN531</f>
        <v>0</v>
      </c>
      <c r="AS531" s="33">
        <f t="shared" ref="AS531" si="4938">(AH531*AN528+AI531*AM528+AJ531*AN531+AK531*AM531)</f>
        <v>0.18331155878000072</v>
      </c>
      <c r="AT531" s="31">
        <f t="shared" ref="AT531" si="4939">AH531*AO528+AJ531*AO531-AI531*AP528-AK531*AP531</f>
        <v>-0.56924052124620284</v>
      </c>
      <c r="AU531" s="32">
        <f t="shared" ref="AU531" si="4940">(AH531*AP528+AI531*AO528+AJ531*AP531+AK531*AO531)</f>
        <v>0</v>
      </c>
      <c r="AV531" s="8"/>
      <c r="AW531" s="29">
        <v>0</v>
      </c>
      <c r="AX531" s="33">
        <f t="shared" ref="AX531" si="4941">IF(0=(1-$AX$8*$AY$8*$B528^2),10^14,$B528*$AX$8/(1-$AX$8*$AY$8*$B528^2))</f>
        <v>-1.4197401825889864</v>
      </c>
      <c r="AY531" s="31">
        <v>1</v>
      </c>
      <c r="AZ531" s="32">
        <v>0</v>
      </c>
      <c r="BB531" s="29">
        <f t="shared" ref="BB531" si="4942">AR531*AW528+AT531*AW531-AS531*AX528-AU531*AX531</f>
        <v>0</v>
      </c>
      <c r="BC531" s="33">
        <f t="shared" ref="BC531" si="4943">(AR531*AX528+AS531*AW528+AT531*AX531+AU531*AW531)</f>
        <v>0.99148520035113452</v>
      </c>
      <c r="BD531" s="31">
        <f t="shared" ref="BD531" si="4944">AR531*AY528+AT531*AY531-AS531*AZ528-AU531*AZ531</f>
        <v>-0.56924052124620284</v>
      </c>
      <c r="BE531" s="32">
        <f t="shared" ref="BE531" si="4945">(AR531*AZ528+AS531*AY528+AT531*AZ531+AU531*AY531)</f>
        <v>0</v>
      </c>
      <c r="BF531" s="8"/>
      <c r="BG531" s="29">
        <v>0</v>
      </c>
      <c r="BH531" s="33">
        <v>0</v>
      </c>
      <c r="BI531" s="31">
        <v>1</v>
      </c>
      <c r="BJ531" s="32">
        <v>0</v>
      </c>
      <c r="BL531" s="29">
        <f t="shared" ref="BL531" si="4946">BB531*BG528+BD531*BG531-BC531*BH528-BE531*BH531</f>
        <v>0</v>
      </c>
      <c r="BM531" s="33">
        <f t="shared" ref="BM531" si="4947">(BB531*BH528+BC531*BG528+BD531*BH531+BE531*BG531)</f>
        <v>0.99148520035113452</v>
      </c>
      <c r="BN531" s="31">
        <f t="shared" ref="BN531" si="4948">BB531*BI528+BD531*BI531-BC531*BJ528-BE531*BJ531</f>
        <v>-0.17343379700014555</v>
      </c>
      <c r="BO531" s="32">
        <f t="shared" ref="BO531" si="4949">(BB531*BJ528+BC531*BI528+BD531*BJ531+BE531*BI531)</f>
        <v>0</v>
      </c>
      <c r="BP531" s="8"/>
      <c r="BQ531" s="19">
        <f t="shared" ref="BQ531:BQ594" si="4950">1/$BR$8</f>
        <v>1</v>
      </c>
      <c r="BR531" s="47">
        <v>0</v>
      </c>
      <c r="BS531" s="48">
        <v>1</v>
      </c>
      <c r="BT531" s="49">
        <v>0</v>
      </c>
      <c r="BV531" s="29">
        <f t="shared" ref="BV531" si="4951">BL531*BQ528+BN531*BQ531-BM531*BR528-BO531*BR531</f>
        <v>-0.17343379700014555</v>
      </c>
      <c r="BW531" s="33">
        <f t="shared" ref="BW531" si="4952">(BL531*BR528+BM531*BQ528+BN531*BR531+BO531*BQ531)</f>
        <v>0.99148520035113452</v>
      </c>
      <c r="BX531" s="31">
        <f t="shared" ref="BX531" si="4953">BL531*BS528+BN531*BS531-BM531*BT528-BO531*BT531</f>
        <v>-0.17343379700014555</v>
      </c>
      <c r="BY531" s="32">
        <f t="shared" ref="BY531" si="4954">(BL531*BT528+BM531*BS528+BN531*BT531+BO531*BS531)</f>
        <v>0</v>
      </c>
      <c r="CA531" s="50">
        <f t="shared" ref="CA531" si="4955">(180/PI())*ATAN(-1*(BW528+BW531)/(BV528+BV531))</f>
        <v>80.012992090670849</v>
      </c>
      <c r="CC531" s="137">
        <f t="shared" ref="CC531" si="4956">20*LOG(((1-(10^(CA528/20)^2)*(1-((1-CC528)/(1+CC528))^2))^0.5))</f>
        <v>-40.642590466165473</v>
      </c>
      <c r="CE531" s="60">
        <f t="shared" si="4473"/>
        <v>9.5600000000000094</v>
      </c>
      <c r="CF531" s="61">
        <f t="shared" si="4474"/>
        <v>-2.1921214432839451E-3</v>
      </c>
      <c r="CG531" s="62">
        <f t="shared" si="4437"/>
        <v>19.68677173067455</v>
      </c>
      <c r="CH531" s="63">
        <f t="shared" si="4921"/>
        <v>-2.1921214432839451E-3</v>
      </c>
      <c r="CI531" s="11">
        <f t="shared" si="4922"/>
        <v>-2.0641512667049993</v>
      </c>
      <c r="CJ531" s="62">
        <f t="shared" si="4613"/>
        <v>-3.6026235863213837E-2</v>
      </c>
      <c r="CK531" s="138">
        <f t="shared" si="4438"/>
        <v>-32.504067518291613</v>
      </c>
    </row>
    <row r="532" spans="2:91" ht="18.600000000000001" customHeight="1">
      <c r="CC532" s="42"/>
      <c r="CE532" s="60">
        <f t="shared" si="4473"/>
        <v>9.5800000000000107</v>
      </c>
      <c r="CF532" s="61">
        <f t="shared" si="4474"/>
        <v>-2.1840379626670396E-3</v>
      </c>
      <c r="CG532" s="62">
        <f t="shared" si="4437"/>
        <v>19.645488705340448</v>
      </c>
      <c r="CH532" s="63">
        <f t="shared" si="4921"/>
        <v>-2.1840379626670396E-3</v>
      </c>
      <c r="CI532" s="11">
        <f t="shared" si="4922"/>
        <v>-2.0554925030154876</v>
      </c>
      <c r="CJ532" s="62">
        <f t="shared" si="4613"/>
        <v>-3.5875111927679733E-2</v>
      </c>
      <c r="CK532" s="138">
        <f t="shared" si="4438"/>
        <v>-32.521884982282202</v>
      </c>
    </row>
    <row r="533" spans="2:91" ht="18.600000000000001" customHeight="1" thickBot="1">
      <c r="E533" s="22" t="s">
        <v>4</v>
      </c>
      <c r="J533" s="22" t="s">
        <v>5</v>
      </c>
      <c r="O533" s="22" t="s">
        <v>6</v>
      </c>
      <c r="T533" s="22" t="s">
        <v>7</v>
      </c>
      <c r="Y533" s="22" t="s">
        <v>8</v>
      </c>
      <c r="AD533" s="22" t="s">
        <v>65</v>
      </c>
      <c r="AI533" s="22" t="s">
        <v>9</v>
      </c>
      <c r="AN533" s="22" t="s">
        <v>66</v>
      </c>
      <c r="AS533" s="22" t="s">
        <v>51</v>
      </c>
      <c r="AX533" s="22" t="s">
        <v>67</v>
      </c>
      <c r="BC533" s="22" t="s">
        <v>52</v>
      </c>
      <c r="BH533" s="22" t="s">
        <v>68</v>
      </c>
      <c r="BM533" s="22" t="s">
        <v>63</v>
      </c>
      <c r="BQ533" s="23" t="s">
        <v>69</v>
      </c>
      <c r="BR533" s="23"/>
      <c r="BS533" s="24"/>
      <c r="BT533" s="24"/>
      <c r="BU533" s="24"/>
      <c r="BW533" s="22" t="s">
        <v>64</v>
      </c>
      <c r="CE533" s="60">
        <f t="shared" si="4473"/>
        <v>9.6000000000000103</v>
      </c>
      <c r="CF533" s="61">
        <f t="shared" si="4474"/>
        <v>-2.1759964998117731E-3</v>
      </c>
      <c r="CG533" s="62">
        <f t="shared" si="4437"/>
        <v>19.604378855280139</v>
      </c>
      <c r="CH533" s="63">
        <f t="shared" si="4921"/>
        <v>-2.1759964998117731E-3</v>
      </c>
      <c r="CI533" s="11">
        <f t="shared" si="4922"/>
        <v>-2.0468882365277432</v>
      </c>
      <c r="CJ533" s="62">
        <f t="shared" si="4613"/>
        <v>-3.5724939147749581E-2</v>
      </c>
      <c r="CK533" s="138">
        <f t="shared" si="4438"/>
        <v>-32.539668270076206</v>
      </c>
    </row>
    <row r="534" spans="2:91" ht="18.600000000000001" customHeight="1" thickBot="1">
      <c r="D534" s="249" t="s">
        <v>103</v>
      </c>
      <c r="E534" s="250"/>
      <c r="F534" s="251" t="s">
        <v>104</v>
      </c>
      <c r="G534" s="252"/>
      <c r="H534" s="229"/>
      <c r="I534" s="253" t="s">
        <v>11</v>
      </c>
      <c r="J534" s="254"/>
      <c r="K534" s="255" t="s">
        <v>12</v>
      </c>
      <c r="L534" s="256"/>
      <c r="M534" s="24"/>
      <c r="N534" s="253" t="s">
        <v>105</v>
      </c>
      <c r="O534" s="254"/>
      <c r="P534" s="255" t="s">
        <v>106</v>
      </c>
      <c r="Q534" s="256"/>
      <c r="R534" s="24"/>
      <c r="S534" s="249" t="s">
        <v>107</v>
      </c>
      <c r="T534" s="250"/>
      <c r="U534" s="251" t="s">
        <v>108</v>
      </c>
      <c r="V534" s="252"/>
      <c r="W534" s="8"/>
      <c r="X534" s="253" t="s">
        <v>109</v>
      </c>
      <c r="Y534" s="254"/>
      <c r="Z534" s="255" t="s">
        <v>110</v>
      </c>
      <c r="AA534" s="256"/>
      <c r="AB534" s="8"/>
      <c r="AC534" s="253" t="s">
        <v>111</v>
      </c>
      <c r="AD534" s="254"/>
      <c r="AE534" s="255" t="s">
        <v>14</v>
      </c>
      <c r="AF534" s="256"/>
      <c r="AG534" s="8"/>
      <c r="AH534" s="253" t="s">
        <v>112</v>
      </c>
      <c r="AI534" s="254"/>
      <c r="AJ534" s="255" t="s">
        <v>113</v>
      </c>
      <c r="AK534" s="256"/>
      <c r="AL534" s="8"/>
      <c r="AM534" s="249" t="s">
        <v>114</v>
      </c>
      <c r="AN534" s="250"/>
      <c r="AO534" s="251" t="s">
        <v>115</v>
      </c>
      <c r="AP534" s="252"/>
      <c r="AQ534" s="24"/>
      <c r="AR534" s="253" t="s">
        <v>116</v>
      </c>
      <c r="AS534" s="254"/>
      <c r="AT534" s="255" t="s">
        <v>13</v>
      </c>
      <c r="AU534" s="256"/>
      <c r="AV534" s="4"/>
      <c r="AW534" s="253" t="s">
        <v>117</v>
      </c>
      <c r="AX534" s="254"/>
      <c r="AY534" s="255" t="s">
        <v>118</v>
      </c>
      <c r="AZ534" s="256"/>
      <c r="BA534" s="8"/>
      <c r="BB534" s="253" t="s">
        <v>119</v>
      </c>
      <c r="BC534" s="254"/>
      <c r="BD534" s="255" t="s">
        <v>120</v>
      </c>
      <c r="BE534" s="256"/>
      <c r="BF534" s="4"/>
      <c r="BG534" s="249" t="s">
        <v>121</v>
      </c>
      <c r="BH534" s="250"/>
      <c r="BI534" s="251" t="s">
        <v>122</v>
      </c>
      <c r="BJ534" s="252"/>
      <c r="BK534" s="4"/>
      <c r="BL534" s="253" t="s">
        <v>123</v>
      </c>
      <c r="BM534" s="254"/>
      <c r="BN534" s="255" t="s">
        <v>124</v>
      </c>
      <c r="BO534" s="256"/>
      <c r="BP534" s="4"/>
      <c r="BQ534" s="253" t="s">
        <v>125</v>
      </c>
      <c r="BR534" s="254"/>
      <c r="BS534" s="255" t="s">
        <v>126</v>
      </c>
      <c r="BT534" s="256"/>
      <c r="BU534" s="8"/>
      <c r="BV534" s="253" t="s">
        <v>127</v>
      </c>
      <c r="BW534" s="254"/>
      <c r="BX534" s="255" t="s">
        <v>128</v>
      </c>
      <c r="BY534" s="256"/>
      <c r="CA534" s="27" t="s">
        <v>15</v>
      </c>
      <c r="CC534" s="133" t="s">
        <v>70</v>
      </c>
      <c r="CE534" s="60">
        <f t="shared" si="4473"/>
        <v>9.6200000000000099</v>
      </c>
      <c r="CF534" s="61">
        <f t="shared" si="4474"/>
        <v>-2.1679967889487615E-3</v>
      </c>
      <c r="CG534" s="62">
        <f t="shared" si="4437"/>
        <v>19.563441090549585</v>
      </c>
      <c r="CH534" s="63">
        <f t="shared" si="4921"/>
        <v>-2.1679967889487615E-3</v>
      </c>
      <c r="CI534" s="11">
        <f t="shared" si="4922"/>
        <v>-2.0383380097623851</v>
      </c>
      <c r="CJ534" s="62">
        <f t="shared" si="4613"/>
        <v>-3.5575709538901941E-2</v>
      </c>
      <c r="CK534" s="138">
        <f t="shared" si="4438"/>
        <v>-32.557417493454579</v>
      </c>
    </row>
    <row r="535" spans="2:91" ht="18.600000000000001" customHeight="1" thickTop="1" thickBot="1">
      <c r="B535" s="129">
        <v>1.04</v>
      </c>
      <c r="D535" s="29">
        <v>1</v>
      </c>
      <c r="E535" s="30">
        <v>0</v>
      </c>
      <c r="F535" s="31">
        <v>0</v>
      </c>
      <c r="G535" s="32">
        <f t="shared" ref="G535:G598" si="4957">-1/($E$8*$B535)</f>
        <v>-0.63382692307692301</v>
      </c>
      <c r="I535" s="29">
        <v>1</v>
      </c>
      <c r="J535" s="33">
        <v>0</v>
      </c>
      <c r="K535" s="31">
        <v>0</v>
      </c>
      <c r="L535" s="32">
        <v>0</v>
      </c>
      <c r="N535" s="29">
        <f t="shared" ref="N535" si="4958">D535*I535+F535*I538-E535*J535-G535*J538</f>
        <v>0.12572548475477563</v>
      </c>
      <c r="O535" s="33">
        <f t="shared" ref="O535" si="4959">(D535*J535+E535*I535+F535*J538+G535*I538)</f>
        <v>0</v>
      </c>
      <c r="P535" s="31">
        <f t="shared" ref="P535" si="4960">D535*K535+F535*K538-E535*L535-G535*L538</f>
        <v>0</v>
      </c>
      <c r="Q535" s="32">
        <f t="shared" ref="Q535" si="4961">(D535*L535+E535*K535+F535*L538+G535*K538)</f>
        <v>-0.63382692307692301</v>
      </c>
      <c r="S535" s="29">
        <v>1</v>
      </c>
      <c r="T535" s="30">
        <v>0</v>
      </c>
      <c r="U535" s="31">
        <v>0</v>
      </c>
      <c r="V535" s="32">
        <f t="shared" ref="V535:V598" si="4962">-1/($T$8*$B535)</f>
        <v>-1.2313173076923076</v>
      </c>
      <c r="X535" s="29">
        <f t="shared" ref="X535" si="4963">N535*S535+P535*S538-O535*T535-Q535*T538</f>
        <v>0.12572548475477563</v>
      </c>
      <c r="Y535" s="33">
        <f t="shared" ref="Y535" si="4964">(N535*T535+O535*S535+P535*T538+Q535*S538)</f>
        <v>0</v>
      </c>
      <c r="Z535" s="31">
        <f t="shared" ref="Z535" si="4965">N535*U535+P535*U538-O535*V535-Q535*V538</f>
        <v>0</v>
      </c>
      <c r="AA535" s="32">
        <f t="shared" ref="AA535" si="4966">(N535*V535+O535*U535+P535*V538+Q535*U538)</f>
        <v>-0.78863488847348362</v>
      </c>
      <c r="AB535" s="8"/>
      <c r="AC535" s="29">
        <v>1</v>
      </c>
      <c r="AD535" s="33">
        <v>0</v>
      </c>
      <c r="AE535" s="31">
        <v>0</v>
      </c>
      <c r="AF535" s="32">
        <v>0</v>
      </c>
      <c r="AH535" s="29">
        <f t="shared" ref="AH535" si="4967">X535*AC535+Z535*AC538-Y535*AD535-AA535*AD538</f>
        <v>-1.3955550101973286</v>
      </c>
      <c r="AI535" s="33">
        <f t="shared" ref="AI535" si="4968">(X535*AD535+Y535*AC535+Z535*AD538+AA535*AC538)</f>
        <v>0</v>
      </c>
      <c r="AJ535" s="31">
        <f t="shared" ref="AJ535" si="4969">X535*AE535+Z535*AE538-Y535*AF535-AA535*AF538</f>
        <v>0</v>
      </c>
      <c r="AK535" s="32">
        <f t="shared" ref="AK535" si="4970">(X535*AF535+Y535*AE535+Z535*AF538+AA535*AE538)</f>
        <v>-0.78863488847348362</v>
      </c>
      <c r="AL535" s="8"/>
      <c r="AM535" s="29">
        <v>1</v>
      </c>
      <c r="AN535" s="30">
        <v>0</v>
      </c>
      <c r="AO535" s="31">
        <v>0</v>
      </c>
      <c r="AP535" s="32">
        <f t="shared" ref="AP535:AP598" si="4971">-1/($AN$8*$B535)</f>
        <v>-1.1134903846153845</v>
      </c>
      <c r="AR535" s="29">
        <f t="shared" ref="AR535" si="4972">AH535*AM535+AJ535*AM538-AI535*AN535-AK535*AN538</f>
        <v>-1.3955550101973286</v>
      </c>
      <c r="AS535" s="33">
        <f t="shared" ref="AS535" si="4973">(AH535*AN535+AI535*AM535+AJ535*AN538+AK535*AM538)</f>
        <v>0</v>
      </c>
      <c r="AT535" s="31">
        <f t="shared" ref="AT535" si="4974">AH535*AO535+AJ535*AO538-AI535*AP535-AK535*AP538</f>
        <v>0</v>
      </c>
      <c r="AU535" s="32">
        <f t="shared" ref="AU535" si="4975">(AH535*AP535+AI535*AO535+AJ535*AP538+AK535*AO538)</f>
        <v>0.76530219658306675</v>
      </c>
      <c r="AV535" s="8"/>
      <c r="AW535" s="29">
        <v>1</v>
      </c>
      <c r="AX535" s="33">
        <v>0</v>
      </c>
      <c r="AY535" s="31">
        <v>0</v>
      </c>
      <c r="AZ535" s="32">
        <v>0</v>
      </c>
      <c r="BB535" s="29">
        <f t="shared" ref="BB535" si="4976">AR535*AW535+AT535*AW538-AS535*AX535-AU535*AX538</f>
        <v>-0.35641748806996354</v>
      </c>
      <c r="BC535" s="33">
        <f t="shared" ref="BC535" si="4977">(AR535*AX535+AS535*AW535+AT535*AX538+AU535*AW538)</f>
        <v>0</v>
      </c>
      <c r="BD535" s="31">
        <f t="shared" ref="BD535" si="4978">AR535*AY535+AT535*AY538-AS535*AZ535-AU535*AZ538</f>
        <v>0</v>
      </c>
      <c r="BE535" s="32">
        <f t="shared" ref="BE535" si="4979">(AR535*AZ535+AS535*AY535+AT535*AZ538+AU535*AY538)</f>
        <v>0.76530219658306675</v>
      </c>
      <c r="BF535" s="8"/>
      <c r="BG535" s="29">
        <v>1</v>
      </c>
      <c r="BH535" s="30">
        <v>0</v>
      </c>
      <c r="BI535" s="31">
        <v>0</v>
      </c>
      <c r="BJ535" s="32">
        <f t="shared" ref="BJ535:BJ598" si="4980">-1/($BH$8*$B535)</f>
        <v>-0.39152884615384614</v>
      </c>
      <c r="BL535" s="29">
        <f t="shared" ref="BL535" si="4981">BB535*BG535+BD535*BG538-BC535*BH535-BE535*BH538</f>
        <v>-0.35641748806996354</v>
      </c>
      <c r="BM535" s="33">
        <f t="shared" ref="BM535" si="4982">(BB535*BH535+BC535*BG535+BD535*BH538+BE535*BG538)</f>
        <v>0</v>
      </c>
      <c r="BN535" s="31">
        <f t="shared" ref="BN535" si="4983">BB535*BI535+BD535*BI538-BC535*BJ535-BE535*BJ538</f>
        <v>0</v>
      </c>
      <c r="BO535" s="32">
        <f t="shared" ref="BO535" si="4984">(BB535*BJ535+BC535*BI535+BD535*BJ538+BE535*BI538)</f>
        <v>0.90484992443615186</v>
      </c>
      <c r="BP535" s="8"/>
      <c r="BQ535" s="34">
        <v>1</v>
      </c>
      <c r="BR535" s="35">
        <v>0</v>
      </c>
      <c r="BS535" s="11">
        <v>0</v>
      </c>
      <c r="BT535" s="36">
        <v>0</v>
      </c>
      <c r="BV535" s="29">
        <f t="shared" ref="BV535" si="4985">BL535*BQ535+BN535*BQ538-BM535*BR535-BO535*BR538</f>
        <v>-0.35641748806996354</v>
      </c>
      <c r="BW535" s="33">
        <f t="shared" ref="BW535" si="4986">(BL535*BR535+BM535*BQ535+BN535*BR538+BO535*BQ538)</f>
        <v>0.90484992443615186</v>
      </c>
      <c r="BX535" s="31">
        <f t="shared" ref="BX535" si="4987">BL535*BS535+BN535*BS538-BM535*BT535-BO535*BT538</f>
        <v>0</v>
      </c>
      <c r="BY535" s="32">
        <f t="shared" ref="BY535" si="4988">(BL535*BT535+BM535*BS535+BN535*BT538+BO535*BS538)</f>
        <v>0.90484992443615186</v>
      </c>
      <c r="CA535" s="37">
        <f t="shared" ref="CA535" si="4989">20*LOG(((1+$BR$8)/$BR$8)/((BV535+BV538)^2+(BW535+BW538)^2)^0.5)</f>
        <v>-3.8952969496904646E-3</v>
      </c>
      <c r="CC535" s="134">
        <f t="shared" ref="CC535" si="4990">((BV535^2+BW535^2)^0.5)/((BV538^2+BW538^2)^0.5)</f>
        <v>0.94557140998737332</v>
      </c>
      <c r="CE535" s="60">
        <f t="shared" si="4473"/>
        <v>9.6400000000000095</v>
      </c>
      <c r="CF535" s="61">
        <f t="shared" si="4474"/>
        <v>-2.1600385660936888E-3</v>
      </c>
      <c r="CG535" s="62">
        <f t="shared" si="4437"/>
        <v>19.522674330354338</v>
      </c>
      <c r="CH535" s="63">
        <f t="shared" si="4921"/>
        <v>-2.1600385660936888E-3</v>
      </c>
      <c r="CI535" s="11">
        <f t="shared" si="4922"/>
        <v>-2.0298413700438238</v>
      </c>
      <c r="CJ535" s="62">
        <f t="shared" si="4613"/>
        <v>-3.5427415200457321E-2</v>
      </c>
      <c r="CK535" s="138">
        <f t="shared" si="4438"/>
        <v>-32.57513276385356</v>
      </c>
      <c r="CM535" s="129">
        <v>1.02</v>
      </c>
    </row>
    <row r="536" spans="2:91" ht="18.600000000000001" customHeight="1" thickBot="1">
      <c r="D536" s="39"/>
      <c r="G536" s="40"/>
      <c r="I536" s="39"/>
      <c r="L536" s="40"/>
      <c r="N536" s="39"/>
      <c r="Q536" s="40"/>
      <c r="S536" s="39"/>
      <c r="V536" s="40"/>
      <c r="X536" s="39"/>
      <c r="AA536" s="40"/>
      <c r="AC536" s="39"/>
      <c r="AF536" s="40"/>
      <c r="AH536" s="39"/>
      <c r="AK536" s="40"/>
      <c r="AM536" s="39"/>
      <c r="AP536" s="40"/>
      <c r="AR536" s="39"/>
      <c r="AU536" s="40"/>
      <c r="AW536" s="39"/>
      <c r="AZ536" s="40"/>
      <c r="BB536" s="39"/>
      <c r="BE536" s="40"/>
      <c r="BG536" s="39"/>
      <c r="BJ536" s="40"/>
      <c r="BL536" s="39"/>
      <c r="BO536" s="40"/>
      <c r="BQ536" s="34"/>
      <c r="BR536" s="11"/>
      <c r="BS536" s="11"/>
      <c r="BT536" s="41"/>
      <c r="BV536" s="39"/>
      <c r="BY536" s="40"/>
      <c r="CC536" s="135"/>
      <c r="CE536" s="60">
        <f t="shared" si="4473"/>
        <v>9.6600000000000108</v>
      </c>
      <c r="CF536" s="61">
        <f t="shared" si="4474"/>
        <v>-2.1521215690251021E-3</v>
      </c>
      <c r="CG536" s="62">
        <f t="shared" si="4437"/>
        <v>19.482077502953459</v>
      </c>
      <c r="CH536" s="63">
        <f t="shared" si="4921"/>
        <v>-2.1521215690251021E-3</v>
      </c>
      <c r="CI536" s="11">
        <f t="shared" si="4922"/>
        <v>-2.0213978694356247</v>
      </c>
      <c r="CJ536" s="62">
        <f t="shared" si="4613"/>
        <v>-3.5280048314450099E-2</v>
      </c>
      <c r="CK536" s="138">
        <f t="shared" si="4438"/>
        <v>-32.592814192392751</v>
      </c>
    </row>
    <row r="537" spans="2:91" ht="18.600000000000001" customHeight="1" thickBot="1">
      <c r="D537" s="258" t="s">
        <v>129</v>
      </c>
      <c r="E537" s="259"/>
      <c r="F537" s="260" t="s">
        <v>130</v>
      </c>
      <c r="G537" s="261"/>
      <c r="H537" s="229"/>
      <c r="I537" s="258" t="s">
        <v>131</v>
      </c>
      <c r="J537" s="259"/>
      <c r="K537" s="260" t="s">
        <v>132</v>
      </c>
      <c r="L537" s="261"/>
      <c r="N537" s="253" t="s">
        <v>133</v>
      </c>
      <c r="O537" s="254"/>
      <c r="P537" s="255" t="s">
        <v>134</v>
      </c>
      <c r="Q537" s="256"/>
      <c r="S537" s="258" t="s">
        <v>135</v>
      </c>
      <c r="T537" s="259"/>
      <c r="U537" s="260" t="s">
        <v>136</v>
      </c>
      <c r="V537" s="261"/>
      <c r="W537" s="8"/>
      <c r="X537" s="253" t="s">
        <v>137</v>
      </c>
      <c r="Y537" s="254"/>
      <c r="Z537" s="255" t="s">
        <v>138</v>
      </c>
      <c r="AA537" s="256"/>
      <c r="AB537" s="8"/>
      <c r="AC537" s="258" t="s">
        <v>139</v>
      </c>
      <c r="AD537" s="259"/>
      <c r="AE537" s="260" t="s">
        <v>140</v>
      </c>
      <c r="AF537" s="261"/>
      <c r="AG537" s="8"/>
      <c r="AH537" s="253" t="s">
        <v>141</v>
      </c>
      <c r="AI537" s="254"/>
      <c r="AJ537" s="255" t="s">
        <v>142</v>
      </c>
      <c r="AK537" s="256"/>
      <c r="AL537" s="8"/>
      <c r="AM537" s="258" t="s">
        <v>143</v>
      </c>
      <c r="AN537" s="259"/>
      <c r="AO537" s="260" t="s">
        <v>144</v>
      </c>
      <c r="AP537" s="261"/>
      <c r="AR537" s="253" t="s">
        <v>145</v>
      </c>
      <c r="AS537" s="254"/>
      <c r="AT537" s="255" t="s">
        <v>146</v>
      </c>
      <c r="AU537" s="256"/>
      <c r="AV537" s="4"/>
      <c r="AW537" s="258" t="s">
        <v>147</v>
      </c>
      <c r="AX537" s="259"/>
      <c r="AY537" s="260" t="s">
        <v>148</v>
      </c>
      <c r="AZ537" s="261"/>
      <c r="BA537" s="8"/>
      <c r="BB537" s="253" t="s">
        <v>149</v>
      </c>
      <c r="BC537" s="254"/>
      <c r="BD537" s="255" t="s">
        <v>150</v>
      </c>
      <c r="BE537" s="256"/>
      <c r="BF537" s="4"/>
      <c r="BG537" s="258" t="s">
        <v>151</v>
      </c>
      <c r="BH537" s="259"/>
      <c r="BI537" s="260" t="s">
        <v>152</v>
      </c>
      <c r="BJ537" s="261"/>
      <c r="BK537" s="4"/>
      <c r="BL537" s="253" t="s">
        <v>153</v>
      </c>
      <c r="BM537" s="254"/>
      <c r="BN537" s="255" t="s">
        <v>154</v>
      </c>
      <c r="BO537" s="256"/>
      <c r="BP537" s="4"/>
      <c r="BQ537" s="258" t="s">
        <v>155</v>
      </c>
      <c r="BR537" s="259"/>
      <c r="BS537" s="260" t="s">
        <v>156</v>
      </c>
      <c r="BT537" s="261"/>
      <c r="BU537" s="8"/>
      <c r="BV537" s="253" t="s">
        <v>157</v>
      </c>
      <c r="BW537" s="254"/>
      <c r="BX537" s="255" t="s">
        <v>158</v>
      </c>
      <c r="BY537" s="256"/>
      <c r="CA537" s="46" t="s">
        <v>16</v>
      </c>
      <c r="CC537" s="136" t="s">
        <v>71</v>
      </c>
      <c r="CE537" s="60">
        <f t="shared" si="4473"/>
        <v>9.6800000000000104</v>
      </c>
      <c r="CF537" s="61">
        <f t="shared" si="4474"/>
        <v>-2.1442455372940343E-3</v>
      </c>
      <c r="CG537" s="62">
        <f t="shared" si="4437"/>
        <v>19.441649545564747</v>
      </c>
      <c r="CH537" s="63">
        <f t="shared" si="4921"/>
        <v>-2.1442455372940343E-3</v>
      </c>
      <c r="CI537" s="11">
        <f t="shared" si="4922"/>
        <v>-2.0130070646863061</v>
      </c>
      <c r="CJ537" s="62">
        <f t="shared" si="4613"/>
        <v>-3.5133601144682516E-2</v>
      </c>
      <c r="CK537" s="138">
        <f t="shared" si="4438"/>
        <v>-32.61046188983353</v>
      </c>
    </row>
    <row r="538" spans="2:91" ht="18.600000000000001" customHeight="1" thickTop="1" thickBot="1">
      <c r="D538" s="29">
        <v>0</v>
      </c>
      <c r="E538" s="33">
        <v>0</v>
      </c>
      <c r="F538" s="31">
        <v>1</v>
      </c>
      <c r="G538" s="32">
        <v>0</v>
      </c>
      <c r="I538" s="29">
        <v>0</v>
      </c>
      <c r="J538" s="33">
        <f t="shared" ref="J538" si="4991">IF(0=(1-$J$8*$K$8*$B535^2),10^14,$B535*$J$8/(1-$J$8*$K$8*$B535^2))</f>
        <v>-1.3793584390531166</v>
      </c>
      <c r="K538" s="31">
        <v>1</v>
      </c>
      <c r="L538" s="32">
        <v>0</v>
      </c>
      <c r="N538" s="29">
        <f t="shared" ref="N538" si="4992">D538*I535+F538*I538-E538*J535-G538*J538</f>
        <v>0</v>
      </c>
      <c r="O538" s="33">
        <f t="shared" ref="O538" si="4993">(D538*J535+E538*I535+F538*J538+G538*I538)</f>
        <v>-1.3793584390531166</v>
      </c>
      <c r="P538" s="31">
        <f t="shared" ref="P538" si="4994">D538*K535+F538*K538-E538*L535-G538*L538</f>
        <v>1</v>
      </c>
      <c r="Q538" s="32">
        <f t="shared" ref="Q538" si="4995">(D538*L535+E538*K535+F538*L538+G538*K538)</f>
        <v>0</v>
      </c>
      <c r="S538" s="29">
        <v>0</v>
      </c>
      <c r="T538" s="33">
        <v>0</v>
      </c>
      <c r="U538" s="31">
        <v>1</v>
      </c>
      <c r="V538" s="32">
        <v>0</v>
      </c>
      <c r="X538" s="29">
        <f t="shared" ref="X538" si="4996">N538*S535+P538*S538-O538*T535-Q538*T538</f>
        <v>0</v>
      </c>
      <c r="Y538" s="33">
        <f t="shared" ref="Y538" si="4997">(N538*T535+O538*S535+P538*T538+Q538*S538)</f>
        <v>-1.3793584390531166</v>
      </c>
      <c r="Z538" s="31">
        <f t="shared" ref="Z538" si="4998">N538*U535+P538*U538-O538*V535-Q538*V538</f>
        <v>-0.69842791951754757</v>
      </c>
      <c r="AA538" s="32">
        <f t="shared" ref="AA538" si="4999">(N538*V535+O538*U535+P538*V538+Q538*U538)</f>
        <v>0</v>
      </c>
      <c r="AB538" s="8"/>
      <c r="AC538" s="29">
        <v>0</v>
      </c>
      <c r="AD538" s="33">
        <f t="shared" ref="AD538" si="5000">IF(0=(1-$AD$8*$AE$8*$B535^2),10^14,$B535*$AD$8/(1-$AD$8*$AE$8*$B535^2))</f>
        <v>-1.9290048122227534</v>
      </c>
      <c r="AE538" s="31">
        <v>1</v>
      </c>
      <c r="AF538" s="32">
        <v>0</v>
      </c>
      <c r="AH538" s="29">
        <f t="shared" ref="AH538" si="5001">X538*AC535+Z538*AC538-Y538*AD535-AA538*AD538</f>
        <v>0</v>
      </c>
      <c r="AI538" s="33">
        <f t="shared" ref="AI538" si="5002">(X538*AD535+Y538*AC535+Z538*AD538+AA538*AC538)</f>
        <v>-3.2087621313041437E-2</v>
      </c>
      <c r="AJ538" s="31">
        <f t="shared" ref="AJ538" si="5003">X538*AE535+Z538*AE538-Y538*AF535-AA538*AF538</f>
        <v>-0.69842791951754757</v>
      </c>
      <c r="AK538" s="32">
        <f t="shared" ref="AK538" si="5004">(X538*AF535+Y538*AE535+Z538*AF538+AA538*AE538)</f>
        <v>0</v>
      </c>
      <c r="AL538" s="8"/>
      <c r="AM538" s="29">
        <v>0</v>
      </c>
      <c r="AN538" s="33">
        <v>0</v>
      </c>
      <c r="AO538" s="31">
        <v>1</v>
      </c>
      <c r="AP538" s="32">
        <v>0</v>
      </c>
      <c r="AR538" s="29">
        <f t="shared" ref="AR538" si="5005">AH538*AM535+AJ538*AM538-AI538*AN535-AK538*AN538</f>
        <v>0</v>
      </c>
      <c r="AS538" s="33">
        <f t="shared" ref="AS538" si="5006">(AH538*AN535+AI538*AM535+AJ538*AN538+AK538*AM538)</f>
        <v>-3.2087621313041437E-2</v>
      </c>
      <c r="AT538" s="31">
        <f t="shared" ref="AT538" si="5007">AH538*AO535+AJ538*AO538-AI538*AP535-AK538*AP538</f>
        <v>-0.7341571773147989</v>
      </c>
      <c r="AU538" s="32">
        <f t="shared" ref="AU538" si="5008">(AH538*AP535+AI538*AO535+AJ538*AP538+AK538*AO538)</f>
        <v>0</v>
      </c>
      <c r="AV538" s="8"/>
      <c r="AW538" s="29">
        <v>0</v>
      </c>
      <c r="AX538" s="33">
        <f t="shared" ref="AX538" si="5009">IF(0=(1-$AX$8*$AY$8*$B535^2),10^14,$B535*$AX$8/(1-$AX$8*$AY$8*$B535^2))</f>
        <v>-1.3578133275546871</v>
      </c>
      <c r="AY538" s="31">
        <v>1</v>
      </c>
      <c r="AZ538" s="32">
        <v>0</v>
      </c>
      <c r="BB538" s="29">
        <f t="shared" ref="BB538" si="5010">AR538*AW535+AT538*AW538-AS538*AX535-AU538*AX538</f>
        <v>0</v>
      </c>
      <c r="BC538" s="33">
        <f t="shared" ref="BC538" si="5011">(AR538*AX535+AS538*AW535+AT538*AX538+AU538*AW538)</f>
        <v>0.96476077856492215</v>
      </c>
      <c r="BD538" s="31">
        <f t="shared" ref="BD538" si="5012">AR538*AY535+AT538*AY538-AS538*AZ535-AU538*AZ538</f>
        <v>-0.7341571773147989</v>
      </c>
      <c r="BE538" s="32">
        <f t="shared" ref="BE538" si="5013">(AR538*AZ535+AS538*AY535+AT538*AZ538+AU538*AY538)</f>
        <v>0</v>
      </c>
      <c r="BF538" s="8"/>
      <c r="BG538" s="29">
        <v>0</v>
      </c>
      <c r="BH538" s="33">
        <v>0</v>
      </c>
      <c r="BI538" s="31">
        <v>1</v>
      </c>
      <c r="BJ538" s="32">
        <v>0</v>
      </c>
      <c r="BL538" s="29">
        <f t="shared" ref="BL538" si="5014">BB538*BG535+BD538*BG538-BC538*BH535-BE538*BH538</f>
        <v>0</v>
      </c>
      <c r="BM538" s="33">
        <f t="shared" ref="BM538" si="5015">(BB538*BH535+BC538*BG535+BD538*BH538+BE538*BG538)</f>
        <v>0.96476077856492215</v>
      </c>
      <c r="BN538" s="31">
        <f t="shared" ref="BN538" si="5016">BB538*BI535+BD538*BI538-BC538*BJ535-BE538*BJ538</f>
        <v>-0.35642550286878866</v>
      </c>
      <c r="BO538" s="32">
        <f t="shared" ref="BO538" si="5017">(BB538*BJ535+BC538*BI535+BD538*BJ538+BE538*BI538)</f>
        <v>0</v>
      </c>
      <c r="BP538" s="8"/>
      <c r="BQ538" s="19">
        <f t="shared" ref="BQ538:BQ601" si="5018">1/$BR$8</f>
        <v>1</v>
      </c>
      <c r="BR538" s="47">
        <v>0</v>
      </c>
      <c r="BS538" s="48">
        <v>1</v>
      </c>
      <c r="BT538" s="49">
        <v>0</v>
      </c>
      <c r="BV538" s="29">
        <f t="shared" ref="BV538" si="5019">BL538*BQ535+BN538*BQ538-BM538*BR535-BO538*BR538</f>
        <v>-0.35642550286878866</v>
      </c>
      <c r="BW538" s="33">
        <f t="shared" ref="BW538" si="5020">(BL538*BR535+BM538*BQ535+BN538*BR538+BO538*BQ538)</f>
        <v>0.96476077856492215</v>
      </c>
      <c r="BX538" s="31">
        <f t="shared" ref="BX538" si="5021">BL538*BS535+BN538*BS538-BM538*BT535-BO538*BT538</f>
        <v>-0.35642550286878866</v>
      </c>
      <c r="BY538" s="32">
        <f t="shared" ref="BY538" si="5022">(BL538*BT535+BM538*BS535+BN538*BT538+BO538*BS538)</f>
        <v>0</v>
      </c>
      <c r="CA538" s="50">
        <f t="shared" ref="CA538" si="5023">(180/PI())*ATAN(-1*(BW535+BW538)/(BV535+BV538))</f>
        <v>69.129209753805654</v>
      </c>
      <c r="CC538" s="137">
        <f t="shared" ref="CC538" si="5024">20*LOG(((1-(10^(CA535/20)^2)*(1-((1-CC535)/(1+CC535))^2))^0.5))</f>
        <v>-27.750896529475199</v>
      </c>
      <c r="CE538" s="60">
        <f t="shared" si="4473"/>
        <v>9.6999999999999993</v>
      </c>
      <c r="CF538" s="61">
        <f t="shared" si="4474"/>
        <v>-2.1364102122027676E-3</v>
      </c>
      <c r="CG538" s="62">
        <f t="shared" si="4437"/>
        <v>19.401389404271043</v>
      </c>
      <c r="CH538" s="63">
        <f t="shared" si="4921"/>
        <v>-2.1364102122027676E-3</v>
      </c>
      <c r="CI538" s="11">
        <f t="shared" si="4922"/>
        <v>-2.0046685171643186</v>
      </c>
      <c r="CJ538" s="62">
        <f t="shared" si="4613"/>
        <v>-3.4988066035589821E-2</v>
      </c>
      <c r="CK538" s="138">
        <f t="shared" si="4438"/>
        <v>-32.628075966604435</v>
      </c>
    </row>
    <row r="539" spans="2:91" ht="18.600000000000001" customHeight="1">
      <c r="CC539" s="42"/>
      <c r="CE539" s="60">
        <f t="shared" si="4473"/>
        <v>9.7200000000000006</v>
      </c>
      <c r="CF539" s="61">
        <f t="shared" si="4474"/>
        <v>-2.1286153367922698E-3</v>
      </c>
      <c r="CG539" s="62">
        <f t="shared" si="4437"/>
        <v>19.361296033927754</v>
      </c>
      <c r="CH539" s="63">
        <f t="shared" si="4921"/>
        <v>-2.1286153367922698E-3</v>
      </c>
      <c r="CI539" s="11">
        <f t="shared" si="4922"/>
        <v>-1.9963817928085419</v>
      </c>
      <c r="CJ539" s="62">
        <f t="shared" si="4613"/>
        <v>-3.4843435411376307E-2</v>
      </c>
      <c r="CK539" s="138">
        <f t="shared" si="4438"/>
        <v>-32.645656532799826</v>
      </c>
    </row>
    <row r="540" spans="2:91" ht="18.600000000000001" customHeight="1" thickBot="1">
      <c r="E540" s="22" t="s">
        <v>4</v>
      </c>
      <c r="J540" s="22" t="s">
        <v>5</v>
      </c>
      <c r="O540" s="22" t="s">
        <v>6</v>
      </c>
      <c r="T540" s="22" t="s">
        <v>7</v>
      </c>
      <c r="Y540" s="22" t="s">
        <v>8</v>
      </c>
      <c r="AD540" s="22" t="s">
        <v>65</v>
      </c>
      <c r="AI540" s="22" t="s">
        <v>9</v>
      </c>
      <c r="AN540" s="22" t="s">
        <v>66</v>
      </c>
      <c r="AS540" s="22" t="s">
        <v>51</v>
      </c>
      <c r="AX540" s="22" t="s">
        <v>67</v>
      </c>
      <c r="BC540" s="22" t="s">
        <v>52</v>
      </c>
      <c r="BH540" s="22" t="s">
        <v>68</v>
      </c>
      <c r="BM540" s="22" t="s">
        <v>63</v>
      </c>
      <c r="BQ540" s="23" t="s">
        <v>69</v>
      </c>
      <c r="BR540" s="23"/>
      <c r="BS540" s="24"/>
      <c r="BT540" s="24"/>
      <c r="BU540" s="24"/>
      <c r="BW540" s="22" t="s">
        <v>64</v>
      </c>
      <c r="CE540" s="60">
        <f t="shared" si="4473"/>
        <v>9.74</v>
      </c>
      <c r="CF540" s="61">
        <f t="shared" si="4474"/>
        <v>-2.1208606558470004E-3</v>
      </c>
      <c r="CG540" s="62">
        <f t="shared" si="4437"/>
        <v>19.321368398071584</v>
      </c>
      <c r="CH540" s="63">
        <f t="shared" si="4921"/>
        <v>-2.1208606558470004E-3</v>
      </c>
      <c r="CI540" s="11">
        <f t="shared" si="4922"/>
        <v>-1.988146462060534</v>
      </c>
      <c r="CJ540" s="62">
        <f t="shared" si="4613"/>
        <v>-3.4699701774832843E-2</v>
      </c>
      <c r="CK540" s="138">
        <f t="shared" si="4438"/>
        <v>-32.663203698158796</v>
      </c>
    </row>
    <row r="541" spans="2:91" ht="18.600000000000001" customHeight="1" thickBot="1">
      <c r="D541" s="249" t="s">
        <v>103</v>
      </c>
      <c r="E541" s="250"/>
      <c r="F541" s="251" t="s">
        <v>104</v>
      </c>
      <c r="G541" s="252"/>
      <c r="H541" s="229"/>
      <c r="I541" s="253" t="s">
        <v>11</v>
      </c>
      <c r="J541" s="254"/>
      <c r="K541" s="255" t="s">
        <v>12</v>
      </c>
      <c r="L541" s="256"/>
      <c r="M541" s="24"/>
      <c r="N541" s="253" t="s">
        <v>105</v>
      </c>
      <c r="O541" s="254"/>
      <c r="P541" s="255" t="s">
        <v>106</v>
      </c>
      <c r="Q541" s="256"/>
      <c r="R541" s="24"/>
      <c r="S541" s="249" t="s">
        <v>107</v>
      </c>
      <c r="T541" s="250"/>
      <c r="U541" s="251" t="s">
        <v>108</v>
      </c>
      <c r="V541" s="252"/>
      <c r="W541" s="8"/>
      <c r="X541" s="253" t="s">
        <v>109</v>
      </c>
      <c r="Y541" s="254"/>
      <c r="Z541" s="255" t="s">
        <v>110</v>
      </c>
      <c r="AA541" s="256"/>
      <c r="AB541" s="8"/>
      <c r="AC541" s="253" t="s">
        <v>111</v>
      </c>
      <c r="AD541" s="254"/>
      <c r="AE541" s="255" t="s">
        <v>14</v>
      </c>
      <c r="AF541" s="256"/>
      <c r="AG541" s="8"/>
      <c r="AH541" s="253" t="s">
        <v>112</v>
      </c>
      <c r="AI541" s="254"/>
      <c r="AJ541" s="255" t="s">
        <v>113</v>
      </c>
      <c r="AK541" s="256"/>
      <c r="AL541" s="8"/>
      <c r="AM541" s="249" t="s">
        <v>114</v>
      </c>
      <c r="AN541" s="250"/>
      <c r="AO541" s="251" t="s">
        <v>115</v>
      </c>
      <c r="AP541" s="252"/>
      <c r="AQ541" s="24"/>
      <c r="AR541" s="253" t="s">
        <v>116</v>
      </c>
      <c r="AS541" s="254"/>
      <c r="AT541" s="255" t="s">
        <v>13</v>
      </c>
      <c r="AU541" s="256"/>
      <c r="AV541" s="4"/>
      <c r="AW541" s="253" t="s">
        <v>117</v>
      </c>
      <c r="AX541" s="254"/>
      <c r="AY541" s="255" t="s">
        <v>118</v>
      </c>
      <c r="AZ541" s="256"/>
      <c r="BA541" s="8"/>
      <c r="BB541" s="253" t="s">
        <v>119</v>
      </c>
      <c r="BC541" s="254"/>
      <c r="BD541" s="255" t="s">
        <v>120</v>
      </c>
      <c r="BE541" s="256"/>
      <c r="BF541" s="4"/>
      <c r="BG541" s="249" t="s">
        <v>121</v>
      </c>
      <c r="BH541" s="250"/>
      <c r="BI541" s="251" t="s">
        <v>122</v>
      </c>
      <c r="BJ541" s="252"/>
      <c r="BK541" s="4"/>
      <c r="BL541" s="253" t="s">
        <v>123</v>
      </c>
      <c r="BM541" s="254"/>
      <c r="BN541" s="255" t="s">
        <v>124</v>
      </c>
      <c r="BO541" s="256"/>
      <c r="BP541" s="4"/>
      <c r="BQ541" s="253" t="s">
        <v>125</v>
      </c>
      <c r="BR541" s="254"/>
      <c r="BS541" s="255" t="s">
        <v>126</v>
      </c>
      <c r="BT541" s="256"/>
      <c r="BU541" s="8"/>
      <c r="BV541" s="253" t="s">
        <v>127</v>
      </c>
      <c r="BW541" s="254"/>
      <c r="BX541" s="255" t="s">
        <v>128</v>
      </c>
      <c r="BY541" s="256"/>
      <c r="CA541" s="27" t="s">
        <v>15</v>
      </c>
      <c r="CC541" s="133" t="s">
        <v>70</v>
      </c>
      <c r="CE541" s="60">
        <f t="shared" si="4473"/>
        <v>9.76</v>
      </c>
      <c r="CF541" s="61">
        <f t="shared" si="4474"/>
        <v>-2.1131459158746329E-3</v>
      </c>
      <c r="CG541" s="62">
        <f t="shared" si="4437"/>
        <v>19.281605468830374</v>
      </c>
      <c r="CH541" s="63">
        <f t="shared" si="4921"/>
        <v>-2.1131459158746329E-3</v>
      </c>
      <c r="CI541" s="11">
        <f t="shared" si="4922"/>
        <v>-1.9799620998183864</v>
      </c>
      <c r="CJ541" s="62">
        <f t="shared" si="4613"/>
        <v>-3.4556857706531462E-2</v>
      </c>
      <c r="CK541" s="138">
        <f t="shared" si="4438"/>
        <v>-32.68071757207403</v>
      </c>
    </row>
    <row r="542" spans="2:91" ht="18.600000000000001" customHeight="1" thickTop="1" thickBot="1">
      <c r="B542" s="129">
        <v>1.06</v>
      </c>
      <c r="D542" s="29">
        <v>1</v>
      </c>
      <c r="E542" s="30">
        <v>0</v>
      </c>
      <c r="F542" s="31">
        <v>0</v>
      </c>
      <c r="G542" s="32">
        <f t="shared" ref="G542:G605" si="5025">-1/($E$8*$B542)</f>
        <v>-0.62186792452830186</v>
      </c>
      <c r="I542" s="29">
        <v>1</v>
      </c>
      <c r="J542" s="33">
        <v>0</v>
      </c>
      <c r="K542" s="31">
        <v>0</v>
      </c>
      <c r="L542" s="32">
        <v>0</v>
      </c>
      <c r="N542" s="29">
        <f t="shared" ref="N542" si="5026">D542*I542+F542*I545-E542*J542-G542*J545</f>
        <v>0.16359074011022423</v>
      </c>
      <c r="O542" s="33">
        <f t="shared" ref="O542" si="5027">(D542*J542+E542*I542+F542*J545+G542*I545)</f>
        <v>0</v>
      </c>
      <c r="P542" s="31">
        <f t="shared" ref="P542" si="5028">D542*K542+F542*K545-E542*L542-G542*L545</f>
        <v>0</v>
      </c>
      <c r="Q542" s="32">
        <f t="shared" ref="Q542" si="5029">(D542*L542+E542*K542+F542*L545+G542*K545)</f>
        <v>-0.62186792452830186</v>
      </c>
      <c r="S542" s="29">
        <v>1</v>
      </c>
      <c r="T542" s="30">
        <v>0</v>
      </c>
      <c r="U542" s="31">
        <v>0</v>
      </c>
      <c r="V542" s="32">
        <f t="shared" ref="V542:V605" si="5030">-1/($T$8*$B542)</f>
        <v>-1.2080849056603773</v>
      </c>
      <c r="X542" s="29">
        <f t="shared" ref="X542" si="5031">N542*S542+P542*S545-O542*T542-Q542*T545</f>
        <v>0.16359074011022423</v>
      </c>
      <c r="Y542" s="33">
        <f t="shared" ref="Y542" si="5032">(N542*T542+O542*S542+P542*T545+Q542*S545)</f>
        <v>0</v>
      </c>
      <c r="Z542" s="31">
        <f t="shared" ref="Z542" si="5033">N542*U542+P542*U545-O542*V542-Q542*V545</f>
        <v>0</v>
      </c>
      <c r="AA542" s="32">
        <f t="shared" ref="AA542" si="5034">(N542*V542+O542*U542+P542*V545+Q542*U545)</f>
        <v>-0.81949942836127343</v>
      </c>
      <c r="AB542" s="8"/>
      <c r="AC542" s="29">
        <v>1</v>
      </c>
      <c r="AD542" s="33">
        <v>0</v>
      </c>
      <c r="AE542" s="31">
        <v>0</v>
      </c>
      <c r="AF542" s="32">
        <v>0</v>
      </c>
      <c r="AH542" s="29">
        <f t="shared" ref="AH542" si="5035">X542*AC542+Z542*AC545-Y542*AD542-AA542*AD545</f>
        <v>-1.3257832626461736</v>
      </c>
      <c r="AI542" s="33">
        <f t="shared" ref="AI542" si="5036">(X542*AD542+Y542*AC542+Z542*AD545+AA542*AC545)</f>
        <v>0</v>
      </c>
      <c r="AJ542" s="31">
        <f t="shared" ref="AJ542" si="5037">X542*AE542+Z542*AE545-Y542*AF542-AA542*AF545</f>
        <v>0</v>
      </c>
      <c r="AK542" s="32">
        <f t="shared" ref="AK542" si="5038">(X542*AF542+Y542*AE542+Z542*AF545+AA542*AE545)</f>
        <v>-0.81949942836127343</v>
      </c>
      <c r="AL542" s="8"/>
      <c r="AM542" s="29">
        <v>1</v>
      </c>
      <c r="AN542" s="30">
        <v>0</v>
      </c>
      <c r="AO542" s="31">
        <v>0</v>
      </c>
      <c r="AP542" s="32">
        <f t="shared" ref="AP542:AP605" si="5039">-1/($AN$8*$B542)</f>
        <v>-1.0924811320754715</v>
      </c>
      <c r="AR542" s="29">
        <f t="shared" ref="AR542" si="5040">AH542*AM542+AJ542*AM545-AI542*AN542-AK542*AN545</f>
        <v>-1.3257832626461736</v>
      </c>
      <c r="AS542" s="33">
        <f t="shared" ref="AS542" si="5041">(AH542*AN542+AI542*AM542+AJ542*AN545+AK542*AM545)</f>
        <v>0</v>
      </c>
      <c r="AT542" s="31">
        <f t="shared" ref="AT542" si="5042">AH542*AO542+AJ542*AO545-AI542*AP542-AK542*AP545</f>
        <v>0</v>
      </c>
      <c r="AU542" s="32">
        <f t="shared" ref="AU542" si="5043">(AH542*AP542+AI542*AO542+AJ542*AP545+AK542*AO545)</f>
        <v>0.62889377130113056</v>
      </c>
      <c r="AV542" s="8"/>
      <c r="AW542" s="29">
        <v>1</v>
      </c>
      <c r="AX542" s="33">
        <v>0</v>
      </c>
      <c r="AY542" s="31">
        <v>0</v>
      </c>
      <c r="AZ542" s="32">
        <v>0</v>
      </c>
      <c r="BB542" s="29">
        <f t="shared" ref="BB542" si="5044">AR542*AW542+AT542*AW545-AS542*AX542-AU542*AX545</f>
        <v>-0.5071884209625539</v>
      </c>
      <c r="BC542" s="33">
        <f t="shared" ref="BC542" si="5045">(AR542*AX542+AS542*AW542+AT542*AX545+AU542*AW545)</f>
        <v>0</v>
      </c>
      <c r="BD542" s="31">
        <f t="shared" ref="BD542" si="5046">AR542*AY542+AT542*AY545-AS542*AZ542-AU542*AZ545</f>
        <v>0</v>
      </c>
      <c r="BE542" s="32">
        <f t="shared" ref="BE542" si="5047">(AR542*AZ542+AS542*AY542+AT542*AZ545+AU542*AY545)</f>
        <v>0.62889377130113056</v>
      </c>
      <c r="BF542" s="8"/>
      <c r="BG542" s="29">
        <v>1</v>
      </c>
      <c r="BH542" s="30">
        <v>0</v>
      </c>
      <c r="BI542" s="31">
        <v>0</v>
      </c>
      <c r="BJ542" s="32">
        <f t="shared" ref="BJ542:BJ605" si="5048">-1/($BH$8*$B542)</f>
        <v>-0.38414150943396225</v>
      </c>
      <c r="BL542" s="29">
        <f t="shared" ref="BL542" si="5049">BB542*BG542+BD542*BG545-BC542*BH542-BE542*BH545</f>
        <v>-0.5071884209625539</v>
      </c>
      <c r="BM542" s="33">
        <f t="shared" ref="BM542" si="5050">(BB542*BH542+BC542*BG542+BD542*BH545+BE542*BG545)</f>
        <v>0</v>
      </c>
      <c r="BN542" s="31">
        <f t="shared" ref="BN542" si="5051">BB542*BI542+BD542*BI545-BC542*BJ542-BE542*BJ545</f>
        <v>0</v>
      </c>
      <c r="BO542" s="32">
        <f t="shared" ref="BO542" si="5052">(BB542*BJ542+BC542*BI542+BD542*BJ545+BE542*BI545)</f>
        <v>0.82372589689711384</v>
      </c>
      <c r="BP542" s="8"/>
      <c r="BQ542" s="34">
        <v>1</v>
      </c>
      <c r="BR542" s="35">
        <v>0</v>
      </c>
      <c r="BS542" s="11">
        <v>0</v>
      </c>
      <c r="BT542" s="36">
        <v>0</v>
      </c>
      <c r="BV542" s="29">
        <f t="shared" ref="BV542" si="5053">BL542*BQ542+BN542*BQ545-BM542*BR542-BO542*BR545</f>
        <v>-0.5071884209625539</v>
      </c>
      <c r="BW542" s="33">
        <f t="shared" ref="BW542" si="5054">(BL542*BR542+BM542*BQ542+BN542*BR545+BO542*BQ545)</f>
        <v>0.82372589689711384</v>
      </c>
      <c r="BX542" s="31">
        <f t="shared" ref="BX542" si="5055">BL542*BS542+BN542*BS545-BM542*BT542-BO542*BT545</f>
        <v>0</v>
      </c>
      <c r="BY542" s="32">
        <f t="shared" ref="BY542" si="5056">(BL542*BT542+BM542*BS542+BN542*BT545+BO542*BS545)</f>
        <v>0.82372589689711384</v>
      </c>
      <c r="CA542" s="37">
        <f t="shared" ref="CA542" si="5057">20*LOG(((1+$BR$8)/$BR$8)/((BV542+BV545)^2+(BW542+BW545)^2)^0.5)</f>
        <v>-6.5968631563054492E-3</v>
      </c>
      <c r="CC542" s="134">
        <f t="shared" ref="CC542" si="5058">((BV542^2+BW542^2)^0.5)/((BV545^2+BW545^2)^0.5)</f>
        <v>0.93503364969636704</v>
      </c>
      <c r="CE542" s="60">
        <f t="shared" si="4473"/>
        <v>9.7799999999999994</v>
      </c>
      <c r="CF542" s="61">
        <f t="shared" si="4474"/>
        <v>-2.105470865098321E-3</v>
      </c>
      <c r="CG542" s="62">
        <f t="shared" si="4437"/>
        <v>19.242006226834008</v>
      </c>
      <c r="CH542" s="63">
        <f t="shared" si="4921"/>
        <v>-2.105470865098321E-3</v>
      </c>
      <c r="CI542" s="11">
        <f t="shared" si="4922"/>
        <v>-1.9718282853748994</v>
      </c>
      <c r="CJ542" s="62">
        <f t="shared" si="4613"/>
        <v>-3.4414895863746346E-2</v>
      </c>
      <c r="CK542" s="138">
        <f t="shared" si="4438"/>
        <v>-32.698198263599082</v>
      </c>
      <c r="CM542" s="129">
        <v>1.04</v>
      </c>
    </row>
    <row r="543" spans="2:91" ht="18.600000000000001" customHeight="1" thickBot="1">
      <c r="D543" s="39"/>
      <c r="G543" s="40"/>
      <c r="I543" s="39"/>
      <c r="L543" s="40"/>
      <c r="N543" s="39"/>
      <c r="Q543" s="40"/>
      <c r="S543" s="39"/>
      <c r="V543" s="40"/>
      <c r="X543" s="39"/>
      <c r="AA543" s="40"/>
      <c r="AC543" s="39"/>
      <c r="AF543" s="40"/>
      <c r="AH543" s="39"/>
      <c r="AK543" s="40"/>
      <c r="AM543" s="39"/>
      <c r="AP543" s="40"/>
      <c r="AR543" s="39"/>
      <c r="AU543" s="40"/>
      <c r="AW543" s="39"/>
      <c r="AZ543" s="40"/>
      <c r="BB543" s="39"/>
      <c r="BE543" s="40"/>
      <c r="BG543" s="39"/>
      <c r="BJ543" s="40"/>
      <c r="BL543" s="39"/>
      <c r="BO543" s="40"/>
      <c r="BQ543" s="34"/>
      <c r="BR543" s="11"/>
      <c r="BS543" s="11"/>
      <c r="BT543" s="41"/>
      <c r="BV543" s="39"/>
      <c r="BY543" s="40"/>
      <c r="CC543" s="135"/>
      <c r="CE543" s="60">
        <f t="shared" si="4473"/>
        <v>9.8000000000000007</v>
      </c>
      <c r="CF543" s="61">
        <f t="shared" si="4474"/>
        <v>-2.0978352534460672E-3</v>
      </c>
      <c r="CG543" s="62">
        <f t="shared" si="4437"/>
        <v>19.202569661126507</v>
      </c>
      <c r="CH543" s="63">
        <f t="shared" si="4921"/>
        <v>-2.0978352534460672E-3</v>
      </c>
      <c r="CI543" s="11">
        <f t="shared" si="4922"/>
        <v>-1.9637446023662328</v>
      </c>
      <c r="CJ543" s="62">
        <f t="shared" si="4613"/>
        <v>-3.4273808979557591E-2</v>
      </c>
      <c r="CK543" s="138">
        <f t="shared" si="4438"/>
        <v>-32.715645881438611</v>
      </c>
    </row>
    <row r="544" spans="2:91" ht="18.600000000000001" customHeight="1" thickBot="1">
      <c r="D544" s="258" t="s">
        <v>129</v>
      </c>
      <c r="E544" s="259"/>
      <c r="F544" s="260" t="s">
        <v>130</v>
      </c>
      <c r="G544" s="261"/>
      <c r="H544" s="229"/>
      <c r="I544" s="258" t="s">
        <v>131</v>
      </c>
      <c r="J544" s="259"/>
      <c r="K544" s="260" t="s">
        <v>132</v>
      </c>
      <c r="L544" s="261"/>
      <c r="N544" s="253" t="s">
        <v>133</v>
      </c>
      <c r="O544" s="254"/>
      <c r="P544" s="255" t="s">
        <v>134</v>
      </c>
      <c r="Q544" s="256"/>
      <c r="S544" s="258" t="s">
        <v>135</v>
      </c>
      <c r="T544" s="259"/>
      <c r="U544" s="260" t="s">
        <v>136</v>
      </c>
      <c r="V544" s="261"/>
      <c r="W544" s="8"/>
      <c r="X544" s="253" t="s">
        <v>137</v>
      </c>
      <c r="Y544" s="254"/>
      <c r="Z544" s="255" t="s">
        <v>138</v>
      </c>
      <c r="AA544" s="256"/>
      <c r="AB544" s="8"/>
      <c r="AC544" s="258" t="s">
        <v>139</v>
      </c>
      <c r="AD544" s="259"/>
      <c r="AE544" s="260" t="s">
        <v>140</v>
      </c>
      <c r="AF544" s="261"/>
      <c r="AG544" s="8"/>
      <c r="AH544" s="253" t="s">
        <v>141</v>
      </c>
      <c r="AI544" s="254"/>
      <c r="AJ544" s="255" t="s">
        <v>142</v>
      </c>
      <c r="AK544" s="256"/>
      <c r="AL544" s="8"/>
      <c r="AM544" s="258" t="s">
        <v>143</v>
      </c>
      <c r="AN544" s="259"/>
      <c r="AO544" s="260" t="s">
        <v>144</v>
      </c>
      <c r="AP544" s="261"/>
      <c r="AR544" s="253" t="s">
        <v>145</v>
      </c>
      <c r="AS544" s="254"/>
      <c r="AT544" s="255" t="s">
        <v>146</v>
      </c>
      <c r="AU544" s="256"/>
      <c r="AV544" s="4"/>
      <c r="AW544" s="258" t="s">
        <v>147</v>
      </c>
      <c r="AX544" s="259"/>
      <c r="AY544" s="260" t="s">
        <v>148</v>
      </c>
      <c r="AZ544" s="261"/>
      <c r="BA544" s="8"/>
      <c r="BB544" s="253" t="s">
        <v>149</v>
      </c>
      <c r="BC544" s="254"/>
      <c r="BD544" s="255" t="s">
        <v>150</v>
      </c>
      <c r="BE544" s="256"/>
      <c r="BF544" s="4"/>
      <c r="BG544" s="258" t="s">
        <v>151</v>
      </c>
      <c r="BH544" s="259"/>
      <c r="BI544" s="260" t="s">
        <v>152</v>
      </c>
      <c r="BJ544" s="261"/>
      <c r="BK544" s="4"/>
      <c r="BL544" s="253" t="s">
        <v>153</v>
      </c>
      <c r="BM544" s="254"/>
      <c r="BN544" s="255" t="s">
        <v>154</v>
      </c>
      <c r="BO544" s="256"/>
      <c r="BP544" s="4"/>
      <c r="BQ544" s="258" t="s">
        <v>155</v>
      </c>
      <c r="BR544" s="259"/>
      <c r="BS544" s="260" t="s">
        <v>156</v>
      </c>
      <c r="BT544" s="261"/>
      <c r="BU544" s="8"/>
      <c r="BV544" s="253" t="s">
        <v>157</v>
      </c>
      <c r="BW544" s="254"/>
      <c r="BX544" s="255" t="s">
        <v>158</v>
      </c>
      <c r="BY544" s="256"/>
      <c r="CA544" s="46" t="s">
        <v>16</v>
      </c>
      <c r="CC544" s="136" t="s">
        <v>71</v>
      </c>
      <c r="CE544" s="60">
        <f t="shared" si="4473"/>
        <v>9.82</v>
      </c>
      <c r="CF544" s="61">
        <f t="shared" si="4474"/>
        <v>-2.090238832554563E-3</v>
      </c>
      <c r="CG544" s="62">
        <f t="shared" si="4437"/>
        <v>19.163294769079183</v>
      </c>
      <c r="CH544" s="63">
        <f t="shared" si="4921"/>
        <v>-2.090238832554563E-3</v>
      </c>
      <c r="CI544" s="11">
        <f t="shared" si="4922"/>
        <v>-1.9557106387157992</v>
      </c>
      <c r="CJ544" s="62">
        <f t="shared" si="4613"/>
        <v>-3.4133589861871982E-2</v>
      </c>
      <c r="CK544" s="138">
        <f t="shared" si="4438"/>
        <v>-32.733060533931209</v>
      </c>
    </row>
    <row r="545" spans="2:91" ht="18.600000000000001" customHeight="1" thickTop="1" thickBot="1">
      <c r="D545" s="29">
        <v>0</v>
      </c>
      <c r="E545" s="33">
        <v>0</v>
      </c>
      <c r="F545" s="31">
        <v>1</v>
      </c>
      <c r="G545" s="32">
        <v>0</v>
      </c>
      <c r="I545" s="29">
        <v>0</v>
      </c>
      <c r="J545" s="33">
        <f t="shared" ref="J545" si="5059">IF(0=(1-$J$8*$K$8*$B542^2),10^14,$B542*$J$8/(1-$J$8*$K$8*$B542^2))</f>
        <v>-1.3449950172686707</v>
      </c>
      <c r="K545" s="31">
        <v>1</v>
      </c>
      <c r="L545" s="32">
        <v>0</v>
      </c>
      <c r="N545" s="29">
        <f t="shared" ref="N545" si="5060">D545*I542+F545*I545-E545*J542-G545*J545</f>
        <v>0</v>
      </c>
      <c r="O545" s="33">
        <f t="shared" ref="O545" si="5061">(D545*J542+E545*I542+F545*J545+G545*I545)</f>
        <v>-1.3449950172686707</v>
      </c>
      <c r="P545" s="31">
        <f t="shared" ref="P545" si="5062">D545*K542+F545*K545-E545*L542-G545*L545</f>
        <v>1</v>
      </c>
      <c r="Q545" s="32">
        <f t="shared" ref="Q545" si="5063">(D545*L542+E545*K542+F545*L545+G545*K545)</f>
        <v>0</v>
      </c>
      <c r="S545" s="29">
        <v>0</v>
      </c>
      <c r="T545" s="33">
        <v>0</v>
      </c>
      <c r="U545" s="31">
        <v>1</v>
      </c>
      <c r="V545" s="32">
        <v>0</v>
      </c>
      <c r="X545" s="29">
        <f t="shared" ref="X545" si="5064">N545*S542+P545*S545-O545*T542-Q545*T545</f>
        <v>0</v>
      </c>
      <c r="Y545" s="33">
        <f t="shared" ref="Y545" si="5065">(N545*T542+O545*S542+P545*T545+Q545*S545)</f>
        <v>-1.3449950172686707</v>
      </c>
      <c r="Z545" s="31">
        <f t="shared" ref="Z545" si="5066">N545*U542+P545*U545-O545*V542-Q545*V545</f>
        <v>-0.62486817855069954</v>
      </c>
      <c r="AA545" s="32">
        <f t="shared" ref="AA545" si="5067">(N545*V542+O545*U542+P545*V545+Q545*U545)</f>
        <v>0</v>
      </c>
      <c r="AB545" s="8"/>
      <c r="AC545" s="29">
        <v>0</v>
      </c>
      <c r="AD545" s="33">
        <f t="shared" ref="AD545" si="5068">IF(0=(1-$AD$8*$AE$8*$B542^2),10^14,$B542*$AD$8/(1-$AD$8*$AE$8*$B542^2))</f>
        <v>-1.8174192088634535</v>
      </c>
      <c r="AE545" s="31">
        <v>1</v>
      </c>
      <c r="AF545" s="32">
        <v>0</v>
      </c>
      <c r="AH545" s="29">
        <f t="shared" ref="AH545" si="5069">X545*AC542+Z545*AC545-Y545*AD542-AA545*AD545</f>
        <v>0</v>
      </c>
      <c r="AI545" s="33">
        <f t="shared" ref="AI545" si="5070">(X545*AD542+Y545*AC542+Z545*AD545+AA545*AC545)</f>
        <v>-0.20934758656311114</v>
      </c>
      <c r="AJ545" s="31">
        <f t="shared" ref="AJ545" si="5071">X545*AE542+Z545*AE545-Y545*AF542-AA545*AF545</f>
        <v>-0.62486817855069954</v>
      </c>
      <c r="AK545" s="32">
        <f t="shared" ref="AK545" si="5072">(X545*AF542+Y545*AE542+Z545*AF545+AA545*AE545)</f>
        <v>0</v>
      </c>
      <c r="AL545" s="8"/>
      <c r="AM545" s="29">
        <v>0</v>
      </c>
      <c r="AN545" s="33">
        <v>0</v>
      </c>
      <c r="AO545" s="31">
        <v>1</v>
      </c>
      <c r="AP545" s="32">
        <v>0</v>
      </c>
      <c r="AR545" s="29">
        <f t="shared" ref="AR545" si="5073">AH545*AM542+AJ545*AM545-AI545*AN542-AK545*AN545</f>
        <v>0</v>
      </c>
      <c r="AS545" s="33">
        <f t="shared" ref="AS545" si="5074">(AH545*AN542+AI545*AM542+AJ545*AN545+AK545*AM545)</f>
        <v>-0.20934758656311114</v>
      </c>
      <c r="AT545" s="31">
        <f t="shared" ref="AT545" si="5075">AH545*AO542+AJ545*AO545-AI545*AP542-AK545*AP545</f>
        <v>-0.85357646691643496</v>
      </c>
      <c r="AU545" s="32">
        <f t="shared" ref="AU545" si="5076">(AH545*AP542+AI545*AO542+AJ545*AP545+AK545*AO545)</f>
        <v>0</v>
      </c>
      <c r="AV545" s="8"/>
      <c r="AW545" s="29">
        <v>0</v>
      </c>
      <c r="AX545" s="33">
        <f t="shared" ref="AX545" si="5077">IF(0=(1-$AX$8*$AY$8*$B542^2),10^14,$B542*$AX$8/(1-$AX$8*$AY$8*$B542^2))</f>
        <v>-1.3016424697449507</v>
      </c>
      <c r="AY545" s="31">
        <v>1</v>
      </c>
      <c r="AZ545" s="32">
        <v>0</v>
      </c>
      <c r="BB545" s="29">
        <f t="shared" ref="BB545" si="5078">AR545*AW542+AT545*AW545-AS545*AX542-AU545*AX545</f>
        <v>0</v>
      </c>
      <c r="BC545" s="33">
        <f t="shared" ref="BC545" si="5079">(AR545*AX542+AS545*AW542+AT545*AX545+AU545*AW545)</f>
        <v>0.90170379395016642</v>
      </c>
      <c r="BD545" s="31">
        <f t="shared" ref="BD545" si="5080">AR545*AY542+AT545*AY545-AS545*AZ542-AU545*AZ545</f>
        <v>-0.85357646691643496</v>
      </c>
      <c r="BE545" s="32">
        <f t="shared" ref="BE545" si="5081">(AR545*AZ542+AS545*AY542+AT545*AZ545+AU545*AY545)</f>
        <v>0</v>
      </c>
      <c r="BF545" s="8"/>
      <c r="BG545" s="29">
        <v>0</v>
      </c>
      <c r="BH545" s="33">
        <v>0</v>
      </c>
      <c r="BI545" s="31">
        <v>1</v>
      </c>
      <c r="BJ545" s="32">
        <v>0</v>
      </c>
      <c r="BL545" s="29">
        <f t="shared" ref="BL545" si="5082">BB545*BG542+BD545*BG545-BC545*BH542-BE545*BH545</f>
        <v>0</v>
      </c>
      <c r="BM545" s="33">
        <f t="shared" ref="BM545" si="5083">(BB545*BH542+BC545*BG542+BD545*BH545+BE545*BG545)</f>
        <v>0.90170379395016642</v>
      </c>
      <c r="BN545" s="31">
        <f t="shared" ref="BN545" si="5084">BB545*BI542+BD545*BI545-BC545*BJ542-BE545*BJ545</f>
        <v>-0.5071946104460876</v>
      </c>
      <c r="BO545" s="32">
        <f t="shared" ref="BO545" si="5085">(BB545*BJ542+BC545*BI542+BD545*BJ545+BE545*BI545)</f>
        <v>0</v>
      </c>
      <c r="BP545" s="8"/>
      <c r="BQ545" s="19">
        <f t="shared" ref="BQ545:BQ608" si="5086">1/$BR$8</f>
        <v>1</v>
      </c>
      <c r="BR545" s="47">
        <v>0</v>
      </c>
      <c r="BS545" s="48">
        <v>1</v>
      </c>
      <c r="BT545" s="49">
        <v>0</v>
      </c>
      <c r="BV545" s="29">
        <f t="shared" ref="BV545" si="5087">BL545*BQ542+BN545*BQ545-BM545*BR542-BO545*BR545</f>
        <v>-0.5071946104460876</v>
      </c>
      <c r="BW545" s="33">
        <f t="shared" ref="BW545" si="5088">(BL545*BR542+BM545*BQ542+BN545*BR545+BO545*BQ545)</f>
        <v>0.90170379395016642</v>
      </c>
      <c r="BX545" s="31">
        <f t="shared" ref="BX545" si="5089">BL545*BS542+BN545*BS545-BM545*BT542-BO545*BT545</f>
        <v>-0.5071946104460876</v>
      </c>
      <c r="BY545" s="32">
        <f t="shared" ref="BY545" si="5090">(BL545*BT542+BM545*BS542+BN545*BT545+BO545*BS545)</f>
        <v>0</v>
      </c>
      <c r="CA545" s="50">
        <f t="shared" ref="CA545" si="5091">(180/PI())*ATAN(-1*(BW542+BW545)/(BV542+BV545))</f>
        <v>59.54865760186027</v>
      </c>
      <c r="CC545" s="137">
        <f t="shared" ref="CC545" si="5092">20*LOG(((1-(10^(CA542/20)^2)*(1-((1-CC542)/(1+CC542))^2))^0.5))</f>
        <v>-25.778507352964233</v>
      </c>
      <c r="CE545" s="60">
        <f t="shared" si="4473"/>
        <v>9.84</v>
      </c>
      <c r="CF545" s="61">
        <f t="shared" si="4474"/>
        <v>-2.0826813557325175E-3</v>
      </c>
      <c r="CG545" s="62">
        <f t="shared" ref="CG545:CG563" si="5093">INDEX(CA:CA,(ROW()-32)*7+27)</f>
        <v>19.124180556304868</v>
      </c>
      <c r="CH545" s="63">
        <f t="shared" si="4921"/>
        <v>-2.0826813557325175E-3</v>
      </c>
      <c r="CI545" s="11">
        <f t="shared" si="4922"/>
        <v>-1.9477259865825463</v>
      </c>
      <c r="CJ545" s="62">
        <f t="shared" si="4613"/>
        <v>-3.3994231392520328E-2</v>
      </c>
      <c r="CK545" s="138">
        <f t="shared" ref="CK545:CK563" si="5094">INDEX(CC:CC,(ROW()-32)*7+27)</f>
        <v>-32.750442329091619</v>
      </c>
    </row>
    <row r="546" spans="2:91" ht="18.600000000000001" customHeight="1">
      <c r="CC546" s="42"/>
      <c r="CE546" s="60">
        <f t="shared" ref="CE546:CE563" si="5095">INDEX(B:B,(ROW()-32)*7+24)</f>
        <v>9.86</v>
      </c>
      <c r="CF546" s="61">
        <f t="shared" ref="CF546:CF563" si="5096">INDEX(CA:CA,(ROW()-32)*7+24)</f>
        <v>-2.0751625779828228E-3</v>
      </c>
      <c r="CG546" s="62">
        <f t="shared" si="5093"/>
        <v>19.085226036573218</v>
      </c>
      <c r="CH546" s="63">
        <f t="shared" si="4921"/>
        <v>-2.0751625779828228E-3</v>
      </c>
      <c r="CI546" s="11">
        <f t="shared" si="4922"/>
        <v>-1.9397902423094604</v>
      </c>
      <c r="CJ546" s="62">
        <f t="shared" si="4613"/>
        <v>-3.3855726526358695E-2</v>
      </c>
      <c r="CK546" s="138">
        <f t="shared" si="5094"/>
        <v>-32.76779137455005</v>
      </c>
    </row>
    <row r="547" spans="2:91" ht="18.600000000000001" customHeight="1" thickBot="1">
      <c r="E547" s="22" t="s">
        <v>4</v>
      </c>
      <c r="J547" s="22" t="s">
        <v>5</v>
      </c>
      <c r="O547" s="22" t="s">
        <v>6</v>
      </c>
      <c r="T547" s="22" t="s">
        <v>7</v>
      </c>
      <c r="Y547" s="22" t="s">
        <v>8</v>
      </c>
      <c r="AD547" s="22" t="s">
        <v>65</v>
      </c>
      <c r="AI547" s="22" t="s">
        <v>9</v>
      </c>
      <c r="AN547" s="22" t="s">
        <v>66</v>
      </c>
      <c r="AS547" s="22" t="s">
        <v>51</v>
      </c>
      <c r="AX547" s="22" t="s">
        <v>67</v>
      </c>
      <c r="BC547" s="22" t="s">
        <v>52</v>
      </c>
      <c r="BH547" s="22" t="s">
        <v>68</v>
      </c>
      <c r="BM547" s="22" t="s">
        <v>63</v>
      </c>
      <c r="BQ547" s="23" t="s">
        <v>69</v>
      </c>
      <c r="BR547" s="23"/>
      <c r="BS547" s="24"/>
      <c r="BT547" s="24"/>
      <c r="BU547" s="24"/>
      <c r="BW547" s="22" t="s">
        <v>64</v>
      </c>
      <c r="CE547" s="60">
        <f t="shared" si="5095"/>
        <v>9.8800000000000008</v>
      </c>
      <c r="CF547" s="61">
        <f t="shared" si="5096"/>
        <v>-2.0676822559668488E-3</v>
      </c>
      <c r="CG547" s="62">
        <f t="shared" si="5093"/>
        <v>19.046430231727026</v>
      </c>
      <c r="CH547" s="63">
        <f t="shared" si="4921"/>
        <v>-2.0676822559668488E-3</v>
      </c>
      <c r="CI547" s="11">
        <f t="shared" si="4922"/>
        <v>-1.9319030063709575</v>
      </c>
      <c r="CJ547" s="62">
        <f t="shared" si="4613"/>
        <v>-3.3718068290350199E-2</v>
      </c>
      <c r="CK547" s="138">
        <f t="shared" si="5094"/>
        <v>-32.785107777608872</v>
      </c>
    </row>
    <row r="548" spans="2:91" ht="18.600000000000001" customHeight="1" thickBot="1">
      <c r="D548" s="249" t="s">
        <v>103</v>
      </c>
      <c r="E548" s="250"/>
      <c r="F548" s="251" t="s">
        <v>104</v>
      </c>
      <c r="G548" s="252"/>
      <c r="H548" s="229"/>
      <c r="I548" s="253" t="s">
        <v>11</v>
      </c>
      <c r="J548" s="254"/>
      <c r="K548" s="255" t="s">
        <v>12</v>
      </c>
      <c r="L548" s="256"/>
      <c r="M548" s="24"/>
      <c r="N548" s="253" t="s">
        <v>105</v>
      </c>
      <c r="O548" s="254"/>
      <c r="P548" s="255" t="s">
        <v>106</v>
      </c>
      <c r="Q548" s="256"/>
      <c r="R548" s="24"/>
      <c r="S548" s="249" t="s">
        <v>107</v>
      </c>
      <c r="T548" s="250"/>
      <c r="U548" s="251" t="s">
        <v>108</v>
      </c>
      <c r="V548" s="252"/>
      <c r="W548" s="8"/>
      <c r="X548" s="253" t="s">
        <v>109</v>
      </c>
      <c r="Y548" s="254"/>
      <c r="Z548" s="255" t="s">
        <v>110</v>
      </c>
      <c r="AA548" s="256"/>
      <c r="AB548" s="8"/>
      <c r="AC548" s="253" t="s">
        <v>111</v>
      </c>
      <c r="AD548" s="254"/>
      <c r="AE548" s="255" t="s">
        <v>14</v>
      </c>
      <c r="AF548" s="256"/>
      <c r="AG548" s="8"/>
      <c r="AH548" s="253" t="s">
        <v>112</v>
      </c>
      <c r="AI548" s="254"/>
      <c r="AJ548" s="255" t="s">
        <v>113</v>
      </c>
      <c r="AK548" s="256"/>
      <c r="AL548" s="8"/>
      <c r="AM548" s="249" t="s">
        <v>114</v>
      </c>
      <c r="AN548" s="250"/>
      <c r="AO548" s="251" t="s">
        <v>115</v>
      </c>
      <c r="AP548" s="252"/>
      <c r="AQ548" s="24"/>
      <c r="AR548" s="253" t="s">
        <v>116</v>
      </c>
      <c r="AS548" s="254"/>
      <c r="AT548" s="255" t="s">
        <v>13</v>
      </c>
      <c r="AU548" s="256"/>
      <c r="AV548" s="4"/>
      <c r="AW548" s="253" t="s">
        <v>117</v>
      </c>
      <c r="AX548" s="254"/>
      <c r="AY548" s="255" t="s">
        <v>118</v>
      </c>
      <c r="AZ548" s="256"/>
      <c r="BA548" s="8"/>
      <c r="BB548" s="253" t="s">
        <v>119</v>
      </c>
      <c r="BC548" s="254"/>
      <c r="BD548" s="255" t="s">
        <v>120</v>
      </c>
      <c r="BE548" s="256"/>
      <c r="BF548" s="4"/>
      <c r="BG548" s="249" t="s">
        <v>121</v>
      </c>
      <c r="BH548" s="250"/>
      <c r="BI548" s="251" t="s">
        <v>122</v>
      </c>
      <c r="BJ548" s="252"/>
      <c r="BK548" s="4"/>
      <c r="BL548" s="253" t="s">
        <v>123</v>
      </c>
      <c r="BM548" s="254"/>
      <c r="BN548" s="255" t="s">
        <v>124</v>
      </c>
      <c r="BO548" s="256"/>
      <c r="BP548" s="4"/>
      <c r="BQ548" s="253" t="s">
        <v>125</v>
      </c>
      <c r="BR548" s="254"/>
      <c r="BS548" s="255" t="s">
        <v>126</v>
      </c>
      <c r="BT548" s="256"/>
      <c r="BU548" s="8"/>
      <c r="BV548" s="253" t="s">
        <v>127</v>
      </c>
      <c r="BW548" s="254"/>
      <c r="BX548" s="255" t="s">
        <v>128</v>
      </c>
      <c r="BY548" s="256"/>
      <c r="CA548" s="27" t="s">
        <v>15</v>
      </c>
      <c r="CC548" s="133" t="s">
        <v>70</v>
      </c>
      <c r="CE548" s="60">
        <f t="shared" si="5095"/>
        <v>9.9</v>
      </c>
      <c r="CF548" s="61">
        <f t="shared" si="5096"/>
        <v>-2.0602401480102096E-3</v>
      </c>
      <c r="CG548" s="62">
        <f t="shared" si="5093"/>
        <v>19.007792171599608</v>
      </c>
      <c r="CH548" s="63">
        <f t="shared" si="4921"/>
        <v>-2.0602401480102096E-3</v>
      </c>
      <c r="CI548" s="11">
        <f t="shared" si="4922"/>
        <v>-1.9240638833212442</v>
      </c>
      <c r="CJ548" s="62">
        <f t="shared" si="4613"/>
        <v>-3.3581249782663719E-2</v>
      </c>
      <c r="CK548" s="138">
        <f t="shared" si="5094"/>
        <v>-32.802391645202363</v>
      </c>
    </row>
    <row r="549" spans="2:91" ht="18.600000000000001" customHeight="1" thickTop="1" thickBot="1">
      <c r="B549" s="129">
        <v>1.08</v>
      </c>
      <c r="D549" s="29">
        <v>1</v>
      </c>
      <c r="E549" s="30">
        <v>0</v>
      </c>
      <c r="F549" s="31">
        <v>0</v>
      </c>
      <c r="G549" s="32">
        <f t="shared" ref="G549:G612" si="5097">-1/($E$8*$B549)</f>
        <v>-0.61035185185185181</v>
      </c>
      <c r="I549" s="29">
        <v>1</v>
      </c>
      <c r="J549" s="33">
        <v>0</v>
      </c>
      <c r="K549" s="31">
        <v>0</v>
      </c>
      <c r="L549" s="32">
        <v>0</v>
      </c>
      <c r="N549" s="29">
        <f t="shared" ref="N549" si="5098">D549*I549+F549*I552-E549*J549-G549*J552</f>
        <v>0.19894563424815603</v>
      </c>
      <c r="O549" s="33">
        <f t="shared" ref="O549" si="5099">(D549*J549+E549*I549+F549*J552+G549*I552)</f>
        <v>0</v>
      </c>
      <c r="P549" s="31">
        <f t="shared" ref="P549" si="5100">D549*K549+F549*K552-E549*L549-G549*L552</f>
        <v>0</v>
      </c>
      <c r="Q549" s="32">
        <f t="shared" ref="Q549" si="5101">(D549*L549+E549*K549+F549*L552+G549*K552)</f>
        <v>-0.61035185185185181</v>
      </c>
      <c r="S549" s="29">
        <v>1</v>
      </c>
      <c r="T549" s="30">
        <v>0</v>
      </c>
      <c r="U549" s="31">
        <v>0</v>
      </c>
      <c r="V549" s="32">
        <f t="shared" ref="V549:V612" si="5102">-1/($T$8*$B549)</f>
        <v>-1.1857129629629628</v>
      </c>
      <c r="X549" s="29">
        <f t="shared" ref="X549" si="5103">N549*S549+P549*S552-O549*T549-Q549*T552</f>
        <v>0.19894563424815603</v>
      </c>
      <c r="Y549" s="33">
        <f t="shared" ref="Y549" si="5104">(N549*T549+O549*S549+P549*T552+Q549*S552)</f>
        <v>0</v>
      </c>
      <c r="Z549" s="31">
        <f t="shared" ref="Z549" si="5105">N549*U549+P549*U552-O549*V549-Q549*V552</f>
        <v>0</v>
      </c>
      <c r="AA549" s="32">
        <f t="shared" ref="AA549" si="5106">(N549*V549+O549*U549+P549*V552+Q549*U552)</f>
        <v>-0.84624426930477881</v>
      </c>
      <c r="AB549" s="8"/>
      <c r="AC549" s="29">
        <v>1</v>
      </c>
      <c r="AD549" s="33">
        <v>0</v>
      </c>
      <c r="AE549" s="31">
        <v>0</v>
      </c>
      <c r="AF549" s="32">
        <v>0</v>
      </c>
      <c r="AH549" s="29">
        <f t="shared" ref="AH549" si="5107">X549*AC549+Z549*AC552-Y549*AD549-AA549*AD552</f>
        <v>-1.2559357563483582</v>
      </c>
      <c r="AI549" s="33">
        <f t="shared" ref="AI549" si="5108">(X549*AD549+Y549*AC549+Z549*AD552+AA549*AC552)</f>
        <v>0</v>
      </c>
      <c r="AJ549" s="31">
        <f t="shared" ref="AJ549" si="5109">X549*AE549+Z549*AE552-Y549*AF549-AA549*AF552</f>
        <v>0</v>
      </c>
      <c r="AK549" s="32">
        <f t="shared" ref="AK549" si="5110">(X549*AF549+Y549*AE549+Z549*AF552+AA549*AE552)</f>
        <v>-0.84624426930477881</v>
      </c>
      <c r="AL549" s="8"/>
      <c r="AM549" s="29">
        <v>1</v>
      </c>
      <c r="AN549" s="30">
        <v>0</v>
      </c>
      <c r="AO549" s="31">
        <v>0</v>
      </c>
      <c r="AP549" s="32">
        <f t="shared" ref="AP549:AP612" si="5111">-1/($AN$8*$B549)</f>
        <v>-1.0722499999999999</v>
      </c>
      <c r="AR549" s="29">
        <f t="shared" ref="AR549" si="5112">AH549*AM549+AJ549*AM552-AI549*AN549-AK549*AN552</f>
        <v>-1.2559357563483582</v>
      </c>
      <c r="AS549" s="33">
        <f t="shared" ref="AS549" si="5113">(AH549*AN549+AI549*AM549+AJ549*AN552+AK549*AM552)</f>
        <v>0</v>
      </c>
      <c r="AT549" s="31">
        <f t="shared" ref="AT549" si="5114">AH549*AO549+AJ549*AO552-AI549*AP549-AK549*AP552</f>
        <v>0</v>
      </c>
      <c r="AU549" s="32">
        <f t="shared" ref="AU549" si="5115">(AH549*AP549+AI549*AO549+AJ549*AP552+AK549*AO552)</f>
        <v>0.50043284543974809</v>
      </c>
      <c r="AV549" s="8"/>
      <c r="AW549" s="29">
        <v>1</v>
      </c>
      <c r="AX549" s="33">
        <v>0</v>
      </c>
      <c r="AY549" s="31">
        <v>0</v>
      </c>
      <c r="AZ549" s="32">
        <v>0</v>
      </c>
      <c r="BB549" s="29">
        <f t="shared" ref="BB549" si="5116">AR549*AW549+AT549*AW552-AS549*AX549-AU549*AX552</f>
        <v>-0.63017475295400749</v>
      </c>
      <c r="BC549" s="33">
        <f t="shared" ref="BC549" si="5117">(AR549*AX549+AS549*AW549+AT549*AX552+AU549*AW552)</f>
        <v>0</v>
      </c>
      <c r="BD549" s="31">
        <f t="shared" ref="BD549" si="5118">AR549*AY549+AT549*AY552-AS549*AZ549-AU549*AZ552</f>
        <v>0</v>
      </c>
      <c r="BE549" s="32">
        <f t="shared" ref="BE549" si="5119">(AR549*AZ549+AS549*AY549+AT549*AZ552+AU549*AY552)</f>
        <v>0.50043284543974809</v>
      </c>
      <c r="BF549" s="8"/>
      <c r="BG549" s="29">
        <v>1</v>
      </c>
      <c r="BH549" s="30">
        <v>0</v>
      </c>
      <c r="BI549" s="31">
        <v>0</v>
      </c>
      <c r="BJ549" s="32">
        <f t="shared" ref="BJ549:BJ612" si="5120">-1/($BH$8*$B549)</f>
        <v>-0.37702777777777768</v>
      </c>
      <c r="BL549" s="29">
        <f t="shared" ref="BL549" si="5121">BB549*BG549+BD549*BG552-BC549*BH549-BE549*BH552</f>
        <v>-0.63017475295400749</v>
      </c>
      <c r="BM549" s="33">
        <f t="shared" ref="BM549" si="5122">(BB549*BH549+BC549*BG549+BD549*BH552+BE549*BG552)</f>
        <v>0</v>
      </c>
      <c r="BN549" s="31">
        <f t="shared" ref="BN549" si="5123">BB549*BI549+BD549*BI552-BC549*BJ549-BE549*BJ552</f>
        <v>0</v>
      </c>
      <c r="BO549" s="32">
        <f t="shared" ref="BO549" si="5124">(BB549*BJ549+BC549*BI549+BD549*BJ552+BE549*BI552)</f>
        <v>0.73802623215765761</v>
      </c>
      <c r="BP549" s="8"/>
      <c r="BQ549" s="34">
        <v>1</v>
      </c>
      <c r="BR549" s="35">
        <v>0</v>
      </c>
      <c r="BS549" s="11">
        <v>0</v>
      </c>
      <c r="BT549" s="36">
        <v>0</v>
      </c>
      <c r="BV549" s="29">
        <f t="shared" ref="BV549" si="5125">BL549*BQ549+BN549*BQ552-BM549*BR549-BO549*BR552</f>
        <v>-0.63017475295400749</v>
      </c>
      <c r="BW549" s="33">
        <f t="shared" ref="BW549" si="5126">(BL549*BR549+BM549*BQ549+BN549*BR552+BO549*BQ552)</f>
        <v>0.73802623215765761</v>
      </c>
      <c r="BX549" s="31">
        <f t="shared" ref="BX549" si="5127">BL549*BS549+BN549*BS552-BM549*BT549-BO549*BT552</f>
        <v>0</v>
      </c>
      <c r="BY549" s="32">
        <f t="shared" ref="BY549" si="5128">(BL549*BT549+BM549*BS549+BN549*BT552+BO549*BS552)</f>
        <v>0.73802623215765761</v>
      </c>
      <c r="CA549" s="37">
        <f t="shared" ref="CA549" si="5129">20*LOG(((1+$BR$8)/$BR$8)/((BV549+BV552)^2+(BW549+BW552)^2)^0.5)</f>
        <v>-6.7453003302683015E-3</v>
      </c>
      <c r="CC549" s="134">
        <f t="shared" ref="CC549" si="5130">((BV549^2+BW549^2)^0.5)/((BV552^2+BW552^2)^0.5)</f>
        <v>0.94064255273807229</v>
      </c>
      <c r="CE549" s="60">
        <f t="shared" si="5095"/>
        <v>9.92</v>
      </c>
      <c r="CF549" s="61">
        <f t="shared" si="5096"/>
        <v>-2.0528360140940681E-3</v>
      </c>
      <c r="CG549" s="62">
        <f t="shared" si="5093"/>
        <v>18.969310893933184</v>
      </c>
      <c r="CH549" s="63">
        <f t="shared" si="4921"/>
        <v>-2.0528360140940681E-3</v>
      </c>
      <c r="CI549" s="11">
        <f t="shared" si="4922"/>
        <v>-1.916272481746125</v>
      </c>
      <c r="CJ549" s="62">
        <f t="shared" si="4613"/>
        <v>-3.3445264171832814E-2</v>
      </c>
      <c r="CK549" s="138">
        <f t="shared" si="5094"/>
        <v>-32.819643083898711</v>
      </c>
      <c r="CM549" s="129">
        <v>1.06</v>
      </c>
    </row>
    <row r="550" spans="2:91" ht="18.600000000000001" customHeight="1" thickBot="1">
      <c r="D550" s="39"/>
      <c r="G550" s="40"/>
      <c r="I550" s="39"/>
      <c r="L550" s="40"/>
      <c r="N550" s="39"/>
      <c r="Q550" s="40"/>
      <c r="S550" s="39"/>
      <c r="V550" s="40"/>
      <c r="X550" s="39"/>
      <c r="AA550" s="40"/>
      <c r="AC550" s="39"/>
      <c r="AF550" s="40"/>
      <c r="AH550" s="39"/>
      <c r="AK550" s="40"/>
      <c r="AM550" s="39"/>
      <c r="AP550" s="40"/>
      <c r="AR550" s="39"/>
      <c r="AU550" s="40"/>
      <c r="AW550" s="39"/>
      <c r="AZ550" s="40"/>
      <c r="BB550" s="39"/>
      <c r="BE550" s="40"/>
      <c r="BG550" s="39"/>
      <c r="BJ550" s="40"/>
      <c r="BL550" s="39"/>
      <c r="BO550" s="40"/>
      <c r="BQ550" s="34"/>
      <c r="BR550" s="11"/>
      <c r="BS550" s="11"/>
      <c r="BT550" s="41"/>
      <c r="BV550" s="39"/>
      <c r="BY550" s="40"/>
      <c r="CC550" s="135"/>
      <c r="CE550" s="60">
        <f t="shared" si="5095"/>
        <v>9.94</v>
      </c>
      <c r="CF550" s="61">
        <f t="shared" si="5096"/>
        <v>-2.0454696158290725E-3</v>
      </c>
      <c r="CG550" s="62">
        <f t="shared" si="5093"/>
        <v>18.930985444298262</v>
      </c>
      <c r="CH550" s="63">
        <f t="shared" si="4921"/>
        <v>-2.0454696158290725E-3</v>
      </c>
      <c r="CI550" s="11">
        <f t="shared" si="4922"/>
        <v>-1.9085284142138326</v>
      </c>
      <c r="CJ550" s="62">
        <f t="shared" si="4613"/>
        <v>-3.331010469589752E-2</v>
      </c>
      <c r="CK550" s="138">
        <f t="shared" si="5094"/>
        <v>-32.83686219992974</v>
      </c>
    </row>
    <row r="551" spans="2:91" ht="18.600000000000001" customHeight="1" thickBot="1">
      <c r="D551" s="258" t="s">
        <v>129</v>
      </c>
      <c r="E551" s="259"/>
      <c r="F551" s="260" t="s">
        <v>130</v>
      </c>
      <c r="G551" s="261"/>
      <c r="H551" s="229"/>
      <c r="I551" s="258" t="s">
        <v>131</v>
      </c>
      <c r="J551" s="259"/>
      <c r="K551" s="260" t="s">
        <v>132</v>
      </c>
      <c r="L551" s="261"/>
      <c r="N551" s="253" t="s">
        <v>133</v>
      </c>
      <c r="O551" s="254"/>
      <c r="P551" s="255" t="s">
        <v>134</v>
      </c>
      <c r="Q551" s="256"/>
      <c r="S551" s="258" t="s">
        <v>135</v>
      </c>
      <c r="T551" s="259"/>
      <c r="U551" s="260" t="s">
        <v>136</v>
      </c>
      <c r="V551" s="261"/>
      <c r="W551" s="8"/>
      <c r="X551" s="253" t="s">
        <v>137</v>
      </c>
      <c r="Y551" s="254"/>
      <c r="Z551" s="255" t="s">
        <v>138</v>
      </c>
      <c r="AA551" s="256"/>
      <c r="AB551" s="8"/>
      <c r="AC551" s="258" t="s">
        <v>139</v>
      </c>
      <c r="AD551" s="259"/>
      <c r="AE551" s="260" t="s">
        <v>140</v>
      </c>
      <c r="AF551" s="261"/>
      <c r="AG551" s="8"/>
      <c r="AH551" s="253" t="s">
        <v>141</v>
      </c>
      <c r="AI551" s="254"/>
      <c r="AJ551" s="255" t="s">
        <v>142</v>
      </c>
      <c r="AK551" s="256"/>
      <c r="AL551" s="8"/>
      <c r="AM551" s="258" t="s">
        <v>143</v>
      </c>
      <c r="AN551" s="259"/>
      <c r="AO551" s="260" t="s">
        <v>144</v>
      </c>
      <c r="AP551" s="261"/>
      <c r="AR551" s="253" t="s">
        <v>145</v>
      </c>
      <c r="AS551" s="254"/>
      <c r="AT551" s="255" t="s">
        <v>146</v>
      </c>
      <c r="AU551" s="256"/>
      <c r="AV551" s="4"/>
      <c r="AW551" s="258" t="s">
        <v>147</v>
      </c>
      <c r="AX551" s="259"/>
      <c r="AY551" s="260" t="s">
        <v>148</v>
      </c>
      <c r="AZ551" s="261"/>
      <c r="BA551" s="8"/>
      <c r="BB551" s="253" t="s">
        <v>149</v>
      </c>
      <c r="BC551" s="254"/>
      <c r="BD551" s="255" t="s">
        <v>150</v>
      </c>
      <c r="BE551" s="256"/>
      <c r="BF551" s="4"/>
      <c r="BG551" s="258" t="s">
        <v>151</v>
      </c>
      <c r="BH551" s="259"/>
      <c r="BI551" s="260" t="s">
        <v>152</v>
      </c>
      <c r="BJ551" s="261"/>
      <c r="BK551" s="4"/>
      <c r="BL551" s="253" t="s">
        <v>153</v>
      </c>
      <c r="BM551" s="254"/>
      <c r="BN551" s="255" t="s">
        <v>154</v>
      </c>
      <c r="BO551" s="256"/>
      <c r="BP551" s="4"/>
      <c r="BQ551" s="258" t="s">
        <v>155</v>
      </c>
      <c r="BR551" s="259"/>
      <c r="BS551" s="260" t="s">
        <v>156</v>
      </c>
      <c r="BT551" s="261"/>
      <c r="BU551" s="8"/>
      <c r="BV551" s="253" t="s">
        <v>157</v>
      </c>
      <c r="BW551" s="254"/>
      <c r="BX551" s="255" t="s">
        <v>158</v>
      </c>
      <c r="BY551" s="256"/>
      <c r="CA551" s="46" t="s">
        <v>16</v>
      </c>
      <c r="CC551" s="136" t="s">
        <v>71</v>
      </c>
      <c r="CE551" s="60">
        <f t="shared" si="5095"/>
        <v>9.9600000000000009</v>
      </c>
      <c r="CF551" s="61">
        <f t="shared" si="5096"/>
        <v>-2.0381407164601637E-3</v>
      </c>
      <c r="CG551" s="62">
        <f t="shared" si="5093"/>
        <v>18.892814876013983</v>
      </c>
      <c r="CH551" s="63">
        <f t="shared" si="4921"/>
        <v>-2.0381407164601637E-3</v>
      </c>
      <c r="CI551" s="11">
        <f t="shared" si="4922"/>
        <v>-1.9008312972232893</v>
      </c>
      <c r="CJ551" s="62">
        <f t="shared" si="4613"/>
        <v>-3.3175764661501343E-2</v>
      </c>
      <c r="CK551" s="138">
        <f t="shared" si="5094"/>
        <v>-32.854049099165501</v>
      </c>
    </row>
    <row r="552" spans="2:91" ht="18.600000000000001" customHeight="1" thickTop="1" thickBot="1">
      <c r="D552" s="29">
        <v>0</v>
      </c>
      <c r="E552" s="33">
        <v>0</v>
      </c>
      <c r="F552" s="31">
        <v>1</v>
      </c>
      <c r="G552" s="32">
        <v>0</v>
      </c>
      <c r="I552" s="29">
        <v>0</v>
      </c>
      <c r="J552" s="33">
        <f t="shared" ref="J552" si="5131">IF(0=(1-$J$8*$K$8*$B549^2),10^14,$B549*$J$8/(1-$J$8*$K$8*$B549^2))</f>
        <v>-1.3124468506507958</v>
      </c>
      <c r="K552" s="31">
        <v>1</v>
      </c>
      <c r="L552" s="32">
        <v>0</v>
      </c>
      <c r="N552" s="29">
        <f t="shared" ref="N552" si="5132">D552*I549+F552*I552-E552*J549-G552*J552</f>
        <v>0</v>
      </c>
      <c r="O552" s="33">
        <f t="shared" ref="O552" si="5133">(D552*J549+E552*I549+F552*J552+G552*I552)</f>
        <v>-1.3124468506507958</v>
      </c>
      <c r="P552" s="31">
        <f t="shared" ref="P552" si="5134">D552*K549+F552*K552-E552*L549-G552*L552</f>
        <v>1</v>
      </c>
      <c r="Q552" s="32">
        <f t="shared" ref="Q552" si="5135">(D552*L549+E552*K549+F552*L552+G552*K552)</f>
        <v>0</v>
      </c>
      <c r="S552" s="29">
        <v>0</v>
      </c>
      <c r="T552" s="33">
        <v>0</v>
      </c>
      <c r="U552" s="31">
        <v>1</v>
      </c>
      <c r="V552" s="32">
        <v>0</v>
      </c>
      <c r="X552" s="29">
        <f t="shared" ref="X552" si="5136">N552*S549+P552*S552-O552*T549-Q552*T552</f>
        <v>0</v>
      </c>
      <c r="Y552" s="33">
        <f t="shared" ref="Y552" si="5137">(N552*T549+O552*S549+P552*T552+Q552*S552)</f>
        <v>-1.3124468506507958</v>
      </c>
      <c r="Z552" s="31">
        <f t="shared" ref="Z552" si="5138">N552*U549+P552*U552-O552*V549-Q552*V552</f>
        <v>-0.55618524401656422</v>
      </c>
      <c r="AA552" s="32">
        <f t="shared" ref="AA552" si="5139">(N552*V549+O552*U549+P552*V552+Q552*U552)</f>
        <v>0</v>
      </c>
      <c r="AB552" s="8"/>
      <c r="AC552" s="29">
        <v>0</v>
      </c>
      <c r="AD552" s="33">
        <f t="shared" ref="AD552" si="5140">IF(0=(1-$AD$8*$AE$8*$B549^2),10^14,$B549*$AD$8/(1-$AD$8*$AE$8*$B549^2))</f>
        <v>-1.7192215573781711</v>
      </c>
      <c r="AE552" s="31">
        <v>1</v>
      </c>
      <c r="AF552" s="32">
        <v>0</v>
      </c>
      <c r="AH552" s="29">
        <f t="shared" ref="AH552" si="5141">X552*AC549+Z552*AC552-Y552*AD549-AA552*AD552</f>
        <v>0</v>
      </c>
      <c r="AI552" s="33">
        <f t="shared" ref="AI552" si="5142">(X552*AD549+Y552*AC549+Z552*AD552+AA552*AC552)</f>
        <v>-0.3562411892418802</v>
      </c>
      <c r="AJ552" s="31">
        <f t="shared" ref="AJ552" si="5143">X552*AE549+Z552*AE552-Y552*AF549-AA552*AF552</f>
        <v>-0.55618524401656422</v>
      </c>
      <c r="AK552" s="32">
        <f t="shared" ref="AK552" si="5144">(X552*AF549+Y552*AE549+Z552*AF552+AA552*AE552)</f>
        <v>0</v>
      </c>
      <c r="AL552" s="8"/>
      <c r="AM552" s="29">
        <v>0</v>
      </c>
      <c r="AN552" s="33">
        <v>0</v>
      </c>
      <c r="AO552" s="31">
        <v>1</v>
      </c>
      <c r="AP552" s="32">
        <v>0</v>
      </c>
      <c r="AR552" s="29">
        <f t="shared" ref="AR552" si="5145">AH552*AM549+AJ552*AM552-AI552*AN549-AK552*AN552</f>
        <v>0</v>
      </c>
      <c r="AS552" s="33">
        <f t="shared" ref="AS552" si="5146">(AH552*AN549+AI552*AM549+AJ552*AN552+AK552*AM552)</f>
        <v>-0.3562411892418802</v>
      </c>
      <c r="AT552" s="31">
        <f t="shared" ref="AT552" si="5147">AH552*AO549+AJ552*AO552-AI552*AP549-AK552*AP552</f>
        <v>-0.93816485918117021</v>
      </c>
      <c r="AU552" s="32">
        <f t="shared" ref="AU552" si="5148">(AH552*AP549+AI552*AO549+AJ552*AP552+AK552*AO552)</f>
        <v>0</v>
      </c>
      <c r="AV552" s="8"/>
      <c r="AW552" s="29">
        <v>0</v>
      </c>
      <c r="AX552" s="33">
        <f t="shared" ref="AX552" si="5149">IF(0=(1-$AX$8*$AY$8*$B549^2),10^14,$B549*$AX$8/(1-$AX$8*$AY$8*$B549^2))</f>
        <v>-1.2504395127071892</v>
      </c>
      <c r="AY552" s="31">
        <v>1</v>
      </c>
      <c r="AZ552" s="32">
        <v>0</v>
      </c>
      <c r="BB552" s="29">
        <f t="shared" ref="BB552" si="5150">AR552*AW549+AT552*AW552-AS552*AX549-AU552*AX552</f>
        <v>0</v>
      </c>
      <c r="BC552" s="33">
        <f t="shared" ref="BC552" si="5151">(AR552*AX549+AS552*AW549+AT552*AX552+AU552*AW552)</f>
        <v>0.816877220111631</v>
      </c>
      <c r="BD552" s="31">
        <f t="shared" ref="BD552" si="5152">AR552*AY549+AT552*AY552-AS552*AZ549-AU552*AZ552</f>
        <v>-0.93816485918117021</v>
      </c>
      <c r="BE552" s="32">
        <f t="shared" ref="BE552" si="5153">(AR552*AZ549+AS552*AY549+AT552*AZ552+AU552*AY552)</f>
        <v>0</v>
      </c>
      <c r="BF552" s="8"/>
      <c r="BG552" s="29">
        <v>0</v>
      </c>
      <c r="BH552" s="33">
        <v>0</v>
      </c>
      <c r="BI552" s="31">
        <v>1</v>
      </c>
      <c r="BJ552" s="32">
        <v>0</v>
      </c>
      <c r="BL552" s="29">
        <f t="shared" ref="BL552" si="5154">BB552*BG549+BD552*BG552-BC552*BH549-BE552*BH552</f>
        <v>0</v>
      </c>
      <c r="BM552" s="33">
        <f t="shared" ref="BM552" si="5155">(BB552*BH549+BC552*BG549+BD552*BH552+BE552*BG552)</f>
        <v>0.816877220111631</v>
      </c>
      <c r="BN552" s="31">
        <f t="shared" ref="BN552" si="5156">BB552*BI549+BD552*BI552-BC552*BJ549-BE552*BJ552</f>
        <v>-0.63017945616519344</v>
      </c>
      <c r="BO552" s="32">
        <f t="shared" ref="BO552" si="5157">(BB552*BJ549+BC552*BI549+BD552*BJ552+BE552*BI552)</f>
        <v>0</v>
      </c>
      <c r="BP552" s="8"/>
      <c r="BQ552" s="19">
        <f t="shared" ref="BQ552:BQ615" si="5158">1/$BR$8</f>
        <v>1</v>
      </c>
      <c r="BR552" s="47">
        <v>0</v>
      </c>
      <c r="BS552" s="48">
        <v>1</v>
      </c>
      <c r="BT552" s="49">
        <v>0</v>
      </c>
      <c r="BV552" s="29">
        <f t="shared" ref="BV552" si="5159">BL552*BQ549+BN552*BQ552-BM552*BR549-BO552*BR552</f>
        <v>-0.63017945616519344</v>
      </c>
      <c r="BW552" s="33">
        <f t="shared" ref="BW552" si="5160">(BL552*BR549+BM552*BQ549+BN552*BR552+BO552*BQ552)</f>
        <v>0.816877220111631</v>
      </c>
      <c r="BX552" s="31">
        <f t="shared" ref="BX552" si="5161">BL552*BS549+BN552*BS552-BM552*BT549-BO552*BT552</f>
        <v>-0.63017945616519344</v>
      </c>
      <c r="BY552" s="32">
        <f t="shared" ref="BY552" si="5162">(BL552*BT549+BM552*BS549+BN552*BT552+BO552*BS552)</f>
        <v>0</v>
      </c>
      <c r="CA552" s="50">
        <f t="shared" ref="CA552" si="5163">(180/PI())*ATAN(-1*(BW549+BW552)/(BV549+BV552))</f>
        <v>50.972899093444958</v>
      </c>
      <c r="CC552" s="137">
        <f t="shared" ref="CC552" si="5164">20*LOG(((1-(10^(CA549/20)^2)*(1-((1-CC549)/(1+CC549))^2))^0.5))</f>
        <v>-26.044920922927147</v>
      </c>
      <c r="CE552" s="60">
        <f t="shared" si="5095"/>
        <v>9.98</v>
      </c>
      <c r="CF552" s="61">
        <f t="shared" si="5096"/>
        <v>-2.0308490808636625E-3</v>
      </c>
      <c r="CG552" s="62">
        <f t="shared" si="5093"/>
        <v>18.854798250069518</v>
      </c>
      <c r="CH552" s="63">
        <f t="shared" si="4921"/>
        <v>-2.0308490808636625E-3</v>
      </c>
      <c r="CI552" s="11">
        <f t="shared" si="4922"/>
        <v>-1.8931807511603131</v>
      </c>
      <c r="CJ552" s="62">
        <f t="shared" si="4613"/>
        <v>-3.3042237443126926E-2</v>
      </c>
      <c r="CK552" s="138">
        <f t="shared" si="5094"/>
        <v>-32.871203887089919</v>
      </c>
    </row>
    <row r="553" spans="2:91" ht="18.600000000000001" customHeight="1">
      <c r="CC553" s="42"/>
      <c r="CE553" s="60">
        <f t="shared" si="5095"/>
        <v>10</v>
      </c>
      <c r="CF553" s="61">
        <f t="shared" si="5096"/>
        <v>-2.0235944755115681E-3</v>
      </c>
      <c r="CG553" s="62">
        <f t="shared" si="5093"/>
        <v>18.816934635046312</v>
      </c>
      <c r="CH553" s="63">
        <f t="shared" si="4921"/>
        <v>-2.0235944755115681E-3</v>
      </c>
      <c r="CI553" s="11">
        <f t="shared" si="4922"/>
        <v>-1.8855764002472644</v>
      </c>
      <c r="CJ553" s="62">
        <f t="shared" si="4613"/>
        <v>-3.2909516482217183E-2</v>
      </c>
      <c r="CK553" s="138">
        <f t="shared" si="5094"/>
        <v>-32.888326668866775</v>
      </c>
    </row>
    <row r="554" spans="2:91" ht="18.600000000000001" customHeight="1" thickBot="1">
      <c r="E554" s="22" t="s">
        <v>4</v>
      </c>
      <c r="J554" s="22" t="s">
        <v>5</v>
      </c>
      <c r="O554" s="22" t="s">
        <v>6</v>
      </c>
      <c r="T554" s="22" t="s">
        <v>7</v>
      </c>
      <c r="Y554" s="22" t="s">
        <v>8</v>
      </c>
      <c r="AD554" s="22" t="s">
        <v>65</v>
      </c>
      <c r="AI554" s="22" t="s">
        <v>9</v>
      </c>
      <c r="AN554" s="22" t="s">
        <v>66</v>
      </c>
      <c r="AS554" s="22" t="s">
        <v>51</v>
      </c>
      <c r="AX554" s="22" t="s">
        <v>67</v>
      </c>
      <c r="BC554" s="22" t="s">
        <v>52</v>
      </c>
      <c r="BH554" s="22" t="s">
        <v>68</v>
      </c>
      <c r="BM554" s="22" t="s">
        <v>63</v>
      </c>
      <c r="BQ554" s="23" t="s">
        <v>69</v>
      </c>
      <c r="BR554" s="23"/>
      <c r="BS554" s="24"/>
      <c r="BT554" s="24"/>
      <c r="BU554" s="24"/>
      <c r="BW554" s="22" t="s">
        <v>64</v>
      </c>
      <c r="CE554" s="60">
        <f t="shared" si="5095"/>
        <v>10.02</v>
      </c>
      <c r="CF554" s="61">
        <f t="shared" si="5096"/>
        <v>-2.0163766684908268E-3</v>
      </c>
      <c r="CG554" s="62">
        <f t="shared" si="5093"/>
        <v>18.779223107041368</v>
      </c>
      <c r="CH554" s="63">
        <f t="shared" si="4921"/>
        <v>-2.0163766684908268E-3</v>
      </c>
      <c r="CI554" s="11">
        <f t="shared" si="4922"/>
        <v>-1.8780178724985008</v>
      </c>
      <c r="CJ554" s="62">
        <f t="shared" si="4613"/>
        <v>-3.2777595286397905E-2</v>
      </c>
      <c r="CK554" s="138">
        <f t="shared" si="5094"/>
        <v>-32.905417549266758</v>
      </c>
    </row>
    <row r="555" spans="2:91" ht="18.600000000000001" customHeight="1" thickBot="1">
      <c r="D555" s="249" t="s">
        <v>103</v>
      </c>
      <c r="E555" s="250"/>
      <c r="F555" s="251" t="s">
        <v>104</v>
      </c>
      <c r="G555" s="252"/>
      <c r="H555" s="229"/>
      <c r="I555" s="253" t="s">
        <v>11</v>
      </c>
      <c r="J555" s="254"/>
      <c r="K555" s="255" t="s">
        <v>12</v>
      </c>
      <c r="L555" s="256"/>
      <c r="M555" s="24"/>
      <c r="N555" s="253" t="s">
        <v>105</v>
      </c>
      <c r="O555" s="254"/>
      <c r="P555" s="255" t="s">
        <v>106</v>
      </c>
      <c r="Q555" s="256"/>
      <c r="R555" s="24"/>
      <c r="S555" s="249" t="s">
        <v>107</v>
      </c>
      <c r="T555" s="250"/>
      <c r="U555" s="251" t="s">
        <v>108</v>
      </c>
      <c r="V555" s="252"/>
      <c r="W555" s="8"/>
      <c r="X555" s="253" t="s">
        <v>109</v>
      </c>
      <c r="Y555" s="254"/>
      <c r="Z555" s="255" t="s">
        <v>110</v>
      </c>
      <c r="AA555" s="256"/>
      <c r="AB555" s="8"/>
      <c r="AC555" s="253" t="s">
        <v>111</v>
      </c>
      <c r="AD555" s="254"/>
      <c r="AE555" s="255" t="s">
        <v>14</v>
      </c>
      <c r="AF555" s="256"/>
      <c r="AG555" s="8"/>
      <c r="AH555" s="253" t="s">
        <v>112</v>
      </c>
      <c r="AI555" s="254"/>
      <c r="AJ555" s="255" t="s">
        <v>113</v>
      </c>
      <c r="AK555" s="256"/>
      <c r="AL555" s="8"/>
      <c r="AM555" s="249" t="s">
        <v>114</v>
      </c>
      <c r="AN555" s="250"/>
      <c r="AO555" s="251" t="s">
        <v>115</v>
      </c>
      <c r="AP555" s="252"/>
      <c r="AQ555" s="24"/>
      <c r="AR555" s="253" t="s">
        <v>116</v>
      </c>
      <c r="AS555" s="254"/>
      <c r="AT555" s="255" t="s">
        <v>13</v>
      </c>
      <c r="AU555" s="256"/>
      <c r="AV555" s="4"/>
      <c r="AW555" s="253" t="s">
        <v>117</v>
      </c>
      <c r="AX555" s="254"/>
      <c r="AY555" s="255" t="s">
        <v>118</v>
      </c>
      <c r="AZ555" s="256"/>
      <c r="BA555" s="8"/>
      <c r="BB555" s="253" t="s">
        <v>119</v>
      </c>
      <c r="BC555" s="254"/>
      <c r="BD555" s="255" t="s">
        <v>120</v>
      </c>
      <c r="BE555" s="256"/>
      <c r="BF555" s="4"/>
      <c r="BG555" s="249" t="s">
        <v>121</v>
      </c>
      <c r="BH555" s="250"/>
      <c r="BI555" s="251" t="s">
        <v>122</v>
      </c>
      <c r="BJ555" s="252"/>
      <c r="BK555" s="4"/>
      <c r="BL555" s="253" t="s">
        <v>123</v>
      </c>
      <c r="BM555" s="254"/>
      <c r="BN555" s="255" t="s">
        <v>124</v>
      </c>
      <c r="BO555" s="256"/>
      <c r="BP555" s="4"/>
      <c r="BQ555" s="253" t="s">
        <v>125</v>
      </c>
      <c r="BR555" s="254"/>
      <c r="BS555" s="255" t="s">
        <v>126</v>
      </c>
      <c r="BT555" s="256"/>
      <c r="BU555" s="8"/>
      <c r="BV555" s="253" t="s">
        <v>127</v>
      </c>
      <c r="BW555" s="254"/>
      <c r="BX555" s="255" t="s">
        <v>128</v>
      </c>
      <c r="BY555" s="256"/>
      <c r="CA555" s="27" t="s">
        <v>15</v>
      </c>
      <c r="CC555" s="133" t="s">
        <v>70</v>
      </c>
      <c r="CE555" s="60">
        <f t="shared" si="5095"/>
        <v>10.039999999999999</v>
      </c>
      <c r="CF555" s="61">
        <f t="shared" si="5096"/>
        <v>-2.0091954294753482E-3</v>
      </c>
      <c r="CG555" s="62">
        <f t="shared" si="5093"/>
        <v>18.741662749591399</v>
      </c>
      <c r="CH555" s="63">
        <f t="shared" si="4921"/>
        <v>-2.0091954294753482E-3</v>
      </c>
      <c r="CI555" s="11">
        <f t="shared" si="4922"/>
        <v>-1.8705047996724191</v>
      </c>
      <c r="CJ555" s="62">
        <f t="shared" si="4613"/>
        <v>-3.2646467428640663E-2</v>
      </c>
      <c r="CK555" s="138">
        <f t="shared" si="5094"/>
        <v>-32.922476632712716</v>
      </c>
    </row>
    <row r="556" spans="2:91" ht="18.600000000000001" customHeight="1" thickTop="1" thickBot="1">
      <c r="B556" s="129">
        <v>1.1000000000000001</v>
      </c>
      <c r="D556" s="29">
        <v>1</v>
      </c>
      <c r="E556" s="30">
        <v>0</v>
      </c>
      <c r="F556" s="31">
        <v>0</v>
      </c>
      <c r="G556" s="32">
        <f t="shared" ref="G556:G619" si="5165">-1/($E$8*$B556)</f>
        <v>-0.59925454545454537</v>
      </c>
      <c r="I556" s="29">
        <v>1</v>
      </c>
      <c r="J556" s="33">
        <v>0</v>
      </c>
      <c r="K556" s="31">
        <v>0</v>
      </c>
      <c r="L556" s="32">
        <v>0</v>
      </c>
      <c r="N556" s="29">
        <f t="shared" ref="N556" si="5166">D556*I556+F556*I559-E556*J556-G556*J559</f>
        <v>0.23201502199621971</v>
      </c>
      <c r="O556" s="33">
        <f t="shared" ref="O556" si="5167">(D556*J556+E556*I556+F556*J559+G556*I559)</f>
        <v>0</v>
      </c>
      <c r="P556" s="31">
        <f t="shared" ref="P556" si="5168">D556*K556+F556*K559-E556*L556-G556*L559</f>
        <v>0</v>
      </c>
      <c r="Q556" s="32">
        <f t="shared" ref="Q556" si="5169">(D556*L556+E556*K556+F556*L559+G556*K559)</f>
        <v>-0.59925454545454537</v>
      </c>
      <c r="S556" s="29">
        <v>1</v>
      </c>
      <c r="T556" s="30">
        <v>0</v>
      </c>
      <c r="U556" s="31">
        <v>0</v>
      </c>
      <c r="V556" s="32">
        <f t="shared" ref="V556:V619" si="5170">-1/($T$8*$B556)</f>
        <v>-1.1641545454545454</v>
      </c>
      <c r="X556" s="29">
        <f t="shared" ref="X556" si="5171">N556*S556+P556*S559-O556*T556-Q556*T559</f>
        <v>0.23201502199621971</v>
      </c>
      <c r="Y556" s="33">
        <f t="shared" ref="Y556" si="5172">(N556*T556+O556*S556+P556*T559+Q556*S559)</f>
        <v>0</v>
      </c>
      <c r="Z556" s="31">
        <f t="shared" ref="Z556" si="5173">N556*U556+P556*U559-O556*V556-Q556*V559</f>
        <v>0</v>
      </c>
      <c r="AA556" s="32">
        <f t="shared" ref="AA556" si="5174">(N556*V556+O556*U556+P556*V559+Q556*U559)</f>
        <v>-0.86935588792518081</v>
      </c>
      <c r="AB556" s="8"/>
      <c r="AC556" s="29">
        <v>1</v>
      </c>
      <c r="AD556" s="33">
        <v>0</v>
      </c>
      <c r="AE556" s="31">
        <v>0</v>
      </c>
      <c r="AF556" s="32">
        <v>0</v>
      </c>
      <c r="AH556" s="29">
        <f t="shared" ref="AH556" si="5175">X556*AC556+Z556*AC559-Y556*AD556-AA556*AD559</f>
        <v>-1.1868612454548066</v>
      </c>
      <c r="AI556" s="33">
        <f t="shared" ref="AI556" si="5176">(X556*AD556+Y556*AC556+Z556*AD559+AA556*AC559)</f>
        <v>0</v>
      </c>
      <c r="AJ556" s="31">
        <f t="shared" ref="AJ556" si="5177">X556*AE556+Z556*AE559-Y556*AF556-AA556*AF559</f>
        <v>0</v>
      </c>
      <c r="AK556" s="32">
        <f t="shared" ref="AK556" si="5178">(X556*AF556+Y556*AE556+Z556*AF559+AA556*AE559)</f>
        <v>-0.86935588792518081</v>
      </c>
      <c r="AL556" s="8"/>
      <c r="AM556" s="29">
        <v>1</v>
      </c>
      <c r="AN556" s="30">
        <v>0</v>
      </c>
      <c r="AO556" s="31">
        <v>0</v>
      </c>
      <c r="AP556" s="32">
        <f t="shared" ref="AP556:AP619" si="5179">-1/($AN$8*$B556)</f>
        <v>-1.0527545454545453</v>
      </c>
      <c r="AR556" s="29">
        <f t="shared" ref="AR556" si="5180">AH556*AM556+AJ556*AM559-AI556*AN556-AK556*AN559</f>
        <v>-1.1868612454548066</v>
      </c>
      <c r="AS556" s="33">
        <f t="shared" ref="AS556" si="5181">(AH556*AN556+AI556*AM556+AJ556*AN559+AK556*AM559)</f>
        <v>0</v>
      </c>
      <c r="AT556" s="31">
        <f t="shared" ref="AT556" si="5182">AH556*AO556+AJ556*AO559-AI556*AP556-AK556*AP559</f>
        <v>0</v>
      </c>
      <c r="AU556" s="32">
        <f t="shared" ref="AU556" si="5183">(AH556*AP556+AI556*AO556+AJ556*AP559+AK556*AO559)</f>
        <v>0.38011768305120963</v>
      </c>
      <c r="AV556" s="8"/>
      <c r="AW556" s="29">
        <v>1</v>
      </c>
      <c r="AX556" s="33">
        <v>0</v>
      </c>
      <c r="AY556" s="31">
        <v>0</v>
      </c>
      <c r="AZ556" s="32">
        <v>0</v>
      </c>
      <c r="BB556" s="29">
        <f t="shared" ref="BB556" si="5184">AR556*AW556+AT556*AW559-AS556*AX556-AU556*AX559</f>
        <v>-0.72936875500315346</v>
      </c>
      <c r="BC556" s="33">
        <f t="shared" ref="BC556" si="5185">(AR556*AX556+AS556*AW556+AT556*AX559+AU556*AW559)</f>
        <v>0</v>
      </c>
      <c r="BD556" s="31">
        <f t="shared" ref="BD556" si="5186">AR556*AY556+AT556*AY559-AS556*AZ556-AU556*AZ559</f>
        <v>0</v>
      </c>
      <c r="BE556" s="32">
        <f t="shared" ref="BE556" si="5187">(AR556*AZ556+AS556*AY556+AT556*AZ559+AU556*AY559)</f>
        <v>0.38011768305120963</v>
      </c>
      <c r="BF556" s="8"/>
      <c r="BG556" s="29">
        <v>1</v>
      </c>
      <c r="BH556" s="30">
        <v>0</v>
      </c>
      <c r="BI556" s="31">
        <v>0</v>
      </c>
      <c r="BJ556" s="32">
        <f t="shared" ref="BJ556:BJ619" si="5188">-1/($BH$8*$B556)</f>
        <v>-0.37017272727272721</v>
      </c>
      <c r="BL556" s="29">
        <f t="shared" ref="BL556" si="5189">BB556*BG556+BD556*BG559-BC556*BH556-BE556*BH559</f>
        <v>-0.72936875500315346</v>
      </c>
      <c r="BM556" s="33">
        <f t="shared" ref="BM556" si="5190">(BB556*BH556+BC556*BG556+BD556*BH559+BE556*BG559)</f>
        <v>0</v>
      </c>
      <c r="BN556" s="31">
        <f t="shared" ref="BN556" si="5191">BB556*BI556+BD556*BI559-BC556*BJ556-BE556*BJ559</f>
        <v>0</v>
      </c>
      <c r="BO556" s="32">
        <f t="shared" ref="BO556" si="5192">(BB556*BJ556+BC556*BI556+BD556*BJ559+BE556*BI559)</f>
        <v>0.65011010427824056</v>
      </c>
      <c r="BP556" s="8"/>
      <c r="BQ556" s="34">
        <v>1</v>
      </c>
      <c r="BR556" s="35">
        <v>0</v>
      </c>
      <c r="BS556" s="11">
        <v>0</v>
      </c>
      <c r="BT556" s="36">
        <v>0</v>
      </c>
      <c r="BV556" s="29">
        <f t="shared" ref="BV556" si="5193">BL556*BQ556+BN556*BQ559-BM556*BR556-BO556*BR559</f>
        <v>-0.72936875500315346</v>
      </c>
      <c r="BW556" s="33">
        <f t="shared" ref="BW556" si="5194">(BL556*BR556+BM556*BQ556+BN556*BR559+BO556*BQ559)</f>
        <v>0.65011010427824056</v>
      </c>
      <c r="BX556" s="31">
        <f t="shared" ref="BX556" si="5195">BL556*BS556+BN556*BS559-BM556*BT556-BO556*BT559</f>
        <v>0</v>
      </c>
      <c r="BY556" s="32">
        <f t="shared" ref="BY556" si="5196">(BL556*BT556+BM556*BS556+BN556*BT559+BO556*BS559)</f>
        <v>0.65011010427824056</v>
      </c>
      <c r="CA556" s="37">
        <f t="shared" ref="CA556" si="5197">20*LOG(((1+$BR$8)/$BR$8)/((BV556+BV559)^2+(BW556+BW559)^2)^0.5)</f>
        <v>-5.2860295024180527E-3</v>
      </c>
      <c r="CC556" s="134">
        <f t="shared" ref="CC556" si="5198">((BV556^2+BW556^2)^0.5)/((BV559^2+BW559^2)^0.5)</f>
        <v>0.95338744975131895</v>
      </c>
      <c r="CE556" s="60">
        <f t="shared" si="5095"/>
        <v>10.06</v>
      </c>
      <c r="CF556" s="61">
        <f t="shared" si="5096"/>
        <v>-2.0020505297144112E-3</v>
      </c>
      <c r="CG556" s="62">
        <f t="shared" si="5093"/>
        <v>18.704252653597948</v>
      </c>
      <c r="CH556" s="63">
        <f t="shared" si="4921"/>
        <v>-2.0020505297144112E-3</v>
      </c>
      <c r="CI556" s="11">
        <f t="shared" si="4922"/>
        <v>-1.8630368172294751</v>
      </c>
      <c r="CJ556" s="62">
        <f t="shared" si="4613"/>
        <v>-3.2516126546530161E-2</v>
      </c>
      <c r="CK556" s="138">
        <f t="shared" si="5094"/>
        <v>-32.93950402327841</v>
      </c>
      <c r="CM556" s="129">
        <v>1.08</v>
      </c>
    </row>
    <row r="557" spans="2:91" ht="18.600000000000001" customHeight="1" thickBot="1">
      <c r="D557" s="39"/>
      <c r="G557" s="40"/>
      <c r="I557" s="39"/>
      <c r="L557" s="40"/>
      <c r="N557" s="39"/>
      <c r="Q557" s="40"/>
      <c r="S557" s="39"/>
      <c r="V557" s="40"/>
      <c r="X557" s="39"/>
      <c r="AA557" s="40"/>
      <c r="AC557" s="39"/>
      <c r="AF557" s="40"/>
      <c r="AH557" s="39"/>
      <c r="AK557" s="40"/>
      <c r="AM557" s="39"/>
      <c r="AP557" s="40"/>
      <c r="AR557" s="39"/>
      <c r="AU557" s="40"/>
      <c r="AW557" s="39"/>
      <c r="AZ557" s="40"/>
      <c r="BB557" s="39"/>
      <c r="BE557" s="40"/>
      <c r="BG557" s="39"/>
      <c r="BJ557" s="40"/>
      <c r="BL557" s="39"/>
      <c r="BO557" s="40"/>
      <c r="BQ557" s="34"/>
      <c r="BR557" s="11"/>
      <c r="BS557" s="11"/>
      <c r="BT557" s="41"/>
      <c r="BV557" s="39"/>
      <c r="BY557" s="40"/>
      <c r="CC557" s="135"/>
      <c r="CE557" s="60">
        <f t="shared" si="5095"/>
        <v>10.08</v>
      </c>
      <c r="CF557" s="61">
        <f t="shared" si="5096"/>
        <v>-1.9949417420461542E-3</v>
      </c>
      <c r="CG557" s="62">
        <f t="shared" si="5093"/>
        <v>18.666991917253359</v>
      </c>
      <c r="CH557" s="63">
        <f t="shared" si="4921"/>
        <v>-1.9949417420461542E-3</v>
      </c>
      <c r="CI557" s="11">
        <f t="shared" si="4922"/>
        <v>-1.8556135642830935</v>
      </c>
      <c r="CJ557" s="62">
        <f t="shared" si="4613"/>
        <v>-3.2386566341407429E-2</v>
      </c>
      <c r="CK557" s="138">
        <f t="shared" si="5094"/>
        <v>-32.956499824645057</v>
      </c>
    </row>
    <row r="558" spans="2:91" ht="18.600000000000001" customHeight="1" thickBot="1">
      <c r="D558" s="258" t="s">
        <v>129</v>
      </c>
      <c r="E558" s="259"/>
      <c r="F558" s="260" t="s">
        <v>130</v>
      </c>
      <c r="G558" s="261"/>
      <c r="H558" s="229"/>
      <c r="I558" s="258" t="s">
        <v>131</v>
      </c>
      <c r="J558" s="259"/>
      <c r="K558" s="260" t="s">
        <v>132</v>
      </c>
      <c r="L558" s="261"/>
      <c r="N558" s="253" t="s">
        <v>133</v>
      </c>
      <c r="O558" s="254"/>
      <c r="P558" s="255" t="s">
        <v>134</v>
      </c>
      <c r="Q558" s="256"/>
      <c r="S558" s="258" t="s">
        <v>135</v>
      </c>
      <c r="T558" s="259"/>
      <c r="U558" s="260" t="s">
        <v>136</v>
      </c>
      <c r="V558" s="261"/>
      <c r="W558" s="8"/>
      <c r="X558" s="253" t="s">
        <v>137</v>
      </c>
      <c r="Y558" s="254"/>
      <c r="Z558" s="255" t="s">
        <v>138</v>
      </c>
      <c r="AA558" s="256"/>
      <c r="AB558" s="8"/>
      <c r="AC558" s="258" t="s">
        <v>139</v>
      </c>
      <c r="AD558" s="259"/>
      <c r="AE558" s="260" t="s">
        <v>140</v>
      </c>
      <c r="AF558" s="261"/>
      <c r="AG558" s="8"/>
      <c r="AH558" s="253" t="s">
        <v>141</v>
      </c>
      <c r="AI558" s="254"/>
      <c r="AJ558" s="255" t="s">
        <v>142</v>
      </c>
      <c r="AK558" s="256"/>
      <c r="AL558" s="8"/>
      <c r="AM558" s="258" t="s">
        <v>143</v>
      </c>
      <c r="AN558" s="259"/>
      <c r="AO558" s="260" t="s">
        <v>144</v>
      </c>
      <c r="AP558" s="261"/>
      <c r="AR558" s="253" t="s">
        <v>145</v>
      </c>
      <c r="AS558" s="254"/>
      <c r="AT558" s="255" t="s">
        <v>146</v>
      </c>
      <c r="AU558" s="256"/>
      <c r="AV558" s="4"/>
      <c r="AW558" s="258" t="s">
        <v>147</v>
      </c>
      <c r="AX558" s="259"/>
      <c r="AY558" s="260" t="s">
        <v>148</v>
      </c>
      <c r="AZ558" s="261"/>
      <c r="BA558" s="8"/>
      <c r="BB558" s="253" t="s">
        <v>149</v>
      </c>
      <c r="BC558" s="254"/>
      <c r="BD558" s="255" t="s">
        <v>150</v>
      </c>
      <c r="BE558" s="256"/>
      <c r="BF558" s="4"/>
      <c r="BG558" s="258" t="s">
        <v>151</v>
      </c>
      <c r="BH558" s="259"/>
      <c r="BI558" s="260" t="s">
        <v>152</v>
      </c>
      <c r="BJ558" s="261"/>
      <c r="BK558" s="4"/>
      <c r="BL558" s="253" t="s">
        <v>153</v>
      </c>
      <c r="BM558" s="254"/>
      <c r="BN558" s="255" t="s">
        <v>154</v>
      </c>
      <c r="BO558" s="256"/>
      <c r="BP558" s="4"/>
      <c r="BQ558" s="258" t="s">
        <v>155</v>
      </c>
      <c r="BR558" s="259"/>
      <c r="BS558" s="260" t="s">
        <v>156</v>
      </c>
      <c r="BT558" s="261"/>
      <c r="BU558" s="8"/>
      <c r="BV558" s="253" t="s">
        <v>157</v>
      </c>
      <c r="BW558" s="254"/>
      <c r="BX558" s="255" t="s">
        <v>158</v>
      </c>
      <c r="BY558" s="256"/>
      <c r="CA558" s="46" t="s">
        <v>16</v>
      </c>
      <c r="CC558" s="136" t="s">
        <v>71</v>
      </c>
      <c r="CE558" s="60">
        <f t="shared" si="5095"/>
        <v>10.1</v>
      </c>
      <c r="CF558" s="61">
        <f t="shared" si="5096"/>
        <v>-1.9878688408618687E-3</v>
      </c>
      <c r="CG558" s="62">
        <f t="shared" si="5093"/>
        <v>18.629879645967698</v>
      </c>
      <c r="CH558" s="63">
        <f t="shared" si="4921"/>
        <v>-1.9878688408618687E-3</v>
      </c>
      <c r="CI558" s="11">
        <f t="shared" si="4922"/>
        <v>-1.8482346835592305</v>
      </c>
      <c r="CJ558" s="62">
        <f t="shared" si="4613"/>
        <v>-3.2257780577664083E-2</v>
      </c>
      <c r="CK558" s="138">
        <f t="shared" si="5094"/>
        <v>-32.97346414015049</v>
      </c>
    </row>
    <row r="559" spans="2:91" ht="18.600000000000001" customHeight="1" thickTop="1" thickBot="1">
      <c r="D559" s="29">
        <v>0</v>
      </c>
      <c r="E559" s="33">
        <v>0</v>
      </c>
      <c r="F559" s="31">
        <v>1</v>
      </c>
      <c r="G559" s="32">
        <v>0</v>
      </c>
      <c r="I559" s="29">
        <v>0</v>
      </c>
      <c r="J559" s="33">
        <f t="shared" ref="J559" si="5199">IF(0=(1-$J$8*$K$8*$B556^2),10^14,$B556*$J$8/(1-$J$8*$K$8*$B556^2))</f>
        <v>-1.2815672135139999</v>
      </c>
      <c r="K559" s="31">
        <v>1</v>
      </c>
      <c r="L559" s="32">
        <v>0</v>
      </c>
      <c r="N559" s="29">
        <f t="shared" ref="N559" si="5200">D559*I556+F559*I559-E559*J556-G559*J559</f>
        <v>0</v>
      </c>
      <c r="O559" s="33">
        <f t="shared" ref="O559" si="5201">(D559*J556+E559*I556+F559*J559+G559*I559)</f>
        <v>-1.2815672135139999</v>
      </c>
      <c r="P559" s="31">
        <f t="shared" ref="P559" si="5202">D559*K556+F559*K559-E559*L556-G559*L559</f>
        <v>1</v>
      </c>
      <c r="Q559" s="32">
        <f t="shared" ref="Q559" si="5203">(D559*L556+E559*K556+F559*L559+G559*K559)</f>
        <v>0</v>
      </c>
      <c r="S559" s="29">
        <v>0</v>
      </c>
      <c r="T559" s="33">
        <v>0</v>
      </c>
      <c r="U559" s="31">
        <v>1</v>
      </c>
      <c r="V559" s="32">
        <v>0</v>
      </c>
      <c r="X559" s="29">
        <f t="shared" ref="X559" si="5204">N559*S556+P559*S559-O559*T556-Q559*T559</f>
        <v>0</v>
      </c>
      <c r="Y559" s="33">
        <f t="shared" ref="Y559" si="5205">(N559*T556+O559*S556+P559*T559+Q559*S559)</f>
        <v>-1.2815672135139999</v>
      </c>
      <c r="Z559" s="31">
        <f t="shared" ref="Z559" si="5206">N559*U556+P559*U559-O559*V556-Q559*V559</f>
        <v>-0.49194229691783908</v>
      </c>
      <c r="AA559" s="32">
        <f t="shared" ref="AA559" si="5207">(N559*V556+O559*U556+P559*V559+Q559*U559)</f>
        <v>0</v>
      </c>
      <c r="AB559" s="8"/>
      <c r="AC559" s="29">
        <v>0</v>
      </c>
      <c r="AD559" s="33">
        <f t="shared" ref="AD559" si="5208">IF(0=(1-$AD$8*$AE$8*$B556^2),10^14,$B556*$AD$8/(1-$AD$8*$AE$8*$B556^2))</f>
        <v>-1.6321006013283466</v>
      </c>
      <c r="AE559" s="31">
        <v>1</v>
      </c>
      <c r="AF559" s="32">
        <v>0</v>
      </c>
      <c r="AH559" s="29">
        <f t="shared" ref="AH559" si="5209">X559*AC556+Z559*AC559-Y559*AD556-AA559*AD559</f>
        <v>0</v>
      </c>
      <c r="AI559" s="33">
        <f t="shared" ref="AI559" si="5210">(X559*AD556+Y559*AC556+Z559*AD559+AA559*AC559)</f>
        <v>-0.47866789489554673</v>
      </c>
      <c r="AJ559" s="31">
        <f t="shared" ref="AJ559" si="5211">X559*AE556+Z559*AE559-Y559*AF556-AA559*AF559</f>
        <v>-0.49194229691783908</v>
      </c>
      <c r="AK559" s="32">
        <f t="shared" ref="AK559" si="5212">(X559*AF556+Y559*AE556+Z559*AF559+AA559*AE559)</f>
        <v>0</v>
      </c>
      <c r="AL559" s="8"/>
      <c r="AM559" s="29">
        <v>0</v>
      </c>
      <c r="AN559" s="33">
        <v>0</v>
      </c>
      <c r="AO559" s="31">
        <v>1</v>
      </c>
      <c r="AP559" s="32">
        <v>0</v>
      </c>
      <c r="AR559" s="29">
        <f t="shared" ref="AR559" si="5213">AH559*AM556+AJ559*AM559-AI559*AN556-AK559*AN559</f>
        <v>0</v>
      </c>
      <c r="AS559" s="33">
        <f t="shared" ref="AS559" si="5214">(AH559*AN556+AI559*AM556+AJ559*AN559+AK559*AM559)</f>
        <v>-0.47866789489554673</v>
      </c>
      <c r="AT559" s="31">
        <f t="shared" ref="AT559" si="5215">AH559*AO556+AJ559*AO559-AI559*AP556-AK559*AP559</f>
        <v>-0.9958620990322844</v>
      </c>
      <c r="AU559" s="32">
        <f t="shared" ref="AU559" si="5216">(AH559*AP556+AI559*AO556+AJ559*AP559+AK559*AO559)</f>
        <v>0</v>
      </c>
      <c r="AV559" s="8"/>
      <c r="AW559" s="29">
        <v>0</v>
      </c>
      <c r="AX559" s="33">
        <f t="shared" ref="AX559" si="5217">IF(0=(1-$AX$8*$AY$8*$B556^2),10^14,$B556*$AX$8/(1-$AX$8*$AY$8*$B556^2))</f>
        <v>-1.2035548748465343</v>
      </c>
      <c r="AY559" s="31">
        <v>1</v>
      </c>
      <c r="AZ559" s="32">
        <v>0</v>
      </c>
      <c r="BB559" s="29">
        <f t="shared" ref="BB559" si="5218">AR559*AW556+AT559*AW559-AS559*AX556-AU559*AX559</f>
        <v>0</v>
      </c>
      <c r="BC559" s="33">
        <f t="shared" ref="BC559" si="5219">(AR559*AX556+AS559*AW556+AT559*AX559+AU559*AW559)</f>
        <v>0.71990678906966132</v>
      </c>
      <c r="BD559" s="31">
        <f t="shared" ref="BD559" si="5220">AR559*AY556+AT559*AY559-AS559*AZ556-AU559*AZ559</f>
        <v>-0.9958620990322844</v>
      </c>
      <c r="BE559" s="32">
        <f t="shared" ref="BE559" si="5221">(AR559*AZ556+AS559*AY556+AT559*AZ559+AU559*AY559)</f>
        <v>0</v>
      </c>
      <c r="BF559" s="8"/>
      <c r="BG559" s="29">
        <v>0</v>
      </c>
      <c r="BH559" s="33">
        <v>0</v>
      </c>
      <c r="BI559" s="31">
        <v>1</v>
      </c>
      <c r="BJ559" s="32">
        <v>0</v>
      </c>
      <c r="BL559" s="29">
        <f t="shared" ref="BL559" si="5222">BB559*BG556+BD559*BG559-BC559*BH556-BE559*BH559</f>
        <v>0</v>
      </c>
      <c r="BM559" s="33">
        <f t="shared" ref="BM559" si="5223">(BB559*BH556+BC559*BG556+BD559*BH559+BE559*BG559)</f>
        <v>0.71990678906966132</v>
      </c>
      <c r="BN559" s="31">
        <f t="shared" ref="BN559" si="5224">BB559*BI556+BD559*BI559-BC559*BJ556-BE559*BJ559</f>
        <v>-0.72937223954021591</v>
      </c>
      <c r="BO559" s="32">
        <f t="shared" ref="BO559" si="5225">(BB559*BJ556+BC559*BI556+BD559*BJ559+BE559*BI559)</f>
        <v>0</v>
      </c>
      <c r="BP559" s="8"/>
      <c r="BQ559" s="19">
        <f t="shared" ref="BQ559:BQ622" si="5226">1/$BR$8</f>
        <v>1</v>
      </c>
      <c r="BR559" s="47">
        <v>0</v>
      </c>
      <c r="BS559" s="48">
        <v>1</v>
      </c>
      <c r="BT559" s="49">
        <v>0</v>
      </c>
      <c r="BV559" s="29">
        <f t="shared" ref="BV559" si="5227">BL559*BQ556+BN559*BQ559-BM559*BR556-BO559*BR559</f>
        <v>-0.72937223954021591</v>
      </c>
      <c r="BW559" s="33">
        <f t="shared" ref="BW559" si="5228">(BL559*BR556+BM559*BQ556+BN559*BR559+BO559*BQ559)</f>
        <v>0.71990678906966132</v>
      </c>
      <c r="BX559" s="31">
        <f t="shared" ref="BX559" si="5229">BL559*BS556+BN559*BS559-BM559*BT556-BO559*BT559</f>
        <v>-0.72937223954021591</v>
      </c>
      <c r="BY559" s="32">
        <f t="shared" ref="BY559" si="5230">(BL559*BT556+BM559*BS556+BN559*BT559+BO559*BS559)</f>
        <v>0</v>
      </c>
      <c r="CA559" s="50">
        <f t="shared" ref="CA559" si="5231">(180/PI())*ATAN(-1*(BW556+BW559)/(BV556+BV559))</f>
        <v>43.203504602401274</v>
      </c>
      <c r="CC559" s="137">
        <f t="shared" ref="CC559" si="5232">20*LOG(((1-(10^(CA556/20)^2)*(1-((1-CC556)/(1+CC556))^2))^0.5))</f>
        <v>-27.483288740361754</v>
      </c>
      <c r="CE559" s="60">
        <f t="shared" si="5095"/>
        <v>10.119999999999999</v>
      </c>
      <c r="CF559" s="61">
        <f t="shared" si="5096"/>
        <v>-1.9808316021030906E-3</v>
      </c>
      <c r="CG559" s="62">
        <f t="shared" si="5093"/>
        <v>18.592914952296514</v>
      </c>
      <c r="CH559" s="63">
        <f t="shared" si="4921"/>
        <v>-1.9808316021030906E-3</v>
      </c>
      <c r="CI559" s="11">
        <f t="shared" si="4922"/>
        <v>-1.8408998213518579</v>
      </c>
      <c r="CJ559" s="62">
        <f t="shared" si="4613"/>
        <v>-3.2129763081965329E-2</v>
      </c>
      <c r="CK559" s="138">
        <f t="shared" si="5094"/>
        <v>-32.990397072770079</v>
      </c>
    </row>
    <row r="560" spans="2:91" ht="18.600000000000001" customHeight="1">
      <c r="CC560" s="42"/>
      <c r="CE560" s="60">
        <f t="shared" si="5095"/>
        <v>10.14</v>
      </c>
      <c r="CF560" s="61">
        <f t="shared" si="5096"/>
        <v>-1.9738298032644791E-3</v>
      </c>
      <c r="CG560" s="62">
        <f t="shared" si="5093"/>
        <v>18.556096955869474</v>
      </c>
      <c r="CH560" s="63">
        <f t="shared" si="4921"/>
        <v>-1.9738298032644791E-3</v>
      </c>
      <c r="CI560" s="11">
        <f t="shared" si="4922"/>
        <v>-1.8336086274804266</v>
      </c>
      <c r="CJ560" s="62">
        <f t="shared" ref="CJ560" si="5233">(IF(CI560&lt;0,CI560,(CI561+CI559)/2))*PI()/180</f>
        <v>-3.2002507742507617E-2</v>
      </c>
      <c r="CK560" s="138">
        <f t="shared" si="5094"/>
        <v>-33.007298725104768</v>
      </c>
    </row>
    <row r="561" spans="2:91" ht="18.600000000000001" customHeight="1" thickBot="1">
      <c r="E561" s="22" t="s">
        <v>4</v>
      </c>
      <c r="J561" s="22" t="s">
        <v>5</v>
      </c>
      <c r="O561" s="22" t="s">
        <v>6</v>
      </c>
      <c r="T561" s="22" t="s">
        <v>7</v>
      </c>
      <c r="Y561" s="22" t="s">
        <v>8</v>
      </c>
      <c r="AD561" s="22" t="s">
        <v>65</v>
      </c>
      <c r="AI561" s="22" t="s">
        <v>9</v>
      </c>
      <c r="AN561" s="22" t="s">
        <v>66</v>
      </c>
      <c r="AS561" s="22" t="s">
        <v>51</v>
      </c>
      <c r="AX561" s="22" t="s">
        <v>67</v>
      </c>
      <c r="BC561" s="22" t="s">
        <v>52</v>
      </c>
      <c r="BH561" s="22" t="s">
        <v>68</v>
      </c>
      <c r="BM561" s="22" t="s">
        <v>63</v>
      </c>
      <c r="BQ561" s="23" t="s">
        <v>69</v>
      </c>
      <c r="BR561" s="23"/>
      <c r="BS561" s="24"/>
      <c r="BT561" s="24"/>
      <c r="BU561" s="24"/>
      <c r="BW561" s="22" t="s">
        <v>64</v>
      </c>
      <c r="CE561" s="60">
        <f t="shared" si="5095"/>
        <v>10.16</v>
      </c>
      <c r="CF561" s="61">
        <f t="shared" si="5096"/>
        <v>-1.9668632233706502E-3</v>
      </c>
      <c r="CG561" s="62">
        <f t="shared" si="5093"/>
        <v>18.519424783319867</v>
      </c>
      <c r="CH561" s="63">
        <f t="shared" si="4921"/>
        <v>-1.9668632233706502E-3</v>
      </c>
      <c r="CI561" s="11">
        <f t="shared" si="4922"/>
        <v>-1.8263607552455985</v>
      </c>
      <c r="CJ561" s="62"/>
      <c r="CK561" s="138">
        <f t="shared" si="5094"/>
        <v>-33.024169199394734</v>
      </c>
    </row>
    <row r="562" spans="2:91" ht="18.600000000000001" customHeight="1" thickBot="1">
      <c r="D562" s="249" t="s">
        <v>103</v>
      </c>
      <c r="E562" s="250"/>
      <c r="F562" s="251" t="s">
        <v>104</v>
      </c>
      <c r="G562" s="252"/>
      <c r="H562" s="229"/>
      <c r="I562" s="253" t="s">
        <v>11</v>
      </c>
      <c r="J562" s="254"/>
      <c r="K562" s="255" t="s">
        <v>12</v>
      </c>
      <c r="L562" s="256"/>
      <c r="M562" s="24"/>
      <c r="N562" s="253" t="s">
        <v>105</v>
      </c>
      <c r="O562" s="254"/>
      <c r="P562" s="255" t="s">
        <v>106</v>
      </c>
      <c r="Q562" s="256"/>
      <c r="R562" s="24"/>
      <c r="S562" s="249" t="s">
        <v>107</v>
      </c>
      <c r="T562" s="250"/>
      <c r="U562" s="251" t="s">
        <v>108</v>
      </c>
      <c r="V562" s="252"/>
      <c r="W562" s="8"/>
      <c r="X562" s="253" t="s">
        <v>109</v>
      </c>
      <c r="Y562" s="254"/>
      <c r="Z562" s="255" t="s">
        <v>110</v>
      </c>
      <c r="AA562" s="256"/>
      <c r="AB562" s="8"/>
      <c r="AC562" s="253" t="s">
        <v>111</v>
      </c>
      <c r="AD562" s="254"/>
      <c r="AE562" s="255" t="s">
        <v>14</v>
      </c>
      <c r="AF562" s="256"/>
      <c r="AG562" s="8"/>
      <c r="AH562" s="253" t="s">
        <v>112</v>
      </c>
      <c r="AI562" s="254"/>
      <c r="AJ562" s="255" t="s">
        <v>113</v>
      </c>
      <c r="AK562" s="256"/>
      <c r="AL562" s="8"/>
      <c r="AM562" s="249" t="s">
        <v>114</v>
      </c>
      <c r="AN562" s="250"/>
      <c r="AO562" s="251" t="s">
        <v>115</v>
      </c>
      <c r="AP562" s="252"/>
      <c r="AQ562" s="24"/>
      <c r="AR562" s="253" t="s">
        <v>116</v>
      </c>
      <c r="AS562" s="254"/>
      <c r="AT562" s="255" t="s">
        <v>13</v>
      </c>
      <c r="AU562" s="256"/>
      <c r="AV562" s="4"/>
      <c r="AW562" s="253" t="s">
        <v>117</v>
      </c>
      <c r="AX562" s="254"/>
      <c r="AY562" s="255" t="s">
        <v>118</v>
      </c>
      <c r="AZ562" s="256"/>
      <c r="BA562" s="8"/>
      <c r="BB562" s="253" t="s">
        <v>119</v>
      </c>
      <c r="BC562" s="254"/>
      <c r="BD562" s="255" t="s">
        <v>120</v>
      </c>
      <c r="BE562" s="256"/>
      <c r="BF562" s="4"/>
      <c r="BG562" s="249" t="s">
        <v>121</v>
      </c>
      <c r="BH562" s="250"/>
      <c r="BI562" s="251" t="s">
        <v>122</v>
      </c>
      <c r="BJ562" s="252"/>
      <c r="BK562" s="4"/>
      <c r="BL562" s="253" t="s">
        <v>123</v>
      </c>
      <c r="BM562" s="254"/>
      <c r="BN562" s="255" t="s">
        <v>124</v>
      </c>
      <c r="BO562" s="256"/>
      <c r="BP562" s="4"/>
      <c r="BQ562" s="253" t="s">
        <v>125</v>
      </c>
      <c r="BR562" s="254"/>
      <c r="BS562" s="255" t="s">
        <v>126</v>
      </c>
      <c r="BT562" s="256"/>
      <c r="BU562" s="8"/>
      <c r="BV562" s="253" t="s">
        <v>127</v>
      </c>
      <c r="BW562" s="254"/>
      <c r="BX562" s="255" t="s">
        <v>128</v>
      </c>
      <c r="BY562" s="256"/>
      <c r="CA562" s="27" t="s">
        <v>15</v>
      </c>
      <c r="CC562" s="133" t="s">
        <v>70</v>
      </c>
      <c r="CE562" s="60">
        <f t="shared" si="5095"/>
        <v>10.18</v>
      </c>
      <c r="CF562" s="61">
        <f t="shared" si="5096"/>
        <v>-1.9599316429703777E-3</v>
      </c>
      <c r="CG562" s="62">
        <f t="shared" si="5093"/>
        <v>18.482897568214955</v>
      </c>
      <c r="CH562" s="63">
        <f t="shared" si="4921"/>
        <v>-1.9599316429703777E-3</v>
      </c>
      <c r="CI562" s="11"/>
      <c r="CJ562" s="62"/>
      <c r="CK562" s="138">
        <f t="shared" si="5094"/>
        <v>-33.041008597519493</v>
      </c>
    </row>
    <row r="563" spans="2:91" ht="18.600000000000001" customHeight="1" thickTop="1" thickBot="1">
      <c r="B563" s="129">
        <v>1.1200000000000001</v>
      </c>
      <c r="D563" s="29">
        <v>1</v>
      </c>
      <c r="E563" s="30">
        <v>0</v>
      </c>
      <c r="F563" s="31">
        <v>0</v>
      </c>
      <c r="G563" s="32">
        <f t="shared" ref="G563:G626" si="5234">-1/($E$8*$B563)</f>
        <v>-0.58855357142857145</v>
      </c>
      <c r="I563" s="29">
        <v>1</v>
      </c>
      <c r="J563" s="33">
        <v>0</v>
      </c>
      <c r="K563" s="31">
        <v>0</v>
      </c>
      <c r="L563" s="32">
        <v>0</v>
      </c>
      <c r="N563" s="29">
        <f t="shared" ref="N563" si="5235">D563*I563+F563*I566-E563*J563-G563*J566</f>
        <v>0.26299842113653937</v>
      </c>
      <c r="O563" s="33">
        <f t="shared" ref="O563" si="5236">(D563*J563+E563*I563+F563*J566+G563*I566)</f>
        <v>0</v>
      </c>
      <c r="P563" s="31">
        <f t="shared" ref="P563" si="5237">D563*K563+F563*K566-E563*L563-G563*L566</f>
        <v>0</v>
      </c>
      <c r="Q563" s="32">
        <f t="shared" ref="Q563" si="5238">(D563*L563+E563*K563+F563*L566+G563*K566)</f>
        <v>-0.58855357142857145</v>
      </c>
      <c r="S563" s="29">
        <v>1</v>
      </c>
      <c r="T563" s="30">
        <v>0</v>
      </c>
      <c r="U563" s="31">
        <v>0</v>
      </c>
      <c r="V563" s="32">
        <f t="shared" ref="V563:V626" si="5239">-1/($T$8*$B563)</f>
        <v>-1.1433660714285714</v>
      </c>
      <c r="X563" s="29">
        <f t="shared" ref="X563" si="5240">N563*S563+P563*S566-O563*T563-Q563*T566</f>
        <v>0.26299842113653937</v>
      </c>
      <c r="Y563" s="33">
        <f t="shared" ref="Y563" si="5241">(N563*T563+O563*S563+P563*T566+Q563*S566)</f>
        <v>0</v>
      </c>
      <c r="Z563" s="31">
        <f t="shared" ref="Z563" si="5242">N563*U563+P563*U566-O563*V563-Q563*V566</f>
        <v>0</v>
      </c>
      <c r="AA563" s="32">
        <f t="shared" ref="AA563" si="5243">(N563*V563+O563*U563+P563*V566+Q563*U566)</f>
        <v>-0.88925704299537345</v>
      </c>
      <c r="AB563" s="8"/>
      <c r="AC563" s="29">
        <v>1</v>
      </c>
      <c r="AD563" s="33">
        <v>0</v>
      </c>
      <c r="AE563" s="31">
        <v>0</v>
      </c>
      <c r="AF563" s="32">
        <v>0</v>
      </c>
      <c r="AH563" s="29">
        <f t="shared" ref="AH563" si="5244">X563*AC563+Z563*AC566-Y563*AD563-AA563*AD566</f>
        <v>-1.1191290132087519</v>
      </c>
      <c r="AI563" s="33">
        <f t="shared" ref="AI563" si="5245">(X563*AD563+Y563*AC563+Z563*AD566+AA563*AC566)</f>
        <v>0</v>
      </c>
      <c r="AJ563" s="31">
        <f t="shared" ref="AJ563" si="5246">X563*AE563+Z563*AE566-Y563*AF563-AA563*AF566</f>
        <v>0</v>
      </c>
      <c r="AK563" s="32">
        <f t="shared" ref="AK563" si="5247">(X563*AF563+Y563*AE563+Z563*AF566+AA563*AE566)</f>
        <v>-0.88925704299537345</v>
      </c>
      <c r="AL563" s="8"/>
      <c r="AM563" s="29">
        <v>1</v>
      </c>
      <c r="AN563" s="30">
        <v>0</v>
      </c>
      <c r="AO563" s="31">
        <v>0</v>
      </c>
      <c r="AP563" s="32">
        <f t="shared" ref="AP563:AP626" si="5248">-1/($AN$8*$B563)</f>
        <v>-1.033955357142857</v>
      </c>
      <c r="AR563" s="29">
        <f t="shared" ref="AR563" si="5249">AH563*AM563+AJ563*AM566-AI563*AN563-AK563*AN566</f>
        <v>-1.1191290132087519</v>
      </c>
      <c r="AS563" s="33">
        <f t="shared" ref="AS563" si="5250">(AH563*AN563+AI563*AM563+AJ563*AN566+AK563*AM566)</f>
        <v>0</v>
      </c>
      <c r="AT563" s="31">
        <f t="shared" ref="AT563" si="5251">AH563*AO563+AJ563*AO566-AI563*AP563-AK563*AP566</f>
        <v>0</v>
      </c>
      <c r="AU563" s="32">
        <f t="shared" ref="AU563" si="5252">(AH563*AP563+AI563*AO563+AJ563*AP566+AK563*AO566)</f>
        <v>0.26787239554581488</v>
      </c>
      <c r="AV563" s="8"/>
      <c r="AW563" s="29">
        <v>1</v>
      </c>
      <c r="AX563" s="33">
        <v>0</v>
      </c>
      <c r="AY563" s="31">
        <v>0</v>
      </c>
      <c r="AZ563" s="32">
        <v>0</v>
      </c>
      <c r="BB563" s="29">
        <f t="shared" ref="BB563" si="5253">AR563*AW563+AT563*AW566-AS563*AX563-AU563*AX566</f>
        <v>-0.80827694974080067</v>
      </c>
      <c r="BC563" s="33">
        <f t="shared" ref="BC563" si="5254">(AR563*AX563+AS563*AW563+AT563*AX566+AU563*AW566)</f>
        <v>0</v>
      </c>
      <c r="BD563" s="31">
        <f t="shared" ref="BD563" si="5255">AR563*AY563+AT563*AY566-AS563*AZ563-AU563*AZ566</f>
        <v>0</v>
      </c>
      <c r="BE563" s="32">
        <f t="shared" ref="BE563" si="5256">(AR563*AZ563+AS563*AY563+AT563*AZ566+AU563*AY566)</f>
        <v>0.26787239554581488</v>
      </c>
      <c r="BF563" s="8"/>
      <c r="BG563" s="29">
        <v>1</v>
      </c>
      <c r="BH563" s="30">
        <v>0</v>
      </c>
      <c r="BI563" s="31">
        <v>0</v>
      </c>
      <c r="BJ563" s="32">
        <f t="shared" ref="BJ563:BJ626" si="5257">-1/($BH$8*$B563)</f>
        <v>-0.36356249999999996</v>
      </c>
      <c r="BL563" s="29">
        <f t="shared" ref="BL563" si="5258">BB563*BG563+BD563*BG566-BC563*BH563-BE563*BH566</f>
        <v>-0.80827694974080067</v>
      </c>
      <c r="BM563" s="33">
        <f t="shared" ref="BM563" si="5259">(BB563*BH563+BC563*BG563+BD563*BH566+BE563*BG566)</f>
        <v>0</v>
      </c>
      <c r="BN563" s="31">
        <f t="shared" ref="BN563" si="5260">BB563*BI563+BD563*BI566-BC563*BJ563-BE563*BJ566</f>
        <v>0</v>
      </c>
      <c r="BO563" s="32">
        <f t="shared" ref="BO563" si="5261">(BB563*BJ563+BC563*BI563+BD563*BJ566+BE563*BI566)</f>
        <v>0.56173158408595469</v>
      </c>
      <c r="BP563" s="8"/>
      <c r="BQ563" s="34">
        <v>1</v>
      </c>
      <c r="BR563" s="35">
        <v>0</v>
      </c>
      <c r="BS563" s="11">
        <v>0</v>
      </c>
      <c r="BT563" s="36">
        <v>0</v>
      </c>
      <c r="BV563" s="29">
        <f t="shared" ref="BV563" si="5262">BL563*BQ563+BN563*BQ566-BM563*BR563-BO563*BR566</f>
        <v>-0.80827694974080067</v>
      </c>
      <c r="BW563" s="33">
        <f t="shared" ref="BW563" si="5263">(BL563*BR563+BM563*BQ563+BN563*BR566+BO563*BQ566)</f>
        <v>0.56173158408595469</v>
      </c>
      <c r="BX563" s="31">
        <f t="shared" ref="BX563" si="5264">BL563*BS563+BN563*BS566-BM563*BT563-BO563*BT566</f>
        <v>0</v>
      </c>
      <c r="BY563" s="32">
        <f t="shared" ref="BY563" si="5265">(BL563*BT563+BM563*BS563+BN563*BT566+BO563*BS566)</f>
        <v>0.56173158408595469</v>
      </c>
      <c r="CA563" s="37">
        <f t="shared" ref="CA563" si="5266">20*LOG(((1+$BR$8)/$BR$8)/((BV563+BV566)^2+(BW563+BW566)^2)^0.5)</f>
        <v>-3.3361723809900664E-3</v>
      </c>
      <c r="CC563" s="134">
        <f t="shared" ref="CC563" si="5267">((BV563^2+BW563^2)^0.5)/((BV566^2+BW566^2)^0.5)</f>
        <v>0.96788268696202184</v>
      </c>
      <c r="CE563" s="19">
        <f t="shared" si="5095"/>
        <v>10.199999999999999</v>
      </c>
      <c r="CF563" s="131">
        <f t="shared" si="5096"/>
        <v>-1.9530348441249993E-3</v>
      </c>
      <c r="CG563" s="131">
        <f t="shared" si="5093"/>
        <v>18.446514450987106</v>
      </c>
      <c r="CH563" s="132"/>
      <c r="CI563" s="48"/>
      <c r="CJ563" s="131"/>
      <c r="CK563" s="138">
        <f t="shared" si="5094"/>
        <v>-33.057817020995934</v>
      </c>
      <c r="CM563" s="129">
        <v>1.1000000000000001</v>
      </c>
    </row>
    <row r="564" spans="2:91" ht="18.600000000000001" customHeight="1" thickBot="1">
      <c r="D564" s="39"/>
      <c r="G564" s="40"/>
      <c r="I564" s="39"/>
      <c r="L564" s="40"/>
      <c r="N564" s="39"/>
      <c r="Q564" s="40"/>
      <c r="S564" s="39"/>
      <c r="V564" s="40"/>
      <c r="X564" s="39"/>
      <c r="AA564" s="40"/>
      <c r="AC564" s="39"/>
      <c r="AF564" s="40"/>
      <c r="AH564" s="39"/>
      <c r="AK564" s="40"/>
      <c r="AM564" s="39"/>
      <c r="AP564" s="40"/>
      <c r="AR564" s="39"/>
      <c r="AU564" s="40"/>
      <c r="AW564" s="39"/>
      <c r="AZ564" s="40"/>
      <c r="BB564" s="39"/>
      <c r="BE564" s="40"/>
      <c r="BG564" s="39"/>
      <c r="BJ564" s="40"/>
      <c r="BL564" s="39"/>
      <c r="BO564" s="40"/>
      <c r="BQ564" s="34"/>
      <c r="BR564" s="11"/>
      <c r="BS564" s="11"/>
      <c r="BT564" s="41"/>
      <c r="BV564" s="39"/>
      <c r="BY564" s="40"/>
      <c r="CC564" s="135"/>
      <c r="CD564" s="9"/>
      <c r="CE564" s="8"/>
      <c r="CF564" s="8"/>
      <c r="CG564" s="8"/>
      <c r="CH564" s="69"/>
      <c r="CI564" s="8"/>
      <c r="CJ564" s="8"/>
    </row>
    <row r="565" spans="2:91" ht="18.600000000000001" customHeight="1" thickBot="1">
      <c r="D565" s="258" t="s">
        <v>129</v>
      </c>
      <c r="E565" s="259"/>
      <c r="F565" s="260" t="s">
        <v>130</v>
      </c>
      <c r="G565" s="261"/>
      <c r="H565" s="229"/>
      <c r="I565" s="258" t="s">
        <v>131</v>
      </c>
      <c r="J565" s="259"/>
      <c r="K565" s="260" t="s">
        <v>132</v>
      </c>
      <c r="L565" s="261"/>
      <c r="N565" s="253" t="s">
        <v>133</v>
      </c>
      <c r="O565" s="254"/>
      <c r="P565" s="255" t="s">
        <v>134</v>
      </c>
      <c r="Q565" s="256"/>
      <c r="S565" s="258" t="s">
        <v>135</v>
      </c>
      <c r="T565" s="259"/>
      <c r="U565" s="260" t="s">
        <v>136</v>
      </c>
      <c r="V565" s="261"/>
      <c r="W565" s="8"/>
      <c r="X565" s="253" t="s">
        <v>137</v>
      </c>
      <c r="Y565" s="254"/>
      <c r="Z565" s="255" t="s">
        <v>138</v>
      </c>
      <c r="AA565" s="256"/>
      <c r="AB565" s="8"/>
      <c r="AC565" s="258" t="s">
        <v>139</v>
      </c>
      <c r="AD565" s="259"/>
      <c r="AE565" s="260" t="s">
        <v>140</v>
      </c>
      <c r="AF565" s="261"/>
      <c r="AG565" s="8"/>
      <c r="AH565" s="253" t="s">
        <v>141</v>
      </c>
      <c r="AI565" s="254"/>
      <c r="AJ565" s="255" t="s">
        <v>142</v>
      </c>
      <c r="AK565" s="256"/>
      <c r="AL565" s="8"/>
      <c r="AM565" s="258" t="s">
        <v>143</v>
      </c>
      <c r="AN565" s="259"/>
      <c r="AO565" s="260" t="s">
        <v>144</v>
      </c>
      <c r="AP565" s="261"/>
      <c r="AR565" s="253" t="s">
        <v>145</v>
      </c>
      <c r="AS565" s="254"/>
      <c r="AT565" s="255" t="s">
        <v>146</v>
      </c>
      <c r="AU565" s="256"/>
      <c r="AV565" s="4"/>
      <c r="AW565" s="258" t="s">
        <v>147</v>
      </c>
      <c r="AX565" s="259"/>
      <c r="AY565" s="260" t="s">
        <v>148</v>
      </c>
      <c r="AZ565" s="261"/>
      <c r="BA565" s="8"/>
      <c r="BB565" s="253" t="s">
        <v>149</v>
      </c>
      <c r="BC565" s="254"/>
      <c r="BD565" s="255" t="s">
        <v>150</v>
      </c>
      <c r="BE565" s="256"/>
      <c r="BF565" s="4"/>
      <c r="BG565" s="258" t="s">
        <v>151</v>
      </c>
      <c r="BH565" s="259"/>
      <c r="BI565" s="260" t="s">
        <v>152</v>
      </c>
      <c r="BJ565" s="261"/>
      <c r="BK565" s="4"/>
      <c r="BL565" s="253" t="s">
        <v>153</v>
      </c>
      <c r="BM565" s="254"/>
      <c r="BN565" s="255" t="s">
        <v>154</v>
      </c>
      <c r="BO565" s="256"/>
      <c r="BP565" s="4"/>
      <c r="BQ565" s="258" t="s">
        <v>155</v>
      </c>
      <c r="BR565" s="259"/>
      <c r="BS565" s="260" t="s">
        <v>156</v>
      </c>
      <c r="BT565" s="261"/>
      <c r="BU565" s="8"/>
      <c r="BV565" s="253" t="s">
        <v>157</v>
      </c>
      <c r="BW565" s="254"/>
      <c r="BX565" s="255" t="s">
        <v>158</v>
      </c>
      <c r="BY565" s="256"/>
      <c r="CA565" s="46" t="s">
        <v>16</v>
      </c>
      <c r="CC565" s="136" t="s">
        <v>71</v>
      </c>
      <c r="CD565" s="9"/>
      <c r="CE565" s="8"/>
      <c r="CF565" s="8"/>
      <c r="CG565" s="8"/>
      <c r="CH565" s="69"/>
      <c r="CI565" s="8"/>
      <c r="CJ565" s="8"/>
    </row>
    <row r="566" spans="2:91" ht="18.600000000000001" customHeight="1" thickTop="1" thickBot="1">
      <c r="D566" s="29">
        <v>0</v>
      </c>
      <c r="E566" s="33">
        <v>0</v>
      </c>
      <c r="F566" s="31">
        <v>1</v>
      </c>
      <c r="G566" s="32">
        <v>0</v>
      </c>
      <c r="I566" s="29">
        <v>0</v>
      </c>
      <c r="J566" s="33">
        <f t="shared" ref="J566" si="5268">IF(0=(1-$J$8*$K$8*$B563^2),10^14,$B563*$J$8/(1-$J$8*$K$8*$B563^2))</f>
        <v>-1.2522251408220453</v>
      </c>
      <c r="K566" s="31">
        <v>1</v>
      </c>
      <c r="L566" s="32">
        <v>0</v>
      </c>
      <c r="N566" s="29">
        <f t="shared" ref="N566" si="5269">D566*I563+F566*I566-E566*J563-G566*J566</f>
        <v>0</v>
      </c>
      <c r="O566" s="33">
        <f t="shared" ref="O566" si="5270">(D566*J563+E566*I563+F566*J566+G566*I566)</f>
        <v>-1.2522251408220453</v>
      </c>
      <c r="P566" s="31">
        <f t="shared" ref="P566" si="5271">D566*K563+F566*K566-E566*L563-G566*L566</f>
        <v>1</v>
      </c>
      <c r="Q566" s="32">
        <f t="shared" ref="Q566" si="5272">(D566*L563+E566*K563+F566*L566+G566*K566)</f>
        <v>0</v>
      </c>
      <c r="S566" s="29">
        <v>0</v>
      </c>
      <c r="T566" s="33">
        <v>0</v>
      </c>
      <c r="U566" s="31">
        <v>1</v>
      </c>
      <c r="V566" s="32">
        <v>0</v>
      </c>
      <c r="X566" s="29">
        <f t="shared" ref="X566" si="5273">N566*S563+P566*S566-O566*T563-Q566*T566</f>
        <v>0</v>
      </c>
      <c r="Y566" s="33">
        <f t="shared" ref="Y566" si="5274">(N566*T563+O566*S563+P566*T566+Q566*S566)</f>
        <v>-1.2522251408220453</v>
      </c>
      <c r="Z566" s="31">
        <f t="shared" ref="Z566" si="5275">N566*U563+P566*U566-O566*V563-Q566*V566</f>
        <v>-0.43175173980579151</v>
      </c>
      <c r="AA566" s="32">
        <f t="shared" ref="AA566" si="5276">(N566*V563+O566*U563+P566*V566+Q566*U566)</f>
        <v>0</v>
      </c>
      <c r="AB566" s="8"/>
      <c r="AC566" s="29">
        <v>0</v>
      </c>
      <c r="AD566" s="33">
        <f t="shared" ref="AD566" si="5277">IF(0=(1-$AD$8*$AE$8*$B563^2),10^14,$B563*$AD$8/(1-$AD$8*$AE$8*$B563^2))</f>
        <v>-1.5542496348296924</v>
      </c>
      <c r="AE566" s="31">
        <v>1</v>
      </c>
      <c r="AF566" s="32">
        <v>0</v>
      </c>
      <c r="AH566" s="29">
        <f t="shared" ref="AH566" si="5278">X566*AC563+Z566*AC566-Y566*AD563-AA566*AD566</f>
        <v>0</v>
      </c>
      <c r="AI566" s="33">
        <f t="shared" ref="AI566" si="5279">(X566*AD563+Y566*AC563+Z566*AD566+AA566*AC566)</f>
        <v>-0.58117515689180943</v>
      </c>
      <c r="AJ566" s="31">
        <f t="shared" ref="AJ566" si="5280">X566*AE563+Z566*AE566-Y566*AF563-AA566*AF566</f>
        <v>-0.43175173980579151</v>
      </c>
      <c r="AK566" s="32">
        <f t="shared" ref="AK566" si="5281">(X566*AF563+Y566*AE563+Z566*AF566+AA566*AE566)</f>
        <v>0</v>
      </c>
      <c r="AL566" s="8"/>
      <c r="AM566" s="29">
        <v>0</v>
      </c>
      <c r="AN566" s="33">
        <v>0</v>
      </c>
      <c r="AO566" s="31">
        <v>1</v>
      </c>
      <c r="AP566" s="32">
        <v>0</v>
      </c>
      <c r="AR566" s="29">
        <f t="shared" ref="AR566" si="5282">AH566*AM563+AJ566*AM566-AI566*AN563-AK566*AN566</f>
        <v>0</v>
      </c>
      <c r="AS566" s="33">
        <f t="shared" ref="AS566" si="5283">(AH566*AN563+AI566*AM563+AJ566*AN566+AK566*AM566)</f>
        <v>-0.58117515689180943</v>
      </c>
      <c r="AT566" s="31">
        <f t="shared" ref="AT566" si="5284">AH566*AO563+AJ566*AO566-AI566*AP563-AK566*AP566</f>
        <v>-1.0326609067124184</v>
      </c>
      <c r="AU566" s="32">
        <f t="shared" ref="AU566" si="5285">(AH566*AP563+AI566*AO563+AJ566*AP566+AK566*AO566)</f>
        <v>0</v>
      </c>
      <c r="AV566" s="8"/>
      <c r="AW566" s="29">
        <v>0</v>
      </c>
      <c r="AX566" s="33">
        <f t="shared" ref="AX566" si="5286">IF(0=(1-$AX$8*$AY$8*$B563^2),10^14,$B563*$AX$8/(1-$AX$8*$AY$8*$B563^2))</f>
        <v>-1.1604482904427731</v>
      </c>
      <c r="AY566" s="31">
        <v>1</v>
      </c>
      <c r="AZ566" s="32">
        <v>0</v>
      </c>
      <c r="BB566" s="29">
        <f t="shared" ref="BB566" si="5287">AR566*AW563+AT566*AW566-AS566*AX563-AU566*AX566</f>
        <v>0</v>
      </c>
      <c r="BC566" s="33">
        <f t="shared" ref="BC566" si="5288">(AR566*AX563+AS566*AW563+AT566*AX566+AU566*AW566)</f>
        <v>0.61717442690970048</v>
      </c>
      <c r="BD566" s="31">
        <f t="shared" ref="BD566" si="5289">AR566*AY563+AT566*AY566-AS566*AZ563-AU566*AZ566</f>
        <v>-1.0326609067124184</v>
      </c>
      <c r="BE566" s="32">
        <f t="shared" ref="BE566" si="5290">(AR566*AZ563+AS566*AY563+AT566*AZ566+AU566*AY566)</f>
        <v>0</v>
      </c>
      <c r="BF566" s="8"/>
      <c r="BG566" s="29">
        <v>0</v>
      </c>
      <c r="BH566" s="33">
        <v>0</v>
      </c>
      <c r="BI566" s="31">
        <v>1</v>
      </c>
      <c r="BJ566" s="32">
        <v>0</v>
      </c>
      <c r="BL566" s="29">
        <f t="shared" ref="BL566" si="5291">BB566*BG563+BD566*BG566-BC566*BH563-BE566*BH566</f>
        <v>0</v>
      </c>
      <c r="BM566" s="33">
        <f t="shared" ref="BM566" si="5292">(BB566*BH563+BC566*BG563+BD566*BH566+BE566*BG566)</f>
        <v>0.61717442690970048</v>
      </c>
      <c r="BN566" s="31">
        <f t="shared" ref="BN566" si="5293">BB566*BI563+BD566*BI566-BC566*BJ563-BE566*BJ566</f>
        <v>-0.80827942912906048</v>
      </c>
      <c r="BO566" s="32">
        <f t="shared" ref="BO566" si="5294">(BB566*BJ563+BC566*BI563+BD566*BJ566+BE566*BI566)</f>
        <v>0</v>
      </c>
      <c r="BP566" s="8"/>
      <c r="BQ566" s="19">
        <f t="shared" ref="BQ566:BQ629" si="5295">1/$BR$8</f>
        <v>1</v>
      </c>
      <c r="BR566" s="47">
        <v>0</v>
      </c>
      <c r="BS566" s="48">
        <v>1</v>
      </c>
      <c r="BT566" s="49">
        <v>0</v>
      </c>
      <c r="BV566" s="29">
        <f t="shared" ref="BV566" si="5296">BL566*BQ563+BN566*BQ566-BM566*BR563-BO566*BR566</f>
        <v>-0.80827942912906048</v>
      </c>
      <c r="BW566" s="33">
        <f t="shared" ref="BW566" si="5297">(BL566*BR563+BM566*BQ563+BN566*BR566+BO566*BQ566)</f>
        <v>0.61717442690970048</v>
      </c>
      <c r="BX566" s="31">
        <f t="shared" ref="BX566" si="5298">BL566*BS563+BN566*BS566-BM566*BT563-BO566*BT566</f>
        <v>-0.80827942912906048</v>
      </c>
      <c r="BY566" s="32">
        <f t="shared" ref="BY566" si="5299">(BL566*BT563+BM566*BS563+BN566*BT566+BO566*BS566)</f>
        <v>0</v>
      </c>
      <c r="CA566" s="50">
        <f t="shared" ref="CA566" si="5300">(180/PI())*ATAN(-1*(BW563+BW566)/(BV563+BV566))</f>
        <v>36.102147797123813</v>
      </c>
      <c r="CC566" s="137">
        <f t="shared" ref="CC566" si="5301">20*LOG(((1-(10^(CA563/20)^2)*(1-((1-CC563)/(1+CC563))^2))^0.5))</f>
        <v>-29.8545875261756</v>
      </c>
      <c r="CD566" s="9"/>
      <c r="CE566" s="8"/>
      <c r="CF566" s="8"/>
      <c r="CG566" s="8"/>
      <c r="CH566" s="69"/>
      <c r="CI566" s="8"/>
      <c r="CJ566" s="8"/>
    </row>
    <row r="567" spans="2:91" ht="18.600000000000001" customHeight="1">
      <c r="CC567" s="42"/>
      <c r="CE567" s="8"/>
      <c r="CF567" s="8"/>
      <c r="CG567" s="8"/>
      <c r="CH567" s="69"/>
      <c r="CI567" s="8"/>
      <c r="CJ567" s="8"/>
    </row>
    <row r="568" spans="2:91" ht="18.600000000000001" customHeight="1" thickBot="1">
      <c r="E568" s="22" t="s">
        <v>4</v>
      </c>
      <c r="J568" s="22" t="s">
        <v>5</v>
      </c>
      <c r="O568" s="22" t="s">
        <v>6</v>
      </c>
      <c r="T568" s="22" t="s">
        <v>7</v>
      </c>
      <c r="Y568" s="22" t="s">
        <v>8</v>
      </c>
      <c r="AD568" s="22" t="s">
        <v>65</v>
      </c>
      <c r="AI568" s="22" t="s">
        <v>9</v>
      </c>
      <c r="AN568" s="22" t="s">
        <v>66</v>
      </c>
      <c r="AS568" s="22" t="s">
        <v>51</v>
      </c>
      <c r="AX568" s="22" t="s">
        <v>67</v>
      </c>
      <c r="BC568" s="22" t="s">
        <v>52</v>
      </c>
      <c r="BH568" s="22" t="s">
        <v>68</v>
      </c>
      <c r="BM568" s="22" t="s">
        <v>63</v>
      </c>
      <c r="BQ568" s="23" t="s">
        <v>69</v>
      </c>
      <c r="BR568" s="23"/>
      <c r="BS568" s="24"/>
      <c r="BT568" s="24"/>
      <c r="BU568" s="24"/>
      <c r="BW568" s="22" t="s">
        <v>64</v>
      </c>
      <c r="CE568" s="8"/>
      <c r="CF568" s="8"/>
      <c r="CG568" s="8"/>
      <c r="CH568" s="69"/>
      <c r="CI568" s="8"/>
      <c r="CJ568" s="8"/>
    </row>
    <row r="569" spans="2:91" ht="18.600000000000001" customHeight="1" thickBot="1">
      <c r="D569" s="249" t="s">
        <v>103</v>
      </c>
      <c r="E569" s="250"/>
      <c r="F569" s="251" t="s">
        <v>104</v>
      </c>
      <c r="G569" s="252"/>
      <c r="H569" s="229"/>
      <c r="I569" s="253" t="s">
        <v>11</v>
      </c>
      <c r="J569" s="254"/>
      <c r="K569" s="255" t="s">
        <v>12</v>
      </c>
      <c r="L569" s="256"/>
      <c r="M569" s="24"/>
      <c r="N569" s="253" t="s">
        <v>105</v>
      </c>
      <c r="O569" s="254"/>
      <c r="P569" s="255" t="s">
        <v>106</v>
      </c>
      <c r="Q569" s="256"/>
      <c r="R569" s="24"/>
      <c r="S569" s="249" t="s">
        <v>107</v>
      </c>
      <c r="T569" s="250"/>
      <c r="U569" s="251" t="s">
        <v>108</v>
      </c>
      <c r="V569" s="252"/>
      <c r="W569" s="8"/>
      <c r="X569" s="253" t="s">
        <v>109</v>
      </c>
      <c r="Y569" s="254"/>
      <c r="Z569" s="255" t="s">
        <v>110</v>
      </c>
      <c r="AA569" s="256"/>
      <c r="AB569" s="8"/>
      <c r="AC569" s="253" t="s">
        <v>111</v>
      </c>
      <c r="AD569" s="254"/>
      <c r="AE569" s="255" t="s">
        <v>14</v>
      </c>
      <c r="AF569" s="256"/>
      <c r="AG569" s="8"/>
      <c r="AH569" s="253" t="s">
        <v>112</v>
      </c>
      <c r="AI569" s="254"/>
      <c r="AJ569" s="255" t="s">
        <v>113</v>
      </c>
      <c r="AK569" s="256"/>
      <c r="AL569" s="8"/>
      <c r="AM569" s="249" t="s">
        <v>114</v>
      </c>
      <c r="AN569" s="250"/>
      <c r="AO569" s="251" t="s">
        <v>115</v>
      </c>
      <c r="AP569" s="252"/>
      <c r="AQ569" s="24"/>
      <c r="AR569" s="253" t="s">
        <v>116</v>
      </c>
      <c r="AS569" s="254"/>
      <c r="AT569" s="255" t="s">
        <v>13</v>
      </c>
      <c r="AU569" s="256"/>
      <c r="AV569" s="4"/>
      <c r="AW569" s="253" t="s">
        <v>117</v>
      </c>
      <c r="AX569" s="254"/>
      <c r="AY569" s="255" t="s">
        <v>118</v>
      </c>
      <c r="AZ569" s="256"/>
      <c r="BA569" s="8"/>
      <c r="BB569" s="253" t="s">
        <v>119</v>
      </c>
      <c r="BC569" s="254"/>
      <c r="BD569" s="255" t="s">
        <v>120</v>
      </c>
      <c r="BE569" s="256"/>
      <c r="BF569" s="4"/>
      <c r="BG569" s="249" t="s">
        <v>121</v>
      </c>
      <c r="BH569" s="250"/>
      <c r="BI569" s="251" t="s">
        <v>122</v>
      </c>
      <c r="BJ569" s="252"/>
      <c r="BK569" s="4"/>
      <c r="BL569" s="253" t="s">
        <v>123</v>
      </c>
      <c r="BM569" s="254"/>
      <c r="BN569" s="255" t="s">
        <v>124</v>
      </c>
      <c r="BO569" s="256"/>
      <c r="BP569" s="4"/>
      <c r="BQ569" s="253" t="s">
        <v>125</v>
      </c>
      <c r="BR569" s="254"/>
      <c r="BS569" s="255" t="s">
        <v>126</v>
      </c>
      <c r="BT569" s="256"/>
      <c r="BU569" s="8"/>
      <c r="BV569" s="253" t="s">
        <v>127</v>
      </c>
      <c r="BW569" s="254"/>
      <c r="BX569" s="255" t="s">
        <v>128</v>
      </c>
      <c r="BY569" s="256"/>
      <c r="CA569" s="27" t="s">
        <v>15</v>
      </c>
      <c r="CC569" s="133" t="s">
        <v>70</v>
      </c>
      <c r="CD569" s="9"/>
      <c r="CE569" s="8"/>
      <c r="CF569" s="8"/>
      <c r="CG569" s="8"/>
      <c r="CH569" s="69"/>
      <c r="CI569" s="8"/>
      <c r="CJ569" s="8"/>
    </row>
    <row r="570" spans="2:91" ht="18.600000000000001" customHeight="1" thickTop="1" thickBot="1">
      <c r="B570" s="129">
        <v>1.1399999999999999</v>
      </c>
      <c r="D570" s="29">
        <v>1</v>
      </c>
      <c r="E570" s="30">
        <v>0</v>
      </c>
      <c r="F570" s="31">
        <v>0</v>
      </c>
      <c r="G570" s="32">
        <f t="shared" ref="G570:G633" si="5302">-1/($E$8*$B570)</f>
        <v>-0.57822807017543865</v>
      </c>
      <c r="I570" s="29">
        <v>1</v>
      </c>
      <c r="J570" s="33">
        <v>0</v>
      </c>
      <c r="K570" s="31">
        <v>0</v>
      </c>
      <c r="L570" s="32">
        <v>0</v>
      </c>
      <c r="N570" s="29">
        <f t="shared" ref="N570" si="5303">D570*I570+F570*I573-E570*J570-G570*J573</f>
        <v>0.29207344017004588</v>
      </c>
      <c r="O570" s="33">
        <f t="shared" ref="O570" si="5304">(D570*J570+E570*I570+F570*J573+G570*I573)</f>
        <v>0</v>
      </c>
      <c r="P570" s="31">
        <f t="shared" ref="P570" si="5305">D570*K570+F570*K573-E570*L570-G570*L573</f>
        <v>0</v>
      </c>
      <c r="Q570" s="32">
        <f t="shared" ref="Q570" si="5306">(D570*L570+E570*K570+F570*L573+G570*K573)</f>
        <v>-0.57822807017543865</v>
      </c>
      <c r="S570" s="29">
        <v>1</v>
      </c>
      <c r="T570" s="30">
        <v>0</v>
      </c>
      <c r="U570" s="31">
        <v>0</v>
      </c>
      <c r="V570" s="32">
        <f t="shared" ref="V570:V633" si="5307">-1/($T$8*$B570)</f>
        <v>-1.1233070175438598</v>
      </c>
      <c r="X570" s="29">
        <f t="shared" ref="X570" si="5308">N570*S570+P570*S573-O570*T570-Q570*T573</f>
        <v>0.29207344017004588</v>
      </c>
      <c r="Y570" s="33">
        <f t="shared" ref="Y570" si="5309">(N570*T570+O570*S570+P570*T573+Q570*S573)</f>
        <v>0</v>
      </c>
      <c r="Z570" s="31">
        <f t="shared" ref="Z570" si="5310">N570*U570+P570*U573-O570*V570-Q570*V573</f>
        <v>0</v>
      </c>
      <c r="AA570" s="32">
        <f t="shared" ref="AA570" si="5311">(N570*V570+O570*U570+P570*V573+Q570*U573)</f>
        <v>-0.90631621515662786</v>
      </c>
      <c r="AB570" s="8"/>
      <c r="AC570" s="29">
        <v>1</v>
      </c>
      <c r="AD570" s="33">
        <v>0</v>
      </c>
      <c r="AE570" s="31">
        <v>0</v>
      </c>
      <c r="AF570" s="32">
        <v>0</v>
      </c>
      <c r="AH570" s="29">
        <f t="shared" ref="AH570" si="5312">X570*AC570+Z570*AC573-Y570*AD570-AA570*AD573</f>
        <v>-1.0531136019020142</v>
      </c>
      <c r="AI570" s="33">
        <f t="shared" ref="AI570" si="5313">(X570*AD570+Y570*AC570+Z570*AD573+AA570*AC573)</f>
        <v>0</v>
      </c>
      <c r="AJ570" s="31">
        <f t="shared" ref="AJ570" si="5314">X570*AE570+Z570*AE573-Y570*AF570-AA570*AF573</f>
        <v>0</v>
      </c>
      <c r="AK570" s="32">
        <f t="shared" ref="AK570" si="5315">(X570*AF570+Y570*AE570+Z570*AF573+AA570*AE573)</f>
        <v>-0.90631621515662786</v>
      </c>
      <c r="AL570" s="8"/>
      <c r="AM570" s="29">
        <v>1</v>
      </c>
      <c r="AN570" s="30">
        <v>0</v>
      </c>
      <c r="AO570" s="31">
        <v>0</v>
      </c>
      <c r="AP570" s="32">
        <f t="shared" ref="AP570:AP633" si="5316">-1/($AN$8*$B570)</f>
        <v>-1.0158157894736841</v>
      </c>
      <c r="AR570" s="29">
        <f t="shared" ref="AR570" si="5317">AH570*AM570+AJ570*AM573-AI570*AN570-AK570*AN573</f>
        <v>-1.0531136019020142</v>
      </c>
      <c r="AS570" s="33">
        <f t="shared" ref="AS570" si="5318">(AH570*AN570+AI570*AM570+AJ570*AN573+AK570*AM573)</f>
        <v>0</v>
      </c>
      <c r="AT570" s="31">
        <f t="shared" ref="AT570" si="5319">AH570*AO570+AJ570*AO573-AI570*AP570-AK570*AP573</f>
        <v>0</v>
      </c>
      <c r="AU570" s="32">
        <f t="shared" ref="AU570" si="5320">(AH570*AP570+AI570*AO570+AJ570*AP573+AK570*AO573)</f>
        <v>0.16345320976494182</v>
      </c>
      <c r="AV570" s="8"/>
      <c r="AW570" s="29">
        <v>1</v>
      </c>
      <c r="AX570" s="33">
        <v>0</v>
      </c>
      <c r="AY570" s="31">
        <v>0</v>
      </c>
      <c r="AZ570" s="32">
        <v>0</v>
      </c>
      <c r="BB570" s="29">
        <f t="shared" ref="BB570" si="5321">AR570*AW570+AT570*AW573-AS570*AX570-AU570*AX573</f>
        <v>-0.86993703253895316</v>
      </c>
      <c r="BC570" s="33">
        <f t="shared" ref="BC570" si="5322">(AR570*AX570+AS570*AW570+AT570*AX573+AU570*AW573)</f>
        <v>0</v>
      </c>
      <c r="BD570" s="31">
        <f t="shared" ref="BD570" si="5323">AR570*AY570+AT570*AY573-AS570*AZ570-AU570*AZ573</f>
        <v>0</v>
      </c>
      <c r="BE570" s="32">
        <f t="shared" ref="BE570" si="5324">(AR570*AZ570+AS570*AY570+AT570*AZ573+AU570*AY573)</f>
        <v>0.16345320976494182</v>
      </c>
      <c r="BF570" s="8"/>
      <c r="BG570" s="29">
        <v>1</v>
      </c>
      <c r="BH570" s="30">
        <v>0</v>
      </c>
      <c r="BI570" s="31">
        <v>0</v>
      </c>
      <c r="BJ570" s="32">
        <f t="shared" ref="BJ570:BJ633" si="5325">-1/($BH$8*$B570)</f>
        <v>-0.35718421052631577</v>
      </c>
      <c r="BL570" s="29">
        <f t="shared" ref="BL570" si="5326">BB570*BG570+BD570*BG573-BC570*BH570-BE570*BH573</f>
        <v>-0.86993703253895316</v>
      </c>
      <c r="BM570" s="33">
        <f t="shared" ref="BM570" si="5327">(BB570*BH570+BC570*BG570+BD570*BH573+BE570*BG573)</f>
        <v>0</v>
      </c>
      <c r="BN570" s="31">
        <f t="shared" ref="BN570" si="5328">BB570*BI570+BD570*BI573-BC570*BJ570-BE570*BJ573</f>
        <v>0</v>
      </c>
      <c r="BO570" s="32">
        <f t="shared" ref="BO570" si="5329">(BB570*BJ570+BC570*BI570+BD570*BJ573+BE570*BI573)</f>
        <v>0.47418098193997366</v>
      </c>
      <c r="BP570" s="8"/>
      <c r="BQ570" s="34">
        <v>1</v>
      </c>
      <c r="BR570" s="35">
        <v>0</v>
      </c>
      <c r="BS570" s="11">
        <v>0</v>
      </c>
      <c r="BT570" s="36">
        <v>0</v>
      </c>
      <c r="BV570" s="29">
        <f t="shared" ref="BV570" si="5330">BL570*BQ570+BN570*BQ573-BM570*BR570-BO570*BR573</f>
        <v>-0.86993703253895316</v>
      </c>
      <c r="BW570" s="33">
        <f t="shared" ref="BW570" si="5331">(BL570*BR570+BM570*BQ570+BN570*BR573+BO570*BQ573)</f>
        <v>0.47418098193997366</v>
      </c>
      <c r="BX570" s="31">
        <f t="shared" ref="BX570" si="5332">BL570*BS570+BN570*BS573-BM570*BT570-BO570*BT573</f>
        <v>0</v>
      </c>
      <c r="BY570" s="32">
        <f t="shared" ref="BY570" si="5333">(BL570*BT570+BM570*BS570+BN570*BT573+BO570*BS573)</f>
        <v>0.47418098193997366</v>
      </c>
      <c r="CA570" s="37">
        <f t="shared" ref="CA570" si="5334">20*LOG(((1+$BR$8)/$BR$8)/((BV570+BV573)^2+(BW570+BW573)^2)^0.5)</f>
        <v>-1.6275142701799542E-3</v>
      </c>
      <c r="CC570" s="134">
        <f t="shared" ref="CC570" si="5335">((BV570^2+BW570^2)^0.5)/((BV573^2+BW573^2)^0.5)</f>
        <v>0.98108164130926356</v>
      </c>
      <c r="CD570" s="9"/>
      <c r="CE570" s="8"/>
      <c r="CF570" s="8"/>
      <c r="CG570" s="8"/>
      <c r="CH570" s="69"/>
      <c r="CI570" s="8"/>
      <c r="CJ570" s="8"/>
      <c r="CM570" s="129">
        <v>1.1200000000000001</v>
      </c>
    </row>
    <row r="571" spans="2:91" ht="18.600000000000001" customHeight="1" thickBot="1">
      <c r="D571" s="39"/>
      <c r="G571" s="40"/>
      <c r="I571" s="39"/>
      <c r="L571" s="40"/>
      <c r="N571" s="39"/>
      <c r="Q571" s="40"/>
      <c r="S571" s="39"/>
      <c r="V571" s="40"/>
      <c r="X571" s="39"/>
      <c r="AA571" s="40"/>
      <c r="AC571" s="39"/>
      <c r="AF571" s="40"/>
      <c r="AH571" s="39"/>
      <c r="AK571" s="40"/>
      <c r="AM571" s="39"/>
      <c r="AP571" s="40"/>
      <c r="AR571" s="39"/>
      <c r="AU571" s="40"/>
      <c r="AW571" s="39"/>
      <c r="AZ571" s="40"/>
      <c r="BB571" s="39"/>
      <c r="BE571" s="40"/>
      <c r="BG571" s="39"/>
      <c r="BJ571" s="40"/>
      <c r="BL571" s="39"/>
      <c r="BO571" s="40"/>
      <c r="BQ571" s="34"/>
      <c r="BR571" s="11"/>
      <c r="BS571" s="11"/>
      <c r="BT571" s="41"/>
      <c r="BV571" s="39"/>
      <c r="BY571" s="40"/>
      <c r="CC571" s="135"/>
      <c r="CD571" s="9"/>
      <c r="CE571" s="8"/>
      <c r="CF571" s="8"/>
      <c r="CG571" s="8"/>
      <c r="CH571" s="69"/>
      <c r="CI571" s="8"/>
      <c r="CJ571" s="8"/>
    </row>
    <row r="572" spans="2:91" ht="18.600000000000001" customHeight="1" thickBot="1">
      <c r="D572" s="258" t="s">
        <v>129</v>
      </c>
      <c r="E572" s="259"/>
      <c r="F572" s="260" t="s">
        <v>130</v>
      </c>
      <c r="G572" s="261"/>
      <c r="H572" s="229"/>
      <c r="I572" s="258" t="s">
        <v>131</v>
      </c>
      <c r="J572" s="259"/>
      <c r="K572" s="260" t="s">
        <v>132</v>
      </c>
      <c r="L572" s="261"/>
      <c r="N572" s="253" t="s">
        <v>133</v>
      </c>
      <c r="O572" s="254"/>
      <c r="P572" s="255" t="s">
        <v>134</v>
      </c>
      <c r="Q572" s="256"/>
      <c r="S572" s="258" t="s">
        <v>135</v>
      </c>
      <c r="T572" s="259"/>
      <c r="U572" s="260" t="s">
        <v>136</v>
      </c>
      <c r="V572" s="261"/>
      <c r="W572" s="8"/>
      <c r="X572" s="253" t="s">
        <v>137</v>
      </c>
      <c r="Y572" s="254"/>
      <c r="Z572" s="255" t="s">
        <v>138</v>
      </c>
      <c r="AA572" s="256"/>
      <c r="AB572" s="8"/>
      <c r="AC572" s="258" t="s">
        <v>139</v>
      </c>
      <c r="AD572" s="259"/>
      <c r="AE572" s="260" t="s">
        <v>140</v>
      </c>
      <c r="AF572" s="261"/>
      <c r="AG572" s="8"/>
      <c r="AH572" s="253" t="s">
        <v>141</v>
      </c>
      <c r="AI572" s="254"/>
      <c r="AJ572" s="255" t="s">
        <v>142</v>
      </c>
      <c r="AK572" s="256"/>
      <c r="AL572" s="8"/>
      <c r="AM572" s="258" t="s">
        <v>143</v>
      </c>
      <c r="AN572" s="259"/>
      <c r="AO572" s="260" t="s">
        <v>144</v>
      </c>
      <c r="AP572" s="261"/>
      <c r="AR572" s="253" t="s">
        <v>145</v>
      </c>
      <c r="AS572" s="254"/>
      <c r="AT572" s="255" t="s">
        <v>146</v>
      </c>
      <c r="AU572" s="256"/>
      <c r="AV572" s="4"/>
      <c r="AW572" s="258" t="s">
        <v>147</v>
      </c>
      <c r="AX572" s="259"/>
      <c r="AY572" s="260" t="s">
        <v>148</v>
      </c>
      <c r="AZ572" s="261"/>
      <c r="BA572" s="8"/>
      <c r="BB572" s="253" t="s">
        <v>149</v>
      </c>
      <c r="BC572" s="254"/>
      <c r="BD572" s="255" t="s">
        <v>150</v>
      </c>
      <c r="BE572" s="256"/>
      <c r="BF572" s="4"/>
      <c r="BG572" s="258" t="s">
        <v>151</v>
      </c>
      <c r="BH572" s="259"/>
      <c r="BI572" s="260" t="s">
        <v>152</v>
      </c>
      <c r="BJ572" s="261"/>
      <c r="BK572" s="4"/>
      <c r="BL572" s="253" t="s">
        <v>153</v>
      </c>
      <c r="BM572" s="254"/>
      <c r="BN572" s="255" t="s">
        <v>154</v>
      </c>
      <c r="BO572" s="256"/>
      <c r="BP572" s="4"/>
      <c r="BQ572" s="258" t="s">
        <v>155</v>
      </c>
      <c r="BR572" s="259"/>
      <c r="BS572" s="260" t="s">
        <v>156</v>
      </c>
      <c r="BT572" s="261"/>
      <c r="BU572" s="8"/>
      <c r="BV572" s="253" t="s">
        <v>157</v>
      </c>
      <c r="BW572" s="254"/>
      <c r="BX572" s="255" t="s">
        <v>158</v>
      </c>
      <c r="BY572" s="256"/>
      <c r="CA572" s="46" t="s">
        <v>16</v>
      </c>
      <c r="CC572" s="136" t="s">
        <v>71</v>
      </c>
      <c r="CD572" s="9"/>
      <c r="CE572" s="8"/>
      <c r="CF572" s="8"/>
      <c r="CG572" s="8"/>
      <c r="CH572" s="69"/>
      <c r="CI572" s="8"/>
      <c r="CJ572" s="8"/>
    </row>
    <row r="573" spans="2:91" ht="18.600000000000001" customHeight="1" thickTop="1" thickBot="1">
      <c r="D573" s="29">
        <v>0</v>
      </c>
      <c r="E573" s="33">
        <v>0</v>
      </c>
      <c r="F573" s="31">
        <v>1</v>
      </c>
      <c r="G573" s="32">
        <v>0</v>
      </c>
      <c r="I573" s="29">
        <v>0</v>
      </c>
      <c r="J573" s="33">
        <f t="shared" ref="J573" si="5336">IF(0=(1-$J$8*$K$8*$B570^2),10^14,$B570*$J$8/(1-$J$8*$K$8*$B570^2))</f>
        <v>-1.224303343860778</v>
      </c>
      <c r="K573" s="31">
        <v>1</v>
      </c>
      <c r="L573" s="32">
        <v>0</v>
      </c>
      <c r="N573" s="29">
        <f t="shared" ref="N573" si="5337">D573*I570+F573*I573-E573*J570-G573*J573</f>
        <v>0</v>
      </c>
      <c r="O573" s="33">
        <f t="shared" ref="O573" si="5338">(D573*J570+E573*I570+F573*J573+G573*I573)</f>
        <v>-1.224303343860778</v>
      </c>
      <c r="P573" s="31">
        <f t="shared" ref="P573" si="5339">D573*K570+F573*K573-E573*L570-G573*L573</f>
        <v>1</v>
      </c>
      <c r="Q573" s="32">
        <f t="shared" ref="Q573" si="5340">(D573*L570+E573*K570+F573*L573+G573*K573)</f>
        <v>0</v>
      </c>
      <c r="S573" s="29">
        <v>0</v>
      </c>
      <c r="T573" s="33">
        <v>0</v>
      </c>
      <c r="U573" s="31">
        <v>1</v>
      </c>
      <c r="V573" s="32">
        <v>0</v>
      </c>
      <c r="X573" s="29">
        <f t="shared" ref="X573" si="5341">N573*S570+P573*S573-O573*T570-Q573*T573</f>
        <v>0</v>
      </c>
      <c r="Y573" s="33">
        <f t="shared" ref="Y573" si="5342">(N573*T570+O573*S570+P573*T573+Q573*S573)</f>
        <v>-1.224303343860778</v>
      </c>
      <c r="Z573" s="31">
        <f t="shared" ref="Z573" si="5343">N573*U570+P573*U573-O573*V570-Q573*V573</f>
        <v>-0.37526853776122504</v>
      </c>
      <c r="AA573" s="32">
        <f t="shared" ref="AA573" si="5344">(N573*V570+O573*U570+P573*V573+Q573*U573)</f>
        <v>0</v>
      </c>
      <c r="AB573" s="8"/>
      <c r="AC573" s="29">
        <v>0</v>
      </c>
      <c r="AD573" s="33">
        <f t="shared" ref="AD573" si="5345">IF(0=(1-$AD$8*$AE$8*$B570^2),10^14,$B570*$AD$8/(1-$AD$8*$AE$8*$B570^2))</f>
        <v>-1.4842358765914692</v>
      </c>
      <c r="AE573" s="31">
        <v>1</v>
      </c>
      <c r="AF573" s="32">
        <v>0</v>
      </c>
      <c r="AH573" s="29">
        <f t="shared" ref="AH573" si="5346">X573*AC570+Z573*AC573-Y573*AD570-AA573*AD573</f>
        <v>0</v>
      </c>
      <c r="AI573" s="33">
        <f t="shared" ref="AI573" si="5347">(X573*AD570+Y573*AC570+Z573*AD573+AA573*AC573)</f>
        <v>-0.66731631675954728</v>
      </c>
      <c r="AJ573" s="31">
        <f t="shared" ref="AJ573" si="5348">X573*AE570+Z573*AE573-Y573*AF570-AA573*AF573</f>
        <v>-0.37526853776122504</v>
      </c>
      <c r="AK573" s="32">
        <f t="shared" ref="AK573" si="5349">(X573*AF570+Y573*AE570+Z573*AF573+AA573*AE573)</f>
        <v>0</v>
      </c>
      <c r="AL573" s="8"/>
      <c r="AM573" s="29">
        <v>0</v>
      </c>
      <c r="AN573" s="33">
        <v>0</v>
      </c>
      <c r="AO573" s="31">
        <v>1</v>
      </c>
      <c r="AP573" s="32">
        <v>0</v>
      </c>
      <c r="AR573" s="29">
        <f t="shared" ref="AR573" si="5350">AH573*AM570+AJ573*AM573-AI573*AN570-AK573*AN573</f>
        <v>0</v>
      </c>
      <c r="AS573" s="33">
        <f t="shared" ref="AS573" si="5351">(AH573*AN570+AI573*AM570+AJ573*AN573+AK573*AM573)</f>
        <v>-0.66731631675954728</v>
      </c>
      <c r="AT573" s="31">
        <f t="shared" ref="AT573" si="5352">AH573*AO570+AJ573*AO573-AI573*AP570-AK573*AP573</f>
        <v>-1.0531389888989957</v>
      </c>
      <c r="AU573" s="32">
        <f t="shared" ref="AU573" si="5353">(AH573*AP570+AI573*AO570+AJ573*AP573+AK573*AO573)</f>
        <v>0</v>
      </c>
      <c r="AV573" s="8"/>
      <c r="AW573" s="29">
        <v>0</v>
      </c>
      <c r="AX573" s="33">
        <f t="shared" ref="AX573" si="5354">IF(0=(1-$AX$8*$AY$8*$B570^2),10^14,$B570*$AX$8/(1-$AX$8*$AY$8*$B570^2))</f>
        <v>-1.120666701048471</v>
      </c>
      <c r="AY573" s="31">
        <v>1</v>
      </c>
      <c r="AZ573" s="32">
        <v>0</v>
      </c>
      <c r="BB573" s="29">
        <f t="shared" ref="BB573" si="5355">AR573*AW570+AT573*AW573-AS573*AX570-AU573*AX573</f>
        <v>0</v>
      </c>
      <c r="BC573" s="33">
        <f t="shared" ref="BC573" si="5356">(AR573*AX570+AS573*AW570+AT573*AX573+AU573*AW573)</f>
        <v>0.51290147967541255</v>
      </c>
      <c r="BD573" s="31">
        <f t="shared" ref="BD573" si="5357">AR573*AY570+AT573*AY573-AS573*AZ570-AU573*AZ573</f>
        <v>-1.0531389888989957</v>
      </c>
      <c r="BE573" s="32">
        <f t="shared" ref="BE573" si="5358">(AR573*AZ570+AS573*AY570+AT573*AZ573+AU573*AY573)</f>
        <v>0</v>
      </c>
      <c r="BF573" s="8"/>
      <c r="BG573" s="29">
        <v>0</v>
      </c>
      <c r="BH573" s="33">
        <v>0</v>
      </c>
      <c r="BI573" s="31">
        <v>1</v>
      </c>
      <c r="BJ573" s="32">
        <v>0</v>
      </c>
      <c r="BL573" s="29">
        <f t="shared" ref="BL573" si="5359">BB573*BG570+BD573*BG573-BC573*BH570-BE573*BH573</f>
        <v>0</v>
      </c>
      <c r="BM573" s="33">
        <f t="shared" ref="BM573" si="5360">(BB573*BH570+BC573*BG570+BD573*BH573+BE573*BG573)</f>
        <v>0.51290147967541255</v>
      </c>
      <c r="BN573" s="31">
        <f t="shared" ref="BN573" si="5361">BB573*BI570+BD573*BI573-BC573*BJ570-BE573*BJ573</f>
        <v>-0.86993867880335429</v>
      </c>
      <c r="BO573" s="32">
        <f t="shared" ref="BO573" si="5362">(BB573*BJ570+BC573*BI570+BD573*BJ573+BE573*BI573)</f>
        <v>0</v>
      </c>
      <c r="BP573" s="8"/>
      <c r="BQ573" s="19">
        <f t="shared" ref="BQ573:BQ636" si="5363">1/$BR$8</f>
        <v>1</v>
      </c>
      <c r="BR573" s="47">
        <v>0</v>
      </c>
      <c r="BS573" s="48">
        <v>1</v>
      </c>
      <c r="BT573" s="49">
        <v>0</v>
      </c>
      <c r="BV573" s="29">
        <f t="shared" ref="BV573" si="5364">BL573*BQ570+BN573*BQ573-BM573*BR570-BO573*BR573</f>
        <v>-0.86993867880335429</v>
      </c>
      <c r="BW573" s="33">
        <f t="shared" ref="BW573" si="5365">(BL573*BR570+BM573*BQ570+BN573*BR573+BO573*BQ573)</f>
        <v>0.51290147967541255</v>
      </c>
      <c r="BX573" s="31">
        <f t="shared" ref="BX573" si="5366">BL573*BS570+BN573*BS573-BM573*BT570-BO573*BT573</f>
        <v>-0.86993867880335429</v>
      </c>
      <c r="BY573" s="32">
        <f t="shared" ref="BY573" si="5367">(BL573*BT570+BM573*BS570+BN573*BT573+BO573*BS573)</f>
        <v>0</v>
      </c>
      <c r="CA573" s="50">
        <f t="shared" ref="CA573" si="5368">(180/PI())*ATAN(-1*(BW570+BW573)/(BV570+BV573))</f>
        <v>29.567511899125961</v>
      </c>
      <c r="CC573" s="137">
        <f t="shared" ref="CC573" si="5369">20*LOG(((1-(10^(CA570/20)^2)*(1-((1-CC570)/(1+CC570))^2))^0.5))</f>
        <v>-33.317653012111585</v>
      </c>
      <c r="CD573" s="9"/>
      <c r="CE573" s="8"/>
      <c r="CF573" s="8"/>
      <c r="CG573" s="8"/>
      <c r="CH573" s="69"/>
      <c r="CI573" s="8"/>
      <c r="CJ573" s="8"/>
    </row>
    <row r="574" spans="2:91" ht="18.600000000000001" customHeight="1">
      <c r="CC574" s="42"/>
      <c r="CE574" s="8"/>
      <c r="CF574" s="8"/>
      <c r="CG574" s="8"/>
      <c r="CH574" s="69"/>
      <c r="CI574" s="8"/>
      <c r="CJ574" s="8"/>
    </row>
    <row r="575" spans="2:91" ht="18.600000000000001" customHeight="1" thickBot="1">
      <c r="E575" s="22" t="s">
        <v>4</v>
      </c>
      <c r="J575" s="22" t="s">
        <v>5</v>
      </c>
      <c r="O575" s="22" t="s">
        <v>6</v>
      </c>
      <c r="T575" s="22" t="s">
        <v>7</v>
      </c>
      <c r="Y575" s="22" t="s">
        <v>8</v>
      </c>
      <c r="AD575" s="22" t="s">
        <v>65</v>
      </c>
      <c r="AI575" s="22" t="s">
        <v>9</v>
      </c>
      <c r="AN575" s="22" t="s">
        <v>66</v>
      </c>
      <c r="AS575" s="22" t="s">
        <v>51</v>
      </c>
      <c r="AX575" s="22" t="s">
        <v>67</v>
      </c>
      <c r="BC575" s="22" t="s">
        <v>52</v>
      </c>
      <c r="BH575" s="22" t="s">
        <v>68</v>
      </c>
      <c r="BM575" s="22" t="s">
        <v>63</v>
      </c>
      <c r="BQ575" s="23" t="s">
        <v>69</v>
      </c>
      <c r="BR575" s="23"/>
      <c r="BS575" s="24"/>
      <c r="BT575" s="24"/>
      <c r="BU575" s="24"/>
      <c r="BW575" s="22" t="s">
        <v>64</v>
      </c>
      <c r="CE575" s="8"/>
      <c r="CF575" s="8"/>
      <c r="CG575" s="8"/>
      <c r="CH575" s="69"/>
      <c r="CI575" s="8"/>
      <c r="CJ575" s="8"/>
    </row>
    <row r="576" spans="2:91" ht="18.600000000000001" customHeight="1" thickBot="1">
      <c r="D576" s="249" t="s">
        <v>103</v>
      </c>
      <c r="E576" s="250"/>
      <c r="F576" s="251" t="s">
        <v>104</v>
      </c>
      <c r="G576" s="252"/>
      <c r="H576" s="229"/>
      <c r="I576" s="253" t="s">
        <v>11</v>
      </c>
      <c r="J576" s="254"/>
      <c r="K576" s="255" t="s">
        <v>12</v>
      </c>
      <c r="L576" s="256"/>
      <c r="M576" s="24"/>
      <c r="N576" s="253" t="s">
        <v>105</v>
      </c>
      <c r="O576" s="254"/>
      <c r="P576" s="255" t="s">
        <v>106</v>
      </c>
      <c r="Q576" s="256"/>
      <c r="R576" s="24"/>
      <c r="S576" s="249" t="s">
        <v>107</v>
      </c>
      <c r="T576" s="250"/>
      <c r="U576" s="251" t="s">
        <v>108</v>
      </c>
      <c r="V576" s="252"/>
      <c r="W576" s="8"/>
      <c r="X576" s="253" t="s">
        <v>109</v>
      </c>
      <c r="Y576" s="254"/>
      <c r="Z576" s="255" t="s">
        <v>110</v>
      </c>
      <c r="AA576" s="256"/>
      <c r="AB576" s="8"/>
      <c r="AC576" s="253" t="s">
        <v>111</v>
      </c>
      <c r="AD576" s="254"/>
      <c r="AE576" s="255" t="s">
        <v>14</v>
      </c>
      <c r="AF576" s="256"/>
      <c r="AG576" s="8"/>
      <c r="AH576" s="253" t="s">
        <v>112</v>
      </c>
      <c r="AI576" s="254"/>
      <c r="AJ576" s="255" t="s">
        <v>113</v>
      </c>
      <c r="AK576" s="256"/>
      <c r="AL576" s="8"/>
      <c r="AM576" s="249" t="s">
        <v>114</v>
      </c>
      <c r="AN576" s="250"/>
      <c r="AO576" s="251" t="s">
        <v>115</v>
      </c>
      <c r="AP576" s="252"/>
      <c r="AQ576" s="24"/>
      <c r="AR576" s="253" t="s">
        <v>116</v>
      </c>
      <c r="AS576" s="254"/>
      <c r="AT576" s="255" t="s">
        <v>13</v>
      </c>
      <c r="AU576" s="256"/>
      <c r="AV576" s="4"/>
      <c r="AW576" s="253" t="s">
        <v>117</v>
      </c>
      <c r="AX576" s="254"/>
      <c r="AY576" s="255" t="s">
        <v>118</v>
      </c>
      <c r="AZ576" s="256"/>
      <c r="BA576" s="8"/>
      <c r="BB576" s="253" t="s">
        <v>119</v>
      </c>
      <c r="BC576" s="254"/>
      <c r="BD576" s="255" t="s">
        <v>120</v>
      </c>
      <c r="BE576" s="256"/>
      <c r="BF576" s="4"/>
      <c r="BG576" s="249" t="s">
        <v>121</v>
      </c>
      <c r="BH576" s="250"/>
      <c r="BI576" s="251" t="s">
        <v>122</v>
      </c>
      <c r="BJ576" s="252"/>
      <c r="BK576" s="4"/>
      <c r="BL576" s="253" t="s">
        <v>123</v>
      </c>
      <c r="BM576" s="254"/>
      <c r="BN576" s="255" t="s">
        <v>124</v>
      </c>
      <c r="BO576" s="256"/>
      <c r="BP576" s="4"/>
      <c r="BQ576" s="253" t="s">
        <v>125</v>
      </c>
      <c r="BR576" s="254"/>
      <c r="BS576" s="255" t="s">
        <v>126</v>
      </c>
      <c r="BT576" s="256"/>
      <c r="BU576" s="8"/>
      <c r="BV576" s="253" t="s">
        <v>127</v>
      </c>
      <c r="BW576" s="254"/>
      <c r="BX576" s="255" t="s">
        <v>128</v>
      </c>
      <c r="BY576" s="256"/>
      <c r="CA576" s="27" t="s">
        <v>15</v>
      </c>
      <c r="CC576" s="133" t="s">
        <v>70</v>
      </c>
      <c r="CD576" s="9"/>
      <c r="CE576" s="8"/>
      <c r="CF576" s="8"/>
      <c r="CG576" s="8"/>
      <c r="CH576" s="69"/>
      <c r="CI576" s="8"/>
      <c r="CJ576" s="8"/>
    </row>
    <row r="577" spans="2:91" ht="18.600000000000001" customHeight="1" thickTop="1" thickBot="1">
      <c r="B577" s="129">
        <v>1.1599999999999999</v>
      </c>
      <c r="D577" s="29">
        <v>1</v>
      </c>
      <c r="E577" s="30">
        <v>0</v>
      </c>
      <c r="F577" s="31">
        <v>0</v>
      </c>
      <c r="G577" s="32">
        <f t="shared" ref="G577:G640" si="5370">-1/($E$8*$B577)</f>
        <v>-0.56825862068965516</v>
      </c>
      <c r="I577" s="29">
        <v>1</v>
      </c>
      <c r="J577" s="33">
        <v>0</v>
      </c>
      <c r="K577" s="31">
        <v>0</v>
      </c>
      <c r="L577" s="32">
        <v>0</v>
      </c>
      <c r="N577" s="29">
        <f t="shared" ref="N577" si="5371">D577*I577+F577*I580-E577*J577-G577*J580</f>
        <v>0.31939866735817113</v>
      </c>
      <c r="O577" s="33">
        <f t="shared" ref="O577" si="5372">(D577*J577+E577*I577+F577*J580+G577*I580)</f>
        <v>0</v>
      </c>
      <c r="P577" s="31">
        <f t="shared" ref="P577" si="5373">D577*K577+F577*K580-E577*L577-G577*L580</f>
        <v>0</v>
      </c>
      <c r="Q577" s="32">
        <f t="shared" ref="Q577" si="5374">(D577*L577+E577*K577+F577*L580+G577*K580)</f>
        <v>-0.56825862068965516</v>
      </c>
      <c r="S577" s="29">
        <v>1</v>
      </c>
      <c r="T577" s="30">
        <v>0</v>
      </c>
      <c r="U577" s="31">
        <v>0</v>
      </c>
      <c r="V577" s="32">
        <f t="shared" ref="V577:V640" si="5375">-1/($T$8*$B577)</f>
        <v>-1.1039396551724139</v>
      </c>
      <c r="X577" s="29">
        <f t="shared" ref="X577" si="5376">N577*S577+P577*S580-O577*T577-Q577*T580</f>
        <v>0.31939866735817113</v>
      </c>
      <c r="Y577" s="33">
        <f t="shared" ref="Y577" si="5377">(N577*T577+O577*S577+P577*T580+Q577*S580)</f>
        <v>0</v>
      </c>
      <c r="Z577" s="31">
        <f t="shared" ref="Z577" si="5378">N577*U577+P577*U580-O577*V577-Q577*V580</f>
        <v>0</v>
      </c>
      <c r="AA577" s="32">
        <f t="shared" ref="AA577" si="5379">(N577*V577+O577*U577+P577*V580+Q577*U580)</f>
        <v>-0.92085547539556312</v>
      </c>
      <c r="AB577" s="8"/>
      <c r="AC577" s="29">
        <v>1</v>
      </c>
      <c r="AD577" s="33">
        <v>0</v>
      </c>
      <c r="AE577" s="31">
        <v>0</v>
      </c>
      <c r="AF577" s="32">
        <v>0</v>
      </c>
      <c r="AH577" s="29">
        <f t="shared" ref="AH577" si="5380">X577*AC577+Z577*AC580-Y577*AD577-AA577*AD580</f>
        <v>-0.98905264257190162</v>
      </c>
      <c r="AI577" s="33">
        <f t="shared" ref="AI577" si="5381">(X577*AD577+Y577*AC577+Z577*AD580+AA577*AC580)</f>
        <v>0</v>
      </c>
      <c r="AJ577" s="31">
        <f t="shared" ref="AJ577" si="5382">X577*AE577+Z577*AE580-Y577*AF577-AA577*AF580</f>
        <v>0</v>
      </c>
      <c r="AK577" s="32">
        <f t="shared" ref="AK577" si="5383">(X577*AF577+Y577*AE577+Z577*AF580+AA577*AE580)</f>
        <v>-0.92085547539556312</v>
      </c>
      <c r="AL577" s="8"/>
      <c r="AM577" s="29">
        <v>1</v>
      </c>
      <c r="AN577" s="30">
        <v>0</v>
      </c>
      <c r="AO577" s="31">
        <v>0</v>
      </c>
      <c r="AP577" s="32">
        <f t="shared" ref="AP577:AP640" si="5384">-1/($AN$8*$B577)</f>
        <v>-0.99830172413793106</v>
      </c>
      <c r="AR577" s="29">
        <f t="shared" ref="AR577" si="5385">AH577*AM577+AJ577*AM580-AI577*AN577-AK577*AN580</f>
        <v>-0.98905264257190162</v>
      </c>
      <c r="AS577" s="33">
        <f t="shared" ref="AS577" si="5386">(AH577*AN577+AI577*AM577+AJ577*AN580+AK577*AM580)</f>
        <v>0</v>
      </c>
      <c r="AT577" s="31">
        <f t="shared" ref="AT577" si="5387">AH577*AO577+AJ577*AO580-AI577*AP577-AK577*AP580</f>
        <v>0</v>
      </c>
      <c r="AU577" s="32">
        <f t="shared" ref="AU577" si="5388">(AH577*AP577+AI577*AO577+AJ577*AP580+AK577*AO580)</f>
        <v>6.6517482947143103E-2</v>
      </c>
      <c r="AV577" s="8"/>
      <c r="AW577" s="29">
        <v>1</v>
      </c>
      <c r="AX577" s="33">
        <v>0</v>
      </c>
      <c r="AY577" s="31">
        <v>0</v>
      </c>
      <c r="AZ577" s="32">
        <v>0</v>
      </c>
      <c r="BB577" s="29">
        <f t="shared" ref="BB577" si="5389">AR577*AW577+AT577*AW580-AS577*AX577-AU577*AX580</f>
        <v>-0.91695917819596073</v>
      </c>
      <c r="BC577" s="33">
        <f t="shared" ref="BC577" si="5390">(AR577*AX577+AS577*AW577+AT577*AX580+AU577*AW580)</f>
        <v>0</v>
      </c>
      <c r="BD577" s="31">
        <f t="shared" ref="BD577" si="5391">AR577*AY577+AT577*AY580-AS577*AZ577-AU577*AZ580</f>
        <v>0</v>
      </c>
      <c r="BE577" s="32">
        <f t="shared" ref="BE577" si="5392">(AR577*AZ577+AS577*AY577+AT577*AZ580+AU577*AY580)</f>
        <v>6.6517482947143103E-2</v>
      </c>
      <c r="BF577" s="8"/>
      <c r="BG577" s="29">
        <v>1</v>
      </c>
      <c r="BH577" s="30">
        <v>0</v>
      </c>
      <c r="BI577" s="31">
        <v>0</v>
      </c>
      <c r="BJ577" s="32">
        <f t="shared" ref="BJ577:BJ640" si="5393">-1/($BH$8*$B577)</f>
        <v>-0.35102586206896552</v>
      </c>
      <c r="BL577" s="29">
        <f t="shared" ref="BL577" si="5394">BB577*BG577+BD577*BG580-BC577*BH577-BE577*BH580</f>
        <v>-0.91695917819596073</v>
      </c>
      <c r="BM577" s="33">
        <f t="shared" ref="BM577" si="5395">(BB577*BH577+BC577*BG577+BD577*BH580+BE577*BG580)</f>
        <v>0</v>
      </c>
      <c r="BN577" s="31">
        <f t="shared" ref="BN577" si="5396">BB577*BI577+BD577*BI580-BC577*BJ577-BE577*BJ580</f>
        <v>0</v>
      </c>
      <c r="BO577" s="32">
        <f t="shared" ref="BO577" si="5397">(BB577*BJ577+BC577*BI577+BD577*BJ580+BE577*BI580)</f>
        <v>0.38839386895543038</v>
      </c>
      <c r="BP577" s="8"/>
      <c r="BQ577" s="34">
        <v>1</v>
      </c>
      <c r="BR577" s="35">
        <v>0</v>
      </c>
      <c r="BS577" s="11">
        <v>0</v>
      </c>
      <c r="BT577" s="36">
        <v>0</v>
      </c>
      <c r="BV577" s="29">
        <f t="shared" ref="BV577" si="5398">BL577*BQ577+BN577*BQ580-BM577*BR577-BO577*BR580</f>
        <v>-0.91695917819596073</v>
      </c>
      <c r="BW577" s="33">
        <f t="shared" ref="BW577" si="5399">(BL577*BR577+BM577*BQ577+BN577*BR580+BO577*BQ580)</f>
        <v>0.38839386895543038</v>
      </c>
      <c r="BX577" s="31">
        <f t="shared" ref="BX577" si="5400">BL577*BS577+BN577*BS580-BM577*BT577-BO577*BT580</f>
        <v>0</v>
      </c>
      <c r="BY577" s="32">
        <f t="shared" ref="BY577" si="5401">(BL577*BT577+BM577*BS577+BN577*BT580+BO577*BS580)</f>
        <v>0.38839386895543038</v>
      </c>
      <c r="CA577" s="37">
        <f t="shared" ref="CA577" si="5402">20*LOG(((1+$BR$8)/$BR$8)/((BV577+BV580)^2+(BW577+BW580)^2)^0.5)</f>
        <v>-5.0001846637782728E-4</v>
      </c>
      <c r="CC577" s="134">
        <f t="shared" ref="CC577" si="5403">((BV577^2+BW577^2)^0.5)/((BV580^2+BW580^2)^0.5)</f>
        <v>0.99147198603467956</v>
      </c>
      <c r="CD577" s="9"/>
      <c r="CE577" s="8"/>
      <c r="CF577" s="8"/>
      <c r="CG577" s="8"/>
      <c r="CH577" s="69"/>
      <c r="CI577" s="8"/>
      <c r="CJ577" s="8"/>
      <c r="CM577" s="129">
        <v>1.1399999999999999</v>
      </c>
    </row>
    <row r="578" spans="2:91" ht="18.600000000000001" customHeight="1" thickBot="1">
      <c r="D578" s="39"/>
      <c r="G578" s="40"/>
      <c r="I578" s="39"/>
      <c r="L578" s="40"/>
      <c r="N578" s="39"/>
      <c r="Q578" s="40"/>
      <c r="S578" s="39"/>
      <c r="V578" s="40"/>
      <c r="X578" s="39"/>
      <c r="AA578" s="40"/>
      <c r="AC578" s="39"/>
      <c r="AF578" s="40"/>
      <c r="AH578" s="39"/>
      <c r="AK578" s="40"/>
      <c r="AM578" s="39"/>
      <c r="AP578" s="40"/>
      <c r="AR578" s="39"/>
      <c r="AU578" s="40"/>
      <c r="AW578" s="39"/>
      <c r="AZ578" s="40"/>
      <c r="BB578" s="39"/>
      <c r="BE578" s="40"/>
      <c r="BG578" s="39"/>
      <c r="BJ578" s="40"/>
      <c r="BL578" s="39"/>
      <c r="BO578" s="40"/>
      <c r="BQ578" s="34"/>
      <c r="BR578" s="11"/>
      <c r="BS578" s="11"/>
      <c r="BT578" s="41"/>
      <c r="BV578" s="39"/>
      <c r="BY578" s="40"/>
      <c r="CC578" s="135"/>
      <c r="CD578" s="9"/>
      <c r="CE578" s="8"/>
      <c r="CF578" s="8"/>
      <c r="CG578" s="8"/>
      <c r="CH578" s="69"/>
      <c r="CI578" s="8"/>
      <c r="CJ578" s="8"/>
    </row>
    <row r="579" spans="2:91" ht="18.600000000000001" customHeight="1" thickBot="1">
      <c r="D579" s="258" t="s">
        <v>129</v>
      </c>
      <c r="E579" s="259"/>
      <c r="F579" s="260" t="s">
        <v>130</v>
      </c>
      <c r="G579" s="261"/>
      <c r="H579" s="229"/>
      <c r="I579" s="258" t="s">
        <v>131</v>
      </c>
      <c r="J579" s="259"/>
      <c r="K579" s="260" t="s">
        <v>132</v>
      </c>
      <c r="L579" s="261"/>
      <c r="N579" s="253" t="s">
        <v>133</v>
      </c>
      <c r="O579" s="254"/>
      <c r="P579" s="255" t="s">
        <v>134</v>
      </c>
      <c r="Q579" s="256"/>
      <c r="S579" s="258" t="s">
        <v>135</v>
      </c>
      <c r="T579" s="259"/>
      <c r="U579" s="260" t="s">
        <v>136</v>
      </c>
      <c r="V579" s="261"/>
      <c r="W579" s="8"/>
      <c r="X579" s="253" t="s">
        <v>137</v>
      </c>
      <c r="Y579" s="254"/>
      <c r="Z579" s="255" t="s">
        <v>138</v>
      </c>
      <c r="AA579" s="256"/>
      <c r="AB579" s="8"/>
      <c r="AC579" s="258" t="s">
        <v>139</v>
      </c>
      <c r="AD579" s="259"/>
      <c r="AE579" s="260" t="s">
        <v>140</v>
      </c>
      <c r="AF579" s="261"/>
      <c r="AG579" s="8"/>
      <c r="AH579" s="253" t="s">
        <v>141</v>
      </c>
      <c r="AI579" s="254"/>
      <c r="AJ579" s="255" t="s">
        <v>142</v>
      </c>
      <c r="AK579" s="256"/>
      <c r="AL579" s="8"/>
      <c r="AM579" s="258" t="s">
        <v>143</v>
      </c>
      <c r="AN579" s="259"/>
      <c r="AO579" s="260" t="s">
        <v>144</v>
      </c>
      <c r="AP579" s="261"/>
      <c r="AR579" s="253" t="s">
        <v>145</v>
      </c>
      <c r="AS579" s="254"/>
      <c r="AT579" s="255" t="s">
        <v>146</v>
      </c>
      <c r="AU579" s="256"/>
      <c r="AV579" s="4"/>
      <c r="AW579" s="258" t="s">
        <v>147</v>
      </c>
      <c r="AX579" s="259"/>
      <c r="AY579" s="260" t="s">
        <v>148</v>
      </c>
      <c r="AZ579" s="261"/>
      <c r="BA579" s="8"/>
      <c r="BB579" s="253" t="s">
        <v>149</v>
      </c>
      <c r="BC579" s="254"/>
      <c r="BD579" s="255" t="s">
        <v>150</v>
      </c>
      <c r="BE579" s="256"/>
      <c r="BF579" s="4"/>
      <c r="BG579" s="258" t="s">
        <v>151</v>
      </c>
      <c r="BH579" s="259"/>
      <c r="BI579" s="260" t="s">
        <v>152</v>
      </c>
      <c r="BJ579" s="261"/>
      <c r="BK579" s="4"/>
      <c r="BL579" s="253" t="s">
        <v>153</v>
      </c>
      <c r="BM579" s="254"/>
      <c r="BN579" s="255" t="s">
        <v>154</v>
      </c>
      <c r="BO579" s="256"/>
      <c r="BP579" s="4"/>
      <c r="BQ579" s="258" t="s">
        <v>155</v>
      </c>
      <c r="BR579" s="259"/>
      <c r="BS579" s="260" t="s">
        <v>156</v>
      </c>
      <c r="BT579" s="261"/>
      <c r="BU579" s="8"/>
      <c r="BV579" s="253" t="s">
        <v>157</v>
      </c>
      <c r="BW579" s="254"/>
      <c r="BX579" s="255" t="s">
        <v>158</v>
      </c>
      <c r="BY579" s="256"/>
      <c r="CA579" s="46" t="s">
        <v>16</v>
      </c>
      <c r="CC579" s="136" t="s">
        <v>71</v>
      </c>
      <c r="CD579" s="9"/>
      <c r="CE579" s="8"/>
      <c r="CF579" s="8"/>
      <c r="CG579" s="8"/>
      <c r="CH579" s="69"/>
      <c r="CI579" s="8"/>
      <c r="CJ579" s="8"/>
    </row>
    <row r="580" spans="2:91" ht="18.600000000000001" customHeight="1" thickTop="1" thickBot="1">
      <c r="D580" s="29">
        <v>0</v>
      </c>
      <c r="E580" s="33">
        <v>0</v>
      </c>
      <c r="F580" s="31">
        <v>1</v>
      </c>
      <c r="G580" s="32">
        <v>0</v>
      </c>
      <c r="I580" s="29">
        <v>0</v>
      </c>
      <c r="J580" s="33">
        <f t="shared" ref="J580" si="5404">IF(0=(1-$J$8*$K$8*$B577^2),10^14,$B577*$J$8/(1-$J$8*$K$8*$B577^2))</f>
        <v>-1.1976964499294904</v>
      </c>
      <c r="K580" s="31">
        <v>1</v>
      </c>
      <c r="L580" s="32">
        <v>0</v>
      </c>
      <c r="N580" s="29">
        <f t="shared" ref="N580" si="5405">D580*I577+F580*I580-E580*J577-G580*J580</f>
        <v>0</v>
      </c>
      <c r="O580" s="33">
        <f t="shared" ref="O580" si="5406">(D580*J577+E580*I577+F580*J580+G580*I580)</f>
        <v>-1.1976964499294904</v>
      </c>
      <c r="P580" s="31">
        <f t="shared" ref="P580" si="5407">D580*K577+F580*K580-E580*L577-G580*L580</f>
        <v>1</v>
      </c>
      <c r="Q580" s="32">
        <f t="shared" ref="Q580" si="5408">(D580*L577+E580*K577+F580*L580+G580*K580)</f>
        <v>0</v>
      </c>
      <c r="S580" s="29">
        <v>0</v>
      </c>
      <c r="T580" s="33">
        <v>0</v>
      </c>
      <c r="U580" s="31">
        <v>1</v>
      </c>
      <c r="V580" s="32">
        <v>0</v>
      </c>
      <c r="X580" s="29">
        <f t="shared" ref="X580" si="5409">N580*S577+P580*S580-O580*T577-Q580*T580</f>
        <v>0</v>
      </c>
      <c r="Y580" s="33">
        <f t="shared" ref="Y580" si="5410">(N580*T577+O580*S577+P580*T580+Q580*S580)</f>
        <v>-1.1976964499294904</v>
      </c>
      <c r="Z580" s="31">
        <f t="shared" ref="Z580" si="5411">N580*U577+P580*U580-O580*V577-Q580*V580</f>
        <v>-0.32218460593638598</v>
      </c>
      <c r="AA580" s="32">
        <f t="shared" ref="AA580" si="5412">(N580*V577+O580*U577+P580*V580+Q580*U580)</f>
        <v>0</v>
      </c>
      <c r="AB580" s="8"/>
      <c r="AC580" s="29">
        <v>0</v>
      </c>
      <c r="AD580" s="33">
        <f t="shared" ref="AD580" si="5413">IF(0=(1-$AD$8*$AE$8*$B577^2),10^14,$B577*$AD$8/(1-$AD$8*$AE$8*$B577^2))</f>
        <v>-1.420908432311828</v>
      </c>
      <c r="AE580" s="31">
        <v>1</v>
      </c>
      <c r="AF580" s="32">
        <v>0</v>
      </c>
      <c r="AH580" s="29">
        <f t="shared" ref="AH580" si="5414">X580*AC577+Z580*AC580-Y580*AD577-AA580*AD580</f>
        <v>0</v>
      </c>
      <c r="AI580" s="33">
        <f t="shared" ref="AI580" si="5415">(X580*AD577+Y580*AC577+Z580*AD580+AA580*AC580)</f>
        <v>-0.73990162659341618</v>
      </c>
      <c r="AJ580" s="31">
        <f t="shared" ref="AJ580" si="5416">X580*AE577+Z580*AE580-Y580*AF577-AA580*AF580</f>
        <v>-0.32218460593638598</v>
      </c>
      <c r="AK580" s="32">
        <f t="shared" ref="AK580" si="5417">(X580*AF577+Y580*AE577+Z580*AF580+AA580*AE580)</f>
        <v>0</v>
      </c>
      <c r="AL580" s="8"/>
      <c r="AM580" s="29">
        <v>0</v>
      </c>
      <c r="AN580" s="33">
        <v>0</v>
      </c>
      <c r="AO580" s="31">
        <v>1</v>
      </c>
      <c r="AP580" s="32">
        <v>0</v>
      </c>
      <c r="AR580" s="29">
        <f t="shared" ref="AR580" si="5418">AH580*AM577+AJ580*AM580-AI580*AN577-AK580*AN580</f>
        <v>0</v>
      </c>
      <c r="AS580" s="33">
        <f t="shared" ref="AS580" si="5419">(AH580*AN577+AI580*AM577+AJ580*AN580+AK580*AM580)</f>
        <v>-0.73990162659341618</v>
      </c>
      <c r="AT580" s="31">
        <f t="shared" ref="AT580" si="5420">AH580*AO577+AJ580*AO580-AI580*AP577-AK580*AP580</f>
        <v>-1.060829675457053</v>
      </c>
      <c r="AU580" s="32">
        <f t="shared" ref="AU580" si="5421">(AH580*AP577+AI580*AO577+AJ580*AP580+AK580*AO580)</f>
        <v>0</v>
      </c>
      <c r="AV580" s="8"/>
      <c r="AW580" s="29">
        <v>0</v>
      </c>
      <c r="AX580" s="33">
        <f t="shared" ref="AX580" si="5422">IF(0=(1-$AX$8*$AY$8*$B577^2),10^14,$B577*$AX$8/(1-$AX$8*$AY$8*$B577^2))</f>
        <v>-1.083827306472626</v>
      </c>
      <c r="AY580" s="31">
        <v>1</v>
      </c>
      <c r="AZ580" s="32">
        <v>0</v>
      </c>
      <c r="BB580" s="29">
        <f t="shared" ref="BB580" si="5423">AR580*AW577+AT580*AW580-AS580*AX577-AU580*AX580</f>
        <v>0</v>
      </c>
      <c r="BC580" s="33">
        <f t="shared" ref="BC580" si="5424">(AR580*AX577+AS580*AW577+AT580*AX580+AU580*AW580)</f>
        <v>0.40985454318343151</v>
      </c>
      <c r="BD580" s="31">
        <f t="shared" ref="BD580" si="5425">AR580*AY577+AT580*AY580-AS580*AZ577-AU580*AZ580</f>
        <v>-1.060829675457053</v>
      </c>
      <c r="BE580" s="32">
        <f t="shared" ref="BE580" si="5426">(AR580*AZ577+AS580*AY577+AT580*AZ580+AU580*AY580)</f>
        <v>0</v>
      </c>
      <c r="BF580" s="8"/>
      <c r="BG580" s="29">
        <v>0</v>
      </c>
      <c r="BH580" s="33">
        <v>0</v>
      </c>
      <c r="BI580" s="31">
        <v>1</v>
      </c>
      <c r="BJ580" s="32">
        <v>0</v>
      </c>
      <c r="BL580" s="29">
        <f t="shared" ref="BL580" si="5427">BB580*BG577+BD580*BG580-BC580*BH577-BE580*BH580</f>
        <v>0</v>
      </c>
      <c r="BM580" s="33">
        <f t="shared" ref="BM580" si="5428">(BB580*BH577+BC580*BG577+BD580*BH580+BE580*BG580)</f>
        <v>0.40985454318343151</v>
      </c>
      <c r="BN580" s="31">
        <f t="shared" ref="BN580" si="5429">BB580*BI577+BD580*BI580-BC580*BJ577-BE580*BJ580</f>
        <v>-0.91696013111320684</v>
      </c>
      <c r="BO580" s="32">
        <f t="shared" ref="BO580" si="5430">(BB580*BJ577+BC580*BI577+BD580*BJ580+BE580*BI580)</f>
        <v>0</v>
      </c>
      <c r="BP580" s="8"/>
      <c r="BQ580" s="19">
        <f t="shared" ref="BQ580:BQ643" si="5431">1/$BR$8</f>
        <v>1</v>
      </c>
      <c r="BR580" s="47">
        <v>0</v>
      </c>
      <c r="BS580" s="48">
        <v>1</v>
      </c>
      <c r="BT580" s="49">
        <v>0</v>
      </c>
      <c r="BV580" s="29">
        <f t="shared" ref="BV580" si="5432">BL580*BQ577+BN580*BQ580-BM580*BR577-BO580*BR580</f>
        <v>-0.91696013111320684</v>
      </c>
      <c r="BW580" s="33">
        <f t="shared" ref="BW580" si="5433">(BL580*BR577+BM580*BQ577+BN580*BR580+BO580*BQ580)</f>
        <v>0.40985454318343151</v>
      </c>
      <c r="BX580" s="31">
        <f t="shared" ref="BX580" si="5434">BL580*BS577+BN580*BS580-BM580*BT577-BO580*BT580</f>
        <v>-0.91696013111320684</v>
      </c>
      <c r="BY580" s="32">
        <f t="shared" ref="BY580" si="5435">(BL580*BT577+BM580*BS577+BN580*BT580+BO580*BS580)</f>
        <v>0</v>
      </c>
      <c r="CA580" s="50">
        <f t="shared" ref="CA580" si="5436">(180/PI())*ATAN(-1*(BW577+BW580)/(BV577+BV580))</f>
        <v>23.522004070099396</v>
      </c>
      <c r="CC580" s="137">
        <f t="shared" ref="CC580" si="5437">20*LOG(((1-(10^(CA577/20)^2)*(1-((1-CC577)/(1+CC577))^2))^0.5))</f>
        <v>-38.746404998283793</v>
      </c>
      <c r="CD580" s="9"/>
      <c r="CE580" s="8"/>
      <c r="CF580" s="8"/>
      <c r="CG580" s="8"/>
      <c r="CH580" s="69"/>
      <c r="CI580" s="8"/>
      <c r="CJ580" s="8"/>
    </row>
    <row r="581" spans="2:91" ht="18.600000000000001" customHeight="1">
      <c r="CC581" s="42"/>
      <c r="CE581" s="8"/>
      <c r="CF581" s="8"/>
      <c r="CG581" s="8"/>
      <c r="CH581" s="69"/>
      <c r="CI581" s="8"/>
      <c r="CJ581" s="8"/>
    </row>
    <row r="582" spans="2:91" ht="18.600000000000001" customHeight="1" thickBot="1">
      <c r="E582" s="22" t="s">
        <v>4</v>
      </c>
      <c r="J582" s="22" t="s">
        <v>5</v>
      </c>
      <c r="O582" s="22" t="s">
        <v>6</v>
      </c>
      <c r="T582" s="22" t="s">
        <v>7</v>
      </c>
      <c r="Y582" s="22" t="s">
        <v>8</v>
      </c>
      <c r="AD582" s="22" t="s">
        <v>65</v>
      </c>
      <c r="AI582" s="22" t="s">
        <v>9</v>
      </c>
      <c r="AN582" s="22" t="s">
        <v>66</v>
      </c>
      <c r="AS582" s="22" t="s">
        <v>51</v>
      </c>
      <c r="AX582" s="22" t="s">
        <v>67</v>
      </c>
      <c r="BC582" s="22" t="s">
        <v>52</v>
      </c>
      <c r="BH582" s="22" t="s">
        <v>68</v>
      </c>
      <c r="BM582" s="22" t="s">
        <v>63</v>
      </c>
      <c r="BQ582" s="23" t="s">
        <v>69</v>
      </c>
      <c r="BR582" s="23"/>
      <c r="BS582" s="24"/>
      <c r="BT582" s="24"/>
      <c r="BU582" s="24"/>
      <c r="BW582" s="22" t="s">
        <v>64</v>
      </c>
      <c r="CE582" s="8"/>
      <c r="CF582" s="8"/>
      <c r="CG582" s="8"/>
      <c r="CH582" s="69"/>
      <c r="CI582" s="8"/>
      <c r="CJ582" s="8"/>
    </row>
    <row r="583" spans="2:91" ht="18.600000000000001" customHeight="1" thickBot="1">
      <c r="D583" s="249" t="s">
        <v>103</v>
      </c>
      <c r="E583" s="250"/>
      <c r="F583" s="251" t="s">
        <v>104</v>
      </c>
      <c r="G583" s="252"/>
      <c r="H583" s="229"/>
      <c r="I583" s="253" t="s">
        <v>11</v>
      </c>
      <c r="J583" s="254"/>
      <c r="K583" s="255" t="s">
        <v>12</v>
      </c>
      <c r="L583" s="256"/>
      <c r="M583" s="24"/>
      <c r="N583" s="253" t="s">
        <v>105</v>
      </c>
      <c r="O583" s="254"/>
      <c r="P583" s="255" t="s">
        <v>106</v>
      </c>
      <c r="Q583" s="256"/>
      <c r="R583" s="24"/>
      <c r="S583" s="249" t="s">
        <v>107</v>
      </c>
      <c r="T583" s="250"/>
      <c r="U583" s="251" t="s">
        <v>108</v>
      </c>
      <c r="V583" s="252"/>
      <c r="W583" s="8"/>
      <c r="X583" s="253" t="s">
        <v>109</v>
      </c>
      <c r="Y583" s="254"/>
      <c r="Z583" s="255" t="s">
        <v>110</v>
      </c>
      <c r="AA583" s="256"/>
      <c r="AB583" s="8"/>
      <c r="AC583" s="253" t="s">
        <v>111</v>
      </c>
      <c r="AD583" s="254"/>
      <c r="AE583" s="255" t="s">
        <v>14</v>
      </c>
      <c r="AF583" s="256"/>
      <c r="AG583" s="8"/>
      <c r="AH583" s="253" t="s">
        <v>112</v>
      </c>
      <c r="AI583" s="254"/>
      <c r="AJ583" s="255" t="s">
        <v>113</v>
      </c>
      <c r="AK583" s="256"/>
      <c r="AL583" s="8"/>
      <c r="AM583" s="249" t="s">
        <v>114</v>
      </c>
      <c r="AN583" s="250"/>
      <c r="AO583" s="251" t="s">
        <v>115</v>
      </c>
      <c r="AP583" s="252"/>
      <c r="AQ583" s="24"/>
      <c r="AR583" s="253" t="s">
        <v>116</v>
      </c>
      <c r="AS583" s="254"/>
      <c r="AT583" s="255" t="s">
        <v>13</v>
      </c>
      <c r="AU583" s="256"/>
      <c r="AV583" s="4"/>
      <c r="AW583" s="253" t="s">
        <v>117</v>
      </c>
      <c r="AX583" s="254"/>
      <c r="AY583" s="255" t="s">
        <v>118</v>
      </c>
      <c r="AZ583" s="256"/>
      <c r="BA583" s="8"/>
      <c r="BB583" s="253" t="s">
        <v>119</v>
      </c>
      <c r="BC583" s="254"/>
      <c r="BD583" s="255" t="s">
        <v>120</v>
      </c>
      <c r="BE583" s="256"/>
      <c r="BF583" s="4"/>
      <c r="BG583" s="249" t="s">
        <v>121</v>
      </c>
      <c r="BH583" s="250"/>
      <c r="BI583" s="251" t="s">
        <v>122</v>
      </c>
      <c r="BJ583" s="252"/>
      <c r="BK583" s="4"/>
      <c r="BL583" s="253" t="s">
        <v>123</v>
      </c>
      <c r="BM583" s="254"/>
      <c r="BN583" s="255" t="s">
        <v>124</v>
      </c>
      <c r="BO583" s="256"/>
      <c r="BP583" s="4"/>
      <c r="BQ583" s="253" t="s">
        <v>125</v>
      </c>
      <c r="BR583" s="254"/>
      <c r="BS583" s="255" t="s">
        <v>126</v>
      </c>
      <c r="BT583" s="256"/>
      <c r="BU583" s="8"/>
      <c r="BV583" s="253" t="s">
        <v>127</v>
      </c>
      <c r="BW583" s="254"/>
      <c r="BX583" s="255" t="s">
        <v>128</v>
      </c>
      <c r="BY583" s="256"/>
      <c r="CA583" s="27" t="s">
        <v>15</v>
      </c>
      <c r="CC583" s="133" t="s">
        <v>70</v>
      </c>
      <c r="CD583" s="9"/>
      <c r="CE583" s="8"/>
      <c r="CF583" s="8"/>
      <c r="CG583" s="8"/>
      <c r="CH583" s="69"/>
      <c r="CI583" s="8"/>
      <c r="CJ583" s="8"/>
    </row>
    <row r="584" spans="2:91" ht="18.600000000000001" customHeight="1" thickTop="1" thickBot="1">
      <c r="B584" s="129">
        <v>1.18</v>
      </c>
      <c r="D584" s="29">
        <v>1</v>
      </c>
      <c r="E584" s="30">
        <v>0</v>
      </c>
      <c r="F584" s="31">
        <v>0</v>
      </c>
      <c r="G584" s="32">
        <f t="shared" ref="G584:G647" si="5438">-1/($E$8*$B584)</f>
        <v>-0.55862711864406778</v>
      </c>
      <c r="I584" s="29">
        <v>1</v>
      </c>
      <c r="J584" s="33">
        <v>0</v>
      </c>
      <c r="K584" s="31">
        <v>0</v>
      </c>
      <c r="L584" s="32">
        <v>0</v>
      </c>
      <c r="N584" s="29">
        <f t="shared" ref="N584" si="5439">D584*I584+F584*I587-E584*J584-G584*J587</f>
        <v>0.34511611704114775</v>
      </c>
      <c r="O584" s="33">
        <f t="shared" ref="O584" si="5440">(D584*J584+E584*I584+F584*J587+G584*I587)</f>
        <v>0</v>
      </c>
      <c r="P584" s="31">
        <f t="shared" ref="P584" si="5441">D584*K584+F584*K587-E584*L584-G584*L587</f>
        <v>0</v>
      </c>
      <c r="Q584" s="32">
        <f t="shared" ref="Q584" si="5442">(D584*L584+E584*K584+F584*L587+G584*K587)</f>
        <v>-0.55862711864406778</v>
      </c>
      <c r="S584" s="29">
        <v>1</v>
      </c>
      <c r="T584" s="30">
        <v>0</v>
      </c>
      <c r="U584" s="31">
        <v>0</v>
      </c>
      <c r="V584" s="32">
        <f t="shared" ref="V584:V647" si="5443">-1/($T$8*$B584)</f>
        <v>-1.085228813559322</v>
      </c>
      <c r="X584" s="29">
        <f t="shared" ref="X584" si="5444">N584*S584+P584*S587-O584*T584-Q584*T587</f>
        <v>0.34511611704114775</v>
      </c>
      <c r="Y584" s="33">
        <f t="shared" ref="Y584" si="5445">(N584*T584+O584*S584+P584*T587+Q584*S587)</f>
        <v>0</v>
      </c>
      <c r="Z584" s="31">
        <f t="shared" ref="Z584" si="5446">N584*U584+P584*U587-O584*V584-Q584*V587</f>
        <v>0</v>
      </c>
      <c r="AA584" s="32">
        <f t="shared" ref="AA584" si="5447">(N584*V584+O584*U584+P584*V587+Q584*U587)</f>
        <v>-0.93315707288083272</v>
      </c>
      <c r="AB584" s="8"/>
      <c r="AC584" s="29">
        <v>1</v>
      </c>
      <c r="AD584" s="33">
        <v>0</v>
      </c>
      <c r="AE584" s="31">
        <v>0</v>
      </c>
      <c r="AF584" s="32">
        <v>0</v>
      </c>
      <c r="AH584" s="29">
        <f t="shared" ref="AH584" si="5448">X584*AC584+Z584*AC587-Y584*AD584-AA584*AD587</f>
        <v>-0.92708693998792013</v>
      </c>
      <c r="AI584" s="33">
        <f t="shared" ref="AI584" si="5449">(X584*AD584+Y584*AC584+Z584*AD587+AA584*AC587)</f>
        <v>0</v>
      </c>
      <c r="AJ584" s="31">
        <f t="shared" ref="AJ584" si="5450">X584*AE584+Z584*AE587-Y584*AF584-AA584*AF587</f>
        <v>0</v>
      </c>
      <c r="AK584" s="32">
        <f t="shared" ref="AK584" si="5451">(X584*AF584+Y584*AE584+Z584*AF587+AA584*AE587)</f>
        <v>-0.93315707288083272</v>
      </c>
      <c r="AL584" s="8"/>
      <c r="AM584" s="29">
        <v>1</v>
      </c>
      <c r="AN584" s="30">
        <v>0</v>
      </c>
      <c r="AO584" s="31">
        <v>0</v>
      </c>
      <c r="AP584" s="32">
        <f t="shared" ref="AP584:AP647" si="5452">-1/($AN$8*$B584)</f>
        <v>-0.98138135593220344</v>
      </c>
      <c r="AR584" s="29">
        <f t="shared" ref="AR584" si="5453">AH584*AM584+AJ584*AM587-AI584*AN584-AK584*AN587</f>
        <v>-0.92708693998792013</v>
      </c>
      <c r="AS584" s="33">
        <f t="shared" ref="AS584" si="5454">(AH584*AN584+AI584*AM584+AJ584*AN587+AK584*AM587)</f>
        <v>0</v>
      </c>
      <c r="AT584" s="31">
        <f t="shared" ref="AT584" si="5455">AH584*AO584+AJ584*AO587-AI584*AP584-AK584*AP587</f>
        <v>0</v>
      </c>
      <c r="AU584" s="32">
        <f t="shared" ref="AU584" si="5456">(AH584*AP584+AI584*AO584+AJ584*AP587+AK584*AO587)</f>
        <v>-2.3331234648450327E-2</v>
      </c>
      <c r="AV584" s="8"/>
      <c r="AW584" s="29">
        <v>1</v>
      </c>
      <c r="AX584" s="33">
        <v>0</v>
      </c>
      <c r="AY584" s="31">
        <v>0</v>
      </c>
      <c r="AZ584" s="32">
        <v>0</v>
      </c>
      <c r="BB584" s="29">
        <f t="shared" ref="BB584" si="5457">AR584*AW584+AT584*AW587-AS584*AX584-AU584*AX587</f>
        <v>-0.95157550706808181</v>
      </c>
      <c r="BC584" s="33">
        <f t="shared" ref="BC584" si="5458">(AR584*AX584+AS584*AW584+AT584*AX587+AU584*AW587)</f>
        <v>0</v>
      </c>
      <c r="BD584" s="31">
        <f t="shared" ref="BD584" si="5459">AR584*AY584+AT584*AY587-AS584*AZ584-AU584*AZ587</f>
        <v>0</v>
      </c>
      <c r="BE584" s="32">
        <f t="shared" ref="BE584" si="5460">(AR584*AZ584+AS584*AY584+AT584*AZ587+AU584*AY587)</f>
        <v>-2.3331234648450327E-2</v>
      </c>
      <c r="BF584" s="8"/>
      <c r="BG584" s="29">
        <v>1</v>
      </c>
      <c r="BH584" s="30">
        <v>0</v>
      </c>
      <c r="BI584" s="31">
        <v>0</v>
      </c>
      <c r="BJ584" s="32">
        <f t="shared" ref="BJ584:BJ647" si="5461">-1/($BH$8*$B584)</f>
        <v>-0.34507627118644069</v>
      </c>
      <c r="BL584" s="29">
        <f t="shared" ref="BL584" si="5462">BB584*BG584+BD584*BG587-BC584*BH584-BE584*BH587</f>
        <v>-0.95157550706808181</v>
      </c>
      <c r="BM584" s="33">
        <f t="shared" ref="BM584" si="5463">(BB584*BH584+BC584*BG584+BD584*BH587+BE584*BG587)</f>
        <v>0</v>
      </c>
      <c r="BN584" s="31">
        <f t="shared" ref="BN584" si="5464">BB584*BI584+BD584*BI587-BC584*BJ584-BE584*BJ587</f>
        <v>0</v>
      </c>
      <c r="BO584" s="32">
        <f t="shared" ref="BO584" si="5465">(BB584*BJ584+BC584*BI584+BD584*BJ587+BE584*BI587)</f>
        <v>0.3050348930829499</v>
      </c>
      <c r="BP584" s="8"/>
      <c r="BQ584" s="34">
        <v>1</v>
      </c>
      <c r="BR584" s="35">
        <v>0</v>
      </c>
      <c r="BS584" s="11">
        <v>0</v>
      </c>
      <c r="BT584" s="36">
        <v>0</v>
      </c>
      <c r="BV584" s="29">
        <f t="shared" ref="BV584" si="5466">BL584*BQ584+BN584*BQ587-BM584*BR584-BO584*BR587</f>
        <v>-0.95157550706808181</v>
      </c>
      <c r="BW584" s="33">
        <f t="shared" ref="BW584" si="5467">(BL584*BR584+BM584*BQ584+BN584*BR587+BO584*BQ587)</f>
        <v>0.3050348930829499</v>
      </c>
      <c r="BX584" s="31">
        <f t="shared" ref="BX584" si="5468">BL584*BS584+BN584*BS587-BM584*BT584-BO584*BT587</f>
        <v>0</v>
      </c>
      <c r="BY584" s="32">
        <f t="shared" ref="BY584" si="5469">(BL584*BT584+BM584*BS584+BN584*BT587+BO584*BS587)</f>
        <v>0.3050348930829499</v>
      </c>
      <c r="CA584" s="37">
        <f t="shared" ref="CA584" si="5470">20*LOG(((1+$BR$8)/$BR$8)/((BV584+BV587)^2+(BW584+BW587)^2)^0.5)</f>
        <v>-2.4785003944301988E-5</v>
      </c>
      <c r="CC584" s="134">
        <f t="shared" ref="CC584" si="5471">((BV584^2+BW584^2)^0.5)/((BV587^2+BW587^2)^0.5)</f>
        <v>0.99853191211015568</v>
      </c>
      <c r="CD584" s="9"/>
      <c r="CE584" s="8"/>
      <c r="CF584" s="8"/>
      <c r="CG584" s="8"/>
      <c r="CH584" s="69"/>
      <c r="CI584" s="8"/>
      <c r="CJ584" s="8"/>
      <c r="CM584" s="129">
        <v>1.1599999999999999</v>
      </c>
    </row>
    <row r="585" spans="2:91" ht="18.600000000000001" customHeight="1" thickBot="1">
      <c r="D585" s="39"/>
      <c r="G585" s="40"/>
      <c r="I585" s="39"/>
      <c r="L585" s="40"/>
      <c r="N585" s="39"/>
      <c r="Q585" s="40"/>
      <c r="S585" s="39"/>
      <c r="V585" s="40"/>
      <c r="X585" s="39"/>
      <c r="AA585" s="40"/>
      <c r="AC585" s="39"/>
      <c r="AF585" s="40"/>
      <c r="AH585" s="39"/>
      <c r="AK585" s="40"/>
      <c r="AM585" s="39"/>
      <c r="AP585" s="40"/>
      <c r="AR585" s="39"/>
      <c r="AU585" s="40"/>
      <c r="AW585" s="39"/>
      <c r="AZ585" s="40"/>
      <c r="BB585" s="39"/>
      <c r="BE585" s="40"/>
      <c r="BG585" s="39"/>
      <c r="BJ585" s="40"/>
      <c r="BL585" s="39"/>
      <c r="BO585" s="40"/>
      <c r="BQ585" s="34"/>
      <c r="BR585" s="11"/>
      <c r="BS585" s="11"/>
      <c r="BT585" s="41"/>
      <c r="BV585" s="39"/>
      <c r="BY585" s="40"/>
      <c r="CC585" s="135"/>
      <c r="CD585" s="9"/>
      <c r="CE585" s="8"/>
      <c r="CF585" s="8"/>
      <c r="CG585" s="8"/>
      <c r="CH585" s="69"/>
      <c r="CI585" s="8"/>
      <c r="CJ585" s="8"/>
    </row>
    <row r="586" spans="2:91" ht="18.600000000000001" customHeight="1" thickBot="1">
      <c r="D586" s="258" t="s">
        <v>129</v>
      </c>
      <c r="E586" s="259"/>
      <c r="F586" s="260" t="s">
        <v>130</v>
      </c>
      <c r="G586" s="261"/>
      <c r="H586" s="229"/>
      <c r="I586" s="258" t="s">
        <v>131</v>
      </c>
      <c r="J586" s="259"/>
      <c r="K586" s="260" t="s">
        <v>132</v>
      </c>
      <c r="L586" s="261"/>
      <c r="N586" s="253" t="s">
        <v>133</v>
      </c>
      <c r="O586" s="254"/>
      <c r="P586" s="255" t="s">
        <v>134</v>
      </c>
      <c r="Q586" s="256"/>
      <c r="S586" s="258" t="s">
        <v>135</v>
      </c>
      <c r="T586" s="259"/>
      <c r="U586" s="260" t="s">
        <v>136</v>
      </c>
      <c r="V586" s="261"/>
      <c r="W586" s="8"/>
      <c r="X586" s="253" t="s">
        <v>137</v>
      </c>
      <c r="Y586" s="254"/>
      <c r="Z586" s="255" t="s">
        <v>138</v>
      </c>
      <c r="AA586" s="256"/>
      <c r="AB586" s="8"/>
      <c r="AC586" s="258" t="s">
        <v>139</v>
      </c>
      <c r="AD586" s="259"/>
      <c r="AE586" s="260" t="s">
        <v>140</v>
      </c>
      <c r="AF586" s="261"/>
      <c r="AG586" s="8"/>
      <c r="AH586" s="253" t="s">
        <v>141</v>
      </c>
      <c r="AI586" s="254"/>
      <c r="AJ586" s="255" t="s">
        <v>142</v>
      </c>
      <c r="AK586" s="256"/>
      <c r="AL586" s="8"/>
      <c r="AM586" s="258" t="s">
        <v>143</v>
      </c>
      <c r="AN586" s="259"/>
      <c r="AO586" s="260" t="s">
        <v>144</v>
      </c>
      <c r="AP586" s="261"/>
      <c r="AR586" s="253" t="s">
        <v>145</v>
      </c>
      <c r="AS586" s="254"/>
      <c r="AT586" s="255" t="s">
        <v>146</v>
      </c>
      <c r="AU586" s="256"/>
      <c r="AV586" s="4"/>
      <c r="AW586" s="258" t="s">
        <v>147</v>
      </c>
      <c r="AX586" s="259"/>
      <c r="AY586" s="260" t="s">
        <v>148</v>
      </c>
      <c r="AZ586" s="261"/>
      <c r="BA586" s="8"/>
      <c r="BB586" s="253" t="s">
        <v>149</v>
      </c>
      <c r="BC586" s="254"/>
      <c r="BD586" s="255" t="s">
        <v>150</v>
      </c>
      <c r="BE586" s="256"/>
      <c r="BF586" s="4"/>
      <c r="BG586" s="258" t="s">
        <v>151</v>
      </c>
      <c r="BH586" s="259"/>
      <c r="BI586" s="260" t="s">
        <v>152</v>
      </c>
      <c r="BJ586" s="261"/>
      <c r="BK586" s="4"/>
      <c r="BL586" s="253" t="s">
        <v>153</v>
      </c>
      <c r="BM586" s="254"/>
      <c r="BN586" s="255" t="s">
        <v>154</v>
      </c>
      <c r="BO586" s="256"/>
      <c r="BP586" s="4"/>
      <c r="BQ586" s="258" t="s">
        <v>155</v>
      </c>
      <c r="BR586" s="259"/>
      <c r="BS586" s="260" t="s">
        <v>156</v>
      </c>
      <c r="BT586" s="261"/>
      <c r="BU586" s="8"/>
      <c r="BV586" s="253" t="s">
        <v>157</v>
      </c>
      <c r="BW586" s="254"/>
      <c r="BX586" s="255" t="s">
        <v>158</v>
      </c>
      <c r="BY586" s="256"/>
      <c r="CA586" s="46" t="s">
        <v>16</v>
      </c>
      <c r="CC586" s="136" t="s">
        <v>71</v>
      </c>
      <c r="CD586" s="9"/>
      <c r="CE586" s="8"/>
      <c r="CF586" s="8"/>
      <c r="CG586" s="8"/>
      <c r="CH586" s="69"/>
      <c r="CI586" s="8"/>
      <c r="CJ586" s="8"/>
    </row>
    <row r="587" spans="2:91" ht="18.600000000000001" customHeight="1" thickTop="1" thickBot="1">
      <c r="D587" s="29">
        <v>0</v>
      </c>
      <c r="E587" s="33">
        <v>0</v>
      </c>
      <c r="F587" s="31">
        <v>1</v>
      </c>
      <c r="G587" s="32">
        <v>0</v>
      </c>
      <c r="I587" s="29">
        <v>0</v>
      </c>
      <c r="J587" s="33">
        <f t="shared" ref="J587" si="5472">IF(0=(1-$J$8*$K$8*$B584^2),10^14,$B584*$J$8/(1-$J$8*$K$8*$B584^2))</f>
        <v>-1.1723095086189594</v>
      </c>
      <c r="K587" s="31">
        <v>1</v>
      </c>
      <c r="L587" s="32">
        <v>0</v>
      </c>
      <c r="N587" s="29">
        <f t="shared" ref="N587" si="5473">D587*I584+F587*I587-E587*J584-G587*J587</f>
        <v>0</v>
      </c>
      <c r="O587" s="33">
        <f t="shared" ref="O587" si="5474">(D587*J584+E587*I584+F587*J587+G587*I587)</f>
        <v>-1.1723095086189594</v>
      </c>
      <c r="P587" s="31">
        <f t="shared" ref="P587" si="5475">D587*K584+F587*K587-E587*L584-G587*L587</f>
        <v>1</v>
      </c>
      <c r="Q587" s="32">
        <f t="shared" ref="Q587" si="5476">(D587*L584+E587*K584+F587*L587+G587*K587)</f>
        <v>0</v>
      </c>
      <c r="S587" s="29">
        <v>0</v>
      </c>
      <c r="T587" s="33">
        <v>0</v>
      </c>
      <c r="U587" s="31">
        <v>1</v>
      </c>
      <c r="V587" s="32">
        <v>0</v>
      </c>
      <c r="X587" s="29">
        <f t="shared" ref="X587" si="5477">N587*S584+P587*S587-O587*T584-Q587*T587</f>
        <v>0</v>
      </c>
      <c r="Y587" s="33">
        <f t="shared" ref="Y587" si="5478">(N587*T584+O587*S584+P587*T587+Q587*S587)</f>
        <v>-1.1723095086189594</v>
      </c>
      <c r="Z587" s="31">
        <f t="shared" ref="Z587" si="5479">N587*U584+P587*U587-O587*V584-Q587*V587</f>
        <v>-0.27222405716286513</v>
      </c>
      <c r="AA587" s="32">
        <f t="shared" ref="AA587" si="5480">(N587*V584+O587*U584+P587*V587+Q587*U587)</f>
        <v>0</v>
      </c>
      <c r="AB587" s="8"/>
      <c r="AC587" s="29">
        <v>0</v>
      </c>
      <c r="AD587" s="33">
        <f t="shared" ref="AD587" si="5481">IF(0=(1-$AD$8*$AE$8*$B584^2),10^14,$B584*$AD$8/(1-$AD$8*$AE$8*$B584^2))</f>
        <v>-1.3633321699009751</v>
      </c>
      <c r="AE587" s="31">
        <v>1</v>
      </c>
      <c r="AF587" s="32">
        <v>0</v>
      </c>
      <c r="AH587" s="29">
        <f t="shared" ref="AH587" si="5482">X587*AC584+Z587*AC587-Y587*AD584-AA587*AD587</f>
        <v>0</v>
      </c>
      <c r="AI587" s="33">
        <f t="shared" ref="AI587" si="5483">(X587*AD584+Y587*AC584+Z587*AD587+AA587*AC587)</f>
        <v>-0.80117769406786343</v>
      </c>
      <c r="AJ587" s="31">
        <f t="shared" ref="AJ587" si="5484">X587*AE584+Z587*AE587-Y587*AF584-AA587*AF587</f>
        <v>-0.27222405716286513</v>
      </c>
      <c r="AK587" s="32">
        <f t="shared" ref="AK587" si="5485">(X587*AF584+Y587*AE584+Z587*AF587+AA587*AE587)</f>
        <v>0</v>
      </c>
      <c r="AL587" s="8"/>
      <c r="AM587" s="29">
        <v>0</v>
      </c>
      <c r="AN587" s="33">
        <v>0</v>
      </c>
      <c r="AO587" s="31">
        <v>1</v>
      </c>
      <c r="AP587" s="32">
        <v>0</v>
      </c>
      <c r="AR587" s="29">
        <f t="shared" ref="AR587" si="5486">AH587*AM584+AJ587*AM587-AI587*AN584-AK587*AN587</f>
        <v>0</v>
      </c>
      <c r="AS587" s="33">
        <f t="shared" ref="AS587" si="5487">(AH587*AN584+AI587*AM584+AJ587*AN587+AK587*AM587)</f>
        <v>-0.80117769406786343</v>
      </c>
      <c r="AT587" s="31">
        <f t="shared" ref="AT587" si="5488">AH587*AO584+AJ587*AO587-AI587*AP584-AK587*AP587</f>
        <v>-1.0584849089098212</v>
      </c>
      <c r="AU587" s="32">
        <f t="shared" ref="AU587" si="5489">(AH587*AP584+AI587*AO584+AJ587*AP587+AK587*AO587)</f>
        <v>0</v>
      </c>
      <c r="AV587" s="8"/>
      <c r="AW587" s="29">
        <v>0</v>
      </c>
      <c r="AX587" s="33">
        <f t="shared" ref="AX587" si="5490">IF(0=(1-$AX$8*$AY$8*$B584^2),10^14,$B584*$AX$8/(1-$AX$8*$AY$8*$B584^2))</f>
        <v>-1.0496044229613113</v>
      </c>
      <c r="AY587" s="31">
        <v>1</v>
      </c>
      <c r="AZ587" s="32">
        <v>0</v>
      </c>
      <c r="BB587" s="29">
        <f t="shared" ref="BB587" si="5491">AR587*AW584+AT587*AW587-AS587*AX584-AU587*AX587</f>
        <v>0</v>
      </c>
      <c r="BC587" s="33">
        <f t="shared" ref="BC587" si="5492">(AR587*AX584+AS587*AW584+AT587*AX587+AU587*AW587)</f>
        <v>0.30981274796168545</v>
      </c>
      <c r="BD587" s="31">
        <f t="shared" ref="BD587" si="5493">AR587*AY584+AT587*AY587-AS587*AZ584-AU587*AZ587</f>
        <v>-1.0584849089098212</v>
      </c>
      <c r="BE587" s="32">
        <f t="shared" ref="BE587" si="5494">(AR587*AZ584+AS587*AY584+AT587*AZ587+AU587*AY587)</f>
        <v>0</v>
      </c>
      <c r="BF587" s="8"/>
      <c r="BG587" s="29">
        <v>0</v>
      </c>
      <c r="BH587" s="33">
        <v>0</v>
      </c>
      <c r="BI587" s="31">
        <v>1</v>
      </c>
      <c r="BJ587" s="32">
        <v>0</v>
      </c>
      <c r="BL587" s="29">
        <f t="shared" ref="BL587" si="5495">BB587*BG584+BD587*BG587-BC587*BH584-BE587*BH587</f>
        <v>0</v>
      </c>
      <c r="BM587" s="33">
        <f t="shared" ref="BM587" si="5496">(BB587*BH584+BC587*BG584+BD587*BH587+BE587*BG587)</f>
        <v>0.30981274796168545</v>
      </c>
      <c r="BN587" s="31">
        <f t="shared" ref="BN587" si="5497">BB587*BI584+BD587*BI587-BC587*BJ584-BE587*BJ587</f>
        <v>-0.95157588107717817</v>
      </c>
      <c r="BO587" s="32">
        <f t="shared" ref="BO587" si="5498">(BB587*BJ584+BC587*BI584+BD587*BJ587+BE587*BI587)</f>
        <v>0</v>
      </c>
      <c r="BP587" s="8"/>
      <c r="BQ587" s="19">
        <f t="shared" ref="BQ587:BQ650" si="5499">1/$BR$8</f>
        <v>1</v>
      </c>
      <c r="BR587" s="47">
        <v>0</v>
      </c>
      <c r="BS587" s="48">
        <v>1</v>
      </c>
      <c r="BT587" s="49">
        <v>0</v>
      </c>
      <c r="BV587" s="29">
        <f t="shared" ref="BV587" si="5500">BL587*BQ584+BN587*BQ587-BM587*BR584-BO587*BR587</f>
        <v>-0.95157588107717817</v>
      </c>
      <c r="BW587" s="33">
        <f t="shared" ref="BW587" si="5501">(BL587*BR584+BM587*BQ584+BN587*BR587+BO587*BQ587)</f>
        <v>0.30981274796168545</v>
      </c>
      <c r="BX587" s="31">
        <f t="shared" ref="BX587" si="5502">BL587*BS584+BN587*BS587-BM587*BT584-BO587*BT587</f>
        <v>-0.95157588107717817</v>
      </c>
      <c r="BY587" s="32">
        <f t="shared" ref="BY587" si="5503">(BL587*BT584+BM587*BS584+BN587*BT587+BO587*BS587)</f>
        <v>0</v>
      </c>
      <c r="CA587" s="50">
        <f t="shared" ref="CA587" si="5504">(180/PI())*ATAN(-1*(BW584+BW587)/(BV584+BV587))</f>
        <v>17.903993522637379</v>
      </c>
      <c r="CC587" s="137">
        <f t="shared" ref="CC587" si="5505">20*LOG(((1-(10^(CA584/20)^2)*(1-((1-CC584)/(1+CC584))^2))^0.5))</f>
        <v>-52.043597016839477</v>
      </c>
      <c r="CD587" s="9"/>
      <c r="CE587" s="8"/>
      <c r="CF587" s="8"/>
      <c r="CG587" s="8"/>
      <c r="CH587" s="69"/>
      <c r="CI587" s="8"/>
      <c r="CJ587" s="8"/>
    </row>
    <row r="588" spans="2:91" ht="18.600000000000001" customHeight="1">
      <c r="CC588" s="42"/>
      <c r="CE588" s="8"/>
      <c r="CF588" s="8"/>
      <c r="CG588" s="8"/>
      <c r="CH588" s="69"/>
      <c r="CI588" s="8"/>
      <c r="CJ588" s="8"/>
    </row>
    <row r="589" spans="2:91" ht="18.600000000000001" customHeight="1" thickBot="1">
      <c r="E589" s="22" t="s">
        <v>4</v>
      </c>
      <c r="J589" s="22" t="s">
        <v>5</v>
      </c>
      <c r="O589" s="22" t="s">
        <v>6</v>
      </c>
      <c r="T589" s="22" t="s">
        <v>7</v>
      </c>
      <c r="Y589" s="22" t="s">
        <v>8</v>
      </c>
      <c r="AD589" s="22" t="s">
        <v>65</v>
      </c>
      <c r="AI589" s="22" t="s">
        <v>9</v>
      </c>
      <c r="AN589" s="22" t="s">
        <v>66</v>
      </c>
      <c r="AS589" s="22" t="s">
        <v>51</v>
      </c>
      <c r="AX589" s="22" t="s">
        <v>67</v>
      </c>
      <c r="BC589" s="22" t="s">
        <v>52</v>
      </c>
      <c r="BH589" s="22" t="s">
        <v>68</v>
      </c>
      <c r="BM589" s="22" t="s">
        <v>63</v>
      </c>
      <c r="BQ589" s="23" t="s">
        <v>69</v>
      </c>
      <c r="BR589" s="23"/>
      <c r="BS589" s="24"/>
      <c r="BT589" s="24"/>
      <c r="BU589" s="24"/>
      <c r="BW589" s="22" t="s">
        <v>64</v>
      </c>
      <c r="CE589" s="8"/>
      <c r="CF589" s="8"/>
      <c r="CG589" s="8"/>
      <c r="CH589" s="69"/>
      <c r="CI589" s="8"/>
      <c r="CJ589" s="8"/>
    </row>
    <row r="590" spans="2:91" ht="18.600000000000001" customHeight="1" thickBot="1">
      <c r="D590" s="249" t="s">
        <v>103</v>
      </c>
      <c r="E590" s="250"/>
      <c r="F590" s="251" t="s">
        <v>104</v>
      </c>
      <c r="G590" s="252"/>
      <c r="H590" s="229"/>
      <c r="I590" s="253" t="s">
        <v>11</v>
      </c>
      <c r="J590" s="254"/>
      <c r="K590" s="255" t="s">
        <v>12</v>
      </c>
      <c r="L590" s="256"/>
      <c r="M590" s="24"/>
      <c r="N590" s="253" t="s">
        <v>105</v>
      </c>
      <c r="O590" s="254"/>
      <c r="P590" s="255" t="s">
        <v>106</v>
      </c>
      <c r="Q590" s="256"/>
      <c r="R590" s="24"/>
      <c r="S590" s="249" t="s">
        <v>107</v>
      </c>
      <c r="T590" s="250"/>
      <c r="U590" s="251" t="s">
        <v>108</v>
      </c>
      <c r="V590" s="252"/>
      <c r="W590" s="8"/>
      <c r="X590" s="253" t="s">
        <v>109</v>
      </c>
      <c r="Y590" s="254"/>
      <c r="Z590" s="255" t="s">
        <v>110</v>
      </c>
      <c r="AA590" s="256"/>
      <c r="AB590" s="8"/>
      <c r="AC590" s="253" t="s">
        <v>111</v>
      </c>
      <c r="AD590" s="254"/>
      <c r="AE590" s="255" t="s">
        <v>14</v>
      </c>
      <c r="AF590" s="256"/>
      <c r="AG590" s="8"/>
      <c r="AH590" s="253" t="s">
        <v>112</v>
      </c>
      <c r="AI590" s="254"/>
      <c r="AJ590" s="255" t="s">
        <v>113</v>
      </c>
      <c r="AK590" s="256"/>
      <c r="AL590" s="8"/>
      <c r="AM590" s="249" t="s">
        <v>114</v>
      </c>
      <c r="AN590" s="250"/>
      <c r="AO590" s="251" t="s">
        <v>115</v>
      </c>
      <c r="AP590" s="252"/>
      <c r="AQ590" s="24"/>
      <c r="AR590" s="253" t="s">
        <v>116</v>
      </c>
      <c r="AS590" s="254"/>
      <c r="AT590" s="255" t="s">
        <v>13</v>
      </c>
      <c r="AU590" s="256"/>
      <c r="AV590" s="4"/>
      <c r="AW590" s="253" t="s">
        <v>117</v>
      </c>
      <c r="AX590" s="254"/>
      <c r="AY590" s="255" t="s">
        <v>118</v>
      </c>
      <c r="AZ590" s="256"/>
      <c r="BA590" s="8"/>
      <c r="BB590" s="253" t="s">
        <v>119</v>
      </c>
      <c r="BC590" s="254"/>
      <c r="BD590" s="255" t="s">
        <v>120</v>
      </c>
      <c r="BE590" s="256"/>
      <c r="BF590" s="4"/>
      <c r="BG590" s="249" t="s">
        <v>121</v>
      </c>
      <c r="BH590" s="250"/>
      <c r="BI590" s="251" t="s">
        <v>122</v>
      </c>
      <c r="BJ590" s="252"/>
      <c r="BK590" s="4"/>
      <c r="BL590" s="253" t="s">
        <v>123</v>
      </c>
      <c r="BM590" s="254"/>
      <c r="BN590" s="255" t="s">
        <v>124</v>
      </c>
      <c r="BO590" s="256"/>
      <c r="BP590" s="4"/>
      <c r="BQ590" s="253" t="s">
        <v>125</v>
      </c>
      <c r="BR590" s="254"/>
      <c r="BS590" s="255" t="s">
        <v>126</v>
      </c>
      <c r="BT590" s="256"/>
      <c r="BU590" s="8"/>
      <c r="BV590" s="253" t="s">
        <v>127</v>
      </c>
      <c r="BW590" s="254"/>
      <c r="BX590" s="255" t="s">
        <v>128</v>
      </c>
      <c r="BY590" s="256"/>
      <c r="CA590" s="27" t="s">
        <v>15</v>
      </c>
      <c r="CC590" s="133" t="s">
        <v>70</v>
      </c>
      <c r="CD590" s="9"/>
      <c r="CE590" s="8"/>
      <c r="CF590" s="8"/>
      <c r="CG590" s="8"/>
      <c r="CH590" s="69"/>
      <c r="CI590" s="8"/>
      <c r="CJ590" s="8"/>
    </row>
    <row r="591" spans="2:91" ht="18.600000000000001" customHeight="1" thickTop="1" thickBot="1">
      <c r="B591" s="129">
        <v>1.2</v>
      </c>
      <c r="D591" s="29">
        <v>1</v>
      </c>
      <c r="E591" s="30">
        <v>0</v>
      </c>
      <c r="F591" s="31">
        <v>0</v>
      </c>
      <c r="G591" s="32">
        <f t="shared" ref="G591:G654" si="5506">-1/($E$8*$B591)</f>
        <v>-0.54931666666666679</v>
      </c>
      <c r="I591" s="29">
        <v>1</v>
      </c>
      <c r="J591" s="33">
        <v>0</v>
      </c>
      <c r="K591" s="31">
        <v>0</v>
      </c>
      <c r="L591" s="32">
        <v>0</v>
      </c>
      <c r="N591" s="29">
        <f t="shared" ref="N591" si="5507">D591*I591+F591*I594-E591*J591-G591*J594</f>
        <v>0.36935331019139139</v>
      </c>
      <c r="O591" s="33">
        <f t="shared" ref="O591" si="5508">(D591*J591+E591*I591+F591*J594+G591*I594)</f>
        <v>0</v>
      </c>
      <c r="P591" s="31">
        <f t="shared" ref="P591" si="5509">D591*K591+F591*K594-E591*L591-G591*L594</f>
        <v>0</v>
      </c>
      <c r="Q591" s="32">
        <f t="shared" ref="Q591" si="5510">(D591*L591+E591*K591+F591*L594+G591*K594)</f>
        <v>-0.54931666666666679</v>
      </c>
      <c r="S591" s="29">
        <v>1</v>
      </c>
      <c r="T591" s="30">
        <v>0</v>
      </c>
      <c r="U591" s="31">
        <v>0</v>
      </c>
      <c r="V591" s="32">
        <f t="shared" ref="V591:V654" si="5511">-1/($T$8*$B591)</f>
        <v>-1.0671416666666667</v>
      </c>
      <c r="X591" s="29">
        <f t="shared" ref="X591" si="5512">N591*S591+P591*S594-O591*T591-Q591*T594</f>
        <v>0.36935331019139139</v>
      </c>
      <c r="Y591" s="33">
        <f t="shared" ref="Y591" si="5513">(N591*T591+O591*S591+P591*T594+Q591*S594)</f>
        <v>0</v>
      </c>
      <c r="Z591" s="31">
        <f t="shared" ref="Z591" si="5514">N591*U591+P591*U594-O591*V591-Q591*V594</f>
        <v>0</v>
      </c>
      <c r="AA591" s="32">
        <f t="shared" ref="AA591" si="5515">(N591*V591+O591*U591+P591*V594+Q591*U594)</f>
        <v>-0.94346897369315852</v>
      </c>
      <c r="AB591" s="8"/>
      <c r="AC591" s="29">
        <v>1</v>
      </c>
      <c r="AD591" s="33">
        <v>0</v>
      </c>
      <c r="AE591" s="31">
        <v>0</v>
      </c>
      <c r="AF591" s="32">
        <v>0</v>
      </c>
      <c r="AH591" s="29">
        <f t="shared" ref="AH591" si="5516">X591*AC591+Z591*AC594-Y591*AD591-AA591*AD594</f>
        <v>-0.86728862480617785</v>
      </c>
      <c r="AI591" s="33">
        <f t="shared" ref="AI591" si="5517">(X591*AD591+Y591*AC591+Z591*AD594+AA591*AC594)</f>
        <v>0</v>
      </c>
      <c r="AJ591" s="31">
        <f t="shared" ref="AJ591" si="5518">X591*AE591+Z591*AE594-Y591*AF591-AA591*AF594</f>
        <v>0</v>
      </c>
      <c r="AK591" s="32">
        <f t="shared" ref="AK591" si="5519">(X591*AF591+Y591*AE591+Z591*AF594+AA591*AE594)</f>
        <v>-0.94346897369315852</v>
      </c>
      <c r="AL591" s="8"/>
      <c r="AM591" s="29">
        <v>1</v>
      </c>
      <c r="AN591" s="30">
        <v>0</v>
      </c>
      <c r="AO591" s="31">
        <v>0</v>
      </c>
      <c r="AP591" s="32">
        <f t="shared" ref="AP591:AP654" si="5520">-1/($AN$8*$B591)</f>
        <v>-0.96502499999999991</v>
      </c>
      <c r="AR591" s="29">
        <f t="shared" ref="AR591" si="5521">AH591*AM591+AJ591*AM594-AI591*AN591-AK591*AN594</f>
        <v>-0.86728862480617785</v>
      </c>
      <c r="AS591" s="33">
        <f t="shared" ref="AS591" si="5522">(AH591*AN591+AI591*AM591+AJ591*AN594+AK591*AM594)</f>
        <v>0</v>
      </c>
      <c r="AT591" s="31">
        <f t="shared" ref="AT591" si="5523">AH591*AO591+AJ591*AO594-AI591*AP591-AK591*AP594</f>
        <v>0</v>
      </c>
      <c r="AU591" s="32">
        <f t="shared" ref="AU591" si="5524">(AH591*AP591+AI591*AO591+AJ591*AP594+AK591*AO594)</f>
        <v>-0.10651376853957684</v>
      </c>
      <c r="AV591" s="8"/>
      <c r="AW591" s="29">
        <v>1</v>
      </c>
      <c r="AX591" s="33">
        <v>0</v>
      </c>
      <c r="AY591" s="31">
        <v>0</v>
      </c>
      <c r="AZ591" s="32">
        <v>0</v>
      </c>
      <c r="BB591" s="29">
        <f t="shared" ref="BB591" si="5525">AR591*AW591+AT591*AW594-AS591*AX591-AU591*AX594</f>
        <v>-0.97568973069621656</v>
      </c>
      <c r="BC591" s="33">
        <f t="shared" ref="BC591" si="5526">(AR591*AX591+AS591*AW591+AT591*AX594+AU591*AW594)</f>
        <v>0</v>
      </c>
      <c r="BD591" s="31">
        <f t="shared" ref="BD591" si="5527">AR591*AY591+AT591*AY594-AS591*AZ591-AU591*AZ594</f>
        <v>0</v>
      </c>
      <c r="BE591" s="32">
        <f t="shared" ref="BE591" si="5528">(AR591*AZ591+AS591*AY591+AT591*AZ594+AU591*AY594)</f>
        <v>-0.10651376853957684</v>
      </c>
      <c r="BF591" s="8"/>
      <c r="BG591" s="29">
        <v>1</v>
      </c>
      <c r="BH591" s="30">
        <v>0</v>
      </c>
      <c r="BI591" s="31">
        <v>0</v>
      </c>
      <c r="BJ591" s="32">
        <f t="shared" ref="BJ591:BJ654" si="5529">-1/($BH$8*$B591)</f>
        <v>-0.33932499999999999</v>
      </c>
      <c r="BL591" s="29">
        <f t="shared" ref="BL591" si="5530">BB591*BG591+BD591*BG594-BC591*BH591-BE591*BH594</f>
        <v>-0.97568973069621656</v>
      </c>
      <c r="BM591" s="33">
        <f t="shared" ref="BM591" si="5531">(BB591*BH591+BC591*BG591+BD591*BH594+BE591*BG594)</f>
        <v>0</v>
      </c>
      <c r="BN591" s="31">
        <f t="shared" ref="BN591" si="5532">BB591*BI591+BD591*BI594-BC591*BJ591-BE591*BJ594</f>
        <v>0</v>
      </c>
      <c r="BO591" s="32">
        <f t="shared" ref="BO591" si="5533">(BB591*BJ591+BC591*BI591+BD591*BJ594+BE591*BI594)</f>
        <v>0.22456214932891683</v>
      </c>
      <c r="BP591" s="8"/>
      <c r="BQ591" s="34">
        <v>1</v>
      </c>
      <c r="BR591" s="35">
        <v>0</v>
      </c>
      <c r="BS591" s="11">
        <v>0</v>
      </c>
      <c r="BT591" s="36">
        <v>0</v>
      </c>
      <c r="BV591" s="29">
        <f t="shared" ref="BV591" si="5534">BL591*BQ591+BN591*BQ594-BM591*BR591-BO591*BR594</f>
        <v>-0.97568973069621656</v>
      </c>
      <c r="BW591" s="33">
        <f t="shared" ref="BW591" si="5535">(BL591*BR591+BM591*BQ591+BN591*BR594+BO591*BQ594)</f>
        <v>0.22456214932891683</v>
      </c>
      <c r="BX591" s="31">
        <f t="shared" ref="BX591" si="5536">BL591*BS591+BN591*BS594-BM591*BT591-BO591*BT594</f>
        <v>0</v>
      </c>
      <c r="BY591" s="32">
        <f t="shared" ref="BY591" si="5537">(BL591*BT591+BM591*BS591+BN591*BT594+BO591*BS594)</f>
        <v>0.22456214932891683</v>
      </c>
      <c r="CA591" s="37">
        <f t="shared" ref="CA591" si="5538">20*LOG(((1+$BR$8)/$BR$8)/((BV591+BV594)^2+(BW591+BW594)^2)^0.5)</f>
        <v>-1.2385828035303714E-4</v>
      </c>
      <c r="CC591" s="134">
        <f t="shared" ref="CC591" si="5539">((BV591^2+BW591^2)^0.5)/((BV594^2+BW594^2)^0.5)</f>
        <v>1.0023441838746752</v>
      </c>
      <c r="CD591" s="9"/>
      <c r="CE591" s="8"/>
      <c r="CF591" s="8"/>
      <c r="CG591" s="8"/>
      <c r="CH591" s="69"/>
      <c r="CI591" s="8"/>
      <c r="CJ591" s="8"/>
      <c r="CM591" s="129">
        <v>1.18</v>
      </c>
    </row>
    <row r="592" spans="2:91" ht="18.600000000000001" customHeight="1" thickBot="1">
      <c r="D592" s="39"/>
      <c r="G592" s="40"/>
      <c r="I592" s="39"/>
      <c r="L592" s="40"/>
      <c r="N592" s="39"/>
      <c r="Q592" s="40"/>
      <c r="S592" s="39"/>
      <c r="V592" s="40"/>
      <c r="X592" s="39"/>
      <c r="AA592" s="40"/>
      <c r="AC592" s="39"/>
      <c r="AF592" s="40"/>
      <c r="AH592" s="39"/>
      <c r="AK592" s="40"/>
      <c r="AM592" s="39"/>
      <c r="AP592" s="40"/>
      <c r="AR592" s="39"/>
      <c r="AU592" s="40"/>
      <c r="AW592" s="39"/>
      <c r="AZ592" s="40"/>
      <c r="BB592" s="39"/>
      <c r="BE592" s="40"/>
      <c r="BG592" s="39"/>
      <c r="BJ592" s="40"/>
      <c r="BL592" s="39"/>
      <c r="BO592" s="40"/>
      <c r="BQ592" s="34"/>
      <c r="BR592" s="11"/>
      <c r="BS592" s="11"/>
      <c r="BT592" s="41"/>
      <c r="BV592" s="39"/>
      <c r="BY592" s="40"/>
      <c r="CC592" s="135"/>
      <c r="CD592" s="9"/>
      <c r="CE592" s="8"/>
      <c r="CF592" s="8"/>
      <c r="CG592" s="8"/>
      <c r="CH592" s="69"/>
      <c r="CI592" s="8"/>
      <c r="CJ592" s="8"/>
    </row>
    <row r="593" spans="2:91" ht="18.600000000000001" customHeight="1" thickBot="1">
      <c r="D593" s="258" t="s">
        <v>129</v>
      </c>
      <c r="E593" s="259"/>
      <c r="F593" s="260" t="s">
        <v>130</v>
      </c>
      <c r="G593" s="261"/>
      <c r="H593" s="229"/>
      <c r="I593" s="258" t="s">
        <v>131</v>
      </c>
      <c r="J593" s="259"/>
      <c r="K593" s="260" t="s">
        <v>132</v>
      </c>
      <c r="L593" s="261"/>
      <c r="N593" s="253" t="s">
        <v>133</v>
      </c>
      <c r="O593" s="254"/>
      <c r="P593" s="255" t="s">
        <v>134</v>
      </c>
      <c r="Q593" s="256"/>
      <c r="S593" s="258" t="s">
        <v>135</v>
      </c>
      <c r="T593" s="259"/>
      <c r="U593" s="260" t="s">
        <v>136</v>
      </c>
      <c r="V593" s="261"/>
      <c r="W593" s="8"/>
      <c r="X593" s="253" t="s">
        <v>137</v>
      </c>
      <c r="Y593" s="254"/>
      <c r="Z593" s="255" t="s">
        <v>138</v>
      </c>
      <c r="AA593" s="256"/>
      <c r="AB593" s="8"/>
      <c r="AC593" s="258" t="s">
        <v>139</v>
      </c>
      <c r="AD593" s="259"/>
      <c r="AE593" s="260" t="s">
        <v>140</v>
      </c>
      <c r="AF593" s="261"/>
      <c r="AG593" s="8"/>
      <c r="AH593" s="253" t="s">
        <v>141</v>
      </c>
      <c r="AI593" s="254"/>
      <c r="AJ593" s="255" t="s">
        <v>142</v>
      </c>
      <c r="AK593" s="256"/>
      <c r="AL593" s="8"/>
      <c r="AM593" s="258" t="s">
        <v>143</v>
      </c>
      <c r="AN593" s="259"/>
      <c r="AO593" s="260" t="s">
        <v>144</v>
      </c>
      <c r="AP593" s="261"/>
      <c r="AR593" s="253" t="s">
        <v>145</v>
      </c>
      <c r="AS593" s="254"/>
      <c r="AT593" s="255" t="s">
        <v>146</v>
      </c>
      <c r="AU593" s="256"/>
      <c r="AV593" s="4"/>
      <c r="AW593" s="258" t="s">
        <v>147</v>
      </c>
      <c r="AX593" s="259"/>
      <c r="AY593" s="260" t="s">
        <v>148</v>
      </c>
      <c r="AZ593" s="261"/>
      <c r="BA593" s="8"/>
      <c r="BB593" s="253" t="s">
        <v>149</v>
      </c>
      <c r="BC593" s="254"/>
      <c r="BD593" s="255" t="s">
        <v>150</v>
      </c>
      <c r="BE593" s="256"/>
      <c r="BF593" s="4"/>
      <c r="BG593" s="258" t="s">
        <v>151</v>
      </c>
      <c r="BH593" s="259"/>
      <c r="BI593" s="260" t="s">
        <v>152</v>
      </c>
      <c r="BJ593" s="261"/>
      <c r="BK593" s="4"/>
      <c r="BL593" s="253" t="s">
        <v>153</v>
      </c>
      <c r="BM593" s="254"/>
      <c r="BN593" s="255" t="s">
        <v>154</v>
      </c>
      <c r="BO593" s="256"/>
      <c r="BP593" s="4"/>
      <c r="BQ593" s="258" t="s">
        <v>155</v>
      </c>
      <c r="BR593" s="259"/>
      <c r="BS593" s="260" t="s">
        <v>156</v>
      </c>
      <c r="BT593" s="261"/>
      <c r="BU593" s="8"/>
      <c r="BV593" s="253" t="s">
        <v>157</v>
      </c>
      <c r="BW593" s="254"/>
      <c r="BX593" s="255" t="s">
        <v>158</v>
      </c>
      <c r="BY593" s="256"/>
      <c r="CA593" s="46" t="s">
        <v>16</v>
      </c>
      <c r="CC593" s="136" t="s">
        <v>71</v>
      </c>
      <c r="CD593" s="9"/>
      <c r="CE593" s="8"/>
      <c r="CF593" s="8"/>
      <c r="CG593" s="8"/>
      <c r="CH593" s="69"/>
      <c r="CI593" s="8"/>
      <c r="CJ593" s="8"/>
    </row>
    <row r="594" spans="2:91" ht="18.600000000000001" customHeight="1" thickTop="1" thickBot="1">
      <c r="D594" s="29">
        <v>0</v>
      </c>
      <c r="E594" s="33">
        <v>0</v>
      </c>
      <c r="F594" s="31">
        <v>1</v>
      </c>
      <c r="G594" s="32">
        <v>0</v>
      </c>
      <c r="I594" s="29">
        <v>0</v>
      </c>
      <c r="J594" s="33">
        <f t="shared" ref="J594" si="5540">IF(0=(1-$J$8*$K$8*$B591^2),10^14,$B591*$J$8/(1-$J$8*$K$8*$B591^2))</f>
        <v>-1.1480567186054342</v>
      </c>
      <c r="K594" s="31">
        <v>1</v>
      </c>
      <c r="L594" s="32">
        <v>0</v>
      </c>
      <c r="N594" s="29">
        <f t="shared" ref="N594" si="5541">D594*I591+F594*I594-E594*J591-G594*J594</f>
        <v>0</v>
      </c>
      <c r="O594" s="33">
        <f t="shared" ref="O594" si="5542">(D594*J591+E594*I591+F594*J594+G594*I594)</f>
        <v>-1.1480567186054342</v>
      </c>
      <c r="P594" s="31">
        <f t="shared" ref="P594" si="5543">D594*K591+F594*K594-E594*L591-G594*L594</f>
        <v>1</v>
      </c>
      <c r="Q594" s="32">
        <f t="shared" ref="Q594" si="5544">(D594*L591+E594*K591+F594*L594+G594*K594)</f>
        <v>0</v>
      </c>
      <c r="S594" s="29">
        <v>0</v>
      </c>
      <c r="T594" s="33">
        <v>0</v>
      </c>
      <c r="U594" s="31">
        <v>1</v>
      </c>
      <c r="V594" s="32">
        <v>0</v>
      </c>
      <c r="X594" s="29">
        <f t="shared" ref="X594" si="5545">N594*S591+P594*S594-O594*T591-Q594*T594</f>
        <v>0</v>
      </c>
      <c r="Y594" s="33">
        <f t="shared" ref="Y594" si="5546">(N594*T591+O594*S591+P594*T594+Q594*S594)</f>
        <v>-1.1480567186054342</v>
      </c>
      <c r="Z594" s="31">
        <f t="shared" ref="Z594" si="5547">N594*U591+P594*U594-O594*V591-Q594*V594</f>
        <v>-0.22513916012046731</v>
      </c>
      <c r="AA594" s="32">
        <f t="shared" ref="AA594" si="5548">(N594*V591+O594*U591+P594*V594+Q594*U594)</f>
        <v>0</v>
      </c>
      <c r="AB594" s="8"/>
      <c r="AC594" s="29">
        <v>0</v>
      </c>
      <c r="AD594" s="33">
        <f t="shared" ref="AD594" si="5549">IF(0=(1-$AD$8*$AE$8*$B591^2),10^14,$B591*$AD$8/(1-$AD$8*$AE$8*$B591^2))</f>
        <v>-1.3107393772121632</v>
      </c>
      <c r="AE594" s="31">
        <v>1</v>
      </c>
      <c r="AF594" s="32">
        <v>0</v>
      </c>
      <c r="AH594" s="29">
        <f t="shared" ref="AH594" si="5550">X594*AC591+Z594*AC594-Y594*AD591-AA594*AD594</f>
        <v>0</v>
      </c>
      <c r="AI594" s="33">
        <f t="shared" ref="AI594" si="5551">(X594*AD591+Y594*AC591+Z594*AD594+AA594*AC594)</f>
        <v>-0.85295795608306346</v>
      </c>
      <c r="AJ594" s="31">
        <f t="shared" ref="AJ594" si="5552">X594*AE591+Z594*AE594-Y594*AF591-AA594*AF594</f>
        <v>-0.22513916012046731</v>
      </c>
      <c r="AK594" s="32">
        <f t="shared" ref="AK594" si="5553">(X594*AF591+Y594*AE591+Z594*AF594+AA594*AE594)</f>
        <v>0</v>
      </c>
      <c r="AL594" s="8"/>
      <c r="AM594" s="29">
        <v>0</v>
      </c>
      <c r="AN594" s="33">
        <v>0</v>
      </c>
      <c r="AO594" s="31">
        <v>1</v>
      </c>
      <c r="AP594" s="32">
        <v>0</v>
      </c>
      <c r="AR594" s="29">
        <f t="shared" ref="AR594" si="5554">AH594*AM591+AJ594*AM594-AI594*AN591-AK594*AN594</f>
        <v>0</v>
      </c>
      <c r="AS594" s="33">
        <f t="shared" ref="AS594" si="5555">(AH594*AN591+AI594*AM591+AJ594*AN594+AK594*AM594)</f>
        <v>-0.85295795608306346</v>
      </c>
      <c r="AT594" s="31">
        <f t="shared" ref="AT594" si="5556">AH594*AO591+AJ594*AO594-AI594*AP591-AK594*AP594</f>
        <v>-1.0482649116895255</v>
      </c>
      <c r="AU594" s="32">
        <f t="shared" ref="AU594" si="5557">(AH594*AP591+AI594*AO591+AJ594*AP594+AK594*AO594)</f>
        <v>0</v>
      </c>
      <c r="AV594" s="8"/>
      <c r="AW594" s="29">
        <v>0</v>
      </c>
      <c r="AX594" s="33">
        <f t="shared" ref="AX594" si="5558">IF(0=(1-$AX$8*$AY$8*$B591^2),10^14,$B591*$AX$8/(1-$AX$8*$AY$8*$B591^2))</f>
        <v>-1.0177191866961368</v>
      </c>
      <c r="AY594" s="31">
        <v>1</v>
      </c>
      <c r="AZ594" s="32">
        <v>0</v>
      </c>
      <c r="BB594" s="29">
        <f t="shared" ref="BB594" si="5559">AR594*AW591+AT594*AW594-AS594*AX591-AU594*AX594</f>
        <v>0</v>
      </c>
      <c r="BC594" s="33">
        <f t="shared" ref="BC594" si="5560">(AR594*AX591+AS594*AW591+AT594*AX594+AU594*AW594)</f>
        <v>0.21388135728369806</v>
      </c>
      <c r="BD594" s="31">
        <f t="shared" ref="BD594" si="5561">AR594*AY591+AT594*AY594-AS594*AZ591-AU594*AZ594</f>
        <v>-1.0482649116895255</v>
      </c>
      <c r="BE594" s="32">
        <f t="shared" ref="BE594" si="5562">(AR594*AZ591+AS594*AY591+AT594*AZ594+AU594*AY594)</f>
        <v>0</v>
      </c>
      <c r="BF594" s="8"/>
      <c r="BG594" s="29">
        <v>0</v>
      </c>
      <c r="BH594" s="33">
        <v>0</v>
      </c>
      <c r="BI594" s="31">
        <v>1</v>
      </c>
      <c r="BJ594" s="32">
        <v>0</v>
      </c>
      <c r="BL594" s="29">
        <f t="shared" ref="BL594" si="5563">BB594*BG591+BD594*BG594-BC594*BH591-BE594*BH594</f>
        <v>0</v>
      </c>
      <c r="BM594" s="33">
        <f t="shared" ref="BM594" si="5564">(BB594*BH591+BC594*BG591+BD594*BH594+BE594*BG594)</f>
        <v>0.21388135728369806</v>
      </c>
      <c r="BN594" s="31">
        <f t="shared" ref="BN594" si="5565">BB594*BI591+BD594*BI594-BC594*BJ591-BE594*BJ594</f>
        <v>-0.97568962012923466</v>
      </c>
      <c r="BO594" s="32">
        <f t="shared" ref="BO594" si="5566">(BB594*BJ591+BC594*BI591+BD594*BJ594+BE594*BI594)</f>
        <v>0</v>
      </c>
      <c r="BP594" s="8"/>
      <c r="BQ594" s="19">
        <f t="shared" ref="BQ594:BQ657" si="5567">1/$BR$8</f>
        <v>1</v>
      </c>
      <c r="BR594" s="47">
        <v>0</v>
      </c>
      <c r="BS594" s="48">
        <v>1</v>
      </c>
      <c r="BT594" s="49">
        <v>0</v>
      </c>
      <c r="BV594" s="29">
        <f t="shared" ref="BV594" si="5568">BL594*BQ591+BN594*BQ594-BM594*BR591-BO594*BR594</f>
        <v>-0.97568962012923466</v>
      </c>
      <c r="BW594" s="33">
        <f t="shared" ref="BW594" si="5569">(BL594*BR591+BM594*BQ591+BN594*BR594+BO594*BQ594)</f>
        <v>0.21388135728369806</v>
      </c>
      <c r="BX594" s="31">
        <f t="shared" ref="BX594" si="5570">BL594*BS591+BN594*BS594-BM594*BT591-BO594*BT594</f>
        <v>-0.97568962012923466</v>
      </c>
      <c r="BY594" s="32">
        <f t="shared" ref="BY594" si="5571">(BL594*BT591+BM594*BS591+BN594*BT594+BO594*BS594)</f>
        <v>0</v>
      </c>
      <c r="CA594" s="50">
        <f t="shared" ref="CA594" si="5572">(180/PI())*ATAN(-1*(BW591+BW594)/(BV591+BV594))</f>
        <v>12.663143372416041</v>
      </c>
      <c r="CC594" s="137">
        <f t="shared" ref="CC594" si="5573">20*LOG(((1-(10^(CA591/20)^2)*(1-((1-CC591)/(1+CC591))^2))^0.5))</f>
        <v>-45.244804496238189</v>
      </c>
      <c r="CD594" s="9"/>
      <c r="CE594" s="8"/>
      <c r="CF594" s="8"/>
      <c r="CG594" s="8"/>
      <c r="CH594" s="69"/>
      <c r="CI594" s="8"/>
      <c r="CJ594" s="8"/>
    </row>
    <row r="595" spans="2:91" ht="18.600000000000001" customHeight="1">
      <c r="CC595" s="42"/>
      <c r="CE595" s="8"/>
      <c r="CF595" s="8"/>
      <c r="CG595" s="8"/>
      <c r="CH595" s="69"/>
      <c r="CI595" s="8"/>
      <c r="CJ595" s="8"/>
    </row>
    <row r="596" spans="2:91" ht="18.600000000000001" customHeight="1" thickBot="1">
      <c r="E596" s="22" t="s">
        <v>4</v>
      </c>
      <c r="J596" s="22" t="s">
        <v>5</v>
      </c>
      <c r="O596" s="22" t="s">
        <v>6</v>
      </c>
      <c r="T596" s="22" t="s">
        <v>7</v>
      </c>
      <c r="Y596" s="22" t="s">
        <v>8</v>
      </c>
      <c r="AD596" s="22" t="s">
        <v>65</v>
      </c>
      <c r="AI596" s="22" t="s">
        <v>9</v>
      </c>
      <c r="AN596" s="22" t="s">
        <v>66</v>
      </c>
      <c r="AS596" s="22" t="s">
        <v>51</v>
      </c>
      <c r="AX596" s="22" t="s">
        <v>67</v>
      </c>
      <c r="BC596" s="22" t="s">
        <v>52</v>
      </c>
      <c r="BH596" s="22" t="s">
        <v>68</v>
      </c>
      <c r="BM596" s="22" t="s">
        <v>63</v>
      </c>
      <c r="BQ596" s="23" t="s">
        <v>69</v>
      </c>
      <c r="BR596" s="23"/>
      <c r="BS596" s="24"/>
      <c r="BT596" s="24"/>
      <c r="BU596" s="24"/>
      <c r="BW596" s="22" t="s">
        <v>64</v>
      </c>
      <c r="CE596" s="8"/>
      <c r="CF596" s="8"/>
      <c r="CG596" s="8"/>
      <c r="CH596" s="69"/>
      <c r="CI596" s="8"/>
      <c r="CJ596" s="8"/>
    </row>
    <row r="597" spans="2:91" ht="18.600000000000001" customHeight="1" thickBot="1">
      <c r="D597" s="249" t="s">
        <v>103</v>
      </c>
      <c r="E597" s="250"/>
      <c r="F597" s="251" t="s">
        <v>104</v>
      </c>
      <c r="G597" s="252"/>
      <c r="H597" s="229"/>
      <c r="I597" s="253" t="s">
        <v>11</v>
      </c>
      <c r="J597" s="254"/>
      <c r="K597" s="255" t="s">
        <v>12</v>
      </c>
      <c r="L597" s="256"/>
      <c r="M597" s="24"/>
      <c r="N597" s="253" t="s">
        <v>105</v>
      </c>
      <c r="O597" s="254"/>
      <c r="P597" s="255" t="s">
        <v>106</v>
      </c>
      <c r="Q597" s="256"/>
      <c r="R597" s="24"/>
      <c r="S597" s="249" t="s">
        <v>107</v>
      </c>
      <c r="T597" s="250"/>
      <c r="U597" s="251" t="s">
        <v>108</v>
      </c>
      <c r="V597" s="252"/>
      <c r="W597" s="8"/>
      <c r="X597" s="253" t="s">
        <v>109</v>
      </c>
      <c r="Y597" s="254"/>
      <c r="Z597" s="255" t="s">
        <v>110</v>
      </c>
      <c r="AA597" s="256"/>
      <c r="AB597" s="8"/>
      <c r="AC597" s="253" t="s">
        <v>111</v>
      </c>
      <c r="AD597" s="254"/>
      <c r="AE597" s="255" t="s">
        <v>14</v>
      </c>
      <c r="AF597" s="256"/>
      <c r="AG597" s="8"/>
      <c r="AH597" s="253" t="s">
        <v>112</v>
      </c>
      <c r="AI597" s="254"/>
      <c r="AJ597" s="255" t="s">
        <v>113</v>
      </c>
      <c r="AK597" s="256"/>
      <c r="AL597" s="8"/>
      <c r="AM597" s="249" t="s">
        <v>114</v>
      </c>
      <c r="AN597" s="250"/>
      <c r="AO597" s="251" t="s">
        <v>115</v>
      </c>
      <c r="AP597" s="252"/>
      <c r="AQ597" s="24"/>
      <c r="AR597" s="253" t="s">
        <v>116</v>
      </c>
      <c r="AS597" s="254"/>
      <c r="AT597" s="255" t="s">
        <v>13</v>
      </c>
      <c r="AU597" s="256"/>
      <c r="AV597" s="4"/>
      <c r="AW597" s="253" t="s">
        <v>117</v>
      </c>
      <c r="AX597" s="254"/>
      <c r="AY597" s="255" t="s">
        <v>118</v>
      </c>
      <c r="AZ597" s="256"/>
      <c r="BA597" s="8"/>
      <c r="BB597" s="253" t="s">
        <v>119</v>
      </c>
      <c r="BC597" s="254"/>
      <c r="BD597" s="255" t="s">
        <v>120</v>
      </c>
      <c r="BE597" s="256"/>
      <c r="BF597" s="4"/>
      <c r="BG597" s="249" t="s">
        <v>121</v>
      </c>
      <c r="BH597" s="250"/>
      <c r="BI597" s="251" t="s">
        <v>122</v>
      </c>
      <c r="BJ597" s="252"/>
      <c r="BK597" s="4"/>
      <c r="BL597" s="253" t="s">
        <v>123</v>
      </c>
      <c r="BM597" s="254"/>
      <c r="BN597" s="255" t="s">
        <v>124</v>
      </c>
      <c r="BO597" s="256"/>
      <c r="BP597" s="4"/>
      <c r="BQ597" s="253" t="s">
        <v>125</v>
      </c>
      <c r="BR597" s="254"/>
      <c r="BS597" s="255" t="s">
        <v>126</v>
      </c>
      <c r="BT597" s="256"/>
      <c r="BU597" s="8"/>
      <c r="BV597" s="253" t="s">
        <v>127</v>
      </c>
      <c r="BW597" s="254"/>
      <c r="BX597" s="255" t="s">
        <v>128</v>
      </c>
      <c r="BY597" s="256"/>
      <c r="CA597" s="27" t="s">
        <v>15</v>
      </c>
      <c r="CC597" s="133" t="s">
        <v>70</v>
      </c>
      <c r="CD597" s="9"/>
      <c r="CE597" s="8"/>
      <c r="CF597" s="8"/>
      <c r="CG597" s="8"/>
      <c r="CH597" s="69"/>
      <c r="CI597" s="8"/>
      <c r="CJ597" s="8"/>
    </row>
    <row r="598" spans="2:91" ht="18.600000000000001" customHeight="1" thickTop="1" thickBot="1">
      <c r="B598" s="129">
        <v>1.22</v>
      </c>
      <c r="D598" s="29">
        <v>1</v>
      </c>
      <c r="E598" s="30">
        <v>0</v>
      </c>
      <c r="F598" s="31">
        <v>0</v>
      </c>
      <c r="G598" s="32">
        <f t="shared" ref="G598:G661" si="5574">-1/($E$8*$B598)</f>
        <v>-0.54031147540983615</v>
      </c>
      <c r="I598" s="29">
        <v>1</v>
      </c>
      <c r="J598" s="33">
        <v>0</v>
      </c>
      <c r="K598" s="31">
        <v>0</v>
      </c>
      <c r="L598" s="32">
        <v>0</v>
      </c>
      <c r="N598" s="29">
        <f t="shared" ref="N598" si="5575">D598*I598+F598*I601-E598*J598-G598*J601</f>
        <v>0.39222505126296381</v>
      </c>
      <c r="O598" s="33">
        <f t="shared" ref="O598" si="5576">(D598*J598+E598*I598+F598*J601+G598*I601)</f>
        <v>0</v>
      </c>
      <c r="P598" s="31">
        <f t="shared" ref="P598" si="5577">D598*K598+F598*K601-E598*L598-G598*L601</f>
        <v>0</v>
      </c>
      <c r="Q598" s="32">
        <f t="shared" ref="Q598" si="5578">(D598*L598+E598*K598+F598*L601+G598*K601)</f>
        <v>-0.54031147540983615</v>
      </c>
      <c r="S598" s="29">
        <v>1</v>
      </c>
      <c r="T598" s="30">
        <v>0</v>
      </c>
      <c r="U598" s="31">
        <v>0</v>
      </c>
      <c r="V598" s="32">
        <f t="shared" ref="V598:V661" si="5579">-1/($T$8*$B598)</f>
        <v>-1.0496475409836066</v>
      </c>
      <c r="X598" s="29">
        <f t="shared" ref="X598" si="5580">N598*S598+P598*S601-O598*T598-Q598*T601</f>
        <v>0.39222505126296381</v>
      </c>
      <c r="Y598" s="33">
        <f t="shared" ref="Y598" si="5581">(N598*T598+O598*S598+P598*T601+Q598*S601)</f>
        <v>0</v>
      </c>
      <c r="Z598" s="31">
        <f t="shared" ref="Z598" si="5582">N598*U598+P598*U601-O598*V598-Q598*V601</f>
        <v>0</v>
      </c>
      <c r="AA598" s="32">
        <f t="shared" ref="AA598" si="5583">(N598*V598+O598*U598+P598*V601+Q598*U601)</f>
        <v>-0.95200953598017513</v>
      </c>
      <c r="AB598" s="8"/>
      <c r="AC598" s="29">
        <v>1</v>
      </c>
      <c r="AD598" s="33">
        <v>0</v>
      </c>
      <c r="AE598" s="31">
        <v>0</v>
      </c>
      <c r="AF598" s="32">
        <v>0</v>
      </c>
      <c r="AH598" s="29">
        <f t="shared" ref="AH598" si="5584">X598*AC598+Z598*AC601-Y598*AD598-AA598*AD601</f>
        <v>-0.80968114473537722</v>
      </c>
      <c r="AI598" s="33">
        <f t="shared" ref="AI598" si="5585">(X598*AD598+Y598*AC598+Z598*AD601+AA598*AC601)</f>
        <v>0</v>
      </c>
      <c r="AJ598" s="31">
        <f t="shared" ref="AJ598" si="5586">X598*AE598+Z598*AE601-Y598*AF598-AA598*AF601</f>
        <v>0</v>
      </c>
      <c r="AK598" s="32">
        <f t="shared" ref="AK598" si="5587">(X598*AF598+Y598*AE598+Z598*AF601+AA598*AE601)</f>
        <v>-0.95200953598017513</v>
      </c>
      <c r="AL598" s="8"/>
      <c r="AM598" s="29">
        <v>1</v>
      </c>
      <c r="AN598" s="30">
        <v>0</v>
      </c>
      <c r="AO598" s="31">
        <v>0</v>
      </c>
      <c r="AP598" s="32">
        <f t="shared" ref="AP598:AP661" si="5588">-1/($AN$8*$B598)</f>
        <v>-0.94920491803278684</v>
      </c>
      <c r="AR598" s="29">
        <f t="shared" ref="AR598" si="5589">AH598*AM598+AJ598*AM601-AI598*AN598-AK598*AN601</f>
        <v>-0.80968114473537722</v>
      </c>
      <c r="AS598" s="33">
        <f t="shared" ref="AS598" si="5590">(AH598*AN598+AI598*AM598+AJ598*AN601+AK598*AM601)</f>
        <v>0</v>
      </c>
      <c r="AT598" s="31">
        <f t="shared" ref="AT598" si="5591">AH598*AO598+AJ598*AO601-AI598*AP598-AK598*AP601</f>
        <v>0</v>
      </c>
      <c r="AU598" s="32">
        <f t="shared" ref="AU598" si="5592">(AH598*AP598+AI598*AO598+AJ598*AP601+AK598*AO601)</f>
        <v>-0.18345621135893841</v>
      </c>
      <c r="AV598" s="8"/>
      <c r="AW598" s="29">
        <v>1</v>
      </c>
      <c r="AX598" s="33">
        <v>0</v>
      </c>
      <c r="AY598" s="31">
        <v>0</v>
      </c>
      <c r="AZ598" s="32">
        <v>0</v>
      </c>
      <c r="BB598" s="29">
        <f t="shared" ref="BB598" si="5593">AR598*AW598+AT598*AW601-AS598*AX598-AU598*AX601</f>
        <v>-0.99092329807666868</v>
      </c>
      <c r="BC598" s="33">
        <f t="shared" ref="BC598" si="5594">(AR598*AX598+AS598*AW598+AT598*AX601+AU598*AW601)</f>
        <v>0</v>
      </c>
      <c r="BD598" s="31">
        <f t="shared" ref="BD598" si="5595">AR598*AY598+AT598*AY601-AS598*AZ598-AU598*AZ601</f>
        <v>0</v>
      </c>
      <c r="BE598" s="32">
        <f t="shared" ref="BE598" si="5596">(AR598*AZ598+AS598*AY598+AT598*AZ601+AU598*AY601)</f>
        <v>-0.18345621135893841</v>
      </c>
      <c r="BF598" s="8"/>
      <c r="BG598" s="29">
        <v>1</v>
      </c>
      <c r="BH598" s="30">
        <v>0</v>
      </c>
      <c r="BI598" s="31">
        <v>0</v>
      </c>
      <c r="BJ598" s="32">
        <f t="shared" ref="BJ598:BJ661" si="5597">-1/($BH$8*$B598)</f>
        <v>-0.3337622950819672</v>
      </c>
      <c r="BL598" s="29">
        <f t="shared" ref="BL598" si="5598">BB598*BG598+BD598*BG601-BC598*BH598-BE598*BH601</f>
        <v>-0.99092329807666868</v>
      </c>
      <c r="BM598" s="33">
        <f t="shared" ref="BM598" si="5599">(BB598*BH598+BC598*BG598+BD598*BH601+BE598*BG601)</f>
        <v>0</v>
      </c>
      <c r="BN598" s="31">
        <f t="shared" ref="BN598" si="5600">BB598*BI598+BD598*BI601-BC598*BJ598-BE598*BJ601</f>
        <v>0</v>
      </c>
      <c r="BO598" s="32">
        <f t="shared" ref="BO598" si="5601">(BB598*BJ598+BC598*BI598+BD598*BJ601+BE598*BI601)</f>
        <v>0.14727662285732279</v>
      </c>
      <c r="BP598" s="8"/>
      <c r="BQ598" s="34">
        <v>1</v>
      </c>
      <c r="BR598" s="35">
        <v>0</v>
      </c>
      <c r="BS598" s="11">
        <v>0</v>
      </c>
      <c r="BT598" s="36">
        <v>0</v>
      </c>
      <c r="BV598" s="29">
        <f t="shared" ref="BV598" si="5602">BL598*BQ598+BN598*BQ601-BM598*BR598-BO598*BR601</f>
        <v>-0.99092329807666868</v>
      </c>
      <c r="BW598" s="33">
        <f t="shared" ref="BW598" si="5603">(BL598*BR598+BM598*BQ598+BN598*BR601+BO598*BQ601)</f>
        <v>0.14727662285732279</v>
      </c>
      <c r="BX598" s="31">
        <f t="shared" ref="BX598" si="5604">BL598*BS598+BN598*BS601-BM598*BT598-BO598*BT601</f>
        <v>0</v>
      </c>
      <c r="BY598" s="32">
        <f t="shared" ref="BY598" si="5605">(BL598*BT598+BM598*BS598+BN598*BT601+BO598*BS601)</f>
        <v>0.14727662285732279</v>
      </c>
      <c r="CA598" s="37">
        <f t="shared" ref="CA598" si="5606">20*LOG(((1+$BR$8)/$BR$8)/((BV598+BV601)^2+(BW598+BW601)^2)^0.5)</f>
        <v>-6.5549722550575415E-4</v>
      </c>
      <c r="CC598" s="134">
        <f t="shared" ref="CC598" si="5607">((BV598^2+BW598^2)^0.5)/((BV601^2+BW601^2)^0.5)</f>
        <v>1.0033220125366089</v>
      </c>
      <c r="CD598" s="9"/>
      <c r="CE598" s="8"/>
      <c r="CF598" s="8"/>
      <c r="CG598" s="8"/>
      <c r="CH598" s="69"/>
      <c r="CI598" s="8"/>
      <c r="CJ598" s="8"/>
      <c r="CM598" s="129">
        <v>1.2</v>
      </c>
    </row>
    <row r="599" spans="2:91" ht="18.600000000000001" customHeight="1" thickBot="1">
      <c r="D599" s="39"/>
      <c r="G599" s="40"/>
      <c r="I599" s="39"/>
      <c r="L599" s="40"/>
      <c r="N599" s="39"/>
      <c r="Q599" s="40"/>
      <c r="S599" s="39"/>
      <c r="V599" s="40"/>
      <c r="X599" s="39"/>
      <c r="AA599" s="40"/>
      <c r="AC599" s="39"/>
      <c r="AF599" s="40"/>
      <c r="AH599" s="39"/>
      <c r="AK599" s="40"/>
      <c r="AM599" s="39"/>
      <c r="AP599" s="40"/>
      <c r="AR599" s="39"/>
      <c r="AU599" s="40"/>
      <c r="AW599" s="39"/>
      <c r="AZ599" s="40"/>
      <c r="BB599" s="39"/>
      <c r="BE599" s="40"/>
      <c r="BG599" s="39"/>
      <c r="BJ599" s="40"/>
      <c r="BL599" s="39"/>
      <c r="BO599" s="40"/>
      <c r="BQ599" s="34"/>
      <c r="BR599" s="11"/>
      <c r="BS599" s="11"/>
      <c r="BT599" s="41"/>
      <c r="BV599" s="39"/>
      <c r="BY599" s="40"/>
      <c r="CC599" s="135"/>
      <c r="CD599" s="9"/>
      <c r="CE599" s="8"/>
      <c r="CF599" s="8"/>
      <c r="CG599" s="8"/>
      <c r="CH599" s="69"/>
      <c r="CI599" s="8"/>
      <c r="CJ599" s="8"/>
    </row>
    <row r="600" spans="2:91" ht="18.600000000000001" customHeight="1" thickBot="1">
      <c r="D600" s="258" t="s">
        <v>129</v>
      </c>
      <c r="E600" s="259"/>
      <c r="F600" s="260" t="s">
        <v>130</v>
      </c>
      <c r="G600" s="261"/>
      <c r="H600" s="229"/>
      <c r="I600" s="258" t="s">
        <v>131</v>
      </c>
      <c r="J600" s="259"/>
      <c r="K600" s="260" t="s">
        <v>132</v>
      </c>
      <c r="L600" s="261"/>
      <c r="N600" s="253" t="s">
        <v>133</v>
      </c>
      <c r="O600" s="254"/>
      <c r="P600" s="255" t="s">
        <v>134</v>
      </c>
      <c r="Q600" s="256"/>
      <c r="S600" s="258" t="s">
        <v>135</v>
      </c>
      <c r="T600" s="259"/>
      <c r="U600" s="260" t="s">
        <v>136</v>
      </c>
      <c r="V600" s="261"/>
      <c r="W600" s="8"/>
      <c r="X600" s="253" t="s">
        <v>137</v>
      </c>
      <c r="Y600" s="254"/>
      <c r="Z600" s="255" t="s">
        <v>138</v>
      </c>
      <c r="AA600" s="256"/>
      <c r="AB600" s="8"/>
      <c r="AC600" s="258" t="s">
        <v>139</v>
      </c>
      <c r="AD600" s="259"/>
      <c r="AE600" s="260" t="s">
        <v>140</v>
      </c>
      <c r="AF600" s="261"/>
      <c r="AG600" s="8"/>
      <c r="AH600" s="253" t="s">
        <v>141</v>
      </c>
      <c r="AI600" s="254"/>
      <c r="AJ600" s="255" t="s">
        <v>142</v>
      </c>
      <c r="AK600" s="256"/>
      <c r="AL600" s="8"/>
      <c r="AM600" s="258" t="s">
        <v>143</v>
      </c>
      <c r="AN600" s="259"/>
      <c r="AO600" s="260" t="s">
        <v>144</v>
      </c>
      <c r="AP600" s="261"/>
      <c r="AR600" s="253" t="s">
        <v>145</v>
      </c>
      <c r="AS600" s="254"/>
      <c r="AT600" s="255" t="s">
        <v>146</v>
      </c>
      <c r="AU600" s="256"/>
      <c r="AV600" s="4"/>
      <c r="AW600" s="258" t="s">
        <v>147</v>
      </c>
      <c r="AX600" s="259"/>
      <c r="AY600" s="260" t="s">
        <v>148</v>
      </c>
      <c r="AZ600" s="261"/>
      <c r="BA600" s="8"/>
      <c r="BB600" s="253" t="s">
        <v>149</v>
      </c>
      <c r="BC600" s="254"/>
      <c r="BD600" s="255" t="s">
        <v>150</v>
      </c>
      <c r="BE600" s="256"/>
      <c r="BF600" s="4"/>
      <c r="BG600" s="258" t="s">
        <v>151</v>
      </c>
      <c r="BH600" s="259"/>
      <c r="BI600" s="260" t="s">
        <v>152</v>
      </c>
      <c r="BJ600" s="261"/>
      <c r="BK600" s="4"/>
      <c r="BL600" s="253" t="s">
        <v>153</v>
      </c>
      <c r="BM600" s="254"/>
      <c r="BN600" s="255" t="s">
        <v>154</v>
      </c>
      <c r="BO600" s="256"/>
      <c r="BP600" s="4"/>
      <c r="BQ600" s="258" t="s">
        <v>155</v>
      </c>
      <c r="BR600" s="259"/>
      <c r="BS600" s="260" t="s">
        <v>156</v>
      </c>
      <c r="BT600" s="261"/>
      <c r="BU600" s="8"/>
      <c r="BV600" s="253" t="s">
        <v>157</v>
      </c>
      <c r="BW600" s="254"/>
      <c r="BX600" s="255" t="s">
        <v>158</v>
      </c>
      <c r="BY600" s="256"/>
      <c r="CA600" s="46" t="s">
        <v>16</v>
      </c>
      <c r="CC600" s="136" t="s">
        <v>71</v>
      </c>
      <c r="CD600" s="9"/>
      <c r="CE600" s="8"/>
      <c r="CF600" s="8"/>
      <c r="CG600" s="8"/>
      <c r="CH600" s="69"/>
      <c r="CI600" s="8"/>
      <c r="CJ600" s="8"/>
    </row>
    <row r="601" spans="2:91" ht="18.600000000000001" customHeight="1" thickTop="1" thickBot="1">
      <c r="D601" s="29">
        <v>0</v>
      </c>
      <c r="E601" s="33">
        <v>0</v>
      </c>
      <c r="F601" s="31">
        <v>1</v>
      </c>
      <c r="G601" s="32">
        <v>0</v>
      </c>
      <c r="I601" s="29">
        <v>0</v>
      </c>
      <c r="J601" s="33">
        <f t="shared" ref="J601" si="5608">IF(0=(1-$J$8*$K$8*$B598^2),10^14,$B598*$J$8/(1-$J$8*$K$8*$B598^2))</f>
        <v>-1.1248603377820687</v>
      </c>
      <c r="K601" s="31">
        <v>1</v>
      </c>
      <c r="L601" s="32">
        <v>0</v>
      </c>
      <c r="N601" s="29">
        <f t="shared" ref="N601" si="5609">D601*I598+F601*I601-E601*J598-G601*J601</f>
        <v>0</v>
      </c>
      <c r="O601" s="33">
        <f t="shared" ref="O601" si="5610">(D601*J598+E601*I598+F601*J601+G601*I601)</f>
        <v>-1.1248603377820687</v>
      </c>
      <c r="P601" s="31">
        <f t="shared" ref="P601" si="5611">D601*K598+F601*K601-E601*L598-G601*L601</f>
        <v>1</v>
      </c>
      <c r="Q601" s="32">
        <f t="shared" ref="Q601" si="5612">(D601*L598+E601*K598+F601*L601+G601*K601)</f>
        <v>0</v>
      </c>
      <c r="S601" s="29">
        <v>0</v>
      </c>
      <c r="T601" s="33">
        <v>0</v>
      </c>
      <c r="U601" s="31">
        <v>1</v>
      </c>
      <c r="V601" s="32">
        <v>0</v>
      </c>
      <c r="X601" s="29">
        <f t="shared" ref="X601" si="5613">N601*S598+P601*S601-O601*T598-Q601*T601</f>
        <v>0</v>
      </c>
      <c r="Y601" s="33">
        <f t="shared" ref="Y601" si="5614">(N601*T598+O601*S598+P601*T601+Q601*S601)</f>
        <v>-1.1248603377820687</v>
      </c>
      <c r="Z601" s="31">
        <f t="shared" ref="Z601" si="5615">N601*U598+P601*U601-O601*V598-Q601*V601</f>
        <v>-0.18070688750293762</v>
      </c>
      <c r="AA601" s="32">
        <f t="shared" ref="AA601" si="5616">(N601*V598+O601*U598+P601*V601+Q601*U601)</f>
        <v>0</v>
      </c>
      <c r="AB601" s="8"/>
      <c r="AC601" s="29">
        <v>0</v>
      </c>
      <c r="AD601" s="33">
        <f t="shared" ref="AD601" si="5617">IF(0=(1-$AD$8*$AE$8*$B598^2),10^14,$B598*$AD$8/(1-$AD$8*$AE$8*$B598^2))</f>
        <v>-1.2624938622709025</v>
      </c>
      <c r="AE601" s="31">
        <v>1</v>
      </c>
      <c r="AF601" s="32">
        <v>0</v>
      </c>
      <c r="AH601" s="29">
        <f t="shared" ref="AH601" si="5618">X601*AC598+Z601*AC601-Y601*AD598-AA601*AD601</f>
        <v>0</v>
      </c>
      <c r="AI601" s="33">
        <f t="shared" ref="AI601" si="5619">(X601*AD598+Y601*AC598+Z601*AD601+AA601*AC601)</f>
        <v>-0.89671900143953154</v>
      </c>
      <c r="AJ601" s="31">
        <f t="shared" ref="AJ601" si="5620">X601*AE598+Z601*AE601-Y601*AF598-AA601*AF601</f>
        <v>-0.18070688750293762</v>
      </c>
      <c r="AK601" s="32">
        <f t="shared" ref="AK601" si="5621">(X601*AF598+Y601*AE598+Z601*AF601+AA601*AE601)</f>
        <v>0</v>
      </c>
      <c r="AL601" s="8"/>
      <c r="AM601" s="29">
        <v>0</v>
      </c>
      <c r="AN601" s="33">
        <v>0</v>
      </c>
      <c r="AO601" s="31">
        <v>1</v>
      </c>
      <c r="AP601" s="32">
        <v>0</v>
      </c>
      <c r="AR601" s="29">
        <f t="shared" ref="AR601" si="5622">AH601*AM598+AJ601*AM601-AI601*AN598-AK601*AN601</f>
        <v>0</v>
      </c>
      <c r="AS601" s="33">
        <f t="shared" ref="AS601" si="5623">(AH601*AN598+AI601*AM598+AJ601*AN601+AK601*AM601)</f>
        <v>-0.89671900143953154</v>
      </c>
      <c r="AT601" s="31">
        <f t="shared" ref="AT601" si="5624">AH601*AO598+AJ601*AO601-AI601*AP598-AK601*AP601</f>
        <v>-1.0318769737627906</v>
      </c>
      <c r="AU601" s="32">
        <f t="shared" ref="AU601" si="5625">(AH601*AP598+AI601*AO598+AJ601*AP601+AK601*AO601)</f>
        <v>0</v>
      </c>
      <c r="AV601" s="8"/>
      <c r="AW601" s="29">
        <v>0</v>
      </c>
      <c r="AX601" s="33">
        <f t="shared" ref="AX601" si="5626">IF(0=(1-$AX$8*$AY$8*$B598^2),10^14,$B598*$AX$8/(1-$AX$8*$AY$8*$B598^2))</f>
        <v>-0.98793140880187991</v>
      </c>
      <c r="AY601" s="31">
        <v>1</v>
      </c>
      <c r="AZ601" s="32">
        <v>0</v>
      </c>
      <c r="BB601" s="29">
        <f t="shared" ref="BB601" si="5627">AR601*AW598+AT601*AW601-AS601*AX598-AU601*AX601</f>
        <v>0</v>
      </c>
      <c r="BC601" s="33">
        <f t="shared" ref="BC601" si="5628">(AR601*AX598+AS601*AW598+AT601*AX601+AU601*AW601)</f>
        <v>0.1227046709601628</v>
      </c>
      <c r="BD601" s="31">
        <f t="shared" ref="BD601" si="5629">AR601*AY598+AT601*AY601-AS601*AZ598-AU601*AZ601</f>
        <v>-1.0318769737627906</v>
      </c>
      <c r="BE601" s="32">
        <f t="shared" ref="BE601" si="5630">(AR601*AZ598+AS601*AY598+AT601*AZ601+AU601*AY601)</f>
        <v>0</v>
      </c>
      <c r="BF601" s="8"/>
      <c r="BG601" s="29">
        <v>0</v>
      </c>
      <c r="BH601" s="33">
        <v>0</v>
      </c>
      <c r="BI601" s="31">
        <v>1</v>
      </c>
      <c r="BJ601" s="32">
        <v>0</v>
      </c>
      <c r="BL601" s="29">
        <f t="shared" ref="BL601" si="5631">BB601*BG598+BD601*BG601-BC601*BH598-BE601*BH601</f>
        <v>0</v>
      </c>
      <c r="BM601" s="33">
        <f t="shared" ref="BM601" si="5632">(BB601*BH598+BC601*BG598+BD601*BH601+BE601*BG601)</f>
        <v>0.1227046709601628</v>
      </c>
      <c r="BN601" s="31">
        <f t="shared" ref="BN601" si="5633">BB601*BI598+BD601*BI601-BC601*BJ598-BE601*BJ601</f>
        <v>-0.99092278116584909</v>
      </c>
      <c r="BO601" s="32">
        <f t="shared" ref="BO601" si="5634">(BB601*BJ598+BC601*BI598+BD601*BJ601+BE601*BI601)</f>
        <v>0</v>
      </c>
      <c r="BP601" s="8"/>
      <c r="BQ601" s="19">
        <f t="shared" ref="BQ601:BQ664" si="5635">1/$BR$8</f>
        <v>1</v>
      </c>
      <c r="BR601" s="47">
        <v>0</v>
      </c>
      <c r="BS601" s="48">
        <v>1</v>
      </c>
      <c r="BT601" s="49">
        <v>0</v>
      </c>
      <c r="BV601" s="29">
        <f t="shared" ref="BV601" si="5636">BL601*BQ598+BN601*BQ601-BM601*BR598-BO601*BR601</f>
        <v>-0.99092278116584909</v>
      </c>
      <c r="BW601" s="33">
        <f t="shared" ref="BW601" si="5637">(BL601*BR598+BM601*BQ598+BN601*BR601+BO601*BQ601)</f>
        <v>0.1227046709601628</v>
      </c>
      <c r="BX601" s="31">
        <f t="shared" ref="BX601" si="5638">BL601*BS598+BN601*BS601-BM601*BT598-BO601*BT601</f>
        <v>-0.99092278116584909</v>
      </c>
      <c r="BY601" s="32">
        <f t="shared" ref="BY601" si="5639">(BL601*BT598+BM601*BS598+BN601*BT601+BO601*BS601)</f>
        <v>0</v>
      </c>
      <c r="CA601" s="50">
        <f t="shared" ref="CA601" si="5640">(180/PI())*ATAN(-1*(BW598+BW601)/(BV598+BV601))</f>
        <v>7.7574899850513575</v>
      </c>
      <c r="CC601" s="137">
        <f t="shared" ref="CC601" si="5641">20*LOG(((1-(10^(CA598/20)^2)*(1-((1-CC598)/(1+CC598))^2))^0.5))</f>
        <v>-38.13405797884861</v>
      </c>
      <c r="CD601" s="9"/>
      <c r="CE601" s="8"/>
      <c r="CF601" s="8"/>
      <c r="CG601" s="8"/>
      <c r="CH601" s="69"/>
      <c r="CI601" s="8"/>
      <c r="CJ601" s="8"/>
    </row>
    <row r="602" spans="2:91" ht="18.600000000000001" customHeight="1">
      <c r="CC602" s="42"/>
      <c r="CE602" s="8"/>
      <c r="CF602" s="8"/>
      <c r="CG602" s="8"/>
      <c r="CH602" s="69"/>
      <c r="CI602" s="8"/>
      <c r="CJ602" s="8"/>
    </row>
    <row r="603" spans="2:91" ht="18.600000000000001" customHeight="1" thickBot="1">
      <c r="E603" s="22" t="s">
        <v>4</v>
      </c>
      <c r="J603" s="22" t="s">
        <v>5</v>
      </c>
      <c r="O603" s="22" t="s">
        <v>6</v>
      </c>
      <c r="T603" s="22" t="s">
        <v>7</v>
      </c>
      <c r="Y603" s="22" t="s">
        <v>8</v>
      </c>
      <c r="AD603" s="22" t="s">
        <v>65</v>
      </c>
      <c r="AI603" s="22" t="s">
        <v>9</v>
      </c>
      <c r="AN603" s="22" t="s">
        <v>66</v>
      </c>
      <c r="AS603" s="22" t="s">
        <v>51</v>
      </c>
      <c r="AX603" s="22" t="s">
        <v>67</v>
      </c>
      <c r="BC603" s="22" t="s">
        <v>52</v>
      </c>
      <c r="BH603" s="22" t="s">
        <v>68</v>
      </c>
      <c r="BM603" s="22" t="s">
        <v>63</v>
      </c>
      <c r="BQ603" s="23" t="s">
        <v>69</v>
      </c>
      <c r="BR603" s="23"/>
      <c r="BS603" s="24"/>
      <c r="BT603" s="24"/>
      <c r="BU603" s="24"/>
      <c r="BW603" s="22" t="s">
        <v>64</v>
      </c>
      <c r="CE603" s="8"/>
      <c r="CF603" s="8"/>
      <c r="CG603" s="8"/>
      <c r="CH603" s="69"/>
      <c r="CI603" s="8"/>
      <c r="CJ603" s="8"/>
    </row>
    <row r="604" spans="2:91" ht="18.600000000000001" customHeight="1" thickBot="1">
      <c r="D604" s="249" t="s">
        <v>103</v>
      </c>
      <c r="E604" s="250"/>
      <c r="F604" s="251" t="s">
        <v>104</v>
      </c>
      <c r="G604" s="252"/>
      <c r="H604" s="229"/>
      <c r="I604" s="253" t="s">
        <v>11</v>
      </c>
      <c r="J604" s="254"/>
      <c r="K604" s="255" t="s">
        <v>12</v>
      </c>
      <c r="L604" s="256"/>
      <c r="M604" s="24"/>
      <c r="N604" s="253" t="s">
        <v>105</v>
      </c>
      <c r="O604" s="254"/>
      <c r="P604" s="255" t="s">
        <v>106</v>
      </c>
      <c r="Q604" s="256"/>
      <c r="R604" s="24"/>
      <c r="S604" s="249" t="s">
        <v>107</v>
      </c>
      <c r="T604" s="250"/>
      <c r="U604" s="251" t="s">
        <v>108</v>
      </c>
      <c r="V604" s="252"/>
      <c r="W604" s="8"/>
      <c r="X604" s="253" t="s">
        <v>109</v>
      </c>
      <c r="Y604" s="254"/>
      <c r="Z604" s="255" t="s">
        <v>110</v>
      </c>
      <c r="AA604" s="256"/>
      <c r="AB604" s="8"/>
      <c r="AC604" s="253" t="s">
        <v>111</v>
      </c>
      <c r="AD604" s="254"/>
      <c r="AE604" s="255" t="s">
        <v>14</v>
      </c>
      <c r="AF604" s="256"/>
      <c r="AG604" s="8"/>
      <c r="AH604" s="253" t="s">
        <v>112</v>
      </c>
      <c r="AI604" s="254"/>
      <c r="AJ604" s="255" t="s">
        <v>113</v>
      </c>
      <c r="AK604" s="256"/>
      <c r="AL604" s="8"/>
      <c r="AM604" s="249" t="s">
        <v>114</v>
      </c>
      <c r="AN604" s="250"/>
      <c r="AO604" s="251" t="s">
        <v>115</v>
      </c>
      <c r="AP604" s="252"/>
      <c r="AQ604" s="24"/>
      <c r="AR604" s="253" t="s">
        <v>116</v>
      </c>
      <c r="AS604" s="254"/>
      <c r="AT604" s="255" t="s">
        <v>13</v>
      </c>
      <c r="AU604" s="256"/>
      <c r="AV604" s="4"/>
      <c r="AW604" s="253" t="s">
        <v>117</v>
      </c>
      <c r="AX604" s="254"/>
      <c r="AY604" s="255" t="s">
        <v>118</v>
      </c>
      <c r="AZ604" s="256"/>
      <c r="BA604" s="8"/>
      <c r="BB604" s="253" t="s">
        <v>119</v>
      </c>
      <c r="BC604" s="254"/>
      <c r="BD604" s="255" t="s">
        <v>120</v>
      </c>
      <c r="BE604" s="256"/>
      <c r="BF604" s="4"/>
      <c r="BG604" s="249" t="s">
        <v>121</v>
      </c>
      <c r="BH604" s="250"/>
      <c r="BI604" s="251" t="s">
        <v>122</v>
      </c>
      <c r="BJ604" s="252"/>
      <c r="BK604" s="4"/>
      <c r="BL604" s="253" t="s">
        <v>123</v>
      </c>
      <c r="BM604" s="254"/>
      <c r="BN604" s="255" t="s">
        <v>124</v>
      </c>
      <c r="BO604" s="256"/>
      <c r="BP604" s="4"/>
      <c r="BQ604" s="253" t="s">
        <v>125</v>
      </c>
      <c r="BR604" s="254"/>
      <c r="BS604" s="255" t="s">
        <v>126</v>
      </c>
      <c r="BT604" s="256"/>
      <c r="BU604" s="8"/>
      <c r="BV604" s="253" t="s">
        <v>127</v>
      </c>
      <c r="BW604" s="254"/>
      <c r="BX604" s="255" t="s">
        <v>128</v>
      </c>
      <c r="BY604" s="256"/>
      <c r="CA604" s="27" t="s">
        <v>15</v>
      </c>
      <c r="CC604" s="133" t="s">
        <v>70</v>
      </c>
      <c r="CD604" s="9"/>
      <c r="CE604" s="8"/>
      <c r="CF604" s="8"/>
      <c r="CG604" s="8"/>
      <c r="CH604" s="69"/>
      <c r="CI604" s="8"/>
      <c r="CJ604" s="8"/>
    </row>
    <row r="605" spans="2:91" ht="18.600000000000001" customHeight="1" thickTop="1" thickBot="1">
      <c r="B605" s="129">
        <v>1.24</v>
      </c>
      <c r="D605" s="29">
        <v>1</v>
      </c>
      <c r="E605" s="30">
        <v>0</v>
      </c>
      <c r="F605" s="31">
        <v>0</v>
      </c>
      <c r="G605" s="32">
        <f t="shared" ref="G605:G668" si="5642">-1/($E$8*$B605)</f>
        <v>-0.53159677419354845</v>
      </c>
      <c r="I605" s="29">
        <v>1</v>
      </c>
      <c r="J605" s="33">
        <v>0</v>
      </c>
      <c r="K605" s="31">
        <v>0</v>
      </c>
      <c r="L605" s="32">
        <v>0</v>
      </c>
      <c r="N605" s="29">
        <f t="shared" ref="N605" si="5643">D605*I605+F605*I608-E605*J605-G605*J608</f>
        <v>0.41383495166609785</v>
      </c>
      <c r="O605" s="33">
        <f t="shared" ref="O605" si="5644">(D605*J605+E605*I605+F605*J608+G605*I608)</f>
        <v>0</v>
      </c>
      <c r="P605" s="31">
        <f t="shared" ref="P605" si="5645">D605*K605+F605*K608-E605*L605-G605*L608</f>
        <v>0</v>
      </c>
      <c r="Q605" s="32">
        <f t="shared" ref="Q605" si="5646">(D605*L605+E605*K605+F605*L608+G605*K608)</f>
        <v>-0.53159677419354845</v>
      </c>
      <c r="S605" s="29">
        <v>1</v>
      </c>
      <c r="T605" s="30">
        <v>0</v>
      </c>
      <c r="U605" s="31">
        <v>0</v>
      </c>
      <c r="V605" s="32">
        <f t="shared" ref="V605:V668" si="5647">-1/($T$8*$B605)</f>
        <v>-1.0327177419354838</v>
      </c>
      <c r="X605" s="29">
        <f t="shared" ref="X605" si="5648">N605*S605+P605*S608-O605*T605-Q605*T608</f>
        <v>0.41383495166609785</v>
      </c>
      <c r="Y605" s="33">
        <f t="shared" ref="Y605" si="5649">(N605*T605+O605*S605+P605*T608+Q605*S608)</f>
        <v>0</v>
      </c>
      <c r="Z605" s="31">
        <f t="shared" ref="Z605" si="5650">N605*U605+P605*U608-O605*V605-Q605*V608</f>
        <v>0</v>
      </c>
      <c r="AA605" s="32">
        <f t="shared" ref="AA605" si="5651">(N605*V605+O605*U605+P605*V608+Q605*U608)</f>
        <v>-0.95897147101214109</v>
      </c>
      <c r="AB605" s="8"/>
      <c r="AC605" s="29">
        <v>1</v>
      </c>
      <c r="AD605" s="33">
        <v>0</v>
      </c>
      <c r="AE605" s="31">
        <v>0</v>
      </c>
      <c r="AF605" s="32">
        <v>0</v>
      </c>
      <c r="AH605" s="29">
        <f t="shared" ref="AH605" si="5652">X605*AC605+Z605*AC608-Y605*AD605-AA605*AD608</f>
        <v>-0.75425359104372347</v>
      </c>
      <c r="AI605" s="33">
        <f t="shared" ref="AI605" si="5653">(X605*AD605+Y605*AC605+Z605*AD608+AA605*AC608)</f>
        <v>0</v>
      </c>
      <c r="AJ605" s="31">
        <f t="shared" ref="AJ605" si="5654">X605*AE605+Z605*AE608-Y605*AF605-AA605*AF608</f>
        <v>0</v>
      </c>
      <c r="AK605" s="32">
        <f t="shared" ref="AK605" si="5655">(X605*AF605+Y605*AE605+Z605*AF608+AA605*AE608)</f>
        <v>-0.95897147101214109</v>
      </c>
      <c r="AL605" s="8"/>
      <c r="AM605" s="29">
        <v>1</v>
      </c>
      <c r="AN605" s="30">
        <v>0</v>
      </c>
      <c r="AO605" s="31">
        <v>0</v>
      </c>
      <c r="AP605" s="32">
        <f t="shared" ref="AP605:AP668" si="5656">-1/($AN$8*$B605)</f>
        <v>-0.93389516129032268</v>
      </c>
      <c r="AR605" s="29">
        <f t="shared" ref="AR605" si="5657">AH605*AM605+AJ605*AM608-AI605*AN605-AK605*AN608</f>
        <v>-0.75425359104372347</v>
      </c>
      <c r="AS605" s="33">
        <f t="shared" ref="AS605" si="5658">(AH605*AN605+AI605*AM605+AJ605*AN608+AK605*AM608)</f>
        <v>0</v>
      </c>
      <c r="AT605" s="31">
        <f t="shared" ref="AT605" si="5659">AH605*AO605+AJ605*AO608-AI605*AP605-AK605*AP608</f>
        <v>0</v>
      </c>
      <c r="AU605" s="32">
        <f t="shared" ref="AU605" si="5660">(AH605*AP605+AI605*AO605+AJ605*AP608+AK605*AO608)</f>
        <v>-0.25457769195055791</v>
      </c>
      <c r="AV605" s="8"/>
      <c r="AW605" s="29">
        <v>1</v>
      </c>
      <c r="AX605" s="33">
        <v>0</v>
      </c>
      <c r="AY605" s="31">
        <v>0</v>
      </c>
      <c r="AZ605" s="32">
        <v>0</v>
      </c>
      <c r="BB605" s="29">
        <f t="shared" ref="BB605" si="5661">AR605*AW605+AT605*AW608-AS605*AX605-AU605*AX608</f>
        <v>-0.99865659544921903</v>
      </c>
      <c r="BC605" s="33">
        <f t="shared" ref="BC605" si="5662">(AR605*AX605+AS605*AW605+AT605*AX608+AU605*AW608)</f>
        <v>0</v>
      </c>
      <c r="BD605" s="31">
        <f t="shared" ref="BD605" si="5663">AR605*AY605+AT605*AY608-AS605*AZ605-AU605*AZ608</f>
        <v>0</v>
      </c>
      <c r="BE605" s="32">
        <f t="shared" ref="BE605" si="5664">(AR605*AZ605+AS605*AY605+AT605*AZ608+AU605*AY608)</f>
        <v>-0.25457769195055791</v>
      </c>
      <c r="BF605" s="8"/>
      <c r="BG605" s="29">
        <v>1</v>
      </c>
      <c r="BH605" s="30">
        <v>0</v>
      </c>
      <c r="BI605" s="31">
        <v>0</v>
      </c>
      <c r="BJ605" s="32">
        <f t="shared" ref="BJ605:BJ668" si="5665">-1/($BH$8*$B605)</f>
        <v>-0.32837903225806447</v>
      </c>
      <c r="BL605" s="29">
        <f t="shared" ref="BL605" si="5666">BB605*BG605+BD605*BG608-BC605*BH605-BE605*BH608</f>
        <v>-0.99865659544921903</v>
      </c>
      <c r="BM605" s="33">
        <f t="shared" ref="BM605" si="5667">(BB605*BH605+BC605*BG605+BD605*BH608+BE605*BG608)</f>
        <v>0</v>
      </c>
      <c r="BN605" s="31">
        <f t="shared" ref="BN605" si="5668">BB605*BI605+BD605*BI608-BC605*BJ605-BE605*BJ608</f>
        <v>0</v>
      </c>
      <c r="BO605" s="32">
        <f t="shared" ref="BO605" si="5669">(BB605*BJ605+BC605*BI605+BD605*BJ608+BE605*BI608)</f>
        <v>7.3360194421190017E-2</v>
      </c>
      <c r="BP605" s="8"/>
      <c r="BQ605" s="34">
        <v>1</v>
      </c>
      <c r="BR605" s="35">
        <v>0</v>
      </c>
      <c r="BS605" s="11">
        <v>0</v>
      </c>
      <c r="BT605" s="36">
        <v>0</v>
      </c>
      <c r="BV605" s="29">
        <f t="shared" ref="BV605" si="5670">BL605*BQ605+BN605*BQ608-BM605*BR605-BO605*BR608</f>
        <v>-0.99865659544921903</v>
      </c>
      <c r="BW605" s="33">
        <f t="shared" ref="BW605" si="5671">(BL605*BR605+BM605*BQ605+BN605*BR608+BO605*BQ608)</f>
        <v>7.3360194421190017E-2</v>
      </c>
      <c r="BX605" s="31">
        <f t="shared" ref="BX605" si="5672">BL605*BS605+BN605*BS608-BM605*BT605-BO605*BT608</f>
        <v>0</v>
      </c>
      <c r="BY605" s="32">
        <f t="shared" ref="BY605" si="5673">(BL605*BT605+BM605*BS605+BN605*BT608+BO605*BS608)</f>
        <v>7.3360194421190017E-2</v>
      </c>
      <c r="CA605" s="37">
        <f t="shared" ref="CA605" si="5674">20*LOG(((1+$BR$8)/$BR$8)/((BV605+BV608)^2+(BW605+BW608)^2)^0.5)</f>
        <v>-1.4659654719903132E-3</v>
      </c>
      <c r="CC605" s="134">
        <f t="shared" ref="CC605" si="5675">((BV605^2+BW605^2)^0.5)/((BV608^2+BW608^2)^0.5)</f>
        <v>1.0020221783294989</v>
      </c>
      <c r="CD605" s="9"/>
      <c r="CE605" s="8"/>
      <c r="CF605" s="8"/>
      <c r="CG605" s="8"/>
      <c r="CH605" s="69"/>
      <c r="CI605" s="8"/>
      <c r="CJ605" s="8"/>
      <c r="CM605" s="129">
        <v>1.22</v>
      </c>
    </row>
    <row r="606" spans="2:91" ht="18.600000000000001" customHeight="1" thickBot="1">
      <c r="D606" s="39"/>
      <c r="G606" s="40"/>
      <c r="I606" s="39"/>
      <c r="L606" s="40"/>
      <c r="N606" s="39"/>
      <c r="Q606" s="40"/>
      <c r="S606" s="39"/>
      <c r="V606" s="40"/>
      <c r="X606" s="39"/>
      <c r="AA606" s="40"/>
      <c r="AC606" s="39"/>
      <c r="AF606" s="40"/>
      <c r="AH606" s="39"/>
      <c r="AK606" s="40"/>
      <c r="AM606" s="39"/>
      <c r="AP606" s="40"/>
      <c r="AR606" s="39"/>
      <c r="AU606" s="40"/>
      <c r="AW606" s="39"/>
      <c r="AZ606" s="40"/>
      <c r="BB606" s="39"/>
      <c r="BE606" s="40"/>
      <c r="BG606" s="39"/>
      <c r="BJ606" s="40"/>
      <c r="BL606" s="39"/>
      <c r="BO606" s="40"/>
      <c r="BQ606" s="34"/>
      <c r="BR606" s="11"/>
      <c r="BS606" s="11"/>
      <c r="BT606" s="41"/>
      <c r="BV606" s="39"/>
      <c r="BY606" s="40"/>
      <c r="CC606" s="135"/>
      <c r="CD606" s="9"/>
      <c r="CE606" s="8"/>
      <c r="CF606" s="8"/>
      <c r="CG606" s="8"/>
      <c r="CH606" s="69"/>
      <c r="CI606" s="8"/>
      <c r="CJ606" s="8"/>
    </row>
    <row r="607" spans="2:91" ht="18.600000000000001" customHeight="1" thickBot="1">
      <c r="D607" s="258" t="s">
        <v>129</v>
      </c>
      <c r="E607" s="259"/>
      <c r="F607" s="260" t="s">
        <v>130</v>
      </c>
      <c r="G607" s="261"/>
      <c r="H607" s="229"/>
      <c r="I607" s="258" t="s">
        <v>131</v>
      </c>
      <c r="J607" s="259"/>
      <c r="K607" s="260" t="s">
        <v>132</v>
      </c>
      <c r="L607" s="261"/>
      <c r="N607" s="253" t="s">
        <v>133</v>
      </c>
      <c r="O607" s="254"/>
      <c r="P607" s="255" t="s">
        <v>134</v>
      </c>
      <c r="Q607" s="256"/>
      <c r="S607" s="258" t="s">
        <v>135</v>
      </c>
      <c r="T607" s="259"/>
      <c r="U607" s="260" t="s">
        <v>136</v>
      </c>
      <c r="V607" s="261"/>
      <c r="W607" s="8"/>
      <c r="X607" s="253" t="s">
        <v>137</v>
      </c>
      <c r="Y607" s="254"/>
      <c r="Z607" s="255" t="s">
        <v>138</v>
      </c>
      <c r="AA607" s="256"/>
      <c r="AB607" s="8"/>
      <c r="AC607" s="258" t="s">
        <v>139</v>
      </c>
      <c r="AD607" s="259"/>
      <c r="AE607" s="260" t="s">
        <v>140</v>
      </c>
      <c r="AF607" s="261"/>
      <c r="AG607" s="8"/>
      <c r="AH607" s="253" t="s">
        <v>141</v>
      </c>
      <c r="AI607" s="254"/>
      <c r="AJ607" s="255" t="s">
        <v>142</v>
      </c>
      <c r="AK607" s="256"/>
      <c r="AL607" s="8"/>
      <c r="AM607" s="258" t="s">
        <v>143</v>
      </c>
      <c r="AN607" s="259"/>
      <c r="AO607" s="260" t="s">
        <v>144</v>
      </c>
      <c r="AP607" s="261"/>
      <c r="AR607" s="253" t="s">
        <v>145</v>
      </c>
      <c r="AS607" s="254"/>
      <c r="AT607" s="255" t="s">
        <v>146</v>
      </c>
      <c r="AU607" s="256"/>
      <c r="AV607" s="4"/>
      <c r="AW607" s="258" t="s">
        <v>147</v>
      </c>
      <c r="AX607" s="259"/>
      <c r="AY607" s="260" t="s">
        <v>148</v>
      </c>
      <c r="AZ607" s="261"/>
      <c r="BA607" s="8"/>
      <c r="BB607" s="253" t="s">
        <v>149</v>
      </c>
      <c r="BC607" s="254"/>
      <c r="BD607" s="255" t="s">
        <v>150</v>
      </c>
      <c r="BE607" s="256"/>
      <c r="BF607" s="4"/>
      <c r="BG607" s="258" t="s">
        <v>151</v>
      </c>
      <c r="BH607" s="259"/>
      <c r="BI607" s="260" t="s">
        <v>152</v>
      </c>
      <c r="BJ607" s="261"/>
      <c r="BK607" s="4"/>
      <c r="BL607" s="253" t="s">
        <v>153</v>
      </c>
      <c r="BM607" s="254"/>
      <c r="BN607" s="255" t="s">
        <v>154</v>
      </c>
      <c r="BO607" s="256"/>
      <c r="BP607" s="4"/>
      <c r="BQ607" s="258" t="s">
        <v>155</v>
      </c>
      <c r="BR607" s="259"/>
      <c r="BS607" s="260" t="s">
        <v>156</v>
      </c>
      <c r="BT607" s="261"/>
      <c r="BU607" s="8"/>
      <c r="BV607" s="253" t="s">
        <v>157</v>
      </c>
      <c r="BW607" s="254"/>
      <c r="BX607" s="255" t="s">
        <v>158</v>
      </c>
      <c r="BY607" s="256"/>
      <c r="CA607" s="46" t="s">
        <v>16</v>
      </c>
      <c r="CC607" s="136" t="s">
        <v>71</v>
      </c>
      <c r="CD607" s="9"/>
      <c r="CE607" s="8"/>
      <c r="CF607" s="8"/>
      <c r="CG607" s="8"/>
      <c r="CH607" s="69"/>
      <c r="CI607" s="8"/>
      <c r="CJ607" s="8"/>
    </row>
    <row r="608" spans="2:91" ht="18.600000000000001" customHeight="1" thickTop="1" thickBot="1">
      <c r="D608" s="29">
        <v>0</v>
      </c>
      <c r="E608" s="33">
        <v>0</v>
      </c>
      <c r="F608" s="31">
        <v>1</v>
      </c>
      <c r="G608" s="32">
        <v>0</v>
      </c>
      <c r="I608" s="29">
        <v>0</v>
      </c>
      <c r="J608" s="33">
        <f t="shared" ref="J608" si="5676">IF(0=(1-$J$8*$K$8*$B605^2),10^14,$B605*$J$8/(1-$J$8*$K$8*$B605^2))</f>
        <v>-1.102649746554869</v>
      </c>
      <c r="K608" s="31">
        <v>1</v>
      </c>
      <c r="L608" s="32">
        <v>0</v>
      </c>
      <c r="N608" s="29">
        <f t="shared" ref="N608" si="5677">D608*I605+F608*I608-E608*J605-G608*J608</f>
        <v>0</v>
      </c>
      <c r="O608" s="33">
        <f t="shared" ref="O608" si="5678">(D608*J605+E608*I605+F608*J608+G608*I608)</f>
        <v>-1.102649746554869</v>
      </c>
      <c r="P608" s="31">
        <f t="shared" ref="P608" si="5679">D608*K605+F608*K608-E608*L605-G608*L608</f>
        <v>1</v>
      </c>
      <c r="Q608" s="32">
        <f t="shared" ref="Q608" si="5680">(D608*L605+E608*K605+F608*L608+G608*K608)</f>
        <v>0</v>
      </c>
      <c r="S608" s="29">
        <v>0</v>
      </c>
      <c r="T608" s="33">
        <v>0</v>
      </c>
      <c r="U608" s="31">
        <v>1</v>
      </c>
      <c r="V608" s="32">
        <v>0</v>
      </c>
      <c r="X608" s="29">
        <f t="shared" ref="X608" si="5681">N608*S605+P608*S608-O608*T605-Q608*T608</f>
        <v>0</v>
      </c>
      <c r="Y608" s="33">
        <f t="shared" ref="Y608" si="5682">(N608*T605+O608*S605+P608*T608+Q608*S608)</f>
        <v>-1.102649746554869</v>
      </c>
      <c r="Z608" s="31">
        <f t="shared" ref="Z608" si="5683">N608*U605+P608*U608-O608*V605-Q608*V608</f>
        <v>-0.13872595640787777</v>
      </c>
      <c r="AA608" s="32">
        <f t="shared" ref="AA608" si="5684">(N608*V605+O608*U605+P608*V608+Q608*U608)</f>
        <v>0</v>
      </c>
      <c r="AB608" s="8"/>
      <c r="AC608" s="29">
        <v>0</v>
      </c>
      <c r="AD608" s="33">
        <f t="shared" ref="AD608" si="5685">IF(0=(1-$AD$8*$AE$8*$B605^2),10^14,$B605*$AD$8/(1-$AD$8*$AE$8*$B605^2))</f>
        <v>-1.2180639132851041</v>
      </c>
      <c r="AE608" s="31">
        <v>1</v>
      </c>
      <c r="AF608" s="32">
        <v>0</v>
      </c>
      <c r="AH608" s="29">
        <f t="shared" ref="AH608" si="5686">X608*AC605+Z608*AC608-Y608*AD605-AA608*AD608</f>
        <v>0</v>
      </c>
      <c r="AI608" s="33">
        <f t="shared" ref="AI608" si="5687">(X608*AD605+Y608*AC605+Z608*AD608+AA608*AC608)</f>
        <v>-0.9336726652184707</v>
      </c>
      <c r="AJ608" s="31">
        <f t="shared" ref="AJ608" si="5688">X608*AE605+Z608*AE608-Y608*AF605-AA608*AF608</f>
        <v>-0.13872595640787777</v>
      </c>
      <c r="AK608" s="32">
        <f t="shared" ref="AK608" si="5689">(X608*AF605+Y608*AE605+Z608*AF608+AA608*AE608)</f>
        <v>0</v>
      </c>
      <c r="AL608" s="8"/>
      <c r="AM608" s="29">
        <v>0</v>
      </c>
      <c r="AN608" s="33">
        <v>0</v>
      </c>
      <c r="AO608" s="31">
        <v>1</v>
      </c>
      <c r="AP608" s="32">
        <v>0</v>
      </c>
      <c r="AR608" s="29">
        <f t="shared" ref="AR608" si="5690">AH608*AM605+AJ608*AM608-AI608*AN605-AK608*AN608</f>
        <v>0</v>
      </c>
      <c r="AS608" s="33">
        <f t="shared" ref="AS608" si="5691">(AH608*AN605+AI608*AM605+AJ608*AN608+AK608*AM608)</f>
        <v>-0.9336726652184707</v>
      </c>
      <c r="AT608" s="31">
        <f t="shared" ref="AT608" si="5692">AH608*AO605+AJ608*AO608-AI608*AP605-AK608*AP608</f>
        <v>-1.0106783406844468</v>
      </c>
      <c r="AU608" s="32">
        <f t="shared" ref="AU608" si="5693">(AH608*AP605+AI608*AO605+AJ608*AP608+AK608*AO608)</f>
        <v>0</v>
      </c>
      <c r="AV608" s="8"/>
      <c r="AW608" s="29">
        <v>0</v>
      </c>
      <c r="AX608" s="33">
        <f t="shared" ref="AX608" si="5694">IF(0=(1-$AX$8*$AY$8*$B605^2),10^14,$B605*$AX$8/(1-$AX$8*$AY$8*$B605^2))</f>
        <v>-0.96003307490493539</v>
      </c>
      <c r="AY608" s="31">
        <v>1</v>
      </c>
      <c r="AZ608" s="32">
        <v>0</v>
      </c>
      <c r="BB608" s="29">
        <f t="shared" ref="BB608" si="5695">AR608*AW605+AT608*AW608-AS608*AX605-AU608*AX608</f>
        <v>0</v>
      </c>
      <c r="BC608" s="33">
        <f t="shared" ref="BC608" si="5696">(AR608*AX605+AS608*AW605+AT608*AX608+AU608*AW608)</f>
        <v>3.661196992863669E-2</v>
      </c>
      <c r="BD608" s="31">
        <f t="shared" ref="BD608" si="5697">AR608*AY605+AT608*AY608-AS608*AZ605-AU608*AZ608</f>
        <v>-1.0106783406844468</v>
      </c>
      <c r="BE608" s="32">
        <f t="shared" ref="BE608" si="5698">(AR608*AZ605+AS608*AY605+AT608*AZ608+AU608*AY608)</f>
        <v>0</v>
      </c>
      <c r="BF608" s="8"/>
      <c r="BG608" s="29">
        <v>0</v>
      </c>
      <c r="BH608" s="33">
        <v>0</v>
      </c>
      <c r="BI608" s="31">
        <v>1</v>
      </c>
      <c r="BJ608" s="32">
        <v>0</v>
      </c>
      <c r="BL608" s="29">
        <f t="shared" ref="BL608" si="5699">BB608*BG605+BD608*BG608-BC608*BH605-BE608*BH608</f>
        <v>0</v>
      </c>
      <c r="BM608" s="33">
        <f t="shared" ref="BM608" si="5700">(BB608*BH605+BC608*BG605+BD608*BH608+BE608*BG608)</f>
        <v>3.661196992863669E-2</v>
      </c>
      <c r="BN608" s="31">
        <f t="shared" ref="BN608" si="5701">BB608*BI605+BD608*BI608-BC608*BJ605-BE608*BJ608</f>
        <v>-0.99865573743021974</v>
      </c>
      <c r="BO608" s="32">
        <f t="shared" ref="BO608" si="5702">(BB608*BJ605+BC608*BI605+BD608*BJ608+BE608*BI608)</f>
        <v>0</v>
      </c>
      <c r="BP608" s="8"/>
      <c r="BQ608" s="19">
        <f t="shared" ref="BQ608:BQ671" si="5703">1/$BR$8</f>
        <v>1</v>
      </c>
      <c r="BR608" s="47">
        <v>0</v>
      </c>
      <c r="BS608" s="48">
        <v>1</v>
      </c>
      <c r="BT608" s="49">
        <v>0</v>
      </c>
      <c r="BV608" s="29">
        <f t="shared" ref="BV608" si="5704">BL608*BQ605+BN608*BQ608-BM608*BR605-BO608*BR608</f>
        <v>-0.99865573743021974</v>
      </c>
      <c r="BW608" s="33">
        <f t="shared" ref="BW608" si="5705">(BL608*BR605+BM608*BQ605+BN608*BR608+BO608*BQ608)</f>
        <v>3.661196992863669E-2</v>
      </c>
      <c r="BX608" s="31">
        <f t="shared" ref="BX608" si="5706">BL608*BS605+BN608*BS608-BM608*BT605-BO608*BT608</f>
        <v>-0.99865573743021974</v>
      </c>
      <c r="BY608" s="32">
        <f t="shared" ref="BY608" si="5707">(BL608*BT605+BM608*BS605+BN608*BT608+BO608*BS608)</f>
        <v>0</v>
      </c>
      <c r="CA608" s="50">
        <f t="shared" ref="CA608" si="5708">(180/PI())*ATAN(-1*(BW605+BW608)/(BV605+BV608))</f>
        <v>3.1515276800155649</v>
      </c>
      <c r="CC608" s="137">
        <f t="shared" ref="CC608" si="5709">20*LOG(((1-(10^(CA605/20)^2)*(1-((1-CC605)/(1+CC605))^2))^0.5))</f>
        <v>-34.704234254879225</v>
      </c>
      <c r="CD608" s="9"/>
      <c r="CE608" s="8"/>
      <c r="CF608" s="8"/>
      <c r="CG608" s="8"/>
      <c r="CH608" s="69"/>
      <c r="CI608" s="8"/>
      <c r="CJ608" s="8"/>
    </row>
    <row r="609" spans="2:91" ht="18.600000000000001" customHeight="1">
      <c r="CC609" s="42"/>
      <c r="CE609" s="8"/>
      <c r="CF609" s="8"/>
      <c r="CG609" s="8"/>
      <c r="CH609" s="69"/>
      <c r="CI609" s="8"/>
      <c r="CJ609" s="8"/>
    </row>
    <row r="610" spans="2:91" ht="18.600000000000001" customHeight="1" thickBot="1">
      <c r="E610" s="22" t="s">
        <v>4</v>
      </c>
      <c r="J610" s="22" t="s">
        <v>5</v>
      </c>
      <c r="O610" s="22" t="s">
        <v>6</v>
      </c>
      <c r="T610" s="22" t="s">
        <v>7</v>
      </c>
      <c r="Y610" s="22" t="s">
        <v>8</v>
      </c>
      <c r="AD610" s="22" t="s">
        <v>65</v>
      </c>
      <c r="AI610" s="22" t="s">
        <v>9</v>
      </c>
      <c r="AN610" s="22" t="s">
        <v>66</v>
      </c>
      <c r="AS610" s="22" t="s">
        <v>51</v>
      </c>
      <c r="AX610" s="22" t="s">
        <v>67</v>
      </c>
      <c r="BC610" s="22" t="s">
        <v>52</v>
      </c>
      <c r="BH610" s="22" t="s">
        <v>68</v>
      </c>
      <c r="BM610" s="22" t="s">
        <v>63</v>
      </c>
      <c r="BQ610" s="23" t="s">
        <v>69</v>
      </c>
      <c r="BR610" s="23"/>
      <c r="BS610" s="24"/>
      <c r="BT610" s="24"/>
      <c r="BU610" s="24"/>
      <c r="BW610" s="22" t="s">
        <v>64</v>
      </c>
      <c r="CE610" s="8"/>
      <c r="CF610" s="8"/>
      <c r="CG610" s="8"/>
      <c r="CH610" s="69"/>
      <c r="CI610" s="8"/>
      <c r="CJ610" s="8"/>
    </row>
    <row r="611" spans="2:91" ht="18.600000000000001" customHeight="1" thickBot="1">
      <c r="D611" s="249" t="s">
        <v>103</v>
      </c>
      <c r="E611" s="250"/>
      <c r="F611" s="251" t="s">
        <v>104</v>
      </c>
      <c r="G611" s="252"/>
      <c r="H611" s="229"/>
      <c r="I611" s="253" t="s">
        <v>11</v>
      </c>
      <c r="J611" s="254"/>
      <c r="K611" s="255" t="s">
        <v>12</v>
      </c>
      <c r="L611" s="256"/>
      <c r="M611" s="24"/>
      <c r="N611" s="253" t="s">
        <v>105</v>
      </c>
      <c r="O611" s="254"/>
      <c r="P611" s="255" t="s">
        <v>106</v>
      </c>
      <c r="Q611" s="256"/>
      <c r="R611" s="24"/>
      <c r="S611" s="249" t="s">
        <v>107</v>
      </c>
      <c r="T611" s="250"/>
      <c r="U611" s="251" t="s">
        <v>108</v>
      </c>
      <c r="V611" s="252"/>
      <c r="W611" s="8"/>
      <c r="X611" s="253" t="s">
        <v>109</v>
      </c>
      <c r="Y611" s="254"/>
      <c r="Z611" s="255" t="s">
        <v>110</v>
      </c>
      <c r="AA611" s="256"/>
      <c r="AB611" s="8"/>
      <c r="AC611" s="253" t="s">
        <v>111</v>
      </c>
      <c r="AD611" s="254"/>
      <c r="AE611" s="255" t="s">
        <v>14</v>
      </c>
      <c r="AF611" s="256"/>
      <c r="AG611" s="8"/>
      <c r="AH611" s="253" t="s">
        <v>112</v>
      </c>
      <c r="AI611" s="254"/>
      <c r="AJ611" s="255" t="s">
        <v>113</v>
      </c>
      <c r="AK611" s="256"/>
      <c r="AL611" s="8"/>
      <c r="AM611" s="249" t="s">
        <v>114</v>
      </c>
      <c r="AN611" s="250"/>
      <c r="AO611" s="251" t="s">
        <v>115</v>
      </c>
      <c r="AP611" s="252"/>
      <c r="AQ611" s="24"/>
      <c r="AR611" s="253" t="s">
        <v>116</v>
      </c>
      <c r="AS611" s="254"/>
      <c r="AT611" s="255" t="s">
        <v>13</v>
      </c>
      <c r="AU611" s="256"/>
      <c r="AV611" s="4"/>
      <c r="AW611" s="253" t="s">
        <v>117</v>
      </c>
      <c r="AX611" s="254"/>
      <c r="AY611" s="255" t="s">
        <v>118</v>
      </c>
      <c r="AZ611" s="256"/>
      <c r="BA611" s="8"/>
      <c r="BB611" s="253" t="s">
        <v>119</v>
      </c>
      <c r="BC611" s="254"/>
      <c r="BD611" s="255" t="s">
        <v>120</v>
      </c>
      <c r="BE611" s="256"/>
      <c r="BF611" s="4"/>
      <c r="BG611" s="249" t="s">
        <v>121</v>
      </c>
      <c r="BH611" s="250"/>
      <c r="BI611" s="251" t="s">
        <v>122</v>
      </c>
      <c r="BJ611" s="252"/>
      <c r="BK611" s="4"/>
      <c r="BL611" s="253" t="s">
        <v>123</v>
      </c>
      <c r="BM611" s="254"/>
      <c r="BN611" s="255" t="s">
        <v>124</v>
      </c>
      <c r="BO611" s="256"/>
      <c r="BP611" s="4"/>
      <c r="BQ611" s="253" t="s">
        <v>125</v>
      </c>
      <c r="BR611" s="254"/>
      <c r="BS611" s="255" t="s">
        <v>126</v>
      </c>
      <c r="BT611" s="256"/>
      <c r="BU611" s="8"/>
      <c r="BV611" s="253" t="s">
        <v>127</v>
      </c>
      <c r="BW611" s="254"/>
      <c r="BX611" s="255" t="s">
        <v>128</v>
      </c>
      <c r="BY611" s="256"/>
      <c r="CA611" s="27" t="s">
        <v>15</v>
      </c>
      <c r="CC611" s="133" t="s">
        <v>70</v>
      </c>
      <c r="CD611" s="9"/>
      <c r="CE611" s="8"/>
      <c r="CF611" s="8"/>
      <c r="CG611" s="8"/>
      <c r="CH611" s="69"/>
      <c r="CI611" s="8"/>
      <c r="CJ611" s="8"/>
    </row>
    <row r="612" spans="2:91" ht="18.600000000000001" customHeight="1" thickTop="1" thickBot="1">
      <c r="B612" s="129">
        <v>1.26</v>
      </c>
      <c r="D612" s="29">
        <v>1</v>
      </c>
      <c r="E612" s="30">
        <v>0</v>
      </c>
      <c r="F612" s="31">
        <v>0</v>
      </c>
      <c r="G612" s="32">
        <f t="shared" ref="G612:G675" si="5710">-1/($E$8*$B612)</f>
        <v>-0.52315873015873016</v>
      </c>
      <c r="I612" s="29">
        <v>1</v>
      </c>
      <c r="J612" s="33">
        <v>0</v>
      </c>
      <c r="K612" s="31">
        <v>0</v>
      </c>
      <c r="L612" s="32">
        <v>0</v>
      </c>
      <c r="N612" s="29">
        <f t="shared" ref="N612" si="5711">D612*I612+F612*I615-E612*J612-G612*J615</f>
        <v>0.43427674089938473</v>
      </c>
      <c r="O612" s="33">
        <f t="shared" ref="O612" si="5712">(D612*J612+E612*I612+F612*J615+G612*I615)</f>
        <v>0</v>
      </c>
      <c r="P612" s="31">
        <f t="shared" ref="P612" si="5713">D612*K612+F612*K615-E612*L612-G612*L615</f>
        <v>0</v>
      </c>
      <c r="Q612" s="32">
        <f t="shared" ref="Q612" si="5714">(D612*L612+E612*K612+F612*L615+G612*K615)</f>
        <v>-0.52315873015873016</v>
      </c>
      <c r="S612" s="29">
        <v>1</v>
      </c>
      <c r="T612" s="30">
        <v>0</v>
      </c>
      <c r="U612" s="31">
        <v>0</v>
      </c>
      <c r="V612" s="32">
        <f t="shared" ref="V612:V675" si="5715">-1/($T$8*$B612)</f>
        <v>-1.0163253968253969</v>
      </c>
      <c r="X612" s="29">
        <f t="shared" ref="X612" si="5716">N612*S612+P612*S615-O612*T612-Q612*T615</f>
        <v>0.43427674089938473</v>
      </c>
      <c r="Y612" s="33">
        <f t="shared" ref="Y612" si="5717">(N612*T612+O612*S612+P612*T615+Q612*S615)</f>
        <v>0</v>
      </c>
      <c r="Z612" s="31">
        <f t="shared" ref="Z612" si="5718">N612*U612+P612*U615-O612*V612-Q612*V615</f>
        <v>0</v>
      </c>
      <c r="AA612" s="32">
        <f t="shared" ref="AA612" si="5719">(N612*V612+O612*U612+P612*V615+Q612*U615)</f>
        <v>-0.96452521118533741</v>
      </c>
      <c r="AB612" s="8"/>
      <c r="AC612" s="29">
        <v>1</v>
      </c>
      <c r="AD612" s="33">
        <v>0</v>
      </c>
      <c r="AE612" s="31">
        <v>0</v>
      </c>
      <c r="AF612" s="32">
        <v>0</v>
      </c>
      <c r="AH612" s="29">
        <f t="shared" ref="AH612" si="5720">X612*AC612+Z612*AC615-Y612*AD612-AA612*AD615</f>
        <v>-0.70097104162643109</v>
      </c>
      <c r="AI612" s="33">
        <f t="shared" ref="AI612" si="5721">(X612*AD612+Y612*AC612+Z612*AD615+AA612*AC615)</f>
        <v>0</v>
      </c>
      <c r="AJ612" s="31">
        <f t="shared" ref="AJ612" si="5722">X612*AE612+Z612*AE615-Y612*AF612-AA612*AF615</f>
        <v>0</v>
      </c>
      <c r="AK612" s="32">
        <f t="shared" ref="AK612" si="5723">(X612*AF612+Y612*AE612+Z612*AF615+AA612*AE615)</f>
        <v>-0.96452521118533741</v>
      </c>
      <c r="AL612" s="8"/>
      <c r="AM612" s="29">
        <v>1</v>
      </c>
      <c r="AN612" s="30">
        <v>0</v>
      </c>
      <c r="AO612" s="31">
        <v>0</v>
      </c>
      <c r="AP612" s="32">
        <f t="shared" ref="AP612:AP675" si="5724">-1/($AN$8*$B612)</f>
        <v>-0.91907142857142854</v>
      </c>
      <c r="AR612" s="29">
        <f t="shared" ref="AR612" si="5725">AH612*AM612+AJ612*AM615-AI612*AN612-AK612*AN615</f>
        <v>-0.70097104162643109</v>
      </c>
      <c r="AS612" s="33">
        <f t="shared" ref="AS612" si="5726">(AH612*AN612+AI612*AM612+AJ612*AN615+AK612*AM615)</f>
        <v>0</v>
      </c>
      <c r="AT612" s="31">
        <f t="shared" ref="AT612" si="5727">AH612*AO612+AJ612*AO615-AI612*AP612-AK612*AP615</f>
        <v>0</v>
      </c>
      <c r="AU612" s="32">
        <f t="shared" ref="AU612" si="5728">(AH612*AP612+AI612*AO612+AJ612*AP615+AK612*AO615)</f>
        <v>-0.32028275457053113</v>
      </c>
      <c r="AV612" s="8"/>
      <c r="AW612" s="29">
        <v>1</v>
      </c>
      <c r="AX612" s="33">
        <v>0</v>
      </c>
      <c r="AY612" s="31">
        <v>0</v>
      </c>
      <c r="AZ612" s="32">
        <v>0</v>
      </c>
      <c r="BB612" s="29">
        <f t="shared" ref="BB612" si="5729">AR612*AW612+AT612*AW615-AS612*AX612-AU612*AX615</f>
        <v>-1.0000648866324111</v>
      </c>
      <c r="BC612" s="33">
        <f t="shared" ref="BC612" si="5730">(AR612*AX612+AS612*AW612+AT612*AX615+AU612*AW615)</f>
        <v>0</v>
      </c>
      <c r="BD612" s="31">
        <f t="shared" ref="BD612" si="5731">AR612*AY612+AT612*AY615-AS612*AZ612-AU612*AZ615</f>
        <v>0</v>
      </c>
      <c r="BE612" s="32">
        <f t="shared" ref="BE612" si="5732">(AR612*AZ612+AS612*AY612+AT612*AZ615+AU612*AY615)</f>
        <v>-0.32028275457053113</v>
      </c>
      <c r="BF612" s="8"/>
      <c r="BG612" s="29">
        <v>1</v>
      </c>
      <c r="BH612" s="30">
        <v>0</v>
      </c>
      <c r="BI612" s="31">
        <v>0</v>
      </c>
      <c r="BJ612" s="32">
        <f t="shared" ref="BJ612:BJ675" si="5733">-1/($BH$8*$B612)</f>
        <v>-0.32316666666666666</v>
      </c>
      <c r="BL612" s="29">
        <f t="shared" ref="BL612" si="5734">BB612*BG612+BD612*BG615-BC612*BH612-BE612*BH615</f>
        <v>-1.0000648866324111</v>
      </c>
      <c r="BM612" s="33">
        <f t="shared" ref="BM612" si="5735">(BB612*BH612+BC612*BG612+BD612*BH615+BE612*BG615)</f>
        <v>0</v>
      </c>
      <c r="BN612" s="31">
        <f t="shared" ref="BN612" si="5736">BB612*BI612+BD612*BI615-BC612*BJ612-BE612*BJ615</f>
        <v>0</v>
      </c>
      <c r="BO612" s="32">
        <f t="shared" ref="BO612" si="5737">(BB612*BJ612+BC612*BI612+BD612*BJ615+BE612*BI615)</f>
        <v>2.9048812928430534E-3</v>
      </c>
      <c r="BP612" s="8"/>
      <c r="BQ612" s="34">
        <v>1</v>
      </c>
      <c r="BR612" s="35">
        <v>0</v>
      </c>
      <c r="BS612" s="11">
        <v>0</v>
      </c>
      <c r="BT612" s="36">
        <v>0</v>
      </c>
      <c r="BV612" s="29">
        <f t="shared" ref="BV612" si="5738">BL612*BQ612+BN612*BQ615-BM612*BR612-BO612*BR615</f>
        <v>-1.0000648866324111</v>
      </c>
      <c r="BW612" s="33">
        <f t="shared" ref="BW612" si="5739">(BL612*BR612+BM612*BQ612+BN612*BR615+BO612*BQ615)</f>
        <v>2.9048812928430534E-3</v>
      </c>
      <c r="BX612" s="31">
        <f t="shared" ref="BX612" si="5740">BL612*BS612+BN612*BS615-BM612*BT612-BO612*BT615</f>
        <v>0</v>
      </c>
      <c r="BY612" s="32">
        <f t="shared" ref="BY612" si="5741">(BL612*BT612+BM612*BS612+BN612*BT615+BO612*BS615)</f>
        <v>2.9048812928430534E-3</v>
      </c>
      <c r="CA612" s="37">
        <f t="shared" ref="CA612" si="5742">20*LOG(((1+$BR$8)/$BR$8)/((BV612+BV615)^2+(BW612+BW615)^2)^0.5)</f>
        <v>-2.4167938199961187E-3</v>
      </c>
      <c r="CC612" s="134">
        <f t="shared" ref="CC612" si="5743">((BV612^2+BW612^2)^0.5)/((BV615^2+BW615^2)^0.5)</f>
        <v>0.9990264895728409</v>
      </c>
      <c r="CD612" s="9"/>
      <c r="CE612" s="8"/>
      <c r="CF612" s="8"/>
      <c r="CG612" s="8"/>
      <c r="CH612" s="69"/>
      <c r="CI612" s="8"/>
      <c r="CJ612" s="8"/>
      <c r="CM612" s="129">
        <v>1.24</v>
      </c>
    </row>
    <row r="613" spans="2:91" ht="18.600000000000001" customHeight="1" thickBot="1">
      <c r="D613" s="39"/>
      <c r="G613" s="40"/>
      <c r="I613" s="39"/>
      <c r="L613" s="40"/>
      <c r="N613" s="39"/>
      <c r="Q613" s="40"/>
      <c r="S613" s="39"/>
      <c r="V613" s="40"/>
      <c r="X613" s="39"/>
      <c r="AA613" s="40"/>
      <c r="AC613" s="39"/>
      <c r="AF613" s="40"/>
      <c r="AH613" s="39"/>
      <c r="AK613" s="40"/>
      <c r="AM613" s="39"/>
      <c r="AP613" s="40"/>
      <c r="AR613" s="39"/>
      <c r="AU613" s="40"/>
      <c r="AW613" s="39"/>
      <c r="AZ613" s="40"/>
      <c r="BB613" s="39"/>
      <c r="BE613" s="40"/>
      <c r="BG613" s="39"/>
      <c r="BJ613" s="40"/>
      <c r="BL613" s="39"/>
      <c r="BO613" s="40"/>
      <c r="BQ613" s="34"/>
      <c r="BR613" s="11"/>
      <c r="BS613" s="11"/>
      <c r="BT613" s="41"/>
      <c r="BV613" s="39"/>
      <c r="BY613" s="40"/>
      <c r="CC613" s="135"/>
      <c r="CD613" s="9"/>
      <c r="CE613" s="8"/>
      <c r="CF613" s="8"/>
      <c r="CG613" s="8"/>
      <c r="CH613" s="69"/>
      <c r="CI613" s="8"/>
      <c r="CJ613" s="8"/>
    </row>
    <row r="614" spans="2:91" ht="18.600000000000001" customHeight="1" thickBot="1">
      <c r="D614" s="258" t="s">
        <v>129</v>
      </c>
      <c r="E614" s="259"/>
      <c r="F614" s="260" t="s">
        <v>130</v>
      </c>
      <c r="G614" s="261"/>
      <c r="H614" s="229"/>
      <c r="I614" s="258" t="s">
        <v>131</v>
      </c>
      <c r="J614" s="259"/>
      <c r="K614" s="260" t="s">
        <v>132</v>
      </c>
      <c r="L614" s="261"/>
      <c r="N614" s="253" t="s">
        <v>133</v>
      </c>
      <c r="O614" s="254"/>
      <c r="P614" s="255" t="s">
        <v>134</v>
      </c>
      <c r="Q614" s="256"/>
      <c r="S614" s="258" t="s">
        <v>135</v>
      </c>
      <c r="T614" s="259"/>
      <c r="U614" s="260" t="s">
        <v>136</v>
      </c>
      <c r="V614" s="261"/>
      <c r="W614" s="8"/>
      <c r="X614" s="253" t="s">
        <v>137</v>
      </c>
      <c r="Y614" s="254"/>
      <c r="Z614" s="255" t="s">
        <v>138</v>
      </c>
      <c r="AA614" s="256"/>
      <c r="AB614" s="8"/>
      <c r="AC614" s="258" t="s">
        <v>139</v>
      </c>
      <c r="AD614" s="259"/>
      <c r="AE614" s="260" t="s">
        <v>140</v>
      </c>
      <c r="AF614" s="261"/>
      <c r="AG614" s="8"/>
      <c r="AH614" s="253" t="s">
        <v>141</v>
      </c>
      <c r="AI614" s="254"/>
      <c r="AJ614" s="255" t="s">
        <v>142</v>
      </c>
      <c r="AK614" s="256"/>
      <c r="AL614" s="8"/>
      <c r="AM614" s="258" t="s">
        <v>143</v>
      </c>
      <c r="AN614" s="259"/>
      <c r="AO614" s="260" t="s">
        <v>144</v>
      </c>
      <c r="AP614" s="261"/>
      <c r="AR614" s="253" t="s">
        <v>145</v>
      </c>
      <c r="AS614" s="254"/>
      <c r="AT614" s="255" t="s">
        <v>146</v>
      </c>
      <c r="AU614" s="256"/>
      <c r="AV614" s="4"/>
      <c r="AW614" s="258" t="s">
        <v>147</v>
      </c>
      <c r="AX614" s="259"/>
      <c r="AY614" s="260" t="s">
        <v>148</v>
      </c>
      <c r="AZ614" s="261"/>
      <c r="BA614" s="8"/>
      <c r="BB614" s="253" t="s">
        <v>149</v>
      </c>
      <c r="BC614" s="254"/>
      <c r="BD614" s="255" t="s">
        <v>150</v>
      </c>
      <c r="BE614" s="256"/>
      <c r="BF614" s="4"/>
      <c r="BG614" s="258" t="s">
        <v>151</v>
      </c>
      <c r="BH614" s="259"/>
      <c r="BI614" s="260" t="s">
        <v>152</v>
      </c>
      <c r="BJ614" s="261"/>
      <c r="BK614" s="4"/>
      <c r="BL614" s="253" t="s">
        <v>153</v>
      </c>
      <c r="BM614" s="254"/>
      <c r="BN614" s="255" t="s">
        <v>154</v>
      </c>
      <c r="BO614" s="256"/>
      <c r="BP614" s="4"/>
      <c r="BQ614" s="258" t="s">
        <v>155</v>
      </c>
      <c r="BR614" s="259"/>
      <c r="BS614" s="260" t="s">
        <v>156</v>
      </c>
      <c r="BT614" s="261"/>
      <c r="BU614" s="8"/>
      <c r="BV614" s="253" t="s">
        <v>157</v>
      </c>
      <c r="BW614" s="254"/>
      <c r="BX614" s="255" t="s">
        <v>158</v>
      </c>
      <c r="BY614" s="256"/>
      <c r="CA614" s="46" t="s">
        <v>16</v>
      </c>
      <c r="CC614" s="136" t="s">
        <v>71</v>
      </c>
      <c r="CD614" s="9"/>
      <c r="CE614" s="8"/>
      <c r="CF614" s="8"/>
      <c r="CG614" s="8"/>
      <c r="CH614" s="69"/>
      <c r="CI614" s="8"/>
      <c r="CJ614" s="8"/>
    </row>
    <row r="615" spans="2:91" ht="18.600000000000001" customHeight="1" thickTop="1" thickBot="1">
      <c r="D615" s="29">
        <v>0</v>
      </c>
      <c r="E615" s="33">
        <v>0</v>
      </c>
      <c r="F615" s="31">
        <v>1</v>
      </c>
      <c r="G615" s="32">
        <v>0</v>
      </c>
      <c r="I615" s="29">
        <v>0</v>
      </c>
      <c r="J615" s="33">
        <f t="shared" ref="J615" si="5744">IF(0=(1-$J$8*$K$8*$B612^2),10^14,$B612*$J$8/(1-$J$8*$K$8*$B612^2))</f>
        <v>-1.081360639683812</v>
      </c>
      <c r="K615" s="31">
        <v>1</v>
      </c>
      <c r="L615" s="32">
        <v>0</v>
      </c>
      <c r="N615" s="29">
        <f t="shared" ref="N615" si="5745">D615*I612+F615*I615-E615*J612-G615*J615</f>
        <v>0</v>
      </c>
      <c r="O615" s="33">
        <f t="shared" ref="O615" si="5746">(D615*J612+E615*I612+F615*J615+G615*I615)</f>
        <v>-1.081360639683812</v>
      </c>
      <c r="P615" s="31">
        <f t="shared" ref="P615" si="5747">D615*K612+F615*K615-E615*L612-G615*L615</f>
        <v>1</v>
      </c>
      <c r="Q615" s="32">
        <f t="shared" ref="Q615" si="5748">(D615*L612+E615*K612+F615*L615+G615*K615)</f>
        <v>0</v>
      </c>
      <c r="S615" s="29">
        <v>0</v>
      </c>
      <c r="T615" s="33">
        <v>0</v>
      </c>
      <c r="U615" s="31">
        <v>1</v>
      </c>
      <c r="V615" s="32">
        <v>0</v>
      </c>
      <c r="X615" s="29">
        <f t="shared" ref="X615" si="5749">N615*S612+P615*S615-O615*T612-Q615*T615</f>
        <v>0</v>
      </c>
      <c r="Y615" s="33">
        <f t="shared" ref="Y615" si="5750">(N615*T612+O615*S612+P615*T615+Q615*S615)</f>
        <v>-1.081360639683812</v>
      </c>
      <c r="Z615" s="31">
        <f t="shared" ref="Z615" si="5751">N615*U612+P615*U615-O615*V612-Q615*V615</f>
        <v>-9.9014281238015256E-2</v>
      </c>
      <c r="AA615" s="32">
        <f t="shared" ref="AA615" si="5752">(N615*V612+O615*U612+P615*V615+Q615*U615)</f>
        <v>0</v>
      </c>
      <c r="AB615" s="8"/>
      <c r="AC615" s="29">
        <v>0</v>
      </c>
      <c r="AD615" s="33">
        <f t="shared" ref="AD615" si="5753">IF(0=(1-$AD$8*$AE$8*$B612^2),10^14,$B612*$AD$8/(1-$AD$8*$AE$8*$B612^2))</f>
        <v>-1.1770016681374993</v>
      </c>
      <c r="AE615" s="31">
        <v>1</v>
      </c>
      <c r="AF615" s="32">
        <v>0</v>
      </c>
      <c r="AH615" s="29">
        <f t="shared" ref="AH615" si="5754">X615*AC612+Z615*AC615-Y615*AD612-AA615*AD615</f>
        <v>0</v>
      </c>
      <c r="AI615" s="33">
        <f t="shared" ref="AI615" si="5755">(X615*AD612+Y615*AC612+Z615*AD615+AA615*AC615)</f>
        <v>-0.96482066549723255</v>
      </c>
      <c r="AJ615" s="31">
        <f t="shared" ref="AJ615" si="5756">X615*AE612+Z615*AE615-Y615*AF612-AA615*AF615</f>
        <v>-9.9014281238015256E-2</v>
      </c>
      <c r="AK615" s="32">
        <f t="shared" ref="AK615" si="5757">(X615*AF612+Y615*AE612+Z615*AF615+AA615*AE615)</f>
        <v>0</v>
      </c>
      <c r="AL615" s="8"/>
      <c r="AM615" s="29">
        <v>0</v>
      </c>
      <c r="AN615" s="33">
        <v>0</v>
      </c>
      <c r="AO615" s="31">
        <v>1</v>
      </c>
      <c r="AP615" s="32">
        <v>0</v>
      </c>
      <c r="AR615" s="29">
        <f t="shared" ref="AR615" si="5758">AH615*AM612+AJ615*AM615-AI615*AN612-AK615*AN615</f>
        <v>0</v>
      </c>
      <c r="AS615" s="33">
        <f t="shared" ref="AS615" si="5759">(AH615*AN612+AI615*AM612+AJ615*AN615+AK615*AM615)</f>
        <v>-0.96482066549723255</v>
      </c>
      <c r="AT615" s="31">
        <f t="shared" ref="AT615" si="5760">AH615*AO612+AJ615*AO615-AI615*AP612-AK615*AP615</f>
        <v>-0.98575338859179318</v>
      </c>
      <c r="AU615" s="32">
        <f t="shared" ref="AU615" si="5761">(AH615*AP612+AI615*AO612+AJ615*AP615+AK615*AO615)</f>
        <v>0</v>
      </c>
      <c r="AV615" s="8"/>
      <c r="AW615" s="29">
        <v>0</v>
      </c>
      <c r="AX615" s="33">
        <f t="shared" ref="AX615" si="5762">IF(0=(1-$AX$8*$AY$8*$B612^2),10^14,$B612*$AX$8/(1-$AX$8*$AY$8*$B612^2))</f>
        <v>-0.93384311436635592</v>
      </c>
      <c r="AY615" s="31">
        <v>1</v>
      </c>
      <c r="AZ615" s="32">
        <v>0</v>
      </c>
      <c r="BB615" s="29">
        <f t="shared" ref="BB615" si="5763">AR615*AW612+AT615*AW615-AS615*AX612-AU615*AX615</f>
        <v>0</v>
      </c>
      <c r="BC615" s="33">
        <f t="shared" ref="BC615" si="5764">(AR615*AX612+AS615*AW612+AT615*AX615+AU615*AW615)</f>
        <v>-4.4281651097483721E-2</v>
      </c>
      <c r="BD615" s="31">
        <f t="shared" ref="BD615" si="5765">AR615*AY612+AT615*AY615-AS615*AZ612-AU615*AZ615</f>
        <v>-0.98575338859179318</v>
      </c>
      <c r="BE615" s="32">
        <f t="shared" ref="BE615" si="5766">(AR615*AZ612+AS615*AY612+AT615*AZ615+AU615*AY615)</f>
        <v>0</v>
      </c>
      <c r="BF615" s="8"/>
      <c r="BG615" s="29">
        <v>0</v>
      </c>
      <c r="BH615" s="33">
        <v>0</v>
      </c>
      <c r="BI615" s="31">
        <v>1</v>
      </c>
      <c r="BJ615" s="32">
        <v>0</v>
      </c>
      <c r="BL615" s="29">
        <f t="shared" ref="BL615" si="5767">BB615*BG612+BD615*BG615-BC615*BH612-BE615*BH615</f>
        <v>0</v>
      </c>
      <c r="BM615" s="33">
        <f t="shared" ref="BM615" si="5768">(BB615*BH612+BC615*BG612+BD615*BH615+BE615*BG615)</f>
        <v>-4.4281651097483721E-2</v>
      </c>
      <c r="BN615" s="31">
        <f t="shared" ref="BN615" si="5769">BB615*BI612+BD615*BI615-BC615*BJ612-BE615*BJ615</f>
        <v>-1.0000637421714633</v>
      </c>
      <c r="BO615" s="32">
        <f t="shared" ref="BO615" si="5770">(BB615*BJ612+BC615*BI612+BD615*BJ615+BE615*BI615)</f>
        <v>0</v>
      </c>
      <c r="BP615" s="8"/>
      <c r="BQ615" s="19">
        <f t="shared" ref="BQ615:BQ678" si="5771">1/$BR$8</f>
        <v>1</v>
      </c>
      <c r="BR615" s="47">
        <v>0</v>
      </c>
      <c r="BS615" s="48">
        <v>1</v>
      </c>
      <c r="BT615" s="49">
        <v>0</v>
      </c>
      <c r="BV615" s="29">
        <f t="shared" ref="BV615" si="5772">BL615*BQ612+BN615*BQ615-BM615*BR612-BO615*BR615</f>
        <v>-1.0000637421714633</v>
      </c>
      <c r="BW615" s="33">
        <f t="shared" ref="BW615" si="5773">(BL615*BR612+BM615*BQ612+BN615*BR615+BO615*BQ615)</f>
        <v>-4.4281651097483721E-2</v>
      </c>
      <c r="BX615" s="31">
        <f t="shared" ref="BX615" si="5774">BL615*BS612+BN615*BS615-BM615*BT612-BO615*BT615</f>
        <v>-1.0000637421714633</v>
      </c>
      <c r="BY615" s="32">
        <f t="shared" ref="BY615" si="5775">(BL615*BT612+BM615*BS612+BN615*BT615+BO615*BS615)</f>
        <v>0</v>
      </c>
      <c r="CA615" s="50">
        <f t="shared" ref="CA615" si="5776">(180/PI())*ATAN(-1*(BW612+BW615)/(BV612+BV615))</f>
        <v>-1.1851118706253343</v>
      </c>
      <c r="CC615" s="137">
        <f t="shared" ref="CC615" si="5777">20*LOG(((1-(10^(CA612/20)^2)*(1-((1-CC612)/(1+CC612))^2))^0.5))</f>
        <v>-32.544805487439035</v>
      </c>
      <c r="CD615" s="9"/>
      <c r="CE615" s="8"/>
      <c r="CF615" s="8"/>
      <c r="CG615" s="8"/>
      <c r="CH615" s="69"/>
      <c r="CI615" s="8"/>
      <c r="CJ615" s="8"/>
    </row>
    <row r="616" spans="2:91" ht="18.600000000000001" customHeight="1">
      <c r="CC616" s="42"/>
      <c r="CE616" s="8"/>
      <c r="CF616" s="8"/>
      <c r="CG616" s="8"/>
      <c r="CH616" s="69"/>
      <c r="CI616" s="8"/>
      <c r="CJ616" s="8"/>
    </row>
    <row r="617" spans="2:91" ht="18.600000000000001" customHeight="1" thickBot="1">
      <c r="E617" s="22" t="s">
        <v>4</v>
      </c>
      <c r="J617" s="22" t="s">
        <v>5</v>
      </c>
      <c r="O617" s="22" t="s">
        <v>6</v>
      </c>
      <c r="T617" s="22" t="s">
        <v>7</v>
      </c>
      <c r="Y617" s="22" t="s">
        <v>8</v>
      </c>
      <c r="AD617" s="22" t="s">
        <v>65</v>
      </c>
      <c r="AI617" s="22" t="s">
        <v>9</v>
      </c>
      <c r="AN617" s="22" t="s">
        <v>66</v>
      </c>
      <c r="AS617" s="22" t="s">
        <v>51</v>
      </c>
      <c r="AX617" s="22" t="s">
        <v>67</v>
      </c>
      <c r="BC617" s="22" t="s">
        <v>52</v>
      </c>
      <c r="BH617" s="22" t="s">
        <v>68</v>
      </c>
      <c r="BM617" s="22" t="s">
        <v>63</v>
      </c>
      <c r="BQ617" s="23" t="s">
        <v>69</v>
      </c>
      <c r="BR617" s="23"/>
      <c r="BS617" s="24"/>
      <c r="BT617" s="24"/>
      <c r="BU617" s="24"/>
      <c r="BW617" s="22" t="s">
        <v>64</v>
      </c>
      <c r="CE617" s="8"/>
      <c r="CF617" s="8"/>
      <c r="CG617" s="8"/>
      <c r="CH617" s="69"/>
      <c r="CI617" s="8"/>
      <c r="CJ617" s="8"/>
    </row>
    <row r="618" spans="2:91" ht="18.600000000000001" customHeight="1" thickBot="1">
      <c r="D618" s="249" t="s">
        <v>103</v>
      </c>
      <c r="E618" s="250"/>
      <c r="F618" s="251" t="s">
        <v>104</v>
      </c>
      <c r="G618" s="252"/>
      <c r="H618" s="229"/>
      <c r="I618" s="253" t="s">
        <v>11</v>
      </c>
      <c r="J618" s="254"/>
      <c r="K618" s="255" t="s">
        <v>12</v>
      </c>
      <c r="L618" s="256"/>
      <c r="M618" s="24"/>
      <c r="N618" s="253" t="s">
        <v>105</v>
      </c>
      <c r="O618" s="254"/>
      <c r="P618" s="255" t="s">
        <v>106</v>
      </c>
      <c r="Q618" s="256"/>
      <c r="R618" s="24"/>
      <c r="S618" s="249" t="s">
        <v>107</v>
      </c>
      <c r="T618" s="250"/>
      <c r="U618" s="251" t="s">
        <v>108</v>
      </c>
      <c r="V618" s="252"/>
      <c r="W618" s="8"/>
      <c r="X618" s="253" t="s">
        <v>109</v>
      </c>
      <c r="Y618" s="254"/>
      <c r="Z618" s="255" t="s">
        <v>110</v>
      </c>
      <c r="AA618" s="256"/>
      <c r="AB618" s="8"/>
      <c r="AC618" s="253" t="s">
        <v>111</v>
      </c>
      <c r="AD618" s="254"/>
      <c r="AE618" s="255" t="s">
        <v>14</v>
      </c>
      <c r="AF618" s="256"/>
      <c r="AG618" s="8"/>
      <c r="AH618" s="253" t="s">
        <v>112</v>
      </c>
      <c r="AI618" s="254"/>
      <c r="AJ618" s="255" t="s">
        <v>113</v>
      </c>
      <c r="AK618" s="256"/>
      <c r="AL618" s="8"/>
      <c r="AM618" s="249" t="s">
        <v>114</v>
      </c>
      <c r="AN618" s="250"/>
      <c r="AO618" s="251" t="s">
        <v>115</v>
      </c>
      <c r="AP618" s="252"/>
      <c r="AQ618" s="24"/>
      <c r="AR618" s="253" t="s">
        <v>116</v>
      </c>
      <c r="AS618" s="254"/>
      <c r="AT618" s="255" t="s">
        <v>13</v>
      </c>
      <c r="AU618" s="256"/>
      <c r="AV618" s="4"/>
      <c r="AW618" s="253" t="s">
        <v>117</v>
      </c>
      <c r="AX618" s="254"/>
      <c r="AY618" s="255" t="s">
        <v>118</v>
      </c>
      <c r="AZ618" s="256"/>
      <c r="BA618" s="8"/>
      <c r="BB618" s="253" t="s">
        <v>119</v>
      </c>
      <c r="BC618" s="254"/>
      <c r="BD618" s="255" t="s">
        <v>120</v>
      </c>
      <c r="BE618" s="256"/>
      <c r="BF618" s="4"/>
      <c r="BG618" s="249" t="s">
        <v>121</v>
      </c>
      <c r="BH618" s="250"/>
      <c r="BI618" s="251" t="s">
        <v>122</v>
      </c>
      <c r="BJ618" s="252"/>
      <c r="BK618" s="4"/>
      <c r="BL618" s="253" t="s">
        <v>123</v>
      </c>
      <c r="BM618" s="254"/>
      <c r="BN618" s="255" t="s">
        <v>124</v>
      </c>
      <c r="BO618" s="256"/>
      <c r="BP618" s="4"/>
      <c r="BQ618" s="253" t="s">
        <v>125</v>
      </c>
      <c r="BR618" s="254"/>
      <c r="BS618" s="255" t="s">
        <v>126</v>
      </c>
      <c r="BT618" s="256"/>
      <c r="BU618" s="8"/>
      <c r="BV618" s="253" t="s">
        <v>127</v>
      </c>
      <c r="BW618" s="254"/>
      <c r="BX618" s="255" t="s">
        <v>128</v>
      </c>
      <c r="BY618" s="256"/>
      <c r="CA618" s="27" t="s">
        <v>15</v>
      </c>
      <c r="CC618" s="133" t="s">
        <v>70</v>
      </c>
      <c r="CD618" s="9"/>
      <c r="CE618" s="8"/>
      <c r="CF618" s="8"/>
      <c r="CG618" s="8"/>
      <c r="CH618" s="69"/>
      <c r="CI618" s="8"/>
      <c r="CJ618" s="8"/>
    </row>
    <row r="619" spans="2:91" ht="18.600000000000001" customHeight="1" thickTop="1" thickBot="1">
      <c r="B619" s="129">
        <v>1.28</v>
      </c>
      <c r="D619" s="29">
        <v>1</v>
      </c>
      <c r="E619" s="30">
        <v>0</v>
      </c>
      <c r="F619" s="31">
        <v>0</v>
      </c>
      <c r="G619" s="32">
        <f t="shared" ref="G619:G682" si="5778">-1/($E$8*$B619)</f>
        <v>-0.51498437500000005</v>
      </c>
      <c r="I619" s="29">
        <v>1</v>
      </c>
      <c r="J619" s="33">
        <v>0</v>
      </c>
      <c r="K619" s="31">
        <v>0</v>
      </c>
      <c r="L619" s="32">
        <v>0</v>
      </c>
      <c r="N619" s="29">
        <f t="shared" ref="N619" si="5779">D619*I619+F619*I622-E619*J619-G619*J622</f>
        <v>0.45363539896249194</v>
      </c>
      <c r="O619" s="33">
        <f t="shared" ref="O619" si="5780">(D619*J619+E619*I619+F619*J622+G619*I622)</f>
        <v>0</v>
      </c>
      <c r="P619" s="31">
        <f t="shared" ref="P619" si="5781">D619*K619+F619*K622-E619*L619-G619*L622</f>
        <v>0</v>
      </c>
      <c r="Q619" s="32">
        <f t="shared" ref="Q619" si="5782">(D619*L619+E619*K619+F619*L622+G619*K622)</f>
        <v>-0.51498437500000005</v>
      </c>
      <c r="S619" s="29">
        <v>1</v>
      </c>
      <c r="T619" s="30">
        <v>0</v>
      </c>
      <c r="U619" s="31">
        <v>0</v>
      </c>
      <c r="V619" s="32">
        <f t="shared" ref="V619:V682" si="5783">-1/($T$8*$B619)</f>
        <v>-1.0004453124999999</v>
      </c>
      <c r="X619" s="29">
        <f t="shared" ref="X619" si="5784">N619*S619+P619*S622-O619*T619-Q619*T622</f>
        <v>0.45363539896249194</v>
      </c>
      <c r="Y619" s="33">
        <f t="shared" ref="Y619" si="5785">(N619*T619+O619*S619+P619*T622+Q619*S622)</f>
        <v>0</v>
      </c>
      <c r="Z619" s="31">
        <f t="shared" ref="Z619" si="5786">N619*U619+P619*U622-O619*V619-Q619*V622</f>
        <v>0</v>
      </c>
      <c r="AA619" s="32">
        <f t="shared" ref="AA619" si="5787">(N619*V619+O619*U619+P619*V622+Q619*U622)</f>
        <v>-0.96882178347609238</v>
      </c>
      <c r="AB619" s="8"/>
      <c r="AC619" s="29">
        <v>1</v>
      </c>
      <c r="AD619" s="33">
        <v>0</v>
      </c>
      <c r="AE619" s="31">
        <v>0</v>
      </c>
      <c r="AF619" s="32">
        <v>0</v>
      </c>
      <c r="AH619" s="29">
        <f t="shared" ref="AH619" si="5788">X619*AC619+Z619*AC622-Y619*AD619-AA619*AD622</f>
        <v>-0.64978207067151539</v>
      </c>
      <c r="AI619" s="33">
        <f t="shared" ref="AI619" si="5789">(X619*AD619+Y619*AC619+Z619*AD622+AA619*AC622)</f>
        <v>0</v>
      </c>
      <c r="AJ619" s="31">
        <f t="shared" ref="AJ619" si="5790">X619*AE619+Z619*AE622-Y619*AF619-AA619*AF622</f>
        <v>0</v>
      </c>
      <c r="AK619" s="32">
        <f t="shared" ref="AK619" si="5791">(X619*AF619+Y619*AE619+Z619*AF622+AA619*AE622)</f>
        <v>-0.96882178347609238</v>
      </c>
      <c r="AL619" s="8"/>
      <c r="AM619" s="29">
        <v>1</v>
      </c>
      <c r="AN619" s="30">
        <v>0</v>
      </c>
      <c r="AO619" s="31">
        <v>0</v>
      </c>
      <c r="AP619" s="32">
        <f t="shared" ref="AP619:AP682" si="5792">-1/($AN$8*$B619)</f>
        <v>-0.90471093749999998</v>
      </c>
      <c r="AR619" s="29">
        <f t="shared" ref="AR619" si="5793">AH619*AM619+AJ619*AM622-AI619*AN619-AK619*AN622</f>
        <v>-0.64978207067151539</v>
      </c>
      <c r="AS619" s="33">
        <f t="shared" ref="AS619" si="5794">(AH619*AN619+AI619*AM619+AJ619*AN622+AK619*AM622)</f>
        <v>0</v>
      </c>
      <c r="AT619" s="31">
        <f t="shared" ref="AT619" si="5795">AH619*AO619+AJ619*AO622-AI619*AP619-AK619*AP622</f>
        <v>0</v>
      </c>
      <c r="AU619" s="32">
        <f t="shared" ref="AU619" si="5796">(AH619*AP619+AI619*AO619+AJ619*AP622+AK619*AO622)</f>
        <v>-0.38095683714817441</v>
      </c>
      <c r="AV619" s="8"/>
      <c r="AW619" s="29">
        <v>1</v>
      </c>
      <c r="AX619" s="33">
        <v>0</v>
      </c>
      <c r="AY619" s="31">
        <v>0</v>
      </c>
      <c r="AZ619" s="32">
        <v>0</v>
      </c>
      <c r="BB619" s="29">
        <f t="shared" ref="BB619" si="5797">AR619*AW619+AT619*AW622-AS619*AX619-AU619*AX622</f>
        <v>-0.99614923041180359</v>
      </c>
      <c r="BC619" s="33">
        <f t="shared" ref="BC619" si="5798">(AR619*AX619+AS619*AW619+AT619*AX622+AU619*AW622)</f>
        <v>0</v>
      </c>
      <c r="BD619" s="31">
        <f t="shared" ref="BD619" si="5799">AR619*AY619+AT619*AY622-AS619*AZ619-AU619*AZ622</f>
        <v>0</v>
      </c>
      <c r="BE619" s="32">
        <f t="shared" ref="BE619" si="5800">(AR619*AZ619+AS619*AY619+AT619*AZ622+AU619*AY622)</f>
        <v>-0.38095683714817441</v>
      </c>
      <c r="BF619" s="8"/>
      <c r="BG619" s="29">
        <v>1</v>
      </c>
      <c r="BH619" s="30">
        <v>0</v>
      </c>
      <c r="BI619" s="31">
        <v>0</v>
      </c>
      <c r="BJ619" s="32">
        <f t="shared" ref="BJ619:BJ682" si="5801">-1/($BH$8*$B619)</f>
        <v>-0.31811718749999995</v>
      </c>
      <c r="BL619" s="29">
        <f t="shared" ref="BL619" si="5802">BB619*BG619+BD619*BG622-BC619*BH619-BE619*BH622</f>
        <v>-0.99614923041180359</v>
      </c>
      <c r="BM619" s="33">
        <f t="shared" ref="BM619" si="5803">(BB619*BH619+BC619*BG619+BD619*BH622+BE619*BG622)</f>
        <v>0</v>
      </c>
      <c r="BN619" s="31">
        <f t="shared" ref="BN619" si="5804">BB619*BI619+BD619*BI622-BC619*BJ619-BE619*BJ622</f>
        <v>0</v>
      </c>
      <c r="BO619" s="32">
        <f t="shared" ref="BO619" si="5805">(BB619*BJ619+BC619*BI619+BD619*BJ622+BE619*BI622)</f>
        <v>-6.4064645639282047E-2</v>
      </c>
      <c r="BP619" s="8"/>
      <c r="BQ619" s="34">
        <v>1</v>
      </c>
      <c r="BR619" s="35">
        <v>0</v>
      </c>
      <c r="BS619" s="11">
        <v>0</v>
      </c>
      <c r="BT619" s="36">
        <v>0</v>
      </c>
      <c r="BV619" s="29">
        <f t="shared" ref="BV619" si="5806">BL619*BQ619+BN619*BQ622-BM619*BR619-BO619*BR622</f>
        <v>-0.99614923041180359</v>
      </c>
      <c r="BW619" s="33">
        <f t="shared" ref="BW619" si="5807">(BL619*BR619+BM619*BQ619+BN619*BR622+BO619*BQ622)</f>
        <v>-6.4064645639282047E-2</v>
      </c>
      <c r="BX619" s="31">
        <f t="shared" ref="BX619" si="5808">BL619*BS619+BN619*BS622-BM619*BT619-BO619*BT622</f>
        <v>0</v>
      </c>
      <c r="BY619" s="32">
        <f t="shared" ref="BY619" si="5809">(BL619*BT619+BM619*BS619+BN619*BT622+BO619*BS622)</f>
        <v>-6.4064645639282047E-2</v>
      </c>
      <c r="CA619" s="37">
        <f t="shared" ref="CA619" si="5810">20*LOG(((1+$BR$8)/$BR$8)/((BV619+BV622)^2+(BW619+BW622)^2)^0.5)</f>
        <v>-3.396314905403913E-3</v>
      </c>
      <c r="CC619" s="134">
        <f t="shared" ref="CC619" si="5811">((BV619^2+BW619^2)^0.5)/((BV622^2+BW622^2)^0.5)</f>
        <v>0.99487407386294668</v>
      </c>
      <c r="CD619" s="9"/>
      <c r="CE619" s="8"/>
      <c r="CF619" s="8"/>
      <c r="CG619" s="8"/>
      <c r="CH619" s="69"/>
      <c r="CI619" s="8"/>
      <c r="CJ619" s="8"/>
      <c r="CM619" s="129">
        <v>1.26</v>
      </c>
    </row>
    <row r="620" spans="2:91" ht="18.600000000000001" customHeight="1" thickBot="1">
      <c r="D620" s="39"/>
      <c r="G620" s="40"/>
      <c r="I620" s="39"/>
      <c r="L620" s="40"/>
      <c r="N620" s="39"/>
      <c r="Q620" s="40"/>
      <c r="S620" s="39"/>
      <c r="V620" s="40"/>
      <c r="X620" s="39"/>
      <c r="AA620" s="40"/>
      <c r="AC620" s="39"/>
      <c r="AF620" s="40"/>
      <c r="AH620" s="39"/>
      <c r="AK620" s="40"/>
      <c r="AM620" s="39"/>
      <c r="AP620" s="40"/>
      <c r="AR620" s="39"/>
      <c r="AU620" s="40"/>
      <c r="AW620" s="39"/>
      <c r="AZ620" s="40"/>
      <c r="BB620" s="39"/>
      <c r="BE620" s="40"/>
      <c r="BG620" s="39"/>
      <c r="BJ620" s="40"/>
      <c r="BL620" s="39"/>
      <c r="BO620" s="40"/>
      <c r="BQ620" s="34"/>
      <c r="BR620" s="11"/>
      <c r="BS620" s="11"/>
      <c r="BT620" s="41"/>
      <c r="BV620" s="39"/>
      <c r="BY620" s="40"/>
      <c r="CC620" s="135"/>
      <c r="CD620" s="9"/>
      <c r="CE620" s="8"/>
      <c r="CF620" s="8"/>
      <c r="CG620" s="8"/>
      <c r="CH620" s="69"/>
      <c r="CI620" s="8"/>
      <c r="CJ620" s="8"/>
    </row>
    <row r="621" spans="2:91" ht="18.600000000000001" customHeight="1" thickBot="1">
      <c r="D621" s="258" t="s">
        <v>129</v>
      </c>
      <c r="E621" s="259"/>
      <c r="F621" s="260" t="s">
        <v>130</v>
      </c>
      <c r="G621" s="261"/>
      <c r="H621" s="229"/>
      <c r="I621" s="258" t="s">
        <v>131</v>
      </c>
      <c r="J621" s="259"/>
      <c r="K621" s="260" t="s">
        <v>132</v>
      </c>
      <c r="L621" s="261"/>
      <c r="N621" s="253" t="s">
        <v>133</v>
      </c>
      <c r="O621" s="254"/>
      <c r="P621" s="255" t="s">
        <v>134</v>
      </c>
      <c r="Q621" s="256"/>
      <c r="S621" s="258" t="s">
        <v>135</v>
      </c>
      <c r="T621" s="259"/>
      <c r="U621" s="260" t="s">
        <v>136</v>
      </c>
      <c r="V621" s="261"/>
      <c r="W621" s="8"/>
      <c r="X621" s="253" t="s">
        <v>137</v>
      </c>
      <c r="Y621" s="254"/>
      <c r="Z621" s="255" t="s">
        <v>138</v>
      </c>
      <c r="AA621" s="256"/>
      <c r="AB621" s="8"/>
      <c r="AC621" s="258" t="s">
        <v>139</v>
      </c>
      <c r="AD621" s="259"/>
      <c r="AE621" s="260" t="s">
        <v>140</v>
      </c>
      <c r="AF621" s="261"/>
      <c r="AG621" s="8"/>
      <c r="AH621" s="253" t="s">
        <v>141</v>
      </c>
      <c r="AI621" s="254"/>
      <c r="AJ621" s="255" t="s">
        <v>142</v>
      </c>
      <c r="AK621" s="256"/>
      <c r="AL621" s="8"/>
      <c r="AM621" s="258" t="s">
        <v>143</v>
      </c>
      <c r="AN621" s="259"/>
      <c r="AO621" s="260" t="s">
        <v>144</v>
      </c>
      <c r="AP621" s="261"/>
      <c r="AR621" s="253" t="s">
        <v>145</v>
      </c>
      <c r="AS621" s="254"/>
      <c r="AT621" s="255" t="s">
        <v>146</v>
      </c>
      <c r="AU621" s="256"/>
      <c r="AV621" s="4"/>
      <c r="AW621" s="258" t="s">
        <v>147</v>
      </c>
      <c r="AX621" s="259"/>
      <c r="AY621" s="260" t="s">
        <v>148</v>
      </c>
      <c r="AZ621" s="261"/>
      <c r="BA621" s="8"/>
      <c r="BB621" s="253" t="s">
        <v>149</v>
      </c>
      <c r="BC621" s="254"/>
      <c r="BD621" s="255" t="s">
        <v>150</v>
      </c>
      <c r="BE621" s="256"/>
      <c r="BF621" s="4"/>
      <c r="BG621" s="258" t="s">
        <v>151</v>
      </c>
      <c r="BH621" s="259"/>
      <c r="BI621" s="260" t="s">
        <v>152</v>
      </c>
      <c r="BJ621" s="261"/>
      <c r="BK621" s="4"/>
      <c r="BL621" s="253" t="s">
        <v>153</v>
      </c>
      <c r="BM621" s="254"/>
      <c r="BN621" s="255" t="s">
        <v>154</v>
      </c>
      <c r="BO621" s="256"/>
      <c r="BP621" s="4"/>
      <c r="BQ621" s="258" t="s">
        <v>155</v>
      </c>
      <c r="BR621" s="259"/>
      <c r="BS621" s="260" t="s">
        <v>156</v>
      </c>
      <c r="BT621" s="261"/>
      <c r="BU621" s="8"/>
      <c r="BV621" s="253" t="s">
        <v>157</v>
      </c>
      <c r="BW621" s="254"/>
      <c r="BX621" s="255" t="s">
        <v>158</v>
      </c>
      <c r="BY621" s="256"/>
      <c r="CA621" s="46" t="s">
        <v>16</v>
      </c>
      <c r="CC621" s="136" t="s">
        <v>71</v>
      </c>
      <c r="CD621" s="9"/>
      <c r="CE621" s="8"/>
      <c r="CF621" s="8"/>
      <c r="CG621" s="8"/>
      <c r="CH621" s="69"/>
      <c r="CI621" s="8"/>
      <c r="CJ621" s="8"/>
    </row>
    <row r="622" spans="2:91" ht="18.600000000000001" customHeight="1" thickTop="1" thickBot="1">
      <c r="D622" s="29">
        <v>0</v>
      </c>
      <c r="E622" s="33">
        <v>0</v>
      </c>
      <c r="F622" s="31">
        <v>1</v>
      </c>
      <c r="G622" s="32">
        <v>0</v>
      </c>
      <c r="I622" s="29">
        <v>0</v>
      </c>
      <c r="J622" s="33">
        <f t="shared" ref="J622" si="5812">IF(0=(1-$J$8*$K$8*$B619^2),10^14,$B619*$J$8/(1-$J$8*$K$8*$B619^2))</f>
        <v>-1.0609343264783675</v>
      </c>
      <c r="K622" s="31">
        <v>1</v>
      </c>
      <c r="L622" s="32">
        <v>0</v>
      </c>
      <c r="N622" s="29">
        <f t="shared" ref="N622" si="5813">D622*I619+F622*I622-E622*J619-G622*J622</f>
        <v>0</v>
      </c>
      <c r="O622" s="33">
        <f t="shared" ref="O622" si="5814">(D622*J619+E622*I619+F622*J622+G622*I622)</f>
        <v>-1.0609343264783675</v>
      </c>
      <c r="P622" s="31">
        <f t="shared" ref="P622" si="5815">D622*K619+F622*K622-E622*L619-G622*L622</f>
        <v>1</v>
      </c>
      <c r="Q622" s="32">
        <f t="shared" ref="Q622" si="5816">(D622*L619+E622*K619+F622*L622+G622*K622)</f>
        <v>0</v>
      </c>
      <c r="S622" s="29">
        <v>0</v>
      </c>
      <c r="T622" s="33">
        <v>0</v>
      </c>
      <c r="U622" s="31">
        <v>1</v>
      </c>
      <c r="V622" s="32">
        <v>0</v>
      </c>
      <c r="X622" s="29">
        <f t="shared" ref="X622" si="5817">N622*S619+P622*S622-O622*T619-Q622*T622</f>
        <v>0</v>
      </c>
      <c r="Y622" s="33">
        <f t="shared" ref="Y622" si="5818">(N622*T619+O622*S619+P622*T622+Q622*S622)</f>
        <v>-1.0609343264783675</v>
      </c>
      <c r="Z622" s="31">
        <f t="shared" ref="Z622" si="5819">N622*U619+P622*U622-O622*V619-Q622*V622</f>
        <v>-6.1406773795627201E-2</v>
      </c>
      <c r="AA622" s="32">
        <f t="shared" ref="AA622" si="5820">(N622*V619+O622*U619+P622*V622+Q622*U622)</f>
        <v>0</v>
      </c>
      <c r="AB622" s="8"/>
      <c r="AC622" s="29">
        <v>0</v>
      </c>
      <c r="AD622" s="33">
        <f t="shared" ref="AD622" si="5821">IF(0=(1-$AD$8*$AE$8*$B619^2),10^14,$B619*$AD$8/(1-$AD$8*$AE$8*$B619^2))</f>
        <v>-1.1389271881098619</v>
      </c>
      <c r="AE622" s="31">
        <v>1</v>
      </c>
      <c r="AF622" s="32">
        <v>0</v>
      </c>
      <c r="AH622" s="29">
        <f t="shared" ref="AH622" si="5822">X622*AC619+Z622*AC622-Y622*AD619-AA622*AD622</f>
        <v>0</v>
      </c>
      <c r="AI622" s="33">
        <f t="shared" ref="AI622" si="5823">(X622*AD619+Y622*AC619+Z622*AD622+AA622*AC622)</f>
        <v>-0.99099648226841541</v>
      </c>
      <c r="AJ622" s="31">
        <f t="shared" ref="AJ622" si="5824">X622*AE619+Z622*AE622-Y622*AF619-AA622*AF622</f>
        <v>-6.1406773795627201E-2</v>
      </c>
      <c r="AK622" s="32">
        <f t="shared" ref="AK622" si="5825">(X622*AF619+Y622*AE619+Z622*AF622+AA622*AE622)</f>
        <v>0</v>
      </c>
      <c r="AL622" s="8"/>
      <c r="AM622" s="29">
        <v>0</v>
      </c>
      <c r="AN622" s="33">
        <v>0</v>
      </c>
      <c r="AO622" s="31">
        <v>1</v>
      </c>
      <c r="AP622" s="32">
        <v>0</v>
      </c>
      <c r="AR622" s="29">
        <f t="shared" ref="AR622" si="5826">AH622*AM619+AJ622*AM622-AI622*AN619-AK622*AN622</f>
        <v>0</v>
      </c>
      <c r="AS622" s="33">
        <f t="shared" ref="AS622" si="5827">(AH622*AN619+AI622*AM619+AJ622*AN622+AK622*AM622)</f>
        <v>-0.99099648226841541</v>
      </c>
      <c r="AT622" s="31">
        <f t="shared" ref="AT622" si="5828">AH622*AO619+AJ622*AO622-AI622*AP619-AK622*AP622</f>
        <v>-0.95797213032788742</v>
      </c>
      <c r="AU622" s="32">
        <f t="shared" ref="AU622" si="5829">(AH622*AP619+AI622*AO619+AJ622*AP622+AK622*AO622)</f>
        <v>0</v>
      </c>
      <c r="AV622" s="8"/>
      <c r="AW622" s="29">
        <v>0</v>
      </c>
      <c r="AX622" s="33">
        <f t="shared" ref="AX622" si="5830">IF(0=(1-$AX$8*$AY$8*$B619^2),10^14,$B619*$AX$8/(1-$AX$8*$AY$8*$B619^2))</f>
        <v>-0.90920315890161496</v>
      </c>
      <c r="AY622" s="31">
        <v>1</v>
      </c>
      <c r="AZ622" s="32">
        <v>0</v>
      </c>
      <c r="BB622" s="29">
        <f t="shared" ref="BB622" si="5831">AR622*AW619+AT622*AW622-AS622*AX619-AU622*AX622</f>
        <v>0</v>
      </c>
      <c r="BC622" s="33">
        <f t="shared" ref="BC622" si="5832">(AR622*AX619+AS622*AW619+AT622*AX622+AU622*AW622)</f>
        <v>-0.12000519523459063</v>
      </c>
      <c r="BD622" s="31">
        <f t="shared" ref="BD622" si="5833">AR622*AY619+AT622*AY622-AS622*AZ619-AU622*AZ622</f>
        <v>-0.95797213032788742</v>
      </c>
      <c r="BE622" s="32">
        <f t="shared" ref="BE622" si="5834">(AR622*AZ619+AS622*AY619+AT622*AZ622+AU622*AY622)</f>
        <v>0</v>
      </c>
      <c r="BF622" s="8"/>
      <c r="BG622" s="29">
        <v>0</v>
      </c>
      <c r="BH622" s="33">
        <v>0</v>
      </c>
      <c r="BI622" s="31">
        <v>1</v>
      </c>
      <c r="BJ622" s="32">
        <v>0</v>
      </c>
      <c r="BL622" s="29">
        <f t="shared" ref="BL622" si="5835">BB622*BG619+BD622*BG622-BC622*BH619-BE622*BH622</f>
        <v>0</v>
      </c>
      <c r="BM622" s="33">
        <f t="shared" ref="BM622" si="5836">(BB622*BH619+BC622*BG619+BD622*BH622+BE622*BG622)</f>
        <v>-0.12000519523459063</v>
      </c>
      <c r="BN622" s="31">
        <f t="shared" ref="BN622" si="5837">BB622*BI619+BD622*BI622-BC622*BJ619-BE622*BJ622</f>
        <v>-0.99614784552130375</v>
      </c>
      <c r="BO622" s="32">
        <f t="shared" ref="BO622" si="5838">(BB622*BJ619+BC622*BI619+BD622*BJ622+BE622*BI622)</f>
        <v>0</v>
      </c>
      <c r="BP622" s="8"/>
      <c r="BQ622" s="19">
        <f t="shared" ref="BQ622:BQ685" si="5839">1/$BR$8</f>
        <v>1</v>
      </c>
      <c r="BR622" s="47">
        <v>0</v>
      </c>
      <c r="BS622" s="48">
        <v>1</v>
      </c>
      <c r="BT622" s="49">
        <v>0</v>
      </c>
      <c r="BV622" s="29">
        <f t="shared" ref="BV622" si="5840">BL622*BQ619+BN622*BQ622-BM622*BR619-BO622*BR622</f>
        <v>-0.99614784552130375</v>
      </c>
      <c r="BW622" s="33">
        <f t="shared" ref="BW622" si="5841">(BL622*BR619+BM622*BQ619+BN622*BR622+BO622*BQ622)</f>
        <v>-0.12000519523459063</v>
      </c>
      <c r="BX622" s="31">
        <f t="shared" ref="BX622" si="5842">BL622*BS619+BN622*BS622-BM622*BT619-BO622*BT622</f>
        <v>-0.99614784552130375</v>
      </c>
      <c r="BY622" s="32">
        <f t="shared" ref="BY622" si="5843">(BL622*BT619+BM622*BS619+BN622*BT622+BO622*BS622)</f>
        <v>0</v>
      </c>
      <c r="CA622" s="50">
        <f t="shared" ref="CA622" si="5844">(180/PI())*ATAN(-1*(BW619+BW622)/(BV619+BV622))</f>
        <v>-5.2786151352169393</v>
      </c>
      <c r="CC622" s="137">
        <f t="shared" ref="CC622" si="5845">20*LOG(((1-(10^(CA619/20)^2)*(1-((1-CC619)/(1+CC619))^2))^0.5))</f>
        <v>-31.032962869145599</v>
      </c>
      <c r="CD622" s="9"/>
      <c r="CE622" s="8"/>
      <c r="CF622" s="8"/>
      <c r="CG622" s="8"/>
      <c r="CH622" s="69"/>
      <c r="CI622" s="8"/>
      <c r="CJ622" s="8"/>
    </row>
    <row r="623" spans="2:91" ht="18.600000000000001" customHeight="1">
      <c r="CC623" s="42"/>
      <c r="CE623" s="8"/>
      <c r="CF623" s="8"/>
      <c r="CG623" s="8"/>
      <c r="CH623" s="69"/>
      <c r="CI623" s="8"/>
      <c r="CJ623" s="8"/>
    </row>
    <row r="624" spans="2:91" ht="18.600000000000001" customHeight="1" thickBot="1">
      <c r="E624" s="22" t="s">
        <v>4</v>
      </c>
      <c r="J624" s="22" t="s">
        <v>5</v>
      </c>
      <c r="O624" s="22" t="s">
        <v>6</v>
      </c>
      <c r="T624" s="22" t="s">
        <v>7</v>
      </c>
      <c r="Y624" s="22" t="s">
        <v>8</v>
      </c>
      <c r="AD624" s="22" t="s">
        <v>65</v>
      </c>
      <c r="AI624" s="22" t="s">
        <v>9</v>
      </c>
      <c r="AN624" s="22" t="s">
        <v>66</v>
      </c>
      <c r="AS624" s="22" t="s">
        <v>51</v>
      </c>
      <c r="AX624" s="22" t="s">
        <v>67</v>
      </c>
      <c r="BC624" s="22" t="s">
        <v>52</v>
      </c>
      <c r="BH624" s="22" t="s">
        <v>68</v>
      </c>
      <c r="BM624" s="22" t="s">
        <v>63</v>
      </c>
      <c r="BQ624" s="23" t="s">
        <v>69</v>
      </c>
      <c r="BR624" s="23"/>
      <c r="BS624" s="24"/>
      <c r="BT624" s="24"/>
      <c r="BU624" s="24"/>
      <c r="BW624" s="22" t="s">
        <v>64</v>
      </c>
      <c r="CE624" s="8"/>
      <c r="CF624" s="8"/>
      <c r="CG624" s="8"/>
      <c r="CH624" s="69"/>
      <c r="CI624" s="8"/>
      <c r="CJ624" s="8"/>
    </row>
    <row r="625" spans="2:91" ht="18.600000000000001" customHeight="1" thickBot="1">
      <c r="D625" s="249" t="s">
        <v>103</v>
      </c>
      <c r="E625" s="250"/>
      <c r="F625" s="251" t="s">
        <v>104</v>
      </c>
      <c r="G625" s="252"/>
      <c r="H625" s="229"/>
      <c r="I625" s="253" t="s">
        <v>11</v>
      </c>
      <c r="J625" s="254"/>
      <c r="K625" s="255" t="s">
        <v>12</v>
      </c>
      <c r="L625" s="256"/>
      <c r="M625" s="24"/>
      <c r="N625" s="253" t="s">
        <v>105</v>
      </c>
      <c r="O625" s="254"/>
      <c r="P625" s="255" t="s">
        <v>106</v>
      </c>
      <c r="Q625" s="256"/>
      <c r="R625" s="24"/>
      <c r="S625" s="249" t="s">
        <v>107</v>
      </c>
      <c r="T625" s="250"/>
      <c r="U625" s="251" t="s">
        <v>108</v>
      </c>
      <c r="V625" s="252"/>
      <c r="W625" s="8"/>
      <c r="X625" s="253" t="s">
        <v>109</v>
      </c>
      <c r="Y625" s="254"/>
      <c r="Z625" s="255" t="s">
        <v>110</v>
      </c>
      <c r="AA625" s="256"/>
      <c r="AB625" s="8"/>
      <c r="AC625" s="253" t="s">
        <v>111</v>
      </c>
      <c r="AD625" s="254"/>
      <c r="AE625" s="255" t="s">
        <v>14</v>
      </c>
      <c r="AF625" s="256"/>
      <c r="AG625" s="8"/>
      <c r="AH625" s="253" t="s">
        <v>112</v>
      </c>
      <c r="AI625" s="254"/>
      <c r="AJ625" s="255" t="s">
        <v>113</v>
      </c>
      <c r="AK625" s="256"/>
      <c r="AL625" s="8"/>
      <c r="AM625" s="249" t="s">
        <v>114</v>
      </c>
      <c r="AN625" s="250"/>
      <c r="AO625" s="251" t="s">
        <v>115</v>
      </c>
      <c r="AP625" s="252"/>
      <c r="AQ625" s="24"/>
      <c r="AR625" s="253" t="s">
        <v>116</v>
      </c>
      <c r="AS625" s="254"/>
      <c r="AT625" s="255" t="s">
        <v>13</v>
      </c>
      <c r="AU625" s="256"/>
      <c r="AV625" s="4"/>
      <c r="AW625" s="253" t="s">
        <v>117</v>
      </c>
      <c r="AX625" s="254"/>
      <c r="AY625" s="255" t="s">
        <v>118</v>
      </c>
      <c r="AZ625" s="256"/>
      <c r="BA625" s="8"/>
      <c r="BB625" s="253" t="s">
        <v>119</v>
      </c>
      <c r="BC625" s="254"/>
      <c r="BD625" s="255" t="s">
        <v>120</v>
      </c>
      <c r="BE625" s="256"/>
      <c r="BF625" s="4"/>
      <c r="BG625" s="249" t="s">
        <v>121</v>
      </c>
      <c r="BH625" s="250"/>
      <c r="BI625" s="251" t="s">
        <v>122</v>
      </c>
      <c r="BJ625" s="252"/>
      <c r="BK625" s="4"/>
      <c r="BL625" s="253" t="s">
        <v>123</v>
      </c>
      <c r="BM625" s="254"/>
      <c r="BN625" s="255" t="s">
        <v>124</v>
      </c>
      <c r="BO625" s="256"/>
      <c r="BP625" s="4"/>
      <c r="BQ625" s="253" t="s">
        <v>125</v>
      </c>
      <c r="BR625" s="254"/>
      <c r="BS625" s="255" t="s">
        <v>126</v>
      </c>
      <c r="BT625" s="256"/>
      <c r="BU625" s="8"/>
      <c r="BV625" s="253" t="s">
        <v>127</v>
      </c>
      <c r="BW625" s="254"/>
      <c r="BX625" s="255" t="s">
        <v>128</v>
      </c>
      <c r="BY625" s="256"/>
      <c r="CA625" s="27" t="s">
        <v>15</v>
      </c>
      <c r="CC625" s="133" t="s">
        <v>70</v>
      </c>
      <c r="CD625" s="9"/>
      <c r="CE625" s="8"/>
      <c r="CF625" s="8"/>
      <c r="CG625" s="8"/>
      <c r="CH625" s="69"/>
      <c r="CI625" s="8"/>
      <c r="CJ625" s="8"/>
    </row>
    <row r="626" spans="2:91" ht="18.600000000000001" customHeight="1" thickTop="1" thickBot="1">
      <c r="B626" s="129">
        <v>1.3</v>
      </c>
      <c r="D626" s="29">
        <v>1</v>
      </c>
      <c r="E626" s="30">
        <v>0</v>
      </c>
      <c r="F626" s="31">
        <v>0</v>
      </c>
      <c r="G626" s="32">
        <f t="shared" ref="G626:G689" si="5846">-1/($E$8*$B626)</f>
        <v>-0.50706153846153845</v>
      </c>
      <c r="I626" s="29">
        <v>1</v>
      </c>
      <c r="J626" s="33">
        <v>0</v>
      </c>
      <c r="K626" s="31">
        <v>0</v>
      </c>
      <c r="L626" s="32">
        <v>0</v>
      </c>
      <c r="N626" s="29">
        <f t="shared" ref="N626" si="5847">D626*I626+F626*I629-E626*J626-G626*J629</f>
        <v>0.47198813773334114</v>
      </c>
      <c r="O626" s="33">
        <f t="shared" ref="O626" si="5848">(D626*J626+E626*I626+F626*J629+G626*I629)</f>
        <v>0</v>
      </c>
      <c r="P626" s="31">
        <f t="shared" ref="P626" si="5849">D626*K626+F626*K629-E626*L626-G626*L629</f>
        <v>0</v>
      </c>
      <c r="Q626" s="32">
        <f t="shared" ref="Q626" si="5850">(D626*L626+E626*K626+F626*L629+G626*K629)</f>
        <v>-0.50706153846153845</v>
      </c>
      <c r="S626" s="29">
        <v>1</v>
      </c>
      <c r="T626" s="30">
        <v>0</v>
      </c>
      <c r="U626" s="31">
        <v>0</v>
      </c>
      <c r="V626" s="32">
        <f t="shared" ref="V626:V689" si="5851">-1/($T$8*$B626)</f>
        <v>-0.98505384615384617</v>
      </c>
      <c r="X626" s="29">
        <f t="shared" ref="X626" si="5852">N626*S626+P626*S629-O626*T626-Q626*T629</f>
        <v>0.47198813773334114</v>
      </c>
      <c r="Y626" s="33">
        <f t="shared" ref="Y626" si="5853">(N626*T626+O626*S626+P626*T629+Q626*S629)</f>
        <v>0</v>
      </c>
      <c r="Z626" s="31">
        <f t="shared" ref="Z626" si="5854">N626*U626+P626*U629-O626*V626-Q626*V629</f>
        <v>0</v>
      </c>
      <c r="AA626" s="32">
        <f t="shared" ref="AA626" si="5855">(N626*V626+O626*U626+P626*V629+Q626*U629)</f>
        <v>-0.97199526887475751</v>
      </c>
      <c r="AB626" s="8"/>
      <c r="AC626" s="29">
        <v>1</v>
      </c>
      <c r="AD626" s="33">
        <v>0</v>
      </c>
      <c r="AE626" s="31">
        <v>0</v>
      </c>
      <c r="AF626" s="32">
        <v>0</v>
      </c>
      <c r="AH626" s="29">
        <f t="shared" ref="AH626" si="5856">X626*AC626+Z626*AC629-Y626*AD626-AA626*AD629</f>
        <v>-0.60062422265880044</v>
      </c>
      <c r="AI626" s="33">
        <f t="shared" ref="AI626" si="5857">(X626*AD626+Y626*AC626+Z626*AD629+AA626*AC629)</f>
        <v>0</v>
      </c>
      <c r="AJ626" s="31">
        <f t="shared" ref="AJ626" si="5858">X626*AE626+Z626*AE629-Y626*AF626-AA626*AF629</f>
        <v>0</v>
      </c>
      <c r="AK626" s="32">
        <f t="shared" ref="AK626" si="5859">(X626*AF626+Y626*AE626+Z626*AF629+AA626*AE629)</f>
        <v>-0.97199526887475751</v>
      </c>
      <c r="AL626" s="8"/>
      <c r="AM626" s="29">
        <v>1</v>
      </c>
      <c r="AN626" s="30">
        <v>0</v>
      </c>
      <c r="AO626" s="31">
        <v>0</v>
      </c>
      <c r="AP626" s="32">
        <f t="shared" ref="AP626:AP689" si="5860">-1/($AN$8*$B626)</f>
        <v>-0.89079230769230755</v>
      </c>
      <c r="AR626" s="29">
        <f t="shared" ref="AR626" si="5861">AH626*AM626+AJ626*AM629-AI626*AN626-AK626*AN629</f>
        <v>-0.60062422265880044</v>
      </c>
      <c r="AS626" s="33">
        <f t="shared" ref="AS626" si="5862">(AH626*AN626+AI626*AM626+AJ626*AN629+AK626*AM629)</f>
        <v>0</v>
      </c>
      <c r="AT626" s="31">
        <f t="shared" ref="AT626" si="5863">AH626*AO626+AJ626*AO629-AI626*AP626-AK626*AP629</f>
        <v>0</v>
      </c>
      <c r="AU626" s="32">
        <f t="shared" ref="AU626" si="5864">(AH626*AP626+AI626*AO626+AJ626*AP629+AK626*AO629)</f>
        <v>-0.43696383151662632</v>
      </c>
      <c r="AV626" s="8"/>
      <c r="AW626" s="29">
        <v>1</v>
      </c>
      <c r="AX626" s="33">
        <v>0</v>
      </c>
      <c r="AY626" s="31">
        <v>0</v>
      </c>
      <c r="AZ626" s="32">
        <v>0</v>
      </c>
      <c r="BB626" s="29">
        <f t="shared" ref="BB626" si="5865">AR626*AW626+AT626*AW629-AS626*AX626-AU626*AX629</f>
        <v>-0.98776285078107318</v>
      </c>
      <c r="BC626" s="33">
        <f t="shared" ref="BC626" si="5866">(AR626*AX626+AS626*AW626+AT626*AX629+AU626*AW629)</f>
        <v>0</v>
      </c>
      <c r="BD626" s="31">
        <f t="shared" ref="BD626" si="5867">AR626*AY626+AT626*AY629-AS626*AZ626-AU626*AZ629</f>
        <v>0</v>
      </c>
      <c r="BE626" s="32">
        <f t="shared" ref="BE626" si="5868">(AR626*AZ626+AS626*AY626+AT626*AZ629+AU626*AY629)</f>
        <v>-0.43696383151662632</v>
      </c>
      <c r="BF626" s="8"/>
      <c r="BG626" s="29">
        <v>1</v>
      </c>
      <c r="BH626" s="30">
        <v>0</v>
      </c>
      <c r="BI626" s="31">
        <v>0</v>
      </c>
      <c r="BJ626" s="32">
        <f t="shared" ref="BJ626:BJ689" si="5869">-1/($BH$8*$B626)</f>
        <v>-0.31322307692307688</v>
      </c>
      <c r="BL626" s="29">
        <f t="shared" ref="BL626" si="5870">BB626*BG626+BD626*BG629-BC626*BH626-BE626*BH629</f>
        <v>-0.98776285078107318</v>
      </c>
      <c r="BM626" s="33">
        <f t="shared" ref="BM626" si="5871">(BB626*BH626+BC626*BG626+BD626*BH629+BE626*BG629)</f>
        <v>0</v>
      </c>
      <c r="BN626" s="31">
        <f t="shared" ref="BN626" si="5872">BB626*BI626+BD626*BI629-BC626*BJ626-BE626*BJ629</f>
        <v>0</v>
      </c>
      <c r="BO626" s="32">
        <f t="shared" ref="BO626" si="5873">(BB626*BJ626+BC626*BI626+BD626*BJ629+BE626*BI629)</f>
        <v>-0.1275737121246685</v>
      </c>
      <c r="BP626" s="8"/>
      <c r="BQ626" s="34">
        <v>1</v>
      </c>
      <c r="BR626" s="35">
        <v>0</v>
      </c>
      <c r="BS626" s="11">
        <v>0</v>
      </c>
      <c r="BT626" s="36">
        <v>0</v>
      </c>
      <c r="BV626" s="29">
        <f t="shared" ref="BV626" si="5874">BL626*BQ626+BN626*BQ629-BM626*BR626-BO626*BR629</f>
        <v>-0.98776285078107318</v>
      </c>
      <c r="BW626" s="33">
        <f t="shared" ref="BW626" si="5875">(BL626*BR626+BM626*BQ626+BN626*BR629+BO626*BQ629)</f>
        <v>-0.1275737121246685</v>
      </c>
      <c r="BX626" s="31">
        <f t="shared" ref="BX626" si="5876">BL626*BS626+BN626*BS629-BM626*BT626-BO626*BT629</f>
        <v>0</v>
      </c>
      <c r="BY626" s="32">
        <f t="shared" ref="BY626" si="5877">(BL626*BT626+BM626*BS626+BN626*BT629+BO626*BS629)</f>
        <v>-0.1275737121246685</v>
      </c>
      <c r="CA626" s="37">
        <f t="shared" ref="CA626" si="5878">20*LOG(((1+$BR$8)/$BR$8)/((BV626+BV629)^2+(BW626+BW629)^2)^0.5)</f>
        <v>-4.3220774512687478E-3</v>
      </c>
      <c r="CC626" s="134">
        <f t="shared" ref="CC626" si="5879">((BV626^2+BW626^2)^0.5)/((BV629^2+BW629^2)^0.5)</f>
        <v>0.99002878598032673</v>
      </c>
      <c r="CD626" s="9"/>
      <c r="CE626" s="8"/>
      <c r="CF626" s="8"/>
      <c r="CG626" s="8"/>
      <c r="CH626" s="69"/>
      <c r="CI626" s="8"/>
      <c r="CJ626" s="8"/>
      <c r="CM626" s="129">
        <v>1.28</v>
      </c>
    </row>
    <row r="627" spans="2:91" ht="18.600000000000001" customHeight="1" thickBot="1">
      <c r="D627" s="39"/>
      <c r="G627" s="40"/>
      <c r="I627" s="39"/>
      <c r="L627" s="40"/>
      <c r="N627" s="39"/>
      <c r="Q627" s="40"/>
      <c r="S627" s="39"/>
      <c r="V627" s="40"/>
      <c r="X627" s="39"/>
      <c r="AA627" s="40"/>
      <c r="AC627" s="39"/>
      <c r="AF627" s="40"/>
      <c r="AH627" s="39"/>
      <c r="AK627" s="40"/>
      <c r="AM627" s="39"/>
      <c r="AP627" s="40"/>
      <c r="AR627" s="39"/>
      <c r="AU627" s="40"/>
      <c r="AW627" s="39"/>
      <c r="AZ627" s="40"/>
      <c r="BB627" s="39"/>
      <c r="BE627" s="40"/>
      <c r="BG627" s="39"/>
      <c r="BJ627" s="40"/>
      <c r="BL627" s="39"/>
      <c r="BO627" s="40"/>
      <c r="BQ627" s="34"/>
      <c r="BR627" s="11"/>
      <c r="BS627" s="11"/>
      <c r="BT627" s="41"/>
      <c r="BV627" s="39"/>
      <c r="BY627" s="40"/>
      <c r="CC627" s="135"/>
      <c r="CD627" s="9"/>
      <c r="CE627" s="8"/>
      <c r="CF627" s="8"/>
      <c r="CG627" s="8"/>
      <c r="CH627" s="69"/>
      <c r="CI627" s="8"/>
      <c r="CJ627" s="8"/>
    </row>
    <row r="628" spans="2:91" ht="18.600000000000001" customHeight="1" thickBot="1">
      <c r="D628" s="258" t="s">
        <v>129</v>
      </c>
      <c r="E628" s="259"/>
      <c r="F628" s="260" t="s">
        <v>130</v>
      </c>
      <c r="G628" s="261"/>
      <c r="H628" s="229"/>
      <c r="I628" s="258" t="s">
        <v>131</v>
      </c>
      <c r="J628" s="259"/>
      <c r="K628" s="260" t="s">
        <v>132</v>
      </c>
      <c r="L628" s="261"/>
      <c r="N628" s="253" t="s">
        <v>133</v>
      </c>
      <c r="O628" s="254"/>
      <c r="P628" s="255" t="s">
        <v>134</v>
      </c>
      <c r="Q628" s="256"/>
      <c r="S628" s="258" t="s">
        <v>135</v>
      </c>
      <c r="T628" s="259"/>
      <c r="U628" s="260" t="s">
        <v>136</v>
      </c>
      <c r="V628" s="261"/>
      <c r="W628" s="8"/>
      <c r="X628" s="253" t="s">
        <v>137</v>
      </c>
      <c r="Y628" s="254"/>
      <c r="Z628" s="255" t="s">
        <v>138</v>
      </c>
      <c r="AA628" s="256"/>
      <c r="AB628" s="8"/>
      <c r="AC628" s="258" t="s">
        <v>139</v>
      </c>
      <c r="AD628" s="259"/>
      <c r="AE628" s="260" t="s">
        <v>140</v>
      </c>
      <c r="AF628" s="261"/>
      <c r="AG628" s="8"/>
      <c r="AH628" s="253" t="s">
        <v>141</v>
      </c>
      <c r="AI628" s="254"/>
      <c r="AJ628" s="255" t="s">
        <v>142</v>
      </c>
      <c r="AK628" s="256"/>
      <c r="AL628" s="8"/>
      <c r="AM628" s="258" t="s">
        <v>143</v>
      </c>
      <c r="AN628" s="259"/>
      <c r="AO628" s="260" t="s">
        <v>144</v>
      </c>
      <c r="AP628" s="261"/>
      <c r="AR628" s="253" t="s">
        <v>145</v>
      </c>
      <c r="AS628" s="254"/>
      <c r="AT628" s="255" t="s">
        <v>146</v>
      </c>
      <c r="AU628" s="256"/>
      <c r="AV628" s="4"/>
      <c r="AW628" s="258" t="s">
        <v>147</v>
      </c>
      <c r="AX628" s="259"/>
      <c r="AY628" s="260" t="s">
        <v>148</v>
      </c>
      <c r="AZ628" s="261"/>
      <c r="BA628" s="8"/>
      <c r="BB628" s="253" t="s">
        <v>149</v>
      </c>
      <c r="BC628" s="254"/>
      <c r="BD628" s="255" t="s">
        <v>150</v>
      </c>
      <c r="BE628" s="256"/>
      <c r="BF628" s="4"/>
      <c r="BG628" s="258" t="s">
        <v>151</v>
      </c>
      <c r="BH628" s="259"/>
      <c r="BI628" s="260" t="s">
        <v>152</v>
      </c>
      <c r="BJ628" s="261"/>
      <c r="BK628" s="4"/>
      <c r="BL628" s="253" t="s">
        <v>153</v>
      </c>
      <c r="BM628" s="254"/>
      <c r="BN628" s="255" t="s">
        <v>154</v>
      </c>
      <c r="BO628" s="256"/>
      <c r="BP628" s="4"/>
      <c r="BQ628" s="258" t="s">
        <v>155</v>
      </c>
      <c r="BR628" s="259"/>
      <c r="BS628" s="260" t="s">
        <v>156</v>
      </c>
      <c r="BT628" s="261"/>
      <c r="BU628" s="8"/>
      <c r="BV628" s="253" t="s">
        <v>157</v>
      </c>
      <c r="BW628" s="254"/>
      <c r="BX628" s="255" t="s">
        <v>158</v>
      </c>
      <c r="BY628" s="256"/>
      <c r="CA628" s="46" t="s">
        <v>16</v>
      </c>
      <c r="CC628" s="136" t="s">
        <v>71</v>
      </c>
      <c r="CD628" s="9"/>
      <c r="CE628" s="8"/>
      <c r="CF628" s="8"/>
      <c r="CG628" s="8"/>
      <c r="CH628" s="69"/>
      <c r="CI628" s="8"/>
      <c r="CJ628" s="8"/>
    </row>
    <row r="629" spans="2:91" ht="18.600000000000001" customHeight="1" thickTop="1" thickBot="1">
      <c r="D629" s="29">
        <v>0</v>
      </c>
      <c r="E629" s="33">
        <v>0</v>
      </c>
      <c r="F629" s="31">
        <v>1</v>
      </c>
      <c r="G629" s="32">
        <v>0</v>
      </c>
      <c r="I629" s="29">
        <v>0</v>
      </c>
      <c r="J629" s="33">
        <f t="shared" ref="J629" si="5880">IF(0=(1-$J$8*$K$8*$B626^2),10^14,$B626*$J$8/(1-$J$8*$K$8*$B626^2))</f>
        <v>-1.0413171227079956</v>
      </c>
      <c r="K629" s="31">
        <v>1</v>
      </c>
      <c r="L629" s="32">
        <v>0</v>
      </c>
      <c r="N629" s="29">
        <f t="shared" ref="N629" si="5881">D629*I626+F629*I629-E629*J626-G629*J629</f>
        <v>0</v>
      </c>
      <c r="O629" s="33">
        <f t="shared" ref="O629" si="5882">(D629*J626+E629*I626+F629*J629+G629*I629)</f>
        <v>-1.0413171227079956</v>
      </c>
      <c r="P629" s="31">
        <f t="shared" ref="P629" si="5883">D629*K626+F629*K629-E629*L626-G629*L629</f>
        <v>1</v>
      </c>
      <c r="Q629" s="32">
        <f t="shared" ref="Q629" si="5884">(D629*L626+E629*K626+F629*L629+G629*K629)</f>
        <v>0</v>
      </c>
      <c r="S629" s="29">
        <v>0</v>
      </c>
      <c r="T629" s="33">
        <v>0</v>
      </c>
      <c r="U629" s="31">
        <v>1</v>
      </c>
      <c r="V629" s="32">
        <v>0</v>
      </c>
      <c r="X629" s="29">
        <f t="shared" ref="X629" si="5885">N629*S626+P629*S629-O629*T626-Q629*T629</f>
        <v>0</v>
      </c>
      <c r="Y629" s="33">
        <f t="shared" ref="Y629" si="5886">(N629*T626+O629*S626+P629*T629+Q629*S629)</f>
        <v>-1.0413171227079956</v>
      </c>
      <c r="Z629" s="31">
        <f t="shared" ref="Z629" si="5887">N629*U626+P629*U629-O629*V626-Q629*V629</f>
        <v>-2.5753436789367701E-2</v>
      </c>
      <c r="AA629" s="32">
        <f t="shared" ref="AA629" si="5888">(N629*V626+O629*U626+P629*V629+Q629*U629)</f>
        <v>0</v>
      </c>
      <c r="AB629" s="8"/>
      <c r="AC629" s="29">
        <v>0</v>
      </c>
      <c r="AD629" s="33">
        <f t="shared" ref="AD629" si="5889">IF(0=(1-$AD$8*$AE$8*$B626^2),10^14,$B626*$AD$8/(1-$AD$8*$AE$8*$B626^2))</f>
        <v>-1.1035160301077027</v>
      </c>
      <c r="AE629" s="31">
        <v>1</v>
      </c>
      <c r="AF629" s="32">
        <v>0</v>
      </c>
      <c r="AH629" s="29">
        <f t="shared" ref="AH629" si="5890">X629*AC626+Z629*AC629-Y629*AD626-AA629*AD629</f>
        <v>0</v>
      </c>
      <c r="AI629" s="33">
        <f t="shared" ref="AI629" si="5891">(X629*AD626+Y629*AC626+Z629*AD629+AA629*AC629)</f>
        <v>-1.0128977923805629</v>
      </c>
      <c r="AJ629" s="31">
        <f t="shared" ref="AJ629" si="5892">X629*AE626+Z629*AE629-Y629*AF626-AA629*AF629</f>
        <v>-2.5753436789367701E-2</v>
      </c>
      <c r="AK629" s="32">
        <f t="shared" ref="AK629" si="5893">(X629*AF626+Y629*AE626+Z629*AF629+AA629*AE629)</f>
        <v>0</v>
      </c>
      <c r="AL629" s="8"/>
      <c r="AM629" s="29">
        <v>0</v>
      </c>
      <c r="AN629" s="33">
        <v>0</v>
      </c>
      <c r="AO629" s="31">
        <v>1</v>
      </c>
      <c r="AP629" s="32">
        <v>0</v>
      </c>
      <c r="AR629" s="29">
        <f t="shared" ref="AR629" si="5894">AH629*AM626+AJ629*AM629-AI629*AN626-AK629*AN629</f>
        <v>0</v>
      </c>
      <c r="AS629" s="33">
        <f t="shared" ref="AS629" si="5895">(AH629*AN626+AI629*AM626+AJ629*AN629+AK629*AM629)</f>
        <v>-1.0128977923805629</v>
      </c>
      <c r="AT629" s="31">
        <f t="shared" ref="AT629" si="5896">AH629*AO626+AJ629*AO629-AI629*AP626-AK629*AP629</f>
        <v>-0.92803499872049311</v>
      </c>
      <c r="AU629" s="32">
        <f t="shared" ref="AU629" si="5897">(AH629*AP626+AI629*AO626+AJ629*AP629+AK629*AO629)</f>
        <v>0</v>
      </c>
      <c r="AV629" s="8"/>
      <c r="AW629" s="29">
        <v>0</v>
      </c>
      <c r="AX629" s="33">
        <f t="shared" ref="AX629" si="5898">IF(0=(1-$AX$8*$AY$8*$B626^2),10^14,$B626*$AX$8/(1-$AX$8*$AY$8*$B626^2))</f>
        <v>-0.88597407885815427</v>
      </c>
      <c r="AY629" s="31">
        <v>1</v>
      </c>
      <c r="AZ629" s="32">
        <v>0</v>
      </c>
      <c r="BB629" s="29">
        <f t="shared" ref="BB629" si="5899">AR629*AW626+AT629*AW629-AS629*AX626-AU629*AX629</f>
        <v>0</v>
      </c>
      <c r="BC629" s="33">
        <f t="shared" ref="BC629" si="5900">(AR629*AX626+AS629*AW626+AT629*AX629+AU629*AW629)</f>
        <v>-0.19068283924104557</v>
      </c>
      <c r="BD629" s="31">
        <f t="shared" ref="BD629" si="5901">AR629*AY626+AT629*AY629-AS629*AZ626-AU629*AZ629</f>
        <v>-0.92803499872049311</v>
      </c>
      <c r="BE629" s="32">
        <f t="shared" ref="BE629" si="5902">(AR629*AZ626+AS629*AY626+AT629*AZ629+AU629*AY629)</f>
        <v>0</v>
      </c>
      <c r="BF629" s="8"/>
      <c r="BG629" s="29">
        <v>0</v>
      </c>
      <c r="BH629" s="33">
        <v>0</v>
      </c>
      <c r="BI629" s="31">
        <v>1</v>
      </c>
      <c r="BJ629" s="32">
        <v>0</v>
      </c>
      <c r="BL629" s="29">
        <f t="shared" ref="BL629" si="5903">BB629*BG626+BD629*BG629-BC629*BH626-BE629*BH629</f>
        <v>0</v>
      </c>
      <c r="BM629" s="33">
        <f t="shared" ref="BM629" si="5904">(BB629*BH626+BC629*BG626+BD629*BH629+BE629*BG629)</f>
        <v>-0.19068283924104557</v>
      </c>
      <c r="BN629" s="31">
        <f t="shared" ref="BN629" si="5905">BB629*BI626+BD629*BI629-BC629*BJ626-BE629*BJ629</f>
        <v>-0.9877612643440018</v>
      </c>
      <c r="BO629" s="32">
        <f t="shared" ref="BO629" si="5906">(BB629*BJ626+BC629*BI626+BD629*BJ629+BE629*BI629)</f>
        <v>0</v>
      </c>
      <c r="BP629" s="8"/>
      <c r="BQ629" s="19">
        <f t="shared" ref="BQ629:BQ692" si="5907">1/$BR$8</f>
        <v>1</v>
      </c>
      <c r="BR629" s="47">
        <v>0</v>
      </c>
      <c r="BS629" s="48">
        <v>1</v>
      </c>
      <c r="BT629" s="49">
        <v>0</v>
      </c>
      <c r="BV629" s="29">
        <f t="shared" ref="BV629" si="5908">BL629*BQ626+BN629*BQ629-BM629*BR626-BO629*BR629</f>
        <v>-0.9877612643440018</v>
      </c>
      <c r="BW629" s="33">
        <f t="shared" ref="BW629" si="5909">(BL629*BR626+BM629*BQ626+BN629*BR629+BO629*BQ629)</f>
        <v>-0.19068283924104557</v>
      </c>
      <c r="BX629" s="31">
        <f t="shared" ref="BX629" si="5910">BL629*BS626+BN629*BS629-BM629*BT626-BO629*BT629</f>
        <v>-0.9877612643440018</v>
      </c>
      <c r="BY629" s="32">
        <f t="shared" ref="BY629" si="5911">(BL629*BT626+BM629*BS626+BN629*BT629+BO629*BS629)</f>
        <v>0</v>
      </c>
      <c r="CA629" s="50">
        <f t="shared" ref="CA629" si="5912">(180/PI())*ATAN(-1*(BW626+BW629)/(BV626+BV629))</f>
        <v>-9.1517076915717723</v>
      </c>
      <c r="CC629" s="137">
        <f t="shared" ref="CC629" si="5913">20*LOG(((1-(10^(CA626/20)^2)*(1-((1-CC626)/(1+CC626))^2))^0.5))</f>
        <v>-29.914930471730749</v>
      </c>
      <c r="CD629" s="9"/>
      <c r="CE629" s="8"/>
      <c r="CF629" s="8"/>
      <c r="CG629" s="8"/>
      <c r="CH629" s="69"/>
      <c r="CI629" s="8"/>
      <c r="CJ629" s="8"/>
    </row>
    <row r="630" spans="2:91" ht="18.600000000000001" customHeight="1">
      <c r="CC630" s="42"/>
      <c r="CE630" s="8"/>
      <c r="CF630" s="8"/>
      <c r="CG630" s="8"/>
      <c r="CH630" s="69"/>
      <c r="CI630" s="8"/>
      <c r="CJ630" s="8"/>
    </row>
    <row r="631" spans="2:91" ht="18.600000000000001" customHeight="1" thickBot="1">
      <c r="E631" s="22" t="s">
        <v>4</v>
      </c>
      <c r="J631" s="22" t="s">
        <v>5</v>
      </c>
      <c r="O631" s="22" t="s">
        <v>6</v>
      </c>
      <c r="T631" s="22" t="s">
        <v>7</v>
      </c>
      <c r="Y631" s="22" t="s">
        <v>8</v>
      </c>
      <c r="AD631" s="22" t="s">
        <v>65</v>
      </c>
      <c r="AI631" s="22" t="s">
        <v>9</v>
      </c>
      <c r="AN631" s="22" t="s">
        <v>66</v>
      </c>
      <c r="AS631" s="22" t="s">
        <v>51</v>
      </c>
      <c r="AX631" s="22" t="s">
        <v>67</v>
      </c>
      <c r="BC631" s="22" t="s">
        <v>52</v>
      </c>
      <c r="BH631" s="22" t="s">
        <v>68</v>
      </c>
      <c r="BM631" s="22" t="s">
        <v>63</v>
      </c>
      <c r="BQ631" s="23" t="s">
        <v>69</v>
      </c>
      <c r="BR631" s="23"/>
      <c r="BS631" s="24"/>
      <c r="BT631" s="24"/>
      <c r="BU631" s="24"/>
      <c r="BW631" s="22" t="s">
        <v>64</v>
      </c>
      <c r="CE631" s="8"/>
      <c r="CF631" s="8"/>
      <c r="CG631" s="8"/>
      <c r="CH631" s="69"/>
      <c r="CI631" s="8"/>
      <c r="CJ631" s="8"/>
    </row>
    <row r="632" spans="2:91" ht="18.600000000000001" customHeight="1" thickBot="1">
      <c r="D632" s="249" t="s">
        <v>103</v>
      </c>
      <c r="E632" s="250"/>
      <c r="F632" s="251" t="s">
        <v>104</v>
      </c>
      <c r="G632" s="252"/>
      <c r="H632" s="229"/>
      <c r="I632" s="253" t="s">
        <v>11</v>
      </c>
      <c r="J632" s="254"/>
      <c r="K632" s="255" t="s">
        <v>12</v>
      </c>
      <c r="L632" s="256"/>
      <c r="M632" s="24"/>
      <c r="N632" s="253" t="s">
        <v>105</v>
      </c>
      <c r="O632" s="254"/>
      <c r="P632" s="255" t="s">
        <v>106</v>
      </c>
      <c r="Q632" s="256"/>
      <c r="R632" s="24"/>
      <c r="S632" s="249" t="s">
        <v>107</v>
      </c>
      <c r="T632" s="250"/>
      <c r="U632" s="251" t="s">
        <v>108</v>
      </c>
      <c r="V632" s="252"/>
      <c r="W632" s="8"/>
      <c r="X632" s="253" t="s">
        <v>109</v>
      </c>
      <c r="Y632" s="254"/>
      <c r="Z632" s="255" t="s">
        <v>110</v>
      </c>
      <c r="AA632" s="256"/>
      <c r="AB632" s="8"/>
      <c r="AC632" s="253" t="s">
        <v>111</v>
      </c>
      <c r="AD632" s="254"/>
      <c r="AE632" s="255" t="s">
        <v>14</v>
      </c>
      <c r="AF632" s="256"/>
      <c r="AG632" s="8"/>
      <c r="AH632" s="253" t="s">
        <v>112</v>
      </c>
      <c r="AI632" s="254"/>
      <c r="AJ632" s="255" t="s">
        <v>113</v>
      </c>
      <c r="AK632" s="256"/>
      <c r="AL632" s="8"/>
      <c r="AM632" s="249" t="s">
        <v>114</v>
      </c>
      <c r="AN632" s="250"/>
      <c r="AO632" s="251" t="s">
        <v>115</v>
      </c>
      <c r="AP632" s="252"/>
      <c r="AQ632" s="24"/>
      <c r="AR632" s="253" t="s">
        <v>116</v>
      </c>
      <c r="AS632" s="254"/>
      <c r="AT632" s="255" t="s">
        <v>13</v>
      </c>
      <c r="AU632" s="256"/>
      <c r="AV632" s="4"/>
      <c r="AW632" s="253" t="s">
        <v>117</v>
      </c>
      <c r="AX632" s="254"/>
      <c r="AY632" s="255" t="s">
        <v>118</v>
      </c>
      <c r="AZ632" s="256"/>
      <c r="BA632" s="8"/>
      <c r="BB632" s="253" t="s">
        <v>119</v>
      </c>
      <c r="BC632" s="254"/>
      <c r="BD632" s="255" t="s">
        <v>120</v>
      </c>
      <c r="BE632" s="256"/>
      <c r="BF632" s="4"/>
      <c r="BG632" s="249" t="s">
        <v>121</v>
      </c>
      <c r="BH632" s="250"/>
      <c r="BI632" s="251" t="s">
        <v>122</v>
      </c>
      <c r="BJ632" s="252"/>
      <c r="BK632" s="4"/>
      <c r="BL632" s="253" t="s">
        <v>123</v>
      </c>
      <c r="BM632" s="254"/>
      <c r="BN632" s="255" t="s">
        <v>124</v>
      </c>
      <c r="BO632" s="256"/>
      <c r="BP632" s="4"/>
      <c r="BQ632" s="253" t="s">
        <v>125</v>
      </c>
      <c r="BR632" s="254"/>
      <c r="BS632" s="255" t="s">
        <v>126</v>
      </c>
      <c r="BT632" s="256"/>
      <c r="BU632" s="8"/>
      <c r="BV632" s="253" t="s">
        <v>127</v>
      </c>
      <c r="BW632" s="254"/>
      <c r="BX632" s="255" t="s">
        <v>128</v>
      </c>
      <c r="BY632" s="256"/>
      <c r="CA632" s="27" t="s">
        <v>15</v>
      </c>
      <c r="CC632" s="133" t="s">
        <v>70</v>
      </c>
      <c r="CD632" s="9"/>
      <c r="CE632" s="8"/>
      <c r="CF632" s="8"/>
      <c r="CG632" s="8"/>
      <c r="CH632" s="69"/>
      <c r="CI632" s="8"/>
      <c r="CJ632" s="8"/>
    </row>
    <row r="633" spans="2:91" ht="18.600000000000001" customHeight="1" thickTop="1" thickBot="1">
      <c r="B633" s="129">
        <v>1.32</v>
      </c>
      <c r="D633" s="29">
        <v>1</v>
      </c>
      <c r="E633" s="30">
        <v>0</v>
      </c>
      <c r="F633" s="31">
        <v>0</v>
      </c>
      <c r="G633" s="32">
        <f t="shared" ref="G633:G696" si="5914">-1/($E$8*$B633)</f>
        <v>-0.49937878787878787</v>
      </c>
      <c r="I633" s="29">
        <v>1</v>
      </c>
      <c r="J633" s="33">
        <v>0</v>
      </c>
      <c r="K633" s="31">
        <v>0</v>
      </c>
      <c r="L633" s="32">
        <v>0</v>
      </c>
      <c r="N633" s="29">
        <f t="shared" ref="N633" si="5915">D633*I633+F633*I636-E633*J633-G633*J636</f>
        <v>0.48940525420829672</v>
      </c>
      <c r="O633" s="33">
        <f t="shared" ref="O633" si="5916">(D633*J633+E633*I633+F633*J636+G633*I636)</f>
        <v>0</v>
      </c>
      <c r="P633" s="31">
        <f t="shared" ref="P633" si="5917">D633*K633+F633*K636-E633*L633-G633*L636</f>
        <v>0</v>
      </c>
      <c r="Q633" s="32">
        <f t="shared" ref="Q633" si="5918">(D633*L633+E633*K633+F633*L636+G633*K636)</f>
        <v>-0.49937878787878787</v>
      </c>
      <c r="S633" s="29">
        <v>1</v>
      </c>
      <c r="T633" s="30">
        <v>0</v>
      </c>
      <c r="U633" s="31">
        <v>0</v>
      </c>
      <c r="V633" s="32">
        <f t="shared" ref="V633:V696" si="5919">-1/($T$8*$B633)</f>
        <v>-0.97012878787878787</v>
      </c>
      <c r="X633" s="29">
        <f t="shared" ref="X633" si="5920">N633*S633+P633*S636-O633*T633-Q633*T636</f>
        <v>0.48940525420829672</v>
      </c>
      <c r="Y633" s="33">
        <f t="shared" ref="Y633" si="5921">(N633*T633+O633*S633+P633*T636+Q633*S636)</f>
        <v>0</v>
      </c>
      <c r="Z633" s="31">
        <f t="shared" ref="Z633" si="5922">N633*U633+P633*U636-O633*V633-Q633*V636</f>
        <v>0</v>
      </c>
      <c r="AA633" s="32">
        <f t="shared" ref="AA633" si="5923">(N633*V633+O633*U633+P633*V636+Q633*U636)</f>
        <v>-0.97416491392539284</v>
      </c>
      <c r="AB633" s="8"/>
      <c r="AC633" s="29">
        <v>1</v>
      </c>
      <c r="AD633" s="33">
        <v>0</v>
      </c>
      <c r="AE633" s="31">
        <v>0</v>
      </c>
      <c r="AF633" s="32">
        <v>0</v>
      </c>
      <c r="AH633" s="29">
        <f t="shared" ref="AH633" si="5924">X633*AC633+Z633*AC636-Y633*AD633-AA633*AD636</f>
        <v>-0.55342801102020966</v>
      </c>
      <c r="AI633" s="33">
        <f t="shared" ref="AI633" si="5925">(X633*AD633+Y633*AC633+Z633*AD636+AA633*AC636)</f>
        <v>0</v>
      </c>
      <c r="AJ633" s="31">
        <f t="shared" ref="AJ633" si="5926">X633*AE633+Z633*AE636-Y633*AF633-AA633*AF636</f>
        <v>0</v>
      </c>
      <c r="AK633" s="32">
        <f t="shared" ref="AK633" si="5927">(X633*AF633+Y633*AE633+Z633*AF636+AA633*AE636)</f>
        <v>-0.97416491392539284</v>
      </c>
      <c r="AL633" s="8"/>
      <c r="AM633" s="29">
        <v>1</v>
      </c>
      <c r="AN633" s="30">
        <v>0</v>
      </c>
      <c r="AO633" s="31">
        <v>0</v>
      </c>
      <c r="AP633" s="32">
        <f t="shared" ref="AP633:AP696" si="5928">-1/($AN$8*$B633)</f>
        <v>-0.87729545454545443</v>
      </c>
      <c r="AR633" s="29">
        <f t="shared" ref="AR633" si="5929">AH633*AM633+AJ633*AM636-AI633*AN633-AK633*AN636</f>
        <v>-0.55342801102020966</v>
      </c>
      <c r="AS633" s="33">
        <f t="shared" ref="AS633" si="5930">(AH633*AN633+AI633*AM633+AJ633*AN636+AK633*AM636)</f>
        <v>0</v>
      </c>
      <c r="AT633" s="31">
        <f t="shared" ref="AT633" si="5931">AH633*AO633+AJ633*AO636-AI633*AP633-AK633*AP636</f>
        <v>0</v>
      </c>
      <c r="AU633" s="32">
        <f t="shared" ref="AU633" si="5932">(AH633*AP633+AI633*AO633+AJ633*AP636+AK633*AO636)</f>
        <v>-0.48864503543923121</v>
      </c>
      <c r="AV633" s="8"/>
      <c r="AW633" s="29">
        <v>1</v>
      </c>
      <c r="AX633" s="33">
        <v>0</v>
      </c>
      <c r="AY633" s="31">
        <v>0</v>
      </c>
      <c r="AZ633" s="32">
        <v>0</v>
      </c>
      <c r="BB633" s="29">
        <f t="shared" ref="BB633" si="5933">AR633*AW633+AT633*AW636-AS633*AX633-AU633*AX636</f>
        <v>-0.97563351322230774</v>
      </c>
      <c r="BC633" s="33">
        <f t="shared" ref="BC633" si="5934">(AR633*AX633+AS633*AW633+AT633*AX636+AU633*AW636)</f>
        <v>0</v>
      </c>
      <c r="BD633" s="31">
        <f t="shared" ref="BD633" si="5935">AR633*AY633+AT633*AY636-AS633*AZ633-AU633*AZ636</f>
        <v>0</v>
      </c>
      <c r="BE633" s="32">
        <f t="shared" ref="BE633" si="5936">(AR633*AZ633+AS633*AY633+AT633*AZ636+AU633*AY636)</f>
        <v>-0.48864503543923121</v>
      </c>
      <c r="BF633" s="8"/>
      <c r="BG633" s="29">
        <v>1</v>
      </c>
      <c r="BH633" s="30">
        <v>0</v>
      </c>
      <c r="BI633" s="31">
        <v>0</v>
      </c>
      <c r="BJ633" s="32">
        <f t="shared" ref="BJ633:BJ696" si="5937">-1/($BH$8*$B633)</f>
        <v>-0.30847727272727271</v>
      </c>
      <c r="BL633" s="29">
        <f t="shared" ref="BL633" si="5938">BB633*BG633+BD633*BG636-BC633*BH633-BE633*BH636</f>
        <v>-0.97563351322230774</v>
      </c>
      <c r="BM633" s="33">
        <f t="shared" ref="BM633" si="5939">(BB633*BH633+BC633*BG633+BD633*BH636+BE633*BG636)</f>
        <v>0</v>
      </c>
      <c r="BN633" s="31">
        <f t="shared" ref="BN633" si="5940">BB633*BI633+BD633*BI636-BC633*BJ633-BE633*BJ636</f>
        <v>0</v>
      </c>
      <c r="BO633" s="32">
        <f t="shared" ref="BO633" si="5941">(BB633*BJ633+BC633*BI633+BD633*BJ636+BE633*BI636)</f>
        <v>-0.18768427009908617</v>
      </c>
      <c r="BP633" s="8"/>
      <c r="BQ633" s="34">
        <v>1</v>
      </c>
      <c r="BR633" s="35">
        <v>0</v>
      </c>
      <c r="BS633" s="11">
        <v>0</v>
      </c>
      <c r="BT633" s="36">
        <v>0</v>
      </c>
      <c r="BV633" s="29">
        <f t="shared" ref="BV633" si="5942">BL633*BQ633+BN633*BQ636-BM633*BR633-BO633*BR636</f>
        <v>-0.97563351322230774</v>
      </c>
      <c r="BW633" s="33">
        <f t="shared" ref="BW633" si="5943">(BL633*BR633+BM633*BQ633+BN633*BR636+BO633*BQ636)</f>
        <v>-0.18768427009908617</v>
      </c>
      <c r="BX633" s="31">
        <f t="shared" ref="BX633" si="5944">BL633*BS633+BN633*BS636-BM633*BT633-BO633*BT636</f>
        <v>0</v>
      </c>
      <c r="BY633" s="32">
        <f t="shared" ref="BY633" si="5945">(BL633*BT633+BM633*BS633+BN633*BT636+BO633*BS636)</f>
        <v>-0.18768427009908617</v>
      </c>
      <c r="CA633" s="37">
        <f t="shared" ref="CA633" si="5946">20*LOG(((1+$BR$8)/$BR$8)/((BV633+BV636)^2+(BW633+BW636)^2)^0.5)</f>
        <v>-5.1385324099403407E-3</v>
      </c>
      <c r="CC633" s="134">
        <f t="shared" ref="CC633" si="5947">((BV633^2+BW633^2)^0.5)/((BV636^2+BW636^2)^0.5)</f>
        <v>0.9848689149428288</v>
      </c>
      <c r="CD633" s="9"/>
      <c r="CE633" s="8"/>
      <c r="CF633" s="8"/>
      <c r="CG633" s="8"/>
      <c r="CH633" s="69"/>
      <c r="CI633" s="8"/>
      <c r="CJ633" s="8"/>
      <c r="CM633" s="129">
        <v>1.3</v>
      </c>
    </row>
    <row r="634" spans="2:91" ht="18.600000000000001" customHeight="1" thickBot="1">
      <c r="D634" s="39"/>
      <c r="G634" s="40"/>
      <c r="I634" s="39"/>
      <c r="L634" s="40"/>
      <c r="N634" s="39"/>
      <c r="Q634" s="40"/>
      <c r="S634" s="39"/>
      <c r="V634" s="40"/>
      <c r="X634" s="39"/>
      <c r="AA634" s="40"/>
      <c r="AC634" s="39"/>
      <c r="AF634" s="40"/>
      <c r="AH634" s="39"/>
      <c r="AK634" s="40"/>
      <c r="AM634" s="39"/>
      <c r="AP634" s="40"/>
      <c r="AR634" s="39"/>
      <c r="AU634" s="40"/>
      <c r="AW634" s="39"/>
      <c r="AZ634" s="40"/>
      <c r="BB634" s="39"/>
      <c r="BE634" s="40"/>
      <c r="BG634" s="39"/>
      <c r="BJ634" s="40"/>
      <c r="BL634" s="39"/>
      <c r="BO634" s="40"/>
      <c r="BQ634" s="34"/>
      <c r="BR634" s="11"/>
      <c r="BS634" s="11"/>
      <c r="BT634" s="41"/>
      <c r="BV634" s="39"/>
      <c r="BY634" s="40"/>
      <c r="CC634" s="135"/>
      <c r="CD634" s="9"/>
      <c r="CE634" s="8"/>
      <c r="CF634" s="8"/>
      <c r="CG634" s="8"/>
      <c r="CH634" s="69"/>
      <c r="CI634" s="8"/>
      <c r="CJ634" s="8"/>
    </row>
    <row r="635" spans="2:91" ht="18.600000000000001" customHeight="1" thickBot="1">
      <c r="D635" s="258" t="s">
        <v>129</v>
      </c>
      <c r="E635" s="259"/>
      <c r="F635" s="260" t="s">
        <v>130</v>
      </c>
      <c r="G635" s="261"/>
      <c r="H635" s="229"/>
      <c r="I635" s="258" t="s">
        <v>131</v>
      </c>
      <c r="J635" s="259"/>
      <c r="K635" s="260" t="s">
        <v>132</v>
      </c>
      <c r="L635" s="261"/>
      <c r="N635" s="253" t="s">
        <v>133</v>
      </c>
      <c r="O635" s="254"/>
      <c r="P635" s="255" t="s">
        <v>134</v>
      </c>
      <c r="Q635" s="256"/>
      <c r="S635" s="258" t="s">
        <v>135</v>
      </c>
      <c r="T635" s="259"/>
      <c r="U635" s="260" t="s">
        <v>136</v>
      </c>
      <c r="V635" s="261"/>
      <c r="W635" s="8"/>
      <c r="X635" s="253" t="s">
        <v>137</v>
      </c>
      <c r="Y635" s="254"/>
      <c r="Z635" s="255" t="s">
        <v>138</v>
      </c>
      <c r="AA635" s="256"/>
      <c r="AB635" s="8"/>
      <c r="AC635" s="258" t="s">
        <v>139</v>
      </c>
      <c r="AD635" s="259"/>
      <c r="AE635" s="260" t="s">
        <v>140</v>
      </c>
      <c r="AF635" s="261"/>
      <c r="AG635" s="8"/>
      <c r="AH635" s="253" t="s">
        <v>141</v>
      </c>
      <c r="AI635" s="254"/>
      <c r="AJ635" s="255" t="s">
        <v>142</v>
      </c>
      <c r="AK635" s="256"/>
      <c r="AL635" s="8"/>
      <c r="AM635" s="258" t="s">
        <v>143</v>
      </c>
      <c r="AN635" s="259"/>
      <c r="AO635" s="260" t="s">
        <v>144</v>
      </c>
      <c r="AP635" s="261"/>
      <c r="AR635" s="253" t="s">
        <v>145</v>
      </c>
      <c r="AS635" s="254"/>
      <c r="AT635" s="255" t="s">
        <v>146</v>
      </c>
      <c r="AU635" s="256"/>
      <c r="AV635" s="4"/>
      <c r="AW635" s="258" t="s">
        <v>147</v>
      </c>
      <c r="AX635" s="259"/>
      <c r="AY635" s="260" t="s">
        <v>148</v>
      </c>
      <c r="AZ635" s="261"/>
      <c r="BA635" s="8"/>
      <c r="BB635" s="253" t="s">
        <v>149</v>
      </c>
      <c r="BC635" s="254"/>
      <c r="BD635" s="255" t="s">
        <v>150</v>
      </c>
      <c r="BE635" s="256"/>
      <c r="BF635" s="4"/>
      <c r="BG635" s="258" t="s">
        <v>151</v>
      </c>
      <c r="BH635" s="259"/>
      <c r="BI635" s="260" t="s">
        <v>152</v>
      </c>
      <c r="BJ635" s="261"/>
      <c r="BK635" s="4"/>
      <c r="BL635" s="253" t="s">
        <v>153</v>
      </c>
      <c r="BM635" s="254"/>
      <c r="BN635" s="255" t="s">
        <v>154</v>
      </c>
      <c r="BO635" s="256"/>
      <c r="BP635" s="4"/>
      <c r="BQ635" s="258" t="s">
        <v>155</v>
      </c>
      <c r="BR635" s="259"/>
      <c r="BS635" s="260" t="s">
        <v>156</v>
      </c>
      <c r="BT635" s="261"/>
      <c r="BU635" s="8"/>
      <c r="BV635" s="253" t="s">
        <v>157</v>
      </c>
      <c r="BW635" s="254"/>
      <c r="BX635" s="255" t="s">
        <v>158</v>
      </c>
      <c r="BY635" s="256"/>
      <c r="CA635" s="46" t="s">
        <v>16</v>
      </c>
      <c r="CC635" s="136" t="s">
        <v>71</v>
      </c>
      <c r="CD635" s="9"/>
      <c r="CE635" s="8"/>
      <c r="CF635" s="8"/>
      <c r="CG635" s="8"/>
      <c r="CH635" s="69"/>
      <c r="CI635" s="8"/>
      <c r="CJ635" s="8"/>
    </row>
    <row r="636" spans="2:91" ht="18.600000000000001" customHeight="1" thickTop="1" thickBot="1">
      <c r="D636" s="29">
        <v>0</v>
      </c>
      <c r="E636" s="33">
        <v>0</v>
      </c>
      <c r="F636" s="31">
        <v>1</v>
      </c>
      <c r="G636" s="32">
        <v>0</v>
      </c>
      <c r="I636" s="29">
        <v>0</v>
      </c>
      <c r="J636" s="33">
        <f t="shared" ref="J636" si="5948">IF(0=(1-$J$8*$K$8*$B633^2),10^14,$B633*$J$8/(1-$J$8*$K$8*$B633^2))</f>
        <v>-1.0224598204512398</v>
      </c>
      <c r="K636" s="31">
        <v>1</v>
      </c>
      <c r="L636" s="32">
        <v>0</v>
      </c>
      <c r="N636" s="29">
        <f t="shared" ref="N636" si="5949">D636*I633+F636*I636-E636*J633-G636*J636</f>
        <v>0</v>
      </c>
      <c r="O636" s="33">
        <f t="shared" ref="O636" si="5950">(D636*J633+E636*I633+F636*J636+G636*I636)</f>
        <v>-1.0224598204512398</v>
      </c>
      <c r="P636" s="31">
        <f t="shared" ref="P636" si="5951">D636*K633+F636*K636-E636*L633-G636*L636</f>
        <v>1</v>
      </c>
      <c r="Q636" s="32">
        <f t="shared" ref="Q636" si="5952">(D636*L633+E636*K633+F636*L636+G636*K636)</f>
        <v>0</v>
      </c>
      <c r="S636" s="29">
        <v>0</v>
      </c>
      <c r="T636" s="33">
        <v>0</v>
      </c>
      <c r="U636" s="31">
        <v>1</v>
      </c>
      <c r="V636" s="32">
        <v>0</v>
      </c>
      <c r="X636" s="29">
        <f t="shared" ref="X636" si="5953">N636*S633+P636*S636-O636*T633-Q636*T636</f>
        <v>0</v>
      </c>
      <c r="Y636" s="33">
        <f t="shared" ref="Y636" si="5954">(N636*T633+O636*S633+P636*T636+Q636*S636)</f>
        <v>-1.0224598204512398</v>
      </c>
      <c r="Z636" s="31">
        <f t="shared" ref="Z636" si="5955">N636*U633+P636*U636-O636*V633-Q636*V636</f>
        <v>8.0822937308756559E-3</v>
      </c>
      <c r="AA636" s="32">
        <f t="shared" ref="AA636" si="5956">(N636*V633+O636*U633+P636*V636+Q636*U636)</f>
        <v>0</v>
      </c>
      <c r="AB636" s="8"/>
      <c r="AC636" s="29">
        <v>0</v>
      </c>
      <c r="AD636" s="33">
        <f t="shared" ref="AD636" si="5957">IF(0=(1-$AD$8*$AE$8*$B633^2),10^14,$B633*$AD$8/(1-$AD$8*$AE$8*$B633^2))</f>
        <v>-1.0704894523725093</v>
      </c>
      <c r="AE636" s="31">
        <v>1</v>
      </c>
      <c r="AF636" s="32">
        <v>0</v>
      </c>
      <c r="AH636" s="29">
        <f t="shared" ref="AH636" si="5958">X636*AC633+Z636*AC636-Y636*AD633-AA636*AD636</f>
        <v>0</v>
      </c>
      <c r="AI636" s="33">
        <f t="shared" ref="AI636" si="5959">(X636*AD633+Y636*AC633+Z636*AD636+AA636*AC636)</f>
        <v>-1.0311118306411187</v>
      </c>
      <c r="AJ636" s="31">
        <f t="shared" ref="AJ636" si="5960">X636*AE633+Z636*AE636-Y636*AF633-AA636*AF636</f>
        <v>8.0822937308756559E-3</v>
      </c>
      <c r="AK636" s="32">
        <f t="shared" ref="AK636" si="5961">(X636*AF633+Y636*AE633+Z636*AF636+AA636*AE636)</f>
        <v>0</v>
      </c>
      <c r="AL636" s="8"/>
      <c r="AM636" s="29">
        <v>0</v>
      </c>
      <c r="AN636" s="33">
        <v>0</v>
      </c>
      <c r="AO636" s="31">
        <v>1</v>
      </c>
      <c r="AP636" s="32">
        <v>0</v>
      </c>
      <c r="AR636" s="29">
        <f t="shared" ref="AR636" si="5962">AH636*AM633+AJ636*AM636-AI636*AN633-AK636*AN636</f>
        <v>0</v>
      </c>
      <c r="AS636" s="33">
        <f t="shared" ref="AS636" si="5963">(AH636*AN633+AI636*AM633+AJ636*AN636+AK636*AM636)</f>
        <v>-1.0311118306411187</v>
      </c>
      <c r="AT636" s="31">
        <f t="shared" ref="AT636" si="5964">AH636*AO633+AJ636*AO636-AI636*AP633-AK636*AP636</f>
        <v>-0.89650742841862019</v>
      </c>
      <c r="AU636" s="32">
        <f t="shared" ref="AU636" si="5965">(AH636*AP633+AI636*AO633+AJ636*AP636+AK636*AO636)</f>
        <v>0</v>
      </c>
      <c r="AV636" s="8"/>
      <c r="AW636" s="29">
        <v>0</v>
      </c>
      <c r="AX636" s="33">
        <f t="shared" ref="AX636" si="5966">IF(0=(1-$AX$8*$AY$8*$B633^2),10^14,$B633*$AX$8/(1-$AX$8*$AY$8*$B633^2))</f>
        <v>-0.86403313567401296</v>
      </c>
      <c r="AY636" s="31">
        <v>1</v>
      </c>
      <c r="AZ636" s="32">
        <v>0</v>
      </c>
      <c r="BB636" s="29">
        <f t="shared" ref="BB636" si="5967">AR636*AW633+AT636*AW636-AS636*AX633-AU636*AX636</f>
        <v>0</v>
      </c>
      <c r="BC636" s="33">
        <f t="shared" ref="BC636" si="5968">(AR636*AX633+AS636*AW633+AT636*AX636+AU636*AW636)</f>
        <v>-0.25649970610953254</v>
      </c>
      <c r="BD636" s="31">
        <f t="shared" ref="BD636" si="5969">AR636*AY633+AT636*AY636-AS636*AZ633-AU636*AZ636</f>
        <v>-0.89650742841862019</v>
      </c>
      <c r="BE636" s="32">
        <f t="shared" ref="BE636" si="5970">(AR636*AZ633+AS636*AY633+AT636*AZ636+AU636*AY636)</f>
        <v>0</v>
      </c>
      <c r="BF636" s="8"/>
      <c r="BG636" s="29">
        <v>0</v>
      </c>
      <c r="BH636" s="33">
        <v>0</v>
      </c>
      <c r="BI636" s="31">
        <v>1</v>
      </c>
      <c r="BJ636" s="32">
        <v>0</v>
      </c>
      <c r="BL636" s="29">
        <f t="shared" ref="BL636" si="5971">BB636*BG633+BD636*BG636-BC636*BH633-BE636*BH636</f>
        <v>0</v>
      </c>
      <c r="BM636" s="33">
        <f t="shared" ref="BM636" si="5972">(BB636*BH633+BC636*BG633+BD636*BH636+BE636*BG636)</f>
        <v>-0.25649970610953254</v>
      </c>
      <c r="BN636" s="31">
        <f t="shared" ref="BN636" si="5973">BB636*BI633+BD636*BI636-BC636*BJ633-BE636*BJ636</f>
        <v>-0.97563175821463577</v>
      </c>
      <c r="BO636" s="32">
        <f t="shared" ref="BO636" si="5974">(BB636*BJ633+BC636*BI633+BD636*BJ636+BE636*BI636)</f>
        <v>0</v>
      </c>
      <c r="BP636" s="8"/>
      <c r="BQ636" s="19">
        <f t="shared" ref="BQ636:BQ699" si="5975">1/$BR$8</f>
        <v>1</v>
      </c>
      <c r="BR636" s="47">
        <v>0</v>
      </c>
      <c r="BS636" s="48">
        <v>1</v>
      </c>
      <c r="BT636" s="49">
        <v>0</v>
      </c>
      <c r="BV636" s="29">
        <f t="shared" ref="BV636" si="5976">BL636*BQ633+BN636*BQ636-BM636*BR633-BO636*BR636</f>
        <v>-0.97563175821463577</v>
      </c>
      <c r="BW636" s="33">
        <f t="shared" ref="BW636" si="5977">(BL636*BR633+BM636*BQ633+BN636*BR636+BO636*BQ636)</f>
        <v>-0.25649970610953254</v>
      </c>
      <c r="BX636" s="31">
        <f t="shared" ref="BX636" si="5978">BL636*BS633+BN636*BS636-BM636*BT633-BO636*BT636</f>
        <v>-0.97563175821463577</v>
      </c>
      <c r="BY636" s="32">
        <f t="shared" ref="BY636" si="5979">(BL636*BT633+BM636*BS633+BN636*BT636+BO636*BS636)</f>
        <v>0</v>
      </c>
      <c r="CA636" s="50">
        <f t="shared" ref="CA636" si="5980">(180/PI())*ATAN(-1*(BW633+BW636)/(BV633+BV636))</f>
        <v>-12.824216864322198</v>
      </c>
      <c r="CC636" s="137">
        <f t="shared" ref="CC636" si="5981">20*LOG(((1-(10^(CA633/20)^2)*(1-((1-CC633)/(1+CC633))^2))^0.5))</f>
        <v>-29.063906888422455</v>
      </c>
      <c r="CD636" s="9"/>
      <c r="CE636" s="8"/>
      <c r="CF636" s="8"/>
      <c r="CG636" s="8"/>
      <c r="CH636" s="69"/>
      <c r="CI636" s="8"/>
      <c r="CJ636" s="8"/>
    </row>
    <row r="637" spans="2:91" ht="18.600000000000001" customHeight="1">
      <c r="CC637" s="42"/>
      <c r="CE637" s="8"/>
      <c r="CF637" s="8"/>
      <c r="CG637" s="8"/>
      <c r="CH637" s="69"/>
      <c r="CI637" s="8"/>
      <c r="CJ637" s="8"/>
    </row>
    <row r="638" spans="2:91" ht="18.600000000000001" customHeight="1" thickBot="1">
      <c r="E638" s="22" t="s">
        <v>4</v>
      </c>
      <c r="J638" s="22" t="s">
        <v>5</v>
      </c>
      <c r="O638" s="22" t="s">
        <v>6</v>
      </c>
      <c r="T638" s="22" t="s">
        <v>7</v>
      </c>
      <c r="Y638" s="22" t="s">
        <v>8</v>
      </c>
      <c r="AD638" s="22" t="s">
        <v>65</v>
      </c>
      <c r="AI638" s="22" t="s">
        <v>9</v>
      </c>
      <c r="AN638" s="22" t="s">
        <v>66</v>
      </c>
      <c r="AS638" s="22" t="s">
        <v>51</v>
      </c>
      <c r="AX638" s="22" t="s">
        <v>67</v>
      </c>
      <c r="BC638" s="22" t="s">
        <v>52</v>
      </c>
      <c r="BH638" s="22" t="s">
        <v>68</v>
      </c>
      <c r="BM638" s="22" t="s">
        <v>63</v>
      </c>
      <c r="BQ638" s="23" t="s">
        <v>69</v>
      </c>
      <c r="BR638" s="23"/>
      <c r="BS638" s="24"/>
      <c r="BT638" s="24"/>
      <c r="BU638" s="24"/>
      <c r="BW638" s="22" t="s">
        <v>64</v>
      </c>
      <c r="CE638" s="8"/>
      <c r="CF638" s="8"/>
      <c r="CG638" s="8"/>
      <c r="CH638" s="69"/>
      <c r="CI638" s="8"/>
      <c r="CJ638" s="8"/>
    </row>
    <row r="639" spans="2:91" ht="18.600000000000001" customHeight="1" thickBot="1">
      <c r="D639" s="249" t="s">
        <v>103</v>
      </c>
      <c r="E639" s="250"/>
      <c r="F639" s="251" t="s">
        <v>104</v>
      </c>
      <c r="G639" s="252"/>
      <c r="H639" s="229"/>
      <c r="I639" s="253" t="s">
        <v>11</v>
      </c>
      <c r="J639" s="254"/>
      <c r="K639" s="255" t="s">
        <v>12</v>
      </c>
      <c r="L639" s="256"/>
      <c r="M639" s="24"/>
      <c r="N639" s="253" t="s">
        <v>105</v>
      </c>
      <c r="O639" s="254"/>
      <c r="P639" s="255" t="s">
        <v>106</v>
      </c>
      <c r="Q639" s="256"/>
      <c r="R639" s="24"/>
      <c r="S639" s="249" t="s">
        <v>107</v>
      </c>
      <c r="T639" s="250"/>
      <c r="U639" s="251" t="s">
        <v>108</v>
      </c>
      <c r="V639" s="252"/>
      <c r="W639" s="8"/>
      <c r="X639" s="253" t="s">
        <v>109</v>
      </c>
      <c r="Y639" s="254"/>
      <c r="Z639" s="255" t="s">
        <v>110</v>
      </c>
      <c r="AA639" s="256"/>
      <c r="AB639" s="8"/>
      <c r="AC639" s="253" t="s">
        <v>111</v>
      </c>
      <c r="AD639" s="254"/>
      <c r="AE639" s="255" t="s">
        <v>14</v>
      </c>
      <c r="AF639" s="256"/>
      <c r="AG639" s="8"/>
      <c r="AH639" s="253" t="s">
        <v>112</v>
      </c>
      <c r="AI639" s="254"/>
      <c r="AJ639" s="255" t="s">
        <v>113</v>
      </c>
      <c r="AK639" s="256"/>
      <c r="AL639" s="8"/>
      <c r="AM639" s="249" t="s">
        <v>114</v>
      </c>
      <c r="AN639" s="250"/>
      <c r="AO639" s="251" t="s">
        <v>115</v>
      </c>
      <c r="AP639" s="252"/>
      <c r="AQ639" s="24"/>
      <c r="AR639" s="253" t="s">
        <v>116</v>
      </c>
      <c r="AS639" s="254"/>
      <c r="AT639" s="255" t="s">
        <v>13</v>
      </c>
      <c r="AU639" s="256"/>
      <c r="AV639" s="4"/>
      <c r="AW639" s="253" t="s">
        <v>117</v>
      </c>
      <c r="AX639" s="254"/>
      <c r="AY639" s="255" t="s">
        <v>118</v>
      </c>
      <c r="AZ639" s="256"/>
      <c r="BA639" s="8"/>
      <c r="BB639" s="253" t="s">
        <v>119</v>
      </c>
      <c r="BC639" s="254"/>
      <c r="BD639" s="255" t="s">
        <v>120</v>
      </c>
      <c r="BE639" s="256"/>
      <c r="BF639" s="4"/>
      <c r="BG639" s="249" t="s">
        <v>121</v>
      </c>
      <c r="BH639" s="250"/>
      <c r="BI639" s="251" t="s">
        <v>122</v>
      </c>
      <c r="BJ639" s="252"/>
      <c r="BK639" s="4"/>
      <c r="BL639" s="253" t="s">
        <v>123</v>
      </c>
      <c r="BM639" s="254"/>
      <c r="BN639" s="255" t="s">
        <v>124</v>
      </c>
      <c r="BO639" s="256"/>
      <c r="BP639" s="4"/>
      <c r="BQ639" s="253" t="s">
        <v>125</v>
      </c>
      <c r="BR639" s="254"/>
      <c r="BS639" s="255" t="s">
        <v>126</v>
      </c>
      <c r="BT639" s="256"/>
      <c r="BU639" s="8"/>
      <c r="BV639" s="253" t="s">
        <v>127</v>
      </c>
      <c r="BW639" s="254"/>
      <c r="BX639" s="255" t="s">
        <v>128</v>
      </c>
      <c r="BY639" s="256"/>
      <c r="CA639" s="27" t="s">
        <v>15</v>
      </c>
      <c r="CC639" s="133" t="s">
        <v>70</v>
      </c>
      <c r="CD639" s="9"/>
      <c r="CE639" s="8"/>
      <c r="CF639" s="8"/>
      <c r="CG639" s="8"/>
      <c r="CH639" s="69"/>
      <c r="CI639" s="8"/>
      <c r="CJ639" s="8"/>
    </row>
    <row r="640" spans="2:91" ht="18.600000000000001" customHeight="1" thickTop="1" thickBot="1">
      <c r="B640" s="129">
        <v>1.34</v>
      </c>
      <c r="D640" s="29">
        <v>1</v>
      </c>
      <c r="E640" s="30">
        <v>0</v>
      </c>
      <c r="F640" s="31">
        <v>0</v>
      </c>
      <c r="G640" s="32">
        <f t="shared" ref="G640:G703" si="5982">-1/($E$8*$B640)</f>
        <v>-0.49192537313432833</v>
      </c>
      <c r="I640" s="29">
        <v>1</v>
      </c>
      <c r="J640" s="33">
        <v>0</v>
      </c>
      <c r="K640" s="31">
        <v>0</v>
      </c>
      <c r="L640" s="32">
        <v>0</v>
      </c>
      <c r="N640" s="29">
        <f t="shared" ref="N640" si="5983">D640*I640+F640*I643-E640*J640-G640*J643</f>
        <v>0.50595087462849397</v>
      </c>
      <c r="O640" s="33">
        <f t="shared" ref="O640" si="5984">(D640*J640+E640*I640+F640*J643+G640*I643)</f>
        <v>0</v>
      </c>
      <c r="P640" s="31">
        <f t="shared" ref="P640" si="5985">D640*K640+F640*K643-E640*L640-G640*L643</f>
        <v>0</v>
      </c>
      <c r="Q640" s="32">
        <f t="shared" ref="Q640" si="5986">(D640*L640+E640*K640+F640*L643+G640*K643)</f>
        <v>-0.49192537313432833</v>
      </c>
      <c r="S640" s="29">
        <v>1</v>
      </c>
      <c r="T640" s="30">
        <v>0</v>
      </c>
      <c r="U640" s="31">
        <v>0</v>
      </c>
      <c r="V640" s="32">
        <f t="shared" ref="V640:V703" si="5987">-1/($T$8*$B640)</f>
        <v>-0.95564925373134324</v>
      </c>
      <c r="X640" s="29">
        <f t="shared" ref="X640" si="5988">N640*S640+P640*S643-O640*T640-Q640*T643</f>
        <v>0.50595087462849397</v>
      </c>
      <c r="Y640" s="33">
        <f t="shared" ref="Y640" si="5989">(N640*T640+O640*S640+P640*T643+Q640*S643)</f>
        <v>0</v>
      </c>
      <c r="Z640" s="31">
        <f t="shared" ref="Z640" si="5990">N640*U640+P640*U643-O640*V640-Q640*V643</f>
        <v>0</v>
      </c>
      <c r="AA640" s="32">
        <f t="shared" ref="AA640" si="5991">(N640*V640+O640*U640+P640*V643+Q640*U643)</f>
        <v>-0.975436948897769</v>
      </c>
      <c r="AB640" s="8"/>
      <c r="AC640" s="29">
        <v>1</v>
      </c>
      <c r="AD640" s="33">
        <v>0</v>
      </c>
      <c r="AE640" s="31">
        <v>0</v>
      </c>
      <c r="AF640" s="32">
        <v>0</v>
      </c>
      <c r="AH640" s="29">
        <f t="shared" ref="AH640" si="5992">X640*AC640+Z640*AC643-Y640*AD640-AA640*AD643</f>
        <v>-0.50811983948699191</v>
      </c>
      <c r="AI640" s="33">
        <f t="shared" ref="AI640" si="5993">(X640*AD640+Y640*AC640+Z640*AD643+AA640*AC643)</f>
        <v>0</v>
      </c>
      <c r="AJ640" s="31">
        <f t="shared" ref="AJ640" si="5994">X640*AE640+Z640*AE643-Y640*AF640-AA640*AF643</f>
        <v>0</v>
      </c>
      <c r="AK640" s="32">
        <f t="shared" ref="AK640" si="5995">(X640*AF640+Y640*AE640+Z640*AF643+AA640*AE643)</f>
        <v>-0.975436948897769</v>
      </c>
      <c r="AL640" s="8"/>
      <c r="AM640" s="29">
        <v>1</v>
      </c>
      <c r="AN640" s="30">
        <v>0</v>
      </c>
      <c r="AO640" s="31">
        <v>0</v>
      </c>
      <c r="AP640" s="32">
        <f t="shared" ref="AP640:AP703" si="5996">-1/($AN$8*$B640)</f>
        <v>-0.86420149253731326</v>
      </c>
      <c r="AR640" s="29">
        <f t="shared" ref="AR640" si="5997">AH640*AM640+AJ640*AM643-AI640*AN640-AK640*AN643</f>
        <v>-0.50811983948699191</v>
      </c>
      <c r="AS640" s="33">
        <f t="shared" ref="AS640" si="5998">(AH640*AN640+AI640*AM640+AJ640*AN643+AK640*AM643)</f>
        <v>0</v>
      </c>
      <c r="AT640" s="31">
        <f t="shared" ref="AT640" si="5999">AH640*AO640+AJ640*AO643-AI640*AP640-AK640*AP643</f>
        <v>0</v>
      </c>
      <c r="AU640" s="32">
        <f t="shared" ref="AU640" si="6000">(AH640*AP640+AI640*AO640+AJ640*AP643+AK640*AO643)</f>
        <v>-0.53631902522529051</v>
      </c>
      <c r="AV640" s="8"/>
      <c r="AW640" s="29">
        <v>1</v>
      </c>
      <c r="AX640" s="33">
        <v>0</v>
      </c>
      <c r="AY640" s="31">
        <v>0</v>
      </c>
      <c r="AZ640" s="32">
        <v>0</v>
      </c>
      <c r="BB640" s="29">
        <f t="shared" ref="BB640" si="6001">AR640*AW640+AT640*AW643-AS640*AX640-AU640*AX643</f>
        <v>-0.96038245608363237</v>
      </c>
      <c r="BC640" s="33">
        <f t="shared" ref="BC640" si="6002">(AR640*AX640+AS640*AW640+AT640*AX643+AU640*AW643)</f>
        <v>0</v>
      </c>
      <c r="BD640" s="31">
        <f t="shared" ref="BD640" si="6003">AR640*AY640+AT640*AY643-AS640*AZ640-AU640*AZ643</f>
        <v>0</v>
      </c>
      <c r="BE640" s="32">
        <f t="shared" ref="BE640" si="6004">(AR640*AZ640+AS640*AY640+AT640*AZ643+AU640*AY643)</f>
        <v>-0.53631902522529051</v>
      </c>
      <c r="BF640" s="8"/>
      <c r="BG640" s="29">
        <v>1</v>
      </c>
      <c r="BH640" s="30">
        <v>0</v>
      </c>
      <c r="BI640" s="31">
        <v>0</v>
      </c>
      <c r="BJ640" s="32">
        <f t="shared" ref="BJ640:BJ703" si="6005">-1/($BH$8*$B640)</f>
        <v>-0.30387313432835822</v>
      </c>
      <c r="BL640" s="29">
        <f t="shared" ref="BL640" si="6006">BB640*BG640+BD640*BG643-BC640*BH640-BE640*BH643</f>
        <v>-0.96038245608363237</v>
      </c>
      <c r="BM640" s="33">
        <f t="shared" ref="BM640" si="6007">(BB640*BH640+BC640*BG640+BD640*BH643+BE640*BG643)</f>
        <v>0</v>
      </c>
      <c r="BN640" s="31">
        <f t="shared" ref="BN640" si="6008">BB640*BI640+BD640*BI643-BC640*BJ640-BE640*BJ643</f>
        <v>0</v>
      </c>
      <c r="BO640" s="32">
        <f t="shared" ref="BO640" si="6009">(BB640*BJ640+BC640*BI640+BD640*BJ643+BE640*BI643)</f>
        <v>-0.24448459814119028</v>
      </c>
      <c r="BP640" s="8"/>
      <c r="BQ640" s="34">
        <v>1</v>
      </c>
      <c r="BR640" s="35">
        <v>0</v>
      </c>
      <c r="BS640" s="11">
        <v>0</v>
      </c>
      <c r="BT640" s="36">
        <v>0</v>
      </c>
      <c r="BV640" s="29">
        <f t="shared" ref="BV640" si="6010">BL640*BQ640+BN640*BQ643-BM640*BR640-BO640*BR643</f>
        <v>-0.96038245608363237</v>
      </c>
      <c r="BW640" s="33">
        <f t="shared" ref="BW640" si="6011">(BL640*BR640+BM640*BQ640+BN640*BR643+BO640*BQ643)</f>
        <v>-0.24448459814119028</v>
      </c>
      <c r="BX640" s="31">
        <f t="shared" ref="BX640" si="6012">BL640*BS640+BN640*BS643-BM640*BT640-BO640*BT643</f>
        <v>0</v>
      </c>
      <c r="BY640" s="32">
        <f t="shared" ref="BY640" si="6013">(BL640*BT640+BM640*BS640+BN640*BT643+BO640*BS643)</f>
        <v>-0.24448459814119028</v>
      </c>
      <c r="CA640" s="37">
        <f t="shared" ref="CA640" si="6014">20*LOG(((1+$BR$8)/$BR$8)/((BV640+BV643)^2+(BW640+BW643)^2)^0.5)</f>
        <v>-5.8126819834776996E-3</v>
      </c>
      <c r="CC640" s="134">
        <f t="shared" ref="CC640" si="6015">((BV640^2+BW640^2)^0.5)/((BV643^2+BW643^2)^0.5)</f>
        <v>0.97968971606228683</v>
      </c>
      <c r="CD640" s="9"/>
      <c r="CE640" s="8"/>
      <c r="CF640" s="8"/>
      <c r="CG640" s="8"/>
      <c r="CH640" s="69"/>
      <c r="CI640" s="8"/>
      <c r="CJ640" s="8"/>
      <c r="CM640" s="129">
        <v>1.32</v>
      </c>
    </row>
    <row r="641" spans="2:91" ht="18.600000000000001" customHeight="1" thickBot="1">
      <c r="D641" s="39"/>
      <c r="G641" s="40"/>
      <c r="I641" s="39"/>
      <c r="L641" s="40"/>
      <c r="N641" s="39"/>
      <c r="Q641" s="40"/>
      <c r="S641" s="39"/>
      <c r="V641" s="40"/>
      <c r="X641" s="39"/>
      <c r="AA641" s="40"/>
      <c r="AC641" s="39"/>
      <c r="AF641" s="40"/>
      <c r="AH641" s="39"/>
      <c r="AK641" s="40"/>
      <c r="AM641" s="39"/>
      <c r="AP641" s="40"/>
      <c r="AR641" s="39"/>
      <c r="AU641" s="40"/>
      <c r="AW641" s="39"/>
      <c r="AZ641" s="40"/>
      <c r="BB641" s="39"/>
      <c r="BE641" s="40"/>
      <c r="BG641" s="39"/>
      <c r="BJ641" s="40"/>
      <c r="BL641" s="39"/>
      <c r="BO641" s="40"/>
      <c r="BQ641" s="34"/>
      <c r="BR641" s="11"/>
      <c r="BS641" s="11"/>
      <c r="BT641" s="41"/>
      <c r="BV641" s="39"/>
      <c r="BY641" s="40"/>
      <c r="CC641" s="135"/>
      <c r="CD641" s="9"/>
      <c r="CE641" s="8"/>
      <c r="CF641" s="8"/>
      <c r="CG641" s="8"/>
      <c r="CH641" s="69"/>
      <c r="CI641" s="8"/>
      <c r="CJ641" s="8"/>
    </row>
    <row r="642" spans="2:91" ht="18.600000000000001" customHeight="1" thickBot="1">
      <c r="D642" s="258" t="s">
        <v>129</v>
      </c>
      <c r="E642" s="259"/>
      <c r="F642" s="260" t="s">
        <v>130</v>
      </c>
      <c r="G642" s="261"/>
      <c r="H642" s="229"/>
      <c r="I642" s="258" t="s">
        <v>131</v>
      </c>
      <c r="J642" s="259"/>
      <c r="K642" s="260" t="s">
        <v>132</v>
      </c>
      <c r="L642" s="261"/>
      <c r="N642" s="253" t="s">
        <v>133</v>
      </c>
      <c r="O642" s="254"/>
      <c r="P642" s="255" t="s">
        <v>134</v>
      </c>
      <c r="Q642" s="256"/>
      <c r="S642" s="258" t="s">
        <v>135</v>
      </c>
      <c r="T642" s="259"/>
      <c r="U642" s="260" t="s">
        <v>136</v>
      </c>
      <c r="V642" s="261"/>
      <c r="W642" s="8"/>
      <c r="X642" s="253" t="s">
        <v>137</v>
      </c>
      <c r="Y642" s="254"/>
      <c r="Z642" s="255" t="s">
        <v>138</v>
      </c>
      <c r="AA642" s="256"/>
      <c r="AB642" s="8"/>
      <c r="AC642" s="258" t="s">
        <v>139</v>
      </c>
      <c r="AD642" s="259"/>
      <c r="AE642" s="260" t="s">
        <v>140</v>
      </c>
      <c r="AF642" s="261"/>
      <c r="AG642" s="8"/>
      <c r="AH642" s="253" t="s">
        <v>141</v>
      </c>
      <c r="AI642" s="254"/>
      <c r="AJ642" s="255" t="s">
        <v>142</v>
      </c>
      <c r="AK642" s="256"/>
      <c r="AL642" s="8"/>
      <c r="AM642" s="258" t="s">
        <v>143</v>
      </c>
      <c r="AN642" s="259"/>
      <c r="AO642" s="260" t="s">
        <v>144</v>
      </c>
      <c r="AP642" s="261"/>
      <c r="AR642" s="253" t="s">
        <v>145</v>
      </c>
      <c r="AS642" s="254"/>
      <c r="AT642" s="255" t="s">
        <v>146</v>
      </c>
      <c r="AU642" s="256"/>
      <c r="AV642" s="4"/>
      <c r="AW642" s="258" t="s">
        <v>147</v>
      </c>
      <c r="AX642" s="259"/>
      <c r="AY642" s="260" t="s">
        <v>148</v>
      </c>
      <c r="AZ642" s="261"/>
      <c r="BA642" s="8"/>
      <c r="BB642" s="253" t="s">
        <v>149</v>
      </c>
      <c r="BC642" s="254"/>
      <c r="BD642" s="255" t="s">
        <v>150</v>
      </c>
      <c r="BE642" s="256"/>
      <c r="BF642" s="4"/>
      <c r="BG642" s="258" t="s">
        <v>151</v>
      </c>
      <c r="BH642" s="259"/>
      <c r="BI642" s="260" t="s">
        <v>152</v>
      </c>
      <c r="BJ642" s="261"/>
      <c r="BK642" s="4"/>
      <c r="BL642" s="253" t="s">
        <v>153</v>
      </c>
      <c r="BM642" s="254"/>
      <c r="BN642" s="255" t="s">
        <v>154</v>
      </c>
      <c r="BO642" s="256"/>
      <c r="BP642" s="4"/>
      <c r="BQ642" s="258" t="s">
        <v>155</v>
      </c>
      <c r="BR642" s="259"/>
      <c r="BS642" s="260" t="s">
        <v>156</v>
      </c>
      <c r="BT642" s="261"/>
      <c r="BU642" s="8"/>
      <c r="BV642" s="253" t="s">
        <v>157</v>
      </c>
      <c r="BW642" s="254"/>
      <c r="BX642" s="255" t="s">
        <v>158</v>
      </c>
      <c r="BY642" s="256"/>
      <c r="CA642" s="46" t="s">
        <v>16</v>
      </c>
      <c r="CC642" s="136" t="s">
        <v>71</v>
      </c>
      <c r="CD642" s="9"/>
      <c r="CE642" s="8"/>
      <c r="CF642" s="8"/>
      <c r="CG642" s="8"/>
      <c r="CH642" s="69"/>
      <c r="CI642" s="8"/>
      <c r="CJ642" s="8"/>
    </row>
    <row r="643" spans="2:91" ht="18.600000000000001" customHeight="1" thickTop="1" thickBot="1">
      <c r="D643" s="29">
        <v>0</v>
      </c>
      <c r="E643" s="33">
        <v>0</v>
      </c>
      <c r="F643" s="31">
        <v>1</v>
      </c>
      <c r="G643" s="32">
        <v>0</v>
      </c>
      <c r="I643" s="29">
        <v>0</v>
      </c>
      <c r="J643" s="33">
        <f t="shared" ref="J643" si="6016">IF(0=(1-$J$8*$K$8*$B640^2),10^14,$B640*$J$8/(1-$J$8*$K$8*$B640^2))</f>
        <v>-1.0043172244270429</v>
      </c>
      <c r="K643" s="31">
        <v>1</v>
      </c>
      <c r="L643" s="32">
        <v>0</v>
      </c>
      <c r="N643" s="29">
        <f t="shared" ref="N643" si="6017">D643*I640+F643*I643-E643*J640-G643*J643</f>
        <v>0</v>
      </c>
      <c r="O643" s="33">
        <f t="shared" ref="O643" si="6018">(D643*J640+E643*I640+F643*J643+G643*I643)</f>
        <v>-1.0043172244270429</v>
      </c>
      <c r="P643" s="31">
        <f t="shared" ref="P643" si="6019">D643*K640+F643*K643-E643*L640-G643*L643</f>
        <v>1</v>
      </c>
      <c r="Q643" s="32">
        <f t="shared" ref="Q643" si="6020">(D643*L640+E643*K640+F643*L643+G643*K643)</f>
        <v>0</v>
      </c>
      <c r="S643" s="29">
        <v>0</v>
      </c>
      <c r="T643" s="33">
        <v>0</v>
      </c>
      <c r="U643" s="31">
        <v>1</v>
      </c>
      <c r="V643" s="32">
        <v>0</v>
      </c>
      <c r="X643" s="29">
        <f t="shared" ref="X643" si="6021">N643*S640+P643*S643-O643*T640-Q643*T643</f>
        <v>0</v>
      </c>
      <c r="Y643" s="33">
        <f t="shared" ref="Y643" si="6022">(N643*T640+O643*S640+P643*T643+Q643*S643)</f>
        <v>-1.0043172244270429</v>
      </c>
      <c r="Z643" s="31">
        <f t="shared" ref="Z643" si="6023">N643*U640+P643*U643-O643*V640-Q643*V643</f>
        <v>4.022499396676249E-2</v>
      </c>
      <c r="AA643" s="32">
        <f t="shared" ref="AA643" si="6024">(N643*V640+O643*U640+P643*V643+Q643*U643)</f>
        <v>0</v>
      </c>
      <c r="AB643" s="8"/>
      <c r="AC643" s="29">
        <v>0</v>
      </c>
      <c r="AD643" s="33">
        <f t="shared" ref="AD643" si="6025">IF(0=(1-$AD$8*$AE$8*$B640^2),10^14,$B640*$AD$8/(1-$AD$8*$AE$8*$B640^2))</f>
        <v>-1.0396066247658269</v>
      </c>
      <c r="AE643" s="31">
        <v>1</v>
      </c>
      <c r="AF643" s="32">
        <v>0</v>
      </c>
      <c r="AH643" s="29">
        <f t="shared" ref="AH643" si="6026">X643*AC640+Z643*AC643-Y643*AD640-AA643*AD643</f>
        <v>0</v>
      </c>
      <c r="AI643" s="33">
        <f t="shared" ref="AI643" si="6027">(X643*AD640+Y643*AC640+Z643*AD643+AA643*AC643)</f>
        <v>-1.0461353946360545</v>
      </c>
      <c r="AJ643" s="31">
        <f t="shared" ref="AJ643" si="6028">X643*AE640+Z643*AE643-Y643*AF640-AA643*AF643</f>
        <v>4.022499396676249E-2</v>
      </c>
      <c r="AK643" s="32">
        <f t="shared" ref="AK643" si="6029">(X643*AF640+Y643*AE640+Z643*AF643+AA643*AE643)</f>
        <v>0</v>
      </c>
      <c r="AL643" s="8"/>
      <c r="AM643" s="29">
        <v>0</v>
      </c>
      <c r="AN643" s="33">
        <v>0</v>
      </c>
      <c r="AO643" s="31">
        <v>1</v>
      </c>
      <c r="AP643" s="32">
        <v>0</v>
      </c>
      <c r="AR643" s="29">
        <f t="shared" ref="AR643" si="6030">AH643*AM640+AJ643*AM643-AI643*AN640-AK643*AN643</f>
        <v>0</v>
      </c>
      <c r="AS643" s="33">
        <f t="shared" ref="AS643" si="6031">(AH643*AN640+AI643*AM640+AJ643*AN643+AK643*AM643)</f>
        <v>-1.0461353946360545</v>
      </c>
      <c r="AT643" s="31">
        <f t="shared" ref="AT643" si="6032">AH643*AO640+AJ643*AO643-AI643*AP640-AK643*AP643</f>
        <v>-0.86384677547382704</v>
      </c>
      <c r="AU643" s="32">
        <f t="shared" ref="AU643" si="6033">(AH643*AP640+AI643*AO640+AJ643*AP643+AK643*AO643)</f>
        <v>0</v>
      </c>
      <c r="AV643" s="8"/>
      <c r="AW643" s="29">
        <v>0</v>
      </c>
      <c r="AX643" s="33">
        <f t="shared" ref="AX643" si="6034">IF(0=(1-$AX$8*$AY$8*$B640^2),10^14,$B640*$AX$8/(1-$AX$8*$AY$8*$B640^2))</f>
        <v>-0.84327162626136443</v>
      </c>
      <c r="AY643" s="31">
        <v>1</v>
      </c>
      <c r="AZ643" s="32">
        <v>0</v>
      </c>
      <c r="BB643" s="29">
        <f t="shared" ref="BB643" si="6035">AR643*AW640+AT643*AW643-AS643*AX640-AU643*AX643</f>
        <v>0</v>
      </c>
      <c r="BC643" s="33">
        <f t="shared" ref="BC643" si="6036">(AR643*AX640+AS643*AW640+AT643*AX643+AU643*AW643)</f>
        <v>-0.31767791944160462</v>
      </c>
      <c r="BD643" s="31">
        <f t="shared" ref="BD643" si="6037">AR643*AY640+AT643*AY643-AS643*AZ640-AU643*AZ643</f>
        <v>-0.86384677547382704</v>
      </c>
      <c r="BE643" s="32">
        <f t="shared" ref="BE643" si="6038">(AR643*AZ640+AS643*AY640+AT643*AZ643+AU643*AY643)</f>
        <v>0</v>
      </c>
      <c r="BF643" s="8"/>
      <c r="BG643" s="29">
        <v>0</v>
      </c>
      <c r="BH643" s="33">
        <v>0</v>
      </c>
      <c r="BI643" s="31">
        <v>1</v>
      </c>
      <c r="BJ643" s="32">
        <v>0</v>
      </c>
      <c r="BL643" s="29">
        <f t="shared" ref="BL643" si="6039">BB643*BG640+BD643*BG643-BC643*BH640-BE643*BH643</f>
        <v>0</v>
      </c>
      <c r="BM643" s="33">
        <f t="shared" ref="BM643" si="6040">(BB643*BH640+BC643*BG640+BD643*BH643+BE643*BG643)</f>
        <v>-0.31767791944160462</v>
      </c>
      <c r="BN643" s="31">
        <f t="shared" ref="BN643" si="6041">BB643*BI640+BD643*BI643-BC643*BJ640-BE643*BJ643</f>
        <v>-0.96038056056145915</v>
      </c>
      <c r="BO643" s="32">
        <f t="shared" ref="BO643" si="6042">(BB643*BJ640+BC643*BI640+BD643*BJ643+BE643*BI643)</f>
        <v>0</v>
      </c>
      <c r="BP643" s="8"/>
      <c r="BQ643" s="19">
        <f t="shared" ref="BQ643:BQ706" si="6043">1/$BR$8</f>
        <v>1</v>
      </c>
      <c r="BR643" s="47">
        <v>0</v>
      </c>
      <c r="BS643" s="48">
        <v>1</v>
      </c>
      <c r="BT643" s="49">
        <v>0</v>
      </c>
      <c r="BV643" s="29">
        <f t="shared" ref="BV643" si="6044">BL643*BQ640+BN643*BQ643-BM643*BR640-BO643*BR643</f>
        <v>-0.96038056056145915</v>
      </c>
      <c r="BW643" s="33">
        <f t="shared" ref="BW643" si="6045">(BL643*BR640+BM643*BQ640+BN643*BR643+BO643*BQ643)</f>
        <v>-0.31767791944160462</v>
      </c>
      <c r="BX643" s="31">
        <f t="shared" ref="BX643" si="6046">BL643*BS640+BN643*BS643-BM643*BT640-BO643*BT643</f>
        <v>-0.96038056056145915</v>
      </c>
      <c r="BY643" s="32">
        <f t="shared" ref="BY643" si="6047">(BL643*BT640+BM643*BS640+BN643*BT643+BO643*BS643)</f>
        <v>0</v>
      </c>
      <c r="CA643" s="50">
        <f t="shared" ref="CA643" si="6048">(180/PI())*ATAN(-1*(BW640+BW643)/(BV640+BV643))</f>
        <v>-16.313522057592387</v>
      </c>
      <c r="CC643" s="137">
        <f t="shared" ref="CC643" si="6049">20*LOG(((1-(10^(CA640/20)^2)*(1-((1-CC640)/(1+CC640))^2))^0.5))</f>
        <v>-28.408428692043522</v>
      </c>
      <c r="CD643" s="9"/>
      <c r="CE643" s="8"/>
      <c r="CF643" s="8"/>
      <c r="CG643" s="8"/>
      <c r="CH643" s="69"/>
      <c r="CI643" s="8"/>
      <c r="CJ643" s="8"/>
    </row>
    <row r="644" spans="2:91" ht="18.600000000000001" customHeight="1">
      <c r="CC644" s="42"/>
      <c r="CE644" s="8"/>
      <c r="CF644" s="8"/>
      <c r="CG644" s="8"/>
      <c r="CH644" s="69"/>
      <c r="CI644" s="8"/>
      <c r="CJ644" s="8"/>
    </row>
    <row r="645" spans="2:91" ht="18.600000000000001" customHeight="1" thickBot="1">
      <c r="E645" s="22" t="s">
        <v>4</v>
      </c>
      <c r="J645" s="22" t="s">
        <v>5</v>
      </c>
      <c r="O645" s="22" t="s">
        <v>6</v>
      </c>
      <c r="T645" s="22" t="s">
        <v>7</v>
      </c>
      <c r="Y645" s="22" t="s">
        <v>8</v>
      </c>
      <c r="AD645" s="22" t="s">
        <v>65</v>
      </c>
      <c r="AI645" s="22" t="s">
        <v>9</v>
      </c>
      <c r="AN645" s="22" t="s">
        <v>66</v>
      </c>
      <c r="AS645" s="22" t="s">
        <v>51</v>
      </c>
      <c r="AX645" s="22" t="s">
        <v>67</v>
      </c>
      <c r="BC645" s="22" t="s">
        <v>52</v>
      </c>
      <c r="BH645" s="22" t="s">
        <v>68</v>
      </c>
      <c r="BM645" s="22" t="s">
        <v>63</v>
      </c>
      <c r="BQ645" s="23" t="s">
        <v>69</v>
      </c>
      <c r="BR645" s="23"/>
      <c r="BS645" s="24"/>
      <c r="BT645" s="24"/>
      <c r="BU645" s="24"/>
      <c r="BW645" s="22" t="s">
        <v>64</v>
      </c>
      <c r="CE645" s="8"/>
      <c r="CF645" s="8"/>
      <c r="CG645" s="8"/>
      <c r="CH645" s="69"/>
      <c r="CI645" s="8"/>
      <c r="CJ645" s="8"/>
    </row>
    <row r="646" spans="2:91" ht="18.600000000000001" customHeight="1" thickBot="1">
      <c r="D646" s="249" t="s">
        <v>103</v>
      </c>
      <c r="E646" s="250"/>
      <c r="F646" s="251" t="s">
        <v>104</v>
      </c>
      <c r="G646" s="252"/>
      <c r="H646" s="229"/>
      <c r="I646" s="253" t="s">
        <v>11</v>
      </c>
      <c r="J646" s="254"/>
      <c r="K646" s="255" t="s">
        <v>12</v>
      </c>
      <c r="L646" s="256"/>
      <c r="M646" s="24"/>
      <c r="N646" s="253" t="s">
        <v>105</v>
      </c>
      <c r="O646" s="254"/>
      <c r="P646" s="255" t="s">
        <v>106</v>
      </c>
      <c r="Q646" s="256"/>
      <c r="R646" s="24"/>
      <c r="S646" s="249" t="s">
        <v>107</v>
      </c>
      <c r="T646" s="250"/>
      <c r="U646" s="251" t="s">
        <v>108</v>
      </c>
      <c r="V646" s="252"/>
      <c r="W646" s="8"/>
      <c r="X646" s="253" t="s">
        <v>109</v>
      </c>
      <c r="Y646" s="254"/>
      <c r="Z646" s="255" t="s">
        <v>110</v>
      </c>
      <c r="AA646" s="256"/>
      <c r="AB646" s="8"/>
      <c r="AC646" s="253" t="s">
        <v>111</v>
      </c>
      <c r="AD646" s="254"/>
      <c r="AE646" s="255" t="s">
        <v>14</v>
      </c>
      <c r="AF646" s="256"/>
      <c r="AG646" s="8"/>
      <c r="AH646" s="253" t="s">
        <v>112</v>
      </c>
      <c r="AI646" s="254"/>
      <c r="AJ646" s="255" t="s">
        <v>113</v>
      </c>
      <c r="AK646" s="256"/>
      <c r="AL646" s="8"/>
      <c r="AM646" s="249" t="s">
        <v>114</v>
      </c>
      <c r="AN646" s="250"/>
      <c r="AO646" s="251" t="s">
        <v>115</v>
      </c>
      <c r="AP646" s="252"/>
      <c r="AQ646" s="24"/>
      <c r="AR646" s="253" t="s">
        <v>116</v>
      </c>
      <c r="AS646" s="254"/>
      <c r="AT646" s="255" t="s">
        <v>13</v>
      </c>
      <c r="AU646" s="256"/>
      <c r="AV646" s="4"/>
      <c r="AW646" s="253" t="s">
        <v>117</v>
      </c>
      <c r="AX646" s="254"/>
      <c r="AY646" s="255" t="s">
        <v>118</v>
      </c>
      <c r="AZ646" s="256"/>
      <c r="BA646" s="8"/>
      <c r="BB646" s="253" t="s">
        <v>119</v>
      </c>
      <c r="BC646" s="254"/>
      <c r="BD646" s="255" t="s">
        <v>120</v>
      </c>
      <c r="BE646" s="256"/>
      <c r="BF646" s="4"/>
      <c r="BG646" s="249" t="s">
        <v>121</v>
      </c>
      <c r="BH646" s="250"/>
      <c r="BI646" s="251" t="s">
        <v>122</v>
      </c>
      <c r="BJ646" s="252"/>
      <c r="BK646" s="4"/>
      <c r="BL646" s="253" t="s">
        <v>123</v>
      </c>
      <c r="BM646" s="254"/>
      <c r="BN646" s="255" t="s">
        <v>124</v>
      </c>
      <c r="BO646" s="256"/>
      <c r="BP646" s="4"/>
      <c r="BQ646" s="253" t="s">
        <v>125</v>
      </c>
      <c r="BR646" s="254"/>
      <c r="BS646" s="255" t="s">
        <v>126</v>
      </c>
      <c r="BT646" s="256"/>
      <c r="BU646" s="8"/>
      <c r="BV646" s="253" t="s">
        <v>127</v>
      </c>
      <c r="BW646" s="254"/>
      <c r="BX646" s="255" t="s">
        <v>128</v>
      </c>
      <c r="BY646" s="256"/>
      <c r="CA646" s="27" t="s">
        <v>15</v>
      </c>
      <c r="CC646" s="133" t="s">
        <v>70</v>
      </c>
      <c r="CD646" s="9"/>
      <c r="CE646" s="8"/>
      <c r="CF646" s="8"/>
      <c r="CG646" s="8"/>
      <c r="CH646" s="69"/>
      <c r="CI646" s="8"/>
      <c r="CJ646" s="8"/>
    </row>
    <row r="647" spans="2:91" ht="18.600000000000001" customHeight="1" thickTop="1" thickBot="1">
      <c r="B647" s="129">
        <v>1.36</v>
      </c>
      <c r="D647" s="29">
        <v>1</v>
      </c>
      <c r="E647" s="30">
        <v>0</v>
      </c>
      <c r="F647" s="31">
        <v>0</v>
      </c>
      <c r="G647" s="32">
        <f t="shared" ref="G647:G710" si="6050">-1/($E$8*$B647)</f>
        <v>-0.48469117647058818</v>
      </c>
      <c r="I647" s="29">
        <v>1</v>
      </c>
      <c r="J647" s="33">
        <v>0</v>
      </c>
      <c r="K647" s="31">
        <v>0</v>
      </c>
      <c r="L647" s="32">
        <v>0</v>
      </c>
      <c r="N647" s="29">
        <f t="shared" ref="N647" si="6051">D647*I647+F647*I650-E647*J647-G647*J650</f>
        <v>0.5216836053618249</v>
      </c>
      <c r="O647" s="33">
        <f t="shared" ref="O647" si="6052">(D647*J647+E647*I647+F647*J650+G647*I650)</f>
        <v>0</v>
      </c>
      <c r="P647" s="31">
        <f t="shared" ref="P647" si="6053">D647*K647+F647*K650-E647*L647-G647*L650</f>
        <v>0</v>
      </c>
      <c r="Q647" s="32">
        <f t="shared" ref="Q647" si="6054">(D647*L647+E647*K647+F647*L650+G647*K650)</f>
        <v>-0.48469117647058818</v>
      </c>
      <c r="S647" s="29">
        <v>1</v>
      </c>
      <c r="T647" s="30">
        <v>0</v>
      </c>
      <c r="U647" s="31">
        <v>0</v>
      </c>
      <c r="V647" s="32">
        <f t="shared" ref="V647:V710" si="6055">-1/($T$8*$B647)</f>
        <v>-0.9415955882352941</v>
      </c>
      <c r="X647" s="29">
        <f t="shared" ref="X647" si="6056">N647*S647+P647*S650-O647*T647-Q647*T650</f>
        <v>0.5216836053618249</v>
      </c>
      <c r="Y647" s="33">
        <f t="shared" ref="Y647" si="6057">(N647*T647+O647*S647+P647*T650+Q647*S650)</f>
        <v>0</v>
      </c>
      <c r="Z647" s="31">
        <f t="shared" ref="Z647" si="6058">N647*U647+P647*U650-O647*V647-Q647*V650</f>
        <v>0</v>
      </c>
      <c r="AA647" s="32">
        <f t="shared" ref="AA647" si="6059">(N647*V647+O647*U647+P647*V650+Q647*U650)</f>
        <v>-0.97590615773396472</v>
      </c>
      <c r="AB647" s="8"/>
      <c r="AC647" s="29">
        <v>1</v>
      </c>
      <c r="AD647" s="33">
        <v>0</v>
      </c>
      <c r="AE647" s="31">
        <v>0</v>
      </c>
      <c r="AF647" s="32">
        <v>0</v>
      </c>
      <c r="AH647" s="29">
        <f t="shared" ref="AH647" si="6060">X647*AC647+Z647*AC650-Y647*AD647-AA647*AD650</f>
        <v>-0.4646241317310732</v>
      </c>
      <c r="AI647" s="33">
        <f t="shared" ref="AI647" si="6061">(X647*AD647+Y647*AC647+Z647*AD650+AA647*AC650)</f>
        <v>0</v>
      </c>
      <c r="AJ647" s="31">
        <f t="shared" ref="AJ647" si="6062">X647*AE647+Z647*AE650-Y647*AF647-AA647*AF650</f>
        <v>0</v>
      </c>
      <c r="AK647" s="32">
        <f t="shared" ref="AK647" si="6063">(X647*AF647+Y647*AE647+Z647*AF650+AA647*AE650)</f>
        <v>-0.97590615773396472</v>
      </c>
      <c r="AL647" s="8"/>
      <c r="AM647" s="29">
        <v>1</v>
      </c>
      <c r="AN647" s="30">
        <v>0</v>
      </c>
      <c r="AO647" s="31">
        <v>0</v>
      </c>
      <c r="AP647" s="32">
        <f t="shared" ref="AP647:AP710" si="6064">-1/($AN$8*$B647)</f>
        <v>-0.85149264705882344</v>
      </c>
      <c r="AR647" s="29">
        <f t="shared" ref="AR647" si="6065">AH647*AM647+AJ647*AM650-AI647*AN647-AK647*AN650</f>
        <v>-0.4646241317310732</v>
      </c>
      <c r="AS647" s="33">
        <f t="shared" ref="AS647" si="6066">(AH647*AN647+AI647*AM647+AJ647*AN650+AK647*AM650)</f>
        <v>0</v>
      </c>
      <c r="AT647" s="31">
        <f t="shared" ref="AT647" si="6067">AH647*AO647+AJ647*AO650-AI647*AP647-AK647*AP650</f>
        <v>0</v>
      </c>
      <c r="AU647" s="32">
        <f t="shared" ref="AU647" si="6068">(AH647*AP647+AI647*AO647+AJ647*AP650+AK647*AO650)</f>
        <v>-0.58028212591886574</v>
      </c>
      <c r="AV647" s="8"/>
      <c r="AW647" s="29">
        <v>1</v>
      </c>
      <c r="AX647" s="33">
        <v>0</v>
      </c>
      <c r="AY647" s="31">
        <v>0</v>
      </c>
      <c r="AZ647" s="32">
        <v>0</v>
      </c>
      <c r="BB647" s="29">
        <f t="shared" ref="BB647" si="6069">AR647*AW647+AT647*AW650-AS647*AX647-AU647*AX650</f>
        <v>-0.94254038392173056</v>
      </c>
      <c r="BC647" s="33">
        <f t="shared" ref="BC647" si="6070">(AR647*AX647+AS647*AW647+AT647*AX650+AU647*AW650)</f>
        <v>0</v>
      </c>
      <c r="BD647" s="31">
        <f t="shared" ref="BD647" si="6071">AR647*AY647+AT647*AY650-AS647*AZ647-AU647*AZ650</f>
        <v>0</v>
      </c>
      <c r="BE647" s="32">
        <f t="shared" ref="BE647" si="6072">(AR647*AZ647+AS647*AY647+AT647*AZ650+AU647*AY650)</f>
        <v>-0.58028212591886574</v>
      </c>
      <c r="BF647" s="8"/>
      <c r="BG647" s="29">
        <v>1</v>
      </c>
      <c r="BH647" s="30">
        <v>0</v>
      </c>
      <c r="BI647" s="31">
        <v>0</v>
      </c>
      <c r="BJ647" s="32">
        <f t="shared" ref="BJ647:BJ710" si="6073">-1/($BH$8*$B647)</f>
        <v>-0.29940441176470584</v>
      </c>
      <c r="BL647" s="29">
        <f t="shared" ref="BL647" si="6074">BB647*BG647+BD647*BG650-BC647*BH647-BE647*BH650</f>
        <v>-0.94254038392173056</v>
      </c>
      <c r="BM647" s="33">
        <f t="shared" ref="BM647" si="6075">(BB647*BH647+BC647*BG647+BD647*BH650+BE647*BG650)</f>
        <v>0</v>
      </c>
      <c r="BN647" s="31">
        <f t="shared" ref="BN647" si="6076">BB647*BI647+BD647*BI650-BC647*BJ647-BE647*BJ650</f>
        <v>0</v>
      </c>
      <c r="BO647" s="32">
        <f t="shared" ref="BO647" si="6077">(BB647*BJ647+BC647*BI647+BD647*BJ650+BE647*BI650)</f>
        <v>-0.29808137670630003</v>
      </c>
      <c r="BP647" s="8"/>
      <c r="BQ647" s="34">
        <v>1</v>
      </c>
      <c r="BR647" s="35">
        <v>0</v>
      </c>
      <c r="BS647" s="11">
        <v>0</v>
      </c>
      <c r="BT647" s="36">
        <v>0</v>
      </c>
      <c r="BV647" s="29">
        <f t="shared" ref="BV647" si="6078">BL647*BQ647+BN647*BQ650-BM647*BR647-BO647*BR650</f>
        <v>-0.94254038392173056</v>
      </c>
      <c r="BW647" s="33">
        <f t="shared" ref="BW647" si="6079">(BL647*BR647+BM647*BQ647+BN647*BR650+BO647*BQ650)</f>
        <v>-0.29808137670630003</v>
      </c>
      <c r="BX647" s="31">
        <f t="shared" ref="BX647" si="6080">BL647*BS647+BN647*BS650-BM647*BT647-BO647*BT650</f>
        <v>0</v>
      </c>
      <c r="BY647" s="32">
        <f t="shared" ref="BY647" si="6081">(BL647*BT647+BM647*BS647+BN647*BT650+BO647*BS650)</f>
        <v>-0.29808137670630003</v>
      </c>
      <c r="CA647" s="37">
        <f t="shared" ref="CA647" si="6082">20*LOG(((1+$BR$8)/$BR$8)/((BV647+BV650)^2+(BW647+BW650)^2)^0.5)</f>
        <v>-6.3292213450147974E-3</v>
      </c>
      <c r="CC647" s="134">
        <f t="shared" ref="CC647" si="6083">((BV647^2+BW647^2)^0.5)/((BV650^2+BW650^2)^0.5)</f>
        <v>0.97471236310902598</v>
      </c>
      <c r="CD647" s="9"/>
      <c r="CE647" s="8"/>
      <c r="CF647" s="8"/>
      <c r="CG647" s="8"/>
      <c r="CH647" s="69"/>
      <c r="CI647" s="8"/>
      <c r="CJ647" s="8"/>
      <c r="CM647" s="129">
        <v>1.34</v>
      </c>
    </row>
    <row r="648" spans="2:91" ht="18.600000000000001" customHeight="1" thickBot="1">
      <c r="D648" s="39"/>
      <c r="G648" s="40"/>
      <c r="I648" s="39"/>
      <c r="L648" s="40"/>
      <c r="N648" s="39"/>
      <c r="Q648" s="40"/>
      <c r="S648" s="39"/>
      <c r="V648" s="40"/>
      <c r="X648" s="39"/>
      <c r="AA648" s="40"/>
      <c r="AC648" s="39"/>
      <c r="AF648" s="40"/>
      <c r="AH648" s="39"/>
      <c r="AK648" s="40"/>
      <c r="AM648" s="39"/>
      <c r="AP648" s="40"/>
      <c r="AR648" s="39"/>
      <c r="AU648" s="40"/>
      <c r="AW648" s="39"/>
      <c r="AZ648" s="40"/>
      <c r="BB648" s="39"/>
      <c r="BE648" s="40"/>
      <c r="BG648" s="39"/>
      <c r="BJ648" s="40"/>
      <c r="BL648" s="39"/>
      <c r="BO648" s="40"/>
      <c r="BQ648" s="34"/>
      <c r="BR648" s="11"/>
      <c r="BS648" s="11"/>
      <c r="BT648" s="41"/>
      <c r="BV648" s="39"/>
      <c r="BY648" s="40"/>
      <c r="CC648" s="135"/>
      <c r="CD648" s="9"/>
      <c r="CE648" s="8"/>
      <c r="CF648" s="8"/>
      <c r="CG648" s="8"/>
      <c r="CH648" s="69"/>
      <c r="CI648" s="8"/>
      <c r="CJ648" s="8"/>
    </row>
    <row r="649" spans="2:91" ht="18.600000000000001" customHeight="1" thickBot="1">
      <c r="D649" s="258" t="s">
        <v>129</v>
      </c>
      <c r="E649" s="259"/>
      <c r="F649" s="260" t="s">
        <v>130</v>
      </c>
      <c r="G649" s="261"/>
      <c r="H649" s="229"/>
      <c r="I649" s="258" t="s">
        <v>131</v>
      </c>
      <c r="J649" s="259"/>
      <c r="K649" s="260" t="s">
        <v>132</v>
      </c>
      <c r="L649" s="261"/>
      <c r="N649" s="253" t="s">
        <v>133</v>
      </c>
      <c r="O649" s="254"/>
      <c r="P649" s="255" t="s">
        <v>134</v>
      </c>
      <c r="Q649" s="256"/>
      <c r="S649" s="258" t="s">
        <v>135</v>
      </c>
      <c r="T649" s="259"/>
      <c r="U649" s="260" t="s">
        <v>136</v>
      </c>
      <c r="V649" s="261"/>
      <c r="W649" s="8"/>
      <c r="X649" s="253" t="s">
        <v>137</v>
      </c>
      <c r="Y649" s="254"/>
      <c r="Z649" s="255" t="s">
        <v>138</v>
      </c>
      <c r="AA649" s="256"/>
      <c r="AB649" s="8"/>
      <c r="AC649" s="258" t="s">
        <v>139</v>
      </c>
      <c r="AD649" s="259"/>
      <c r="AE649" s="260" t="s">
        <v>140</v>
      </c>
      <c r="AF649" s="261"/>
      <c r="AG649" s="8"/>
      <c r="AH649" s="253" t="s">
        <v>141</v>
      </c>
      <c r="AI649" s="254"/>
      <c r="AJ649" s="255" t="s">
        <v>142</v>
      </c>
      <c r="AK649" s="256"/>
      <c r="AL649" s="8"/>
      <c r="AM649" s="258" t="s">
        <v>143</v>
      </c>
      <c r="AN649" s="259"/>
      <c r="AO649" s="260" t="s">
        <v>144</v>
      </c>
      <c r="AP649" s="261"/>
      <c r="AR649" s="253" t="s">
        <v>145</v>
      </c>
      <c r="AS649" s="254"/>
      <c r="AT649" s="255" t="s">
        <v>146</v>
      </c>
      <c r="AU649" s="256"/>
      <c r="AV649" s="4"/>
      <c r="AW649" s="258" t="s">
        <v>147</v>
      </c>
      <c r="AX649" s="259"/>
      <c r="AY649" s="260" t="s">
        <v>148</v>
      </c>
      <c r="AZ649" s="261"/>
      <c r="BA649" s="8"/>
      <c r="BB649" s="253" t="s">
        <v>149</v>
      </c>
      <c r="BC649" s="254"/>
      <c r="BD649" s="255" t="s">
        <v>150</v>
      </c>
      <c r="BE649" s="256"/>
      <c r="BF649" s="4"/>
      <c r="BG649" s="258" t="s">
        <v>151</v>
      </c>
      <c r="BH649" s="259"/>
      <c r="BI649" s="260" t="s">
        <v>152</v>
      </c>
      <c r="BJ649" s="261"/>
      <c r="BK649" s="4"/>
      <c r="BL649" s="253" t="s">
        <v>153</v>
      </c>
      <c r="BM649" s="254"/>
      <c r="BN649" s="255" t="s">
        <v>154</v>
      </c>
      <c r="BO649" s="256"/>
      <c r="BP649" s="4"/>
      <c r="BQ649" s="258" t="s">
        <v>155</v>
      </c>
      <c r="BR649" s="259"/>
      <c r="BS649" s="260" t="s">
        <v>156</v>
      </c>
      <c r="BT649" s="261"/>
      <c r="BU649" s="8"/>
      <c r="BV649" s="253" t="s">
        <v>157</v>
      </c>
      <c r="BW649" s="254"/>
      <c r="BX649" s="255" t="s">
        <v>158</v>
      </c>
      <c r="BY649" s="256"/>
      <c r="CA649" s="46" t="s">
        <v>16</v>
      </c>
      <c r="CC649" s="136" t="s">
        <v>71</v>
      </c>
      <c r="CD649" s="9"/>
      <c r="CE649" s="8"/>
      <c r="CF649" s="8"/>
      <c r="CG649" s="8"/>
      <c r="CH649" s="69"/>
      <c r="CI649" s="8"/>
      <c r="CJ649" s="8"/>
    </row>
    <row r="650" spans="2:91" ht="18.600000000000001" customHeight="1" thickTop="1" thickBot="1">
      <c r="D650" s="29">
        <v>0</v>
      </c>
      <c r="E650" s="33">
        <v>0</v>
      </c>
      <c r="F650" s="31">
        <v>1</v>
      </c>
      <c r="G650" s="32">
        <v>0</v>
      </c>
      <c r="I650" s="29">
        <v>0</v>
      </c>
      <c r="J650" s="33">
        <f t="shared" ref="J650" si="6084">IF(0=(1-$J$8*$K$8*$B647^2),10^14,$B647*$J$8/(1-$J$8*$K$8*$B647^2))</f>
        <v>-0.98684774524093299</v>
      </c>
      <c r="K650" s="31">
        <v>1</v>
      </c>
      <c r="L650" s="32">
        <v>0</v>
      </c>
      <c r="N650" s="29">
        <f t="shared" ref="N650" si="6085">D650*I647+F650*I650-E650*J647-G650*J650</f>
        <v>0</v>
      </c>
      <c r="O650" s="33">
        <f t="shared" ref="O650" si="6086">(D650*J647+E650*I647+F650*J650+G650*I650)</f>
        <v>-0.98684774524093299</v>
      </c>
      <c r="P650" s="31">
        <f t="shared" ref="P650" si="6087">D650*K647+F650*K650-E650*L647-G650*L650</f>
        <v>1</v>
      </c>
      <c r="Q650" s="32">
        <f t="shared" ref="Q650" si="6088">(D650*L647+E650*K647+F650*L650+G650*K650)</f>
        <v>0</v>
      </c>
      <c r="S650" s="29">
        <v>0</v>
      </c>
      <c r="T650" s="33">
        <v>0</v>
      </c>
      <c r="U650" s="31">
        <v>1</v>
      </c>
      <c r="V650" s="32">
        <v>0</v>
      </c>
      <c r="X650" s="29">
        <f t="shared" ref="X650" si="6089">N650*S647+P650*S650-O650*T647-Q650*T650</f>
        <v>0</v>
      </c>
      <c r="Y650" s="33">
        <f t="shared" ref="Y650" si="6090">(N650*T647+O650*S647+P650*T650+Q650*S650)</f>
        <v>-0.98684774524093299</v>
      </c>
      <c r="Z650" s="31">
        <f t="shared" ref="Z650" si="6091">N650*U647+P650*U650-O650*V647-Q650*V650</f>
        <v>7.0788516821190028E-2</v>
      </c>
      <c r="AA650" s="32">
        <f t="shared" ref="AA650" si="6092">(N650*V647+O650*U647+P650*V650+Q650*U650)</f>
        <v>0</v>
      </c>
      <c r="AB650" s="8"/>
      <c r="AC650" s="29">
        <v>0</v>
      </c>
      <c r="AD650" s="33">
        <f t="shared" ref="AD650" si="6093">IF(0=(1-$AD$8*$AE$8*$B647^2),10^14,$B647*$AD$8/(1-$AD$8*$AE$8*$B647^2))</f>
        <v>-1.0106583807023881</v>
      </c>
      <c r="AE650" s="31">
        <v>1</v>
      </c>
      <c r="AF650" s="32">
        <v>0</v>
      </c>
      <c r="AH650" s="29">
        <f t="shared" ref="AH650" si="6094">X650*AC647+Z650*AC650-Y650*AD647-AA650*AD650</f>
        <v>0</v>
      </c>
      <c r="AI650" s="33">
        <f t="shared" ref="AI650" si="6095">(X650*AD647+Y650*AC647+Z650*AD650+AA650*AC650)</f>
        <v>-1.0583907530237606</v>
      </c>
      <c r="AJ650" s="31">
        <f t="shared" ref="AJ650" si="6096">X650*AE647+Z650*AE650-Y650*AF647-AA650*AF650</f>
        <v>7.0788516821190028E-2</v>
      </c>
      <c r="AK650" s="32">
        <f t="shared" ref="AK650" si="6097">(X650*AF647+Y650*AE647+Z650*AF650+AA650*AE650)</f>
        <v>0</v>
      </c>
      <c r="AL650" s="8"/>
      <c r="AM650" s="29">
        <v>0</v>
      </c>
      <c r="AN650" s="33">
        <v>0</v>
      </c>
      <c r="AO650" s="31">
        <v>1</v>
      </c>
      <c r="AP650" s="32">
        <v>0</v>
      </c>
      <c r="AR650" s="29">
        <f t="shared" ref="AR650" si="6098">AH650*AM647+AJ650*AM650-AI650*AN647-AK650*AN650</f>
        <v>0</v>
      </c>
      <c r="AS650" s="33">
        <f t="shared" ref="AS650" si="6099">(AH650*AN647+AI650*AM647+AJ650*AN650+AK650*AM650)</f>
        <v>-1.0583907530237606</v>
      </c>
      <c r="AT650" s="31">
        <f t="shared" ref="AT650" si="6100">AH650*AO647+AJ650*AO650-AI650*AP647-AK650*AP650</f>
        <v>-0.83042342709359329</v>
      </c>
      <c r="AU650" s="32">
        <f t="shared" ref="AU650" si="6101">(AH650*AP647+AI650*AO647+AJ650*AP650+AK650*AO650)</f>
        <v>0</v>
      </c>
      <c r="AV650" s="8"/>
      <c r="AW650" s="29">
        <v>0</v>
      </c>
      <c r="AX650" s="33">
        <f t="shared" ref="AX650" si="6102">IF(0=(1-$AX$8*$AY$8*$B647^2),10^14,$B647*$AX$8/(1-$AX$8*$AY$8*$B647^2))</f>
        <v>-0.82359292289743713</v>
      </c>
      <c r="AY650" s="31">
        <v>1</v>
      </c>
      <c r="AZ650" s="32">
        <v>0</v>
      </c>
      <c r="BB650" s="29">
        <f t="shared" ref="BB650" si="6103">AR650*AW647+AT650*AW650-AS650*AX647-AU650*AX650</f>
        <v>0</v>
      </c>
      <c r="BC650" s="33">
        <f t="shared" ref="BC650" si="6104">(AR650*AX647+AS650*AW647+AT650*AX650+AU650*AW650)</f>
        <v>-0.37445989546124137</v>
      </c>
      <c r="BD650" s="31">
        <f t="shared" ref="BD650" si="6105">AR650*AY647+AT650*AY650-AS650*AZ647-AU650*AZ650</f>
        <v>-0.83042342709359329</v>
      </c>
      <c r="BE650" s="32">
        <f t="shared" ref="BE650" si="6106">(AR650*AZ647+AS650*AY647+AT650*AZ650+AU650*AY650)</f>
        <v>0</v>
      </c>
      <c r="BF650" s="8"/>
      <c r="BG650" s="29">
        <v>0</v>
      </c>
      <c r="BH650" s="33">
        <v>0</v>
      </c>
      <c r="BI650" s="31">
        <v>1</v>
      </c>
      <c r="BJ650" s="32">
        <v>0</v>
      </c>
      <c r="BL650" s="29">
        <f t="shared" ref="BL650" si="6107">BB650*BG647+BD650*BG650-BC650*BH647-BE650*BH650</f>
        <v>0</v>
      </c>
      <c r="BM650" s="33">
        <f t="shared" ref="BM650" si="6108">(BB650*BH647+BC650*BG647+BD650*BH650+BE650*BG650)</f>
        <v>-0.37445989546124137</v>
      </c>
      <c r="BN650" s="31">
        <f t="shared" ref="BN650" si="6109">BB650*BI647+BD650*BI650-BC650*BJ647-BE650*BJ650</f>
        <v>-0.94253837182363953</v>
      </c>
      <c r="BO650" s="32">
        <f t="shared" ref="BO650" si="6110">(BB650*BJ647+BC650*BI647+BD650*BJ650+BE650*BI650)</f>
        <v>0</v>
      </c>
      <c r="BP650" s="8"/>
      <c r="BQ650" s="19">
        <f t="shared" ref="BQ650:BQ713" si="6111">1/$BR$8</f>
        <v>1</v>
      </c>
      <c r="BR650" s="47">
        <v>0</v>
      </c>
      <c r="BS650" s="48">
        <v>1</v>
      </c>
      <c r="BT650" s="49">
        <v>0</v>
      </c>
      <c r="BV650" s="29">
        <f t="shared" ref="BV650" si="6112">BL650*BQ647+BN650*BQ650-BM650*BR647-BO650*BR650</f>
        <v>-0.94253837182363953</v>
      </c>
      <c r="BW650" s="33">
        <f t="shared" ref="BW650" si="6113">(BL650*BR647+BM650*BQ647+BN650*BR650+BO650*BQ650)</f>
        <v>-0.37445989546124137</v>
      </c>
      <c r="BX650" s="31">
        <f t="shared" ref="BX650" si="6114">BL650*BS647+BN650*BS650-BM650*BT647-BO650*BT650</f>
        <v>-0.94253837182363953</v>
      </c>
      <c r="BY650" s="32">
        <f t="shared" ref="BY650" si="6115">(BL650*BT647+BM650*BS647+BN650*BT650+BO650*BS650)</f>
        <v>0</v>
      </c>
      <c r="CA650" s="50">
        <f t="shared" ref="CA650" si="6116">(180/PI())*ATAN(-1*(BW647+BW650)/(BV647+BV650))</f>
        <v>-19.634921821341809</v>
      </c>
      <c r="CC650" s="137">
        <f t="shared" ref="CC650" si="6117">20*LOG(((1-(10^(CA647/20)^2)*(1-((1-CC647)/(1+CC647))^2))^0.5))</f>
        <v>-27.904732981736121</v>
      </c>
      <c r="CD650" s="9"/>
      <c r="CE650" s="8"/>
      <c r="CF650" s="8"/>
      <c r="CG650" s="8"/>
      <c r="CH650" s="69"/>
      <c r="CI650" s="8"/>
      <c r="CJ650" s="8"/>
    </row>
    <row r="651" spans="2:91" ht="18.600000000000001" customHeight="1">
      <c r="CC651" s="42"/>
      <c r="CE651" s="8"/>
      <c r="CF651" s="8"/>
      <c r="CG651" s="8"/>
      <c r="CH651" s="69"/>
      <c r="CI651" s="8"/>
      <c r="CJ651" s="8"/>
    </row>
    <row r="652" spans="2:91" ht="18.600000000000001" customHeight="1" thickBot="1">
      <c r="E652" s="22" t="s">
        <v>4</v>
      </c>
      <c r="J652" s="22" t="s">
        <v>5</v>
      </c>
      <c r="O652" s="22" t="s">
        <v>6</v>
      </c>
      <c r="T652" s="22" t="s">
        <v>7</v>
      </c>
      <c r="Y652" s="22" t="s">
        <v>8</v>
      </c>
      <c r="AD652" s="22" t="s">
        <v>65</v>
      </c>
      <c r="AI652" s="22" t="s">
        <v>9</v>
      </c>
      <c r="AN652" s="22" t="s">
        <v>66</v>
      </c>
      <c r="AS652" s="22" t="s">
        <v>51</v>
      </c>
      <c r="AX652" s="22" t="s">
        <v>67</v>
      </c>
      <c r="BC652" s="22" t="s">
        <v>52</v>
      </c>
      <c r="BH652" s="22" t="s">
        <v>68</v>
      </c>
      <c r="BM652" s="22" t="s">
        <v>63</v>
      </c>
      <c r="BQ652" s="23" t="s">
        <v>69</v>
      </c>
      <c r="BR652" s="23"/>
      <c r="BS652" s="24"/>
      <c r="BT652" s="24"/>
      <c r="BU652" s="24"/>
      <c r="BW652" s="22" t="s">
        <v>64</v>
      </c>
      <c r="CE652" s="8"/>
      <c r="CF652" s="8"/>
      <c r="CG652" s="8"/>
      <c r="CH652" s="69"/>
      <c r="CI652" s="8"/>
      <c r="CJ652" s="8"/>
    </row>
    <row r="653" spans="2:91" ht="18.600000000000001" customHeight="1" thickBot="1">
      <c r="D653" s="249" t="s">
        <v>103</v>
      </c>
      <c r="E653" s="250"/>
      <c r="F653" s="251" t="s">
        <v>104</v>
      </c>
      <c r="G653" s="252"/>
      <c r="H653" s="229"/>
      <c r="I653" s="253" t="s">
        <v>11</v>
      </c>
      <c r="J653" s="254"/>
      <c r="K653" s="255" t="s">
        <v>12</v>
      </c>
      <c r="L653" s="256"/>
      <c r="M653" s="24"/>
      <c r="N653" s="253" t="s">
        <v>105</v>
      </c>
      <c r="O653" s="254"/>
      <c r="P653" s="255" t="s">
        <v>106</v>
      </c>
      <c r="Q653" s="256"/>
      <c r="R653" s="24"/>
      <c r="S653" s="249" t="s">
        <v>107</v>
      </c>
      <c r="T653" s="250"/>
      <c r="U653" s="251" t="s">
        <v>108</v>
      </c>
      <c r="V653" s="252"/>
      <c r="W653" s="8"/>
      <c r="X653" s="253" t="s">
        <v>109</v>
      </c>
      <c r="Y653" s="254"/>
      <c r="Z653" s="255" t="s">
        <v>110</v>
      </c>
      <c r="AA653" s="256"/>
      <c r="AB653" s="8"/>
      <c r="AC653" s="253" t="s">
        <v>111</v>
      </c>
      <c r="AD653" s="254"/>
      <c r="AE653" s="255" t="s">
        <v>14</v>
      </c>
      <c r="AF653" s="256"/>
      <c r="AG653" s="8"/>
      <c r="AH653" s="253" t="s">
        <v>112</v>
      </c>
      <c r="AI653" s="254"/>
      <c r="AJ653" s="255" t="s">
        <v>113</v>
      </c>
      <c r="AK653" s="256"/>
      <c r="AL653" s="8"/>
      <c r="AM653" s="249" t="s">
        <v>114</v>
      </c>
      <c r="AN653" s="250"/>
      <c r="AO653" s="251" t="s">
        <v>115</v>
      </c>
      <c r="AP653" s="252"/>
      <c r="AQ653" s="24"/>
      <c r="AR653" s="253" t="s">
        <v>116</v>
      </c>
      <c r="AS653" s="254"/>
      <c r="AT653" s="255" t="s">
        <v>13</v>
      </c>
      <c r="AU653" s="256"/>
      <c r="AV653" s="4"/>
      <c r="AW653" s="253" t="s">
        <v>117</v>
      </c>
      <c r="AX653" s="254"/>
      <c r="AY653" s="255" t="s">
        <v>118</v>
      </c>
      <c r="AZ653" s="256"/>
      <c r="BA653" s="8"/>
      <c r="BB653" s="253" t="s">
        <v>119</v>
      </c>
      <c r="BC653" s="254"/>
      <c r="BD653" s="255" t="s">
        <v>120</v>
      </c>
      <c r="BE653" s="256"/>
      <c r="BF653" s="4"/>
      <c r="BG653" s="249" t="s">
        <v>121</v>
      </c>
      <c r="BH653" s="250"/>
      <c r="BI653" s="251" t="s">
        <v>122</v>
      </c>
      <c r="BJ653" s="252"/>
      <c r="BK653" s="4"/>
      <c r="BL653" s="253" t="s">
        <v>123</v>
      </c>
      <c r="BM653" s="254"/>
      <c r="BN653" s="255" t="s">
        <v>124</v>
      </c>
      <c r="BO653" s="256"/>
      <c r="BP653" s="4"/>
      <c r="BQ653" s="253" t="s">
        <v>125</v>
      </c>
      <c r="BR653" s="254"/>
      <c r="BS653" s="255" t="s">
        <v>126</v>
      </c>
      <c r="BT653" s="256"/>
      <c r="BU653" s="8"/>
      <c r="BV653" s="253" t="s">
        <v>127</v>
      </c>
      <c r="BW653" s="254"/>
      <c r="BX653" s="255" t="s">
        <v>128</v>
      </c>
      <c r="BY653" s="256"/>
      <c r="CA653" s="27" t="s">
        <v>15</v>
      </c>
      <c r="CC653" s="133" t="s">
        <v>70</v>
      </c>
      <c r="CD653" s="9"/>
      <c r="CE653" s="8"/>
      <c r="CF653" s="8"/>
      <c r="CG653" s="8"/>
      <c r="CH653" s="69"/>
      <c r="CI653" s="8"/>
      <c r="CJ653" s="8"/>
    </row>
    <row r="654" spans="2:91" ht="18.600000000000001" customHeight="1" thickTop="1" thickBot="1">
      <c r="B654" s="129">
        <v>1.38</v>
      </c>
      <c r="D654" s="29">
        <v>1</v>
      </c>
      <c r="E654" s="30">
        <v>0</v>
      </c>
      <c r="F654" s="31">
        <v>0</v>
      </c>
      <c r="G654" s="32">
        <f t="shared" ref="G654:G717" si="6118">-1/($E$8*$B654)</f>
        <v>-0.47766666666666674</v>
      </c>
      <c r="I654" s="29">
        <v>1</v>
      </c>
      <c r="J654" s="33">
        <v>0</v>
      </c>
      <c r="K654" s="31">
        <v>0</v>
      </c>
      <c r="L654" s="32">
        <v>0</v>
      </c>
      <c r="N654" s="29">
        <f t="shared" ref="N654" si="6119">D654*I654+F654*I657-E654*J654-G654*J657</f>
        <v>0.53665710383201204</v>
      </c>
      <c r="O654" s="33">
        <f t="shared" ref="O654" si="6120">(D654*J654+E654*I654+F654*J657+G654*I657)</f>
        <v>0</v>
      </c>
      <c r="P654" s="31">
        <f t="shared" ref="P654" si="6121">D654*K654+F654*K657-E654*L654-G654*L657</f>
        <v>0</v>
      </c>
      <c r="Q654" s="32">
        <f t="shared" ref="Q654" si="6122">(D654*L654+E654*K654+F654*L657+G654*K657)</f>
        <v>-0.47766666666666674</v>
      </c>
      <c r="S654" s="29">
        <v>1</v>
      </c>
      <c r="T654" s="30">
        <v>0</v>
      </c>
      <c r="U654" s="31">
        <v>0</v>
      </c>
      <c r="V654" s="32">
        <f t="shared" ref="V654:V717" si="6123">-1/($T$8*$B654)</f>
        <v>-0.92794927536231897</v>
      </c>
      <c r="X654" s="29">
        <f t="shared" ref="X654" si="6124">N654*S654+P654*S657-O654*T654-Q654*T657</f>
        <v>0.53665710383201204</v>
      </c>
      <c r="Y654" s="33">
        <f t="shared" ref="Y654" si="6125">(N654*T654+O654*S654+P654*T657+Q654*S657)</f>
        <v>0</v>
      </c>
      <c r="Z654" s="31">
        <f t="shared" ref="Z654" si="6126">N654*U654+P654*U657-O654*V654-Q654*V657</f>
        <v>0</v>
      </c>
      <c r="AA654" s="32">
        <f t="shared" ref="AA654" si="6127">(N654*V654+O654*U654+P654*V657+Q654*U657)</f>
        <v>-0.97565723728562315</v>
      </c>
      <c r="AB654" s="8"/>
      <c r="AC654" s="29">
        <v>1</v>
      </c>
      <c r="AD654" s="33">
        <v>0</v>
      </c>
      <c r="AE654" s="31">
        <v>0</v>
      </c>
      <c r="AF654" s="32">
        <v>0</v>
      </c>
      <c r="AH654" s="29">
        <f t="shared" ref="AH654" si="6128">X654*AC654+Z654*AC657-Y654*AD654-AA654*AD657</f>
        <v>-0.42286487610871148</v>
      </c>
      <c r="AI654" s="33">
        <f t="shared" ref="AI654" si="6129">(X654*AD654+Y654*AC654+Z654*AD657+AA654*AC657)</f>
        <v>0</v>
      </c>
      <c r="AJ654" s="31">
        <f t="shared" ref="AJ654" si="6130">X654*AE654+Z654*AE657-Y654*AF654-AA654*AF657</f>
        <v>0</v>
      </c>
      <c r="AK654" s="32">
        <f t="shared" ref="AK654" si="6131">(X654*AF654+Y654*AE654+Z654*AF657+AA654*AE657)</f>
        <v>-0.97565723728562315</v>
      </c>
      <c r="AL654" s="8"/>
      <c r="AM654" s="29">
        <v>1</v>
      </c>
      <c r="AN654" s="30">
        <v>0</v>
      </c>
      <c r="AO654" s="31">
        <v>0</v>
      </c>
      <c r="AP654" s="32">
        <f t="shared" ref="AP654:AP717" si="6132">-1/($AN$8*$B654)</f>
        <v>-0.83915217391304353</v>
      </c>
      <c r="AR654" s="29">
        <f t="shared" ref="AR654" si="6133">AH654*AM654+AJ654*AM657-AI654*AN654-AK654*AN657</f>
        <v>-0.42286487610871148</v>
      </c>
      <c r="AS654" s="33">
        <f t="shared" ref="AS654" si="6134">(AH654*AN654+AI654*AM654+AJ654*AN657+AK654*AM657)</f>
        <v>0</v>
      </c>
      <c r="AT654" s="31">
        <f t="shared" ref="AT654" si="6135">AH654*AO654+AJ654*AO657-AI654*AP654-AK654*AP657</f>
        <v>0</v>
      </c>
      <c r="AU654" s="32">
        <f t="shared" ref="AU654" si="6136">(AH654*AP654+AI654*AO654+AJ654*AP657+AK654*AO657)</f>
        <v>-0.62080925722752811</v>
      </c>
      <c r="AV654" s="8"/>
      <c r="AW654" s="29">
        <v>1</v>
      </c>
      <c r="AX654" s="33">
        <v>0</v>
      </c>
      <c r="AY654" s="31">
        <v>0</v>
      </c>
      <c r="AZ654" s="32">
        <v>0</v>
      </c>
      <c r="BB654" s="29">
        <f t="shared" ref="BB654" si="6137">AR654*AW654+AT654*AW657-AS654*AX654-AU654*AX657</f>
        <v>-0.92256097261322223</v>
      </c>
      <c r="BC654" s="33">
        <f t="shared" ref="BC654" si="6138">(AR654*AX654+AS654*AW654+AT654*AX657+AU654*AW657)</f>
        <v>0</v>
      </c>
      <c r="BD654" s="31">
        <f t="shared" ref="BD654" si="6139">AR654*AY654+AT654*AY657-AS654*AZ654-AU654*AZ657</f>
        <v>0</v>
      </c>
      <c r="BE654" s="32">
        <f t="shared" ref="BE654" si="6140">(AR654*AZ654+AS654*AY654+AT654*AZ657+AU654*AY657)</f>
        <v>-0.62080925722752811</v>
      </c>
      <c r="BF654" s="8"/>
      <c r="BG654" s="29">
        <v>1</v>
      </c>
      <c r="BH654" s="30">
        <v>0</v>
      </c>
      <c r="BI654" s="31">
        <v>0</v>
      </c>
      <c r="BJ654" s="32">
        <f t="shared" ref="BJ654:BJ717" si="6141">-1/($BH$8*$B654)</f>
        <v>-0.29506521739130431</v>
      </c>
      <c r="BL654" s="29">
        <f t="shared" ref="BL654" si="6142">BB654*BG654+BD654*BG657-BC654*BH654-BE654*BH657</f>
        <v>-0.92256097261322223</v>
      </c>
      <c r="BM654" s="33">
        <f t="shared" ref="BM654" si="6143">(BB654*BH654+BC654*BG654+BD654*BH657+BE654*BG657)</f>
        <v>0</v>
      </c>
      <c r="BN654" s="31">
        <f t="shared" ref="BN654" si="6144">BB654*BI654+BD654*BI657-BC654*BJ654-BE654*BJ657</f>
        <v>0</v>
      </c>
      <c r="BO654" s="32">
        <f t="shared" ref="BO654" si="6145">(BB654*BJ654+BC654*BI654+BD654*BJ657+BE654*BI657)</f>
        <v>-0.34859360328667455</v>
      </c>
      <c r="BP654" s="8"/>
      <c r="BQ654" s="34">
        <v>1</v>
      </c>
      <c r="BR654" s="35">
        <v>0</v>
      </c>
      <c r="BS654" s="11">
        <v>0</v>
      </c>
      <c r="BT654" s="36">
        <v>0</v>
      </c>
      <c r="BV654" s="29">
        <f t="shared" ref="BV654" si="6146">BL654*BQ654+BN654*BQ657-BM654*BR654-BO654*BR657</f>
        <v>-0.92256097261322223</v>
      </c>
      <c r="BW654" s="33">
        <f t="shared" ref="BW654" si="6147">(BL654*BR654+BM654*BQ654+BN654*BR657+BO654*BQ657)</f>
        <v>-0.34859360328667455</v>
      </c>
      <c r="BX654" s="31">
        <f t="shared" ref="BX654" si="6148">BL654*BS654+BN654*BS657-BM654*BT654-BO654*BT657</f>
        <v>0</v>
      </c>
      <c r="BY654" s="32">
        <f t="shared" ref="BY654" si="6149">(BL654*BT654+BM654*BS654+BN654*BT657+BO654*BS657)</f>
        <v>-0.34859360328667455</v>
      </c>
      <c r="CA654" s="37">
        <f t="shared" ref="CA654" si="6150">20*LOG(((1+$BR$8)/$BR$8)/((BV654+BV657)^2+(BW654+BW657)^2)^0.5)</f>
        <v>-6.6859660070870157E-3</v>
      </c>
      <c r="CC654" s="134">
        <f t="shared" ref="CC654" si="6151">((BV654^2+BW654^2)^0.5)/((BV657^2+BW657^2)^0.5)</f>
        <v>0.97009533898049705</v>
      </c>
      <c r="CD654" s="9"/>
      <c r="CE654" s="8"/>
      <c r="CF654" s="8"/>
      <c r="CG654" s="8"/>
      <c r="CH654" s="69"/>
      <c r="CI654" s="8"/>
      <c r="CJ654" s="8"/>
      <c r="CM654" s="129">
        <v>1.36</v>
      </c>
    </row>
    <row r="655" spans="2:91" ht="18.600000000000001" customHeight="1" thickBot="1">
      <c r="D655" s="39"/>
      <c r="G655" s="40"/>
      <c r="I655" s="39"/>
      <c r="L655" s="40"/>
      <c r="N655" s="39"/>
      <c r="Q655" s="40"/>
      <c r="S655" s="39"/>
      <c r="V655" s="40"/>
      <c r="X655" s="39"/>
      <c r="AA655" s="40"/>
      <c r="AC655" s="39"/>
      <c r="AF655" s="40"/>
      <c r="AH655" s="39"/>
      <c r="AK655" s="40"/>
      <c r="AM655" s="39"/>
      <c r="AP655" s="40"/>
      <c r="AR655" s="39"/>
      <c r="AU655" s="40"/>
      <c r="AW655" s="39"/>
      <c r="AZ655" s="40"/>
      <c r="BB655" s="39"/>
      <c r="BE655" s="40"/>
      <c r="BG655" s="39"/>
      <c r="BJ655" s="40"/>
      <c r="BL655" s="39"/>
      <c r="BO655" s="40"/>
      <c r="BQ655" s="34"/>
      <c r="BR655" s="11"/>
      <c r="BS655" s="11"/>
      <c r="BT655" s="41"/>
      <c r="BV655" s="39"/>
      <c r="BY655" s="40"/>
      <c r="CC655" s="135"/>
      <c r="CD655" s="9"/>
      <c r="CE655" s="8"/>
      <c r="CF655" s="8"/>
      <c r="CG655" s="8"/>
      <c r="CH655" s="69"/>
      <c r="CI655" s="8"/>
      <c r="CJ655" s="8"/>
    </row>
    <row r="656" spans="2:91" ht="18.600000000000001" customHeight="1" thickBot="1">
      <c r="D656" s="258" t="s">
        <v>129</v>
      </c>
      <c r="E656" s="259"/>
      <c r="F656" s="260" t="s">
        <v>130</v>
      </c>
      <c r="G656" s="261"/>
      <c r="H656" s="229"/>
      <c r="I656" s="258" t="s">
        <v>131</v>
      </c>
      <c r="J656" s="259"/>
      <c r="K656" s="260" t="s">
        <v>132</v>
      </c>
      <c r="L656" s="261"/>
      <c r="N656" s="253" t="s">
        <v>133</v>
      </c>
      <c r="O656" s="254"/>
      <c r="P656" s="255" t="s">
        <v>134</v>
      </c>
      <c r="Q656" s="256"/>
      <c r="S656" s="258" t="s">
        <v>135</v>
      </c>
      <c r="T656" s="259"/>
      <c r="U656" s="260" t="s">
        <v>136</v>
      </c>
      <c r="V656" s="261"/>
      <c r="W656" s="8"/>
      <c r="X656" s="253" t="s">
        <v>137</v>
      </c>
      <c r="Y656" s="254"/>
      <c r="Z656" s="255" t="s">
        <v>138</v>
      </c>
      <c r="AA656" s="256"/>
      <c r="AB656" s="8"/>
      <c r="AC656" s="258" t="s">
        <v>139</v>
      </c>
      <c r="AD656" s="259"/>
      <c r="AE656" s="260" t="s">
        <v>140</v>
      </c>
      <c r="AF656" s="261"/>
      <c r="AG656" s="8"/>
      <c r="AH656" s="253" t="s">
        <v>141</v>
      </c>
      <c r="AI656" s="254"/>
      <c r="AJ656" s="255" t="s">
        <v>142</v>
      </c>
      <c r="AK656" s="256"/>
      <c r="AL656" s="8"/>
      <c r="AM656" s="258" t="s">
        <v>143</v>
      </c>
      <c r="AN656" s="259"/>
      <c r="AO656" s="260" t="s">
        <v>144</v>
      </c>
      <c r="AP656" s="261"/>
      <c r="AR656" s="253" t="s">
        <v>145</v>
      </c>
      <c r="AS656" s="254"/>
      <c r="AT656" s="255" t="s">
        <v>146</v>
      </c>
      <c r="AU656" s="256"/>
      <c r="AV656" s="4"/>
      <c r="AW656" s="258" t="s">
        <v>147</v>
      </c>
      <c r="AX656" s="259"/>
      <c r="AY656" s="260" t="s">
        <v>148</v>
      </c>
      <c r="AZ656" s="261"/>
      <c r="BA656" s="8"/>
      <c r="BB656" s="253" t="s">
        <v>149</v>
      </c>
      <c r="BC656" s="254"/>
      <c r="BD656" s="255" t="s">
        <v>150</v>
      </c>
      <c r="BE656" s="256"/>
      <c r="BF656" s="4"/>
      <c r="BG656" s="258" t="s">
        <v>151</v>
      </c>
      <c r="BH656" s="259"/>
      <c r="BI656" s="260" t="s">
        <v>152</v>
      </c>
      <c r="BJ656" s="261"/>
      <c r="BK656" s="4"/>
      <c r="BL656" s="253" t="s">
        <v>153</v>
      </c>
      <c r="BM656" s="254"/>
      <c r="BN656" s="255" t="s">
        <v>154</v>
      </c>
      <c r="BO656" s="256"/>
      <c r="BP656" s="4"/>
      <c r="BQ656" s="258" t="s">
        <v>155</v>
      </c>
      <c r="BR656" s="259"/>
      <c r="BS656" s="260" t="s">
        <v>156</v>
      </c>
      <c r="BT656" s="261"/>
      <c r="BU656" s="8"/>
      <c r="BV656" s="253" t="s">
        <v>157</v>
      </c>
      <c r="BW656" s="254"/>
      <c r="BX656" s="255" t="s">
        <v>158</v>
      </c>
      <c r="BY656" s="256"/>
      <c r="CA656" s="46" t="s">
        <v>16</v>
      </c>
      <c r="CC656" s="136" t="s">
        <v>71</v>
      </c>
      <c r="CD656" s="9"/>
      <c r="CE656" s="8"/>
      <c r="CF656" s="8"/>
      <c r="CG656" s="8"/>
      <c r="CH656" s="69"/>
      <c r="CI656" s="8"/>
      <c r="CJ656" s="8"/>
    </row>
    <row r="657" spans="2:91" ht="18.600000000000001" customHeight="1" thickTop="1" thickBot="1">
      <c r="D657" s="29">
        <v>0</v>
      </c>
      <c r="E657" s="33">
        <v>0</v>
      </c>
      <c r="F657" s="31">
        <v>1</v>
      </c>
      <c r="G657" s="32">
        <v>0</v>
      </c>
      <c r="I657" s="29">
        <v>0</v>
      </c>
      <c r="J657" s="33">
        <f t="shared" ref="J657" si="6152">IF(0=(1-$J$8*$K$8*$B654^2),10^14,$B654*$J$8/(1-$J$8*$K$8*$B654^2))</f>
        <v>-0.97001304152404988</v>
      </c>
      <c r="K657" s="31">
        <v>1</v>
      </c>
      <c r="L657" s="32">
        <v>0</v>
      </c>
      <c r="N657" s="29">
        <f t="shared" ref="N657" si="6153">D657*I654+F657*I657-E657*J654-G657*J657</f>
        <v>0</v>
      </c>
      <c r="O657" s="33">
        <f t="shared" ref="O657" si="6154">(D657*J654+E657*I654+F657*J657+G657*I657)</f>
        <v>-0.97001304152404988</v>
      </c>
      <c r="P657" s="31">
        <f t="shared" ref="P657" si="6155">D657*K654+F657*K657-E657*L654-G657*L657</f>
        <v>1</v>
      </c>
      <c r="Q657" s="32">
        <f t="shared" ref="Q657" si="6156">(D657*L654+E657*K654+F657*L657+G657*K657)</f>
        <v>0</v>
      </c>
      <c r="S657" s="29">
        <v>0</v>
      </c>
      <c r="T657" s="33">
        <v>0</v>
      </c>
      <c r="U657" s="31">
        <v>1</v>
      </c>
      <c r="V657" s="32">
        <v>0</v>
      </c>
      <c r="X657" s="29">
        <f t="shared" ref="X657" si="6157">N657*S654+P657*S657-O657*T654-Q657*T657</f>
        <v>0</v>
      </c>
      <c r="Y657" s="33">
        <f t="shared" ref="Y657" si="6158">(N657*T654+O657*S654+P657*T657+Q657*S657)</f>
        <v>-0.97001304152404988</v>
      </c>
      <c r="Z657" s="31">
        <f t="shared" ref="Z657" si="6159">N657*U654+P657*U657-O657*V654-Q657*V657</f>
        <v>9.9877101025758863E-2</v>
      </c>
      <c r="AA657" s="32">
        <f t="shared" ref="AA657" si="6160">(N657*V654+O657*U654+P657*V657+Q657*U657)</f>
        <v>0</v>
      </c>
      <c r="AB657" s="8"/>
      <c r="AC657" s="29">
        <v>0</v>
      </c>
      <c r="AD657" s="33">
        <f t="shared" ref="AD657" si="6161">IF(0=(1-$AD$8*$AE$8*$B654^2),10^14,$B654*$AD$8/(1-$AD$8*$AE$8*$B654^2))</f>
        <v>-0.98346216608838</v>
      </c>
      <c r="AE657" s="31">
        <v>1</v>
      </c>
      <c r="AF657" s="32">
        <v>0</v>
      </c>
      <c r="AH657" s="29">
        <f t="shared" ref="AH657" si="6162">X657*AC654+Z657*AC657-Y657*AD654-AA657*AD657</f>
        <v>0</v>
      </c>
      <c r="AI657" s="33">
        <f t="shared" ref="AI657" si="6163">(X657*AD654+Y657*AC654+Z657*AD657+AA657*AC657)</f>
        <v>-1.0682383916414706</v>
      </c>
      <c r="AJ657" s="31">
        <f t="shared" ref="AJ657" si="6164">X657*AE654+Z657*AE657-Y657*AF654-AA657*AF657</f>
        <v>9.9877101025758863E-2</v>
      </c>
      <c r="AK657" s="32">
        <f t="shared" ref="AK657" si="6165">(X657*AF654+Y657*AE654+Z657*AF657+AA657*AE657)</f>
        <v>0</v>
      </c>
      <c r="AL657" s="8"/>
      <c r="AM657" s="29">
        <v>0</v>
      </c>
      <c r="AN657" s="33">
        <v>0</v>
      </c>
      <c r="AO657" s="31">
        <v>1</v>
      </c>
      <c r="AP657" s="32">
        <v>0</v>
      </c>
      <c r="AR657" s="29">
        <f t="shared" ref="AR657" si="6166">AH657*AM654+AJ657*AM657-AI657*AN654-AK657*AN657</f>
        <v>0</v>
      </c>
      <c r="AS657" s="33">
        <f t="shared" ref="AS657" si="6167">(AH657*AN654+AI657*AM654+AJ657*AN657+AK657*AM657)</f>
        <v>-1.0682383916414706</v>
      </c>
      <c r="AT657" s="31">
        <f t="shared" ref="AT657" si="6168">AH657*AO654+AJ657*AO657-AI657*AP654-AK657*AP657</f>
        <v>-0.79653746757755439</v>
      </c>
      <c r="AU657" s="32">
        <f t="shared" ref="AU657" si="6169">(AH657*AP654+AI657*AO654+AJ657*AP657+AK657*AO657)</f>
        <v>0</v>
      </c>
      <c r="AV657" s="8"/>
      <c r="AW657" s="29">
        <v>0</v>
      </c>
      <c r="AX657" s="33">
        <f t="shared" ref="AX657" si="6170">IF(0=(1-$AX$8*$AY$8*$B654^2),10^14,$B654*$AX$8/(1-$AX$8*$AY$8*$B654^2))</f>
        <v>-0.80491083321808599</v>
      </c>
      <c r="AY657" s="31">
        <v>1</v>
      </c>
      <c r="AZ657" s="32">
        <v>0</v>
      </c>
      <c r="BB657" s="29">
        <f t="shared" ref="BB657" si="6171">AR657*AW654+AT657*AW657-AS657*AX654-AU657*AX657</f>
        <v>0</v>
      </c>
      <c r="BC657" s="33">
        <f t="shared" ref="BC657" si="6172">(AR657*AX654+AS657*AW654+AT657*AX657+AU657*AW657)</f>
        <v>-0.42709675492419719</v>
      </c>
      <c r="BD657" s="31">
        <f t="shared" ref="BD657" si="6173">AR657*AY654+AT657*AY657-AS657*AZ654-AU657*AZ657</f>
        <v>-0.79653746757755439</v>
      </c>
      <c r="BE657" s="32">
        <f t="shared" ref="BE657" si="6174">(AR657*AZ654+AS657*AY654+AT657*AZ657+AU657*AY657)</f>
        <v>0</v>
      </c>
      <c r="BF657" s="8"/>
      <c r="BG657" s="29">
        <v>0</v>
      </c>
      <c r="BH657" s="33">
        <v>0</v>
      </c>
      <c r="BI657" s="31">
        <v>1</v>
      </c>
      <c r="BJ657" s="32">
        <v>0</v>
      </c>
      <c r="BL657" s="29">
        <f t="shared" ref="BL657" si="6175">BB657*BG654+BD657*BG657-BC657*BH654-BE657*BH657</f>
        <v>0</v>
      </c>
      <c r="BM657" s="33">
        <f t="shared" ref="BM657" si="6176">(BB657*BH654+BC657*BG654+BD657*BH657+BE657*BG657)</f>
        <v>-0.42709675492419719</v>
      </c>
      <c r="BN657" s="31">
        <f t="shared" ref="BN657" si="6177">BB657*BI654+BD657*BI657-BC657*BJ654-BE657*BJ657</f>
        <v>-0.92255886441638324</v>
      </c>
      <c r="BO657" s="32">
        <f t="shared" ref="BO657" si="6178">(BB657*BJ654+BC657*BI654+BD657*BJ657+BE657*BI657)</f>
        <v>0</v>
      </c>
      <c r="BP657" s="8"/>
      <c r="BQ657" s="19">
        <f t="shared" ref="BQ657:BQ720" si="6179">1/$BR$8</f>
        <v>1</v>
      </c>
      <c r="BR657" s="47">
        <v>0</v>
      </c>
      <c r="BS657" s="48">
        <v>1</v>
      </c>
      <c r="BT657" s="49">
        <v>0</v>
      </c>
      <c r="BV657" s="29">
        <f t="shared" ref="BV657" si="6180">BL657*BQ654+BN657*BQ657-BM657*BR654-BO657*BR657</f>
        <v>-0.92255886441638324</v>
      </c>
      <c r="BW657" s="33">
        <f t="shared" ref="BW657" si="6181">(BL657*BR654+BM657*BQ654+BN657*BR657+BO657*BQ657)</f>
        <v>-0.42709675492419719</v>
      </c>
      <c r="BX657" s="31">
        <f t="shared" ref="BX657" si="6182">BL657*BS654+BN657*BS657-BM657*BT654-BO657*BT657</f>
        <v>-0.92255886441638324</v>
      </c>
      <c r="BY657" s="32">
        <f t="shared" ref="BY657" si="6183">(BL657*BT654+BM657*BS654+BN657*BT657+BO657*BS657)</f>
        <v>0</v>
      </c>
      <c r="CA657" s="50">
        <f t="shared" ref="CA657" si="6184">(180/PI())*ATAN(-1*(BW654+BW657)/(BV654+BV657))</f>
        <v>-22.801936897947915</v>
      </c>
      <c r="CC657" s="137">
        <f t="shared" ref="CC657" si="6185">20*LOG(((1-(10^(CA654/20)^2)*(1-((1-CC654)/(1+CC654))^2))^0.5))</f>
        <v>-27.52426189464893</v>
      </c>
      <c r="CD657" s="9"/>
      <c r="CE657" s="8"/>
      <c r="CF657" s="8"/>
      <c r="CG657" s="8"/>
      <c r="CH657" s="69"/>
      <c r="CI657" s="8"/>
      <c r="CJ657" s="8"/>
    </row>
    <row r="658" spans="2:91" ht="18.600000000000001" customHeight="1">
      <c r="CC658" s="42"/>
      <c r="CE658" s="8"/>
      <c r="CF658" s="8"/>
      <c r="CG658" s="8"/>
      <c r="CH658" s="69"/>
      <c r="CI658" s="8"/>
      <c r="CJ658" s="8"/>
    </row>
    <row r="659" spans="2:91" ht="18.600000000000001" customHeight="1" thickBot="1">
      <c r="E659" s="22" t="s">
        <v>4</v>
      </c>
      <c r="J659" s="22" t="s">
        <v>5</v>
      </c>
      <c r="O659" s="22" t="s">
        <v>6</v>
      </c>
      <c r="T659" s="22" t="s">
        <v>7</v>
      </c>
      <c r="Y659" s="22" t="s">
        <v>8</v>
      </c>
      <c r="AD659" s="22" t="s">
        <v>65</v>
      </c>
      <c r="AI659" s="22" t="s">
        <v>9</v>
      </c>
      <c r="AN659" s="22" t="s">
        <v>66</v>
      </c>
      <c r="AS659" s="22" t="s">
        <v>51</v>
      </c>
      <c r="AX659" s="22" t="s">
        <v>67</v>
      </c>
      <c r="BC659" s="22" t="s">
        <v>52</v>
      </c>
      <c r="BH659" s="22" t="s">
        <v>68</v>
      </c>
      <c r="BM659" s="22" t="s">
        <v>63</v>
      </c>
      <c r="BQ659" s="23" t="s">
        <v>69</v>
      </c>
      <c r="BR659" s="23"/>
      <c r="BS659" s="24"/>
      <c r="BT659" s="24"/>
      <c r="BU659" s="24"/>
      <c r="BW659" s="22" t="s">
        <v>64</v>
      </c>
      <c r="CE659" s="8"/>
      <c r="CF659" s="8"/>
      <c r="CG659" s="8"/>
      <c r="CH659" s="69"/>
      <c r="CI659" s="8"/>
      <c r="CJ659" s="8"/>
    </row>
    <row r="660" spans="2:91" ht="18.600000000000001" customHeight="1" thickBot="1">
      <c r="D660" s="249" t="s">
        <v>103</v>
      </c>
      <c r="E660" s="250"/>
      <c r="F660" s="251" t="s">
        <v>104</v>
      </c>
      <c r="G660" s="252"/>
      <c r="H660" s="229"/>
      <c r="I660" s="253" t="s">
        <v>11</v>
      </c>
      <c r="J660" s="254"/>
      <c r="K660" s="255" t="s">
        <v>12</v>
      </c>
      <c r="L660" s="256"/>
      <c r="M660" s="24"/>
      <c r="N660" s="253" t="s">
        <v>105</v>
      </c>
      <c r="O660" s="254"/>
      <c r="P660" s="255" t="s">
        <v>106</v>
      </c>
      <c r="Q660" s="256"/>
      <c r="R660" s="24"/>
      <c r="S660" s="249" t="s">
        <v>107</v>
      </c>
      <c r="T660" s="250"/>
      <c r="U660" s="251" t="s">
        <v>108</v>
      </c>
      <c r="V660" s="252"/>
      <c r="W660" s="8"/>
      <c r="X660" s="253" t="s">
        <v>109</v>
      </c>
      <c r="Y660" s="254"/>
      <c r="Z660" s="255" t="s">
        <v>110</v>
      </c>
      <c r="AA660" s="256"/>
      <c r="AB660" s="8"/>
      <c r="AC660" s="253" t="s">
        <v>111</v>
      </c>
      <c r="AD660" s="254"/>
      <c r="AE660" s="255" t="s">
        <v>14</v>
      </c>
      <c r="AF660" s="256"/>
      <c r="AG660" s="8"/>
      <c r="AH660" s="253" t="s">
        <v>112</v>
      </c>
      <c r="AI660" s="254"/>
      <c r="AJ660" s="255" t="s">
        <v>113</v>
      </c>
      <c r="AK660" s="256"/>
      <c r="AL660" s="8"/>
      <c r="AM660" s="249" t="s">
        <v>114</v>
      </c>
      <c r="AN660" s="250"/>
      <c r="AO660" s="251" t="s">
        <v>115</v>
      </c>
      <c r="AP660" s="252"/>
      <c r="AQ660" s="24"/>
      <c r="AR660" s="253" t="s">
        <v>116</v>
      </c>
      <c r="AS660" s="254"/>
      <c r="AT660" s="255" t="s">
        <v>13</v>
      </c>
      <c r="AU660" s="256"/>
      <c r="AV660" s="4"/>
      <c r="AW660" s="253" t="s">
        <v>117</v>
      </c>
      <c r="AX660" s="254"/>
      <c r="AY660" s="255" t="s">
        <v>118</v>
      </c>
      <c r="AZ660" s="256"/>
      <c r="BA660" s="8"/>
      <c r="BB660" s="253" t="s">
        <v>119</v>
      </c>
      <c r="BC660" s="254"/>
      <c r="BD660" s="255" t="s">
        <v>120</v>
      </c>
      <c r="BE660" s="256"/>
      <c r="BF660" s="4"/>
      <c r="BG660" s="249" t="s">
        <v>121</v>
      </c>
      <c r="BH660" s="250"/>
      <c r="BI660" s="251" t="s">
        <v>122</v>
      </c>
      <c r="BJ660" s="252"/>
      <c r="BK660" s="4"/>
      <c r="BL660" s="253" t="s">
        <v>123</v>
      </c>
      <c r="BM660" s="254"/>
      <c r="BN660" s="255" t="s">
        <v>124</v>
      </c>
      <c r="BO660" s="256"/>
      <c r="BP660" s="4"/>
      <c r="BQ660" s="253" t="s">
        <v>125</v>
      </c>
      <c r="BR660" s="254"/>
      <c r="BS660" s="255" t="s">
        <v>126</v>
      </c>
      <c r="BT660" s="256"/>
      <c r="BU660" s="8"/>
      <c r="BV660" s="253" t="s">
        <v>127</v>
      </c>
      <c r="BW660" s="254"/>
      <c r="BX660" s="255" t="s">
        <v>128</v>
      </c>
      <c r="BY660" s="256"/>
      <c r="CA660" s="27" t="s">
        <v>15</v>
      </c>
      <c r="CC660" s="133" t="s">
        <v>70</v>
      </c>
      <c r="CD660" s="9"/>
      <c r="CE660" s="8"/>
      <c r="CF660" s="8"/>
      <c r="CG660" s="8"/>
      <c r="CH660" s="69"/>
      <c r="CI660" s="8"/>
      <c r="CJ660" s="8"/>
    </row>
    <row r="661" spans="2:91" ht="18.600000000000001" customHeight="1" thickTop="1" thickBot="1">
      <c r="B661" s="129">
        <v>1.4</v>
      </c>
      <c r="D661" s="29">
        <v>1</v>
      </c>
      <c r="E661" s="30">
        <v>0</v>
      </c>
      <c r="F661" s="31">
        <v>0</v>
      </c>
      <c r="G661" s="32">
        <f t="shared" ref="G661:G724" si="6186">-1/($E$8*$B661)</f>
        <v>-0.47084285714285717</v>
      </c>
      <c r="I661" s="29">
        <v>1</v>
      </c>
      <c r="J661" s="33">
        <v>0</v>
      </c>
      <c r="K661" s="31">
        <v>0</v>
      </c>
      <c r="L661" s="32">
        <v>0</v>
      </c>
      <c r="N661" s="29">
        <f t="shared" ref="N661" si="6187">D661*I661+F661*I664-E661*J661-G661*J664</f>
        <v>0.55092058066933713</v>
      </c>
      <c r="O661" s="33">
        <f t="shared" ref="O661" si="6188">(D661*J661+E661*I661+F661*J664+G661*I664)</f>
        <v>0</v>
      </c>
      <c r="P661" s="31">
        <f t="shared" ref="P661" si="6189">D661*K661+F661*K664-E661*L661-G661*L664</f>
        <v>0</v>
      </c>
      <c r="Q661" s="32">
        <f t="shared" ref="Q661" si="6190">(D661*L661+E661*K661+F661*L664+G661*K664)</f>
        <v>-0.47084285714285717</v>
      </c>
      <c r="S661" s="29">
        <v>1</v>
      </c>
      <c r="T661" s="30">
        <v>0</v>
      </c>
      <c r="U661" s="31">
        <v>0</v>
      </c>
      <c r="V661" s="32">
        <f t="shared" ref="V661:V724" si="6191">-1/($T$8*$B661)</f>
        <v>-0.9146928571428572</v>
      </c>
      <c r="X661" s="29">
        <f t="shared" ref="X661" si="6192">N661*S661+P661*S664-O661*T661-Q661*T664</f>
        <v>0.55092058066933713</v>
      </c>
      <c r="Y661" s="33">
        <f t="shared" ref="Y661" si="6193">(N661*T661+O661*S661+P661*T664+Q661*S664)</f>
        <v>0</v>
      </c>
      <c r="Z661" s="31">
        <f t="shared" ref="Z661" si="6194">N661*U661+P661*U664-O661*V661-Q661*V664</f>
        <v>0</v>
      </c>
      <c r="AA661" s="32">
        <f t="shared" ref="AA661" si="6195">(N661*V661+O661*U661+P661*V664+Q661*U664)</f>
        <v>-0.97476597713409507</v>
      </c>
      <c r="AB661" s="8"/>
      <c r="AC661" s="29">
        <v>1</v>
      </c>
      <c r="AD661" s="33">
        <v>0</v>
      </c>
      <c r="AE661" s="31">
        <v>0</v>
      </c>
      <c r="AF661" s="32">
        <v>0</v>
      </c>
      <c r="AH661" s="29">
        <f t="shared" ref="AH661" si="6196">X661*AC661+Z661*AC664-Y661*AD661-AA661*AD664</f>
        <v>-0.38276673647820836</v>
      </c>
      <c r="AI661" s="33">
        <f t="shared" ref="AI661" si="6197">(X661*AD661+Y661*AC661+Z661*AD664+AA661*AC664)</f>
        <v>0</v>
      </c>
      <c r="AJ661" s="31">
        <f t="shared" ref="AJ661" si="6198">X661*AE661+Z661*AE664-Y661*AF661-AA661*AF664</f>
        <v>0</v>
      </c>
      <c r="AK661" s="32">
        <f t="shared" ref="AK661" si="6199">(X661*AF661+Y661*AE661+Z661*AF664+AA661*AE664)</f>
        <v>-0.97476597713409507</v>
      </c>
      <c r="AL661" s="8"/>
      <c r="AM661" s="29">
        <v>1</v>
      </c>
      <c r="AN661" s="30">
        <v>0</v>
      </c>
      <c r="AO661" s="31">
        <v>0</v>
      </c>
      <c r="AP661" s="32">
        <f t="shared" ref="AP661:AP724" si="6200">-1/($AN$8*$B661)</f>
        <v>-0.8271642857142858</v>
      </c>
      <c r="AR661" s="29">
        <f t="shared" ref="AR661" si="6201">AH661*AM661+AJ661*AM664-AI661*AN661-AK661*AN664</f>
        <v>-0.38276673647820836</v>
      </c>
      <c r="AS661" s="33">
        <f t="shared" ref="AS661" si="6202">(AH661*AN661+AI661*AM661+AJ661*AN664+AK661*AM664)</f>
        <v>0</v>
      </c>
      <c r="AT661" s="31">
        <f t="shared" ref="AT661" si="6203">AH661*AO661+AJ661*AO664-AI661*AP661-AK661*AP664</f>
        <v>0</v>
      </c>
      <c r="AU661" s="32">
        <f t="shared" ref="AU661" si="6204">(AH661*AP661+AI661*AO661+AJ661*AP664+AK661*AO664)</f>
        <v>-0.65815500295990959</v>
      </c>
      <c r="AV661" s="8"/>
      <c r="AW661" s="29">
        <v>1</v>
      </c>
      <c r="AX661" s="33">
        <v>0</v>
      </c>
      <c r="AY661" s="31">
        <v>0</v>
      </c>
      <c r="AZ661" s="32">
        <v>0</v>
      </c>
      <c r="BB661" s="29">
        <f t="shared" ref="BB661" si="6205">AR661*AW661+AT661*AW664-AS661*AX661-AU661*AX664</f>
        <v>-0.90083227613884365</v>
      </c>
      <c r="BC661" s="33">
        <f t="shared" ref="BC661" si="6206">(AR661*AX661+AS661*AW661+AT661*AX664+AU661*AW664)</f>
        <v>0</v>
      </c>
      <c r="BD661" s="31">
        <f t="shared" ref="BD661" si="6207">AR661*AY661+AT661*AY664-AS661*AZ661-AU661*AZ664</f>
        <v>0</v>
      </c>
      <c r="BE661" s="32">
        <f t="shared" ref="BE661" si="6208">(AR661*AZ661+AS661*AY661+AT661*AZ664+AU661*AY664)</f>
        <v>-0.65815500295990959</v>
      </c>
      <c r="BF661" s="8"/>
      <c r="BG661" s="29">
        <v>1</v>
      </c>
      <c r="BH661" s="30">
        <v>0</v>
      </c>
      <c r="BI661" s="31">
        <v>0</v>
      </c>
      <c r="BJ661" s="32">
        <f t="shared" ref="BJ661:BJ724" si="6209">-1/($BH$8*$B661)</f>
        <v>-0.29085</v>
      </c>
      <c r="BL661" s="29">
        <f t="shared" ref="BL661" si="6210">BB661*BG661+BD661*BG664-BC661*BH661-BE661*BH664</f>
        <v>-0.90083227613884365</v>
      </c>
      <c r="BM661" s="33">
        <f t="shared" ref="BM661" si="6211">(BB661*BH661+BC661*BG661+BD661*BH664+BE661*BG664)</f>
        <v>0</v>
      </c>
      <c r="BN661" s="31">
        <f t="shared" ref="BN661" si="6212">BB661*BI661+BD661*BI664-BC661*BJ661-BE661*BJ664</f>
        <v>0</v>
      </c>
      <c r="BO661" s="32">
        <f t="shared" ref="BO661" si="6213">(BB661*BJ661+BC661*BI661+BD661*BJ664+BE661*BI664)</f>
        <v>-0.39614793544492694</v>
      </c>
      <c r="BP661" s="8"/>
      <c r="BQ661" s="34">
        <v>1</v>
      </c>
      <c r="BR661" s="35">
        <v>0</v>
      </c>
      <c r="BS661" s="11">
        <v>0</v>
      </c>
      <c r="BT661" s="36">
        <v>0</v>
      </c>
      <c r="BV661" s="29">
        <f t="shared" ref="BV661" si="6214">BL661*BQ661+BN661*BQ664-BM661*BR661-BO661*BR664</f>
        <v>-0.90083227613884365</v>
      </c>
      <c r="BW661" s="33">
        <f t="shared" ref="BW661" si="6215">(BL661*BR661+BM661*BQ661+BN661*BR664+BO661*BQ664)</f>
        <v>-0.39614793544492694</v>
      </c>
      <c r="BX661" s="31">
        <f t="shared" ref="BX661" si="6216">BL661*BS661+BN661*BS664-BM661*BT661-BO661*BT664</f>
        <v>0</v>
      </c>
      <c r="BY661" s="32">
        <f t="shared" ref="BY661" si="6217">(BL661*BT661+BM661*BS661+BN661*BT664+BO661*BS664)</f>
        <v>-0.39614793544492694</v>
      </c>
      <c r="CA661" s="37">
        <f t="shared" ref="CA661" si="6218">20*LOG(((1+$BR$8)/$BR$8)/((BV661+BV664)^2+(BW661+BW664)^2)^0.5)</f>
        <v>-6.8899166352010596E-3</v>
      </c>
      <c r="CC661" s="134">
        <f t="shared" ref="CC661" si="6219">((BV661^2+BW661^2)^0.5)/((BV664^2+BW664^2)^0.5)</f>
        <v>0.96594600064830827</v>
      </c>
      <c r="CD661" s="9"/>
      <c r="CE661" s="8"/>
      <c r="CF661" s="8"/>
      <c r="CG661" s="8"/>
      <c r="CH661" s="69"/>
      <c r="CI661" s="8"/>
      <c r="CJ661" s="8"/>
      <c r="CM661" s="129">
        <v>1.38</v>
      </c>
    </row>
    <row r="662" spans="2:91" ht="18.600000000000001" customHeight="1" thickBot="1">
      <c r="D662" s="39"/>
      <c r="G662" s="40"/>
      <c r="I662" s="39"/>
      <c r="L662" s="40"/>
      <c r="N662" s="39"/>
      <c r="Q662" s="40"/>
      <c r="S662" s="39"/>
      <c r="V662" s="40"/>
      <c r="X662" s="39"/>
      <c r="AA662" s="40"/>
      <c r="AC662" s="39"/>
      <c r="AF662" s="40"/>
      <c r="AH662" s="39"/>
      <c r="AK662" s="40"/>
      <c r="AM662" s="39"/>
      <c r="AP662" s="40"/>
      <c r="AR662" s="39"/>
      <c r="AU662" s="40"/>
      <c r="AW662" s="39"/>
      <c r="AZ662" s="40"/>
      <c r="BB662" s="39"/>
      <c r="BE662" s="40"/>
      <c r="BG662" s="39"/>
      <c r="BJ662" s="40"/>
      <c r="BL662" s="39"/>
      <c r="BO662" s="40"/>
      <c r="BQ662" s="34"/>
      <c r="BR662" s="11"/>
      <c r="BS662" s="11"/>
      <c r="BT662" s="41"/>
      <c r="BV662" s="39"/>
      <c r="BY662" s="40"/>
      <c r="CC662" s="135"/>
      <c r="CD662" s="9"/>
      <c r="CE662" s="8"/>
      <c r="CF662" s="8"/>
      <c r="CG662" s="8"/>
      <c r="CH662" s="69"/>
      <c r="CI662" s="8"/>
      <c r="CJ662" s="8"/>
    </row>
    <row r="663" spans="2:91" ht="18.600000000000001" customHeight="1" thickBot="1">
      <c r="D663" s="258" t="s">
        <v>129</v>
      </c>
      <c r="E663" s="259"/>
      <c r="F663" s="260" t="s">
        <v>130</v>
      </c>
      <c r="G663" s="261"/>
      <c r="H663" s="229"/>
      <c r="I663" s="258" t="s">
        <v>131</v>
      </c>
      <c r="J663" s="259"/>
      <c r="K663" s="260" t="s">
        <v>132</v>
      </c>
      <c r="L663" s="261"/>
      <c r="N663" s="253" t="s">
        <v>133</v>
      </c>
      <c r="O663" s="254"/>
      <c r="P663" s="255" t="s">
        <v>134</v>
      </c>
      <c r="Q663" s="256"/>
      <c r="S663" s="258" t="s">
        <v>135</v>
      </c>
      <c r="T663" s="259"/>
      <c r="U663" s="260" t="s">
        <v>136</v>
      </c>
      <c r="V663" s="261"/>
      <c r="W663" s="8"/>
      <c r="X663" s="253" t="s">
        <v>137</v>
      </c>
      <c r="Y663" s="254"/>
      <c r="Z663" s="255" t="s">
        <v>138</v>
      </c>
      <c r="AA663" s="256"/>
      <c r="AB663" s="8"/>
      <c r="AC663" s="258" t="s">
        <v>139</v>
      </c>
      <c r="AD663" s="259"/>
      <c r="AE663" s="260" t="s">
        <v>140</v>
      </c>
      <c r="AF663" s="261"/>
      <c r="AG663" s="8"/>
      <c r="AH663" s="253" t="s">
        <v>141</v>
      </c>
      <c r="AI663" s="254"/>
      <c r="AJ663" s="255" t="s">
        <v>142</v>
      </c>
      <c r="AK663" s="256"/>
      <c r="AL663" s="8"/>
      <c r="AM663" s="258" t="s">
        <v>143</v>
      </c>
      <c r="AN663" s="259"/>
      <c r="AO663" s="260" t="s">
        <v>144</v>
      </c>
      <c r="AP663" s="261"/>
      <c r="AR663" s="253" t="s">
        <v>145</v>
      </c>
      <c r="AS663" s="254"/>
      <c r="AT663" s="255" t="s">
        <v>146</v>
      </c>
      <c r="AU663" s="256"/>
      <c r="AV663" s="4"/>
      <c r="AW663" s="258" t="s">
        <v>147</v>
      </c>
      <c r="AX663" s="259"/>
      <c r="AY663" s="260" t="s">
        <v>148</v>
      </c>
      <c r="AZ663" s="261"/>
      <c r="BA663" s="8"/>
      <c r="BB663" s="253" t="s">
        <v>149</v>
      </c>
      <c r="BC663" s="254"/>
      <c r="BD663" s="255" t="s">
        <v>150</v>
      </c>
      <c r="BE663" s="256"/>
      <c r="BF663" s="4"/>
      <c r="BG663" s="258" t="s">
        <v>151</v>
      </c>
      <c r="BH663" s="259"/>
      <c r="BI663" s="260" t="s">
        <v>152</v>
      </c>
      <c r="BJ663" s="261"/>
      <c r="BK663" s="4"/>
      <c r="BL663" s="253" t="s">
        <v>153</v>
      </c>
      <c r="BM663" s="254"/>
      <c r="BN663" s="255" t="s">
        <v>154</v>
      </c>
      <c r="BO663" s="256"/>
      <c r="BP663" s="4"/>
      <c r="BQ663" s="258" t="s">
        <v>155</v>
      </c>
      <c r="BR663" s="259"/>
      <c r="BS663" s="260" t="s">
        <v>156</v>
      </c>
      <c r="BT663" s="261"/>
      <c r="BU663" s="8"/>
      <c r="BV663" s="253" t="s">
        <v>157</v>
      </c>
      <c r="BW663" s="254"/>
      <c r="BX663" s="255" t="s">
        <v>158</v>
      </c>
      <c r="BY663" s="256"/>
      <c r="CA663" s="46" t="s">
        <v>16</v>
      </c>
      <c r="CC663" s="136" t="s">
        <v>71</v>
      </c>
      <c r="CD663" s="9"/>
      <c r="CE663" s="8"/>
      <c r="CF663" s="8"/>
      <c r="CG663" s="8"/>
      <c r="CH663" s="69"/>
      <c r="CI663" s="8"/>
      <c r="CJ663" s="8"/>
    </row>
    <row r="664" spans="2:91" ht="18.600000000000001" customHeight="1" thickTop="1" thickBot="1">
      <c r="D664" s="29">
        <v>0</v>
      </c>
      <c r="E664" s="33">
        <v>0</v>
      </c>
      <c r="F664" s="31">
        <v>1</v>
      </c>
      <c r="G664" s="32">
        <v>0</v>
      </c>
      <c r="I664" s="29">
        <v>0</v>
      </c>
      <c r="J664" s="33">
        <f t="shared" ref="J664" si="6220">IF(0=(1-$J$8*$K$8*$B661^2),10^14,$B661*$J$8/(1-$J$8*$K$8*$B661^2))</f>
        <v>-0.95377770421270069</v>
      </c>
      <c r="K664" s="31">
        <v>1</v>
      </c>
      <c r="L664" s="32">
        <v>0</v>
      </c>
      <c r="N664" s="29">
        <f t="shared" ref="N664" si="6221">D664*I661+F664*I664-E664*J661-G664*J664</f>
        <v>0</v>
      </c>
      <c r="O664" s="33">
        <f t="shared" ref="O664" si="6222">(D664*J661+E664*I661+F664*J664+G664*I664)</f>
        <v>-0.95377770421270069</v>
      </c>
      <c r="P664" s="31">
        <f t="shared" ref="P664" si="6223">D664*K661+F664*K664-E664*L661-G664*L664</f>
        <v>1</v>
      </c>
      <c r="Q664" s="32">
        <f t="shared" ref="Q664" si="6224">(D664*L661+E664*K661+F664*L664+G664*K664)</f>
        <v>0</v>
      </c>
      <c r="S664" s="29">
        <v>0</v>
      </c>
      <c r="T664" s="33">
        <v>0</v>
      </c>
      <c r="U664" s="31">
        <v>1</v>
      </c>
      <c r="V664" s="32">
        <v>0</v>
      </c>
      <c r="X664" s="29">
        <f t="shared" ref="X664" si="6225">N664*S661+P664*S664-O664*T661-Q664*T664</f>
        <v>0</v>
      </c>
      <c r="Y664" s="33">
        <f t="shared" ref="Y664" si="6226">(N664*T661+O664*S661+P664*T664+Q664*S664)</f>
        <v>-0.95377770421270069</v>
      </c>
      <c r="Z664" s="31">
        <f t="shared" ref="Z664" si="6227">N664*U661+P664*U664-O664*V661-Q664*V664</f>
        <v>0.12758634665452984</v>
      </c>
      <c r="AA664" s="32">
        <f t="shared" ref="AA664" si="6228">(N664*V661+O664*U661+P664*V664+Q664*U664)</f>
        <v>0</v>
      </c>
      <c r="AB664" s="8"/>
      <c r="AC664" s="29">
        <v>0</v>
      </c>
      <c r="AD664" s="33">
        <f t="shared" ref="AD664" si="6229">IF(0=(1-$AD$8*$AE$8*$B661^2),10^14,$B661*$AD$8/(1-$AD$8*$AE$8*$B661^2))</f>
        <v>-0.95785792595334041</v>
      </c>
      <c r="AE664" s="31">
        <v>1</v>
      </c>
      <c r="AF664" s="32">
        <v>0</v>
      </c>
      <c r="AH664" s="29">
        <f t="shared" ref="AH664" si="6230">X664*AC661+Z664*AC664-Y664*AD661-AA664*AD664</f>
        <v>0</v>
      </c>
      <c r="AI664" s="33">
        <f t="shared" ref="AI664" si="6231">(X664*AD661+Y664*AC661+Z664*AD664+AA664*AC664)</f>
        <v>-1.0759872975991724</v>
      </c>
      <c r="AJ664" s="31">
        <f t="shared" ref="AJ664" si="6232">X664*AE661+Z664*AE664-Y664*AF661-AA664*AF664</f>
        <v>0.12758634665452984</v>
      </c>
      <c r="AK664" s="32">
        <f t="shared" ref="AK664" si="6233">(X664*AF661+Y664*AE661+Z664*AF664+AA664*AE664)</f>
        <v>0</v>
      </c>
      <c r="AL664" s="8"/>
      <c r="AM664" s="29">
        <v>0</v>
      </c>
      <c r="AN664" s="33">
        <v>0</v>
      </c>
      <c r="AO664" s="31">
        <v>1</v>
      </c>
      <c r="AP664" s="32">
        <v>0</v>
      </c>
      <c r="AR664" s="29">
        <f t="shared" ref="AR664" si="6234">AH664*AM661+AJ664*AM664-AI664*AN661-AK664*AN664</f>
        <v>0</v>
      </c>
      <c r="AS664" s="33">
        <f t="shared" ref="AS664" si="6235">(AH664*AN661+AI664*AM661+AJ664*AN664+AK664*AM664)</f>
        <v>-1.0759872975991724</v>
      </c>
      <c r="AT664" s="31">
        <f t="shared" ref="AT664" si="6236">AH664*AO661+AJ664*AO664-AI664*AP661-AK664*AP664</f>
        <v>-0.76243191780173425</v>
      </c>
      <c r="AU664" s="32">
        <f t="shared" ref="AU664" si="6237">(AH664*AP661+AI664*AO661+AJ664*AP664+AK664*AO664)</f>
        <v>0</v>
      </c>
      <c r="AV664" s="8"/>
      <c r="AW664" s="29">
        <v>0</v>
      </c>
      <c r="AX664" s="33">
        <f t="shared" ref="AX664" si="6238">IF(0=(1-$AX$8*$AY$8*$B661^2),10^14,$B661*$AX$8/(1-$AX$8*$AY$8*$B661^2))</f>
        <v>-0.7871482209065459</v>
      </c>
      <c r="AY664" s="31">
        <v>1</v>
      </c>
      <c r="AZ664" s="32">
        <v>0</v>
      </c>
      <c r="BB664" s="29">
        <f t="shared" ref="BB664" si="6239">AR664*AW661+AT664*AW664-AS664*AX661-AU664*AX664</f>
        <v>0</v>
      </c>
      <c r="BC664" s="33">
        <f t="shared" ref="BC664" si="6240">(AR664*AX661+AS664*AW661+AT664*AX664+AU664*AW664)</f>
        <v>-0.47584036993917145</v>
      </c>
      <c r="BD664" s="31">
        <f t="shared" ref="BD664" si="6241">AR664*AY661+AT664*AY664-AS664*AZ661-AU664*AZ664</f>
        <v>-0.76243191780173425</v>
      </c>
      <c r="BE664" s="32">
        <f t="shared" ref="BE664" si="6242">(AR664*AZ661+AS664*AY661+AT664*AZ664+AU664*AY664)</f>
        <v>0</v>
      </c>
      <c r="BF664" s="8"/>
      <c r="BG664" s="29">
        <v>0</v>
      </c>
      <c r="BH664" s="33">
        <v>0</v>
      </c>
      <c r="BI664" s="31">
        <v>1</v>
      </c>
      <c r="BJ664" s="32">
        <v>0</v>
      </c>
      <c r="BL664" s="29">
        <f t="shared" ref="BL664" si="6243">BB664*BG661+BD664*BG664-BC664*BH661-BE664*BH664</f>
        <v>0</v>
      </c>
      <c r="BM664" s="33">
        <f t="shared" ref="BM664" si="6244">(BB664*BH661+BC664*BG661+BD664*BH664+BE664*BG664)</f>
        <v>-0.47584036993917145</v>
      </c>
      <c r="BN664" s="31">
        <f t="shared" ref="BN664" si="6245">BB664*BI661+BD664*BI664-BC664*BJ661-BE664*BJ664</f>
        <v>-0.90083008939854226</v>
      </c>
      <c r="BO664" s="32">
        <f t="shared" ref="BO664" si="6246">(BB664*BJ661+BC664*BI661+BD664*BJ664+BE664*BI664)</f>
        <v>0</v>
      </c>
      <c r="BP664" s="8"/>
      <c r="BQ664" s="19">
        <f t="shared" ref="BQ664:BQ727" si="6247">1/$BR$8</f>
        <v>1</v>
      </c>
      <c r="BR664" s="47">
        <v>0</v>
      </c>
      <c r="BS664" s="48">
        <v>1</v>
      </c>
      <c r="BT664" s="49">
        <v>0</v>
      </c>
      <c r="BV664" s="29">
        <f t="shared" ref="BV664" si="6248">BL664*BQ661+BN664*BQ664-BM664*BR661-BO664*BR664</f>
        <v>-0.90083008939854226</v>
      </c>
      <c r="BW664" s="33">
        <f t="shared" ref="BW664" si="6249">(BL664*BR661+BM664*BQ661+BN664*BR664+BO664*BQ664)</f>
        <v>-0.47584036993917145</v>
      </c>
      <c r="BX664" s="31">
        <f t="shared" ref="BX664" si="6250">BL664*BS661+BN664*BS664-BM664*BT661-BO664*BT664</f>
        <v>-0.90083008939854226</v>
      </c>
      <c r="BY664" s="32">
        <f t="shared" ref="BY664" si="6251">(BL664*BT661+BM664*BS661+BN664*BT664+BO664*BS664)</f>
        <v>0</v>
      </c>
      <c r="CA664" s="50">
        <f t="shared" ref="CA664" si="6252">(180/PI())*ATAN(-1*(BW661+BW664)/(BV661+BV664))</f>
        <v>-25.826562666529817</v>
      </c>
      <c r="CC664" s="137">
        <f t="shared" ref="CC664" si="6253">20*LOG(((1-(10^(CA661/20)^2)*(1-((1-CC661)/(1+CC661))^2))^0.5))</f>
        <v>-27.247397625907123</v>
      </c>
      <c r="CD664" s="9"/>
      <c r="CE664" s="8"/>
      <c r="CF664" s="8"/>
      <c r="CG664" s="8"/>
      <c r="CH664" s="69"/>
      <c r="CI664" s="8"/>
      <c r="CJ664" s="8"/>
    </row>
    <row r="665" spans="2:91" ht="18.600000000000001" customHeight="1">
      <c r="CC665" s="42"/>
      <c r="CE665" s="8"/>
      <c r="CF665" s="8"/>
      <c r="CG665" s="8"/>
      <c r="CH665" s="69"/>
      <c r="CI665" s="8"/>
      <c r="CJ665" s="8"/>
    </row>
    <row r="666" spans="2:91" ht="18.600000000000001" customHeight="1" thickBot="1">
      <c r="E666" s="22" t="s">
        <v>4</v>
      </c>
      <c r="J666" s="22" t="s">
        <v>5</v>
      </c>
      <c r="O666" s="22" t="s">
        <v>6</v>
      </c>
      <c r="T666" s="22" t="s">
        <v>7</v>
      </c>
      <c r="Y666" s="22" t="s">
        <v>8</v>
      </c>
      <c r="AD666" s="22" t="s">
        <v>65</v>
      </c>
      <c r="AI666" s="22" t="s">
        <v>9</v>
      </c>
      <c r="AN666" s="22" t="s">
        <v>66</v>
      </c>
      <c r="AS666" s="22" t="s">
        <v>51</v>
      </c>
      <c r="AX666" s="22" t="s">
        <v>67</v>
      </c>
      <c r="BC666" s="22" t="s">
        <v>52</v>
      </c>
      <c r="BH666" s="22" t="s">
        <v>68</v>
      </c>
      <c r="BM666" s="22" t="s">
        <v>63</v>
      </c>
      <c r="BQ666" s="23" t="s">
        <v>69</v>
      </c>
      <c r="BR666" s="23"/>
      <c r="BS666" s="24"/>
      <c r="BT666" s="24"/>
      <c r="BU666" s="24"/>
      <c r="BW666" s="22" t="s">
        <v>64</v>
      </c>
      <c r="CE666" s="8"/>
      <c r="CF666" s="8"/>
      <c r="CG666" s="8"/>
      <c r="CH666" s="69"/>
      <c r="CI666" s="8"/>
      <c r="CJ666" s="8"/>
    </row>
    <row r="667" spans="2:91" ht="18.600000000000001" customHeight="1" thickBot="1">
      <c r="D667" s="249" t="s">
        <v>103</v>
      </c>
      <c r="E667" s="250"/>
      <c r="F667" s="251" t="s">
        <v>104</v>
      </c>
      <c r="G667" s="252"/>
      <c r="H667" s="229"/>
      <c r="I667" s="253" t="s">
        <v>11</v>
      </c>
      <c r="J667" s="254"/>
      <c r="K667" s="255" t="s">
        <v>12</v>
      </c>
      <c r="L667" s="256"/>
      <c r="M667" s="24"/>
      <c r="N667" s="253" t="s">
        <v>105</v>
      </c>
      <c r="O667" s="254"/>
      <c r="P667" s="255" t="s">
        <v>106</v>
      </c>
      <c r="Q667" s="256"/>
      <c r="R667" s="24"/>
      <c r="S667" s="249" t="s">
        <v>107</v>
      </c>
      <c r="T667" s="250"/>
      <c r="U667" s="251" t="s">
        <v>108</v>
      </c>
      <c r="V667" s="252"/>
      <c r="W667" s="8"/>
      <c r="X667" s="253" t="s">
        <v>109</v>
      </c>
      <c r="Y667" s="254"/>
      <c r="Z667" s="255" t="s">
        <v>110</v>
      </c>
      <c r="AA667" s="256"/>
      <c r="AB667" s="8"/>
      <c r="AC667" s="253" t="s">
        <v>111</v>
      </c>
      <c r="AD667" s="254"/>
      <c r="AE667" s="255" t="s">
        <v>14</v>
      </c>
      <c r="AF667" s="256"/>
      <c r="AG667" s="8"/>
      <c r="AH667" s="253" t="s">
        <v>112</v>
      </c>
      <c r="AI667" s="254"/>
      <c r="AJ667" s="255" t="s">
        <v>113</v>
      </c>
      <c r="AK667" s="256"/>
      <c r="AL667" s="8"/>
      <c r="AM667" s="249" t="s">
        <v>114</v>
      </c>
      <c r="AN667" s="250"/>
      <c r="AO667" s="251" t="s">
        <v>115</v>
      </c>
      <c r="AP667" s="252"/>
      <c r="AQ667" s="24"/>
      <c r="AR667" s="253" t="s">
        <v>116</v>
      </c>
      <c r="AS667" s="254"/>
      <c r="AT667" s="255" t="s">
        <v>13</v>
      </c>
      <c r="AU667" s="256"/>
      <c r="AV667" s="4"/>
      <c r="AW667" s="253" t="s">
        <v>117</v>
      </c>
      <c r="AX667" s="254"/>
      <c r="AY667" s="255" t="s">
        <v>118</v>
      </c>
      <c r="AZ667" s="256"/>
      <c r="BA667" s="8"/>
      <c r="BB667" s="253" t="s">
        <v>119</v>
      </c>
      <c r="BC667" s="254"/>
      <c r="BD667" s="255" t="s">
        <v>120</v>
      </c>
      <c r="BE667" s="256"/>
      <c r="BF667" s="4"/>
      <c r="BG667" s="249" t="s">
        <v>121</v>
      </c>
      <c r="BH667" s="250"/>
      <c r="BI667" s="251" t="s">
        <v>122</v>
      </c>
      <c r="BJ667" s="252"/>
      <c r="BK667" s="4"/>
      <c r="BL667" s="253" t="s">
        <v>123</v>
      </c>
      <c r="BM667" s="254"/>
      <c r="BN667" s="255" t="s">
        <v>124</v>
      </c>
      <c r="BO667" s="256"/>
      <c r="BP667" s="4"/>
      <c r="BQ667" s="253" t="s">
        <v>125</v>
      </c>
      <c r="BR667" s="254"/>
      <c r="BS667" s="255" t="s">
        <v>126</v>
      </c>
      <c r="BT667" s="256"/>
      <c r="BU667" s="8"/>
      <c r="BV667" s="253" t="s">
        <v>127</v>
      </c>
      <c r="BW667" s="254"/>
      <c r="BX667" s="255" t="s">
        <v>128</v>
      </c>
      <c r="BY667" s="256"/>
      <c r="CA667" s="27" t="s">
        <v>15</v>
      </c>
      <c r="CC667" s="133" t="s">
        <v>70</v>
      </c>
      <c r="CD667" s="9"/>
      <c r="CE667" s="8"/>
      <c r="CF667" s="8"/>
      <c r="CG667" s="8"/>
      <c r="CH667" s="69"/>
      <c r="CI667" s="8"/>
      <c r="CJ667" s="8"/>
    </row>
    <row r="668" spans="2:91" ht="18.600000000000001" customHeight="1" thickTop="1" thickBot="1">
      <c r="B668" s="129">
        <v>1.42</v>
      </c>
      <c r="D668" s="29">
        <v>1</v>
      </c>
      <c r="E668" s="30">
        <v>0</v>
      </c>
      <c r="F668" s="31">
        <v>0</v>
      </c>
      <c r="G668" s="32">
        <f t="shared" ref="G668:G731" si="6254">-1/($E$8*$B668)</f>
        <v>-0.46421126760563386</v>
      </c>
      <c r="I668" s="29">
        <v>1</v>
      </c>
      <c r="J668" s="33">
        <v>0</v>
      </c>
      <c r="K668" s="31">
        <v>0</v>
      </c>
      <c r="L668" s="32">
        <v>0</v>
      </c>
      <c r="N668" s="29">
        <f t="shared" ref="N668" si="6255">D668*I668+F668*I671-E668*J668-G668*J671</f>
        <v>0.56451924251211494</v>
      </c>
      <c r="O668" s="33">
        <f t="shared" ref="O668" si="6256">(D668*J668+E668*I668+F668*J671+G668*I671)</f>
        <v>0</v>
      </c>
      <c r="P668" s="31">
        <f t="shared" ref="P668" si="6257">D668*K668+F668*K671-E668*L668-G668*L671</f>
        <v>0</v>
      </c>
      <c r="Q668" s="32">
        <f t="shared" ref="Q668" si="6258">(D668*L668+E668*K668+F668*L671+G668*K671)</f>
        <v>-0.46421126760563386</v>
      </c>
      <c r="S668" s="29">
        <v>1</v>
      </c>
      <c r="T668" s="30">
        <v>0</v>
      </c>
      <c r="U668" s="31">
        <v>0</v>
      </c>
      <c r="V668" s="32">
        <f t="shared" ref="V668:V731" si="6259">-1/($T$8*$B668)</f>
        <v>-0.90180985915492962</v>
      </c>
      <c r="X668" s="29">
        <f t="shared" ref="X668" si="6260">N668*S668+P668*S671-O668*T668-Q668*T671</f>
        <v>0.56451924251211494</v>
      </c>
      <c r="Y668" s="33">
        <f t="shared" ref="Y668" si="6261">(N668*T668+O668*S668+P668*T671+Q668*S671)</f>
        <v>0</v>
      </c>
      <c r="Z668" s="31">
        <f t="shared" ref="Z668" si="6262">N668*U668+P668*U671-O668*V668-Q668*V671</f>
        <v>0</v>
      </c>
      <c r="AA668" s="32">
        <f t="shared" ref="AA668" si="6263">(N668*V668+O668*U668+P668*V671+Q668*U671)</f>
        <v>-0.97330028618573183</v>
      </c>
      <c r="AB668" s="8"/>
      <c r="AC668" s="29">
        <v>1</v>
      </c>
      <c r="AD668" s="33">
        <v>0</v>
      </c>
      <c r="AE668" s="31">
        <v>0</v>
      </c>
      <c r="AF668" s="32">
        <v>0</v>
      </c>
      <c r="AH668" s="29">
        <f t="shared" ref="AH668" si="6264">X668*AC668+Z668*AC671-Y668*AD668-AA668*AD671</f>
        <v>-0.34425584010425792</v>
      </c>
      <c r="AI668" s="33">
        <f t="shared" ref="AI668" si="6265">(X668*AD668+Y668*AC668+Z668*AD671+AA668*AC671)</f>
        <v>0</v>
      </c>
      <c r="AJ668" s="31">
        <f t="shared" ref="AJ668" si="6266">X668*AE668+Z668*AE671-Y668*AF668-AA668*AF671</f>
        <v>0</v>
      </c>
      <c r="AK668" s="32">
        <f t="shared" ref="AK668" si="6267">(X668*AF668+Y668*AE668+Z668*AF671+AA668*AE671)</f>
        <v>-0.97330028618573183</v>
      </c>
      <c r="AL668" s="8"/>
      <c r="AM668" s="29">
        <v>1</v>
      </c>
      <c r="AN668" s="30">
        <v>0</v>
      </c>
      <c r="AO668" s="31">
        <v>0</v>
      </c>
      <c r="AP668" s="32">
        <f t="shared" ref="AP668:AP731" si="6268">-1/($AN$8*$B668)</f>
        <v>-0.81551408450704221</v>
      </c>
      <c r="AR668" s="29">
        <f t="shared" ref="AR668" si="6269">AH668*AM668+AJ668*AM671-AI668*AN668-AK668*AN671</f>
        <v>-0.34425584010425792</v>
      </c>
      <c r="AS668" s="33">
        <f t="shared" ref="AS668" si="6270">(AH668*AN668+AI668*AM668+AJ668*AN671+AK668*AM671)</f>
        <v>0</v>
      </c>
      <c r="AT668" s="31">
        <f t="shared" ref="AT668" si="6271">AH668*AO668+AJ668*AO671-AI668*AP668-AK668*AP671</f>
        <v>0</v>
      </c>
      <c r="AU668" s="32">
        <f t="shared" ref="AU668" si="6272">(AH668*AP668+AI668*AO668+AJ668*AP671+AK668*AO671)</f>
        <v>-0.69255479990690527</v>
      </c>
      <c r="AV668" s="8"/>
      <c r="AW668" s="29">
        <v>1</v>
      </c>
      <c r="AX668" s="33">
        <v>0</v>
      </c>
      <c r="AY668" s="31">
        <v>0</v>
      </c>
      <c r="AZ668" s="32">
        <v>0</v>
      </c>
      <c r="BB668" s="29">
        <f t="shared" ref="BB668" si="6273">AR668*AW668+AT668*AW671-AS668*AX668-AU668*AX671</f>
        <v>-0.87768636812021017</v>
      </c>
      <c r="BC668" s="33">
        <f t="shared" ref="BC668" si="6274">(AR668*AX668+AS668*AW668+AT668*AX671+AU668*AW671)</f>
        <v>0</v>
      </c>
      <c r="BD668" s="31">
        <f t="shared" ref="BD668" si="6275">AR668*AY668+AT668*AY671-AS668*AZ668-AU668*AZ671</f>
        <v>0</v>
      </c>
      <c r="BE668" s="32">
        <f t="shared" ref="BE668" si="6276">(AR668*AZ668+AS668*AY668+AT668*AZ671+AU668*AY671)</f>
        <v>-0.69255479990690527</v>
      </c>
      <c r="BF668" s="8"/>
      <c r="BG668" s="29">
        <v>1</v>
      </c>
      <c r="BH668" s="30">
        <v>0</v>
      </c>
      <c r="BI668" s="31">
        <v>0</v>
      </c>
      <c r="BJ668" s="32">
        <f t="shared" ref="BJ668:BJ731" si="6277">-1/($BH$8*$B668)</f>
        <v>-0.28675352112676056</v>
      </c>
      <c r="BL668" s="29">
        <f t="shared" ref="BL668" si="6278">BB668*BG668+BD668*BG671-BC668*BH668-BE668*BH671</f>
        <v>-0.87768636812021017</v>
      </c>
      <c r="BM668" s="33">
        <f t="shared" ref="BM668" si="6279">(BB668*BH668+BC668*BG668+BD668*BH671+BE668*BG671)</f>
        <v>0</v>
      </c>
      <c r="BN668" s="31">
        <f t="shared" ref="BN668" si="6280">BB668*BI668+BD668*BI671-BC668*BJ668-BE668*BJ671</f>
        <v>0</v>
      </c>
      <c r="BO668" s="32">
        <f t="shared" ref="BO668" si="6281">(BB668*BJ668+BC668*BI668+BD668*BJ671+BE668*BI671)</f>
        <v>-0.44087514340347683</v>
      </c>
      <c r="BP668" s="8"/>
      <c r="BQ668" s="34">
        <v>1</v>
      </c>
      <c r="BR668" s="35">
        <v>0</v>
      </c>
      <c r="BS668" s="11">
        <v>0</v>
      </c>
      <c r="BT668" s="36">
        <v>0</v>
      </c>
      <c r="BV668" s="29">
        <f t="shared" ref="BV668" si="6282">BL668*BQ668+BN668*BQ671-BM668*BR668-BO668*BR671</f>
        <v>-0.87768636812021017</v>
      </c>
      <c r="BW668" s="33">
        <f t="shared" ref="BW668" si="6283">(BL668*BR668+BM668*BQ668+BN668*BR671+BO668*BQ671)</f>
        <v>-0.44087514340347683</v>
      </c>
      <c r="BX668" s="31">
        <f t="shared" ref="BX668" si="6284">BL668*BS668+BN668*BS671-BM668*BT668-BO668*BT671</f>
        <v>0</v>
      </c>
      <c r="BY668" s="32">
        <f t="shared" ref="BY668" si="6285">(BL668*BT668+BM668*BS668+BN668*BT671+BO668*BS671)</f>
        <v>-0.44087514340347683</v>
      </c>
      <c r="CA668" s="37">
        <f t="shared" ref="CA668" si="6286">20*LOG(((1+$BR$8)/$BR$8)/((BV668+BV671)^2+(BW668+BW671)^2)^0.5)</f>
        <v>-6.9540643064929476E-3</v>
      </c>
      <c r="CC668" s="134">
        <f t="shared" ref="CC668" si="6287">((BV668^2+BW668^2)^0.5)/((BV671^2+BW671^2)^0.5)</f>
        <v>0.96233117214199959</v>
      </c>
      <c r="CD668" s="9"/>
      <c r="CE668" s="8"/>
      <c r="CF668" s="8"/>
      <c r="CG668" s="8"/>
      <c r="CH668" s="69"/>
      <c r="CI668" s="8"/>
      <c r="CJ668" s="8"/>
      <c r="CM668" s="129">
        <v>1.4</v>
      </c>
    </row>
    <row r="669" spans="2:91" ht="18.600000000000001" customHeight="1" thickBot="1">
      <c r="D669" s="39"/>
      <c r="G669" s="40"/>
      <c r="I669" s="39"/>
      <c r="L669" s="40"/>
      <c r="N669" s="39"/>
      <c r="Q669" s="40"/>
      <c r="S669" s="39"/>
      <c r="V669" s="40"/>
      <c r="X669" s="39"/>
      <c r="AA669" s="40"/>
      <c r="AC669" s="39"/>
      <c r="AF669" s="40"/>
      <c r="AH669" s="39"/>
      <c r="AK669" s="40"/>
      <c r="AM669" s="39"/>
      <c r="AP669" s="40"/>
      <c r="AR669" s="39"/>
      <c r="AU669" s="40"/>
      <c r="AW669" s="39"/>
      <c r="AZ669" s="40"/>
      <c r="BB669" s="39"/>
      <c r="BE669" s="40"/>
      <c r="BG669" s="39"/>
      <c r="BJ669" s="40"/>
      <c r="BL669" s="39"/>
      <c r="BO669" s="40"/>
      <c r="BQ669" s="34"/>
      <c r="BR669" s="11"/>
      <c r="BS669" s="11"/>
      <c r="BT669" s="41"/>
      <c r="BV669" s="39"/>
      <c r="BY669" s="40"/>
      <c r="CC669" s="135"/>
      <c r="CD669" s="9"/>
      <c r="CE669" s="8"/>
      <c r="CF669" s="8"/>
      <c r="CG669" s="8"/>
      <c r="CH669" s="69"/>
      <c r="CI669" s="8"/>
      <c r="CJ669" s="8"/>
    </row>
    <row r="670" spans="2:91" ht="18.600000000000001" customHeight="1" thickBot="1">
      <c r="D670" s="258" t="s">
        <v>129</v>
      </c>
      <c r="E670" s="259"/>
      <c r="F670" s="260" t="s">
        <v>130</v>
      </c>
      <c r="G670" s="261"/>
      <c r="H670" s="229"/>
      <c r="I670" s="258" t="s">
        <v>131</v>
      </c>
      <c r="J670" s="259"/>
      <c r="K670" s="260" t="s">
        <v>132</v>
      </c>
      <c r="L670" s="261"/>
      <c r="N670" s="253" t="s">
        <v>133</v>
      </c>
      <c r="O670" s="254"/>
      <c r="P670" s="255" t="s">
        <v>134</v>
      </c>
      <c r="Q670" s="256"/>
      <c r="S670" s="258" t="s">
        <v>135</v>
      </c>
      <c r="T670" s="259"/>
      <c r="U670" s="260" t="s">
        <v>136</v>
      </c>
      <c r="V670" s="261"/>
      <c r="W670" s="8"/>
      <c r="X670" s="253" t="s">
        <v>137</v>
      </c>
      <c r="Y670" s="254"/>
      <c r="Z670" s="255" t="s">
        <v>138</v>
      </c>
      <c r="AA670" s="256"/>
      <c r="AB670" s="8"/>
      <c r="AC670" s="258" t="s">
        <v>139</v>
      </c>
      <c r="AD670" s="259"/>
      <c r="AE670" s="260" t="s">
        <v>140</v>
      </c>
      <c r="AF670" s="261"/>
      <c r="AG670" s="8"/>
      <c r="AH670" s="253" t="s">
        <v>141</v>
      </c>
      <c r="AI670" s="254"/>
      <c r="AJ670" s="255" t="s">
        <v>142</v>
      </c>
      <c r="AK670" s="256"/>
      <c r="AL670" s="8"/>
      <c r="AM670" s="258" t="s">
        <v>143</v>
      </c>
      <c r="AN670" s="259"/>
      <c r="AO670" s="260" t="s">
        <v>144</v>
      </c>
      <c r="AP670" s="261"/>
      <c r="AR670" s="253" t="s">
        <v>145</v>
      </c>
      <c r="AS670" s="254"/>
      <c r="AT670" s="255" t="s">
        <v>146</v>
      </c>
      <c r="AU670" s="256"/>
      <c r="AV670" s="4"/>
      <c r="AW670" s="258" t="s">
        <v>147</v>
      </c>
      <c r="AX670" s="259"/>
      <c r="AY670" s="260" t="s">
        <v>148</v>
      </c>
      <c r="AZ670" s="261"/>
      <c r="BA670" s="8"/>
      <c r="BB670" s="253" t="s">
        <v>149</v>
      </c>
      <c r="BC670" s="254"/>
      <c r="BD670" s="255" t="s">
        <v>150</v>
      </c>
      <c r="BE670" s="256"/>
      <c r="BF670" s="4"/>
      <c r="BG670" s="258" t="s">
        <v>151</v>
      </c>
      <c r="BH670" s="259"/>
      <c r="BI670" s="260" t="s">
        <v>152</v>
      </c>
      <c r="BJ670" s="261"/>
      <c r="BK670" s="4"/>
      <c r="BL670" s="253" t="s">
        <v>153</v>
      </c>
      <c r="BM670" s="254"/>
      <c r="BN670" s="255" t="s">
        <v>154</v>
      </c>
      <c r="BO670" s="256"/>
      <c r="BP670" s="4"/>
      <c r="BQ670" s="258" t="s">
        <v>155</v>
      </c>
      <c r="BR670" s="259"/>
      <c r="BS670" s="260" t="s">
        <v>156</v>
      </c>
      <c r="BT670" s="261"/>
      <c r="BU670" s="8"/>
      <c r="BV670" s="253" t="s">
        <v>157</v>
      </c>
      <c r="BW670" s="254"/>
      <c r="BX670" s="255" t="s">
        <v>158</v>
      </c>
      <c r="BY670" s="256"/>
      <c r="CA670" s="46" t="s">
        <v>16</v>
      </c>
      <c r="CC670" s="136" t="s">
        <v>71</v>
      </c>
      <c r="CD670" s="9"/>
      <c r="CE670" s="8"/>
      <c r="CF670" s="8"/>
      <c r="CG670" s="8"/>
      <c r="CH670" s="69"/>
      <c r="CI670" s="8"/>
      <c r="CJ670" s="8"/>
    </row>
    <row r="671" spans="2:91" ht="18.600000000000001" customHeight="1" thickTop="1" thickBot="1">
      <c r="D671" s="29">
        <v>0</v>
      </c>
      <c r="E671" s="33">
        <v>0</v>
      </c>
      <c r="F671" s="31">
        <v>1</v>
      </c>
      <c r="G671" s="32">
        <v>0</v>
      </c>
      <c r="I671" s="29">
        <v>0</v>
      </c>
      <c r="J671" s="33">
        <f t="shared" ref="J671" si="6288">IF(0=(1-$J$8*$K$8*$B668^2),10^14,$B668*$J$8/(1-$J$8*$K$8*$B668^2))</f>
        <v>-0.93810897726386833</v>
      </c>
      <c r="K671" s="31">
        <v>1</v>
      </c>
      <c r="L671" s="32">
        <v>0</v>
      </c>
      <c r="N671" s="29">
        <f t="shared" ref="N671" si="6289">D671*I668+F671*I671-E671*J668-G671*J671</f>
        <v>0</v>
      </c>
      <c r="O671" s="33">
        <f t="shared" ref="O671" si="6290">(D671*J668+E671*I668+F671*J671+G671*I671)</f>
        <v>-0.93810897726386833</v>
      </c>
      <c r="P671" s="31">
        <f t="shared" ref="P671" si="6291">D671*K668+F671*K671-E671*L668-G671*L671</f>
        <v>1</v>
      </c>
      <c r="Q671" s="32">
        <f t="shared" ref="Q671" si="6292">(D671*L668+E671*K668+F671*L671+G671*K671)</f>
        <v>0</v>
      </c>
      <c r="S671" s="29">
        <v>0</v>
      </c>
      <c r="T671" s="33">
        <v>0</v>
      </c>
      <c r="U671" s="31">
        <v>1</v>
      </c>
      <c r="V671" s="32">
        <v>0</v>
      </c>
      <c r="X671" s="29">
        <f t="shared" ref="X671" si="6293">N671*S668+P671*S671-O671*T668-Q671*T671</f>
        <v>0</v>
      </c>
      <c r="Y671" s="33">
        <f t="shared" ref="Y671" si="6294">(N671*T668+O671*S668+P671*T671+Q671*S671)</f>
        <v>-0.93810897726386833</v>
      </c>
      <c r="Z671" s="31">
        <f t="shared" ref="Z671" si="6295">N671*U668+P671*U671-O671*V668-Q671*V671</f>
        <v>0.1540040753416958</v>
      </c>
      <c r="AA671" s="32">
        <f t="shared" ref="AA671" si="6296">(N671*V668+O671*U668+P671*V671+Q671*U671)</f>
        <v>0</v>
      </c>
      <c r="AB671" s="8"/>
      <c r="AC671" s="29">
        <v>0</v>
      </c>
      <c r="AD671" s="33">
        <f t="shared" ref="AD671" si="6297">IF(0=(1-$AD$8*$AE$8*$B668^2),10^14,$B668*$AD$8/(1-$AD$8*$AE$8*$B668^2))</f>
        <v>-0.93370473174088242</v>
      </c>
      <c r="AE671" s="31">
        <v>1</v>
      </c>
      <c r="AF671" s="32">
        <v>0</v>
      </c>
      <c r="AH671" s="29">
        <f t="shared" ref="AH671" si="6298">X671*AC668+Z671*AC671-Y671*AD668-AA671*AD671</f>
        <v>0</v>
      </c>
      <c r="AI671" s="33">
        <f t="shared" ref="AI671" si="6299">(X671*AD668+Y671*AC668+Z671*AD671+AA671*AC671)</f>
        <v>-1.0819033111177891</v>
      </c>
      <c r="AJ671" s="31">
        <f t="shared" ref="AJ671" si="6300">X671*AE668+Z671*AE671-Y671*AF668-AA671*AF671</f>
        <v>0.1540040753416958</v>
      </c>
      <c r="AK671" s="32">
        <f t="shared" ref="AK671" si="6301">(X671*AF668+Y671*AE668+Z671*AF671+AA671*AE671)</f>
        <v>0</v>
      </c>
      <c r="AL671" s="8"/>
      <c r="AM671" s="29">
        <v>0</v>
      </c>
      <c r="AN671" s="33">
        <v>0</v>
      </c>
      <c r="AO671" s="31">
        <v>1</v>
      </c>
      <c r="AP671" s="32">
        <v>0</v>
      </c>
      <c r="AR671" s="29">
        <f t="shared" ref="AR671" si="6302">AH671*AM668+AJ671*AM671-AI671*AN668-AK671*AN671</f>
        <v>0</v>
      </c>
      <c r="AS671" s="33">
        <f t="shared" ref="AS671" si="6303">(AH671*AN668+AI671*AM668+AJ671*AN671+AK671*AM671)</f>
        <v>-1.0819033111177891</v>
      </c>
      <c r="AT671" s="31">
        <f t="shared" ref="AT671" si="6304">AH671*AO668+AJ671*AO671-AI671*AP668-AK671*AP671</f>
        <v>-0.72830331294966566</v>
      </c>
      <c r="AU671" s="32">
        <f t="shared" ref="AU671" si="6305">(AH671*AP668+AI671*AO668+AJ671*AP671+AK671*AO671)</f>
        <v>0</v>
      </c>
      <c r="AV671" s="8"/>
      <c r="AW671" s="29">
        <v>0</v>
      </c>
      <c r="AX671" s="33">
        <f t="shared" ref="AX671" si="6306">IF(0=(1-$AX$8*$AY$8*$B668^2),10^14,$B668*$AX$8/(1-$AX$8*$AY$8*$B668^2))</f>
        <v>-0.77023583994747724</v>
      </c>
      <c r="AY671" s="31">
        <v>1</v>
      </c>
      <c r="AZ671" s="32">
        <v>0</v>
      </c>
      <c r="BB671" s="29">
        <f t="shared" ref="BB671" si="6307">AR671*AW668+AT671*AW671-AS671*AX668-AU671*AX671</f>
        <v>0</v>
      </c>
      <c r="BC671" s="33">
        <f t="shared" ref="BC671" si="6308">(AR671*AX668+AS671*AW668+AT671*AX671+AU671*AW671)</f>
        <v>-0.52093799713147304</v>
      </c>
      <c r="BD671" s="31">
        <f t="shared" ref="BD671" si="6309">AR671*AY668+AT671*AY671-AS671*AZ668-AU671*AZ671</f>
        <v>-0.72830331294966566</v>
      </c>
      <c r="BE671" s="32">
        <f t="shared" ref="BE671" si="6310">(AR671*AZ668+AS671*AY668+AT671*AZ671+AU671*AY671)</f>
        <v>0</v>
      </c>
      <c r="BF671" s="8"/>
      <c r="BG671" s="29">
        <v>0</v>
      </c>
      <c r="BH671" s="33">
        <v>0</v>
      </c>
      <c r="BI671" s="31">
        <v>1</v>
      </c>
      <c r="BJ671" s="32">
        <v>0</v>
      </c>
      <c r="BL671" s="29">
        <f t="shared" ref="BL671" si="6311">BB671*BG668+BD671*BG671-BC671*BH668-BE671*BH671</f>
        <v>0</v>
      </c>
      <c r="BM671" s="33">
        <f t="shared" ref="BM671" si="6312">(BB671*BH668+BC671*BG668+BD671*BH671+BE671*BG671)</f>
        <v>-0.52093799713147304</v>
      </c>
      <c r="BN671" s="31">
        <f t="shared" ref="BN671" si="6313">BB671*BI668+BD671*BI671-BC671*BJ668-BE671*BJ671</f>
        <v>-0.87768411791583789</v>
      </c>
      <c r="BO671" s="32">
        <f t="shared" ref="BO671" si="6314">(BB671*BJ668+BC671*BI668+BD671*BJ671+BE671*BI671)</f>
        <v>0</v>
      </c>
      <c r="BP671" s="8"/>
      <c r="BQ671" s="19">
        <f t="shared" ref="BQ671:BQ734" si="6315">1/$BR$8</f>
        <v>1</v>
      </c>
      <c r="BR671" s="47">
        <v>0</v>
      </c>
      <c r="BS671" s="48">
        <v>1</v>
      </c>
      <c r="BT671" s="49">
        <v>0</v>
      </c>
      <c r="BV671" s="29">
        <f t="shared" ref="BV671" si="6316">BL671*BQ668+BN671*BQ671-BM671*BR668-BO671*BR671</f>
        <v>-0.87768411791583789</v>
      </c>
      <c r="BW671" s="33">
        <f t="shared" ref="BW671" si="6317">(BL671*BR668+BM671*BQ668+BN671*BR671+BO671*BQ671)</f>
        <v>-0.52093799713147304</v>
      </c>
      <c r="BX671" s="31">
        <f t="shared" ref="BX671" si="6318">BL671*BS668+BN671*BS671-BM671*BT668-BO671*BT671</f>
        <v>-0.87768411791583789</v>
      </c>
      <c r="BY671" s="32">
        <f t="shared" ref="BY671" si="6319">(BL671*BT668+BM671*BS668+BN671*BT671+BO671*BS671)</f>
        <v>0</v>
      </c>
      <c r="CA671" s="50">
        <f t="shared" ref="CA671" si="6320">(180/PI())*ATAN(-1*(BW668+BW671)/(BV668+BV671))</f>
        <v>-28.719480785021567</v>
      </c>
      <c r="CC671" s="137">
        <f t="shared" ref="CC671" si="6321">20*LOG(((1-(10^(CA668/20)^2)*(1-((1-CC668)/(1+CC668))^2))^0.5))</f>
        <v>-27.060087903030777</v>
      </c>
      <c r="CD671" s="9"/>
      <c r="CE671" s="8"/>
      <c r="CF671" s="8"/>
      <c r="CG671" s="8"/>
      <c r="CH671" s="69"/>
      <c r="CI671" s="8"/>
      <c r="CJ671" s="8"/>
    </row>
    <row r="672" spans="2:91" ht="18.600000000000001" customHeight="1">
      <c r="CC672" s="42"/>
      <c r="CE672" s="8"/>
      <c r="CF672" s="8"/>
      <c r="CG672" s="8"/>
      <c r="CH672" s="69"/>
      <c r="CI672" s="8"/>
      <c r="CJ672" s="8"/>
    </row>
    <row r="673" spans="2:91" ht="18.600000000000001" customHeight="1" thickBot="1">
      <c r="E673" s="22" t="s">
        <v>4</v>
      </c>
      <c r="J673" s="22" t="s">
        <v>5</v>
      </c>
      <c r="O673" s="22" t="s">
        <v>6</v>
      </c>
      <c r="T673" s="22" t="s">
        <v>7</v>
      </c>
      <c r="Y673" s="22" t="s">
        <v>8</v>
      </c>
      <c r="AD673" s="22" t="s">
        <v>65</v>
      </c>
      <c r="AI673" s="22" t="s">
        <v>9</v>
      </c>
      <c r="AN673" s="22" t="s">
        <v>66</v>
      </c>
      <c r="AS673" s="22" t="s">
        <v>51</v>
      </c>
      <c r="AX673" s="22" t="s">
        <v>67</v>
      </c>
      <c r="BC673" s="22" t="s">
        <v>52</v>
      </c>
      <c r="BH673" s="22" t="s">
        <v>68</v>
      </c>
      <c r="BM673" s="22" t="s">
        <v>63</v>
      </c>
      <c r="BQ673" s="23" t="s">
        <v>69</v>
      </c>
      <c r="BR673" s="23"/>
      <c r="BS673" s="24"/>
      <c r="BT673" s="24"/>
      <c r="BU673" s="24"/>
      <c r="BW673" s="22" t="s">
        <v>64</v>
      </c>
      <c r="CE673" s="8"/>
      <c r="CF673" s="8"/>
      <c r="CG673" s="8"/>
      <c r="CH673" s="69"/>
      <c r="CI673" s="8"/>
      <c r="CJ673" s="8"/>
    </row>
    <row r="674" spans="2:91" ht="18.600000000000001" customHeight="1" thickBot="1">
      <c r="D674" s="249" t="s">
        <v>103</v>
      </c>
      <c r="E674" s="250"/>
      <c r="F674" s="251" t="s">
        <v>104</v>
      </c>
      <c r="G674" s="252"/>
      <c r="H674" s="229"/>
      <c r="I674" s="253" t="s">
        <v>11</v>
      </c>
      <c r="J674" s="254"/>
      <c r="K674" s="255" t="s">
        <v>12</v>
      </c>
      <c r="L674" s="256"/>
      <c r="M674" s="24"/>
      <c r="N674" s="253" t="s">
        <v>105</v>
      </c>
      <c r="O674" s="254"/>
      <c r="P674" s="255" t="s">
        <v>106</v>
      </c>
      <c r="Q674" s="256"/>
      <c r="R674" s="24"/>
      <c r="S674" s="249" t="s">
        <v>107</v>
      </c>
      <c r="T674" s="250"/>
      <c r="U674" s="251" t="s">
        <v>108</v>
      </c>
      <c r="V674" s="252"/>
      <c r="W674" s="8"/>
      <c r="X674" s="253" t="s">
        <v>109</v>
      </c>
      <c r="Y674" s="254"/>
      <c r="Z674" s="255" t="s">
        <v>110</v>
      </c>
      <c r="AA674" s="256"/>
      <c r="AB674" s="8"/>
      <c r="AC674" s="253" t="s">
        <v>111</v>
      </c>
      <c r="AD674" s="254"/>
      <c r="AE674" s="255" t="s">
        <v>14</v>
      </c>
      <c r="AF674" s="256"/>
      <c r="AG674" s="8"/>
      <c r="AH674" s="253" t="s">
        <v>112</v>
      </c>
      <c r="AI674" s="254"/>
      <c r="AJ674" s="255" t="s">
        <v>113</v>
      </c>
      <c r="AK674" s="256"/>
      <c r="AL674" s="8"/>
      <c r="AM674" s="249" t="s">
        <v>114</v>
      </c>
      <c r="AN674" s="250"/>
      <c r="AO674" s="251" t="s">
        <v>115</v>
      </c>
      <c r="AP674" s="252"/>
      <c r="AQ674" s="24"/>
      <c r="AR674" s="253" t="s">
        <v>116</v>
      </c>
      <c r="AS674" s="254"/>
      <c r="AT674" s="255" t="s">
        <v>13</v>
      </c>
      <c r="AU674" s="256"/>
      <c r="AV674" s="4"/>
      <c r="AW674" s="253" t="s">
        <v>117</v>
      </c>
      <c r="AX674" s="254"/>
      <c r="AY674" s="255" t="s">
        <v>118</v>
      </c>
      <c r="AZ674" s="256"/>
      <c r="BA674" s="8"/>
      <c r="BB674" s="253" t="s">
        <v>119</v>
      </c>
      <c r="BC674" s="254"/>
      <c r="BD674" s="255" t="s">
        <v>120</v>
      </c>
      <c r="BE674" s="256"/>
      <c r="BF674" s="4"/>
      <c r="BG674" s="249" t="s">
        <v>121</v>
      </c>
      <c r="BH674" s="250"/>
      <c r="BI674" s="251" t="s">
        <v>122</v>
      </c>
      <c r="BJ674" s="252"/>
      <c r="BK674" s="4"/>
      <c r="BL674" s="253" t="s">
        <v>123</v>
      </c>
      <c r="BM674" s="254"/>
      <c r="BN674" s="255" t="s">
        <v>124</v>
      </c>
      <c r="BO674" s="256"/>
      <c r="BP674" s="4"/>
      <c r="BQ674" s="253" t="s">
        <v>125</v>
      </c>
      <c r="BR674" s="254"/>
      <c r="BS674" s="255" t="s">
        <v>126</v>
      </c>
      <c r="BT674" s="256"/>
      <c r="BU674" s="8"/>
      <c r="BV674" s="253" t="s">
        <v>127</v>
      </c>
      <c r="BW674" s="254"/>
      <c r="BX674" s="255" t="s">
        <v>128</v>
      </c>
      <c r="BY674" s="256"/>
      <c r="CA674" s="27" t="s">
        <v>15</v>
      </c>
      <c r="CC674" s="133" t="s">
        <v>70</v>
      </c>
      <c r="CD674" s="9"/>
      <c r="CE674" s="8"/>
      <c r="CF674" s="8"/>
      <c r="CG674" s="8"/>
      <c r="CH674" s="69"/>
      <c r="CI674" s="8"/>
      <c r="CJ674" s="8"/>
    </row>
    <row r="675" spans="2:91" ht="18.600000000000001" customHeight="1" thickTop="1" thickBot="1">
      <c r="B675" s="129">
        <v>1.44</v>
      </c>
      <c r="D675" s="29">
        <v>1</v>
      </c>
      <c r="E675" s="30">
        <v>0</v>
      </c>
      <c r="F675" s="31">
        <v>0</v>
      </c>
      <c r="G675" s="32">
        <f t="shared" ref="G675:G738" si="6322">-1/($E$8*$B675)</f>
        <v>-0.45776388888888891</v>
      </c>
      <c r="I675" s="29">
        <v>1</v>
      </c>
      <c r="J675" s="33">
        <v>0</v>
      </c>
      <c r="K675" s="31">
        <v>0</v>
      </c>
      <c r="L675" s="32">
        <v>0</v>
      </c>
      <c r="N675" s="29">
        <f t="shared" ref="N675" si="6323">D675*I675+F675*I678-E675*J675-G675*J678</f>
        <v>0.57749468344296573</v>
      </c>
      <c r="O675" s="33">
        <f t="shared" ref="O675" si="6324">(D675*J675+E675*I675+F675*J678+G675*I678)</f>
        <v>0</v>
      </c>
      <c r="P675" s="31">
        <f t="shared" ref="P675" si="6325">D675*K675+F675*K678-E675*L675-G675*L678</f>
        <v>0</v>
      </c>
      <c r="Q675" s="32">
        <f t="shared" ref="Q675" si="6326">(D675*L675+E675*K675+F675*L678+G675*K678)</f>
        <v>-0.45776388888888891</v>
      </c>
      <c r="S675" s="29">
        <v>1</v>
      </c>
      <c r="T675" s="30">
        <v>0</v>
      </c>
      <c r="U675" s="31">
        <v>0</v>
      </c>
      <c r="V675" s="32">
        <f t="shared" ref="V675:V738" si="6327">-1/($T$8*$B675)</f>
        <v>-0.88928472222222221</v>
      </c>
      <c r="X675" s="29">
        <f t="shared" ref="X675" si="6328">N675*S675+P675*S678-O675*T675-Q675*T678</f>
        <v>0.57749468344296573</v>
      </c>
      <c r="Y675" s="33">
        <f t="shared" ref="Y675" si="6329">(N675*T675+O675*S675+P675*T678+Q675*S678)</f>
        <v>0</v>
      </c>
      <c r="Z675" s="31">
        <f t="shared" ref="Z675" si="6330">N675*U675+P675*U678-O675*V675-Q675*V678</f>
        <v>0</v>
      </c>
      <c r="AA675" s="32">
        <f t="shared" ref="AA675" si="6331">(N675*V675+O675*U675+P675*V678+Q675*U678)</f>
        <v>-0.97132108803927686</v>
      </c>
      <c r="AB675" s="8"/>
      <c r="AC675" s="29">
        <v>1</v>
      </c>
      <c r="AD675" s="33">
        <v>0</v>
      </c>
      <c r="AE675" s="31">
        <v>0</v>
      </c>
      <c r="AF675" s="32">
        <v>0</v>
      </c>
      <c r="AH675" s="29">
        <f t="shared" ref="AH675" si="6332">X675*AC675+Z675*AC678-Y675*AD675-AA675*AD678</f>
        <v>-0.30726032480497756</v>
      </c>
      <c r="AI675" s="33">
        <f t="shared" ref="AI675" si="6333">(X675*AD675+Y675*AC675+Z675*AD678+AA675*AC678)</f>
        <v>0</v>
      </c>
      <c r="AJ675" s="31">
        <f t="shared" ref="AJ675" si="6334">X675*AE675+Z675*AE678-Y675*AF675-AA675*AF678</f>
        <v>0</v>
      </c>
      <c r="AK675" s="32">
        <f t="shared" ref="AK675" si="6335">(X675*AF675+Y675*AE675+Z675*AF678+AA675*AE678)</f>
        <v>-0.97132108803927686</v>
      </c>
      <c r="AL675" s="8"/>
      <c r="AM675" s="29">
        <v>1</v>
      </c>
      <c r="AN675" s="30">
        <v>0</v>
      </c>
      <c r="AO675" s="31">
        <v>0</v>
      </c>
      <c r="AP675" s="32">
        <f t="shared" ref="AP675:AP738" si="6336">-1/($AN$8*$B675)</f>
        <v>-0.80418749999999994</v>
      </c>
      <c r="AR675" s="29">
        <f t="shared" ref="AR675" si="6337">AH675*AM675+AJ675*AM678-AI675*AN675-AK675*AN678</f>
        <v>-0.30726032480497756</v>
      </c>
      <c r="AS675" s="33">
        <f t="shared" ref="AS675" si="6338">(AH675*AN675+AI675*AM675+AJ675*AN678+AK675*AM678)</f>
        <v>0</v>
      </c>
      <c r="AT675" s="31">
        <f t="shared" ref="AT675" si="6339">AH675*AO675+AJ675*AO678-AI675*AP675-AK675*AP678</f>
        <v>0</v>
      </c>
      <c r="AU675" s="32">
        <f t="shared" ref="AU675" si="6340">(AH675*AP675+AI675*AO675+AJ675*AP678+AK675*AO678)</f>
        <v>-0.72422617558517399</v>
      </c>
      <c r="AV675" s="8"/>
      <c r="AW675" s="29">
        <v>1</v>
      </c>
      <c r="AX675" s="33">
        <v>0</v>
      </c>
      <c r="AY675" s="31">
        <v>0</v>
      </c>
      <c r="AZ675" s="32">
        <v>0</v>
      </c>
      <c r="BB675" s="29">
        <f t="shared" ref="BB675" si="6341">AR675*AW675+AT675*AW678-AS675*AX675-AU675*AX678</f>
        <v>-0.85340750002291765</v>
      </c>
      <c r="BC675" s="33">
        <f t="shared" ref="BC675" si="6342">(AR675*AX675+AS675*AW675+AT675*AX678+AU675*AW678)</f>
        <v>0</v>
      </c>
      <c r="BD675" s="31">
        <f t="shared" ref="BD675" si="6343">AR675*AY675+AT675*AY678-AS675*AZ675-AU675*AZ678</f>
        <v>0</v>
      </c>
      <c r="BE675" s="32">
        <f t="shared" ref="BE675" si="6344">(AR675*AZ675+AS675*AY675+AT675*AZ678+AU675*AY678)</f>
        <v>-0.72422617558517399</v>
      </c>
      <c r="BF675" s="8"/>
      <c r="BG675" s="29">
        <v>1</v>
      </c>
      <c r="BH675" s="30">
        <v>0</v>
      </c>
      <c r="BI675" s="31">
        <v>0</v>
      </c>
      <c r="BJ675" s="32">
        <f t="shared" ref="BJ675:BJ738" si="6345">-1/($BH$8*$B675)</f>
        <v>-0.2827708333333333</v>
      </c>
      <c r="BL675" s="29">
        <f t="shared" ref="BL675" si="6346">BB675*BG675+BD675*BG678-BC675*BH675-BE675*BH678</f>
        <v>-0.85340750002291765</v>
      </c>
      <c r="BM675" s="33">
        <f t="shared" ref="BM675" si="6347">(BB675*BH675+BC675*BG675+BD675*BH678+BE675*BG678)</f>
        <v>0</v>
      </c>
      <c r="BN675" s="31">
        <f t="shared" ref="BN675" si="6348">BB675*BI675+BD675*BI678-BC675*BJ675-BE675*BJ678</f>
        <v>0</v>
      </c>
      <c r="BO675" s="32">
        <f t="shared" ref="BO675" si="6349">(BB675*BJ675+BC675*BI675+BD675*BJ678+BE675*BI678)</f>
        <v>-0.48290742563077693</v>
      </c>
      <c r="BP675" s="8"/>
      <c r="BQ675" s="34">
        <v>1</v>
      </c>
      <c r="BR675" s="35">
        <v>0</v>
      </c>
      <c r="BS675" s="11">
        <v>0</v>
      </c>
      <c r="BT675" s="36">
        <v>0</v>
      </c>
      <c r="BV675" s="29">
        <f t="shared" ref="BV675" si="6350">BL675*BQ675+BN675*BQ678-BM675*BR675-BO675*BR678</f>
        <v>-0.85340750002291765</v>
      </c>
      <c r="BW675" s="33">
        <f t="shared" ref="BW675" si="6351">(BL675*BR675+BM675*BQ675+BN675*BR678+BO675*BQ678)</f>
        <v>-0.48290742563077693</v>
      </c>
      <c r="BX675" s="31">
        <f t="shared" ref="BX675" si="6352">BL675*BS675+BN675*BS678-BM675*BT675-BO675*BT678</f>
        <v>0</v>
      </c>
      <c r="BY675" s="32">
        <f t="shared" ref="BY675" si="6353">(BL675*BT675+BM675*BS675+BN675*BT678+BO675*BS678)</f>
        <v>-0.48290742563077693</v>
      </c>
      <c r="CA675" s="37">
        <f t="shared" ref="CA675" si="6354">20*LOG(((1+$BR$8)/$BR$8)/((BV675+BV678)^2+(BW675+BW678)^2)^0.5)</f>
        <v>-6.8949093919718814E-3</v>
      </c>
      <c r="CC675" s="134">
        <f t="shared" ref="CC675" si="6355">((BV675^2+BW675^2)^0.5)/((BV678^2+BW678^2)^0.5)</f>
        <v>0.95928629454241876</v>
      </c>
      <c r="CD675" s="9"/>
      <c r="CE675" s="8"/>
      <c r="CF675" s="8"/>
      <c r="CG675" s="8"/>
      <c r="CH675" s="69"/>
      <c r="CI675" s="8"/>
      <c r="CJ675" s="8"/>
      <c r="CM675" s="129">
        <v>1.42</v>
      </c>
    </row>
    <row r="676" spans="2:91" ht="18.600000000000001" customHeight="1" thickBot="1">
      <c r="D676" s="39"/>
      <c r="G676" s="40"/>
      <c r="I676" s="39"/>
      <c r="L676" s="40"/>
      <c r="N676" s="39"/>
      <c r="Q676" s="40"/>
      <c r="S676" s="39"/>
      <c r="V676" s="40"/>
      <c r="X676" s="39"/>
      <c r="AA676" s="40"/>
      <c r="AC676" s="39"/>
      <c r="AF676" s="40"/>
      <c r="AH676" s="39"/>
      <c r="AK676" s="40"/>
      <c r="AM676" s="39"/>
      <c r="AP676" s="40"/>
      <c r="AR676" s="39"/>
      <c r="AU676" s="40"/>
      <c r="AW676" s="39"/>
      <c r="AZ676" s="40"/>
      <c r="BB676" s="39"/>
      <c r="BE676" s="40"/>
      <c r="BG676" s="39"/>
      <c r="BJ676" s="40"/>
      <c r="BL676" s="39"/>
      <c r="BO676" s="40"/>
      <c r="BQ676" s="34"/>
      <c r="BR676" s="11"/>
      <c r="BS676" s="11"/>
      <c r="BT676" s="41"/>
      <c r="BV676" s="39"/>
      <c r="BY676" s="40"/>
      <c r="CC676" s="135"/>
      <c r="CD676" s="9"/>
      <c r="CE676" s="8"/>
      <c r="CF676" s="8"/>
      <c r="CG676" s="8"/>
      <c r="CH676" s="69"/>
      <c r="CI676" s="8"/>
      <c r="CJ676" s="8"/>
    </row>
    <row r="677" spans="2:91" ht="18.600000000000001" customHeight="1" thickBot="1">
      <c r="D677" s="258" t="s">
        <v>129</v>
      </c>
      <c r="E677" s="259"/>
      <c r="F677" s="260" t="s">
        <v>130</v>
      </c>
      <c r="G677" s="261"/>
      <c r="H677" s="229"/>
      <c r="I677" s="258" t="s">
        <v>131</v>
      </c>
      <c r="J677" s="259"/>
      <c r="K677" s="260" t="s">
        <v>132</v>
      </c>
      <c r="L677" s="261"/>
      <c r="N677" s="253" t="s">
        <v>133</v>
      </c>
      <c r="O677" s="254"/>
      <c r="P677" s="255" t="s">
        <v>134</v>
      </c>
      <c r="Q677" s="256"/>
      <c r="S677" s="258" t="s">
        <v>135</v>
      </c>
      <c r="T677" s="259"/>
      <c r="U677" s="260" t="s">
        <v>136</v>
      </c>
      <c r="V677" s="261"/>
      <c r="W677" s="8"/>
      <c r="X677" s="253" t="s">
        <v>137</v>
      </c>
      <c r="Y677" s="254"/>
      <c r="Z677" s="255" t="s">
        <v>138</v>
      </c>
      <c r="AA677" s="256"/>
      <c r="AB677" s="8"/>
      <c r="AC677" s="258" t="s">
        <v>139</v>
      </c>
      <c r="AD677" s="259"/>
      <c r="AE677" s="260" t="s">
        <v>140</v>
      </c>
      <c r="AF677" s="261"/>
      <c r="AG677" s="8"/>
      <c r="AH677" s="253" t="s">
        <v>141</v>
      </c>
      <c r="AI677" s="254"/>
      <c r="AJ677" s="255" t="s">
        <v>142</v>
      </c>
      <c r="AK677" s="256"/>
      <c r="AL677" s="8"/>
      <c r="AM677" s="258" t="s">
        <v>143</v>
      </c>
      <c r="AN677" s="259"/>
      <c r="AO677" s="260" t="s">
        <v>144</v>
      </c>
      <c r="AP677" s="261"/>
      <c r="AR677" s="253" t="s">
        <v>145</v>
      </c>
      <c r="AS677" s="254"/>
      <c r="AT677" s="255" t="s">
        <v>146</v>
      </c>
      <c r="AU677" s="256"/>
      <c r="AV677" s="4"/>
      <c r="AW677" s="258" t="s">
        <v>147</v>
      </c>
      <c r="AX677" s="259"/>
      <c r="AY677" s="260" t="s">
        <v>148</v>
      </c>
      <c r="AZ677" s="261"/>
      <c r="BA677" s="8"/>
      <c r="BB677" s="253" t="s">
        <v>149</v>
      </c>
      <c r="BC677" s="254"/>
      <c r="BD677" s="255" t="s">
        <v>150</v>
      </c>
      <c r="BE677" s="256"/>
      <c r="BF677" s="4"/>
      <c r="BG677" s="258" t="s">
        <v>151</v>
      </c>
      <c r="BH677" s="259"/>
      <c r="BI677" s="260" t="s">
        <v>152</v>
      </c>
      <c r="BJ677" s="261"/>
      <c r="BK677" s="4"/>
      <c r="BL677" s="253" t="s">
        <v>153</v>
      </c>
      <c r="BM677" s="254"/>
      <c r="BN677" s="255" t="s">
        <v>154</v>
      </c>
      <c r="BO677" s="256"/>
      <c r="BP677" s="4"/>
      <c r="BQ677" s="258" t="s">
        <v>155</v>
      </c>
      <c r="BR677" s="259"/>
      <c r="BS677" s="260" t="s">
        <v>156</v>
      </c>
      <c r="BT677" s="261"/>
      <c r="BU677" s="8"/>
      <c r="BV677" s="253" t="s">
        <v>157</v>
      </c>
      <c r="BW677" s="254"/>
      <c r="BX677" s="255" t="s">
        <v>158</v>
      </c>
      <c r="BY677" s="256"/>
      <c r="CA677" s="46" t="s">
        <v>16</v>
      </c>
      <c r="CC677" s="136" t="s">
        <v>71</v>
      </c>
      <c r="CD677" s="9"/>
      <c r="CE677" s="8"/>
      <c r="CF677" s="8"/>
      <c r="CG677" s="8"/>
      <c r="CH677" s="69"/>
      <c r="CI677" s="8"/>
      <c r="CJ677" s="8"/>
    </row>
    <row r="678" spans="2:91" ht="18.600000000000001" customHeight="1" thickTop="1" thickBot="1">
      <c r="D678" s="29">
        <v>0</v>
      </c>
      <c r="E678" s="33">
        <v>0</v>
      </c>
      <c r="F678" s="31">
        <v>1</v>
      </c>
      <c r="G678" s="32">
        <v>0</v>
      </c>
      <c r="I678" s="29">
        <v>0</v>
      </c>
      <c r="J678" s="33">
        <f t="shared" ref="J678" si="6356">IF(0=(1-$J$8*$K$8*$B675^2),10^14,$B675*$J$8/(1-$J$8*$K$8*$B675^2))</f>
        <v>-0.9229765099701589</v>
      </c>
      <c r="K678" s="31">
        <v>1</v>
      </c>
      <c r="L678" s="32">
        <v>0</v>
      </c>
      <c r="N678" s="29">
        <f t="shared" ref="N678" si="6357">D678*I675+F678*I678-E678*J675-G678*J678</f>
        <v>0</v>
      </c>
      <c r="O678" s="33">
        <f t="shared" ref="O678" si="6358">(D678*J675+E678*I675+F678*J678+G678*I678)</f>
        <v>-0.9229765099701589</v>
      </c>
      <c r="P678" s="31">
        <f t="shared" ref="P678" si="6359">D678*K675+F678*K678-E678*L675-G678*L678</f>
        <v>1</v>
      </c>
      <c r="Q678" s="32">
        <f t="shared" ref="Q678" si="6360">(D678*L675+E678*K675+F678*L678+G678*K678)</f>
        <v>0</v>
      </c>
      <c r="S678" s="29">
        <v>0</v>
      </c>
      <c r="T678" s="33">
        <v>0</v>
      </c>
      <c r="U678" s="31">
        <v>1</v>
      </c>
      <c r="V678" s="32">
        <v>0</v>
      </c>
      <c r="X678" s="29">
        <f t="shared" ref="X678" si="6361">N678*S675+P678*S678-O678*T675-Q678*T678</f>
        <v>0</v>
      </c>
      <c r="Y678" s="33">
        <f t="shared" ref="Y678" si="6362">(N678*T675+O678*S675+P678*T678+Q678*S678)</f>
        <v>-0.9229765099701589</v>
      </c>
      <c r="Z678" s="31">
        <f t="shared" ref="Z678" si="6363">N678*U675+P678*U678-O678*V675-Q678*V678</f>
        <v>0.17921109071355112</v>
      </c>
      <c r="AA678" s="32">
        <f t="shared" ref="AA678" si="6364">(N678*V675+O678*U675+P678*V678+Q678*U678)</f>
        <v>0</v>
      </c>
      <c r="AB678" s="8"/>
      <c r="AC678" s="29">
        <v>0</v>
      </c>
      <c r="AD678" s="33">
        <f t="shared" ref="AD678" si="6365">IF(0=(1-$AD$8*$AE$8*$B675^2),10^14,$B675*$AD$8/(1-$AD$8*$AE$8*$B675^2))</f>
        <v>-0.91087799816425574</v>
      </c>
      <c r="AE678" s="31">
        <v>1</v>
      </c>
      <c r="AF678" s="32">
        <v>0</v>
      </c>
      <c r="AH678" s="29">
        <f t="shared" ref="AH678" si="6366">X678*AC675+Z678*AC678-Y678*AD675-AA678*AD678</f>
        <v>0</v>
      </c>
      <c r="AI678" s="33">
        <f t="shared" ref="AI678" si="6367">(X678*AD675+Y678*AC675+Z678*AD678+AA678*AC678)</f>
        <v>-1.0862159495281511</v>
      </c>
      <c r="AJ678" s="31">
        <f t="shared" ref="AJ678" si="6368">X678*AE675+Z678*AE678-Y678*AF675-AA678*AF678</f>
        <v>0.17921109071355112</v>
      </c>
      <c r="AK678" s="32">
        <f t="shared" ref="AK678" si="6369">(X678*AF675+Y678*AE675+Z678*AF678+AA678*AE678)</f>
        <v>0</v>
      </c>
      <c r="AL678" s="8"/>
      <c r="AM678" s="29">
        <v>0</v>
      </c>
      <c r="AN678" s="33">
        <v>0</v>
      </c>
      <c r="AO678" s="31">
        <v>1</v>
      </c>
      <c r="AP678" s="32">
        <v>0</v>
      </c>
      <c r="AR678" s="29">
        <f t="shared" ref="AR678" si="6370">AH678*AM675+AJ678*AM678-AI678*AN675-AK678*AN678</f>
        <v>0</v>
      </c>
      <c r="AS678" s="33">
        <f t="shared" ref="AS678" si="6371">(AH678*AN675+AI678*AM675+AJ678*AN678+AK678*AM678)</f>
        <v>-1.0862159495281511</v>
      </c>
      <c r="AT678" s="31">
        <f t="shared" ref="AT678" si="6372">AH678*AO675+AJ678*AO678-AI678*AP675-AK678*AP678</f>
        <v>-0.69431019819761886</v>
      </c>
      <c r="AU678" s="32">
        <f t="shared" ref="AU678" si="6373">(AH678*AP675+AI678*AO675+AJ678*AP678+AK678*AO678)</f>
        <v>0</v>
      </c>
      <c r="AV678" s="8"/>
      <c r="AW678" s="29">
        <v>0</v>
      </c>
      <c r="AX678" s="33">
        <f t="shared" ref="AX678" si="6374">IF(0=(1-$AX$8*$AY$8*$B675^2),10^14,$B675*$AX$8/(1-$AX$8*$AY$8*$B675^2))</f>
        <v>-0.75411134481110642</v>
      </c>
      <c r="AY678" s="31">
        <v>1</v>
      </c>
      <c r="AZ678" s="32">
        <v>0</v>
      </c>
      <c r="BB678" s="29">
        <f t="shared" ref="BB678" si="6375">AR678*AW675+AT678*AW678-AS678*AX675-AU678*AX678</f>
        <v>0</v>
      </c>
      <c r="BC678" s="33">
        <f t="shared" ref="BC678" si="6376">(AR678*AX675+AS678*AW675+AT678*AX678+AU678*AW678)</f>
        <v>-0.562628752249279</v>
      </c>
      <c r="BD678" s="31">
        <f t="shared" ref="BD678" si="6377">AR678*AY675+AT678*AY678-AS678*AZ675-AU678*AZ678</f>
        <v>-0.69431019819761886</v>
      </c>
      <c r="BE678" s="32">
        <f t="shared" ref="BE678" si="6378">(AR678*AZ675+AS678*AY675+AT678*AZ678+AU678*AY678)</f>
        <v>0</v>
      </c>
      <c r="BF678" s="8"/>
      <c r="BG678" s="29">
        <v>0</v>
      </c>
      <c r="BH678" s="33">
        <v>0</v>
      </c>
      <c r="BI678" s="31">
        <v>1</v>
      </c>
      <c r="BJ678" s="32">
        <v>0</v>
      </c>
      <c r="BL678" s="29">
        <f t="shared" ref="BL678" si="6379">BB678*BG675+BD678*BG678-BC678*BH675-BE678*BH678</f>
        <v>0</v>
      </c>
      <c r="BM678" s="33">
        <f t="shared" ref="BM678" si="6380">(BB678*BH675+BC678*BG675+BD678*BH678+BE678*BG678)</f>
        <v>-0.562628752249279</v>
      </c>
      <c r="BN678" s="31">
        <f t="shared" ref="BN678" si="6381">BB678*BI675+BD678*BI678-BC678*BJ675-BE678*BJ678</f>
        <v>-0.85340519932844106</v>
      </c>
      <c r="BO678" s="32">
        <f t="shared" ref="BO678" si="6382">(BB678*BJ675+BC678*BI675+BD678*BJ678+BE678*BI678)</f>
        <v>0</v>
      </c>
      <c r="BP678" s="8"/>
      <c r="BQ678" s="19">
        <f t="shared" ref="BQ678:BQ741" si="6383">1/$BR$8</f>
        <v>1</v>
      </c>
      <c r="BR678" s="47">
        <v>0</v>
      </c>
      <c r="BS678" s="48">
        <v>1</v>
      </c>
      <c r="BT678" s="49">
        <v>0</v>
      </c>
      <c r="BV678" s="29">
        <f t="shared" ref="BV678" si="6384">BL678*BQ675+BN678*BQ678-BM678*BR675-BO678*BR678</f>
        <v>-0.85340519932844106</v>
      </c>
      <c r="BW678" s="33">
        <f t="shared" ref="BW678" si="6385">(BL678*BR675+BM678*BQ675+BN678*BR678+BO678*BQ678)</f>
        <v>-0.562628752249279</v>
      </c>
      <c r="BX678" s="31">
        <f t="shared" ref="BX678" si="6386">BL678*BS675+BN678*BS678-BM678*BT675-BO678*BT678</f>
        <v>-0.85340519932844106</v>
      </c>
      <c r="BY678" s="32">
        <f t="shared" ref="BY678" si="6387">(BL678*BT675+BM678*BS675+BN678*BT678+BO678*BS678)</f>
        <v>0</v>
      </c>
      <c r="CA678" s="50">
        <f t="shared" ref="CA678" si="6388">(180/PI())*ATAN(-1*(BW675+BW678)/(BV675+BV678))</f>
        <v>-31.490237472735888</v>
      </c>
      <c r="CC678" s="137">
        <f t="shared" ref="CC678" si="6389">20*LOG(((1-(10^(CA675/20)^2)*(1-((1-CC675)/(1+CC675))^2))^0.5))</f>
        <v>-26.951929610387005</v>
      </c>
      <c r="CD678" s="9"/>
      <c r="CE678" s="8"/>
      <c r="CF678" s="8"/>
      <c r="CG678" s="8"/>
      <c r="CH678" s="69"/>
      <c r="CI678" s="8"/>
      <c r="CJ678" s="8"/>
    </row>
    <row r="679" spans="2:91" ht="18.600000000000001" customHeight="1">
      <c r="CC679" s="42"/>
      <c r="CE679" s="8"/>
      <c r="CF679" s="8"/>
      <c r="CG679" s="8"/>
      <c r="CH679" s="69"/>
      <c r="CI679" s="8"/>
      <c r="CJ679" s="8"/>
    </row>
    <row r="680" spans="2:91" ht="18.600000000000001" customHeight="1" thickBot="1">
      <c r="E680" s="22" t="s">
        <v>4</v>
      </c>
      <c r="J680" s="22" t="s">
        <v>5</v>
      </c>
      <c r="O680" s="22" t="s">
        <v>6</v>
      </c>
      <c r="T680" s="22" t="s">
        <v>7</v>
      </c>
      <c r="Y680" s="22" t="s">
        <v>8</v>
      </c>
      <c r="AD680" s="22" t="s">
        <v>65</v>
      </c>
      <c r="AI680" s="22" t="s">
        <v>9</v>
      </c>
      <c r="AN680" s="22" t="s">
        <v>66</v>
      </c>
      <c r="AS680" s="22" t="s">
        <v>51</v>
      </c>
      <c r="AX680" s="22" t="s">
        <v>67</v>
      </c>
      <c r="BC680" s="22" t="s">
        <v>52</v>
      </c>
      <c r="BH680" s="22" t="s">
        <v>68</v>
      </c>
      <c r="BM680" s="22" t="s">
        <v>63</v>
      </c>
      <c r="BQ680" s="23" t="s">
        <v>69</v>
      </c>
      <c r="BR680" s="23"/>
      <c r="BS680" s="24"/>
      <c r="BT680" s="24"/>
      <c r="BU680" s="24"/>
      <c r="BW680" s="22" t="s">
        <v>64</v>
      </c>
      <c r="CE680" s="8"/>
      <c r="CF680" s="8"/>
      <c r="CG680" s="8"/>
      <c r="CH680" s="69"/>
      <c r="CI680" s="8"/>
      <c r="CJ680" s="8"/>
    </row>
    <row r="681" spans="2:91" ht="18.600000000000001" customHeight="1" thickBot="1">
      <c r="D681" s="249" t="s">
        <v>103</v>
      </c>
      <c r="E681" s="250"/>
      <c r="F681" s="251" t="s">
        <v>104</v>
      </c>
      <c r="G681" s="252"/>
      <c r="H681" s="229"/>
      <c r="I681" s="253" t="s">
        <v>11</v>
      </c>
      <c r="J681" s="254"/>
      <c r="K681" s="255" t="s">
        <v>12</v>
      </c>
      <c r="L681" s="256"/>
      <c r="M681" s="24"/>
      <c r="N681" s="253" t="s">
        <v>105</v>
      </c>
      <c r="O681" s="254"/>
      <c r="P681" s="255" t="s">
        <v>106</v>
      </c>
      <c r="Q681" s="256"/>
      <c r="R681" s="24"/>
      <c r="S681" s="249" t="s">
        <v>107</v>
      </c>
      <c r="T681" s="250"/>
      <c r="U681" s="251" t="s">
        <v>108</v>
      </c>
      <c r="V681" s="252"/>
      <c r="W681" s="8"/>
      <c r="X681" s="253" t="s">
        <v>109</v>
      </c>
      <c r="Y681" s="254"/>
      <c r="Z681" s="255" t="s">
        <v>110</v>
      </c>
      <c r="AA681" s="256"/>
      <c r="AB681" s="8"/>
      <c r="AC681" s="253" t="s">
        <v>111</v>
      </c>
      <c r="AD681" s="254"/>
      <c r="AE681" s="255" t="s">
        <v>14</v>
      </c>
      <c r="AF681" s="256"/>
      <c r="AG681" s="8"/>
      <c r="AH681" s="253" t="s">
        <v>112</v>
      </c>
      <c r="AI681" s="254"/>
      <c r="AJ681" s="255" t="s">
        <v>113</v>
      </c>
      <c r="AK681" s="256"/>
      <c r="AL681" s="8"/>
      <c r="AM681" s="249" t="s">
        <v>114</v>
      </c>
      <c r="AN681" s="250"/>
      <c r="AO681" s="251" t="s">
        <v>115</v>
      </c>
      <c r="AP681" s="252"/>
      <c r="AQ681" s="24"/>
      <c r="AR681" s="253" t="s">
        <v>116</v>
      </c>
      <c r="AS681" s="254"/>
      <c r="AT681" s="255" t="s">
        <v>13</v>
      </c>
      <c r="AU681" s="256"/>
      <c r="AV681" s="4"/>
      <c r="AW681" s="253" t="s">
        <v>117</v>
      </c>
      <c r="AX681" s="254"/>
      <c r="AY681" s="255" t="s">
        <v>118</v>
      </c>
      <c r="AZ681" s="256"/>
      <c r="BA681" s="8"/>
      <c r="BB681" s="253" t="s">
        <v>119</v>
      </c>
      <c r="BC681" s="254"/>
      <c r="BD681" s="255" t="s">
        <v>120</v>
      </c>
      <c r="BE681" s="256"/>
      <c r="BF681" s="4"/>
      <c r="BG681" s="249" t="s">
        <v>121</v>
      </c>
      <c r="BH681" s="250"/>
      <c r="BI681" s="251" t="s">
        <v>122</v>
      </c>
      <c r="BJ681" s="252"/>
      <c r="BK681" s="4"/>
      <c r="BL681" s="253" t="s">
        <v>123</v>
      </c>
      <c r="BM681" s="254"/>
      <c r="BN681" s="255" t="s">
        <v>124</v>
      </c>
      <c r="BO681" s="256"/>
      <c r="BP681" s="4"/>
      <c r="BQ681" s="253" t="s">
        <v>125</v>
      </c>
      <c r="BR681" s="254"/>
      <c r="BS681" s="255" t="s">
        <v>126</v>
      </c>
      <c r="BT681" s="256"/>
      <c r="BU681" s="8"/>
      <c r="BV681" s="253" t="s">
        <v>127</v>
      </c>
      <c r="BW681" s="254"/>
      <c r="BX681" s="255" t="s">
        <v>128</v>
      </c>
      <c r="BY681" s="256"/>
      <c r="CA681" s="27" t="s">
        <v>15</v>
      </c>
      <c r="CC681" s="133" t="s">
        <v>70</v>
      </c>
      <c r="CD681" s="9"/>
      <c r="CE681" s="8"/>
      <c r="CF681" s="8"/>
      <c r="CG681" s="8"/>
      <c r="CH681" s="69"/>
      <c r="CI681" s="8"/>
      <c r="CJ681" s="8"/>
    </row>
    <row r="682" spans="2:91" ht="18.600000000000001" customHeight="1" thickTop="1" thickBot="1">
      <c r="B682" s="129">
        <v>1.46</v>
      </c>
      <c r="D682" s="29">
        <v>1</v>
      </c>
      <c r="E682" s="30">
        <v>0</v>
      </c>
      <c r="F682" s="31">
        <v>0</v>
      </c>
      <c r="G682" s="32">
        <f t="shared" ref="G682:G745" si="6390">-1/($E$8*$B682)</f>
        <v>-0.45149315068493151</v>
      </c>
      <c r="I682" s="29">
        <v>1</v>
      </c>
      <c r="J682" s="33">
        <v>0</v>
      </c>
      <c r="K682" s="31">
        <v>0</v>
      </c>
      <c r="L682" s="32">
        <v>0</v>
      </c>
      <c r="N682" s="29">
        <f t="shared" ref="N682" si="6391">D682*I682+F682*I685-E682*J682-G682*J685</f>
        <v>0.58988523184297081</v>
      </c>
      <c r="O682" s="33">
        <f t="shared" ref="O682" si="6392">(D682*J682+E682*I682+F682*J685+G682*I685)</f>
        <v>0</v>
      </c>
      <c r="P682" s="31">
        <f t="shared" ref="P682" si="6393">D682*K682+F682*K685-E682*L682-G682*L685</f>
        <v>0</v>
      </c>
      <c r="Q682" s="32">
        <f t="shared" ref="Q682" si="6394">(D682*L682+E682*K682+F682*L685+G682*K685)</f>
        <v>-0.45149315068493151</v>
      </c>
      <c r="S682" s="29">
        <v>1</v>
      </c>
      <c r="T682" s="30">
        <v>0</v>
      </c>
      <c r="U682" s="31">
        <v>0</v>
      </c>
      <c r="V682" s="32">
        <f t="shared" ref="V682:V745" si="6395">-1/($T$8*$B682)</f>
        <v>-0.87710273972602737</v>
      </c>
      <c r="X682" s="29">
        <f t="shared" ref="X682" si="6396">N682*S682+P682*S685-O682*T682-Q682*T685</f>
        <v>0.58988523184297081</v>
      </c>
      <c r="Y682" s="33">
        <f t="shared" ref="Y682" si="6397">(N682*T682+O682*S682+P682*T685+Q682*S685)</f>
        <v>0</v>
      </c>
      <c r="Z682" s="31">
        <f t="shared" ref="Z682" si="6398">N682*U682+P682*U685-O682*V682-Q682*V685</f>
        <v>0</v>
      </c>
      <c r="AA682" s="32">
        <f t="shared" ref="AA682" si="6399">(N682*V682+O682*U682+P682*V685+Q682*U685)</f>
        <v>-0.96888310365832409</v>
      </c>
      <c r="AB682" s="8"/>
      <c r="AC682" s="29">
        <v>1</v>
      </c>
      <c r="AD682" s="33">
        <v>0</v>
      </c>
      <c r="AE682" s="31">
        <v>0</v>
      </c>
      <c r="AF682" s="32">
        <v>0</v>
      </c>
      <c r="AH682" s="29">
        <f t="shared" ref="AH682" si="6400">X682*AC682+Z682*AC685-Y682*AD682-AA682*AD685</f>
        <v>-0.27171070648613982</v>
      </c>
      <c r="AI682" s="33">
        <f t="shared" ref="AI682" si="6401">(X682*AD682+Y682*AC682+Z682*AD685+AA682*AC685)</f>
        <v>0</v>
      </c>
      <c r="AJ682" s="31">
        <f t="shared" ref="AJ682" si="6402">X682*AE682+Z682*AE685-Y682*AF682-AA682*AF685</f>
        <v>0</v>
      </c>
      <c r="AK682" s="32">
        <f t="shared" ref="AK682" si="6403">(X682*AF682+Y682*AE682+Z682*AF685+AA682*AE685)</f>
        <v>-0.96888310365832409</v>
      </c>
      <c r="AL682" s="8"/>
      <c r="AM682" s="29">
        <v>1</v>
      </c>
      <c r="AN682" s="30">
        <v>0</v>
      </c>
      <c r="AO682" s="31">
        <v>0</v>
      </c>
      <c r="AP682" s="32">
        <f t="shared" ref="AP682:AP745" si="6404">-1/($AN$8*$B682)</f>
        <v>-0.79317123287671221</v>
      </c>
      <c r="AR682" s="29">
        <f t="shared" ref="AR682" si="6405">AH682*AM682+AJ682*AM685-AI682*AN682-AK682*AN685</f>
        <v>-0.27171070648613982</v>
      </c>
      <c r="AS682" s="33">
        <f t="shared" ref="AS682" si="6406">(AH682*AN682+AI682*AM682+AJ682*AN685+AK682*AM685)</f>
        <v>0</v>
      </c>
      <c r="AT682" s="31">
        <f t="shared" ref="AT682" si="6407">AH682*AO682+AJ682*AO685-AI682*AP682-AK682*AP685</f>
        <v>0</v>
      </c>
      <c r="AU682" s="32">
        <f t="shared" ref="AU682" si="6408">(AH682*AP682+AI682*AO682+AJ682*AP685+AK682*AO685)</f>
        <v>-0.75336998760891005</v>
      </c>
      <c r="AV682" s="8"/>
      <c r="AW682" s="29">
        <v>1</v>
      </c>
      <c r="AX682" s="33">
        <v>0</v>
      </c>
      <c r="AY682" s="31">
        <v>0</v>
      </c>
      <c r="AZ682" s="32">
        <v>0</v>
      </c>
      <c r="BB682" s="29">
        <f t="shared" ref="BB682" si="6409">AR682*AW682+AT682*AW685-AS682*AX682-AU682*AX685</f>
        <v>-0.828239013242558</v>
      </c>
      <c r="BC682" s="33">
        <f t="shared" ref="BC682" si="6410">(AR682*AX682+AS682*AW682+AT682*AX685+AU682*AW685)</f>
        <v>0</v>
      </c>
      <c r="BD682" s="31">
        <f t="shared" ref="BD682" si="6411">AR682*AY682+AT682*AY685-AS682*AZ682-AU682*AZ685</f>
        <v>0</v>
      </c>
      <c r="BE682" s="32">
        <f t="shared" ref="BE682" si="6412">(AR682*AZ682+AS682*AY682+AT682*AZ685+AU682*AY685)</f>
        <v>-0.75336998760891005</v>
      </c>
      <c r="BF682" s="8"/>
      <c r="BG682" s="29">
        <v>1</v>
      </c>
      <c r="BH682" s="30">
        <v>0</v>
      </c>
      <c r="BI682" s="31">
        <v>0</v>
      </c>
      <c r="BJ682" s="32">
        <f t="shared" ref="BJ682:BJ745" si="6413">-1/($BH$8*$B682)</f>
        <v>-0.2788972602739726</v>
      </c>
      <c r="BL682" s="29">
        <f t="shared" ref="BL682" si="6414">BB682*BG682+BD682*BG685-BC682*BH682-BE682*BH685</f>
        <v>-0.828239013242558</v>
      </c>
      <c r="BM682" s="33">
        <f t="shared" ref="BM682" si="6415">(BB682*BH682+BC682*BG682+BD682*BH685+BE682*BG685)</f>
        <v>0</v>
      </c>
      <c r="BN682" s="31">
        <f t="shared" ref="BN682" si="6416">BB682*BI682+BD682*BI685-BC682*BJ682-BE682*BJ685</f>
        <v>0</v>
      </c>
      <c r="BO682" s="32">
        <f t="shared" ref="BO682" si="6417">(BB682*BJ682+BC682*BI682+BD682*BJ685+BE682*BI685)</f>
        <v>-0.52237639596354213</v>
      </c>
      <c r="BP682" s="8"/>
      <c r="BQ682" s="34">
        <v>1</v>
      </c>
      <c r="BR682" s="35">
        <v>0</v>
      </c>
      <c r="BS682" s="11">
        <v>0</v>
      </c>
      <c r="BT682" s="36">
        <v>0</v>
      </c>
      <c r="BV682" s="29">
        <f t="shared" ref="BV682" si="6418">BL682*BQ682+BN682*BQ685-BM682*BR682-BO682*BR685</f>
        <v>-0.828239013242558</v>
      </c>
      <c r="BW682" s="33">
        <f t="shared" ref="BW682" si="6419">(BL682*BR682+BM682*BQ682+BN682*BR685+BO682*BQ685)</f>
        <v>-0.52237639596354213</v>
      </c>
      <c r="BX682" s="31">
        <f t="shared" ref="BX682" si="6420">BL682*BS682+BN682*BS685-BM682*BT682-BO682*BT685</f>
        <v>0</v>
      </c>
      <c r="BY682" s="32">
        <f t="shared" ref="BY682" si="6421">(BL682*BT682+BM682*BS682+BN682*BT685+BO682*BS685)</f>
        <v>-0.52237639596354213</v>
      </c>
      <c r="CA682" s="37">
        <f t="shared" ref="CA682" si="6422">20*LOG(((1+$BR$8)/$BR$8)/((BV682+BV685)^2+(BW682+BW685)^2)^0.5)</f>
        <v>-6.7306077777602646E-3</v>
      </c>
      <c r="CC682" s="134">
        <f t="shared" ref="CC682" si="6423">((BV682^2+BW682^2)^0.5)/((BV685^2+BW685^2)^0.5)</f>
        <v>0.95682303933178314</v>
      </c>
      <c r="CD682" s="9"/>
      <c r="CE682" s="8"/>
      <c r="CF682" s="8"/>
      <c r="CG682" s="8"/>
      <c r="CH682" s="69"/>
      <c r="CI682" s="8"/>
      <c r="CJ682" s="8"/>
      <c r="CM682" s="129">
        <v>1.44</v>
      </c>
    </row>
    <row r="683" spans="2:91" ht="18.600000000000001" customHeight="1" thickBot="1">
      <c r="D683" s="39"/>
      <c r="G683" s="40"/>
      <c r="I683" s="39"/>
      <c r="L683" s="40"/>
      <c r="N683" s="39"/>
      <c r="Q683" s="40"/>
      <c r="S683" s="39"/>
      <c r="V683" s="40"/>
      <c r="X683" s="39"/>
      <c r="AA683" s="40"/>
      <c r="AC683" s="39"/>
      <c r="AF683" s="40"/>
      <c r="AH683" s="39"/>
      <c r="AK683" s="40"/>
      <c r="AM683" s="39"/>
      <c r="AP683" s="40"/>
      <c r="AR683" s="39"/>
      <c r="AU683" s="40"/>
      <c r="AW683" s="39"/>
      <c r="AZ683" s="40"/>
      <c r="BB683" s="39"/>
      <c r="BE683" s="40"/>
      <c r="BG683" s="39"/>
      <c r="BJ683" s="40"/>
      <c r="BL683" s="39"/>
      <c r="BO683" s="40"/>
      <c r="BQ683" s="34"/>
      <c r="BR683" s="11"/>
      <c r="BS683" s="11"/>
      <c r="BT683" s="41"/>
      <c r="BV683" s="39"/>
      <c r="BY683" s="40"/>
      <c r="CC683" s="135"/>
      <c r="CD683" s="9"/>
      <c r="CE683" s="8"/>
      <c r="CF683" s="8"/>
      <c r="CG683" s="8"/>
      <c r="CH683" s="69"/>
      <c r="CI683" s="8"/>
      <c r="CJ683" s="8"/>
    </row>
    <row r="684" spans="2:91" ht="18.600000000000001" customHeight="1" thickBot="1">
      <c r="D684" s="258" t="s">
        <v>129</v>
      </c>
      <c r="E684" s="259"/>
      <c r="F684" s="260" t="s">
        <v>130</v>
      </c>
      <c r="G684" s="261"/>
      <c r="H684" s="229"/>
      <c r="I684" s="258" t="s">
        <v>131</v>
      </c>
      <c r="J684" s="259"/>
      <c r="K684" s="260" t="s">
        <v>132</v>
      </c>
      <c r="L684" s="261"/>
      <c r="N684" s="253" t="s">
        <v>133</v>
      </c>
      <c r="O684" s="254"/>
      <c r="P684" s="255" t="s">
        <v>134</v>
      </c>
      <c r="Q684" s="256"/>
      <c r="S684" s="258" t="s">
        <v>135</v>
      </c>
      <c r="T684" s="259"/>
      <c r="U684" s="260" t="s">
        <v>136</v>
      </c>
      <c r="V684" s="261"/>
      <c r="W684" s="8"/>
      <c r="X684" s="253" t="s">
        <v>137</v>
      </c>
      <c r="Y684" s="254"/>
      <c r="Z684" s="255" t="s">
        <v>138</v>
      </c>
      <c r="AA684" s="256"/>
      <c r="AB684" s="8"/>
      <c r="AC684" s="258" t="s">
        <v>139</v>
      </c>
      <c r="AD684" s="259"/>
      <c r="AE684" s="260" t="s">
        <v>140</v>
      </c>
      <c r="AF684" s="261"/>
      <c r="AG684" s="8"/>
      <c r="AH684" s="253" t="s">
        <v>141</v>
      </c>
      <c r="AI684" s="254"/>
      <c r="AJ684" s="255" t="s">
        <v>142</v>
      </c>
      <c r="AK684" s="256"/>
      <c r="AL684" s="8"/>
      <c r="AM684" s="258" t="s">
        <v>143</v>
      </c>
      <c r="AN684" s="259"/>
      <c r="AO684" s="260" t="s">
        <v>144</v>
      </c>
      <c r="AP684" s="261"/>
      <c r="AR684" s="253" t="s">
        <v>145</v>
      </c>
      <c r="AS684" s="254"/>
      <c r="AT684" s="255" t="s">
        <v>146</v>
      </c>
      <c r="AU684" s="256"/>
      <c r="AV684" s="4"/>
      <c r="AW684" s="258" t="s">
        <v>147</v>
      </c>
      <c r="AX684" s="259"/>
      <c r="AY684" s="260" t="s">
        <v>148</v>
      </c>
      <c r="AZ684" s="261"/>
      <c r="BA684" s="8"/>
      <c r="BB684" s="253" t="s">
        <v>149</v>
      </c>
      <c r="BC684" s="254"/>
      <c r="BD684" s="255" t="s">
        <v>150</v>
      </c>
      <c r="BE684" s="256"/>
      <c r="BF684" s="4"/>
      <c r="BG684" s="258" t="s">
        <v>151</v>
      </c>
      <c r="BH684" s="259"/>
      <c r="BI684" s="260" t="s">
        <v>152</v>
      </c>
      <c r="BJ684" s="261"/>
      <c r="BK684" s="4"/>
      <c r="BL684" s="253" t="s">
        <v>153</v>
      </c>
      <c r="BM684" s="254"/>
      <c r="BN684" s="255" t="s">
        <v>154</v>
      </c>
      <c r="BO684" s="256"/>
      <c r="BP684" s="4"/>
      <c r="BQ684" s="258" t="s">
        <v>155</v>
      </c>
      <c r="BR684" s="259"/>
      <c r="BS684" s="260" t="s">
        <v>156</v>
      </c>
      <c r="BT684" s="261"/>
      <c r="BU684" s="8"/>
      <c r="BV684" s="253" t="s">
        <v>157</v>
      </c>
      <c r="BW684" s="254"/>
      <c r="BX684" s="255" t="s">
        <v>158</v>
      </c>
      <c r="BY684" s="256"/>
      <c r="CA684" s="46" t="s">
        <v>16</v>
      </c>
      <c r="CC684" s="136" t="s">
        <v>71</v>
      </c>
      <c r="CD684" s="9"/>
      <c r="CE684" s="8"/>
      <c r="CF684" s="8"/>
      <c r="CG684" s="8"/>
      <c r="CH684" s="69"/>
      <c r="CI684" s="8"/>
      <c r="CJ684" s="8"/>
    </row>
    <row r="685" spans="2:91" ht="18.600000000000001" customHeight="1" thickTop="1" thickBot="1">
      <c r="D685" s="29">
        <v>0</v>
      </c>
      <c r="E685" s="33">
        <v>0</v>
      </c>
      <c r="F685" s="31">
        <v>1</v>
      </c>
      <c r="G685" s="32">
        <v>0</v>
      </c>
      <c r="I685" s="29">
        <v>0</v>
      </c>
      <c r="J685" s="33">
        <f t="shared" ref="J685" si="6424">IF(0=(1-$J$8*$K$8*$B682^2),10^14,$B682*$J$8/(1-$J$8*$K$8*$B682^2))</f>
        <v>-0.90835213675970539</v>
      </c>
      <c r="K685" s="31">
        <v>1</v>
      </c>
      <c r="L685" s="32">
        <v>0</v>
      </c>
      <c r="N685" s="29">
        <f t="shared" ref="N685" si="6425">D685*I682+F685*I685-E685*J682-G685*J685</f>
        <v>0</v>
      </c>
      <c r="O685" s="33">
        <f t="shared" ref="O685" si="6426">(D685*J682+E685*I682+F685*J685+G685*I685)</f>
        <v>-0.90835213675970539</v>
      </c>
      <c r="P685" s="31">
        <f t="shared" ref="P685" si="6427">D685*K682+F685*K685-E685*L682-G685*L685</f>
        <v>1</v>
      </c>
      <c r="Q685" s="32">
        <f t="shared" ref="Q685" si="6428">(D685*L682+E685*K682+F685*L685+G685*K685)</f>
        <v>0</v>
      </c>
      <c r="S685" s="29">
        <v>0</v>
      </c>
      <c r="T685" s="33">
        <v>0</v>
      </c>
      <c r="U685" s="31">
        <v>1</v>
      </c>
      <c r="V685" s="32">
        <v>0</v>
      </c>
      <c r="X685" s="29">
        <f t="shared" ref="X685" si="6429">N685*S682+P685*S685-O685*T682-Q685*T685</f>
        <v>0</v>
      </c>
      <c r="Y685" s="33">
        <f t="shared" ref="Y685" si="6430">(N685*T682+O685*S682+P685*T685+Q685*S685)</f>
        <v>-0.90835213675970539</v>
      </c>
      <c r="Z685" s="31">
        <f t="shared" ref="Z685" si="6431">N685*U682+P685*U685-O685*V682-Q685*V685</f>
        <v>0.20328185221207129</v>
      </c>
      <c r="AA685" s="32">
        <f t="shared" ref="AA685" si="6432">(N685*V682+O685*U682+P685*V685+Q685*U685)</f>
        <v>0</v>
      </c>
      <c r="AB685" s="8"/>
      <c r="AC685" s="29">
        <v>0</v>
      </c>
      <c r="AD685" s="33">
        <f t="shared" ref="AD685" si="6433">IF(0=(1-$AD$8*$AE$8*$B682^2),10^14,$B682*$AD$8/(1-$AD$8*$AE$8*$B682^2))</f>
        <v>-0.88926717276406531</v>
      </c>
      <c r="AE685" s="31">
        <v>1</v>
      </c>
      <c r="AF685" s="32">
        <v>0</v>
      </c>
      <c r="AH685" s="29">
        <f t="shared" ref="AH685" si="6434">X685*AC682+Z685*AC685-Y685*AD682-AA685*AD685</f>
        <v>0</v>
      </c>
      <c r="AI685" s="33">
        <f t="shared" ref="AI685" si="6435">(X685*AD682+Y685*AC682+Z685*AD685+AA685*AC685)</f>
        <v>-1.0891240147505765</v>
      </c>
      <c r="AJ685" s="31">
        <f t="shared" ref="AJ685" si="6436">X685*AE682+Z685*AE685-Y685*AF682-AA685*AF685</f>
        <v>0.20328185221207129</v>
      </c>
      <c r="AK685" s="32">
        <f t="shared" ref="AK685" si="6437">(X685*AF682+Y685*AE682+Z685*AF685+AA685*AE685)</f>
        <v>0</v>
      </c>
      <c r="AL685" s="8"/>
      <c r="AM685" s="29">
        <v>0</v>
      </c>
      <c r="AN685" s="33">
        <v>0</v>
      </c>
      <c r="AO685" s="31">
        <v>1</v>
      </c>
      <c r="AP685" s="32">
        <v>0</v>
      </c>
      <c r="AR685" s="29">
        <f t="shared" ref="AR685" si="6438">AH685*AM682+AJ685*AM685-AI685*AN682-AK685*AN685</f>
        <v>0</v>
      </c>
      <c r="AS685" s="33">
        <f t="shared" ref="AS685" si="6439">(AH685*AN682+AI685*AM682+AJ685*AN685+AK685*AM685)</f>
        <v>-1.0891240147505765</v>
      </c>
      <c r="AT685" s="31">
        <f t="shared" ref="AT685" si="6440">AH685*AO682+AJ685*AO685-AI685*AP682-AK685*AP685</f>
        <v>-0.660579985323278</v>
      </c>
      <c r="AU685" s="32">
        <f t="shared" ref="AU685" si="6441">(AH685*AP682+AI685*AO682+AJ685*AP685+AK685*AO685)</f>
        <v>0</v>
      </c>
      <c r="AV685" s="8"/>
      <c r="AW685" s="29">
        <v>0</v>
      </c>
      <c r="AX685" s="33">
        <f t="shared" ref="AX685" si="6442">IF(0=(1-$AX$8*$AY$8*$B682^2),10^14,$B682*$AX$8/(1-$AX$8*$AY$8*$B682^2))</f>
        <v>-0.7387184463277604</v>
      </c>
      <c r="AY685" s="31">
        <v>1</v>
      </c>
      <c r="AZ685" s="32">
        <v>0</v>
      </c>
      <c r="BB685" s="29">
        <f t="shared" ref="BB685" si="6443">AR685*AW682+AT685*AW685-AS685*AX682-AU685*AX685</f>
        <v>0</v>
      </c>
      <c r="BC685" s="33">
        <f t="shared" ref="BC685" si="6444">(AR685*AX682+AS685*AW682+AT685*AX685+AU685*AW685)</f>
        <v>-0.60114139431734981</v>
      </c>
      <c r="BD685" s="31">
        <f t="shared" ref="BD685" si="6445">AR685*AY682+AT685*AY685-AS685*AZ682-AU685*AZ685</f>
        <v>-0.660579985323278</v>
      </c>
      <c r="BE685" s="32">
        <f t="shared" ref="BE685" si="6446">(AR685*AZ682+AS685*AY682+AT685*AZ685+AU685*AY685)</f>
        <v>0</v>
      </c>
      <c r="BF685" s="8"/>
      <c r="BG685" s="29">
        <v>0</v>
      </c>
      <c r="BH685" s="33">
        <v>0</v>
      </c>
      <c r="BI685" s="31">
        <v>1</v>
      </c>
      <c r="BJ685" s="32">
        <v>0</v>
      </c>
      <c r="BL685" s="29">
        <f t="shared" ref="BL685" si="6447">BB685*BG682+BD685*BG685-BC685*BH682-BE685*BH685</f>
        <v>0</v>
      </c>
      <c r="BM685" s="33">
        <f t="shared" ref="BM685" si="6448">(BB685*BH682+BC685*BG682+BD685*BH685+BE685*BG685)</f>
        <v>-0.60114139431734981</v>
      </c>
      <c r="BN685" s="31">
        <f t="shared" ref="BN685" si="6449">BB685*BI682+BD685*BI685-BC685*BJ682-BE685*BJ685</f>
        <v>-0.82823667323566275</v>
      </c>
      <c r="BO685" s="32">
        <f t="shared" ref="BO685" si="6450">(BB685*BJ682+BC685*BI682+BD685*BJ685+BE685*BI685)</f>
        <v>0</v>
      </c>
      <c r="BP685" s="8"/>
      <c r="BQ685" s="19">
        <f t="shared" ref="BQ685:BQ748" si="6451">1/$BR$8</f>
        <v>1</v>
      </c>
      <c r="BR685" s="47">
        <v>0</v>
      </c>
      <c r="BS685" s="48">
        <v>1</v>
      </c>
      <c r="BT685" s="49">
        <v>0</v>
      </c>
      <c r="BV685" s="29">
        <f t="shared" ref="BV685" si="6452">BL685*BQ682+BN685*BQ685-BM685*BR682-BO685*BR685</f>
        <v>-0.82823667323566275</v>
      </c>
      <c r="BW685" s="33">
        <f t="shared" ref="BW685" si="6453">(BL685*BR682+BM685*BQ682+BN685*BR685+BO685*BQ685)</f>
        <v>-0.60114139431734981</v>
      </c>
      <c r="BX685" s="31">
        <f t="shared" ref="BX685" si="6454">BL685*BS682+BN685*BS685-BM685*BT682-BO685*BT685</f>
        <v>-0.82823667323566275</v>
      </c>
      <c r="BY685" s="32">
        <f t="shared" ref="BY685" si="6455">(BL685*BT682+BM685*BS682+BN685*BT685+BO685*BS685)</f>
        <v>0</v>
      </c>
      <c r="CA685" s="50">
        <f t="shared" ref="CA685" si="6456">(180/PI())*ATAN(-1*(BW682+BW685)/(BV682+BV685))</f>
        <v>-34.147394258789582</v>
      </c>
      <c r="CC685" s="137">
        <f t="shared" ref="CC685" si="6457">20*LOG(((1-(10^(CA682/20)^2)*(1-((1-CC682)/(1+CC682))^2))^0.5))</f>
        <v>-26.915034455316402</v>
      </c>
      <c r="CD685" s="9"/>
      <c r="CE685" s="8"/>
      <c r="CF685" s="8"/>
      <c r="CG685" s="8"/>
      <c r="CH685" s="69"/>
      <c r="CI685" s="8"/>
      <c r="CJ685" s="8"/>
    </row>
    <row r="686" spans="2:91" ht="18.600000000000001" customHeight="1">
      <c r="CC686" s="42"/>
      <c r="CE686" s="8"/>
      <c r="CF686" s="8"/>
      <c r="CG686" s="8"/>
      <c r="CH686" s="69"/>
      <c r="CI686" s="8"/>
      <c r="CJ686" s="8"/>
    </row>
    <row r="687" spans="2:91" ht="18.600000000000001" customHeight="1" thickBot="1">
      <c r="E687" s="22" t="s">
        <v>4</v>
      </c>
      <c r="J687" s="22" t="s">
        <v>5</v>
      </c>
      <c r="O687" s="22" t="s">
        <v>6</v>
      </c>
      <c r="T687" s="22" t="s">
        <v>7</v>
      </c>
      <c r="Y687" s="22" t="s">
        <v>8</v>
      </c>
      <c r="AD687" s="22" t="s">
        <v>65</v>
      </c>
      <c r="AI687" s="22" t="s">
        <v>9</v>
      </c>
      <c r="AN687" s="22" t="s">
        <v>66</v>
      </c>
      <c r="AS687" s="22" t="s">
        <v>51</v>
      </c>
      <c r="AX687" s="22" t="s">
        <v>67</v>
      </c>
      <c r="BC687" s="22" t="s">
        <v>52</v>
      </c>
      <c r="BH687" s="22" t="s">
        <v>68</v>
      </c>
      <c r="BM687" s="22" t="s">
        <v>63</v>
      </c>
      <c r="BQ687" s="23" t="s">
        <v>69</v>
      </c>
      <c r="BR687" s="23"/>
      <c r="BS687" s="24"/>
      <c r="BT687" s="24"/>
      <c r="BU687" s="24"/>
      <c r="BW687" s="22" t="s">
        <v>64</v>
      </c>
      <c r="CE687" s="8"/>
      <c r="CF687" s="8"/>
      <c r="CG687" s="8"/>
      <c r="CH687" s="69"/>
      <c r="CI687" s="8"/>
      <c r="CJ687" s="8"/>
    </row>
    <row r="688" spans="2:91" ht="18.600000000000001" customHeight="1" thickBot="1">
      <c r="D688" s="249" t="s">
        <v>103</v>
      </c>
      <c r="E688" s="250"/>
      <c r="F688" s="251" t="s">
        <v>104</v>
      </c>
      <c r="G688" s="252"/>
      <c r="H688" s="229"/>
      <c r="I688" s="253" t="s">
        <v>11</v>
      </c>
      <c r="J688" s="254"/>
      <c r="K688" s="255" t="s">
        <v>12</v>
      </c>
      <c r="L688" s="256"/>
      <c r="M688" s="24"/>
      <c r="N688" s="253" t="s">
        <v>105</v>
      </c>
      <c r="O688" s="254"/>
      <c r="P688" s="255" t="s">
        <v>106</v>
      </c>
      <c r="Q688" s="256"/>
      <c r="R688" s="24"/>
      <c r="S688" s="249" t="s">
        <v>107</v>
      </c>
      <c r="T688" s="250"/>
      <c r="U688" s="251" t="s">
        <v>108</v>
      </c>
      <c r="V688" s="252"/>
      <c r="W688" s="8"/>
      <c r="X688" s="253" t="s">
        <v>109</v>
      </c>
      <c r="Y688" s="254"/>
      <c r="Z688" s="255" t="s">
        <v>110</v>
      </c>
      <c r="AA688" s="256"/>
      <c r="AB688" s="8"/>
      <c r="AC688" s="253" t="s">
        <v>111</v>
      </c>
      <c r="AD688" s="254"/>
      <c r="AE688" s="255" t="s">
        <v>14</v>
      </c>
      <c r="AF688" s="256"/>
      <c r="AG688" s="8"/>
      <c r="AH688" s="253" t="s">
        <v>112</v>
      </c>
      <c r="AI688" s="254"/>
      <c r="AJ688" s="255" t="s">
        <v>113</v>
      </c>
      <c r="AK688" s="256"/>
      <c r="AL688" s="8"/>
      <c r="AM688" s="249" t="s">
        <v>114</v>
      </c>
      <c r="AN688" s="250"/>
      <c r="AO688" s="251" t="s">
        <v>115</v>
      </c>
      <c r="AP688" s="252"/>
      <c r="AQ688" s="24"/>
      <c r="AR688" s="253" t="s">
        <v>116</v>
      </c>
      <c r="AS688" s="254"/>
      <c r="AT688" s="255" t="s">
        <v>13</v>
      </c>
      <c r="AU688" s="256"/>
      <c r="AV688" s="4"/>
      <c r="AW688" s="253" t="s">
        <v>117</v>
      </c>
      <c r="AX688" s="254"/>
      <c r="AY688" s="255" t="s">
        <v>118</v>
      </c>
      <c r="AZ688" s="256"/>
      <c r="BA688" s="8"/>
      <c r="BB688" s="253" t="s">
        <v>119</v>
      </c>
      <c r="BC688" s="254"/>
      <c r="BD688" s="255" t="s">
        <v>120</v>
      </c>
      <c r="BE688" s="256"/>
      <c r="BF688" s="4"/>
      <c r="BG688" s="249" t="s">
        <v>121</v>
      </c>
      <c r="BH688" s="250"/>
      <c r="BI688" s="251" t="s">
        <v>122</v>
      </c>
      <c r="BJ688" s="252"/>
      <c r="BK688" s="4"/>
      <c r="BL688" s="253" t="s">
        <v>123</v>
      </c>
      <c r="BM688" s="254"/>
      <c r="BN688" s="255" t="s">
        <v>124</v>
      </c>
      <c r="BO688" s="256"/>
      <c r="BP688" s="4"/>
      <c r="BQ688" s="253" t="s">
        <v>125</v>
      </c>
      <c r="BR688" s="254"/>
      <c r="BS688" s="255" t="s">
        <v>126</v>
      </c>
      <c r="BT688" s="256"/>
      <c r="BU688" s="8"/>
      <c r="BV688" s="253" t="s">
        <v>127</v>
      </c>
      <c r="BW688" s="254"/>
      <c r="BX688" s="255" t="s">
        <v>128</v>
      </c>
      <c r="BY688" s="256"/>
      <c r="CA688" s="27" t="s">
        <v>15</v>
      </c>
      <c r="CC688" s="133" t="s">
        <v>70</v>
      </c>
      <c r="CD688" s="9"/>
      <c r="CE688" s="8"/>
      <c r="CF688" s="8"/>
      <c r="CG688" s="8"/>
      <c r="CH688" s="69"/>
      <c r="CI688" s="8"/>
      <c r="CJ688" s="8"/>
    </row>
    <row r="689" spans="2:92" ht="18.600000000000001" customHeight="1" thickTop="1" thickBot="1">
      <c r="B689" s="129">
        <v>1.48</v>
      </c>
      <c r="D689" s="29">
        <v>1</v>
      </c>
      <c r="E689" s="30">
        <v>0</v>
      </c>
      <c r="F689" s="31">
        <v>0</v>
      </c>
      <c r="G689" s="32">
        <f t="shared" ref="G689:G752" si="6458">-1/($E$8*$B689)</f>
        <v>-0.44539189189189188</v>
      </c>
      <c r="I689" s="29">
        <v>1</v>
      </c>
      <c r="J689" s="33">
        <v>0</v>
      </c>
      <c r="K689" s="31">
        <v>0</v>
      </c>
      <c r="L689" s="32">
        <v>0</v>
      </c>
      <c r="N689" s="29">
        <f t="shared" ref="N689" si="6459">D689*I689+F689*I692-E689*J689-G689*J692</f>
        <v>0.60172625844502137</v>
      </c>
      <c r="O689" s="33">
        <f t="shared" ref="O689" si="6460">(D689*J689+E689*I689+F689*J692+G689*I692)</f>
        <v>0</v>
      </c>
      <c r="P689" s="31">
        <f t="shared" ref="P689" si="6461">D689*K689+F689*K692-E689*L689-G689*L692</f>
        <v>0</v>
      </c>
      <c r="Q689" s="32">
        <f t="shared" ref="Q689" si="6462">(D689*L689+E689*K689+F689*L692+G689*K692)</f>
        <v>-0.44539189189189188</v>
      </c>
      <c r="S689" s="29">
        <v>1</v>
      </c>
      <c r="T689" s="30">
        <v>0</v>
      </c>
      <c r="U689" s="31">
        <v>0</v>
      </c>
      <c r="V689" s="32">
        <f t="shared" ref="V689:V752" si="6463">-1/($T$8*$B689)</f>
        <v>-0.86524999999999996</v>
      </c>
      <c r="X689" s="29">
        <f t="shared" ref="X689" si="6464">N689*S689+P689*S692-O689*T689-Q689*T692</f>
        <v>0.60172625844502137</v>
      </c>
      <c r="Y689" s="33">
        <f t="shared" ref="Y689" si="6465">(N689*T689+O689*S689+P689*T692+Q689*S692)</f>
        <v>0</v>
      </c>
      <c r="Z689" s="31">
        <f t="shared" ref="Z689" si="6466">N689*U689+P689*U692-O689*V689-Q689*V692</f>
        <v>0</v>
      </c>
      <c r="AA689" s="32">
        <f t="shared" ref="AA689" si="6467">(N689*V689+O689*U689+P689*V692+Q689*U692)</f>
        <v>-0.96603553701144662</v>
      </c>
      <c r="AB689" s="8"/>
      <c r="AC689" s="29">
        <v>1</v>
      </c>
      <c r="AD689" s="33">
        <v>0</v>
      </c>
      <c r="AE689" s="31">
        <v>0</v>
      </c>
      <c r="AF689" s="32">
        <v>0</v>
      </c>
      <c r="AH689" s="29">
        <f t="shared" ref="AH689" si="6468">X689*AC689+Z689*AC692-Y689*AD689-AA689*AD692</f>
        <v>-0.23754011279207199</v>
      </c>
      <c r="AI689" s="33">
        <f t="shared" ref="AI689" si="6469">(X689*AD689+Y689*AC689+Z689*AD692+AA689*AC692)</f>
        <v>0</v>
      </c>
      <c r="AJ689" s="31">
        <f t="shared" ref="AJ689" si="6470">X689*AE689+Z689*AE692-Y689*AF689-AA689*AF692</f>
        <v>0</v>
      </c>
      <c r="AK689" s="32">
        <f t="shared" ref="AK689" si="6471">(X689*AF689+Y689*AE689+Z689*AF692+AA689*AE692)</f>
        <v>-0.96603553701144662</v>
      </c>
      <c r="AL689" s="8"/>
      <c r="AM689" s="29">
        <v>1</v>
      </c>
      <c r="AN689" s="30">
        <v>0</v>
      </c>
      <c r="AO689" s="31">
        <v>0</v>
      </c>
      <c r="AP689" s="32">
        <f t="shared" ref="AP689:AP752" si="6472">-1/($AN$8*$B689)</f>
        <v>-0.78245270270270273</v>
      </c>
      <c r="AR689" s="29">
        <f t="shared" ref="AR689" si="6473">AH689*AM689+AJ689*AM692-AI689*AN689-AK689*AN692</f>
        <v>-0.23754011279207199</v>
      </c>
      <c r="AS689" s="33">
        <f t="shared" ref="AS689" si="6474">(AH689*AN689+AI689*AM689+AJ689*AN692+AK689*AM692)</f>
        <v>0</v>
      </c>
      <c r="AT689" s="31">
        <f t="shared" ref="AT689" si="6475">AH689*AO689+AJ689*AO692-AI689*AP689-AK689*AP692</f>
        <v>0</v>
      </c>
      <c r="AU689" s="32">
        <f t="shared" ref="AU689" si="6476">(AH689*AP689+AI689*AO689+AJ689*AP692+AK689*AO692)</f>
        <v>-0.78017163375698506</v>
      </c>
      <c r="AV689" s="8"/>
      <c r="AW689" s="29">
        <v>1</v>
      </c>
      <c r="AX689" s="33">
        <v>0</v>
      </c>
      <c r="AY689" s="31">
        <v>0</v>
      </c>
      <c r="AZ689" s="32">
        <v>0</v>
      </c>
      <c r="BB689" s="29">
        <f t="shared" ref="BB689" si="6477">AR689*AW689+AT689*AW692-AS689*AX689-AU689*AX692</f>
        <v>-0.80238920396825986</v>
      </c>
      <c r="BC689" s="33">
        <f t="shared" ref="BC689" si="6478">(AR689*AX689+AS689*AW689+AT689*AX692+AU689*AW692)</f>
        <v>0</v>
      </c>
      <c r="BD689" s="31">
        <f t="shared" ref="BD689" si="6479">AR689*AY689+AT689*AY692-AS689*AZ689-AU689*AZ692</f>
        <v>0</v>
      </c>
      <c r="BE689" s="32">
        <f t="shared" ref="BE689" si="6480">(AR689*AZ689+AS689*AY689+AT689*AZ692+AU689*AY692)</f>
        <v>-0.78017163375698506</v>
      </c>
      <c r="BF689" s="8"/>
      <c r="BG689" s="29">
        <v>1</v>
      </c>
      <c r="BH689" s="30">
        <v>0</v>
      </c>
      <c r="BI689" s="31">
        <v>0</v>
      </c>
      <c r="BJ689" s="32">
        <f t="shared" ref="BJ689:BJ752" si="6481">-1/($BH$8*$B689)</f>
        <v>-0.27512837837837839</v>
      </c>
      <c r="BL689" s="29">
        <f t="shared" ref="BL689" si="6482">BB689*BG689+BD689*BG692-BC689*BH689-BE689*BH692</f>
        <v>-0.80238920396825986</v>
      </c>
      <c r="BM689" s="33">
        <f t="shared" ref="BM689" si="6483">(BB689*BH689+BC689*BG689+BD689*BH692+BE689*BG692)</f>
        <v>0</v>
      </c>
      <c r="BN689" s="31">
        <f t="shared" ref="BN689" si="6484">BB689*BI689+BD689*BI692-BC689*BJ689-BE689*BJ692</f>
        <v>0</v>
      </c>
      <c r="BO689" s="32">
        <f t="shared" ref="BO689" si="6485">(BB689*BJ689+BC689*BI689+BD689*BJ692+BE689*BI692)</f>
        <v>-0.55941159324087986</v>
      </c>
      <c r="BP689" s="8"/>
      <c r="BQ689" s="34">
        <v>1</v>
      </c>
      <c r="BR689" s="35">
        <v>0</v>
      </c>
      <c r="BS689" s="11">
        <v>0</v>
      </c>
      <c r="BT689" s="36">
        <v>0</v>
      </c>
      <c r="BV689" s="29">
        <f t="shared" ref="BV689" si="6486">BL689*BQ689+BN689*BQ692-BM689*BR689-BO689*BR692</f>
        <v>-0.80238920396825986</v>
      </c>
      <c r="BW689" s="33">
        <f t="shared" ref="BW689" si="6487">(BL689*BR689+BM689*BQ689+BN689*BR692+BO689*BQ692)</f>
        <v>-0.55941159324087986</v>
      </c>
      <c r="BX689" s="31">
        <f t="shared" ref="BX689" si="6488">BL689*BS689+BN689*BS692-BM689*BT689-BO689*BT692</f>
        <v>0</v>
      </c>
      <c r="BY689" s="32">
        <f t="shared" ref="BY689" si="6489">(BL689*BT689+BM689*BS689+BN689*BT692+BO689*BS692)</f>
        <v>-0.55941159324087986</v>
      </c>
      <c r="CA689" s="37">
        <f t="shared" ref="CA689" si="6490">20*LOG(((1+$BR$8)/$BR$8)/((BV689+BV692)^2+(BW689+BW692)^2)^0.5)</f>
        <v>-6.4796382817138686E-3</v>
      </c>
      <c r="CC689" s="134">
        <f t="shared" ref="CC689" si="6491">((BV689^2+BW689^2)^0.5)/((BV692^2+BW692^2)^0.5)</f>
        <v>0.9549354824073415</v>
      </c>
      <c r="CD689" s="9"/>
      <c r="CE689" s="8"/>
      <c r="CF689" s="8"/>
      <c r="CG689" s="8"/>
      <c r="CH689" s="69"/>
      <c r="CI689" s="8"/>
      <c r="CJ689" s="8"/>
      <c r="CM689" s="129">
        <v>1.46</v>
      </c>
    </row>
    <row r="690" spans="2:92" ht="18.600000000000001" customHeight="1" thickBot="1">
      <c r="D690" s="39"/>
      <c r="G690" s="40"/>
      <c r="I690" s="39"/>
      <c r="L690" s="40"/>
      <c r="N690" s="39"/>
      <c r="Q690" s="40"/>
      <c r="S690" s="39"/>
      <c r="V690" s="40"/>
      <c r="X690" s="39"/>
      <c r="AA690" s="40"/>
      <c r="AC690" s="39"/>
      <c r="AF690" s="40"/>
      <c r="AH690" s="39"/>
      <c r="AK690" s="40"/>
      <c r="AM690" s="39"/>
      <c r="AP690" s="40"/>
      <c r="AR690" s="39"/>
      <c r="AU690" s="40"/>
      <c r="AW690" s="39"/>
      <c r="AZ690" s="40"/>
      <c r="BB690" s="39"/>
      <c r="BE690" s="40"/>
      <c r="BG690" s="39"/>
      <c r="BJ690" s="40"/>
      <c r="BL690" s="39"/>
      <c r="BO690" s="40"/>
      <c r="BQ690" s="34"/>
      <c r="BR690" s="11"/>
      <c r="BS690" s="11"/>
      <c r="BT690" s="41"/>
      <c r="BV690" s="39"/>
      <c r="BY690" s="40"/>
      <c r="CC690" s="135"/>
      <c r="CD690" s="9"/>
      <c r="CE690" s="8"/>
      <c r="CF690" s="8"/>
      <c r="CG690" s="8"/>
      <c r="CH690" s="69"/>
      <c r="CI690" s="8"/>
      <c r="CJ690" s="8"/>
    </row>
    <row r="691" spans="2:92" ht="18.600000000000001" customHeight="1" thickBot="1">
      <c r="D691" s="258" t="s">
        <v>129</v>
      </c>
      <c r="E691" s="259"/>
      <c r="F691" s="260" t="s">
        <v>130</v>
      </c>
      <c r="G691" s="261"/>
      <c r="H691" s="229"/>
      <c r="I691" s="258" t="s">
        <v>131</v>
      </c>
      <c r="J691" s="259"/>
      <c r="K691" s="260" t="s">
        <v>132</v>
      </c>
      <c r="L691" s="261"/>
      <c r="N691" s="253" t="s">
        <v>133</v>
      </c>
      <c r="O691" s="254"/>
      <c r="P691" s="255" t="s">
        <v>134</v>
      </c>
      <c r="Q691" s="256"/>
      <c r="S691" s="258" t="s">
        <v>135</v>
      </c>
      <c r="T691" s="259"/>
      <c r="U691" s="260" t="s">
        <v>136</v>
      </c>
      <c r="V691" s="261"/>
      <c r="W691" s="8"/>
      <c r="X691" s="253" t="s">
        <v>137</v>
      </c>
      <c r="Y691" s="254"/>
      <c r="Z691" s="255" t="s">
        <v>138</v>
      </c>
      <c r="AA691" s="256"/>
      <c r="AB691" s="8"/>
      <c r="AC691" s="258" t="s">
        <v>139</v>
      </c>
      <c r="AD691" s="259"/>
      <c r="AE691" s="260" t="s">
        <v>140</v>
      </c>
      <c r="AF691" s="261"/>
      <c r="AG691" s="8"/>
      <c r="AH691" s="253" t="s">
        <v>141</v>
      </c>
      <c r="AI691" s="254"/>
      <c r="AJ691" s="255" t="s">
        <v>142</v>
      </c>
      <c r="AK691" s="256"/>
      <c r="AL691" s="8"/>
      <c r="AM691" s="258" t="s">
        <v>143</v>
      </c>
      <c r="AN691" s="259"/>
      <c r="AO691" s="260" t="s">
        <v>144</v>
      </c>
      <c r="AP691" s="261"/>
      <c r="AR691" s="253" t="s">
        <v>145</v>
      </c>
      <c r="AS691" s="254"/>
      <c r="AT691" s="255" t="s">
        <v>146</v>
      </c>
      <c r="AU691" s="256"/>
      <c r="AV691" s="4"/>
      <c r="AW691" s="258" t="s">
        <v>147</v>
      </c>
      <c r="AX691" s="259"/>
      <c r="AY691" s="260" t="s">
        <v>148</v>
      </c>
      <c r="AZ691" s="261"/>
      <c r="BA691" s="8"/>
      <c r="BB691" s="253" t="s">
        <v>149</v>
      </c>
      <c r="BC691" s="254"/>
      <c r="BD691" s="255" t="s">
        <v>150</v>
      </c>
      <c r="BE691" s="256"/>
      <c r="BF691" s="4"/>
      <c r="BG691" s="258" t="s">
        <v>151</v>
      </c>
      <c r="BH691" s="259"/>
      <c r="BI691" s="260" t="s">
        <v>152</v>
      </c>
      <c r="BJ691" s="261"/>
      <c r="BK691" s="4"/>
      <c r="BL691" s="253" t="s">
        <v>153</v>
      </c>
      <c r="BM691" s="254"/>
      <c r="BN691" s="255" t="s">
        <v>154</v>
      </c>
      <c r="BO691" s="256"/>
      <c r="BP691" s="4"/>
      <c r="BQ691" s="258" t="s">
        <v>155</v>
      </c>
      <c r="BR691" s="259"/>
      <c r="BS691" s="260" t="s">
        <v>156</v>
      </c>
      <c r="BT691" s="261"/>
      <c r="BU691" s="8"/>
      <c r="BV691" s="253" t="s">
        <v>157</v>
      </c>
      <c r="BW691" s="254"/>
      <c r="BX691" s="255" t="s">
        <v>158</v>
      </c>
      <c r="BY691" s="256"/>
      <c r="CA691" s="46" t="s">
        <v>16</v>
      </c>
      <c r="CC691" s="136" t="s">
        <v>71</v>
      </c>
      <c r="CD691" s="9"/>
      <c r="CE691" s="8"/>
      <c r="CF691" s="8"/>
      <c r="CG691" s="8"/>
      <c r="CH691" s="69"/>
      <c r="CI691" s="8"/>
      <c r="CJ691" s="8"/>
    </row>
    <row r="692" spans="2:92" ht="18.600000000000001" customHeight="1" thickTop="1" thickBot="1">
      <c r="D692" s="29">
        <v>0</v>
      </c>
      <c r="E692" s="33">
        <v>0</v>
      </c>
      <c r="F692" s="31">
        <v>1</v>
      </c>
      <c r="G692" s="32">
        <v>0</v>
      </c>
      <c r="I692" s="29">
        <v>0</v>
      </c>
      <c r="J692" s="33">
        <f t="shared" ref="J692" si="6492">IF(0=(1-$J$8*$K$8*$B689^2),10^14,$B689*$J$8/(1-$J$8*$K$8*$B689^2))</f>
        <v>-0.89420968096933828</v>
      </c>
      <c r="K692" s="31">
        <v>1</v>
      </c>
      <c r="L692" s="32">
        <v>0</v>
      </c>
      <c r="N692" s="29">
        <f t="shared" ref="N692" si="6493">D692*I689+F692*I692-E692*J689-G692*J692</f>
        <v>0</v>
      </c>
      <c r="O692" s="33">
        <f t="shared" ref="O692" si="6494">(D692*J689+E692*I689+F692*J692+G692*I692)</f>
        <v>-0.89420968096933828</v>
      </c>
      <c r="P692" s="31">
        <f t="shared" ref="P692" si="6495">D692*K689+F692*K692-E692*L689-G692*L692</f>
        <v>1</v>
      </c>
      <c r="Q692" s="32">
        <f t="shared" ref="Q692" si="6496">(D692*L689+E692*K689+F692*L692+G692*K692)</f>
        <v>0</v>
      </c>
      <c r="S692" s="29">
        <v>0</v>
      </c>
      <c r="T692" s="33">
        <v>0</v>
      </c>
      <c r="U692" s="31">
        <v>1</v>
      </c>
      <c r="V692" s="32">
        <v>0</v>
      </c>
      <c r="X692" s="29">
        <f t="shared" ref="X692" si="6497">N692*S689+P692*S692-O692*T689-Q692*T692</f>
        <v>0</v>
      </c>
      <c r="Y692" s="33">
        <f t="shared" ref="Y692" si="6498">(N692*T689+O692*S689+P692*T692+Q692*S692)</f>
        <v>-0.89420968096933828</v>
      </c>
      <c r="Z692" s="31">
        <f t="shared" ref="Z692" si="6499">N692*U689+P692*U692-O692*V689-Q692*V692</f>
        <v>0.22628507354128014</v>
      </c>
      <c r="AA692" s="32">
        <f t="shared" ref="AA692" si="6500">(N692*V689+O692*U689+P692*V692+Q692*U692)</f>
        <v>0</v>
      </c>
      <c r="AB692" s="8"/>
      <c r="AC692" s="29">
        <v>0</v>
      </c>
      <c r="AD692" s="33">
        <f t="shared" ref="AD692" si="6501">IF(0=(1-$AD$8*$AE$8*$B689^2),10^14,$B689*$AD$8/(1-$AD$8*$AE$8*$B689^2))</f>
        <v>-0.86877380705214036</v>
      </c>
      <c r="AE692" s="31">
        <v>1</v>
      </c>
      <c r="AF692" s="32">
        <v>0</v>
      </c>
      <c r="AH692" s="29">
        <f t="shared" ref="AH692" si="6502">X692*AC689+Z692*AC692-Y692*AD689-AA692*AD692</f>
        <v>0</v>
      </c>
      <c r="AI692" s="33">
        <f t="shared" ref="AI692" si="6503">(X692*AD689+Y692*AC689+Z692*AD692+AA692*AC692)</f>
        <v>-1.0908002257888698</v>
      </c>
      <c r="AJ692" s="31">
        <f t="shared" ref="AJ692" si="6504">X692*AE689+Z692*AE692-Y692*AF689-AA692*AF692</f>
        <v>0.22628507354128014</v>
      </c>
      <c r="AK692" s="32">
        <f t="shared" ref="AK692" si="6505">(X692*AF689+Y692*AE689+Z692*AF692+AA692*AE692)</f>
        <v>0</v>
      </c>
      <c r="AL692" s="8"/>
      <c r="AM692" s="29">
        <v>0</v>
      </c>
      <c r="AN692" s="33">
        <v>0</v>
      </c>
      <c r="AO692" s="31">
        <v>1</v>
      </c>
      <c r="AP692" s="32">
        <v>0</v>
      </c>
      <c r="AR692" s="29">
        <f t="shared" ref="AR692" si="6506">AH692*AM689+AJ692*AM692-AI692*AN689-AK692*AN692</f>
        <v>0</v>
      </c>
      <c r="AS692" s="33">
        <f t="shared" ref="AS692" si="6507">(AH692*AN689+AI692*AM689+AJ692*AN692+AK692*AM692)</f>
        <v>-1.0908002257888698</v>
      </c>
      <c r="AT692" s="31">
        <f t="shared" ref="AT692" si="6508">AH692*AO689+AJ692*AO692-AI692*AP689-AK692*AP692</f>
        <v>-0.62721451123593941</v>
      </c>
      <c r="AU692" s="32">
        <f t="shared" ref="AU692" si="6509">(AH692*AP689+AI692*AO689+AJ692*AP692+AK692*AO692)</f>
        <v>0</v>
      </c>
      <c r="AV692" s="8"/>
      <c r="AW692" s="29">
        <v>0</v>
      </c>
      <c r="AX692" s="33">
        <f t="shared" ref="AX692" si="6510">IF(0=(1-$AX$8*$AY$8*$B689^2),10^14,$B689*$AX$8/(1-$AX$8*$AY$8*$B689^2))</f>
        <v>-0.72400618881271983</v>
      </c>
      <c r="AY692" s="31">
        <v>1</v>
      </c>
      <c r="AZ692" s="32">
        <v>0</v>
      </c>
      <c r="BB692" s="29">
        <f t="shared" ref="BB692" si="6511">AR692*AW689+AT692*AW692-AS692*AX689-AU692*AX692</f>
        <v>0</v>
      </c>
      <c r="BC692" s="33">
        <f t="shared" ref="BC692" si="6512">(AR692*AX689+AS692*AW689+AT692*AX692+AU692*AW692)</f>
        <v>-0.63669303794090448</v>
      </c>
      <c r="BD692" s="31">
        <f t="shared" ref="BD692" si="6513">AR692*AY689+AT692*AY692-AS692*AZ689-AU692*AZ692</f>
        <v>-0.62721451123593941</v>
      </c>
      <c r="BE692" s="32">
        <f t="shared" ref="BE692" si="6514">(AR692*AZ689+AS692*AY689+AT692*AZ692+AU692*AY692)</f>
        <v>0</v>
      </c>
      <c r="BF692" s="8"/>
      <c r="BG692" s="29">
        <v>0</v>
      </c>
      <c r="BH692" s="33">
        <v>0</v>
      </c>
      <c r="BI692" s="31">
        <v>1</v>
      </c>
      <c r="BJ692" s="32">
        <v>0</v>
      </c>
      <c r="BL692" s="29">
        <f t="shared" ref="BL692" si="6515">BB692*BG689+BD692*BG692-BC692*BH689-BE692*BH692</f>
        <v>0</v>
      </c>
      <c r="BM692" s="33">
        <f t="shared" ref="BM692" si="6516">(BB692*BH689+BC692*BG689+BD692*BH692+BE692*BG692)</f>
        <v>-0.63669303794090448</v>
      </c>
      <c r="BN692" s="31">
        <f t="shared" ref="BN692" si="6517">BB692*BI689+BD692*BI692-BC692*BJ689-BE692*BJ692</f>
        <v>-0.80238683428942381</v>
      </c>
      <c r="BO692" s="32">
        <f t="shared" ref="BO692" si="6518">(BB692*BJ689+BC692*BI689+BD692*BJ692+BE692*BI692)</f>
        <v>0</v>
      </c>
      <c r="BP692" s="8"/>
      <c r="BQ692" s="19">
        <f t="shared" ref="BQ692:BQ755" si="6519">1/$BR$8</f>
        <v>1</v>
      </c>
      <c r="BR692" s="47">
        <v>0</v>
      </c>
      <c r="BS692" s="48">
        <v>1</v>
      </c>
      <c r="BT692" s="49">
        <v>0</v>
      </c>
      <c r="BV692" s="29">
        <f t="shared" ref="BV692" si="6520">BL692*BQ689+BN692*BQ692-BM692*BR689-BO692*BR692</f>
        <v>-0.80238683428942381</v>
      </c>
      <c r="BW692" s="33">
        <f t="shared" ref="BW692" si="6521">(BL692*BR689+BM692*BQ689+BN692*BR692+BO692*BQ692)</f>
        <v>-0.63669303794090448</v>
      </c>
      <c r="BX692" s="31">
        <f t="shared" ref="BX692" si="6522">BL692*BS689+BN692*BS692-BM692*BT689-BO692*BT692</f>
        <v>-0.80238683428942381</v>
      </c>
      <c r="BY692" s="32">
        <f t="shared" ref="BY692" si="6523">(BL692*BT689+BM692*BS689+BN692*BT692+BO692*BS692)</f>
        <v>0</v>
      </c>
      <c r="CA692" s="50">
        <f t="shared" ref="CA692" si="6524">(180/PI())*ATAN(-1*(BW689+BW692)/(BV689+BV692))</f>
        <v>-36.698655856395192</v>
      </c>
      <c r="CC692" s="137">
        <f t="shared" ref="CC692" si="6525">20*LOG(((1-(10^(CA689/20)^2)*(1-((1-CC689)/(1+CC689))^2))^0.5))</f>
        <v>-26.943334694641578</v>
      </c>
      <c r="CD692" s="9"/>
      <c r="CE692" s="8"/>
      <c r="CF692" s="8"/>
      <c r="CG692" s="8"/>
      <c r="CH692" s="69"/>
      <c r="CI692" s="8"/>
      <c r="CJ692" s="8"/>
    </row>
    <row r="693" spans="2:92" ht="18.600000000000001" customHeight="1">
      <c r="CC693" s="42"/>
      <c r="CE693" s="8"/>
      <c r="CF693" s="8"/>
      <c r="CG693" s="8"/>
      <c r="CH693" s="69"/>
      <c r="CI693" s="8"/>
      <c r="CJ693" s="8"/>
    </row>
    <row r="694" spans="2:92" ht="18.600000000000001" customHeight="1" thickBot="1">
      <c r="E694" s="22" t="s">
        <v>4</v>
      </c>
      <c r="J694" s="22" t="s">
        <v>5</v>
      </c>
      <c r="O694" s="22" t="s">
        <v>6</v>
      </c>
      <c r="T694" s="22" t="s">
        <v>7</v>
      </c>
      <c r="Y694" s="22" t="s">
        <v>8</v>
      </c>
      <c r="AD694" s="22" t="s">
        <v>65</v>
      </c>
      <c r="AI694" s="22" t="s">
        <v>9</v>
      </c>
      <c r="AN694" s="22" t="s">
        <v>66</v>
      </c>
      <c r="AS694" s="22" t="s">
        <v>51</v>
      </c>
      <c r="AX694" s="22" t="s">
        <v>67</v>
      </c>
      <c r="BC694" s="22" t="s">
        <v>52</v>
      </c>
      <c r="BH694" s="22" t="s">
        <v>68</v>
      </c>
      <c r="BM694" s="22" t="s">
        <v>63</v>
      </c>
      <c r="BQ694" s="23" t="s">
        <v>69</v>
      </c>
      <c r="BR694" s="23"/>
      <c r="BS694" s="24"/>
      <c r="BT694" s="24"/>
      <c r="BU694" s="24"/>
      <c r="BW694" s="22" t="s">
        <v>64</v>
      </c>
      <c r="CE694" s="8"/>
      <c r="CF694" s="8"/>
      <c r="CG694" s="8"/>
      <c r="CH694" s="69"/>
      <c r="CI694" s="8"/>
      <c r="CJ694" s="8"/>
    </row>
    <row r="695" spans="2:92" ht="18.600000000000001" customHeight="1" thickBot="1">
      <c r="D695" s="249" t="s">
        <v>103</v>
      </c>
      <c r="E695" s="250"/>
      <c r="F695" s="251" t="s">
        <v>104</v>
      </c>
      <c r="G695" s="252"/>
      <c r="H695" s="229"/>
      <c r="I695" s="253" t="s">
        <v>11</v>
      </c>
      <c r="J695" s="254"/>
      <c r="K695" s="255" t="s">
        <v>12</v>
      </c>
      <c r="L695" s="256"/>
      <c r="M695" s="24"/>
      <c r="N695" s="253" t="s">
        <v>105</v>
      </c>
      <c r="O695" s="254"/>
      <c r="P695" s="255" t="s">
        <v>106</v>
      </c>
      <c r="Q695" s="256"/>
      <c r="R695" s="24"/>
      <c r="S695" s="249" t="s">
        <v>107</v>
      </c>
      <c r="T695" s="250"/>
      <c r="U695" s="251" t="s">
        <v>108</v>
      </c>
      <c r="V695" s="252"/>
      <c r="W695" s="8"/>
      <c r="X695" s="253" t="s">
        <v>109</v>
      </c>
      <c r="Y695" s="254"/>
      <c r="Z695" s="255" t="s">
        <v>110</v>
      </c>
      <c r="AA695" s="256"/>
      <c r="AB695" s="8"/>
      <c r="AC695" s="253" t="s">
        <v>111</v>
      </c>
      <c r="AD695" s="254"/>
      <c r="AE695" s="255" t="s">
        <v>14</v>
      </c>
      <c r="AF695" s="256"/>
      <c r="AG695" s="8"/>
      <c r="AH695" s="253" t="s">
        <v>112</v>
      </c>
      <c r="AI695" s="254"/>
      <c r="AJ695" s="255" t="s">
        <v>113</v>
      </c>
      <c r="AK695" s="256"/>
      <c r="AL695" s="8"/>
      <c r="AM695" s="249" t="s">
        <v>114</v>
      </c>
      <c r="AN695" s="250"/>
      <c r="AO695" s="251" t="s">
        <v>115</v>
      </c>
      <c r="AP695" s="252"/>
      <c r="AQ695" s="24"/>
      <c r="AR695" s="253" t="s">
        <v>116</v>
      </c>
      <c r="AS695" s="254"/>
      <c r="AT695" s="255" t="s">
        <v>13</v>
      </c>
      <c r="AU695" s="256"/>
      <c r="AV695" s="4"/>
      <c r="AW695" s="253" t="s">
        <v>117</v>
      </c>
      <c r="AX695" s="254"/>
      <c r="AY695" s="255" t="s">
        <v>118</v>
      </c>
      <c r="AZ695" s="256"/>
      <c r="BA695" s="8"/>
      <c r="BB695" s="253" t="s">
        <v>119</v>
      </c>
      <c r="BC695" s="254"/>
      <c r="BD695" s="255" t="s">
        <v>120</v>
      </c>
      <c r="BE695" s="256"/>
      <c r="BF695" s="4"/>
      <c r="BG695" s="249" t="s">
        <v>121</v>
      </c>
      <c r="BH695" s="250"/>
      <c r="BI695" s="251" t="s">
        <v>122</v>
      </c>
      <c r="BJ695" s="252"/>
      <c r="BK695" s="4"/>
      <c r="BL695" s="253" t="s">
        <v>123</v>
      </c>
      <c r="BM695" s="254"/>
      <c r="BN695" s="255" t="s">
        <v>124</v>
      </c>
      <c r="BO695" s="256"/>
      <c r="BP695" s="4"/>
      <c r="BQ695" s="253" t="s">
        <v>125</v>
      </c>
      <c r="BR695" s="254"/>
      <c r="BS695" s="255" t="s">
        <v>126</v>
      </c>
      <c r="BT695" s="256"/>
      <c r="BU695" s="8"/>
      <c r="BV695" s="253" t="s">
        <v>127</v>
      </c>
      <c r="BW695" s="254"/>
      <c r="BX695" s="255" t="s">
        <v>128</v>
      </c>
      <c r="BY695" s="256"/>
      <c r="CA695" s="27" t="s">
        <v>15</v>
      </c>
      <c r="CC695" s="133" t="s">
        <v>70</v>
      </c>
      <c r="CD695" s="9"/>
      <c r="CE695" s="8"/>
      <c r="CF695" s="8"/>
      <c r="CG695" s="8"/>
      <c r="CH695" s="69"/>
      <c r="CI695" s="8"/>
      <c r="CJ695" s="8"/>
    </row>
    <row r="696" spans="2:92" ht="18.600000000000001" customHeight="1" thickTop="1" thickBot="1">
      <c r="B696" s="129">
        <v>1.5</v>
      </c>
      <c r="D696" s="29">
        <v>1</v>
      </c>
      <c r="E696" s="30">
        <v>0</v>
      </c>
      <c r="F696" s="31">
        <v>0</v>
      </c>
      <c r="G696" s="32">
        <f t="shared" ref="G696:G759" si="6526">-1/($E$8*$B696)</f>
        <v>-0.43945333333333331</v>
      </c>
      <c r="I696" s="29">
        <v>1</v>
      </c>
      <c r="J696" s="33">
        <v>0</v>
      </c>
      <c r="K696" s="31">
        <v>0</v>
      </c>
      <c r="L696" s="32">
        <v>0</v>
      </c>
      <c r="N696" s="29">
        <f t="shared" ref="N696" si="6527">D696*I696+F696*I699-E696*J696-G696*J699</f>
        <v>0.61305045052903195</v>
      </c>
      <c r="O696" s="33">
        <f t="shared" ref="O696" si="6528">(D696*J696+E696*I696+F696*J699+G696*I699)</f>
        <v>0</v>
      </c>
      <c r="P696" s="31">
        <f t="shared" ref="P696" si="6529">D696*K696+F696*K699-E696*L696-G696*L699</f>
        <v>0</v>
      </c>
      <c r="Q696" s="32">
        <f t="shared" ref="Q696" si="6530">(D696*L696+E696*K696+F696*L699+G696*K699)</f>
        <v>-0.43945333333333331</v>
      </c>
      <c r="S696" s="29">
        <v>1</v>
      </c>
      <c r="T696" s="30">
        <v>0</v>
      </c>
      <c r="U696" s="31">
        <v>0</v>
      </c>
      <c r="V696" s="32">
        <f t="shared" ref="V696:V759" si="6531">-1/($T$8*$B696)</f>
        <v>-0.85371333333333332</v>
      </c>
      <c r="X696" s="29">
        <f t="shared" ref="X696" si="6532">N696*S696+P696*S699-O696*T696-Q696*T699</f>
        <v>0.61305045052903195</v>
      </c>
      <c r="Y696" s="33">
        <f t="shared" ref="Y696" si="6533">(N696*T696+O696*S696+P696*T699+Q696*S699)</f>
        <v>0</v>
      </c>
      <c r="Z696" s="31">
        <f t="shared" ref="Z696" si="6534">N696*U696+P696*U699-O696*V696-Q696*V699</f>
        <v>0</v>
      </c>
      <c r="AA696" s="32">
        <f t="shared" ref="AA696" si="6535">(N696*V696+O696*U696+P696*V699+Q696*U699)</f>
        <v>-0.9628226769559749</v>
      </c>
      <c r="AB696" s="8"/>
      <c r="AC696" s="29">
        <v>1</v>
      </c>
      <c r="AD696" s="33">
        <v>0</v>
      </c>
      <c r="AE696" s="31">
        <v>0</v>
      </c>
      <c r="AF696" s="32">
        <v>0</v>
      </c>
      <c r="AH696" s="29">
        <f t="shared" ref="AH696" si="6536">X696*AC696+Z696*AC699-Y696*AD696-AA696*AD699</f>
        <v>-0.20468441721565123</v>
      </c>
      <c r="AI696" s="33">
        <f t="shared" ref="AI696" si="6537">(X696*AD696+Y696*AC696+Z696*AD699+AA696*AC699)</f>
        <v>0</v>
      </c>
      <c r="AJ696" s="31">
        <f t="shared" ref="AJ696" si="6538">X696*AE696+Z696*AE699-Y696*AF696-AA696*AF699</f>
        <v>0</v>
      </c>
      <c r="AK696" s="32">
        <f t="shared" ref="AK696" si="6539">(X696*AF696+Y696*AE696+Z696*AF699+AA696*AE699)</f>
        <v>-0.9628226769559749</v>
      </c>
      <c r="AL696" s="8"/>
      <c r="AM696" s="29">
        <v>1</v>
      </c>
      <c r="AN696" s="30">
        <v>0</v>
      </c>
      <c r="AO696" s="31">
        <v>0</v>
      </c>
      <c r="AP696" s="32">
        <f t="shared" ref="AP696:AP759" si="6540">-1/($AN$8*$B696)</f>
        <v>-0.77202000000000004</v>
      </c>
      <c r="AR696" s="29">
        <f t="shared" ref="AR696" si="6541">AH696*AM696+AJ696*AM699-AI696*AN696-AK696*AN699</f>
        <v>-0.20468441721565123</v>
      </c>
      <c r="AS696" s="33">
        <f t="shared" ref="AS696" si="6542">(AH696*AN696+AI696*AM696+AJ696*AN699+AK696*AM699)</f>
        <v>0</v>
      </c>
      <c r="AT696" s="31">
        <f t="shared" ref="AT696" si="6543">AH696*AO696+AJ696*AO699-AI696*AP696-AK696*AP699</f>
        <v>0</v>
      </c>
      <c r="AU696" s="32">
        <f t="shared" ref="AU696" si="6544">(AH696*AP696+AI696*AO696+AJ696*AP699+AK696*AO699)</f>
        <v>-0.80480221317714784</v>
      </c>
      <c r="AV696" s="8"/>
      <c r="AW696" s="29">
        <v>1</v>
      </c>
      <c r="AX696" s="33">
        <v>0</v>
      </c>
      <c r="AY696" s="31">
        <v>0</v>
      </c>
      <c r="AZ696" s="32">
        <v>0</v>
      </c>
      <c r="BB696" s="29">
        <f t="shared" ref="BB696" si="6545">AR696*AW696+AT696*AW699-AS696*AX696-AU696*AX699</f>
        <v>-0.77603630725298978</v>
      </c>
      <c r="BC696" s="33">
        <f t="shared" ref="BC696" si="6546">(AR696*AX696+AS696*AW696+AT696*AX699+AU696*AW699)</f>
        <v>0</v>
      </c>
      <c r="BD696" s="31">
        <f t="shared" ref="BD696" si="6547">AR696*AY696+AT696*AY699-AS696*AZ696-AU696*AZ699</f>
        <v>0</v>
      </c>
      <c r="BE696" s="32">
        <f t="shared" ref="BE696" si="6548">(AR696*AZ696+AS696*AY696+AT696*AZ699+AU696*AY699)</f>
        <v>-0.80480221317714784</v>
      </c>
      <c r="BF696" s="8"/>
      <c r="BG696" s="29">
        <v>1</v>
      </c>
      <c r="BH696" s="30">
        <v>0</v>
      </c>
      <c r="BI696" s="31">
        <v>0</v>
      </c>
      <c r="BJ696" s="32">
        <f t="shared" ref="BJ696:BJ759" si="6549">-1/($BH$8*$B696)</f>
        <v>-0.27145999999999998</v>
      </c>
      <c r="BL696" s="29">
        <f t="shared" ref="BL696" si="6550">BB696*BG696+BD696*BG699-BC696*BH696-BE696*BH699</f>
        <v>-0.77603630725298978</v>
      </c>
      <c r="BM696" s="33">
        <f t="shared" ref="BM696" si="6551">(BB696*BH696+BC696*BG696+BD696*BH699+BE696*BG699)</f>
        <v>0</v>
      </c>
      <c r="BN696" s="31">
        <f t="shared" ref="BN696" si="6552">BB696*BI696+BD696*BI699-BC696*BJ696-BE696*BJ699</f>
        <v>0</v>
      </c>
      <c r="BO696" s="32">
        <f t="shared" ref="BO696" si="6553">(BB696*BJ696+BC696*BI696+BD696*BJ699+BE696*BI699)</f>
        <v>-0.59413939721025122</v>
      </c>
      <c r="BP696" s="8"/>
      <c r="BQ696" s="34">
        <v>1</v>
      </c>
      <c r="BR696" s="35">
        <v>0</v>
      </c>
      <c r="BS696" s="11">
        <v>0</v>
      </c>
      <c r="BT696" s="36">
        <v>0</v>
      </c>
      <c r="BV696" s="29">
        <f t="shared" ref="BV696" si="6554">BL696*BQ696+BN696*BQ699-BM696*BR696-BO696*BR699</f>
        <v>-0.77603630725298978</v>
      </c>
      <c r="BW696" s="33">
        <f t="shared" ref="BW696" si="6555">(BL696*BR696+BM696*BQ696+BN696*BR699+BO696*BQ699)</f>
        <v>-0.59413939721025122</v>
      </c>
      <c r="BX696" s="31">
        <f t="shared" ref="BX696" si="6556">BL696*BS696+BN696*BS699-BM696*BT696-BO696*BT699</f>
        <v>0</v>
      </c>
      <c r="BY696" s="32">
        <f t="shared" ref="BY696" si="6557">(BL696*BT696+BM696*BS696+BN696*BT699+BO696*BS699)</f>
        <v>-0.59413939721025122</v>
      </c>
      <c r="CA696" s="37">
        <f t="shared" ref="CA696" si="6558">20*LOG(((1+$BR$8)/$BR$8)/((BV696+BV699)^2+(BW696+BW699)^2)^0.5)</f>
        <v>-6.1598861300231006E-3</v>
      </c>
      <c r="CC696" s="134">
        <f t="shared" ref="CC696" si="6559">((BV696^2+BW696^2)^0.5)/((BV699^2+BW699^2)^0.5)</f>
        <v>0.9536050175639933</v>
      </c>
      <c r="CD696" s="9"/>
      <c r="CE696" s="8"/>
      <c r="CF696" s="8"/>
      <c r="CG696" s="8"/>
      <c r="CH696" s="69"/>
      <c r="CI696" s="8"/>
      <c r="CJ696" s="8"/>
      <c r="CM696" s="129">
        <v>1.48</v>
      </c>
    </row>
    <row r="697" spans="2:92" ht="18.600000000000001" customHeight="1" thickBot="1">
      <c r="D697" s="39"/>
      <c r="G697" s="40"/>
      <c r="I697" s="39"/>
      <c r="L697" s="40"/>
      <c r="N697" s="39"/>
      <c r="Q697" s="40"/>
      <c r="S697" s="39"/>
      <c r="V697" s="40"/>
      <c r="X697" s="39"/>
      <c r="AA697" s="40"/>
      <c r="AC697" s="39"/>
      <c r="AF697" s="40"/>
      <c r="AH697" s="39"/>
      <c r="AK697" s="40"/>
      <c r="AM697" s="39"/>
      <c r="AP697" s="40"/>
      <c r="AR697" s="39"/>
      <c r="AU697" s="40"/>
      <c r="AW697" s="39"/>
      <c r="AZ697" s="40"/>
      <c r="BB697" s="39"/>
      <c r="BE697" s="40"/>
      <c r="BG697" s="39"/>
      <c r="BJ697" s="40"/>
      <c r="BL697" s="39"/>
      <c r="BO697" s="40"/>
      <c r="BQ697" s="34"/>
      <c r="BR697" s="11"/>
      <c r="BS697" s="11"/>
      <c r="BT697" s="41"/>
      <c r="BV697" s="39"/>
      <c r="BY697" s="40"/>
      <c r="CC697" s="135"/>
      <c r="CD697" s="9"/>
      <c r="CE697" s="8"/>
      <c r="CF697" s="8"/>
      <c r="CG697" s="8"/>
      <c r="CH697" s="69"/>
      <c r="CI697" s="8"/>
      <c r="CJ697" s="8"/>
    </row>
    <row r="698" spans="2:92" ht="18.600000000000001" customHeight="1" thickBot="1">
      <c r="D698" s="258" t="s">
        <v>129</v>
      </c>
      <c r="E698" s="259"/>
      <c r="F698" s="260" t="s">
        <v>130</v>
      </c>
      <c r="G698" s="261"/>
      <c r="H698" s="229"/>
      <c r="I698" s="258" t="s">
        <v>131</v>
      </c>
      <c r="J698" s="259"/>
      <c r="K698" s="260" t="s">
        <v>132</v>
      </c>
      <c r="L698" s="261"/>
      <c r="N698" s="253" t="s">
        <v>133</v>
      </c>
      <c r="O698" s="254"/>
      <c r="P698" s="255" t="s">
        <v>134</v>
      </c>
      <c r="Q698" s="256"/>
      <c r="S698" s="258" t="s">
        <v>135</v>
      </c>
      <c r="T698" s="259"/>
      <c r="U698" s="260" t="s">
        <v>136</v>
      </c>
      <c r="V698" s="261"/>
      <c r="W698" s="8"/>
      <c r="X698" s="253" t="s">
        <v>137</v>
      </c>
      <c r="Y698" s="254"/>
      <c r="Z698" s="255" t="s">
        <v>138</v>
      </c>
      <c r="AA698" s="256"/>
      <c r="AB698" s="8"/>
      <c r="AC698" s="258" t="s">
        <v>139</v>
      </c>
      <c r="AD698" s="259"/>
      <c r="AE698" s="260" t="s">
        <v>140</v>
      </c>
      <c r="AF698" s="261"/>
      <c r="AG698" s="8"/>
      <c r="AH698" s="253" t="s">
        <v>141</v>
      </c>
      <c r="AI698" s="254"/>
      <c r="AJ698" s="255" t="s">
        <v>142</v>
      </c>
      <c r="AK698" s="256"/>
      <c r="AL698" s="8"/>
      <c r="AM698" s="258" t="s">
        <v>143</v>
      </c>
      <c r="AN698" s="259"/>
      <c r="AO698" s="260" t="s">
        <v>144</v>
      </c>
      <c r="AP698" s="261"/>
      <c r="AR698" s="253" t="s">
        <v>145</v>
      </c>
      <c r="AS698" s="254"/>
      <c r="AT698" s="255" t="s">
        <v>146</v>
      </c>
      <c r="AU698" s="256"/>
      <c r="AV698" s="4"/>
      <c r="AW698" s="258" t="s">
        <v>147</v>
      </c>
      <c r="AX698" s="259"/>
      <c r="AY698" s="260" t="s">
        <v>148</v>
      </c>
      <c r="AZ698" s="261"/>
      <c r="BA698" s="8"/>
      <c r="BB698" s="253" t="s">
        <v>149</v>
      </c>
      <c r="BC698" s="254"/>
      <c r="BD698" s="255" t="s">
        <v>150</v>
      </c>
      <c r="BE698" s="256"/>
      <c r="BF698" s="4"/>
      <c r="BG698" s="258" t="s">
        <v>151</v>
      </c>
      <c r="BH698" s="259"/>
      <c r="BI698" s="260" t="s">
        <v>152</v>
      </c>
      <c r="BJ698" s="261"/>
      <c r="BK698" s="4"/>
      <c r="BL698" s="253" t="s">
        <v>153</v>
      </c>
      <c r="BM698" s="254"/>
      <c r="BN698" s="255" t="s">
        <v>154</v>
      </c>
      <c r="BO698" s="256"/>
      <c r="BP698" s="4"/>
      <c r="BQ698" s="258" t="s">
        <v>155</v>
      </c>
      <c r="BR698" s="259"/>
      <c r="BS698" s="260" t="s">
        <v>156</v>
      </c>
      <c r="BT698" s="261"/>
      <c r="BU698" s="8"/>
      <c r="BV698" s="253" t="s">
        <v>157</v>
      </c>
      <c r="BW698" s="254"/>
      <c r="BX698" s="255" t="s">
        <v>158</v>
      </c>
      <c r="BY698" s="256"/>
      <c r="CA698" s="46" t="s">
        <v>16</v>
      </c>
      <c r="CC698" s="136" t="s">
        <v>71</v>
      </c>
      <c r="CD698" s="9"/>
      <c r="CE698" s="8"/>
      <c r="CF698" s="8"/>
      <c r="CG698" s="8"/>
      <c r="CH698" s="69"/>
      <c r="CI698" s="8"/>
      <c r="CJ698" s="8"/>
    </row>
    <row r="699" spans="2:92" ht="18.600000000000001" customHeight="1" thickTop="1" thickBot="1">
      <c r="D699" s="29">
        <v>0</v>
      </c>
      <c r="E699" s="33">
        <v>0</v>
      </c>
      <c r="F699" s="31">
        <v>1</v>
      </c>
      <c r="G699" s="32">
        <v>0</v>
      </c>
      <c r="I699" s="29">
        <v>0</v>
      </c>
      <c r="J699" s="33">
        <f t="shared" ref="J699" si="6560">IF(0=(1-$J$8*$K$8*$B696^2),10^14,$B696*$J$8/(1-$J$8*$K$8*$B696^2))</f>
        <v>-0.88052477958441122</v>
      </c>
      <c r="K699" s="31">
        <v>1</v>
      </c>
      <c r="L699" s="32">
        <v>0</v>
      </c>
      <c r="N699" s="29">
        <f t="shared" ref="N699" si="6561">D699*I696+F699*I699-E699*J696-G699*J699</f>
        <v>0</v>
      </c>
      <c r="O699" s="33">
        <f t="shared" ref="O699" si="6562">(D699*J696+E699*I696+F699*J699+G699*I699)</f>
        <v>-0.88052477958441122</v>
      </c>
      <c r="P699" s="31">
        <f t="shared" ref="P699" si="6563">D699*K696+F699*K699-E699*L696-G699*L699</f>
        <v>1</v>
      </c>
      <c r="Q699" s="32">
        <f t="shared" ref="Q699" si="6564">(D699*L696+E699*K696+F699*L699+G699*K699)</f>
        <v>0</v>
      </c>
      <c r="S699" s="29">
        <v>0</v>
      </c>
      <c r="T699" s="33">
        <v>0</v>
      </c>
      <c r="U699" s="31">
        <v>1</v>
      </c>
      <c r="V699" s="32">
        <v>0</v>
      </c>
      <c r="X699" s="29">
        <f t="shared" ref="X699" si="6565">N699*S696+P699*S699-O699*T696-Q699*T699</f>
        <v>0</v>
      </c>
      <c r="Y699" s="33">
        <f t="shared" ref="Y699" si="6566">(N699*T696+O699*S696+P699*T699+Q699*S699)</f>
        <v>-0.88052477958441122</v>
      </c>
      <c r="Z699" s="31">
        <f t="shared" ref="Z699" si="6567">N699*U696+P699*U699-O699*V696-Q699*V699</f>
        <v>0.24828425533839371</v>
      </c>
      <c r="AA699" s="32">
        <f t="shared" ref="AA699" si="6568">(N699*V696+O699*U696+P699*V699+Q699*U699)</f>
        <v>0</v>
      </c>
      <c r="AB699" s="8"/>
      <c r="AC699" s="29">
        <v>0</v>
      </c>
      <c r="AD699" s="33">
        <f t="shared" ref="AD699" si="6569">IF(0=(1-$AD$8*$AE$8*$B696^2),10^14,$B696*$AD$8/(1-$AD$8*$AE$8*$B696^2))</f>
        <v>-0.84930993766163043</v>
      </c>
      <c r="AE699" s="31">
        <v>1</v>
      </c>
      <c r="AF699" s="32">
        <v>0</v>
      </c>
      <c r="AH699" s="29">
        <f t="shared" ref="AH699" si="6570">X699*AC696+Z699*AC699-Y699*AD696-AA699*AD699</f>
        <v>0</v>
      </c>
      <c r="AI699" s="33">
        <f t="shared" ref="AI699" si="6571">(X699*AD696+Y699*AC696+Z699*AD699+AA699*AC699)</f>
        <v>-1.0913950650082267</v>
      </c>
      <c r="AJ699" s="31">
        <f t="shared" ref="AJ699" si="6572">X699*AE696+Z699*AE699-Y699*AF696-AA699*AF699</f>
        <v>0.24828425533839371</v>
      </c>
      <c r="AK699" s="32">
        <f t="shared" ref="AK699" si="6573">(X699*AF696+Y699*AE696+Z699*AF699+AA699*AE699)</f>
        <v>0</v>
      </c>
      <c r="AL699" s="8"/>
      <c r="AM699" s="29">
        <v>0</v>
      </c>
      <c r="AN699" s="33">
        <v>0</v>
      </c>
      <c r="AO699" s="31">
        <v>1</v>
      </c>
      <c r="AP699" s="32">
        <v>0</v>
      </c>
      <c r="AR699" s="29">
        <f t="shared" ref="AR699" si="6574">AH699*AM696+AJ699*AM699-AI699*AN696-AK699*AN699</f>
        <v>0</v>
      </c>
      <c r="AS699" s="33">
        <f t="shared" ref="AS699" si="6575">(AH699*AN696+AI699*AM696+AJ699*AN699+AK699*AM699)</f>
        <v>-1.0913950650082267</v>
      </c>
      <c r="AT699" s="31">
        <f t="shared" ref="AT699" si="6576">AH699*AO696+AJ699*AO699-AI699*AP696-AK699*AP699</f>
        <v>-0.59429456274925752</v>
      </c>
      <c r="AU699" s="32">
        <f t="shared" ref="AU699" si="6577">(AH699*AP696+AI699*AO696+AJ699*AP699+AK699*AO699)</f>
        <v>0</v>
      </c>
      <c r="AV699" s="8"/>
      <c r="AW699" s="29">
        <v>0</v>
      </c>
      <c r="AX699" s="33">
        <f t="shared" ref="AX699" si="6578">IF(0=(1-$AX$8*$AY$8*$B696^2),10^14,$B696*$AX$8/(1-$AX$8*$AY$8*$B696^2))</f>
        <v>-0.70992832857875887</v>
      </c>
      <c r="AY699" s="31">
        <v>1</v>
      </c>
      <c r="AZ699" s="32">
        <v>0</v>
      </c>
      <c r="BB699" s="29">
        <f t="shared" ref="BB699" si="6579">AR699*AW696+AT699*AW699-AS699*AX696-AU699*AX699</f>
        <v>0</v>
      </c>
      <c r="BC699" s="33">
        <f t="shared" ref="BC699" si="6580">(AR699*AX696+AS699*AW696+AT699*AX699+AU699*AW699)</f>
        <v>-0.669488519392202</v>
      </c>
      <c r="BD699" s="31">
        <f t="shared" ref="BD699" si="6581">AR699*AY696+AT699*AY699-AS699*AZ696-AU699*AZ699</f>
        <v>-0.59429456274925752</v>
      </c>
      <c r="BE699" s="32">
        <f t="shared" ref="BE699" si="6582">(AR699*AZ696+AS699*AY696+AT699*AZ699+AU699*AY699)</f>
        <v>0</v>
      </c>
      <c r="BF699" s="8"/>
      <c r="BG699" s="29">
        <v>0</v>
      </c>
      <c r="BH699" s="33">
        <v>0</v>
      </c>
      <c r="BI699" s="31">
        <v>1</v>
      </c>
      <c r="BJ699" s="32">
        <v>0</v>
      </c>
      <c r="BL699" s="29">
        <f t="shared" ref="BL699" si="6583">BB699*BG696+BD699*BG699-BC699*BH696-BE699*BH699</f>
        <v>0</v>
      </c>
      <c r="BM699" s="33">
        <f t="shared" ref="BM699" si="6584">(BB699*BH696+BC699*BG696+BD699*BH699+BE699*BG699)</f>
        <v>-0.669488519392202</v>
      </c>
      <c r="BN699" s="31">
        <f t="shared" ref="BN699" si="6585">BB699*BI696+BD699*BI699-BC699*BJ696-BE699*BJ699</f>
        <v>-0.77603391622346463</v>
      </c>
      <c r="BO699" s="32">
        <f t="shared" ref="BO699" si="6586">(BB699*BJ696+BC699*BI696+BD699*BJ699+BE699*BI699)</f>
        <v>0</v>
      </c>
      <c r="BP699" s="8"/>
      <c r="BQ699" s="19">
        <f t="shared" ref="BQ699:BQ762" si="6587">1/$BR$8</f>
        <v>1</v>
      </c>
      <c r="BR699" s="47">
        <v>0</v>
      </c>
      <c r="BS699" s="48">
        <v>1</v>
      </c>
      <c r="BT699" s="49">
        <v>0</v>
      </c>
      <c r="BV699" s="29">
        <f t="shared" ref="BV699" si="6588">BL699*BQ696+BN699*BQ699-BM699*BR696-BO699*BR699</f>
        <v>-0.77603391622346463</v>
      </c>
      <c r="BW699" s="33">
        <f t="shared" ref="BW699" si="6589">(BL699*BR696+BM699*BQ696+BN699*BR699+BO699*BQ699)</f>
        <v>-0.669488519392202</v>
      </c>
      <c r="BX699" s="31">
        <f t="shared" ref="BX699" si="6590">BL699*BS696+BN699*BS699-BM699*BT696-BO699*BT699</f>
        <v>-0.77603391622346463</v>
      </c>
      <c r="BY699" s="32">
        <f t="shared" ref="BY699" si="6591">(BL699*BT696+BM699*BS696+BN699*BT699+BO699*BS699)</f>
        <v>0</v>
      </c>
      <c r="CA699" s="50">
        <f t="shared" ref="CA699" si="6592">(180/PI())*ATAN(-1*(BW696+BW699)/(BV696+BV699))</f>
        <v>-39.150978947398315</v>
      </c>
      <c r="CC699" s="137">
        <f t="shared" ref="CC699" si="6593">20*LOG(((1-(10^(CA696/20)^2)*(1-((1-CC696)/(1+CC696))^2))^0.5))</f>
        <v>-27.032147031569135</v>
      </c>
      <c r="CD699" s="9"/>
      <c r="CE699" s="8"/>
      <c r="CF699" s="8"/>
      <c r="CG699" s="8"/>
      <c r="CH699" s="69"/>
      <c r="CI699" s="8"/>
      <c r="CJ699" s="8"/>
    </row>
    <row r="700" spans="2:92" ht="18.600000000000001" customHeight="1">
      <c r="CC700" s="42"/>
      <c r="CE700" s="8"/>
      <c r="CF700" s="8"/>
      <c r="CG700" s="8"/>
      <c r="CH700" s="69"/>
      <c r="CI700" s="8"/>
      <c r="CJ700" s="8"/>
    </row>
    <row r="701" spans="2:92" ht="18.600000000000001" customHeight="1" thickBot="1">
      <c r="E701" s="22" t="s">
        <v>4</v>
      </c>
      <c r="J701" s="22" t="s">
        <v>5</v>
      </c>
      <c r="O701" s="22" t="s">
        <v>6</v>
      </c>
      <c r="T701" s="22" t="s">
        <v>7</v>
      </c>
      <c r="Y701" s="22" t="s">
        <v>8</v>
      </c>
      <c r="AD701" s="22" t="s">
        <v>65</v>
      </c>
      <c r="AI701" s="22" t="s">
        <v>9</v>
      </c>
      <c r="AN701" s="22" t="s">
        <v>66</v>
      </c>
      <c r="AS701" s="22" t="s">
        <v>51</v>
      </c>
      <c r="AX701" s="22" t="s">
        <v>67</v>
      </c>
      <c r="BC701" s="22" t="s">
        <v>52</v>
      </c>
      <c r="BH701" s="22" t="s">
        <v>68</v>
      </c>
      <c r="BM701" s="22" t="s">
        <v>63</v>
      </c>
      <c r="BQ701" s="23" t="s">
        <v>69</v>
      </c>
      <c r="BR701" s="23"/>
      <c r="BS701" s="24"/>
      <c r="BT701" s="24"/>
      <c r="BU701" s="24"/>
      <c r="BW701" s="22" t="s">
        <v>64</v>
      </c>
      <c r="CE701" s="8"/>
      <c r="CF701" s="8"/>
      <c r="CG701" s="8"/>
      <c r="CH701" s="69"/>
      <c r="CI701" s="8"/>
      <c r="CJ701" s="8"/>
    </row>
    <row r="702" spans="2:92" ht="18.600000000000001" customHeight="1" thickBot="1">
      <c r="D702" s="249" t="s">
        <v>103</v>
      </c>
      <c r="E702" s="250"/>
      <c r="F702" s="251" t="s">
        <v>104</v>
      </c>
      <c r="G702" s="252"/>
      <c r="H702" s="229"/>
      <c r="I702" s="253" t="s">
        <v>11</v>
      </c>
      <c r="J702" s="254"/>
      <c r="K702" s="255" t="s">
        <v>12</v>
      </c>
      <c r="L702" s="256"/>
      <c r="M702" s="24"/>
      <c r="N702" s="253" t="s">
        <v>105</v>
      </c>
      <c r="O702" s="254"/>
      <c r="P702" s="255" t="s">
        <v>106</v>
      </c>
      <c r="Q702" s="256"/>
      <c r="R702" s="24"/>
      <c r="S702" s="249" t="s">
        <v>107</v>
      </c>
      <c r="T702" s="250"/>
      <c r="U702" s="251" t="s">
        <v>108</v>
      </c>
      <c r="V702" s="252"/>
      <c r="W702" s="8"/>
      <c r="X702" s="253" t="s">
        <v>109</v>
      </c>
      <c r="Y702" s="254"/>
      <c r="Z702" s="255" t="s">
        <v>110</v>
      </c>
      <c r="AA702" s="256"/>
      <c r="AB702" s="8"/>
      <c r="AC702" s="253" t="s">
        <v>111</v>
      </c>
      <c r="AD702" s="254"/>
      <c r="AE702" s="255" t="s">
        <v>14</v>
      </c>
      <c r="AF702" s="256"/>
      <c r="AG702" s="8"/>
      <c r="AH702" s="253" t="s">
        <v>112</v>
      </c>
      <c r="AI702" s="254"/>
      <c r="AJ702" s="255" t="s">
        <v>113</v>
      </c>
      <c r="AK702" s="256"/>
      <c r="AL702" s="8"/>
      <c r="AM702" s="249" t="s">
        <v>114</v>
      </c>
      <c r="AN702" s="250"/>
      <c r="AO702" s="251" t="s">
        <v>115</v>
      </c>
      <c r="AP702" s="252"/>
      <c r="AQ702" s="24"/>
      <c r="AR702" s="253" t="s">
        <v>116</v>
      </c>
      <c r="AS702" s="254"/>
      <c r="AT702" s="255" t="s">
        <v>13</v>
      </c>
      <c r="AU702" s="256"/>
      <c r="AV702" s="4"/>
      <c r="AW702" s="253" t="s">
        <v>117</v>
      </c>
      <c r="AX702" s="254"/>
      <c r="AY702" s="255" t="s">
        <v>118</v>
      </c>
      <c r="AZ702" s="256"/>
      <c r="BA702" s="8"/>
      <c r="BB702" s="253" t="s">
        <v>119</v>
      </c>
      <c r="BC702" s="254"/>
      <c r="BD702" s="255" t="s">
        <v>120</v>
      </c>
      <c r="BE702" s="256"/>
      <c r="BF702" s="4"/>
      <c r="BG702" s="249" t="s">
        <v>121</v>
      </c>
      <c r="BH702" s="250"/>
      <c r="BI702" s="251" t="s">
        <v>122</v>
      </c>
      <c r="BJ702" s="252"/>
      <c r="BK702" s="4"/>
      <c r="BL702" s="253" t="s">
        <v>123</v>
      </c>
      <c r="BM702" s="254"/>
      <c r="BN702" s="255" t="s">
        <v>124</v>
      </c>
      <c r="BO702" s="256"/>
      <c r="BP702" s="4"/>
      <c r="BQ702" s="253" t="s">
        <v>125</v>
      </c>
      <c r="BR702" s="254"/>
      <c r="BS702" s="255" t="s">
        <v>126</v>
      </c>
      <c r="BT702" s="256"/>
      <c r="BU702" s="8"/>
      <c r="BV702" s="253" t="s">
        <v>127</v>
      </c>
      <c r="BW702" s="254"/>
      <c r="BX702" s="255" t="s">
        <v>128</v>
      </c>
      <c r="BY702" s="256"/>
      <c r="CA702" s="27" t="s">
        <v>15</v>
      </c>
      <c r="CC702" s="133" t="s">
        <v>70</v>
      </c>
      <c r="CD702" s="9"/>
      <c r="CE702" s="8"/>
      <c r="CF702" s="8"/>
      <c r="CG702" s="8"/>
      <c r="CH702" s="69"/>
      <c r="CI702" s="8"/>
      <c r="CJ702" s="8"/>
    </row>
    <row r="703" spans="2:92" ht="18.600000000000001" customHeight="1" thickTop="1" thickBot="1">
      <c r="B703" s="129">
        <v>1.52</v>
      </c>
      <c r="D703" s="29">
        <v>1</v>
      </c>
      <c r="E703" s="30">
        <v>0</v>
      </c>
      <c r="F703" s="31">
        <v>0</v>
      </c>
      <c r="G703" s="32">
        <f t="shared" ref="G703:G766" si="6594">-1/($E$8*$B703)</f>
        <v>-0.43367105263157896</v>
      </c>
      <c r="I703" s="29">
        <v>1</v>
      </c>
      <c r="J703" s="33">
        <v>0</v>
      </c>
      <c r="K703" s="31">
        <v>0</v>
      </c>
      <c r="L703" s="32">
        <v>0</v>
      </c>
      <c r="N703" s="29">
        <f t="shared" ref="N703" si="6595">D703*I703+F703*I706-E703*J703-G703*J706</f>
        <v>0.6238880564972501</v>
      </c>
      <c r="O703" s="33">
        <f t="shared" ref="O703" si="6596">(D703*J703+E703*I703+F703*J706+G703*I706)</f>
        <v>0</v>
      </c>
      <c r="P703" s="31">
        <f t="shared" ref="P703" si="6597">D703*K703+F703*K706-E703*L703-G703*L706</f>
        <v>0</v>
      </c>
      <c r="Q703" s="32">
        <f t="shared" ref="Q703" si="6598">(D703*L703+E703*K703+F703*L706+G703*K706)</f>
        <v>-0.43367105263157896</v>
      </c>
      <c r="S703" s="29">
        <v>1</v>
      </c>
      <c r="T703" s="30">
        <v>0</v>
      </c>
      <c r="U703" s="31">
        <v>0</v>
      </c>
      <c r="V703" s="32">
        <f t="shared" ref="V703:V766" si="6599">-1/($T$8*$B703)</f>
        <v>-0.8424802631578947</v>
      </c>
      <c r="X703" s="29">
        <f t="shared" ref="X703" si="6600">N703*S703+P703*S706-O703*T703-Q703*T706</f>
        <v>0.6238880564972501</v>
      </c>
      <c r="Y703" s="33">
        <f t="shared" ref="Y703" si="6601">(N703*T703+O703*S703+P703*T706+Q703*S706)</f>
        <v>0</v>
      </c>
      <c r="Z703" s="31">
        <f t="shared" ref="Z703" si="6602">N703*U703+P703*U706-O703*V703-Q703*V706</f>
        <v>0</v>
      </c>
      <c r="AA703" s="32">
        <f t="shared" ref="AA703" si="6603">(N703*V703+O703*U703+P703*V706+Q703*U706)</f>
        <v>-0.95928442665044966</v>
      </c>
      <c r="AB703" s="8"/>
      <c r="AC703" s="29">
        <v>1</v>
      </c>
      <c r="AD703" s="33">
        <v>0</v>
      </c>
      <c r="AE703" s="31">
        <v>0</v>
      </c>
      <c r="AF703" s="32">
        <v>0</v>
      </c>
      <c r="AH703" s="29">
        <f t="shared" ref="AH703" si="6604">X703*AC703+Z703*AC706-Y703*AD703-AA703*AD706</f>
        <v>-0.17308229954566079</v>
      </c>
      <c r="AI703" s="33">
        <f t="shared" ref="AI703" si="6605">(X703*AD703+Y703*AC703+Z703*AD706+AA703*AC706)</f>
        <v>0</v>
      </c>
      <c r="AJ703" s="31">
        <f t="shared" ref="AJ703" si="6606">X703*AE703+Z703*AE706-Y703*AF703-AA703*AF706</f>
        <v>0</v>
      </c>
      <c r="AK703" s="32">
        <f t="shared" ref="AK703" si="6607">(X703*AF703+Y703*AE703+Z703*AF706+AA703*AE706)</f>
        <v>-0.95928442665044966</v>
      </c>
      <c r="AL703" s="8"/>
      <c r="AM703" s="29">
        <v>1</v>
      </c>
      <c r="AN703" s="30">
        <v>0</v>
      </c>
      <c r="AO703" s="31">
        <v>0</v>
      </c>
      <c r="AP703" s="32">
        <f t="shared" ref="AP703:AP766" si="6608">-1/($AN$8*$B703)</f>
        <v>-0.76186184210526309</v>
      </c>
      <c r="AR703" s="29">
        <f t="shared" ref="AR703" si="6609">AH703*AM703+AJ703*AM706-AI703*AN703-AK703*AN706</f>
        <v>-0.17308229954566079</v>
      </c>
      <c r="AS703" s="33">
        <f t="shared" ref="AS703" si="6610">(AH703*AN703+AI703*AM703+AJ703*AN706+AK703*AM706)</f>
        <v>0</v>
      </c>
      <c r="AT703" s="31">
        <f t="shared" ref="AT703" si="6611">AH703*AO703+AJ703*AO706-AI703*AP703-AK703*AP706</f>
        <v>0</v>
      </c>
      <c r="AU703" s="32">
        <f t="shared" ref="AU703" si="6612">(AH703*AP703+AI703*AO703+AJ703*AP706+AK703*AO706)</f>
        <v>-0.82741962708277761</v>
      </c>
      <c r="AV703" s="8"/>
      <c r="AW703" s="29">
        <v>1</v>
      </c>
      <c r="AX703" s="33">
        <v>0</v>
      </c>
      <c r="AY703" s="31">
        <v>0</v>
      </c>
      <c r="AZ703" s="32">
        <v>0</v>
      </c>
      <c r="BB703" s="29">
        <f t="shared" ref="BB703" si="6613">AR703*AW703+AT703*AW706-AS703*AX703-AU703*AX706</f>
        <v>-0.74933273942749012</v>
      </c>
      <c r="BC703" s="33">
        <f t="shared" ref="BC703" si="6614">(AR703*AX703+AS703*AW703+AT703*AX706+AU703*AW706)</f>
        <v>0</v>
      </c>
      <c r="BD703" s="31">
        <f t="shared" ref="BD703" si="6615">AR703*AY703+AT703*AY706-AS703*AZ703-AU703*AZ706</f>
        <v>0</v>
      </c>
      <c r="BE703" s="32">
        <f t="shared" ref="BE703" si="6616">(AR703*AZ703+AS703*AY703+AT703*AZ706+AU703*AY706)</f>
        <v>-0.82741962708277761</v>
      </c>
      <c r="BF703" s="8"/>
      <c r="BG703" s="29">
        <v>1</v>
      </c>
      <c r="BH703" s="30">
        <v>0</v>
      </c>
      <c r="BI703" s="31">
        <v>0</v>
      </c>
      <c r="BJ703" s="32">
        <f t="shared" ref="BJ703:BJ766" si="6617">-1/($BH$8*$B703)</f>
        <v>-0.2678881578947368</v>
      </c>
      <c r="BL703" s="29">
        <f t="shared" ref="BL703" si="6618">BB703*BG703+BD703*BG706-BC703*BH703-BE703*BH706</f>
        <v>-0.74933273942749012</v>
      </c>
      <c r="BM703" s="33">
        <f t="shared" ref="BM703" si="6619">(BB703*BH703+BC703*BG703+BD703*BH706+BE703*BG706)</f>
        <v>0</v>
      </c>
      <c r="BN703" s="31">
        <f t="shared" ref="BN703" si="6620">BB703*BI703+BD703*BI706-BC703*BJ703-BE703*BJ706</f>
        <v>0</v>
      </c>
      <c r="BO703" s="32">
        <f t="shared" ref="BO703" si="6621">(BB703*BJ703+BC703*BI703+BD703*BJ706+BE703*BI706)</f>
        <v>-0.6266822598673305</v>
      </c>
      <c r="BP703" s="8"/>
      <c r="BQ703" s="34">
        <v>1</v>
      </c>
      <c r="BR703" s="35">
        <v>0</v>
      </c>
      <c r="BS703" s="11">
        <v>0</v>
      </c>
      <c r="BT703" s="36">
        <v>0</v>
      </c>
      <c r="BV703" s="29">
        <f t="shared" ref="BV703" si="6622">BL703*BQ703+BN703*BQ706-BM703*BR703-BO703*BR706</f>
        <v>-0.74933273942749012</v>
      </c>
      <c r="BW703" s="33">
        <f t="shared" ref="BW703" si="6623">(BL703*BR703+BM703*BQ703+BN703*BR706+BO703*BQ706)</f>
        <v>-0.6266822598673305</v>
      </c>
      <c r="BX703" s="31">
        <f t="shared" ref="BX703" si="6624">BL703*BS703+BN703*BS706-BM703*BT703-BO703*BT706</f>
        <v>0</v>
      </c>
      <c r="BY703" s="32">
        <f t="shared" ref="BY703" si="6625">(BL703*BT703+BM703*BS703+BN703*BT706+BO703*BS706)</f>
        <v>-0.6266822598673305</v>
      </c>
      <c r="CA703" s="37">
        <f t="shared" ref="CA703" si="6626">20*LOG(((1+$BR$8)/$BR$8)/((BV703+BV706)^2+(BW703+BW706)^2)^0.5)</f>
        <v>-5.7880482232382791E-3</v>
      </c>
      <c r="CC703" s="134">
        <f t="shared" ref="CC703" si="6627">((BV703^2+BW703^2)^0.5)/((BV706^2+BW706^2)^0.5)</f>
        <v>0.95280420963852219</v>
      </c>
      <c r="CD703" s="9"/>
      <c r="CE703" s="8"/>
      <c r="CF703" s="8"/>
      <c r="CG703" s="8"/>
      <c r="CH703" s="69"/>
      <c r="CI703" s="8"/>
      <c r="CJ703" s="8"/>
      <c r="CK703" s="128"/>
      <c r="CL703" s="128"/>
      <c r="CM703" s="129">
        <v>1.5</v>
      </c>
      <c r="CN703" s="128"/>
    </row>
    <row r="704" spans="2:92" ht="18.600000000000001" customHeight="1" thickBot="1">
      <c r="D704" s="39"/>
      <c r="G704" s="40"/>
      <c r="I704" s="39"/>
      <c r="L704" s="40"/>
      <c r="N704" s="39"/>
      <c r="Q704" s="40"/>
      <c r="S704" s="39"/>
      <c r="V704" s="40"/>
      <c r="X704" s="39"/>
      <c r="AA704" s="40"/>
      <c r="AC704" s="39"/>
      <c r="AF704" s="40"/>
      <c r="AH704" s="39"/>
      <c r="AK704" s="40"/>
      <c r="AM704" s="39"/>
      <c r="AP704" s="40"/>
      <c r="AR704" s="39"/>
      <c r="AU704" s="40"/>
      <c r="AW704" s="39"/>
      <c r="AZ704" s="40"/>
      <c r="BB704" s="39"/>
      <c r="BE704" s="40"/>
      <c r="BG704" s="39"/>
      <c r="BJ704" s="40"/>
      <c r="BL704" s="39"/>
      <c r="BO704" s="40"/>
      <c r="BQ704" s="34"/>
      <c r="BR704" s="11"/>
      <c r="BS704" s="11"/>
      <c r="BT704" s="41"/>
      <c r="BV704" s="39"/>
      <c r="BY704" s="40"/>
      <c r="CC704" s="135"/>
      <c r="CD704" s="9"/>
      <c r="CE704" s="8"/>
      <c r="CF704" s="8"/>
      <c r="CG704" s="8"/>
      <c r="CH704" s="69"/>
      <c r="CI704" s="8"/>
      <c r="CJ704" s="8"/>
    </row>
    <row r="705" spans="2:91" ht="18.600000000000001" customHeight="1" thickBot="1">
      <c r="D705" s="258" t="s">
        <v>129</v>
      </c>
      <c r="E705" s="259"/>
      <c r="F705" s="260" t="s">
        <v>130</v>
      </c>
      <c r="G705" s="261"/>
      <c r="H705" s="229"/>
      <c r="I705" s="258" t="s">
        <v>131</v>
      </c>
      <c r="J705" s="259"/>
      <c r="K705" s="260" t="s">
        <v>132</v>
      </c>
      <c r="L705" s="261"/>
      <c r="N705" s="253" t="s">
        <v>133</v>
      </c>
      <c r="O705" s="254"/>
      <c r="P705" s="255" t="s">
        <v>134</v>
      </c>
      <c r="Q705" s="256"/>
      <c r="S705" s="258" t="s">
        <v>135</v>
      </c>
      <c r="T705" s="259"/>
      <c r="U705" s="260" t="s">
        <v>136</v>
      </c>
      <c r="V705" s="261"/>
      <c r="W705" s="8"/>
      <c r="X705" s="253" t="s">
        <v>137</v>
      </c>
      <c r="Y705" s="254"/>
      <c r="Z705" s="255" t="s">
        <v>138</v>
      </c>
      <c r="AA705" s="256"/>
      <c r="AB705" s="8"/>
      <c r="AC705" s="258" t="s">
        <v>139</v>
      </c>
      <c r="AD705" s="259"/>
      <c r="AE705" s="260" t="s">
        <v>140</v>
      </c>
      <c r="AF705" s="261"/>
      <c r="AG705" s="8"/>
      <c r="AH705" s="253" t="s">
        <v>141</v>
      </c>
      <c r="AI705" s="254"/>
      <c r="AJ705" s="255" t="s">
        <v>142</v>
      </c>
      <c r="AK705" s="256"/>
      <c r="AL705" s="8"/>
      <c r="AM705" s="258" t="s">
        <v>143</v>
      </c>
      <c r="AN705" s="259"/>
      <c r="AO705" s="260" t="s">
        <v>144</v>
      </c>
      <c r="AP705" s="261"/>
      <c r="AR705" s="253" t="s">
        <v>145</v>
      </c>
      <c r="AS705" s="254"/>
      <c r="AT705" s="255" t="s">
        <v>146</v>
      </c>
      <c r="AU705" s="256"/>
      <c r="AV705" s="4"/>
      <c r="AW705" s="258" t="s">
        <v>147</v>
      </c>
      <c r="AX705" s="259"/>
      <c r="AY705" s="260" t="s">
        <v>148</v>
      </c>
      <c r="AZ705" s="261"/>
      <c r="BA705" s="8"/>
      <c r="BB705" s="253" t="s">
        <v>149</v>
      </c>
      <c r="BC705" s="254"/>
      <c r="BD705" s="255" t="s">
        <v>150</v>
      </c>
      <c r="BE705" s="256"/>
      <c r="BF705" s="4"/>
      <c r="BG705" s="258" t="s">
        <v>151</v>
      </c>
      <c r="BH705" s="259"/>
      <c r="BI705" s="260" t="s">
        <v>152</v>
      </c>
      <c r="BJ705" s="261"/>
      <c r="BK705" s="4"/>
      <c r="BL705" s="253" t="s">
        <v>153</v>
      </c>
      <c r="BM705" s="254"/>
      <c r="BN705" s="255" t="s">
        <v>154</v>
      </c>
      <c r="BO705" s="256"/>
      <c r="BP705" s="4"/>
      <c r="BQ705" s="258" t="s">
        <v>155</v>
      </c>
      <c r="BR705" s="259"/>
      <c r="BS705" s="260" t="s">
        <v>156</v>
      </c>
      <c r="BT705" s="261"/>
      <c r="BU705" s="8"/>
      <c r="BV705" s="253" t="s">
        <v>157</v>
      </c>
      <c r="BW705" s="254"/>
      <c r="BX705" s="255" t="s">
        <v>158</v>
      </c>
      <c r="BY705" s="256"/>
      <c r="CA705" s="46" t="s">
        <v>16</v>
      </c>
      <c r="CC705" s="136" t="s">
        <v>71</v>
      </c>
      <c r="CD705" s="9"/>
      <c r="CE705" s="8"/>
      <c r="CF705" s="8"/>
      <c r="CG705" s="8"/>
      <c r="CH705" s="69"/>
      <c r="CI705" s="8"/>
      <c r="CJ705" s="8"/>
    </row>
    <row r="706" spans="2:91" ht="18.600000000000001" customHeight="1" thickTop="1" thickBot="1">
      <c r="D706" s="29">
        <v>0</v>
      </c>
      <c r="E706" s="33">
        <v>0</v>
      </c>
      <c r="F706" s="31">
        <v>1</v>
      </c>
      <c r="G706" s="32">
        <v>0</v>
      </c>
      <c r="I706" s="29">
        <v>0</v>
      </c>
      <c r="J706" s="33">
        <f t="shared" ref="J706" si="6628">IF(0=(1-$J$8*$K$8*$B703^2),10^14,$B703*$J$8/(1-$J$8*$K$8*$B703^2))</f>
        <v>-0.86727472636332992</v>
      </c>
      <c r="K706" s="31">
        <v>1</v>
      </c>
      <c r="L706" s="32">
        <v>0</v>
      </c>
      <c r="N706" s="29">
        <f t="shared" ref="N706" si="6629">D706*I703+F706*I706-E706*J703-G706*J706</f>
        <v>0</v>
      </c>
      <c r="O706" s="33">
        <f t="shared" ref="O706" si="6630">(D706*J703+E706*I703+F706*J706+G706*I706)</f>
        <v>-0.86727472636332992</v>
      </c>
      <c r="P706" s="31">
        <f t="shared" ref="P706" si="6631">D706*K703+F706*K706-E706*L703-G706*L706</f>
        <v>1</v>
      </c>
      <c r="Q706" s="32">
        <f t="shared" ref="Q706" si="6632">(D706*L703+E706*K703+F706*L706+G706*K706)</f>
        <v>0</v>
      </c>
      <c r="S706" s="29">
        <v>0</v>
      </c>
      <c r="T706" s="33">
        <v>0</v>
      </c>
      <c r="U706" s="31">
        <v>1</v>
      </c>
      <c r="V706" s="32">
        <v>0</v>
      </c>
      <c r="X706" s="29">
        <f t="shared" ref="X706" si="6633">N706*S703+P706*S706-O706*T703-Q706*T706</f>
        <v>0</v>
      </c>
      <c r="Y706" s="33">
        <f t="shared" ref="Y706" si="6634">(N706*T703+O706*S703+P706*T706+Q706*S706)</f>
        <v>-0.86727472636332992</v>
      </c>
      <c r="Z706" s="31">
        <f t="shared" ref="Z706" si="6635">N706*U703+P706*U706-O706*V703-Q706*V706</f>
        <v>0.26933816030323066</v>
      </c>
      <c r="AA706" s="32">
        <f t="shared" ref="AA706" si="6636">(N706*V703+O706*U703+P706*V706+Q706*U706)</f>
        <v>0</v>
      </c>
      <c r="AB706" s="8"/>
      <c r="AC706" s="29">
        <v>0</v>
      </c>
      <c r="AD706" s="33">
        <f t="shared" ref="AD706" si="6637">IF(0=(1-$AD$8*$AE$8*$B703^2),10^14,$B703*$AD$8/(1-$AD$8*$AE$8*$B703^2))</f>
        <v>-0.83079672087006184</v>
      </c>
      <c r="AE706" s="31">
        <v>1</v>
      </c>
      <c r="AF706" s="32">
        <v>0</v>
      </c>
      <c r="AH706" s="29">
        <f t="shared" ref="AH706" si="6638">X706*AC703+Z706*AC706-Y706*AD703-AA706*AD706</f>
        <v>0</v>
      </c>
      <c r="AI706" s="33">
        <f t="shared" ref="AI706" si="6639">(X706*AD703+Y706*AC703+Z706*AD706+AA706*AC706)</f>
        <v>-1.0910399867484291</v>
      </c>
      <c r="AJ706" s="31">
        <f t="shared" ref="AJ706" si="6640">X706*AE703+Z706*AE706-Y706*AF703-AA706*AF706</f>
        <v>0.26933816030323066</v>
      </c>
      <c r="AK706" s="32">
        <f t="shared" ref="AK706" si="6641">(X706*AF703+Y706*AE703+Z706*AF706+AA706*AE706)</f>
        <v>0</v>
      </c>
      <c r="AL706" s="8"/>
      <c r="AM706" s="29">
        <v>0</v>
      </c>
      <c r="AN706" s="33">
        <v>0</v>
      </c>
      <c r="AO706" s="31">
        <v>1</v>
      </c>
      <c r="AP706" s="32">
        <v>0</v>
      </c>
      <c r="AR706" s="29">
        <f t="shared" ref="AR706" si="6642">AH706*AM703+AJ706*AM706-AI706*AN703-AK706*AN706</f>
        <v>0</v>
      </c>
      <c r="AS706" s="33">
        <f t="shared" ref="AS706" si="6643">(AH706*AN703+AI706*AM703+AJ706*AN706+AK706*AM706)</f>
        <v>-1.0910399867484291</v>
      </c>
      <c r="AT706" s="31">
        <f t="shared" ref="AT706" si="6644">AH706*AO703+AJ706*AO706-AI706*AP703-AK706*AP706</f>
        <v>-0.56188357381142928</v>
      </c>
      <c r="AU706" s="32">
        <f t="shared" ref="AU706" si="6645">(AH706*AP703+AI706*AO703+AJ706*AP706+AK706*AO706)</f>
        <v>0</v>
      </c>
      <c r="AV706" s="8"/>
      <c r="AW706" s="29">
        <v>0</v>
      </c>
      <c r="AX706" s="33">
        <f t="shared" ref="AX706" si="6646">IF(0=(1-$AX$8*$AY$8*$B703^2),10^14,$B703*$AX$8/(1-$AX$8*$AY$8*$B703^2))</f>
        <v>-0.69644279760864247</v>
      </c>
      <c r="AY706" s="31">
        <v>1</v>
      </c>
      <c r="AZ706" s="32">
        <v>0</v>
      </c>
      <c r="BB706" s="29">
        <f t="shared" ref="BB706" si="6647">AR706*AW703+AT706*AW706-AS706*AX703-AU706*AX706</f>
        <v>0</v>
      </c>
      <c r="BC706" s="33">
        <f t="shared" ref="BC706" si="6648">(AR706*AX703+AS706*AW703+AT706*AX706+AU706*AW706)</f>
        <v>-0.69972021867285505</v>
      </c>
      <c r="BD706" s="31">
        <f t="shared" ref="BD706" si="6649">AR706*AY703+AT706*AY706-AS706*AZ703-AU706*AZ706</f>
        <v>-0.56188357381142928</v>
      </c>
      <c r="BE706" s="32">
        <f t="shared" ref="BE706" si="6650">(AR706*AZ703+AS706*AY703+AT706*AZ706+AU706*AY706)</f>
        <v>0</v>
      </c>
      <c r="BF706" s="8"/>
      <c r="BG706" s="29">
        <v>0</v>
      </c>
      <c r="BH706" s="33">
        <v>0</v>
      </c>
      <c r="BI706" s="31">
        <v>1</v>
      </c>
      <c r="BJ706" s="32">
        <v>0</v>
      </c>
      <c r="BL706" s="29">
        <f t="shared" ref="BL706" si="6651">BB706*BG703+BD706*BG706-BC706*BH703-BE706*BH706</f>
        <v>0</v>
      </c>
      <c r="BM706" s="33">
        <f t="shared" ref="BM706" si="6652">(BB706*BH703+BC706*BG703+BD706*BH706+BE706*BG706)</f>
        <v>-0.69972021867285505</v>
      </c>
      <c r="BN706" s="31">
        <f t="shared" ref="BN706" si="6653">BB706*BI703+BD706*BI706-BC706*BJ703-BE706*BJ706</f>
        <v>-0.74933033423340278</v>
      </c>
      <c r="BO706" s="32">
        <f t="shared" ref="BO706" si="6654">(BB706*BJ703+BC706*BI703+BD706*BJ706+BE706*BI706)</f>
        <v>0</v>
      </c>
      <c r="BP706" s="8"/>
      <c r="BQ706" s="19">
        <f t="shared" ref="BQ706:BQ769" si="6655">1/$BR$8</f>
        <v>1</v>
      </c>
      <c r="BR706" s="47">
        <v>0</v>
      </c>
      <c r="BS706" s="48">
        <v>1</v>
      </c>
      <c r="BT706" s="49">
        <v>0</v>
      </c>
      <c r="BV706" s="29">
        <f t="shared" ref="BV706" si="6656">BL706*BQ703+BN706*BQ706-BM706*BR703-BO706*BR706</f>
        <v>-0.74933033423340278</v>
      </c>
      <c r="BW706" s="33">
        <f t="shared" ref="BW706" si="6657">(BL706*BR703+BM706*BQ703+BN706*BR706+BO706*BQ706)</f>
        <v>-0.69972021867285505</v>
      </c>
      <c r="BX706" s="31">
        <f t="shared" ref="BX706" si="6658">BL706*BS703+BN706*BS706-BM706*BT703-BO706*BT706</f>
        <v>-0.74933033423340278</v>
      </c>
      <c r="BY706" s="32">
        <f t="shared" ref="BY706" si="6659">(BL706*BT703+BM706*BS703+BN706*BT706+BO706*BS706)</f>
        <v>0</v>
      </c>
      <c r="CA706" s="50">
        <f t="shared" ref="CA706" si="6660">(180/PI())*ATAN(-1*(BW703+BW706)/(BV703+BV706))</f>
        <v>-41.510664981572724</v>
      </c>
      <c r="CC706" s="137">
        <f t="shared" ref="CC706" si="6661">20*LOG(((1-(10^(CA703/20)^2)*(1-((1-CC703)/(1+CC703))^2))^0.5))</f>
        <v>-27.17789432652074</v>
      </c>
      <c r="CD706" s="9"/>
      <c r="CE706" s="8"/>
      <c r="CF706" s="8"/>
      <c r="CG706" s="8"/>
      <c r="CH706" s="69"/>
      <c r="CI706" s="8"/>
      <c r="CJ706" s="8"/>
    </row>
    <row r="707" spans="2:91" ht="18.600000000000001" customHeight="1">
      <c r="CC707" s="42"/>
      <c r="CE707" s="8"/>
      <c r="CF707" s="8"/>
      <c r="CG707" s="8"/>
      <c r="CH707" s="69"/>
      <c r="CI707" s="8"/>
      <c r="CJ707" s="8"/>
    </row>
    <row r="708" spans="2:91" ht="18.600000000000001" customHeight="1" thickBot="1">
      <c r="E708" s="22" t="s">
        <v>4</v>
      </c>
      <c r="J708" s="22" t="s">
        <v>5</v>
      </c>
      <c r="O708" s="22" t="s">
        <v>6</v>
      </c>
      <c r="T708" s="22" t="s">
        <v>7</v>
      </c>
      <c r="Y708" s="22" t="s">
        <v>8</v>
      </c>
      <c r="AD708" s="22" t="s">
        <v>65</v>
      </c>
      <c r="AI708" s="22" t="s">
        <v>9</v>
      </c>
      <c r="AN708" s="22" t="s">
        <v>66</v>
      </c>
      <c r="AS708" s="22" t="s">
        <v>51</v>
      </c>
      <c r="AX708" s="22" t="s">
        <v>67</v>
      </c>
      <c r="BC708" s="22" t="s">
        <v>52</v>
      </c>
      <c r="BH708" s="22" t="s">
        <v>68</v>
      </c>
      <c r="BM708" s="22" t="s">
        <v>63</v>
      </c>
      <c r="BQ708" s="23" t="s">
        <v>69</v>
      </c>
      <c r="BR708" s="23"/>
      <c r="BS708" s="24"/>
      <c r="BT708" s="24"/>
      <c r="BU708" s="24"/>
      <c r="BW708" s="22" t="s">
        <v>64</v>
      </c>
      <c r="CE708" s="8"/>
      <c r="CF708" s="8"/>
      <c r="CG708" s="8"/>
      <c r="CH708" s="69"/>
      <c r="CI708" s="8"/>
      <c r="CJ708" s="8"/>
    </row>
    <row r="709" spans="2:91" ht="18.600000000000001" customHeight="1" thickBot="1">
      <c r="D709" s="249" t="s">
        <v>103</v>
      </c>
      <c r="E709" s="250"/>
      <c r="F709" s="251" t="s">
        <v>104</v>
      </c>
      <c r="G709" s="252"/>
      <c r="H709" s="229"/>
      <c r="I709" s="253" t="s">
        <v>11</v>
      </c>
      <c r="J709" s="254"/>
      <c r="K709" s="255" t="s">
        <v>12</v>
      </c>
      <c r="L709" s="256"/>
      <c r="M709" s="24"/>
      <c r="N709" s="253" t="s">
        <v>105</v>
      </c>
      <c r="O709" s="254"/>
      <c r="P709" s="255" t="s">
        <v>106</v>
      </c>
      <c r="Q709" s="256"/>
      <c r="R709" s="24"/>
      <c r="S709" s="249" t="s">
        <v>107</v>
      </c>
      <c r="T709" s="250"/>
      <c r="U709" s="251" t="s">
        <v>108</v>
      </c>
      <c r="V709" s="252"/>
      <c r="W709" s="8"/>
      <c r="X709" s="253" t="s">
        <v>109</v>
      </c>
      <c r="Y709" s="254"/>
      <c r="Z709" s="255" t="s">
        <v>110</v>
      </c>
      <c r="AA709" s="256"/>
      <c r="AB709" s="8"/>
      <c r="AC709" s="253" t="s">
        <v>111</v>
      </c>
      <c r="AD709" s="254"/>
      <c r="AE709" s="255" t="s">
        <v>14</v>
      </c>
      <c r="AF709" s="256"/>
      <c r="AG709" s="8"/>
      <c r="AH709" s="253" t="s">
        <v>112</v>
      </c>
      <c r="AI709" s="254"/>
      <c r="AJ709" s="255" t="s">
        <v>113</v>
      </c>
      <c r="AK709" s="256"/>
      <c r="AL709" s="8"/>
      <c r="AM709" s="249" t="s">
        <v>114</v>
      </c>
      <c r="AN709" s="250"/>
      <c r="AO709" s="251" t="s">
        <v>115</v>
      </c>
      <c r="AP709" s="252"/>
      <c r="AQ709" s="24"/>
      <c r="AR709" s="253" t="s">
        <v>116</v>
      </c>
      <c r="AS709" s="254"/>
      <c r="AT709" s="255" t="s">
        <v>13</v>
      </c>
      <c r="AU709" s="256"/>
      <c r="AV709" s="4"/>
      <c r="AW709" s="253" t="s">
        <v>117</v>
      </c>
      <c r="AX709" s="254"/>
      <c r="AY709" s="255" t="s">
        <v>118</v>
      </c>
      <c r="AZ709" s="256"/>
      <c r="BA709" s="8"/>
      <c r="BB709" s="253" t="s">
        <v>119</v>
      </c>
      <c r="BC709" s="254"/>
      <c r="BD709" s="255" t="s">
        <v>120</v>
      </c>
      <c r="BE709" s="256"/>
      <c r="BF709" s="4"/>
      <c r="BG709" s="249" t="s">
        <v>121</v>
      </c>
      <c r="BH709" s="250"/>
      <c r="BI709" s="251" t="s">
        <v>122</v>
      </c>
      <c r="BJ709" s="252"/>
      <c r="BK709" s="4"/>
      <c r="BL709" s="253" t="s">
        <v>123</v>
      </c>
      <c r="BM709" s="254"/>
      <c r="BN709" s="255" t="s">
        <v>124</v>
      </c>
      <c r="BO709" s="256"/>
      <c r="BP709" s="4"/>
      <c r="BQ709" s="253" t="s">
        <v>125</v>
      </c>
      <c r="BR709" s="254"/>
      <c r="BS709" s="255" t="s">
        <v>126</v>
      </c>
      <c r="BT709" s="256"/>
      <c r="BU709" s="8"/>
      <c r="BV709" s="253" t="s">
        <v>127</v>
      </c>
      <c r="BW709" s="254"/>
      <c r="BX709" s="255" t="s">
        <v>128</v>
      </c>
      <c r="BY709" s="256"/>
      <c r="CA709" s="27" t="s">
        <v>15</v>
      </c>
      <c r="CC709" s="133" t="s">
        <v>70</v>
      </c>
      <c r="CD709" s="9"/>
      <c r="CE709" s="8"/>
      <c r="CF709" s="8"/>
      <c r="CG709" s="8"/>
      <c r="CH709" s="69"/>
      <c r="CI709" s="8"/>
      <c r="CJ709" s="8"/>
    </row>
    <row r="710" spans="2:91" ht="18.600000000000001" customHeight="1" thickTop="1" thickBot="1">
      <c r="B710" s="129">
        <v>1.54</v>
      </c>
      <c r="D710" s="29">
        <v>1</v>
      </c>
      <c r="E710" s="30">
        <v>0</v>
      </c>
      <c r="F710" s="31">
        <v>0</v>
      </c>
      <c r="G710" s="32">
        <f t="shared" ref="G710:G773" si="6662">-1/($E$8*$B710)</f>
        <v>-0.428038961038961</v>
      </c>
      <c r="I710" s="29">
        <v>1</v>
      </c>
      <c r="J710" s="33">
        <v>0</v>
      </c>
      <c r="K710" s="31">
        <v>0</v>
      </c>
      <c r="L710" s="32">
        <v>0</v>
      </c>
      <c r="N710" s="29">
        <f t="shared" ref="N710" si="6663">D710*I710+F710*I713-E710*J710-G710*J713</f>
        <v>0.6342671044742203</v>
      </c>
      <c r="O710" s="33">
        <f t="shared" ref="O710" si="6664">(D710*J710+E710*I710+F710*J713+G710*I713)</f>
        <v>0</v>
      </c>
      <c r="P710" s="31">
        <f t="shared" ref="P710" si="6665">D710*K710+F710*K713-E710*L710-G710*L713</f>
        <v>0</v>
      </c>
      <c r="Q710" s="32">
        <f t="shared" ref="Q710" si="6666">(D710*L710+E710*K710+F710*L713+G710*K713)</f>
        <v>-0.428038961038961</v>
      </c>
      <c r="S710" s="29">
        <v>1</v>
      </c>
      <c r="T710" s="30">
        <v>0</v>
      </c>
      <c r="U710" s="31">
        <v>0</v>
      </c>
      <c r="V710" s="32">
        <f t="shared" ref="V710:V773" si="6667">-1/($T$8*$B710)</f>
        <v>-0.83153896103896097</v>
      </c>
      <c r="X710" s="29">
        <f t="shared" ref="X710" si="6668">N710*S710+P710*S713-O710*T710-Q710*T713</f>
        <v>0.6342671044742203</v>
      </c>
      <c r="Y710" s="33">
        <f t="shared" ref="Y710" si="6669">(N710*T710+O710*S710+P710*T713+Q710*S713)</f>
        <v>0</v>
      </c>
      <c r="Z710" s="31">
        <f t="shared" ref="Z710" si="6670">N710*U710+P710*U713-O710*V710-Q710*V713</f>
        <v>0</v>
      </c>
      <c r="AA710" s="32">
        <f t="shared" ref="AA710" si="6671">(N710*V710+O710*U710+P710*V713+Q710*U713)</f>
        <v>-0.95545677011464425</v>
      </c>
      <c r="AB710" s="8"/>
      <c r="AC710" s="29">
        <v>1</v>
      </c>
      <c r="AD710" s="33">
        <v>0</v>
      </c>
      <c r="AE710" s="31">
        <v>0</v>
      </c>
      <c r="AF710" s="32">
        <v>0</v>
      </c>
      <c r="AH710" s="29">
        <f t="shared" ref="AH710" si="6672">X710*AC710+Z710*AC713-Y710*AD710-AA710*AD713</f>
        <v>-0.14267525220267829</v>
      </c>
      <c r="AI710" s="33">
        <f t="shared" ref="AI710" si="6673">(X710*AD710+Y710*AC710+Z710*AD713+AA710*AC713)</f>
        <v>0</v>
      </c>
      <c r="AJ710" s="31">
        <f t="shared" ref="AJ710" si="6674">X710*AE710+Z710*AE713-Y710*AF710-AA710*AF713</f>
        <v>0</v>
      </c>
      <c r="AK710" s="32">
        <f t="shared" ref="AK710" si="6675">(X710*AF710+Y710*AE710+Z710*AF713+AA710*AE713)</f>
        <v>-0.95545677011464425</v>
      </c>
      <c r="AL710" s="8"/>
      <c r="AM710" s="29">
        <v>1</v>
      </c>
      <c r="AN710" s="30">
        <v>0</v>
      </c>
      <c r="AO710" s="31">
        <v>0</v>
      </c>
      <c r="AP710" s="32">
        <f t="shared" ref="AP710:AP773" si="6676">-1/($AN$8*$B710)</f>
        <v>-0.75196753246753245</v>
      </c>
      <c r="AR710" s="29">
        <f t="shared" ref="AR710" si="6677">AH710*AM710+AJ710*AM713-AI710*AN710-AK710*AN713</f>
        <v>-0.14267525220267829</v>
      </c>
      <c r="AS710" s="33">
        <f t="shared" ref="AS710" si="6678">(AH710*AN710+AI710*AM710+AJ710*AN713+AK710*AM713)</f>
        <v>0</v>
      </c>
      <c r="AT710" s="31">
        <f t="shared" ref="AT710" si="6679">AH710*AO710+AJ710*AO713-AI710*AP710-AK710*AP713</f>
        <v>0</v>
      </c>
      <c r="AU710" s="32">
        <f t="shared" ref="AU710" si="6680">(AH710*AP710+AI710*AO710+AJ710*AP713+AK710*AO713)</f>
        <v>-0.8481696127716134</v>
      </c>
      <c r="AV710" s="8"/>
      <c r="AW710" s="29">
        <v>1</v>
      </c>
      <c r="AX710" s="33">
        <v>0</v>
      </c>
      <c r="AY710" s="31">
        <v>0</v>
      </c>
      <c r="AZ710" s="32">
        <v>0</v>
      </c>
      <c r="BB710" s="29">
        <f t="shared" ref="BB710" si="6681">AR710*AW710+AT710*AW713-AS710*AX710-AU710*AX713</f>
        <v>-0.72240871516382765</v>
      </c>
      <c r="BC710" s="33">
        <f t="shared" ref="BC710" si="6682">(AR710*AX710+AS710*AW710+AT710*AX713+AU710*AW713)</f>
        <v>0</v>
      </c>
      <c r="BD710" s="31">
        <f t="shared" ref="BD710" si="6683">AR710*AY710+AT710*AY713-AS710*AZ710-AU710*AZ713</f>
        <v>0</v>
      </c>
      <c r="BE710" s="32">
        <f t="shared" ref="BE710" si="6684">(AR710*AZ710+AS710*AY710+AT710*AZ713+AU710*AY713)</f>
        <v>-0.8481696127716134</v>
      </c>
      <c r="BF710" s="8"/>
      <c r="BG710" s="29">
        <v>1</v>
      </c>
      <c r="BH710" s="30">
        <v>0</v>
      </c>
      <c r="BI710" s="31">
        <v>0</v>
      </c>
      <c r="BJ710" s="32">
        <f t="shared" ref="BJ710:BJ773" si="6685">-1/($BH$8*$B710)</f>
        <v>-0.26440909090909087</v>
      </c>
      <c r="BL710" s="29">
        <f t="shared" ref="BL710" si="6686">BB710*BG710+BD710*BG713-BC710*BH710-BE710*BH713</f>
        <v>-0.72240871516382765</v>
      </c>
      <c r="BM710" s="33">
        <f t="shared" ref="BM710" si="6687">(BB710*BH710+BC710*BG710+BD710*BH713+BE710*BG713)</f>
        <v>0</v>
      </c>
      <c r="BN710" s="31">
        <f t="shared" ref="BN710" si="6688">BB710*BI710+BD710*BI713-BC710*BJ710-BE710*BJ713</f>
        <v>0</v>
      </c>
      <c r="BO710" s="32">
        <f t="shared" ref="BO710" si="6689">(BB710*BJ710+BC710*BI710+BD710*BJ713+BE710*BI713)</f>
        <v>-0.6571581811303413</v>
      </c>
      <c r="BP710" s="8"/>
      <c r="BQ710" s="34">
        <v>1</v>
      </c>
      <c r="BR710" s="35">
        <v>0</v>
      </c>
      <c r="BS710" s="11">
        <v>0</v>
      </c>
      <c r="BT710" s="36">
        <v>0</v>
      </c>
      <c r="BV710" s="29">
        <f t="shared" ref="BV710" si="6690">BL710*BQ710+BN710*BQ713-BM710*BR710-BO710*BR713</f>
        <v>-0.72240871516382765</v>
      </c>
      <c r="BW710" s="33">
        <f t="shared" ref="BW710" si="6691">(BL710*BR710+BM710*BQ710+BN710*BR713+BO710*BQ713)</f>
        <v>-0.6571581811303413</v>
      </c>
      <c r="BX710" s="31">
        <f t="shared" ref="BX710" si="6692">BL710*BS710+BN710*BS713-BM710*BT710-BO710*BT713</f>
        <v>0</v>
      </c>
      <c r="BY710" s="32">
        <f t="shared" ref="BY710" si="6693">(BL710*BT710+BM710*BS710+BN710*BT713+BO710*BS713)</f>
        <v>-0.6571581811303413</v>
      </c>
      <c r="CA710" s="37">
        <f t="shared" ref="CA710" si="6694">20*LOG(((1+$BR$8)/$BR$8)/((BV710+BV713)^2+(BW710+BW713)^2)^0.5)</f>
        <v>-5.3792804368914971E-3</v>
      </c>
      <c r="CC710" s="134">
        <f t="shared" ref="CC710" si="6695">((BV710^2+BW710^2)^0.5)/((BV713^2+BW713^2)^0.5)</f>
        <v>0.9524997786289453</v>
      </c>
      <c r="CD710" s="9"/>
      <c r="CE710" s="8"/>
      <c r="CF710" s="8"/>
      <c r="CG710" s="8"/>
      <c r="CH710" s="69"/>
      <c r="CI710" s="8"/>
      <c r="CJ710" s="8"/>
      <c r="CM710" s="129">
        <v>1.52</v>
      </c>
    </row>
    <row r="711" spans="2:91" ht="18.600000000000001" customHeight="1" thickBot="1">
      <c r="D711" s="39"/>
      <c r="G711" s="40"/>
      <c r="I711" s="39"/>
      <c r="L711" s="40"/>
      <c r="N711" s="39"/>
      <c r="Q711" s="40"/>
      <c r="S711" s="39"/>
      <c r="V711" s="40"/>
      <c r="X711" s="39"/>
      <c r="AA711" s="40"/>
      <c r="AC711" s="39"/>
      <c r="AF711" s="40"/>
      <c r="AH711" s="39"/>
      <c r="AK711" s="40"/>
      <c r="AM711" s="39"/>
      <c r="AP711" s="40"/>
      <c r="AR711" s="39"/>
      <c r="AU711" s="40"/>
      <c r="AW711" s="39"/>
      <c r="AZ711" s="40"/>
      <c r="BB711" s="39"/>
      <c r="BE711" s="40"/>
      <c r="BG711" s="39"/>
      <c r="BJ711" s="40"/>
      <c r="BL711" s="39"/>
      <c r="BO711" s="40"/>
      <c r="BQ711" s="34"/>
      <c r="BR711" s="11"/>
      <c r="BS711" s="11"/>
      <c r="BT711" s="41"/>
      <c r="BV711" s="39"/>
      <c r="BY711" s="40"/>
      <c r="CC711" s="135"/>
      <c r="CD711" s="9"/>
      <c r="CE711" s="8"/>
      <c r="CF711" s="8"/>
      <c r="CG711" s="8"/>
      <c r="CH711" s="69"/>
      <c r="CI711" s="8"/>
      <c r="CJ711" s="8"/>
    </row>
    <row r="712" spans="2:91" ht="18.600000000000001" customHeight="1" thickBot="1">
      <c r="D712" s="258" t="s">
        <v>129</v>
      </c>
      <c r="E712" s="259"/>
      <c r="F712" s="260" t="s">
        <v>130</v>
      </c>
      <c r="G712" s="261"/>
      <c r="H712" s="229"/>
      <c r="I712" s="258" t="s">
        <v>131</v>
      </c>
      <c r="J712" s="259"/>
      <c r="K712" s="260" t="s">
        <v>132</v>
      </c>
      <c r="L712" s="261"/>
      <c r="N712" s="253" t="s">
        <v>133</v>
      </c>
      <c r="O712" s="254"/>
      <c r="P712" s="255" t="s">
        <v>134</v>
      </c>
      <c r="Q712" s="256"/>
      <c r="S712" s="258" t="s">
        <v>135</v>
      </c>
      <c r="T712" s="259"/>
      <c r="U712" s="260" t="s">
        <v>136</v>
      </c>
      <c r="V712" s="261"/>
      <c r="W712" s="8"/>
      <c r="X712" s="253" t="s">
        <v>137</v>
      </c>
      <c r="Y712" s="254"/>
      <c r="Z712" s="255" t="s">
        <v>138</v>
      </c>
      <c r="AA712" s="256"/>
      <c r="AB712" s="8"/>
      <c r="AC712" s="258" t="s">
        <v>139</v>
      </c>
      <c r="AD712" s="259"/>
      <c r="AE712" s="260" t="s">
        <v>140</v>
      </c>
      <c r="AF712" s="261"/>
      <c r="AG712" s="8"/>
      <c r="AH712" s="253" t="s">
        <v>141</v>
      </c>
      <c r="AI712" s="254"/>
      <c r="AJ712" s="255" t="s">
        <v>142</v>
      </c>
      <c r="AK712" s="256"/>
      <c r="AL712" s="8"/>
      <c r="AM712" s="258" t="s">
        <v>143</v>
      </c>
      <c r="AN712" s="259"/>
      <c r="AO712" s="260" t="s">
        <v>144</v>
      </c>
      <c r="AP712" s="261"/>
      <c r="AR712" s="253" t="s">
        <v>145</v>
      </c>
      <c r="AS712" s="254"/>
      <c r="AT712" s="255" t="s">
        <v>146</v>
      </c>
      <c r="AU712" s="256"/>
      <c r="AV712" s="4"/>
      <c r="AW712" s="258" t="s">
        <v>147</v>
      </c>
      <c r="AX712" s="259"/>
      <c r="AY712" s="260" t="s">
        <v>148</v>
      </c>
      <c r="AZ712" s="261"/>
      <c r="BA712" s="8"/>
      <c r="BB712" s="253" t="s">
        <v>149</v>
      </c>
      <c r="BC712" s="254"/>
      <c r="BD712" s="255" t="s">
        <v>150</v>
      </c>
      <c r="BE712" s="256"/>
      <c r="BF712" s="4"/>
      <c r="BG712" s="258" t="s">
        <v>151</v>
      </c>
      <c r="BH712" s="259"/>
      <c r="BI712" s="260" t="s">
        <v>152</v>
      </c>
      <c r="BJ712" s="261"/>
      <c r="BK712" s="4"/>
      <c r="BL712" s="253" t="s">
        <v>153</v>
      </c>
      <c r="BM712" s="254"/>
      <c r="BN712" s="255" t="s">
        <v>154</v>
      </c>
      <c r="BO712" s="256"/>
      <c r="BP712" s="4"/>
      <c r="BQ712" s="258" t="s">
        <v>155</v>
      </c>
      <c r="BR712" s="259"/>
      <c r="BS712" s="260" t="s">
        <v>156</v>
      </c>
      <c r="BT712" s="261"/>
      <c r="BU712" s="8"/>
      <c r="BV712" s="253" t="s">
        <v>157</v>
      </c>
      <c r="BW712" s="254"/>
      <c r="BX712" s="255" t="s">
        <v>158</v>
      </c>
      <c r="BY712" s="256"/>
      <c r="CA712" s="46" t="s">
        <v>16</v>
      </c>
      <c r="CC712" s="136" t="s">
        <v>71</v>
      </c>
      <c r="CD712" s="9"/>
      <c r="CE712" s="38"/>
      <c r="CF712" s="38"/>
      <c r="CG712" s="38"/>
      <c r="CH712" s="38"/>
    </row>
    <row r="713" spans="2:91" ht="18.600000000000001" customHeight="1" thickTop="1" thickBot="1">
      <c r="D713" s="29">
        <v>0</v>
      </c>
      <c r="E713" s="33">
        <v>0</v>
      </c>
      <c r="F713" s="31">
        <v>1</v>
      </c>
      <c r="G713" s="32">
        <v>0</v>
      </c>
      <c r="I713" s="29">
        <v>0</v>
      </c>
      <c r="J713" s="33">
        <f t="shared" ref="J713" si="6696">IF(0=(1-$J$8*$K$8*$B710^2),10^14,$B710*$J$8/(1-$J$8*$K$8*$B710^2))</f>
        <v>-0.85443833112306311</v>
      </c>
      <c r="K713" s="31">
        <v>1</v>
      </c>
      <c r="L713" s="32">
        <v>0</v>
      </c>
      <c r="N713" s="29">
        <f t="shared" ref="N713" si="6697">D713*I710+F713*I713-E713*J710-G713*J713</f>
        <v>0</v>
      </c>
      <c r="O713" s="33">
        <f t="shared" ref="O713" si="6698">(D713*J710+E713*I710+F713*J713+G713*I713)</f>
        <v>-0.85443833112306311</v>
      </c>
      <c r="P713" s="31">
        <f t="shared" ref="P713" si="6699">D713*K710+F713*K713-E713*L710-G713*L713</f>
        <v>1</v>
      </c>
      <c r="Q713" s="32">
        <f t="shared" ref="Q713" si="6700">(D713*L710+E713*K710+F713*L713+G713*K713)</f>
        <v>0</v>
      </c>
      <c r="S713" s="29">
        <v>0</v>
      </c>
      <c r="T713" s="33">
        <v>0</v>
      </c>
      <c r="U713" s="31">
        <v>1</v>
      </c>
      <c r="V713" s="32">
        <v>0</v>
      </c>
      <c r="X713" s="29">
        <f t="shared" ref="X713" si="6701">N713*S710+P713*S713-O713*T710-Q713*T713</f>
        <v>0</v>
      </c>
      <c r="Y713" s="33">
        <f t="shared" ref="Y713" si="6702">(N713*T710+O713*S710+P713*T713+Q713*S713)</f>
        <v>-0.85443833112306311</v>
      </c>
      <c r="Z713" s="31">
        <f t="shared" ref="Z713" si="6703">N713*U710+P713*U713-O713*V710-Q713*V713</f>
        <v>0.28950123786606441</v>
      </c>
      <c r="AA713" s="32">
        <f t="shared" ref="AA713" si="6704">(N713*V710+O713*U710+P713*V713+Q713*U713)</f>
        <v>0</v>
      </c>
      <c r="AB713" s="8"/>
      <c r="AC713" s="29">
        <v>0</v>
      </c>
      <c r="AD713" s="33">
        <f t="shared" ref="AD713" si="6705">IF(0=(1-$AD$8*$AE$8*$B710^2),10^14,$B710*$AD$8/(1-$AD$8*$AE$8*$B710^2))</f>
        <v>-0.81316327538678079</v>
      </c>
      <c r="AE713" s="31">
        <v>1</v>
      </c>
      <c r="AF713" s="32">
        <v>0</v>
      </c>
      <c r="AH713" s="29">
        <f t="shared" ref="AH713" si="6706">X713*AC710+Z713*AC713-Y713*AD710-AA713*AD713</f>
        <v>0</v>
      </c>
      <c r="AI713" s="33">
        <f t="shared" ref="AI713" si="6707">(X713*AD710+Y713*AC710+Z713*AD713+AA713*AC713)</f>
        <v>-1.0898501059347596</v>
      </c>
      <c r="AJ713" s="31">
        <f t="shared" ref="AJ713" si="6708">X713*AE710+Z713*AE713-Y713*AF710-AA713*AF713</f>
        <v>0.28950123786606441</v>
      </c>
      <c r="AK713" s="32">
        <f t="shared" ref="AK713" si="6709">(X713*AF710+Y713*AE710+Z713*AF713+AA713*AE713)</f>
        <v>0</v>
      </c>
      <c r="AL713" s="8"/>
      <c r="AM713" s="29">
        <v>0</v>
      </c>
      <c r="AN713" s="33">
        <v>0</v>
      </c>
      <c r="AO713" s="31">
        <v>1</v>
      </c>
      <c r="AP713" s="32">
        <v>0</v>
      </c>
      <c r="AR713" s="29">
        <f t="shared" ref="AR713" si="6710">AH713*AM710+AJ713*AM713-AI713*AN710-AK713*AN713</f>
        <v>0</v>
      </c>
      <c r="AS713" s="33">
        <f t="shared" ref="AS713" si="6711">(AH713*AN710+AI713*AM710+AJ713*AN713+AK713*AM713)</f>
        <v>-1.0898501059347596</v>
      </c>
      <c r="AT713" s="31">
        <f t="shared" ref="AT713" si="6712">AH713*AO710+AJ713*AO713-AI713*AP710-AK713*AP713</f>
        <v>-0.53003065705317565</v>
      </c>
      <c r="AU713" s="32">
        <f t="shared" ref="AU713" si="6713">(AH713*AP710+AI713*AO710+AJ713*AP713+AK713*AO713)</f>
        <v>0</v>
      </c>
      <c r="AV713" s="8"/>
      <c r="AW713" s="29">
        <v>0</v>
      </c>
      <c r="AX713" s="33">
        <f t="shared" ref="AX713" si="6714">IF(0=(1-$AX$8*$AY$8*$B710^2),10^14,$B710*$AX$8/(1-$AX$8*$AY$8*$B710^2))</f>
        <v>-0.68351123906304601</v>
      </c>
      <c r="AY713" s="31">
        <v>1</v>
      </c>
      <c r="AZ713" s="32">
        <v>0</v>
      </c>
      <c r="BB713" s="29">
        <f t="shared" ref="BB713" si="6715">AR713*AW710+AT713*AW713-AS713*AX710-AU713*AX713</f>
        <v>0</v>
      </c>
      <c r="BC713" s="33">
        <f t="shared" ref="BC713" si="6716">(AR713*AX710+AS713*AW710+AT713*AX713+AU713*AW713)</f>
        <v>-0.72756819479094315</v>
      </c>
      <c r="BD713" s="31">
        <f t="shared" ref="BD713" si="6717">AR713*AY710+AT713*AY713-AS713*AZ710-AU713*AZ713</f>
        <v>-0.53003065705317565</v>
      </c>
      <c r="BE713" s="32">
        <f t="shared" ref="BE713" si="6718">(AR713*AZ710+AS713*AY710+AT713*AZ713+AU713*AY713)</f>
        <v>0</v>
      </c>
      <c r="BF713" s="8"/>
      <c r="BG713" s="29">
        <v>0</v>
      </c>
      <c r="BH713" s="33">
        <v>0</v>
      </c>
      <c r="BI713" s="31">
        <v>1</v>
      </c>
      <c r="BJ713" s="32">
        <v>0</v>
      </c>
      <c r="BL713" s="29">
        <f t="shared" ref="BL713" si="6719">BB713*BG710+BD713*BG713-BC713*BH710-BE713*BH713</f>
        <v>0</v>
      </c>
      <c r="BM713" s="33">
        <f t="shared" ref="BM713" si="6720">(BB713*BH710+BC713*BG710+BD713*BH713+BE713*BG713)</f>
        <v>-0.72756819479094315</v>
      </c>
      <c r="BN713" s="31">
        <f t="shared" ref="BN713" si="6721">BB713*BI710+BD713*BI713-BC713*BJ710-BE713*BJ713</f>
        <v>-0.72240630201221723</v>
      </c>
      <c r="BO713" s="32">
        <f t="shared" ref="BO713" si="6722">(BB713*BJ710+BC713*BI710+BD713*BJ713+BE713*BI713)</f>
        <v>0</v>
      </c>
      <c r="BP713" s="8"/>
      <c r="BQ713" s="19">
        <f t="shared" ref="BQ713:BQ776" si="6723">1/$BR$8</f>
        <v>1</v>
      </c>
      <c r="BR713" s="47">
        <v>0</v>
      </c>
      <c r="BS713" s="48">
        <v>1</v>
      </c>
      <c r="BT713" s="49">
        <v>0</v>
      </c>
      <c r="BV713" s="29">
        <f t="shared" ref="BV713" si="6724">BL713*BQ710+BN713*BQ713-BM713*BR710-BO713*BR713</f>
        <v>-0.72240630201221723</v>
      </c>
      <c r="BW713" s="33">
        <f t="shared" ref="BW713" si="6725">(BL713*BR710+BM713*BQ710+BN713*BR713+BO713*BQ713)</f>
        <v>-0.72756819479094315</v>
      </c>
      <c r="BX713" s="31">
        <f t="shared" ref="BX713" si="6726">BL713*BS710+BN713*BS713-BM713*BT710-BO713*BT713</f>
        <v>-0.72240630201221723</v>
      </c>
      <c r="BY713" s="32">
        <f t="shared" ref="BY713" si="6727">(BL713*BT710+BM713*BS710+BN713*BT713+BO713*BS713)</f>
        <v>0</v>
      </c>
      <c r="CA713" s="50">
        <f t="shared" ref="CA713" si="6728">(180/PI())*ATAN(-1*(BW710+BW713)/(BV710+BV713))</f>
        <v>-43.783439554557816</v>
      </c>
      <c r="CC713" s="137">
        <f t="shared" ref="CC713" si="6729">20*LOG(((1-(10^(CA710/20)^2)*(1-((1-CC710)/(1+CC710))^2))^0.5))</f>
        <v>-27.377928336786624</v>
      </c>
      <c r="CD713" s="9"/>
      <c r="CE713" s="38"/>
      <c r="CF713" s="38"/>
      <c r="CG713" s="38"/>
      <c r="CH713" s="38"/>
    </row>
    <row r="714" spans="2:91" ht="18.600000000000001" customHeight="1">
      <c r="CC714" s="42"/>
    </row>
    <row r="715" spans="2:91" ht="18.600000000000001" customHeight="1" thickBot="1">
      <c r="E715" s="22" t="s">
        <v>4</v>
      </c>
      <c r="J715" s="22" t="s">
        <v>5</v>
      </c>
      <c r="O715" s="22" t="s">
        <v>6</v>
      </c>
      <c r="T715" s="22" t="s">
        <v>7</v>
      </c>
      <c r="Y715" s="22" t="s">
        <v>8</v>
      </c>
      <c r="AD715" s="22" t="s">
        <v>65</v>
      </c>
      <c r="AI715" s="22" t="s">
        <v>9</v>
      </c>
      <c r="AN715" s="22" t="s">
        <v>66</v>
      </c>
      <c r="AS715" s="22" t="s">
        <v>51</v>
      </c>
      <c r="AX715" s="22" t="s">
        <v>67</v>
      </c>
      <c r="BC715" s="22" t="s">
        <v>52</v>
      </c>
      <c r="BH715" s="22" t="s">
        <v>68</v>
      </c>
      <c r="BM715" s="22" t="s">
        <v>63</v>
      </c>
      <c r="BQ715" s="23" t="s">
        <v>69</v>
      </c>
      <c r="BR715" s="23"/>
      <c r="BS715" s="24"/>
      <c r="BT715" s="24"/>
      <c r="BU715" s="24"/>
      <c r="BW715" s="22" t="s">
        <v>64</v>
      </c>
    </row>
    <row r="716" spans="2:91" ht="18.600000000000001" customHeight="1" thickBot="1">
      <c r="D716" s="249" t="s">
        <v>103</v>
      </c>
      <c r="E716" s="250"/>
      <c r="F716" s="251" t="s">
        <v>104</v>
      </c>
      <c r="G716" s="252"/>
      <c r="H716" s="229"/>
      <c r="I716" s="253" t="s">
        <v>11</v>
      </c>
      <c r="J716" s="254"/>
      <c r="K716" s="255" t="s">
        <v>12</v>
      </c>
      <c r="L716" s="256"/>
      <c r="M716" s="24"/>
      <c r="N716" s="253" t="s">
        <v>105</v>
      </c>
      <c r="O716" s="254"/>
      <c r="P716" s="255" t="s">
        <v>106</v>
      </c>
      <c r="Q716" s="256"/>
      <c r="R716" s="24"/>
      <c r="S716" s="249" t="s">
        <v>107</v>
      </c>
      <c r="T716" s="250"/>
      <c r="U716" s="251" t="s">
        <v>108</v>
      </c>
      <c r="V716" s="252"/>
      <c r="W716" s="8"/>
      <c r="X716" s="253" t="s">
        <v>109</v>
      </c>
      <c r="Y716" s="254"/>
      <c r="Z716" s="255" t="s">
        <v>110</v>
      </c>
      <c r="AA716" s="256"/>
      <c r="AB716" s="8"/>
      <c r="AC716" s="253" t="s">
        <v>111</v>
      </c>
      <c r="AD716" s="254"/>
      <c r="AE716" s="255" t="s">
        <v>14</v>
      </c>
      <c r="AF716" s="256"/>
      <c r="AG716" s="8"/>
      <c r="AH716" s="253" t="s">
        <v>112</v>
      </c>
      <c r="AI716" s="254"/>
      <c r="AJ716" s="255" t="s">
        <v>113</v>
      </c>
      <c r="AK716" s="256"/>
      <c r="AL716" s="8"/>
      <c r="AM716" s="249" t="s">
        <v>114</v>
      </c>
      <c r="AN716" s="250"/>
      <c r="AO716" s="251" t="s">
        <v>115</v>
      </c>
      <c r="AP716" s="252"/>
      <c r="AQ716" s="24"/>
      <c r="AR716" s="253" t="s">
        <v>116</v>
      </c>
      <c r="AS716" s="254"/>
      <c r="AT716" s="255" t="s">
        <v>13</v>
      </c>
      <c r="AU716" s="256"/>
      <c r="AV716" s="4"/>
      <c r="AW716" s="253" t="s">
        <v>117</v>
      </c>
      <c r="AX716" s="254"/>
      <c r="AY716" s="255" t="s">
        <v>118</v>
      </c>
      <c r="AZ716" s="256"/>
      <c r="BA716" s="8"/>
      <c r="BB716" s="253" t="s">
        <v>119</v>
      </c>
      <c r="BC716" s="254"/>
      <c r="BD716" s="255" t="s">
        <v>120</v>
      </c>
      <c r="BE716" s="256"/>
      <c r="BF716" s="4"/>
      <c r="BG716" s="249" t="s">
        <v>121</v>
      </c>
      <c r="BH716" s="250"/>
      <c r="BI716" s="251" t="s">
        <v>122</v>
      </c>
      <c r="BJ716" s="252"/>
      <c r="BK716" s="4"/>
      <c r="BL716" s="253" t="s">
        <v>123</v>
      </c>
      <c r="BM716" s="254"/>
      <c r="BN716" s="255" t="s">
        <v>124</v>
      </c>
      <c r="BO716" s="256"/>
      <c r="BP716" s="4"/>
      <c r="BQ716" s="253" t="s">
        <v>125</v>
      </c>
      <c r="BR716" s="254"/>
      <c r="BS716" s="255" t="s">
        <v>126</v>
      </c>
      <c r="BT716" s="256"/>
      <c r="BU716" s="8"/>
      <c r="BV716" s="253" t="s">
        <v>127</v>
      </c>
      <c r="BW716" s="254"/>
      <c r="BX716" s="255" t="s">
        <v>128</v>
      </c>
      <c r="BY716" s="256"/>
      <c r="CA716" s="27" t="s">
        <v>15</v>
      </c>
      <c r="CC716" s="133" t="s">
        <v>70</v>
      </c>
      <c r="CD716" s="9"/>
      <c r="CE716" s="38"/>
      <c r="CF716" s="38"/>
      <c r="CG716" s="38"/>
      <c r="CH716" s="38"/>
    </row>
    <row r="717" spans="2:91" ht="18.600000000000001" customHeight="1" thickTop="1" thickBot="1">
      <c r="B717" s="129">
        <v>1.56</v>
      </c>
      <c r="D717" s="29">
        <v>1</v>
      </c>
      <c r="E717" s="30">
        <v>0</v>
      </c>
      <c r="F717" s="31">
        <v>0</v>
      </c>
      <c r="G717" s="32">
        <f t="shared" ref="G717:G780" si="6730">-1/($E$8*$B717)</f>
        <v>-0.42255128205128201</v>
      </c>
      <c r="I717" s="29">
        <v>1</v>
      </c>
      <c r="J717" s="33">
        <v>0</v>
      </c>
      <c r="K717" s="31">
        <v>0</v>
      </c>
      <c r="L717" s="32">
        <v>0</v>
      </c>
      <c r="N717" s="29">
        <f t="shared" ref="N717" si="6731">D717*I717+F717*I720-E717*J717-G717*J720</f>
        <v>0.64421359807405221</v>
      </c>
      <c r="O717" s="33">
        <f t="shared" ref="O717" si="6732">(D717*J717+E717*I717+F717*J720+G717*I720)</f>
        <v>0</v>
      </c>
      <c r="P717" s="31">
        <f t="shared" ref="P717" si="6733">D717*K717+F717*K720-E717*L717-G717*L720</f>
        <v>0</v>
      </c>
      <c r="Q717" s="32">
        <f t="shared" ref="Q717" si="6734">(D717*L717+E717*K717+F717*L720+G717*K720)</f>
        <v>-0.42255128205128201</v>
      </c>
      <c r="S717" s="29">
        <v>1</v>
      </c>
      <c r="T717" s="30">
        <v>0</v>
      </c>
      <c r="U717" s="31">
        <v>0</v>
      </c>
      <c r="V717" s="32">
        <f t="shared" ref="V717:V780" si="6735">-1/($T$8*$B717)</f>
        <v>-0.8208782051282052</v>
      </c>
      <c r="X717" s="29">
        <f t="shared" ref="X717" si="6736">N717*S717+P717*S720-O717*T717-Q717*T720</f>
        <v>0.64421359807405221</v>
      </c>
      <c r="Y717" s="33">
        <f t="shared" ref="Y717" si="6737">(N717*T717+O717*S717+P717*T720+Q717*S720)</f>
        <v>0</v>
      </c>
      <c r="Z717" s="31">
        <f t="shared" ref="Z717" si="6738">N717*U717+P717*U720-O717*V717-Q717*V720</f>
        <v>0</v>
      </c>
      <c r="AA717" s="32">
        <f t="shared" ref="AA717" si="6739">(N717*V717+O717*U717+P717*V720+Q717*U720)</f>
        <v>-0.95137218415749292</v>
      </c>
      <c r="AB717" s="8"/>
      <c r="AC717" s="29">
        <v>1</v>
      </c>
      <c r="AD717" s="33">
        <v>0</v>
      </c>
      <c r="AE717" s="31">
        <v>0</v>
      </c>
      <c r="AF717" s="32">
        <v>0</v>
      </c>
      <c r="AH717" s="29">
        <f t="shared" ref="AH717" si="6740">X717*AC717+Z717*AC720-Y717*AD717-AA717*AD720</f>
        <v>-0.11340754726106095</v>
      </c>
      <c r="AI717" s="33">
        <f t="shared" ref="AI717" si="6741">(X717*AD717+Y717*AC717+Z717*AD720+AA717*AC720)</f>
        <v>0</v>
      </c>
      <c r="AJ717" s="31">
        <f t="shared" ref="AJ717" si="6742">X717*AE717+Z717*AE720-Y717*AF717-AA717*AF720</f>
        <v>0</v>
      </c>
      <c r="AK717" s="32">
        <f t="shared" ref="AK717" si="6743">(X717*AF717+Y717*AE717+Z717*AF720+AA717*AE720)</f>
        <v>-0.95137218415749292</v>
      </c>
      <c r="AL717" s="8"/>
      <c r="AM717" s="29">
        <v>1</v>
      </c>
      <c r="AN717" s="30">
        <v>0</v>
      </c>
      <c r="AO717" s="31">
        <v>0</v>
      </c>
      <c r="AP717" s="32">
        <f t="shared" ref="AP717:AP780" si="6744">-1/($AN$8*$B717)</f>
        <v>-0.74232692307692294</v>
      </c>
      <c r="AR717" s="29">
        <f t="shared" ref="AR717" si="6745">AH717*AM717+AJ717*AM720-AI717*AN717-AK717*AN720</f>
        <v>-0.11340754726106095</v>
      </c>
      <c r="AS717" s="33">
        <f t="shared" ref="AS717" si="6746">(AH717*AN717+AI717*AM717+AJ717*AN720+AK717*AM720)</f>
        <v>0</v>
      </c>
      <c r="AT717" s="31">
        <f t="shared" ref="AT717" si="6747">AH717*AO717+AJ717*AO720-AI717*AP717-AK717*AP720</f>
        <v>0</v>
      </c>
      <c r="AU717" s="32">
        <f t="shared" ref="AU717" si="6748">(AH717*AP717+AI717*AO717+AJ717*AP720+AK717*AO720)</f>
        <v>-0.86718670854548885</v>
      </c>
      <c r="AV717" s="8"/>
      <c r="AW717" s="29">
        <v>1</v>
      </c>
      <c r="AX717" s="33">
        <v>0</v>
      </c>
      <c r="AY717" s="31">
        <v>0</v>
      </c>
      <c r="AZ717" s="32">
        <v>0</v>
      </c>
      <c r="BB717" s="29">
        <f t="shared" ref="BB717" si="6749">AR717*AW717+AT717*AW720-AS717*AX717-AU717*AX720</f>
        <v>-0.69537533645324101</v>
      </c>
      <c r="BC717" s="33">
        <f t="shared" ref="BC717" si="6750">(AR717*AX717+AS717*AW717+AT717*AX720+AU717*AW720)</f>
        <v>0</v>
      </c>
      <c r="BD717" s="31">
        <f t="shared" ref="BD717" si="6751">AR717*AY717+AT717*AY720-AS717*AZ717-AU717*AZ720</f>
        <v>0</v>
      </c>
      <c r="BE717" s="32">
        <f t="shared" ref="BE717" si="6752">(AR717*AZ717+AS717*AY717+AT717*AZ720+AU717*AY720)</f>
        <v>-0.86718670854548885</v>
      </c>
      <c r="BF717" s="8"/>
      <c r="BG717" s="29">
        <v>1</v>
      </c>
      <c r="BH717" s="30">
        <v>0</v>
      </c>
      <c r="BI717" s="31">
        <v>0</v>
      </c>
      <c r="BJ717" s="32">
        <f t="shared" ref="BJ717:BJ780" si="6753">-1/($BH$8*$B717)</f>
        <v>-0.26101923076923073</v>
      </c>
      <c r="BL717" s="29">
        <f t="shared" ref="BL717" si="6754">BB717*BG717+BD717*BG720-BC717*BH717-BE717*BH720</f>
        <v>-0.69537533645324101</v>
      </c>
      <c r="BM717" s="33">
        <f t="shared" ref="BM717" si="6755">(BB717*BH717+BC717*BG717+BD717*BH720+BE717*BG720)</f>
        <v>0</v>
      </c>
      <c r="BN717" s="31">
        <f t="shared" ref="BN717" si="6756">BB717*BI717+BD717*BI720-BC717*BJ717-BE717*BJ720</f>
        <v>0</v>
      </c>
      <c r="BO717" s="32">
        <f t="shared" ref="BO717" si="6757">(BB717*BJ717+BC717*BI717+BD717*BJ720+BE717*BI720)</f>
        <v>-0.68568037312856889</v>
      </c>
      <c r="BP717" s="8"/>
      <c r="BQ717" s="34">
        <v>1</v>
      </c>
      <c r="BR717" s="35">
        <v>0</v>
      </c>
      <c r="BS717" s="11">
        <v>0</v>
      </c>
      <c r="BT717" s="36">
        <v>0</v>
      </c>
      <c r="BV717" s="29">
        <f t="shared" ref="BV717" si="6758">BL717*BQ717+BN717*BQ720-BM717*BR717-BO717*BR720</f>
        <v>-0.69537533645324101</v>
      </c>
      <c r="BW717" s="33">
        <f t="shared" ref="BW717" si="6759">(BL717*BR717+BM717*BQ717+BN717*BR720+BO717*BQ720)</f>
        <v>-0.68568037312856889</v>
      </c>
      <c r="BX717" s="31">
        <f t="shared" ref="BX717" si="6760">BL717*BS717+BN717*BS720-BM717*BT717-BO717*BT720</f>
        <v>0</v>
      </c>
      <c r="BY717" s="32">
        <f t="shared" ref="BY717" si="6761">(BL717*BT717+BM717*BS717+BN717*BT720+BO717*BS720)</f>
        <v>-0.68568037312856889</v>
      </c>
      <c r="CA717" s="37">
        <f t="shared" ref="CA717" si="6762">20*LOG(((1+$BR$8)/$BR$8)/((BV717+BV720)^2+(BW717+BW720)^2)^0.5)</f>
        <v>-4.9470220624556549E-3</v>
      </c>
      <c r="CC717" s="134">
        <f t="shared" ref="CC717" si="6763">((BV717^2+BW717^2)^0.5)/((BV720^2+BW720^2)^0.5)</f>
        <v>0.95265488406069387</v>
      </c>
      <c r="CD717" s="9"/>
      <c r="CE717" s="38"/>
      <c r="CF717" s="38"/>
      <c r="CG717" s="38"/>
      <c r="CH717" s="38"/>
      <c r="CM717" s="129">
        <v>1.54</v>
      </c>
    </row>
    <row r="718" spans="2:91" ht="18.600000000000001" customHeight="1" thickBot="1">
      <c r="D718" s="39"/>
      <c r="G718" s="40"/>
      <c r="I718" s="39"/>
      <c r="L718" s="40"/>
      <c r="N718" s="39"/>
      <c r="Q718" s="40"/>
      <c r="S718" s="39"/>
      <c r="V718" s="40"/>
      <c r="X718" s="39"/>
      <c r="AA718" s="40"/>
      <c r="AC718" s="39"/>
      <c r="AF718" s="40"/>
      <c r="AH718" s="39"/>
      <c r="AK718" s="40"/>
      <c r="AM718" s="39"/>
      <c r="AP718" s="40"/>
      <c r="AR718" s="39"/>
      <c r="AU718" s="40"/>
      <c r="AW718" s="39"/>
      <c r="AZ718" s="40"/>
      <c r="BB718" s="39"/>
      <c r="BE718" s="40"/>
      <c r="BG718" s="39"/>
      <c r="BJ718" s="40"/>
      <c r="BL718" s="39"/>
      <c r="BO718" s="40"/>
      <c r="BQ718" s="34"/>
      <c r="BR718" s="11"/>
      <c r="BS718" s="11"/>
      <c r="BT718" s="41"/>
      <c r="BV718" s="39"/>
      <c r="BY718" s="40"/>
      <c r="CC718" s="135"/>
      <c r="CD718" s="9"/>
      <c r="CE718" s="38"/>
      <c r="CF718" s="38"/>
      <c r="CG718" s="38"/>
      <c r="CH718" s="38"/>
    </row>
    <row r="719" spans="2:91" ht="18.600000000000001" customHeight="1" thickBot="1">
      <c r="D719" s="258" t="s">
        <v>129</v>
      </c>
      <c r="E719" s="259"/>
      <c r="F719" s="260" t="s">
        <v>130</v>
      </c>
      <c r="G719" s="261"/>
      <c r="H719" s="229"/>
      <c r="I719" s="258" t="s">
        <v>131</v>
      </c>
      <c r="J719" s="259"/>
      <c r="K719" s="260" t="s">
        <v>132</v>
      </c>
      <c r="L719" s="261"/>
      <c r="N719" s="253" t="s">
        <v>133</v>
      </c>
      <c r="O719" s="254"/>
      <c r="P719" s="255" t="s">
        <v>134</v>
      </c>
      <c r="Q719" s="256"/>
      <c r="S719" s="258" t="s">
        <v>135</v>
      </c>
      <c r="T719" s="259"/>
      <c r="U719" s="260" t="s">
        <v>136</v>
      </c>
      <c r="V719" s="261"/>
      <c r="W719" s="8"/>
      <c r="X719" s="253" t="s">
        <v>137</v>
      </c>
      <c r="Y719" s="254"/>
      <c r="Z719" s="255" t="s">
        <v>138</v>
      </c>
      <c r="AA719" s="256"/>
      <c r="AB719" s="8"/>
      <c r="AC719" s="258" t="s">
        <v>139</v>
      </c>
      <c r="AD719" s="259"/>
      <c r="AE719" s="260" t="s">
        <v>140</v>
      </c>
      <c r="AF719" s="261"/>
      <c r="AG719" s="8"/>
      <c r="AH719" s="253" t="s">
        <v>141</v>
      </c>
      <c r="AI719" s="254"/>
      <c r="AJ719" s="255" t="s">
        <v>142</v>
      </c>
      <c r="AK719" s="256"/>
      <c r="AL719" s="8"/>
      <c r="AM719" s="258" t="s">
        <v>143</v>
      </c>
      <c r="AN719" s="259"/>
      <c r="AO719" s="260" t="s">
        <v>144</v>
      </c>
      <c r="AP719" s="261"/>
      <c r="AR719" s="253" t="s">
        <v>145</v>
      </c>
      <c r="AS719" s="254"/>
      <c r="AT719" s="255" t="s">
        <v>146</v>
      </c>
      <c r="AU719" s="256"/>
      <c r="AV719" s="4"/>
      <c r="AW719" s="258" t="s">
        <v>147</v>
      </c>
      <c r="AX719" s="259"/>
      <c r="AY719" s="260" t="s">
        <v>148</v>
      </c>
      <c r="AZ719" s="261"/>
      <c r="BA719" s="8"/>
      <c r="BB719" s="253" t="s">
        <v>149</v>
      </c>
      <c r="BC719" s="254"/>
      <c r="BD719" s="255" t="s">
        <v>150</v>
      </c>
      <c r="BE719" s="256"/>
      <c r="BF719" s="4"/>
      <c r="BG719" s="258" t="s">
        <v>151</v>
      </c>
      <c r="BH719" s="259"/>
      <c r="BI719" s="260" t="s">
        <v>152</v>
      </c>
      <c r="BJ719" s="261"/>
      <c r="BK719" s="4"/>
      <c r="BL719" s="253" t="s">
        <v>153</v>
      </c>
      <c r="BM719" s="254"/>
      <c r="BN719" s="255" t="s">
        <v>154</v>
      </c>
      <c r="BO719" s="256"/>
      <c r="BP719" s="4"/>
      <c r="BQ719" s="258" t="s">
        <v>155</v>
      </c>
      <c r="BR719" s="259"/>
      <c r="BS719" s="260" t="s">
        <v>156</v>
      </c>
      <c r="BT719" s="261"/>
      <c r="BU719" s="8"/>
      <c r="BV719" s="253" t="s">
        <v>157</v>
      </c>
      <c r="BW719" s="254"/>
      <c r="BX719" s="255" t="s">
        <v>158</v>
      </c>
      <c r="BY719" s="256"/>
      <c r="CA719" s="46" t="s">
        <v>16</v>
      </c>
      <c r="CC719" s="136" t="s">
        <v>71</v>
      </c>
      <c r="CD719" s="9"/>
      <c r="CE719" s="38"/>
      <c r="CF719" s="38"/>
      <c r="CG719" s="38"/>
      <c r="CH719" s="38"/>
    </row>
    <row r="720" spans="2:91" ht="18.600000000000001" customHeight="1" thickTop="1" thickBot="1">
      <c r="D720" s="29">
        <v>0</v>
      </c>
      <c r="E720" s="33">
        <v>0</v>
      </c>
      <c r="F720" s="31">
        <v>1</v>
      </c>
      <c r="G720" s="32">
        <v>0</v>
      </c>
      <c r="I720" s="29">
        <v>0</v>
      </c>
      <c r="J720" s="33">
        <f t="shared" ref="J720" si="6764">IF(0=(1-$J$8*$K$8*$B717^2),10^14,$B717*$J$8/(1-$J$8*$K$8*$B717^2))</f>
        <v>-0.84199579326508489</v>
      </c>
      <c r="K720" s="31">
        <v>1</v>
      </c>
      <c r="L720" s="32">
        <v>0</v>
      </c>
      <c r="N720" s="29">
        <f t="shared" ref="N720" si="6765">D720*I717+F720*I720-E720*J717-G720*J720</f>
        <v>0</v>
      </c>
      <c r="O720" s="33">
        <f t="shared" ref="O720" si="6766">(D720*J717+E720*I717+F720*J720+G720*I720)</f>
        <v>-0.84199579326508489</v>
      </c>
      <c r="P720" s="31">
        <f t="shared" ref="P720" si="6767">D720*K717+F720*K720-E720*L717-G720*L720</f>
        <v>1</v>
      </c>
      <c r="Q720" s="32">
        <f t="shared" ref="Q720" si="6768">(D720*L717+E720*K717+F720*L720+G720*K720)</f>
        <v>0</v>
      </c>
      <c r="S720" s="29">
        <v>0</v>
      </c>
      <c r="T720" s="33">
        <v>0</v>
      </c>
      <c r="U720" s="31">
        <v>1</v>
      </c>
      <c r="V720" s="32">
        <v>0</v>
      </c>
      <c r="X720" s="29">
        <f t="shared" ref="X720" si="6769">N720*S717+P720*S720-O720*T717-Q720*T720</f>
        <v>0</v>
      </c>
      <c r="Y720" s="33">
        <f t="shared" ref="Y720" si="6770">(N720*T717+O720*S717+P720*T720+Q720*S720)</f>
        <v>-0.84199579326508489</v>
      </c>
      <c r="Z720" s="31">
        <f t="shared" ref="Z720" si="6771">N720*U717+P720*U720-O720*V717-Q720*V720</f>
        <v>0.30882400449905778</v>
      </c>
      <c r="AA720" s="32">
        <f t="shared" ref="AA720" si="6772">(N720*V717+O720*U717+P720*V720+Q720*U720)</f>
        <v>0</v>
      </c>
      <c r="AB720" s="8"/>
      <c r="AC720" s="29">
        <v>0</v>
      </c>
      <c r="AD720" s="33">
        <f t="shared" ref="AD720" si="6773">IF(0=(1-$AD$8*$AE$8*$B717^2),10^14,$B717*$AD$8/(1-$AD$8*$AE$8*$B717^2))</f>
        <v>-0.79634569724785476</v>
      </c>
      <c r="AE720" s="31">
        <v>1</v>
      </c>
      <c r="AF720" s="32">
        <v>0</v>
      </c>
      <c r="AH720" s="29">
        <f t="shared" ref="AH720" si="6774">X720*AC717+Z720*AC720-Y720*AD717-AA720*AD720</f>
        <v>0</v>
      </c>
      <c r="AI720" s="33">
        <f t="shared" ref="AI720" si="6775">(X720*AD717+Y720*AC717+Z720*AD720+AA720*AC720)</f>
        <v>-1.0879264604547616</v>
      </c>
      <c r="AJ720" s="31">
        <f t="shared" ref="AJ720" si="6776">X720*AE717+Z720*AE720-Y720*AF717-AA720*AF720</f>
        <v>0.30882400449905778</v>
      </c>
      <c r="AK720" s="32">
        <f t="shared" ref="AK720" si="6777">(X720*AF717+Y720*AE717+Z720*AF720+AA720*AE720)</f>
        <v>0</v>
      </c>
      <c r="AL720" s="8"/>
      <c r="AM720" s="29">
        <v>0</v>
      </c>
      <c r="AN720" s="33">
        <v>0</v>
      </c>
      <c r="AO720" s="31">
        <v>1</v>
      </c>
      <c r="AP720" s="32">
        <v>0</v>
      </c>
      <c r="AR720" s="29">
        <f t="shared" ref="AR720" si="6778">AH720*AM717+AJ720*AM720-AI720*AN717-AK720*AN720</f>
        <v>0</v>
      </c>
      <c r="AS720" s="33">
        <f t="shared" ref="AS720" si="6779">(AH720*AN717+AI720*AM717+AJ720*AN720+AK720*AM720)</f>
        <v>-1.0879264604547616</v>
      </c>
      <c r="AT720" s="31">
        <f t="shared" ref="AT720" si="6780">AH720*AO717+AJ720*AO720-AI720*AP717-AK720*AP720</f>
        <v>-0.4987730974242931</v>
      </c>
      <c r="AU720" s="32">
        <f t="shared" ref="AU720" si="6781">(AH720*AP717+AI720*AO717+AJ720*AP720+AK720*AO720)</f>
        <v>0</v>
      </c>
      <c r="AV720" s="8"/>
      <c r="AW720" s="29">
        <v>0</v>
      </c>
      <c r="AX720" s="33">
        <f t="shared" ref="AX720" si="6782">IF(0=(1-$AX$8*$AY$8*$B717^2),10^14,$B717*$AX$8/(1-$AX$8*$AY$8*$B717^2))</f>
        <v>-0.67109860363093021</v>
      </c>
      <c r="AY720" s="31">
        <v>1</v>
      </c>
      <c r="AZ720" s="32">
        <v>0</v>
      </c>
      <c r="BB720" s="29">
        <f t="shared" ref="BB720" si="6783">AR720*AW717+AT720*AW720-AS720*AX717-AU720*AX720</f>
        <v>0</v>
      </c>
      <c r="BC720" s="33">
        <f t="shared" ref="BC720" si="6784">(AR720*AX717+AS720*AW717+AT720*AX720+AU720*AW720)</f>
        <v>-0.75320053124464459</v>
      </c>
      <c r="BD720" s="31">
        <f t="shared" ref="BD720" si="6785">AR720*AY717+AT720*AY720-AS720*AZ717-AU720*AZ720</f>
        <v>-0.4987730974242931</v>
      </c>
      <c r="BE720" s="32">
        <f t="shared" ref="BE720" si="6786">(AR720*AZ717+AS720*AY717+AT720*AZ720+AU720*AY720)</f>
        <v>0</v>
      </c>
      <c r="BF720" s="8"/>
      <c r="BG720" s="29">
        <v>0</v>
      </c>
      <c r="BH720" s="33">
        <v>0</v>
      </c>
      <c r="BI720" s="31">
        <v>1</v>
      </c>
      <c r="BJ720" s="32">
        <v>0</v>
      </c>
      <c r="BL720" s="29">
        <f t="shared" ref="BL720" si="6787">BB720*BG717+BD720*BG720-BC720*BH717-BE720*BH720</f>
        <v>0</v>
      </c>
      <c r="BM720" s="33">
        <f t="shared" ref="BM720" si="6788">(BB720*BH717+BC720*BG717+BD720*BH720+BE720*BG720)</f>
        <v>-0.75320053124464459</v>
      </c>
      <c r="BN720" s="31">
        <f t="shared" ref="BN720" si="6789">BB720*BI717+BD720*BI720-BC720*BJ717-BE720*BJ720</f>
        <v>-0.6953729207047461</v>
      </c>
      <c r="BO720" s="32">
        <f t="shared" ref="BO720" si="6790">(BB720*BJ717+BC720*BI717+BD720*BJ720+BE720*BI720)</f>
        <v>0</v>
      </c>
      <c r="BP720" s="8"/>
      <c r="BQ720" s="19">
        <f t="shared" ref="BQ720:BQ783" si="6791">1/$BR$8</f>
        <v>1</v>
      </c>
      <c r="BR720" s="47">
        <v>0</v>
      </c>
      <c r="BS720" s="48">
        <v>1</v>
      </c>
      <c r="BT720" s="49">
        <v>0</v>
      </c>
      <c r="BV720" s="29">
        <f t="shared" ref="BV720" si="6792">BL720*BQ717+BN720*BQ720-BM720*BR717-BO720*BR720</f>
        <v>-0.6953729207047461</v>
      </c>
      <c r="BW720" s="33">
        <f t="shared" ref="BW720" si="6793">(BL720*BR717+BM720*BQ717+BN720*BR720+BO720*BQ720)</f>
        <v>-0.75320053124464459</v>
      </c>
      <c r="BX720" s="31">
        <f t="shared" ref="BX720" si="6794">BL720*BS717+BN720*BS720-BM720*BT717-BO720*BT720</f>
        <v>-0.6953729207047461</v>
      </c>
      <c r="BY720" s="32">
        <f t="shared" ref="BY720" si="6795">(BL720*BT717+BM720*BS717+BN720*BT720+BO720*BS720)</f>
        <v>0</v>
      </c>
      <c r="CA720" s="50">
        <f t="shared" ref="CA720" si="6796">(180/PI())*ATAN(-1*(BW717+BW720)/(BV717+BV720))</f>
        <v>-45.9745204912955</v>
      </c>
      <c r="CC720" s="137">
        <f t="shared" ref="CC720" si="6797">20*LOG(((1-(10^(CA717/20)^2)*(1-((1-CC717)/(1+CC717))^2))^0.5))</f>
        <v>-27.630420994236552</v>
      </c>
      <c r="CD720" s="9"/>
      <c r="CE720" s="38"/>
      <c r="CF720" s="38"/>
      <c r="CG720" s="38"/>
      <c r="CH720" s="38"/>
    </row>
    <row r="721" spans="2:91" ht="18.600000000000001" customHeight="1">
      <c r="CC721" s="42"/>
    </row>
    <row r="722" spans="2:91" ht="18.600000000000001" customHeight="1" thickBot="1">
      <c r="E722" s="22" t="s">
        <v>4</v>
      </c>
      <c r="J722" s="22" t="s">
        <v>5</v>
      </c>
      <c r="O722" s="22" t="s">
        <v>6</v>
      </c>
      <c r="T722" s="22" t="s">
        <v>7</v>
      </c>
      <c r="Y722" s="22" t="s">
        <v>8</v>
      </c>
      <c r="AD722" s="22" t="s">
        <v>65</v>
      </c>
      <c r="AI722" s="22" t="s">
        <v>9</v>
      </c>
      <c r="AN722" s="22" t="s">
        <v>66</v>
      </c>
      <c r="AS722" s="22" t="s">
        <v>51</v>
      </c>
      <c r="AX722" s="22" t="s">
        <v>67</v>
      </c>
      <c r="BC722" s="22" t="s">
        <v>52</v>
      </c>
      <c r="BH722" s="22" t="s">
        <v>68</v>
      </c>
      <c r="BM722" s="22" t="s">
        <v>63</v>
      </c>
      <c r="BQ722" s="23" t="s">
        <v>69</v>
      </c>
      <c r="BR722" s="23"/>
      <c r="BS722" s="24"/>
      <c r="BT722" s="24"/>
      <c r="BU722" s="24"/>
      <c r="BW722" s="22" t="s">
        <v>64</v>
      </c>
    </row>
    <row r="723" spans="2:91" ht="18.600000000000001" customHeight="1" thickBot="1">
      <c r="D723" s="249" t="s">
        <v>103</v>
      </c>
      <c r="E723" s="250"/>
      <c r="F723" s="251" t="s">
        <v>104</v>
      </c>
      <c r="G723" s="252"/>
      <c r="H723" s="229"/>
      <c r="I723" s="253" t="s">
        <v>11</v>
      </c>
      <c r="J723" s="254"/>
      <c r="K723" s="255" t="s">
        <v>12</v>
      </c>
      <c r="L723" s="256"/>
      <c r="M723" s="24"/>
      <c r="N723" s="253" t="s">
        <v>105</v>
      </c>
      <c r="O723" s="254"/>
      <c r="P723" s="255" t="s">
        <v>106</v>
      </c>
      <c r="Q723" s="256"/>
      <c r="R723" s="24"/>
      <c r="S723" s="249" t="s">
        <v>107</v>
      </c>
      <c r="T723" s="250"/>
      <c r="U723" s="251" t="s">
        <v>108</v>
      </c>
      <c r="V723" s="252"/>
      <c r="W723" s="8"/>
      <c r="X723" s="253" t="s">
        <v>109</v>
      </c>
      <c r="Y723" s="254"/>
      <c r="Z723" s="255" t="s">
        <v>110</v>
      </c>
      <c r="AA723" s="256"/>
      <c r="AB723" s="8"/>
      <c r="AC723" s="253" t="s">
        <v>111</v>
      </c>
      <c r="AD723" s="254"/>
      <c r="AE723" s="255" t="s">
        <v>14</v>
      </c>
      <c r="AF723" s="256"/>
      <c r="AG723" s="8"/>
      <c r="AH723" s="253" t="s">
        <v>112</v>
      </c>
      <c r="AI723" s="254"/>
      <c r="AJ723" s="255" t="s">
        <v>113</v>
      </c>
      <c r="AK723" s="256"/>
      <c r="AL723" s="8"/>
      <c r="AM723" s="249" t="s">
        <v>114</v>
      </c>
      <c r="AN723" s="250"/>
      <c r="AO723" s="251" t="s">
        <v>115</v>
      </c>
      <c r="AP723" s="252"/>
      <c r="AQ723" s="24"/>
      <c r="AR723" s="253" t="s">
        <v>116</v>
      </c>
      <c r="AS723" s="254"/>
      <c r="AT723" s="255" t="s">
        <v>13</v>
      </c>
      <c r="AU723" s="256"/>
      <c r="AV723" s="4"/>
      <c r="AW723" s="253" t="s">
        <v>117</v>
      </c>
      <c r="AX723" s="254"/>
      <c r="AY723" s="255" t="s">
        <v>118</v>
      </c>
      <c r="AZ723" s="256"/>
      <c r="BA723" s="8"/>
      <c r="BB723" s="253" t="s">
        <v>119</v>
      </c>
      <c r="BC723" s="254"/>
      <c r="BD723" s="255" t="s">
        <v>120</v>
      </c>
      <c r="BE723" s="256"/>
      <c r="BF723" s="4"/>
      <c r="BG723" s="249" t="s">
        <v>121</v>
      </c>
      <c r="BH723" s="250"/>
      <c r="BI723" s="251" t="s">
        <v>122</v>
      </c>
      <c r="BJ723" s="252"/>
      <c r="BK723" s="4"/>
      <c r="BL723" s="253" t="s">
        <v>123</v>
      </c>
      <c r="BM723" s="254"/>
      <c r="BN723" s="255" t="s">
        <v>124</v>
      </c>
      <c r="BO723" s="256"/>
      <c r="BP723" s="4"/>
      <c r="BQ723" s="253" t="s">
        <v>125</v>
      </c>
      <c r="BR723" s="254"/>
      <c r="BS723" s="255" t="s">
        <v>126</v>
      </c>
      <c r="BT723" s="256"/>
      <c r="BU723" s="8"/>
      <c r="BV723" s="253" t="s">
        <v>127</v>
      </c>
      <c r="BW723" s="254"/>
      <c r="BX723" s="255" t="s">
        <v>128</v>
      </c>
      <c r="BY723" s="256"/>
      <c r="CA723" s="27" t="s">
        <v>15</v>
      </c>
      <c r="CC723" s="133" t="s">
        <v>70</v>
      </c>
      <c r="CD723" s="9"/>
      <c r="CE723" s="38"/>
      <c r="CF723" s="38"/>
      <c r="CG723" s="38"/>
      <c r="CH723" s="38"/>
    </row>
    <row r="724" spans="2:91" ht="18.600000000000001" customHeight="1" thickTop="1" thickBot="1">
      <c r="B724" s="129">
        <v>1.58</v>
      </c>
      <c r="D724" s="29">
        <v>1</v>
      </c>
      <c r="E724" s="30">
        <v>0</v>
      </c>
      <c r="F724" s="31">
        <v>0</v>
      </c>
      <c r="G724" s="32">
        <f t="shared" ref="G724:G787" si="6798">-1/($E$8*$B724)</f>
        <v>-0.41720253164556959</v>
      </c>
      <c r="I724" s="29">
        <v>1</v>
      </c>
      <c r="J724" s="33">
        <v>0</v>
      </c>
      <c r="K724" s="31">
        <v>0</v>
      </c>
      <c r="L724" s="32">
        <v>0</v>
      </c>
      <c r="N724" s="29">
        <f t="shared" ref="N724" si="6799">D724*I724+F724*I727-E724*J724-G724*J727</f>
        <v>0.65375169205203043</v>
      </c>
      <c r="O724" s="33">
        <f t="shared" ref="O724" si="6800">(D724*J724+E724*I724+F724*J727+G724*I727)</f>
        <v>0</v>
      </c>
      <c r="P724" s="31">
        <f t="shared" ref="P724" si="6801">D724*K724+F724*K727-E724*L724-G724*L727</f>
        <v>0</v>
      </c>
      <c r="Q724" s="32">
        <f t="shared" ref="Q724" si="6802">(D724*L724+E724*K724+F724*L727+G724*K727)</f>
        <v>-0.41720253164556959</v>
      </c>
      <c r="S724" s="29">
        <v>1</v>
      </c>
      <c r="T724" s="30">
        <v>0</v>
      </c>
      <c r="U724" s="31">
        <v>0</v>
      </c>
      <c r="V724" s="32">
        <f t="shared" ref="V724:V787" si="6803">-1/($T$8*$B724)</f>
        <v>-0.81048734177215187</v>
      </c>
      <c r="X724" s="29">
        <f t="shared" ref="X724" si="6804">N724*S724+P724*S727-O724*T724-Q724*T727</f>
        <v>0.65375169205203043</v>
      </c>
      <c r="Y724" s="33">
        <f t="shared" ref="Y724" si="6805">(N724*T724+O724*S724+P724*T727+Q724*S727)</f>
        <v>0</v>
      </c>
      <c r="Z724" s="31">
        <f t="shared" ref="Z724" si="6806">N724*U724+P724*U727-O724*V724-Q724*V727</f>
        <v>0</v>
      </c>
      <c r="AA724" s="32">
        <f t="shared" ref="AA724" si="6807">(N724*V724+O724*U724+P724*V727+Q724*U727)</f>
        <v>-0.94706000271586621</v>
      </c>
      <c r="AB724" s="8"/>
      <c r="AC724" s="29">
        <v>1</v>
      </c>
      <c r="AD724" s="33">
        <v>0</v>
      </c>
      <c r="AE724" s="31">
        <v>0</v>
      </c>
      <c r="AF724" s="32">
        <v>0</v>
      </c>
      <c r="AH724" s="29">
        <f t="shared" ref="AH724" si="6808">X724*AC724+Z724*AC727-Y724*AD724-AA724*AD727</f>
        <v>-8.5226175367004053E-2</v>
      </c>
      <c r="AI724" s="33">
        <f t="shared" ref="AI724" si="6809">(X724*AD724+Y724*AC724+Z724*AD727+AA724*AC727)</f>
        <v>0</v>
      </c>
      <c r="AJ724" s="31">
        <f t="shared" ref="AJ724" si="6810">X724*AE724+Z724*AE727-Y724*AF724-AA724*AF727</f>
        <v>0</v>
      </c>
      <c r="AK724" s="32">
        <f t="shared" ref="AK724" si="6811">(X724*AF724+Y724*AE724+Z724*AF727+AA724*AE727)</f>
        <v>-0.94706000271586621</v>
      </c>
      <c r="AL724" s="8"/>
      <c r="AM724" s="29">
        <v>1</v>
      </c>
      <c r="AN724" s="30">
        <v>0</v>
      </c>
      <c r="AO724" s="31">
        <v>0</v>
      </c>
      <c r="AP724" s="32">
        <f t="shared" ref="AP724:AP787" si="6812">-1/($AN$8*$B724)</f>
        <v>-0.73293037974683528</v>
      </c>
      <c r="AR724" s="29">
        <f t="shared" ref="AR724" si="6813">AH724*AM724+AJ724*AM727-AI724*AN724-AK724*AN727</f>
        <v>-8.5226175367004053E-2</v>
      </c>
      <c r="AS724" s="33">
        <f t="shared" ref="AS724" si="6814">(AH724*AN724+AI724*AM724+AJ724*AN727+AK724*AM727)</f>
        <v>0</v>
      </c>
      <c r="AT724" s="31">
        <f t="shared" ref="AT724" si="6815">AH724*AO724+AJ724*AO727-AI724*AP724-AK724*AP727</f>
        <v>0</v>
      </c>
      <c r="AU724" s="32">
        <f t="shared" ref="AU724" si="6816">(AH724*AP724+AI724*AO724+AJ724*AP727+AK724*AO727)</f>
        <v>-0.88459514963975749</v>
      </c>
      <c r="AV724" s="8"/>
      <c r="AW724" s="29">
        <v>1</v>
      </c>
      <c r="AX724" s="33">
        <v>0</v>
      </c>
      <c r="AY724" s="31">
        <v>0</v>
      </c>
      <c r="AZ724" s="32">
        <v>0</v>
      </c>
      <c r="BB724" s="29">
        <f t="shared" ref="BB724" si="6817">AR724*AW724+AT724*AW727-AS724*AX724-AU724*AX727</f>
        <v>-0.66832723490881529</v>
      </c>
      <c r="BC724" s="33">
        <f t="shared" ref="BC724" si="6818">(AR724*AX724+AS724*AW724+AT724*AX727+AU724*AW727)</f>
        <v>0</v>
      </c>
      <c r="BD724" s="31">
        <f t="shared" ref="BD724" si="6819">AR724*AY724+AT724*AY727-AS724*AZ724-AU724*AZ727</f>
        <v>0</v>
      </c>
      <c r="BE724" s="32">
        <f t="shared" ref="BE724" si="6820">(AR724*AZ724+AS724*AY724+AT724*AZ727+AU724*AY727)</f>
        <v>-0.88459514963975749</v>
      </c>
      <c r="BF724" s="8"/>
      <c r="BG724" s="29">
        <v>1</v>
      </c>
      <c r="BH724" s="30">
        <v>0</v>
      </c>
      <c r="BI724" s="31">
        <v>0</v>
      </c>
      <c r="BJ724" s="32">
        <f t="shared" ref="BJ724:BJ787" si="6821">-1/($BH$8*$B724)</f>
        <v>-0.25771518987341768</v>
      </c>
      <c r="BL724" s="29">
        <f t="shared" ref="BL724" si="6822">BB724*BG724+BD724*BG727-BC724*BH724-BE724*BH727</f>
        <v>-0.66832723490881529</v>
      </c>
      <c r="BM724" s="33">
        <f t="shared" ref="BM724" si="6823">(BB724*BH724+BC724*BG724+BD724*BH727+BE724*BG727)</f>
        <v>0</v>
      </c>
      <c r="BN724" s="31">
        <f t="shared" ref="BN724" si="6824">BB724*BI724+BD724*BI727-BC724*BJ724-BE724*BJ727</f>
        <v>0</v>
      </c>
      <c r="BO724" s="32">
        <f t="shared" ref="BO724" si="6825">(BB724*BJ724+BC724*BI724+BD724*BJ727+BE724*BI727)</f>
        <v>-0.71235706939765597</v>
      </c>
      <c r="BP724" s="8"/>
      <c r="BQ724" s="34">
        <v>1</v>
      </c>
      <c r="BR724" s="35">
        <v>0</v>
      </c>
      <c r="BS724" s="11">
        <v>0</v>
      </c>
      <c r="BT724" s="36">
        <v>0</v>
      </c>
      <c r="BV724" s="29">
        <f t="shared" ref="BV724" si="6826">BL724*BQ724+BN724*BQ727-BM724*BR724-BO724*BR727</f>
        <v>-0.66832723490881529</v>
      </c>
      <c r="BW724" s="33">
        <f t="shared" ref="BW724" si="6827">(BL724*BR724+BM724*BQ724+BN724*BR727+BO724*BQ727)</f>
        <v>-0.71235706939765597</v>
      </c>
      <c r="BX724" s="31">
        <f t="shared" ref="BX724" si="6828">BL724*BS724+BN724*BS727-BM724*BT724-BO724*BT727</f>
        <v>0</v>
      </c>
      <c r="BY724" s="32">
        <f t="shared" ref="BY724" si="6829">(BL724*BT724+BM724*BS724+BN724*BT727+BO724*BS727)</f>
        <v>-0.71235706939765597</v>
      </c>
      <c r="CA724" s="37">
        <f t="shared" ref="CA724" si="6830">20*LOG(((1+$BR$8)/$BR$8)/((BV724+BV727)^2+(BW724+BW727)^2)^0.5)</f>
        <v>-4.5029460935353573E-3</v>
      </c>
      <c r="CC724" s="134">
        <f t="shared" ref="CC724" si="6831">((BV724^2+BW724^2)^0.5)/((BV727^2+BW727^2)^0.5)</f>
        <v>0.95323085291252818</v>
      </c>
      <c r="CD724" s="9"/>
      <c r="CE724" s="38"/>
      <c r="CF724" s="38"/>
      <c r="CG724" s="38"/>
      <c r="CH724" s="38"/>
      <c r="CM724" s="129">
        <v>1.56</v>
      </c>
    </row>
    <row r="725" spans="2:91" ht="18.600000000000001" customHeight="1" thickBot="1">
      <c r="D725" s="39"/>
      <c r="G725" s="40"/>
      <c r="I725" s="39"/>
      <c r="L725" s="40"/>
      <c r="N725" s="39"/>
      <c r="Q725" s="40"/>
      <c r="S725" s="39"/>
      <c r="V725" s="40"/>
      <c r="X725" s="39"/>
      <c r="AA725" s="40"/>
      <c r="AC725" s="39"/>
      <c r="AF725" s="40"/>
      <c r="AH725" s="39"/>
      <c r="AK725" s="40"/>
      <c r="AM725" s="39"/>
      <c r="AP725" s="40"/>
      <c r="AR725" s="39"/>
      <c r="AU725" s="40"/>
      <c r="AW725" s="39"/>
      <c r="AZ725" s="40"/>
      <c r="BB725" s="39"/>
      <c r="BE725" s="40"/>
      <c r="BG725" s="39"/>
      <c r="BJ725" s="40"/>
      <c r="BL725" s="39"/>
      <c r="BO725" s="40"/>
      <c r="BQ725" s="34"/>
      <c r="BR725" s="11"/>
      <c r="BS725" s="11"/>
      <c r="BT725" s="41"/>
      <c r="BV725" s="39"/>
      <c r="BY725" s="40"/>
      <c r="CC725" s="135"/>
      <c r="CD725" s="9"/>
      <c r="CE725" s="38"/>
      <c r="CF725" s="38"/>
      <c r="CG725" s="38"/>
      <c r="CH725" s="38"/>
    </row>
    <row r="726" spans="2:91" ht="18.600000000000001" customHeight="1" thickBot="1">
      <c r="D726" s="258" t="s">
        <v>129</v>
      </c>
      <c r="E726" s="259"/>
      <c r="F726" s="260" t="s">
        <v>130</v>
      </c>
      <c r="G726" s="261"/>
      <c r="H726" s="229"/>
      <c r="I726" s="258" t="s">
        <v>131</v>
      </c>
      <c r="J726" s="259"/>
      <c r="K726" s="260" t="s">
        <v>132</v>
      </c>
      <c r="L726" s="261"/>
      <c r="N726" s="253" t="s">
        <v>133</v>
      </c>
      <c r="O726" s="254"/>
      <c r="P726" s="255" t="s">
        <v>134</v>
      </c>
      <c r="Q726" s="256"/>
      <c r="S726" s="258" t="s">
        <v>135</v>
      </c>
      <c r="T726" s="259"/>
      <c r="U726" s="260" t="s">
        <v>136</v>
      </c>
      <c r="V726" s="261"/>
      <c r="W726" s="8"/>
      <c r="X726" s="253" t="s">
        <v>137</v>
      </c>
      <c r="Y726" s="254"/>
      <c r="Z726" s="255" t="s">
        <v>138</v>
      </c>
      <c r="AA726" s="256"/>
      <c r="AB726" s="8"/>
      <c r="AC726" s="258" t="s">
        <v>139</v>
      </c>
      <c r="AD726" s="259"/>
      <c r="AE726" s="260" t="s">
        <v>140</v>
      </c>
      <c r="AF726" s="261"/>
      <c r="AG726" s="8"/>
      <c r="AH726" s="253" t="s">
        <v>141</v>
      </c>
      <c r="AI726" s="254"/>
      <c r="AJ726" s="255" t="s">
        <v>142</v>
      </c>
      <c r="AK726" s="256"/>
      <c r="AL726" s="8"/>
      <c r="AM726" s="258" t="s">
        <v>143</v>
      </c>
      <c r="AN726" s="259"/>
      <c r="AO726" s="260" t="s">
        <v>144</v>
      </c>
      <c r="AP726" s="261"/>
      <c r="AR726" s="253" t="s">
        <v>145</v>
      </c>
      <c r="AS726" s="254"/>
      <c r="AT726" s="255" t="s">
        <v>146</v>
      </c>
      <c r="AU726" s="256"/>
      <c r="AV726" s="4"/>
      <c r="AW726" s="258" t="s">
        <v>147</v>
      </c>
      <c r="AX726" s="259"/>
      <c r="AY726" s="260" t="s">
        <v>148</v>
      </c>
      <c r="AZ726" s="261"/>
      <c r="BA726" s="8"/>
      <c r="BB726" s="253" t="s">
        <v>149</v>
      </c>
      <c r="BC726" s="254"/>
      <c r="BD726" s="255" t="s">
        <v>150</v>
      </c>
      <c r="BE726" s="256"/>
      <c r="BF726" s="4"/>
      <c r="BG726" s="258" t="s">
        <v>151</v>
      </c>
      <c r="BH726" s="259"/>
      <c r="BI726" s="260" t="s">
        <v>152</v>
      </c>
      <c r="BJ726" s="261"/>
      <c r="BK726" s="4"/>
      <c r="BL726" s="253" t="s">
        <v>153</v>
      </c>
      <c r="BM726" s="254"/>
      <c r="BN726" s="255" t="s">
        <v>154</v>
      </c>
      <c r="BO726" s="256"/>
      <c r="BP726" s="4"/>
      <c r="BQ726" s="258" t="s">
        <v>155</v>
      </c>
      <c r="BR726" s="259"/>
      <c r="BS726" s="260" t="s">
        <v>156</v>
      </c>
      <c r="BT726" s="261"/>
      <c r="BU726" s="8"/>
      <c r="BV726" s="253" t="s">
        <v>157</v>
      </c>
      <c r="BW726" s="254"/>
      <c r="BX726" s="255" t="s">
        <v>158</v>
      </c>
      <c r="BY726" s="256"/>
      <c r="CA726" s="46" t="s">
        <v>16</v>
      </c>
      <c r="CC726" s="136" t="s">
        <v>71</v>
      </c>
      <c r="CD726" s="9"/>
      <c r="CE726" s="38"/>
      <c r="CF726" s="38"/>
      <c r="CG726" s="38"/>
      <c r="CH726" s="38"/>
    </row>
    <row r="727" spans="2:91" ht="18.600000000000001" customHeight="1" thickTop="1" thickBot="1">
      <c r="D727" s="29">
        <v>0</v>
      </c>
      <c r="E727" s="33">
        <v>0</v>
      </c>
      <c r="F727" s="31">
        <v>1</v>
      </c>
      <c r="G727" s="32">
        <v>0</v>
      </c>
      <c r="I727" s="29">
        <v>0</v>
      </c>
      <c r="J727" s="33">
        <f t="shared" ref="J727" si="6832">IF(0=(1-$J$8*$K$8*$B724^2),10^14,$B724*$J$8/(1-$J$8*$K$8*$B724^2))</f>
        <v>-0.82992858787856427</v>
      </c>
      <c r="K727" s="31">
        <v>1</v>
      </c>
      <c r="L727" s="32">
        <v>0</v>
      </c>
      <c r="N727" s="29">
        <f t="shared" ref="N727" si="6833">D727*I724+F727*I727-E727*J724-G727*J727</f>
        <v>0</v>
      </c>
      <c r="O727" s="33">
        <f t="shared" ref="O727" si="6834">(D727*J724+E727*I724+F727*J727+G727*I727)</f>
        <v>-0.82992858787856427</v>
      </c>
      <c r="P727" s="31">
        <f t="shared" ref="P727" si="6835">D727*K724+F727*K727-E727*L724-G727*L727</f>
        <v>1</v>
      </c>
      <c r="Q727" s="32">
        <f t="shared" ref="Q727" si="6836">(D727*L724+E727*K724+F727*L727+G727*K727)</f>
        <v>0</v>
      </c>
      <c r="S727" s="29">
        <v>0</v>
      </c>
      <c r="T727" s="33">
        <v>0</v>
      </c>
      <c r="U727" s="31">
        <v>1</v>
      </c>
      <c r="V727" s="32">
        <v>0</v>
      </c>
      <c r="X727" s="29">
        <f t="shared" ref="X727" si="6837">N727*S724+P727*S727-O727*T724-Q727*T727</f>
        <v>0</v>
      </c>
      <c r="Y727" s="33">
        <f t="shared" ref="Y727" si="6838">(N727*T724+O727*S724+P727*T727+Q727*S727)</f>
        <v>-0.82992858787856427</v>
      </c>
      <c r="Z727" s="31">
        <f t="shared" ref="Z727" si="6839">N727*U724+P727*U727-O727*V724-Q727*V727</f>
        <v>0.32735338494958666</v>
      </c>
      <c r="AA727" s="32">
        <f t="shared" ref="AA727" si="6840">(N727*V724+O727*U724+P727*V727+Q727*U727)</f>
        <v>0</v>
      </c>
      <c r="AB727" s="8"/>
      <c r="AC727" s="29">
        <v>0</v>
      </c>
      <c r="AD727" s="33">
        <f t="shared" ref="AD727" si="6841">IF(0=(1-$AD$8*$AE$8*$B724^2),10^14,$B724*$AD$8/(1-$AD$8*$AE$8*$B724^2))</f>
        <v>-0.78028621766295858</v>
      </c>
      <c r="AE727" s="31">
        <v>1</v>
      </c>
      <c r="AF727" s="32">
        <v>0</v>
      </c>
      <c r="AH727" s="29">
        <f t="shared" ref="AH727" si="6842">X727*AC724+Z727*AC727-Y727*AD724-AA727*AD727</f>
        <v>0</v>
      </c>
      <c r="AI727" s="33">
        <f t="shared" ref="AI727" si="6843">(X727*AD724+Y727*AC724+Z727*AD727+AA727*AC727)</f>
        <v>-1.0853579224600436</v>
      </c>
      <c r="AJ727" s="31">
        <f t="shared" ref="AJ727" si="6844">X727*AE724+Z727*AE727-Y727*AF724-AA727*AF727</f>
        <v>0.32735338494958666</v>
      </c>
      <c r="AK727" s="32">
        <f t="shared" ref="AK727" si="6845">(X727*AF724+Y727*AE724+Z727*AF727+AA727*AE727)</f>
        <v>0</v>
      </c>
      <c r="AL727" s="8"/>
      <c r="AM727" s="29">
        <v>0</v>
      </c>
      <c r="AN727" s="33">
        <v>0</v>
      </c>
      <c r="AO727" s="31">
        <v>1</v>
      </c>
      <c r="AP727" s="32">
        <v>0</v>
      </c>
      <c r="AR727" s="29">
        <f t="shared" ref="AR727" si="6846">AH727*AM724+AJ727*AM727-AI727*AN724-AK727*AN727</f>
        <v>0</v>
      </c>
      <c r="AS727" s="33">
        <f t="shared" ref="AS727" si="6847">(AH727*AN724+AI727*AM724+AJ727*AN727+AK727*AM727)</f>
        <v>-1.0853579224600436</v>
      </c>
      <c r="AT727" s="31">
        <f t="shared" ref="AT727" si="6848">AH727*AO724+AJ727*AO727-AI727*AP724-AK727*AP727</f>
        <v>-0.46813840932028927</v>
      </c>
      <c r="AU727" s="32">
        <f t="shared" ref="AU727" si="6849">(AH727*AP724+AI727*AO724+AJ727*AP727+AK727*AO727)</f>
        <v>0</v>
      </c>
      <c r="AV727" s="8"/>
      <c r="AW727" s="29">
        <v>0</v>
      </c>
      <c r="AX727" s="33">
        <f t="shared" ref="AX727" si="6850">IF(0=(1-$AX$8*$AY$8*$B724^2),10^14,$B724*$AX$8/(1-$AX$8*$AY$8*$B724^2))</f>
        <v>-0.65917279761173608</v>
      </c>
      <c r="AY727" s="31">
        <v>1</v>
      </c>
      <c r="AZ727" s="32">
        <v>0</v>
      </c>
      <c r="BB727" s="29">
        <f t="shared" ref="BB727" si="6851">AR727*AW724+AT727*AW727-AS727*AX724-AU727*AX727</f>
        <v>0</v>
      </c>
      <c r="BC727" s="33">
        <f t="shared" ref="BC727" si="6852">(AR727*AX724+AS727*AW724+AT727*AX727+AU727*AW727)</f>
        <v>-0.77677381751888053</v>
      </c>
      <c r="BD727" s="31">
        <f t="shared" ref="BD727" si="6853">AR727*AY724+AT727*AY727-AS727*AZ724-AU727*AZ727</f>
        <v>-0.46813840932028927</v>
      </c>
      <c r="BE727" s="32">
        <f t="shared" ref="BE727" si="6854">(AR727*AZ724+AS727*AY724+AT727*AZ727+AU727*AY727)</f>
        <v>0</v>
      </c>
      <c r="BF727" s="8"/>
      <c r="BG727" s="29">
        <v>0</v>
      </c>
      <c r="BH727" s="33">
        <v>0</v>
      </c>
      <c r="BI727" s="31">
        <v>1</v>
      </c>
      <c r="BJ727" s="32">
        <v>0</v>
      </c>
      <c r="BL727" s="29">
        <f t="shared" ref="BL727" si="6855">BB727*BG724+BD727*BG727-BC727*BH724-BE727*BH727</f>
        <v>0</v>
      </c>
      <c r="BM727" s="33">
        <f t="shared" ref="BM727" si="6856">(BB727*BH724+BC727*BG724+BD727*BH727+BE727*BG727)</f>
        <v>-0.77677381751888053</v>
      </c>
      <c r="BN727" s="31">
        <f t="shared" ref="BN727" si="6857">BB727*BI724+BD727*BI727-BC727*BJ724-BE727*BJ727</f>
        <v>-0.668324821190867</v>
      </c>
      <c r="BO727" s="32">
        <f t="shared" ref="BO727" si="6858">(BB727*BJ724+BC727*BI724+BD727*BJ727+BE727*BI727)</f>
        <v>0</v>
      </c>
      <c r="BP727" s="8"/>
      <c r="BQ727" s="19">
        <f t="shared" ref="BQ727:BQ790" si="6859">1/$BR$8</f>
        <v>1</v>
      </c>
      <c r="BR727" s="47">
        <v>0</v>
      </c>
      <c r="BS727" s="48">
        <v>1</v>
      </c>
      <c r="BT727" s="49">
        <v>0</v>
      </c>
      <c r="BV727" s="29">
        <f t="shared" ref="BV727" si="6860">BL727*BQ724+BN727*BQ727-BM727*BR724-BO727*BR727</f>
        <v>-0.668324821190867</v>
      </c>
      <c r="BW727" s="33">
        <f t="shared" ref="BW727" si="6861">(BL727*BR724+BM727*BQ724+BN727*BR727+BO727*BQ727)</f>
        <v>-0.77677381751888053</v>
      </c>
      <c r="BX727" s="31">
        <f t="shared" ref="BX727" si="6862">BL727*BS724+BN727*BS727-BM727*BT724-BO727*BT727</f>
        <v>-0.668324821190867</v>
      </c>
      <c r="BY727" s="32">
        <f t="shared" ref="BY727" si="6863">(BL727*BT724+BM727*BS724+BN727*BT727+BO727*BS727)</f>
        <v>0</v>
      </c>
      <c r="CA727" s="50">
        <f t="shared" ref="CA727" si="6864">(180/PI())*ATAN(-1*(BW724+BW727)/(BV724+BV727))</f>
        <v>-48.088676404693238</v>
      </c>
      <c r="CC727" s="137">
        <f t="shared" ref="CC727" si="6865">20*LOG(((1-(10^(CA724/20)^2)*(1-((1-CC724)/(1+CC724))^2))^0.5))</f>
        <v>-27.934305913471867</v>
      </c>
      <c r="CD727" s="9"/>
      <c r="CE727" s="38"/>
      <c r="CF727" s="38"/>
      <c r="CG727" s="38"/>
      <c r="CH727" s="38"/>
    </row>
    <row r="728" spans="2:91" ht="18.600000000000001" customHeight="1">
      <c r="CC728" s="42"/>
    </row>
    <row r="729" spans="2:91" ht="18.600000000000001" customHeight="1" thickBot="1">
      <c r="E729" s="22" t="s">
        <v>4</v>
      </c>
      <c r="J729" s="22" t="s">
        <v>5</v>
      </c>
      <c r="O729" s="22" t="s">
        <v>6</v>
      </c>
      <c r="T729" s="22" t="s">
        <v>7</v>
      </c>
      <c r="Y729" s="22" t="s">
        <v>8</v>
      </c>
      <c r="AD729" s="22" t="s">
        <v>65</v>
      </c>
      <c r="AI729" s="22" t="s">
        <v>9</v>
      </c>
      <c r="AN729" s="22" t="s">
        <v>66</v>
      </c>
      <c r="AS729" s="22" t="s">
        <v>51</v>
      </c>
      <c r="AX729" s="22" t="s">
        <v>67</v>
      </c>
      <c r="BC729" s="22" t="s">
        <v>52</v>
      </c>
      <c r="BH729" s="22" t="s">
        <v>68</v>
      </c>
      <c r="BM729" s="22" t="s">
        <v>63</v>
      </c>
      <c r="BQ729" s="23" t="s">
        <v>69</v>
      </c>
      <c r="BR729" s="23"/>
      <c r="BS729" s="24"/>
      <c r="BT729" s="24"/>
      <c r="BU729" s="24"/>
      <c r="BW729" s="22" t="s">
        <v>64</v>
      </c>
    </row>
    <row r="730" spans="2:91" ht="18.600000000000001" customHeight="1" thickBot="1">
      <c r="D730" s="249" t="s">
        <v>103</v>
      </c>
      <c r="E730" s="250"/>
      <c r="F730" s="251" t="s">
        <v>104</v>
      </c>
      <c r="G730" s="252"/>
      <c r="H730" s="229"/>
      <c r="I730" s="253" t="s">
        <v>11</v>
      </c>
      <c r="J730" s="254"/>
      <c r="K730" s="255" t="s">
        <v>12</v>
      </c>
      <c r="L730" s="256"/>
      <c r="M730" s="24"/>
      <c r="N730" s="253" t="s">
        <v>105</v>
      </c>
      <c r="O730" s="254"/>
      <c r="P730" s="255" t="s">
        <v>106</v>
      </c>
      <c r="Q730" s="256"/>
      <c r="R730" s="24"/>
      <c r="S730" s="249" t="s">
        <v>107</v>
      </c>
      <c r="T730" s="250"/>
      <c r="U730" s="251" t="s">
        <v>108</v>
      </c>
      <c r="V730" s="252"/>
      <c r="W730" s="8"/>
      <c r="X730" s="253" t="s">
        <v>109</v>
      </c>
      <c r="Y730" s="254"/>
      <c r="Z730" s="255" t="s">
        <v>110</v>
      </c>
      <c r="AA730" s="256"/>
      <c r="AB730" s="8"/>
      <c r="AC730" s="253" t="s">
        <v>111</v>
      </c>
      <c r="AD730" s="254"/>
      <c r="AE730" s="255" t="s">
        <v>14</v>
      </c>
      <c r="AF730" s="256"/>
      <c r="AG730" s="8"/>
      <c r="AH730" s="253" t="s">
        <v>112</v>
      </c>
      <c r="AI730" s="254"/>
      <c r="AJ730" s="255" t="s">
        <v>113</v>
      </c>
      <c r="AK730" s="256"/>
      <c r="AL730" s="8"/>
      <c r="AM730" s="249" t="s">
        <v>114</v>
      </c>
      <c r="AN730" s="250"/>
      <c r="AO730" s="251" t="s">
        <v>115</v>
      </c>
      <c r="AP730" s="252"/>
      <c r="AQ730" s="24"/>
      <c r="AR730" s="253" t="s">
        <v>116</v>
      </c>
      <c r="AS730" s="254"/>
      <c r="AT730" s="255" t="s">
        <v>13</v>
      </c>
      <c r="AU730" s="256"/>
      <c r="AV730" s="4"/>
      <c r="AW730" s="253" t="s">
        <v>117</v>
      </c>
      <c r="AX730" s="254"/>
      <c r="AY730" s="255" t="s">
        <v>118</v>
      </c>
      <c r="AZ730" s="256"/>
      <c r="BA730" s="8"/>
      <c r="BB730" s="253" t="s">
        <v>119</v>
      </c>
      <c r="BC730" s="254"/>
      <c r="BD730" s="255" t="s">
        <v>120</v>
      </c>
      <c r="BE730" s="256"/>
      <c r="BF730" s="4"/>
      <c r="BG730" s="249" t="s">
        <v>121</v>
      </c>
      <c r="BH730" s="250"/>
      <c r="BI730" s="251" t="s">
        <v>122</v>
      </c>
      <c r="BJ730" s="252"/>
      <c r="BK730" s="4"/>
      <c r="BL730" s="253" t="s">
        <v>123</v>
      </c>
      <c r="BM730" s="254"/>
      <c r="BN730" s="255" t="s">
        <v>124</v>
      </c>
      <c r="BO730" s="256"/>
      <c r="BP730" s="4"/>
      <c r="BQ730" s="253" t="s">
        <v>125</v>
      </c>
      <c r="BR730" s="254"/>
      <c r="BS730" s="255" t="s">
        <v>126</v>
      </c>
      <c r="BT730" s="256"/>
      <c r="BU730" s="8"/>
      <c r="BV730" s="253" t="s">
        <v>127</v>
      </c>
      <c r="BW730" s="254"/>
      <c r="BX730" s="255" t="s">
        <v>128</v>
      </c>
      <c r="BY730" s="256"/>
      <c r="CA730" s="27" t="s">
        <v>15</v>
      </c>
      <c r="CC730" s="133" t="s">
        <v>70</v>
      </c>
      <c r="CD730" s="9"/>
      <c r="CE730" s="38"/>
      <c r="CF730" s="38"/>
      <c r="CG730" s="38"/>
      <c r="CH730" s="38"/>
    </row>
    <row r="731" spans="2:91" ht="18.600000000000001" customHeight="1" thickTop="1" thickBot="1">
      <c r="B731" s="129">
        <v>1.6</v>
      </c>
      <c r="D731" s="29">
        <v>1</v>
      </c>
      <c r="E731" s="30">
        <v>0</v>
      </c>
      <c r="F731" s="31">
        <v>0</v>
      </c>
      <c r="G731" s="32">
        <f t="shared" ref="G731:G794" si="6866">-1/($E$8*$B731)</f>
        <v>-0.41198749999999995</v>
      </c>
      <c r="I731" s="29">
        <v>1</v>
      </c>
      <c r="J731" s="33">
        <v>0</v>
      </c>
      <c r="K731" s="31">
        <v>0</v>
      </c>
      <c r="L731" s="32">
        <v>0</v>
      </c>
      <c r="N731" s="29">
        <f t="shared" ref="N731" si="6867">D731*I731+F731*I734-E731*J731-G731*J734</f>
        <v>0.66290385019562437</v>
      </c>
      <c r="O731" s="33">
        <f t="shared" ref="O731" si="6868">(D731*J731+E731*I731+F731*J734+G731*I734)</f>
        <v>0</v>
      </c>
      <c r="P731" s="31">
        <f t="shared" ref="P731" si="6869">D731*K731+F731*K734-E731*L731-G731*L734</f>
        <v>0</v>
      </c>
      <c r="Q731" s="32">
        <f t="shared" ref="Q731" si="6870">(D731*L731+E731*K731+F731*L734+G731*K734)</f>
        <v>-0.41198749999999995</v>
      </c>
      <c r="S731" s="29">
        <v>1</v>
      </c>
      <c r="T731" s="30">
        <v>0</v>
      </c>
      <c r="U731" s="31">
        <v>0</v>
      </c>
      <c r="V731" s="32">
        <f t="shared" ref="V731:V794" si="6871">-1/($T$8*$B731)</f>
        <v>-0.80035624999999999</v>
      </c>
      <c r="X731" s="29">
        <f t="shared" ref="X731" si="6872">N731*S731+P731*S734-O731*T731-Q731*T734</f>
        <v>0.66290385019562437</v>
      </c>
      <c r="Y731" s="33">
        <f t="shared" ref="Y731" si="6873">(N731*T731+O731*S731+P731*T734+Q731*S734)</f>
        <v>0</v>
      </c>
      <c r="Z731" s="31">
        <f t="shared" ref="Z731" si="6874">N731*U731+P731*U734-O731*V731-Q731*V734</f>
        <v>0</v>
      </c>
      <c r="AA731" s="32">
        <f t="shared" ref="AA731" si="6875">(N731*V731+O731*U731+P731*V734+Q731*U734)</f>
        <v>-0.94254673965313163</v>
      </c>
      <c r="AB731" s="8"/>
      <c r="AC731" s="29">
        <v>1</v>
      </c>
      <c r="AD731" s="33">
        <v>0</v>
      </c>
      <c r="AE731" s="31">
        <v>0</v>
      </c>
      <c r="AF731" s="32">
        <v>0</v>
      </c>
      <c r="AH731" s="29">
        <f t="shared" ref="AH731" si="6876">X731*AC731+Z731*AC734-Y731*AD731-AA731*AD734</f>
        <v>-5.808076504427806E-2</v>
      </c>
      <c r="AI731" s="33">
        <f t="shared" ref="AI731" si="6877">(X731*AD731+Y731*AC731+Z731*AD734+AA731*AC734)</f>
        <v>0</v>
      </c>
      <c r="AJ731" s="31">
        <f t="shared" ref="AJ731" si="6878">X731*AE731+Z731*AE734-Y731*AF731-AA731*AF734</f>
        <v>0</v>
      </c>
      <c r="AK731" s="32">
        <f t="shared" ref="AK731" si="6879">(X731*AF731+Y731*AE731+Z731*AF734+AA731*AE734)</f>
        <v>-0.94254673965313163</v>
      </c>
      <c r="AL731" s="8"/>
      <c r="AM731" s="29">
        <v>1</v>
      </c>
      <c r="AN731" s="30">
        <v>0</v>
      </c>
      <c r="AO731" s="31">
        <v>0</v>
      </c>
      <c r="AP731" s="32">
        <f t="shared" ref="AP731:AP794" si="6880">-1/($AN$8*$B731)</f>
        <v>-0.72376874999999996</v>
      </c>
      <c r="AR731" s="29">
        <f t="shared" ref="AR731" si="6881">AH731*AM731+AJ731*AM734-AI731*AN731-AK731*AN734</f>
        <v>-5.808076504427806E-2</v>
      </c>
      <c r="AS731" s="33">
        <f t="shared" ref="AS731" si="6882">(AH731*AN731+AI731*AM731+AJ731*AN734+AK731*AM734)</f>
        <v>0</v>
      </c>
      <c r="AT731" s="31">
        <f t="shared" ref="AT731" si="6883">AH731*AO731+AJ731*AO734-AI731*AP731-AK731*AP734</f>
        <v>0</v>
      </c>
      <c r="AU731" s="32">
        <f t="shared" ref="AU731" si="6884">(AH731*AP731+AI731*AO731+AJ731*AP734+AK731*AO734)</f>
        <v>-0.90050969693799077</v>
      </c>
      <c r="AV731" s="8"/>
      <c r="AW731" s="29">
        <v>1</v>
      </c>
      <c r="AX731" s="33">
        <v>0</v>
      </c>
      <c r="AY731" s="31">
        <v>0</v>
      </c>
      <c r="AZ731" s="32">
        <v>0</v>
      </c>
      <c r="BB731" s="29">
        <f t="shared" ref="BB731" si="6885">AR731*AW731+AT731*AW734-AS731*AX731-AU731*AX734</f>
        <v>-0.64134483561243338</v>
      </c>
      <c r="BC731" s="33">
        <f t="shared" ref="BC731" si="6886">(AR731*AX731+AS731*AW731+AT731*AX734+AU731*AW734)</f>
        <v>0</v>
      </c>
      <c r="BD731" s="31">
        <f t="shared" ref="BD731" si="6887">AR731*AY731+AT731*AY734-AS731*AZ731-AU731*AZ734</f>
        <v>0</v>
      </c>
      <c r="BE731" s="32">
        <f t="shared" ref="BE731" si="6888">(AR731*AZ731+AS731*AY731+AT731*AZ734+AU731*AY734)</f>
        <v>-0.90050969693799077</v>
      </c>
      <c r="BF731" s="8"/>
      <c r="BG731" s="29">
        <v>1</v>
      </c>
      <c r="BH731" s="30">
        <v>0</v>
      </c>
      <c r="BI731" s="31">
        <v>0</v>
      </c>
      <c r="BJ731" s="32">
        <f t="shared" ref="BJ731:BJ794" si="6889">-1/($BH$8*$B731)</f>
        <v>-0.25449374999999996</v>
      </c>
      <c r="BL731" s="29">
        <f t="shared" ref="BL731" si="6890">BB731*BG731+BD731*BG734-BC731*BH731-BE731*BH734</f>
        <v>-0.64134483561243338</v>
      </c>
      <c r="BM731" s="33">
        <f t="shared" ref="BM731" si="6891">(BB731*BH731+BC731*BG731+BD731*BH734+BE731*BG734)</f>
        <v>0</v>
      </c>
      <c r="BN731" s="31">
        <f t="shared" ref="BN731" si="6892">BB731*BI731+BD731*BI734-BC731*BJ731-BE731*BJ734</f>
        <v>0</v>
      </c>
      <c r="BO731" s="32">
        <f t="shared" ref="BO731" si="6893">(BB731*BJ731+BC731*BI731+BD731*BJ734+BE731*BI734)</f>
        <v>-0.73729144467984908</v>
      </c>
      <c r="BP731" s="8"/>
      <c r="BQ731" s="34">
        <v>1</v>
      </c>
      <c r="BR731" s="35">
        <v>0</v>
      </c>
      <c r="BS731" s="11">
        <v>0</v>
      </c>
      <c r="BT731" s="36">
        <v>0</v>
      </c>
      <c r="BV731" s="29">
        <f t="shared" ref="BV731" si="6894">BL731*BQ731+BN731*BQ734-BM731*BR731-BO731*BR734</f>
        <v>-0.64134483561243338</v>
      </c>
      <c r="BW731" s="33">
        <f t="shared" ref="BW731" si="6895">(BL731*BR731+BM731*BQ731+BN731*BR734+BO731*BQ734)</f>
        <v>-0.73729144467984908</v>
      </c>
      <c r="BX731" s="31">
        <f t="shared" ref="BX731" si="6896">BL731*BS731+BN731*BS734-BM731*BT731-BO731*BT734</f>
        <v>0</v>
      </c>
      <c r="BY731" s="32">
        <f t="shared" ref="BY731" si="6897">(BL731*BT731+BM731*BS731+BN731*BT734+BO731*BS734)</f>
        <v>-0.73729144467984908</v>
      </c>
      <c r="CA731" s="37">
        <f t="shared" ref="CA731" si="6898">20*LOG(((1+$BR$8)/$BR$8)/((BV731+BV734)^2+(BW731+BW734)^2)^0.5)</f>
        <v>-4.0569957546093645E-3</v>
      </c>
      <c r="CC731" s="134">
        <f t="shared" ref="CC731" si="6899">((BV731^2+BW731^2)^0.5)/((BV734^2+BW734^2)^0.5)</f>
        <v>0.95418846916339373</v>
      </c>
      <c r="CD731" s="9"/>
      <c r="CE731" s="38"/>
      <c r="CF731" s="38"/>
      <c r="CG731" s="38"/>
      <c r="CH731" s="38"/>
      <c r="CM731" s="129">
        <v>1.58</v>
      </c>
    </row>
    <row r="732" spans="2:91" ht="18.600000000000001" customHeight="1" thickBot="1">
      <c r="D732" s="39"/>
      <c r="G732" s="40"/>
      <c r="I732" s="39"/>
      <c r="L732" s="40"/>
      <c r="N732" s="39"/>
      <c r="Q732" s="40"/>
      <c r="S732" s="39"/>
      <c r="V732" s="40"/>
      <c r="X732" s="39"/>
      <c r="AA732" s="40"/>
      <c r="AC732" s="39"/>
      <c r="AF732" s="40"/>
      <c r="AH732" s="39"/>
      <c r="AK732" s="40"/>
      <c r="AM732" s="39"/>
      <c r="AP732" s="40"/>
      <c r="AR732" s="39"/>
      <c r="AU732" s="40"/>
      <c r="AW732" s="39"/>
      <c r="AZ732" s="40"/>
      <c r="BB732" s="39"/>
      <c r="BE732" s="40"/>
      <c r="BG732" s="39"/>
      <c r="BJ732" s="40"/>
      <c r="BL732" s="39"/>
      <c r="BO732" s="40"/>
      <c r="BQ732" s="34"/>
      <c r="BR732" s="11"/>
      <c r="BS732" s="11"/>
      <c r="BT732" s="41"/>
      <c r="BV732" s="39"/>
      <c r="BY732" s="40"/>
      <c r="CC732" s="135"/>
      <c r="CD732" s="9"/>
      <c r="CE732" s="38"/>
      <c r="CF732" s="38"/>
      <c r="CG732" s="38"/>
      <c r="CH732" s="38"/>
    </row>
    <row r="733" spans="2:91" ht="18.600000000000001" customHeight="1" thickBot="1">
      <c r="D733" s="258" t="s">
        <v>129</v>
      </c>
      <c r="E733" s="259"/>
      <c r="F733" s="260" t="s">
        <v>130</v>
      </c>
      <c r="G733" s="261"/>
      <c r="H733" s="229"/>
      <c r="I733" s="258" t="s">
        <v>131</v>
      </c>
      <c r="J733" s="259"/>
      <c r="K733" s="260" t="s">
        <v>132</v>
      </c>
      <c r="L733" s="261"/>
      <c r="N733" s="253" t="s">
        <v>133</v>
      </c>
      <c r="O733" s="254"/>
      <c r="P733" s="255" t="s">
        <v>134</v>
      </c>
      <c r="Q733" s="256"/>
      <c r="S733" s="258" t="s">
        <v>135</v>
      </c>
      <c r="T733" s="259"/>
      <c r="U733" s="260" t="s">
        <v>136</v>
      </c>
      <c r="V733" s="261"/>
      <c r="W733" s="8"/>
      <c r="X733" s="253" t="s">
        <v>137</v>
      </c>
      <c r="Y733" s="254"/>
      <c r="Z733" s="255" t="s">
        <v>138</v>
      </c>
      <c r="AA733" s="256"/>
      <c r="AB733" s="8"/>
      <c r="AC733" s="258" t="s">
        <v>139</v>
      </c>
      <c r="AD733" s="259"/>
      <c r="AE733" s="260" t="s">
        <v>140</v>
      </c>
      <c r="AF733" s="261"/>
      <c r="AG733" s="8"/>
      <c r="AH733" s="253" t="s">
        <v>141</v>
      </c>
      <c r="AI733" s="254"/>
      <c r="AJ733" s="255" t="s">
        <v>142</v>
      </c>
      <c r="AK733" s="256"/>
      <c r="AL733" s="8"/>
      <c r="AM733" s="258" t="s">
        <v>143</v>
      </c>
      <c r="AN733" s="259"/>
      <c r="AO733" s="260" t="s">
        <v>144</v>
      </c>
      <c r="AP733" s="261"/>
      <c r="AR733" s="253" t="s">
        <v>145</v>
      </c>
      <c r="AS733" s="254"/>
      <c r="AT733" s="255" t="s">
        <v>146</v>
      </c>
      <c r="AU733" s="256"/>
      <c r="AV733" s="4"/>
      <c r="AW733" s="258" t="s">
        <v>147</v>
      </c>
      <c r="AX733" s="259"/>
      <c r="AY733" s="260" t="s">
        <v>148</v>
      </c>
      <c r="AZ733" s="261"/>
      <c r="BA733" s="8"/>
      <c r="BB733" s="253" t="s">
        <v>149</v>
      </c>
      <c r="BC733" s="254"/>
      <c r="BD733" s="255" t="s">
        <v>150</v>
      </c>
      <c r="BE733" s="256"/>
      <c r="BF733" s="4"/>
      <c r="BG733" s="258" t="s">
        <v>151</v>
      </c>
      <c r="BH733" s="259"/>
      <c r="BI733" s="260" t="s">
        <v>152</v>
      </c>
      <c r="BJ733" s="261"/>
      <c r="BK733" s="4"/>
      <c r="BL733" s="253" t="s">
        <v>153</v>
      </c>
      <c r="BM733" s="254"/>
      <c r="BN733" s="255" t="s">
        <v>154</v>
      </c>
      <c r="BO733" s="256"/>
      <c r="BP733" s="4"/>
      <c r="BQ733" s="258" t="s">
        <v>155</v>
      </c>
      <c r="BR733" s="259"/>
      <c r="BS733" s="260" t="s">
        <v>156</v>
      </c>
      <c r="BT733" s="261"/>
      <c r="BU733" s="8"/>
      <c r="BV733" s="253" t="s">
        <v>157</v>
      </c>
      <c r="BW733" s="254"/>
      <c r="BX733" s="255" t="s">
        <v>158</v>
      </c>
      <c r="BY733" s="256"/>
      <c r="CA733" s="46" t="s">
        <v>16</v>
      </c>
      <c r="CC733" s="136" t="s">
        <v>71</v>
      </c>
      <c r="CD733" s="9"/>
      <c r="CE733" s="38"/>
      <c r="CF733" s="38"/>
      <c r="CG733" s="38"/>
      <c r="CH733" s="38"/>
    </row>
    <row r="734" spans="2:91" ht="18.600000000000001" customHeight="1" thickTop="1" thickBot="1">
      <c r="D734" s="29">
        <v>0</v>
      </c>
      <c r="E734" s="33">
        <v>0</v>
      </c>
      <c r="F734" s="31">
        <v>1</v>
      </c>
      <c r="G734" s="32">
        <v>0</v>
      </c>
      <c r="I734" s="29">
        <v>0</v>
      </c>
      <c r="J734" s="33">
        <f t="shared" ref="J734" si="6900">IF(0=(1-$J$8*$K$8*$B731^2),10^14,$B731*$J$8/(1-$J$8*$K$8*$B731^2))</f>
        <v>-0.81821936297673026</v>
      </c>
      <c r="K734" s="31">
        <v>1</v>
      </c>
      <c r="L734" s="32">
        <v>0</v>
      </c>
      <c r="N734" s="29">
        <f t="shared" ref="N734" si="6901">D734*I731+F734*I734-E734*J731-G734*J734</f>
        <v>0</v>
      </c>
      <c r="O734" s="33">
        <f t="shared" ref="O734" si="6902">(D734*J731+E734*I731+F734*J734+G734*I734)</f>
        <v>-0.81821936297673026</v>
      </c>
      <c r="P734" s="31">
        <f t="shared" ref="P734" si="6903">D734*K731+F734*K734-E734*L731-G734*L734</f>
        <v>1</v>
      </c>
      <c r="Q734" s="32">
        <f t="shared" ref="Q734" si="6904">(D734*L731+E734*K731+F734*L734+G734*K734)</f>
        <v>0</v>
      </c>
      <c r="S734" s="29">
        <v>0</v>
      </c>
      <c r="T734" s="33">
        <v>0</v>
      </c>
      <c r="U734" s="31">
        <v>1</v>
      </c>
      <c r="V734" s="32">
        <v>0</v>
      </c>
      <c r="X734" s="29">
        <f t="shared" ref="X734" si="6905">N734*S731+P734*S734-O734*T731-Q734*T734</f>
        <v>0</v>
      </c>
      <c r="Y734" s="33">
        <f t="shared" ref="Y734" si="6906">(N734*T731+O734*S731+P734*T734+Q734*S734)</f>
        <v>-0.81821936297673026</v>
      </c>
      <c r="Z734" s="31">
        <f t="shared" ref="Z734" si="6907">N734*U731+P734*U734-O734*V731-Q734*V734</f>
        <v>0.34513301897055537</v>
      </c>
      <c r="AA734" s="32">
        <f t="shared" ref="AA734" si="6908">(N734*V731+O734*U731+P734*V734+Q734*U734)</f>
        <v>0</v>
      </c>
      <c r="AB734" s="8"/>
      <c r="AC734" s="29">
        <v>0</v>
      </c>
      <c r="AD734" s="33">
        <f t="shared" ref="AD734" si="6909">IF(0=(1-$AD$8*$AE$8*$B731^2),10^14,$B731*$AD$8/(1-$AD$8*$AE$8*$B731^2))</f>
        <v>-0.76493248017093918</v>
      </c>
      <c r="AE734" s="31">
        <v>1</v>
      </c>
      <c r="AF734" s="32">
        <v>0</v>
      </c>
      <c r="AH734" s="29">
        <f t="shared" ref="AH734" si="6910">X734*AC731+Z734*AC734-Y734*AD731-AA734*AD734</f>
        <v>0</v>
      </c>
      <c r="AI734" s="33">
        <f t="shared" ref="AI734" si="6911">(X734*AD731+Y734*AC731+Z734*AD734+AA734*AC734)</f>
        <v>-1.0822228191667609</v>
      </c>
      <c r="AJ734" s="31">
        <f t="shared" ref="AJ734" si="6912">X734*AE731+Z734*AE734-Y734*AF731-AA734*AF734</f>
        <v>0.34513301897055537</v>
      </c>
      <c r="AK734" s="32">
        <f t="shared" ref="AK734" si="6913">(X734*AF731+Y734*AE731+Z734*AF734+AA734*AE734)</f>
        <v>0</v>
      </c>
      <c r="AL734" s="8"/>
      <c r="AM734" s="29">
        <v>0</v>
      </c>
      <c r="AN734" s="33">
        <v>0</v>
      </c>
      <c r="AO734" s="31">
        <v>1</v>
      </c>
      <c r="AP734" s="32">
        <v>0</v>
      </c>
      <c r="AR734" s="29">
        <f t="shared" ref="AR734" si="6914">AH734*AM731+AJ734*AM734-AI734*AN731-AK734*AN734</f>
        <v>0</v>
      </c>
      <c r="AS734" s="33">
        <f t="shared" ref="AS734" si="6915">(AH734*AN731+AI734*AM731+AJ734*AN734+AK734*AM734)</f>
        <v>-1.0822228191667609</v>
      </c>
      <c r="AT734" s="31">
        <f t="shared" ref="AT734" si="6916">AH734*AO731+AJ734*AO734-AI734*AP731-AK734*AP734</f>
        <v>-0.43814603807924712</v>
      </c>
      <c r="AU734" s="32">
        <f t="shared" ref="AU734" si="6917">(AH734*AP731+AI734*AO731+AJ734*AP734+AK734*AO734)</f>
        <v>0</v>
      </c>
      <c r="AV734" s="8"/>
      <c r="AW734" s="29">
        <v>0</v>
      </c>
      <c r="AX734" s="33">
        <f t="shared" ref="AX734" si="6918">IF(0=(1-$AX$8*$AY$8*$B731^2),10^14,$B731*$AX$8/(1-$AX$8*$AY$8*$B731^2))</f>
        <v>-0.64770437514602242</v>
      </c>
      <c r="AY734" s="31">
        <v>1</v>
      </c>
      <c r="AZ734" s="32">
        <v>0</v>
      </c>
      <c r="BB734" s="29">
        <f t="shared" ref="BB734" si="6919">AR734*AW731+AT734*AW734-AS734*AX731-AU734*AX734</f>
        <v>0</v>
      </c>
      <c r="BC734" s="33">
        <f t="shared" ref="BC734" si="6920">(AR734*AX731+AS734*AW731+AT734*AX734+AU734*AW734)</f>
        <v>-0.79843371334993685</v>
      </c>
      <c r="BD734" s="31">
        <f t="shared" ref="BD734" si="6921">AR734*AY731+AT734*AY734-AS734*AZ731-AU734*AZ734</f>
        <v>-0.43814603807924712</v>
      </c>
      <c r="BE734" s="32">
        <f t="shared" ref="BE734" si="6922">(AR734*AZ731+AS734*AY731+AT734*AZ734+AU734*AY734)</f>
        <v>0</v>
      </c>
      <c r="BF734" s="8"/>
      <c r="BG734" s="29">
        <v>0</v>
      </c>
      <c r="BH734" s="33">
        <v>0</v>
      </c>
      <c r="BI734" s="31">
        <v>1</v>
      </c>
      <c r="BJ734" s="32">
        <v>0</v>
      </c>
      <c r="BL734" s="29">
        <f t="shared" ref="BL734" si="6923">BB734*BG731+BD734*BG734-BC734*BH731-BE734*BH734</f>
        <v>0</v>
      </c>
      <c r="BM734" s="33">
        <f t="shared" ref="BM734" si="6924">(BB734*BH731+BC734*BG731+BD734*BH734+BE734*BG734)</f>
        <v>-0.79843371334993685</v>
      </c>
      <c r="BN734" s="31">
        <f t="shared" ref="BN734" si="6925">BB734*BI731+BD734*BI734-BC734*BJ731-BE734*BJ734</f>
        <v>-0.64134242791609752</v>
      </c>
      <c r="BO734" s="32">
        <f t="shared" ref="BO734" si="6926">(BB734*BJ731+BC734*BI731+BD734*BJ734+BE734*BI734)</f>
        <v>0</v>
      </c>
      <c r="BP734" s="8"/>
      <c r="BQ734" s="19">
        <f t="shared" ref="BQ734:BQ797" si="6927">1/$BR$8</f>
        <v>1</v>
      </c>
      <c r="BR734" s="47">
        <v>0</v>
      </c>
      <c r="BS734" s="48">
        <v>1</v>
      </c>
      <c r="BT734" s="49">
        <v>0</v>
      </c>
      <c r="BV734" s="29">
        <f t="shared" ref="BV734" si="6928">BL734*BQ731+BN734*BQ734-BM734*BR731-BO734*BR734</f>
        <v>-0.64134242791609752</v>
      </c>
      <c r="BW734" s="33">
        <f t="shared" ref="BW734" si="6929">(BL734*BR731+BM734*BQ731+BN734*BR734+BO734*BQ734)</f>
        <v>-0.79843371334993685</v>
      </c>
      <c r="BX734" s="31">
        <f t="shared" ref="BX734" si="6930">BL734*BS731+BN734*BS734-BM734*BT731-BO734*BT734</f>
        <v>-0.64134242791609752</v>
      </c>
      <c r="BY734" s="32">
        <f t="shared" ref="BY734" si="6931">(BL734*BT731+BM734*BS731+BN734*BT734+BO734*BS734)</f>
        <v>0</v>
      </c>
      <c r="CA734" s="50">
        <f t="shared" ref="CA734" si="6932">(180/PI())*ATAN(-1*(BW731+BW734)/(BV731+BV734))</f>
        <v>-50.130277205361303</v>
      </c>
      <c r="CC734" s="137">
        <f t="shared" ref="CC734" si="6933">20*LOG(((1-(10^(CA731/20)^2)*(1-((1-CC731)/(1+CC731))^2))^0.5))</f>
        <v>-28.289260648768234</v>
      </c>
      <c r="CD734" s="9"/>
      <c r="CE734" s="38"/>
      <c r="CF734" s="38"/>
      <c r="CG734" s="38"/>
      <c r="CH734" s="38"/>
    </row>
    <row r="735" spans="2:91" ht="18.600000000000001" customHeight="1">
      <c r="CC735" s="42"/>
    </row>
    <row r="736" spans="2:91" ht="18.600000000000001" customHeight="1" thickBot="1">
      <c r="E736" s="22" t="s">
        <v>4</v>
      </c>
      <c r="J736" s="22" t="s">
        <v>5</v>
      </c>
      <c r="O736" s="22" t="s">
        <v>6</v>
      </c>
      <c r="T736" s="22" t="s">
        <v>7</v>
      </c>
      <c r="Y736" s="22" t="s">
        <v>8</v>
      </c>
      <c r="AD736" s="22" t="s">
        <v>65</v>
      </c>
      <c r="AI736" s="22" t="s">
        <v>9</v>
      </c>
      <c r="AN736" s="22" t="s">
        <v>66</v>
      </c>
      <c r="AS736" s="22" t="s">
        <v>51</v>
      </c>
      <c r="AX736" s="22" t="s">
        <v>67</v>
      </c>
      <c r="BC736" s="22" t="s">
        <v>52</v>
      </c>
      <c r="BH736" s="22" t="s">
        <v>68</v>
      </c>
      <c r="BM736" s="22" t="s">
        <v>63</v>
      </c>
      <c r="BQ736" s="23" t="s">
        <v>69</v>
      </c>
      <c r="BR736" s="23"/>
      <c r="BS736" s="24"/>
      <c r="BT736" s="24"/>
      <c r="BU736" s="24"/>
      <c r="BW736" s="22" t="s">
        <v>64</v>
      </c>
    </row>
    <row r="737" spans="2:91" ht="18.600000000000001" customHeight="1" thickBot="1">
      <c r="D737" s="249" t="s">
        <v>103</v>
      </c>
      <c r="E737" s="250"/>
      <c r="F737" s="251" t="s">
        <v>104</v>
      </c>
      <c r="G737" s="252"/>
      <c r="H737" s="229"/>
      <c r="I737" s="253" t="s">
        <v>11</v>
      </c>
      <c r="J737" s="254"/>
      <c r="K737" s="255" t="s">
        <v>12</v>
      </c>
      <c r="L737" s="256"/>
      <c r="M737" s="24"/>
      <c r="N737" s="253" t="s">
        <v>105</v>
      </c>
      <c r="O737" s="254"/>
      <c r="P737" s="255" t="s">
        <v>106</v>
      </c>
      <c r="Q737" s="256"/>
      <c r="R737" s="24"/>
      <c r="S737" s="249" t="s">
        <v>107</v>
      </c>
      <c r="T737" s="250"/>
      <c r="U737" s="251" t="s">
        <v>108</v>
      </c>
      <c r="V737" s="252"/>
      <c r="W737" s="8"/>
      <c r="X737" s="253" t="s">
        <v>109</v>
      </c>
      <c r="Y737" s="254"/>
      <c r="Z737" s="255" t="s">
        <v>110</v>
      </c>
      <c r="AA737" s="256"/>
      <c r="AB737" s="8"/>
      <c r="AC737" s="253" t="s">
        <v>111</v>
      </c>
      <c r="AD737" s="254"/>
      <c r="AE737" s="255" t="s">
        <v>14</v>
      </c>
      <c r="AF737" s="256"/>
      <c r="AG737" s="8"/>
      <c r="AH737" s="253" t="s">
        <v>112</v>
      </c>
      <c r="AI737" s="254"/>
      <c r="AJ737" s="255" t="s">
        <v>113</v>
      </c>
      <c r="AK737" s="256"/>
      <c r="AL737" s="8"/>
      <c r="AM737" s="249" t="s">
        <v>114</v>
      </c>
      <c r="AN737" s="250"/>
      <c r="AO737" s="251" t="s">
        <v>115</v>
      </c>
      <c r="AP737" s="252"/>
      <c r="AQ737" s="24"/>
      <c r="AR737" s="253" t="s">
        <v>116</v>
      </c>
      <c r="AS737" s="254"/>
      <c r="AT737" s="255" t="s">
        <v>13</v>
      </c>
      <c r="AU737" s="256"/>
      <c r="AV737" s="4"/>
      <c r="AW737" s="253" t="s">
        <v>117</v>
      </c>
      <c r="AX737" s="254"/>
      <c r="AY737" s="255" t="s">
        <v>118</v>
      </c>
      <c r="AZ737" s="256"/>
      <c r="BA737" s="8"/>
      <c r="BB737" s="253" t="s">
        <v>119</v>
      </c>
      <c r="BC737" s="254"/>
      <c r="BD737" s="255" t="s">
        <v>120</v>
      </c>
      <c r="BE737" s="256"/>
      <c r="BF737" s="4"/>
      <c r="BG737" s="249" t="s">
        <v>121</v>
      </c>
      <c r="BH737" s="250"/>
      <c r="BI737" s="251" t="s">
        <v>122</v>
      </c>
      <c r="BJ737" s="252"/>
      <c r="BK737" s="4"/>
      <c r="BL737" s="253" t="s">
        <v>123</v>
      </c>
      <c r="BM737" s="254"/>
      <c r="BN737" s="255" t="s">
        <v>124</v>
      </c>
      <c r="BO737" s="256"/>
      <c r="BP737" s="4"/>
      <c r="BQ737" s="253" t="s">
        <v>125</v>
      </c>
      <c r="BR737" s="254"/>
      <c r="BS737" s="255" t="s">
        <v>126</v>
      </c>
      <c r="BT737" s="256"/>
      <c r="BU737" s="8"/>
      <c r="BV737" s="253" t="s">
        <v>127</v>
      </c>
      <c r="BW737" s="254"/>
      <c r="BX737" s="255" t="s">
        <v>128</v>
      </c>
      <c r="BY737" s="256"/>
      <c r="CA737" s="27" t="s">
        <v>15</v>
      </c>
      <c r="CC737" s="133" t="s">
        <v>70</v>
      </c>
      <c r="CD737" s="9"/>
      <c r="CE737" s="38"/>
      <c r="CF737" s="38"/>
      <c r="CG737" s="38"/>
      <c r="CH737" s="38"/>
    </row>
    <row r="738" spans="2:91" ht="18.600000000000001" customHeight="1" thickTop="1" thickBot="1">
      <c r="B738" s="129">
        <v>1.62</v>
      </c>
      <c r="D738" s="29">
        <v>1</v>
      </c>
      <c r="E738" s="30">
        <v>0</v>
      </c>
      <c r="F738" s="31">
        <v>0</v>
      </c>
      <c r="G738" s="32">
        <f t="shared" ref="G738:G801" si="6934">-1/($E$8*$B738)</f>
        <v>-0.40690123456790128</v>
      </c>
      <c r="I738" s="29">
        <v>1</v>
      </c>
      <c r="J738" s="33">
        <v>0</v>
      </c>
      <c r="K738" s="31">
        <v>0</v>
      </c>
      <c r="L738" s="32">
        <v>0</v>
      </c>
      <c r="N738" s="29">
        <f t="shared" ref="N738" si="6935">D738*I738+F738*I741-E738*J738-G738*J741</f>
        <v>0.67169098750122092</v>
      </c>
      <c r="O738" s="33">
        <f t="shared" ref="O738" si="6936">(D738*J738+E738*I738+F738*J741+G738*I741)</f>
        <v>0</v>
      </c>
      <c r="P738" s="31">
        <f t="shared" ref="P738" si="6937">D738*K738+F738*K741-E738*L738-G738*L741</f>
        <v>0</v>
      </c>
      <c r="Q738" s="32">
        <f t="shared" ref="Q738" si="6938">(D738*L738+E738*K738+F738*L741+G738*K741)</f>
        <v>-0.40690123456790128</v>
      </c>
      <c r="S738" s="29">
        <v>1</v>
      </c>
      <c r="T738" s="30">
        <v>0</v>
      </c>
      <c r="U738" s="31">
        <v>0</v>
      </c>
      <c r="V738" s="32">
        <f t="shared" ref="V738:V801" si="6939">-1/($T$8*$B738)</f>
        <v>-0.79047530864197524</v>
      </c>
      <c r="X738" s="29">
        <f t="shared" ref="X738" si="6940">N738*S738+P738*S741-O738*T738-Q738*T741</f>
        <v>0.67169098750122092</v>
      </c>
      <c r="Y738" s="33">
        <f t="shared" ref="Y738" si="6941">(N738*T738+O738*S738+P738*T741+Q738*S741)</f>
        <v>0</v>
      </c>
      <c r="Z738" s="31">
        <f t="shared" ref="Z738" si="6942">N738*U738+P738*U741-O738*V738-Q738*V741</f>
        <v>0</v>
      </c>
      <c r="AA738" s="32">
        <f t="shared" ref="AA738" si="6943">(N738*V738+O738*U738+P738*V741+Q738*U741)</f>
        <v>-0.93785637522496201</v>
      </c>
      <c r="AB738" s="8"/>
      <c r="AC738" s="29">
        <v>1</v>
      </c>
      <c r="AD738" s="33">
        <v>0</v>
      </c>
      <c r="AE738" s="31">
        <v>0</v>
      </c>
      <c r="AF738" s="32">
        <v>0</v>
      </c>
      <c r="AH738" s="29">
        <f t="shared" ref="AH738" si="6944">X738*AC738+Z738*AC741-Y738*AD738-AA738*AD741</f>
        <v>-3.1923488812464429E-2</v>
      </c>
      <c r="AI738" s="33">
        <f t="shared" ref="AI738" si="6945">(X738*AD738+Y738*AC738+Z738*AD741+AA738*AC741)</f>
        <v>0</v>
      </c>
      <c r="AJ738" s="31">
        <f t="shared" ref="AJ738" si="6946">X738*AE738+Z738*AE741-Y738*AF738-AA738*AF741</f>
        <v>0</v>
      </c>
      <c r="AK738" s="32">
        <f t="shared" ref="AK738" si="6947">(X738*AF738+Y738*AE738+Z738*AF741+AA738*AE741)</f>
        <v>-0.93785637522496201</v>
      </c>
      <c r="AL738" s="8"/>
      <c r="AM738" s="29">
        <v>1</v>
      </c>
      <c r="AN738" s="30">
        <v>0</v>
      </c>
      <c r="AO738" s="31">
        <v>0</v>
      </c>
      <c r="AP738" s="32">
        <f t="shared" ref="AP738:AP801" si="6948">-1/($AN$8*$B738)</f>
        <v>-0.71483333333333332</v>
      </c>
      <c r="AR738" s="29">
        <f t="shared" ref="AR738" si="6949">AH738*AM738+AJ738*AM741-AI738*AN738-AK738*AN741</f>
        <v>-3.1923488812464429E-2</v>
      </c>
      <c r="AS738" s="33">
        <f t="shared" ref="AS738" si="6950">(AH738*AN738+AI738*AM738+AJ738*AN741+AK738*AM741)</f>
        <v>0</v>
      </c>
      <c r="AT738" s="31">
        <f t="shared" ref="AT738" si="6951">AH738*AO738+AJ738*AO741-AI738*AP738-AK738*AP741</f>
        <v>0</v>
      </c>
      <c r="AU738" s="32">
        <f t="shared" ref="AU738" si="6952">(AH738*AP738+AI738*AO738+AJ738*AP741+AK738*AO741)</f>
        <v>-0.91503640130551867</v>
      </c>
      <c r="AV738" s="8"/>
      <c r="AW738" s="29">
        <v>1</v>
      </c>
      <c r="AX738" s="33">
        <v>0</v>
      </c>
      <c r="AY738" s="31">
        <v>0</v>
      </c>
      <c r="AZ738" s="32">
        <v>0</v>
      </c>
      <c r="BB738" s="29">
        <f t="shared" ref="BB738" si="6953">AR738*AW738+AT738*AW741-AS738*AX738-AU738*AX741</f>
        <v>-0.61449629975028719</v>
      </c>
      <c r="BC738" s="33">
        <f t="shared" ref="BC738" si="6954">(AR738*AX738+AS738*AW738+AT738*AX741+AU738*AW741)</f>
        <v>0</v>
      </c>
      <c r="BD738" s="31">
        <f t="shared" ref="BD738" si="6955">AR738*AY738+AT738*AY741-AS738*AZ738-AU738*AZ741</f>
        <v>0</v>
      </c>
      <c r="BE738" s="32">
        <f t="shared" ref="BE738" si="6956">(AR738*AZ738+AS738*AY738+AT738*AZ741+AU738*AY741)</f>
        <v>-0.91503640130551867</v>
      </c>
      <c r="BF738" s="8"/>
      <c r="BG738" s="29">
        <v>1</v>
      </c>
      <c r="BH738" s="30">
        <v>0</v>
      </c>
      <c r="BI738" s="31">
        <v>0</v>
      </c>
      <c r="BJ738" s="32">
        <f t="shared" ref="BJ738:BJ801" si="6957">-1/($BH$8*$B738)</f>
        <v>-0.25135185185185183</v>
      </c>
      <c r="BL738" s="29">
        <f t="shared" ref="BL738" si="6958">BB738*BG738+BD738*BG741-BC738*BH738-BE738*BH741</f>
        <v>-0.61449629975028719</v>
      </c>
      <c r="BM738" s="33">
        <f t="shared" ref="BM738" si="6959">(BB738*BH738+BC738*BG738+BD738*BH741+BE738*BG741)</f>
        <v>0</v>
      </c>
      <c r="BN738" s="31">
        <f t="shared" ref="BN738" si="6960">BB738*BI738+BD738*BI741-BC738*BJ738-BE738*BJ741</f>
        <v>0</v>
      </c>
      <c r="BO738" s="32">
        <f t="shared" ref="BO738" si="6961">(BB738*BJ738+BC738*BI738+BD738*BJ741+BE738*BI741)</f>
        <v>-0.76058161840717331</v>
      </c>
      <c r="BP738" s="8"/>
      <c r="BQ738" s="34">
        <v>1</v>
      </c>
      <c r="BR738" s="35">
        <v>0</v>
      </c>
      <c r="BS738" s="11">
        <v>0</v>
      </c>
      <c r="BT738" s="36">
        <v>0</v>
      </c>
      <c r="BV738" s="29">
        <f t="shared" ref="BV738" si="6962">BL738*BQ738+BN738*BQ741-BM738*BR738-BO738*BR741</f>
        <v>-0.61449629975028719</v>
      </c>
      <c r="BW738" s="33">
        <f t="shared" ref="BW738" si="6963">(BL738*BR738+BM738*BQ738+BN738*BR741+BO738*BQ741)</f>
        <v>-0.76058161840717331</v>
      </c>
      <c r="BX738" s="31">
        <f t="shared" ref="BX738" si="6964">BL738*BS738+BN738*BS741-BM738*BT738-BO738*BT741</f>
        <v>0</v>
      </c>
      <c r="BY738" s="32">
        <f t="shared" ref="BY738" si="6965">(BL738*BT738+BM738*BS738+BN738*BT741+BO738*BS741)</f>
        <v>-0.76058161840717331</v>
      </c>
      <c r="CA738" s="37">
        <f t="shared" ref="CA738" si="6966">20*LOG(((1+$BR$8)/$BR$8)/((BV738+BV741)^2+(BW738+BW741)^2)^0.5)</f>
        <v>-3.6174773276605862E-3</v>
      </c>
      <c r="CC738" s="134">
        <f t="shared" ref="CC738" si="6967">((BV738^2+BW738^2)^0.5)/((BV741^2+BW741^2)^0.5)</f>
        <v>0.95548892050493983</v>
      </c>
      <c r="CD738" s="9"/>
      <c r="CE738" s="38"/>
      <c r="CF738" s="38"/>
      <c r="CG738" s="38"/>
      <c r="CH738" s="38"/>
      <c r="CM738" s="129">
        <v>1.6</v>
      </c>
    </row>
    <row r="739" spans="2:91" ht="18.600000000000001" customHeight="1" thickBot="1">
      <c r="D739" s="39"/>
      <c r="G739" s="40"/>
      <c r="I739" s="39"/>
      <c r="L739" s="40"/>
      <c r="N739" s="39"/>
      <c r="Q739" s="40"/>
      <c r="S739" s="39"/>
      <c r="V739" s="40"/>
      <c r="X739" s="39"/>
      <c r="AA739" s="40"/>
      <c r="AC739" s="39"/>
      <c r="AF739" s="40"/>
      <c r="AH739" s="39"/>
      <c r="AK739" s="40"/>
      <c r="AM739" s="39"/>
      <c r="AP739" s="40"/>
      <c r="AR739" s="39"/>
      <c r="AU739" s="40"/>
      <c r="AW739" s="39"/>
      <c r="AZ739" s="40"/>
      <c r="BB739" s="39"/>
      <c r="BE739" s="40"/>
      <c r="BG739" s="39"/>
      <c r="BJ739" s="40"/>
      <c r="BL739" s="39"/>
      <c r="BO739" s="40"/>
      <c r="BQ739" s="34"/>
      <c r="BR739" s="11"/>
      <c r="BS739" s="11"/>
      <c r="BT739" s="41"/>
      <c r="BV739" s="39"/>
      <c r="BY739" s="40"/>
      <c r="CC739" s="135"/>
      <c r="CD739" s="9"/>
      <c r="CE739" s="38"/>
      <c r="CF739" s="38"/>
      <c r="CG739" s="38"/>
      <c r="CH739" s="38"/>
    </row>
    <row r="740" spans="2:91" ht="18.600000000000001" customHeight="1" thickBot="1">
      <c r="D740" s="258" t="s">
        <v>129</v>
      </c>
      <c r="E740" s="259"/>
      <c r="F740" s="260" t="s">
        <v>130</v>
      </c>
      <c r="G740" s="261"/>
      <c r="H740" s="229"/>
      <c r="I740" s="258" t="s">
        <v>131</v>
      </c>
      <c r="J740" s="259"/>
      <c r="K740" s="260" t="s">
        <v>132</v>
      </c>
      <c r="L740" s="261"/>
      <c r="N740" s="253" t="s">
        <v>133</v>
      </c>
      <c r="O740" s="254"/>
      <c r="P740" s="255" t="s">
        <v>134</v>
      </c>
      <c r="Q740" s="256"/>
      <c r="S740" s="258" t="s">
        <v>135</v>
      </c>
      <c r="T740" s="259"/>
      <c r="U740" s="260" t="s">
        <v>136</v>
      </c>
      <c r="V740" s="261"/>
      <c r="W740" s="8"/>
      <c r="X740" s="253" t="s">
        <v>137</v>
      </c>
      <c r="Y740" s="254"/>
      <c r="Z740" s="255" t="s">
        <v>138</v>
      </c>
      <c r="AA740" s="256"/>
      <c r="AB740" s="8"/>
      <c r="AC740" s="258" t="s">
        <v>139</v>
      </c>
      <c r="AD740" s="259"/>
      <c r="AE740" s="260" t="s">
        <v>140</v>
      </c>
      <c r="AF740" s="261"/>
      <c r="AG740" s="8"/>
      <c r="AH740" s="253" t="s">
        <v>141</v>
      </c>
      <c r="AI740" s="254"/>
      <c r="AJ740" s="255" t="s">
        <v>142</v>
      </c>
      <c r="AK740" s="256"/>
      <c r="AL740" s="8"/>
      <c r="AM740" s="258" t="s">
        <v>143</v>
      </c>
      <c r="AN740" s="259"/>
      <c r="AO740" s="260" t="s">
        <v>144</v>
      </c>
      <c r="AP740" s="261"/>
      <c r="AR740" s="253" t="s">
        <v>145</v>
      </c>
      <c r="AS740" s="254"/>
      <c r="AT740" s="255" t="s">
        <v>146</v>
      </c>
      <c r="AU740" s="256"/>
      <c r="AV740" s="4"/>
      <c r="AW740" s="258" t="s">
        <v>147</v>
      </c>
      <c r="AX740" s="259"/>
      <c r="AY740" s="260" t="s">
        <v>148</v>
      </c>
      <c r="AZ740" s="261"/>
      <c r="BA740" s="8"/>
      <c r="BB740" s="253" t="s">
        <v>149</v>
      </c>
      <c r="BC740" s="254"/>
      <c r="BD740" s="255" t="s">
        <v>150</v>
      </c>
      <c r="BE740" s="256"/>
      <c r="BF740" s="4"/>
      <c r="BG740" s="258" t="s">
        <v>151</v>
      </c>
      <c r="BH740" s="259"/>
      <c r="BI740" s="260" t="s">
        <v>152</v>
      </c>
      <c r="BJ740" s="261"/>
      <c r="BK740" s="4"/>
      <c r="BL740" s="253" t="s">
        <v>153</v>
      </c>
      <c r="BM740" s="254"/>
      <c r="BN740" s="255" t="s">
        <v>154</v>
      </c>
      <c r="BO740" s="256"/>
      <c r="BP740" s="4"/>
      <c r="BQ740" s="258" t="s">
        <v>155</v>
      </c>
      <c r="BR740" s="259"/>
      <c r="BS740" s="260" t="s">
        <v>156</v>
      </c>
      <c r="BT740" s="261"/>
      <c r="BU740" s="8"/>
      <c r="BV740" s="253" t="s">
        <v>157</v>
      </c>
      <c r="BW740" s="254"/>
      <c r="BX740" s="255" t="s">
        <v>158</v>
      </c>
      <c r="BY740" s="256"/>
      <c r="CA740" s="46" t="s">
        <v>16</v>
      </c>
      <c r="CC740" s="136" t="s">
        <v>71</v>
      </c>
      <c r="CD740" s="9"/>
      <c r="CE740" s="38"/>
      <c r="CF740" s="38"/>
      <c r="CG740" s="38"/>
      <c r="CH740" s="38"/>
    </row>
    <row r="741" spans="2:91" ht="18.600000000000001" customHeight="1" thickTop="1" thickBot="1">
      <c r="D741" s="29">
        <v>0</v>
      </c>
      <c r="E741" s="33">
        <v>0</v>
      </c>
      <c r="F741" s="31">
        <v>1</v>
      </c>
      <c r="G741" s="32">
        <v>0</v>
      </c>
      <c r="I741" s="29">
        <v>0</v>
      </c>
      <c r="J741" s="33">
        <f t="shared" ref="J741" si="6968">IF(0=(1-$J$8*$K$8*$B738^2),10^14,$B738*$J$8/(1-$J$8*$K$8*$B738^2))</f>
        <v>-0.8068518466094573</v>
      </c>
      <c r="K741" s="31">
        <v>1</v>
      </c>
      <c r="L741" s="32">
        <v>0</v>
      </c>
      <c r="N741" s="29">
        <f t="shared" ref="N741" si="6969">D741*I738+F741*I741-E741*J738-G741*J741</f>
        <v>0</v>
      </c>
      <c r="O741" s="33">
        <f t="shared" ref="O741" si="6970">(D741*J738+E741*I738+F741*J741+G741*I741)</f>
        <v>-0.8068518466094573</v>
      </c>
      <c r="P741" s="31">
        <f t="shared" ref="P741" si="6971">D741*K738+F741*K741-E741*L738-G741*L741</f>
        <v>1</v>
      </c>
      <c r="Q741" s="32">
        <f t="shared" ref="Q741" si="6972">(D741*L738+E741*K738+F741*L741+G741*K741)</f>
        <v>0</v>
      </c>
      <c r="S741" s="29">
        <v>0</v>
      </c>
      <c r="T741" s="33">
        <v>0</v>
      </c>
      <c r="U741" s="31">
        <v>1</v>
      </c>
      <c r="V741" s="32">
        <v>0</v>
      </c>
      <c r="X741" s="29">
        <f t="shared" ref="X741" si="6973">N741*S738+P741*S741-O741*T738-Q741*T741</f>
        <v>0</v>
      </c>
      <c r="Y741" s="33">
        <f t="shared" ref="Y741" si="6974">(N741*T738+O741*S738+P741*T741+Q741*S741)</f>
        <v>-0.8068518466094573</v>
      </c>
      <c r="Z741" s="31">
        <f t="shared" ref="Z741" si="6975">N741*U738+P741*U741-O741*V738-Q741*V741</f>
        <v>0.36220353752304157</v>
      </c>
      <c r="AA741" s="32">
        <f t="shared" ref="AA741" si="6976">(N741*V738+O741*U738+P741*V741+Q741*U741)</f>
        <v>0</v>
      </c>
      <c r="AB741" s="8"/>
      <c r="AC741" s="29">
        <v>0</v>
      </c>
      <c r="AD741" s="33">
        <f t="shared" ref="AD741" si="6977">IF(0=(1-$AD$8*$AE$8*$B738^2),10^14,$B738*$AD$8/(1-$AD$8*$AE$8*$B738^2))</f>
        <v>-0.75023691782754109</v>
      </c>
      <c r="AE741" s="31">
        <v>1</v>
      </c>
      <c r="AF741" s="32">
        <v>0</v>
      </c>
      <c r="AH741" s="29">
        <f t="shared" ref="AH741" si="6978">X741*AC738+Z741*AC741-Y741*AD738-AA741*AD741</f>
        <v>0</v>
      </c>
      <c r="AI741" s="33">
        <f t="shared" ref="AI741" si="6979">(X741*AD738+Y741*AC738+Z741*AD741+AA741*AC741)</f>
        <v>-1.0785903122269762</v>
      </c>
      <c r="AJ741" s="31">
        <f t="shared" ref="AJ741" si="6980">X741*AE738+Z741*AE741-Y741*AF738-AA741*AF741</f>
        <v>0.36220353752304157</v>
      </c>
      <c r="AK741" s="32">
        <f t="shared" ref="AK741" si="6981">(X741*AF738+Y741*AE738+Z741*AF741+AA741*AE741)</f>
        <v>0</v>
      </c>
      <c r="AL741" s="8"/>
      <c r="AM741" s="29">
        <v>0</v>
      </c>
      <c r="AN741" s="33">
        <v>0</v>
      </c>
      <c r="AO741" s="31">
        <v>1</v>
      </c>
      <c r="AP741" s="32">
        <v>0</v>
      </c>
      <c r="AR741" s="29">
        <f t="shared" ref="AR741" si="6982">AH741*AM738+AJ741*AM741-AI741*AN738-AK741*AN741</f>
        <v>0</v>
      </c>
      <c r="AS741" s="33">
        <f t="shared" ref="AS741" si="6983">(AH741*AN738+AI741*AM738+AJ741*AN741+AK741*AM741)</f>
        <v>-1.0785903122269762</v>
      </c>
      <c r="AT741" s="31">
        <f t="shared" ref="AT741" si="6984">AH741*AO738+AJ741*AO741-AI741*AP738-AK741*AP741</f>
        <v>-0.40880877066720855</v>
      </c>
      <c r="AU741" s="32">
        <f t="shared" ref="AU741" si="6985">(AH741*AP738+AI741*AO738+AJ741*AP741+AK741*AO741)</f>
        <v>0</v>
      </c>
      <c r="AV741" s="8"/>
      <c r="AW741" s="29">
        <v>0</v>
      </c>
      <c r="AX741" s="33">
        <f t="shared" ref="AX741" si="6986">IF(0=(1-$AX$8*$AY$8*$B738^2),10^14,$B738*$AX$8/(1-$AX$8*$AY$8*$B738^2))</f>
        <v>-0.63666626825626071</v>
      </c>
      <c r="AY741" s="31">
        <v>1</v>
      </c>
      <c r="AZ741" s="32">
        <v>0</v>
      </c>
      <c r="BB741" s="29">
        <f t="shared" ref="BB741" si="6987">AR741*AW738+AT741*AW741-AS741*AX738-AU741*AX741</f>
        <v>0</v>
      </c>
      <c r="BC741" s="33">
        <f t="shared" ref="BC741" si="6988">(AR741*AX738+AS741*AW738+AT741*AX741+AU741*AW741)</f>
        <v>-0.81831555777585496</v>
      </c>
      <c r="BD741" s="31">
        <f t="shared" ref="BD741" si="6989">AR741*AY738+AT741*AY741-AS741*AZ738-AU741*AZ741</f>
        <v>-0.40880877066720855</v>
      </c>
      <c r="BE741" s="32">
        <f t="shared" ref="BE741" si="6990">(AR741*AZ738+AS741*AY738+AT741*AZ741+AU741*AY741)</f>
        <v>0</v>
      </c>
      <c r="BF741" s="8"/>
      <c r="BG741" s="29">
        <v>0</v>
      </c>
      <c r="BH741" s="33">
        <v>0</v>
      </c>
      <c r="BI741" s="31">
        <v>1</v>
      </c>
      <c r="BJ741" s="32">
        <v>0</v>
      </c>
      <c r="BL741" s="29">
        <f t="shared" ref="BL741" si="6991">BB741*BG738+BD741*BG741-BC741*BH738-BE741*BH741</f>
        <v>0</v>
      </c>
      <c r="BM741" s="33">
        <f t="shared" ref="BM741" si="6992">(BB741*BH738+BC741*BG738+BD741*BH741+BE741*BG741)</f>
        <v>-0.81831555777585496</v>
      </c>
      <c r="BN741" s="31">
        <f t="shared" ref="BN741" si="6993">BB741*BI738+BD741*BI741-BC741*BJ738-BE741*BJ741</f>
        <v>-0.6144939015133507</v>
      </c>
      <c r="BO741" s="32">
        <f t="shared" ref="BO741" si="6994">(BB741*BJ738+BC741*BI738+BD741*BJ741+BE741*BI741)</f>
        <v>0</v>
      </c>
      <c r="BP741" s="8"/>
      <c r="BQ741" s="19">
        <f t="shared" ref="BQ741:BQ804" si="6995">1/$BR$8</f>
        <v>1</v>
      </c>
      <c r="BR741" s="47">
        <v>0</v>
      </c>
      <c r="BS741" s="48">
        <v>1</v>
      </c>
      <c r="BT741" s="49">
        <v>0</v>
      </c>
      <c r="BV741" s="29">
        <f t="shared" ref="BV741" si="6996">BL741*BQ738+BN741*BQ741-BM741*BR738-BO741*BR741</f>
        <v>-0.6144939015133507</v>
      </c>
      <c r="BW741" s="33">
        <f t="shared" ref="BW741" si="6997">(BL741*BR738+BM741*BQ738+BN741*BR741+BO741*BQ741)</f>
        <v>-0.81831555777585496</v>
      </c>
      <c r="BX741" s="31">
        <f t="shared" ref="BX741" si="6998">BL741*BS738+BN741*BS741-BM741*BT738-BO741*BT741</f>
        <v>-0.6144939015133507</v>
      </c>
      <c r="BY741" s="32">
        <f t="shared" ref="BY741" si="6999">(BL741*BT738+BM741*BS738+BN741*BT741+BO741*BS741)</f>
        <v>0</v>
      </c>
      <c r="CA741" s="50">
        <f t="shared" ref="CA741" si="7000">(180/PI())*ATAN(-1*(BW738+BW741)/(BV738+BV741))</f>
        <v>-52.103337795373932</v>
      </c>
      <c r="CC741" s="137">
        <f t="shared" ref="CC741" si="7001">20*LOG(((1-(10^(CA738/20)^2)*(1-((1-CC738)/(1+CC738))^2))^0.5))</f>
        <v>-28.695726310833592</v>
      </c>
      <c r="CD741" s="9"/>
      <c r="CE741" s="38"/>
      <c r="CF741" s="38"/>
      <c r="CG741" s="38"/>
      <c r="CH741" s="38"/>
    </row>
    <row r="742" spans="2:91" ht="18.600000000000001" customHeight="1">
      <c r="CC742" s="42"/>
    </row>
    <row r="743" spans="2:91" ht="18.600000000000001" customHeight="1" thickBot="1">
      <c r="E743" s="22" t="s">
        <v>4</v>
      </c>
      <c r="J743" s="22" t="s">
        <v>5</v>
      </c>
      <c r="O743" s="22" t="s">
        <v>6</v>
      </c>
      <c r="T743" s="22" t="s">
        <v>7</v>
      </c>
      <c r="Y743" s="22" t="s">
        <v>8</v>
      </c>
      <c r="AD743" s="22" t="s">
        <v>65</v>
      </c>
      <c r="AI743" s="22" t="s">
        <v>9</v>
      </c>
      <c r="AN743" s="22" t="s">
        <v>66</v>
      </c>
      <c r="AS743" s="22" t="s">
        <v>51</v>
      </c>
      <c r="AX743" s="22" t="s">
        <v>67</v>
      </c>
      <c r="BC743" s="22" t="s">
        <v>52</v>
      </c>
      <c r="BH743" s="22" t="s">
        <v>68</v>
      </c>
      <c r="BM743" s="22" t="s">
        <v>63</v>
      </c>
      <c r="BQ743" s="23" t="s">
        <v>69</v>
      </c>
      <c r="BR743" s="23"/>
      <c r="BS743" s="24"/>
      <c r="BT743" s="24"/>
      <c r="BU743" s="24"/>
      <c r="BW743" s="22" t="s">
        <v>64</v>
      </c>
    </row>
    <row r="744" spans="2:91" ht="18.600000000000001" customHeight="1" thickBot="1">
      <c r="D744" s="249" t="s">
        <v>103</v>
      </c>
      <c r="E744" s="250"/>
      <c r="F744" s="251" t="s">
        <v>104</v>
      </c>
      <c r="G744" s="252"/>
      <c r="H744" s="229"/>
      <c r="I744" s="253" t="s">
        <v>11</v>
      </c>
      <c r="J744" s="254"/>
      <c r="K744" s="255" t="s">
        <v>12</v>
      </c>
      <c r="L744" s="256"/>
      <c r="M744" s="24"/>
      <c r="N744" s="253" t="s">
        <v>105</v>
      </c>
      <c r="O744" s="254"/>
      <c r="P744" s="255" t="s">
        <v>106</v>
      </c>
      <c r="Q744" s="256"/>
      <c r="R744" s="24"/>
      <c r="S744" s="249" t="s">
        <v>107</v>
      </c>
      <c r="T744" s="250"/>
      <c r="U744" s="251" t="s">
        <v>108</v>
      </c>
      <c r="V744" s="252"/>
      <c r="W744" s="8"/>
      <c r="X744" s="253" t="s">
        <v>109</v>
      </c>
      <c r="Y744" s="254"/>
      <c r="Z744" s="255" t="s">
        <v>110</v>
      </c>
      <c r="AA744" s="256"/>
      <c r="AB744" s="8"/>
      <c r="AC744" s="253" t="s">
        <v>111</v>
      </c>
      <c r="AD744" s="254"/>
      <c r="AE744" s="255" t="s">
        <v>14</v>
      </c>
      <c r="AF744" s="256"/>
      <c r="AG744" s="8"/>
      <c r="AH744" s="253" t="s">
        <v>112</v>
      </c>
      <c r="AI744" s="254"/>
      <c r="AJ744" s="255" t="s">
        <v>113</v>
      </c>
      <c r="AK744" s="256"/>
      <c r="AL744" s="8"/>
      <c r="AM744" s="249" t="s">
        <v>114</v>
      </c>
      <c r="AN744" s="250"/>
      <c r="AO744" s="251" t="s">
        <v>115</v>
      </c>
      <c r="AP744" s="252"/>
      <c r="AQ744" s="24"/>
      <c r="AR744" s="253" t="s">
        <v>116</v>
      </c>
      <c r="AS744" s="254"/>
      <c r="AT744" s="255" t="s">
        <v>13</v>
      </c>
      <c r="AU744" s="256"/>
      <c r="AV744" s="4"/>
      <c r="AW744" s="253" t="s">
        <v>117</v>
      </c>
      <c r="AX744" s="254"/>
      <c r="AY744" s="255" t="s">
        <v>118</v>
      </c>
      <c r="AZ744" s="256"/>
      <c r="BA744" s="8"/>
      <c r="BB744" s="253" t="s">
        <v>119</v>
      </c>
      <c r="BC744" s="254"/>
      <c r="BD744" s="255" t="s">
        <v>120</v>
      </c>
      <c r="BE744" s="256"/>
      <c r="BF744" s="4"/>
      <c r="BG744" s="249" t="s">
        <v>121</v>
      </c>
      <c r="BH744" s="250"/>
      <c r="BI744" s="251" t="s">
        <v>122</v>
      </c>
      <c r="BJ744" s="252"/>
      <c r="BK744" s="4"/>
      <c r="BL744" s="253" t="s">
        <v>123</v>
      </c>
      <c r="BM744" s="254"/>
      <c r="BN744" s="255" t="s">
        <v>124</v>
      </c>
      <c r="BO744" s="256"/>
      <c r="BP744" s="4"/>
      <c r="BQ744" s="253" t="s">
        <v>125</v>
      </c>
      <c r="BR744" s="254"/>
      <c r="BS744" s="255" t="s">
        <v>126</v>
      </c>
      <c r="BT744" s="256"/>
      <c r="BU744" s="8"/>
      <c r="BV744" s="253" t="s">
        <v>127</v>
      </c>
      <c r="BW744" s="254"/>
      <c r="BX744" s="255" t="s">
        <v>128</v>
      </c>
      <c r="BY744" s="256"/>
      <c r="CA744" s="27" t="s">
        <v>15</v>
      </c>
      <c r="CC744" s="133" t="s">
        <v>70</v>
      </c>
      <c r="CD744" s="9"/>
      <c r="CE744" s="38"/>
      <c r="CF744" s="38"/>
      <c r="CG744" s="38"/>
      <c r="CH744" s="38"/>
    </row>
    <row r="745" spans="2:91" ht="18.600000000000001" customHeight="1" thickTop="1" thickBot="1">
      <c r="B745" s="129">
        <v>1.64</v>
      </c>
      <c r="D745" s="29">
        <v>1</v>
      </c>
      <c r="E745" s="30">
        <v>0</v>
      </c>
      <c r="F745" s="31">
        <v>0</v>
      </c>
      <c r="G745" s="32">
        <f t="shared" ref="G745:G808" si="7002">-1/($E$8*$B745)</f>
        <v>-0.40193902439024393</v>
      </c>
      <c r="I745" s="29">
        <v>1</v>
      </c>
      <c r="J745" s="33">
        <v>0</v>
      </c>
      <c r="K745" s="31">
        <v>0</v>
      </c>
      <c r="L745" s="32">
        <v>0</v>
      </c>
      <c r="N745" s="29">
        <f t="shared" ref="N745" si="7003">D745*I745+F745*I748-E745*J745-G745*J748</f>
        <v>0.68013259841887019</v>
      </c>
      <c r="O745" s="33">
        <f t="shared" ref="O745" si="7004">(D745*J745+E745*I745+F745*J748+G745*I748)</f>
        <v>0</v>
      </c>
      <c r="P745" s="31">
        <f t="shared" ref="P745" si="7005">D745*K745+F745*K748-E745*L745-G745*L748</f>
        <v>0</v>
      </c>
      <c r="Q745" s="32">
        <f t="shared" ref="Q745" si="7006">(D745*L745+E745*K745+F745*L748+G745*K748)</f>
        <v>-0.40193902439024393</v>
      </c>
      <c r="S745" s="29">
        <v>1</v>
      </c>
      <c r="T745" s="30">
        <v>0</v>
      </c>
      <c r="U745" s="31">
        <v>0</v>
      </c>
      <c r="V745" s="32">
        <f t="shared" ref="V745:V808" si="7007">-1/($T$8*$B745)</f>
        <v>-0.78083536585365865</v>
      </c>
      <c r="X745" s="29">
        <f t="shared" ref="X745" si="7008">N745*S745+P745*S748-O745*T745-Q745*T748</f>
        <v>0.68013259841887019</v>
      </c>
      <c r="Y745" s="33">
        <f t="shared" ref="Y745" si="7009">(N745*T745+O745*S745+P745*T748+Q745*S748)</f>
        <v>0</v>
      </c>
      <c r="Z745" s="31">
        <f t="shared" ref="Z745" si="7010">N745*U745+P745*U748-O745*V745-Q745*V748</f>
        <v>0</v>
      </c>
      <c r="AA745" s="32">
        <f t="shared" ref="AA745" si="7011">(N745*V745+O745*U745+P745*V748+Q745*U748)</f>
        <v>-0.93301061070564195</v>
      </c>
      <c r="AB745" s="8"/>
      <c r="AC745" s="29">
        <v>1</v>
      </c>
      <c r="AD745" s="33">
        <v>0</v>
      </c>
      <c r="AE745" s="31">
        <v>0</v>
      </c>
      <c r="AF745" s="32">
        <v>0</v>
      </c>
      <c r="AH745" s="29">
        <f t="shared" ref="AH745" si="7012">X745*AC745+Z745*AC748-Y745*AD745-AA745*AD748</f>
        <v>-6.7089609665221817E-3</v>
      </c>
      <c r="AI745" s="33">
        <f t="shared" ref="AI745" si="7013">(X745*AD745+Y745*AC745+Z745*AD748+AA745*AC748)</f>
        <v>0</v>
      </c>
      <c r="AJ745" s="31">
        <f t="shared" ref="AJ745" si="7014">X745*AE745+Z745*AE748-Y745*AF745-AA745*AF748</f>
        <v>0</v>
      </c>
      <c r="AK745" s="32">
        <f t="shared" ref="AK745" si="7015">(X745*AF745+Y745*AE745+Z745*AF748+AA745*AE748)</f>
        <v>-0.93301061070564195</v>
      </c>
      <c r="AL745" s="8"/>
      <c r="AM745" s="29">
        <v>1</v>
      </c>
      <c r="AN745" s="30">
        <v>0</v>
      </c>
      <c r="AO745" s="31">
        <v>0</v>
      </c>
      <c r="AP745" s="32">
        <f t="shared" ref="AP745:AP808" si="7016">-1/($AN$8*$B745)</f>
        <v>-0.70611585365853657</v>
      </c>
      <c r="AR745" s="29">
        <f t="shared" ref="AR745" si="7017">AH745*AM745+AJ745*AM748-AI745*AN745-AK745*AN748</f>
        <v>-6.7089609665221817E-3</v>
      </c>
      <c r="AS745" s="33">
        <f t="shared" ref="AS745" si="7018">(AH745*AN745+AI745*AM745+AJ745*AN748+AK745*AM748)</f>
        <v>0</v>
      </c>
      <c r="AT745" s="31">
        <f t="shared" ref="AT745" si="7019">AH745*AO745+AJ745*AO748-AI745*AP745-AK745*AP748</f>
        <v>0</v>
      </c>
      <c r="AU745" s="32">
        <f t="shared" ref="AU745" si="7020">(AH745*AP745+AI745*AO745+AJ745*AP748+AK745*AO748)</f>
        <v>-0.92827330700560429</v>
      </c>
      <c r="AV745" s="8"/>
      <c r="AW745" s="29">
        <v>1</v>
      </c>
      <c r="AX745" s="33">
        <v>0</v>
      </c>
      <c r="AY745" s="31">
        <v>0</v>
      </c>
      <c r="AZ745" s="32">
        <v>0</v>
      </c>
      <c r="BB745" s="29">
        <f t="shared" ref="BB745" si="7021">AR745*AW745+AT745*AW748-AS745*AX745-AU745*AX748</f>
        <v>-0.58783919414518826</v>
      </c>
      <c r="BC745" s="33">
        <f t="shared" ref="BC745" si="7022">(AR745*AX745+AS745*AW745+AT745*AX748+AU745*AW748)</f>
        <v>0</v>
      </c>
      <c r="BD745" s="31">
        <f t="shared" ref="BD745" si="7023">AR745*AY745+AT745*AY748-AS745*AZ745-AU745*AZ748</f>
        <v>0</v>
      </c>
      <c r="BE745" s="32">
        <f t="shared" ref="BE745" si="7024">(AR745*AZ745+AS745*AY745+AT745*AZ748+AU745*AY748)</f>
        <v>-0.92827330700560429</v>
      </c>
      <c r="BF745" s="8"/>
      <c r="BG745" s="29">
        <v>1</v>
      </c>
      <c r="BH745" s="30">
        <v>0</v>
      </c>
      <c r="BI745" s="31">
        <v>0</v>
      </c>
      <c r="BJ745" s="32">
        <f t="shared" ref="BJ745:BJ808" si="7025">-1/($BH$8*$B745)</f>
        <v>-0.24828658536585366</v>
      </c>
      <c r="BL745" s="29">
        <f t="shared" ref="BL745" si="7026">BB745*BG745+BD745*BG748-BC745*BH745-BE745*BH748</f>
        <v>-0.58783919414518826</v>
      </c>
      <c r="BM745" s="33">
        <f t="shared" ref="BM745" si="7027">(BB745*BH745+BC745*BG745+BD745*BH748+BE745*BG748)</f>
        <v>0</v>
      </c>
      <c r="BN745" s="31">
        <f t="shared" ref="BN745" si="7028">BB745*BI745+BD745*BI748-BC745*BJ745-BE745*BJ748</f>
        <v>0</v>
      </c>
      <c r="BO745" s="32">
        <f t="shared" ref="BO745" si="7029">(BB745*BJ745+BC745*BI745+BD745*BJ748+BE745*BI748)</f>
        <v>-0.78232072074708037</v>
      </c>
      <c r="BP745" s="8"/>
      <c r="BQ745" s="34">
        <v>1</v>
      </c>
      <c r="BR745" s="35">
        <v>0</v>
      </c>
      <c r="BS745" s="11">
        <v>0</v>
      </c>
      <c r="BT745" s="36">
        <v>0</v>
      </c>
      <c r="BV745" s="29">
        <f t="shared" ref="BV745" si="7030">BL745*BQ745+BN745*BQ748-BM745*BR745-BO745*BR748</f>
        <v>-0.58783919414518826</v>
      </c>
      <c r="BW745" s="33">
        <f t="shared" ref="BW745" si="7031">(BL745*BR745+BM745*BQ745+BN745*BR748+BO745*BQ748)</f>
        <v>-0.78232072074708037</v>
      </c>
      <c r="BX745" s="31">
        <f t="shared" ref="BX745" si="7032">BL745*BS745+BN745*BS748-BM745*BT745-BO745*BT748</f>
        <v>0</v>
      </c>
      <c r="BY745" s="32">
        <f t="shared" ref="BY745" si="7033">(BL745*BT745+BM745*BS745+BN745*BT748+BO745*BS748)</f>
        <v>-0.78232072074708037</v>
      </c>
      <c r="CA745" s="37">
        <f t="shared" ref="CA745" si="7034">20*LOG(((1+$BR$8)/$BR$8)/((BV745+BV748)^2+(BW745+BW748)^2)^0.5)</f>
        <v>-3.1911870860344168E-3</v>
      </c>
      <c r="CC745" s="134">
        <f t="shared" ref="CC745" si="7035">((BV745^2+BW745^2)^0.5)/((BV748^2+BW748^2)^0.5)</f>
        <v>0.95709447862740038</v>
      </c>
      <c r="CD745" s="9"/>
      <c r="CE745" s="38"/>
      <c r="CF745" s="38"/>
      <c r="CG745" s="38"/>
      <c r="CH745" s="38"/>
      <c r="CM745" s="129">
        <v>1.62</v>
      </c>
    </row>
    <row r="746" spans="2:91" ht="18.600000000000001" customHeight="1" thickBot="1">
      <c r="D746" s="39"/>
      <c r="G746" s="40"/>
      <c r="I746" s="39"/>
      <c r="L746" s="40"/>
      <c r="N746" s="39"/>
      <c r="Q746" s="40"/>
      <c r="S746" s="39"/>
      <c r="V746" s="40"/>
      <c r="X746" s="39"/>
      <c r="AA746" s="40"/>
      <c r="AC746" s="39"/>
      <c r="AF746" s="40"/>
      <c r="AH746" s="39"/>
      <c r="AK746" s="40"/>
      <c r="AM746" s="39"/>
      <c r="AP746" s="40"/>
      <c r="AR746" s="39"/>
      <c r="AU746" s="40"/>
      <c r="AW746" s="39"/>
      <c r="AZ746" s="40"/>
      <c r="BB746" s="39"/>
      <c r="BE746" s="40"/>
      <c r="BG746" s="39"/>
      <c r="BJ746" s="40"/>
      <c r="BL746" s="39"/>
      <c r="BO746" s="40"/>
      <c r="BQ746" s="34"/>
      <c r="BR746" s="11"/>
      <c r="BS746" s="11"/>
      <c r="BT746" s="41"/>
      <c r="BV746" s="39"/>
      <c r="BY746" s="40"/>
      <c r="CC746" s="135"/>
      <c r="CD746" s="9"/>
      <c r="CE746" s="38"/>
      <c r="CF746" s="38"/>
      <c r="CG746" s="38"/>
      <c r="CH746" s="38"/>
    </row>
    <row r="747" spans="2:91" ht="18.600000000000001" customHeight="1" thickBot="1">
      <c r="D747" s="258" t="s">
        <v>129</v>
      </c>
      <c r="E747" s="259"/>
      <c r="F747" s="260" t="s">
        <v>130</v>
      </c>
      <c r="G747" s="261"/>
      <c r="H747" s="229"/>
      <c r="I747" s="258" t="s">
        <v>131</v>
      </c>
      <c r="J747" s="259"/>
      <c r="K747" s="260" t="s">
        <v>132</v>
      </c>
      <c r="L747" s="261"/>
      <c r="N747" s="253" t="s">
        <v>133</v>
      </c>
      <c r="O747" s="254"/>
      <c r="P747" s="255" t="s">
        <v>134</v>
      </c>
      <c r="Q747" s="256"/>
      <c r="S747" s="258" t="s">
        <v>135</v>
      </c>
      <c r="T747" s="259"/>
      <c r="U747" s="260" t="s">
        <v>136</v>
      </c>
      <c r="V747" s="261"/>
      <c r="W747" s="8"/>
      <c r="X747" s="253" t="s">
        <v>137</v>
      </c>
      <c r="Y747" s="254"/>
      <c r="Z747" s="255" t="s">
        <v>138</v>
      </c>
      <c r="AA747" s="256"/>
      <c r="AB747" s="8"/>
      <c r="AC747" s="258" t="s">
        <v>139</v>
      </c>
      <c r="AD747" s="259"/>
      <c r="AE747" s="260" t="s">
        <v>140</v>
      </c>
      <c r="AF747" s="261"/>
      <c r="AG747" s="8"/>
      <c r="AH747" s="253" t="s">
        <v>141</v>
      </c>
      <c r="AI747" s="254"/>
      <c r="AJ747" s="255" t="s">
        <v>142</v>
      </c>
      <c r="AK747" s="256"/>
      <c r="AL747" s="8"/>
      <c r="AM747" s="258" t="s">
        <v>143</v>
      </c>
      <c r="AN747" s="259"/>
      <c r="AO747" s="260" t="s">
        <v>144</v>
      </c>
      <c r="AP747" s="261"/>
      <c r="AR747" s="253" t="s">
        <v>145</v>
      </c>
      <c r="AS747" s="254"/>
      <c r="AT747" s="255" t="s">
        <v>146</v>
      </c>
      <c r="AU747" s="256"/>
      <c r="AV747" s="4"/>
      <c r="AW747" s="258" t="s">
        <v>147</v>
      </c>
      <c r="AX747" s="259"/>
      <c r="AY747" s="260" t="s">
        <v>148</v>
      </c>
      <c r="AZ747" s="261"/>
      <c r="BA747" s="8"/>
      <c r="BB747" s="253" t="s">
        <v>149</v>
      </c>
      <c r="BC747" s="254"/>
      <c r="BD747" s="255" t="s">
        <v>150</v>
      </c>
      <c r="BE747" s="256"/>
      <c r="BF747" s="4"/>
      <c r="BG747" s="258" t="s">
        <v>151</v>
      </c>
      <c r="BH747" s="259"/>
      <c r="BI747" s="260" t="s">
        <v>152</v>
      </c>
      <c r="BJ747" s="261"/>
      <c r="BK747" s="4"/>
      <c r="BL747" s="253" t="s">
        <v>153</v>
      </c>
      <c r="BM747" s="254"/>
      <c r="BN747" s="255" t="s">
        <v>154</v>
      </c>
      <c r="BO747" s="256"/>
      <c r="BP747" s="4"/>
      <c r="BQ747" s="258" t="s">
        <v>155</v>
      </c>
      <c r="BR747" s="259"/>
      <c r="BS747" s="260" t="s">
        <v>156</v>
      </c>
      <c r="BT747" s="261"/>
      <c r="BU747" s="8"/>
      <c r="BV747" s="253" t="s">
        <v>157</v>
      </c>
      <c r="BW747" s="254"/>
      <c r="BX747" s="255" t="s">
        <v>158</v>
      </c>
      <c r="BY747" s="256"/>
      <c r="CA747" s="46" t="s">
        <v>16</v>
      </c>
      <c r="CC747" s="136" t="s">
        <v>71</v>
      </c>
      <c r="CD747" s="9"/>
      <c r="CE747" s="38"/>
      <c r="CF747" s="38"/>
      <c r="CG747" s="38"/>
      <c r="CH747" s="38"/>
    </row>
    <row r="748" spans="2:91" ht="18.600000000000001" customHeight="1" thickTop="1" thickBot="1">
      <c r="D748" s="29">
        <v>0</v>
      </c>
      <c r="E748" s="33">
        <v>0</v>
      </c>
      <c r="F748" s="31">
        <v>1</v>
      </c>
      <c r="G748" s="32">
        <v>0</v>
      </c>
      <c r="I748" s="29">
        <v>0</v>
      </c>
      <c r="J748" s="33">
        <f t="shared" ref="J748" si="7036">IF(0=(1-$J$8*$K$8*$B745^2),10^14,$B745*$J$8/(1-$J$8*$K$8*$B745^2))</f>
        <v>-0.79581076275532137</v>
      </c>
      <c r="K748" s="31">
        <v>1</v>
      </c>
      <c r="L748" s="32">
        <v>0</v>
      </c>
      <c r="N748" s="29">
        <f t="shared" ref="N748" si="7037">D748*I745+F748*I748-E748*J745-G748*J748</f>
        <v>0</v>
      </c>
      <c r="O748" s="33">
        <f t="shared" ref="O748" si="7038">(D748*J745+E748*I745+F748*J748+G748*I748)</f>
        <v>-0.79581076275532137</v>
      </c>
      <c r="P748" s="31">
        <f t="shared" ref="P748" si="7039">D748*K745+F748*K748-E748*L745-G748*L748</f>
        <v>1</v>
      </c>
      <c r="Q748" s="32">
        <f t="shared" ref="Q748" si="7040">(D748*L745+E748*K745+F748*L748+G748*K748)</f>
        <v>0</v>
      </c>
      <c r="S748" s="29">
        <v>0</v>
      </c>
      <c r="T748" s="33">
        <v>0</v>
      </c>
      <c r="U748" s="31">
        <v>1</v>
      </c>
      <c r="V748" s="32">
        <v>0</v>
      </c>
      <c r="X748" s="29">
        <f t="shared" ref="X748" si="7041">N748*S745+P748*S748-O748*T745-Q748*T748</f>
        <v>0</v>
      </c>
      <c r="Y748" s="33">
        <f t="shared" ref="Y748" si="7042">(N748*T745+O748*S745+P748*T748+Q748*S748)</f>
        <v>-0.79581076275532137</v>
      </c>
      <c r="Z748" s="31">
        <f t="shared" ref="Z748" si="7043">N748*U745+P748*U748-O748*V745-Q748*V748</f>
        <v>0.37860281191366951</v>
      </c>
      <c r="AA748" s="32">
        <f t="shared" ref="AA748" si="7044">(N748*V745+O748*U745+P748*V748+Q748*U748)</f>
        <v>0</v>
      </c>
      <c r="AB748" s="8"/>
      <c r="AC748" s="29">
        <v>0</v>
      </c>
      <c r="AD748" s="33">
        <f t="shared" ref="AD748" si="7045">IF(0=(1-$AD$8*$AE$8*$B745^2),10^14,$B745*$AD$8/(1-$AD$8*$AE$8*$B745^2))</f>
        <v>-0.73615621462860925</v>
      </c>
      <c r="AE748" s="31">
        <v>1</v>
      </c>
      <c r="AF748" s="32">
        <v>0</v>
      </c>
      <c r="AH748" s="29">
        <f t="shared" ref="AH748" si="7046">X748*AC745+Z748*AC748-Y748*AD745-AA748*AD748</f>
        <v>0</v>
      </c>
      <c r="AI748" s="33">
        <f t="shared" ref="AI748" si="7047">(X748*AD745+Y748*AC745+Z748*AD748+AA748*AC748)</f>
        <v>-1.0745215756214357</v>
      </c>
      <c r="AJ748" s="31">
        <f t="shared" ref="AJ748" si="7048">X748*AE745+Z748*AE748-Y748*AF745-AA748*AF748</f>
        <v>0.37860281191366951</v>
      </c>
      <c r="AK748" s="32">
        <f t="shared" ref="AK748" si="7049">(X748*AF745+Y748*AE745+Z748*AF748+AA748*AE748)</f>
        <v>0</v>
      </c>
      <c r="AL748" s="8"/>
      <c r="AM748" s="29">
        <v>0</v>
      </c>
      <c r="AN748" s="33">
        <v>0</v>
      </c>
      <c r="AO748" s="31">
        <v>1</v>
      </c>
      <c r="AP748" s="32">
        <v>0</v>
      </c>
      <c r="AR748" s="29">
        <f t="shared" ref="AR748" si="7050">AH748*AM745+AJ748*AM748-AI748*AN745-AK748*AN748</f>
        <v>0</v>
      </c>
      <c r="AS748" s="33">
        <f t="shared" ref="AS748" si="7051">(AH748*AN745+AI748*AM745+AJ748*AN748+AK748*AM748)</f>
        <v>-1.0745215756214357</v>
      </c>
      <c r="AT748" s="31">
        <f t="shared" ref="AT748" si="7052">AH748*AO745+AJ748*AO748-AI748*AP745-AK748*AP748</f>
        <v>-0.38013390773077627</v>
      </c>
      <c r="AU748" s="32">
        <f t="shared" ref="AU748" si="7053">(AH748*AP745+AI748*AO745+AJ748*AP748+AK748*AO748)</f>
        <v>0</v>
      </c>
      <c r="AV748" s="8"/>
      <c r="AW748" s="29">
        <v>0</v>
      </c>
      <c r="AX748" s="33">
        <f t="shared" ref="AX748" si="7054">IF(0=(1-$AX$8*$AY$8*$B745^2),10^14,$B745*$AX$8/(1-$AX$8*$AY$8*$B745^2))</f>
        <v>-0.62603354937917821</v>
      </c>
      <c r="AY748" s="31">
        <v>1</v>
      </c>
      <c r="AZ748" s="32">
        <v>0</v>
      </c>
      <c r="BB748" s="29">
        <f t="shared" ref="BB748" si="7055">AR748*AW745+AT748*AW748-AS748*AX745-AU748*AX748</f>
        <v>0</v>
      </c>
      <c r="BC748" s="33">
        <f t="shared" ref="BC748" si="7056">(AR748*AX745+AS748*AW745+AT748*AX748+AU748*AW748)</f>
        <v>-0.83654499612536082</v>
      </c>
      <c r="BD748" s="31">
        <f t="shared" ref="BD748" si="7057">AR748*AY745+AT748*AY748-AS748*AZ745-AU748*AZ748</f>
        <v>-0.38013390773077627</v>
      </c>
      <c r="BE748" s="32">
        <f t="shared" ref="BE748" si="7058">(AR748*AZ745+AS748*AY745+AT748*AZ748+AU748*AY748)</f>
        <v>0</v>
      </c>
      <c r="BF748" s="8"/>
      <c r="BG748" s="29">
        <v>0</v>
      </c>
      <c r="BH748" s="33">
        <v>0</v>
      </c>
      <c r="BI748" s="31">
        <v>1</v>
      </c>
      <c r="BJ748" s="32">
        <v>0</v>
      </c>
      <c r="BL748" s="29">
        <f t="shared" ref="BL748" si="7059">BB748*BG745+BD748*BG748-BC748*BH745-BE748*BH748</f>
        <v>0</v>
      </c>
      <c r="BM748" s="33">
        <f t="shared" ref="BM748" si="7060">(BB748*BH745+BC748*BG745+BD748*BH748+BE748*BG748)</f>
        <v>-0.83654499612536082</v>
      </c>
      <c r="BN748" s="31">
        <f t="shared" ref="BN748" si="7061">BB748*BI745+BD748*BI748-BC748*BJ745-BE748*BJ748</f>
        <v>-0.58783680832363339</v>
      </c>
      <c r="BO748" s="32">
        <f t="shared" ref="BO748" si="7062">(BB748*BJ745+BC748*BI745+BD748*BJ748+BE748*BI748)</f>
        <v>0</v>
      </c>
      <c r="BP748" s="8"/>
      <c r="BQ748" s="19">
        <f t="shared" ref="BQ748:BQ811" si="7063">1/$BR$8</f>
        <v>1</v>
      </c>
      <c r="BR748" s="47">
        <v>0</v>
      </c>
      <c r="BS748" s="48">
        <v>1</v>
      </c>
      <c r="BT748" s="49">
        <v>0</v>
      </c>
      <c r="BV748" s="29">
        <f t="shared" ref="BV748" si="7064">BL748*BQ745+BN748*BQ748-BM748*BR745-BO748*BR748</f>
        <v>-0.58783680832363339</v>
      </c>
      <c r="BW748" s="33">
        <f t="shared" ref="BW748" si="7065">(BL748*BR745+BM748*BQ745+BN748*BR748+BO748*BQ748)</f>
        <v>-0.83654499612536082</v>
      </c>
      <c r="BX748" s="31">
        <f t="shared" ref="BX748" si="7066">BL748*BS745+BN748*BS748-BM748*BT745-BO748*BT748</f>
        <v>-0.58783680832363339</v>
      </c>
      <c r="BY748" s="32">
        <f t="shared" ref="BY748" si="7067">(BL748*BT745+BM748*BS745+BN748*BT748+BO748*BS748)</f>
        <v>0</v>
      </c>
      <c r="CA748" s="50">
        <f t="shared" ref="CA748" si="7068">(180/PI())*ATAN(-1*(BW745+BW748)/(BV745+BV748))</f>
        <v>-54.011555977680715</v>
      </c>
      <c r="CC748" s="137">
        <f t="shared" ref="CC748" si="7069">20*LOG(((1-(10^(CA745/20)^2)*(1-((1-CC745)/(1+CC745))^2))^0.5))</f>
        <v>-29.154966112000949</v>
      </c>
      <c r="CD748" s="9"/>
      <c r="CE748" s="38"/>
      <c r="CF748" s="38"/>
      <c r="CG748" s="38"/>
      <c r="CH748" s="38"/>
    </row>
    <row r="749" spans="2:91" ht="18.600000000000001" customHeight="1">
      <c r="CC749" s="42"/>
    </row>
    <row r="750" spans="2:91" ht="18.600000000000001" customHeight="1" thickBot="1">
      <c r="E750" s="22" t="s">
        <v>4</v>
      </c>
      <c r="J750" s="22" t="s">
        <v>5</v>
      </c>
      <c r="O750" s="22" t="s">
        <v>6</v>
      </c>
      <c r="T750" s="22" t="s">
        <v>7</v>
      </c>
      <c r="Y750" s="22" t="s">
        <v>8</v>
      </c>
      <c r="AD750" s="22" t="s">
        <v>65</v>
      </c>
      <c r="AI750" s="22" t="s">
        <v>9</v>
      </c>
      <c r="AN750" s="22" t="s">
        <v>66</v>
      </c>
      <c r="AS750" s="22" t="s">
        <v>51</v>
      </c>
      <c r="AX750" s="22" t="s">
        <v>67</v>
      </c>
      <c r="BC750" s="22" t="s">
        <v>52</v>
      </c>
      <c r="BH750" s="22" t="s">
        <v>68</v>
      </c>
      <c r="BM750" s="22" t="s">
        <v>63</v>
      </c>
      <c r="BQ750" s="23" t="s">
        <v>69</v>
      </c>
      <c r="BR750" s="23"/>
      <c r="BS750" s="24"/>
      <c r="BT750" s="24"/>
      <c r="BU750" s="24"/>
      <c r="BW750" s="22" t="s">
        <v>64</v>
      </c>
    </row>
    <row r="751" spans="2:91" ht="18.600000000000001" customHeight="1" thickBot="1">
      <c r="D751" s="249" t="s">
        <v>103</v>
      </c>
      <c r="E751" s="250"/>
      <c r="F751" s="251" t="s">
        <v>104</v>
      </c>
      <c r="G751" s="252"/>
      <c r="H751" s="229"/>
      <c r="I751" s="253" t="s">
        <v>11</v>
      </c>
      <c r="J751" s="254"/>
      <c r="K751" s="255" t="s">
        <v>12</v>
      </c>
      <c r="L751" s="256"/>
      <c r="M751" s="24"/>
      <c r="N751" s="253" t="s">
        <v>105</v>
      </c>
      <c r="O751" s="254"/>
      <c r="P751" s="255" t="s">
        <v>106</v>
      </c>
      <c r="Q751" s="256"/>
      <c r="R751" s="24"/>
      <c r="S751" s="249" t="s">
        <v>107</v>
      </c>
      <c r="T751" s="250"/>
      <c r="U751" s="251" t="s">
        <v>108</v>
      </c>
      <c r="V751" s="252"/>
      <c r="W751" s="8"/>
      <c r="X751" s="253" t="s">
        <v>109</v>
      </c>
      <c r="Y751" s="254"/>
      <c r="Z751" s="255" t="s">
        <v>110</v>
      </c>
      <c r="AA751" s="256"/>
      <c r="AB751" s="8"/>
      <c r="AC751" s="253" t="s">
        <v>111</v>
      </c>
      <c r="AD751" s="254"/>
      <c r="AE751" s="255" t="s">
        <v>14</v>
      </c>
      <c r="AF751" s="256"/>
      <c r="AG751" s="8"/>
      <c r="AH751" s="253" t="s">
        <v>112</v>
      </c>
      <c r="AI751" s="254"/>
      <c r="AJ751" s="255" t="s">
        <v>113</v>
      </c>
      <c r="AK751" s="256"/>
      <c r="AL751" s="8"/>
      <c r="AM751" s="249" t="s">
        <v>114</v>
      </c>
      <c r="AN751" s="250"/>
      <c r="AO751" s="251" t="s">
        <v>115</v>
      </c>
      <c r="AP751" s="252"/>
      <c r="AQ751" s="24"/>
      <c r="AR751" s="253" t="s">
        <v>116</v>
      </c>
      <c r="AS751" s="254"/>
      <c r="AT751" s="255" t="s">
        <v>13</v>
      </c>
      <c r="AU751" s="256"/>
      <c r="AV751" s="4"/>
      <c r="AW751" s="253" t="s">
        <v>117</v>
      </c>
      <c r="AX751" s="254"/>
      <c r="AY751" s="255" t="s">
        <v>118</v>
      </c>
      <c r="AZ751" s="256"/>
      <c r="BA751" s="8"/>
      <c r="BB751" s="253" t="s">
        <v>119</v>
      </c>
      <c r="BC751" s="254"/>
      <c r="BD751" s="255" t="s">
        <v>120</v>
      </c>
      <c r="BE751" s="256"/>
      <c r="BF751" s="4"/>
      <c r="BG751" s="249" t="s">
        <v>121</v>
      </c>
      <c r="BH751" s="250"/>
      <c r="BI751" s="251" t="s">
        <v>122</v>
      </c>
      <c r="BJ751" s="252"/>
      <c r="BK751" s="4"/>
      <c r="BL751" s="253" t="s">
        <v>123</v>
      </c>
      <c r="BM751" s="254"/>
      <c r="BN751" s="255" t="s">
        <v>124</v>
      </c>
      <c r="BO751" s="256"/>
      <c r="BP751" s="4"/>
      <c r="BQ751" s="253" t="s">
        <v>125</v>
      </c>
      <c r="BR751" s="254"/>
      <c r="BS751" s="255" t="s">
        <v>126</v>
      </c>
      <c r="BT751" s="256"/>
      <c r="BU751" s="8"/>
      <c r="BV751" s="253" t="s">
        <v>127</v>
      </c>
      <c r="BW751" s="254"/>
      <c r="BX751" s="255" t="s">
        <v>128</v>
      </c>
      <c r="BY751" s="256"/>
      <c r="CA751" s="27" t="s">
        <v>15</v>
      </c>
      <c r="CC751" s="133" t="s">
        <v>70</v>
      </c>
      <c r="CD751" s="9"/>
      <c r="CE751" s="38"/>
      <c r="CF751" s="38"/>
      <c r="CG751" s="38"/>
      <c r="CH751" s="38"/>
    </row>
    <row r="752" spans="2:91" ht="18.600000000000001" customHeight="1" thickTop="1" thickBot="1">
      <c r="B752" s="129">
        <v>1.66</v>
      </c>
      <c r="D752" s="29">
        <v>1</v>
      </c>
      <c r="E752" s="30">
        <v>0</v>
      </c>
      <c r="F752" s="31">
        <v>0</v>
      </c>
      <c r="G752" s="32">
        <f t="shared" ref="G752:G815" si="7070">-1/($E$8*$B752)</f>
        <v>-0.39709638554216869</v>
      </c>
      <c r="I752" s="29">
        <v>1</v>
      </c>
      <c r="J752" s="33">
        <v>0</v>
      </c>
      <c r="K752" s="31">
        <v>0</v>
      </c>
      <c r="L752" s="32">
        <v>0</v>
      </c>
      <c r="N752" s="29">
        <f t="shared" ref="N752" si="7071">D752*I752+F752*I755-E752*J752-G752*J755</f>
        <v>0.68824687272092988</v>
      </c>
      <c r="O752" s="33">
        <f t="shared" ref="O752" si="7072">(D752*J752+E752*I752+F752*J755+G752*I755)</f>
        <v>0</v>
      </c>
      <c r="P752" s="31">
        <f t="shared" ref="P752" si="7073">D752*K752+F752*K755-E752*L752-G752*L755</f>
        <v>0</v>
      </c>
      <c r="Q752" s="32">
        <f t="shared" ref="Q752" si="7074">(D752*L752+E752*K752+F752*L755+G752*K755)</f>
        <v>-0.39709638554216869</v>
      </c>
      <c r="S752" s="29">
        <v>1</v>
      </c>
      <c r="T752" s="30">
        <v>0</v>
      </c>
      <c r="U752" s="31">
        <v>0</v>
      </c>
      <c r="V752" s="32">
        <f t="shared" ref="V752:V815" si="7075">-1/($T$8*$B752)</f>
        <v>-0.77142771084337358</v>
      </c>
      <c r="X752" s="29">
        <f t="shared" ref="X752" si="7076">N752*S752+P752*S755-O752*T752-Q752*T755</f>
        <v>0.68824687272092988</v>
      </c>
      <c r="Y752" s="33">
        <f t="shared" ref="Y752" si="7077">(N752*T752+O752*S752+P752*T755+Q752*S755)</f>
        <v>0</v>
      </c>
      <c r="Z752" s="31">
        <f t="shared" ref="Z752" si="7078">N752*U752+P752*U755-O752*V752-Q752*V755</f>
        <v>0</v>
      </c>
      <c r="AA752" s="32">
        <f t="shared" ref="AA752" si="7079">(N752*V752+O752*U752+P752*V755+Q752*U755)</f>
        <v>-0.92802909506038622</v>
      </c>
      <c r="AB752" s="8"/>
      <c r="AC752" s="29">
        <v>1</v>
      </c>
      <c r="AD752" s="33">
        <v>0</v>
      </c>
      <c r="AE752" s="31">
        <v>0</v>
      </c>
      <c r="AF752" s="32">
        <v>0</v>
      </c>
      <c r="AH752" s="29">
        <f t="shared" ref="AH752" si="7080">X752*AC752+Z752*AC755-Y752*AD752-AA752*AD755</f>
        <v>1.7605869337952162E-2</v>
      </c>
      <c r="AI752" s="33">
        <f t="shared" ref="AI752" si="7081">(X752*AD752+Y752*AC752+Z752*AD755+AA752*AC755)</f>
        <v>0</v>
      </c>
      <c r="AJ752" s="31">
        <f t="shared" ref="AJ752" si="7082">X752*AE752+Z752*AE755-Y752*AF752-AA752*AF755</f>
        <v>0</v>
      </c>
      <c r="AK752" s="32">
        <f t="shared" ref="AK752" si="7083">(X752*AF752+Y752*AE752+Z752*AF755+AA752*AE755)</f>
        <v>-0.92802909506038622</v>
      </c>
      <c r="AL752" s="8"/>
      <c r="AM752" s="29">
        <v>1</v>
      </c>
      <c r="AN752" s="30">
        <v>0</v>
      </c>
      <c r="AO752" s="31">
        <v>0</v>
      </c>
      <c r="AP752" s="32">
        <f t="shared" ref="AP752:AP815" si="7084">-1/($AN$8*$B752)</f>
        <v>-0.69760843373493975</v>
      </c>
      <c r="AR752" s="29">
        <f t="shared" ref="AR752" si="7085">AH752*AM752+AJ752*AM755-AI752*AN752-AK752*AN755</f>
        <v>1.7605869337952162E-2</v>
      </c>
      <c r="AS752" s="33">
        <f t="shared" ref="AS752" si="7086">(AH752*AN752+AI752*AM752+AJ752*AN755+AK752*AM755)</f>
        <v>0</v>
      </c>
      <c r="AT752" s="31">
        <f t="shared" ref="AT752" si="7087">AH752*AO752+AJ752*AO755-AI752*AP752-AK752*AP755</f>
        <v>0</v>
      </c>
      <c r="AU752" s="32">
        <f t="shared" ref="AU752" si="7088">(AH752*AP752+AI752*AO752+AJ752*AP755+AK752*AO755)</f>
        <v>-0.94031109799377699</v>
      </c>
      <c r="AV752" s="8"/>
      <c r="AW752" s="29">
        <v>1</v>
      </c>
      <c r="AX752" s="33">
        <v>0</v>
      </c>
      <c r="AY752" s="31">
        <v>0</v>
      </c>
      <c r="AZ752" s="32">
        <v>0</v>
      </c>
      <c r="BB752" s="29">
        <f t="shared" ref="BB752" si="7089">AR752*AW752+AT752*AW755-AS752*AX752-AU752*AX755</f>
        <v>-0.56142192818216452</v>
      </c>
      <c r="BC752" s="33">
        <f t="shared" ref="BC752" si="7090">(AR752*AX752+AS752*AW752+AT752*AX755+AU752*AW755)</f>
        <v>0</v>
      </c>
      <c r="BD752" s="31">
        <f t="shared" ref="BD752" si="7091">AR752*AY752+AT752*AY755-AS752*AZ752-AU752*AZ755</f>
        <v>0</v>
      </c>
      <c r="BE752" s="32">
        <f t="shared" ref="BE752" si="7092">(AR752*AZ752+AS752*AY752+AT752*AZ755+AU752*AY755)</f>
        <v>-0.94031109799377699</v>
      </c>
      <c r="BF752" s="8"/>
      <c r="BG752" s="29">
        <v>1</v>
      </c>
      <c r="BH752" s="30">
        <v>0</v>
      </c>
      <c r="BI752" s="31">
        <v>0</v>
      </c>
      <c r="BJ752" s="32">
        <f t="shared" ref="BJ752:BJ815" si="7093">-1/($BH$8*$B752)</f>
        <v>-0.24529518072289155</v>
      </c>
      <c r="BL752" s="29">
        <f t="shared" ref="BL752" si="7094">BB752*BG752+BD752*BG755-BC752*BH752-BE752*BH755</f>
        <v>-0.56142192818216452</v>
      </c>
      <c r="BM752" s="33">
        <f t="shared" ref="BM752" si="7095">(BB752*BH752+BC752*BG752+BD752*BH755+BE752*BG755)</f>
        <v>0</v>
      </c>
      <c r="BN752" s="31">
        <f t="shared" ref="BN752" si="7096">BB752*BI752+BD752*BI755-BC752*BJ752-BE752*BJ755</f>
        <v>0</v>
      </c>
      <c r="BO752" s="32">
        <f t="shared" ref="BO752" si="7097">(BB752*BJ752+BC752*BI752+BD752*BJ755+BE752*BI755)</f>
        <v>-0.80259700465853867</v>
      </c>
      <c r="BP752" s="8"/>
      <c r="BQ752" s="34">
        <v>1</v>
      </c>
      <c r="BR752" s="35">
        <v>0</v>
      </c>
      <c r="BS752" s="11">
        <v>0</v>
      </c>
      <c r="BT752" s="36">
        <v>0</v>
      </c>
      <c r="BV752" s="29">
        <f t="shared" ref="BV752" si="7098">BL752*BQ752+BN752*BQ755-BM752*BR752-BO752*BR755</f>
        <v>-0.56142192818216452</v>
      </c>
      <c r="BW752" s="33">
        <f t="shared" ref="BW752" si="7099">(BL752*BR752+BM752*BQ752+BN752*BR755+BO752*BQ755)</f>
        <v>-0.80259700465853867</v>
      </c>
      <c r="BX752" s="31">
        <f t="shared" ref="BX752" si="7100">BL752*BS752+BN752*BS755-BM752*BT752-BO752*BT755</f>
        <v>0</v>
      </c>
      <c r="BY752" s="32">
        <f t="shared" ref="BY752" si="7101">(BL752*BT752+BM752*BS752+BN752*BT755+BO752*BS755)</f>
        <v>-0.80259700465853867</v>
      </c>
      <c r="CA752" s="37">
        <f t="shared" ref="CA752" si="7102">20*LOG(((1+$BR$8)/$BR$8)/((BV752+BV755)^2+(BW752+BW755)^2)^0.5)</f>
        <v>-2.783556235605833E-3</v>
      </c>
      <c r="CC752" s="134">
        <f t="shared" ref="CC752" si="7103">((BV752^2+BW752^2)^0.5)/((BV755^2+BW755^2)^0.5)</f>
        <v>0.95896897368589717</v>
      </c>
      <c r="CD752" s="9"/>
      <c r="CE752" s="38"/>
      <c r="CF752" s="38"/>
      <c r="CG752" s="38"/>
      <c r="CH752" s="38"/>
      <c r="CM752" s="129">
        <v>1.64</v>
      </c>
    </row>
    <row r="753" spans="2:91" ht="18.600000000000001" customHeight="1" thickBot="1">
      <c r="D753" s="39"/>
      <c r="G753" s="40"/>
      <c r="I753" s="39"/>
      <c r="L753" s="40"/>
      <c r="N753" s="39"/>
      <c r="Q753" s="40"/>
      <c r="S753" s="39"/>
      <c r="V753" s="40"/>
      <c r="X753" s="39"/>
      <c r="AA753" s="40"/>
      <c r="AC753" s="39"/>
      <c r="AF753" s="40"/>
      <c r="AH753" s="39"/>
      <c r="AK753" s="40"/>
      <c r="AM753" s="39"/>
      <c r="AP753" s="40"/>
      <c r="AR753" s="39"/>
      <c r="AU753" s="40"/>
      <c r="AW753" s="39"/>
      <c r="AZ753" s="40"/>
      <c r="BB753" s="39"/>
      <c r="BE753" s="40"/>
      <c r="BG753" s="39"/>
      <c r="BJ753" s="40"/>
      <c r="BL753" s="39"/>
      <c r="BO753" s="40"/>
      <c r="BQ753" s="34"/>
      <c r="BR753" s="11"/>
      <c r="BS753" s="11"/>
      <c r="BT753" s="41"/>
      <c r="BV753" s="39"/>
      <c r="BY753" s="40"/>
      <c r="CC753" s="135"/>
      <c r="CD753" s="9"/>
      <c r="CE753" s="38"/>
      <c r="CF753" s="38"/>
      <c r="CG753" s="38"/>
      <c r="CH753" s="38"/>
    </row>
    <row r="754" spans="2:91" ht="18.600000000000001" customHeight="1" thickBot="1">
      <c r="D754" s="258" t="s">
        <v>129</v>
      </c>
      <c r="E754" s="259"/>
      <c r="F754" s="260" t="s">
        <v>130</v>
      </c>
      <c r="G754" s="261"/>
      <c r="H754" s="229"/>
      <c r="I754" s="258" t="s">
        <v>131</v>
      </c>
      <c r="J754" s="259"/>
      <c r="K754" s="260" t="s">
        <v>132</v>
      </c>
      <c r="L754" s="261"/>
      <c r="N754" s="253" t="s">
        <v>133</v>
      </c>
      <c r="O754" s="254"/>
      <c r="P754" s="255" t="s">
        <v>134</v>
      </c>
      <c r="Q754" s="256"/>
      <c r="S754" s="258" t="s">
        <v>135</v>
      </c>
      <c r="T754" s="259"/>
      <c r="U754" s="260" t="s">
        <v>136</v>
      </c>
      <c r="V754" s="261"/>
      <c r="W754" s="8"/>
      <c r="X754" s="253" t="s">
        <v>137</v>
      </c>
      <c r="Y754" s="254"/>
      <c r="Z754" s="255" t="s">
        <v>138</v>
      </c>
      <c r="AA754" s="256"/>
      <c r="AB754" s="8"/>
      <c r="AC754" s="258" t="s">
        <v>139</v>
      </c>
      <c r="AD754" s="259"/>
      <c r="AE754" s="260" t="s">
        <v>140</v>
      </c>
      <c r="AF754" s="261"/>
      <c r="AG754" s="8"/>
      <c r="AH754" s="253" t="s">
        <v>141</v>
      </c>
      <c r="AI754" s="254"/>
      <c r="AJ754" s="255" t="s">
        <v>142</v>
      </c>
      <c r="AK754" s="256"/>
      <c r="AL754" s="8"/>
      <c r="AM754" s="258" t="s">
        <v>143</v>
      </c>
      <c r="AN754" s="259"/>
      <c r="AO754" s="260" t="s">
        <v>144</v>
      </c>
      <c r="AP754" s="261"/>
      <c r="AR754" s="253" t="s">
        <v>145</v>
      </c>
      <c r="AS754" s="254"/>
      <c r="AT754" s="255" t="s">
        <v>146</v>
      </c>
      <c r="AU754" s="256"/>
      <c r="AV754" s="4"/>
      <c r="AW754" s="258" t="s">
        <v>147</v>
      </c>
      <c r="AX754" s="259"/>
      <c r="AY754" s="260" t="s">
        <v>148</v>
      </c>
      <c r="AZ754" s="261"/>
      <c r="BA754" s="8"/>
      <c r="BB754" s="253" t="s">
        <v>149</v>
      </c>
      <c r="BC754" s="254"/>
      <c r="BD754" s="255" t="s">
        <v>150</v>
      </c>
      <c r="BE754" s="256"/>
      <c r="BF754" s="4"/>
      <c r="BG754" s="258" t="s">
        <v>151</v>
      </c>
      <c r="BH754" s="259"/>
      <c r="BI754" s="260" t="s">
        <v>152</v>
      </c>
      <c r="BJ754" s="261"/>
      <c r="BK754" s="4"/>
      <c r="BL754" s="253" t="s">
        <v>153</v>
      </c>
      <c r="BM754" s="254"/>
      <c r="BN754" s="255" t="s">
        <v>154</v>
      </c>
      <c r="BO754" s="256"/>
      <c r="BP754" s="4"/>
      <c r="BQ754" s="258" t="s">
        <v>155</v>
      </c>
      <c r="BR754" s="259"/>
      <c r="BS754" s="260" t="s">
        <v>156</v>
      </c>
      <c r="BT754" s="261"/>
      <c r="BU754" s="8"/>
      <c r="BV754" s="253" t="s">
        <v>157</v>
      </c>
      <c r="BW754" s="254"/>
      <c r="BX754" s="255" t="s">
        <v>158</v>
      </c>
      <c r="BY754" s="256"/>
      <c r="CA754" s="46" t="s">
        <v>16</v>
      </c>
      <c r="CC754" s="136" t="s">
        <v>71</v>
      </c>
      <c r="CD754" s="9"/>
      <c r="CE754" s="38"/>
      <c r="CF754" s="38"/>
      <c r="CG754" s="38"/>
      <c r="CH754" s="38"/>
    </row>
    <row r="755" spans="2:91" ht="18.600000000000001" customHeight="1" thickTop="1" thickBot="1">
      <c r="D755" s="29">
        <v>0</v>
      </c>
      <c r="E755" s="33">
        <v>0</v>
      </c>
      <c r="F755" s="31">
        <v>1</v>
      </c>
      <c r="G755" s="32">
        <v>0</v>
      </c>
      <c r="I755" s="29">
        <v>0</v>
      </c>
      <c r="J755" s="33">
        <f t="shared" ref="J755" si="7104">IF(0=(1-$J$8*$K$8*$B752^2),10^14,$B752*$J$8/(1-$J$8*$K$8*$B752^2))</f>
        <v>-0.78508175503391542</v>
      </c>
      <c r="K755" s="31">
        <v>1</v>
      </c>
      <c r="L755" s="32">
        <v>0</v>
      </c>
      <c r="N755" s="29">
        <f t="shared" ref="N755" si="7105">D755*I752+F755*I755-E755*J752-G755*J755</f>
        <v>0</v>
      </c>
      <c r="O755" s="33">
        <f t="shared" ref="O755" si="7106">(D755*J752+E755*I752+F755*J755+G755*I755)</f>
        <v>-0.78508175503391542</v>
      </c>
      <c r="P755" s="31">
        <f t="shared" ref="P755" si="7107">D755*K752+F755*K755-E755*L752-G755*L755</f>
        <v>1</v>
      </c>
      <c r="Q755" s="32">
        <f t="shared" ref="Q755" si="7108">(D755*L752+E755*K752+F755*L755+G755*K755)</f>
        <v>0</v>
      </c>
      <c r="S755" s="29">
        <v>0</v>
      </c>
      <c r="T755" s="33">
        <v>0</v>
      </c>
      <c r="U755" s="31">
        <v>1</v>
      </c>
      <c r="V755" s="32">
        <v>0</v>
      </c>
      <c r="X755" s="29">
        <f t="shared" ref="X755" si="7109">N755*S752+P755*S755-O755*T752-Q755*T755</f>
        <v>0</v>
      </c>
      <c r="Y755" s="33">
        <f t="shared" ref="Y755" si="7110">(N755*T752+O755*S752+P755*T755+Q755*S755)</f>
        <v>-0.78508175503391542</v>
      </c>
      <c r="Z755" s="31">
        <f t="shared" ref="Z755" si="7111">N755*U752+P755*U755-O755*V752-Q755*V755</f>
        <v>0.39436617888928849</v>
      </c>
      <c r="AA755" s="32">
        <f t="shared" ref="AA755" si="7112">(N755*V752+O755*U752+P755*V755+Q755*U755)</f>
        <v>0</v>
      </c>
      <c r="AB755" s="8"/>
      <c r="AC755" s="29">
        <v>0</v>
      </c>
      <c r="AD755" s="33">
        <f t="shared" ref="AD755" si="7113">IF(0=(1-$AD$8*$AE$8*$B752^2),10^14,$B752*$AD$8/(1-$AD$8*$AE$8*$B752^2))</f>
        <v>-0.72265083816077935</v>
      </c>
      <c r="AE755" s="31">
        <v>1</v>
      </c>
      <c r="AF755" s="32">
        <v>0</v>
      </c>
      <c r="AH755" s="29">
        <f t="shared" ref="AH755" si="7114">X755*AC752+Z755*AC755-Y755*AD752-AA755*AD755</f>
        <v>0</v>
      </c>
      <c r="AI755" s="33">
        <f t="shared" ref="AI755" si="7115">(X755*AD752+Y755*AC752+Z755*AD755+AA755*AC755)</f>
        <v>-1.0700708047505236</v>
      </c>
      <c r="AJ755" s="31">
        <f t="shared" ref="AJ755" si="7116">X755*AE752+Z755*AE755-Y755*AF752-AA755*AF755</f>
        <v>0.39436617888928849</v>
      </c>
      <c r="AK755" s="32">
        <f t="shared" ref="AK755" si="7117">(X755*AF752+Y755*AE752+Z755*AF755+AA755*AE755)</f>
        <v>0</v>
      </c>
      <c r="AL755" s="8"/>
      <c r="AM755" s="29">
        <v>0</v>
      </c>
      <c r="AN755" s="33">
        <v>0</v>
      </c>
      <c r="AO755" s="31">
        <v>1</v>
      </c>
      <c r="AP755" s="32">
        <v>0</v>
      </c>
      <c r="AR755" s="29">
        <f t="shared" ref="AR755" si="7118">AH755*AM752+AJ755*AM755-AI755*AN752-AK755*AN755</f>
        <v>0</v>
      </c>
      <c r="AS755" s="33">
        <f t="shared" ref="AS755" si="7119">(AH755*AN752+AI755*AM752+AJ755*AN755+AK755*AM755)</f>
        <v>-1.0700708047505236</v>
      </c>
      <c r="AT755" s="31">
        <f t="shared" ref="AT755" si="7120">AH755*AO752+AJ755*AO755-AI755*AP752-AK755*AP755</f>
        <v>-0.35212423919821079</v>
      </c>
      <c r="AU755" s="32">
        <f t="shared" ref="AU755" si="7121">(AH755*AP752+AI755*AO752+AJ755*AP755+AK755*AO755)</f>
        <v>0</v>
      </c>
      <c r="AV755" s="8"/>
      <c r="AW755" s="29">
        <v>0</v>
      </c>
      <c r="AX755" s="33">
        <f t="shared" ref="AX755" si="7122">IF(0=(1-$AX$8*$AY$8*$B752^2),10^14,$B752*$AX$8/(1-$AX$8*$AY$8*$B752^2))</f>
        <v>-0.61578322190976487</v>
      </c>
      <c r="AY755" s="31">
        <v>1</v>
      </c>
      <c r="AZ755" s="32">
        <v>0</v>
      </c>
      <c r="BB755" s="29">
        <f t="shared" ref="BB755" si="7123">AR755*AW752+AT755*AW755-AS755*AX752-AU755*AX755</f>
        <v>0</v>
      </c>
      <c r="BC755" s="33">
        <f t="shared" ref="BC755" si="7124">(AR755*AX752+AS755*AW752+AT755*AX755+AU755*AW755)</f>
        <v>-0.85323860622452463</v>
      </c>
      <c r="BD755" s="31">
        <f t="shared" ref="BD755" si="7125">AR755*AY752+AT755*AY755-AS755*AZ752-AU755*AZ755</f>
        <v>-0.35212423919821079</v>
      </c>
      <c r="BE755" s="32">
        <f t="shared" ref="BE755" si="7126">(AR755*AZ752+AS755*AY752+AT755*AZ755+AU755*AY755)</f>
        <v>0</v>
      </c>
      <c r="BF755" s="8"/>
      <c r="BG755" s="29">
        <v>0</v>
      </c>
      <c r="BH755" s="33">
        <v>0</v>
      </c>
      <c r="BI755" s="31">
        <v>1</v>
      </c>
      <c r="BJ755" s="32">
        <v>0</v>
      </c>
      <c r="BL755" s="29">
        <f t="shared" ref="BL755" si="7127">BB755*BG752+BD755*BG755-BC755*BH752-BE755*BH755</f>
        <v>0</v>
      </c>
      <c r="BM755" s="33">
        <f t="shared" ref="BM755" si="7128">(BB755*BH752+BC755*BG752+BD755*BH755+BE755*BG755)</f>
        <v>-0.85323860622452463</v>
      </c>
      <c r="BN755" s="31">
        <f t="shared" ref="BN755" si="7129">BB755*BI752+BD755*BI755-BC755*BJ752-BE755*BJ755</f>
        <v>-0.56141955731180371</v>
      </c>
      <c r="BO755" s="32">
        <f t="shared" ref="BO755" si="7130">(BB755*BJ752+BC755*BI752+BD755*BJ755+BE755*BI755)</f>
        <v>0</v>
      </c>
      <c r="BP755" s="8"/>
      <c r="BQ755" s="19">
        <f t="shared" ref="BQ755:BQ818" si="7131">1/$BR$8</f>
        <v>1</v>
      </c>
      <c r="BR755" s="47">
        <v>0</v>
      </c>
      <c r="BS755" s="48">
        <v>1</v>
      </c>
      <c r="BT755" s="49">
        <v>0</v>
      </c>
      <c r="BV755" s="29">
        <f t="shared" ref="BV755" si="7132">BL755*BQ752+BN755*BQ755-BM755*BR752-BO755*BR755</f>
        <v>-0.56141955731180371</v>
      </c>
      <c r="BW755" s="33">
        <f t="shared" ref="BW755" si="7133">(BL755*BR752+BM755*BQ752+BN755*BR755+BO755*BQ755)</f>
        <v>-0.85323860622452463</v>
      </c>
      <c r="BX755" s="31">
        <f t="shared" ref="BX755" si="7134">BL755*BS752+BN755*BS755-BM755*BT752-BO755*BT755</f>
        <v>-0.56141955731180371</v>
      </c>
      <c r="BY755" s="32">
        <f t="shared" ref="BY755" si="7135">(BL755*BT752+BM755*BS752+BN755*BT755+BO755*BS755)</f>
        <v>0</v>
      </c>
      <c r="CA755" s="50">
        <f t="shared" ref="CA755" si="7136">(180/PI())*ATAN(-1*(BW752+BW755)/(BV752+BV755))</f>
        <v>-55.858345445621829</v>
      </c>
      <c r="CC755" s="137">
        <f t="shared" ref="CC755" si="7137">20*LOG(((1-(10^(CA752/20)^2)*(1-((1-CC752)/(1+CC752))^2))^0.5))</f>
        <v>-29.669169400610329</v>
      </c>
      <c r="CD755" s="9"/>
      <c r="CE755" s="38"/>
      <c r="CF755" s="38"/>
      <c r="CG755" s="38"/>
      <c r="CH755" s="38"/>
    </row>
    <row r="756" spans="2:91" ht="18.600000000000001" customHeight="1">
      <c r="CC756" s="42"/>
    </row>
    <row r="757" spans="2:91" ht="18.600000000000001" customHeight="1" thickBot="1">
      <c r="E757" s="22" t="s">
        <v>4</v>
      </c>
      <c r="J757" s="22" t="s">
        <v>5</v>
      </c>
      <c r="O757" s="22" t="s">
        <v>6</v>
      </c>
      <c r="T757" s="22" t="s">
        <v>7</v>
      </c>
      <c r="Y757" s="22" t="s">
        <v>8</v>
      </c>
      <c r="AD757" s="22" t="s">
        <v>65</v>
      </c>
      <c r="AI757" s="22" t="s">
        <v>9</v>
      </c>
      <c r="AN757" s="22" t="s">
        <v>66</v>
      </c>
      <c r="AS757" s="22" t="s">
        <v>51</v>
      </c>
      <c r="AX757" s="22" t="s">
        <v>67</v>
      </c>
      <c r="BC757" s="22" t="s">
        <v>52</v>
      </c>
      <c r="BH757" s="22" t="s">
        <v>68</v>
      </c>
      <c r="BM757" s="22" t="s">
        <v>63</v>
      </c>
      <c r="BQ757" s="23" t="s">
        <v>69</v>
      </c>
      <c r="BR757" s="23"/>
      <c r="BS757" s="24"/>
      <c r="BT757" s="24"/>
      <c r="BU757" s="24"/>
      <c r="BW757" s="22" t="s">
        <v>64</v>
      </c>
    </row>
    <row r="758" spans="2:91" ht="18.600000000000001" customHeight="1" thickBot="1">
      <c r="D758" s="249" t="s">
        <v>103</v>
      </c>
      <c r="E758" s="250"/>
      <c r="F758" s="251" t="s">
        <v>104</v>
      </c>
      <c r="G758" s="252"/>
      <c r="H758" s="229"/>
      <c r="I758" s="253" t="s">
        <v>11</v>
      </c>
      <c r="J758" s="254"/>
      <c r="K758" s="255" t="s">
        <v>12</v>
      </c>
      <c r="L758" s="256"/>
      <c r="M758" s="24"/>
      <c r="N758" s="253" t="s">
        <v>105</v>
      </c>
      <c r="O758" s="254"/>
      <c r="P758" s="255" t="s">
        <v>106</v>
      </c>
      <c r="Q758" s="256"/>
      <c r="R758" s="24"/>
      <c r="S758" s="249" t="s">
        <v>107</v>
      </c>
      <c r="T758" s="250"/>
      <c r="U758" s="251" t="s">
        <v>108</v>
      </c>
      <c r="V758" s="252"/>
      <c r="W758" s="8"/>
      <c r="X758" s="253" t="s">
        <v>109</v>
      </c>
      <c r="Y758" s="254"/>
      <c r="Z758" s="255" t="s">
        <v>110</v>
      </c>
      <c r="AA758" s="256"/>
      <c r="AB758" s="8"/>
      <c r="AC758" s="253" t="s">
        <v>111</v>
      </c>
      <c r="AD758" s="254"/>
      <c r="AE758" s="255" t="s">
        <v>14</v>
      </c>
      <c r="AF758" s="256"/>
      <c r="AG758" s="8"/>
      <c r="AH758" s="253" t="s">
        <v>112</v>
      </c>
      <c r="AI758" s="254"/>
      <c r="AJ758" s="255" t="s">
        <v>113</v>
      </c>
      <c r="AK758" s="256"/>
      <c r="AL758" s="8"/>
      <c r="AM758" s="249" t="s">
        <v>114</v>
      </c>
      <c r="AN758" s="250"/>
      <c r="AO758" s="251" t="s">
        <v>115</v>
      </c>
      <c r="AP758" s="252"/>
      <c r="AQ758" s="24"/>
      <c r="AR758" s="253" t="s">
        <v>116</v>
      </c>
      <c r="AS758" s="254"/>
      <c r="AT758" s="255" t="s">
        <v>13</v>
      </c>
      <c r="AU758" s="256"/>
      <c r="AV758" s="4"/>
      <c r="AW758" s="253" t="s">
        <v>117</v>
      </c>
      <c r="AX758" s="254"/>
      <c r="AY758" s="255" t="s">
        <v>118</v>
      </c>
      <c r="AZ758" s="256"/>
      <c r="BA758" s="8"/>
      <c r="BB758" s="253" t="s">
        <v>119</v>
      </c>
      <c r="BC758" s="254"/>
      <c r="BD758" s="255" t="s">
        <v>120</v>
      </c>
      <c r="BE758" s="256"/>
      <c r="BF758" s="4"/>
      <c r="BG758" s="249" t="s">
        <v>121</v>
      </c>
      <c r="BH758" s="250"/>
      <c r="BI758" s="251" t="s">
        <v>122</v>
      </c>
      <c r="BJ758" s="252"/>
      <c r="BK758" s="4"/>
      <c r="BL758" s="253" t="s">
        <v>123</v>
      </c>
      <c r="BM758" s="254"/>
      <c r="BN758" s="255" t="s">
        <v>124</v>
      </c>
      <c r="BO758" s="256"/>
      <c r="BP758" s="4"/>
      <c r="BQ758" s="253" t="s">
        <v>125</v>
      </c>
      <c r="BR758" s="254"/>
      <c r="BS758" s="255" t="s">
        <v>126</v>
      </c>
      <c r="BT758" s="256"/>
      <c r="BU758" s="8"/>
      <c r="BV758" s="253" t="s">
        <v>127</v>
      </c>
      <c r="BW758" s="254"/>
      <c r="BX758" s="255" t="s">
        <v>128</v>
      </c>
      <c r="BY758" s="256"/>
      <c r="CA758" s="27" t="s">
        <v>15</v>
      </c>
      <c r="CC758" s="133" t="s">
        <v>70</v>
      </c>
      <c r="CD758" s="9"/>
      <c r="CE758" s="38"/>
      <c r="CF758" s="38"/>
      <c r="CG758" s="38"/>
      <c r="CH758" s="38"/>
    </row>
    <row r="759" spans="2:91" ht="18.600000000000001" customHeight="1" thickTop="1" thickBot="1">
      <c r="B759" s="129">
        <v>1.68</v>
      </c>
      <c r="D759" s="29">
        <v>1</v>
      </c>
      <c r="E759" s="30">
        <v>0</v>
      </c>
      <c r="F759" s="31">
        <v>0</v>
      </c>
      <c r="G759" s="32">
        <f t="shared" ref="G759:G822" si="7138">-1/($E$8*$B759)</f>
        <v>-0.39236904761904762</v>
      </c>
      <c r="I759" s="29">
        <v>1</v>
      </c>
      <c r="J759" s="33">
        <v>0</v>
      </c>
      <c r="K759" s="31">
        <v>0</v>
      </c>
      <c r="L759" s="32">
        <v>0</v>
      </c>
      <c r="N759" s="29">
        <f t="shared" ref="N759" si="7139">D759*I759+F759*I762-E759*J759-G759*J762</f>
        <v>0.69605080035585543</v>
      </c>
      <c r="O759" s="33">
        <f t="shared" ref="O759" si="7140">(D759*J759+E759*I759+F759*J762+G759*I762)</f>
        <v>0</v>
      </c>
      <c r="P759" s="31">
        <f t="shared" ref="P759" si="7141">D759*K759+F759*K762-E759*L759-G759*L762</f>
        <v>0</v>
      </c>
      <c r="Q759" s="32">
        <f t="shared" ref="Q759" si="7142">(D759*L759+E759*K759+F759*L762+G759*K762)</f>
        <v>-0.39236904761904762</v>
      </c>
      <c r="S759" s="29">
        <v>1</v>
      </c>
      <c r="T759" s="30">
        <v>0</v>
      </c>
      <c r="U759" s="31">
        <v>0</v>
      </c>
      <c r="V759" s="32">
        <f t="shared" ref="V759:V822" si="7143">-1/($T$8*$B759)</f>
        <v>-0.76224404761904763</v>
      </c>
      <c r="X759" s="29">
        <f t="shared" ref="X759" si="7144">N759*S759+P759*S762-O759*T759-Q759*T762</f>
        <v>0.69605080035585543</v>
      </c>
      <c r="Y759" s="33">
        <f t="shared" ref="Y759" si="7145">(N759*T759+O759*S759+P759*T762+Q759*S762)</f>
        <v>0</v>
      </c>
      <c r="Z759" s="31">
        <f t="shared" ref="Z759" si="7146">N759*U759+P759*U762-O759*V759-Q759*V762</f>
        <v>0</v>
      </c>
      <c r="AA759" s="32">
        <f t="shared" ref="AA759" si="7147">(N759*V759+O759*U759+P759*V762+Q759*U762)</f>
        <v>-0.92292962703077253</v>
      </c>
      <c r="AB759" s="8"/>
      <c r="AC759" s="29">
        <v>1</v>
      </c>
      <c r="AD759" s="33">
        <v>0</v>
      </c>
      <c r="AE759" s="31">
        <v>0</v>
      </c>
      <c r="AF759" s="32">
        <v>0</v>
      </c>
      <c r="AH759" s="29">
        <f t="shared" ref="AH759" si="7148">X759*AC759+Z759*AC762-Y759*AD759-AA759*AD762</f>
        <v>4.1061826971584003E-2</v>
      </c>
      <c r="AI759" s="33">
        <f t="shared" ref="AI759" si="7149">(X759*AD759+Y759*AC759+Z759*AD762+AA759*AC762)</f>
        <v>0</v>
      </c>
      <c r="AJ759" s="31">
        <f t="shared" ref="AJ759" si="7150">X759*AE759+Z759*AE762-Y759*AF759-AA759*AF762</f>
        <v>0</v>
      </c>
      <c r="AK759" s="32">
        <f t="shared" ref="AK759" si="7151">(X759*AF759+Y759*AE759+Z759*AF762+AA759*AE762)</f>
        <v>-0.92292962703077253</v>
      </c>
      <c r="AL759" s="8"/>
      <c r="AM759" s="29">
        <v>1</v>
      </c>
      <c r="AN759" s="30">
        <v>0</v>
      </c>
      <c r="AO759" s="31">
        <v>0</v>
      </c>
      <c r="AP759" s="32">
        <f t="shared" ref="AP759:AP822" si="7152">-1/($AN$8*$B759)</f>
        <v>-0.68930357142857135</v>
      </c>
      <c r="AR759" s="29">
        <f t="shared" ref="AR759" si="7153">AH759*AM759+AJ759*AM762-AI759*AN759-AK759*AN762</f>
        <v>4.1061826971584003E-2</v>
      </c>
      <c r="AS759" s="33">
        <f t="shared" ref="AS759" si="7154">(AH759*AN759+AI759*AM759+AJ759*AN762+AK759*AM762)</f>
        <v>0</v>
      </c>
      <c r="AT759" s="31">
        <f t="shared" ref="AT759" si="7155">AH759*AO759+AJ759*AO762-AI759*AP759-AK759*AP762</f>
        <v>0</v>
      </c>
      <c r="AU759" s="32">
        <f t="shared" ref="AU759" si="7156">(AH759*AP759+AI759*AO759+AJ759*AP762+AK759*AO762)</f>
        <v>-0.95123369101166744</v>
      </c>
      <c r="AV759" s="8"/>
      <c r="AW759" s="29">
        <v>1</v>
      </c>
      <c r="AX759" s="33">
        <v>0</v>
      </c>
      <c r="AY759" s="31">
        <v>0</v>
      </c>
      <c r="AZ759" s="32">
        <v>0</v>
      </c>
      <c r="BB759" s="29">
        <f t="shared" ref="BB759" si="7157">AR759*AW759+AT759*AW762-AS759*AX759-AU759*AX762</f>
        <v>-0.53528499227471649</v>
      </c>
      <c r="BC759" s="33">
        <f t="shared" ref="BC759" si="7158">(AR759*AX759+AS759*AW759+AT759*AX762+AU759*AW762)</f>
        <v>0</v>
      </c>
      <c r="BD759" s="31">
        <f t="shared" ref="BD759" si="7159">AR759*AY759+AT759*AY762-AS759*AZ759-AU759*AZ762</f>
        <v>0</v>
      </c>
      <c r="BE759" s="32">
        <f t="shared" ref="BE759" si="7160">(AR759*AZ759+AS759*AY759+AT759*AZ762+AU759*AY762)</f>
        <v>-0.95123369101166744</v>
      </c>
      <c r="BF759" s="8"/>
      <c r="BG759" s="29">
        <v>1</v>
      </c>
      <c r="BH759" s="30">
        <v>0</v>
      </c>
      <c r="BI759" s="31">
        <v>0</v>
      </c>
      <c r="BJ759" s="32">
        <f t="shared" ref="BJ759:BJ822" si="7161">-1/($BH$8*$B759)</f>
        <v>-0.24237500000000001</v>
      </c>
      <c r="BL759" s="29">
        <f t="shared" ref="BL759" si="7162">BB759*BG759+BD759*BG762-BC759*BH759-BE759*BH762</f>
        <v>-0.53528499227471649</v>
      </c>
      <c r="BM759" s="33">
        <f t="shared" ref="BM759" si="7163">(BB759*BH759+BC759*BG759+BD759*BH762+BE759*BG762)</f>
        <v>0</v>
      </c>
      <c r="BN759" s="31">
        <f t="shared" ref="BN759" si="7164">BB759*BI759+BD759*BI762-BC759*BJ759-BE759*BJ762</f>
        <v>0</v>
      </c>
      <c r="BO759" s="32">
        <f t="shared" ref="BO759" si="7165">(BB759*BJ759+BC759*BI759+BD759*BJ762+BE759*BI762)</f>
        <v>-0.82149399100908305</v>
      </c>
      <c r="BP759" s="8"/>
      <c r="BQ759" s="34">
        <v>1</v>
      </c>
      <c r="BR759" s="35">
        <v>0</v>
      </c>
      <c r="BS759" s="11">
        <v>0</v>
      </c>
      <c r="BT759" s="36">
        <v>0</v>
      </c>
      <c r="BV759" s="29">
        <f t="shared" ref="BV759" si="7166">BL759*BQ759+BN759*BQ762-BM759*BR759-BO759*BR762</f>
        <v>-0.53528499227471649</v>
      </c>
      <c r="BW759" s="33">
        <f t="shared" ref="BW759" si="7167">(BL759*BR759+BM759*BQ759+BN759*BR762+BO759*BQ762)</f>
        <v>-0.82149399100908305</v>
      </c>
      <c r="BX759" s="31">
        <f t="shared" ref="BX759" si="7168">BL759*BS759+BN759*BS762-BM759*BT759-BO759*BT762</f>
        <v>0</v>
      </c>
      <c r="BY759" s="32">
        <f t="shared" ref="BY759" si="7169">(BL759*BT759+BM759*BS759+BN759*BT762+BO759*BS762)</f>
        <v>-0.82149399100908305</v>
      </c>
      <c r="CA759" s="37">
        <f t="shared" ref="CA759" si="7170">20*LOG(((1+$BR$8)/$BR$8)/((BV759+BV762)^2+(BW759+BW762)^2)^0.5)</f>
        <v>-2.398802462215876E-3</v>
      </c>
      <c r="CC759" s="134">
        <f t="shared" ref="CC759" si="7171">((BV759^2+BW759^2)^0.5)/((BV762^2+BW762^2)^0.5)</f>
        <v>0.96107811074511673</v>
      </c>
      <c r="CD759" s="9"/>
      <c r="CE759" s="38"/>
      <c r="CF759" s="38"/>
      <c r="CG759" s="38"/>
      <c r="CH759" s="38"/>
      <c r="CM759" s="129">
        <v>1.66</v>
      </c>
    </row>
    <row r="760" spans="2:91" ht="18.600000000000001" customHeight="1" thickBot="1">
      <c r="D760" s="39"/>
      <c r="G760" s="40"/>
      <c r="I760" s="39"/>
      <c r="L760" s="40"/>
      <c r="N760" s="39"/>
      <c r="Q760" s="40"/>
      <c r="S760" s="39"/>
      <c r="V760" s="40"/>
      <c r="X760" s="39"/>
      <c r="AA760" s="40"/>
      <c r="AC760" s="39"/>
      <c r="AF760" s="40"/>
      <c r="AH760" s="39"/>
      <c r="AK760" s="40"/>
      <c r="AM760" s="39"/>
      <c r="AP760" s="40"/>
      <c r="AR760" s="39"/>
      <c r="AU760" s="40"/>
      <c r="AW760" s="39"/>
      <c r="AZ760" s="40"/>
      <c r="BB760" s="39"/>
      <c r="BE760" s="40"/>
      <c r="BG760" s="39"/>
      <c r="BJ760" s="40"/>
      <c r="BL760" s="39"/>
      <c r="BO760" s="40"/>
      <c r="BQ760" s="34"/>
      <c r="BR760" s="11"/>
      <c r="BS760" s="11"/>
      <c r="BT760" s="41"/>
      <c r="BV760" s="39"/>
      <c r="BY760" s="40"/>
      <c r="CC760" s="135"/>
      <c r="CD760" s="9"/>
      <c r="CE760" s="38"/>
      <c r="CF760" s="38"/>
      <c r="CG760" s="38"/>
      <c r="CH760" s="38"/>
    </row>
    <row r="761" spans="2:91" ht="18.600000000000001" customHeight="1" thickBot="1">
      <c r="D761" s="258" t="s">
        <v>129</v>
      </c>
      <c r="E761" s="259"/>
      <c r="F761" s="260" t="s">
        <v>130</v>
      </c>
      <c r="G761" s="261"/>
      <c r="H761" s="229"/>
      <c r="I761" s="258" t="s">
        <v>131</v>
      </c>
      <c r="J761" s="259"/>
      <c r="K761" s="260" t="s">
        <v>132</v>
      </c>
      <c r="L761" s="261"/>
      <c r="N761" s="253" t="s">
        <v>133</v>
      </c>
      <c r="O761" s="254"/>
      <c r="P761" s="255" t="s">
        <v>134</v>
      </c>
      <c r="Q761" s="256"/>
      <c r="S761" s="258" t="s">
        <v>135</v>
      </c>
      <c r="T761" s="259"/>
      <c r="U761" s="260" t="s">
        <v>136</v>
      </c>
      <c r="V761" s="261"/>
      <c r="W761" s="8"/>
      <c r="X761" s="253" t="s">
        <v>137</v>
      </c>
      <c r="Y761" s="254"/>
      <c r="Z761" s="255" t="s">
        <v>138</v>
      </c>
      <c r="AA761" s="256"/>
      <c r="AB761" s="8"/>
      <c r="AC761" s="258" t="s">
        <v>139</v>
      </c>
      <c r="AD761" s="259"/>
      <c r="AE761" s="260" t="s">
        <v>140</v>
      </c>
      <c r="AF761" s="261"/>
      <c r="AG761" s="8"/>
      <c r="AH761" s="253" t="s">
        <v>141</v>
      </c>
      <c r="AI761" s="254"/>
      <c r="AJ761" s="255" t="s">
        <v>142</v>
      </c>
      <c r="AK761" s="256"/>
      <c r="AL761" s="8"/>
      <c r="AM761" s="258" t="s">
        <v>143</v>
      </c>
      <c r="AN761" s="259"/>
      <c r="AO761" s="260" t="s">
        <v>144</v>
      </c>
      <c r="AP761" s="261"/>
      <c r="AR761" s="253" t="s">
        <v>145</v>
      </c>
      <c r="AS761" s="254"/>
      <c r="AT761" s="255" t="s">
        <v>146</v>
      </c>
      <c r="AU761" s="256"/>
      <c r="AV761" s="4"/>
      <c r="AW761" s="258" t="s">
        <v>147</v>
      </c>
      <c r="AX761" s="259"/>
      <c r="AY761" s="260" t="s">
        <v>148</v>
      </c>
      <c r="AZ761" s="261"/>
      <c r="BA761" s="8"/>
      <c r="BB761" s="253" t="s">
        <v>149</v>
      </c>
      <c r="BC761" s="254"/>
      <c r="BD761" s="255" t="s">
        <v>150</v>
      </c>
      <c r="BE761" s="256"/>
      <c r="BF761" s="4"/>
      <c r="BG761" s="258" t="s">
        <v>151</v>
      </c>
      <c r="BH761" s="259"/>
      <c r="BI761" s="260" t="s">
        <v>152</v>
      </c>
      <c r="BJ761" s="261"/>
      <c r="BK761" s="4"/>
      <c r="BL761" s="253" t="s">
        <v>153</v>
      </c>
      <c r="BM761" s="254"/>
      <c r="BN761" s="255" t="s">
        <v>154</v>
      </c>
      <c r="BO761" s="256"/>
      <c r="BP761" s="4"/>
      <c r="BQ761" s="258" t="s">
        <v>155</v>
      </c>
      <c r="BR761" s="259"/>
      <c r="BS761" s="260" t="s">
        <v>156</v>
      </c>
      <c r="BT761" s="261"/>
      <c r="BU761" s="8"/>
      <c r="BV761" s="253" t="s">
        <v>157</v>
      </c>
      <c r="BW761" s="254"/>
      <c r="BX761" s="255" t="s">
        <v>158</v>
      </c>
      <c r="BY761" s="256"/>
      <c r="CA761" s="46" t="s">
        <v>16</v>
      </c>
      <c r="CC761" s="136" t="s">
        <v>71</v>
      </c>
      <c r="CD761" s="9"/>
      <c r="CE761" s="38"/>
      <c r="CF761" s="38"/>
      <c r="CG761" s="38"/>
      <c r="CH761" s="38"/>
    </row>
    <row r="762" spans="2:91" ht="18.600000000000001" customHeight="1" thickTop="1" thickBot="1">
      <c r="D762" s="29">
        <v>0</v>
      </c>
      <c r="E762" s="33">
        <v>0</v>
      </c>
      <c r="F762" s="31">
        <v>1</v>
      </c>
      <c r="G762" s="32">
        <v>0</v>
      </c>
      <c r="I762" s="29">
        <v>0</v>
      </c>
      <c r="J762" s="33">
        <f t="shared" ref="J762" si="7172">IF(0=(1-$J$8*$K$8*$B759^2),10^14,$B759*$J$8/(1-$J$8*$K$8*$B759^2))</f>
        <v>-0.77465131739761972</v>
      </c>
      <c r="K762" s="31">
        <v>1</v>
      </c>
      <c r="L762" s="32">
        <v>0</v>
      </c>
      <c r="N762" s="29">
        <f t="shared" ref="N762" si="7173">D762*I759+F762*I762-E762*J759-G762*J762</f>
        <v>0</v>
      </c>
      <c r="O762" s="33">
        <f t="shared" ref="O762" si="7174">(D762*J759+E762*I759+F762*J762+G762*I762)</f>
        <v>-0.77465131739761972</v>
      </c>
      <c r="P762" s="31">
        <f t="shared" ref="P762" si="7175">D762*K759+F762*K762-E762*L759-G762*L762</f>
        <v>1</v>
      </c>
      <c r="Q762" s="32">
        <f t="shared" ref="Q762" si="7176">(D762*L759+E762*K759+F762*L762+G762*K762)</f>
        <v>0</v>
      </c>
      <c r="S762" s="29">
        <v>0</v>
      </c>
      <c r="T762" s="33">
        <v>0</v>
      </c>
      <c r="U762" s="31">
        <v>1</v>
      </c>
      <c r="V762" s="32">
        <v>0</v>
      </c>
      <c r="X762" s="29">
        <f t="shared" ref="X762" si="7177">N762*S759+P762*S762-O762*T759-Q762*T762</f>
        <v>0</v>
      </c>
      <c r="Y762" s="33">
        <f t="shared" ref="Y762" si="7178">(N762*T759+O762*S759+P762*T762+Q762*S762)</f>
        <v>-0.77465131739761972</v>
      </c>
      <c r="Z762" s="31">
        <f t="shared" ref="Z762" si="7179">N762*U759+P762*U762-O762*V759-Q762*V762</f>
        <v>0.40952664433341079</v>
      </c>
      <c r="AA762" s="32">
        <f t="shared" ref="AA762" si="7180">(N762*V759+O762*U759+P762*V762+Q762*U762)</f>
        <v>0</v>
      </c>
      <c r="AB762" s="8"/>
      <c r="AC762" s="29">
        <v>0</v>
      </c>
      <c r="AD762" s="33">
        <f t="shared" ref="AD762" si="7181">IF(0=(1-$AD$8*$AE$8*$B759^2),10^14,$B759*$AD$8/(1-$AD$8*$AE$8*$B759^2))</f>
        <v>-0.70968463271840831</v>
      </c>
      <c r="AE762" s="31">
        <v>1</v>
      </c>
      <c r="AF762" s="32">
        <v>0</v>
      </c>
      <c r="AH762" s="29">
        <f t="shared" ref="AH762" si="7182">X762*AC759+Z762*AC762-Y762*AD759-AA762*AD762</f>
        <v>0</v>
      </c>
      <c r="AI762" s="33">
        <f t="shared" ref="AI762" si="7183">(X762*AD759+Y762*AC759+Z762*AD762+AA762*AC762)</f>
        <v>-1.0652860835697786</v>
      </c>
      <c r="AJ762" s="31">
        <f t="shared" ref="AJ762" si="7184">X762*AE759+Z762*AE762-Y762*AF759-AA762*AF762</f>
        <v>0.40952664433341079</v>
      </c>
      <c r="AK762" s="32">
        <f t="shared" ref="AK762" si="7185">(X762*AF759+Y762*AE759+Z762*AF762+AA762*AE762)</f>
        <v>0</v>
      </c>
      <c r="AL762" s="8"/>
      <c r="AM762" s="29">
        <v>0</v>
      </c>
      <c r="AN762" s="33">
        <v>0</v>
      </c>
      <c r="AO762" s="31">
        <v>1</v>
      </c>
      <c r="AP762" s="32">
        <v>0</v>
      </c>
      <c r="AR762" s="29">
        <f t="shared" ref="AR762" si="7186">AH762*AM759+AJ762*AM762-AI762*AN759-AK762*AN762</f>
        <v>0</v>
      </c>
      <c r="AS762" s="33">
        <f t="shared" ref="AS762" si="7187">(AH762*AN759+AI762*AM759+AJ762*AN762+AK762*AM762)</f>
        <v>-1.0652860835697786</v>
      </c>
      <c r="AT762" s="31">
        <f t="shared" ref="AT762" si="7188">AH762*AO759+AJ762*AO762-AI762*AP759-AK762*AP762</f>
        <v>-0.32477885766439307</v>
      </c>
      <c r="AU762" s="32">
        <f t="shared" ref="AU762" si="7189">(AH762*AP759+AI762*AO759+AJ762*AP762+AK762*AO762)</f>
        <v>0</v>
      </c>
      <c r="AV762" s="8"/>
      <c r="AW762" s="29">
        <v>0</v>
      </c>
      <c r="AX762" s="33">
        <f t="shared" ref="AX762" si="7190">IF(0=(1-$AX$8*$AY$8*$B759^2),10^14,$B759*$AX$8/(1-$AX$8*$AY$8*$B759^2))</f>
        <v>-0.60589403496982663</v>
      </c>
      <c r="AY762" s="31">
        <v>1</v>
      </c>
      <c r="AZ762" s="32">
        <v>0</v>
      </c>
      <c r="BB762" s="29">
        <f t="shared" ref="BB762" si="7191">AR762*AW759+AT762*AW762-AS762*AX759-AU762*AX762</f>
        <v>0</v>
      </c>
      <c r="BC762" s="33">
        <f t="shared" ref="BC762" si="7192">(AR762*AX759+AS762*AW759+AT762*AX762+AU762*AW762)</f>
        <v>-0.86850451102660853</v>
      </c>
      <c r="BD762" s="31">
        <f t="shared" ref="BD762" si="7193">AR762*AY759+AT762*AY762-AS762*AZ759-AU762*AZ762</f>
        <v>-0.32477885766439307</v>
      </c>
      <c r="BE762" s="32">
        <f t="shared" ref="BE762" si="7194">(AR762*AZ759+AS762*AY759+AT762*AZ762+AU762*AY762)</f>
        <v>0</v>
      </c>
      <c r="BF762" s="8"/>
      <c r="BG762" s="29">
        <v>0</v>
      </c>
      <c r="BH762" s="33">
        <v>0</v>
      </c>
      <c r="BI762" s="31">
        <v>1</v>
      </c>
      <c r="BJ762" s="32">
        <v>0</v>
      </c>
      <c r="BL762" s="29">
        <f t="shared" ref="BL762" si="7195">BB762*BG759+BD762*BG762-BC762*BH759-BE762*BH762</f>
        <v>0</v>
      </c>
      <c r="BM762" s="33">
        <f t="shared" ref="BM762" si="7196">(BB762*BH759+BC762*BG759+BD762*BH762+BE762*BG762)</f>
        <v>-0.86850451102660853</v>
      </c>
      <c r="BN762" s="31">
        <f t="shared" ref="BN762" si="7197">BB762*BI759+BD762*BI762-BC762*BJ759-BE762*BJ762</f>
        <v>-0.53528263852446734</v>
      </c>
      <c r="BO762" s="32">
        <f t="shared" ref="BO762" si="7198">(BB762*BJ759+BC762*BI759+BD762*BJ762+BE762*BI762)</f>
        <v>0</v>
      </c>
      <c r="BP762" s="8"/>
      <c r="BQ762" s="19">
        <f t="shared" ref="BQ762:BQ825" si="7199">1/$BR$8</f>
        <v>1</v>
      </c>
      <c r="BR762" s="47">
        <v>0</v>
      </c>
      <c r="BS762" s="48">
        <v>1</v>
      </c>
      <c r="BT762" s="49">
        <v>0</v>
      </c>
      <c r="BV762" s="29">
        <f t="shared" ref="BV762" si="7200">BL762*BQ759+BN762*BQ762-BM762*BR759-BO762*BR762</f>
        <v>-0.53528263852446734</v>
      </c>
      <c r="BW762" s="33">
        <f t="shared" ref="BW762" si="7201">(BL762*BR759+BM762*BQ759+BN762*BR762+BO762*BQ762)</f>
        <v>-0.86850451102660853</v>
      </c>
      <c r="BX762" s="31">
        <f t="shared" ref="BX762" si="7202">BL762*BS759+BN762*BS762-BM762*BT759-BO762*BT762</f>
        <v>-0.53528263852446734</v>
      </c>
      <c r="BY762" s="32">
        <f t="shared" ref="BY762" si="7203">(BL762*BT759+BM762*BS759+BN762*BT762+BO762*BS762)</f>
        <v>0</v>
      </c>
      <c r="CA762" s="50">
        <f t="shared" ref="CA762" si="7204">(180/PI())*ATAN(-1*(BW759+BW762)/(BV759+BV762))</f>
        <v>-57.646864578002784</v>
      </c>
      <c r="CC762" s="137">
        <f t="shared" ref="CC762" si="7205">20*LOG(((1-(10^(CA759/20)^2)*(1-((1-CC759)/(1+CC759))^2))^0.5))</f>
        <v>-30.241613912727022</v>
      </c>
      <c r="CD762" s="9"/>
      <c r="CE762" s="38"/>
      <c r="CF762" s="38"/>
      <c r="CG762" s="38"/>
      <c r="CH762" s="38"/>
    </row>
    <row r="763" spans="2:91" ht="18.600000000000001" customHeight="1">
      <c r="CC763" s="42"/>
    </row>
    <row r="764" spans="2:91" ht="18.600000000000001" customHeight="1" thickBot="1">
      <c r="E764" s="22" t="s">
        <v>4</v>
      </c>
      <c r="J764" s="22" t="s">
        <v>5</v>
      </c>
      <c r="O764" s="22" t="s">
        <v>6</v>
      </c>
      <c r="T764" s="22" t="s">
        <v>7</v>
      </c>
      <c r="Y764" s="22" t="s">
        <v>8</v>
      </c>
      <c r="AD764" s="22" t="s">
        <v>65</v>
      </c>
      <c r="AI764" s="22" t="s">
        <v>9</v>
      </c>
      <c r="AN764" s="22" t="s">
        <v>66</v>
      </c>
      <c r="AS764" s="22" t="s">
        <v>51</v>
      </c>
      <c r="AX764" s="22" t="s">
        <v>67</v>
      </c>
      <c r="BC764" s="22" t="s">
        <v>52</v>
      </c>
      <c r="BH764" s="22" t="s">
        <v>68</v>
      </c>
      <c r="BM764" s="22" t="s">
        <v>63</v>
      </c>
      <c r="BQ764" s="23" t="s">
        <v>69</v>
      </c>
      <c r="BR764" s="23"/>
      <c r="BS764" s="24"/>
      <c r="BT764" s="24"/>
      <c r="BU764" s="24"/>
      <c r="BW764" s="22" t="s">
        <v>64</v>
      </c>
    </row>
    <row r="765" spans="2:91" ht="18.600000000000001" customHeight="1" thickBot="1">
      <c r="D765" s="249" t="s">
        <v>103</v>
      </c>
      <c r="E765" s="250"/>
      <c r="F765" s="251" t="s">
        <v>104</v>
      </c>
      <c r="G765" s="252"/>
      <c r="H765" s="229"/>
      <c r="I765" s="253" t="s">
        <v>11</v>
      </c>
      <c r="J765" s="254"/>
      <c r="K765" s="255" t="s">
        <v>12</v>
      </c>
      <c r="L765" s="256"/>
      <c r="M765" s="24"/>
      <c r="N765" s="253" t="s">
        <v>105</v>
      </c>
      <c r="O765" s="254"/>
      <c r="P765" s="255" t="s">
        <v>106</v>
      </c>
      <c r="Q765" s="256"/>
      <c r="R765" s="24"/>
      <c r="S765" s="249" t="s">
        <v>107</v>
      </c>
      <c r="T765" s="250"/>
      <c r="U765" s="251" t="s">
        <v>108</v>
      </c>
      <c r="V765" s="252"/>
      <c r="W765" s="8"/>
      <c r="X765" s="253" t="s">
        <v>109</v>
      </c>
      <c r="Y765" s="254"/>
      <c r="Z765" s="255" t="s">
        <v>110</v>
      </c>
      <c r="AA765" s="256"/>
      <c r="AB765" s="8"/>
      <c r="AC765" s="253" t="s">
        <v>111</v>
      </c>
      <c r="AD765" s="254"/>
      <c r="AE765" s="255" t="s">
        <v>14</v>
      </c>
      <c r="AF765" s="256"/>
      <c r="AG765" s="8"/>
      <c r="AH765" s="253" t="s">
        <v>112</v>
      </c>
      <c r="AI765" s="254"/>
      <c r="AJ765" s="255" t="s">
        <v>113</v>
      </c>
      <c r="AK765" s="256"/>
      <c r="AL765" s="8"/>
      <c r="AM765" s="249" t="s">
        <v>114</v>
      </c>
      <c r="AN765" s="250"/>
      <c r="AO765" s="251" t="s">
        <v>115</v>
      </c>
      <c r="AP765" s="252"/>
      <c r="AQ765" s="24"/>
      <c r="AR765" s="253" t="s">
        <v>116</v>
      </c>
      <c r="AS765" s="254"/>
      <c r="AT765" s="255" t="s">
        <v>13</v>
      </c>
      <c r="AU765" s="256"/>
      <c r="AV765" s="4"/>
      <c r="AW765" s="253" t="s">
        <v>117</v>
      </c>
      <c r="AX765" s="254"/>
      <c r="AY765" s="255" t="s">
        <v>118</v>
      </c>
      <c r="AZ765" s="256"/>
      <c r="BA765" s="8"/>
      <c r="BB765" s="253" t="s">
        <v>119</v>
      </c>
      <c r="BC765" s="254"/>
      <c r="BD765" s="255" t="s">
        <v>120</v>
      </c>
      <c r="BE765" s="256"/>
      <c r="BF765" s="4"/>
      <c r="BG765" s="249" t="s">
        <v>121</v>
      </c>
      <c r="BH765" s="250"/>
      <c r="BI765" s="251" t="s">
        <v>122</v>
      </c>
      <c r="BJ765" s="252"/>
      <c r="BK765" s="4"/>
      <c r="BL765" s="253" t="s">
        <v>123</v>
      </c>
      <c r="BM765" s="254"/>
      <c r="BN765" s="255" t="s">
        <v>124</v>
      </c>
      <c r="BO765" s="256"/>
      <c r="BP765" s="4"/>
      <c r="BQ765" s="253" t="s">
        <v>125</v>
      </c>
      <c r="BR765" s="254"/>
      <c r="BS765" s="255" t="s">
        <v>126</v>
      </c>
      <c r="BT765" s="256"/>
      <c r="BU765" s="8"/>
      <c r="BV765" s="253" t="s">
        <v>127</v>
      </c>
      <c r="BW765" s="254"/>
      <c r="BX765" s="255" t="s">
        <v>128</v>
      </c>
      <c r="BY765" s="256"/>
      <c r="CA765" s="27" t="s">
        <v>15</v>
      </c>
      <c r="CC765" s="133" t="s">
        <v>70</v>
      </c>
      <c r="CD765" s="9"/>
      <c r="CE765" s="38"/>
      <c r="CF765" s="38"/>
      <c r="CG765" s="38"/>
      <c r="CH765" s="38"/>
    </row>
    <row r="766" spans="2:91" ht="18.600000000000001" customHeight="1" thickTop="1" thickBot="1">
      <c r="B766" s="129">
        <v>1.7</v>
      </c>
      <c r="D766" s="29">
        <v>1</v>
      </c>
      <c r="E766" s="30">
        <v>0</v>
      </c>
      <c r="F766" s="31">
        <v>0</v>
      </c>
      <c r="G766" s="32">
        <f t="shared" ref="G766:G829" si="7206">-1/($E$8*$B766)</f>
        <v>-0.38775294117647063</v>
      </c>
      <c r="I766" s="29">
        <v>1</v>
      </c>
      <c r="J766" s="33">
        <v>0</v>
      </c>
      <c r="K766" s="31">
        <v>0</v>
      </c>
      <c r="L766" s="32">
        <v>0</v>
      </c>
      <c r="N766" s="29">
        <f t="shared" ref="N766" si="7207">D766*I766+F766*I769-E766*J766-G766*J769</f>
        <v>0.70356026648065761</v>
      </c>
      <c r="O766" s="33">
        <f t="shared" ref="O766" si="7208">(D766*J766+E766*I766+F766*J769+G766*I769)</f>
        <v>0</v>
      </c>
      <c r="P766" s="31">
        <f t="shared" ref="P766" si="7209">D766*K766+F766*K769-E766*L766-G766*L769</f>
        <v>0</v>
      </c>
      <c r="Q766" s="32">
        <f t="shared" ref="Q766" si="7210">(D766*L766+E766*K766+F766*L769+G766*K769)</f>
        <v>-0.38775294117647063</v>
      </c>
      <c r="S766" s="29">
        <v>1</v>
      </c>
      <c r="T766" s="30">
        <v>0</v>
      </c>
      <c r="U766" s="31">
        <v>0</v>
      </c>
      <c r="V766" s="32">
        <f t="shared" ref="V766:V829" si="7211">-1/($T$8*$B766)</f>
        <v>-0.75327647058823533</v>
      </c>
      <c r="X766" s="29">
        <f t="shared" ref="X766" si="7212">N766*S766+P766*S769-O766*T766-Q766*T769</f>
        <v>0.70356026648065761</v>
      </c>
      <c r="Y766" s="33">
        <f t="shared" ref="Y766" si="7213">(N766*T766+O766*S766+P766*T769+Q766*S769)</f>
        <v>0</v>
      </c>
      <c r="Z766" s="31">
        <f t="shared" ref="Z766" si="7214">N766*U766+P766*U769-O766*V766-Q766*V769</f>
        <v>0</v>
      </c>
      <c r="AA766" s="32">
        <f t="shared" ref="AA766" si="7215">(N766*V766+O766*U766+P766*V769+Q766*U769)</f>
        <v>-0.91772833555713873</v>
      </c>
      <c r="AB766" s="8"/>
      <c r="AC766" s="29">
        <v>1</v>
      </c>
      <c r="AD766" s="33">
        <v>0</v>
      </c>
      <c r="AE766" s="31">
        <v>0</v>
      </c>
      <c r="AF766" s="32">
        <v>0</v>
      </c>
      <c r="AH766" s="29">
        <f t="shared" ref="AH766" si="7216">X766*AC766+Z766*AC769-Y766*AD766-AA766*AD769</f>
        <v>6.3697619674823902E-2</v>
      </c>
      <c r="AI766" s="33">
        <f t="shared" ref="AI766" si="7217">(X766*AD766+Y766*AC766+Z766*AD769+AA766*AC769)</f>
        <v>0</v>
      </c>
      <c r="AJ766" s="31">
        <f t="shared" ref="AJ766" si="7218">X766*AE766+Z766*AE769-Y766*AF766-AA766*AF769</f>
        <v>0</v>
      </c>
      <c r="AK766" s="32">
        <f t="shared" ref="AK766" si="7219">(X766*AF766+Y766*AE766+Z766*AF769+AA766*AE769)</f>
        <v>-0.91772833555713873</v>
      </c>
      <c r="AL766" s="8"/>
      <c r="AM766" s="29">
        <v>1</v>
      </c>
      <c r="AN766" s="30">
        <v>0</v>
      </c>
      <c r="AO766" s="31">
        <v>0</v>
      </c>
      <c r="AP766" s="32">
        <f t="shared" ref="AP766:AP829" si="7220">-1/($AN$8*$B766)</f>
        <v>-0.68119411764705873</v>
      </c>
      <c r="AR766" s="29">
        <f t="shared" ref="AR766" si="7221">AH766*AM766+AJ766*AM769-AI766*AN766-AK766*AN769</f>
        <v>6.3697619674823902E-2</v>
      </c>
      <c r="AS766" s="33">
        <f t="shared" ref="AS766" si="7222">(AH766*AN766+AI766*AM766+AJ766*AN769+AK766*AM769)</f>
        <v>0</v>
      </c>
      <c r="AT766" s="31">
        <f t="shared" ref="AT766" si="7223">AH766*AO766+AJ766*AO769-AI766*AP766-AK766*AP769</f>
        <v>0</v>
      </c>
      <c r="AU766" s="32">
        <f t="shared" ref="AU766" si="7224">(AH766*AP766+AI766*AO766+AJ766*AP769+AK766*AO769)</f>
        <v>-0.96111877938774837</v>
      </c>
      <c r="AV766" s="8"/>
      <c r="AW766" s="29">
        <v>1</v>
      </c>
      <c r="AX766" s="33">
        <v>0</v>
      </c>
      <c r="AY766" s="31">
        <v>0</v>
      </c>
      <c r="AZ766" s="32">
        <v>0</v>
      </c>
      <c r="BB766" s="29">
        <f t="shared" ref="BB766" si="7225">AR766*AW766+AT766*AW769-AS766*AX766-AU766*AX769</f>
        <v>-0.50946202671596308</v>
      </c>
      <c r="BC766" s="33">
        <f t="shared" ref="BC766" si="7226">(AR766*AX766+AS766*AW766+AT766*AX769+AU766*AW769)</f>
        <v>0</v>
      </c>
      <c r="BD766" s="31">
        <f t="shared" ref="BD766" si="7227">AR766*AY766+AT766*AY769-AS766*AZ766-AU766*AZ769</f>
        <v>0</v>
      </c>
      <c r="BE766" s="32">
        <f t="shared" ref="BE766" si="7228">(AR766*AZ766+AS766*AY766+AT766*AZ769+AU766*AY769)</f>
        <v>-0.96111877938774837</v>
      </c>
      <c r="BF766" s="8"/>
      <c r="BG766" s="29">
        <v>1</v>
      </c>
      <c r="BH766" s="30">
        <v>0</v>
      </c>
      <c r="BI766" s="31">
        <v>0</v>
      </c>
      <c r="BJ766" s="32">
        <f t="shared" ref="BJ766:BJ829" si="7229">-1/($BH$8*$B766)</f>
        <v>-0.23952352941176469</v>
      </c>
      <c r="BL766" s="29">
        <f t="shared" ref="BL766" si="7230">BB766*BG766+BD766*BG769-BC766*BH766-BE766*BH769</f>
        <v>-0.50946202671596308</v>
      </c>
      <c r="BM766" s="33">
        <f t="shared" ref="BM766" si="7231">(BB766*BH766+BC766*BG766+BD766*BH769+BE766*BG769)</f>
        <v>0</v>
      </c>
      <c r="BN766" s="31">
        <f t="shared" ref="BN766" si="7232">BB766*BI766+BD766*BI769-BC766*BJ766-BE766*BJ769</f>
        <v>0</v>
      </c>
      <c r="BO766" s="32">
        <f t="shared" ref="BO766" si="7233">(BB766*BJ766+BC766*BI766+BD766*BJ769+BE766*BI769)</f>
        <v>-0.83909063664747019</v>
      </c>
      <c r="BP766" s="8"/>
      <c r="BQ766" s="34">
        <v>1</v>
      </c>
      <c r="BR766" s="35">
        <v>0</v>
      </c>
      <c r="BS766" s="11">
        <v>0</v>
      </c>
      <c r="BT766" s="36">
        <v>0</v>
      </c>
      <c r="BV766" s="29">
        <f t="shared" ref="BV766" si="7234">BL766*BQ766+BN766*BQ769-BM766*BR766-BO766*BR769</f>
        <v>-0.50946202671596308</v>
      </c>
      <c r="BW766" s="33">
        <f t="shared" ref="BW766" si="7235">(BL766*BR766+BM766*BQ766+BN766*BR769+BO766*BQ769)</f>
        <v>-0.83909063664747019</v>
      </c>
      <c r="BX766" s="31">
        <f t="shared" ref="BX766" si="7236">BL766*BS766+BN766*BS769-BM766*BT766-BO766*BT769</f>
        <v>0</v>
      </c>
      <c r="BY766" s="32">
        <f t="shared" ref="BY766" si="7237">(BL766*BT766+BM766*BS766+BN766*BT769+BO766*BS769)</f>
        <v>-0.83909063664747019</v>
      </c>
      <c r="CA766" s="37">
        <f t="shared" ref="CA766" si="7238">20*LOG(((1+$BR$8)/$BR$8)/((BV766+BV769)^2+(BW766+BW769)^2)^0.5)</f>
        <v>-2.0400802516087144E-3</v>
      </c>
      <c r="CC766" s="134">
        <f t="shared" ref="CC766" si="7239">((BV766^2+BW766^2)^0.5)/((BV769^2+BW769^2)^0.5)</f>
        <v>0.96338966573870344</v>
      </c>
      <c r="CD766" s="9"/>
      <c r="CE766" s="38"/>
      <c r="CF766" s="38"/>
      <c r="CG766" s="38"/>
      <c r="CH766" s="38"/>
      <c r="CM766" s="129">
        <v>1.68</v>
      </c>
    </row>
    <row r="767" spans="2:91" ht="18.600000000000001" customHeight="1" thickBot="1">
      <c r="D767" s="39"/>
      <c r="G767" s="40"/>
      <c r="I767" s="39"/>
      <c r="L767" s="40"/>
      <c r="N767" s="39"/>
      <c r="Q767" s="40"/>
      <c r="S767" s="39"/>
      <c r="V767" s="40"/>
      <c r="X767" s="39"/>
      <c r="AA767" s="40"/>
      <c r="AC767" s="39"/>
      <c r="AF767" s="40"/>
      <c r="AH767" s="39"/>
      <c r="AK767" s="40"/>
      <c r="AM767" s="39"/>
      <c r="AP767" s="40"/>
      <c r="AR767" s="39"/>
      <c r="AU767" s="40"/>
      <c r="AW767" s="39"/>
      <c r="AZ767" s="40"/>
      <c r="BB767" s="39"/>
      <c r="BE767" s="40"/>
      <c r="BG767" s="39"/>
      <c r="BJ767" s="40"/>
      <c r="BL767" s="39"/>
      <c r="BO767" s="40"/>
      <c r="BQ767" s="34"/>
      <c r="BR767" s="11"/>
      <c r="BS767" s="11"/>
      <c r="BT767" s="41"/>
      <c r="BV767" s="39"/>
      <c r="BY767" s="40"/>
      <c r="CC767" s="135"/>
      <c r="CD767" s="9"/>
      <c r="CE767" s="38"/>
      <c r="CF767" s="38"/>
      <c r="CG767" s="38"/>
      <c r="CH767" s="38"/>
    </row>
    <row r="768" spans="2:91" ht="18.600000000000001" customHeight="1" thickBot="1">
      <c r="D768" s="258" t="s">
        <v>129</v>
      </c>
      <c r="E768" s="259"/>
      <c r="F768" s="260" t="s">
        <v>130</v>
      </c>
      <c r="G768" s="261"/>
      <c r="H768" s="229"/>
      <c r="I768" s="258" t="s">
        <v>131</v>
      </c>
      <c r="J768" s="259"/>
      <c r="K768" s="260" t="s">
        <v>132</v>
      </c>
      <c r="L768" s="261"/>
      <c r="N768" s="253" t="s">
        <v>133</v>
      </c>
      <c r="O768" s="254"/>
      <c r="P768" s="255" t="s">
        <v>134</v>
      </c>
      <c r="Q768" s="256"/>
      <c r="S768" s="258" t="s">
        <v>135</v>
      </c>
      <c r="T768" s="259"/>
      <c r="U768" s="260" t="s">
        <v>136</v>
      </c>
      <c r="V768" s="261"/>
      <c r="W768" s="8"/>
      <c r="X768" s="253" t="s">
        <v>137</v>
      </c>
      <c r="Y768" s="254"/>
      <c r="Z768" s="255" t="s">
        <v>138</v>
      </c>
      <c r="AA768" s="256"/>
      <c r="AB768" s="8"/>
      <c r="AC768" s="258" t="s">
        <v>139</v>
      </c>
      <c r="AD768" s="259"/>
      <c r="AE768" s="260" t="s">
        <v>140</v>
      </c>
      <c r="AF768" s="261"/>
      <c r="AG768" s="8"/>
      <c r="AH768" s="253" t="s">
        <v>141</v>
      </c>
      <c r="AI768" s="254"/>
      <c r="AJ768" s="255" t="s">
        <v>142</v>
      </c>
      <c r="AK768" s="256"/>
      <c r="AL768" s="8"/>
      <c r="AM768" s="258" t="s">
        <v>143</v>
      </c>
      <c r="AN768" s="259"/>
      <c r="AO768" s="260" t="s">
        <v>144</v>
      </c>
      <c r="AP768" s="261"/>
      <c r="AR768" s="253" t="s">
        <v>145</v>
      </c>
      <c r="AS768" s="254"/>
      <c r="AT768" s="255" t="s">
        <v>146</v>
      </c>
      <c r="AU768" s="256"/>
      <c r="AV768" s="4"/>
      <c r="AW768" s="258" t="s">
        <v>147</v>
      </c>
      <c r="AX768" s="259"/>
      <c r="AY768" s="260" t="s">
        <v>148</v>
      </c>
      <c r="AZ768" s="261"/>
      <c r="BA768" s="8"/>
      <c r="BB768" s="253" t="s">
        <v>149</v>
      </c>
      <c r="BC768" s="254"/>
      <c r="BD768" s="255" t="s">
        <v>150</v>
      </c>
      <c r="BE768" s="256"/>
      <c r="BF768" s="4"/>
      <c r="BG768" s="258" t="s">
        <v>151</v>
      </c>
      <c r="BH768" s="259"/>
      <c r="BI768" s="260" t="s">
        <v>152</v>
      </c>
      <c r="BJ768" s="261"/>
      <c r="BK768" s="4"/>
      <c r="BL768" s="253" t="s">
        <v>153</v>
      </c>
      <c r="BM768" s="254"/>
      <c r="BN768" s="255" t="s">
        <v>154</v>
      </c>
      <c r="BO768" s="256"/>
      <c r="BP768" s="4"/>
      <c r="BQ768" s="258" t="s">
        <v>155</v>
      </c>
      <c r="BR768" s="259"/>
      <c r="BS768" s="260" t="s">
        <v>156</v>
      </c>
      <c r="BT768" s="261"/>
      <c r="BU768" s="8"/>
      <c r="BV768" s="253" t="s">
        <v>157</v>
      </c>
      <c r="BW768" s="254"/>
      <c r="BX768" s="255" t="s">
        <v>158</v>
      </c>
      <c r="BY768" s="256"/>
      <c r="CA768" s="46" t="s">
        <v>16</v>
      </c>
      <c r="CC768" s="136" t="s">
        <v>71</v>
      </c>
      <c r="CD768" s="9"/>
      <c r="CE768" s="38"/>
      <c r="CF768" s="38"/>
      <c r="CG768" s="38"/>
      <c r="CH768" s="38"/>
    </row>
    <row r="769" spans="2:91" ht="18.600000000000001" customHeight="1" thickTop="1" thickBot="1">
      <c r="D769" s="29">
        <v>0</v>
      </c>
      <c r="E769" s="33">
        <v>0</v>
      </c>
      <c r="F769" s="31">
        <v>1</v>
      </c>
      <c r="G769" s="32">
        <v>0</v>
      </c>
      <c r="I769" s="29">
        <v>0</v>
      </c>
      <c r="J769" s="33">
        <f t="shared" ref="J769" si="7240">IF(0=(1-$J$8*$K$8*$B766^2),10^14,$B766*$J$8/(1-$J$8*$K$8*$B766^2))</f>
        <v>-0.76450673106417366</v>
      </c>
      <c r="K769" s="31">
        <v>1</v>
      </c>
      <c r="L769" s="32">
        <v>0</v>
      </c>
      <c r="N769" s="29">
        <f t="shared" ref="N769" si="7241">D769*I766+F769*I769-E769*J766-G769*J769</f>
        <v>0</v>
      </c>
      <c r="O769" s="33">
        <f t="shared" ref="O769" si="7242">(D769*J766+E769*I766+F769*J769+G769*I769)</f>
        <v>-0.76450673106417366</v>
      </c>
      <c r="P769" s="31">
        <f t="shared" ref="P769" si="7243">D769*K766+F769*K769-E769*L766-G769*L769</f>
        <v>1</v>
      </c>
      <c r="Q769" s="32">
        <f t="shared" ref="Q769" si="7244">(D769*L766+E769*K766+F769*L769+G769*K769)</f>
        <v>0</v>
      </c>
      <c r="S769" s="29">
        <v>0</v>
      </c>
      <c r="T769" s="33">
        <v>0</v>
      </c>
      <c r="U769" s="31">
        <v>1</v>
      </c>
      <c r="V769" s="32">
        <v>0</v>
      </c>
      <c r="X769" s="29">
        <f t="shared" ref="X769" si="7245">N769*S766+P769*S769-O769*T766-Q769*T769</f>
        <v>0</v>
      </c>
      <c r="Y769" s="33">
        <f t="shared" ref="Y769" si="7246">(N769*T766+O769*S766+P769*T769+Q769*S769)</f>
        <v>-0.76450673106417366</v>
      </c>
      <c r="Z769" s="31">
        <f t="shared" ref="Z769" si="7247">N769*U766+P769*U769-O769*V766-Q769*V769</f>
        <v>0.42411506788303011</v>
      </c>
      <c r="AA769" s="32">
        <f t="shared" ref="AA769" si="7248">(N769*V766+O769*U766+P769*V769+Q769*U769)</f>
        <v>0</v>
      </c>
      <c r="AB769" s="8"/>
      <c r="AC769" s="29">
        <v>0</v>
      </c>
      <c r="AD769" s="33">
        <f t="shared" ref="AD769" si="7249">IF(0=(1-$AD$8*$AE$8*$B766^2),10^14,$B766*$AD$8/(1-$AD$8*$AE$8*$B766^2))</f>
        <v>-0.69722446394485893</v>
      </c>
      <c r="AE769" s="31">
        <v>1</v>
      </c>
      <c r="AF769" s="32">
        <v>0</v>
      </c>
      <c r="AH769" s="29">
        <f t="shared" ref="AH769" si="7250">X769*AC766+Z769*AC769-Y769*AD766-AA769*AD769</f>
        <v>0</v>
      </c>
      <c r="AI769" s="33">
        <f t="shared" ref="AI769" si="7251">(X769*AD766+Y769*AC766+Z769*AD769+AA769*AC769)</f>
        <v>-1.0602101319198569</v>
      </c>
      <c r="AJ769" s="31">
        <f t="shared" ref="AJ769" si="7252">X769*AE766+Z769*AE769-Y769*AF766-AA769*AF769</f>
        <v>0.42411506788303011</v>
      </c>
      <c r="AK769" s="32">
        <f t="shared" ref="AK769" si="7253">(X769*AF766+Y769*AE766+Z769*AF769+AA769*AE769)</f>
        <v>0</v>
      </c>
      <c r="AL769" s="8"/>
      <c r="AM769" s="29">
        <v>0</v>
      </c>
      <c r="AN769" s="33">
        <v>0</v>
      </c>
      <c r="AO769" s="31">
        <v>1</v>
      </c>
      <c r="AP769" s="32">
        <v>0</v>
      </c>
      <c r="AR769" s="29">
        <f t="shared" ref="AR769" si="7254">AH769*AM766+AJ769*AM769-AI769*AN766-AK769*AN769</f>
        <v>0</v>
      </c>
      <c r="AS769" s="33">
        <f t="shared" ref="AS769" si="7255">(AH769*AN766+AI769*AM766+AJ769*AN769+AK769*AM769)</f>
        <v>-1.0602101319198569</v>
      </c>
      <c r="AT769" s="31">
        <f t="shared" ref="AT769" si="7256">AH769*AO766+AJ769*AO769-AI769*AP766-AK769*AP769</f>
        <v>-0.29809383745058859</v>
      </c>
      <c r="AU769" s="32">
        <f t="shared" ref="AU769" si="7257">(AH769*AP766+AI769*AO766+AJ769*AP769+AK769*AO769)</f>
        <v>0</v>
      </c>
      <c r="AV769" s="8"/>
      <c r="AW769" s="29">
        <v>0</v>
      </c>
      <c r="AX769" s="33">
        <f t="shared" ref="AX769" si="7258">IF(0=(1-$AX$8*$AY$8*$B766^2),10^14,$B766*$AX$8/(1-$AX$8*$AY$8*$B766^2))</f>
        <v>-0.5963463191884576</v>
      </c>
      <c r="AY769" s="31">
        <v>1</v>
      </c>
      <c r="AZ769" s="32">
        <v>0</v>
      </c>
      <c r="BB769" s="29">
        <f t="shared" ref="BB769" si="7259">AR769*AW766+AT769*AW769-AS769*AX766-AU769*AX769</f>
        <v>0</v>
      </c>
      <c r="BC769" s="33">
        <f t="shared" ref="BC769" si="7260">(AR769*AX766+AS769*AW766+AT769*AX769+AU769*AW769)</f>
        <v>-0.88244296918343601</v>
      </c>
      <c r="BD769" s="31">
        <f t="shared" ref="BD769" si="7261">AR769*AY766+AT769*AY769-AS769*AZ766-AU769*AZ769</f>
        <v>-0.29809383745058859</v>
      </c>
      <c r="BE769" s="32">
        <f t="shared" ref="BE769" si="7262">(AR769*AZ766+AS769*AY766+AT769*AZ769+AU769*AY769)</f>
        <v>0</v>
      </c>
      <c r="BF769" s="8"/>
      <c r="BG769" s="29">
        <v>0</v>
      </c>
      <c r="BH769" s="33">
        <v>0</v>
      </c>
      <c r="BI769" s="31">
        <v>1</v>
      </c>
      <c r="BJ769" s="32">
        <v>0</v>
      </c>
      <c r="BL769" s="29">
        <f t="shared" ref="BL769" si="7263">BB769*BG766+BD769*BG769-BC769*BH766-BE769*BH769</f>
        <v>0</v>
      </c>
      <c r="BM769" s="33">
        <f t="shared" ref="BM769" si="7264">(BB769*BH766+BC769*BG766+BD769*BH769+BE769*BG769)</f>
        <v>-0.88244296918343601</v>
      </c>
      <c r="BN769" s="31">
        <f t="shared" ref="BN769" si="7265">BB769*BI766+BD769*BI769-BC769*BJ766-BE769*BJ769</f>
        <v>-0.50945969193400231</v>
      </c>
      <c r="BO769" s="32">
        <f t="shared" ref="BO769" si="7266">(BB769*BJ766+BC769*BI766+BD769*BJ769+BE769*BI769)</f>
        <v>0</v>
      </c>
      <c r="BP769" s="8"/>
      <c r="BQ769" s="19">
        <f t="shared" ref="BQ769:BQ832" si="7267">1/$BR$8</f>
        <v>1</v>
      </c>
      <c r="BR769" s="47">
        <v>0</v>
      </c>
      <c r="BS769" s="48">
        <v>1</v>
      </c>
      <c r="BT769" s="49">
        <v>0</v>
      </c>
      <c r="BV769" s="29">
        <f t="shared" ref="BV769" si="7268">BL769*BQ766+BN769*BQ769-BM769*BR766-BO769*BR769</f>
        <v>-0.50945969193400231</v>
      </c>
      <c r="BW769" s="33">
        <f t="shared" ref="BW769" si="7269">(BL769*BR766+BM769*BQ766+BN769*BR769+BO769*BQ769)</f>
        <v>-0.88244296918343601</v>
      </c>
      <c r="BX769" s="31">
        <f t="shared" ref="BX769" si="7270">BL769*BS766+BN769*BS769-BM769*BT766-BO769*BT769</f>
        <v>-0.50945969193400231</v>
      </c>
      <c r="BY769" s="32">
        <f t="shared" ref="BY769" si="7271">(BL769*BT766+BM769*BS766+BN769*BT769+BO769*BS769)</f>
        <v>0</v>
      </c>
      <c r="CA769" s="50">
        <f t="shared" ref="CA769" si="7272">(180/PI())*ATAN(-1*(BW766+BW769)/(BV766+BV769))</f>
        <v>-59.380041649493265</v>
      </c>
      <c r="CC769" s="137">
        <f t="shared" ref="CC769" si="7273">20*LOG(((1-(10^(CA766/20)^2)*(1-((1-CC766)/(1+CC766))^2))^0.5))</f>
        <v>-30.876907815383149</v>
      </c>
      <c r="CD769" s="9"/>
      <c r="CE769" s="38"/>
      <c r="CF769" s="38"/>
      <c r="CG769" s="38"/>
      <c r="CH769" s="38"/>
    </row>
    <row r="770" spans="2:91" ht="18.600000000000001" customHeight="1">
      <c r="CC770" s="42"/>
    </row>
    <row r="771" spans="2:91" ht="18.600000000000001" customHeight="1" thickBot="1">
      <c r="E771" s="22" t="s">
        <v>4</v>
      </c>
      <c r="J771" s="22" t="s">
        <v>5</v>
      </c>
      <c r="O771" s="22" t="s">
        <v>6</v>
      </c>
      <c r="T771" s="22" t="s">
        <v>7</v>
      </c>
      <c r="Y771" s="22" t="s">
        <v>8</v>
      </c>
      <c r="AD771" s="22" t="s">
        <v>65</v>
      </c>
      <c r="AI771" s="22" t="s">
        <v>9</v>
      </c>
      <c r="AN771" s="22" t="s">
        <v>66</v>
      </c>
      <c r="AS771" s="22" t="s">
        <v>51</v>
      </c>
      <c r="AX771" s="22" t="s">
        <v>67</v>
      </c>
      <c r="BC771" s="22" t="s">
        <v>52</v>
      </c>
      <c r="BH771" s="22" t="s">
        <v>68</v>
      </c>
      <c r="BM771" s="22" t="s">
        <v>63</v>
      </c>
      <c r="BQ771" s="23" t="s">
        <v>69</v>
      </c>
      <c r="BR771" s="23"/>
      <c r="BS771" s="24"/>
      <c r="BT771" s="24"/>
      <c r="BU771" s="24"/>
      <c r="BW771" s="22" t="s">
        <v>64</v>
      </c>
    </row>
    <row r="772" spans="2:91" ht="18.600000000000001" customHeight="1" thickBot="1">
      <c r="D772" s="249" t="s">
        <v>103</v>
      </c>
      <c r="E772" s="250"/>
      <c r="F772" s="251" t="s">
        <v>104</v>
      </c>
      <c r="G772" s="252"/>
      <c r="H772" s="229"/>
      <c r="I772" s="253" t="s">
        <v>11</v>
      </c>
      <c r="J772" s="254"/>
      <c r="K772" s="255" t="s">
        <v>12</v>
      </c>
      <c r="L772" s="256"/>
      <c r="M772" s="24"/>
      <c r="N772" s="253" t="s">
        <v>105</v>
      </c>
      <c r="O772" s="254"/>
      <c r="P772" s="255" t="s">
        <v>106</v>
      </c>
      <c r="Q772" s="256"/>
      <c r="R772" s="24"/>
      <c r="S772" s="249" t="s">
        <v>107</v>
      </c>
      <c r="T772" s="250"/>
      <c r="U772" s="251" t="s">
        <v>108</v>
      </c>
      <c r="V772" s="252"/>
      <c r="W772" s="8"/>
      <c r="X772" s="253" t="s">
        <v>109</v>
      </c>
      <c r="Y772" s="254"/>
      <c r="Z772" s="255" t="s">
        <v>110</v>
      </c>
      <c r="AA772" s="256"/>
      <c r="AB772" s="8"/>
      <c r="AC772" s="253" t="s">
        <v>111</v>
      </c>
      <c r="AD772" s="254"/>
      <c r="AE772" s="255" t="s">
        <v>14</v>
      </c>
      <c r="AF772" s="256"/>
      <c r="AG772" s="8"/>
      <c r="AH772" s="253" t="s">
        <v>112</v>
      </c>
      <c r="AI772" s="254"/>
      <c r="AJ772" s="255" t="s">
        <v>113</v>
      </c>
      <c r="AK772" s="256"/>
      <c r="AL772" s="8"/>
      <c r="AM772" s="249" t="s">
        <v>114</v>
      </c>
      <c r="AN772" s="250"/>
      <c r="AO772" s="251" t="s">
        <v>115</v>
      </c>
      <c r="AP772" s="252"/>
      <c r="AQ772" s="24"/>
      <c r="AR772" s="253" t="s">
        <v>116</v>
      </c>
      <c r="AS772" s="254"/>
      <c r="AT772" s="255" t="s">
        <v>13</v>
      </c>
      <c r="AU772" s="256"/>
      <c r="AV772" s="4"/>
      <c r="AW772" s="253" t="s">
        <v>117</v>
      </c>
      <c r="AX772" s="254"/>
      <c r="AY772" s="255" t="s">
        <v>118</v>
      </c>
      <c r="AZ772" s="256"/>
      <c r="BA772" s="8"/>
      <c r="BB772" s="253" t="s">
        <v>119</v>
      </c>
      <c r="BC772" s="254"/>
      <c r="BD772" s="255" t="s">
        <v>120</v>
      </c>
      <c r="BE772" s="256"/>
      <c r="BF772" s="4"/>
      <c r="BG772" s="249" t="s">
        <v>121</v>
      </c>
      <c r="BH772" s="250"/>
      <c r="BI772" s="251" t="s">
        <v>122</v>
      </c>
      <c r="BJ772" s="252"/>
      <c r="BK772" s="4"/>
      <c r="BL772" s="253" t="s">
        <v>123</v>
      </c>
      <c r="BM772" s="254"/>
      <c r="BN772" s="255" t="s">
        <v>124</v>
      </c>
      <c r="BO772" s="256"/>
      <c r="BP772" s="4"/>
      <c r="BQ772" s="253" t="s">
        <v>125</v>
      </c>
      <c r="BR772" s="254"/>
      <c r="BS772" s="255" t="s">
        <v>126</v>
      </c>
      <c r="BT772" s="256"/>
      <c r="BU772" s="8"/>
      <c r="BV772" s="253" t="s">
        <v>127</v>
      </c>
      <c r="BW772" s="254"/>
      <c r="BX772" s="255" t="s">
        <v>128</v>
      </c>
      <c r="BY772" s="256"/>
      <c r="CA772" s="27" t="s">
        <v>15</v>
      </c>
      <c r="CC772" s="133" t="s">
        <v>70</v>
      </c>
      <c r="CD772" s="9"/>
      <c r="CE772" s="38"/>
      <c r="CF772" s="38"/>
      <c r="CG772" s="38"/>
      <c r="CH772" s="38"/>
    </row>
    <row r="773" spans="2:91" ht="18.600000000000001" customHeight="1" thickTop="1" thickBot="1">
      <c r="B773" s="129">
        <v>1.72</v>
      </c>
      <c r="D773" s="29">
        <v>1</v>
      </c>
      <c r="E773" s="30">
        <v>0</v>
      </c>
      <c r="F773" s="31">
        <v>0</v>
      </c>
      <c r="G773" s="32">
        <f t="shared" ref="G773:G836" si="7274">-1/($E$8*$B773)</f>
        <v>-0.38324418604651167</v>
      </c>
      <c r="I773" s="29">
        <v>1</v>
      </c>
      <c r="J773" s="33">
        <v>0</v>
      </c>
      <c r="K773" s="31">
        <v>0</v>
      </c>
      <c r="L773" s="32">
        <v>0</v>
      </c>
      <c r="N773" s="29">
        <f t="shared" ref="N773" si="7275">D773*I773+F773*I776-E773*J773-G773*J776</f>
        <v>0.71079013772065003</v>
      </c>
      <c r="O773" s="33">
        <f t="shared" ref="O773" si="7276">(D773*J773+E773*I773+F773*J776+G773*I776)</f>
        <v>0</v>
      </c>
      <c r="P773" s="31">
        <f t="shared" ref="P773" si="7277">D773*K773+F773*K776-E773*L773-G773*L776</f>
        <v>0</v>
      </c>
      <c r="Q773" s="32">
        <f t="shared" ref="Q773" si="7278">(D773*L773+E773*K773+F773*L776+G773*K776)</f>
        <v>-0.38324418604651167</v>
      </c>
      <c r="S773" s="29">
        <v>1</v>
      </c>
      <c r="T773" s="30">
        <v>0</v>
      </c>
      <c r="U773" s="31">
        <v>0</v>
      </c>
      <c r="V773" s="32">
        <f t="shared" ref="V773:V836" si="7279">-1/($T$8*$B773)</f>
        <v>-0.74451744186046509</v>
      </c>
      <c r="X773" s="29">
        <f t="shared" ref="X773" si="7280">N773*S773+P773*S776-O773*T773-Q773*T776</f>
        <v>0.71079013772065003</v>
      </c>
      <c r="Y773" s="33">
        <f t="shared" ref="Y773" si="7281">(N773*T773+O773*S773+P773*T776+Q773*S776)</f>
        <v>0</v>
      </c>
      <c r="Z773" s="31">
        <f t="shared" ref="Z773" si="7282">N773*U773+P773*U776-O773*V773-Q773*V776</f>
        <v>0</v>
      </c>
      <c r="AA773" s="32">
        <f t="shared" ref="AA773" si="7283">(N773*V773+O773*U773+P773*V776+Q773*U776)</f>
        <v>-0.91243984108193765</v>
      </c>
      <c r="AB773" s="8"/>
      <c r="AC773" s="29">
        <v>1</v>
      </c>
      <c r="AD773" s="33">
        <v>0</v>
      </c>
      <c r="AE773" s="31">
        <v>0</v>
      </c>
      <c r="AF773" s="32">
        <v>0</v>
      </c>
      <c r="AH773" s="29">
        <f t="shared" ref="AH773" si="7284">X773*AC773+Z773*AC776-Y773*AD773-AA773*AD776</f>
        <v>8.5549945384844062E-2</v>
      </c>
      <c r="AI773" s="33">
        <f t="shared" ref="AI773" si="7285">(X773*AD773+Y773*AC773+Z773*AD776+AA773*AC776)</f>
        <v>0</v>
      </c>
      <c r="AJ773" s="31">
        <f t="shared" ref="AJ773" si="7286">X773*AE773+Z773*AE776-Y773*AF773-AA773*AF776</f>
        <v>0</v>
      </c>
      <c r="AK773" s="32">
        <f t="shared" ref="AK773" si="7287">(X773*AF773+Y773*AE773+Z773*AF776+AA773*AE776)</f>
        <v>-0.91243984108193765</v>
      </c>
      <c r="AL773" s="8"/>
      <c r="AM773" s="29">
        <v>1</v>
      </c>
      <c r="AN773" s="30">
        <v>0</v>
      </c>
      <c r="AO773" s="31">
        <v>0</v>
      </c>
      <c r="AP773" s="32">
        <f t="shared" ref="AP773:AP836" si="7288">-1/($AN$8*$B773)</f>
        <v>-0.67327325581395348</v>
      </c>
      <c r="AR773" s="29">
        <f t="shared" ref="AR773" si="7289">AH773*AM773+AJ773*AM776-AI773*AN773-AK773*AN776</f>
        <v>8.5549945384844062E-2</v>
      </c>
      <c r="AS773" s="33">
        <f t="shared" ref="AS773" si="7290">(AH773*AN773+AI773*AM773+AJ773*AN776+AK773*AM776)</f>
        <v>0</v>
      </c>
      <c r="AT773" s="31">
        <f t="shared" ref="AT773" si="7291">AH773*AO773+AJ773*AO776-AI773*AP773-AK773*AP776</f>
        <v>0</v>
      </c>
      <c r="AU773" s="32">
        <f t="shared" ref="AU773" si="7292">(AH773*AP773+AI773*AO773+AJ773*AP776+AK773*AO776)</f>
        <v>-0.97003833134589756</v>
      </c>
      <c r="AV773" s="8"/>
      <c r="AW773" s="29">
        <v>1</v>
      </c>
      <c r="AX773" s="33">
        <v>0</v>
      </c>
      <c r="AY773" s="31">
        <v>0</v>
      </c>
      <c r="AZ773" s="32">
        <v>0</v>
      </c>
      <c r="BB773" s="29">
        <f t="shared" ref="BB773" si="7293">AR773*AW773+AT773*AW776-AS773*AX773-AU773*AX776</f>
        <v>-0.4839807453227708</v>
      </c>
      <c r="BC773" s="33">
        <f t="shared" ref="BC773" si="7294">(AR773*AX773+AS773*AW773+AT773*AX776+AU773*AW776)</f>
        <v>0</v>
      </c>
      <c r="BD773" s="31">
        <f t="shared" ref="BD773" si="7295">AR773*AY773+AT773*AY776-AS773*AZ773-AU773*AZ776</f>
        <v>0</v>
      </c>
      <c r="BE773" s="32">
        <f t="shared" ref="BE773" si="7296">(AR773*AZ773+AS773*AY773+AT773*AZ776+AU773*AY776)</f>
        <v>-0.97003833134589756</v>
      </c>
      <c r="BF773" s="8"/>
      <c r="BG773" s="29">
        <v>1</v>
      </c>
      <c r="BH773" s="30">
        <v>0</v>
      </c>
      <c r="BI773" s="31">
        <v>0</v>
      </c>
      <c r="BJ773" s="32">
        <f t="shared" ref="BJ773:BJ836" si="7297">-1/($BH$8*$B773)</f>
        <v>-0.23673837209302323</v>
      </c>
      <c r="BL773" s="29">
        <f t="shared" ref="BL773" si="7298">BB773*BG773+BD773*BG776-BC773*BH773-BE773*BH776</f>
        <v>-0.4839807453227708</v>
      </c>
      <c r="BM773" s="33">
        <f t="shared" ref="BM773" si="7299">(BB773*BH773+BC773*BG773+BD773*BH776+BE773*BG776)</f>
        <v>0</v>
      </c>
      <c r="BN773" s="31">
        <f t="shared" ref="BN773" si="7300">BB773*BI773+BD773*BI776-BC773*BJ773-BE773*BJ776</f>
        <v>0</v>
      </c>
      <c r="BO773" s="32">
        <f t="shared" ref="BO773" si="7301">(BB773*BJ773+BC773*BI773+BD773*BJ776+BE773*BI776)</f>
        <v>-0.85546151757381672</v>
      </c>
      <c r="BP773" s="8"/>
      <c r="BQ773" s="34">
        <v>1</v>
      </c>
      <c r="BR773" s="35">
        <v>0</v>
      </c>
      <c r="BS773" s="11">
        <v>0</v>
      </c>
      <c r="BT773" s="36">
        <v>0</v>
      </c>
      <c r="BV773" s="29">
        <f t="shared" ref="BV773" si="7302">BL773*BQ773+BN773*BQ776-BM773*BR773-BO773*BR776</f>
        <v>-0.4839807453227708</v>
      </c>
      <c r="BW773" s="33">
        <f t="shared" ref="BW773" si="7303">(BL773*BR773+BM773*BQ773+BN773*BR776+BO773*BQ776)</f>
        <v>-0.85546151757381672</v>
      </c>
      <c r="BX773" s="31">
        <f t="shared" ref="BX773" si="7304">BL773*BS773+BN773*BS776-BM773*BT773-BO773*BT776</f>
        <v>0</v>
      </c>
      <c r="BY773" s="32">
        <f t="shared" ref="BY773" si="7305">(BL773*BT773+BM773*BS773+BN773*BT776+BO773*BS776)</f>
        <v>-0.85546151757381672</v>
      </c>
      <c r="CA773" s="37">
        <f t="shared" ref="CA773" si="7306">20*LOG(((1+$BR$8)/$BR$8)/((BV773+BV776)^2+(BW773+BW776)^2)^0.5)</f>
        <v>-1.7096248152739133E-3</v>
      </c>
      <c r="CC773" s="134">
        <f t="shared" ref="CC773" si="7307">((BV773^2+BW773^2)^0.5)/((BV776^2+BW776^2)^0.5)</f>
        <v>0.96587359032239717</v>
      </c>
      <c r="CD773" s="9"/>
      <c r="CE773" s="38"/>
      <c r="CF773" s="38"/>
      <c r="CG773" s="38"/>
      <c r="CH773" s="38"/>
      <c r="CM773" s="129">
        <v>1.7</v>
      </c>
    </row>
    <row r="774" spans="2:91" ht="18.600000000000001" customHeight="1" thickBot="1">
      <c r="D774" s="39"/>
      <c r="G774" s="40"/>
      <c r="I774" s="39"/>
      <c r="L774" s="40"/>
      <c r="N774" s="39"/>
      <c r="Q774" s="40"/>
      <c r="S774" s="39"/>
      <c r="V774" s="40"/>
      <c r="X774" s="39"/>
      <c r="AA774" s="40"/>
      <c r="AC774" s="39"/>
      <c r="AF774" s="40"/>
      <c r="AH774" s="39"/>
      <c r="AK774" s="40"/>
      <c r="AM774" s="39"/>
      <c r="AP774" s="40"/>
      <c r="AR774" s="39"/>
      <c r="AU774" s="40"/>
      <c r="AW774" s="39"/>
      <c r="AZ774" s="40"/>
      <c r="BB774" s="39"/>
      <c r="BE774" s="40"/>
      <c r="BG774" s="39"/>
      <c r="BJ774" s="40"/>
      <c r="BL774" s="39"/>
      <c r="BO774" s="40"/>
      <c r="BQ774" s="34"/>
      <c r="BR774" s="11"/>
      <c r="BS774" s="11"/>
      <c r="BT774" s="41"/>
      <c r="BV774" s="39"/>
      <c r="BY774" s="40"/>
      <c r="CC774" s="135"/>
      <c r="CD774" s="9"/>
      <c r="CE774" s="38"/>
      <c r="CF774" s="38"/>
      <c r="CG774" s="38"/>
      <c r="CH774" s="38"/>
    </row>
    <row r="775" spans="2:91" ht="18.600000000000001" customHeight="1" thickBot="1">
      <c r="D775" s="258" t="s">
        <v>129</v>
      </c>
      <c r="E775" s="259"/>
      <c r="F775" s="260" t="s">
        <v>130</v>
      </c>
      <c r="G775" s="261"/>
      <c r="H775" s="229"/>
      <c r="I775" s="258" t="s">
        <v>131</v>
      </c>
      <c r="J775" s="259"/>
      <c r="K775" s="260" t="s">
        <v>132</v>
      </c>
      <c r="L775" s="261"/>
      <c r="N775" s="253" t="s">
        <v>133</v>
      </c>
      <c r="O775" s="254"/>
      <c r="P775" s="255" t="s">
        <v>134</v>
      </c>
      <c r="Q775" s="256"/>
      <c r="S775" s="258" t="s">
        <v>135</v>
      </c>
      <c r="T775" s="259"/>
      <c r="U775" s="260" t="s">
        <v>136</v>
      </c>
      <c r="V775" s="261"/>
      <c r="W775" s="8"/>
      <c r="X775" s="253" t="s">
        <v>137</v>
      </c>
      <c r="Y775" s="254"/>
      <c r="Z775" s="255" t="s">
        <v>138</v>
      </c>
      <c r="AA775" s="256"/>
      <c r="AB775" s="8"/>
      <c r="AC775" s="258" t="s">
        <v>139</v>
      </c>
      <c r="AD775" s="259"/>
      <c r="AE775" s="260" t="s">
        <v>140</v>
      </c>
      <c r="AF775" s="261"/>
      <c r="AG775" s="8"/>
      <c r="AH775" s="253" t="s">
        <v>141</v>
      </c>
      <c r="AI775" s="254"/>
      <c r="AJ775" s="255" t="s">
        <v>142</v>
      </c>
      <c r="AK775" s="256"/>
      <c r="AL775" s="8"/>
      <c r="AM775" s="258" t="s">
        <v>143</v>
      </c>
      <c r="AN775" s="259"/>
      <c r="AO775" s="260" t="s">
        <v>144</v>
      </c>
      <c r="AP775" s="261"/>
      <c r="AR775" s="253" t="s">
        <v>145</v>
      </c>
      <c r="AS775" s="254"/>
      <c r="AT775" s="255" t="s">
        <v>146</v>
      </c>
      <c r="AU775" s="256"/>
      <c r="AV775" s="4"/>
      <c r="AW775" s="258" t="s">
        <v>147</v>
      </c>
      <c r="AX775" s="259"/>
      <c r="AY775" s="260" t="s">
        <v>148</v>
      </c>
      <c r="AZ775" s="261"/>
      <c r="BA775" s="8"/>
      <c r="BB775" s="253" t="s">
        <v>149</v>
      </c>
      <c r="BC775" s="254"/>
      <c r="BD775" s="255" t="s">
        <v>150</v>
      </c>
      <c r="BE775" s="256"/>
      <c r="BF775" s="4"/>
      <c r="BG775" s="258" t="s">
        <v>151</v>
      </c>
      <c r="BH775" s="259"/>
      <c r="BI775" s="260" t="s">
        <v>152</v>
      </c>
      <c r="BJ775" s="261"/>
      <c r="BK775" s="4"/>
      <c r="BL775" s="253" t="s">
        <v>153</v>
      </c>
      <c r="BM775" s="254"/>
      <c r="BN775" s="255" t="s">
        <v>154</v>
      </c>
      <c r="BO775" s="256"/>
      <c r="BP775" s="4"/>
      <c r="BQ775" s="258" t="s">
        <v>155</v>
      </c>
      <c r="BR775" s="259"/>
      <c r="BS775" s="260" t="s">
        <v>156</v>
      </c>
      <c r="BT775" s="261"/>
      <c r="BU775" s="8"/>
      <c r="BV775" s="253" t="s">
        <v>157</v>
      </c>
      <c r="BW775" s="254"/>
      <c r="BX775" s="255" t="s">
        <v>158</v>
      </c>
      <c r="BY775" s="256"/>
      <c r="CA775" s="46" t="s">
        <v>16</v>
      </c>
      <c r="CC775" s="136" t="s">
        <v>71</v>
      </c>
      <c r="CD775" s="9"/>
      <c r="CE775" s="38"/>
      <c r="CF775" s="38"/>
      <c r="CG775" s="38"/>
      <c r="CH775" s="38"/>
    </row>
    <row r="776" spans="2:91" ht="18.600000000000001" customHeight="1" thickTop="1" thickBot="1">
      <c r="D776" s="29">
        <v>0</v>
      </c>
      <c r="E776" s="33">
        <v>0</v>
      </c>
      <c r="F776" s="31">
        <v>1</v>
      </c>
      <c r="G776" s="32">
        <v>0</v>
      </c>
      <c r="I776" s="29">
        <v>0</v>
      </c>
      <c r="J776" s="33">
        <f t="shared" ref="J776" si="7308">IF(0=(1-$J$8*$K$8*$B773^2),10^14,$B773*$J$8/(1-$J$8*$K$8*$B773^2))</f>
        <v>-0.7546360070397794</v>
      </c>
      <c r="K776" s="31">
        <v>1</v>
      </c>
      <c r="L776" s="32">
        <v>0</v>
      </c>
      <c r="N776" s="29">
        <f t="shared" ref="N776" si="7309">D776*I773+F776*I776-E776*J773-G776*J776</f>
        <v>0</v>
      </c>
      <c r="O776" s="33">
        <f t="shared" ref="O776" si="7310">(D776*J773+E776*I773+F776*J776+G776*I776)</f>
        <v>-0.7546360070397794</v>
      </c>
      <c r="P776" s="31">
        <f t="shared" ref="P776" si="7311">D776*K773+F776*K776-E776*L773-G776*L776</f>
        <v>1</v>
      </c>
      <c r="Q776" s="32">
        <f t="shared" ref="Q776" si="7312">(D776*L773+E776*K773+F776*L776+G776*K776)</f>
        <v>0</v>
      </c>
      <c r="S776" s="29">
        <v>0</v>
      </c>
      <c r="T776" s="33">
        <v>0</v>
      </c>
      <c r="U776" s="31">
        <v>1</v>
      </c>
      <c r="V776" s="32">
        <v>0</v>
      </c>
      <c r="X776" s="29">
        <f t="shared" ref="X776" si="7313">N776*S773+P776*S776-O776*T773-Q776*T776</f>
        <v>0</v>
      </c>
      <c r="Y776" s="33">
        <f t="shared" ref="Y776" si="7314">(N776*T773+O776*S773+P776*T776+Q776*S776)</f>
        <v>-0.7546360070397794</v>
      </c>
      <c r="Z776" s="31">
        <f t="shared" ref="Z776" si="7315">N776*U773+P776*U776-O776*V773-Q776*V776</f>
        <v>0.43816033050294756</v>
      </c>
      <c r="AA776" s="32">
        <f t="shared" ref="AA776" si="7316">(N776*V773+O776*U773+P776*V776+Q776*U776)</f>
        <v>0</v>
      </c>
      <c r="AB776" s="8"/>
      <c r="AC776" s="29">
        <v>0</v>
      </c>
      <c r="AD776" s="33">
        <f t="shared" ref="AD776" si="7317">IF(0=(1-$AD$8*$AE$8*$B773^2),10^14,$B773*$AD$8/(1-$AD$8*$AE$8*$B773^2))</f>
        <v>-0.68523990753671948</v>
      </c>
      <c r="AE776" s="31">
        <v>1</v>
      </c>
      <c r="AF776" s="32">
        <v>0</v>
      </c>
      <c r="AH776" s="29">
        <f t="shared" ref="AH776" si="7318">X776*AC773+Z776*AC776-Y776*AD773-AA776*AD776</f>
        <v>0</v>
      </c>
      <c r="AI776" s="33">
        <f t="shared" ref="AI776" si="7319">(X776*AD773+Y776*AC773+Z776*AD776+AA776*AC776)</f>
        <v>-1.0548809513998776</v>
      </c>
      <c r="AJ776" s="31">
        <f t="shared" ref="AJ776" si="7320">X776*AE773+Z776*AE776-Y776*AF773-AA776*AF776</f>
        <v>0.43816033050294756</v>
      </c>
      <c r="AK776" s="32">
        <f t="shared" ref="AK776" si="7321">(X776*AF773+Y776*AE773+Z776*AF776+AA776*AE776)</f>
        <v>0</v>
      </c>
      <c r="AL776" s="8"/>
      <c r="AM776" s="29">
        <v>0</v>
      </c>
      <c r="AN776" s="33">
        <v>0</v>
      </c>
      <c r="AO776" s="31">
        <v>1</v>
      </c>
      <c r="AP776" s="32">
        <v>0</v>
      </c>
      <c r="AR776" s="29">
        <f t="shared" ref="AR776" si="7322">AH776*AM773+AJ776*AM776-AI776*AN773-AK776*AN776</f>
        <v>0</v>
      </c>
      <c r="AS776" s="33">
        <f t="shared" ref="AS776" si="7323">(AH776*AN773+AI776*AM773+AJ776*AN776+AK776*AM776)</f>
        <v>-1.0548809513998776</v>
      </c>
      <c r="AT776" s="31">
        <f t="shared" ref="AT776" si="7324">AH776*AO773+AJ776*AO776-AI776*AP773-AK776*AP776</f>
        <v>-0.27206280214216882</v>
      </c>
      <c r="AU776" s="32">
        <f t="shared" ref="AU776" si="7325">(AH776*AP773+AI776*AO773+AJ776*AP776+AK776*AO776)</f>
        <v>0</v>
      </c>
      <c r="AV776" s="8"/>
      <c r="AW776" s="29">
        <v>0</v>
      </c>
      <c r="AX776" s="33">
        <f t="shared" ref="AX776" si="7326">IF(0=(1-$AX$8*$AY$8*$B773^2),10^14,$B773*$AX$8/(1-$AX$8*$AY$8*$B773^2))</f>
        <v>-0.58712184076005425</v>
      </c>
      <c r="AY776" s="31">
        <v>1</v>
      </c>
      <c r="AZ776" s="32">
        <v>0</v>
      </c>
      <c r="BB776" s="29">
        <f t="shared" ref="BB776" si="7327">AR776*AW773+AT776*AW776-AS776*AX773-AU776*AX776</f>
        <v>0</v>
      </c>
      <c r="BC776" s="33">
        <f t="shared" ref="BC776" si="7328">(AR776*AX773+AS776*AW773+AT776*AX776+AU776*AW776)</f>
        <v>-0.89514693820382896</v>
      </c>
      <c r="BD776" s="31">
        <f t="shared" ref="BD776" si="7329">AR776*AY773+AT776*AY776-AS776*AZ773-AU776*AZ776</f>
        <v>-0.27206280214216882</v>
      </c>
      <c r="BE776" s="32">
        <f t="shared" ref="BE776" si="7330">(AR776*AZ773+AS776*AY773+AT776*AZ776+AU776*AY776)</f>
        <v>0</v>
      </c>
      <c r="BF776" s="8"/>
      <c r="BG776" s="29">
        <v>0</v>
      </c>
      <c r="BH776" s="33">
        <v>0</v>
      </c>
      <c r="BI776" s="31">
        <v>1</v>
      </c>
      <c r="BJ776" s="32">
        <v>0</v>
      </c>
      <c r="BL776" s="29">
        <f t="shared" ref="BL776" si="7331">BB776*BG773+BD776*BG776-BC776*BH773-BE776*BH776</f>
        <v>0</v>
      </c>
      <c r="BM776" s="33">
        <f t="shared" ref="BM776" si="7332">(BB776*BH773+BC776*BG773+BD776*BH776+BE776*BG776)</f>
        <v>-0.89514693820382896</v>
      </c>
      <c r="BN776" s="31">
        <f t="shared" ref="BN776" si="7333">BB776*BI773+BD776*BI776-BC776*BJ773-BE776*BJ776</f>
        <v>-0.48397843107659733</v>
      </c>
      <c r="BO776" s="32">
        <f t="shared" ref="BO776" si="7334">(BB776*BJ773+BC776*BI773+BD776*BJ776+BE776*BI776)</f>
        <v>0</v>
      </c>
      <c r="BP776" s="8"/>
      <c r="BQ776" s="19">
        <f t="shared" ref="BQ776:BQ839" si="7335">1/$BR$8</f>
        <v>1</v>
      </c>
      <c r="BR776" s="47">
        <v>0</v>
      </c>
      <c r="BS776" s="48">
        <v>1</v>
      </c>
      <c r="BT776" s="49">
        <v>0</v>
      </c>
      <c r="BV776" s="29">
        <f t="shared" ref="BV776" si="7336">BL776*BQ773+BN776*BQ776-BM776*BR773-BO776*BR776</f>
        <v>-0.48397843107659733</v>
      </c>
      <c r="BW776" s="33">
        <f t="shared" ref="BW776" si="7337">(BL776*BR773+BM776*BQ773+BN776*BR776+BO776*BQ776)</f>
        <v>-0.89514693820382896</v>
      </c>
      <c r="BX776" s="31">
        <f t="shared" ref="BX776" si="7338">BL776*BS773+BN776*BS776-BM776*BT773-BO776*BT776</f>
        <v>-0.48397843107659733</v>
      </c>
      <c r="BY776" s="32">
        <f t="shared" ref="BY776" si="7339">(BL776*BT773+BM776*BS773+BN776*BT776+BO776*BS776)</f>
        <v>0</v>
      </c>
      <c r="CA776" s="50">
        <f t="shared" ref="CA776" si="7340">(180/PI())*ATAN(-1*(BW773+BW776)/(BV773+BV776))</f>
        <v>-61.060596969727101</v>
      </c>
      <c r="CC776" s="137">
        <f t="shared" ref="CC776" si="7341">20*LOG(((1-(10^(CA773/20)^2)*(1-((1-CC773)/(1+CC773))^2))^0.5))</f>
        <v>-31.581347077030784</v>
      </c>
      <c r="CD776" s="9"/>
      <c r="CE776" s="38"/>
      <c r="CF776" s="38"/>
      <c r="CG776" s="38"/>
      <c r="CH776" s="38"/>
    </row>
    <row r="777" spans="2:91" ht="18.600000000000001" customHeight="1">
      <c r="CC777" s="42"/>
    </row>
    <row r="778" spans="2:91" ht="18.600000000000001" customHeight="1" thickBot="1">
      <c r="E778" s="22" t="s">
        <v>4</v>
      </c>
      <c r="J778" s="22" t="s">
        <v>5</v>
      </c>
      <c r="O778" s="22" t="s">
        <v>6</v>
      </c>
      <c r="T778" s="22" t="s">
        <v>7</v>
      </c>
      <c r="Y778" s="22" t="s">
        <v>8</v>
      </c>
      <c r="AD778" s="22" t="s">
        <v>65</v>
      </c>
      <c r="AI778" s="22" t="s">
        <v>9</v>
      </c>
      <c r="AN778" s="22" t="s">
        <v>66</v>
      </c>
      <c r="AS778" s="22" t="s">
        <v>51</v>
      </c>
      <c r="AX778" s="22" t="s">
        <v>67</v>
      </c>
      <c r="BC778" s="22" t="s">
        <v>52</v>
      </c>
      <c r="BH778" s="22" t="s">
        <v>68</v>
      </c>
      <c r="BM778" s="22" t="s">
        <v>63</v>
      </c>
      <c r="BQ778" s="23" t="s">
        <v>69</v>
      </c>
      <c r="BR778" s="23"/>
      <c r="BS778" s="24"/>
      <c r="BT778" s="24"/>
      <c r="BU778" s="24"/>
      <c r="BW778" s="22" t="s">
        <v>64</v>
      </c>
    </row>
    <row r="779" spans="2:91" ht="18.600000000000001" customHeight="1" thickBot="1">
      <c r="D779" s="249" t="s">
        <v>103</v>
      </c>
      <c r="E779" s="250"/>
      <c r="F779" s="251" t="s">
        <v>104</v>
      </c>
      <c r="G779" s="252"/>
      <c r="H779" s="229"/>
      <c r="I779" s="253" t="s">
        <v>11</v>
      </c>
      <c r="J779" s="254"/>
      <c r="K779" s="255" t="s">
        <v>12</v>
      </c>
      <c r="L779" s="256"/>
      <c r="M779" s="24"/>
      <c r="N779" s="253" t="s">
        <v>105</v>
      </c>
      <c r="O779" s="254"/>
      <c r="P779" s="255" t="s">
        <v>106</v>
      </c>
      <c r="Q779" s="256"/>
      <c r="R779" s="24"/>
      <c r="S779" s="249" t="s">
        <v>107</v>
      </c>
      <c r="T779" s="250"/>
      <c r="U779" s="251" t="s">
        <v>108</v>
      </c>
      <c r="V779" s="252"/>
      <c r="W779" s="8"/>
      <c r="X779" s="253" t="s">
        <v>109</v>
      </c>
      <c r="Y779" s="254"/>
      <c r="Z779" s="255" t="s">
        <v>110</v>
      </c>
      <c r="AA779" s="256"/>
      <c r="AB779" s="8"/>
      <c r="AC779" s="253" t="s">
        <v>111</v>
      </c>
      <c r="AD779" s="254"/>
      <c r="AE779" s="255" t="s">
        <v>14</v>
      </c>
      <c r="AF779" s="256"/>
      <c r="AG779" s="8"/>
      <c r="AH779" s="253" t="s">
        <v>112</v>
      </c>
      <c r="AI779" s="254"/>
      <c r="AJ779" s="255" t="s">
        <v>113</v>
      </c>
      <c r="AK779" s="256"/>
      <c r="AL779" s="8"/>
      <c r="AM779" s="249" t="s">
        <v>114</v>
      </c>
      <c r="AN779" s="250"/>
      <c r="AO779" s="251" t="s">
        <v>115</v>
      </c>
      <c r="AP779" s="252"/>
      <c r="AQ779" s="24"/>
      <c r="AR779" s="253" t="s">
        <v>116</v>
      </c>
      <c r="AS779" s="254"/>
      <c r="AT779" s="255" t="s">
        <v>13</v>
      </c>
      <c r="AU779" s="256"/>
      <c r="AV779" s="4"/>
      <c r="AW779" s="253" t="s">
        <v>117</v>
      </c>
      <c r="AX779" s="254"/>
      <c r="AY779" s="255" t="s">
        <v>118</v>
      </c>
      <c r="AZ779" s="256"/>
      <c r="BA779" s="8"/>
      <c r="BB779" s="253" t="s">
        <v>119</v>
      </c>
      <c r="BC779" s="254"/>
      <c r="BD779" s="255" t="s">
        <v>120</v>
      </c>
      <c r="BE779" s="256"/>
      <c r="BF779" s="4"/>
      <c r="BG779" s="249" t="s">
        <v>121</v>
      </c>
      <c r="BH779" s="250"/>
      <c r="BI779" s="251" t="s">
        <v>122</v>
      </c>
      <c r="BJ779" s="252"/>
      <c r="BK779" s="4"/>
      <c r="BL779" s="253" t="s">
        <v>123</v>
      </c>
      <c r="BM779" s="254"/>
      <c r="BN779" s="255" t="s">
        <v>124</v>
      </c>
      <c r="BO779" s="256"/>
      <c r="BP779" s="4"/>
      <c r="BQ779" s="253" t="s">
        <v>125</v>
      </c>
      <c r="BR779" s="254"/>
      <c r="BS779" s="255" t="s">
        <v>126</v>
      </c>
      <c r="BT779" s="256"/>
      <c r="BU779" s="8"/>
      <c r="BV779" s="253" t="s">
        <v>127</v>
      </c>
      <c r="BW779" s="254"/>
      <c r="BX779" s="255" t="s">
        <v>128</v>
      </c>
      <c r="BY779" s="256"/>
      <c r="CA779" s="27" t="s">
        <v>15</v>
      </c>
      <c r="CC779" s="133" t="s">
        <v>70</v>
      </c>
      <c r="CD779" s="9"/>
      <c r="CE779" s="38"/>
      <c r="CF779" s="38"/>
      <c r="CG779" s="38"/>
      <c r="CH779" s="38"/>
    </row>
    <row r="780" spans="2:91" ht="18.600000000000001" customHeight="1" thickTop="1" thickBot="1">
      <c r="B780" s="129">
        <v>1.74</v>
      </c>
      <c r="D780" s="29">
        <v>1</v>
      </c>
      <c r="E780" s="30">
        <v>0</v>
      </c>
      <c r="F780" s="31">
        <v>0</v>
      </c>
      <c r="G780" s="32">
        <f t="shared" ref="G780:G843" si="7342">-1/($E$8*$B780)</f>
        <v>-0.37883908045977016</v>
      </c>
      <c r="I780" s="29">
        <v>1</v>
      </c>
      <c r="J780" s="33">
        <v>0</v>
      </c>
      <c r="K780" s="31">
        <v>0</v>
      </c>
      <c r="L780" s="32">
        <v>0</v>
      </c>
      <c r="N780" s="29">
        <f t="shared" ref="N780" si="7343">D780*I780+F780*I783-E780*J780-G780*J783</f>
        <v>0.71775434057965692</v>
      </c>
      <c r="O780" s="33">
        <f t="shared" ref="O780" si="7344">(D780*J780+E780*I780+F780*J783+G780*I783)</f>
        <v>0</v>
      </c>
      <c r="P780" s="31">
        <f t="shared" ref="P780" si="7345">D780*K780+F780*K783-E780*L780-G780*L783</f>
        <v>0</v>
      </c>
      <c r="Q780" s="32">
        <f t="shared" ref="Q780" si="7346">(D780*L780+E780*K780+F780*L783+G780*K783)</f>
        <v>-0.37883908045977016</v>
      </c>
      <c r="S780" s="29">
        <v>1</v>
      </c>
      <c r="T780" s="30">
        <v>0</v>
      </c>
      <c r="U780" s="31">
        <v>0</v>
      </c>
      <c r="V780" s="32">
        <f t="shared" ref="V780:V843" si="7347">-1/($T$8*$B780)</f>
        <v>-0.73595977011494251</v>
      </c>
      <c r="X780" s="29">
        <f t="shared" ref="X780" si="7348">N780*S780+P780*S783-O780*T780-Q780*T783</f>
        <v>0.71775434057965692</v>
      </c>
      <c r="Y780" s="33">
        <f t="shared" ref="Y780" si="7349">(N780*T780+O780*S780+P780*T783+Q780*S783)</f>
        <v>0</v>
      </c>
      <c r="Z780" s="31">
        <f t="shared" ref="Z780" si="7350">N780*U780+P780*U783-O780*V780-Q780*V783</f>
        <v>0</v>
      </c>
      <c r="AA780" s="32">
        <f t="shared" ref="AA780" si="7351">(N780*V780+O780*U780+P780*V783+Q780*U783)</f>
        <v>-0.90707739995177672</v>
      </c>
      <c r="AB780" s="8"/>
      <c r="AC780" s="29">
        <v>1</v>
      </c>
      <c r="AD780" s="33">
        <v>0</v>
      </c>
      <c r="AE780" s="31">
        <v>0</v>
      </c>
      <c r="AF780" s="32">
        <v>0</v>
      </c>
      <c r="AH780" s="29">
        <f t="shared" ref="AH780" si="7352">X780*AC780+Z780*AC783-Y780*AD780-AA780*AD783</f>
        <v>0.10665359698770149</v>
      </c>
      <c r="AI780" s="33">
        <f t="shared" ref="AI780" si="7353">(X780*AD780+Y780*AC780+Z780*AD783+AA780*AC783)</f>
        <v>0</v>
      </c>
      <c r="AJ780" s="31">
        <f t="shared" ref="AJ780" si="7354">X780*AE780+Z780*AE783-Y780*AF780-AA780*AF783</f>
        <v>0</v>
      </c>
      <c r="AK780" s="32">
        <f t="shared" ref="AK780" si="7355">(X780*AF780+Y780*AE780+Z780*AF783+AA780*AE783)</f>
        <v>-0.90707739995177672</v>
      </c>
      <c r="AL780" s="8"/>
      <c r="AM780" s="29">
        <v>1</v>
      </c>
      <c r="AN780" s="30">
        <v>0</v>
      </c>
      <c r="AO780" s="31">
        <v>0</v>
      </c>
      <c r="AP780" s="32">
        <f t="shared" ref="AP780:AP843" si="7356">-1/($AN$8*$B780)</f>
        <v>-0.6655344827586207</v>
      </c>
      <c r="AR780" s="29">
        <f t="shared" ref="AR780" si="7357">AH780*AM780+AJ780*AM783-AI780*AN780-AK780*AN783</f>
        <v>0.10665359698770149</v>
      </c>
      <c r="AS780" s="33">
        <f t="shared" ref="AS780" si="7358">(AH780*AN780+AI780*AM780+AJ780*AN783+AK780*AM783)</f>
        <v>0</v>
      </c>
      <c r="AT780" s="31">
        <f t="shared" ref="AT780" si="7359">AH780*AO780+AJ780*AO783-AI780*AP780-AK780*AP783</f>
        <v>0</v>
      </c>
      <c r="AU780" s="32">
        <f t="shared" ref="AU780" si="7360">(AH780*AP780+AI780*AO780+AJ780*AP783+AK780*AO783)</f>
        <v>-0.97805904645733299</v>
      </c>
      <c r="AV780" s="8"/>
      <c r="AW780" s="29">
        <v>1</v>
      </c>
      <c r="AX780" s="33">
        <v>0</v>
      </c>
      <c r="AY780" s="31">
        <v>0</v>
      </c>
      <c r="AZ780" s="32">
        <v>0</v>
      </c>
      <c r="BB780" s="29">
        <f t="shared" ref="BB780" si="7361">AR780*AW780+AT780*AW783-AS780*AX780-AU780*AX783</f>
        <v>-0.45886373456399887</v>
      </c>
      <c r="BC780" s="33">
        <f t="shared" ref="BC780" si="7362">(AR780*AX780+AS780*AW780+AT780*AX783+AU780*AW783)</f>
        <v>0</v>
      </c>
      <c r="BD780" s="31">
        <f t="shared" ref="BD780" si="7363">AR780*AY780+AT780*AY783-AS780*AZ780-AU780*AZ783</f>
        <v>0</v>
      </c>
      <c r="BE780" s="32">
        <f t="shared" ref="BE780" si="7364">(AR780*AZ780+AS780*AY780+AT780*AZ783+AU780*AY783)</f>
        <v>-0.97805904645733299</v>
      </c>
      <c r="BF780" s="8"/>
      <c r="BG780" s="29">
        <v>1</v>
      </c>
      <c r="BH780" s="30">
        <v>0</v>
      </c>
      <c r="BI780" s="31">
        <v>0</v>
      </c>
      <c r="BJ780" s="32">
        <f t="shared" ref="BJ780:BJ843" si="7365">-1/($BH$8*$B780)</f>
        <v>-0.23401724137931035</v>
      </c>
      <c r="BL780" s="29">
        <f t="shared" ref="BL780" si="7366">BB780*BG780+BD780*BG783-BC780*BH780-BE780*BH783</f>
        <v>-0.45886373456399887</v>
      </c>
      <c r="BM780" s="33">
        <f t="shared" ref="BM780" si="7367">(BB780*BH780+BC780*BG780+BD780*BH783+BE780*BG783)</f>
        <v>0</v>
      </c>
      <c r="BN780" s="31">
        <f t="shared" ref="BN780" si="7368">BB780*BI780+BD780*BI783-BC780*BJ780-BE780*BJ783</f>
        <v>0</v>
      </c>
      <c r="BO780" s="32">
        <f t="shared" ref="BO780" si="7369">(BB780*BJ780+BC780*BI780+BD780*BJ783+BE780*BI783)</f>
        <v>-0.87067702112565792</v>
      </c>
      <c r="BP780" s="8"/>
      <c r="BQ780" s="34">
        <v>1</v>
      </c>
      <c r="BR780" s="35">
        <v>0</v>
      </c>
      <c r="BS780" s="11">
        <v>0</v>
      </c>
      <c r="BT780" s="36">
        <v>0</v>
      </c>
      <c r="BV780" s="29">
        <f t="shared" ref="BV780" si="7370">BL780*BQ780+BN780*BQ783-BM780*BR780-BO780*BR783</f>
        <v>-0.45886373456399887</v>
      </c>
      <c r="BW780" s="33">
        <f t="shared" ref="BW780" si="7371">(BL780*BR780+BM780*BQ780+BN780*BR783+BO780*BQ783)</f>
        <v>-0.87067702112565792</v>
      </c>
      <c r="BX780" s="31">
        <f t="shared" ref="BX780" si="7372">BL780*BS780+BN780*BS783-BM780*BT780-BO780*BT783</f>
        <v>0</v>
      </c>
      <c r="BY780" s="32">
        <f t="shared" ref="BY780" si="7373">(BL780*BT780+BM780*BS780+BN780*BT783+BO780*BS783)</f>
        <v>-0.87067702112565792</v>
      </c>
      <c r="CA780" s="37">
        <f t="shared" ref="CA780" si="7374">20*LOG(((1+$BR$8)/$BR$8)/((BV780+BV783)^2+(BW780+BW783)^2)^0.5)</f>
        <v>-1.408886418537196E-3</v>
      </c>
      <c r="CC780" s="134">
        <f t="shared" ref="CC780" si="7375">((BV780^2+BW780^2)^0.5)/((BV783^2+BW783^2)^0.5)</f>
        <v>0.96850204854822941</v>
      </c>
      <c r="CD780" s="9"/>
      <c r="CE780" s="38"/>
      <c r="CF780" s="38"/>
      <c r="CG780" s="38"/>
      <c r="CH780" s="38"/>
      <c r="CM780" s="129">
        <v>1.72</v>
      </c>
    </row>
    <row r="781" spans="2:91" ht="18.600000000000001" customHeight="1" thickBot="1">
      <c r="D781" s="39"/>
      <c r="G781" s="40"/>
      <c r="I781" s="39"/>
      <c r="L781" s="40"/>
      <c r="N781" s="39"/>
      <c r="Q781" s="40"/>
      <c r="S781" s="39"/>
      <c r="V781" s="40"/>
      <c r="X781" s="39"/>
      <c r="AA781" s="40"/>
      <c r="AC781" s="39"/>
      <c r="AF781" s="40"/>
      <c r="AH781" s="39"/>
      <c r="AK781" s="40"/>
      <c r="AM781" s="39"/>
      <c r="AP781" s="40"/>
      <c r="AR781" s="39"/>
      <c r="AU781" s="40"/>
      <c r="AW781" s="39"/>
      <c r="AZ781" s="40"/>
      <c r="BB781" s="39"/>
      <c r="BE781" s="40"/>
      <c r="BG781" s="39"/>
      <c r="BJ781" s="40"/>
      <c r="BL781" s="39"/>
      <c r="BO781" s="40"/>
      <c r="BQ781" s="34"/>
      <c r="BR781" s="11"/>
      <c r="BS781" s="11"/>
      <c r="BT781" s="41"/>
      <c r="BV781" s="39"/>
      <c r="BY781" s="40"/>
      <c r="CC781" s="135"/>
      <c r="CD781" s="9"/>
      <c r="CE781" s="38"/>
      <c r="CF781" s="38"/>
      <c r="CG781" s="38"/>
      <c r="CH781" s="38"/>
    </row>
    <row r="782" spans="2:91" ht="18.600000000000001" customHeight="1" thickBot="1">
      <c r="D782" s="258" t="s">
        <v>129</v>
      </c>
      <c r="E782" s="259"/>
      <c r="F782" s="260" t="s">
        <v>130</v>
      </c>
      <c r="G782" s="261"/>
      <c r="H782" s="229"/>
      <c r="I782" s="258" t="s">
        <v>131</v>
      </c>
      <c r="J782" s="259"/>
      <c r="K782" s="260" t="s">
        <v>132</v>
      </c>
      <c r="L782" s="261"/>
      <c r="N782" s="253" t="s">
        <v>133</v>
      </c>
      <c r="O782" s="254"/>
      <c r="P782" s="255" t="s">
        <v>134</v>
      </c>
      <c r="Q782" s="256"/>
      <c r="S782" s="258" t="s">
        <v>135</v>
      </c>
      <c r="T782" s="259"/>
      <c r="U782" s="260" t="s">
        <v>136</v>
      </c>
      <c r="V782" s="261"/>
      <c r="W782" s="8"/>
      <c r="X782" s="253" t="s">
        <v>137</v>
      </c>
      <c r="Y782" s="254"/>
      <c r="Z782" s="255" t="s">
        <v>138</v>
      </c>
      <c r="AA782" s="256"/>
      <c r="AB782" s="8"/>
      <c r="AC782" s="258" t="s">
        <v>139</v>
      </c>
      <c r="AD782" s="259"/>
      <c r="AE782" s="260" t="s">
        <v>140</v>
      </c>
      <c r="AF782" s="261"/>
      <c r="AG782" s="8"/>
      <c r="AH782" s="253" t="s">
        <v>141</v>
      </c>
      <c r="AI782" s="254"/>
      <c r="AJ782" s="255" t="s">
        <v>142</v>
      </c>
      <c r="AK782" s="256"/>
      <c r="AL782" s="8"/>
      <c r="AM782" s="258" t="s">
        <v>143</v>
      </c>
      <c r="AN782" s="259"/>
      <c r="AO782" s="260" t="s">
        <v>144</v>
      </c>
      <c r="AP782" s="261"/>
      <c r="AR782" s="253" t="s">
        <v>145</v>
      </c>
      <c r="AS782" s="254"/>
      <c r="AT782" s="255" t="s">
        <v>146</v>
      </c>
      <c r="AU782" s="256"/>
      <c r="AV782" s="4"/>
      <c r="AW782" s="258" t="s">
        <v>147</v>
      </c>
      <c r="AX782" s="259"/>
      <c r="AY782" s="260" t="s">
        <v>148</v>
      </c>
      <c r="AZ782" s="261"/>
      <c r="BA782" s="8"/>
      <c r="BB782" s="253" t="s">
        <v>149</v>
      </c>
      <c r="BC782" s="254"/>
      <c r="BD782" s="255" t="s">
        <v>150</v>
      </c>
      <c r="BE782" s="256"/>
      <c r="BF782" s="4"/>
      <c r="BG782" s="258" t="s">
        <v>151</v>
      </c>
      <c r="BH782" s="259"/>
      <c r="BI782" s="260" t="s">
        <v>152</v>
      </c>
      <c r="BJ782" s="261"/>
      <c r="BK782" s="4"/>
      <c r="BL782" s="253" t="s">
        <v>153</v>
      </c>
      <c r="BM782" s="254"/>
      <c r="BN782" s="255" t="s">
        <v>154</v>
      </c>
      <c r="BO782" s="256"/>
      <c r="BP782" s="4"/>
      <c r="BQ782" s="258" t="s">
        <v>155</v>
      </c>
      <c r="BR782" s="259"/>
      <c r="BS782" s="260" t="s">
        <v>156</v>
      </c>
      <c r="BT782" s="261"/>
      <c r="BU782" s="8"/>
      <c r="BV782" s="253" t="s">
        <v>157</v>
      </c>
      <c r="BW782" s="254"/>
      <c r="BX782" s="255" t="s">
        <v>158</v>
      </c>
      <c r="BY782" s="256"/>
      <c r="CA782" s="46" t="s">
        <v>16</v>
      </c>
      <c r="CC782" s="136" t="s">
        <v>71</v>
      </c>
      <c r="CD782" s="9"/>
      <c r="CE782" s="38"/>
      <c r="CF782" s="38"/>
      <c r="CG782" s="38"/>
      <c r="CH782" s="38"/>
    </row>
    <row r="783" spans="2:91" ht="18.600000000000001" customHeight="1" thickTop="1" thickBot="1">
      <c r="D783" s="29">
        <v>0</v>
      </c>
      <c r="E783" s="33">
        <v>0</v>
      </c>
      <c r="F783" s="31">
        <v>1</v>
      </c>
      <c r="G783" s="32">
        <v>0</v>
      </c>
      <c r="I783" s="29">
        <v>0</v>
      </c>
      <c r="J783" s="33">
        <f t="shared" ref="J783" si="7376">IF(0=(1-$J$8*$K$8*$B780^2),10^14,$B780*$J$8/(1-$J$8*$K$8*$B780^2))</f>
        <v>-0.74502783365908687</v>
      </c>
      <c r="K783" s="31">
        <v>1</v>
      </c>
      <c r="L783" s="32">
        <v>0</v>
      </c>
      <c r="N783" s="29">
        <f t="shared" ref="N783" si="7377">D783*I780+F783*I783-E783*J780-G783*J783</f>
        <v>0</v>
      </c>
      <c r="O783" s="33">
        <f t="shared" ref="O783" si="7378">(D783*J780+E783*I780+F783*J783+G783*I783)</f>
        <v>-0.74502783365908687</v>
      </c>
      <c r="P783" s="31">
        <f t="shared" ref="P783" si="7379">D783*K780+F783*K783-E783*L780-G783*L783</f>
        <v>1</v>
      </c>
      <c r="Q783" s="32">
        <f t="shared" ref="Q783" si="7380">(D783*L780+E783*K780+F783*L783+G783*K783)</f>
        <v>0</v>
      </c>
      <c r="S783" s="29">
        <v>0</v>
      </c>
      <c r="T783" s="33">
        <v>0</v>
      </c>
      <c r="U783" s="31">
        <v>1</v>
      </c>
      <c r="V783" s="32">
        <v>0</v>
      </c>
      <c r="X783" s="29">
        <f t="shared" ref="X783" si="7381">N783*S780+P783*S783-O783*T780-Q783*T783</f>
        <v>0</v>
      </c>
      <c r="Y783" s="33">
        <f t="shared" ref="Y783" si="7382">(N783*T780+O783*S780+P783*T783+Q783*S783)</f>
        <v>-0.74502783365908687</v>
      </c>
      <c r="Z783" s="31">
        <f t="shared" ref="Z783" si="7383">N783*U780+P783*U783-O783*V780-Q783*V783</f>
        <v>0.45168948681102483</v>
      </c>
      <c r="AA783" s="32">
        <f t="shared" ref="AA783" si="7384">(N783*V780+O783*U780+P783*V783+Q783*U783)</f>
        <v>0</v>
      </c>
      <c r="AB783" s="8"/>
      <c r="AC783" s="29">
        <v>0</v>
      </c>
      <c r="AD783" s="33">
        <f t="shared" ref="AD783" si="7385">IF(0=(1-$AD$8*$AE$8*$B780^2),10^14,$B780*$AD$8/(1-$AD$8*$AE$8*$B780^2))</f>
        <v>-0.67370297575977922</v>
      </c>
      <c r="AE783" s="31">
        <v>1</v>
      </c>
      <c r="AF783" s="32">
        <v>0</v>
      </c>
      <c r="AH783" s="29">
        <f t="shared" ref="AH783" si="7386">X783*AC780+Z783*AC783-Y783*AD780-AA783*AD783</f>
        <v>0</v>
      </c>
      <c r="AI783" s="33">
        <f t="shared" ref="AI783" si="7387">(X783*AD780+Y783*AC780+Z783*AD783+AA783*AC783)</f>
        <v>-1.0493323850430818</v>
      </c>
      <c r="AJ783" s="31">
        <f t="shared" ref="AJ783" si="7388">X783*AE780+Z783*AE783-Y783*AF780-AA783*AF783</f>
        <v>0.45168948681102483</v>
      </c>
      <c r="AK783" s="32">
        <f t="shared" ref="AK783" si="7389">(X783*AF780+Y783*AE780+Z783*AF783+AA783*AE783)</f>
        <v>0</v>
      </c>
      <c r="AL783" s="8"/>
      <c r="AM783" s="29">
        <v>0</v>
      </c>
      <c r="AN783" s="33">
        <v>0</v>
      </c>
      <c r="AO783" s="31">
        <v>1</v>
      </c>
      <c r="AP783" s="32">
        <v>0</v>
      </c>
      <c r="AR783" s="29">
        <f t="shared" ref="AR783" si="7390">AH783*AM780+AJ783*AM783-AI783*AN780-AK783*AN783</f>
        <v>0</v>
      </c>
      <c r="AS783" s="33">
        <f t="shared" ref="AS783" si="7391">(AH783*AN780+AI783*AM780+AJ783*AN783+AK783*AM783)</f>
        <v>-1.0493323850430818</v>
      </c>
      <c r="AT783" s="31">
        <f t="shared" ref="AT783" si="7392">AH783*AO780+AJ783*AO783-AI783*AP780-AK783*AP783</f>
        <v>-0.24667739931049248</v>
      </c>
      <c r="AU783" s="32">
        <f t="shared" ref="AU783" si="7393">(AH783*AP780+AI783*AO780+AJ783*AP783+AK783*AO783)</f>
        <v>0</v>
      </c>
      <c r="AV783" s="8"/>
      <c r="AW783" s="29">
        <v>0</v>
      </c>
      <c r="AX783" s="33">
        <f t="shared" ref="AX783" si="7394">IF(0=(1-$AX$8*$AY$8*$B780^2),10^14,$B780*$AX$8/(1-$AX$8*$AY$8*$B780^2))</f>
        <v>-0.57820367144507623</v>
      </c>
      <c r="AY783" s="31">
        <v>1</v>
      </c>
      <c r="AZ783" s="32">
        <v>0</v>
      </c>
      <c r="BB783" s="29">
        <f t="shared" ref="BB783" si="7395">AR783*AW780+AT783*AW783-AS783*AX780-AU783*AX783</f>
        <v>0</v>
      </c>
      <c r="BC783" s="33">
        <f t="shared" ref="BC783" si="7396">(AR783*AX780+AS783*AW780+AT783*AX783+AU783*AW783)</f>
        <v>-0.90670260709923189</v>
      </c>
      <c r="BD783" s="31">
        <f t="shared" ref="BD783" si="7397">AR783*AY780+AT783*AY783-AS783*AZ780-AU783*AZ783</f>
        <v>-0.24667739931049248</v>
      </c>
      <c r="BE783" s="32">
        <f t="shared" ref="BE783" si="7398">(AR783*AZ780+AS783*AY780+AT783*AZ783+AU783*AY783)</f>
        <v>0</v>
      </c>
      <c r="BF783" s="8"/>
      <c r="BG783" s="29">
        <v>0</v>
      </c>
      <c r="BH783" s="33">
        <v>0</v>
      </c>
      <c r="BI783" s="31">
        <v>1</v>
      </c>
      <c r="BJ783" s="32">
        <v>0</v>
      </c>
      <c r="BL783" s="29">
        <f t="shared" ref="BL783" si="7399">BB783*BG780+BD783*BG783-BC783*BH780-BE783*BH783</f>
        <v>0</v>
      </c>
      <c r="BM783" s="33">
        <f t="shared" ref="BM783" si="7400">(BB783*BH780+BC783*BG780+BD783*BH783+BE783*BG783)</f>
        <v>-0.90670260709923189</v>
      </c>
      <c r="BN783" s="31">
        <f t="shared" ref="BN783" si="7401">BB783*BI780+BD783*BI783-BC783*BJ780-BE783*BJ783</f>
        <v>-0.45886144217528346</v>
      </c>
      <c r="BO783" s="32">
        <f t="shared" ref="BO783" si="7402">(BB783*BJ780+BC783*BI780+BD783*BJ783+BE783*BI783)</f>
        <v>0</v>
      </c>
      <c r="BP783" s="8"/>
      <c r="BQ783" s="19">
        <f t="shared" ref="BQ783:BQ846" si="7403">1/$BR$8</f>
        <v>1</v>
      </c>
      <c r="BR783" s="47">
        <v>0</v>
      </c>
      <c r="BS783" s="48">
        <v>1</v>
      </c>
      <c r="BT783" s="49">
        <v>0</v>
      </c>
      <c r="BV783" s="29">
        <f t="shared" ref="BV783" si="7404">BL783*BQ780+BN783*BQ783-BM783*BR780-BO783*BR783</f>
        <v>-0.45886144217528346</v>
      </c>
      <c r="BW783" s="33">
        <f t="shared" ref="BW783" si="7405">(BL783*BR780+BM783*BQ780+BN783*BR783+BO783*BQ783)</f>
        <v>-0.90670260709923189</v>
      </c>
      <c r="BX783" s="31">
        <f t="shared" ref="BX783" si="7406">BL783*BS780+BN783*BS783-BM783*BT780-BO783*BT783</f>
        <v>-0.45886144217528346</v>
      </c>
      <c r="BY783" s="32">
        <f t="shared" ref="BY783" si="7407">(BL783*BT780+BM783*BS780+BN783*BT783+BO783*BS783)</f>
        <v>0</v>
      </c>
      <c r="CA783" s="50">
        <f t="shared" ref="CA783" si="7408">(180/PI())*ATAN(-1*(BW780+BW783)/(BV780+BV783))</f>
        <v>-62.691062384099972</v>
      </c>
      <c r="CC783" s="137">
        <f t="shared" ref="CC783" si="7409">20*LOG(((1-(10^(CA780/20)^2)*(1-((1-CC780)/(1+CC780))^2))^0.5))</f>
        <v>-32.363447219445881</v>
      </c>
      <c r="CD783" s="9"/>
      <c r="CE783" s="38"/>
      <c r="CF783" s="38"/>
      <c r="CG783" s="38"/>
      <c r="CH783" s="38"/>
    </row>
    <row r="784" spans="2:91" ht="18.600000000000001" customHeight="1">
      <c r="CC784" s="42"/>
    </row>
    <row r="785" spans="2:91" ht="18.600000000000001" customHeight="1" thickBot="1">
      <c r="E785" s="22" t="s">
        <v>4</v>
      </c>
      <c r="J785" s="22" t="s">
        <v>5</v>
      </c>
      <c r="O785" s="22" t="s">
        <v>6</v>
      </c>
      <c r="T785" s="22" t="s">
        <v>7</v>
      </c>
      <c r="Y785" s="22" t="s">
        <v>8</v>
      </c>
      <c r="AD785" s="22" t="s">
        <v>65</v>
      </c>
      <c r="AI785" s="22" t="s">
        <v>9</v>
      </c>
      <c r="AN785" s="22" t="s">
        <v>66</v>
      </c>
      <c r="AS785" s="22" t="s">
        <v>51</v>
      </c>
      <c r="AX785" s="22" t="s">
        <v>67</v>
      </c>
      <c r="BC785" s="22" t="s">
        <v>52</v>
      </c>
      <c r="BH785" s="22" t="s">
        <v>68</v>
      </c>
      <c r="BM785" s="22" t="s">
        <v>63</v>
      </c>
      <c r="BQ785" s="23" t="s">
        <v>69</v>
      </c>
      <c r="BR785" s="23"/>
      <c r="BS785" s="24"/>
      <c r="BT785" s="24"/>
      <c r="BU785" s="24"/>
      <c r="BW785" s="22" t="s">
        <v>64</v>
      </c>
    </row>
    <row r="786" spans="2:91" ht="18.600000000000001" customHeight="1" thickBot="1">
      <c r="D786" s="249" t="s">
        <v>103</v>
      </c>
      <c r="E786" s="250"/>
      <c r="F786" s="251" t="s">
        <v>104</v>
      </c>
      <c r="G786" s="252"/>
      <c r="H786" s="229"/>
      <c r="I786" s="253" t="s">
        <v>11</v>
      </c>
      <c r="J786" s="254"/>
      <c r="K786" s="255" t="s">
        <v>12</v>
      </c>
      <c r="L786" s="256"/>
      <c r="M786" s="24"/>
      <c r="N786" s="253" t="s">
        <v>105</v>
      </c>
      <c r="O786" s="254"/>
      <c r="P786" s="255" t="s">
        <v>106</v>
      </c>
      <c r="Q786" s="256"/>
      <c r="R786" s="24"/>
      <c r="S786" s="249" t="s">
        <v>107</v>
      </c>
      <c r="T786" s="250"/>
      <c r="U786" s="251" t="s">
        <v>108</v>
      </c>
      <c r="V786" s="252"/>
      <c r="W786" s="8"/>
      <c r="X786" s="253" t="s">
        <v>109</v>
      </c>
      <c r="Y786" s="254"/>
      <c r="Z786" s="255" t="s">
        <v>110</v>
      </c>
      <c r="AA786" s="256"/>
      <c r="AB786" s="8"/>
      <c r="AC786" s="253" t="s">
        <v>111</v>
      </c>
      <c r="AD786" s="254"/>
      <c r="AE786" s="255" t="s">
        <v>14</v>
      </c>
      <c r="AF786" s="256"/>
      <c r="AG786" s="8"/>
      <c r="AH786" s="253" t="s">
        <v>112</v>
      </c>
      <c r="AI786" s="254"/>
      <c r="AJ786" s="255" t="s">
        <v>113</v>
      </c>
      <c r="AK786" s="256"/>
      <c r="AL786" s="8"/>
      <c r="AM786" s="249" t="s">
        <v>114</v>
      </c>
      <c r="AN786" s="250"/>
      <c r="AO786" s="251" t="s">
        <v>115</v>
      </c>
      <c r="AP786" s="252"/>
      <c r="AQ786" s="24"/>
      <c r="AR786" s="253" t="s">
        <v>116</v>
      </c>
      <c r="AS786" s="254"/>
      <c r="AT786" s="255" t="s">
        <v>13</v>
      </c>
      <c r="AU786" s="256"/>
      <c r="AV786" s="4"/>
      <c r="AW786" s="253" t="s">
        <v>117</v>
      </c>
      <c r="AX786" s="254"/>
      <c r="AY786" s="255" t="s">
        <v>118</v>
      </c>
      <c r="AZ786" s="256"/>
      <c r="BA786" s="8"/>
      <c r="BB786" s="253" t="s">
        <v>119</v>
      </c>
      <c r="BC786" s="254"/>
      <c r="BD786" s="255" t="s">
        <v>120</v>
      </c>
      <c r="BE786" s="256"/>
      <c r="BF786" s="4"/>
      <c r="BG786" s="249" t="s">
        <v>121</v>
      </c>
      <c r="BH786" s="250"/>
      <c r="BI786" s="251" t="s">
        <v>122</v>
      </c>
      <c r="BJ786" s="252"/>
      <c r="BK786" s="4"/>
      <c r="BL786" s="253" t="s">
        <v>123</v>
      </c>
      <c r="BM786" s="254"/>
      <c r="BN786" s="255" t="s">
        <v>124</v>
      </c>
      <c r="BO786" s="256"/>
      <c r="BP786" s="4"/>
      <c r="BQ786" s="253" t="s">
        <v>125</v>
      </c>
      <c r="BR786" s="254"/>
      <c r="BS786" s="255" t="s">
        <v>126</v>
      </c>
      <c r="BT786" s="256"/>
      <c r="BU786" s="8"/>
      <c r="BV786" s="253" t="s">
        <v>127</v>
      </c>
      <c r="BW786" s="254"/>
      <c r="BX786" s="255" t="s">
        <v>128</v>
      </c>
      <c r="BY786" s="256"/>
      <c r="CA786" s="27" t="s">
        <v>15</v>
      </c>
      <c r="CC786" s="133" t="s">
        <v>70</v>
      </c>
      <c r="CD786" s="9"/>
      <c r="CE786" s="38"/>
      <c r="CF786" s="38"/>
      <c r="CG786" s="38"/>
      <c r="CH786" s="38"/>
    </row>
    <row r="787" spans="2:91" ht="18.600000000000001" customHeight="1" thickTop="1" thickBot="1">
      <c r="B787" s="129">
        <v>1.76</v>
      </c>
      <c r="D787" s="29">
        <v>1</v>
      </c>
      <c r="E787" s="30">
        <v>0</v>
      </c>
      <c r="F787" s="31">
        <v>0</v>
      </c>
      <c r="G787" s="32">
        <f t="shared" ref="G787:G850" si="7410">-1/($E$8*$B787)</f>
        <v>-0.37453409090909096</v>
      </c>
      <c r="I787" s="29">
        <v>1</v>
      </c>
      <c r="J787" s="33">
        <v>0</v>
      </c>
      <c r="K787" s="31">
        <v>0</v>
      </c>
      <c r="L787" s="32">
        <v>0</v>
      </c>
      <c r="N787" s="29">
        <f t="shared" ref="N787" si="7411">D787*I787+F787*I790-E787*J787-G787*J790</f>
        <v>0.7244659328149895</v>
      </c>
      <c r="O787" s="33">
        <f t="shared" ref="O787" si="7412">(D787*J787+E787*I787+F787*J790+G787*I790)</f>
        <v>0</v>
      </c>
      <c r="P787" s="31">
        <f t="shared" ref="P787" si="7413">D787*K787+F787*K790-E787*L787-G787*L790</f>
        <v>0</v>
      </c>
      <c r="Q787" s="32">
        <f t="shared" ref="Q787" si="7414">(D787*L787+E787*K787+F787*L790+G787*K790)</f>
        <v>-0.37453409090909096</v>
      </c>
      <c r="S787" s="29">
        <v>1</v>
      </c>
      <c r="T787" s="30">
        <v>0</v>
      </c>
      <c r="U787" s="31">
        <v>0</v>
      </c>
      <c r="V787" s="32">
        <f t="shared" ref="V787:V850" si="7415">-1/($T$8*$B787)</f>
        <v>-0.7275965909090909</v>
      </c>
      <c r="X787" s="29">
        <f t="shared" ref="X787" si="7416">N787*S787+P787*S790-O787*T787-Q787*T790</f>
        <v>0.7244659328149895</v>
      </c>
      <c r="Y787" s="33">
        <f t="shared" ref="Y787" si="7417">(N787*T787+O787*S787+P787*T790+Q787*S790)</f>
        <v>0</v>
      </c>
      <c r="Z787" s="31">
        <f t="shared" ref="Z787" si="7418">N787*U787+P787*U790-O787*V787-Q787*V790</f>
        <v>0</v>
      </c>
      <c r="AA787" s="32">
        <f t="shared" ref="AA787" si="7419">(N787*V787+O787*U787+P787*V790+Q787*U790)</f>
        <v>-0.9016530338550518</v>
      </c>
      <c r="AB787" s="8"/>
      <c r="AC787" s="29">
        <v>1</v>
      </c>
      <c r="AD787" s="33">
        <v>0</v>
      </c>
      <c r="AE787" s="31">
        <v>0</v>
      </c>
      <c r="AF787" s="32">
        <v>0</v>
      </c>
      <c r="AH787" s="29">
        <f t="shared" ref="AH787" si="7420">X787*AC787+Z787*AC790-Y787*AD787-AA787*AD790</f>
        <v>0.12704156375572084</v>
      </c>
      <c r="AI787" s="33">
        <f t="shared" ref="AI787" si="7421">(X787*AD787+Y787*AC787+Z787*AD790+AA787*AC790)</f>
        <v>0</v>
      </c>
      <c r="AJ787" s="31">
        <f t="shared" ref="AJ787" si="7422">X787*AE787+Z787*AE790-Y787*AF787-AA787*AF790</f>
        <v>0</v>
      </c>
      <c r="AK787" s="32">
        <f t="shared" ref="AK787" si="7423">(X787*AF787+Y787*AE787+Z787*AF790+AA787*AE790)</f>
        <v>-0.9016530338550518</v>
      </c>
      <c r="AL787" s="8"/>
      <c r="AM787" s="29">
        <v>1</v>
      </c>
      <c r="AN787" s="30">
        <v>0</v>
      </c>
      <c r="AO787" s="31">
        <v>0</v>
      </c>
      <c r="AP787" s="32">
        <f t="shared" ref="AP787:AP850" si="7424">-1/($AN$8*$B787)</f>
        <v>-0.65797159090909085</v>
      </c>
      <c r="AR787" s="29">
        <f t="shared" ref="AR787" si="7425">AH787*AM787+AJ787*AM790-AI787*AN787-AK787*AN790</f>
        <v>0.12704156375572084</v>
      </c>
      <c r="AS787" s="33">
        <f t="shared" ref="AS787" si="7426">(AH787*AN787+AI787*AM787+AJ787*AN790+AK787*AM790)</f>
        <v>0</v>
      </c>
      <c r="AT787" s="31">
        <f t="shared" ref="AT787" si="7427">AH787*AO787+AJ787*AO790-AI787*AP787-AK787*AP790</f>
        <v>0</v>
      </c>
      <c r="AU787" s="32">
        <f t="shared" ref="AU787" si="7428">(AH787*AP787+AI787*AO787+AJ787*AP790+AK787*AO790)</f>
        <v>-0.98524277367098212</v>
      </c>
      <c r="AV787" s="8"/>
      <c r="AW787" s="29">
        <v>1</v>
      </c>
      <c r="AX787" s="33">
        <v>0</v>
      </c>
      <c r="AY787" s="31">
        <v>0</v>
      </c>
      <c r="AZ787" s="32">
        <v>0</v>
      </c>
      <c r="BB787" s="29">
        <f t="shared" ref="BB787" si="7429">AR787*AW787+AT787*AW790-AS787*AX787-AU787*AX790</f>
        <v>-0.43412914574441308</v>
      </c>
      <c r="BC787" s="33">
        <f t="shared" ref="BC787" si="7430">(AR787*AX787+AS787*AW787+AT787*AX790+AU787*AW790)</f>
        <v>0</v>
      </c>
      <c r="BD787" s="31">
        <f t="shared" ref="BD787" si="7431">AR787*AY787+AT787*AY790-AS787*AZ787-AU787*AZ790</f>
        <v>0</v>
      </c>
      <c r="BE787" s="32">
        <f t="shared" ref="BE787" si="7432">(AR787*AZ787+AS787*AY787+AT787*AZ790+AU787*AY790)</f>
        <v>-0.98524277367098212</v>
      </c>
      <c r="BF787" s="8"/>
      <c r="BG787" s="29">
        <v>1</v>
      </c>
      <c r="BH787" s="30">
        <v>0</v>
      </c>
      <c r="BI787" s="31">
        <v>0</v>
      </c>
      <c r="BJ787" s="32">
        <f t="shared" ref="BJ787:BJ850" si="7433">-1/($BH$8*$B787)</f>
        <v>-0.23135795454545452</v>
      </c>
      <c r="BL787" s="29">
        <f t="shared" ref="BL787" si="7434">BB787*BG787+BD787*BG790-BC787*BH787-BE787*BH790</f>
        <v>-0.43412914574441308</v>
      </c>
      <c r="BM787" s="33">
        <f t="shared" ref="BM787" si="7435">(BB787*BH787+BC787*BG787+BD787*BH790+BE787*BG790)</f>
        <v>0</v>
      </c>
      <c r="BN787" s="31">
        <f t="shared" ref="BN787" si="7436">BB787*BI787+BD787*BI790-BC787*BJ787-BE787*BJ790</f>
        <v>0</v>
      </c>
      <c r="BO787" s="32">
        <f t="shared" ref="BO787" si="7437">(BB787*BJ787+BC787*BI787+BD787*BJ790+BE787*BI790)</f>
        <v>-0.8848035425029892</v>
      </c>
      <c r="BP787" s="8"/>
      <c r="BQ787" s="34">
        <v>1</v>
      </c>
      <c r="BR787" s="35">
        <v>0</v>
      </c>
      <c r="BS787" s="11">
        <v>0</v>
      </c>
      <c r="BT787" s="36">
        <v>0</v>
      </c>
      <c r="BV787" s="29">
        <f t="shared" ref="BV787" si="7438">BL787*BQ787+BN787*BQ790-BM787*BR787-BO787*BR790</f>
        <v>-0.43412914574441308</v>
      </c>
      <c r="BW787" s="33">
        <f t="shared" ref="BW787" si="7439">(BL787*BR787+BM787*BQ787+BN787*BR790+BO787*BQ790)</f>
        <v>-0.8848035425029892</v>
      </c>
      <c r="BX787" s="31">
        <f t="shared" ref="BX787" si="7440">BL787*BS787+BN787*BS790-BM787*BT787-BO787*BT790</f>
        <v>0</v>
      </c>
      <c r="BY787" s="32">
        <f t="shared" ref="BY787" si="7441">(BL787*BT787+BM787*BS787+BN787*BT790+BO787*BS790)</f>
        <v>-0.8848035425029892</v>
      </c>
      <c r="CA787" s="37">
        <f t="shared" ref="CA787" si="7442">20*LOG(((1+$BR$8)/$BR$8)/((BV787+BV790)^2+(BW787+BW790)^2)^0.5)</f>
        <v>-1.1386533273295904E-3</v>
      </c>
      <c r="CC787" s="134">
        <f t="shared" ref="CC787" si="7443">((BV787^2+BW787^2)^0.5)/((BV790^2+BW790^2)^0.5)</f>
        <v>0.97124940320142061</v>
      </c>
      <c r="CD787" s="9"/>
      <c r="CE787" s="38"/>
      <c r="CF787" s="38"/>
      <c r="CG787" s="38"/>
      <c r="CH787" s="38"/>
      <c r="CM787" s="129">
        <v>1.74</v>
      </c>
    </row>
    <row r="788" spans="2:91" ht="18.600000000000001" customHeight="1" thickBot="1">
      <c r="D788" s="39"/>
      <c r="G788" s="40"/>
      <c r="I788" s="39"/>
      <c r="L788" s="40"/>
      <c r="N788" s="39"/>
      <c r="Q788" s="40"/>
      <c r="S788" s="39"/>
      <c r="V788" s="40"/>
      <c r="X788" s="39"/>
      <c r="AA788" s="40"/>
      <c r="AC788" s="39"/>
      <c r="AF788" s="40"/>
      <c r="AH788" s="39"/>
      <c r="AK788" s="40"/>
      <c r="AM788" s="39"/>
      <c r="AP788" s="40"/>
      <c r="AR788" s="39"/>
      <c r="AU788" s="40"/>
      <c r="AW788" s="39"/>
      <c r="AZ788" s="40"/>
      <c r="BB788" s="39"/>
      <c r="BE788" s="40"/>
      <c r="BG788" s="39"/>
      <c r="BJ788" s="40"/>
      <c r="BL788" s="39"/>
      <c r="BO788" s="40"/>
      <c r="BQ788" s="34"/>
      <c r="BR788" s="11"/>
      <c r="BS788" s="11"/>
      <c r="BT788" s="41"/>
      <c r="BV788" s="39"/>
      <c r="BY788" s="40"/>
      <c r="CC788" s="135"/>
      <c r="CD788" s="9"/>
      <c r="CE788" s="38"/>
      <c r="CF788" s="38"/>
      <c r="CG788" s="38"/>
      <c r="CH788" s="38"/>
    </row>
    <row r="789" spans="2:91" ht="18.600000000000001" customHeight="1" thickBot="1">
      <c r="D789" s="258" t="s">
        <v>129</v>
      </c>
      <c r="E789" s="259"/>
      <c r="F789" s="260" t="s">
        <v>130</v>
      </c>
      <c r="G789" s="261"/>
      <c r="H789" s="229"/>
      <c r="I789" s="258" t="s">
        <v>131</v>
      </c>
      <c r="J789" s="259"/>
      <c r="K789" s="260" t="s">
        <v>132</v>
      </c>
      <c r="L789" s="261"/>
      <c r="N789" s="253" t="s">
        <v>133</v>
      </c>
      <c r="O789" s="254"/>
      <c r="P789" s="255" t="s">
        <v>134</v>
      </c>
      <c r="Q789" s="256"/>
      <c r="S789" s="258" t="s">
        <v>135</v>
      </c>
      <c r="T789" s="259"/>
      <c r="U789" s="260" t="s">
        <v>136</v>
      </c>
      <c r="V789" s="261"/>
      <c r="W789" s="8"/>
      <c r="X789" s="253" t="s">
        <v>137</v>
      </c>
      <c r="Y789" s="254"/>
      <c r="Z789" s="255" t="s">
        <v>138</v>
      </c>
      <c r="AA789" s="256"/>
      <c r="AB789" s="8"/>
      <c r="AC789" s="258" t="s">
        <v>139</v>
      </c>
      <c r="AD789" s="259"/>
      <c r="AE789" s="260" t="s">
        <v>140</v>
      </c>
      <c r="AF789" s="261"/>
      <c r="AG789" s="8"/>
      <c r="AH789" s="253" t="s">
        <v>141</v>
      </c>
      <c r="AI789" s="254"/>
      <c r="AJ789" s="255" t="s">
        <v>142</v>
      </c>
      <c r="AK789" s="256"/>
      <c r="AL789" s="8"/>
      <c r="AM789" s="258" t="s">
        <v>143</v>
      </c>
      <c r="AN789" s="259"/>
      <c r="AO789" s="260" t="s">
        <v>144</v>
      </c>
      <c r="AP789" s="261"/>
      <c r="AR789" s="253" t="s">
        <v>145</v>
      </c>
      <c r="AS789" s="254"/>
      <c r="AT789" s="255" t="s">
        <v>146</v>
      </c>
      <c r="AU789" s="256"/>
      <c r="AV789" s="4"/>
      <c r="AW789" s="258" t="s">
        <v>147</v>
      </c>
      <c r="AX789" s="259"/>
      <c r="AY789" s="260" t="s">
        <v>148</v>
      </c>
      <c r="AZ789" s="261"/>
      <c r="BA789" s="8"/>
      <c r="BB789" s="253" t="s">
        <v>149</v>
      </c>
      <c r="BC789" s="254"/>
      <c r="BD789" s="255" t="s">
        <v>150</v>
      </c>
      <c r="BE789" s="256"/>
      <c r="BF789" s="4"/>
      <c r="BG789" s="258" t="s">
        <v>151</v>
      </c>
      <c r="BH789" s="259"/>
      <c r="BI789" s="260" t="s">
        <v>152</v>
      </c>
      <c r="BJ789" s="261"/>
      <c r="BK789" s="4"/>
      <c r="BL789" s="253" t="s">
        <v>153</v>
      </c>
      <c r="BM789" s="254"/>
      <c r="BN789" s="255" t="s">
        <v>154</v>
      </c>
      <c r="BO789" s="256"/>
      <c r="BP789" s="4"/>
      <c r="BQ789" s="258" t="s">
        <v>155</v>
      </c>
      <c r="BR789" s="259"/>
      <c r="BS789" s="260" t="s">
        <v>156</v>
      </c>
      <c r="BT789" s="261"/>
      <c r="BU789" s="8"/>
      <c r="BV789" s="253" t="s">
        <v>157</v>
      </c>
      <c r="BW789" s="254"/>
      <c r="BX789" s="255" t="s">
        <v>158</v>
      </c>
      <c r="BY789" s="256"/>
      <c r="CA789" s="46" t="s">
        <v>16</v>
      </c>
      <c r="CC789" s="136" t="s">
        <v>71</v>
      </c>
      <c r="CD789" s="9"/>
      <c r="CE789" s="38"/>
      <c r="CF789" s="38"/>
      <c r="CG789" s="38"/>
      <c r="CH789" s="38"/>
    </row>
    <row r="790" spans="2:91" ht="18.600000000000001" customHeight="1" thickTop="1" thickBot="1">
      <c r="D790" s="29">
        <v>0</v>
      </c>
      <c r="E790" s="33">
        <v>0</v>
      </c>
      <c r="F790" s="31">
        <v>1</v>
      </c>
      <c r="G790" s="32">
        <v>0</v>
      </c>
      <c r="I790" s="29">
        <v>0</v>
      </c>
      <c r="J790" s="33">
        <f t="shared" ref="J790" si="7444">IF(0=(1-$J$8*$K$8*$B787^2),10^14,$B787*$J$8/(1-$J$8*$K$8*$B787^2))</f>
        <v>-0.73567152863499863</v>
      </c>
      <c r="K790" s="31">
        <v>1</v>
      </c>
      <c r="L790" s="32">
        <v>0</v>
      </c>
      <c r="N790" s="29">
        <f t="shared" ref="N790" si="7445">D790*I787+F790*I790-E790*J787-G790*J790</f>
        <v>0</v>
      </c>
      <c r="O790" s="33">
        <f t="shared" ref="O790" si="7446">(D790*J787+E790*I787+F790*J790+G790*I790)</f>
        <v>-0.73567152863499863</v>
      </c>
      <c r="P790" s="31">
        <f t="shared" ref="P790" si="7447">D790*K787+F790*K790-E790*L787-G790*L790</f>
        <v>1</v>
      </c>
      <c r="Q790" s="32">
        <f t="shared" ref="Q790" si="7448">(D790*L787+E790*K787+F790*L790+G790*K790)</f>
        <v>0</v>
      </c>
      <c r="S790" s="29">
        <v>0</v>
      </c>
      <c r="T790" s="33">
        <v>0</v>
      </c>
      <c r="U790" s="31">
        <v>1</v>
      </c>
      <c r="V790" s="32">
        <v>0</v>
      </c>
      <c r="X790" s="29">
        <f t="shared" ref="X790" si="7449">N790*S787+P790*S790-O790*T787-Q790*T790</f>
        <v>0</v>
      </c>
      <c r="Y790" s="33">
        <f t="shared" ref="Y790" si="7450">(N790*T787+O790*S787+P790*T790+Q790*S790)</f>
        <v>-0.73567152863499863</v>
      </c>
      <c r="Z790" s="31">
        <f t="shared" ref="Z790" si="7451">N790*U787+P790*U790-O790*V787-Q790*V790</f>
        <v>0.46472790373629536</v>
      </c>
      <c r="AA790" s="32">
        <f t="shared" ref="AA790" si="7452">(N790*V787+O790*U787+P790*V790+Q790*U790)</f>
        <v>0</v>
      </c>
      <c r="AB790" s="8"/>
      <c r="AC790" s="29">
        <v>0</v>
      </c>
      <c r="AD790" s="33">
        <f t="shared" ref="AD790" si="7453">IF(0=(1-$AD$8*$AE$8*$B787^2),10^14,$B787*$AD$8/(1-$AD$8*$AE$8*$B787^2))</f>
        <v>-0.66258787651937245</v>
      </c>
      <c r="AE790" s="31">
        <v>1</v>
      </c>
      <c r="AF790" s="32">
        <v>0</v>
      </c>
      <c r="AH790" s="29">
        <f t="shared" ref="AH790" si="7454">X790*AC787+Z790*AC790-Y790*AD787-AA790*AD790</f>
        <v>0</v>
      </c>
      <c r="AI790" s="33">
        <f t="shared" ref="AI790" si="7455">(X790*AD787+Y790*AC787+Z790*AD790+AA790*AC790)</f>
        <v>-1.0435946035309298</v>
      </c>
      <c r="AJ790" s="31">
        <f t="shared" ref="AJ790" si="7456">X790*AE787+Z790*AE790-Y790*AF787-AA790*AF790</f>
        <v>0.46472790373629536</v>
      </c>
      <c r="AK790" s="32">
        <f t="shared" ref="AK790" si="7457">(X790*AF787+Y790*AE787+Z790*AF790+AA790*AE790)</f>
        <v>0</v>
      </c>
      <c r="AL790" s="8"/>
      <c r="AM790" s="29">
        <v>0</v>
      </c>
      <c r="AN790" s="33">
        <v>0</v>
      </c>
      <c r="AO790" s="31">
        <v>1</v>
      </c>
      <c r="AP790" s="32">
        <v>0</v>
      </c>
      <c r="AR790" s="29">
        <f t="shared" ref="AR790" si="7458">AH790*AM787+AJ790*AM790-AI790*AN787-AK790*AN790</f>
        <v>0</v>
      </c>
      <c r="AS790" s="33">
        <f t="shared" ref="AS790" si="7459">(AH790*AN787+AI790*AM787+AJ790*AN790+AK790*AM790)</f>
        <v>-1.0435946035309298</v>
      </c>
      <c r="AT790" s="31">
        <f t="shared" ref="AT790" si="7460">AH790*AO787+AJ790*AO790-AI790*AP787-AK790*AP790</f>
        <v>-0.22192769781309241</v>
      </c>
      <c r="AU790" s="32">
        <f t="shared" ref="AU790" si="7461">(AH790*AP787+AI790*AO787+AJ790*AP790+AK790*AO790)</f>
        <v>0</v>
      </c>
      <c r="AV790" s="8"/>
      <c r="AW790" s="29">
        <v>0</v>
      </c>
      <c r="AX790" s="33">
        <f t="shared" ref="AX790" si="7462">IF(0=(1-$AX$8*$AY$8*$B787^2),10^14,$B787*$AX$8/(1-$AX$8*$AY$8*$B787^2))</f>
        <v>-0.56957607251381337</v>
      </c>
      <c r="AY790" s="31">
        <v>1</v>
      </c>
      <c r="AZ790" s="32">
        <v>0</v>
      </c>
      <c r="BB790" s="29">
        <f t="shared" ref="BB790" si="7463">AR790*AW787+AT790*AW790-AS790*AX787-AU790*AX790</f>
        <v>0</v>
      </c>
      <c r="BC790" s="33">
        <f t="shared" ref="BC790" si="7464">(AR790*AX787+AS790*AW787+AT790*AX790+AU790*AW790)</f>
        <v>-0.91718989702851617</v>
      </c>
      <c r="BD790" s="31">
        <f t="shared" ref="BD790" si="7465">AR790*AY787+AT790*AY790-AS790*AZ787-AU790*AZ790</f>
        <v>-0.22192769781309241</v>
      </c>
      <c r="BE790" s="32">
        <f t="shared" ref="BE790" si="7466">(AR790*AZ787+AS790*AY787+AT790*AZ790+AU790*AY790)</f>
        <v>0</v>
      </c>
      <c r="BF790" s="8"/>
      <c r="BG790" s="29">
        <v>0</v>
      </c>
      <c r="BH790" s="33">
        <v>0</v>
      </c>
      <c r="BI790" s="31">
        <v>1</v>
      </c>
      <c r="BJ790" s="32">
        <v>0</v>
      </c>
      <c r="BL790" s="29">
        <f t="shared" ref="BL790" si="7467">BB790*BG787+BD790*BG790-BC790*BH787-BE790*BH790</f>
        <v>0</v>
      </c>
      <c r="BM790" s="33">
        <f t="shared" ref="BM790" si="7468">(BB790*BH787+BC790*BG787+BD790*BH790+BE790*BG790)</f>
        <v>-0.91718989702851617</v>
      </c>
      <c r="BN790" s="31">
        <f t="shared" ref="BN790" si="7469">BB790*BI787+BD790*BI790-BC790*BJ787-BE790*BJ790</f>
        <v>-0.43412687631936597</v>
      </c>
      <c r="BO790" s="32">
        <f t="shared" ref="BO790" si="7470">(BB790*BJ787+BC790*BI787+BD790*BJ790+BE790*BI790)</f>
        <v>0</v>
      </c>
      <c r="BP790" s="8"/>
      <c r="BQ790" s="19">
        <f t="shared" ref="BQ790:BQ853" si="7471">1/$BR$8</f>
        <v>1</v>
      </c>
      <c r="BR790" s="47">
        <v>0</v>
      </c>
      <c r="BS790" s="48">
        <v>1</v>
      </c>
      <c r="BT790" s="49">
        <v>0</v>
      </c>
      <c r="BV790" s="29">
        <f t="shared" ref="BV790" si="7472">BL790*BQ787+BN790*BQ790-BM790*BR787-BO790*BR790</f>
        <v>-0.43412687631936597</v>
      </c>
      <c r="BW790" s="33">
        <f t="shared" ref="BW790" si="7473">(BL790*BR787+BM790*BQ787+BN790*BR790+BO790*BQ790)</f>
        <v>-0.91718989702851617</v>
      </c>
      <c r="BX790" s="31">
        <f t="shared" ref="BX790" si="7474">BL790*BS787+BN790*BS790-BM790*BT787-BO790*BT790</f>
        <v>-0.43412687631936597</v>
      </c>
      <c r="BY790" s="32">
        <f t="shared" ref="BY790" si="7475">(BL790*BT787+BM790*BS787+BN790*BT790+BO790*BS790)</f>
        <v>0</v>
      </c>
      <c r="CA790" s="50">
        <f t="shared" ref="CA790" si="7476">(180/PI())*ATAN(-1*(BW787+BW790)/(BV787+BV790))</f>
        <v>-64.273798502158641</v>
      </c>
      <c r="CC790" s="137">
        <f t="shared" ref="CC790" si="7477">20*LOG(((1-(10^(CA787/20)^2)*(1-((1-CC787)/(1+CC787))^2))^0.5))</f>
        <v>-33.234750303088745</v>
      </c>
      <c r="CD790" s="9"/>
      <c r="CE790" s="38"/>
      <c r="CF790" s="38"/>
      <c r="CG790" s="38"/>
      <c r="CH790" s="38"/>
    </row>
    <row r="791" spans="2:91" ht="18.600000000000001" customHeight="1">
      <c r="CC791" s="42"/>
    </row>
    <row r="792" spans="2:91" ht="18.600000000000001" customHeight="1" thickBot="1">
      <c r="E792" s="22" t="s">
        <v>4</v>
      </c>
      <c r="J792" s="22" t="s">
        <v>5</v>
      </c>
      <c r="O792" s="22" t="s">
        <v>6</v>
      </c>
      <c r="T792" s="22" t="s">
        <v>7</v>
      </c>
      <c r="Y792" s="22" t="s">
        <v>8</v>
      </c>
      <c r="AD792" s="22" t="s">
        <v>65</v>
      </c>
      <c r="AI792" s="22" t="s">
        <v>9</v>
      </c>
      <c r="AN792" s="22" t="s">
        <v>66</v>
      </c>
      <c r="AS792" s="22" t="s">
        <v>51</v>
      </c>
      <c r="AX792" s="22" t="s">
        <v>67</v>
      </c>
      <c r="BC792" s="22" t="s">
        <v>52</v>
      </c>
      <c r="BH792" s="22" t="s">
        <v>68</v>
      </c>
      <c r="BM792" s="22" t="s">
        <v>63</v>
      </c>
      <c r="BQ792" s="23" t="s">
        <v>69</v>
      </c>
      <c r="BR792" s="23"/>
      <c r="BS792" s="24"/>
      <c r="BT792" s="24"/>
      <c r="BU792" s="24"/>
      <c r="BW792" s="22" t="s">
        <v>64</v>
      </c>
    </row>
    <row r="793" spans="2:91" ht="18.600000000000001" customHeight="1" thickBot="1">
      <c r="D793" s="249" t="s">
        <v>103</v>
      </c>
      <c r="E793" s="250"/>
      <c r="F793" s="251" t="s">
        <v>104</v>
      </c>
      <c r="G793" s="252"/>
      <c r="H793" s="229"/>
      <c r="I793" s="253" t="s">
        <v>11</v>
      </c>
      <c r="J793" s="254"/>
      <c r="K793" s="255" t="s">
        <v>12</v>
      </c>
      <c r="L793" s="256"/>
      <c r="M793" s="24"/>
      <c r="N793" s="253" t="s">
        <v>105</v>
      </c>
      <c r="O793" s="254"/>
      <c r="P793" s="255" t="s">
        <v>106</v>
      </c>
      <c r="Q793" s="256"/>
      <c r="R793" s="24"/>
      <c r="S793" s="249" t="s">
        <v>107</v>
      </c>
      <c r="T793" s="250"/>
      <c r="U793" s="251" t="s">
        <v>108</v>
      </c>
      <c r="V793" s="252"/>
      <c r="W793" s="8"/>
      <c r="X793" s="253" t="s">
        <v>109</v>
      </c>
      <c r="Y793" s="254"/>
      <c r="Z793" s="255" t="s">
        <v>110</v>
      </c>
      <c r="AA793" s="256"/>
      <c r="AB793" s="8"/>
      <c r="AC793" s="253" t="s">
        <v>111</v>
      </c>
      <c r="AD793" s="254"/>
      <c r="AE793" s="255" t="s">
        <v>14</v>
      </c>
      <c r="AF793" s="256"/>
      <c r="AG793" s="8"/>
      <c r="AH793" s="253" t="s">
        <v>112</v>
      </c>
      <c r="AI793" s="254"/>
      <c r="AJ793" s="255" t="s">
        <v>113</v>
      </c>
      <c r="AK793" s="256"/>
      <c r="AL793" s="8"/>
      <c r="AM793" s="249" t="s">
        <v>114</v>
      </c>
      <c r="AN793" s="250"/>
      <c r="AO793" s="251" t="s">
        <v>115</v>
      </c>
      <c r="AP793" s="252"/>
      <c r="AQ793" s="24"/>
      <c r="AR793" s="253" t="s">
        <v>116</v>
      </c>
      <c r="AS793" s="254"/>
      <c r="AT793" s="255" t="s">
        <v>13</v>
      </c>
      <c r="AU793" s="256"/>
      <c r="AV793" s="4"/>
      <c r="AW793" s="253" t="s">
        <v>117</v>
      </c>
      <c r="AX793" s="254"/>
      <c r="AY793" s="255" t="s">
        <v>118</v>
      </c>
      <c r="AZ793" s="256"/>
      <c r="BA793" s="8"/>
      <c r="BB793" s="253" t="s">
        <v>119</v>
      </c>
      <c r="BC793" s="254"/>
      <c r="BD793" s="255" t="s">
        <v>120</v>
      </c>
      <c r="BE793" s="256"/>
      <c r="BF793" s="4"/>
      <c r="BG793" s="249" t="s">
        <v>121</v>
      </c>
      <c r="BH793" s="250"/>
      <c r="BI793" s="251" t="s">
        <v>122</v>
      </c>
      <c r="BJ793" s="252"/>
      <c r="BK793" s="4"/>
      <c r="BL793" s="253" t="s">
        <v>123</v>
      </c>
      <c r="BM793" s="254"/>
      <c r="BN793" s="255" t="s">
        <v>124</v>
      </c>
      <c r="BO793" s="256"/>
      <c r="BP793" s="4"/>
      <c r="BQ793" s="253" t="s">
        <v>125</v>
      </c>
      <c r="BR793" s="254"/>
      <c r="BS793" s="255" t="s">
        <v>126</v>
      </c>
      <c r="BT793" s="256"/>
      <c r="BU793" s="8"/>
      <c r="BV793" s="253" t="s">
        <v>127</v>
      </c>
      <c r="BW793" s="254"/>
      <c r="BX793" s="255" t="s">
        <v>128</v>
      </c>
      <c r="BY793" s="256"/>
      <c r="CA793" s="27" t="s">
        <v>15</v>
      </c>
      <c r="CC793" s="133" t="s">
        <v>70</v>
      </c>
      <c r="CD793" s="9"/>
      <c r="CE793" s="38"/>
      <c r="CF793" s="38"/>
      <c r="CG793" s="38"/>
      <c r="CH793" s="38"/>
    </row>
    <row r="794" spans="2:91" ht="18.600000000000001" customHeight="1" thickTop="1" thickBot="1">
      <c r="B794" s="129">
        <v>1.78</v>
      </c>
      <c r="D794" s="29">
        <v>1</v>
      </c>
      <c r="E794" s="30">
        <v>0</v>
      </c>
      <c r="F794" s="31">
        <v>0</v>
      </c>
      <c r="G794" s="32">
        <f t="shared" ref="G794:G857" si="7478">-1/($E$8*$B794)</f>
        <v>-0.37032584269662921</v>
      </c>
      <c r="I794" s="29">
        <v>1</v>
      </c>
      <c r="J794" s="33">
        <v>0</v>
      </c>
      <c r="K794" s="31">
        <v>0</v>
      </c>
      <c r="L794" s="32">
        <v>0</v>
      </c>
      <c r="N794" s="29">
        <f t="shared" ref="N794" si="7479">D794*I794+F794*I797-E794*J794-G794*J797</f>
        <v>0.73093716849682644</v>
      </c>
      <c r="O794" s="33">
        <f t="shared" ref="O794" si="7480">(D794*J794+E794*I794+F794*J797+G794*I797)</f>
        <v>0</v>
      </c>
      <c r="P794" s="31">
        <f t="shared" ref="P794" si="7481">D794*K794+F794*K797-E794*L794-G794*L797</f>
        <v>0</v>
      </c>
      <c r="Q794" s="32">
        <f t="shared" ref="Q794" si="7482">(D794*L794+E794*K794+F794*L797+G794*K797)</f>
        <v>-0.37032584269662921</v>
      </c>
      <c r="S794" s="29">
        <v>1</v>
      </c>
      <c r="T794" s="30">
        <v>0</v>
      </c>
      <c r="U794" s="31">
        <v>0</v>
      </c>
      <c r="V794" s="32">
        <f t="shared" ref="V794:V857" si="7483">-1/($T$8*$B794)</f>
        <v>-0.71942134831460669</v>
      </c>
      <c r="X794" s="29">
        <f t="shared" ref="X794" si="7484">N794*S794+P794*S797-O794*T794-Q794*T797</f>
        <v>0.73093716849682644</v>
      </c>
      <c r="Y794" s="33">
        <f t="shared" ref="Y794" si="7485">(N794*T794+O794*S794+P794*T797+Q794*S797)</f>
        <v>0</v>
      </c>
      <c r="Z794" s="31">
        <f t="shared" ref="Z794" si="7486">N794*U794+P794*U797-O794*V794-Q794*V797</f>
        <v>0</v>
      </c>
      <c r="AA794" s="32">
        <f t="shared" ref="AA794" si="7487">(N794*V794+O794*U794+P794*V797+Q794*U797)</f>
        <v>-0.89617764598987693</v>
      </c>
      <c r="AB794" s="8"/>
      <c r="AC794" s="29">
        <v>1</v>
      </c>
      <c r="AD794" s="33">
        <v>0</v>
      </c>
      <c r="AE794" s="31">
        <v>0</v>
      </c>
      <c r="AF794" s="32">
        <v>0</v>
      </c>
      <c r="AH794" s="29">
        <f t="shared" ref="AH794" si="7488">X794*AC794+Z794*AC797-Y794*AD794-AA794*AD797</f>
        <v>0.14674512897292469</v>
      </c>
      <c r="AI794" s="33">
        <f t="shared" ref="AI794" si="7489">(X794*AD794+Y794*AC794+Z794*AD797+AA794*AC797)</f>
        <v>0</v>
      </c>
      <c r="AJ794" s="31">
        <f t="shared" ref="AJ794" si="7490">X794*AE794+Z794*AE797-Y794*AF794-AA794*AF797</f>
        <v>0</v>
      </c>
      <c r="AK794" s="32">
        <f t="shared" ref="AK794" si="7491">(X794*AF794+Y794*AE794+Z794*AF797+AA794*AE797)</f>
        <v>-0.89617764598987693</v>
      </c>
      <c r="AL794" s="8"/>
      <c r="AM794" s="29">
        <v>1</v>
      </c>
      <c r="AN794" s="30">
        <v>0</v>
      </c>
      <c r="AO794" s="31">
        <v>0</v>
      </c>
      <c r="AP794" s="32">
        <f t="shared" ref="AP794:AP857" si="7492">-1/($AN$8*$B794)</f>
        <v>-0.65057865168539319</v>
      </c>
      <c r="AR794" s="29">
        <f t="shared" ref="AR794" si="7493">AH794*AM794+AJ794*AM797-AI794*AN794-AK794*AN797</f>
        <v>0.14674512897292469</v>
      </c>
      <c r="AS794" s="33">
        <f t="shared" ref="AS794" si="7494">(AH794*AN794+AI794*AM794+AJ794*AN797+AK794*AM797)</f>
        <v>0</v>
      </c>
      <c r="AT794" s="31">
        <f t="shared" ref="AT794" si="7495">AH794*AO794+AJ794*AO797-AI794*AP794-AK794*AP797</f>
        <v>0</v>
      </c>
      <c r="AU794" s="32">
        <f t="shared" ref="AU794" si="7496">(AH794*AP794+AI794*AO794+AJ794*AP797+AK794*AO797)</f>
        <v>-0.99164689413848139</v>
      </c>
      <c r="AV794" s="8"/>
      <c r="AW794" s="29">
        <v>1</v>
      </c>
      <c r="AX794" s="33">
        <v>0</v>
      </c>
      <c r="AY794" s="31">
        <v>0</v>
      </c>
      <c r="AZ794" s="32">
        <v>0</v>
      </c>
      <c r="BB794" s="29">
        <f t="shared" ref="BB794" si="7497">AR794*AW794+AT794*AW797-AS794*AX794-AU794*AX797</f>
        <v>-0.40979129519299673</v>
      </c>
      <c r="BC794" s="33">
        <f t="shared" ref="BC794" si="7498">(AR794*AX794+AS794*AW794+AT794*AX797+AU794*AW797)</f>
        <v>0</v>
      </c>
      <c r="BD794" s="31">
        <f t="shared" ref="BD794" si="7499">AR794*AY794+AT794*AY797-AS794*AZ794-AU794*AZ797</f>
        <v>0</v>
      </c>
      <c r="BE794" s="32">
        <f t="shared" ref="BE794" si="7500">(AR794*AZ794+AS794*AY794+AT794*AZ797+AU794*AY797)</f>
        <v>-0.99164689413848139</v>
      </c>
      <c r="BF794" s="8"/>
      <c r="BG794" s="29">
        <v>1</v>
      </c>
      <c r="BH794" s="30">
        <v>0</v>
      </c>
      <c r="BI794" s="31">
        <v>0</v>
      </c>
      <c r="BJ794" s="32">
        <f t="shared" ref="BJ794:BJ857" si="7501">-1/($BH$8*$B794)</f>
        <v>-0.22875842696629214</v>
      </c>
      <c r="BL794" s="29">
        <f t="shared" ref="BL794" si="7502">BB794*BG794+BD794*BG797-BC794*BH794-BE794*BH797</f>
        <v>-0.40979129519299673</v>
      </c>
      <c r="BM794" s="33">
        <f t="shared" ref="BM794" si="7503">(BB794*BH794+BC794*BG794+BD794*BH797+BE794*BG797)</f>
        <v>0</v>
      </c>
      <c r="BN794" s="31">
        <f t="shared" ref="BN794" si="7504">BB794*BI794+BD794*BI797-BC794*BJ794-BE794*BJ797</f>
        <v>0</v>
      </c>
      <c r="BO794" s="32">
        <f t="shared" ref="BO794" si="7505">(BB794*BJ794+BC794*BI794+BD794*BJ797+BE794*BI797)</f>
        <v>-0.89790368206565196</v>
      </c>
      <c r="BP794" s="8"/>
      <c r="BQ794" s="34">
        <v>1</v>
      </c>
      <c r="BR794" s="35">
        <v>0</v>
      </c>
      <c r="BS794" s="11">
        <v>0</v>
      </c>
      <c r="BT794" s="36">
        <v>0</v>
      </c>
      <c r="BV794" s="29">
        <f t="shared" ref="BV794" si="7506">BL794*BQ794+BN794*BQ797-BM794*BR794-BO794*BR797</f>
        <v>-0.40979129519299673</v>
      </c>
      <c r="BW794" s="33">
        <f t="shared" ref="BW794" si="7507">(BL794*BR794+BM794*BQ794+BN794*BR797+BO794*BQ797)</f>
        <v>-0.89790368206565196</v>
      </c>
      <c r="BX794" s="31">
        <f t="shared" ref="BX794" si="7508">BL794*BS794+BN794*BS797-BM794*BT794-BO794*BT797</f>
        <v>0</v>
      </c>
      <c r="BY794" s="32">
        <f t="shared" ref="BY794" si="7509">(BL794*BT794+BM794*BS794+BN794*BT797+BO794*BS797)</f>
        <v>-0.89790368206565196</v>
      </c>
      <c r="CA794" s="37">
        <f t="shared" ref="CA794" si="7510">20*LOG(((1+$BR$8)/$BR$8)/((BV794+BV797)^2+(BW794+BW797)^2)^0.5)</f>
        <v>-8.9916259649467625E-4</v>
      </c>
      <c r="CC794" s="134">
        <f t="shared" ref="CC794" si="7511">((BV794^2+BW794^2)^0.5)/((BV797^2+BW797^2)^0.5)</f>
        <v>0.97409216564169421</v>
      </c>
      <c r="CD794" s="9"/>
      <c r="CE794" s="38"/>
      <c r="CF794" s="38"/>
      <c r="CG794" s="38"/>
      <c r="CH794" s="38"/>
      <c r="CM794" s="129">
        <v>1.76</v>
      </c>
    </row>
    <row r="795" spans="2:91" ht="18.600000000000001" customHeight="1" thickBot="1">
      <c r="D795" s="39"/>
      <c r="G795" s="40"/>
      <c r="I795" s="39"/>
      <c r="L795" s="40"/>
      <c r="N795" s="39"/>
      <c r="Q795" s="40"/>
      <c r="S795" s="39"/>
      <c r="V795" s="40"/>
      <c r="X795" s="39"/>
      <c r="AA795" s="40"/>
      <c r="AC795" s="39"/>
      <c r="AF795" s="40"/>
      <c r="AH795" s="39"/>
      <c r="AK795" s="40"/>
      <c r="AM795" s="39"/>
      <c r="AP795" s="40"/>
      <c r="AR795" s="39"/>
      <c r="AU795" s="40"/>
      <c r="AW795" s="39"/>
      <c r="AZ795" s="40"/>
      <c r="BB795" s="39"/>
      <c r="BE795" s="40"/>
      <c r="BG795" s="39"/>
      <c r="BJ795" s="40"/>
      <c r="BL795" s="39"/>
      <c r="BO795" s="40"/>
      <c r="BQ795" s="34"/>
      <c r="BR795" s="11"/>
      <c r="BS795" s="11"/>
      <c r="BT795" s="41"/>
      <c r="BV795" s="39"/>
      <c r="BY795" s="40"/>
      <c r="CC795" s="135"/>
      <c r="CD795" s="9"/>
      <c r="CE795" s="38"/>
      <c r="CF795" s="38"/>
      <c r="CG795" s="38"/>
      <c r="CH795" s="38"/>
    </row>
    <row r="796" spans="2:91" ht="18.600000000000001" customHeight="1" thickBot="1">
      <c r="D796" s="258" t="s">
        <v>129</v>
      </c>
      <c r="E796" s="259"/>
      <c r="F796" s="260" t="s">
        <v>130</v>
      </c>
      <c r="G796" s="261"/>
      <c r="H796" s="229"/>
      <c r="I796" s="258" t="s">
        <v>131</v>
      </c>
      <c r="J796" s="259"/>
      <c r="K796" s="260" t="s">
        <v>132</v>
      </c>
      <c r="L796" s="261"/>
      <c r="N796" s="253" t="s">
        <v>133</v>
      </c>
      <c r="O796" s="254"/>
      <c r="P796" s="255" t="s">
        <v>134</v>
      </c>
      <c r="Q796" s="256"/>
      <c r="S796" s="258" t="s">
        <v>135</v>
      </c>
      <c r="T796" s="259"/>
      <c r="U796" s="260" t="s">
        <v>136</v>
      </c>
      <c r="V796" s="261"/>
      <c r="W796" s="8"/>
      <c r="X796" s="253" t="s">
        <v>137</v>
      </c>
      <c r="Y796" s="254"/>
      <c r="Z796" s="255" t="s">
        <v>138</v>
      </c>
      <c r="AA796" s="256"/>
      <c r="AB796" s="8"/>
      <c r="AC796" s="258" t="s">
        <v>139</v>
      </c>
      <c r="AD796" s="259"/>
      <c r="AE796" s="260" t="s">
        <v>140</v>
      </c>
      <c r="AF796" s="261"/>
      <c r="AG796" s="8"/>
      <c r="AH796" s="253" t="s">
        <v>141</v>
      </c>
      <c r="AI796" s="254"/>
      <c r="AJ796" s="255" t="s">
        <v>142</v>
      </c>
      <c r="AK796" s="256"/>
      <c r="AL796" s="8"/>
      <c r="AM796" s="258" t="s">
        <v>143</v>
      </c>
      <c r="AN796" s="259"/>
      <c r="AO796" s="260" t="s">
        <v>144</v>
      </c>
      <c r="AP796" s="261"/>
      <c r="AR796" s="253" t="s">
        <v>145</v>
      </c>
      <c r="AS796" s="254"/>
      <c r="AT796" s="255" t="s">
        <v>146</v>
      </c>
      <c r="AU796" s="256"/>
      <c r="AV796" s="4"/>
      <c r="AW796" s="258" t="s">
        <v>147</v>
      </c>
      <c r="AX796" s="259"/>
      <c r="AY796" s="260" t="s">
        <v>148</v>
      </c>
      <c r="AZ796" s="261"/>
      <c r="BA796" s="8"/>
      <c r="BB796" s="253" t="s">
        <v>149</v>
      </c>
      <c r="BC796" s="254"/>
      <c r="BD796" s="255" t="s">
        <v>150</v>
      </c>
      <c r="BE796" s="256"/>
      <c r="BF796" s="4"/>
      <c r="BG796" s="258" t="s">
        <v>151</v>
      </c>
      <c r="BH796" s="259"/>
      <c r="BI796" s="260" t="s">
        <v>152</v>
      </c>
      <c r="BJ796" s="261"/>
      <c r="BK796" s="4"/>
      <c r="BL796" s="253" t="s">
        <v>153</v>
      </c>
      <c r="BM796" s="254"/>
      <c r="BN796" s="255" t="s">
        <v>154</v>
      </c>
      <c r="BO796" s="256"/>
      <c r="BP796" s="4"/>
      <c r="BQ796" s="258" t="s">
        <v>155</v>
      </c>
      <c r="BR796" s="259"/>
      <c r="BS796" s="260" t="s">
        <v>156</v>
      </c>
      <c r="BT796" s="261"/>
      <c r="BU796" s="8"/>
      <c r="BV796" s="253" t="s">
        <v>157</v>
      </c>
      <c r="BW796" s="254"/>
      <c r="BX796" s="255" t="s">
        <v>158</v>
      </c>
      <c r="BY796" s="256"/>
      <c r="CA796" s="46" t="s">
        <v>16</v>
      </c>
      <c r="CC796" s="136" t="s">
        <v>71</v>
      </c>
      <c r="CD796" s="9"/>
      <c r="CE796" s="38"/>
      <c r="CF796" s="38"/>
      <c r="CG796" s="38"/>
      <c r="CH796" s="38"/>
    </row>
    <row r="797" spans="2:91" ht="18.600000000000001" customHeight="1" thickTop="1" thickBot="1">
      <c r="D797" s="29">
        <v>0</v>
      </c>
      <c r="E797" s="33">
        <v>0</v>
      </c>
      <c r="F797" s="31">
        <v>1</v>
      </c>
      <c r="G797" s="32">
        <v>0</v>
      </c>
      <c r="I797" s="29">
        <v>0</v>
      </c>
      <c r="J797" s="33">
        <f t="shared" ref="J797" si="7512">IF(0=(1-$J$8*$K$8*$B794^2),10^14,$B794*$J$8/(1-$J$8*$K$8*$B794^2))</f>
        <v>-0.72655699516922356</v>
      </c>
      <c r="K797" s="31">
        <v>1</v>
      </c>
      <c r="L797" s="32">
        <v>0</v>
      </c>
      <c r="N797" s="29">
        <f t="shared" ref="N797" si="7513">D797*I794+F797*I797-E797*J794-G797*J797</f>
        <v>0</v>
      </c>
      <c r="O797" s="33">
        <f t="shared" ref="O797" si="7514">(D797*J794+E797*I794+F797*J797+G797*I797)</f>
        <v>-0.72655699516922356</v>
      </c>
      <c r="P797" s="31">
        <f t="shared" ref="P797" si="7515">D797*K794+F797*K797-E797*L794-G797*L797</f>
        <v>1</v>
      </c>
      <c r="Q797" s="32">
        <f t="shared" ref="Q797" si="7516">(D797*L794+E797*K794+F797*L797+G797*K797)</f>
        <v>0</v>
      </c>
      <c r="S797" s="29">
        <v>0</v>
      </c>
      <c r="T797" s="33">
        <v>0</v>
      </c>
      <c r="U797" s="31">
        <v>1</v>
      </c>
      <c r="V797" s="32">
        <v>0</v>
      </c>
      <c r="X797" s="29">
        <f t="shared" ref="X797" si="7517">N797*S794+P797*S797-O797*T794-Q797*T797</f>
        <v>0</v>
      </c>
      <c r="Y797" s="33">
        <f t="shared" ref="Y797" si="7518">(N797*T794+O797*S794+P797*T797+Q797*S797)</f>
        <v>-0.72655699516922356</v>
      </c>
      <c r="Z797" s="31">
        <f t="shared" ref="Z797" si="7519">N797*U794+P797*U797-O797*V794-Q797*V797</f>
        <v>0.47729938690794804</v>
      </c>
      <c r="AA797" s="32">
        <f t="shared" ref="AA797" si="7520">(N797*V794+O797*U794+P797*V797+Q797*U797)</f>
        <v>0</v>
      </c>
      <c r="AB797" s="8"/>
      <c r="AC797" s="29">
        <v>0</v>
      </c>
      <c r="AD797" s="33">
        <f t="shared" ref="AD797" si="7521">IF(0=(1-$AD$8*$AE$8*$B794^2),10^14,$B794*$AD$8/(1-$AD$8*$AE$8*$B794^2))</f>
        <v>-0.65187080054717261</v>
      </c>
      <c r="AE797" s="31">
        <v>1</v>
      </c>
      <c r="AF797" s="32">
        <v>0</v>
      </c>
      <c r="AH797" s="29">
        <f t="shared" ref="AH797" si="7522">X797*AC794+Z797*AC797-Y797*AD794-AA797*AD797</f>
        <v>0</v>
      </c>
      <c r="AI797" s="33">
        <f t="shared" ref="AI797" si="7523">(X797*AD794+Y797*AC794+Z797*AD797+AA797*AC797)</f>
        <v>-1.0376945286135824</v>
      </c>
      <c r="AJ797" s="31">
        <f t="shared" ref="AJ797" si="7524">X797*AE794+Z797*AE797-Y797*AF794-AA797*AF797</f>
        <v>0.47729938690794804</v>
      </c>
      <c r="AK797" s="32">
        <f t="shared" ref="AK797" si="7525">(X797*AF794+Y797*AE794+Z797*AF797+AA797*AE797)</f>
        <v>0</v>
      </c>
      <c r="AL797" s="8"/>
      <c r="AM797" s="29">
        <v>0</v>
      </c>
      <c r="AN797" s="33">
        <v>0</v>
      </c>
      <c r="AO797" s="31">
        <v>1</v>
      </c>
      <c r="AP797" s="32">
        <v>0</v>
      </c>
      <c r="AR797" s="29">
        <f t="shared" ref="AR797" si="7526">AH797*AM794+AJ797*AM797-AI797*AN794-AK797*AN797</f>
        <v>0</v>
      </c>
      <c r="AS797" s="33">
        <f t="shared" ref="AS797" si="7527">(AH797*AN794+AI797*AM794+AJ797*AN797+AK797*AM797)</f>
        <v>-1.0376945286135824</v>
      </c>
      <c r="AT797" s="31">
        <f t="shared" ref="AT797" si="7528">AH797*AO794+AJ797*AO797-AI797*AP794-AK797*AP797</f>
        <v>-0.19780252037878598</v>
      </c>
      <c r="AU797" s="32">
        <f t="shared" ref="AU797" si="7529">(AH797*AP794+AI797*AO794+AJ797*AP797+AK797*AO797)</f>
        <v>0</v>
      </c>
      <c r="AV797" s="8"/>
      <c r="AW797" s="29">
        <v>0</v>
      </c>
      <c r="AX797" s="33">
        <f t="shared" ref="AX797" si="7530">IF(0=(1-$AX$8*$AY$8*$B794^2),10^14,$B794*$AX$8/(1-$AX$8*$AY$8*$B794^2))</f>
        <v>-0.5612243909153033</v>
      </c>
      <c r="AY797" s="31">
        <v>1</v>
      </c>
      <c r="AZ797" s="32">
        <v>0</v>
      </c>
      <c r="BB797" s="29">
        <f t="shared" ref="BB797" si="7531">AR797*AW794+AT797*AW797-AS797*AX794-AU797*AX797</f>
        <v>0</v>
      </c>
      <c r="BC797" s="33">
        <f t="shared" ref="BC797" si="7532">(AR797*AX794+AS797*AW794+AT797*AX797+AU797*AW797)</f>
        <v>-0.92668292959248633</v>
      </c>
      <c r="BD797" s="31">
        <f t="shared" ref="BD797" si="7533">AR797*AY794+AT797*AY797-AS797*AZ794-AU797*AZ797</f>
        <v>-0.19780252037878598</v>
      </c>
      <c r="BE797" s="32">
        <f t="shared" ref="BE797" si="7534">(AR797*AZ794+AS797*AY794+AT797*AZ797+AU797*AY797)</f>
        <v>0</v>
      </c>
      <c r="BF797" s="8"/>
      <c r="BG797" s="29">
        <v>0</v>
      </c>
      <c r="BH797" s="33">
        <v>0</v>
      </c>
      <c r="BI797" s="31">
        <v>1</v>
      </c>
      <c r="BJ797" s="32">
        <v>0</v>
      </c>
      <c r="BL797" s="29">
        <f t="shared" ref="BL797" si="7535">BB797*BG794+BD797*BG797-BC797*BH794-BE797*BH797</f>
        <v>0</v>
      </c>
      <c r="BM797" s="33">
        <f t="shared" ref="BM797" si="7536">(BB797*BH794+BC797*BG794+BD797*BH797+BE797*BG797)</f>
        <v>-0.92668292959248633</v>
      </c>
      <c r="BN797" s="31">
        <f t="shared" ref="BN797" si="7537">BB797*BI794+BD797*BI797-BC797*BJ794-BE797*BJ797</f>
        <v>-0.40978904964887841</v>
      </c>
      <c r="BO797" s="32">
        <f t="shared" ref="BO797" si="7538">(BB797*BJ794+BC797*BI794+BD797*BJ797+BE797*BI797)</f>
        <v>0</v>
      </c>
      <c r="BP797" s="8"/>
      <c r="BQ797" s="19">
        <f t="shared" ref="BQ797:BQ860" si="7539">1/$BR$8</f>
        <v>1</v>
      </c>
      <c r="BR797" s="47">
        <v>0</v>
      </c>
      <c r="BS797" s="48">
        <v>1</v>
      </c>
      <c r="BT797" s="49">
        <v>0</v>
      </c>
      <c r="BV797" s="29">
        <f t="shared" ref="BV797" si="7540">BL797*BQ794+BN797*BQ797-BM797*BR794-BO797*BR797</f>
        <v>-0.40978904964887841</v>
      </c>
      <c r="BW797" s="33">
        <f t="shared" ref="BW797" si="7541">(BL797*BR794+BM797*BQ794+BN797*BR797+BO797*BQ797)</f>
        <v>-0.92668292959248633</v>
      </c>
      <c r="BX797" s="31">
        <f t="shared" ref="BX797" si="7542">BL797*BS794+BN797*BS797-BM797*BT794-BO797*BT797</f>
        <v>-0.40978904964887841</v>
      </c>
      <c r="BY797" s="32">
        <f t="shared" ref="BY797" si="7543">(BL797*BT794+BM797*BS794+BN797*BT797+BO797*BS797)</f>
        <v>0</v>
      </c>
      <c r="CA797" s="50">
        <f t="shared" ref="CA797" si="7544">(180/PI())*ATAN(-1*(BW794+BW797)/(BV794+BV797))</f>
        <v>-65.811009963392451</v>
      </c>
      <c r="CC797" s="137">
        <f t="shared" ref="CC797" si="7545">20*LOG(((1-(10^(CA794/20)^2)*(1-((1-CC794)/(1+CC794))^2))^0.5))</f>
        <v>-34.211086323316408</v>
      </c>
      <c r="CD797" s="9"/>
      <c r="CE797" s="38"/>
      <c r="CF797" s="38"/>
      <c r="CG797" s="38"/>
      <c r="CH797" s="38"/>
    </row>
    <row r="798" spans="2:91" ht="18.600000000000001" customHeight="1">
      <c r="CC798" s="42"/>
    </row>
    <row r="799" spans="2:91" ht="18.600000000000001" customHeight="1" thickBot="1">
      <c r="E799" s="22" t="s">
        <v>4</v>
      </c>
      <c r="J799" s="22" t="s">
        <v>5</v>
      </c>
      <c r="O799" s="22" t="s">
        <v>6</v>
      </c>
      <c r="T799" s="22" t="s">
        <v>7</v>
      </c>
      <c r="Y799" s="22" t="s">
        <v>8</v>
      </c>
      <c r="AD799" s="22" t="s">
        <v>65</v>
      </c>
      <c r="AI799" s="22" t="s">
        <v>9</v>
      </c>
      <c r="AN799" s="22" t="s">
        <v>66</v>
      </c>
      <c r="AS799" s="22" t="s">
        <v>51</v>
      </c>
      <c r="AX799" s="22" t="s">
        <v>67</v>
      </c>
      <c r="BC799" s="22" t="s">
        <v>52</v>
      </c>
      <c r="BH799" s="22" t="s">
        <v>68</v>
      </c>
      <c r="BM799" s="22" t="s">
        <v>63</v>
      </c>
      <c r="BQ799" s="23" t="s">
        <v>69</v>
      </c>
      <c r="BR799" s="23"/>
      <c r="BS799" s="24"/>
      <c r="BT799" s="24"/>
      <c r="BU799" s="24"/>
      <c r="BW799" s="22" t="s">
        <v>64</v>
      </c>
    </row>
    <row r="800" spans="2:91" ht="18.600000000000001" customHeight="1" thickBot="1">
      <c r="D800" s="249" t="s">
        <v>103</v>
      </c>
      <c r="E800" s="250"/>
      <c r="F800" s="251" t="s">
        <v>104</v>
      </c>
      <c r="G800" s="252"/>
      <c r="H800" s="229"/>
      <c r="I800" s="253" t="s">
        <v>11</v>
      </c>
      <c r="J800" s="254"/>
      <c r="K800" s="255" t="s">
        <v>12</v>
      </c>
      <c r="L800" s="256"/>
      <c r="M800" s="24"/>
      <c r="N800" s="253" t="s">
        <v>105</v>
      </c>
      <c r="O800" s="254"/>
      <c r="P800" s="255" t="s">
        <v>106</v>
      </c>
      <c r="Q800" s="256"/>
      <c r="R800" s="24"/>
      <c r="S800" s="249" t="s">
        <v>107</v>
      </c>
      <c r="T800" s="250"/>
      <c r="U800" s="251" t="s">
        <v>108</v>
      </c>
      <c r="V800" s="252"/>
      <c r="W800" s="8"/>
      <c r="X800" s="253" t="s">
        <v>109</v>
      </c>
      <c r="Y800" s="254"/>
      <c r="Z800" s="255" t="s">
        <v>110</v>
      </c>
      <c r="AA800" s="256"/>
      <c r="AB800" s="8"/>
      <c r="AC800" s="253" t="s">
        <v>111</v>
      </c>
      <c r="AD800" s="254"/>
      <c r="AE800" s="255" t="s">
        <v>14</v>
      </c>
      <c r="AF800" s="256"/>
      <c r="AG800" s="8"/>
      <c r="AH800" s="253" t="s">
        <v>112</v>
      </c>
      <c r="AI800" s="254"/>
      <c r="AJ800" s="255" t="s">
        <v>113</v>
      </c>
      <c r="AK800" s="256"/>
      <c r="AL800" s="8"/>
      <c r="AM800" s="249" t="s">
        <v>114</v>
      </c>
      <c r="AN800" s="250"/>
      <c r="AO800" s="251" t="s">
        <v>115</v>
      </c>
      <c r="AP800" s="252"/>
      <c r="AQ800" s="24"/>
      <c r="AR800" s="253" t="s">
        <v>116</v>
      </c>
      <c r="AS800" s="254"/>
      <c r="AT800" s="255" t="s">
        <v>13</v>
      </c>
      <c r="AU800" s="256"/>
      <c r="AV800" s="4"/>
      <c r="AW800" s="253" t="s">
        <v>117</v>
      </c>
      <c r="AX800" s="254"/>
      <c r="AY800" s="255" t="s">
        <v>118</v>
      </c>
      <c r="AZ800" s="256"/>
      <c r="BA800" s="8"/>
      <c r="BB800" s="253" t="s">
        <v>119</v>
      </c>
      <c r="BC800" s="254"/>
      <c r="BD800" s="255" t="s">
        <v>120</v>
      </c>
      <c r="BE800" s="256"/>
      <c r="BF800" s="4"/>
      <c r="BG800" s="249" t="s">
        <v>121</v>
      </c>
      <c r="BH800" s="250"/>
      <c r="BI800" s="251" t="s">
        <v>122</v>
      </c>
      <c r="BJ800" s="252"/>
      <c r="BK800" s="4"/>
      <c r="BL800" s="253" t="s">
        <v>123</v>
      </c>
      <c r="BM800" s="254"/>
      <c r="BN800" s="255" t="s">
        <v>124</v>
      </c>
      <c r="BO800" s="256"/>
      <c r="BP800" s="4"/>
      <c r="BQ800" s="253" t="s">
        <v>125</v>
      </c>
      <c r="BR800" s="254"/>
      <c r="BS800" s="255" t="s">
        <v>126</v>
      </c>
      <c r="BT800" s="256"/>
      <c r="BU800" s="8"/>
      <c r="BV800" s="253" t="s">
        <v>127</v>
      </c>
      <c r="BW800" s="254"/>
      <c r="BX800" s="255" t="s">
        <v>128</v>
      </c>
      <c r="BY800" s="256"/>
      <c r="CA800" s="27" t="s">
        <v>15</v>
      </c>
      <c r="CC800" s="133" t="s">
        <v>70</v>
      </c>
      <c r="CD800" s="9"/>
      <c r="CE800" s="38"/>
      <c r="CF800" s="38"/>
      <c r="CG800" s="38"/>
      <c r="CH800" s="38"/>
    </row>
    <row r="801" spans="2:91" ht="18.600000000000001" customHeight="1" thickTop="1" thickBot="1">
      <c r="B801" s="129">
        <v>1.8</v>
      </c>
      <c r="D801" s="29">
        <v>1</v>
      </c>
      <c r="E801" s="30">
        <v>0</v>
      </c>
      <c r="F801" s="31">
        <v>0</v>
      </c>
      <c r="G801" s="32">
        <f t="shared" ref="G801:G864" si="7546">-1/($E$8*$B801)</f>
        <v>-0.36621111111111115</v>
      </c>
      <c r="I801" s="29">
        <v>1</v>
      </c>
      <c r="J801" s="33">
        <v>0</v>
      </c>
      <c r="K801" s="31">
        <v>0</v>
      </c>
      <c r="L801" s="32">
        <v>0</v>
      </c>
      <c r="N801" s="29">
        <f t="shared" ref="N801" si="7547">D801*I801+F801*I804-E801*J801-G801*J804</f>
        <v>0.73717955738912777</v>
      </c>
      <c r="O801" s="33">
        <f t="shared" ref="O801" si="7548">(D801*J801+E801*I801+F801*J804+G801*I804)</f>
        <v>0</v>
      </c>
      <c r="P801" s="31">
        <f t="shared" ref="P801" si="7549">D801*K801+F801*K804-E801*L801-G801*L804</f>
        <v>0</v>
      </c>
      <c r="Q801" s="32">
        <f t="shared" ref="Q801" si="7550">(D801*L801+E801*K801+F801*L804+G801*K804)</f>
        <v>-0.36621111111111115</v>
      </c>
      <c r="S801" s="29">
        <v>1</v>
      </c>
      <c r="T801" s="30">
        <v>0</v>
      </c>
      <c r="U801" s="31">
        <v>0</v>
      </c>
      <c r="V801" s="32">
        <f t="shared" ref="V801:V864" si="7551">-1/($T$8*$B801)</f>
        <v>-0.71142777777777766</v>
      </c>
      <c r="X801" s="29">
        <f t="shared" ref="X801" si="7552">N801*S801+P801*S804-O801*T801-Q801*T804</f>
        <v>0.73717955738912777</v>
      </c>
      <c r="Y801" s="33">
        <f t="shared" ref="Y801" si="7553">(N801*T801+O801*S801+P801*T804+Q801*S804)</f>
        <v>0</v>
      </c>
      <c r="Z801" s="31">
        <f t="shared" ref="Z801" si="7554">N801*U801+P801*U804-O801*V801-Q801*V804</f>
        <v>0</v>
      </c>
      <c r="AA801" s="32">
        <f t="shared" ref="AA801" si="7555">(N801*V801+O801*U801+P801*V804+Q801*U804)</f>
        <v>-0.89066112544766407</v>
      </c>
      <c r="AB801" s="8"/>
      <c r="AC801" s="29">
        <v>1</v>
      </c>
      <c r="AD801" s="33">
        <v>0</v>
      </c>
      <c r="AE801" s="31">
        <v>0</v>
      </c>
      <c r="AF801" s="32">
        <v>0</v>
      </c>
      <c r="AH801" s="29">
        <f t="shared" ref="AH801" si="7556">X801*AC801+Z801*AC804-Y801*AD801-AA801*AD804</f>
        <v>0.16579396343616526</v>
      </c>
      <c r="AI801" s="33">
        <f t="shared" ref="AI801" si="7557">(X801*AD801+Y801*AC801+Z801*AD804+AA801*AC804)</f>
        <v>0</v>
      </c>
      <c r="AJ801" s="31">
        <f t="shared" ref="AJ801" si="7558">X801*AE801+Z801*AE804-Y801*AF801-AA801*AF804</f>
        <v>0</v>
      </c>
      <c r="AK801" s="32">
        <f t="shared" ref="AK801" si="7559">(X801*AF801+Y801*AE801+Z801*AF804+AA801*AE804)</f>
        <v>-0.89066112544766407</v>
      </c>
      <c r="AL801" s="8"/>
      <c r="AM801" s="29">
        <v>1</v>
      </c>
      <c r="AN801" s="30">
        <v>0</v>
      </c>
      <c r="AO801" s="31">
        <v>0</v>
      </c>
      <c r="AP801" s="32">
        <f t="shared" ref="AP801:AP864" si="7560">-1/($AN$8*$B801)</f>
        <v>-0.64334999999999998</v>
      </c>
      <c r="AR801" s="29">
        <f t="shared" ref="AR801" si="7561">AH801*AM801+AJ801*AM804-AI801*AN801-AK801*AN804</f>
        <v>0.16579396343616526</v>
      </c>
      <c r="AS801" s="33">
        <f t="shared" ref="AS801" si="7562">(AH801*AN801+AI801*AM801+AJ801*AN804+AK801*AM804)</f>
        <v>0</v>
      </c>
      <c r="AT801" s="31">
        <f t="shared" ref="AT801" si="7563">AH801*AO801+AJ801*AO804-AI801*AP801-AK801*AP804</f>
        <v>0</v>
      </c>
      <c r="AU801" s="32">
        <f t="shared" ref="AU801" si="7564">(AH801*AP801+AI801*AO801+AJ801*AP804+AK801*AO804)</f>
        <v>-0.99732467182432094</v>
      </c>
      <c r="AV801" s="8"/>
      <c r="AW801" s="29">
        <v>1</v>
      </c>
      <c r="AX801" s="33">
        <v>0</v>
      </c>
      <c r="AY801" s="31">
        <v>0</v>
      </c>
      <c r="AZ801" s="32">
        <v>0</v>
      </c>
      <c r="BB801" s="29">
        <f t="shared" ref="BB801" si="7565">AR801*AW801+AT801*AW804-AS801*AX801-AU801*AX804</f>
        <v>-0.38586118519532009</v>
      </c>
      <c r="BC801" s="33">
        <f t="shared" ref="BC801" si="7566">(AR801*AX801+AS801*AW801+AT801*AX804+AU801*AW804)</f>
        <v>0</v>
      </c>
      <c r="BD801" s="31">
        <f t="shared" ref="BD801" si="7567">AR801*AY801+AT801*AY804-AS801*AZ801-AU801*AZ804</f>
        <v>0</v>
      </c>
      <c r="BE801" s="32">
        <f t="shared" ref="BE801" si="7568">(AR801*AZ801+AS801*AY801+AT801*AZ804+AU801*AY804)</f>
        <v>-0.99732467182432094</v>
      </c>
      <c r="BF801" s="8"/>
      <c r="BG801" s="29">
        <v>1</v>
      </c>
      <c r="BH801" s="30">
        <v>0</v>
      </c>
      <c r="BI801" s="31">
        <v>0</v>
      </c>
      <c r="BJ801" s="32">
        <f t="shared" ref="BJ801:BJ864" si="7569">-1/($BH$8*$B801)</f>
        <v>-0.22621666666666665</v>
      </c>
      <c r="BL801" s="29">
        <f t="shared" ref="BL801" si="7570">BB801*BG801+BD801*BG804-BC801*BH801-BE801*BH804</f>
        <v>-0.38586118519532009</v>
      </c>
      <c r="BM801" s="33">
        <f t="shared" ref="BM801" si="7571">(BB801*BH801+BC801*BG801+BD801*BH804+BE801*BG804)</f>
        <v>0</v>
      </c>
      <c r="BN801" s="31">
        <f t="shared" ref="BN801" si="7572">BB801*BI801+BD801*BI804-BC801*BJ801-BE801*BJ804</f>
        <v>0</v>
      </c>
      <c r="BO801" s="32">
        <f t="shared" ref="BO801" si="7573">(BB801*BJ801+BC801*BI801+BD801*BJ804+BE801*BI804)</f>
        <v>-0.9100364407133863</v>
      </c>
      <c r="BP801" s="8"/>
      <c r="BQ801" s="34">
        <v>1</v>
      </c>
      <c r="BR801" s="35">
        <v>0</v>
      </c>
      <c r="BS801" s="11">
        <v>0</v>
      </c>
      <c r="BT801" s="36">
        <v>0</v>
      </c>
      <c r="BV801" s="29">
        <f t="shared" ref="BV801" si="7574">BL801*BQ801+BN801*BQ804-BM801*BR801-BO801*BR804</f>
        <v>-0.38586118519532009</v>
      </c>
      <c r="BW801" s="33">
        <f t="shared" ref="BW801" si="7575">(BL801*BR801+BM801*BQ801+BN801*BR804+BO801*BQ804)</f>
        <v>-0.9100364407133863</v>
      </c>
      <c r="BX801" s="31">
        <f t="shared" ref="BX801" si="7576">BL801*BS801+BN801*BS804-BM801*BT801-BO801*BT804</f>
        <v>0</v>
      </c>
      <c r="BY801" s="32">
        <f t="shared" ref="BY801" si="7577">(BL801*BT801+BM801*BS801+BN801*BT804+BO801*BS804)</f>
        <v>-0.9100364407133863</v>
      </c>
      <c r="CA801" s="37">
        <f t="shared" ref="CA801" si="7578">20*LOG(((1+$BR$8)/$BR$8)/((BV801+BV804)^2+(BW801+BW804)^2)^0.5)</f>
        <v>-6.9019861780177279E-4</v>
      </c>
      <c r="CC801" s="134">
        <f t="shared" ref="CC801" si="7579">((BV801^2+BW801^2)^0.5)/((BV804^2+BW804^2)^0.5)</f>
        <v>0.9770089198497226</v>
      </c>
      <c r="CD801" s="9"/>
      <c r="CE801" s="38"/>
      <c r="CF801" s="38"/>
      <c r="CG801" s="38"/>
      <c r="CH801" s="38"/>
      <c r="CM801" s="129">
        <v>1.78</v>
      </c>
    </row>
    <row r="802" spans="2:91" ht="18.600000000000001" customHeight="1" thickBot="1">
      <c r="D802" s="39"/>
      <c r="G802" s="40"/>
      <c r="I802" s="39"/>
      <c r="L802" s="40"/>
      <c r="N802" s="39"/>
      <c r="Q802" s="40"/>
      <c r="S802" s="39"/>
      <c r="V802" s="40"/>
      <c r="X802" s="39"/>
      <c r="AA802" s="40"/>
      <c r="AC802" s="39"/>
      <c r="AF802" s="40"/>
      <c r="AH802" s="39"/>
      <c r="AK802" s="40"/>
      <c r="AM802" s="39"/>
      <c r="AP802" s="40"/>
      <c r="AR802" s="39"/>
      <c r="AU802" s="40"/>
      <c r="AW802" s="39"/>
      <c r="AZ802" s="40"/>
      <c r="BB802" s="39"/>
      <c r="BE802" s="40"/>
      <c r="BG802" s="39"/>
      <c r="BJ802" s="40"/>
      <c r="BL802" s="39"/>
      <c r="BO802" s="40"/>
      <c r="BQ802" s="34"/>
      <c r="BR802" s="11"/>
      <c r="BS802" s="11"/>
      <c r="BT802" s="41"/>
      <c r="BV802" s="39"/>
      <c r="BY802" s="40"/>
      <c r="CC802" s="135"/>
      <c r="CD802" s="9"/>
      <c r="CE802" s="38"/>
      <c r="CF802" s="38"/>
      <c r="CG802" s="38"/>
      <c r="CH802" s="38"/>
    </row>
    <row r="803" spans="2:91" ht="18.600000000000001" customHeight="1" thickBot="1">
      <c r="D803" s="258" t="s">
        <v>129</v>
      </c>
      <c r="E803" s="259"/>
      <c r="F803" s="260" t="s">
        <v>130</v>
      </c>
      <c r="G803" s="261"/>
      <c r="H803" s="229"/>
      <c r="I803" s="258" t="s">
        <v>131</v>
      </c>
      <c r="J803" s="259"/>
      <c r="K803" s="260" t="s">
        <v>132</v>
      </c>
      <c r="L803" s="261"/>
      <c r="N803" s="253" t="s">
        <v>133</v>
      </c>
      <c r="O803" s="254"/>
      <c r="P803" s="255" t="s">
        <v>134</v>
      </c>
      <c r="Q803" s="256"/>
      <c r="S803" s="258" t="s">
        <v>135</v>
      </c>
      <c r="T803" s="259"/>
      <c r="U803" s="260" t="s">
        <v>136</v>
      </c>
      <c r="V803" s="261"/>
      <c r="W803" s="8"/>
      <c r="X803" s="253" t="s">
        <v>137</v>
      </c>
      <c r="Y803" s="254"/>
      <c r="Z803" s="255" t="s">
        <v>138</v>
      </c>
      <c r="AA803" s="256"/>
      <c r="AB803" s="8"/>
      <c r="AC803" s="258" t="s">
        <v>139</v>
      </c>
      <c r="AD803" s="259"/>
      <c r="AE803" s="260" t="s">
        <v>140</v>
      </c>
      <c r="AF803" s="261"/>
      <c r="AG803" s="8"/>
      <c r="AH803" s="253" t="s">
        <v>141</v>
      </c>
      <c r="AI803" s="254"/>
      <c r="AJ803" s="255" t="s">
        <v>142</v>
      </c>
      <c r="AK803" s="256"/>
      <c r="AL803" s="8"/>
      <c r="AM803" s="258" t="s">
        <v>143</v>
      </c>
      <c r="AN803" s="259"/>
      <c r="AO803" s="260" t="s">
        <v>144</v>
      </c>
      <c r="AP803" s="261"/>
      <c r="AR803" s="253" t="s">
        <v>145</v>
      </c>
      <c r="AS803" s="254"/>
      <c r="AT803" s="255" t="s">
        <v>146</v>
      </c>
      <c r="AU803" s="256"/>
      <c r="AV803" s="4"/>
      <c r="AW803" s="258" t="s">
        <v>147</v>
      </c>
      <c r="AX803" s="259"/>
      <c r="AY803" s="260" t="s">
        <v>148</v>
      </c>
      <c r="AZ803" s="261"/>
      <c r="BA803" s="8"/>
      <c r="BB803" s="253" t="s">
        <v>149</v>
      </c>
      <c r="BC803" s="254"/>
      <c r="BD803" s="255" t="s">
        <v>150</v>
      </c>
      <c r="BE803" s="256"/>
      <c r="BF803" s="4"/>
      <c r="BG803" s="258" t="s">
        <v>151</v>
      </c>
      <c r="BH803" s="259"/>
      <c r="BI803" s="260" t="s">
        <v>152</v>
      </c>
      <c r="BJ803" s="261"/>
      <c r="BK803" s="4"/>
      <c r="BL803" s="253" t="s">
        <v>153</v>
      </c>
      <c r="BM803" s="254"/>
      <c r="BN803" s="255" t="s">
        <v>154</v>
      </c>
      <c r="BO803" s="256"/>
      <c r="BP803" s="4"/>
      <c r="BQ803" s="258" t="s">
        <v>155</v>
      </c>
      <c r="BR803" s="259"/>
      <c r="BS803" s="260" t="s">
        <v>156</v>
      </c>
      <c r="BT803" s="261"/>
      <c r="BU803" s="8"/>
      <c r="BV803" s="253" t="s">
        <v>157</v>
      </c>
      <c r="BW803" s="254"/>
      <c r="BX803" s="255" t="s">
        <v>158</v>
      </c>
      <c r="BY803" s="256"/>
      <c r="CA803" s="46" t="s">
        <v>16</v>
      </c>
      <c r="CC803" s="136" t="s">
        <v>71</v>
      </c>
      <c r="CD803" s="9"/>
      <c r="CE803" s="38"/>
      <c r="CF803" s="38"/>
      <c r="CG803" s="38"/>
      <c r="CH803" s="38"/>
    </row>
    <row r="804" spans="2:91" ht="18.600000000000001" customHeight="1" thickTop="1" thickBot="1">
      <c r="D804" s="29">
        <v>0</v>
      </c>
      <c r="E804" s="33">
        <v>0</v>
      </c>
      <c r="F804" s="31">
        <v>1</v>
      </c>
      <c r="G804" s="32">
        <v>0</v>
      </c>
      <c r="I804" s="29">
        <v>0</v>
      </c>
      <c r="J804" s="33">
        <f t="shared" ref="J804" si="7580">IF(0=(1-$J$8*$K$8*$B801^2),10^14,$B801*$J$8/(1-$J$8*$K$8*$B801^2))</f>
        <v>-0.71767468172512794</v>
      </c>
      <c r="K804" s="31">
        <v>1</v>
      </c>
      <c r="L804" s="32">
        <v>0</v>
      </c>
      <c r="N804" s="29">
        <f t="shared" ref="N804" si="7581">D804*I801+F804*I804-E804*J801-G804*J804</f>
        <v>0</v>
      </c>
      <c r="O804" s="33">
        <f t="shared" ref="O804" si="7582">(D804*J801+E804*I801+F804*J804+G804*I804)</f>
        <v>-0.71767468172512794</v>
      </c>
      <c r="P804" s="31">
        <f t="shared" ref="P804" si="7583">D804*K801+F804*K804-E804*L801-G804*L804</f>
        <v>1</v>
      </c>
      <c r="Q804" s="32">
        <f t="shared" ref="Q804" si="7584">(D804*L801+E804*K801+F804*L804+G804*K804)</f>
        <v>0</v>
      </c>
      <c r="S804" s="29">
        <v>0</v>
      </c>
      <c r="T804" s="33">
        <v>0</v>
      </c>
      <c r="U804" s="31">
        <v>1</v>
      </c>
      <c r="V804" s="32">
        <v>0</v>
      </c>
      <c r="X804" s="29">
        <f t="shared" ref="X804" si="7585">N804*S801+P804*S804-O804*T801-Q804*T804</f>
        <v>0</v>
      </c>
      <c r="Y804" s="33">
        <f t="shared" ref="Y804" si="7586">(N804*T801+O804*S801+P804*T804+Q804*S804)</f>
        <v>-0.71767468172512794</v>
      </c>
      <c r="Z804" s="31">
        <f t="shared" ref="Z804" si="7587">N804*U801+P804*U804-O804*V801-Q804*V804</f>
        <v>0.48942629601291843</v>
      </c>
      <c r="AA804" s="32">
        <f t="shared" ref="AA804" si="7588">(N804*V801+O804*U801+P804*V804+Q804*U804)</f>
        <v>0</v>
      </c>
      <c r="AB804" s="8"/>
      <c r="AC804" s="29">
        <v>0</v>
      </c>
      <c r="AD804" s="33">
        <f t="shared" ref="AD804" si="7589">IF(0=(1-$AD$8*$AE$8*$B801^2),10^14,$B801*$AD$8/(1-$AD$8*$AE$8*$B801^2))</f>
        <v>-0.64152973294503302</v>
      </c>
      <c r="AE804" s="31">
        <v>1</v>
      </c>
      <c r="AF804" s="32">
        <v>0</v>
      </c>
      <c r="AH804" s="29">
        <f t="shared" ref="AH804" si="7590">X804*AC801+Z804*AC804-Y804*AD801-AA804*AD804</f>
        <v>0</v>
      </c>
      <c r="AI804" s="33">
        <f t="shared" ref="AI804" si="7591">(X804*AD801+Y804*AC801+Z804*AD804+AA804*AC804)</f>
        <v>-1.0316562027025722</v>
      </c>
      <c r="AJ804" s="31">
        <f t="shared" ref="AJ804" si="7592">X804*AE801+Z804*AE804-Y804*AF801-AA804*AF804</f>
        <v>0.48942629601291843</v>
      </c>
      <c r="AK804" s="32">
        <f t="shared" ref="AK804" si="7593">(X804*AF801+Y804*AE801+Z804*AF804+AA804*AE804)</f>
        <v>0</v>
      </c>
      <c r="AL804" s="8"/>
      <c r="AM804" s="29">
        <v>0</v>
      </c>
      <c r="AN804" s="33">
        <v>0</v>
      </c>
      <c r="AO804" s="31">
        <v>1</v>
      </c>
      <c r="AP804" s="32">
        <v>0</v>
      </c>
      <c r="AR804" s="29">
        <f t="shared" ref="AR804" si="7594">AH804*AM801+AJ804*AM804-AI804*AN801-AK804*AN804</f>
        <v>0</v>
      </c>
      <c r="AS804" s="33">
        <f t="shared" ref="AS804" si="7595">(AH804*AN801+AI804*AM801+AJ804*AN804+AK804*AM804)</f>
        <v>-1.0316562027025722</v>
      </c>
      <c r="AT804" s="31">
        <f t="shared" ref="AT804" si="7596">AH804*AO801+AJ804*AO804-AI804*AP801-AK804*AP804</f>
        <v>-0.17428972199578141</v>
      </c>
      <c r="AU804" s="32">
        <f t="shared" ref="AU804" si="7597">(AH804*AP801+AI804*AO801+AJ804*AP804+AK804*AO804)</f>
        <v>0</v>
      </c>
      <c r="AV804" s="8"/>
      <c r="AW804" s="29">
        <v>0</v>
      </c>
      <c r="AX804" s="33">
        <f t="shared" ref="AX804" si="7598">IF(0=(1-$AX$8*$AY$8*$B801^2),10^14,$B801*$AX$8/(1-$AX$8*$AY$8*$B801^2))</f>
        <v>-0.55313496619149072</v>
      </c>
      <c r="AY804" s="31">
        <v>1</v>
      </c>
      <c r="AZ804" s="32">
        <v>0</v>
      </c>
      <c r="BB804" s="29">
        <f t="shared" ref="BB804" si="7599">AR804*AW801+AT804*AW804-AS804*AX801-AU804*AX804</f>
        <v>0</v>
      </c>
      <c r="BC804" s="33">
        <f t="shared" ref="BC804" si="7600">(AR804*AX801+AS804*AW801+AT804*AX804+AU804*AW804)</f>
        <v>-0.93525046321891137</v>
      </c>
      <c r="BD804" s="31">
        <f t="shared" ref="BD804" si="7601">AR804*AY801+AT804*AY804-AS804*AZ801-AU804*AZ804</f>
        <v>-0.17428972199578141</v>
      </c>
      <c r="BE804" s="32">
        <f t="shared" ref="BE804" si="7602">(AR804*AZ801+AS804*AY801+AT804*AZ804+AU804*AY804)</f>
        <v>0</v>
      </c>
      <c r="BF804" s="8"/>
      <c r="BG804" s="29">
        <v>0</v>
      </c>
      <c r="BH804" s="33">
        <v>0</v>
      </c>
      <c r="BI804" s="31">
        <v>1</v>
      </c>
      <c r="BJ804" s="32">
        <v>0</v>
      </c>
      <c r="BL804" s="29">
        <f t="shared" ref="BL804" si="7603">BB804*BG801+BD804*BG804-BC804*BH801-BE804*BH804</f>
        <v>0</v>
      </c>
      <c r="BM804" s="33">
        <f t="shared" ref="BM804" si="7604">(BB804*BH801+BC804*BG801+BD804*BH804+BE804*BG804)</f>
        <v>-0.93525046321891137</v>
      </c>
      <c r="BN804" s="31">
        <f t="shared" ref="BN804" si="7605">BB804*BI801+BD804*BI804-BC804*BJ801-BE804*BJ804</f>
        <v>-0.38585896428361943</v>
      </c>
      <c r="BO804" s="32">
        <f t="shared" ref="BO804" si="7606">(BB804*BJ801+BC804*BI801+BD804*BJ804+BE804*BI804)</f>
        <v>0</v>
      </c>
      <c r="BP804" s="8"/>
      <c r="BQ804" s="19">
        <f t="shared" ref="BQ804:BQ867" si="7607">1/$BR$8</f>
        <v>1</v>
      </c>
      <c r="BR804" s="47">
        <v>0</v>
      </c>
      <c r="BS804" s="48">
        <v>1</v>
      </c>
      <c r="BT804" s="49">
        <v>0</v>
      </c>
      <c r="BV804" s="29">
        <f t="shared" ref="BV804" si="7608">BL804*BQ801+BN804*BQ804-BM804*BR801-BO804*BR804</f>
        <v>-0.38585896428361943</v>
      </c>
      <c r="BW804" s="33">
        <f t="shared" ref="BW804" si="7609">(BL804*BR801+BM804*BQ801+BN804*BR804+BO804*BQ804)</f>
        <v>-0.93525046321891137</v>
      </c>
      <c r="BX804" s="31">
        <f t="shared" ref="BX804" si="7610">BL804*BS801+BN804*BS804-BM804*BT801-BO804*BT804</f>
        <v>-0.38585896428361943</v>
      </c>
      <c r="BY804" s="32">
        <f t="shared" ref="BY804" si="7611">(BL804*BT801+BM804*BS801+BN804*BT804+BO804*BS804)</f>
        <v>0</v>
      </c>
      <c r="CA804" s="50">
        <f t="shared" ref="CA804" si="7612">(180/PI())*ATAN(-1*(BW801+BW804)/(BV801+BV804))</f>
        <v>-67.304759003305975</v>
      </c>
      <c r="CC804" s="137">
        <f t="shared" ref="CC804" si="7613">20*LOG(((1-(10^(CA801/20)^2)*(1-((1-CC801)/(1+CC801))^2))^0.5))</f>
        <v>-35.314623844624592</v>
      </c>
      <c r="CD804" s="9"/>
      <c r="CE804" s="38"/>
      <c r="CF804" s="38"/>
      <c r="CG804" s="38"/>
      <c r="CH804" s="38"/>
    </row>
    <row r="805" spans="2:91" ht="18.600000000000001" customHeight="1">
      <c r="CC805" s="42"/>
    </row>
    <row r="806" spans="2:91" ht="18.600000000000001" customHeight="1" thickBot="1">
      <c r="E806" s="22" t="s">
        <v>4</v>
      </c>
      <c r="J806" s="22" t="s">
        <v>5</v>
      </c>
      <c r="O806" s="22" t="s">
        <v>6</v>
      </c>
      <c r="T806" s="22" t="s">
        <v>7</v>
      </c>
      <c r="Y806" s="22" t="s">
        <v>8</v>
      </c>
      <c r="AD806" s="22" t="s">
        <v>65</v>
      </c>
      <c r="AI806" s="22" t="s">
        <v>9</v>
      </c>
      <c r="AN806" s="22" t="s">
        <v>66</v>
      </c>
      <c r="AS806" s="22" t="s">
        <v>51</v>
      </c>
      <c r="AX806" s="22" t="s">
        <v>67</v>
      </c>
      <c r="BC806" s="22" t="s">
        <v>52</v>
      </c>
      <c r="BH806" s="22" t="s">
        <v>68</v>
      </c>
      <c r="BM806" s="22" t="s">
        <v>63</v>
      </c>
      <c r="BQ806" s="23" t="s">
        <v>69</v>
      </c>
      <c r="BR806" s="23"/>
      <c r="BS806" s="24"/>
      <c r="BT806" s="24"/>
      <c r="BU806" s="24"/>
      <c r="BW806" s="22" t="s">
        <v>64</v>
      </c>
    </row>
    <row r="807" spans="2:91" ht="18.600000000000001" customHeight="1" thickBot="1">
      <c r="D807" s="249" t="s">
        <v>103</v>
      </c>
      <c r="E807" s="250"/>
      <c r="F807" s="251" t="s">
        <v>104</v>
      </c>
      <c r="G807" s="252"/>
      <c r="H807" s="229"/>
      <c r="I807" s="253" t="s">
        <v>11</v>
      </c>
      <c r="J807" s="254"/>
      <c r="K807" s="255" t="s">
        <v>12</v>
      </c>
      <c r="L807" s="256"/>
      <c r="M807" s="24"/>
      <c r="N807" s="253" t="s">
        <v>105</v>
      </c>
      <c r="O807" s="254"/>
      <c r="P807" s="255" t="s">
        <v>106</v>
      </c>
      <c r="Q807" s="256"/>
      <c r="R807" s="24"/>
      <c r="S807" s="249" t="s">
        <v>107</v>
      </c>
      <c r="T807" s="250"/>
      <c r="U807" s="251" t="s">
        <v>108</v>
      </c>
      <c r="V807" s="252"/>
      <c r="W807" s="8"/>
      <c r="X807" s="253" t="s">
        <v>109</v>
      </c>
      <c r="Y807" s="254"/>
      <c r="Z807" s="255" t="s">
        <v>110</v>
      </c>
      <c r="AA807" s="256"/>
      <c r="AB807" s="8"/>
      <c r="AC807" s="253" t="s">
        <v>111</v>
      </c>
      <c r="AD807" s="254"/>
      <c r="AE807" s="255" t="s">
        <v>14</v>
      </c>
      <c r="AF807" s="256"/>
      <c r="AG807" s="8"/>
      <c r="AH807" s="253" t="s">
        <v>112</v>
      </c>
      <c r="AI807" s="254"/>
      <c r="AJ807" s="255" t="s">
        <v>113</v>
      </c>
      <c r="AK807" s="256"/>
      <c r="AL807" s="8"/>
      <c r="AM807" s="249" t="s">
        <v>114</v>
      </c>
      <c r="AN807" s="250"/>
      <c r="AO807" s="251" t="s">
        <v>115</v>
      </c>
      <c r="AP807" s="252"/>
      <c r="AQ807" s="24"/>
      <c r="AR807" s="253" t="s">
        <v>116</v>
      </c>
      <c r="AS807" s="254"/>
      <c r="AT807" s="255" t="s">
        <v>13</v>
      </c>
      <c r="AU807" s="256"/>
      <c r="AV807" s="4"/>
      <c r="AW807" s="253" t="s">
        <v>117</v>
      </c>
      <c r="AX807" s="254"/>
      <c r="AY807" s="255" t="s">
        <v>118</v>
      </c>
      <c r="AZ807" s="256"/>
      <c r="BA807" s="8"/>
      <c r="BB807" s="253" t="s">
        <v>119</v>
      </c>
      <c r="BC807" s="254"/>
      <c r="BD807" s="255" t="s">
        <v>120</v>
      </c>
      <c r="BE807" s="256"/>
      <c r="BF807" s="4"/>
      <c r="BG807" s="249" t="s">
        <v>121</v>
      </c>
      <c r="BH807" s="250"/>
      <c r="BI807" s="251" t="s">
        <v>122</v>
      </c>
      <c r="BJ807" s="252"/>
      <c r="BK807" s="4"/>
      <c r="BL807" s="253" t="s">
        <v>123</v>
      </c>
      <c r="BM807" s="254"/>
      <c r="BN807" s="255" t="s">
        <v>124</v>
      </c>
      <c r="BO807" s="256"/>
      <c r="BP807" s="4"/>
      <c r="BQ807" s="253" t="s">
        <v>125</v>
      </c>
      <c r="BR807" s="254"/>
      <c r="BS807" s="255" t="s">
        <v>126</v>
      </c>
      <c r="BT807" s="256"/>
      <c r="BU807" s="8"/>
      <c r="BV807" s="253" t="s">
        <v>127</v>
      </c>
      <c r="BW807" s="254"/>
      <c r="BX807" s="255" t="s">
        <v>128</v>
      </c>
      <c r="BY807" s="256"/>
      <c r="CA807" s="27" t="s">
        <v>15</v>
      </c>
      <c r="CC807" s="133" t="s">
        <v>70</v>
      </c>
      <c r="CD807" s="9"/>
      <c r="CE807" s="38"/>
      <c r="CF807" s="38"/>
      <c r="CG807" s="38"/>
      <c r="CH807" s="38"/>
    </row>
    <row r="808" spans="2:91" ht="18.600000000000001" customHeight="1" thickTop="1" thickBot="1">
      <c r="B808" s="129">
        <v>1.82</v>
      </c>
      <c r="D808" s="29">
        <v>1</v>
      </c>
      <c r="E808" s="30">
        <v>0</v>
      </c>
      <c r="F808" s="31">
        <v>0</v>
      </c>
      <c r="G808" s="32">
        <f t="shared" ref="G808:G871" si="7614">-1/($E$8*$B808)</f>
        <v>-0.36218681318681323</v>
      </c>
      <c r="I808" s="29">
        <v>1</v>
      </c>
      <c r="J808" s="33">
        <v>0</v>
      </c>
      <c r="K808" s="31">
        <v>0</v>
      </c>
      <c r="L808" s="32">
        <v>0</v>
      </c>
      <c r="N808" s="29">
        <f t="shared" ref="N808" si="7615">D808*I808+F808*I811-E808*J808-G808*J811</f>
        <v>0.74320391921716966</v>
      </c>
      <c r="O808" s="33">
        <f t="shared" ref="O808" si="7616">(D808*J808+E808*I808+F808*J811+G808*I811)</f>
        <v>0</v>
      </c>
      <c r="P808" s="31">
        <f t="shared" ref="P808" si="7617">D808*K808+F808*K811-E808*L808-G808*L811</f>
        <v>0</v>
      </c>
      <c r="Q808" s="32">
        <f t="shared" ref="Q808" si="7618">(D808*L808+E808*K808+F808*L811+G808*K811)</f>
        <v>-0.36218681318681323</v>
      </c>
      <c r="S808" s="29">
        <v>1</v>
      </c>
      <c r="T808" s="30">
        <v>0</v>
      </c>
      <c r="U808" s="31">
        <v>0</v>
      </c>
      <c r="V808" s="32">
        <f t="shared" ref="V808:V871" si="7619">-1/($T$8*$B808)</f>
        <v>-0.70360989010989006</v>
      </c>
      <c r="X808" s="29">
        <f t="shared" ref="X808" si="7620">N808*S808+P808*S811-O808*T808-Q808*T811</f>
        <v>0.74320391921716966</v>
      </c>
      <c r="Y808" s="33">
        <f t="shared" ref="Y808" si="7621">(N808*T808+O808*S808+P808*T811+Q808*S811)</f>
        <v>0</v>
      </c>
      <c r="Z808" s="31">
        <f t="shared" ref="Z808" si="7622">N808*U808+P808*U811-O808*V808-Q808*V811</f>
        <v>0</v>
      </c>
      <c r="AA808" s="32">
        <f t="shared" ref="AA808" si="7623">(N808*V808+O808*U808+P808*V811+Q808*U811)</f>
        <v>-0.8851124411164456</v>
      </c>
      <c r="AB808" s="8"/>
      <c r="AC808" s="29">
        <v>1</v>
      </c>
      <c r="AD808" s="33">
        <v>0</v>
      </c>
      <c r="AE808" s="31">
        <v>0</v>
      </c>
      <c r="AF808" s="32">
        <v>0</v>
      </c>
      <c r="AH808" s="29">
        <f t="shared" ref="AH808" si="7624">X808*AC808+Z808*AC811-Y808*AD808-AA808*AD811</f>
        <v>0.18421621465954829</v>
      </c>
      <c r="AI808" s="33">
        <f t="shared" ref="AI808" si="7625">(X808*AD808+Y808*AC808+Z808*AD811+AA808*AC811)</f>
        <v>0</v>
      </c>
      <c r="AJ808" s="31">
        <f t="shared" ref="AJ808" si="7626">X808*AE808+Z808*AE811-Y808*AF808-AA808*AF811</f>
        <v>0</v>
      </c>
      <c r="AK808" s="32">
        <f t="shared" ref="AK808" si="7627">(X808*AF808+Y808*AE808+Z808*AF811+AA808*AE811)</f>
        <v>-0.8851124411164456</v>
      </c>
      <c r="AL808" s="8"/>
      <c r="AM808" s="29">
        <v>1</v>
      </c>
      <c r="AN808" s="30">
        <v>0</v>
      </c>
      <c r="AO808" s="31">
        <v>0</v>
      </c>
      <c r="AP808" s="32">
        <f t="shared" ref="AP808:AP871" si="7628">-1/($AN$8*$B808)</f>
        <v>-0.63628021978021976</v>
      </c>
      <c r="AR808" s="29">
        <f t="shared" ref="AR808" si="7629">AH808*AM808+AJ808*AM811-AI808*AN808-AK808*AN811</f>
        <v>0.18421621465954829</v>
      </c>
      <c r="AS808" s="33">
        <f t="shared" ref="AS808" si="7630">(AH808*AN808+AI808*AM808+AJ808*AN811+AK808*AM811)</f>
        <v>0</v>
      </c>
      <c r="AT808" s="31">
        <f t="shared" ref="AT808" si="7631">AH808*AO808+AJ808*AO811-AI808*AP808-AK808*AP811</f>
        <v>0</v>
      </c>
      <c r="AU808" s="32">
        <f t="shared" ref="AU808" si="7632">(AH808*AP808+AI808*AO808+AJ808*AP811+AK808*AO811)</f>
        <v>-1.0023255746671031</v>
      </c>
      <c r="AV808" s="8"/>
      <c r="AW808" s="29">
        <v>1</v>
      </c>
      <c r="AX808" s="33">
        <v>0</v>
      </c>
      <c r="AY808" s="31">
        <v>0</v>
      </c>
      <c r="AZ808" s="32">
        <v>0</v>
      </c>
      <c r="BB808" s="29">
        <f t="shared" ref="BB808" si="7633">AR808*AW808+AT808*AW811-AS808*AX808-AU808*AX811</f>
        <v>-0.36234695654571425</v>
      </c>
      <c r="BC808" s="33">
        <f t="shared" ref="BC808" si="7634">(AR808*AX808+AS808*AW808+AT808*AX811+AU808*AW811)</f>
        <v>0</v>
      </c>
      <c r="BD808" s="31">
        <f t="shared" ref="BD808" si="7635">AR808*AY808+AT808*AY811-AS808*AZ808-AU808*AZ811</f>
        <v>0</v>
      </c>
      <c r="BE808" s="32">
        <f t="shared" ref="BE808" si="7636">(AR808*AZ808+AS808*AY808+AT808*AZ811+AU808*AY811)</f>
        <v>-1.0023255746671031</v>
      </c>
      <c r="BF808" s="8"/>
      <c r="BG808" s="29">
        <v>1</v>
      </c>
      <c r="BH808" s="30">
        <v>0</v>
      </c>
      <c r="BI808" s="31">
        <v>0</v>
      </c>
      <c r="BJ808" s="32">
        <f t="shared" ref="BJ808:BJ871" si="7637">-1/($BH$8*$B808)</f>
        <v>-0.22373076923076923</v>
      </c>
      <c r="BL808" s="29">
        <f t="shared" ref="BL808" si="7638">BB808*BG808+BD808*BG811-BC808*BH808-BE808*BH811</f>
        <v>-0.36234695654571425</v>
      </c>
      <c r="BM808" s="33">
        <f t="shared" ref="BM808" si="7639">(BB808*BH808+BC808*BG808+BD808*BH811+BE808*BG811)</f>
        <v>0</v>
      </c>
      <c r="BN808" s="31">
        <f t="shared" ref="BN808" si="7640">BB808*BI808+BD808*BI811-BC808*BJ808-BE808*BJ811</f>
        <v>0</v>
      </c>
      <c r="BO808" s="32">
        <f t="shared" ref="BO808" si="7641">(BB808*BJ808+BC808*BI808+BD808*BJ811+BE808*BI811)</f>
        <v>-0.92125741135070238</v>
      </c>
      <c r="BP808" s="8"/>
      <c r="BQ808" s="34">
        <v>1</v>
      </c>
      <c r="BR808" s="35">
        <v>0</v>
      </c>
      <c r="BS808" s="11">
        <v>0</v>
      </c>
      <c r="BT808" s="36">
        <v>0</v>
      </c>
      <c r="BV808" s="29">
        <f t="shared" ref="BV808" si="7642">BL808*BQ808+BN808*BQ811-BM808*BR808-BO808*BR811</f>
        <v>-0.36234695654571425</v>
      </c>
      <c r="BW808" s="33">
        <f t="shared" ref="BW808" si="7643">(BL808*BR808+BM808*BQ808+BN808*BR811+BO808*BQ811)</f>
        <v>-0.92125741135070238</v>
      </c>
      <c r="BX808" s="31">
        <f t="shared" ref="BX808" si="7644">BL808*BS808+BN808*BS811-BM808*BT808-BO808*BT811</f>
        <v>0</v>
      </c>
      <c r="BY808" s="32">
        <f t="shared" ref="BY808" si="7645">(BL808*BT808+BM808*BS808+BN808*BT811+BO808*BS811)</f>
        <v>-0.92125741135070238</v>
      </c>
      <c r="CA808" s="37">
        <f t="shared" ref="CA808" si="7646">20*LOG(((1+$BR$8)/$BR$8)/((BV808+BV811)^2+(BW808+BW811)^2)^0.5)</f>
        <v>-5.1117980979789417E-4</v>
      </c>
      <c r="CC808" s="134">
        <f t="shared" ref="CC808" si="7647">((BV808^2+BW808^2)^0.5)/((BV811^2+BW811^2)^0.5)</f>
        <v>0.9799802289159435</v>
      </c>
      <c r="CD808" s="9"/>
      <c r="CE808" s="38"/>
      <c r="CF808" s="38"/>
      <c r="CG808" s="38"/>
      <c r="CH808" s="38"/>
      <c r="CM808" s="129">
        <v>1.8</v>
      </c>
    </row>
    <row r="809" spans="2:91" ht="18.600000000000001" customHeight="1" thickBot="1">
      <c r="D809" s="39"/>
      <c r="G809" s="40"/>
      <c r="I809" s="39"/>
      <c r="L809" s="40"/>
      <c r="N809" s="39"/>
      <c r="Q809" s="40"/>
      <c r="S809" s="39"/>
      <c r="V809" s="40"/>
      <c r="X809" s="39"/>
      <c r="AA809" s="40"/>
      <c r="AC809" s="39"/>
      <c r="AF809" s="40"/>
      <c r="AH809" s="39"/>
      <c r="AK809" s="40"/>
      <c r="AM809" s="39"/>
      <c r="AP809" s="40"/>
      <c r="AR809" s="39"/>
      <c r="AU809" s="40"/>
      <c r="AW809" s="39"/>
      <c r="AZ809" s="40"/>
      <c r="BB809" s="39"/>
      <c r="BE809" s="40"/>
      <c r="BG809" s="39"/>
      <c r="BJ809" s="40"/>
      <c r="BL809" s="39"/>
      <c r="BO809" s="40"/>
      <c r="BQ809" s="34"/>
      <c r="BR809" s="11"/>
      <c r="BS809" s="11"/>
      <c r="BT809" s="41"/>
      <c r="BV809" s="39"/>
      <c r="BY809" s="40"/>
      <c r="CC809" s="135"/>
      <c r="CD809" s="9"/>
      <c r="CE809" s="38"/>
      <c r="CF809" s="38"/>
      <c r="CG809" s="38"/>
      <c r="CH809" s="38"/>
    </row>
    <row r="810" spans="2:91" ht="18.600000000000001" customHeight="1" thickBot="1">
      <c r="D810" s="258" t="s">
        <v>129</v>
      </c>
      <c r="E810" s="259"/>
      <c r="F810" s="260" t="s">
        <v>130</v>
      </c>
      <c r="G810" s="261"/>
      <c r="H810" s="229"/>
      <c r="I810" s="258" t="s">
        <v>131</v>
      </c>
      <c r="J810" s="259"/>
      <c r="K810" s="260" t="s">
        <v>132</v>
      </c>
      <c r="L810" s="261"/>
      <c r="N810" s="253" t="s">
        <v>133</v>
      </c>
      <c r="O810" s="254"/>
      <c r="P810" s="255" t="s">
        <v>134</v>
      </c>
      <c r="Q810" s="256"/>
      <c r="S810" s="258" t="s">
        <v>135</v>
      </c>
      <c r="T810" s="259"/>
      <c r="U810" s="260" t="s">
        <v>136</v>
      </c>
      <c r="V810" s="261"/>
      <c r="W810" s="8"/>
      <c r="X810" s="253" t="s">
        <v>137</v>
      </c>
      <c r="Y810" s="254"/>
      <c r="Z810" s="255" t="s">
        <v>138</v>
      </c>
      <c r="AA810" s="256"/>
      <c r="AB810" s="8"/>
      <c r="AC810" s="258" t="s">
        <v>139</v>
      </c>
      <c r="AD810" s="259"/>
      <c r="AE810" s="260" t="s">
        <v>140</v>
      </c>
      <c r="AF810" s="261"/>
      <c r="AG810" s="8"/>
      <c r="AH810" s="253" t="s">
        <v>141</v>
      </c>
      <c r="AI810" s="254"/>
      <c r="AJ810" s="255" t="s">
        <v>142</v>
      </c>
      <c r="AK810" s="256"/>
      <c r="AL810" s="8"/>
      <c r="AM810" s="258" t="s">
        <v>143</v>
      </c>
      <c r="AN810" s="259"/>
      <c r="AO810" s="260" t="s">
        <v>144</v>
      </c>
      <c r="AP810" s="261"/>
      <c r="AR810" s="253" t="s">
        <v>145</v>
      </c>
      <c r="AS810" s="254"/>
      <c r="AT810" s="255" t="s">
        <v>146</v>
      </c>
      <c r="AU810" s="256"/>
      <c r="AV810" s="4"/>
      <c r="AW810" s="258" t="s">
        <v>147</v>
      </c>
      <c r="AX810" s="259"/>
      <c r="AY810" s="260" t="s">
        <v>148</v>
      </c>
      <c r="AZ810" s="261"/>
      <c r="BA810" s="8"/>
      <c r="BB810" s="253" t="s">
        <v>149</v>
      </c>
      <c r="BC810" s="254"/>
      <c r="BD810" s="255" t="s">
        <v>150</v>
      </c>
      <c r="BE810" s="256"/>
      <c r="BF810" s="4"/>
      <c r="BG810" s="258" t="s">
        <v>151</v>
      </c>
      <c r="BH810" s="259"/>
      <c r="BI810" s="260" t="s">
        <v>152</v>
      </c>
      <c r="BJ810" s="261"/>
      <c r="BK810" s="4"/>
      <c r="BL810" s="253" t="s">
        <v>153</v>
      </c>
      <c r="BM810" s="254"/>
      <c r="BN810" s="255" t="s">
        <v>154</v>
      </c>
      <c r="BO810" s="256"/>
      <c r="BP810" s="4"/>
      <c r="BQ810" s="258" t="s">
        <v>155</v>
      </c>
      <c r="BR810" s="259"/>
      <c r="BS810" s="260" t="s">
        <v>156</v>
      </c>
      <c r="BT810" s="261"/>
      <c r="BU810" s="8"/>
      <c r="BV810" s="253" t="s">
        <v>157</v>
      </c>
      <c r="BW810" s="254"/>
      <c r="BX810" s="255" t="s">
        <v>158</v>
      </c>
      <c r="BY810" s="256"/>
      <c r="CA810" s="46" t="s">
        <v>16</v>
      </c>
      <c r="CC810" s="136" t="s">
        <v>71</v>
      </c>
      <c r="CD810" s="9"/>
      <c r="CE810" s="38"/>
      <c r="CF810" s="38"/>
      <c r="CG810" s="38"/>
      <c r="CH810" s="38"/>
    </row>
    <row r="811" spans="2:91" ht="18.600000000000001" customHeight="1" thickTop="1" thickBot="1">
      <c r="D811" s="29">
        <v>0</v>
      </c>
      <c r="E811" s="33">
        <v>0</v>
      </c>
      <c r="F811" s="31">
        <v>1</v>
      </c>
      <c r="G811" s="32">
        <v>0</v>
      </c>
      <c r="I811" s="29">
        <v>0</v>
      </c>
      <c r="J811" s="33">
        <f t="shared" ref="J811" si="7648">IF(0=(1-$J$8*$K$8*$B808^2),10^14,$B808*$J$8/(1-$J$8*$K$8*$B808^2))</f>
        <v>-0.70901554510869735</v>
      </c>
      <c r="K811" s="31">
        <v>1</v>
      </c>
      <c r="L811" s="32">
        <v>0</v>
      </c>
      <c r="N811" s="29">
        <f t="shared" ref="N811" si="7649">D811*I808+F811*I811-E811*J808-G811*J811</f>
        <v>0</v>
      </c>
      <c r="O811" s="33">
        <f t="shared" ref="O811" si="7650">(D811*J808+E811*I808+F811*J811+G811*I811)</f>
        <v>-0.70901554510869735</v>
      </c>
      <c r="P811" s="31">
        <f t="shared" ref="P811" si="7651">D811*K808+F811*K811-E811*L808-G811*L811</f>
        <v>1</v>
      </c>
      <c r="Q811" s="32">
        <f t="shared" ref="Q811" si="7652">(D811*L808+E811*K808+F811*L811+G811*K811)</f>
        <v>0</v>
      </c>
      <c r="S811" s="29">
        <v>0</v>
      </c>
      <c r="T811" s="33">
        <v>0</v>
      </c>
      <c r="U811" s="31">
        <v>1</v>
      </c>
      <c r="V811" s="32">
        <v>0</v>
      </c>
      <c r="X811" s="29">
        <f t="shared" ref="X811" si="7653">N811*S808+P811*S811-O811*T808-Q811*T811</f>
        <v>0</v>
      </c>
      <c r="Y811" s="33">
        <f t="shared" ref="Y811" si="7654">(N811*T808+O811*S808+P811*T811+Q811*S811)</f>
        <v>-0.70901554510869735</v>
      </c>
      <c r="Z811" s="31">
        <f t="shared" ref="Z811" si="7655">N811*U808+P811*U811-O811*V808-Q811*V811</f>
        <v>0.50112965021986566</v>
      </c>
      <c r="AA811" s="32">
        <f t="shared" ref="AA811" si="7656">(N811*V808+O811*U808+P811*V811+Q811*U811)</f>
        <v>0</v>
      </c>
      <c r="AB811" s="8"/>
      <c r="AC811" s="29">
        <v>0</v>
      </c>
      <c r="AD811" s="33">
        <f t="shared" ref="AD811" si="7657">IF(0=(1-$AD$8*$AE$8*$B808^2),10^14,$B808*$AD$8/(1-$AD$8*$AE$8*$B808^2))</f>
        <v>-0.63154428589043055</v>
      </c>
      <c r="AE811" s="31">
        <v>1</v>
      </c>
      <c r="AF811" s="32">
        <v>0</v>
      </c>
      <c r="AH811" s="29">
        <f t="shared" ref="AH811" si="7658">X811*AC808+Z811*AC811-Y811*AD808-AA811*AD811</f>
        <v>0</v>
      </c>
      <c r="AI811" s="33">
        <f t="shared" ref="AI811" si="7659">(X811*AD808+Y811*AC808+Z811*AD811+AA811*AC811)</f>
        <v>-1.0255011121953237</v>
      </c>
      <c r="AJ811" s="31">
        <f t="shared" ref="AJ811" si="7660">X811*AE808+Z811*AE811-Y811*AF808-AA811*AF811</f>
        <v>0.50112965021986566</v>
      </c>
      <c r="AK811" s="32">
        <f t="shared" ref="AK811" si="7661">(X811*AF808+Y811*AE808+Z811*AF811+AA811*AE811)</f>
        <v>0</v>
      </c>
      <c r="AL811" s="8"/>
      <c r="AM811" s="29">
        <v>0</v>
      </c>
      <c r="AN811" s="33">
        <v>0</v>
      </c>
      <c r="AO811" s="31">
        <v>1</v>
      </c>
      <c r="AP811" s="32">
        <v>0</v>
      </c>
      <c r="AR811" s="29">
        <f t="shared" ref="AR811" si="7662">AH811*AM808+AJ811*AM811-AI811*AN808-AK811*AN811</f>
        <v>0</v>
      </c>
      <c r="AS811" s="33">
        <f t="shared" ref="AS811" si="7663">(AH811*AN808+AI811*AM808+AJ811*AN811+AK811*AM811)</f>
        <v>-1.0255011121953237</v>
      </c>
      <c r="AT811" s="31">
        <f t="shared" ref="AT811" si="7664">AH811*AO808+AJ811*AO811-AI811*AP808-AK811*AP811</f>
        <v>-0.15137642283263475</v>
      </c>
      <c r="AU811" s="32">
        <f t="shared" ref="AU811" si="7665">(AH811*AP808+AI811*AO808+AJ811*AP811+AK811*AO811)</f>
        <v>0</v>
      </c>
      <c r="AV811" s="8"/>
      <c r="AW811" s="29">
        <v>0</v>
      </c>
      <c r="AX811" s="33">
        <f t="shared" ref="AX811" si="7666">IF(0=(1-$AX$8*$AY$8*$B808^2),10^14,$B808*$AX$8/(1-$AX$8*$AY$8*$B808^2))</f>
        <v>-0.5452950468581923</v>
      </c>
      <c r="AY811" s="31">
        <v>1</v>
      </c>
      <c r="AZ811" s="32">
        <v>0</v>
      </c>
      <c r="BB811" s="29">
        <f t="shared" ref="BB811" si="7667">AR811*AW808+AT811*AW811-AS811*AX808-AU811*AX811</f>
        <v>0</v>
      </c>
      <c r="BC811" s="33">
        <f t="shared" ref="BC811" si="7668">(AR811*AX808+AS811*AW808+AT811*AX811+AU811*AW811)</f>
        <v>-0.94295629861357666</v>
      </c>
      <c r="BD811" s="31">
        <f t="shared" ref="BD811" si="7669">AR811*AY808+AT811*AY811-AS811*AZ808-AU811*AZ811</f>
        <v>-0.15137642283263475</v>
      </c>
      <c r="BE811" s="32">
        <f t="shared" ref="BE811" si="7670">(AR811*AZ808+AS811*AY808+AT811*AZ811+AU811*AY811)</f>
        <v>0</v>
      </c>
      <c r="BF811" s="8"/>
      <c r="BG811" s="29">
        <v>0</v>
      </c>
      <c r="BH811" s="33">
        <v>0</v>
      </c>
      <c r="BI811" s="31">
        <v>1</v>
      </c>
      <c r="BJ811" s="32">
        <v>0</v>
      </c>
      <c r="BL811" s="29">
        <f t="shared" ref="BL811" si="7671">BB811*BG808+BD811*BG811-BC811*BH808-BE811*BH811</f>
        <v>0</v>
      </c>
      <c r="BM811" s="33">
        <f t="shared" ref="BM811" si="7672">(BB811*BH808+BC811*BG808+BD811*BH811+BE811*BG811)</f>
        <v>-0.94295629861357666</v>
      </c>
      <c r="BN811" s="31">
        <f t="shared" ref="BN811" si="7673">BB811*BI808+BD811*BI811-BC811*BJ808-BE811*BJ811</f>
        <v>-0.36234476087244916</v>
      </c>
      <c r="BO811" s="32">
        <f t="shared" ref="BO811" si="7674">(BB811*BJ808+BC811*BI808+BD811*BJ811+BE811*BI811)</f>
        <v>0</v>
      </c>
      <c r="BP811" s="8"/>
      <c r="BQ811" s="19">
        <f t="shared" ref="BQ811:BQ874" si="7675">1/$BR$8</f>
        <v>1</v>
      </c>
      <c r="BR811" s="47">
        <v>0</v>
      </c>
      <c r="BS811" s="48">
        <v>1</v>
      </c>
      <c r="BT811" s="49">
        <v>0</v>
      </c>
      <c r="BV811" s="29">
        <f t="shared" ref="BV811" si="7676">BL811*BQ808+BN811*BQ811-BM811*BR808-BO811*BR811</f>
        <v>-0.36234476087244916</v>
      </c>
      <c r="BW811" s="33">
        <f t="shared" ref="BW811" si="7677">(BL811*BR808+BM811*BQ808+BN811*BR811+BO811*BQ811)</f>
        <v>-0.94295629861357666</v>
      </c>
      <c r="BX811" s="31">
        <f t="shared" ref="BX811" si="7678">BL811*BS808+BN811*BS811-BM811*BT808-BO811*BT811</f>
        <v>-0.36234476087244916</v>
      </c>
      <c r="BY811" s="32">
        <f t="shared" ref="BY811" si="7679">(BL811*BT808+BM811*BS808+BN811*BT811+BO811*BS811)</f>
        <v>0</v>
      </c>
      <c r="CA811" s="50">
        <f t="shared" ref="CA811" si="7680">(180/PI())*ATAN(-1*(BW808+BW811)/(BV808+BV811))</f>
        <v>-68.756977543322563</v>
      </c>
      <c r="CC811" s="137">
        <f t="shared" ref="CC811" si="7681">20*LOG(((1-(10^(CA808/20)^2)*(1-((1-CC808)/(1+CC808))^2))^0.5))</f>
        <v>-36.577376168275023</v>
      </c>
      <c r="CD811" s="9"/>
      <c r="CE811" s="38"/>
      <c r="CF811" s="38"/>
      <c r="CG811" s="38"/>
      <c r="CH811" s="38"/>
    </row>
    <row r="812" spans="2:91" ht="18.600000000000001" customHeight="1">
      <c r="CC812" s="42"/>
    </row>
    <row r="813" spans="2:91" ht="18.600000000000001" customHeight="1" thickBot="1">
      <c r="E813" s="22" t="s">
        <v>4</v>
      </c>
      <c r="J813" s="22" t="s">
        <v>5</v>
      </c>
      <c r="O813" s="22" t="s">
        <v>6</v>
      </c>
      <c r="T813" s="22" t="s">
        <v>7</v>
      </c>
      <c r="Y813" s="22" t="s">
        <v>8</v>
      </c>
      <c r="AD813" s="22" t="s">
        <v>65</v>
      </c>
      <c r="AI813" s="22" t="s">
        <v>9</v>
      </c>
      <c r="AN813" s="22" t="s">
        <v>66</v>
      </c>
      <c r="AS813" s="22" t="s">
        <v>51</v>
      </c>
      <c r="AX813" s="22" t="s">
        <v>67</v>
      </c>
      <c r="BC813" s="22" t="s">
        <v>52</v>
      </c>
      <c r="BH813" s="22" t="s">
        <v>68</v>
      </c>
      <c r="BM813" s="22" t="s">
        <v>63</v>
      </c>
      <c r="BQ813" s="23" t="s">
        <v>69</v>
      </c>
      <c r="BR813" s="23"/>
      <c r="BS813" s="24"/>
      <c r="BT813" s="24"/>
      <c r="BU813" s="24"/>
      <c r="BW813" s="22" t="s">
        <v>64</v>
      </c>
    </row>
    <row r="814" spans="2:91" ht="18.600000000000001" customHeight="1" thickBot="1">
      <c r="D814" s="249" t="s">
        <v>103</v>
      </c>
      <c r="E814" s="250"/>
      <c r="F814" s="251" t="s">
        <v>104</v>
      </c>
      <c r="G814" s="252"/>
      <c r="H814" s="229"/>
      <c r="I814" s="253" t="s">
        <v>11</v>
      </c>
      <c r="J814" s="254"/>
      <c r="K814" s="255" t="s">
        <v>12</v>
      </c>
      <c r="L814" s="256"/>
      <c r="M814" s="24"/>
      <c r="N814" s="253" t="s">
        <v>105</v>
      </c>
      <c r="O814" s="254"/>
      <c r="P814" s="255" t="s">
        <v>106</v>
      </c>
      <c r="Q814" s="256"/>
      <c r="R814" s="24"/>
      <c r="S814" s="249" t="s">
        <v>107</v>
      </c>
      <c r="T814" s="250"/>
      <c r="U814" s="251" t="s">
        <v>108</v>
      </c>
      <c r="V814" s="252"/>
      <c r="W814" s="8"/>
      <c r="X814" s="253" t="s">
        <v>109</v>
      </c>
      <c r="Y814" s="254"/>
      <c r="Z814" s="255" t="s">
        <v>110</v>
      </c>
      <c r="AA814" s="256"/>
      <c r="AB814" s="8"/>
      <c r="AC814" s="253" t="s">
        <v>111</v>
      </c>
      <c r="AD814" s="254"/>
      <c r="AE814" s="255" t="s">
        <v>14</v>
      </c>
      <c r="AF814" s="256"/>
      <c r="AG814" s="8"/>
      <c r="AH814" s="253" t="s">
        <v>112</v>
      </c>
      <c r="AI814" s="254"/>
      <c r="AJ814" s="255" t="s">
        <v>113</v>
      </c>
      <c r="AK814" s="256"/>
      <c r="AL814" s="8"/>
      <c r="AM814" s="249" t="s">
        <v>114</v>
      </c>
      <c r="AN814" s="250"/>
      <c r="AO814" s="251" t="s">
        <v>115</v>
      </c>
      <c r="AP814" s="252"/>
      <c r="AQ814" s="24"/>
      <c r="AR814" s="253" t="s">
        <v>116</v>
      </c>
      <c r="AS814" s="254"/>
      <c r="AT814" s="255" t="s">
        <v>13</v>
      </c>
      <c r="AU814" s="256"/>
      <c r="AV814" s="4"/>
      <c r="AW814" s="253" t="s">
        <v>117</v>
      </c>
      <c r="AX814" s="254"/>
      <c r="AY814" s="255" t="s">
        <v>118</v>
      </c>
      <c r="AZ814" s="256"/>
      <c r="BA814" s="8"/>
      <c r="BB814" s="253" t="s">
        <v>119</v>
      </c>
      <c r="BC814" s="254"/>
      <c r="BD814" s="255" t="s">
        <v>120</v>
      </c>
      <c r="BE814" s="256"/>
      <c r="BF814" s="4"/>
      <c r="BG814" s="249" t="s">
        <v>121</v>
      </c>
      <c r="BH814" s="250"/>
      <c r="BI814" s="251" t="s">
        <v>122</v>
      </c>
      <c r="BJ814" s="252"/>
      <c r="BK814" s="4"/>
      <c r="BL814" s="253" t="s">
        <v>123</v>
      </c>
      <c r="BM814" s="254"/>
      <c r="BN814" s="255" t="s">
        <v>124</v>
      </c>
      <c r="BO814" s="256"/>
      <c r="BP814" s="4"/>
      <c r="BQ814" s="253" t="s">
        <v>125</v>
      </c>
      <c r="BR814" s="254"/>
      <c r="BS814" s="255" t="s">
        <v>126</v>
      </c>
      <c r="BT814" s="256"/>
      <c r="BU814" s="8"/>
      <c r="BV814" s="253" t="s">
        <v>127</v>
      </c>
      <c r="BW814" s="254"/>
      <c r="BX814" s="255" t="s">
        <v>128</v>
      </c>
      <c r="BY814" s="256"/>
      <c r="CA814" s="27" t="s">
        <v>15</v>
      </c>
      <c r="CC814" s="133" t="s">
        <v>70</v>
      </c>
      <c r="CD814" s="9"/>
      <c r="CE814" s="38"/>
      <c r="CF814" s="38"/>
      <c r="CG814" s="38"/>
      <c r="CH814" s="38"/>
    </row>
    <row r="815" spans="2:91" ht="18.600000000000001" customHeight="1" thickTop="1" thickBot="1">
      <c r="B815" s="129">
        <v>1.84</v>
      </c>
      <c r="D815" s="29">
        <v>1</v>
      </c>
      <c r="E815" s="30">
        <v>0</v>
      </c>
      <c r="F815" s="31">
        <v>0</v>
      </c>
      <c r="G815" s="32">
        <f t="shared" ref="G815:G878" si="7682">-1/($E$8*$B815)</f>
        <v>-0.35825000000000001</v>
      </c>
      <c r="I815" s="29">
        <v>1</v>
      </c>
      <c r="J815" s="33">
        <v>0</v>
      </c>
      <c r="K815" s="31">
        <v>0</v>
      </c>
      <c r="L815" s="32">
        <v>0</v>
      </c>
      <c r="N815" s="29">
        <f t="shared" ref="N815" si="7683">D815*I815+F815*I818-E815*J815-G815*J818</f>
        <v>0.74902043332375001</v>
      </c>
      <c r="O815" s="33">
        <f t="shared" ref="O815" si="7684">(D815*J815+E815*I815+F815*J818+G815*I818)</f>
        <v>0</v>
      </c>
      <c r="P815" s="31">
        <f t="shared" ref="P815" si="7685">D815*K815+F815*K818-E815*L815-G815*L818</f>
        <v>0</v>
      </c>
      <c r="Q815" s="32">
        <f t="shared" ref="Q815" si="7686">(D815*L815+E815*K815+F815*L818+G815*K818)</f>
        <v>-0.35825000000000001</v>
      </c>
      <c r="S815" s="29">
        <v>1</v>
      </c>
      <c r="T815" s="30">
        <v>0</v>
      </c>
      <c r="U815" s="31">
        <v>0</v>
      </c>
      <c r="V815" s="32">
        <f t="shared" ref="V815:V878" si="7687">-1/($T$8*$B815)</f>
        <v>-0.69596195652173909</v>
      </c>
      <c r="X815" s="29">
        <f t="shared" ref="X815" si="7688">N815*S815+P815*S818-O815*T815-Q815*T818</f>
        <v>0.74902043332375001</v>
      </c>
      <c r="Y815" s="33">
        <f t="shared" ref="Y815" si="7689">(N815*T815+O815*S815+P815*T818+Q815*S818)</f>
        <v>0</v>
      </c>
      <c r="Z815" s="31">
        <f t="shared" ref="Z815" si="7690">N815*U815+P815*U818-O815*V815-Q815*V818</f>
        <v>0</v>
      </c>
      <c r="AA815" s="32">
        <f t="shared" ref="AA815" si="7691">(N815*V815+O815*U815+P815*V818+Q815*U818)</f>
        <v>-0.87953972625075783</v>
      </c>
      <c r="AB815" s="8"/>
      <c r="AC815" s="29">
        <v>1</v>
      </c>
      <c r="AD815" s="33">
        <v>0</v>
      </c>
      <c r="AE815" s="31">
        <v>0</v>
      </c>
      <c r="AF815" s="32">
        <v>0</v>
      </c>
      <c r="AH815" s="29">
        <f t="shared" ref="AH815" si="7692">X815*AC815+Z815*AC818-Y815*AD815-AA815*AD818</f>
        <v>0.20203859171491578</v>
      </c>
      <c r="AI815" s="33">
        <f t="shared" ref="AI815" si="7693">(X815*AD815+Y815*AC815+Z815*AD818+AA815*AC818)</f>
        <v>0</v>
      </c>
      <c r="AJ815" s="31">
        <f t="shared" ref="AJ815" si="7694">X815*AE815+Z815*AE818-Y815*AF815-AA815*AF818</f>
        <v>0</v>
      </c>
      <c r="AK815" s="32">
        <f t="shared" ref="AK815" si="7695">(X815*AF815+Y815*AE815+Z815*AF818+AA815*AE818)</f>
        <v>-0.87953972625075783</v>
      </c>
      <c r="AL815" s="8"/>
      <c r="AM815" s="29">
        <v>1</v>
      </c>
      <c r="AN815" s="30">
        <v>0</v>
      </c>
      <c r="AO815" s="31">
        <v>0</v>
      </c>
      <c r="AP815" s="32">
        <f t="shared" ref="AP815:AP878" si="7696">-1/($AN$8*$B815)</f>
        <v>-0.62936413043478256</v>
      </c>
      <c r="AR815" s="29">
        <f t="shared" ref="AR815" si="7697">AH815*AM815+AJ815*AM818-AI815*AN815-AK815*AN818</f>
        <v>0.20203859171491578</v>
      </c>
      <c r="AS815" s="33">
        <f t="shared" ref="AS815" si="7698">(AH815*AN815+AI815*AM815+AJ815*AN818+AK815*AM818)</f>
        <v>0</v>
      </c>
      <c r="AT815" s="31">
        <f t="shared" ref="AT815" si="7699">AH815*AO815+AJ815*AO818-AI815*AP815-AK815*AP818</f>
        <v>0</v>
      </c>
      <c r="AU815" s="32">
        <f t="shared" ref="AU815" si="7700">(AH815*AP815+AI815*AO815+AJ815*AP818+AK815*AO818)</f>
        <v>-1.0066955688396839</v>
      </c>
      <c r="AV815" s="8"/>
      <c r="AW815" s="29">
        <v>1</v>
      </c>
      <c r="AX815" s="33">
        <v>0</v>
      </c>
      <c r="AY815" s="31">
        <v>0</v>
      </c>
      <c r="AZ815" s="32">
        <v>0</v>
      </c>
      <c r="BB815" s="29">
        <f t="shared" ref="BB815" si="7701">AR815*AW815+AT815*AW818-AS815*AX815-AU815*AX818</f>
        <v>-0.33925428201949515</v>
      </c>
      <c r="BC815" s="33">
        <f t="shared" ref="BC815" si="7702">(AR815*AX815+AS815*AW815+AT815*AX818+AU815*AW818)</f>
        <v>0</v>
      </c>
      <c r="BD815" s="31">
        <f t="shared" ref="BD815" si="7703">AR815*AY815+AT815*AY818-AS815*AZ815-AU815*AZ818</f>
        <v>0</v>
      </c>
      <c r="BE815" s="32">
        <f t="shared" ref="BE815" si="7704">(AR815*AZ815+AS815*AY815+AT815*AZ818+AU815*AY818)</f>
        <v>-1.0066955688396839</v>
      </c>
      <c r="BF815" s="8"/>
      <c r="BG815" s="29">
        <v>1</v>
      </c>
      <c r="BH815" s="30">
        <v>0</v>
      </c>
      <c r="BI815" s="31">
        <v>0</v>
      </c>
      <c r="BJ815" s="32">
        <f t="shared" ref="BJ815:BJ878" si="7705">-1/($BH$8*$B815)</f>
        <v>-0.22129891304347823</v>
      </c>
      <c r="BL815" s="29">
        <f t="shared" ref="BL815" si="7706">BB815*BG815+BD815*BG818-BC815*BH815-BE815*BH818</f>
        <v>-0.33925428201949515</v>
      </c>
      <c r="BM815" s="33">
        <f t="shared" ref="BM815" si="7707">(BB815*BH815+BC815*BG815+BD815*BH818+BE815*BG818)</f>
        <v>0</v>
      </c>
      <c r="BN815" s="31">
        <f t="shared" ref="BN815" si="7708">BB815*BI815+BD815*BI818-BC815*BJ815-BE815*BJ818</f>
        <v>0</v>
      </c>
      <c r="BO815" s="32">
        <f t="shared" ref="BO815" si="7709">(BB815*BJ815+BC815*BI815+BD815*BJ818+BE815*BI818)</f>
        <v>-0.931618964983424</v>
      </c>
      <c r="BP815" s="8"/>
      <c r="BQ815" s="34">
        <v>1</v>
      </c>
      <c r="BR815" s="35">
        <v>0</v>
      </c>
      <c r="BS815" s="11">
        <v>0</v>
      </c>
      <c r="BT815" s="36">
        <v>0</v>
      </c>
      <c r="BV815" s="29">
        <f t="shared" ref="BV815" si="7710">BL815*BQ815+BN815*BQ818-BM815*BR815-BO815*BR818</f>
        <v>-0.33925428201949515</v>
      </c>
      <c r="BW815" s="33">
        <f t="shared" ref="BW815" si="7711">(BL815*BR815+BM815*BQ815+BN815*BR818+BO815*BQ818)</f>
        <v>-0.931618964983424</v>
      </c>
      <c r="BX815" s="31">
        <f t="shared" ref="BX815" si="7712">BL815*BS815+BN815*BS818-BM815*BT815-BO815*BT818</f>
        <v>0</v>
      </c>
      <c r="BY815" s="32">
        <f t="shared" ref="BY815" si="7713">(BL815*BT815+BM815*BS815+BN815*BT818+BO815*BS818)</f>
        <v>-0.931618964983424</v>
      </c>
      <c r="CA815" s="37">
        <f t="shared" ref="CA815" si="7714">20*LOG(((1+$BR$8)/$BR$8)/((BV815+BV818)^2+(BW815+BW818)^2)^0.5)</f>
        <v>-3.6123412566045995E-4</v>
      </c>
      <c r="CC815" s="134">
        <f t="shared" ref="CC815" si="7715">((BV815^2+BW815^2)^0.5)/((BV818^2+BW818^2)^0.5)</f>
        <v>0.98298853027904931</v>
      </c>
      <c r="CD815" s="9"/>
      <c r="CE815" s="38"/>
      <c r="CF815" s="38"/>
      <c r="CG815" s="38"/>
      <c r="CH815" s="38"/>
      <c r="CM815" s="129">
        <v>1.82</v>
      </c>
    </row>
    <row r="816" spans="2:91" ht="18.600000000000001" customHeight="1" thickBot="1">
      <c r="D816" s="39"/>
      <c r="G816" s="40"/>
      <c r="I816" s="39"/>
      <c r="L816" s="40"/>
      <c r="N816" s="39"/>
      <c r="Q816" s="40"/>
      <c r="S816" s="39"/>
      <c r="V816" s="40"/>
      <c r="X816" s="39"/>
      <c r="AA816" s="40"/>
      <c r="AC816" s="39"/>
      <c r="AF816" s="40"/>
      <c r="AH816" s="39"/>
      <c r="AK816" s="40"/>
      <c r="AM816" s="39"/>
      <c r="AP816" s="40"/>
      <c r="AR816" s="39"/>
      <c r="AU816" s="40"/>
      <c r="AW816" s="39"/>
      <c r="AZ816" s="40"/>
      <c r="BB816" s="39"/>
      <c r="BE816" s="40"/>
      <c r="BG816" s="39"/>
      <c r="BJ816" s="40"/>
      <c r="BL816" s="39"/>
      <c r="BO816" s="40"/>
      <c r="BQ816" s="34"/>
      <c r="BR816" s="11"/>
      <c r="BS816" s="11"/>
      <c r="BT816" s="41"/>
      <c r="BV816" s="39"/>
      <c r="BY816" s="40"/>
      <c r="CC816" s="135"/>
      <c r="CD816" s="9"/>
      <c r="CE816" s="38"/>
      <c r="CF816" s="38"/>
      <c r="CG816" s="38"/>
      <c r="CH816" s="38"/>
    </row>
    <row r="817" spans="2:91" ht="18.600000000000001" customHeight="1" thickBot="1">
      <c r="D817" s="258" t="s">
        <v>129</v>
      </c>
      <c r="E817" s="259"/>
      <c r="F817" s="260" t="s">
        <v>130</v>
      </c>
      <c r="G817" s="261"/>
      <c r="H817" s="229"/>
      <c r="I817" s="258" t="s">
        <v>131</v>
      </c>
      <c r="J817" s="259"/>
      <c r="K817" s="260" t="s">
        <v>132</v>
      </c>
      <c r="L817" s="261"/>
      <c r="N817" s="253" t="s">
        <v>133</v>
      </c>
      <c r="O817" s="254"/>
      <c r="P817" s="255" t="s">
        <v>134</v>
      </c>
      <c r="Q817" s="256"/>
      <c r="S817" s="258" t="s">
        <v>135</v>
      </c>
      <c r="T817" s="259"/>
      <c r="U817" s="260" t="s">
        <v>136</v>
      </c>
      <c r="V817" s="261"/>
      <c r="W817" s="8"/>
      <c r="X817" s="253" t="s">
        <v>137</v>
      </c>
      <c r="Y817" s="254"/>
      <c r="Z817" s="255" t="s">
        <v>138</v>
      </c>
      <c r="AA817" s="256"/>
      <c r="AB817" s="8"/>
      <c r="AC817" s="258" t="s">
        <v>139</v>
      </c>
      <c r="AD817" s="259"/>
      <c r="AE817" s="260" t="s">
        <v>140</v>
      </c>
      <c r="AF817" s="261"/>
      <c r="AG817" s="8"/>
      <c r="AH817" s="253" t="s">
        <v>141</v>
      </c>
      <c r="AI817" s="254"/>
      <c r="AJ817" s="255" t="s">
        <v>142</v>
      </c>
      <c r="AK817" s="256"/>
      <c r="AL817" s="8"/>
      <c r="AM817" s="258" t="s">
        <v>143</v>
      </c>
      <c r="AN817" s="259"/>
      <c r="AO817" s="260" t="s">
        <v>144</v>
      </c>
      <c r="AP817" s="261"/>
      <c r="AR817" s="253" t="s">
        <v>145</v>
      </c>
      <c r="AS817" s="254"/>
      <c r="AT817" s="255" t="s">
        <v>146</v>
      </c>
      <c r="AU817" s="256"/>
      <c r="AV817" s="4"/>
      <c r="AW817" s="258" t="s">
        <v>147</v>
      </c>
      <c r="AX817" s="259"/>
      <c r="AY817" s="260" t="s">
        <v>148</v>
      </c>
      <c r="AZ817" s="261"/>
      <c r="BA817" s="8"/>
      <c r="BB817" s="253" t="s">
        <v>149</v>
      </c>
      <c r="BC817" s="254"/>
      <c r="BD817" s="255" t="s">
        <v>150</v>
      </c>
      <c r="BE817" s="256"/>
      <c r="BF817" s="4"/>
      <c r="BG817" s="258" t="s">
        <v>151</v>
      </c>
      <c r="BH817" s="259"/>
      <c r="BI817" s="260" t="s">
        <v>152</v>
      </c>
      <c r="BJ817" s="261"/>
      <c r="BK817" s="4"/>
      <c r="BL817" s="253" t="s">
        <v>153</v>
      </c>
      <c r="BM817" s="254"/>
      <c r="BN817" s="255" t="s">
        <v>154</v>
      </c>
      <c r="BO817" s="256"/>
      <c r="BP817" s="4"/>
      <c r="BQ817" s="258" t="s">
        <v>155</v>
      </c>
      <c r="BR817" s="259"/>
      <c r="BS817" s="260" t="s">
        <v>156</v>
      </c>
      <c r="BT817" s="261"/>
      <c r="BU817" s="8"/>
      <c r="BV817" s="253" t="s">
        <v>157</v>
      </c>
      <c r="BW817" s="254"/>
      <c r="BX817" s="255" t="s">
        <v>158</v>
      </c>
      <c r="BY817" s="256"/>
      <c r="CA817" s="46" t="s">
        <v>16</v>
      </c>
      <c r="CC817" s="136" t="s">
        <v>71</v>
      </c>
      <c r="CD817" s="9"/>
      <c r="CE817" s="38"/>
      <c r="CF817" s="38"/>
      <c r="CG817" s="38"/>
      <c r="CH817" s="38"/>
    </row>
    <row r="818" spans="2:91" ht="18.600000000000001" customHeight="1" thickTop="1" thickBot="1">
      <c r="D818" s="29">
        <v>0</v>
      </c>
      <c r="E818" s="33">
        <v>0</v>
      </c>
      <c r="F818" s="31">
        <v>1</v>
      </c>
      <c r="G818" s="32">
        <v>0</v>
      </c>
      <c r="I818" s="29">
        <v>0</v>
      </c>
      <c r="J818" s="33">
        <f t="shared" ref="J818" si="7716">IF(0=(1-$J$8*$K$8*$B815^2),10^14,$B815*$J$8/(1-$J$8*$K$8*$B815^2))</f>
        <v>-0.70057101654221909</v>
      </c>
      <c r="K818" s="31">
        <v>1</v>
      </c>
      <c r="L818" s="32">
        <v>0</v>
      </c>
      <c r="N818" s="29">
        <f t="shared" ref="N818" si="7717">D818*I815+F818*I818-E818*J815-G818*J818</f>
        <v>0</v>
      </c>
      <c r="O818" s="33">
        <f t="shared" ref="O818" si="7718">(D818*J815+E818*I815+F818*J818+G818*I818)</f>
        <v>-0.70057101654221909</v>
      </c>
      <c r="P818" s="31">
        <f t="shared" ref="P818" si="7719">D818*K815+F818*K818-E818*L815-G818*L818</f>
        <v>1</v>
      </c>
      <c r="Q818" s="32">
        <f t="shared" ref="Q818" si="7720">(D818*L815+E818*K815+F818*L818+G818*K818)</f>
        <v>0</v>
      </c>
      <c r="S818" s="29">
        <v>0</v>
      </c>
      <c r="T818" s="33">
        <v>0</v>
      </c>
      <c r="U818" s="31">
        <v>1</v>
      </c>
      <c r="V818" s="32">
        <v>0</v>
      </c>
      <c r="X818" s="29">
        <f t="shared" ref="X818" si="7721">N818*S815+P818*S818-O818*T815-Q818*T818</f>
        <v>0</v>
      </c>
      <c r="Y818" s="33">
        <f t="shared" ref="Y818" si="7722">(N818*T815+O818*S815+P818*T818+Q818*S818)</f>
        <v>-0.70057101654221909</v>
      </c>
      <c r="Z818" s="31">
        <f t="shared" ref="Z818" si="7723">N818*U815+P818*U818-O818*V815-Q818*V818</f>
        <v>0.51242922464485363</v>
      </c>
      <c r="AA818" s="32">
        <f t="shared" ref="AA818" si="7724">(N818*V815+O818*U815+P818*V818+Q818*U818)</f>
        <v>0</v>
      </c>
      <c r="AB818" s="8"/>
      <c r="AC818" s="29">
        <v>0</v>
      </c>
      <c r="AD818" s="33">
        <f t="shared" ref="AD818" si="7725">IF(0=(1-$AD$8*$AE$8*$B815^2),10^14,$B815*$AD$8/(1-$AD$8*$AE$8*$B815^2))</f>
        <v>-0.62189554977859984</v>
      </c>
      <c r="AE818" s="31">
        <v>1</v>
      </c>
      <c r="AF818" s="32">
        <v>0</v>
      </c>
      <c r="AH818" s="29">
        <f t="shared" ref="AH818" si="7726">X818*AC815+Z818*AC818-Y818*AD815-AA818*AD818</f>
        <v>0</v>
      </c>
      <c r="AI818" s="33">
        <f t="shared" ref="AI818" si="7727">(X818*AD815+Y818*AC815+Z818*AD818+AA818*AC818)</f>
        <v>-1.019248470925352</v>
      </c>
      <c r="AJ818" s="31">
        <f t="shared" ref="AJ818" si="7728">X818*AE815+Z818*AE818-Y818*AF815-AA818*AF818</f>
        <v>0.51242922464485363</v>
      </c>
      <c r="AK818" s="32">
        <f t="shared" ref="AK818" si="7729">(X818*AF815+Y818*AE815+Z818*AF818+AA818*AE818)</f>
        <v>0</v>
      </c>
      <c r="AL818" s="8"/>
      <c r="AM818" s="29">
        <v>0</v>
      </c>
      <c r="AN818" s="33">
        <v>0</v>
      </c>
      <c r="AO818" s="31">
        <v>1</v>
      </c>
      <c r="AP818" s="32">
        <v>0</v>
      </c>
      <c r="AR818" s="29">
        <f t="shared" ref="AR818" si="7730">AH818*AM815+AJ818*AM818-AI818*AN815-AK818*AN818</f>
        <v>0</v>
      </c>
      <c r="AS818" s="33">
        <f t="shared" ref="AS818" si="7731">(AH818*AN815+AI818*AM815+AJ818*AN818+AK818*AM818)</f>
        <v>-1.019248470925352</v>
      </c>
      <c r="AT818" s="31">
        <f t="shared" ref="AT818" si="7732">AH818*AO815+AJ818*AO818-AI818*AP815-AK818*AP818</f>
        <v>-0.12904920295606226</v>
      </c>
      <c r="AU818" s="32">
        <f t="shared" ref="AU818" si="7733">(AH818*AP815+AI818*AO815+AJ818*AP818+AK818*AO818)</f>
        <v>0</v>
      </c>
      <c r="AV818" s="8"/>
      <c r="AW818" s="29">
        <v>0</v>
      </c>
      <c r="AX818" s="33">
        <f t="shared" ref="AX818" si="7734">IF(0=(1-$AX$8*$AY$8*$B815^2),10^14,$B815*$AX$8/(1-$AX$8*$AY$8*$B815^2))</f>
        <v>-0.53769271514555728</v>
      </c>
      <c r="AY818" s="31">
        <v>1</v>
      </c>
      <c r="AZ818" s="32">
        <v>0</v>
      </c>
      <c r="BB818" s="29">
        <f t="shared" ref="BB818" si="7735">AR818*AW815+AT818*AW818-AS818*AX815-AU818*AX818</f>
        <v>0</v>
      </c>
      <c r="BC818" s="33">
        <f t="shared" ref="BC818" si="7736">(AR818*AX815+AS818*AW815+AT818*AX818+AU818*AW818)</f>
        <v>-0.94985965460053678</v>
      </c>
      <c r="BD818" s="31">
        <f t="shared" ref="BD818" si="7737">AR818*AY815+AT818*AY818-AS818*AZ815-AU818*AZ818</f>
        <v>-0.12904920295606226</v>
      </c>
      <c r="BE818" s="32">
        <f t="shared" ref="BE818" si="7738">(AR818*AZ815+AS818*AY815+AT818*AZ818+AU818*AY818)</f>
        <v>0</v>
      </c>
      <c r="BF818" s="8"/>
      <c r="BG818" s="29">
        <v>0</v>
      </c>
      <c r="BH818" s="33">
        <v>0</v>
      </c>
      <c r="BI818" s="31">
        <v>1</v>
      </c>
      <c r="BJ818" s="32">
        <v>0</v>
      </c>
      <c r="BL818" s="29">
        <f t="shared" ref="BL818" si="7739">BB818*BG815+BD818*BG818-BC818*BH815-BE818*BH818</f>
        <v>0</v>
      </c>
      <c r="BM818" s="33">
        <f t="shared" ref="BM818" si="7740">(BB818*BH815+BC818*BG815+BD818*BH818+BE818*BG818)</f>
        <v>-0.94985965460053678</v>
      </c>
      <c r="BN818" s="31">
        <f t="shared" ref="BN818" si="7741">BB818*BI815+BD818*BI818-BC818*BJ815-BE818*BJ818</f>
        <v>-0.33925211206301475</v>
      </c>
      <c r="BO818" s="32">
        <f t="shared" ref="BO818" si="7742">(BB818*BJ815+BC818*BI815+BD818*BJ818+BE818*BI818)</f>
        <v>0</v>
      </c>
      <c r="BP818" s="8"/>
      <c r="BQ818" s="19">
        <f t="shared" ref="BQ818:BQ881" si="7743">1/$BR$8</f>
        <v>1</v>
      </c>
      <c r="BR818" s="47">
        <v>0</v>
      </c>
      <c r="BS818" s="48">
        <v>1</v>
      </c>
      <c r="BT818" s="49">
        <v>0</v>
      </c>
      <c r="BV818" s="29">
        <f t="shared" ref="BV818" si="7744">BL818*BQ815+BN818*BQ818-BM818*BR815-BO818*BR818</f>
        <v>-0.33925211206301475</v>
      </c>
      <c r="BW818" s="33">
        <f t="shared" ref="BW818" si="7745">(BL818*BR815+BM818*BQ815+BN818*BR818+BO818*BQ818)</f>
        <v>-0.94985965460053678</v>
      </c>
      <c r="BX818" s="31">
        <f t="shared" ref="BX818" si="7746">BL818*BS815+BN818*BS818-BM818*BT815-BO818*BT818</f>
        <v>-0.33925211206301475</v>
      </c>
      <c r="BY818" s="32">
        <f t="shared" ref="BY818" si="7747">(BL818*BT815+BM818*BS815+BN818*BT818+BO818*BS818)</f>
        <v>0</v>
      </c>
      <c r="CA818" s="50">
        <f t="shared" ref="CA818" si="7748">(180/PI())*ATAN(-1*(BW815+BW818)/(BV815+BV818))</f>
        <v>-70.169477995059893</v>
      </c>
      <c r="CC818" s="137">
        <f t="shared" ref="CC818" si="7749">20*LOG(((1-(10^(CA815/20)^2)*(1-((1-CC815)/(1+CC815))^2))^0.5))</f>
        <v>-38.047597673082848</v>
      </c>
      <c r="CD818" s="9"/>
      <c r="CE818" s="38"/>
      <c r="CF818" s="38"/>
      <c r="CG818" s="38"/>
      <c r="CH818" s="38"/>
    </row>
    <row r="819" spans="2:91" ht="18.600000000000001" customHeight="1">
      <c r="CC819" s="42"/>
    </row>
    <row r="820" spans="2:91" ht="18.600000000000001" customHeight="1" thickBot="1">
      <c r="E820" s="22" t="s">
        <v>4</v>
      </c>
      <c r="J820" s="22" t="s">
        <v>5</v>
      </c>
      <c r="O820" s="22" t="s">
        <v>6</v>
      </c>
      <c r="T820" s="22" t="s">
        <v>7</v>
      </c>
      <c r="Y820" s="22" t="s">
        <v>8</v>
      </c>
      <c r="AD820" s="22" t="s">
        <v>65</v>
      </c>
      <c r="AI820" s="22" t="s">
        <v>9</v>
      </c>
      <c r="AN820" s="22" t="s">
        <v>66</v>
      </c>
      <c r="AS820" s="22" t="s">
        <v>51</v>
      </c>
      <c r="AX820" s="22" t="s">
        <v>67</v>
      </c>
      <c r="BC820" s="22" t="s">
        <v>52</v>
      </c>
      <c r="BH820" s="22" t="s">
        <v>68</v>
      </c>
      <c r="BM820" s="22" t="s">
        <v>63</v>
      </c>
      <c r="BQ820" s="23" t="s">
        <v>69</v>
      </c>
      <c r="BR820" s="23"/>
      <c r="BS820" s="24"/>
      <c r="BT820" s="24"/>
      <c r="BU820" s="24"/>
      <c r="BW820" s="22" t="s">
        <v>64</v>
      </c>
    </row>
    <row r="821" spans="2:91" ht="18.600000000000001" customHeight="1" thickBot="1">
      <c r="D821" s="249" t="s">
        <v>103</v>
      </c>
      <c r="E821" s="250"/>
      <c r="F821" s="251" t="s">
        <v>104</v>
      </c>
      <c r="G821" s="252"/>
      <c r="H821" s="229"/>
      <c r="I821" s="253" t="s">
        <v>11</v>
      </c>
      <c r="J821" s="254"/>
      <c r="K821" s="255" t="s">
        <v>12</v>
      </c>
      <c r="L821" s="256"/>
      <c r="M821" s="24"/>
      <c r="N821" s="253" t="s">
        <v>105</v>
      </c>
      <c r="O821" s="254"/>
      <c r="P821" s="255" t="s">
        <v>106</v>
      </c>
      <c r="Q821" s="256"/>
      <c r="R821" s="24"/>
      <c r="S821" s="249" t="s">
        <v>107</v>
      </c>
      <c r="T821" s="250"/>
      <c r="U821" s="251" t="s">
        <v>108</v>
      </c>
      <c r="V821" s="252"/>
      <c r="W821" s="8"/>
      <c r="X821" s="253" t="s">
        <v>109</v>
      </c>
      <c r="Y821" s="254"/>
      <c r="Z821" s="255" t="s">
        <v>110</v>
      </c>
      <c r="AA821" s="256"/>
      <c r="AB821" s="8"/>
      <c r="AC821" s="253" t="s">
        <v>111</v>
      </c>
      <c r="AD821" s="254"/>
      <c r="AE821" s="255" t="s">
        <v>14</v>
      </c>
      <c r="AF821" s="256"/>
      <c r="AG821" s="8"/>
      <c r="AH821" s="253" t="s">
        <v>112</v>
      </c>
      <c r="AI821" s="254"/>
      <c r="AJ821" s="255" t="s">
        <v>113</v>
      </c>
      <c r="AK821" s="256"/>
      <c r="AL821" s="8"/>
      <c r="AM821" s="249" t="s">
        <v>114</v>
      </c>
      <c r="AN821" s="250"/>
      <c r="AO821" s="251" t="s">
        <v>115</v>
      </c>
      <c r="AP821" s="252"/>
      <c r="AQ821" s="24"/>
      <c r="AR821" s="253" t="s">
        <v>116</v>
      </c>
      <c r="AS821" s="254"/>
      <c r="AT821" s="255" t="s">
        <v>13</v>
      </c>
      <c r="AU821" s="256"/>
      <c r="AV821" s="4"/>
      <c r="AW821" s="253" t="s">
        <v>117</v>
      </c>
      <c r="AX821" s="254"/>
      <c r="AY821" s="255" t="s">
        <v>118</v>
      </c>
      <c r="AZ821" s="256"/>
      <c r="BA821" s="8"/>
      <c r="BB821" s="253" t="s">
        <v>119</v>
      </c>
      <c r="BC821" s="254"/>
      <c r="BD821" s="255" t="s">
        <v>120</v>
      </c>
      <c r="BE821" s="256"/>
      <c r="BF821" s="4"/>
      <c r="BG821" s="249" t="s">
        <v>121</v>
      </c>
      <c r="BH821" s="250"/>
      <c r="BI821" s="251" t="s">
        <v>122</v>
      </c>
      <c r="BJ821" s="252"/>
      <c r="BK821" s="4"/>
      <c r="BL821" s="253" t="s">
        <v>123</v>
      </c>
      <c r="BM821" s="254"/>
      <c r="BN821" s="255" t="s">
        <v>124</v>
      </c>
      <c r="BO821" s="256"/>
      <c r="BP821" s="4"/>
      <c r="BQ821" s="253" t="s">
        <v>125</v>
      </c>
      <c r="BR821" s="254"/>
      <c r="BS821" s="255" t="s">
        <v>126</v>
      </c>
      <c r="BT821" s="256"/>
      <c r="BU821" s="8"/>
      <c r="BV821" s="253" t="s">
        <v>127</v>
      </c>
      <c r="BW821" s="254"/>
      <c r="BX821" s="255" t="s">
        <v>128</v>
      </c>
      <c r="BY821" s="256"/>
      <c r="CA821" s="27" t="s">
        <v>15</v>
      </c>
      <c r="CC821" s="133" t="s">
        <v>70</v>
      </c>
      <c r="CD821" s="9"/>
      <c r="CE821" s="38"/>
      <c r="CF821" s="38"/>
      <c r="CG821" s="38"/>
      <c r="CH821" s="38"/>
    </row>
    <row r="822" spans="2:91" ht="18.600000000000001" customHeight="1" thickTop="1" thickBot="1">
      <c r="B822" s="129">
        <v>1.86</v>
      </c>
      <c r="D822" s="29">
        <v>1</v>
      </c>
      <c r="E822" s="30">
        <v>0</v>
      </c>
      <c r="F822" s="31">
        <v>0</v>
      </c>
      <c r="G822" s="32">
        <f t="shared" ref="G822:G885" si="7750">-1/($E$8*$B822)</f>
        <v>-0.35439784946236558</v>
      </c>
      <c r="I822" s="29">
        <v>1</v>
      </c>
      <c r="J822" s="33">
        <v>0</v>
      </c>
      <c r="K822" s="31">
        <v>0</v>
      </c>
      <c r="L822" s="32">
        <v>0</v>
      </c>
      <c r="N822" s="29">
        <f t="shared" ref="N822" si="7751">D822*I822+F822*I825-E822*J822-G822*J825</f>
        <v>0.754638684160855</v>
      </c>
      <c r="O822" s="33">
        <f t="shared" ref="O822" si="7752">(D822*J822+E822*I822+F822*J825+G822*I825)</f>
        <v>0</v>
      </c>
      <c r="P822" s="31">
        <f t="shared" ref="P822" si="7753">D822*K822+F822*K825-E822*L822-G822*L825</f>
        <v>0</v>
      </c>
      <c r="Q822" s="32">
        <f t="shared" ref="Q822" si="7754">(D822*L822+E822*K822+F822*L825+G822*K825)</f>
        <v>-0.35439784946236558</v>
      </c>
      <c r="S822" s="29">
        <v>1</v>
      </c>
      <c r="T822" s="30">
        <v>0</v>
      </c>
      <c r="U822" s="31">
        <v>0</v>
      </c>
      <c r="V822" s="32">
        <f t="shared" ref="V822:V885" si="7755">-1/($T$8*$B822)</f>
        <v>-0.68847849462365596</v>
      </c>
      <c r="X822" s="29">
        <f t="shared" ref="X822" si="7756">N822*S822+P822*S825-O822*T822-Q822*T825</f>
        <v>0.754638684160855</v>
      </c>
      <c r="Y822" s="33">
        <f t="shared" ref="Y822" si="7757">(N822*T822+O822*S822+P822*T825+Q822*S825)</f>
        <v>0</v>
      </c>
      <c r="Z822" s="31">
        <f t="shared" ref="Z822" si="7758">N822*U822+P822*U825-O822*V822-Q822*V825</f>
        <v>0</v>
      </c>
      <c r="AA822" s="32">
        <f t="shared" ref="AA822" si="7759">(N822*V822+O822*U822+P822*V825+Q822*U825)</f>
        <v>-0.8739503547182077</v>
      </c>
      <c r="AB822" s="8"/>
      <c r="AC822" s="29">
        <v>1</v>
      </c>
      <c r="AD822" s="33">
        <v>0</v>
      </c>
      <c r="AE822" s="31">
        <v>0</v>
      </c>
      <c r="AF822" s="32">
        <v>0</v>
      </c>
      <c r="AH822" s="29">
        <f t="shared" ref="AH822" si="7760">X822*AC822+Z822*AC825-Y822*AD822-AA822*AD825</f>
        <v>0.21928644571943379</v>
      </c>
      <c r="AI822" s="33">
        <f t="shared" ref="AI822" si="7761">(X822*AD822+Y822*AC822+Z822*AD825+AA822*AC825)</f>
        <v>0</v>
      </c>
      <c r="AJ822" s="31">
        <f t="shared" ref="AJ822" si="7762">X822*AE822+Z822*AE825-Y822*AF822-AA822*AF825</f>
        <v>0</v>
      </c>
      <c r="AK822" s="32">
        <f t="shared" ref="AK822" si="7763">(X822*AF822+Y822*AE822+Z822*AF825+AA822*AE825)</f>
        <v>-0.8739503547182077</v>
      </c>
      <c r="AL822" s="8"/>
      <c r="AM822" s="29">
        <v>1</v>
      </c>
      <c r="AN822" s="30">
        <v>0</v>
      </c>
      <c r="AO822" s="31">
        <v>0</v>
      </c>
      <c r="AP822" s="32">
        <f t="shared" ref="AP822:AP885" si="7764">-1/($AN$8*$B822)</f>
        <v>-0.62259677419354831</v>
      </c>
      <c r="AR822" s="29">
        <f t="shared" ref="AR822" si="7765">AH822*AM822+AJ822*AM825-AI822*AN822-AK822*AN825</f>
        <v>0.21928644571943379</v>
      </c>
      <c r="AS822" s="33">
        <f t="shared" ref="AS822" si="7766">(AH822*AN822+AI822*AM822+AJ822*AN825+AK822*AM825)</f>
        <v>0</v>
      </c>
      <c r="AT822" s="31">
        <f t="shared" ref="AT822" si="7767">AH822*AO822+AJ822*AO825-AI822*AP822-AK822*AP825</f>
        <v>0</v>
      </c>
      <c r="AU822" s="32">
        <f t="shared" ref="AU822" si="7768">(AH822*AP822+AI822*AO822+AJ822*AP825+AK822*AO825)</f>
        <v>-1.0104773884474958</v>
      </c>
      <c r="AV822" s="8"/>
      <c r="AW822" s="29">
        <v>1</v>
      </c>
      <c r="AX822" s="33">
        <v>0</v>
      </c>
      <c r="AY822" s="31">
        <v>0</v>
      </c>
      <c r="AZ822" s="32">
        <v>0</v>
      </c>
      <c r="BB822" s="29">
        <f t="shared" ref="BB822" si="7769">AR822*AW822+AT822*AW825-AS822*AX822-AU822*AX825</f>
        <v>-0.31658670873137451</v>
      </c>
      <c r="BC822" s="33">
        <f t="shared" ref="BC822" si="7770">(AR822*AX822+AS822*AW822+AT822*AX825+AU822*AW825)</f>
        <v>0</v>
      </c>
      <c r="BD822" s="31">
        <f t="shared" ref="BD822" si="7771">AR822*AY822+AT822*AY825-AS822*AZ822-AU822*AZ825</f>
        <v>0</v>
      </c>
      <c r="BE822" s="32">
        <f t="shared" ref="BE822" si="7772">(AR822*AZ822+AS822*AY822+AT822*AZ825+AU822*AY825)</f>
        <v>-1.0104773884474958</v>
      </c>
      <c r="BF822" s="8"/>
      <c r="BG822" s="29">
        <v>1</v>
      </c>
      <c r="BH822" s="30">
        <v>0</v>
      </c>
      <c r="BI822" s="31">
        <v>0</v>
      </c>
      <c r="BJ822" s="32">
        <f t="shared" ref="BJ822:BJ885" si="7773">-1/($BH$8*$B822)</f>
        <v>-0.21891935483870964</v>
      </c>
      <c r="BL822" s="29">
        <f t="shared" ref="BL822" si="7774">BB822*BG822+BD822*BG825-BC822*BH822-BE822*BH825</f>
        <v>-0.31658670873137451</v>
      </c>
      <c r="BM822" s="33">
        <f t="shared" ref="BM822" si="7775">(BB822*BH822+BC822*BG822+BD822*BH825+BE822*BG825)</f>
        <v>0</v>
      </c>
      <c r="BN822" s="31">
        <f t="shared" ref="BN822" si="7776">BB822*BI822+BD822*BI825-BC822*BJ822-BE822*BJ825</f>
        <v>0</v>
      </c>
      <c r="BO822" s="32">
        <f t="shared" ref="BO822" si="7777">(BB822*BJ822+BC822*BI822+BD822*BJ825+BE822*BI825)</f>
        <v>-0.94117043042151283</v>
      </c>
      <c r="BP822" s="8"/>
      <c r="BQ822" s="34">
        <v>1</v>
      </c>
      <c r="BR822" s="35">
        <v>0</v>
      </c>
      <c r="BS822" s="11">
        <v>0</v>
      </c>
      <c r="BT822" s="36">
        <v>0</v>
      </c>
      <c r="BV822" s="29">
        <f t="shared" ref="BV822" si="7778">BL822*BQ822+BN822*BQ825-BM822*BR822-BO822*BR825</f>
        <v>-0.31658670873137451</v>
      </c>
      <c r="BW822" s="33">
        <f t="shared" ref="BW822" si="7779">(BL822*BR822+BM822*BQ822+BN822*BR825+BO822*BQ825)</f>
        <v>-0.94117043042151283</v>
      </c>
      <c r="BX822" s="31">
        <f t="shared" ref="BX822" si="7780">BL822*BS822+BN822*BS825-BM822*BT822-BO822*BT825</f>
        <v>0</v>
      </c>
      <c r="BY822" s="32">
        <f t="shared" ref="BY822" si="7781">(BL822*BT822+BM822*BS822+BN822*BT825+BO822*BS825)</f>
        <v>-0.94117043042151283</v>
      </c>
      <c r="CA822" s="37">
        <f t="shared" ref="CA822" si="7782">20*LOG(((1+$BR$8)/$BR$8)/((BV822+BV825)^2+(BW822+BW825)^2)^0.5)</f>
        <v>-2.3926422656428051E-4</v>
      </c>
      <c r="CC822" s="134">
        <f t="shared" ref="CC822" si="7783">((BV822^2+BW822^2)^0.5)/((BV825^2+BW825^2)^0.5)</f>
        <v>0.9860180245112492</v>
      </c>
      <c r="CD822" s="9"/>
      <c r="CE822" s="38"/>
      <c r="CF822" s="38"/>
      <c r="CG822" s="38"/>
      <c r="CH822" s="38"/>
      <c r="CM822" s="129">
        <v>1.84</v>
      </c>
    </row>
    <row r="823" spans="2:91" ht="18.600000000000001" customHeight="1" thickBot="1">
      <c r="D823" s="39"/>
      <c r="G823" s="40"/>
      <c r="I823" s="39"/>
      <c r="L823" s="40"/>
      <c r="N823" s="39"/>
      <c r="Q823" s="40"/>
      <c r="S823" s="39"/>
      <c r="V823" s="40"/>
      <c r="X823" s="39"/>
      <c r="AA823" s="40"/>
      <c r="AC823" s="39"/>
      <c r="AF823" s="40"/>
      <c r="AH823" s="39"/>
      <c r="AK823" s="40"/>
      <c r="AM823" s="39"/>
      <c r="AP823" s="40"/>
      <c r="AR823" s="39"/>
      <c r="AU823" s="40"/>
      <c r="AW823" s="39"/>
      <c r="AZ823" s="40"/>
      <c r="BB823" s="39"/>
      <c r="BE823" s="40"/>
      <c r="BG823" s="39"/>
      <c r="BJ823" s="40"/>
      <c r="BL823" s="39"/>
      <c r="BO823" s="40"/>
      <c r="BQ823" s="34"/>
      <c r="BR823" s="11"/>
      <c r="BS823" s="11"/>
      <c r="BT823" s="41"/>
      <c r="BV823" s="39"/>
      <c r="BY823" s="40"/>
      <c r="CC823" s="135"/>
      <c r="CD823" s="9"/>
      <c r="CE823" s="38"/>
      <c r="CF823" s="38"/>
      <c r="CG823" s="38"/>
      <c r="CH823" s="38"/>
    </row>
    <row r="824" spans="2:91" ht="18.600000000000001" customHeight="1" thickBot="1">
      <c r="D824" s="258" t="s">
        <v>129</v>
      </c>
      <c r="E824" s="259"/>
      <c r="F824" s="260" t="s">
        <v>130</v>
      </c>
      <c r="G824" s="261"/>
      <c r="H824" s="229"/>
      <c r="I824" s="258" t="s">
        <v>131</v>
      </c>
      <c r="J824" s="259"/>
      <c r="K824" s="260" t="s">
        <v>132</v>
      </c>
      <c r="L824" s="261"/>
      <c r="N824" s="253" t="s">
        <v>133</v>
      </c>
      <c r="O824" s="254"/>
      <c r="P824" s="255" t="s">
        <v>134</v>
      </c>
      <c r="Q824" s="256"/>
      <c r="S824" s="258" t="s">
        <v>135</v>
      </c>
      <c r="T824" s="259"/>
      <c r="U824" s="260" t="s">
        <v>136</v>
      </c>
      <c r="V824" s="261"/>
      <c r="W824" s="8"/>
      <c r="X824" s="253" t="s">
        <v>137</v>
      </c>
      <c r="Y824" s="254"/>
      <c r="Z824" s="255" t="s">
        <v>138</v>
      </c>
      <c r="AA824" s="256"/>
      <c r="AB824" s="8"/>
      <c r="AC824" s="258" t="s">
        <v>139</v>
      </c>
      <c r="AD824" s="259"/>
      <c r="AE824" s="260" t="s">
        <v>140</v>
      </c>
      <c r="AF824" s="261"/>
      <c r="AG824" s="8"/>
      <c r="AH824" s="253" t="s">
        <v>141</v>
      </c>
      <c r="AI824" s="254"/>
      <c r="AJ824" s="255" t="s">
        <v>142</v>
      </c>
      <c r="AK824" s="256"/>
      <c r="AL824" s="8"/>
      <c r="AM824" s="258" t="s">
        <v>143</v>
      </c>
      <c r="AN824" s="259"/>
      <c r="AO824" s="260" t="s">
        <v>144</v>
      </c>
      <c r="AP824" s="261"/>
      <c r="AR824" s="253" t="s">
        <v>145</v>
      </c>
      <c r="AS824" s="254"/>
      <c r="AT824" s="255" t="s">
        <v>146</v>
      </c>
      <c r="AU824" s="256"/>
      <c r="AV824" s="4"/>
      <c r="AW824" s="258" t="s">
        <v>147</v>
      </c>
      <c r="AX824" s="259"/>
      <c r="AY824" s="260" t="s">
        <v>148</v>
      </c>
      <c r="AZ824" s="261"/>
      <c r="BA824" s="8"/>
      <c r="BB824" s="253" t="s">
        <v>149</v>
      </c>
      <c r="BC824" s="254"/>
      <c r="BD824" s="255" t="s">
        <v>150</v>
      </c>
      <c r="BE824" s="256"/>
      <c r="BF824" s="4"/>
      <c r="BG824" s="258" t="s">
        <v>151</v>
      </c>
      <c r="BH824" s="259"/>
      <c r="BI824" s="260" t="s">
        <v>152</v>
      </c>
      <c r="BJ824" s="261"/>
      <c r="BK824" s="4"/>
      <c r="BL824" s="253" t="s">
        <v>153</v>
      </c>
      <c r="BM824" s="254"/>
      <c r="BN824" s="255" t="s">
        <v>154</v>
      </c>
      <c r="BO824" s="256"/>
      <c r="BP824" s="4"/>
      <c r="BQ824" s="258" t="s">
        <v>155</v>
      </c>
      <c r="BR824" s="259"/>
      <c r="BS824" s="260" t="s">
        <v>156</v>
      </c>
      <c r="BT824" s="261"/>
      <c r="BU824" s="8"/>
      <c r="BV824" s="253" t="s">
        <v>157</v>
      </c>
      <c r="BW824" s="254"/>
      <c r="BX824" s="255" t="s">
        <v>158</v>
      </c>
      <c r="BY824" s="256"/>
      <c r="CA824" s="46" t="s">
        <v>16</v>
      </c>
      <c r="CC824" s="136" t="s">
        <v>71</v>
      </c>
      <c r="CD824" s="9"/>
      <c r="CE824" s="38"/>
      <c r="CF824" s="38"/>
      <c r="CG824" s="38"/>
      <c r="CH824" s="38"/>
    </row>
    <row r="825" spans="2:91" ht="18.600000000000001" customHeight="1" thickTop="1" thickBot="1">
      <c r="D825" s="29">
        <v>0</v>
      </c>
      <c r="E825" s="33">
        <v>0</v>
      </c>
      <c r="F825" s="31">
        <v>1</v>
      </c>
      <c r="G825" s="32">
        <v>0</v>
      </c>
      <c r="I825" s="29">
        <v>0</v>
      </c>
      <c r="J825" s="33">
        <f t="shared" ref="J825" si="7784">IF(0=(1-$J$8*$K$8*$B822^2),10^14,$B822*$J$8/(1-$J$8*$K$8*$B822^2))</f>
        <v>-0.69233297044936082</v>
      </c>
      <c r="K825" s="31">
        <v>1</v>
      </c>
      <c r="L825" s="32">
        <v>0</v>
      </c>
      <c r="N825" s="29">
        <f t="shared" ref="N825" si="7785">D825*I822+F825*I825-E825*J822-G825*J825</f>
        <v>0</v>
      </c>
      <c r="O825" s="33">
        <f t="shared" ref="O825" si="7786">(D825*J822+E825*I822+F825*J825+G825*I825)</f>
        <v>-0.69233297044936082</v>
      </c>
      <c r="P825" s="31">
        <f t="shared" ref="P825" si="7787">D825*K822+F825*K825-E825*L822-G825*L825</f>
        <v>1</v>
      </c>
      <c r="Q825" s="32">
        <f t="shared" ref="Q825" si="7788">(D825*L822+E825*K822+F825*L825+G825*K825)</f>
        <v>0</v>
      </c>
      <c r="S825" s="29">
        <v>0</v>
      </c>
      <c r="T825" s="33">
        <v>0</v>
      </c>
      <c r="U825" s="31">
        <v>1</v>
      </c>
      <c r="V825" s="32">
        <v>0</v>
      </c>
      <c r="X825" s="29">
        <f t="shared" ref="X825" si="7789">N825*S822+P825*S825-O825*T822-Q825*T825</f>
        <v>0</v>
      </c>
      <c r="Y825" s="33">
        <f t="shared" ref="Y825" si="7790">(N825*T822+O825*S822+P825*T825+Q825*S825)</f>
        <v>-0.69233297044936082</v>
      </c>
      <c r="Z825" s="31">
        <f t="shared" ref="Z825" si="7791">N825*U822+P825*U825-O825*V822-Q825*V825</f>
        <v>0.52334363872669998</v>
      </c>
      <c r="AA825" s="32">
        <f t="shared" ref="AA825" si="7792">(N825*V822+O825*U822+P825*V825+Q825*U825)</f>
        <v>0</v>
      </c>
      <c r="AB825" s="8"/>
      <c r="AC825" s="29">
        <v>0</v>
      </c>
      <c r="AD825" s="33">
        <f t="shared" ref="AD825" si="7793">IF(0=(1-$AD$8*$AE$8*$B822^2),10^14,$B822*$AD$8/(1-$AD$8*$AE$8*$B822^2))</f>
        <v>-0.61256596047041778</v>
      </c>
      <c r="AE825" s="31">
        <v>1</v>
      </c>
      <c r="AF825" s="32">
        <v>0</v>
      </c>
      <c r="AH825" s="29">
        <f t="shared" ref="AH825" si="7794">X825*AC822+Z825*AC825-Y825*AD822-AA825*AD825</f>
        <v>0</v>
      </c>
      <c r="AI825" s="33">
        <f t="shared" ref="AI825" si="7795">(X825*AD822+Y825*AC822+Z825*AD825+AA825*AC825)</f>
        <v>-1.0129154691620652</v>
      </c>
      <c r="AJ825" s="31">
        <f t="shared" ref="AJ825" si="7796">X825*AE822+Z825*AE825-Y825*AF822-AA825*AF825</f>
        <v>0.52334363872669998</v>
      </c>
      <c r="AK825" s="32">
        <f t="shared" ref="AK825" si="7797">(X825*AF822+Y825*AE822+Z825*AF825+AA825*AE825)</f>
        <v>0</v>
      </c>
      <c r="AL825" s="8"/>
      <c r="AM825" s="29">
        <v>0</v>
      </c>
      <c r="AN825" s="33">
        <v>0</v>
      </c>
      <c r="AO825" s="31">
        <v>1</v>
      </c>
      <c r="AP825" s="32">
        <v>0</v>
      </c>
      <c r="AR825" s="29">
        <f t="shared" ref="AR825" si="7798">AH825*AM822+AJ825*AM825-AI825*AN822-AK825*AN825</f>
        <v>0</v>
      </c>
      <c r="AS825" s="33">
        <f t="shared" ref="AS825" si="7799">(AH825*AN822+AI825*AM822+AJ825*AN825+AK825*AM825)</f>
        <v>-1.0129154691620652</v>
      </c>
      <c r="AT825" s="31">
        <f t="shared" ref="AT825" si="7800">AH825*AO822+AJ825*AO825-AI825*AP822-AK825*AP825</f>
        <v>-0.10729426490434635</v>
      </c>
      <c r="AU825" s="32">
        <f t="shared" ref="AU825" si="7801">(AH825*AP822+AI825*AO822+AJ825*AP825+AK825*AO825)</f>
        <v>0</v>
      </c>
      <c r="AV825" s="8"/>
      <c r="AW825" s="29">
        <v>0</v>
      </c>
      <c r="AX825" s="33">
        <f t="shared" ref="AX825" si="7802">IF(0=(1-$AX$8*$AY$8*$B822^2),10^14,$B822*$AX$8/(1-$AX$8*$AY$8*$B822^2))</f>
        <v>-0.5303168191364751</v>
      </c>
      <c r="AY825" s="31">
        <v>1</v>
      </c>
      <c r="AZ825" s="32">
        <v>0</v>
      </c>
      <c r="BB825" s="29">
        <f t="shared" ref="BB825" si="7803">AR825*AW822+AT825*AW825-AS825*AX822-AU825*AX825</f>
        <v>0</v>
      </c>
      <c r="BC825" s="33">
        <f t="shared" ref="BC825" si="7804">(AR825*AX822+AS825*AW822+AT825*AX825+AU825*AW825)</f>
        <v>-0.95601551588640588</v>
      </c>
      <c r="BD825" s="31">
        <f t="shared" ref="BD825" si="7805">AR825*AY822+AT825*AY825-AS825*AZ822-AU825*AZ825</f>
        <v>-0.10729426490434635</v>
      </c>
      <c r="BE825" s="32">
        <f t="shared" ref="BE825" si="7806">(AR825*AZ822+AS825*AY822+AT825*AZ825+AU825*AY825)</f>
        <v>0</v>
      </c>
      <c r="BF825" s="8"/>
      <c r="BG825" s="29">
        <v>0</v>
      </c>
      <c r="BH825" s="33">
        <v>0</v>
      </c>
      <c r="BI825" s="31">
        <v>1</v>
      </c>
      <c r="BJ825" s="32">
        <v>0</v>
      </c>
      <c r="BL825" s="29">
        <f t="shared" ref="BL825" si="7807">BB825*BG822+BD825*BG825-BC825*BH822-BE825*BH825</f>
        <v>0</v>
      </c>
      <c r="BM825" s="33">
        <f t="shared" ref="BM825" si="7808">(BB825*BH822+BC825*BG822+BD825*BH825+BE825*BG825)</f>
        <v>-0.95601551588640588</v>
      </c>
      <c r="BN825" s="31">
        <f t="shared" ref="BN825" si="7809">BB825*BI822+BD825*BI825-BC825*BJ822-BE825*BJ825</f>
        <v>-0.31658456485799447</v>
      </c>
      <c r="BO825" s="32">
        <f t="shared" ref="BO825" si="7810">(BB825*BJ822+BC825*BI822+BD825*BJ825+BE825*BI825)</f>
        <v>0</v>
      </c>
      <c r="BP825" s="8"/>
      <c r="BQ825" s="19">
        <f t="shared" ref="BQ825:BQ888" si="7811">1/$BR$8</f>
        <v>1</v>
      </c>
      <c r="BR825" s="47">
        <v>0</v>
      </c>
      <c r="BS825" s="48">
        <v>1</v>
      </c>
      <c r="BT825" s="49">
        <v>0</v>
      </c>
      <c r="BV825" s="29">
        <f t="shared" ref="BV825" si="7812">BL825*BQ822+BN825*BQ825-BM825*BR822-BO825*BR825</f>
        <v>-0.31658456485799447</v>
      </c>
      <c r="BW825" s="33">
        <f t="shared" ref="BW825" si="7813">(BL825*BR822+BM825*BQ822+BN825*BR825+BO825*BQ825)</f>
        <v>-0.95601551588640588</v>
      </c>
      <c r="BX825" s="31">
        <f t="shared" ref="BX825" si="7814">BL825*BS822+BN825*BS825-BM825*BT822-BO825*BT825</f>
        <v>-0.31658456485799447</v>
      </c>
      <c r="BY825" s="32">
        <f t="shared" ref="BY825" si="7815">(BL825*BT822+BM825*BS822+BN825*BT825+BO825*BS825)</f>
        <v>0</v>
      </c>
      <c r="CA825" s="50">
        <f t="shared" ref="CA825" si="7816">(180/PI())*ATAN(-1*(BW822+BW825)/(BV822+BV825))</f>
        <v>-71.54396294177026</v>
      </c>
      <c r="CC825" s="137">
        <f t="shared" ref="CC825" si="7817">20*LOG(((1-(10^(CA822/20)^2)*(1-((1-CC822)/(1+CC822))^2))^0.5))</f>
        <v>-39.802488453917327</v>
      </c>
      <c r="CD825" s="9"/>
      <c r="CE825" s="38"/>
      <c r="CF825" s="38"/>
      <c r="CG825" s="38"/>
      <c r="CH825" s="38"/>
    </row>
    <row r="826" spans="2:91" ht="18.600000000000001" customHeight="1">
      <c r="CC826" s="42"/>
    </row>
    <row r="827" spans="2:91" ht="18.600000000000001" customHeight="1" thickBot="1">
      <c r="E827" s="22" t="s">
        <v>4</v>
      </c>
      <c r="J827" s="22" t="s">
        <v>5</v>
      </c>
      <c r="O827" s="22" t="s">
        <v>6</v>
      </c>
      <c r="T827" s="22" t="s">
        <v>7</v>
      </c>
      <c r="Y827" s="22" t="s">
        <v>8</v>
      </c>
      <c r="AD827" s="22" t="s">
        <v>65</v>
      </c>
      <c r="AI827" s="22" t="s">
        <v>9</v>
      </c>
      <c r="AN827" s="22" t="s">
        <v>66</v>
      </c>
      <c r="AS827" s="22" t="s">
        <v>51</v>
      </c>
      <c r="AX827" s="22" t="s">
        <v>67</v>
      </c>
      <c r="BC827" s="22" t="s">
        <v>52</v>
      </c>
      <c r="BH827" s="22" t="s">
        <v>68</v>
      </c>
      <c r="BM827" s="22" t="s">
        <v>63</v>
      </c>
      <c r="BQ827" s="23" t="s">
        <v>69</v>
      </c>
      <c r="BR827" s="23"/>
      <c r="BS827" s="24"/>
      <c r="BT827" s="24"/>
      <c r="BU827" s="24"/>
      <c r="BW827" s="22" t="s">
        <v>64</v>
      </c>
    </row>
    <row r="828" spans="2:91" ht="18.600000000000001" customHeight="1" thickBot="1">
      <c r="D828" s="249" t="s">
        <v>103</v>
      </c>
      <c r="E828" s="250"/>
      <c r="F828" s="251" t="s">
        <v>104</v>
      </c>
      <c r="G828" s="252"/>
      <c r="H828" s="229"/>
      <c r="I828" s="253" t="s">
        <v>11</v>
      </c>
      <c r="J828" s="254"/>
      <c r="K828" s="255" t="s">
        <v>12</v>
      </c>
      <c r="L828" s="256"/>
      <c r="M828" s="24"/>
      <c r="N828" s="253" t="s">
        <v>105</v>
      </c>
      <c r="O828" s="254"/>
      <c r="P828" s="255" t="s">
        <v>106</v>
      </c>
      <c r="Q828" s="256"/>
      <c r="R828" s="24"/>
      <c r="S828" s="249" t="s">
        <v>107</v>
      </c>
      <c r="T828" s="250"/>
      <c r="U828" s="251" t="s">
        <v>108</v>
      </c>
      <c r="V828" s="252"/>
      <c r="W828" s="8"/>
      <c r="X828" s="253" t="s">
        <v>109</v>
      </c>
      <c r="Y828" s="254"/>
      <c r="Z828" s="255" t="s">
        <v>110</v>
      </c>
      <c r="AA828" s="256"/>
      <c r="AB828" s="8"/>
      <c r="AC828" s="253" t="s">
        <v>111</v>
      </c>
      <c r="AD828" s="254"/>
      <c r="AE828" s="255" t="s">
        <v>14</v>
      </c>
      <c r="AF828" s="256"/>
      <c r="AG828" s="8"/>
      <c r="AH828" s="253" t="s">
        <v>112</v>
      </c>
      <c r="AI828" s="254"/>
      <c r="AJ828" s="255" t="s">
        <v>113</v>
      </c>
      <c r="AK828" s="256"/>
      <c r="AL828" s="8"/>
      <c r="AM828" s="249" t="s">
        <v>114</v>
      </c>
      <c r="AN828" s="250"/>
      <c r="AO828" s="251" t="s">
        <v>115</v>
      </c>
      <c r="AP828" s="252"/>
      <c r="AQ828" s="24"/>
      <c r="AR828" s="253" t="s">
        <v>116</v>
      </c>
      <c r="AS828" s="254"/>
      <c r="AT828" s="255" t="s">
        <v>13</v>
      </c>
      <c r="AU828" s="256"/>
      <c r="AV828" s="4"/>
      <c r="AW828" s="253" t="s">
        <v>117</v>
      </c>
      <c r="AX828" s="254"/>
      <c r="AY828" s="255" t="s">
        <v>118</v>
      </c>
      <c r="AZ828" s="256"/>
      <c r="BA828" s="8"/>
      <c r="BB828" s="253" t="s">
        <v>119</v>
      </c>
      <c r="BC828" s="254"/>
      <c r="BD828" s="255" t="s">
        <v>120</v>
      </c>
      <c r="BE828" s="256"/>
      <c r="BF828" s="4"/>
      <c r="BG828" s="249" t="s">
        <v>121</v>
      </c>
      <c r="BH828" s="250"/>
      <c r="BI828" s="251" t="s">
        <v>122</v>
      </c>
      <c r="BJ828" s="252"/>
      <c r="BK828" s="4"/>
      <c r="BL828" s="253" t="s">
        <v>123</v>
      </c>
      <c r="BM828" s="254"/>
      <c r="BN828" s="255" t="s">
        <v>124</v>
      </c>
      <c r="BO828" s="256"/>
      <c r="BP828" s="4"/>
      <c r="BQ828" s="253" t="s">
        <v>125</v>
      </c>
      <c r="BR828" s="254"/>
      <c r="BS828" s="255" t="s">
        <v>126</v>
      </c>
      <c r="BT828" s="256"/>
      <c r="BU828" s="8"/>
      <c r="BV828" s="253" t="s">
        <v>127</v>
      </c>
      <c r="BW828" s="254"/>
      <c r="BX828" s="255" t="s">
        <v>128</v>
      </c>
      <c r="BY828" s="256"/>
      <c r="CA828" s="27" t="s">
        <v>15</v>
      </c>
      <c r="CC828" s="133" t="s">
        <v>70</v>
      </c>
      <c r="CD828" s="9"/>
      <c r="CE828" s="38"/>
      <c r="CF828" s="38"/>
      <c r="CG828" s="38"/>
      <c r="CH828" s="38"/>
    </row>
    <row r="829" spans="2:91" ht="18.600000000000001" customHeight="1" thickTop="1" thickBot="1">
      <c r="B829" s="129">
        <v>1.88</v>
      </c>
      <c r="D829" s="29">
        <v>1</v>
      </c>
      <c r="E829" s="30">
        <v>0</v>
      </c>
      <c r="F829" s="31">
        <v>0</v>
      </c>
      <c r="G829" s="32">
        <f t="shared" ref="G829:G892" si="7818">-1/($E$8*$B829)</f>
        <v>-0.35062765957446812</v>
      </c>
      <c r="I829" s="29">
        <v>1</v>
      </c>
      <c r="J829" s="33">
        <v>0</v>
      </c>
      <c r="K829" s="31">
        <v>0</v>
      </c>
      <c r="L829" s="32">
        <v>0</v>
      </c>
      <c r="N829" s="29">
        <f t="shared" ref="N829" si="7819">D829*I829+F829*I832-E829*J829-G829*J832</f>
        <v>0.76006770301504545</v>
      </c>
      <c r="O829" s="33">
        <f t="shared" ref="O829" si="7820">(D829*J829+E829*I829+F829*J832+G829*I832)</f>
        <v>0</v>
      </c>
      <c r="P829" s="31">
        <f t="shared" ref="P829" si="7821">D829*K829+F829*K832-E829*L829-G829*L832</f>
        <v>0</v>
      </c>
      <c r="Q829" s="32">
        <f t="shared" ref="Q829" si="7822">(D829*L829+E829*K829+F829*L832+G829*K832)</f>
        <v>-0.35062765957446812</v>
      </c>
      <c r="S829" s="29">
        <v>1</v>
      </c>
      <c r="T829" s="30">
        <v>0</v>
      </c>
      <c r="U829" s="31">
        <v>0</v>
      </c>
      <c r="V829" s="32">
        <f t="shared" ref="V829:V892" si="7823">-1/($T$8*$B829)</f>
        <v>-0.68115425531914886</v>
      </c>
      <c r="X829" s="29">
        <f t="shared" ref="X829" si="7824">N829*S829+P829*S832-O829*T829-Q829*T832</f>
        <v>0.76006770301504545</v>
      </c>
      <c r="Y829" s="33">
        <f t="shared" ref="Y829" si="7825">(N829*T829+O829*S829+P829*T832+Q829*S832)</f>
        <v>0</v>
      </c>
      <c r="Z829" s="31">
        <f t="shared" ref="Z829" si="7826">N829*U829+P829*U832-O829*V829-Q829*V832</f>
        <v>0</v>
      </c>
      <c r="AA829" s="32">
        <f t="shared" ref="AA829" si="7827">(N829*V829+O829*U829+P829*V832+Q829*U832)</f>
        <v>-0.86835100981381741</v>
      </c>
      <c r="AB829" s="8"/>
      <c r="AC829" s="29">
        <v>1</v>
      </c>
      <c r="AD829" s="33">
        <v>0</v>
      </c>
      <c r="AE829" s="31">
        <v>0</v>
      </c>
      <c r="AF829" s="32">
        <v>0</v>
      </c>
      <c r="AH829" s="29">
        <f t="shared" ref="AH829" si="7828">X829*AC829+Z829*AC832-Y829*AD829-AA829*AD832</f>
        <v>0.23598384603879052</v>
      </c>
      <c r="AI829" s="33">
        <f t="shared" ref="AI829" si="7829">(X829*AD829+Y829*AC829+Z829*AD832+AA829*AC832)</f>
        <v>0</v>
      </c>
      <c r="AJ829" s="31">
        <f t="shared" ref="AJ829" si="7830">X829*AE829+Z829*AE832-Y829*AF829-AA829*AF832</f>
        <v>0</v>
      </c>
      <c r="AK829" s="32">
        <f t="shared" ref="AK829" si="7831">(X829*AF829+Y829*AE829+Z829*AF832+AA829*AE832)</f>
        <v>-0.86835100981381741</v>
      </c>
      <c r="AL829" s="8"/>
      <c r="AM829" s="29">
        <v>1</v>
      </c>
      <c r="AN829" s="30">
        <v>0</v>
      </c>
      <c r="AO829" s="31">
        <v>0</v>
      </c>
      <c r="AP829" s="32">
        <f t="shared" ref="AP829:AP892" si="7832">-1/($AN$8*$B829)</f>
        <v>-0.61597340425531921</v>
      </c>
      <c r="AR829" s="29">
        <f t="shared" ref="AR829" si="7833">AH829*AM829+AJ829*AM832-AI829*AN829-AK829*AN832</f>
        <v>0.23598384603879052</v>
      </c>
      <c r="AS829" s="33">
        <f t="shared" ref="AS829" si="7834">(AH829*AN829+AI829*AM829+AJ829*AN832+AK829*AM832)</f>
        <v>0</v>
      </c>
      <c r="AT829" s="31">
        <f t="shared" ref="AT829" si="7835">AH829*AO829+AJ829*AO832-AI829*AP829-AK829*AP832</f>
        <v>0</v>
      </c>
      <c r="AU829" s="32">
        <f t="shared" ref="AU829" si="7836">(AH829*AP829+AI829*AO829+AJ829*AP832+AK829*AO832)</f>
        <v>-1.0137107828075944</v>
      </c>
      <c r="AV829" s="8"/>
      <c r="AW829" s="29">
        <v>1</v>
      </c>
      <c r="AX829" s="33">
        <v>0</v>
      </c>
      <c r="AY829" s="31">
        <v>0</v>
      </c>
      <c r="AZ829" s="32">
        <v>0</v>
      </c>
      <c r="BB829" s="29">
        <f t="shared" ref="BB829" si="7837">AR829*AW829+AT829*AW832-AS829*AX829-AU829*AX832</f>
        <v>-0.29434595621450754</v>
      </c>
      <c r="BC829" s="33">
        <f t="shared" ref="BC829" si="7838">(AR829*AX829+AS829*AW829+AT829*AX832+AU829*AW832)</f>
        <v>0</v>
      </c>
      <c r="BD829" s="31">
        <f t="shared" ref="BD829" si="7839">AR829*AY829+AT829*AY832-AS829*AZ829-AU829*AZ832</f>
        <v>0</v>
      </c>
      <c r="BE829" s="32">
        <f t="shared" ref="BE829" si="7840">(AR829*AZ829+AS829*AY829+AT829*AZ832+AU829*AY832)</f>
        <v>-1.0137107828075944</v>
      </c>
      <c r="BF829" s="8"/>
      <c r="BG829" s="29">
        <v>1</v>
      </c>
      <c r="BH829" s="30">
        <v>0</v>
      </c>
      <c r="BI829" s="31">
        <v>0</v>
      </c>
      <c r="BJ829" s="32">
        <f t="shared" ref="BJ829:BJ892" si="7841">-1/($BH$8*$B829)</f>
        <v>-0.21659042553191488</v>
      </c>
      <c r="BL829" s="29">
        <f t="shared" ref="BL829" si="7842">BB829*BG829+BD829*BG832-BC829*BH829-BE829*BH832</f>
        <v>-0.29434595621450754</v>
      </c>
      <c r="BM829" s="33">
        <f t="shared" ref="BM829" si="7843">(BB829*BH829+BC829*BG829+BD829*BH832+BE829*BG832)</f>
        <v>0</v>
      </c>
      <c r="BN829" s="31">
        <f t="shared" ref="BN829" si="7844">BB829*BI829+BD829*BI832-BC829*BJ829-BE829*BJ832</f>
        <v>0</v>
      </c>
      <c r="BO829" s="32">
        <f t="shared" ref="BO829" si="7845">(BB829*BJ829+BC829*BI829+BD829*BJ832+BE829*BI832)</f>
        <v>-0.94995826689749585</v>
      </c>
      <c r="BP829" s="8"/>
      <c r="BQ829" s="34">
        <v>1</v>
      </c>
      <c r="BR829" s="35">
        <v>0</v>
      </c>
      <c r="BS829" s="11">
        <v>0</v>
      </c>
      <c r="BT829" s="36">
        <v>0</v>
      </c>
      <c r="BV829" s="29">
        <f t="shared" ref="BV829" si="7846">BL829*BQ829+BN829*BQ832-BM829*BR829-BO829*BR832</f>
        <v>-0.29434595621450754</v>
      </c>
      <c r="BW829" s="33">
        <f t="shared" ref="BW829" si="7847">(BL829*BR829+BM829*BQ829+BN829*BR832+BO829*BQ832)</f>
        <v>-0.94995826689749585</v>
      </c>
      <c r="BX829" s="31">
        <f t="shared" ref="BX829" si="7848">BL829*BS829+BN829*BS832-BM829*BT829-BO829*BT832</f>
        <v>0</v>
      </c>
      <c r="BY829" s="32">
        <f t="shared" ref="BY829" si="7849">(BL829*BT829+BM829*BS829+BN829*BT832+BO829*BS832)</f>
        <v>-0.94995826689749585</v>
      </c>
      <c r="CA829" s="37">
        <f t="shared" ref="CA829" si="7850">20*LOG(((1+$BR$8)/$BR$8)/((BV829+BV832)^2+(BW829+BW832)^2)^0.5)</f>
        <v>-1.4400325195652256E-4</v>
      </c>
      <c r="CC829" s="134">
        <f t="shared" ref="CC829" si="7851">((BV829^2+BW829^2)^0.5)/((BV832^2+BW832^2)^0.5)</f>
        <v>0.98905456126729419</v>
      </c>
      <c r="CD829" s="9"/>
      <c r="CE829" s="38"/>
      <c r="CF829" s="38"/>
      <c r="CG829" s="38"/>
      <c r="CH829" s="38"/>
      <c r="CM829" s="129">
        <v>1.86</v>
      </c>
    </row>
    <row r="830" spans="2:91" ht="18.600000000000001" customHeight="1" thickBot="1">
      <c r="D830" s="39"/>
      <c r="G830" s="40"/>
      <c r="I830" s="39"/>
      <c r="L830" s="40"/>
      <c r="N830" s="39"/>
      <c r="Q830" s="40"/>
      <c r="S830" s="39"/>
      <c r="V830" s="40"/>
      <c r="X830" s="39"/>
      <c r="AA830" s="40"/>
      <c r="AC830" s="39"/>
      <c r="AF830" s="40"/>
      <c r="AH830" s="39"/>
      <c r="AK830" s="40"/>
      <c r="AM830" s="39"/>
      <c r="AP830" s="40"/>
      <c r="AR830" s="39"/>
      <c r="AU830" s="40"/>
      <c r="AW830" s="39"/>
      <c r="AZ830" s="40"/>
      <c r="BB830" s="39"/>
      <c r="BE830" s="40"/>
      <c r="BG830" s="39"/>
      <c r="BJ830" s="40"/>
      <c r="BL830" s="39"/>
      <c r="BO830" s="40"/>
      <c r="BQ830" s="34"/>
      <c r="BR830" s="11"/>
      <c r="BS830" s="11"/>
      <c r="BT830" s="41"/>
      <c r="BV830" s="39"/>
      <c r="BY830" s="40"/>
      <c r="CC830" s="135"/>
      <c r="CD830" s="9"/>
      <c r="CE830" s="38"/>
      <c r="CF830" s="38"/>
      <c r="CG830" s="38"/>
      <c r="CH830" s="38"/>
    </row>
    <row r="831" spans="2:91" ht="18.600000000000001" customHeight="1" thickBot="1">
      <c r="D831" s="258" t="s">
        <v>129</v>
      </c>
      <c r="E831" s="259"/>
      <c r="F831" s="260" t="s">
        <v>130</v>
      </c>
      <c r="G831" s="261"/>
      <c r="H831" s="229"/>
      <c r="I831" s="258" t="s">
        <v>131</v>
      </c>
      <c r="J831" s="259"/>
      <c r="K831" s="260" t="s">
        <v>132</v>
      </c>
      <c r="L831" s="261"/>
      <c r="N831" s="253" t="s">
        <v>133</v>
      </c>
      <c r="O831" s="254"/>
      <c r="P831" s="255" t="s">
        <v>134</v>
      </c>
      <c r="Q831" s="256"/>
      <c r="S831" s="258" t="s">
        <v>135</v>
      </c>
      <c r="T831" s="259"/>
      <c r="U831" s="260" t="s">
        <v>136</v>
      </c>
      <c r="V831" s="261"/>
      <c r="W831" s="8"/>
      <c r="X831" s="253" t="s">
        <v>137</v>
      </c>
      <c r="Y831" s="254"/>
      <c r="Z831" s="255" t="s">
        <v>138</v>
      </c>
      <c r="AA831" s="256"/>
      <c r="AB831" s="8"/>
      <c r="AC831" s="258" t="s">
        <v>139</v>
      </c>
      <c r="AD831" s="259"/>
      <c r="AE831" s="260" t="s">
        <v>140</v>
      </c>
      <c r="AF831" s="261"/>
      <c r="AG831" s="8"/>
      <c r="AH831" s="253" t="s">
        <v>141</v>
      </c>
      <c r="AI831" s="254"/>
      <c r="AJ831" s="255" t="s">
        <v>142</v>
      </c>
      <c r="AK831" s="256"/>
      <c r="AL831" s="8"/>
      <c r="AM831" s="258" t="s">
        <v>143</v>
      </c>
      <c r="AN831" s="259"/>
      <c r="AO831" s="260" t="s">
        <v>144</v>
      </c>
      <c r="AP831" s="261"/>
      <c r="AR831" s="253" t="s">
        <v>145</v>
      </c>
      <c r="AS831" s="254"/>
      <c r="AT831" s="255" t="s">
        <v>146</v>
      </c>
      <c r="AU831" s="256"/>
      <c r="AV831" s="4"/>
      <c r="AW831" s="258" t="s">
        <v>147</v>
      </c>
      <c r="AX831" s="259"/>
      <c r="AY831" s="260" t="s">
        <v>148</v>
      </c>
      <c r="AZ831" s="261"/>
      <c r="BA831" s="8"/>
      <c r="BB831" s="253" t="s">
        <v>149</v>
      </c>
      <c r="BC831" s="254"/>
      <c r="BD831" s="255" t="s">
        <v>150</v>
      </c>
      <c r="BE831" s="256"/>
      <c r="BF831" s="4"/>
      <c r="BG831" s="258" t="s">
        <v>151</v>
      </c>
      <c r="BH831" s="259"/>
      <c r="BI831" s="260" t="s">
        <v>152</v>
      </c>
      <c r="BJ831" s="261"/>
      <c r="BK831" s="4"/>
      <c r="BL831" s="253" t="s">
        <v>153</v>
      </c>
      <c r="BM831" s="254"/>
      <c r="BN831" s="255" t="s">
        <v>154</v>
      </c>
      <c r="BO831" s="256"/>
      <c r="BP831" s="4"/>
      <c r="BQ831" s="258" t="s">
        <v>155</v>
      </c>
      <c r="BR831" s="259"/>
      <c r="BS831" s="260" t="s">
        <v>156</v>
      </c>
      <c r="BT831" s="261"/>
      <c r="BU831" s="8"/>
      <c r="BV831" s="253" t="s">
        <v>157</v>
      </c>
      <c r="BW831" s="254"/>
      <c r="BX831" s="255" t="s">
        <v>158</v>
      </c>
      <c r="BY831" s="256"/>
      <c r="CA831" s="46" t="s">
        <v>16</v>
      </c>
      <c r="CC831" s="136" t="s">
        <v>71</v>
      </c>
      <c r="CD831" s="9"/>
      <c r="CE831" s="38"/>
      <c r="CF831" s="38"/>
      <c r="CG831" s="38"/>
      <c r="CH831" s="38"/>
    </row>
    <row r="832" spans="2:91" ht="18.600000000000001" customHeight="1" thickTop="1" thickBot="1">
      <c r="D832" s="29">
        <v>0</v>
      </c>
      <c r="E832" s="33">
        <v>0</v>
      </c>
      <c r="F832" s="31">
        <v>1</v>
      </c>
      <c r="G832" s="32">
        <v>0</v>
      </c>
      <c r="I832" s="29">
        <v>0</v>
      </c>
      <c r="J832" s="33">
        <f t="shared" ref="J832" si="7852">IF(0=(1-$J$8*$K$8*$B829^2),10^14,$B829*$J$8/(1-$J$8*$K$8*$B829^2))</f>
        <v>-0.68429369570028609</v>
      </c>
      <c r="K832" s="31">
        <v>1</v>
      </c>
      <c r="L832" s="32">
        <v>0</v>
      </c>
      <c r="N832" s="29">
        <f t="shared" ref="N832" si="7853">D832*I829+F832*I832-E832*J829-G832*J832</f>
        <v>0</v>
      </c>
      <c r="O832" s="33">
        <f t="shared" ref="O832" si="7854">(D832*J829+E832*I829+F832*J832+G832*I832)</f>
        <v>-0.68429369570028609</v>
      </c>
      <c r="P832" s="31">
        <f t="shared" ref="P832" si="7855">D832*K829+F832*K832-E832*L829-G832*L832</f>
        <v>1</v>
      </c>
      <c r="Q832" s="32">
        <f t="shared" ref="Q832" si="7856">(D832*L829+E832*K829+F832*L832+G832*K832)</f>
        <v>0</v>
      </c>
      <c r="S832" s="29">
        <v>0</v>
      </c>
      <c r="T832" s="33">
        <v>0</v>
      </c>
      <c r="U832" s="31">
        <v>1</v>
      </c>
      <c r="V832" s="32">
        <v>0</v>
      </c>
      <c r="X832" s="29">
        <f t="shared" ref="X832" si="7857">N832*S829+P832*S832-O832*T829-Q832*T832</f>
        <v>0</v>
      </c>
      <c r="Y832" s="33">
        <f t="shared" ref="Y832" si="7858">(N832*T829+O832*S829+P832*T832+Q832*S832)</f>
        <v>-0.68429369570028609</v>
      </c>
      <c r="Z832" s="31">
        <f t="shared" ref="Z832" si="7859">N832*U829+P832*U832-O832*V829-Q832*V832</f>
        <v>0.53389043728568342</v>
      </c>
      <c r="AA832" s="32">
        <f t="shared" ref="AA832" si="7860">(N832*V829+O832*U829+P832*V832+Q832*U832)</f>
        <v>0</v>
      </c>
      <c r="AB832" s="8"/>
      <c r="AC832" s="29">
        <v>0</v>
      </c>
      <c r="AD832" s="33">
        <f t="shared" ref="AD832" si="7861">IF(0=(1-$AD$8*$AE$8*$B829^2),10^14,$B829*$AD$8/(1-$AD$8*$AE$8*$B829^2))</f>
        <v>-0.60353918064611156</v>
      </c>
      <c r="AE832" s="31">
        <v>1</v>
      </c>
      <c r="AF832" s="32">
        <v>0</v>
      </c>
      <c r="AH832" s="29">
        <f t="shared" ref="AH832" si="7862">X832*AC829+Z832*AC832-Y832*AD829-AA832*AD832</f>
        <v>0</v>
      </c>
      <c r="AI832" s="33">
        <f t="shared" ref="AI832" si="7863">(X832*AD829+Y832*AC829+Z832*AD832+AA832*AC832)</f>
        <v>-1.0065174927744818</v>
      </c>
      <c r="AJ832" s="31">
        <f t="shared" ref="AJ832" si="7864">X832*AE829+Z832*AE832-Y832*AF829-AA832*AF832</f>
        <v>0.53389043728568342</v>
      </c>
      <c r="AK832" s="32">
        <f t="shared" ref="AK832" si="7865">(X832*AF829+Y832*AE829+Z832*AF832+AA832*AE832)</f>
        <v>0</v>
      </c>
      <c r="AL832" s="8"/>
      <c r="AM832" s="29">
        <v>0</v>
      </c>
      <c r="AN832" s="33">
        <v>0</v>
      </c>
      <c r="AO832" s="31">
        <v>1</v>
      </c>
      <c r="AP832" s="32">
        <v>0</v>
      </c>
      <c r="AR832" s="29">
        <f t="shared" ref="AR832" si="7866">AH832*AM829+AJ832*AM832-AI832*AN829-AK832*AN832</f>
        <v>0</v>
      </c>
      <c r="AS832" s="33">
        <f t="shared" ref="AS832" si="7867">(AH832*AN829+AI832*AM829+AJ832*AN832+AK832*AM832)</f>
        <v>-1.0065174927744818</v>
      </c>
      <c r="AT832" s="31">
        <f t="shared" ref="AT832" si="7868">AH832*AO829+AJ832*AO832-AI832*AP829-AK832*AP832</f>
        <v>-8.6097569181142752E-2</v>
      </c>
      <c r="AU832" s="32">
        <f t="shared" ref="AU832" si="7869">(AH832*AP829+AI832*AO829+AJ832*AP832+AK832*AO832)</f>
        <v>0</v>
      </c>
      <c r="AV832" s="8"/>
      <c r="AW832" s="29">
        <v>0</v>
      </c>
      <c r="AX832" s="33">
        <f t="shared" ref="AX832" si="7870">IF(0=(1-$AX$8*$AY$8*$B829^2),10^14,$B829*$AX$8/(1-$AX$8*$AY$8*$B829^2))</f>
        <v>-0.52315691146589727</v>
      </c>
      <c r="AY832" s="31">
        <v>1</v>
      </c>
      <c r="AZ832" s="32">
        <v>0</v>
      </c>
      <c r="BB832" s="29">
        <f t="shared" ref="BB832" si="7871">AR832*AW829+AT832*AW832-AS832*AX829-AU832*AX832</f>
        <v>0</v>
      </c>
      <c r="BC832" s="33">
        <f t="shared" ref="BC832" si="7872">(AR832*AX829+AS832*AW829+AT832*AX832+AU832*AW832)</f>
        <v>-0.96147495439695374</v>
      </c>
      <c r="BD832" s="31">
        <f t="shared" ref="BD832" si="7873">AR832*AY829+AT832*AY832-AS832*AZ829-AU832*AZ832</f>
        <v>-8.6097569181142752E-2</v>
      </c>
      <c r="BE832" s="32">
        <f t="shared" ref="BE832" si="7874">(AR832*AZ829+AS832*AY829+AT832*AZ832+AU832*AY832)</f>
        <v>0</v>
      </c>
      <c r="BF832" s="8"/>
      <c r="BG832" s="29">
        <v>0</v>
      </c>
      <c r="BH832" s="33">
        <v>0</v>
      </c>
      <c r="BI832" s="31">
        <v>1</v>
      </c>
      <c r="BJ832" s="32">
        <v>0</v>
      </c>
      <c r="BL832" s="29">
        <f t="shared" ref="BL832" si="7875">BB832*BG829+BD832*BG832-BC832*BH829-BE832*BH832</f>
        <v>0</v>
      </c>
      <c r="BM832" s="33">
        <f t="shared" ref="BM832" si="7876">(BB832*BH829+BC832*BG829+BD832*BH832+BE832*BG832)</f>
        <v>-0.96147495439695374</v>
      </c>
      <c r="BN832" s="31">
        <f t="shared" ref="BN832" si="7877">BB832*BI829+BD832*BI832-BC832*BJ829-BE832*BJ832</f>
        <v>-0.29434383869225744</v>
      </c>
      <c r="BO832" s="32">
        <f t="shared" ref="BO832" si="7878">(BB832*BJ829+BC832*BI829+BD832*BJ832+BE832*BI832)</f>
        <v>0</v>
      </c>
      <c r="BP832" s="8"/>
      <c r="BQ832" s="19">
        <f t="shared" ref="BQ832:BQ895" si="7879">1/$BR$8</f>
        <v>1</v>
      </c>
      <c r="BR832" s="47">
        <v>0</v>
      </c>
      <c r="BS832" s="48">
        <v>1</v>
      </c>
      <c r="BT832" s="49">
        <v>0</v>
      </c>
      <c r="BV832" s="29">
        <f t="shared" ref="BV832" si="7880">BL832*BQ829+BN832*BQ832-BM832*BR829-BO832*BR832</f>
        <v>-0.29434383869225744</v>
      </c>
      <c r="BW832" s="33">
        <f t="shared" ref="BW832" si="7881">(BL832*BR829+BM832*BQ829+BN832*BR832+BO832*BQ832)</f>
        <v>-0.96147495439695374</v>
      </c>
      <c r="BX832" s="31">
        <f t="shared" ref="BX832" si="7882">BL832*BS829+BN832*BS832-BM832*BT829-BO832*BT832</f>
        <v>-0.29434383869225744</v>
      </c>
      <c r="BY832" s="32">
        <f t="shared" ref="BY832" si="7883">(BL832*BT829+BM832*BS829+BN832*BT832+BO832*BS832)</f>
        <v>0</v>
      </c>
      <c r="CA832" s="50">
        <f t="shared" ref="CA832" si="7884">(180/PI())*ATAN(-1*(BW829+BW832)/(BV829+BV832))</f>
        <v>-72.882033836370169</v>
      </c>
      <c r="CC832" s="137">
        <f t="shared" ref="CC832" si="7885">20*LOG(((1-(10^(CA829/20)^2)*(1-((1-CC829)/(1+CC829))^2))^0.5))</f>
        <v>-41.976531763313851</v>
      </c>
      <c r="CD832" s="9"/>
      <c r="CE832" s="38"/>
      <c r="CF832" s="38"/>
      <c r="CG832" s="38"/>
      <c r="CH832" s="38"/>
    </row>
    <row r="833" spans="2:91" ht="18.600000000000001" customHeight="1">
      <c r="CC833" s="42"/>
    </row>
    <row r="834" spans="2:91" ht="18.600000000000001" customHeight="1" thickBot="1">
      <c r="E834" s="22" t="s">
        <v>4</v>
      </c>
      <c r="J834" s="22" t="s">
        <v>5</v>
      </c>
      <c r="O834" s="22" t="s">
        <v>6</v>
      </c>
      <c r="T834" s="22" t="s">
        <v>7</v>
      </c>
      <c r="Y834" s="22" t="s">
        <v>8</v>
      </c>
      <c r="AD834" s="22" t="s">
        <v>65</v>
      </c>
      <c r="AI834" s="22" t="s">
        <v>9</v>
      </c>
      <c r="AN834" s="22" t="s">
        <v>66</v>
      </c>
      <c r="AS834" s="22" t="s">
        <v>51</v>
      </c>
      <c r="AX834" s="22" t="s">
        <v>67</v>
      </c>
      <c r="BC834" s="22" t="s">
        <v>52</v>
      </c>
      <c r="BH834" s="22" t="s">
        <v>68</v>
      </c>
      <c r="BM834" s="22" t="s">
        <v>63</v>
      </c>
      <c r="BQ834" s="23" t="s">
        <v>69</v>
      </c>
      <c r="BR834" s="23"/>
      <c r="BS834" s="24"/>
      <c r="BT834" s="24"/>
      <c r="BU834" s="24"/>
      <c r="BW834" s="22" t="s">
        <v>64</v>
      </c>
    </row>
    <row r="835" spans="2:91" ht="18.600000000000001" customHeight="1" thickBot="1">
      <c r="D835" s="249" t="s">
        <v>103</v>
      </c>
      <c r="E835" s="250"/>
      <c r="F835" s="251" t="s">
        <v>104</v>
      </c>
      <c r="G835" s="252"/>
      <c r="H835" s="229"/>
      <c r="I835" s="253" t="s">
        <v>11</v>
      </c>
      <c r="J835" s="254"/>
      <c r="K835" s="255" t="s">
        <v>12</v>
      </c>
      <c r="L835" s="256"/>
      <c r="M835" s="24"/>
      <c r="N835" s="253" t="s">
        <v>105</v>
      </c>
      <c r="O835" s="254"/>
      <c r="P835" s="255" t="s">
        <v>106</v>
      </c>
      <c r="Q835" s="256"/>
      <c r="R835" s="24"/>
      <c r="S835" s="249" t="s">
        <v>107</v>
      </c>
      <c r="T835" s="250"/>
      <c r="U835" s="251" t="s">
        <v>108</v>
      </c>
      <c r="V835" s="252"/>
      <c r="W835" s="8"/>
      <c r="X835" s="253" t="s">
        <v>109</v>
      </c>
      <c r="Y835" s="254"/>
      <c r="Z835" s="255" t="s">
        <v>110</v>
      </c>
      <c r="AA835" s="256"/>
      <c r="AB835" s="8"/>
      <c r="AC835" s="253" t="s">
        <v>111</v>
      </c>
      <c r="AD835" s="254"/>
      <c r="AE835" s="255" t="s">
        <v>14</v>
      </c>
      <c r="AF835" s="256"/>
      <c r="AG835" s="8"/>
      <c r="AH835" s="253" t="s">
        <v>112</v>
      </c>
      <c r="AI835" s="254"/>
      <c r="AJ835" s="255" t="s">
        <v>113</v>
      </c>
      <c r="AK835" s="256"/>
      <c r="AL835" s="8"/>
      <c r="AM835" s="249" t="s">
        <v>114</v>
      </c>
      <c r="AN835" s="250"/>
      <c r="AO835" s="251" t="s">
        <v>115</v>
      </c>
      <c r="AP835" s="252"/>
      <c r="AQ835" s="24"/>
      <c r="AR835" s="253" t="s">
        <v>116</v>
      </c>
      <c r="AS835" s="254"/>
      <c r="AT835" s="255" t="s">
        <v>13</v>
      </c>
      <c r="AU835" s="256"/>
      <c r="AV835" s="4"/>
      <c r="AW835" s="253" t="s">
        <v>117</v>
      </c>
      <c r="AX835" s="254"/>
      <c r="AY835" s="255" t="s">
        <v>118</v>
      </c>
      <c r="AZ835" s="256"/>
      <c r="BA835" s="8"/>
      <c r="BB835" s="253" t="s">
        <v>119</v>
      </c>
      <c r="BC835" s="254"/>
      <c r="BD835" s="255" t="s">
        <v>120</v>
      </c>
      <c r="BE835" s="256"/>
      <c r="BF835" s="4"/>
      <c r="BG835" s="249" t="s">
        <v>121</v>
      </c>
      <c r="BH835" s="250"/>
      <c r="BI835" s="251" t="s">
        <v>122</v>
      </c>
      <c r="BJ835" s="252"/>
      <c r="BK835" s="4"/>
      <c r="BL835" s="253" t="s">
        <v>123</v>
      </c>
      <c r="BM835" s="254"/>
      <c r="BN835" s="255" t="s">
        <v>124</v>
      </c>
      <c r="BO835" s="256"/>
      <c r="BP835" s="4"/>
      <c r="BQ835" s="253" t="s">
        <v>125</v>
      </c>
      <c r="BR835" s="254"/>
      <c r="BS835" s="255" t="s">
        <v>126</v>
      </c>
      <c r="BT835" s="256"/>
      <c r="BU835" s="8"/>
      <c r="BV835" s="253" t="s">
        <v>127</v>
      </c>
      <c r="BW835" s="254"/>
      <c r="BX835" s="255" t="s">
        <v>128</v>
      </c>
      <c r="BY835" s="256"/>
      <c r="CA835" s="27" t="s">
        <v>15</v>
      </c>
      <c r="CC835" s="133" t="s">
        <v>70</v>
      </c>
      <c r="CD835" s="9"/>
      <c r="CE835" s="38"/>
      <c r="CF835" s="38"/>
      <c r="CG835" s="38"/>
      <c r="CH835" s="38"/>
    </row>
    <row r="836" spans="2:91" ht="18.600000000000001" customHeight="1" thickTop="1" thickBot="1">
      <c r="B836" s="129">
        <v>1.9</v>
      </c>
      <c r="D836" s="29">
        <v>1</v>
      </c>
      <c r="E836" s="30">
        <v>0</v>
      </c>
      <c r="F836" s="31">
        <v>0</v>
      </c>
      <c r="G836" s="32">
        <f t="shared" ref="G836:G899" si="7886">-1/($E$8*$B836)</f>
        <v>-0.34693684210526321</v>
      </c>
      <c r="I836" s="29">
        <v>1</v>
      </c>
      <c r="J836" s="33">
        <v>0</v>
      </c>
      <c r="K836" s="31">
        <v>0</v>
      </c>
      <c r="L836" s="32">
        <v>0</v>
      </c>
      <c r="N836" s="29">
        <f t="shared" ref="N836" si="7887">D836*I836+F836*I839-E836*J836-G836*J839</f>
        <v>0.76531600632211882</v>
      </c>
      <c r="O836" s="33">
        <f t="shared" ref="O836" si="7888">(D836*J836+E836*I836+F836*J839+G836*I839)</f>
        <v>0</v>
      </c>
      <c r="P836" s="31">
        <f t="shared" ref="P836" si="7889">D836*K836+F836*K839-E836*L836-G836*L839</f>
        <v>0</v>
      </c>
      <c r="Q836" s="32">
        <f t="shared" ref="Q836" si="7890">(D836*L836+E836*K836+F836*L839+G836*K839)</f>
        <v>-0.34693684210526321</v>
      </c>
      <c r="S836" s="29">
        <v>1</v>
      </c>
      <c r="T836" s="30">
        <v>0</v>
      </c>
      <c r="U836" s="31">
        <v>0</v>
      </c>
      <c r="V836" s="32">
        <f t="shared" ref="V836:V899" si="7891">-1/($T$8*$B836)</f>
        <v>-0.67398421052631585</v>
      </c>
      <c r="X836" s="29">
        <f t="shared" ref="X836" si="7892">N836*S836+P836*S839-O836*T836-Q836*T839</f>
        <v>0.76531600632211882</v>
      </c>
      <c r="Y836" s="33">
        <f t="shared" ref="Y836" si="7893">(N836*T836+O836*S836+P836*T839+Q836*S839)</f>
        <v>0</v>
      </c>
      <c r="Z836" s="31">
        <f t="shared" ref="Z836" si="7894">N836*U836+P836*U839-O836*V836-Q836*V839</f>
        <v>0</v>
      </c>
      <c r="AA836" s="32">
        <f t="shared" ref="AA836" si="7895">(N836*V836+O836*U836+P836*V839+Q836*U839)</f>
        <v>-0.86274774642942942</v>
      </c>
      <c r="AB836" s="8"/>
      <c r="AC836" s="29">
        <v>1</v>
      </c>
      <c r="AD836" s="33">
        <v>0</v>
      </c>
      <c r="AE836" s="31">
        <v>0</v>
      </c>
      <c r="AF836" s="32">
        <v>0</v>
      </c>
      <c r="AH836" s="29">
        <f t="shared" ref="AH836" si="7896">X836*AC836+Z836*AC839-Y836*AD836-AA836*AD839</f>
        <v>0.25215365231587616</v>
      </c>
      <c r="AI836" s="33">
        <f t="shared" ref="AI836" si="7897">(X836*AD836+Y836*AC836+Z836*AD839+AA836*AC839)</f>
        <v>0</v>
      </c>
      <c r="AJ836" s="31">
        <f t="shared" ref="AJ836" si="7898">X836*AE836+Z836*AE839-Y836*AF836-AA836*AF839</f>
        <v>0</v>
      </c>
      <c r="AK836" s="32">
        <f t="shared" ref="AK836" si="7899">(X836*AF836+Y836*AE836+Z836*AF839+AA836*AE839)</f>
        <v>-0.86274774642942942</v>
      </c>
      <c r="AL836" s="8"/>
      <c r="AM836" s="29">
        <v>1</v>
      </c>
      <c r="AN836" s="30">
        <v>0</v>
      </c>
      <c r="AO836" s="31">
        <v>0</v>
      </c>
      <c r="AP836" s="32">
        <f t="shared" ref="AP836:AP899" si="7900">-1/($AN$8*$B836)</f>
        <v>-0.60948947368421047</v>
      </c>
      <c r="AR836" s="29">
        <f t="shared" ref="AR836" si="7901">AH836*AM836+AJ836*AM839-AI836*AN836-AK836*AN839</f>
        <v>0.25215365231587616</v>
      </c>
      <c r="AS836" s="33">
        <f t="shared" ref="AS836" si="7902">(AH836*AN836+AI836*AM836+AJ836*AN839+AK836*AM839)</f>
        <v>0</v>
      </c>
      <c r="AT836" s="31">
        <f t="shared" ref="AT836" si="7903">AH836*AO836+AJ836*AO839-AI836*AP836-AK836*AP839</f>
        <v>0</v>
      </c>
      <c r="AU836" s="32">
        <f t="shared" ref="AU836" si="7904">(AH836*AP836+AI836*AO836+AJ836*AP839+AK836*AO839)</f>
        <v>-1.0164327432669842</v>
      </c>
      <c r="AV836" s="8"/>
      <c r="AW836" s="29">
        <v>1</v>
      </c>
      <c r="AX836" s="33">
        <v>0</v>
      </c>
      <c r="AY836" s="31">
        <v>0</v>
      </c>
      <c r="AZ836" s="32">
        <v>0</v>
      </c>
      <c r="BB836" s="29">
        <f t="shared" ref="BB836" si="7905">AR836*AW836+AT836*AW839-AS836*AX836-AU836*AX839</f>
        <v>-0.27253217609296077</v>
      </c>
      <c r="BC836" s="33">
        <f t="shared" ref="BC836" si="7906">(AR836*AX836+AS836*AW836+AT836*AX839+AU836*AW839)</f>
        <v>0</v>
      </c>
      <c r="BD836" s="31">
        <f t="shared" ref="BD836" si="7907">AR836*AY836+AT836*AY839-AS836*AZ836-AU836*AZ839</f>
        <v>0</v>
      </c>
      <c r="BE836" s="32">
        <f t="shared" ref="BE836" si="7908">(AR836*AZ836+AS836*AY836+AT836*AZ839+AU836*AY839)</f>
        <v>-1.0164327432669842</v>
      </c>
      <c r="BF836" s="8"/>
      <c r="BG836" s="29">
        <v>1</v>
      </c>
      <c r="BH836" s="30">
        <v>0</v>
      </c>
      <c r="BI836" s="31">
        <v>0</v>
      </c>
      <c r="BJ836" s="32">
        <f t="shared" ref="BJ836:BJ899" si="7909">-1/($BH$8*$B836)</f>
        <v>-0.21431052631578948</v>
      </c>
      <c r="BL836" s="29">
        <f t="shared" ref="BL836" si="7910">BB836*BG836+BD836*BG839-BC836*BH836-BE836*BH839</f>
        <v>-0.27253217609296077</v>
      </c>
      <c r="BM836" s="33">
        <f t="shared" ref="BM836" si="7911">(BB836*BH836+BC836*BG836+BD836*BH839+BE836*BG839)</f>
        <v>0</v>
      </c>
      <c r="BN836" s="31">
        <f t="shared" ref="BN836" si="7912">BB836*BI836+BD836*BI839-BC836*BJ836-BE836*BJ839</f>
        <v>0</v>
      </c>
      <c r="BO836" s="32">
        <f t="shared" ref="BO836" si="7913">(BB836*BJ836+BC836*BI836+BD836*BJ839+BE836*BI839)</f>
        <v>-0.95802622917051439</v>
      </c>
      <c r="BP836" s="8"/>
      <c r="BQ836" s="34">
        <v>1</v>
      </c>
      <c r="BR836" s="35">
        <v>0</v>
      </c>
      <c r="BS836" s="11">
        <v>0</v>
      </c>
      <c r="BT836" s="36">
        <v>0</v>
      </c>
      <c r="BV836" s="29">
        <f t="shared" ref="BV836" si="7914">BL836*BQ836+BN836*BQ839-BM836*BR836-BO836*BR839</f>
        <v>-0.27253217609296077</v>
      </c>
      <c r="BW836" s="33">
        <f t="shared" ref="BW836" si="7915">(BL836*BR836+BM836*BQ836+BN836*BR839+BO836*BQ839)</f>
        <v>-0.95802622917051439</v>
      </c>
      <c r="BX836" s="31">
        <f t="shared" ref="BX836" si="7916">BL836*BS836+BN836*BS839-BM836*BT836-BO836*BT839</f>
        <v>0</v>
      </c>
      <c r="BY836" s="32">
        <f t="shared" ref="BY836" si="7917">(BL836*BT836+BM836*BS836+BN836*BT839+BO836*BS839)</f>
        <v>-0.95802622917051439</v>
      </c>
      <c r="CA836" s="37">
        <f t="shared" ref="CA836" si="7918">20*LOG(((1+$BR$8)/$BR$8)/((BV836+BV839)^2+(BW836+BW839)^2)^0.5)</f>
        <v>-7.4062141266485539E-5</v>
      </c>
      <c r="CC836" s="134">
        <f t="shared" ref="CC836" si="7919">((BV836^2+BW836^2)^0.5)/((BV839^2+BW839^2)^0.5)</f>
        <v>0.99208552509365355</v>
      </c>
      <c r="CD836" s="9"/>
      <c r="CE836" s="38"/>
      <c r="CF836" s="38"/>
      <c r="CG836" s="38"/>
      <c r="CH836" s="38"/>
      <c r="CM836" s="129">
        <v>1.88</v>
      </c>
    </row>
    <row r="837" spans="2:91" ht="18.600000000000001" customHeight="1" thickBot="1">
      <c r="D837" s="39"/>
      <c r="G837" s="40"/>
      <c r="I837" s="39"/>
      <c r="L837" s="40"/>
      <c r="N837" s="39"/>
      <c r="Q837" s="40"/>
      <c r="S837" s="39"/>
      <c r="V837" s="40"/>
      <c r="X837" s="39"/>
      <c r="AA837" s="40"/>
      <c r="AC837" s="39"/>
      <c r="AF837" s="40"/>
      <c r="AH837" s="39"/>
      <c r="AK837" s="40"/>
      <c r="AM837" s="39"/>
      <c r="AP837" s="40"/>
      <c r="AR837" s="39"/>
      <c r="AU837" s="40"/>
      <c r="AW837" s="39"/>
      <c r="AZ837" s="40"/>
      <c r="BB837" s="39"/>
      <c r="BE837" s="40"/>
      <c r="BG837" s="39"/>
      <c r="BJ837" s="40"/>
      <c r="BL837" s="39"/>
      <c r="BO837" s="40"/>
      <c r="BQ837" s="34"/>
      <c r="BR837" s="11"/>
      <c r="BS837" s="11"/>
      <c r="BT837" s="41"/>
      <c r="BV837" s="39"/>
      <c r="BY837" s="40"/>
      <c r="CC837" s="135"/>
      <c r="CD837" s="9"/>
      <c r="CE837" s="38"/>
      <c r="CF837" s="38"/>
      <c r="CG837" s="38"/>
      <c r="CH837" s="38"/>
    </row>
    <row r="838" spans="2:91" ht="18.600000000000001" customHeight="1" thickBot="1">
      <c r="D838" s="258" t="s">
        <v>129</v>
      </c>
      <c r="E838" s="259"/>
      <c r="F838" s="260" t="s">
        <v>130</v>
      </c>
      <c r="G838" s="261"/>
      <c r="H838" s="229"/>
      <c r="I838" s="258" t="s">
        <v>131</v>
      </c>
      <c r="J838" s="259"/>
      <c r="K838" s="260" t="s">
        <v>132</v>
      </c>
      <c r="L838" s="261"/>
      <c r="N838" s="253" t="s">
        <v>133</v>
      </c>
      <c r="O838" s="254"/>
      <c r="P838" s="255" t="s">
        <v>134</v>
      </c>
      <c r="Q838" s="256"/>
      <c r="S838" s="258" t="s">
        <v>135</v>
      </c>
      <c r="T838" s="259"/>
      <c r="U838" s="260" t="s">
        <v>136</v>
      </c>
      <c r="V838" s="261"/>
      <c r="W838" s="8"/>
      <c r="X838" s="253" t="s">
        <v>137</v>
      </c>
      <c r="Y838" s="254"/>
      <c r="Z838" s="255" t="s">
        <v>138</v>
      </c>
      <c r="AA838" s="256"/>
      <c r="AB838" s="8"/>
      <c r="AC838" s="258" t="s">
        <v>139</v>
      </c>
      <c r="AD838" s="259"/>
      <c r="AE838" s="260" t="s">
        <v>140</v>
      </c>
      <c r="AF838" s="261"/>
      <c r="AG838" s="8"/>
      <c r="AH838" s="253" t="s">
        <v>141</v>
      </c>
      <c r="AI838" s="254"/>
      <c r="AJ838" s="255" t="s">
        <v>142</v>
      </c>
      <c r="AK838" s="256"/>
      <c r="AL838" s="8"/>
      <c r="AM838" s="258" t="s">
        <v>143</v>
      </c>
      <c r="AN838" s="259"/>
      <c r="AO838" s="260" t="s">
        <v>144</v>
      </c>
      <c r="AP838" s="261"/>
      <c r="AR838" s="253" t="s">
        <v>145</v>
      </c>
      <c r="AS838" s="254"/>
      <c r="AT838" s="255" t="s">
        <v>146</v>
      </c>
      <c r="AU838" s="256"/>
      <c r="AV838" s="4"/>
      <c r="AW838" s="258" t="s">
        <v>147</v>
      </c>
      <c r="AX838" s="259"/>
      <c r="AY838" s="260" t="s">
        <v>148</v>
      </c>
      <c r="AZ838" s="261"/>
      <c r="BA838" s="8"/>
      <c r="BB838" s="253" t="s">
        <v>149</v>
      </c>
      <c r="BC838" s="254"/>
      <c r="BD838" s="255" t="s">
        <v>150</v>
      </c>
      <c r="BE838" s="256"/>
      <c r="BF838" s="4"/>
      <c r="BG838" s="258" t="s">
        <v>151</v>
      </c>
      <c r="BH838" s="259"/>
      <c r="BI838" s="260" t="s">
        <v>152</v>
      </c>
      <c r="BJ838" s="261"/>
      <c r="BK838" s="4"/>
      <c r="BL838" s="253" t="s">
        <v>153</v>
      </c>
      <c r="BM838" s="254"/>
      <c r="BN838" s="255" t="s">
        <v>154</v>
      </c>
      <c r="BO838" s="256"/>
      <c r="BP838" s="4"/>
      <c r="BQ838" s="258" t="s">
        <v>155</v>
      </c>
      <c r="BR838" s="259"/>
      <c r="BS838" s="260" t="s">
        <v>156</v>
      </c>
      <c r="BT838" s="261"/>
      <c r="BU838" s="8"/>
      <c r="BV838" s="253" t="s">
        <v>157</v>
      </c>
      <c r="BW838" s="254"/>
      <c r="BX838" s="255" t="s">
        <v>158</v>
      </c>
      <c r="BY838" s="256"/>
      <c r="CA838" s="46" t="s">
        <v>16</v>
      </c>
      <c r="CC838" s="136" t="s">
        <v>71</v>
      </c>
      <c r="CD838" s="9"/>
      <c r="CE838" s="38"/>
      <c r="CF838" s="38"/>
      <c r="CG838" s="38"/>
      <c r="CH838" s="38"/>
    </row>
    <row r="839" spans="2:91" ht="18.600000000000001" customHeight="1" thickTop="1" thickBot="1">
      <c r="D839" s="29">
        <v>0</v>
      </c>
      <c r="E839" s="33">
        <v>0</v>
      </c>
      <c r="F839" s="31">
        <v>1</v>
      </c>
      <c r="G839" s="32">
        <v>0</v>
      </c>
      <c r="I839" s="29">
        <v>0</v>
      </c>
      <c r="J839" s="33">
        <f t="shared" ref="J839" si="7920">IF(0=(1-$J$8*$K$8*$B836^2),10^14,$B836*$J$8/(1-$J$8*$K$8*$B836^2))</f>
        <v>-0.67644586909186277</v>
      </c>
      <c r="K839" s="31">
        <v>1</v>
      </c>
      <c r="L839" s="32">
        <v>0</v>
      </c>
      <c r="N839" s="29">
        <f t="shared" ref="N839" si="7921">D839*I836+F839*I839-E839*J836-G839*J839</f>
        <v>0</v>
      </c>
      <c r="O839" s="33">
        <f t="shared" ref="O839" si="7922">(D839*J836+E839*I836+F839*J839+G839*I839)</f>
        <v>-0.67644586909186277</v>
      </c>
      <c r="P839" s="31">
        <f t="shared" ref="P839" si="7923">D839*K836+F839*K839-E839*L836-G839*L839</f>
        <v>1</v>
      </c>
      <c r="Q839" s="32">
        <f t="shared" ref="Q839" si="7924">(D839*L836+E839*K836+F839*L839+G839*K839)</f>
        <v>0</v>
      </c>
      <c r="S839" s="29">
        <v>0</v>
      </c>
      <c r="T839" s="33">
        <v>0</v>
      </c>
      <c r="U839" s="31">
        <v>1</v>
      </c>
      <c r="V839" s="32">
        <v>0</v>
      </c>
      <c r="X839" s="29">
        <f t="shared" ref="X839" si="7925">N839*S836+P839*S839-O839*T836-Q839*T839</f>
        <v>0</v>
      </c>
      <c r="Y839" s="33">
        <f t="shared" ref="Y839" si="7926">(N839*T836+O839*S836+P839*T839+Q839*S839)</f>
        <v>-0.67644586909186277</v>
      </c>
      <c r="Z839" s="31">
        <f t="shared" ref="Z839" si="7927">N839*U836+P839*U839-O839*V836-Q839*V839</f>
        <v>0.54408616495633333</v>
      </c>
      <c r="AA839" s="32">
        <f t="shared" ref="AA839" si="7928">(N839*V836+O839*U836+P839*V839+Q839*U839)</f>
        <v>0</v>
      </c>
      <c r="AB839" s="8"/>
      <c r="AC839" s="29">
        <v>0</v>
      </c>
      <c r="AD839" s="33">
        <f t="shared" ref="AD839" si="7929">IF(0=(1-$AD$8*$AE$8*$B836^2),10^14,$B836*$AD$8/(1-$AD$8*$AE$8*$B836^2))</f>
        <v>-0.59479999354390434</v>
      </c>
      <c r="AE839" s="31">
        <v>1</v>
      </c>
      <c r="AF839" s="32">
        <v>0</v>
      </c>
      <c r="AH839" s="29">
        <f t="shared" ref="AH839" si="7930">X839*AC836+Z839*AC839-Y839*AD836-AA839*AD839</f>
        <v>0</v>
      </c>
      <c r="AI839" s="33">
        <f t="shared" ref="AI839" si="7931">(X839*AD836+Y839*AC836+Z839*AD839+AA839*AC839)</f>
        <v>-1.0000683164952175</v>
      </c>
      <c r="AJ839" s="31">
        <f t="shared" ref="AJ839" si="7932">X839*AE836+Z839*AE839-Y839*AF836-AA839*AF839</f>
        <v>0.54408616495633333</v>
      </c>
      <c r="AK839" s="32">
        <f t="shared" ref="AK839" si="7933">(X839*AF836+Y839*AE836+Z839*AF839+AA839*AE839)</f>
        <v>0</v>
      </c>
      <c r="AL839" s="8"/>
      <c r="AM839" s="29">
        <v>0</v>
      </c>
      <c r="AN839" s="33">
        <v>0</v>
      </c>
      <c r="AO839" s="31">
        <v>1</v>
      </c>
      <c r="AP839" s="32">
        <v>0</v>
      </c>
      <c r="AR839" s="29">
        <f t="shared" ref="AR839" si="7934">AH839*AM836+AJ839*AM839-AI839*AN836-AK839*AN839</f>
        <v>0</v>
      </c>
      <c r="AS839" s="33">
        <f t="shared" ref="AS839" si="7935">(AH839*AN836+AI839*AM836+AJ839*AN839+AK839*AM839)</f>
        <v>-1.0000683164952175</v>
      </c>
      <c r="AT839" s="31">
        <f t="shared" ref="AT839" si="7936">AH839*AO836+AJ839*AO839-AI839*AP836-AK839*AP839</f>
        <v>-6.5444946912591284E-2</v>
      </c>
      <c r="AU839" s="32">
        <f t="shared" ref="AU839" si="7937">(AH839*AP836+AI839*AO836+AJ839*AP839+AK839*AO839)</f>
        <v>0</v>
      </c>
      <c r="AV839" s="8"/>
      <c r="AW839" s="29">
        <v>0</v>
      </c>
      <c r="AX839" s="33">
        <f t="shared" ref="AX839" si="7938">IF(0=(1-$AX$8*$AY$8*$B836^2),10^14,$B836*$AX$8/(1-$AX$8*$AY$8*$B836^2))</f>
        <v>-0.51620319385069124</v>
      </c>
      <c r="AY839" s="31">
        <v>1</v>
      </c>
      <c r="AZ839" s="32">
        <v>0</v>
      </c>
      <c r="BB839" s="29">
        <f t="shared" ref="BB839" si="7939">AR839*AW836+AT839*AW839-AS839*AX836-AU839*AX839</f>
        <v>0</v>
      </c>
      <c r="BC839" s="33">
        <f t="shared" ref="BC839" si="7940">(AR839*AX836+AS839*AW836+AT839*AX839+AU839*AW839)</f>
        <v>-0.96628542587754895</v>
      </c>
      <c r="BD839" s="31">
        <f t="shared" ref="BD839" si="7941">AR839*AY836+AT839*AY839-AS839*AZ836-AU839*AZ839</f>
        <v>-6.5444946912591284E-2</v>
      </c>
      <c r="BE839" s="32">
        <f t="shared" ref="BE839" si="7942">(AR839*AZ836+AS839*AY836+AT839*AZ839+AU839*AY839)</f>
        <v>0</v>
      </c>
      <c r="BF839" s="8"/>
      <c r="BG839" s="29">
        <v>0</v>
      </c>
      <c r="BH839" s="33">
        <v>0</v>
      </c>
      <c r="BI839" s="31">
        <v>1</v>
      </c>
      <c r="BJ839" s="32">
        <v>0</v>
      </c>
      <c r="BL839" s="29">
        <f t="shared" ref="BL839" si="7943">BB839*BG836+BD839*BG839-BC839*BH836-BE839*BH839</f>
        <v>0</v>
      </c>
      <c r="BM839" s="33">
        <f t="shared" ref="BM839" si="7944">(BB839*BH836+BC839*BG836+BD839*BH839+BE839*BG839)</f>
        <v>-0.96628542587754895</v>
      </c>
      <c r="BN839" s="31">
        <f t="shared" ref="BN839" si="7945">BB839*BI836+BD839*BI839-BC839*BJ836-BE839*BJ839</f>
        <v>-0.27253008510368559</v>
      </c>
      <c r="BO839" s="32">
        <f t="shared" ref="BO839" si="7946">(BB839*BJ836+BC839*BI836+BD839*BJ839+BE839*BI839)</f>
        <v>0</v>
      </c>
      <c r="BP839" s="8"/>
      <c r="BQ839" s="19">
        <f t="shared" ref="BQ839:BQ902" si="7947">1/$BR$8</f>
        <v>1</v>
      </c>
      <c r="BR839" s="47">
        <v>0</v>
      </c>
      <c r="BS839" s="48">
        <v>1</v>
      </c>
      <c r="BT839" s="49">
        <v>0</v>
      </c>
      <c r="BV839" s="29">
        <f t="shared" ref="BV839" si="7948">BL839*BQ836+BN839*BQ839-BM839*BR836-BO839*BR839</f>
        <v>-0.27253008510368559</v>
      </c>
      <c r="BW839" s="33">
        <f t="shared" ref="BW839" si="7949">(BL839*BR836+BM839*BQ836+BN839*BR839+BO839*BQ839)</f>
        <v>-0.96628542587754895</v>
      </c>
      <c r="BX839" s="31">
        <f t="shared" ref="BX839" si="7950">BL839*BS836+BN839*BS839-BM839*BT836-BO839*BT839</f>
        <v>-0.27253008510368559</v>
      </c>
      <c r="BY839" s="32">
        <f t="shared" ref="BY839" si="7951">(BL839*BT836+BM839*BS836+BN839*BT839+BO839*BS839)</f>
        <v>0</v>
      </c>
      <c r="CA839" s="50">
        <f t="shared" ref="CA839" si="7952">(180/PI())*ATAN(-1*(BW836+BW839)/(BV836+BV839))</f>
        <v>-74.185198835767864</v>
      </c>
      <c r="CC839" s="137">
        <f t="shared" ref="CC839" si="7953">20*LOG(((1-(10^(CA836/20)^2)*(1-((1-CC836)/(1+CC836))^2))^0.5))</f>
        <v>-44.836308396287343</v>
      </c>
      <c r="CD839" s="9"/>
      <c r="CE839" s="38"/>
      <c r="CF839" s="38"/>
      <c r="CG839" s="38"/>
      <c r="CH839" s="38"/>
    </row>
    <row r="840" spans="2:91" ht="18.600000000000001" customHeight="1">
      <c r="CC840" s="42"/>
    </row>
    <row r="841" spans="2:91" ht="18.600000000000001" customHeight="1" thickBot="1">
      <c r="E841" s="22" t="s">
        <v>4</v>
      </c>
      <c r="J841" s="22" t="s">
        <v>5</v>
      </c>
      <c r="O841" s="22" t="s">
        <v>6</v>
      </c>
      <c r="T841" s="22" t="s">
        <v>7</v>
      </c>
      <c r="Y841" s="22" t="s">
        <v>8</v>
      </c>
      <c r="AD841" s="22" t="s">
        <v>65</v>
      </c>
      <c r="AI841" s="22" t="s">
        <v>9</v>
      </c>
      <c r="AN841" s="22" t="s">
        <v>66</v>
      </c>
      <c r="AS841" s="22" t="s">
        <v>51</v>
      </c>
      <c r="AX841" s="22" t="s">
        <v>67</v>
      </c>
      <c r="BC841" s="22" t="s">
        <v>52</v>
      </c>
      <c r="BH841" s="22" t="s">
        <v>68</v>
      </c>
      <c r="BM841" s="22" t="s">
        <v>63</v>
      </c>
      <c r="BQ841" s="23" t="s">
        <v>69</v>
      </c>
      <c r="BR841" s="23"/>
      <c r="BS841" s="24"/>
      <c r="BT841" s="24"/>
      <c r="BU841" s="24"/>
      <c r="BW841" s="22" t="s">
        <v>64</v>
      </c>
    </row>
    <row r="842" spans="2:91" ht="18.600000000000001" customHeight="1" thickBot="1">
      <c r="D842" s="249" t="s">
        <v>103</v>
      </c>
      <c r="E842" s="250"/>
      <c r="F842" s="251" t="s">
        <v>104</v>
      </c>
      <c r="G842" s="252"/>
      <c r="H842" s="229"/>
      <c r="I842" s="253" t="s">
        <v>11</v>
      </c>
      <c r="J842" s="254"/>
      <c r="K842" s="255" t="s">
        <v>12</v>
      </c>
      <c r="L842" s="256"/>
      <c r="M842" s="24"/>
      <c r="N842" s="253" t="s">
        <v>105</v>
      </c>
      <c r="O842" s="254"/>
      <c r="P842" s="255" t="s">
        <v>106</v>
      </c>
      <c r="Q842" s="256"/>
      <c r="R842" s="24"/>
      <c r="S842" s="249" t="s">
        <v>107</v>
      </c>
      <c r="T842" s="250"/>
      <c r="U842" s="251" t="s">
        <v>108</v>
      </c>
      <c r="V842" s="252"/>
      <c r="W842" s="8"/>
      <c r="X842" s="253" t="s">
        <v>109</v>
      </c>
      <c r="Y842" s="254"/>
      <c r="Z842" s="255" t="s">
        <v>110</v>
      </c>
      <c r="AA842" s="256"/>
      <c r="AB842" s="8"/>
      <c r="AC842" s="253" t="s">
        <v>111</v>
      </c>
      <c r="AD842" s="254"/>
      <c r="AE842" s="255" t="s">
        <v>14</v>
      </c>
      <c r="AF842" s="256"/>
      <c r="AG842" s="8"/>
      <c r="AH842" s="253" t="s">
        <v>112</v>
      </c>
      <c r="AI842" s="254"/>
      <c r="AJ842" s="255" t="s">
        <v>113</v>
      </c>
      <c r="AK842" s="256"/>
      <c r="AL842" s="8"/>
      <c r="AM842" s="249" t="s">
        <v>114</v>
      </c>
      <c r="AN842" s="250"/>
      <c r="AO842" s="251" t="s">
        <v>115</v>
      </c>
      <c r="AP842" s="252"/>
      <c r="AQ842" s="24"/>
      <c r="AR842" s="253" t="s">
        <v>116</v>
      </c>
      <c r="AS842" s="254"/>
      <c r="AT842" s="255" t="s">
        <v>13</v>
      </c>
      <c r="AU842" s="256"/>
      <c r="AV842" s="4"/>
      <c r="AW842" s="253" t="s">
        <v>117</v>
      </c>
      <c r="AX842" s="254"/>
      <c r="AY842" s="255" t="s">
        <v>118</v>
      </c>
      <c r="AZ842" s="256"/>
      <c r="BA842" s="8"/>
      <c r="BB842" s="253" t="s">
        <v>119</v>
      </c>
      <c r="BC842" s="254"/>
      <c r="BD842" s="255" t="s">
        <v>120</v>
      </c>
      <c r="BE842" s="256"/>
      <c r="BF842" s="4"/>
      <c r="BG842" s="249" t="s">
        <v>121</v>
      </c>
      <c r="BH842" s="250"/>
      <c r="BI842" s="251" t="s">
        <v>122</v>
      </c>
      <c r="BJ842" s="252"/>
      <c r="BK842" s="4"/>
      <c r="BL842" s="253" t="s">
        <v>123</v>
      </c>
      <c r="BM842" s="254"/>
      <c r="BN842" s="255" t="s">
        <v>124</v>
      </c>
      <c r="BO842" s="256"/>
      <c r="BP842" s="4"/>
      <c r="BQ842" s="253" t="s">
        <v>125</v>
      </c>
      <c r="BR842" s="254"/>
      <c r="BS842" s="255" t="s">
        <v>126</v>
      </c>
      <c r="BT842" s="256"/>
      <c r="BU842" s="8"/>
      <c r="BV842" s="253" t="s">
        <v>127</v>
      </c>
      <c r="BW842" s="254"/>
      <c r="BX842" s="255" t="s">
        <v>128</v>
      </c>
      <c r="BY842" s="256"/>
      <c r="CA842" s="27" t="s">
        <v>15</v>
      </c>
      <c r="CC842" s="133" t="s">
        <v>70</v>
      </c>
      <c r="CD842" s="9"/>
      <c r="CE842" s="38"/>
      <c r="CF842" s="38"/>
      <c r="CG842" s="38"/>
      <c r="CH842" s="38"/>
    </row>
    <row r="843" spans="2:91" ht="18.600000000000001" customHeight="1" thickTop="1" thickBot="1">
      <c r="B843" s="129">
        <v>1.92</v>
      </c>
      <c r="D843" s="29">
        <v>1</v>
      </c>
      <c r="E843" s="30">
        <v>0</v>
      </c>
      <c r="F843" s="31">
        <v>0</v>
      </c>
      <c r="G843" s="32">
        <f t="shared" ref="G843:G906" si="7954">-1/($E$8*$B843)</f>
        <v>-0.3433229166666667</v>
      </c>
      <c r="I843" s="29">
        <v>1</v>
      </c>
      <c r="J843" s="33">
        <v>0</v>
      </c>
      <c r="K843" s="31">
        <v>0</v>
      </c>
      <c r="L843" s="32">
        <v>0</v>
      </c>
      <c r="N843" s="29">
        <f t="shared" ref="N843" si="7955">D843*I843+F843*I846-E843*J843-G843*J846</f>
        <v>0.77039163088896923</v>
      </c>
      <c r="O843" s="33">
        <f t="shared" ref="O843" si="7956">(D843*J843+E843*I843+F843*J846+G843*I846)</f>
        <v>0</v>
      </c>
      <c r="P843" s="31">
        <f t="shared" ref="P843" si="7957">D843*K843+F843*K846-E843*L843-G843*L846</f>
        <v>0</v>
      </c>
      <c r="Q843" s="32">
        <f t="shared" ref="Q843" si="7958">(D843*L843+E843*K843+F843*L846+G843*K846)</f>
        <v>-0.3433229166666667</v>
      </c>
      <c r="S843" s="29">
        <v>1</v>
      </c>
      <c r="T843" s="30">
        <v>0</v>
      </c>
      <c r="U843" s="31">
        <v>0</v>
      </c>
      <c r="V843" s="32">
        <f t="shared" ref="V843:V906" si="7959">-1/($T$8*$B843)</f>
        <v>-0.66696354166666671</v>
      </c>
      <c r="X843" s="29">
        <f t="shared" ref="X843" si="7960">N843*S843+P843*S846-O843*T843-Q843*T846</f>
        <v>0.77039163088896923</v>
      </c>
      <c r="Y843" s="33">
        <f t="shared" ref="Y843" si="7961">(N843*T843+O843*S843+P843*T846+Q843*S846)</f>
        <v>0</v>
      </c>
      <c r="Z843" s="31">
        <f t="shared" ref="Z843" si="7962">N843*U843+P843*U846-O843*V843-Q843*V846</f>
        <v>0</v>
      </c>
      <c r="AA843" s="32">
        <f t="shared" ref="AA843" si="7963">(N843*V843+O843*U843+P843*V846+Q843*U846)</f>
        <v>-0.85714604727473309</v>
      </c>
      <c r="AB843" s="8"/>
      <c r="AC843" s="29">
        <v>1</v>
      </c>
      <c r="AD843" s="33">
        <v>0</v>
      </c>
      <c r="AE843" s="31">
        <v>0</v>
      </c>
      <c r="AF843" s="32">
        <v>0</v>
      </c>
      <c r="AH843" s="29">
        <f t="shared" ref="AH843" si="7964">X843*AC843+Z843*AC846-Y843*AD843-AA843*AD846</f>
        <v>0.2678175824637814</v>
      </c>
      <c r="AI843" s="33">
        <f t="shared" ref="AI843" si="7965">(X843*AD843+Y843*AC843+Z843*AD846+AA843*AC846)</f>
        <v>0</v>
      </c>
      <c r="AJ843" s="31">
        <f t="shared" ref="AJ843" si="7966">X843*AE843+Z843*AE846-Y843*AF843-AA843*AF846</f>
        <v>0</v>
      </c>
      <c r="AK843" s="32">
        <f t="shared" ref="AK843" si="7967">(X843*AF843+Y843*AE843+Z843*AF846+AA843*AE846)</f>
        <v>-0.85714604727473309</v>
      </c>
      <c r="AL843" s="8"/>
      <c r="AM843" s="29">
        <v>1</v>
      </c>
      <c r="AN843" s="30">
        <v>0</v>
      </c>
      <c r="AO843" s="31">
        <v>0</v>
      </c>
      <c r="AP843" s="32">
        <f t="shared" ref="AP843:AP906" si="7968">-1/($AN$8*$B843)</f>
        <v>-0.60314062499999999</v>
      </c>
      <c r="AR843" s="29">
        <f t="shared" ref="AR843" si="7969">AH843*AM843+AJ843*AM846-AI843*AN843-AK843*AN846</f>
        <v>0.2678175824637814</v>
      </c>
      <c r="AS843" s="33">
        <f t="shared" ref="AS843" si="7970">(AH843*AN843+AI843*AM843+AJ843*AN846+AK843*AM846)</f>
        <v>0</v>
      </c>
      <c r="AT843" s="31">
        <f t="shared" ref="AT843" si="7971">AH843*AO843+AJ843*AO846-AI843*AP843-AK843*AP846</f>
        <v>0</v>
      </c>
      <c r="AU843" s="32">
        <f t="shared" ref="AU843" si="7972">(AH843*AP843+AI843*AO843+AJ843*AP846+AK843*AO846)</f>
        <v>-1.0186777113479273</v>
      </c>
      <c r="AV843" s="8"/>
      <c r="AW843" s="29">
        <v>1</v>
      </c>
      <c r="AX843" s="33">
        <v>0</v>
      </c>
      <c r="AY843" s="31">
        <v>0</v>
      </c>
      <c r="AZ843" s="32">
        <v>0</v>
      </c>
      <c r="BB843" s="29">
        <f t="shared" ref="BB843" si="7973">AR843*AW843+AT843*AW846-AS843*AX843-AU843*AX846</f>
        <v>-0.25114417840178449</v>
      </c>
      <c r="BC843" s="33">
        <f t="shared" ref="BC843" si="7974">(AR843*AX843+AS843*AW843+AT843*AX846+AU843*AW846)</f>
        <v>0</v>
      </c>
      <c r="BD843" s="31">
        <f t="shared" ref="BD843" si="7975">AR843*AY843+AT843*AY846-AS843*AZ843-AU843*AZ846</f>
        <v>0</v>
      </c>
      <c r="BE843" s="32">
        <f t="shared" ref="BE843" si="7976">(AR843*AZ843+AS843*AY843+AT843*AZ846+AU843*AY846)</f>
        <v>-1.0186777113479273</v>
      </c>
      <c r="BF843" s="8"/>
      <c r="BG843" s="29">
        <v>1</v>
      </c>
      <c r="BH843" s="30">
        <v>0</v>
      </c>
      <c r="BI843" s="31">
        <v>0</v>
      </c>
      <c r="BJ843" s="32">
        <f t="shared" ref="BJ843:BJ906" si="7977">-1/($BH$8*$B843)</f>
        <v>-0.21207812499999998</v>
      </c>
      <c r="BL843" s="29">
        <f t="shared" ref="BL843" si="7978">BB843*BG843+BD843*BG846-BC843*BH843-BE843*BH846</f>
        <v>-0.25114417840178449</v>
      </c>
      <c r="BM843" s="33">
        <f t="shared" ref="BM843" si="7979">(BB843*BH843+BC843*BG843+BD843*BH846+BE843*BG846)</f>
        <v>0</v>
      </c>
      <c r="BN843" s="31">
        <f t="shared" ref="BN843" si="7980">BB843*BI843+BD843*BI846-BC843*BJ843-BE843*BJ846</f>
        <v>0</v>
      </c>
      <c r="BO843" s="32">
        <f t="shared" ref="BO843" si="7981">(BB843*BJ843+BC843*BI843+BD843*BJ846+BE843*BI846)</f>
        <v>-0.96541552488781135</v>
      </c>
      <c r="BP843" s="8"/>
      <c r="BQ843" s="34">
        <v>1</v>
      </c>
      <c r="BR843" s="35">
        <v>0</v>
      </c>
      <c r="BS843" s="11">
        <v>0</v>
      </c>
      <c r="BT843" s="36">
        <v>0</v>
      </c>
      <c r="BV843" s="29">
        <f t="shared" ref="BV843" si="7982">BL843*BQ843+BN843*BQ846-BM843*BR843-BO843*BR846</f>
        <v>-0.25114417840178449</v>
      </c>
      <c r="BW843" s="33">
        <f t="shared" ref="BW843" si="7983">(BL843*BR843+BM843*BQ843+BN843*BR846+BO843*BQ846)</f>
        <v>-0.96541552488781135</v>
      </c>
      <c r="BX843" s="31">
        <f t="shared" ref="BX843" si="7984">BL843*BS843+BN843*BS846-BM843*BT843-BO843*BT846</f>
        <v>0</v>
      </c>
      <c r="BY843" s="32">
        <f t="shared" ref="BY843" si="7985">(BL843*BT843+BM843*BS843+BN843*BT846+BO843*BS846)</f>
        <v>-0.96541552488781135</v>
      </c>
      <c r="CA843" s="37">
        <f t="shared" ref="CA843" si="7986">20*LOG(((1+$BR$8)/$BR$8)/((BV843+BV846)^2+(BW843+BW846)^2)^0.5)</f>
        <v>-2.7969443985251361E-5</v>
      </c>
      <c r="CC843" s="134">
        <f t="shared" ref="CC843" si="7987">((BV843^2+BW843^2)^0.5)/((BV846^2+BW846^2)^0.5)</f>
        <v>0.99509972307758054</v>
      </c>
      <c r="CD843" s="9"/>
      <c r="CE843" s="38"/>
      <c r="CF843" s="38"/>
      <c r="CG843" s="38"/>
      <c r="CH843" s="38"/>
      <c r="CM843" s="129">
        <v>1.9</v>
      </c>
    </row>
    <row r="844" spans="2:91" ht="18.600000000000001" customHeight="1" thickBot="1">
      <c r="D844" s="39"/>
      <c r="G844" s="40"/>
      <c r="I844" s="39"/>
      <c r="L844" s="40"/>
      <c r="N844" s="39"/>
      <c r="Q844" s="40"/>
      <c r="S844" s="39"/>
      <c r="V844" s="40"/>
      <c r="X844" s="39"/>
      <c r="AA844" s="40"/>
      <c r="AC844" s="39"/>
      <c r="AF844" s="40"/>
      <c r="AH844" s="39"/>
      <c r="AK844" s="40"/>
      <c r="AM844" s="39"/>
      <c r="AP844" s="40"/>
      <c r="AR844" s="39"/>
      <c r="AU844" s="40"/>
      <c r="AW844" s="39"/>
      <c r="AZ844" s="40"/>
      <c r="BB844" s="39"/>
      <c r="BE844" s="40"/>
      <c r="BG844" s="39"/>
      <c r="BJ844" s="40"/>
      <c r="BL844" s="39"/>
      <c r="BO844" s="40"/>
      <c r="BQ844" s="34"/>
      <c r="BR844" s="11"/>
      <c r="BS844" s="11"/>
      <c r="BT844" s="41"/>
      <c r="BV844" s="39"/>
      <c r="BY844" s="40"/>
      <c r="CC844" s="135"/>
      <c r="CD844" s="9"/>
      <c r="CE844" s="38"/>
      <c r="CF844" s="38"/>
      <c r="CG844" s="38"/>
      <c r="CH844" s="38"/>
    </row>
    <row r="845" spans="2:91" ht="18.600000000000001" customHeight="1" thickBot="1">
      <c r="D845" s="258" t="s">
        <v>129</v>
      </c>
      <c r="E845" s="259"/>
      <c r="F845" s="260" t="s">
        <v>130</v>
      </c>
      <c r="G845" s="261"/>
      <c r="H845" s="229"/>
      <c r="I845" s="258" t="s">
        <v>131</v>
      </c>
      <c r="J845" s="259"/>
      <c r="K845" s="260" t="s">
        <v>132</v>
      </c>
      <c r="L845" s="261"/>
      <c r="N845" s="253" t="s">
        <v>133</v>
      </c>
      <c r="O845" s="254"/>
      <c r="P845" s="255" t="s">
        <v>134</v>
      </c>
      <c r="Q845" s="256"/>
      <c r="S845" s="258" t="s">
        <v>135</v>
      </c>
      <c r="T845" s="259"/>
      <c r="U845" s="260" t="s">
        <v>136</v>
      </c>
      <c r="V845" s="261"/>
      <c r="W845" s="8"/>
      <c r="X845" s="253" t="s">
        <v>137</v>
      </c>
      <c r="Y845" s="254"/>
      <c r="Z845" s="255" t="s">
        <v>138</v>
      </c>
      <c r="AA845" s="256"/>
      <c r="AB845" s="8"/>
      <c r="AC845" s="258" t="s">
        <v>139</v>
      </c>
      <c r="AD845" s="259"/>
      <c r="AE845" s="260" t="s">
        <v>140</v>
      </c>
      <c r="AF845" s="261"/>
      <c r="AG845" s="8"/>
      <c r="AH845" s="253" t="s">
        <v>141</v>
      </c>
      <c r="AI845" s="254"/>
      <c r="AJ845" s="255" t="s">
        <v>142</v>
      </c>
      <c r="AK845" s="256"/>
      <c r="AL845" s="8"/>
      <c r="AM845" s="258" t="s">
        <v>143</v>
      </c>
      <c r="AN845" s="259"/>
      <c r="AO845" s="260" t="s">
        <v>144</v>
      </c>
      <c r="AP845" s="261"/>
      <c r="AR845" s="253" t="s">
        <v>145</v>
      </c>
      <c r="AS845" s="254"/>
      <c r="AT845" s="255" t="s">
        <v>146</v>
      </c>
      <c r="AU845" s="256"/>
      <c r="AV845" s="4"/>
      <c r="AW845" s="258" t="s">
        <v>147</v>
      </c>
      <c r="AX845" s="259"/>
      <c r="AY845" s="260" t="s">
        <v>148</v>
      </c>
      <c r="AZ845" s="261"/>
      <c r="BA845" s="8"/>
      <c r="BB845" s="253" t="s">
        <v>149</v>
      </c>
      <c r="BC845" s="254"/>
      <c r="BD845" s="255" t="s">
        <v>150</v>
      </c>
      <c r="BE845" s="256"/>
      <c r="BF845" s="4"/>
      <c r="BG845" s="258" t="s">
        <v>151</v>
      </c>
      <c r="BH845" s="259"/>
      <c r="BI845" s="260" t="s">
        <v>152</v>
      </c>
      <c r="BJ845" s="261"/>
      <c r="BK845" s="4"/>
      <c r="BL845" s="253" t="s">
        <v>153</v>
      </c>
      <c r="BM845" s="254"/>
      <c r="BN845" s="255" t="s">
        <v>154</v>
      </c>
      <c r="BO845" s="256"/>
      <c r="BP845" s="4"/>
      <c r="BQ845" s="258" t="s">
        <v>155</v>
      </c>
      <c r="BR845" s="259"/>
      <c r="BS845" s="260" t="s">
        <v>156</v>
      </c>
      <c r="BT845" s="261"/>
      <c r="BU845" s="8"/>
      <c r="BV845" s="253" t="s">
        <v>157</v>
      </c>
      <c r="BW845" s="254"/>
      <c r="BX845" s="255" t="s">
        <v>158</v>
      </c>
      <c r="BY845" s="256"/>
      <c r="CA845" s="46" t="s">
        <v>16</v>
      </c>
      <c r="CC845" s="136" t="s">
        <v>71</v>
      </c>
      <c r="CD845" s="9"/>
      <c r="CE845" s="38"/>
      <c r="CF845" s="38"/>
      <c r="CG845" s="38"/>
      <c r="CH845" s="38"/>
    </row>
    <row r="846" spans="2:91" ht="18.600000000000001" customHeight="1" thickTop="1" thickBot="1">
      <c r="D846" s="29">
        <v>0</v>
      </c>
      <c r="E846" s="33">
        <v>0</v>
      </c>
      <c r="F846" s="31">
        <v>1</v>
      </c>
      <c r="G846" s="32">
        <v>0</v>
      </c>
      <c r="I846" s="29">
        <v>0</v>
      </c>
      <c r="J846" s="33">
        <f t="shared" ref="J846" si="7988">IF(0=(1-$J$8*$K$8*$B843^2),10^14,$B843*$J$8/(1-$J$8*$K$8*$B843^2))</f>
        <v>-0.66878253086134154</v>
      </c>
      <c r="K846" s="31">
        <v>1</v>
      </c>
      <c r="L846" s="32">
        <v>0</v>
      </c>
      <c r="N846" s="29">
        <f t="shared" ref="N846" si="7989">D846*I843+F846*I846-E846*J843-G846*J846</f>
        <v>0</v>
      </c>
      <c r="O846" s="33">
        <f t="shared" ref="O846" si="7990">(D846*J843+E846*I843+F846*J846+G846*I846)</f>
        <v>-0.66878253086134154</v>
      </c>
      <c r="P846" s="31">
        <f t="shared" ref="P846" si="7991">D846*K843+F846*K846-E846*L843-G846*L846</f>
        <v>1</v>
      </c>
      <c r="Q846" s="32">
        <f t="shared" ref="Q846" si="7992">(D846*L843+E846*K843+F846*L846+G846*K846)</f>
        <v>0</v>
      </c>
      <c r="S846" s="29">
        <v>0</v>
      </c>
      <c r="T846" s="33">
        <v>0</v>
      </c>
      <c r="U846" s="31">
        <v>1</v>
      </c>
      <c r="V846" s="32">
        <v>0</v>
      </c>
      <c r="X846" s="29">
        <f t="shared" ref="X846" si="7993">N846*S843+P846*S846-O846*T843-Q846*T846</f>
        <v>0</v>
      </c>
      <c r="Y846" s="33">
        <f t="shared" ref="Y846" si="7994">(N846*T843+O846*S843+P846*T846+Q846*S846)</f>
        <v>-0.66878253086134154</v>
      </c>
      <c r="Z846" s="31">
        <f t="shared" ref="Z846" si="7995">N846*U843+P846*U846-O846*V843-Q846*V846</f>
        <v>0.55394643461192283</v>
      </c>
      <c r="AA846" s="32">
        <f t="shared" ref="AA846" si="7996">(N846*V843+O846*U843+P846*V846+Q846*U846)</f>
        <v>0</v>
      </c>
      <c r="AB846" s="8"/>
      <c r="AC846" s="29">
        <v>0</v>
      </c>
      <c r="AD846" s="33">
        <f t="shared" ref="AD846" si="7997">IF(0=(1-$AD$8*$AE$8*$B843^2),10^14,$B843*$AD$8/(1-$AD$8*$AE$8*$B843^2))</f>
        <v>-0.58633420759869925</v>
      </c>
      <c r="AE846" s="31">
        <v>1</v>
      </c>
      <c r="AF846" s="32">
        <v>0</v>
      </c>
      <c r="AH846" s="29">
        <f t="shared" ref="AH846" si="7998">X846*AC843+Z846*AC846-Y846*AD843-AA846*AD846</f>
        <v>0</v>
      </c>
      <c r="AI846" s="33">
        <f t="shared" ref="AI846" si="7999">(X846*AD843+Y846*AC843+Z846*AD846+AA846*AC846)</f>
        <v>-0.993580274651648</v>
      </c>
      <c r="AJ846" s="31">
        <f t="shared" ref="AJ846" si="8000">X846*AE843+Z846*AE846-Y846*AF843-AA846*AF846</f>
        <v>0.55394643461192283</v>
      </c>
      <c r="AK846" s="32">
        <f t="shared" ref="AK846" si="8001">(X846*AF843+Y846*AE843+Z846*AF846+AA846*AE846)</f>
        <v>0</v>
      </c>
      <c r="AL846" s="8"/>
      <c r="AM846" s="29">
        <v>0</v>
      </c>
      <c r="AN846" s="33">
        <v>0</v>
      </c>
      <c r="AO846" s="31">
        <v>1</v>
      </c>
      <c r="AP846" s="32">
        <v>0</v>
      </c>
      <c r="AR846" s="29">
        <f t="shared" ref="AR846" si="8002">AH846*AM843+AJ846*AM846-AI846*AN843-AK846*AN846</f>
        <v>0</v>
      </c>
      <c r="AS846" s="33">
        <f t="shared" ref="AS846" si="8003">(AH846*AN843+AI846*AM843+AJ846*AN846+AK846*AM846)</f>
        <v>-0.993580274651648</v>
      </c>
      <c r="AT846" s="31">
        <f t="shared" ref="AT846" si="8004">AH846*AO843+AJ846*AO846-AI846*AP843-AK846*AP846</f>
        <v>-4.532219322914377E-2</v>
      </c>
      <c r="AU846" s="32">
        <f t="shared" ref="AU846" si="8005">(AH846*AP843+AI846*AO843+AJ846*AP846+AK846*AO846)</f>
        <v>0</v>
      </c>
      <c r="AV846" s="8"/>
      <c r="AW846" s="29">
        <v>0</v>
      </c>
      <c r="AX846" s="33">
        <f t="shared" ref="AX846" si="8006">IF(0=(1-$AX$8*$AY$8*$B843^2),10^14,$B843*$AX$8/(1-$AX$8*$AY$8*$B843^2))</f>
        <v>-0.50944646681124406</v>
      </c>
      <c r="AY846" s="31">
        <v>1</v>
      </c>
      <c r="AZ846" s="32">
        <v>0</v>
      </c>
      <c r="BB846" s="29">
        <f t="shared" ref="BB846" si="8007">AR846*AW843+AT846*AW846-AS846*AX843-AU846*AX846</f>
        <v>0</v>
      </c>
      <c r="BC846" s="33">
        <f t="shared" ref="BC846" si="8008">(AR846*AX843+AS846*AW843+AT846*AX846+AU846*AW846)</f>
        <v>-0.97049104344292425</v>
      </c>
      <c r="BD846" s="31">
        <f t="shared" ref="BD846" si="8009">AR846*AY843+AT846*AY846-AS846*AZ843-AU846*AZ846</f>
        <v>-4.532219322914377E-2</v>
      </c>
      <c r="BE846" s="32">
        <f t="shared" ref="BE846" si="8010">(AR846*AZ843+AS846*AY843+AT846*AZ846+AU846*AY846)</f>
        <v>0</v>
      </c>
      <c r="BF846" s="8"/>
      <c r="BG846" s="29">
        <v>0</v>
      </c>
      <c r="BH846" s="33">
        <v>0</v>
      </c>
      <c r="BI846" s="31">
        <v>1</v>
      </c>
      <c r="BJ846" s="32">
        <v>0</v>
      </c>
      <c r="BL846" s="29">
        <f t="shared" ref="BL846" si="8011">BB846*BG843+BD846*BG846-BC846*BH843-BE846*BH846</f>
        <v>0</v>
      </c>
      <c r="BM846" s="33">
        <f t="shared" ref="BM846" si="8012">(BB846*BH843+BC846*BG843+BD846*BH846+BE846*BG846)</f>
        <v>-0.97049104344292425</v>
      </c>
      <c r="BN846" s="31">
        <f t="shared" ref="BN846" si="8013">BB846*BI843+BD846*BI846-BC846*BJ843-BE846*BJ846</f>
        <v>-0.25114211405181264</v>
      </c>
      <c r="BO846" s="32">
        <f t="shared" ref="BO846" si="8014">(BB846*BJ843+BC846*BI843+BD846*BJ846+BE846*BI846)</f>
        <v>0</v>
      </c>
      <c r="BP846" s="8"/>
      <c r="BQ846" s="19">
        <f t="shared" ref="BQ846:BQ909" si="8015">1/$BR$8</f>
        <v>1</v>
      </c>
      <c r="BR846" s="47">
        <v>0</v>
      </c>
      <c r="BS846" s="48">
        <v>1</v>
      </c>
      <c r="BT846" s="49">
        <v>0</v>
      </c>
      <c r="BV846" s="29">
        <f t="shared" ref="BV846" si="8016">BL846*BQ843+BN846*BQ846-BM846*BR843-BO846*BR846</f>
        <v>-0.25114211405181264</v>
      </c>
      <c r="BW846" s="33">
        <f t="shared" ref="BW846" si="8017">(BL846*BR843+BM846*BQ843+BN846*BR846+BO846*BQ846)</f>
        <v>-0.97049104344292425</v>
      </c>
      <c r="BX846" s="31">
        <f t="shared" ref="BX846" si="8018">BL846*BS843+BN846*BS846-BM846*BT843-BO846*BT846</f>
        <v>-0.25114211405181264</v>
      </c>
      <c r="BY846" s="32">
        <f t="shared" ref="BY846" si="8019">(BL846*BT843+BM846*BS843+BN846*BT846+BO846*BS846)</f>
        <v>0</v>
      </c>
      <c r="CA846" s="50">
        <f t="shared" ref="CA846" si="8020">(180/PI())*ATAN(-1*(BW843+BW846)/(BV843+BV846))</f>
        <v>-75.454879874530732</v>
      </c>
      <c r="CC846" s="137">
        <f t="shared" ref="CC846" si="8021">20*LOG(((1-(10^(CA843/20)^2)*(1-((1-CC843)/(1+CC843))^2))^0.5))</f>
        <v>-49.040344024201616</v>
      </c>
      <c r="CD846" s="9"/>
      <c r="CE846" s="38"/>
      <c r="CF846" s="38"/>
      <c r="CG846" s="38"/>
      <c r="CH846" s="38"/>
    </row>
    <row r="847" spans="2:91" ht="18.600000000000001" customHeight="1">
      <c r="CC847" s="42"/>
    </row>
    <row r="848" spans="2:91" ht="18.600000000000001" customHeight="1" thickBot="1">
      <c r="E848" s="22" t="s">
        <v>4</v>
      </c>
      <c r="J848" s="22" t="s">
        <v>5</v>
      </c>
      <c r="O848" s="22" t="s">
        <v>6</v>
      </c>
      <c r="T848" s="22" t="s">
        <v>7</v>
      </c>
      <c r="Y848" s="22" t="s">
        <v>8</v>
      </c>
      <c r="AD848" s="22" t="s">
        <v>65</v>
      </c>
      <c r="AI848" s="22" t="s">
        <v>9</v>
      </c>
      <c r="AN848" s="22" t="s">
        <v>66</v>
      </c>
      <c r="AS848" s="22" t="s">
        <v>51</v>
      </c>
      <c r="AX848" s="22" t="s">
        <v>67</v>
      </c>
      <c r="BC848" s="22" t="s">
        <v>52</v>
      </c>
      <c r="BH848" s="22" t="s">
        <v>68</v>
      </c>
      <c r="BM848" s="22" t="s">
        <v>63</v>
      </c>
      <c r="BQ848" s="23" t="s">
        <v>69</v>
      </c>
      <c r="BR848" s="23"/>
      <c r="BS848" s="24"/>
      <c r="BT848" s="24"/>
      <c r="BU848" s="24"/>
      <c r="BW848" s="22" t="s">
        <v>64</v>
      </c>
    </row>
    <row r="849" spans="2:91" ht="18.600000000000001" customHeight="1" thickBot="1">
      <c r="D849" s="249" t="s">
        <v>103</v>
      </c>
      <c r="E849" s="250"/>
      <c r="F849" s="251" t="s">
        <v>104</v>
      </c>
      <c r="G849" s="252"/>
      <c r="H849" s="229"/>
      <c r="I849" s="253" t="s">
        <v>11</v>
      </c>
      <c r="J849" s="254"/>
      <c r="K849" s="255" t="s">
        <v>12</v>
      </c>
      <c r="L849" s="256"/>
      <c r="M849" s="24"/>
      <c r="N849" s="253" t="s">
        <v>105</v>
      </c>
      <c r="O849" s="254"/>
      <c r="P849" s="255" t="s">
        <v>106</v>
      </c>
      <c r="Q849" s="256"/>
      <c r="R849" s="24"/>
      <c r="S849" s="249" t="s">
        <v>107</v>
      </c>
      <c r="T849" s="250"/>
      <c r="U849" s="251" t="s">
        <v>108</v>
      </c>
      <c r="V849" s="252"/>
      <c r="W849" s="8"/>
      <c r="X849" s="253" t="s">
        <v>109</v>
      </c>
      <c r="Y849" s="254"/>
      <c r="Z849" s="255" t="s">
        <v>110</v>
      </c>
      <c r="AA849" s="256"/>
      <c r="AB849" s="8"/>
      <c r="AC849" s="253" t="s">
        <v>111</v>
      </c>
      <c r="AD849" s="254"/>
      <c r="AE849" s="255" t="s">
        <v>14</v>
      </c>
      <c r="AF849" s="256"/>
      <c r="AG849" s="8"/>
      <c r="AH849" s="253" t="s">
        <v>112</v>
      </c>
      <c r="AI849" s="254"/>
      <c r="AJ849" s="255" t="s">
        <v>113</v>
      </c>
      <c r="AK849" s="256"/>
      <c r="AL849" s="8"/>
      <c r="AM849" s="249" t="s">
        <v>114</v>
      </c>
      <c r="AN849" s="250"/>
      <c r="AO849" s="251" t="s">
        <v>115</v>
      </c>
      <c r="AP849" s="252"/>
      <c r="AQ849" s="24"/>
      <c r="AR849" s="253" t="s">
        <v>116</v>
      </c>
      <c r="AS849" s="254"/>
      <c r="AT849" s="255" t="s">
        <v>13</v>
      </c>
      <c r="AU849" s="256"/>
      <c r="AV849" s="4"/>
      <c r="AW849" s="253" t="s">
        <v>117</v>
      </c>
      <c r="AX849" s="254"/>
      <c r="AY849" s="255" t="s">
        <v>118</v>
      </c>
      <c r="AZ849" s="256"/>
      <c r="BA849" s="8"/>
      <c r="BB849" s="253" t="s">
        <v>119</v>
      </c>
      <c r="BC849" s="254"/>
      <c r="BD849" s="255" t="s">
        <v>120</v>
      </c>
      <c r="BE849" s="256"/>
      <c r="BF849" s="4"/>
      <c r="BG849" s="249" t="s">
        <v>121</v>
      </c>
      <c r="BH849" s="250"/>
      <c r="BI849" s="251" t="s">
        <v>122</v>
      </c>
      <c r="BJ849" s="252"/>
      <c r="BK849" s="4"/>
      <c r="BL849" s="253" t="s">
        <v>123</v>
      </c>
      <c r="BM849" s="254"/>
      <c r="BN849" s="255" t="s">
        <v>124</v>
      </c>
      <c r="BO849" s="256"/>
      <c r="BP849" s="4"/>
      <c r="BQ849" s="253" t="s">
        <v>125</v>
      </c>
      <c r="BR849" s="254"/>
      <c r="BS849" s="255" t="s">
        <v>126</v>
      </c>
      <c r="BT849" s="256"/>
      <c r="BU849" s="8"/>
      <c r="BV849" s="253" t="s">
        <v>127</v>
      </c>
      <c r="BW849" s="254"/>
      <c r="BX849" s="255" t="s">
        <v>128</v>
      </c>
      <c r="BY849" s="256"/>
      <c r="CA849" s="27" t="s">
        <v>15</v>
      </c>
      <c r="CC849" s="133" t="s">
        <v>70</v>
      </c>
      <c r="CD849" s="9"/>
      <c r="CE849" s="38"/>
      <c r="CF849" s="38"/>
      <c r="CG849" s="38"/>
      <c r="CH849" s="38"/>
    </row>
    <row r="850" spans="2:91" ht="18.600000000000001" customHeight="1" thickTop="1" thickBot="1">
      <c r="B850" s="129">
        <v>1.94</v>
      </c>
      <c r="D850" s="29">
        <v>1</v>
      </c>
      <c r="E850" s="30">
        <v>0</v>
      </c>
      <c r="F850" s="31">
        <v>0</v>
      </c>
      <c r="G850" s="32">
        <f t="shared" ref="G850:G913" si="8022">-1/($E$8*$B850)</f>
        <v>-0.33978350515463923</v>
      </c>
      <c r="I850" s="29">
        <v>1</v>
      </c>
      <c r="J850" s="33">
        <v>0</v>
      </c>
      <c r="K850" s="31">
        <v>0</v>
      </c>
      <c r="L850" s="32">
        <v>0</v>
      </c>
      <c r="N850" s="29">
        <f t="shared" ref="N850" si="8023">D850*I850+F850*I853-E850*J850-G850*J853</f>
        <v>0.77530216630733506</v>
      </c>
      <c r="O850" s="33">
        <f t="shared" ref="O850" si="8024">(D850*J850+E850*I850+F850*J853+G850*I853)</f>
        <v>0</v>
      </c>
      <c r="P850" s="31">
        <f t="shared" ref="P850" si="8025">D850*K850+F850*K853-E850*L850-G850*L853</f>
        <v>0</v>
      </c>
      <c r="Q850" s="32">
        <f t="shared" ref="Q850" si="8026">(D850*L850+E850*K850+F850*L853+G850*K853)</f>
        <v>-0.33978350515463923</v>
      </c>
      <c r="S850" s="29">
        <v>1</v>
      </c>
      <c r="T850" s="30">
        <v>0</v>
      </c>
      <c r="U850" s="31">
        <v>0</v>
      </c>
      <c r="V850" s="32">
        <f t="shared" ref="V850:V913" si="8027">-1/($T$8*$B850)</f>
        <v>-0.66008762886597938</v>
      </c>
      <c r="X850" s="29">
        <f t="shared" ref="X850" si="8028">N850*S850+P850*S853-O850*T850-Q850*T853</f>
        <v>0.77530216630733506</v>
      </c>
      <c r="Y850" s="33">
        <f t="shared" ref="Y850" si="8029">(N850*T850+O850*S850+P850*T853+Q850*S853)</f>
        <v>0</v>
      </c>
      <c r="Z850" s="31">
        <f t="shared" ref="Z850" si="8030">N850*U850+P850*U853-O850*V850-Q850*V853</f>
        <v>0</v>
      </c>
      <c r="AA850" s="32">
        <f t="shared" ref="AA850" si="8031">(N850*V850+O850*U850+P850*V853+Q850*U853)</f>
        <v>-0.85155087376710514</v>
      </c>
      <c r="AB850" s="8"/>
      <c r="AC850" s="29">
        <v>1</v>
      </c>
      <c r="AD850" s="33">
        <v>0</v>
      </c>
      <c r="AE850" s="31">
        <v>0</v>
      </c>
      <c r="AF850" s="32">
        <v>0</v>
      </c>
      <c r="AH850" s="29">
        <f t="shared" ref="AH850" si="8032">X850*AC850+Z850*AC853-Y850*AD850-AA850*AD853</f>
        <v>0.28299627678136341</v>
      </c>
      <c r="AI850" s="33">
        <f t="shared" ref="AI850" si="8033">(X850*AD850+Y850*AC850+Z850*AD853+AA850*AC853)</f>
        <v>0</v>
      </c>
      <c r="AJ850" s="31">
        <f t="shared" ref="AJ850" si="8034">X850*AE850+Z850*AE853-Y850*AF850-AA850*AF853</f>
        <v>0</v>
      </c>
      <c r="AK850" s="32">
        <f t="shared" ref="AK850" si="8035">(X850*AF850+Y850*AE850+Z850*AF853+AA850*AE853)</f>
        <v>-0.85155087376710514</v>
      </c>
      <c r="AL850" s="8"/>
      <c r="AM850" s="29">
        <v>1</v>
      </c>
      <c r="AN850" s="30">
        <v>0</v>
      </c>
      <c r="AO850" s="31">
        <v>0</v>
      </c>
      <c r="AP850" s="32">
        <f t="shared" ref="AP850:AP913" si="8036">-1/($AN$8*$B850)</f>
        <v>-0.59692268041237107</v>
      </c>
      <c r="AR850" s="29">
        <f t="shared" ref="AR850" si="8037">AH850*AM850+AJ850*AM853-AI850*AN850-AK850*AN853</f>
        <v>0.28299627678136341</v>
      </c>
      <c r="AS850" s="33">
        <f t="shared" ref="AS850" si="8038">(AH850*AN850+AI850*AM850+AJ850*AN853+AK850*AM853)</f>
        <v>0</v>
      </c>
      <c r="AT850" s="31">
        <f t="shared" ref="AT850" si="8039">AH850*AO850+AJ850*AO853-AI850*AP850-AK850*AP853</f>
        <v>0</v>
      </c>
      <c r="AU850" s="32">
        <f t="shared" ref="AU850" si="8040">(AH850*AP850+AI850*AO850+AJ850*AP853+AK850*AO853)</f>
        <v>-1.0204777698501579</v>
      </c>
      <c r="AV850" s="8"/>
      <c r="AW850" s="29">
        <v>1</v>
      </c>
      <c r="AX850" s="33">
        <v>0</v>
      </c>
      <c r="AY850" s="31">
        <v>0</v>
      </c>
      <c r="AZ850" s="32">
        <v>0</v>
      </c>
      <c r="BB850" s="29">
        <f t="shared" ref="BB850" si="8041">AR850*AW850+AT850*AW853-AS850*AX850-AU850*AX853</f>
        <v>-0.23017962891088106</v>
      </c>
      <c r="BC850" s="33">
        <f t="shared" ref="BC850" si="8042">(AR850*AX850+AS850*AW850+AT850*AX853+AU850*AW853)</f>
        <v>0</v>
      </c>
      <c r="BD850" s="31">
        <f t="shared" ref="BD850" si="8043">AR850*AY850+AT850*AY853-AS850*AZ850-AU850*AZ853</f>
        <v>0</v>
      </c>
      <c r="BE850" s="32">
        <f t="shared" ref="BE850" si="8044">(AR850*AZ850+AS850*AY850+AT850*AZ853+AU850*AY853)</f>
        <v>-1.0204777698501579</v>
      </c>
      <c r="BF850" s="8"/>
      <c r="BG850" s="29">
        <v>1</v>
      </c>
      <c r="BH850" s="30">
        <v>0</v>
      </c>
      <c r="BI850" s="31">
        <v>0</v>
      </c>
      <c r="BJ850" s="32">
        <f t="shared" ref="BJ850:BJ913" si="8045">-1/($BH$8*$B850)</f>
        <v>-0.2098917525773196</v>
      </c>
      <c r="BL850" s="29">
        <f t="shared" ref="BL850" si="8046">BB850*BG850+BD850*BG853-BC850*BH850-BE850*BH853</f>
        <v>-0.23017962891088106</v>
      </c>
      <c r="BM850" s="33">
        <f t="shared" ref="BM850" si="8047">(BB850*BH850+BC850*BG850+BD850*BH853+BE850*BG853)</f>
        <v>0</v>
      </c>
      <c r="BN850" s="31">
        <f t="shared" ref="BN850" si="8048">BB850*BI850+BD850*BI853-BC850*BJ850-BE850*BJ853</f>
        <v>0</v>
      </c>
      <c r="BO850" s="32">
        <f t="shared" ref="BO850" si="8049">(BB850*BJ850+BC850*BI850+BD850*BJ853+BE850*BI853)</f>
        <v>-0.97216496413045606</v>
      </c>
      <c r="BP850" s="8"/>
      <c r="BQ850" s="34">
        <v>1</v>
      </c>
      <c r="BR850" s="35">
        <v>0</v>
      </c>
      <c r="BS850" s="11">
        <v>0</v>
      </c>
      <c r="BT850" s="36">
        <v>0</v>
      </c>
      <c r="BV850" s="29">
        <f t="shared" ref="BV850" si="8050">BL850*BQ850+BN850*BQ853-BM850*BR850-BO850*BR853</f>
        <v>-0.23017962891088106</v>
      </c>
      <c r="BW850" s="33">
        <f t="shared" ref="BW850" si="8051">(BL850*BR850+BM850*BQ850+BN850*BR853+BO850*BQ853)</f>
        <v>-0.97216496413045606</v>
      </c>
      <c r="BX850" s="31">
        <f t="shared" ref="BX850" si="8052">BL850*BS850+BN850*BS853-BM850*BT850-BO850*BT853</f>
        <v>0</v>
      </c>
      <c r="BY850" s="32">
        <f t="shared" ref="BY850" si="8053">(BL850*BT850+BM850*BS850+BN850*BT853+BO850*BS853)</f>
        <v>-0.97216496413045606</v>
      </c>
      <c r="CA850" s="37">
        <f t="shared" ref="CA850" si="8054">20*LOG(((1+$BR$8)/$BR$8)/((BV850+BV853)^2+(BW850+BW853)^2)^0.5)</f>
        <v>-4.2045104799216309E-6</v>
      </c>
      <c r="CC850" s="134">
        <f t="shared" ref="CC850" si="8055">((BV850^2+BW850^2)^0.5)/((BV853^2+BW853^2)^0.5)</f>
        <v>0.99808727575946399</v>
      </c>
      <c r="CD850" s="9"/>
      <c r="CE850" s="38"/>
      <c r="CF850" s="38"/>
      <c r="CG850" s="38"/>
      <c r="CH850" s="38"/>
      <c r="CM850" s="129">
        <v>1.92</v>
      </c>
    </row>
    <row r="851" spans="2:91" ht="18.600000000000001" customHeight="1" thickBot="1">
      <c r="D851" s="39"/>
      <c r="G851" s="40"/>
      <c r="I851" s="39"/>
      <c r="L851" s="40"/>
      <c r="N851" s="39"/>
      <c r="Q851" s="40"/>
      <c r="S851" s="39"/>
      <c r="V851" s="40"/>
      <c r="X851" s="39"/>
      <c r="AA851" s="40"/>
      <c r="AC851" s="39"/>
      <c r="AF851" s="40"/>
      <c r="AH851" s="39"/>
      <c r="AK851" s="40"/>
      <c r="AM851" s="39"/>
      <c r="AP851" s="40"/>
      <c r="AR851" s="39"/>
      <c r="AU851" s="40"/>
      <c r="AW851" s="39"/>
      <c r="AZ851" s="40"/>
      <c r="BB851" s="39"/>
      <c r="BE851" s="40"/>
      <c r="BG851" s="39"/>
      <c r="BJ851" s="40"/>
      <c r="BL851" s="39"/>
      <c r="BO851" s="40"/>
      <c r="BQ851" s="34"/>
      <c r="BR851" s="11"/>
      <c r="BS851" s="11"/>
      <c r="BT851" s="41"/>
      <c r="BV851" s="39"/>
      <c r="BY851" s="40"/>
      <c r="CC851" s="135"/>
      <c r="CD851" s="9"/>
      <c r="CE851" s="38"/>
      <c r="CF851" s="38"/>
      <c r="CG851" s="38"/>
      <c r="CH851" s="38"/>
    </row>
    <row r="852" spans="2:91" ht="18.600000000000001" customHeight="1" thickBot="1">
      <c r="D852" s="258" t="s">
        <v>129</v>
      </c>
      <c r="E852" s="259"/>
      <c r="F852" s="260" t="s">
        <v>130</v>
      </c>
      <c r="G852" s="261"/>
      <c r="H852" s="229"/>
      <c r="I852" s="258" t="s">
        <v>131</v>
      </c>
      <c r="J852" s="259"/>
      <c r="K852" s="260" t="s">
        <v>132</v>
      </c>
      <c r="L852" s="261"/>
      <c r="N852" s="253" t="s">
        <v>133</v>
      </c>
      <c r="O852" s="254"/>
      <c r="P852" s="255" t="s">
        <v>134</v>
      </c>
      <c r="Q852" s="256"/>
      <c r="S852" s="258" t="s">
        <v>135</v>
      </c>
      <c r="T852" s="259"/>
      <c r="U852" s="260" t="s">
        <v>136</v>
      </c>
      <c r="V852" s="261"/>
      <c r="W852" s="8"/>
      <c r="X852" s="253" t="s">
        <v>137</v>
      </c>
      <c r="Y852" s="254"/>
      <c r="Z852" s="255" t="s">
        <v>138</v>
      </c>
      <c r="AA852" s="256"/>
      <c r="AB852" s="8"/>
      <c r="AC852" s="258" t="s">
        <v>139</v>
      </c>
      <c r="AD852" s="259"/>
      <c r="AE852" s="260" t="s">
        <v>140</v>
      </c>
      <c r="AF852" s="261"/>
      <c r="AG852" s="8"/>
      <c r="AH852" s="253" t="s">
        <v>141</v>
      </c>
      <c r="AI852" s="254"/>
      <c r="AJ852" s="255" t="s">
        <v>142</v>
      </c>
      <c r="AK852" s="256"/>
      <c r="AL852" s="8"/>
      <c r="AM852" s="258" t="s">
        <v>143</v>
      </c>
      <c r="AN852" s="259"/>
      <c r="AO852" s="260" t="s">
        <v>144</v>
      </c>
      <c r="AP852" s="261"/>
      <c r="AR852" s="253" t="s">
        <v>145</v>
      </c>
      <c r="AS852" s="254"/>
      <c r="AT852" s="255" t="s">
        <v>146</v>
      </c>
      <c r="AU852" s="256"/>
      <c r="AV852" s="4"/>
      <c r="AW852" s="258" t="s">
        <v>147</v>
      </c>
      <c r="AX852" s="259"/>
      <c r="AY852" s="260" t="s">
        <v>148</v>
      </c>
      <c r="AZ852" s="261"/>
      <c r="BA852" s="8"/>
      <c r="BB852" s="253" t="s">
        <v>149</v>
      </c>
      <c r="BC852" s="254"/>
      <c r="BD852" s="255" t="s">
        <v>150</v>
      </c>
      <c r="BE852" s="256"/>
      <c r="BF852" s="4"/>
      <c r="BG852" s="258" t="s">
        <v>151</v>
      </c>
      <c r="BH852" s="259"/>
      <c r="BI852" s="260" t="s">
        <v>152</v>
      </c>
      <c r="BJ852" s="261"/>
      <c r="BK852" s="4"/>
      <c r="BL852" s="253" t="s">
        <v>153</v>
      </c>
      <c r="BM852" s="254"/>
      <c r="BN852" s="255" t="s">
        <v>154</v>
      </c>
      <c r="BO852" s="256"/>
      <c r="BP852" s="4"/>
      <c r="BQ852" s="258" t="s">
        <v>155</v>
      </c>
      <c r="BR852" s="259"/>
      <c r="BS852" s="260" t="s">
        <v>156</v>
      </c>
      <c r="BT852" s="261"/>
      <c r="BU852" s="8"/>
      <c r="BV852" s="253" t="s">
        <v>157</v>
      </c>
      <c r="BW852" s="254"/>
      <c r="BX852" s="255" t="s">
        <v>158</v>
      </c>
      <c r="BY852" s="256"/>
      <c r="CA852" s="46" t="s">
        <v>16</v>
      </c>
      <c r="CC852" s="136" t="s">
        <v>71</v>
      </c>
      <c r="CD852" s="9"/>
      <c r="CE852" s="38"/>
      <c r="CF852" s="38"/>
      <c r="CG852" s="38"/>
      <c r="CH852" s="38"/>
    </row>
    <row r="853" spans="2:91" ht="18.600000000000001" customHeight="1" thickTop="1" thickBot="1">
      <c r="D853" s="29">
        <v>0</v>
      </c>
      <c r="E853" s="33">
        <v>0</v>
      </c>
      <c r="F853" s="31">
        <v>1</v>
      </c>
      <c r="G853" s="32">
        <v>0</v>
      </c>
      <c r="I853" s="29">
        <v>0</v>
      </c>
      <c r="J853" s="33">
        <f t="shared" ref="J853" si="8056">IF(0=(1-$J$8*$K$8*$B850^2),10^14,$B850*$J$8/(1-$J$8*$K$8*$B850^2))</f>
        <v>-0.66129706205250449</v>
      </c>
      <c r="K853" s="31">
        <v>1</v>
      </c>
      <c r="L853" s="32">
        <v>0</v>
      </c>
      <c r="N853" s="29">
        <f t="shared" ref="N853" si="8057">D853*I850+F853*I853-E853*J850-G853*J853</f>
        <v>0</v>
      </c>
      <c r="O853" s="33">
        <f t="shared" ref="O853" si="8058">(D853*J850+E853*I850+F853*J853+G853*I853)</f>
        <v>-0.66129706205250449</v>
      </c>
      <c r="P853" s="31">
        <f t="shared" ref="P853" si="8059">D853*K850+F853*K853-E853*L850-G853*L853</f>
        <v>1</v>
      </c>
      <c r="Q853" s="32">
        <f t="shared" ref="Q853" si="8060">(D853*L850+E853*K850+F853*L853+G853*K853)</f>
        <v>0</v>
      </c>
      <c r="S853" s="29">
        <v>0</v>
      </c>
      <c r="T853" s="33">
        <v>0</v>
      </c>
      <c r="U853" s="31">
        <v>1</v>
      </c>
      <c r="V853" s="32">
        <v>0</v>
      </c>
      <c r="X853" s="29">
        <f t="shared" ref="X853" si="8061">N853*S850+P853*S853-O853*T850-Q853*T853</f>
        <v>0</v>
      </c>
      <c r="Y853" s="33">
        <f t="shared" ref="Y853" si="8062">(N853*T850+O853*S850+P853*T853+Q853*S853)</f>
        <v>-0.66129706205250449</v>
      </c>
      <c r="Z853" s="31">
        <f t="shared" ref="Z853" si="8063">N853*U850+P853*U853-O853*V850-Q853*V853</f>
        <v>0.56348599033372393</v>
      </c>
      <c r="AA853" s="32">
        <f t="shared" ref="AA853" si="8064">(N853*V850+O853*U850+P853*V853+Q853*U853)</f>
        <v>0</v>
      </c>
      <c r="AB853" s="8"/>
      <c r="AC853" s="29">
        <v>0</v>
      </c>
      <c r="AD853" s="33">
        <f t="shared" ref="AD853" si="8065">IF(0=(1-$AD$8*$AE$8*$B850^2),10^14,$B850*$AD$8/(1-$AD$8*$AE$8*$B850^2))</f>
        <v>-0.57812857069607659</v>
      </c>
      <c r="AE853" s="31">
        <v>1</v>
      </c>
      <c r="AF853" s="32">
        <v>0</v>
      </c>
      <c r="AH853" s="29">
        <f t="shared" ref="AH853" si="8066">X853*AC850+Z853*AC853-Y853*AD850-AA853*AD853</f>
        <v>0</v>
      </c>
      <c r="AI853" s="33">
        <f t="shared" ref="AI853" si="8067">(X853*AD850+Y853*AC850+Z853*AD853+AA853*AC853)</f>
        <v>-0.98706441225140351</v>
      </c>
      <c r="AJ853" s="31">
        <f t="shared" ref="AJ853" si="8068">X853*AE850+Z853*AE853-Y853*AF850-AA853*AF853</f>
        <v>0.56348599033372393</v>
      </c>
      <c r="AK853" s="32">
        <f t="shared" ref="AK853" si="8069">(X853*AF850+Y853*AE850+Z853*AF853+AA853*AE853)</f>
        <v>0</v>
      </c>
      <c r="AL853" s="8"/>
      <c r="AM853" s="29">
        <v>0</v>
      </c>
      <c r="AN853" s="33">
        <v>0</v>
      </c>
      <c r="AO853" s="31">
        <v>1</v>
      </c>
      <c r="AP853" s="32">
        <v>0</v>
      </c>
      <c r="AR853" s="29">
        <f t="shared" ref="AR853" si="8070">AH853*AM850+AJ853*AM853-AI853*AN850-AK853*AN853</f>
        <v>0</v>
      </c>
      <c r="AS853" s="33">
        <f t="shared" ref="AS853" si="8071">(AH853*AN850+AI853*AM850+AJ853*AN853+AK853*AM853)</f>
        <v>-0.98706441225140351</v>
      </c>
      <c r="AT853" s="31">
        <f t="shared" ref="AT853" si="8072">AH853*AO850+AJ853*AO853-AI853*AP850-AK853*AP853</f>
        <v>-2.5715144367045473E-2</v>
      </c>
      <c r="AU853" s="32">
        <f t="shared" ref="AU853" si="8073">(AH853*AP850+AI853*AO850+AJ853*AP853+AK853*AO853)</f>
        <v>0</v>
      </c>
      <c r="AV853" s="8"/>
      <c r="AW853" s="29">
        <v>0</v>
      </c>
      <c r="AX853" s="33">
        <f t="shared" ref="AX853" si="8074">IF(0=(1-$AX$8*$AY$8*$B850^2),10^14,$B850*$AX$8/(1-$AX$8*$AY$8*$B850^2))</f>
        <v>-0.50287808402489431</v>
      </c>
      <c r="AY853" s="31">
        <v>1</v>
      </c>
      <c r="AZ853" s="32">
        <v>0</v>
      </c>
      <c r="BB853" s="29">
        <f t="shared" ref="BB853" si="8075">AR853*AW850+AT853*AW853-AS853*AX850-AU853*AX853</f>
        <v>0</v>
      </c>
      <c r="BC853" s="33">
        <f t="shared" ref="BC853" si="8076">(AR853*AX850+AS853*AW850+AT853*AX853+AU853*AW853)</f>
        <v>-0.97413282972168014</v>
      </c>
      <c r="BD853" s="31">
        <f t="shared" ref="BD853" si="8077">AR853*AY850+AT853*AY853-AS853*AZ850-AU853*AZ853</f>
        <v>-2.5715144367045473E-2</v>
      </c>
      <c r="BE853" s="32">
        <f t="shared" ref="BE853" si="8078">(AR853*AZ850+AS853*AY850+AT853*AZ853+AU853*AY853)</f>
        <v>0</v>
      </c>
      <c r="BF853" s="8"/>
      <c r="BG853" s="29">
        <v>0</v>
      </c>
      <c r="BH853" s="33">
        <v>0</v>
      </c>
      <c r="BI853" s="31">
        <v>1</v>
      </c>
      <c r="BJ853" s="32">
        <v>0</v>
      </c>
      <c r="BL853" s="29">
        <f t="shared" ref="BL853" si="8079">BB853*BG850+BD853*BG853-BC853*BH850-BE853*BH853</f>
        <v>0</v>
      </c>
      <c r="BM853" s="33">
        <f t="shared" ref="BM853" si="8080">(BB853*BH850+BC853*BG850+BD853*BH853+BE853*BG853)</f>
        <v>-0.97413282972168014</v>
      </c>
      <c r="BN853" s="31">
        <f t="shared" ref="BN853" si="8081">BB853*BI850+BD853*BI853-BC853*BJ850-BE853*BJ853</f>
        <v>-0.23017759124043255</v>
      </c>
      <c r="BO853" s="32">
        <f t="shared" ref="BO853" si="8082">(BB853*BJ850+BC853*BI850+BD853*BJ853+BE853*BI853)</f>
        <v>0</v>
      </c>
      <c r="BP853" s="8"/>
      <c r="BQ853" s="19">
        <f t="shared" ref="BQ853:BQ916" si="8083">1/$BR$8</f>
        <v>1</v>
      </c>
      <c r="BR853" s="47">
        <v>0</v>
      </c>
      <c r="BS853" s="48">
        <v>1</v>
      </c>
      <c r="BT853" s="49">
        <v>0</v>
      </c>
      <c r="BV853" s="29">
        <f t="shared" ref="BV853" si="8084">BL853*BQ850+BN853*BQ853-BM853*BR850-BO853*BR853</f>
        <v>-0.23017759124043255</v>
      </c>
      <c r="BW853" s="33">
        <f t="shared" ref="BW853" si="8085">(BL853*BR850+BM853*BQ850+BN853*BR853+BO853*BQ853)</f>
        <v>-0.97413282972168014</v>
      </c>
      <c r="BX853" s="31">
        <f t="shared" ref="BX853" si="8086">BL853*BS850+BN853*BS853-BM853*BT850-BO853*BT853</f>
        <v>-0.23017759124043255</v>
      </c>
      <c r="BY853" s="32">
        <f t="shared" ref="BY853" si="8087">(BL853*BT850+BM853*BS850+BN853*BT853+BO853*BS853)</f>
        <v>0</v>
      </c>
      <c r="CA853" s="50">
        <f t="shared" ref="CA853" si="8088">(180/PI())*ATAN(-1*(BW850+BW853)/(BV850+BV853))</f>
        <v>-76.692419066816385</v>
      </c>
      <c r="CC853" s="137">
        <f t="shared" ref="CC853" si="8089">20*LOG(((1-(10^(CA850/20)^2)*(1-((1-CC850)/(1+CC850))^2))^0.5))</f>
        <v>-57.248030724393985</v>
      </c>
      <c r="CD853" s="9"/>
      <c r="CE853" s="38"/>
      <c r="CF853" s="38"/>
      <c r="CG853" s="38"/>
      <c r="CH853" s="38"/>
    </row>
    <row r="854" spans="2:91" ht="18.600000000000001" customHeight="1">
      <c r="CC854" s="42"/>
    </row>
    <row r="855" spans="2:91" ht="18.600000000000001" customHeight="1" thickBot="1">
      <c r="E855" s="22" t="s">
        <v>4</v>
      </c>
      <c r="J855" s="22" t="s">
        <v>5</v>
      </c>
      <c r="O855" s="22" t="s">
        <v>6</v>
      </c>
      <c r="T855" s="22" t="s">
        <v>7</v>
      </c>
      <c r="Y855" s="22" t="s">
        <v>8</v>
      </c>
      <c r="AD855" s="22" t="s">
        <v>65</v>
      </c>
      <c r="AI855" s="22" t="s">
        <v>9</v>
      </c>
      <c r="AN855" s="22" t="s">
        <v>66</v>
      </c>
      <c r="AS855" s="22" t="s">
        <v>51</v>
      </c>
      <c r="AX855" s="22" t="s">
        <v>67</v>
      </c>
      <c r="BC855" s="22" t="s">
        <v>52</v>
      </c>
      <c r="BH855" s="22" t="s">
        <v>68</v>
      </c>
      <c r="BM855" s="22" t="s">
        <v>63</v>
      </c>
      <c r="BQ855" s="23" t="s">
        <v>69</v>
      </c>
      <c r="BR855" s="23"/>
      <c r="BS855" s="24"/>
      <c r="BT855" s="24"/>
      <c r="BU855" s="24"/>
      <c r="BW855" s="22" t="s">
        <v>64</v>
      </c>
    </row>
    <row r="856" spans="2:91" ht="18.600000000000001" customHeight="1" thickBot="1">
      <c r="D856" s="249" t="s">
        <v>103</v>
      </c>
      <c r="E856" s="250"/>
      <c r="F856" s="251" t="s">
        <v>104</v>
      </c>
      <c r="G856" s="252"/>
      <c r="H856" s="229"/>
      <c r="I856" s="253" t="s">
        <v>11</v>
      </c>
      <c r="J856" s="254"/>
      <c r="K856" s="255" t="s">
        <v>12</v>
      </c>
      <c r="L856" s="256"/>
      <c r="M856" s="24"/>
      <c r="N856" s="253" t="s">
        <v>105</v>
      </c>
      <c r="O856" s="254"/>
      <c r="P856" s="255" t="s">
        <v>106</v>
      </c>
      <c r="Q856" s="256"/>
      <c r="R856" s="24"/>
      <c r="S856" s="249" t="s">
        <v>107</v>
      </c>
      <c r="T856" s="250"/>
      <c r="U856" s="251" t="s">
        <v>108</v>
      </c>
      <c r="V856" s="252"/>
      <c r="W856" s="8"/>
      <c r="X856" s="253" t="s">
        <v>109</v>
      </c>
      <c r="Y856" s="254"/>
      <c r="Z856" s="255" t="s">
        <v>110</v>
      </c>
      <c r="AA856" s="256"/>
      <c r="AB856" s="8"/>
      <c r="AC856" s="253" t="s">
        <v>111</v>
      </c>
      <c r="AD856" s="254"/>
      <c r="AE856" s="255" t="s">
        <v>14</v>
      </c>
      <c r="AF856" s="256"/>
      <c r="AG856" s="8"/>
      <c r="AH856" s="253" t="s">
        <v>112</v>
      </c>
      <c r="AI856" s="254"/>
      <c r="AJ856" s="255" t="s">
        <v>113</v>
      </c>
      <c r="AK856" s="256"/>
      <c r="AL856" s="8"/>
      <c r="AM856" s="249" t="s">
        <v>114</v>
      </c>
      <c r="AN856" s="250"/>
      <c r="AO856" s="251" t="s">
        <v>115</v>
      </c>
      <c r="AP856" s="252"/>
      <c r="AQ856" s="24"/>
      <c r="AR856" s="253" t="s">
        <v>116</v>
      </c>
      <c r="AS856" s="254"/>
      <c r="AT856" s="255" t="s">
        <v>13</v>
      </c>
      <c r="AU856" s="256"/>
      <c r="AV856" s="4"/>
      <c r="AW856" s="253" t="s">
        <v>117</v>
      </c>
      <c r="AX856" s="254"/>
      <c r="AY856" s="255" t="s">
        <v>118</v>
      </c>
      <c r="AZ856" s="256"/>
      <c r="BA856" s="8"/>
      <c r="BB856" s="253" t="s">
        <v>119</v>
      </c>
      <c r="BC856" s="254"/>
      <c r="BD856" s="255" t="s">
        <v>120</v>
      </c>
      <c r="BE856" s="256"/>
      <c r="BF856" s="4"/>
      <c r="BG856" s="249" t="s">
        <v>121</v>
      </c>
      <c r="BH856" s="250"/>
      <c r="BI856" s="251" t="s">
        <v>122</v>
      </c>
      <c r="BJ856" s="252"/>
      <c r="BK856" s="4"/>
      <c r="BL856" s="253" t="s">
        <v>123</v>
      </c>
      <c r="BM856" s="254"/>
      <c r="BN856" s="255" t="s">
        <v>124</v>
      </c>
      <c r="BO856" s="256"/>
      <c r="BP856" s="4"/>
      <c r="BQ856" s="253" t="s">
        <v>125</v>
      </c>
      <c r="BR856" s="254"/>
      <c r="BS856" s="255" t="s">
        <v>126</v>
      </c>
      <c r="BT856" s="256"/>
      <c r="BU856" s="8"/>
      <c r="BV856" s="253" t="s">
        <v>127</v>
      </c>
      <c r="BW856" s="254"/>
      <c r="BX856" s="255" t="s">
        <v>128</v>
      </c>
      <c r="BY856" s="256"/>
      <c r="CA856" s="27" t="s">
        <v>15</v>
      </c>
      <c r="CC856" s="133" t="s">
        <v>70</v>
      </c>
      <c r="CD856" s="9"/>
      <c r="CE856" s="38"/>
      <c r="CF856" s="38"/>
      <c r="CG856" s="38"/>
      <c r="CH856" s="38"/>
    </row>
    <row r="857" spans="2:91" ht="18.600000000000001" customHeight="1" thickTop="1" thickBot="1">
      <c r="B857" s="129">
        <v>1.96</v>
      </c>
      <c r="D857" s="29">
        <v>1</v>
      </c>
      <c r="E857" s="30">
        <v>0</v>
      </c>
      <c r="F857" s="31">
        <v>0</v>
      </c>
      <c r="G857" s="32">
        <f t="shared" ref="G857:G920" si="8090">-1/($E$8*$B857)</f>
        <v>-0.33631632653061228</v>
      </c>
      <c r="I857" s="29">
        <v>1</v>
      </c>
      <c r="J857" s="33">
        <v>0</v>
      </c>
      <c r="K857" s="31">
        <v>0</v>
      </c>
      <c r="L857" s="32">
        <v>0</v>
      </c>
      <c r="N857" s="29">
        <f t="shared" ref="N857" si="8091">D857*I857+F857*I860-E857*J857-G857*J860</f>
        <v>0.78005478481474322</v>
      </c>
      <c r="O857" s="33">
        <f t="shared" ref="O857" si="8092">(D857*J857+E857*I857+F857*J860+G857*I860)</f>
        <v>0</v>
      </c>
      <c r="P857" s="31">
        <f t="shared" ref="P857" si="8093">D857*K857+F857*K860-E857*L857-G857*L860</f>
        <v>0</v>
      </c>
      <c r="Q857" s="32">
        <f t="shared" ref="Q857" si="8094">(D857*L857+E857*K857+F857*L860+G857*K860)</f>
        <v>-0.33631632653061228</v>
      </c>
      <c r="S857" s="29">
        <v>1</v>
      </c>
      <c r="T857" s="30">
        <v>0</v>
      </c>
      <c r="U857" s="31">
        <v>0</v>
      </c>
      <c r="V857" s="32">
        <f t="shared" ref="V857:V920" si="8095">-1/($T$8*$B857)</f>
        <v>-0.65335204081632658</v>
      </c>
      <c r="X857" s="29">
        <f t="shared" ref="X857" si="8096">N857*S857+P857*S860-O857*T857-Q857*T860</f>
        <v>0.78005478481474322</v>
      </c>
      <c r="Y857" s="33">
        <f t="shared" ref="Y857" si="8097">(N857*T857+O857*S857+P857*T860+Q857*S860)</f>
        <v>0</v>
      </c>
      <c r="Z857" s="31">
        <f t="shared" ref="Z857" si="8098">N857*U857+P857*U860-O857*V857-Q857*V860</f>
        <v>0</v>
      </c>
      <c r="AA857" s="32">
        <f t="shared" ref="AA857" si="8099">(N857*V857+O857*U857+P857*V860+Q857*U860)</f>
        <v>-0.84596671213786523</v>
      </c>
      <c r="AB857" s="8"/>
      <c r="AC857" s="29">
        <v>1</v>
      </c>
      <c r="AD857" s="33">
        <v>0</v>
      </c>
      <c r="AE857" s="31">
        <v>0</v>
      </c>
      <c r="AF857" s="32">
        <v>0</v>
      </c>
      <c r="AH857" s="29">
        <f t="shared" ref="AH857" si="8100">X857*AC857+Z857*AC860-Y857*AD857-AA857*AD860</f>
        <v>0.2977093583617556</v>
      </c>
      <c r="AI857" s="33">
        <f t="shared" ref="AI857" si="8101">(X857*AD857+Y857*AC857+Z857*AD860+AA857*AC860)</f>
        <v>0</v>
      </c>
      <c r="AJ857" s="31">
        <f t="shared" ref="AJ857" si="8102">X857*AE857+Z857*AE860-Y857*AF857-AA857*AF860</f>
        <v>0</v>
      </c>
      <c r="AK857" s="32">
        <f t="shared" ref="AK857" si="8103">(X857*AF857+Y857*AE857+Z857*AF860+AA857*AE860)</f>
        <v>-0.84596671213786523</v>
      </c>
      <c r="AL857" s="8"/>
      <c r="AM857" s="29">
        <v>1</v>
      </c>
      <c r="AN857" s="30">
        <v>0</v>
      </c>
      <c r="AO857" s="31">
        <v>0</v>
      </c>
      <c r="AP857" s="32">
        <f t="shared" ref="AP857:AP920" si="8104">-1/($AN$8*$B857)</f>
        <v>-0.59083163265306127</v>
      </c>
      <c r="AR857" s="29">
        <f t="shared" ref="AR857" si="8105">AH857*AM857+AJ857*AM860-AI857*AN857-AK857*AN860</f>
        <v>0.2977093583617556</v>
      </c>
      <c r="AS857" s="33">
        <f t="shared" ref="AS857" si="8106">(AH857*AN857+AI857*AM857+AJ857*AN860+AK857*AM860)</f>
        <v>0</v>
      </c>
      <c r="AT857" s="31">
        <f t="shared" ref="AT857" si="8107">AH857*AO857+AJ857*AO860-AI857*AP857-AK857*AP860</f>
        <v>0</v>
      </c>
      <c r="AU857" s="32">
        <f t="shared" ref="AU857" si="8108">(AH857*AP857+AI857*AO857+AJ857*AP860+AK857*AO860)</f>
        <v>-1.0218628183948366</v>
      </c>
      <c r="AV857" s="8"/>
      <c r="AW857" s="29">
        <v>1</v>
      </c>
      <c r="AX857" s="33">
        <v>0</v>
      </c>
      <c r="AY857" s="31">
        <v>0</v>
      </c>
      <c r="AZ857" s="32">
        <v>0</v>
      </c>
      <c r="BB857" s="29">
        <f t="shared" ref="BB857" si="8109">AR857*AW857+AT857*AW860-AS857*AX857-AU857*AX860</f>
        <v>-0.20963522121269462</v>
      </c>
      <c r="BC857" s="33">
        <f t="shared" ref="BC857" si="8110">(AR857*AX857+AS857*AW857+AT857*AX860+AU857*AW860)</f>
        <v>0</v>
      </c>
      <c r="BD857" s="31">
        <f t="shared" ref="BD857" si="8111">AR857*AY857+AT857*AY860-AS857*AZ857-AU857*AZ860</f>
        <v>0</v>
      </c>
      <c r="BE857" s="32">
        <f t="shared" ref="BE857" si="8112">(AR857*AZ857+AS857*AY857+AT857*AZ860+AU857*AY860)</f>
        <v>-1.0218628183948366</v>
      </c>
      <c r="BF857" s="8"/>
      <c r="BG857" s="29">
        <v>1</v>
      </c>
      <c r="BH857" s="30">
        <v>0</v>
      </c>
      <c r="BI857" s="31">
        <v>0</v>
      </c>
      <c r="BJ857" s="32">
        <f t="shared" ref="BJ857:BJ920" si="8113">-1/($BH$8*$B857)</f>
        <v>-0.20774999999999999</v>
      </c>
      <c r="BL857" s="29">
        <f t="shared" ref="BL857" si="8114">BB857*BG857+BD857*BG860-BC857*BH857-BE857*BH860</f>
        <v>-0.20963522121269462</v>
      </c>
      <c r="BM857" s="33">
        <f t="shared" ref="BM857" si="8115">(BB857*BH857+BC857*BG857+BD857*BH860+BE857*BG860)</f>
        <v>0</v>
      </c>
      <c r="BN857" s="31">
        <f t="shared" ref="BN857" si="8116">BB857*BI857+BD857*BI860-BC857*BJ857-BE857*BJ860</f>
        <v>0</v>
      </c>
      <c r="BO857" s="32">
        <f t="shared" ref="BO857" si="8117">(BB857*BJ857+BC857*BI857+BD857*BJ860+BE857*BI860)</f>
        <v>-0.97831110118789932</v>
      </c>
      <c r="BP857" s="8"/>
      <c r="BQ857" s="34">
        <v>1</v>
      </c>
      <c r="BR857" s="35">
        <v>0</v>
      </c>
      <c r="BS857" s="11">
        <v>0</v>
      </c>
      <c r="BT857" s="36">
        <v>0</v>
      </c>
      <c r="BV857" s="29">
        <f t="shared" ref="BV857" si="8118">BL857*BQ857+BN857*BQ860-BM857*BR857-BO857*BR860</f>
        <v>-0.20963522121269462</v>
      </c>
      <c r="BW857" s="33">
        <f t="shared" ref="BW857" si="8119">(BL857*BR857+BM857*BQ857+BN857*BR860+BO857*BQ860)</f>
        <v>-0.97831110118789932</v>
      </c>
      <c r="BX857" s="31">
        <f t="shared" ref="BX857" si="8120">BL857*BS857+BN857*BS860-BM857*BT857-BO857*BT860</f>
        <v>0</v>
      </c>
      <c r="BY857" s="32">
        <f t="shared" ref="BY857" si="8121">(BL857*BT857+BM857*BS857+BN857*BT860+BO857*BS860)</f>
        <v>-0.97831110118789932</v>
      </c>
      <c r="CA857" s="37">
        <f t="shared" ref="CA857" si="8122">20*LOG(((1+$BR$8)/$BR$8)/((BV857+BV860)^2+(BW857+BW860)^2)^0.5)</f>
        <v>-1.2248958575811519E-6</v>
      </c>
      <c r="CC857" s="134">
        <f t="shared" ref="CC857" si="8123">((BV857^2+BW857^2)^0.5)/((BV860^2+BW860^2)^0.5)</f>
        <v>1.0010395123014595</v>
      </c>
      <c r="CD857" s="9"/>
      <c r="CE857" s="38"/>
      <c r="CF857" s="38"/>
      <c r="CG857" s="38"/>
      <c r="CH857" s="38"/>
      <c r="CM857" s="129">
        <v>1.94</v>
      </c>
    </row>
    <row r="858" spans="2:91" ht="18.600000000000001" customHeight="1" thickBot="1">
      <c r="D858" s="39"/>
      <c r="G858" s="40"/>
      <c r="I858" s="39"/>
      <c r="L858" s="40"/>
      <c r="N858" s="39"/>
      <c r="Q858" s="40"/>
      <c r="S858" s="39"/>
      <c r="V858" s="40"/>
      <c r="X858" s="39"/>
      <c r="AA858" s="40"/>
      <c r="AC858" s="39"/>
      <c r="AF858" s="40"/>
      <c r="AH858" s="39"/>
      <c r="AK858" s="40"/>
      <c r="AM858" s="39"/>
      <c r="AP858" s="40"/>
      <c r="AR858" s="39"/>
      <c r="AU858" s="40"/>
      <c r="AW858" s="39"/>
      <c r="AZ858" s="40"/>
      <c r="BB858" s="39"/>
      <c r="BE858" s="40"/>
      <c r="BG858" s="39"/>
      <c r="BJ858" s="40"/>
      <c r="BL858" s="39"/>
      <c r="BO858" s="40"/>
      <c r="BQ858" s="34"/>
      <c r="BR858" s="11"/>
      <c r="BS858" s="11"/>
      <c r="BT858" s="41"/>
      <c r="BV858" s="39"/>
      <c r="BY858" s="40"/>
      <c r="CC858" s="135"/>
      <c r="CD858" s="9"/>
      <c r="CE858" s="38"/>
      <c r="CF858" s="38"/>
      <c r="CG858" s="38"/>
      <c r="CH858" s="38"/>
    </row>
    <row r="859" spans="2:91" ht="18.600000000000001" customHeight="1" thickBot="1">
      <c r="D859" s="258" t="s">
        <v>129</v>
      </c>
      <c r="E859" s="259"/>
      <c r="F859" s="260" t="s">
        <v>130</v>
      </c>
      <c r="G859" s="261"/>
      <c r="H859" s="229"/>
      <c r="I859" s="258" t="s">
        <v>131</v>
      </c>
      <c r="J859" s="259"/>
      <c r="K859" s="260" t="s">
        <v>132</v>
      </c>
      <c r="L859" s="261"/>
      <c r="N859" s="253" t="s">
        <v>133</v>
      </c>
      <c r="O859" s="254"/>
      <c r="P859" s="255" t="s">
        <v>134</v>
      </c>
      <c r="Q859" s="256"/>
      <c r="S859" s="258" t="s">
        <v>135</v>
      </c>
      <c r="T859" s="259"/>
      <c r="U859" s="260" t="s">
        <v>136</v>
      </c>
      <c r="V859" s="261"/>
      <c r="W859" s="8"/>
      <c r="X859" s="253" t="s">
        <v>137</v>
      </c>
      <c r="Y859" s="254"/>
      <c r="Z859" s="255" t="s">
        <v>138</v>
      </c>
      <c r="AA859" s="256"/>
      <c r="AB859" s="8"/>
      <c r="AC859" s="258" t="s">
        <v>139</v>
      </c>
      <c r="AD859" s="259"/>
      <c r="AE859" s="260" t="s">
        <v>140</v>
      </c>
      <c r="AF859" s="261"/>
      <c r="AG859" s="8"/>
      <c r="AH859" s="253" t="s">
        <v>141</v>
      </c>
      <c r="AI859" s="254"/>
      <c r="AJ859" s="255" t="s">
        <v>142</v>
      </c>
      <c r="AK859" s="256"/>
      <c r="AL859" s="8"/>
      <c r="AM859" s="258" t="s">
        <v>143</v>
      </c>
      <c r="AN859" s="259"/>
      <c r="AO859" s="260" t="s">
        <v>144</v>
      </c>
      <c r="AP859" s="261"/>
      <c r="AR859" s="253" t="s">
        <v>145</v>
      </c>
      <c r="AS859" s="254"/>
      <c r="AT859" s="255" t="s">
        <v>146</v>
      </c>
      <c r="AU859" s="256"/>
      <c r="AV859" s="4"/>
      <c r="AW859" s="258" t="s">
        <v>147</v>
      </c>
      <c r="AX859" s="259"/>
      <c r="AY859" s="260" t="s">
        <v>148</v>
      </c>
      <c r="AZ859" s="261"/>
      <c r="BA859" s="8"/>
      <c r="BB859" s="253" t="s">
        <v>149</v>
      </c>
      <c r="BC859" s="254"/>
      <c r="BD859" s="255" t="s">
        <v>150</v>
      </c>
      <c r="BE859" s="256"/>
      <c r="BF859" s="4"/>
      <c r="BG859" s="258" t="s">
        <v>151</v>
      </c>
      <c r="BH859" s="259"/>
      <c r="BI859" s="260" t="s">
        <v>152</v>
      </c>
      <c r="BJ859" s="261"/>
      <c r="BK859" s="4"/>
      <c r="BL859" s="253" t="s">
        <v>153</v>
      </c>
      <c r="BM859" s="254"/>
      <c r="BN859" s="255" t="s">
        <v>154</v>
      </c>
      <c r="BO859" s="256"/>
      <c r="BP859" s="4"/>
      <c r="BQ859" s="258" t="s">
        <v>155</v>
      </c>
      <c r="BR859" s="259"/>
      <c r="BS859" s="260" t="s">
        <v>156</v>
      </c>
      <c r="BT859" s="261"/>
      <c r="BU859" s="8"/>
      <c r="BV859" s="253" t="s">
        <v>157</v>
      </c>
      <c r="BW859" s="254"/>
      <c r="BX859" s="255" t="s">
        <v>158</v>
      </c>
      <c r="BY859" s="256"/>
      <c r="CA859" s="46" t="s">
        <v>16</v>
      </c>
      <c r="CC859" s="136" t="s">
        <v>71</v>
      </c>
      <c r="CD859" s="9"/>
      <c r="CE859" s="38"/>
      <c r="CF859" s="38"/>
      <c r="CG859" s="38"/>
      <c r="CH859" s="38"/>
    </row>
    <row r="860" spans="2:91" ht="18.600000000000001" customHeight="1" thickTop="1" thickBot="1">
      <c r="D860" s="29">
        <v>0</v>
      </c>
      <c r="E860" s="33">
        <v>0</v>
      </c>
      <c r="F860" s="31">
        <v>1</v>
      </c>
      <c r="G860" s="32">
        <v>0</v>
      </c>
      <c r="I860" s="29">
        <v>0</v>
      </c>
      <c r="J860" s="33">
        <f t="shared" ref="J860" si="8124">IF(0=(1-$J$8*$K$8*$B857^2),10^14,$B857*$J$8/(1-$J$8*$K$8*$B857^2))</f>
        <v>-0.65398316357156361</v>
      </c>
      <c r="K860" s="31">
        <v>1</v>
      </c>
      <c r="L860" s="32">
        <v>0</v>
      </c>
      <c r="N860" s="29">
        <f t="shared" ref="N860" si="8125">D860*I857+F860*I860-E860*J857-G860*J860</f>
        <v>0</v>
      </c>
      <c r="O860" s="33">
        <f t="shared" ref="O860" si="8126">(D860*J857+E860*I857+F860*J860+G860*I860)</f>
        <v>-0.65398316357156361</v>
      </c>
      <c r="P860" s="31">
        <f t="shared" ref="P860" si="8127">D860*K857+F860*K860-E860*L857-G860*L860</f>
        <v>1</v>
      </c>
      <c r="Q860" s="32">
        <f t="shared" ref="Q860" si="8128">(D860*L857+E860*K857+F860*L860+G860*K860)</f>
        <v>0</v>
      </c>
      <c r="S860" s="29">
        <v>0</v>
      </c>
      <c r="T860" s="33">
        <v>0</v>
      </c>
      <c r="U860" s="31">
        <v>1</v>
      </c>
      <c r="V860" s="32">
        <v>0</v>
      </c>
      <c r="X860" s="29">
        <f t="shared" ref="X860" si="8129">N860*S857+P860*S860-O860*T857-Q860*T860</f>
        <v>0</v>
      </c>
      <c r="Y860" s="33">
        <f t="shared" ref="Y860" si="8130">(N860*T857+O860*S857+P860*T860+Q860*S860)</f>
        <v>-0.65398316357156361</v>
      </c>
      <c r="Z860" s="31">
        <f t="shared" ref="Z860" si="8131">N860*U857+P860*U860-O860*V857-Q860*V860</f>
        <v>0.57271876542100131</v>
      </c>
      <c r="AA860" s="32">
        <f t="shared" ref="AA860" si="8132">(N860*V857+O860*U857+P860*V860+Q860*U860)</f>
        <v>0</v>
      </c>
      <c r="AB860" s="8"/>
      <c r="AC860" s="29">
        <v>0</v>
      </c>
      <c r="AD860" s="33">
        <f t="shared" ref="AD860" si="8133">IF(0=(1-$AD$8*$AE$8*$B857^2),10^14,$B857*$AD$8/(1-$AD$8*$AE$8*$B857^2))</f>
        <v>-0.57017069292719513</v>
      </c>
      <c r="AE860" s="31">
        <v>1</v>
      </c>
      <c r="AF860" s="32">
        <v>0</v>
      </c>
      <c r="AH860" s="29">
        <f t="shared" ref="AH860" si="8134">X860*AC857+Z860*AC860-Y860*AD857-AA860*AD860</f>
        <v>0</v>
      </c>
      <c r="AI860" s="33">
        <f t="shared" ref="AI860" si="8135">(X860*AD857+Y860*AC857+Z860*AD860+AA860*AC860)</f>
        <v>-0.98053061890406368</v>
      </c>
      <c r="AJ860" s="31">
        <f t="shared" ref="AJ860" si="8136">X860*AE857+Z860*AE860-Y860*AF857-AA860*AF860</f>
        <v>0.57271876542100131</v>
      </c>
      <c r="AK860" s="32">
        <f t="shared" ref="AK860" si="8137">(X860*AF857+Y860*AE857+Z860*AF860+AA860*AE860)</f>
        <v>0</v>
      </c>
      <c r="AL860" s="8"/>
      <c r="AM860" s="29">
        <v>0</v>
      </c>
      <c r="AN860" s="33">
        <v>0</v>
      </c>
      <c r="AO860" s="31">
        <v>1</v>
      </c>
      <c r="AP860" s="32">
        <v>0</v>
      </c>
      <c r="AR860" s="29">
        <f t="shared" ref="AR860" si="8138">AH860*AM857+AJ860*AM860-AI860*AN857-AK860*AN860</f>
        <v>0</v>
      </c>
      <c r="AS860" s="33">
        <f t="shared" ref="AS860" si="8139">(AH860*AN857+AI860*AM857+AJ860*AN860+AK860*AM860)</f>
        <v>-0.98053061890406368</v>
      </c>
      <c r="AT860" s="31">
        <f t="shared" ref="AT860" si="8140">AH860*AO857+AJ860*AO860-AI860*AP857-AK860*AP860</f>
        <v>-6.6097410124033029E-3</v>
      </c>
      <c r="AU860" s="32">
        <f t="shared" ref="AU860" si="8141">(AH860*AP857+AI860*AO857+AJ860*AP860+AK860*AO860)</f>
        <v>0</v>
      </c>
      <c r="AV860" s="8"/>
      <c r="AW860" s="29">
        <v>0</v>
      </c>
      <c r="AX860" s="33">
        <f t="shared" ref="AX860" si="8142">IF(0=(1-$AX$8*$AY$8*$B857^2),10^14,$B857*$AX$8/(1-$AX$8*$AY$8*$B857^2))</f>
        <v>-0.49648991081933835</v>
      </c>
      <c r="AY860" s="31">
        <v>1</v>
      </c>
      <c r="AZ860" s="32">
        <v>0</v>
      </c>
      <c r="BB860" s="29">
        <f t="shared" ref="BB860" si="8143">AR860*AW857+AT860*AW860-AS860*AX857-AU860*AX860</f>
        <v>0</v>
      </c>
      <c r="BC860" s="33">
        <f t="shared" ref="BC860" si="8144">(AR860*AX857+AS860*AW857+AT860*AX860+AU860*AW860)</f>
        <v>-0.97724894917827665</v>
      </c>
      <c r="BD860" s="31">
        <f t="shared" ref="BD860" si="8145">AR860*AY857+AT860*AY860-AS860*AZ857-AU860*AZ860</f>
        <v>-6.6097410124033029E-3</v>
      </c>
      <c r="BE860" s="32">
        <f t="shared" ref="BE860" si="8146">(AR860*AZ857+AS860*AY857+AT860*AZ860+AU860*AY860)</f>
        <v>0</v>
      </c>
      <c r="BF860" s="8"/>
      <c r="BG860" s="29">
        <v>0</v>
      </c>
      <c r="BH860" s="33">
        <v>0</v>
      </c>
      <c r="BI860" s="31">
        <v>1</v>
      </c>
      <c r="BJ860" s="32">
        <v>0</v>
      </c>
      <c r="BL860" s="29">
        <f t="shared" ref="BL860" si="8147">BB860*BG857+BD860*BG860-BC860*BH857-BE860*BH860</f>
        <v>0</v>
      </c>
      <c r="BM860" s="33">
        <f t="shared" ref="BM860" si="8148">(BB860*BH857+BC860*BG857+BD860*BH860+BE860*BG860)</f>
        <v>-0.97724894917827665</v>
      </c>
      <c r="BN860" s="31">
        <f t="shared" ref="BN860" si="8149">BB860*BI857+BD860*BI860-BC860*BJ857-BE860*BJ860</f>
        <v>-0.20963321020419026</v>
      </c>
      <c r="BO860" s="32">
        <f t="shared" ref="BO860" si="8150">(BB860*BJ857+BC860*BI857+BD860*BJ860+BE860*BI860)</f>
        <v>0</v>
      </c>
      <c r="BP860" s="8"/>
      <c r="BQ860" s="19">
        <f t="shared" ref="BQ860:BQ923" si="8151">1/$BR$8</f>
        <v>1</v>
      </c>
      <c r="BR860" s="47">
        <v>0</v>
      </c>
      <c r="BS860" s="48">
        <v>1</v>
      </c>
      <c r="BT860" s="49">
        <v>0</v>
      </c>
      <c r="BV860" s="29">
        <f t="shared" ref="BV860" si="8152">BL860*BQ857+BN860*BQ860-BM860*BR857-BO860*BR860</f>
        <v>-0.20963321020419026</v>
      </c>
      <c r="BW860" s="33">
        <f t="shared" ref="BW860" si="8153">(BL860*BR857+BM860*BQ857+BN860*BR860+BO860*BQ860)</f>
        <v>-0.97724894917827665</v>
      </c>
      <c r="BX860" s="31">
        <f t="shared" ref="BX860" si="8154">BL860*BS857+BN860*BS860-BM860*BT857-BO860*BT860</f>
        <v>-0.20963321020419026</v>
      </c>
      <c r="BY860" s="32">
        <f t="shared" ref="BY860" si="8155">(BL860*BT857+BM860*BS857+BN860*BT860+BO860*BS860)</f>
        <v>0</v>
      </c>
      <c r="CA860" s="50">
        <f t="shared" ref="CA860" si="8156">(180/PI())*ATAN(-1*(BW857+BW860)/(BV857+BV860))</f>
        <v>-77.899084513507105</v>
      </c>
      <c r="CC860" s="137">
        <f t="shared" ref="CC860" si="8157">20*LOG(((1-(10^(CA857/20)^2)*(1-((1-CC857)/(1+CC857))^2))^0.5))</f>
        <v>-62.581329702008546</v>
      </c>
      <c r="CD860" s="9"/>
      <c r="CE860" s="38"/>
      <c r="CF860" s="38"/>
      <c r="CG860" s="38"/>
      <c r="CH860" s="38"/>
    </row>
    <row r="861" spans="2:91" ht="18.600000000000001" customHeight="1">
      <c r="CC861" s="42"/>
    </row>
    <row r="862" spans="2:91" ht="18.600000000000001" customHeight="1" thickBot="1">
      <c r="E862" s="22" t="s">
        <v>4</v>
      </c>
      <c r="J862" s="22" t="s">
        <v>5</v>
      </c>
      <c r="O862" s="22" t="s">
        <v>6</v>
      </c>
      <c r="T862" s="22" t="s">
        <v>7</v>
      </c>
      <c r="Y862" s="22" t="s">
        <v>8</v>
      </c>
      <c r="AD862" s="22" t="s">
        <v>65</v>
      </c>
      <c r="AI862" s="22" t="s">
        <v>9</v>
      </c>
      <c r="AN862" s="22" t="s">
        <v>66</v>
      </c>
      <c r="AS862" s="22" t="s">
        <v>51</v>
      </c>
      <c r="AX862" s="22" t="s">
        <v>67</v>
      </c>
      <c r="BC862" s="22" t="s">
        <v>52</v>
      </c>
      <c r="BH862" s="22" t="s">
        <v>68</v>
      </c>
      <c r="BM862" s="22" t="s">
        <v>63</v>
      </c>
      <c r="BQ862" s="23" t="s">
        <v>69</v>
      </c>
      <c r="BR862" s="23"/>
      <c r="BS862" s="24"/>
      <c r="BT862" s="24"/>
      <c r="BU862" s="24"/>
      <c r="BW862" s="22" t="s">
        <v>64</v>
      </c>
    </row>
    <row r="863" spans="2:91" ht="18.600000000000001" customHeight="1" thickBot="1">
      <c r="D863" s="249" t="s">
        <v>103</v>
      </c>
      <c r="E863" s="250"/>
      <c r="F863" s="251" t="s">
        <v>104</v>
      </c>
      <c r="G863" s="252"/>
      <c r="H863" s="229"/>
      <c r="I863" s="253" t="s">
        <v>11</v>
      </c>
      <c r="J863" s="254"/>
      <c r="K863" s="255" t="s">
        <v>12</v>
      </c>
      <c r="L863" s="256"/>
      <c r="M863" s="24"/>
      <c r="N863" s="253" t="s">
        <v>105</v>
      </c>
      <c r="O863" s="254"/>
      <c r="P863" s="255" t="s">
        <v>106</v>
      </c>
      <c r="Q863" s="256"/>
      <c r="R863" s="24"/>
      <c r="S863" s="249" t="s">
        <v>107</v>
      </c>
      <c r="T863" s="250"/>
      <c r="U863" s="251" t="s">
        <v>108</v>
      </c>
      <c r="V863" s="252"/>
      <c r="W863" s="8"/>
      <c r="X863" s="253" t="s">
        <v>109</v>
      </c>
      <c r="Y863" s="254"/>
      <c r="Z863" s="255" t="s">
        <v>110</v>
      </c>
      <c r="AA863" s="256"/>
      <c r="AB863" s="8"/>
      <c r="AC863" s="253" t="s">
        <v>111</v>
      </c>
      <c r="AD863" s="254"/>
      <c r="AE863" s="255" t="s">
        <v>14</v>
      </c>
      <c r="AF863" s="256"/>
      <c r="AG863" s="8"/>
      <c r="AH863" s="253" t="s">
        <v>112</v>
      </c>
      <c r="AI863" s="254"/>
      <c r="AJ863" s="255" t="s">
        <v>113</v>
      </c>
      <c r="AK863" s="256"/>
      <c r="AL863" s="8"/>
      <c r="AM863" s="249" t="s">
        <v>114</v>
      </c>
      <c r="AN863" s="250"/>
      <c r="AO863" s="251" t="s">
        <v>115</v>
      </c>
      <c r="AP863" s="252"/>
      <c r="AQ863" s="24"/>
      <c r="AR863" s="253" t="s">
        <v>116</v>
      </c>
      <c r="AS863" s="254"/>
      <c r="AT863" s="255" t="s">
        <v>13</v>
      </c>
      <c r="AU863" s="256"/>
      <c r="AV863" s="4"/>
      <c r="AW863" s="253" t="s">
        <v>117</v>
      </c>
      <c r="AX863" s="254"/>
      <c r="AY863" s="255" t="s">
        <v>118</v>
      </c>
      <c r="AZ863" s="256"/>
      <c r="BA863" s="8"/>
      <c r="BB863" s="253" t="s">
        <v>119</v>
      </c>
      <c r="BC863" s="254"/>
      <c r="BD863" s="255" t="s">
        <v>120</v>
      </c>
      <c r="BE863" s="256"/>
      <c r="BF863" s="4"/>
      <c r="BG863" s="249" t="s">
        <v>121</v>
      </c>
      <c r="BH863" s="250"/>
      <c r="BI863" s="251" t="s">
        <v>122</v>
      </c>
      <c r="BJ863" s="252"/>
      <c r="BK863" s="4"/>
      <c r="BL863" s="253" t="s">
        <v>123</v>
      </c>
      <c r="BM863" s="254"/>
      <c r="BN863" s="255" t="s">
        <v>124</v>
      </c>
      <c r="BO863" s="256"/>
      <c r="BP863" s="4"/>
      <c r="BQ863" s="253" t="s">
        <v>125</v>
      </c>
      <c r="BR863" s="254"/>
      <c r="BS863" s="255" t="s">
        <v>126</v>
      </c>
      <c r="BT863" s="256"/>
      <c r="BU863" s="8"/>
      <c r="BV863" s="253" t="s">
        <v>127</v>
      </c>
      <c r="BW863" s="254"/>
      <c r="BX863" s="255" t="s">
        <v>128</v>
      </c>
      <c r="BY863" s="256"/>
      <c r="CA863" s="27" t="s">
        <v>15</v>
      </c>
      <c r="CC863" s="133" t="s">
        <v>70</v>
      </c>
      <c r="CD863" s="9"/>
      <c r="CE863" s="38"/>
      <c r="CF863" s="38"/>
      <c r="CG863" s="38"/>
      <c r="CH863" s="38"/>
    </row>
    <row r="864" spans="2:91" ht="18.600000000000001" customHeight="1" thickTop="1" thickBot="1">
      <c r="B864" s="129">
        <v>1.98</v>
      </c>
      <c r="D864" s="29">
        <v>1</v>
      </c>
      <c r="E864" s="30">
        <v>0</v>
      </c>
      <c r="F864" s="31">
        <v>0</v>
      </c>
      <c r="G864" s="32">
        <f t="shared" ref="G864:G927" si="8158">-1/($E$8*$B864)</f>
        <v>-0.33291919191919195</v>
      </c>
      <c r="I864" s="29">
        <v>1</v>
      </c>
      <c r="J864" s="33">
        <v>0</v>
      </c>
      <c r="K864" s="31">
        <v>0</v>
      </c>
      <c r="L864" s="32">
        <v>0</v>
      </c>
      <c r="N864" s="29">
        <f t="shared" ref="N864" si="8159">D864*I864+F864*I867-E864*J864-G864*J867</f>
        <v>0.78465626883192174</v>
      </c>
      <c r="O864" s="33">
        <f t="shared" ref="O864" si="8160">(D864*J864+E864*I864+F864*J867+G864*I867)</f>
        <v>0</v>
      </c>
      <c r="P864" s="31">
        <f t="shared" ref="P864" si="8161">D864*K864+F864*K867-E864*L864-G864*L867</f>
        <v>0</v>
      </c>
      <c r="Q864" s="32">
        <f t="shared" ref="Q864" si="8162">(D864*L864+E864*K864+F864*L867+G864*K867)</f>
        <v>-0.33291919191919195</v>
      </c>
      <c r="S864" s="29">
        <v>1</v>
      </c>
      <c r="T864" s="30">
        <v>0</v>
      </c>
      <c r="U864" s="31">
        <v>0</v>
      </c>
      <c r="V864" s="32">
        <f t="shared" ref="V864:V927" si="8163">-1/($T$8*$B864)</f>
        <v>-0.64675252525252525</v>
      </c>
      <c r="X864" s="29">
        <f t="shared" ref="X864" si="8164">N864*S864+P864*S867-O864*T864-Q864*T867</f>
        <v>0.78465626883192174</v>
      </c>
      <c r="Y864" s="33">
        <f t="shared" ref="Y864" si="8165">(N864*T864+O864*S864+P864*T867+Q864*S867)</f>
        <v>0</v>
      </c>
      <c r="Z864" s="31">
        <f t="shared" ref="Z864" si="8166">N864*U864+P864*U867-O864*V864-Q864*V867</f>
        <v>0</v>
      </c>
      <c r="AA864" s="32">
        <f t="shared" ref="AA864" si="8167">(N864*V864+O864*U864+P864*V867+Q864*U867)</f>
        <v>-0.84039761524146162</v>
      </c>
      <c r="AB864" s="8"/>
      <c r="AC864" s="29">
        <v>1</v>
      </c>
      <c r="AD864" s="33">
        <v>0</v>
      </c>
      <c r="AE864" s="31">
        <v>0</v>
      </c>
      <c r="AF864" s="32">
        <v>0</v>
      </c>
      <c r="AH864" s="29">
        <f t="shared" ref="AH864" si="8168">X864*AC864+Z864*AC867-Y864*AD864-AA864*AD867</f>
        <v>0.31197548997074132</v>
      </c>
      <c r="AI864" s="33">
        <f t="shared" ref="AI864" si="8169">(X864*AD864+Y864*AC864+Z864*AD867+AA864*AC867)</f>
        <v>0</v>
      </c>
      <c r="AJ864" s="31">
        <f t="shared" ref="AJ864" si="8170">X864*AE864+Z864*AE867-Y864*AF864-AA864*AF867</f>
        <v>0</v>
      </c>
      <c r="AK864" s="32">
        <f t="shared" ref="AK864" si="8171">(X864*AF864+Y864*AE864+Z864*AF867+AA864*AE867)</f>
        <v>-0.84039761524146162</v>
      </c>
      <c r="AL864" s="8"/>
      <c r="AM864" s="29">
        <v>1</v>
      </c>
      <c r="AN864" s="30">
        <v>0</v>
      </c>
      <c r="AO864" s="31">
        <v>0</v>
      </c>
      <c r="AP864" s="32">
        <f t="shared" ref="AP864:AP927" si="8172">-1/($AN$8*$B864)</f>
        <v>-0.58486363636363636</v>
      </c>
      <c r="AR864" s="29">
        <f t="shared" ref="AR864" si="8173">AH864*AM864+AJ864*AM867-AI864*AN864-AK864*AN867</f>
        <v>0.31197548997074132</v>
      </c>
      <c r="AS864" s="33">
        <f t="shared" ref="AS864" si="8174">(AH864*AN864+AI864*AM864+AJ864*AN867+AK864*AM867)</f>
        <v>0</v>
      </c>
      <c r="AT864" s="31">
        <f t="shared" ref="AT864" si="8175">AH864*AO864+AJ864*AO867-AI864*AP864-AK864*AP867</f>
        <v>0</v>
      </c>
      <c r="AU864" s="32">
        <f t="shared" ref="AU864" si="8176">(AH864*AP864+AI864*AO864+AJ864*AP867+AK864*AO867)</f>
        <v>-1.0228607347620766</v>
      </c>
      <c r="AV864" s="8"/>
      <c r="AW864" s="29">
        <v>1</v>
      </c>
      <c r="AX864" s="33">
        <v>0</v>
      </c>
      <c r="AY864" s="31">
        <v>0</v>
      </c>
      <c r="AZ864" s="32">
        <v>0</v>
      </c>
      <c r="BB864" s="29">
        <f t="shared" ref="BB864" si="8177">AR864*AW864+AT864*AW867-AS864*AX864-AU864*AX867</f>
        <v>-0.18950682682375186</v>
      </c>
      <c r="BC864" s="33">
        <f t="shared" ref="BC864" si="8178">(AR864*AX864+AS864*AW864+AT864*AX867+AU864*AW867)</f>
        <v>0</v>
      </c>
      <c r="BD864" s="31">
        <f t="shared" ref="BD864" si="8179">AR864*AY864+AT864*AY867-AS864*AZ864-AU864*AZ867</f>
        <v>0</v>
      </c>
      <c r="BE864" s="32">
        <f t="shared" ref="BE864" si="8180">(AR864*AZ864+AS864*AY864+AT864*AZ867+AU864*AY867)</f>
        <v>-1.0228607347620766</v>
      </c>
      <c r="BF864" s="8"/>
      <c r="BG864" s="29">
        <v>1</v>
      </c>
      <c r="BH864" s="30">
        <v>0</v>
      </c>
      <c r="BI864" s="31">
        <v>0</v>
      </c>
      <c r="BJ864" s="32">
        <f t="shared" ref="BJ864:BJ927" si="8181">-1/($BH$8*$B864)</f>
        <v>-0.20565151515151517</v>
      </c>
      <c r="BL864" s="29">
        <f t="shared" ref="BL864" si="8182">BB864*BG864+BD864*BG867-BC864*BH864-BE864*BH867</f>
        <v>-0.18950682682375186</v>
      </c>
      <c r="BM864" s="33">
        <f t="shared" ref="BM864" si="8183">(BB864*BH864+BC864*BG864+BD864*BH867+BE864*BG867)</f>
        <v>0</v>
      </c>
      <c r="BN864" s="31">
        <f t="shared" ref="BN864" si="8184">BB864*BI864+BD864*BI867-BC864*BJ864-BE864*BJ867</f>
        <v>0</v>
      </c>
      <c r="BO864" s="32">
        <f t="shared" ref="BO864" si="8185">(BB864*BJ864+BC864*BI864+BD864*BJ867+BE864*BI867)</f>
        <v>-0.98388836869421625</v>
      </c>
      <c r="BP864" s="8"/>
      <c r="BQ864" s="34">
        <v>1</v>
      </c>
      <c r="BR864" s="35">
        <v>0</v>
      </c>
      <c r="BS864" s="11">
        <v>0</v>
      </c>
      <c r="BT864" s="36">
        <v>0</v>
      </c>
      <c r="BV864" s="29">
        <f t="shared" ref="BV864" si="8186">BL864*BQ864+BN864*BQ867-BM864*BR864-BO864*BR867</f>
        <v>-0.18950682682375186</v>
      </c>
      <c r="BW864" s="33">
        <f t="shared" ref="BW864" si="8187">(BL864*BR864+BM864*BQ864+BN864*BR867+BO864*BQ867)</f>
        <v>-0.98388836869421625</v>
      </c>
      <c r="BX864" s="31">
        <f t="shared" ref="BX864" si="8188">BL864*BS864+BN864*BS867-BM864*BT864-BO864*BT867</f>
        <v>0</v>
      </c>
      <c r="BY864" s="32">
        <f t="shared" ref="BY864" si="8189">(BL864*BT864+BM864*BS864+BN864*BT867+BO864*BS867)</f>
        <v>-0.98388836869421625</v>
      </c>
      <c r="CA864" s="37">
        <f t="shared" ref="CA864" si="8190">20*LOG(((1+$BR$8)/$BR$8)/((BV864+BV867)^2+(BW864+BW867)^2)^0.5)</f>
        <v>-1.748874012665705E-5</v>
      </c>
      <c r="CC864" s="134">
        <f t="shared" ref="CC864" si="8191">((BV864^2+BW864^2)^0.5)/((BV867^2+BW867^2)^0.5)</f>
        <v>1.0039488705738189</v>
      </c>
      <c r="CD864" s="9"/>
      <c r="CE864" s="38"/>
      <c r="CF864" s="38"/>
      <c r="CG864" s="38"/>
      <c r="CH864" s="38"/>
      <c r="CM864" s="129">
        <v>1.96</v>
      </c>
    </row>
    <row r="865" spans="2:91" ht="18.600000000000001" customHeight="1" thickBot="1">
      <c r="D865" s="39"/>
      <c r="G865" s="40"/>
      <c r="I865" s="39"/>
      <c r="L865" s="40"/>
      <c r="N865" s="39"/>
      <c r="Q865" s="40"/>
      <c r="S865" s="39"/>
      <c r="V865" s="40"/>
      <c r="X865" s="39"/>
      <c r="AA865" s="40"/>
      <c r="AC865" s="39"/>
      <c r="AF865" s="40"/>
      <c r="AH865" s="39"/>
      <c r="AK865" s="40"/>
      <c r="AM865" s="39"/>
      <c r="AP865" s="40"/>
      <c r="AR865" s="39"/>
      <c r="AU865" s="40"/>
      <c r="AW865" s="39"/>
      <c r="AZ865" s="40"/>
      <c r="BB865" s="39"/>
      <c r="BE865" s="40"/>
      <c r="BG865" s="39"/>
      <c r="BJ865" s="40"/>
      <c r="BL865" s="39"/>
      <c r="BO865" s="40"/>
      <c r="BQ865" s="34"/>
      <c r="BR865" s="11"/>
      <c r="BS865" s="11"/>
      <c r="BT865" s="41"/>
      <c r="BV865" s="39"/>
      <c r="BY865" s="40"/>
      <c r="CC865" s="135"/>
      <c r="CD865" s="9"/>
      <c r="CE865" s="38"/>
      <c r="CF865" s="38"/>
      <c r="CG865" s="38"/>
      <c r="CH865" s="38"/>
    </row>
    <row r="866" spans="2:91" ht="18.600000000000001" customHeight="1" thickBot="1">
      <c r="D866" s="258" t="s">
        <v>129</v>
      </c>
      <c r="E866" s="259"/>
      <c r="F866" s="260" t="s">
        <v>130</v>
      </c>
      <c r="G866" s="261"/>
      <c r="H866" s="229"/>
      <c r="I866" s="258" t="s">
        <v>131</v>
      </c>
      <c r="J866" s="259"/>
      <c r="K866" s="260" t="s">
        <v>132</v>
      </c>
      <c r="L866" s="261"/>
      <c r="N866" s="253" t="s">
        <v>133</v>
      </c>
      <c r="O866" s="254"/>
      <c r="P866" s="255" t="s">
        <v>134</v>
      </c>
      <c r="Q866" s="256"/>
      <c r="S866" s="258" t="s">
        <v>135</v>
      </c>
      <c r="T866" s="259"/>
      <c r="U866" s="260" t="s">
        <v>136</v>
      </c>
      <c r="V866" s="261"/>
      <c r="W866" s="8"/>
      <c r="X866" s="253" t="s">
        <v>137</v>
      </c>
      <c r="Y866" s="254"/>
      <c r="Z866" s="255" t="s">
        <v>138</v>
      </c>
      <c r="AA866" s="256"/>
      <c r="AB866" s="8"/>
      <c r="AC866" s="258" t="s">
        <v>139</v>
      </c>
      <c r="AD866" s="259"/>
      <c r="AE866" s="260" t="s">
        <v>140</v>
      </c>
      <c r="AF866" s="261"/>
      <c r="AG866" s="8"/>
      <c r="AH866" s="253" t="s">
        <v>141</v>
      </c>
      <c r="AI866" s="254"/>
      <c r="AJ866" s="255" t="s">
        <v>142</v>
      </c>
      <c r="AK866" s="256"/>
      <c r="AL866" s="8"/>
      <c r="AM866" s="258" t="s">
        <v>143</v>
      </c>
      <c r="AN866" s="259"/>
      <c r="AO866" s="260" t="s">
        <v>144</v>
      </c>
      <c r="AP866" s="261"/>
      <c r="AR866" s="253" t="s">
        <v>145</v>
      </c>
      <c r="AS866" s="254"/>
      <c r="AT866" s="255" t="s">
        <v>146</v>
      </c>
      <c r="AU866" s="256"/>
      <c r="AV866" s="4"/>
      <c r="AW866" s="258" t="s">
        <v>147</v>
      </c>
      <c r="AX866" s="259"/>
      <c r="AY866" s="260" t="s">
        <v>148</v>
      </c>
      <c r="AZ866" s="261"/>
      <c r="BA866" s="8"/>
      <c r="BB866" s="253" t="s">
        <v>149</v>
      </c>
      <c r="BC866" s="254"/>
      <c r="BD866" s="255" t="s">
        <v>150</v>
      </c>
      <c r="BE866" s="256"/>
      <c r="BF866" s="4"/>
      <c r="BG866" s="258" t="s">
        <v>151</v>
      </c>
      <c r="BH866" s="259"/>
      <c r="BI866" s="260" t="s">
        <v>152</v>
      </c>
      <c r="BJ866" s="261"/>
      <c r="BK866" s="4"/>
      <c r="BL866" s="253" t="s">
        <v>153</v>
      </c>
      <c r="BM866" s="254"/>
      <c r="BN866" s="255" t="s">
        <v>154</v>
      </c>
      <c r="BO866" s="256"/>
      <c r="BP866" s="4"/>
      <c r="BQ866" s="258" t="s">
        <v>155</v>
      </c>
      <c r="BR866" s="259"/>
      <c r="BS866" s="260" t="s">
        <v>156</v>
      </c>
      <c r="BT866" s="261"/>
      <c r="BU866" s="8"/>
      <c r="BV866" s="253" t="s">
        <v>157</v>
      </c>
      <c r="BW866" s="254"/>
      <c r="BX866" s="255" t="s">
        <v>158</v>
      </c>
      <c r="BY866" s="256"/>
      <c r="CA866" s="46" t="s">
        <v>16</v>
      </c>
      <c r="CC866" s="136" t="s">
        <v>71</v>
      </c>
      <c r="CD866" s="9"/>
      <c r="CE866" s="38"/>
      <c r="CF866" s="38"/>
      <c r="CG866" s="38"/>
      <c r="CH866" s="38"/>
    </row>
    <row r="867" spans="2:91" ht="18.600000000000001" customHeight="1" thickTop="1" thickBot="1">
      <c r="D867" s="29">
        <v>0</v>
      </c>
      <c r="E867" s="33">
        <v>0</v>
      </c>
      <c r="F867" s="31">
        <v>1</v>
      </c>
      <c r="G867" s="32">
        <v>0</v>
      </c>
      <c r="I867" s="29">
        <v>0</v>
      </c>
      <c r="J867" s="33">
        <f t="shared" ref="J867" si="8192">IF(0=(1-$J$8*$K$8*$B864^2),10^14,$B864*$J$8/(1-$J$8*$K$8*$B864^2))</f>
        <v>-0.64683483678630249</v>
      </c>
      <c r="K867" s="31">
        <v>1</v>
      </c>
      <c r="L867" s="32">
        <v>0</v>
      </c>
      <c r="N867" s="29">
        <f t="shared" ref="N867" si="8193">D867*I864+F867*I867-E867*J864-G867*J867</f>
        <v>0</v>
      </c>
      <c r="O867" s="33">
        <f t="shared" ref="O867" si="8194">(D867*J864+E867*I864+F867*J867+G867*I867)</f>
        <v>-0.64683483678630249</v>
      </c>
      <c r="P867" s="31">
        <f t="shared" ref="P867" si="8195">D867*K864+F867*K867-E867*L864-G867*L867</f>
        <v>1</v>
      </c>
      <c r="Q867" s="32">
        <f t="shared" ref="Q867" si="8196">(D867*L864+E867*K864+F867*L867+G867*K867)</f>
        <v>0</v>
      </c>
      <c r="S867" s="29">
        <v>0</v>
      </c>
      <c r="T867" s="33">
        <v>0</v>
      </c>
      <c r="U867" s="31">
        <v>1</v>
      </c>
      <c r="V867" s="32">
        <v>0</v>
      </c>
      <c r="X867" s="29">
        <f t="shared" ref="X867" si="8197">N867*S864+P867*S867-O867*T864-Q867*T867</f>
        <v>0</v>
      </c>
      <c r="Y867" s="33">
        <f t="shared" ref="Y867" si="8198">(N867*T864+O867*S864+P867*T867+Q867*S867)</f>
        <v>-0.64683483678630249</v>
      </c>
      <c r="Z867" s="31">
        <f t="shared" ref="Z867" si="8199">N867*U864+P867*U867-O867*V864-Q867*V867</f>
        <v>0.58165793588715387</v>
      </c>
      <c r="AA867" s="32">
        <f t="shared" ref="AA867" si="8200">(N867*V864+O867*U864+P867*V867+Q867*U867)</f>
        <v>0</v>
      </c>
      <c r="AB867" s="8"/>
      <c r="AC867" s="29">
        <v>0</v>
      </c>
      <c r="AD867" s="33">
        <f t="shared" ref="AD867" si="8201">IF(0=(1-$AD$8*$AE$8*$B864^2),10^14,$B864*$AD$8/(1-$AD$8*$AE$8*$B864^2))</f>
        <v>-0.56244897687551221</v>
      </c>
      <c r="AE867" s="31">
        <v>1</v>
      </c>
      <c r="AF867" s="32">
        <v>0</v>
      </c>
      <c r="AH867" s="29">
        <f t="shared" ref="AH867" si="8202">X867*AC864+Z867*AC867-Y867*AD864-AA867*AD867</f>
        <v>0</v>
      </c>
      <c r="AI867" s="33">
        <f t="shared" ref="AI867" si="8203">(X867*AD864+Y867*AC864+Z867*AD867+AA867*AC867)</f>
        <v>-0.97398774771755448</v>
      </c>
      <c r="AJ867" s="31">
        <f t="shared" ref="AJ867" si="8204">X867*AE864+Z867*AE867-Y867*AF864-AA867*AF867</f>
        <v>0.58165793588715387</v>
      </c>
      <c r="AK867" s="32">
        <f t="shared" ref="AK867" si="8205">(X867*AF864+Y867*AE864+Z867*AF867+AA867*AE867)</f>
        <v>0</v>
      </c>
      <c r="AL867" s="8"/>
      <c r="AM867" s="29">
        <v>0</v>
      </c>
      <c r="AN867" s="33">
        <v>0</v>
      </c>
      <c r="AO867" s="31">
        <v>1</v>
      </c>
      <c r="AP867" s="32">
        <v>0</v>
      </c>
      <c r="AR867" s="29">
        <f t="shared" ref="AR867" si="8206">AH867*AM864+AJ867*AM867-AI867*AN864-AK867*AN867</f>
        <v>0</v>
      </c>
      <c r="AS867" s="33">
        <f t="shared" ref="AS867" si="8207">(AH867*AN864+AI867*AM864+AJ867*AN867+AK867*AM867)</f>
        <v>-0.97398774771755448</v>
      </c>
      <c r="AT867" s="31">
        <f t="shared" ref="AT867" si="8208">AH867*AO864+AJ867*AO867-AI867*AP864-AK867*AP867</f>
        <v>1.2007919983436866E-2</v>
      </c>
      <c r="AU867" s="32">
        <f t="shared" ref="AU867" si="8209">(AH867*AP864+AI867*AO864+AJ867*AP867+AK867*AO867)</f>
        <v>0</v>
      </c>
      <c r="AV867" s="8"/>
      <c r="AW867" s="29">
        <v>0</v>
      </c>
      <c r="AX867" s="33">
        <f t="shared" ref="AX867" si="8210">IF(0=(1-$AX$8*$AY$8*$B864^2),10^14,$B864*$AX$8/(1-$AX$8*$AY$8*$B864^2))</f>
        <v>-0.49027428637305243</v>
      </c>
      <c r="AY867" s="31">
        <v>1</v>
      </c>
      <c r="AZ867" s="32">
        <v>0</v>
      </c>
      <c r="BB867" s="29">
        <f t="shared" ref="BB867" si="8211">AR867*AW864+AT867*AW867-AS867*AX864-AU867*AX867</f>
        <v>0</v>
      </c>
      <c r="BC867" s="33">
        <f t="shared" ref="BC867" si="8212">(AR867*AX864+AS867*AW864+AT867*AX867+AU867*AW867)</f>
        <v>-0.97987492211825866</v>
      </c>
      <c r="BD867" s="31">
        <f t="shared" ref="BD867" si="8213">AR867*AY864+AT867*AY867-AS867*AZ864-AU867*AZ867</f>
        <v>1.2007919983436866E-2</v>
      </c>
      <c r="BE867" s="32">
        <f t="shared" ref="BE867" si="8214">(AR867*AZ864+AS867*AY864+AT867*AZ867+AU867*AY867)</f>
        <v>0</v>
      </c>
      <c r="BF867" s="8"/>
      <c r="BG867" s="29">
        <v>0</v>
      </c>
      <c r="BH867" s="33">
        <v>0</v>
      </c>
      <c r="BI867" s="31">
        <v>1</v>
      </c>
      <c r="BJ867" s="32">
        <v>0</v>
      </c>
      <c r="BL867" s="29">
        <f t="shared" ref="BL867" si="8215">BB867*BG864+BD867*BG867-BC867*BH864-BE867*BH867</f>
        <v>0</v>
      </c>
      <c r="BM867" s="33">
        <f t="shared" ref="BM867" si="8216">(BB867*BH864+BC867*BG864+BD867*BH867+BE867*BG867)</f>
        <v>-0.97987492211825866</v>
      </c>
      <c r="BN867" s="31">
        <f t="shared" ref="BN867" si="8217">BB867*BI864+BD867*BI867-BC867*BJ864-BE867*BJ867</f>
        <v>-0.18950484240915594</v>
      </c>
      <c r="BO867" s="32">
        <f t="shared" ref="BO867" si="8218">(BB867*BJ864+BC867*BI864+BD867*BJ867+BE867*BI867)</f>
        <v>0</v>
      </c>
      <c r="BP867" s="8"/>
      <c r="BQ867" s="19">
        <f t="shared" ref="BQ867:BQ930" si="8219">1/$BR$8</f>
        <v>1</v>
      </c>
      <c r="BR867" s="47">
        <v>0</v>
      </c>
      <c r="BS867" s="48">
        <v>1</v>
      </c>
      <c r="BT867" s="49">
        <v>0</v>
      </c>
      <c r="BV867" s="29">
        <f t="shared" ref="BV867" si="8220">BL867*BQ864+BN867*BQ867-BM867*BR864-BO867*BR867</f>
        <v>-0.18950484240915594</v>
      </c>
      <c r="BW867" s="33">
        <f t="shared" ref="BW867" si="8221">(BL867*BR864+BM867*BQ864+BN867*BR867+BO867*BQ867)</f>
        <v>-0.97987492211825866</v>
      </c>
      <c r="BX867" s="31">
        <f t="shared" ref="BX867" si="8222">BL867*BS864+BN867*BS867-BM867*BT864-BO867*BT867</f>
        <v>-0.18950484240915594</v>
      </c>
      <c r="BY867" s="32">
        <f t="shared" ref="BY867" si="8223">(BL867*BT864+BM867*BS864+BN867*BT867+BO867*BS867)</f>
        <v>0</v>
      </c>
      <c r="CA867" s="50">
        <f t="shared" ref="CA867" si="8224">(180/PI())*ATAN(-1*(BW864+BW867)/(BV864+BV867))</f>
        <v>-79.076075581291278</v>
      </c>
      <c r="CC867" s="137">
        <f t="shared" ref="CC867" si="8225">20*LOG(((1-(10^(CA864/20)^2)*(1-((1-CC864)/(1+CC864))^2))^0.5))</f>
        <v>-51.018260747816385</v>
      </c>
      <c r="CD867" s="9"/>
      <c r="CE867" s="38"/>
      <c r="CF867" s="38"/>
      <c r="CG867" s="38"/>
      <c r="CH867" s="38"/>
    </row>
    <row r="868" spans="2:91" ht="18.600000000000001" customHeight="1">
      <c r="CC868" s="42"/>
    </row>
    <row r="869" spans="2:91" ht="18.600000000000001" customHeight="1" thickBot="1">
      <c r="E869" s="22" t="s">
        <v>4</v>
      </c>
      <c r="J869" s="22" t="s">
        <v>5</v>
      </c>
      <c r="O869" s="22" t="s">
        <v>6</v>
      </c>
      <c r="T869" s="22" t="s">
        <v>7</v>
      </c>
      <c r="Y869" s="22" t="s">
        <v>8</v>
      </c>
      <c r="AD869" s="22" t="s">
        <v>65</v>
      </c>
      <c r="AI869" s="22" t="s">
        <v>9</v>
      </c>
      <c r="AN869" s="22" t="s">
        <v>66</v>
      </c>
      <c r="AS869" s="22" t="s">
        <v>51</v>
      </c>
      <c r="AX869" s="22" t="s">
        <v>67</v>
      </c>
      <c r="BC869" s="22" t="s">
        <v>52</v>
      </c>
      <c r="BH869" s="22" t="s">
        <v>68</v>
      </c>
      <c r="BM869" s="22" t="s">
        <v>63</v>
      </c>
      <c r="BQ869" s="23" t="s">
        <v>69</v>
      </c>
      <c r="BR869" s="23"/>
      <c r="BS869" s="24"/>
      <c r="BT869" s="24"/>
      <c r="BU869" s="24"/>
      <c r="BW869" s="22" t="s">
        <v>64</v>
      </c>
    </row>
    <row r="870" spans="2:91" ht="18.600000000000001" customHeight="1" thickBot="1">
      <c r="D870" s="249" t="s">
        <v>103</v>
      </c>
      <c r="E870" s="250"/>
      <c r="F870" s="251" t="s">
        <v>104</v>
      </c>
      <c r="G870" s="252"/>
      <c r="H870" s="229"/>
      <c r="I870" s="253" t="s">
        <v>11</v>
      </c>
      <c r="J870" s="254"/>
      <c r="K870" s="255" t="s">
        <v>12</v>
      </c>
      <c r="L870" s="256"/>
      <c r="M870" s="24"/>
      <c r="N870" s="253" t="s">
        <v>105</v>
      </c>
      <c r="O870" s="254"/>
      <c r="P870" s="255" t="s">
        <v>106</v>
      </c>
      <c r="Q870" s="256"/>
      <c r="R870" s="24"/>
      <c r="S870" s="249" t="s">
        <v>107</v>
      </c>
      <c r="T870" s="250"/>
      <c r="U870" s="251" t="s">
        <v>108</v>
      </c>
      <c r="V870" s="252"/>
      <c r="W870" s="8"/>
      <c r="X870" s="253" t="s">
        <v>109</v>
      </c>
      <c r="Y870" s="254"/>
      <c r="Z870" s="255" t="s">
        <v>110</v>
      </c>
      <c r="AA870" s="256"/>
      <c r="AB870" s="8"/>
      <c r="AC870" s="253" t="s">
        <v>111</v>
      </c>
      <c r="AD870" s="254"/>
      <c r="AE870" s="255" t="s">
        <v>14</v>
      </c>
      <c r="AF870" s="256"/>
      <c r="AG870" s="8"/>
      <c r="AH870" s="253" t="s">
        <v>112</v>
      </c>
      <c r="AI870" s="254"/>
      <c r="AJ870" s="255" t="s">
        <v>113</v>
      </c>
      <c r="AK870" s="256"/>
      <c r="AL870" s="8"/>
      <c r="AM870" s="249" t="s">
        <v>114</v>
      </c>
      <c r="AN870" s="250"/>
      <c r="AO870" s="251" t="s">
        <v>115</v>
      </c>
      <c r="AP870" s="252"/>
      <c r="AQ870" s="24"/>
      <c r="AR870" s="253" t="s">
        <v>116</v>
      </c>
      <c r="AS870" s="254"/>
      <c r="AT870" s="255" t="s">
        <v>13</v>
      </c>
      <c r="AU870" s="256"/>
      <c r="AV870" s="4"/>
      <c r="AW870" s="253" t="s">
        <v>117</v>
      </c>
      <c r="AX870" s="254"/>
      <c r="AY870" s="255" t="s">
        <v>118</v>
      </c>
      <c r="AZ870" s="256"/>
      <c r="BA870" s="8"/>
      <c r="BB870" s="253" t="s">
        <v>119</v>
      </c>
      <c r="BC870" s="254"/>
      <c r="BD870" s="255" t="s">
        <v>120</v>
      </c>
      <c r="BE870" s="256"/>
      <c r="BF870" s="4"/>
      <c r="BG870" s="249" t="s">
        <v>121</v>
      </c>
      <c r="BH870" s="250"/>
      <c r="BI870" s="251" t="s">
        <v>122</v>
      </c>
      <c r="BJ870" s="252"/>
      <c r="BK870" s="4"/>
      <c r="BL870" s="253" t="s">
        <v>123</v>
      </c>
      <c r="BM870" s="254"/>
      <c r="BN870" s="255" t="s">
        <v>124</v>
      </c>
      <c r="BO870" s="256"/>
      <c r="BP870" s="4"/>
      <c r="BQ870" s="253" t="s">
        <v>125</v>
      </c>
      <c r="BR870" s="254"/>
      <c r="BS870" s="255" t="s">
        <v>126</v>
      </c>
      <c r="BT870" s="256"/>
      <c r="BU870" s="8"/>
      <c r="BV870" s="253" t="s">
        <v>127</v>
      </c>
      <c r="BW870" s="254"/>
      <c r="BX870" s="255" t="s">
        <v>128</v>
      </c>
      <c r="BY870" s="256"/>
      <c r="CA870" s="27" t="s">
        <v>15</v>
      </c>
      <c r="CC870" s="133" t="s">
        <v>70</v>
      </c>
      <c r="CD870" s="9"/>
      <c r="CE870" s="38"/>
      <c r="CF870" s="38"/>
      <c r="CG870" s="38"/>
      <c r="CH870" s="38"/>
    </row>
    <row r="871" spans="2:91" ht="18.600000000000001" customHeight="1" thickTop="1" thickBot="1">
      <c r="B871" s="129">
        <v>2</v>
      </c>
      <c r="D871" s="29">
        <v>1</v>
      </c>
      <c r="E871" s="30">
        <v>0</v>
      </c>
      <c r="F871" s="31">
        <v>0</v>
      </c>
      <c r="G871" s="32">
        <f t="shared" ref="G871:G934" si="8226">-1/($E$8*$B871)</f>
        <v>-0.32958999999999999</v>
      </c>
      <c r="I871" s="29">
        <v>1</v>
      </c>
      <c r="J871" s="33">
        <v>0</v>
      </c>
      <c r="K871" s="31">
        <v>0</v>
      </c>
      <c r="L871" s="32">
        <v>0</v>
      </c>
      <c r="N871" s="29">
        <f t="shared" ref="N871" si="8227">D871*I871+F871*I874-E871*J871-G871*J874</f>
        <v>0.78911303638286712</v>
      </c>
      <c r="O871" s="33">
        <f t="shared" ref="O871" si="8228">(D871*J871+E871*I871+F871*J874+G871*I874)</f>
        <v>0</v>
      </c>
      <c r="P871" s="31">
        <f t="shared" ref="P871" si="8229">D871*K871+F871*K874-E871*L871-G871*L874</f>
        <v>0</v>
      </c>
      <c r="Q871" s="32">
        <f t="shared" ref="Q871" si="8230">(D871*L871+E871*K871+F871*L874+G871*K874)</f>
        <v>-0.32958999999999999</v>
      </c>
      <c r="S871" s="29">
        <v>1</v>
      </c>
      <c r="T871" s="30">
        <v>0</v>
      </c>
      <c r="U871" s="31">
        <v>0</v>
      </c>
      <c r="V871" s="32">
        <f t="shared" ref="V871:V934" si="8231">-1/($T$8*$B871)</f>
        <v>-0.64028499999999999</v>
      </c>
      <c r="X871" s="29">
        <f t="shared" ref="X871" si="8232">N871*S871+P871*S874-O871*T871-Q871*T874</f>
        <v>0.78911303638286712</v>
      </c>
      <c r="Y871" s="33">
        <f t="shared" ref="Y871" si="8233">(N871*T871+O871*S871+P871*T874+Q871*S874)</f>
        <v>0</v>
      </c>
      <c r="Z871" s="31">
        <f t="shared" ref="Z871" si="8234">N871*U871+P871*U874-O871*V871-Q871*V874</f>
        <v>0</v>
      </c>
      <c r="AA871" s="32">
        <f t="shared" ref="AA871" si="8235">(N871*V871+O871*U871+P871*V874+Q871*U874)</f>
        <v>-0.83484724050040415</v>
      </c>
      <c r="AB871" s="8"/>
      <c r="AC871" s="29">
        <v>1</v>
      </c>
      <c r="AD871" s="33">
        <v>0</v>
      </c>
      <c r="AE871" s="31">
        <v>0</v>
      </c>
      <c r="AF871" s="32">
        <v>0</v>
      </c>
      <c r="AH871" s="29">
        <f t="shared" ref="AH871" si="8236">X871*AC871+Z871*AC874-Y871*AD871-AA871*AD874</f>
        <v>0.32581242757428097</v>
      </c>
      <c r="AI871" s="33">
        <f t="shared" ref="AI871" si="8237">(X871*AD871+Y871*AC871+Z871*AD874+AA871*AC874)</f>
        <v>0</v>
      </c>
      <c r="AJ871" s="31">
        <f t="shared" ref="AJ871" si="8238">X871*AE871+Z871*AE874-Y871*AF871-AA871*AF874</f>
        <v>0</v>
      </c>
      <c r="AK871" s="32">
        <f t="shared" ref="AK871" si="8239">(X871*AF871+Y871*AE871+Z871*AF874+AA871*AE874)</f>
        <v>-0.83484724050040415</v>
      </c>
      <c r="AL871" s="8"/>
      <c r="AM871" s="29">
        <v>1</v>
      </c>
      <c r="AN871" s="30">
        <v>0</v>
      </c>
      <c r="AO871" s="31">
        <v>0</v>
      </c>
      <c r="AP871" s="32">
        <f t="shared" ref="AP871:AP934" si="8240">-1/($AN$8*$B871)</f>
        <v>-0.57901499999999995</v>
      </c>
      <c r="AR871" s="29">
        <f t="shared" ref="AR871" si="8241">AH871*AM871+AJ871*AM874-AI871*AN871-AK871*AN874</f>
        <v>0.32581242757428097</v>
      </c>
      <c r="AS871" s="33">
        <f t="shared" ref="AS871" si="8242">(AH871*AN871+AI871*AM871+AJ871*AN874+AK871*AM874)</f>
        <v>0</v>
      </c>
      <c r="AT871" s="31">
        <f t="shared" ref="AT871" si="8243">AH871*AO871+AJ871*AO874-AI871*AP871-AK871*AP874</f>
        <v>0</v>
      </c>
      <c r="AU871" s="32">
        <f t="shared" ref="AU871" si="8244">(AH871*AP871+AI871*AO871+AJ871*AP874+AK871*AO874)</f>
        <v>-1.0234975232523265</v>
      </c>
      <c r="AV871" s="8"/>
      <c r="AW871" s="29">
        <v>1</v>
      </c>
      <c r="AX871" s="33">
        <v>0</v>
      </c>
      <c r="AY871" s="31">
        <v>0</v>
      </c>
      <c r="AZ871" s="32">
        <v>0</v>
      </c>
      <c r="BB871" s="29">
        <f t="shared" ref="BB871" si="8245">AR871*AW871+AT871*AW874-AS871*AX871-AU871*AX874</f>
        <v>-0.16978962611308046</v>
      </c>
      <c r="BC871" s="33">
        <f t="shared" ref="BC871" si="8246">(AR871*AX871+AS871*AW871+AT871*AX874+AU871*AW874)</f>
        <v>0</v>
      </c>
      <c r="BD871" s="31">
        <f t="shared" ref="BD871" si="8247">AR871*AY871+AT871*AY874-AS871*AZ871-AU871*AZ874</f>
        <v>0</v>
      </c>
      <c r="BE871" s="32">
        <f t="shared" ref="BE871" si="8248">(AR871*AZ871+AS871*AY871+AT871*AZ874+AU871*AY874)</f>
        <v>-1.0234975232523265</v>
      </c>
      <c r="BF871" s="8"/>
      <c r="BG871" s="29">
        <v>1</v>
      </c>
      <c r="BH871" s="30">
        <v>0</v>
      </c>
      <c r="BI871" s="31">
        <v>0</v>
      </c>
      <c r="BJ871" s="32">
        <f t="shared" ref="BJ871:BJ934" si="8249">-1/($BH$8*$B871)</f>
        <v>-0.203595</v>
      </c>
      <c r="BL871" s="29">
        <f t="shared" ref="BL871" si="8250">BB871*BG871+BD871*BG874-BC871*BH871-BE871*BH874</f>
        <v>-0.16978962611308046</v>
      </c>
      <c r="BM871" s="33">
        <f t="shared" ref="BM871" si="8251">(BB871*BH871+BC871*BG871+BD871*BH874+BE871*BG874)</f>
        <v>0</v>
      </c>
      <c r="BN871" s="31">
        <f t="shared" ref="BN871" si="8252">BB871*BI871+BD871*BI874-BC871*BJ871-BE871*BJ874</f>
        <v>0</v>
      </c>
      <c r="BO871" s="32">
        <f t="shared" ref="BO871" si="8253">(BB871*BJ871+BC871*BI871+BD871*BJ874+BE871*BI874)</f>
        <v>-0.9889292043238338</v>
      </c>
      <c r="BP871" s="8"/>
      <c r="BQ871" s="34">
        <v>1</v>
      </c>
      <c r="BR871" s="35">
        <v>0</v>
      </c>
      <c r="BS871" s="11">
        <v>0</v>
      </c>
      <c r="BT871" s="36">
        <v>0</v>
      </c>
      <c r="BV871" s="29">
        <f t="shared" ref="BV871" si="8254">BL871*BQ871+BN871*BQ874-BM871*BR871-BO871*BR874</f>
        <v>-0.16978962611308046</v>
      </c>
      <c r="BW871" s="33">
        <f t="shared" ref="BW871" si="8255">(BL871*BR871+BM871*BQ871+BN871*BR874+BO871*BQ874)</f>
        <v>-0.9889292043238338</v>
      </c>
      <c r="BX871" s="31">
        <f t="shared" ref="BX871" si="8256">BL871*BS871+BN871*BS874-BM871*BT871-BO871*BT874</f>
        <v>0</v>
      </c>
      <c r="BY871" s="32">
        <f t="shared" ref="BY871" si="8257">(BL871*BT871+BM871*BS871+BN871*BT874+BO871*BS874)</f>
        <v>-0.9889292043238338</v>
      </c>
      <c r="CA871" s="37">
        <f t="shared" ref="CA871" si="8258">20*LOG(((1+$BR$8)/$BR$8)/((BV871+BV874)^2+(BW871+BW874)^2)^0.5)</f>
        <v>-5.147281589239699E-5</v>
      </c>
      <c r="CC871" s="134">
        <f t="shared" ref="CC871" si="8259">((BV871^2+BW871^2)^0.5)/((BV874^2+BW874^2)^0.5)</f>
        <v>1.006808802566441</v>
      </c>
      <c r="CD871" s="9"/>
      <c r="CE871" s="38"/>
      <c r="CF871" s="38"/>
      <c r="CG871" s="38"/>
      <c r="CH871" s="38"/>
      <c r="CM871" s="129">
        <v>1.98</v>
      </c>
    </row>
    <row r="872" spans="2:91" ht="18.600000000000001" customHeight="1" thickBot="1">
      <c r="D872" s="39"/>
      <c r="G872" s="40"/>
      <c r="I872" s="39"/>
      <c r="L872" s="40"/>
      <c r="N872" s="39"/>
      <c r="Q872" s="40"/>
      <c r="S872" s="39"/>
      <c r="V872" s="40"/>
      <c r="X872" s="39"/>
      <c r="AA872" s="40"/>
      <c r="AC872" s="39"/>
      <c r="AF872" s="40"/>
      <c r="AH872" s="39"/>
      <c r="AK872" s="40"/>
      <c r="AM872" s="39"/>
      <c r="AP872" s="40"/>
      <c r="AR872" s="39"/>
      <c r="AU872" s="40"/>
      <c r="AW872" s="39"/>
      <c r="AZ872" s="40"/>
      <c r="BB872" s="39"/>
      <c r="BE872" s="40"/>
      <c r="BG872" s="39"/>
      <c r="BJ872" s="40"/>
      <c r="BL872" s="39"/>
      <c r="BO872" s="40"/>
      <c r="BQ872" s="34"/>
      <c r="BR872" s="11"/>
      <c r="BS872" s="11"/>
      <c r="BT872" s="41"/>
      <c r="BV872" s="39"/>
      <c r="BY872" s="40"/>
      <c r="CC872" s="135"/>
      <c r="CD872" s="9"/>
      <c r="CE872" s="38"/>
      <c r="CF872" s="38"/>
      <c r="CG872" s="38"/>
      <c r="CH872" s="38"/>
    </row>
    <row r="873" spans="2:91" ht="18.600000000000001" customHeight="1" thickBot="1">
      <c r="D873" s="258" t="s">
        <v>129</v>
      </c>
      <c r="E873" s="259"/>
      <c r="F873" s="260" t="s">
        <v>130</v>
      </c>
      <c r="G873" s="261"/>
      <c r="H873" s="229"/>
      <c r="I873" s="258" t="s">
        <v>131</v>
      </c>
      <c r="J873" s="259"/>
      <c r="K873" s="260" t="s">
        <v>132</v>
      </c>
      <c r="L873" s="261"/>
      <c r="N873" s="253" t="s">
        <v>133</v>
      </c>
      <c r="O873" s="254"/>
      <c r="P873" s="255" t="s">
        <v>134</v>
      </c>
      <c r="Q873" s="256"/>
      <c r="S873" s="258" t="s">
        <v>135</v>
      </c>
      <c r="T873" s="259"/>
      <c r="U873" s="260" t="s">
        <v>136</v>
      </c>
      <c r="V873" s="261"/>
      <c r="W873" s="8"/>
      <c r="X873" s="253" t="s">
        <v>137</v>
      </c>
      <c r="Y873" s="254"/>
      <c r="Z873" s="255" t="s">
        <v>138</v>
      </c>
      <c r="AA873" s="256"/>
      <c r="AB873" s="8"/>
      <c r="AC873" s="258" t="s">
        <v>139</v>
      </c>
      <c r="AD873" s="259"/>
      <c r="AE873" s="260" t="s">
        <v>140</v>
      </c>
      <c r="AF873" s="261"/>
      <c r="AG873" s="8"/>
      <c r="AH873" s="253" t="s">
        <v>141</v>
      </c>
      <c r="AI873" s="254"/>
      <c r="AJ873" s="255" t="s">
        <v>142</v>
      </c>
      <c r="AK873" s="256"/>
      <c r="AL873" s="8"/>
      <c r="AM873" s="258" t="s">
        <v>143</v>
      </c>
      <c r="AN873" s="259"/>
      <c r="AO873" s="260" t="s">
        <v>144</v>
      </c>
      <c r="AP873" s="261"/>
      <c r="AR873" s="253" t="s">
        <v>145</v>
      </c>
      <c r="AS873" s="254"/>
      <c r="AT873" s="255" t="s">
        <v>146</v>
      </c>
      <c r="AU873" s="256"/>
      <c r="AV873" s="4"/>
      <c r="AW873" s="258" t="s">
        <v>147</v>
      </c>
      <c r="AX873" s="259"/>
      <c r="AY873" s="260" t="s">
        <v>148</v>
      </c>
      <c r="AZ873" s="261"/>
      <c r="BA873" s="8"/>
      <c r="BB873" s="253" t="s">
        <v>149</v>
      </c>
      <c r="BC873" s="254"/>
      <c r="BD873" s="255" t="s">
        <v>150</v>
      </c>
      <c r="BE873" s="256"/>
      <c r="BF873" s="4"/>
      <c r="BG873" s="258" t="s">
        <v>151</v>
      </c>
      <c r="BH873" s="259"/>
      <c r="BI873" s="260" t="s">
        <v>152</v>
      </c>
      <c r="BJ873" s="261"/>
      <c r="BK873" s="4"/>
      <c r="BL873" s="253" t="s">
        <v>153</v>
      </c>
      <c r="BM873" s="254"/>
      <c r="BN873" s="255" t="s">
        <v>154</v>
      </c>
      <c r="BO873" s="256"/>
      <c r="BP873" s="4"/>
      <c r="BQ873" s="258" t="s">
        <v>155</v>
      </c>
      <c r="BR873" s="259"/>
      <c r="BS873" s="260" t="s">
        <v>156</v>
      </c>
      <c r="BT873" s="261"/>
      <c r="BU873" s="8"/>
      <c r="BV873" s="253" t="s">
        <v>157</v>
      </c>
      <c r="BW873" s="254"/>
      <c r="BX873" s="255" t="s">
        <v>158</v>
      </c>
      <c r="BY873" s="256"/>
      <c r="CA873" s="46" t="s">
        <v>16</v>
      </c>
      <c r="CC873" s="136" t="s">
        <v>71</v>
      </c>
      <c r="CD873" s="9"/>
      <c r="CE873" s="38"/>
      <c r="CF873" s="38"/>
      <c r="CG873" s="38"/>
      <c r="CH873" s="38"/>
    </row>
    <row r="874" spans="2:91" ht="18.600000000000001" customHeight="1" thickTop="1" thickBot="1">
      <c r="D874" s="29">
        <v>0</v>
      </c>
      <c r="E874" s="33">
        <v>0</v>
      </c>
      <c r="F874" s="31">
        <v>1</v>
      </c>
      <c r="G874" s="32">
        <v>0</v>
      </c>
      <c r="I874" s="29">
        <v>0</v>
      </c>
      <c r="J874" s="33">
        <f t="shared" ref="J874" si="8260">IF(0=(1-$J$8*$K$8*$B871^2),10^14,$B871*$J$8/(1-$J$8*$K$8*$B871^2))</f>
        <v>-0.63984636553637209</v>
      </c>
      <c r="K874" s="31">
        <v>1</v>
      </c>
      <c r="L874" s="32">
        <v>0</v>
      </c>
      <c r="N874" s="29">
        <f t="shared" ref="N874" si="8261">D874*I871+F874*I874-E874*J871-G874*J874</f>
        <v>0</v>
      </c>
      <c r="O874" s="33">
        <f t="shared" ref="O874" si="8262">(D874*J871+E874*I871+F874*J874+G874*I874)</f>
        <v>-0.63984636553637209</v>
      </c>
      <c r="P874" s="31">
        <f t="shared" ref="P874" si="8263">D874*K871+F874*K874-E874*L871-G874*L874</f>
        <v>1</v>
      </c>
      <c r="Q874" s="32">
        <f t="shared" ref="Q874" si="8264">(D874*L871+E874*K871+F874*L874+G874*K874)</f>
        <v>0</v>
      </c>
      <c r="S874" s="29">
        <v>0</v>
      </c>
      <c r="T874" s="33">
        <v>0</v>
      </c>
      <c r="U874" s="31">
        <v>1</v>
      </c>
      <c r="V874" s="32">
        <v>0</v>
      </c>
      <c r="X874" s="29">
        <f t="shared" ref="X874" si="8265">N874*S871+P874*S874-O874*T871-Q874*T874</f>
        <v>0</v>
      </c>
      <c r="Y874" s="33">
        <f t="shared" ref="Y874" si="8266">(N874*T871+O874*S871+P874*T874+Q874*S874)</f>
        <v>-0.63984636553637209</v>
      </c>
      <c r="Z874" s="31">
        <f t="shared" ref="Z874" si="8267">N874*U871+P874*U874-O874*V871-Q874*V874</f>
        <v>0.59031596984254397</v>
      </c>
      <c r="AA874" s="32">
        <f t="shared" ref="AA874" si="8268">(N874*V871+O874*U871+P874*V874+Q874*U874)</f>
        <v>0</v>
      </c>
      <c r="AB874" s="8"/>
      <c r="AC874" s="29">
        <v>0</v>
      </c>
      <c r="AD874" s="33">
        <f t="shared" ref="AD874" si="8269">IF(0=(1-$AD$8*$AE$8*$B871^2),10^14,$B871*$AD$8/(1-$AD$8*$AE$8*$B871^2))</f>
        <v>-0.55495255459056869</v>
      </c>
      <c r="AE874" s="31">
        <v>1</v>
      </c>
      <c r="AF874" s="32">
        <v>0</v>
      </c>
      <c r="AH874" s="29">
        <f t="shared" ref="AH874" si="8270">X874*AC871+Z874*AC874-Y874*AD871-AA874*AD874</f>
        <v>0</v>
      </c>
      <c r="AI874" s="33">
        <f t="shared" ref="AI874" si="8271">(X874*AD871+Y874*AC871+Z874*AD874+AA874*AC874)</f>
        <v>-0.96744372101610099</v>
      </c>
      <c r="AJ874" s="31">
        <f t="shared" ref="AJ874" si="8272">X874*AE871+Z874*AE874-Y874*AF871-AA874*AF874</f>
        <v>0.59031596984254397</v>
      </c>
      <c r="AK874" s="32">
        <f t="shared" ref="AK874" si="8273">(X874*AF871+Y874*AE871+Z874*AF874+AA874*AE874)</f>
        <v>0</v>
      </c>
      <c r="AL874" s="8"/>
      <c r="AM874" s="29">
        <v>0</v>
      </c>
      <c r="AN874" s="33">
        <v>0</v>
      </c>
      <c r="AO874" s="31">
        <v>1</v>
      </c>
      <c r="AP874" s="32">
        <v>0</v>
      </c>
      <c r="AR874" s="29">
        <f t="shared" ref="AR874" si="8274">AH874*AM871+AJ874*AM874-AI874*AN871-AK874*AN874</f>
        <v>0</v>
      </c>
      <c r="AS874" s="33">
        <f t="shared" ref="AS874" si="8275">(AH874*AN871+AI874*AM871+AJ874*AN874+AK874*AM874)</f>
        <v>-0.96744372101610099</v>
      </c>
      <c r="AT874" s="31">
        <f t="shared" ref="AT874" si="8276">AH874*AO871+AJ874*AO874-AI874*AP871-AK874*AP874</f>
        <v>3.0151543718406337E-2</v>
      </c>
      <c r="AU874" s="32">
        <f t="shared" ref="AU874" si="8277">(AH874*AP871+AI874*AO871+AJ874*AP874+AK874*AO874)</f>
        <v>0</v>
      </c>
      <c r="AV874" s="8"/>
      <c r="AW874" s="29">
        <v>0</v>
      </c>
      <c r="AX874" s="33">
        <f t="shared" ref="AX874" si="8278">IF(0=(1-$AX$8*$AY$8*$B871^2),10^14,$B871*$AX$8/(1-$AX$8*$AY$8*$B871^2))</f>
        <v>-0.48422398924084048</v>
      </c>
      <c r="AY874" s="31">
        <v>1</v>
      </c>
      <c r="AZ874" s="32">
        <v>0</v>
      </c>
      <c r="BB874" s="29">
        <f t="shared" ref="BB874" si="8279">AR874*AW871+AT874*AW874-AS874*AX871-AU874*AX874</f>
        <v>0</v>
      </c>
      <c r="BC874" s="33">
        <f t="shared" ref="BC874" si="8280">(AR874*AX871+AS874*AW871+AT874*AX874+AU874*AW874)</f>
        <v>-0.98204382179719729</v>
      </c>
      <c r="BD874" s="31">
        <f t="shared" ref="BD874" si="8281">AR874*AY871+AT874*AY874-AS874*AZ871-AU874*AZ874</f>
        <v>3.0151543718406337E-2</v>
      </c>
      <c r="BE874" s="32">
        <f t="shared" ref="BE874" si="8282">(AR874*AZ871+AS874*AY871+AT874*AZ874+AU874*AY874)</f>
        <v>0</v>
      </c>
      <c r="BF874" s="8"/>
      <c r="BG874" s="29">
        <v>0</v>
      </c>
      <c r="BH874" s="33">
        <v>0</v>
      </c>
      <c r="BI874" s="31">
        <v>1</v>
      </c>
      <c r="BJ874" s="32">
        <v>0</v>
      </c>
      <c r="BL874" s="29">
        <f t="shared" ref="BL874" si="8283">BB874*BG871+BD874*BG874-BC874*BH871-BE874*BH874</f>
        <v>0</v>
      </c>
      <c r="BM874" s="33">
        <f t="shared" ref="BM874" si="8284">(BB874*BH871+BC874*BG871+BD874*BH874+BE874*BG874)</f>
        <v>-0.98204382179719729</v>
      </c>
      <c r="BN874" s="31">
        <f t="shared" ref="BN874" si="8285">BB874*BI871+BD874*BI874-BC874*BJ871-BE874*BJ874</f>
        <v>-0.16978766818039404</v>
      </c>
      <c r="BO874" s="32">
        <f t="shared" ref="BO874" si="8286">(BB874*BJ871+BC874*BI871+BD874*BJ874+BE874*BI874)</f>
        <v>0</v>
      </c>
      <c r="BP874" s="8"/>
      <c r="BQ874" s="19">
        <f t="shared" ref="BQ874:BQ937" si="8287">1/$BR$8</f>
        <v>1</v>
      </c>
      <c r="BR874" s="47">
        <v>0</v>
      </c>
      <c r="BS874" s="48">
        <v>1</v>
      </c>
      <c r="BT874" s="49">
        <v>0</v>
      </c>
      <c r="BV874" s="29">
        <f t="shared" ref="BV874" si="8288">BL874*BQ871+BN874*BQ874-BM874*BR871-BO874*BR874</f>
        <v>-0.16978766818039404</v>
      </c>
      <c r="BW874" s="33">
        <f t="shared" ref="BW874" si="8289">(BL874*BR871+BM874*BQ871+BN874*BR874+BO874*BQ874)</f>
        <v>-0.98204382179719729</v>
      </c>
      <c r="BX874" s="31">
        <f t="shared" ref="BX874" si="8290">BL874*BS871+BN874*BS874-BM874*BT871-BO874*BT874</f>
        <v>-0.16978766818039404</v>
      </c>
      <c r="BY874" s="32">
        <f t="shared" ref="BY874" si="8291">(BL874*BT871+BM874*BS871+BN874*BT874+BO874*BS874)</f>
        <v>0</v>
      </c>
      <c r="CA874" s="50">
        <f t="shared" ref="CA874" si="8292">(180/PI())*ATAN(-1*(BW871+BW874)/(BV871+BV874))</f>
        <v>-80.224527711742581</v>
      </c>
      <c r="CC874" s="137">
        <f t="shared" ref="CC874" si="8293">20*LOG(((1-(10^(CA871/20)^2)*(1-((1-CC871)/(1+CC871))^2))^0.5))</f>
        <v>-46.314661345276996</v>
      </c>
      <c r="CD874" s="9"/>
      <c r="CE874" s="38"/>
      <c r="CF874" s="38"/>
      <c r="CG874" s="38"/>
      <c r="CH874" s="38"/>
    </row>
    <row r="875" spans="2:91" ht="18.600000000000001" customHeight="1">
      <c r="CC875" s="42"/>
    </row>
    <row r="876" spans="2:91" ht="18.600000000000001" customHeight="1" thickBot="1">
      <c r="E876" s="22" t="s">
        <v>4</v>
      </c>
      <c r="J876" s="22" t="s">
        <v>5</v>
      </c>
      <c r="O876" s="22" t="s">
        <v>6</v>
      </c>
      <c r="T876" s="22" t="s">
        <v>7</v>
      </c>
      <c r="Y876" s="22" t="s">
        <v>8</v>
      </c>
      <c r="AD876" s="22" t="s">
        <v>65</v>
      </c>
      <c r="AI876" s="22" t="s">
        <v>9</v>
      </c>
      <c r="AN876" s="22" t="s">
        <v>66</v>
      </c>
      <c r="AS876" s="22" t="s">
        <v>51</v>
      </c>
      <c r="AX876" s="22" t="s">
        <v>67</v>
      </c>
      <c r="BC876" s="22" t="s">
        <v>52</v>
      </c>
      <c r="BH876" s="22" t="s">
        <v>68</v>
      </c>
      <c r="BM876" s="22" t="s">
        <v>63</v>
      </c>
      <c r="BQ876" s="23" t="s">
        <v>69</v>
      </c>
      <c r="BR876" s="23"/>
      <c r="BS876" s="24"/>
      <c r="BT876" s="24"/>
      <c r="BU876" s="24"/>
      <c r="BW876" s="22" t="s">
        <v>64</v>
      </c>
    </row>
    <row r="877" spans="2:91" ht="18.600000000000001" customHeight="1" thickBot="1">
      <c r="D877" s="249" t="s">
        <v>103</v>
      </c>
      <c r="E877" s="250"/>
      <c r="F877" s="251" t="s">
        <v>104</v>
      </c>
      <c r="G877" s="252"/>
      <c r="H877" s="229"/>
      <c r="I877" s="253" t="s">
        <v>11</v>
      </c>
      <c r="J877" s="254"/>
      <c r="K877" s="255" t="s">
        <v>12</v>
      </c>
      <c r="L877" s="256"/>
      <c r="M877" s="24"/>
      <c r="N877" s="253" t="s">
        <v>105</v>
      </c>
      <c r="O877" s="254"/>
      <c r="P877" s="255" t="s">
        <v>106</v>
      </c>
      <c r="Q877" s="256"/>
      <c r="R877" s="24"/>
      <c r="S877" s="249" t="s">
        <v>107</v>
      </c>
      <c r="T877" s="250"/>
      <c r="U877" s="251" t="s">
        <v>108</v>
      </c>
      <c r="V877" s="252"/>
      <c r="W877" s="8"/>
      <c r="X877" s="253" t="s">
        <v>109</v>
      </c>
      <c r="Y877" s="254"/>
      <c r="Z877" s="255" t="s">
        <v>110</v>
      </c>
      <c r="AA877" s="256"/>
      <c r="AB877" s="8"/>
      <c r="AC877" s="253" t="s">
        <v>111</v>
      </c>
      <c r="AD877" s="254"/>
      <c r="AE877" s="255" t="s">
        <v>14</v>
      </c>
      <c r="AF877" s="256"/>
      <c r="AG877" s="8"/>
      <c r="AH877" s="253" t="s">
        <v>112</v>
      </c>
      <c r="AI877" s="254"/>
      <c r="AJ877" s="255" t="s">
        <v>113</v>
      </c>
      <c r="AK877" s="256"/>
      <c r="AL877" s="8"/>
      <c r="AM877" s="249" t="s">
        <v>114</v>
      </c>
      <c r="AN877" s="250"/>
      <c r="AO877" s="251" t="s">
        <v>115</v>
      </c>
      <c r="AP877" s="252"/>
      <c r="AQ877" s="24"/>
      <c r="AR877" s="253" t="s">
        <v>116</v>
      </c>
      <c r="AS877" s="254"/>
      <c r="AT877" s="255" t="s">
        <v>13</v>
      </c>
      <c r="AU877" s="256"/>
      <c r="AV877" s="4"/>
      <c r="AW877" s="253" t="s">
        <v>117</v>
      </c>
      <c r="AX877" s="254"/>
      <c r="AY877" s="255" t="s">
        <v>118</v>
      </c>
      <c r="AZ877" s="256"/>
      <c r="BA877" s="8"/>
      <c r="BB877" s="253" t="s">
        <v>119</v>
      </c>
      <c r="BC877" s="254"/>
      <c r="BD877" s="255" t="s">
        <v>120</v>
      </c>
      <c r="BE877" s="256"/>
      <c r="BF877" s="4"/>
      <c r="BG877" s="249" t="s">
        <v>121</v>
      </c>
      <c r="BH877" s="250"/>
      <c r="BI877" s="251" t="s">
        <v>122</v>
      </c>
      <c r="BJ877" s="252"/>
      <c r="BK877" s="4"/>
      <c r="BL877" s="253" t="s">
        <v>123</v>
      </c>
      <c r="BM877" s="254"/>
      <c r="BN877" s="255" t="s">
        <v>124</v>
      </c>
      <c r="BO877" s="256"/>
      <c r="BP877" s="4"/>
      <c r="BQ877" s="253" t="s">
        <v>125</v>
      </c>
      <c r="BR877" s="254"/>
      <c r="BS877" s="255" t="s">
        <v>126</v>
      </c>
      <c r="BT877" s="256"/>
      <c r="BU877" s="8"/>
      <c r="BV877" s="253" t="s">
        <v>127</v>
      </c>
      <c r="BW877" s="254"/>
      <c r="BX877" s="255" t="s">
        <v>128</v>
      </c>
      <c r="BY877" s="256"/>
      <c r="CA877" s="27" t="s">
        <v>15</v>
      </c>
      <c r="CC877" s="133" t="s">
        <v>70</v>
      </c>
      <c r="CD877" s="9"/>
      <c r="CE877" s="38"/>
      <c r="CF877" s="38"/>
      <c r="CG877" s="38"/>
      <c r="CH877" s="38"/>
    </row>
    <row r="878" spans="2:91" ht="18.600000000000001" customHeight="1" thickTop="1" thickBot="1">
      <c r="B878" s="129">
        <v>2.02</v>
      </c>
      <c r="D878" s="29">
        <v>1</v>
      </c>
      <c r="E878" s="30">
        <v>0</v>
      </c>
      <c r="F878" s="31">
        <v>0</v>
      </c>
      <c r="G878" s="32">
        <f t="shared" ref="G878:G941" si="8294">-1/($E$8*$B878)</f>
        <v>-0.32632673267326734</v>
      </c>
      <c r="I878" s="29">
        <v>1</v>
      </c>
      <c r="J878" s="33">
        <v>0</v>
      </c>
      <c r="K878" s="31">
        <v>0</v>
      </c>
      <c r="L878" s="32">
        <v>0</v>
      </c>
      <c r="N878" s="29">
        <f t="shared" ref="N878" si="8295">D878*I878+F878*I881-E878*J878-G878*J881</f>
        <v>0.7934311645832256</v>
      </c>
      <c r="O878" s="33">
        <f t="shared" ref="O878" si="8296">(D878*J878+E878*I878+F878*J881+G878*I881)</f>
        <v>0</v>
      </c>
      <c r="P878" s="31">
        <f t="shared" ref="P878" si="8297">D878*K878+F878*K881-E878*L878-G878*L881</f>
        <v>0</v>
      </c>
      <c r="Q878" s="32">
        <f t="shared" ref="Q878" si="8298">(D878*L878+E878*K878+F878*L881+G878*K881)</f>
        <v>-0.32632673267326734</v>
      </c>
      <c r="S878" s="29">
        <v>1</v>
      </c>
      <c r="T878" s="30">
        <v>0</v>
      </c>
      <c r="U878" s="31">
        <v>0</v>
      </c>
      <c r="V878" s="32">
        <f t="shared" ref="V878:V941" si="8299">-1/($T$8*$B878)</f>
        <v>-0.6339455445544554</v>
      </c>
      <c r="X878" s="29">
        <f t="shared" ref="X878" si="8300">N878*S878+P878*S881-O878*T878-Q878*T881</f>
        <v>0.7934311645832256</v>
      </c>
      <c r="Y878" s="33">
        <f t="shared" ref="Y878" si="8301">(N878*T878+O878*S878+P878*T881+Q878*S881)</f>
        <v>0</v>
      </c>
      <c r="Z878" s="31">
        <f t="shared" ref="Z878" si="8302">N878*U878+P878*U881-O878*V878-Q878*V881</f>
        <v>0</v>
      </c>
      <c r="AA878" s="32">
        <f t="shared" ref="AA878" si="8303">(N878*V878+O878*U878+P878*V881+Q878*U881)</f>
        <v>-0.82931888437145607</v>
      </c>
      <c r="AB878" s="8"/>
      <c r="AC878" s="29">
        <v>1</v>
      </c>
      <c r="AD878" s="33">
        <v>0</v>
      </c>
      <c r="AE878" s="31">
        <v>0</v>
      </c>
      <c r="AF878" s="32">
        <v>0</v>
      </c>
      <c r="AH878" s="29">
        <f t="shared" ref="AH878" si="8304">X878*AC878+Z878*AC881-Y878*AD878-AA878*AD881</f>
        <v>0.33923707069370607</v>
      </c>
      <c r="AI878" s="33">
        <f t="shared" ref="AI878" si="8305">(X878*AD878+Y878*AC878+Z878*AD881+AA878*AC881)</f>
        <v>0</v>
      </c>
      <c r="AJ878" s="31">
        <f t="shared" ref="AJ878" si="8306">X878*AE878+Z878*AE881-Y878*AF878-AA878*AF881</f>
        <v>0</v>
      </c>
      <c r="AK878" s="32">
        <f t="shared" ref="AK878" si="8307">(X878*AF878+Y878*AE878+Z878*AF881+AA878*AE881)</f>
        <v>-0.82931888437145607</v>
      </c>
      <c r="AL878" s="8"/>
      <c r="AM878" s="29">
        <v>1</v>
      </c>
      <c r="AN878" s="30">
        <v>0</v>
      </c>
      <c r="AO878" s="31">
        <v>0</v>
      </c>
      <c r="AP878" s="32">
        <f t="shared" ref="AP878:AP941" si="8308">-1/($AN$8*$B878)</f>
        <v>-0.57328217821782168</v>
      </c>
      <c r="AR878" s="29">
        <f t="shared" ref="AR878" si="8309">AH878*AM878+AJ878*AM881-AI878*AN878-AK878*AN881</f>
        <v>0.33923707069370607</v>
      </c>
      <c r="AS878" s="33">
        <f t="shared" ref="AS878" si="8310">(AH878*AN878+AI878*AM878+AJ878*AN881+AK878*AM881)</f>
        <v>0</v>
      </c>
      <c r="AT878" s="31">
        <f t="shared" ref="AT878" si="8311">AH878*AO878+AJ878*AO881-AI878*AP878-AK878*AP881</f>
        <v>0</v>
      </c>
      <c r="AU878" s="32">
        <f t="shared" ref="AU878" si="8312">(AH878*AP878+AI878*AO878+AJ878*AP881+AK878*AO881)</f>
        <v>-1.0237974511909771</v>
      </c>
      <c r="AV878" s="8"/>
      <c r="AW878" s="29">
        <v>1</v>
      </c>
      <c r="AX878" s="33">
        <v>0</v>
      </c>
      <c r="AY878" s="31">
        <v>0</v>
      </c>
      <c r="AZ878" s="32">
        <v>0</v>
      </c>
      <c r="BB878" s="29">
        <f t="shared" ref="BB878" si="8313">AR878*AW878+AT878*AW881-AS878*AX878-AU878*AX881</f>
        <v>-0.15047822249548842</v>
      </c>
      <c r="BC878" s="33">
        <f t="shared" ref="BC878" si="8314">(AR878*AX878+AS878*AW878+AT878*AX881+AU878*AW881)</f>
        <v>0</v>
      </c>
      <c r="BD878" s="31">
        <f t="shared" ref="BD878" si="8315">AR878*AY878+AT878*AY881-AS878*AZ878-AU878*AZ881</f>
        <v>0</v>
      </c>
      <c r="BE878" s="32">
        <f t="shared" ref="BE878" si="8316">(AR878*AZ878+AS878*AY878+AT878*AZ881+AU878*AY881)</f>
        <v>-1.0237974511909771</v>
      </c>
      <c r="BF878" s="8"/>
      <c r="BG878" s="29">
        <v>1</v>
      </c>
      <c r="BH878" s="30">
        <v>0</v>
      </c>
      <c r="BI878" s="31">
        <v>0</v>
      </c>
      <c r="BJ878" s="32">
        <f t="shared" ref="BJ878:BJ941" si="8317">-1/($BH$8*$B878)</f>
        <v>-0.20157920792079206</v>
      </c>
      <c r="BL878" s="29">
        <f t="shared" ref="BL878" si="8318">BB878*BG878+BD878*BG881-BC878*BH878-BE878*BH881</f>
        <v>-0.15047822249548842</v>
      </c>
      <c r="BM878" s="33">
        <f t="shared" ref="BM878" si="8319">(BB878*BH878+BC878*BG878+BD878*BH881+BE878*BG881)</f>
        <v>0</v>
      </c>
      <c r="BN878" s="31">
        <f t="shared" ref="BN878" si="8320">BB878*BI878+BD878*BI881-BC878*BJ878-BE878*BJ881</f>
        <v>0</v>
      </c>
      <c r="BO878" s="32">
        <f t="shared" ref="BO878" si="8321">(BB878*BJ878+BC878*BI878+BD878*BJ881+BE878*BI881)</f>
        <v>-0.99346417029100786</v>
      </c>
      <c r="BP878" s="8"/>
      <c r="BQ878" s="34">
        <v>1</v>
      </c>
      <c r="BR878" s="35">
        <v>0</v>
      </c>
      <c r="BS878" s="11">
        <v>0</v>
      </c>
      <c r="BT878" s="36">
        <v>0</v>
      </c>
      <c r="BV878" s="29">
        <f t="shared" ref="BV878" si="8322">BL878*BQ878+BN878*BQ881-BM878*BR878-BO878*BR881</f>
        <v>-0.15047822249548842</v>
      </c>
      <c r="BW878" s="33">
        <f t="shared" ref="BW878" si="8323">(BL878*BR878+BM878*BQ878+BN878*BR881+BO878*BQ881)</f>
        <v>-0.99346417029100786</v>
      </c>
      <c r="BX878" s="31">
        <f t="shared" ref="BX878" si="8324">BL878*BS878+BN878*BS881-BM878*BT878-BO878*BT881</f>
        <v>0</v>
      </c>
      <c r="BY878" s="32">
        <f t="shared" ref="BY878" si="8325">(BL878*BT878+BM878*BS878+BN878*BT881+BO878*BS881)</f>
        <v>-0.99346417029100786</v>
      </c>
      <c r="CA878" s="37">
        <f t="shared" ref="CA878" si="8326">20*LOG(((1+$BR$8)/$BR$8)/((BV878+BV881)^2+(BW878+BW881)^2)^0.5)</f>
        <v>-1.0168686288199183E-4</v>
      </c>
      <c r="CC878" s="134">
        <f t="shared" ref="CC878" si="8327">((BV878^2+BW878^2)^0.5)/((BV881^2+BW881^2)^0.5)</f>
        <v>1.0096136853399948</v>
      </c>
      <c r="CD878" s="9"/>
      <c r="CE878" s="38"/>
      <c r="CF878" s="38"/>
      <c r="CG878" s="38"/>
      <c r="CH878" s="38"/>
      <c r="CM878" s="129">
        <v>2</v>
      </c>
    </row>
    <row r="879" spans="2:91" ht="18.600000000000001" customHeight="1" thickBot="1">
      <c r="D879" s="39"/>
      <c r="G879" s="40"/>
      <c r="I879" s="39"/>
      <c r="L879" s="40"/>
      <c r="N879" s="39"/>
      <c r="Q879" s="40"/>
      <c r="S879" s="39"/>
      <c r="V879" s="40"/>
      <c r="X879" s="39"/>
      <c r="AA879" s="40"/>
      <c r="AC879" s="39"/>
      <c r="AF879" s="40"/>
      <c r="AH879" s="39"/>
      <c r="AK879" s="40"/>
      <c r="AM879" s="39"/>
      <c r="AP879" s="40"/>
      <c r="AR879" s="39"/>
      <c r="AU879" s="40"/>
      <c r="AW879" s="39"/>
      <c r="AZ879" s="40"/>
      <c r="BB879" s="39"/>
      <c r="BE879" s="40"/>
      <c r="BG879" s="39"/>
      <c r="BJ879" s="40"/>
      <c r="BL879" s="39"/>
      <c r="BO879" s="40"/>
      <c r="BQ879" s="34"/>
      <c r="BR879" s="11"/>
      <c r="BS879" s="11"/>
      <c r="BT879" s="41"/>
      <c r="BV879" s="39"/>
      <c r="BY879" s="40"/>
      <c r="CC879" s="135"/>
      <c r="CD879" s="9"/>
      <c r="CE879" s="38"/>
      <c r="CF879" s="38"/>
      <c r="CG879" s="38"/>
      <c r="CH879" s="38"/>
    </row>
    <row r="880" spans="2:91" ht="18.600000000000001" customHeight="1" thickBot="1">
      <c r="D880" s="258" t="s">
        <v>129</v>
      </c>
      <c r="E880" s="259"/>
      <c r="F880" s="260" t="s">
        <v>130</v>
      </c>
      <c r="G880" s="261"/>
      <c r="H880" s="229"/>
      <c r="I880" s="258" t="s">
        <v>131</v>
      </c>
      <c r="J880" s="259"/>
      <c r="K880" s="260" t="s">
        <v>132</v>
      </c>
      <c r="L880" s="261"/>
      <c r="N880" s="253" t="s">
        <v>133</v>
      </c>
      <c r="O880" s="254"/>
      <c r="P880" s="255" t="s">
        <v>134</v>
      </c>
      <c r="Q880" s="256"/>
      <c r="S880" s="258" t="s">
        <v>135</v>
      </c>
      <c r="T880" s="259"/>
      <c r="U880" s="260" t="s">
        <v>136</v>
      </c>
      <c r="V880" s="261"/>
      <c r="W880" s="8"/>
      <c r="X880" s="253" t="s">
        <v>137</v>
      </c>
      <c r="Y880" s="254"/>
      <c r="Z880" s="255" t="s">
        <v>138</v>
      </c>
      <c r="AA880" s="256"/>
      <c r="AB880" s="8"/>
      <c r="AC880" s="258" t="s">
        <v>139</v>
      </c>
      <c r="AD880" s="259"/>
      <c r="AE880" s="260" t="s">
        <v>140</v>
      </c>
      <c r="AF880" s="261"/>
      <c r="AG880" s="8"/>
      <c r="AH880" s="253" t="s">
        <v>141</v>
      </c>
      <c r="AI880" s="254"/>
      <c r="AJ880" s="255" t="s">
        <v>142</v>
      </c>
      <c r="AK880" s="256"/>
      <c r="AL880" s="8"/>
      <c r="AM880" s="258" t="s">
        <v>143</v>
      </c>
      <c r="AN880" s="259"/>
      <c r="AO880" s="260" t="s">
        <v>144</v>
      </c>
      <c r="AP880" s="261"/>
      <c r="AR880" s="253" t="s">
        <v>145</v>
      </c>
      <c r="AS880" s="254"/>
      <c r="AT880" s="255" t="s">
        <v>146</v>
      </c>
      <c r="AU880" s="256"/>
      <c r="AV880" s="4"/>
      <c r="AW880" s="258" t="s">
        <v>147</v>
      </c>
      <c r="AX880" s="259"/>
      <c r="AY880" s="260" t="s">
        <v>148</v>
      </c>
      <c r="AZ880" s="261"/>
      <c r="BA880" s="8"/>
      <c r="BB880" s="253" t="s">
        <v>149</v>
      </c>
      <c r="BC880" s="254"/>
      <c r="BD880" s="255" t="s">
        <v>150</v>
      </c>
      <c r="BE880" s="256"/>
      <c r="BF880" s="4"/>
      <c r="BG880" s="258" t="s">
        <v>151</v>
      </c>
      <c r="BH880" s="259"/>
      <c r="BI880" s="260" t="s">
        <v>152</v>
      </c>
      <c r="BJ880" s="261"/>
      <c r="BK880" s="4"/>
      <c r="BL880" s="253" t="s">
        <v>153</v>
      </c>
      <c r="BM880" s="254"/>
      <c r="BN880" s="255" t="s">
        <v>154</v>
      </c>
      <c r="BO880" s="256"/>
      <c r="BP880" s="4"/>
      <c r="BQ880" s="258" t="s">
        <v>155</v>
      </c>
      <c r="BR880" s="259"/>
      <c r="BS880" s="260" t="s">
        <v>156</v>
      </c>
      <c r="BT880" s="261"/>
      <c r="BU880" s="8"/>
      <c r="BV880" s="253" t="s">
        <v>157</v>
      </c>
      <c r="BW880" s="254"/>
      <c r="BX880" s="255" t="s">
        <v>158</v>
      </c>
      <c r="BY880" s="256"/>
      <c r="CA880" s="46" t="s">
        <v>16</v>
      </c>
      <c r="CC880" s="136" t="s">
        <v>71</v>
      </c>
      <c r="CD880" s="9"/>
      <c r="CE880" s="38"/>
      <c r="CF880" s="38"/>
      <c r="CG880" s="38"/>
      <c r="CH880" s="38"/>
    </row>
    <row r="881" spans="2:91" ht="18.600000000000001" customHeight="1" thickTop="1" thickBot="1">
      <c r="D881" s="29">
        <v>0</v>
      </c>
      <c r="E881" s="33">
        <v>0</v>
      </c>
      <c r="F881" s="31">
        <v>1</v>
      </c>
      <c r="G881" s="32">
        <v>0</v>
      </c>
      <c r="I881" s="29">
        <v>0</v>
      </c>
      <c r="J881" s="33">
        <f t="shared" ref="J881" si="8328">IF(0=(1-$J$8*$K$8*$B878^2),10^14,$B878*$J$8/(1-$J$8*$K$8*$B878^2))</f>
        <v>-0.63301229943548698</v>
      </c>
      <c r="K881" s="31">
        <v>1</v>
      </c>
      <c r="L881" s="32">
        <v>0</v>
      </c>
      <c r="N881" s="29">
        <f t="shared" ref="N881" si="8329">D881*I878+F881*I881-E881*J878-G881*J881</f>
        <v>0</v>
      </c>
      <c r="O881" s="33">
        <f t="shared" ref="O881" si="8330">(D881*J878+E881*I878+F881*J881+G881*I881)</f>
        <v>-0.63301229943548698</v>
      </c>
      <c r="P881" s="31">
        <f t="shared" ref="P881" si="8331">D881*K878+F881*K881-E881*L878-G881*L881</f>
        <v>1</v>
      </c>
      <c r="Q881" s="32">
        <f t="shared" ref="Q881" si="8332">(D881*L878+E881*K878+F881*L881+G881*K881)</f>
        <v>0</v>
      </c>
      <c r="S881" s="29">
        <v>0</v>
      </c>
      <c r="T881" s="33">
        <v>0</v>
      </c>
      <c r="U881" s="31">
        <v>1</v>
      </c>
      <c r="V881" s="32">
        <v>0</v>
      </c>
      <c r="X881" s="29">
        <f t="shared" ref="X881" si="8333">N881*S878+P881*S881-O881*T878-Q881*T881</f>
        <v>0</v>
      </c>
      <c r="Y881" s="33">
        <f t="shared" ref="Y881" si="8334">(N881*T878+O881*S878+P881*T881+Q881*S881)</f>
        <v>-0.63301229943548698</v>
      </c>
      <c r="Z881" s="31">
        <f t="shared" ref="Z881" si="8335">N881*U878+P881*U881-O881*V878-Q881*V881</f>
        <v>0.59870467312470221</v>
      </c>
      <c r="AA881" s="32">
        <f t="shared" ref="AA881" si="8336">(N881*V878+O881*U878+P881*V881+Q881*U881)</f>
        <v>0</v>
      </c>
      <c r="AB881" s="8"/>
      <c r="AC881" s="29">
        <v>0</v>
      </c>
      <c r="AD881" s="33">
        <f t="shared" ref="AD881" si="8337">IF(0=(1-$AD$8*$AE$8*$B878^2),10^14,$B878*$AD$8/(1-$AD$8*$AE$8*$B878^2))</f>
        <v>-0.54767123051075217</v>
      </c>
      <c r="AE881" s="31">
        <v>1</v>
      </c>
      <c r="AF881" s="32">
        <v>0</v>
      </c>
      <c r="AH881" s="29">
        <f t="shared" ref="AH881" si="8338">X881*AC878+Z881*AC881-Y881*AD878-AA881*AD881</f>
        <v>0</v>
      </c>
      <c r="AI881" s="33">
        <f t="shared" ref="AI881" si="8339">(X881*AD878+Y881*AC878+Z881*AD881+AA881*AC881)</f>
        <v>-0.96090562447823036</v>
      </c>
      <c r="AJ881" s="31">
        <f t="shared" ref="AJ881" si="8340">X881*AE878+Z881*AE881-Y881*AF878-AA881*AF881</f>
        <v>0.59870467312470221</v>
      </c>
      <c r="AK881" s="32">
        <f t="shared" ref="AK881" si="8341">(X881*AF878+Y881*AE878+Z881*AF881+AA881*AE881)</f>
        <v>0</v>
      </c>
      <c r="AL881" s="8"/>
      <c r="AM881" s="29">
        <v>0</v>
      </c>
      <c r="AN881" s="33">
        <v>0</v>
      </c>
      <c r="AO881" s="31">
        <v>1</v>
      </c>
      <c r="AP881" s="32">
        <v>0</v>
      </c>
      <c r="AR881" s="29">
        <f t="shared" ref="AR881" si="8342">AH881*AM878+AJ881*AM881-AI881*AN878-AK881*AN881</f>
        <v>0</v>
      </c>
      <c r="AS881" s="33">
        <f t="shared" ref="AS881" si="8343">(AH881*AN878+AI881*AM878+AJ881*AN881+AK881*AM881)</f>
        <v>-0.96090562447823036</v>
      </c>
      <c r="AT881" s="31">
        <f t="shared" ref="AT881" si="8344">AH881*AO878+AJ881*AO881-AI881*AP878-AK881*AP881</f>
        <v>4.7834603662066155E-2</v>
      </c>
      <c r="AU881" s="32">
        <f t="shared" ref="AU881" si="8345">(AH881*AP878+AI881*AO878+AJ881*AP881+AK881*AO881)</f>
        <v>0</v>
      </c>
      <c r="AV881" s="8"/>
      <c r="AW881" s="29">
        <v>0</v>
      </c>
      <c r="AX881" s="33">
        <f t="shared" ref="AX881" si="8346">IF(0=(1-$AX$8*$AY$8*$B878^2),10^14,$B878*$AX$8/(1-$AX$8*$AY$8*$B878^2))</f>
        <v>-0.47833220586700209</v>
      </c>
      <c r="AY881" s="31">
        <v>1</v>
      </c>
      <c r="AZ881" s="32">
        <v>0</v>
      </c>
      <c r="BB881" s="29">
        <f t="shared" ref="BB881" si="8347">AR881*AW878+AT881*AW881-AS881*AX878-AU881*AX881</f>
        <v>0</v>
      </c>
      <c r="BC881" s="33">
        <f t="shared" ref="BC881" si="8348">(AR881*AX878+AS881*AW878+AT881*AX881+AU881*AW881)</f>
        <v>-0.98378645596468028</v>
      </c>
      <c r="BD881" s="31">
        <f t="shared" ref="BD881" si="8349">AR881*AY878+AT881*AY881-AS881*AZ878-AU881*AZ881</f>
        <v>4.7834603662066155E-2</v>
      </c>
      <c r="BE881" s="32">
        <f t="shared" ref="BE881" si="8350">(AR881*AZ878+AS881*AY878+AT881*AZ881+AU881*AY881)</f>
        <v>0</v>
      </c>
      <c r="BF881" s="8"/>
      <c r="BG881" s="29">
        <v>0</v>
      </c>
      <c r="BH881" s="33">
        <v>0</v>
      </c>
      <c r="BI881" s="31">
        <v>1</v>
      </c>
      <c r="BJ881" s="32">
        <v>0</v>
      </c>
      <c r="BL881" s="29">
        <f t="shared" ref="BL881" si="8351">BB881*BG878+BD881*BG881-BC881*BH878-BE881*BH881</f>
        <v>0</v>
      </c>
      <c r="BM881" s="33">
        <f t="shared" ref="BM881" si="8352">(BB881*BH878+BC881*BG878+BD881*BH881+BE881*BG881)</f>
        <v>-0.98378645596468028</v>
      </c>
      <c r="BN881" s="31">
        <f t="shared" ref="BN881" si="8353">BB881*BI878+BD881*BI881-BC881*BJ878-BE881*BJ881</f>
        <v>-0.15047629089449727</v>
      </c>
      <c r="BO881" s="32">
        <f t="shared" ref="BO881" si="8354">(BB881*BJ878+BC881*BI878+BD881*BJ881+BE881*BI881)</f>
        <v>0</v>
      </c>
      <c r="BP881" s="8"/>
      <c r="BQ881" s="19">
        <f t="shared" ref="BQ881:BQ944" si="8355">1/$BR$8</f>
        <v>1</v>
      </c>
      <c r="BR881" s="47">
        <v>0</v>
      </c>
      <c r="BS881" s="48">
        <v>1</v>
      </c>
      <c r="BT881" s="49">
        <v>0</v>
      </c>
      <c r="BV881" s="29">
        <f t="shared" ref="BV881" si="8356">BL881*BQ878+BN881*BQ881-BM881*BR878-BO881*BR881</f>
        <v>-0.15047629089449727</v>
      </c>
      <c r="BW881" s="33">
        <f t="shared" ref="BW881" si="8357">(BL881*BR878+BM881*BQ878+BN881*BR881+BO881*BQ881)</f>
        <v>-0.98378645596468028</v>
      </c>
      <c r="BX881" s="31">
        <f t="shared" ref="BX881" si="8358">BL881*BS878+BN881*BS881-BM881*BT878-BO881*BT881</f>
        <v>-0.15047629089449727</v>
      </c>
      <c r="BY881" s="32">
        <f t="shared" ref="BY881" si="8359">(BL881*BT878+BM881*BS878+BN881*BT881+BO881*BS881)</f>
        <v>0</v>
      </c>
      <c r="CA881" s="50">
        <f t="shared" ref="CA881" si="8360">(180/PI())*ATAN(-1*(BW878+BW881)/(BV878+BV881))</f>
        <v>-81.34551681101884</v>
      </c>
      <c r="CC881" s="137">
        <f t="shared" ref="CC881" si="8361">20*LOG(((1-(10^(CA878/20)^2)*(1-((1-CC878)/(1+CC878))^2))^0.5))</f>
        <v>-43.344316523630127</v>
      </c>
      <c r="CD881" s="9"/>
      <c r="CE881" s="38"/>
      <c r="CF881" s="38"/>
      <c r="CG881" s="38"/>
      <c r="CH881" s="38"/>
    </row>
    <row r="882" spans="2:91" ht="18.600000000000001" customHeight="1">
      <c r="CC882" s="42"/>
    </row>
    <row r="883" spans="2:91" ht="18.600000000000001" customHeight="1" thickBot="1">
      <c r="E883" s="22" t="s">
        <v>4</v>
      </c>
      <c r="J883" s="22" t="s">
        <v>5</v>
      </c>
      <c r="O883" s="22" t="s">
        <v>6</v>
      </c>
      <c r="T883" s="22" t="s">
        <v>7</v>
      </c>
      <c r="Y883" s="22" t="s">
        <v>8</v>
      </c>
      <c r="AD883" s="22" t="s">
        <v>65</v>
      </c>
      <c r="AI883" s="22" t="s">
        <v>9</v>
      </c>
      <c r="AN883" s="22" t="s">
        <v>66</v>
      </c>
      <c r="AS883" s="22" t="s">
        <v>51</v>
      </c>
      <c r="AX883" s="22" t="s">
        <v>67</v>
      </c>
      <c r="BC883" s="22" t="s">
        <v>52</v>
      </c>
      <c r="BH883" s="22" t="s">
        <v>68</v>
      </c>
      <c r="BM883" s="22" t="s">
        <v>63</v>
      </c>
      <c r="BQ883" s="23" t="s">
        <v>69</v>
      </c>
      <c r="BR883" s="23"/>
      <c r="BS883" s="24"/>
      <c r="BT883" s="24"/>
      <c r="BU883" s="24"/>
      <c r="BW883" s="22" t="s">
        <v>64</v>
      </c>
    </row>
    <row r="884" spans="2:91" ht="18.600000000000001" customHeight="1" thickBot="1">
      <c r="D884" s="249" t="s">
        <v>103</v>
      </c>
      <c r="E884" s="250"/>
      <c r="F884" s="251" t="s">
        <v>104</v>
      </c>
      <c r="G884" s="252"/>
      <c r="H884" s="229"/>
      <c r="I884" s="253" t="s">
        <v>11</v>
      </c>
      <c r="J884" s="254"/>
      <c r="K884" s="255" t="s">
        <v>12</v>
      </c>
      <c r="L884" s="256"/>
      <c r="M884" s="24"/>
      <c r="N884" s="253" t="s">
        <v>105</v>
      </c>
      <c r="O884" s="254"/>
      <c r="P884" s="255" t="s">
        <v>106</v>
      </c>
      <c r="Q884" s="256"/>
      <c r="R884" s="24"/>
      <c r="S884" s="249" t="s">
        <v>107</v>
      </c>
      <c r="T884" s="250"/>
      <c r="U884" s="251" t="s">
        <v>108</v>
      </c>
      <c r="V884" s="252"/>
      <c r="W884" s="8"/>
      <c r="X884" s="253" t="s">
        <v>109</v>
      </c>
      <c r="Y884" s="254"/>
      <c r="Z884" s="255" t="s">
        <v>110</v>
      </c>
      <c r="AA884" s="256"/>
      <c r="AB884" s="8"/>
      <c r="AC884" s="253" t="s">
        <v>111</v>
      </c>
      <c r="AD884" s="254"/>
      <c r="AE884" s="255" t="s">
        <v>14</v>
      </c>
      <c r="AF884" s="256"/>
      <c r="AG884" s="8"/>
      <c r="AH884" s="253" t="s">
        <v>112</v>
      </c>
      <c r="AI884" s="254"/>
      <c r="AJ884" s="255" t="s">
        <v>113</v>
      </c>
      <c r="AK884" s="256"/>
      <c r="AL884" s="8"/>
      <c r="AM884" s="249" t="s">
        <v>114</v>
      </c>
      <c r="AN884" s="250"/>
      <c r="AO884" s="251" t="s">
        <v>115</v>
      </c>
      <c r="AP884" s="252"/>
      <c r="AQ884" s="24"/>
      <c r="AR884" s="253" t="s">
        <v>116</v>
      </c>
      <c r="AS884" s="254"/>
      <c r="AT884" s="255" t="s">
        <v>13</v>
      </c>
      <c r="AU884" s="256"/>
      <c r="AV884" s="4"/>
      <c r="AW884" s="253" t="s">
        <v>117</v>
      </c>
      <c r="AX884" s="254"/>
      <c r="AY884" s="255" t="s">
        <v>118</v>
      </c>
      <c r="AZ884" s="256"/>
      <c r="BA884" s="8"/>
      <c r="BB884" s="253" t="s">
        <v>119</v>
      </c>
      <c r="BC884" s="254"/>
      <c r="BD884" s="255" t="s">
        <v>120</v>
      </c>
      <c r="BE884" s="256"/>
      <c r="BF884" s="4"/>
      <c r="BG884" s="249" t="s">
        <v>121</v>
      </c>
      <c r="BH884" s="250"/>
      <c r="BI884" s="251" t="s">
        <v>122</v>
      </c>
      <c r="BJ884" s="252"/>
      <c r="BK884" s="4"/>
      <c r="BL884" s="253" t="s">
        <v>123</v>
      </c>
      <c r="BM884" s="254"/>
      <c r="BN884" s="255" t="s">
        <v>124</v>
      </c>
      <c r="BO884" s="256"/>
      <c r="BP884" s="4"/>
      <c r="BQ884" s="253" t="s">
        <v>125</v>
      </c>
      <c r="BR884" s="254"/>
      <c r="BS884" s="255" t="s">
        <v>126</v>
      </c>
      <c r="BT884" s="256"/>
      <c r="BU884" s="8"/>
      <c r="BV884" s="253" t="s">
        <v>127</v>
      </c>
      <c r="BW884" s="254"/>
      <c r="BX884" s="255" t="s">
        <v>128</v>
      </c>
      <c r="BY884" s="256"/>
      <c r="CA884" s="27" t="s">
        <v>15</v>
      </c>
      <c r="CC884" s="133" t="s">
        <v>70</v>
      </c>
      <c r="CD884" s="9"/>
      <c r="CE884" s="38"/>
      <c r="CF884" s="38"/>
      <c r="CG884" s="38"/>
      <c r="CH884" s="38"/>
    </row>
    <row r="885" spans="2:91" ht="18.600000000000001" customHeight="1" thickTop="1" thickBot="1">
      <c r="B885" s="129">
        <v>2.04</v>
      </c>
      <c r="D885" s="29">
        <v>1</v>
      </c>
      <c r="E885" s="30">
        <v>0</v>
      </c>
      <c r="F885" s="31">
        <v>0</v>
      </c>
      <c r="G885" s="32">
        <f t="shared" ref="G885:G948" si="8362">-1/($E$8*$B885)</f>
        <v>-0.32312745098039214</v>
      </c>
      <c r="I885" s="29">
        <v>1</v>
      </c>
      <c r="J885" s="33">
        <v>0</v>
      </c>
      <c r="K885" s="31">
        <v>0</v>
      </c>
      <c r="L885" s="32">
        <v>0</v>
      </c>
      <c r="N885" s="29">
        <f t="shared" ref="N885" si="8363">D885*I885+F885*I888-E885*J885-G885*J888</f>
        <v>0.79761641136439621</v>
      </c>
      <c r="O885" s="33">
        <f t="shared" ref="O885" si="8364">(D885*J885+E885*I885+F885*J888+G885*I888)</f>
        <v>0</v>
      </c>
      <c r="P885" s="31">
        <f t="shared" ref="P885" si="8365">D885*K885+F885*K888-E885*L885-G885*L888</f>
        <v>0</v>
      </c>
      <c r="Q885" s="32">
        <f t="shared" ref="Q885" si="8366">(D885*L885+E885*K885+F885*L888+G885*K888)</f>
        <v>-0.32312745098039214</v>
      </c>
      <c r="S885" s="29">
        <v>1</v>
      </c>
      <c r="T885" s="30">
        <v>0</v>
      </c>
      <c r="U885" s="31">
        <v>0</v>
      </c>
      <c r="V885" s="32">
        <f t="shared" ref="V885:V948" si="8367">-1/($T$8*$B885)</f>
        <v>-0.62773039215686266</v>
      </c>
      <c r="X885" s="29">
        <f t="shared" ref="X885" si="8368">N885*S885+P885*S888-O885*T885-Q885*T888</f>
        <v>0.79761641136439621</v>
      </c>
      <c r="Y885" s="33">
        <f t="shared" ref="Y885" si="8369">(N885*T885+O885*S885+P885*T888+Q885*S888)</f>
        <v>0</v>
      </c>
      <c r="Z885" s="31">
        <f t="shared" ref="Z885" si="8370">N885*U885+P885*U888-O885*V885-Q885*V888</f>
        <v>0</v>
      </c>
      <c r="AA885" s="32">
        <f t="shared" ref="AA885" si="8371">(N885*V885+O885*U885+P885*V888+Q885*U888)</f>
        <v>-0.82381551367691408</v>
      </c>
      <c r="AB885" s="8"/>
      <c r="AC885" s="29">
        <v>1</v>
      </c>
      <c r="AD885" s="33">
        <v>0</v>
      </c>
      <c r="AE885" s="31">
        <v>0</v>
      </c>
      <c r="AF885" s="32">
        <v>0</v>
      </c>
      <c r="AH885" s="29">
        <f t="shared" ref="AH885" si="8372">X885*AC885+Z885*AC888-Y885*AD885-AA885*AD888</f>
        <v>0.35226550976400867</v>
      </c>
      <c r="AI885" s="33">
        <f t="shared" ref="AI885" si="8373">(X885*AD885+Y885*AC885+Z885*AD888+AA885*AC888)</f>
        <v>0</v>
      </c>
      <c r="AJ885" s="31">
        <f t="shared" ref="AJ885" si="8374">X885*AE885+Z885*AE888-Y885*AF885-AA885*AF888</f>
        <v>0</v>
      </c>
      <c r="AK885" s="32">
        <f t="shared" ref="AK885" si="8375">(X885*AF885+Y885*AE885+Z885*AF888+AA885*AE888)</f>
        <v>-0.82381551367691408</v>
      </c>
      <c r="AL885" s="8"/>
      <c r="AM885" s="29">
        <v>1</v>
      </c>
      <c r="AN885" s="30">
        <v>0</v>
      </c>
      <c r="AO885" s="31">
        <v>0</v>
      </c>
      <c r="AP885" s="32">
        <f t="shared" ref="AP885:AP948" si="8376">-1/($AN$8*$B885)</f>
        <v>-0.56766176470588225</v>
      </c>
      <c r="AR885" s="29">
        <f t="shared" ref="AR885" si="8377">AH885*AM885+AJ885*AM888-AI885*AN885-AK885*AN888</f>
        <v>0.35226550976400867</v>
      </c>
      <c r="AS885" s="33">
        <f t="shared" ref="AS885" si="8378">(AH885*AN885+AI885*AM885+AJ885*AN888+AK885*AM888)</f>
        <v>0</v>
      </c>
      <c r="AT885" s="31">
        <f t="shared" ref="AT885" si="8379">AH885*AO885+AJ885*AO888-AI885*AP885-AK885*AP888</f>
        <v>0</v>
      </c>
      <c r="AU885" s="32">
        <f t="shared" ref="AU885" si="8380">(AH885*AP885+AI885*AO885+AJ885*AP888+AK885*AO888)</f>
        <v>-1.0237831745945685</v>
      </c>
      <c r="AV885" s="8"/>
      <c r="AW885" s="29">
        <v>1</v>
      </c>
      <c r="AX885" s="33">
        <v>0</v>
      </c>
      <c r="AY885" s="31">
        <v>0</v>
      </c>
      <c r="AZ885" s="32">
        <v>0</v>
      </c>
      <c r="BB885" s="29">
        <f t="shared" ref="BB885" si="8381">AR885*AW885+AT885*AW888-AS885*AX885-AU885*AX888</f>
        <v>-0.13156674200535956</v>
      </c>
      <c r="BC885" s="33">
        <f t="shared" ref="BC885" si="8382">(AR885*AX885+AS885*AW885+AT885*AX888+AU885*AW888)</f>
        <v>0</v>
      </c>
      <c r="BD885" s="31">
        <f t="shared" ref="BD885" si="8383">AR885*AY885+AT885*AY888-AS885*AZ885-AU885*AZ888</f>
        <v>0</v>
      </c>
      <c r="BE885" s="32">
        <f t="shared" ref="BE885" si="8384">(AR885*AZ885+AS885*AY885+AT885*AZ888+AU885*AY888)</f>
        <v>-1.0237831745945685</v>
      </c>
      <c r="BF885" s="8"/>
      <c r="BG885" s="29">
        <v>1</v>
      </c>
      <c r="BH885" s="30">
        <v>0</v>
      </c>
      <c r="BI885" s="31">
        <v>0</v>
      </c>
      <c r="BJ885" s="32">
        <f t="shared" ref="BJ885:BJ948" si="8385">-1/($BH$8*$B885)</f>
        <v>-0.19960294117647057</v>
      </c>
      <c r="BL885" s="29">
        <f t="shared" ref="BL885" si="8386">BB885*BG885+BD885*BG888-BC885*BH885-BE885*BH888</f>
        <v>-0.13156674200535956</v>
      </c>
      <c r="BM885" s="33">
        <f t="shared" ref="BM885" si="8387">(BB885*BH885+BC885*BG885+BD885*BH888+BE885*BG888)</f>
        <v>0</v>
      </c>
      <c r="BN885" s="31">
        <f t="shared" ref="BN885" si="8388">BB885*BI885+BD885*BI888-BC885*BJ885-BE885*BJ888</f>
        <v>0</v>
      </c>
      <c r="BO885" s="32">
        <f t="shared" ref="BO885" si="8389">(BB885*BJ885+BC885*BI885+BD885*BJ888+BE885*BI888)</f>
        <v>-0.99752206592929282</v>
      </c>
      <c r="BP885" s="8"/>
      <c r="BQ885" s="34">
        <v>1</v>
      </c>
      <c r="BR885" s="35">
        <v>0</v>
      </c>
      <c r="BS885" s="11">
        <v>0</v>
      </c>
      <c r="BT885" s="36">
        <v>0</v>
      </c>
      <c r="BV885" s="29">
        <f t="shared" ref="BV885" si="8390">BL885*BQ885+BN885*BQ888-BM885*BR885-BO885*BR888</f>
        <v>-0.13156674200535956</v>
      </c>
      <c r="BW885" s="33">
        <f t="shared" ref="BW885" si="8391">(BL885*BR885+BM885*BQ885+BN885*BR888+BO885*BQ888)</f>
        <v>-0.99752206592929282</v>
      </c>
      <c r="BX885" s="31">
        <f t="shared" ref="BX885" si="8392">BL885*BS885+BN885*BS888-BM885*BT885-BO885*BT888</f>
        <v>0</v>
      </c>
      <c r="BY885" s="32">
        <f t="shared" ref="BY885" si="8393">(BL885*BT885+BM885*BS885+BN885*BT888+BO885*BS888)</f>
        <v>-0.99752206592929282</v>
      </c>
      <c r="CA885" s="37">
        <f t="shared" ref="CA885" si="8394">20*LOG(((1+$BR$8)/$BR$8)/((BV885+BV888)^2+(BW885+BW888)^2)^0.5)</f>
        <v>-1.6668475935252694E-4</v>
      </c>
      <c r="CC885" s="134">
        <f t="shared" ref="CC885" si="8395">((BV885^2+BW885^2)^0.5)/((BV888^2+BW888^2)^0.5)</f>
        <v>1.0123587375854877</v>
      </c>
      <c r="CD885" s="9"/>
      <c r="CE885" s="38"/>
      <c r="CF885" s="38"/>
      <c r="CG885" s="38"/>
      <c r="CH885" s="38"/>
      <c r="CM885" s="129">
        <v>2.02</v>
      </c>
    </row>
    <row r="886" spans="2:91" ht="18.600000000000001" customHeight="1" thickBot="1">
      <c r="D886" s="39"/>
      <c r="G886" s="40"/>
      <c r="I886" s="39"/>
      <c r="L886" s="40"/>
      <c r="N886" s="39"/>
      <c r="Q886" s="40"/>
      <c r="S886" s="39"/>
      <c r="V886" s="40"/>
      <c r="X886" s="39"/>
      <c r="AA886" s="40"/>
      <c r="AC886" s="39"/>
      <c r="AF886" s="40"/>
      <c r="AH886" s="39"/>
      <c r="AK886" s="40"/>
      <c r="AM886" s="39"/>
      <c r="AP886" s="40"/>
      <c r="AR886" s="39"/>
      <c r="AU886" s="40"/>
      <c r="AW886" s="39"/>
      <c r="AZ886" s="40"/>
      <c r="BB886" s="39"/>
      <c r="BE886" s="40"/>
      <c r="BG886" s="39"/>
      <c r="BJ886" s="40"/>
      <c r="BL886" s="39"/>
      <c r="BO886" s="40"/>
      <c r="BQ886" s="34"/>
      <c r="BR886" s="11"/>
      <c r="BS886" s="11"/>
      <c r="BT886" s="41"/>
      <c r="BV886" s="39"/>
      <c r="BY886" s="40"/>
      <c r="CC886" s="135"/>
      <c r="CD886" s="9"/>
      <c r="CE886" s="38"/>
      <c r="CF886" s="38"/>
      <c r="CG886" s="38"/>
      <c r="CH886" s="38"/>
    </row>
    <row r="887" spans="2:91" ht="18.600000000000001" customHeight="1" thickBot="1">
      <c r="D887" s="258" t="s">
        <v>129</v>
      </c>
      <c r="E887" s="259"/>
      <c r="F887" s="260" t="s">
        <v>130</v>
      </c>
      <c r="G887" s="261"/>
      <c r="H887" s="229"/>
      <c r="I887" s="258" t="s">
        <v>131</v>
      </c>
      <c r="J887" s="259"/>
      <c r="K887" s="260" t="s">
        <v>132</v>
      </c>
      <c r="L887" s="261"/>
      <c r="N887" s="253" t="s">
        <v>133</v>
      </c>
      <c r="O887" s="254"/>
      <c r="P887" s="255" t="s">
        <v>134</v>
      </c>
      <c r="Q887" s="256"/>
      <c r="S887" s="258" t="s">
        <v>135</v>
      </c>
      <c r="T887" s="259"/>
      <c r="U887" s="260" t="s">
        <v>136</v>
      </c>
      <c r="V887" s="261"/>
      <c r="W887" s="8"/>
      <c r="X887" s="253" t="s">
        <v>137</v>
      </c>
      <c r="Y887" s="254"/>
      <c r="Z887" s="255" t="s">
        <v>138</v>
      </c>
      <c r="AA887" s="256"/>
      <c r="AB887" s="8"/>
      <c r="AC887" s="258" t="s">
        <v>139</v>
      </c>
      <c r="AD887" s="259"/>
      <c r="AE887" s="260" t="s">
        <v>140</v>
      </c>
      <c r="AF887" s="261"/>
      <c r="AG887" s="8"/>
      <c r="AH887" s="253" t="s">
        <v>141</v>
      </c>
      <c r="AI887" s="254"/>
      <c r="AJ887" s="255" t="s">
        <v>142</v>
      </c>
      <c r="AK887" s="256"/>
      <c r="AL887" s="8"/>
      <c r="AM887" s="258" t="s">
        <v>143</v>
      </c>
      <c r="AN887" s="259"/>
      <c r="AO887" s="260" t="s">
        <v>144</v>
      </c>
      <c r="AP887" s="261"/>
      <c r="AR887" s="253" t="s">
        <v>145</v>
      </c>
      <c r="AS887" s="254"/>
      <c r="AT887" s="255" t="s">
        <v>146</v>
      </c>
      <c r="AU887" s="256"/>
      <c r="AV887" s="4"/>
      <c r="AW887" s="258" t="s">
        <v>147</v>
      </c>
      <c r="AX887" s="259"/>
      <c r="AY887" s="260" t="s">
        <v>148</v>
      </c>
      <c r="AZ887" s="261"/>
      <c r="BA887" s="8"/>
      <c r="BB887" s="253" t="s">
        <v>149</v>
      </c>
      <c r="BC887" s="254"/>
      <c r="BD887" s="255" t="s">
        <v>150</v>
      </c>
      <c r="BE887" s="256"/>
      <c r="BF887" s="4"/>
      <c r="BG887" s="258" t="s">
        <v>151</v>
      </c>
      <c r="BH887" s="259"/>
      <c r="BI887" s="260" t="s">
        <v>152</v>
      </c>
      <c r="BJ887" s="261"/>
      <c r="BK887" s="4"/>
      <c r="BL887" s="253" t="s">
        <v>153</v>
      </c>
      <c r="BM887" s="254"/>
      <c r="BN887" s="255" t="s">
        <v>154</v>
      </c>
      <c r="BO887" s="256"/>
      <c r="BP887" s="4"/>
      <c r="BQ887" s="258" t="s">
        <v>155</v>
      </c>
      <c r="BR887" s="259"/>
      <c r="BS887" s="260" t="s">
        <v>156</v>
      </c>
      <c r="BT887" s="261"/>
      <c r="BU887" s="8"/>
      <c r="BV887" s="253" t="s">
        <v>157</v>
      </c>
      <c r="BW887" s="254"/>
      <c r="BX887" s="255" t="s">
        <v>158</v>
      </c>
      <c r="BY887" s="256"/>
      <c r="CA887" s="46" t="s">
        <v>16</v>
      </c>
      <c r="CC887" s="136" t="s">
        <v>71</v>
      </c>
      <c r="CD887" s="9"/>
      <c r="CE887" s="38"/>
      <c r="CF887" s="38"/>
      <c r="CG887" s="38"/>
      <c r="CH887" s="38"/>
    </row>
    <row r="888" spans="2:91" ht="18.600000000000001" customHeight="1" thickTop="1" thickBot="1">
      <c r="D888" s="29">
        <v>0</v>
      </c>
      <c r="E888" s="33">
        <v>0</v>
      </c>
      <c r="F888" s="31">
        <v>1</v>
      </c>
      <c r="G888" s="32">
        <v>0</v>
      </c>
      <c r="I888" s="29">
        <v>0</v>
      </c>
      <c r="J888" s="33">
        <f t="shared" ref="J888" si="8396">IF(0=(1-$J$8*$K$8*$B885^2),10^14,$B885*$J$8/(1-$J$8*$K$8*$B885^2))</f>
        <v>-0.62632743835770455</v>
      </c>
      <c r="K888" s="31">
        <v>1</v>
      </c>
      <c r="L888" s="32">
        <v>0</v>
      </c>
      <c r="N888" s="29">
        <f t="shared" ref="N888" si="8397">D888*I885+F888*I888-E888*J885-G888*J888</f>
        <v>0</v>
      </c>
      <c r="O888" s="33">
        <f t="shared" ref="O888" si="8398">(D888*J885+E888*I885+F888*J888+G888*I888)</f>
        <v>-0.62632743835770455</v>
      </c>
      <c r="P888" s="31">
        <f t="shared" ref="P888" si="8399">D888*K885+F888*K888-E888*L885-G888*L888</f>
        <v>1</v>
      </c>
      <c r="Q888" s="32">
        <f t="shared" ref="Q888" si="8400">(D888*L885+E888*K885+F888*L888+G888*K888)</f>
        <v>0</v>
      </c>
      <c r="S888" s="29">
        <v>0</v>
      </c>
      <c r="T888" s="33">
        <v>0</v>
      </c>
      <c r="U888" s="31">
        <v>1</v>
      </c>
      <c r="V888" s="32">
        <v>0</v>
      </c>
      <c r="X888" s="29">
        <f t="shared" ref="X888" si="8401">N888*S885+P888*S888-O888*T885-Q888*T888</f>
        <v>0</v>
      </c>
      <c r="Y888" s="33">
        <f t="shared" ref="Y888" si="8402">(N888*T885+O888*S885+P888*T888+Q888*S888)</f>
        <v>-0.62632743835770455</v>
      </c>
      <c r="Z888" s="31">
        <f t="shared" ref="Z888" si="8403">N888*U885+P888*U888-O888*V885-Q888*V888</f>
        <v>0.60683523150111496</v>
      </c>
      <c r="AA888" s="32">
        <f t="shared" ref="AA888" si="8404">(N888*V885+O888*U885+P888*V888+Q888*U888)</f>
        <v>0</v>
      </c>
      <c r="AB888" s="8"/>
      <c r="AC888" s="29">
        <v>0</v>
      </c>
      <c r="AD888" s="33">
        <f t="shared" ref="AD888" si="8405">IF(0=(1-$AD$8*$AE$8*$B885^2),10^14,$B885*$AD$8/(1-$AD$8*$AE$8*$B885^2))</f>
        <v>-0.54059542968869889</v>
      </c>
      <c r="AE888" s="31">
        <v>1</v>
      </c>
      <c r="AF888" s="32">
        <v>0</v>
      </c>
      <c r="AH888" s="29">
        <f t="shared" ref="AH888" si="8406">X888*AC885+Z888*AC888-Y888*AD885-AA888*AD888</f>
        <v>0</v>
      </c>
      <c r="AI888" s="33">
        <f t="shared" ref="AI888" si="8407">(X888*AD885+Y888*AC885+Z888*AD888+AA888*AC888)</f>
        <v>-0.95437979108129078</v>
      </c>
      <c r="AJ888" s="31">
        <f t="shared" ref="AJ888" si="8408">X888*AE885+Z888*AE888-Y888*AF885-AA888*AF888</f>
        <v>0.60683523150111496</v>
      </c>
      <c r="AK888" s="32">
        <f t="shared" ref="AK888" si="8409">(X888*AF885+Y888*AE885+Z888*AF888+AA888*AE888)</f>
        <v>0</v>
      </c>
      <c r="AL888" s="8"/>
      <c r="AM888" s="29">
        <v>0</v>
      </c>
      <c r="AN888" s="33">
        <v>0</v>
      </c>
      <c r="AO888" s="31">
        <v>1</v>
      </c>
      <c r="AP888" s="32">
        <v>0</v>
      </c>
      <c r="AR888" s="29">
        <f t="shared" ref="AR888" si="8410">AH888*AM885+AJ888*AM888-AI888*AN885-AK888*AN888</f>
        <v>0</v>
      </c>
      <c r="AS888" s="33">
        <f t="shared" ref="AS888" si="8411">(AH888*AN885+AI888*AM885+AJ888*AN888+AK888*AM888)</f>
        <v>-0.95437979108129078</v>
      </c>
      <c r="AT888" s="31">
        <f t="shared" ref="AT888" si="8412">AH888*AO885+AJ888*AO888-AI888*AP885-AK888*AP888</f>
        <v>6.5070315096278253E-2</v>
      </c>
      <c r="AU888" s="32">
        <f t="shared" ref="AU888" si="8413">(AH888*AP885+AI888*AO885+AJ888*AP888+AK888*AO888)</f>
        <v>0</v>
      </c>
      <c r="AV888" s="8"/>
      <c r="AW888" s="29">
        <v>0</v>
      </c>
      <c r="AX888" s="33">
        <f t="shared" ref="AX888" si="8414">IF(0=(1-$AX$8*$AY$8*$B885^2),10^14,$B885*$AX$8/(1-$AX$8*$AY$8*$B885^2))</f>
        <v>-0.47259250178727752</v>
      </c>
      <c r="AY888" s="31">
        <v>1</v>
      </c>
      <c r="AZ888" s="32">
        <v>0</v>
      </c>
      <c r="BB888" s="29">
        <f t="shared" ref="BB888" si="8415">AR888*AW885+AT888*AW888-AS888*AX885-AU888*AX888</f>
        <v>0</v>
      </c>
      <c r="BC888" s="33">
        <f t="shared" ref="BC888" si="8416">(AR888*AX885+AS888*AW885+AT888*AX888+AU888*AW888)</f>
        <v>-0.98513153408472742</v>
      </c>
      <c r="BD888" s="31">
        <f t="shared" ref="BD888" si="8417">AR888*AY885+AT888*AY888-AS888*AZ885-AU888*AZ888</f>
        <v>6.5070315096278253E-2</v>
      </c>
      <c r="BE888" s="32">
        <f t="shared" ref="BE888" si="8418">(AR888*AZ885+AS888*AY885+AT888*AZ888+AU888*AY888)</f>
        <v>0</v>
      </c>
      <c r="BF888" s="8"/>
      <c r="BG888" s="29">
        <v>0</v>
      </c>
      <c r="BH888" s="33">
        <v>0</v>
      </c>
      <c r="BI888" s="31">
        <v>1</v>
      </c>
      <c r="BJ888" s="32">
        <v>0</v>
      </c>
      <c r="BL888" s="29">
        <f t="shared" ref="BL888" si="8419">BB888*BG885+BD888*BG888-BC888*BH885-BE888*BH888</f>
        <v>0</v>
      </c>
      <c r="BM888" s="33">
        <f t="shared" ref="BM888" si="8420">(BB888*BH885+BC888*BG885+BD888*BH888+BE888*BG888)</f>
        <v>-0.98513153408472742</v>
      </c>
      <c r="BN888" s="31">
        <f t="shared" ref="BN888" si="8421">BB888*BI885+BD888*BI888-BC888*BJ885-BE888*BJ888</f>
        <v>-0.1315648365527218</v>
      </c>
      <c r="BO888" s="32">
        <f t="shared" ref="BO888" si="8422">(BB888*BJ885+BC888*BI885+BD888*BJ888+BE888*BI888)</f>
        <v>0</v>
      </c>
      <c r="BP888" s="8"/>
      <c r="BQ888" s="19">
        <f t="shared" ref="BQ888:BQ951" si="8423">1/$BR$8</f>
        <v>1</v>
      </c>
      <c r="BR888" s="47">
        <v>0</v>
      </c>
      <c r="BS888" s="48">
        <v>1</v>
      </c>
      <c r="BT888" s="49">
        <v>0</v>
      </c>
      <c r="BV888" s="29">
        <f t="shared" ref="BV888" si="8424">BL888*BQ885+BN888*BQ888-BM888*BR885-BO888*BR888</f>
        <v>-0.1315648365527218</v>
      </c>
      <c r="BW888" s="33">
        <f t="shared" ref="BW888" si="8425">(BL888*BR885+BM888*BQ885+BN888*BR888+BO888*BQ888)</f>
        <v>-0.98513153408472742</v>
      </c>
      <c r="BX888" s="31">
        <f t="shared" ref="BX888" si="8426">BL888*BS885+BN888*BS888-BM888*BT885-BO888*BT888</f>
        <v>-0.1315648365527218</v>
      </c>
      <c r="BY888" s="32">
        <f t="shared" ref="BY888" si="8427">(BL888*BT885+BM888*BS885+BN888*BT888+BO888*BS888)</f>
        <v>0</v>
      </c>
      <c r="CA888" s="50">
        <f t="shared" ref="CA888" si="8428">(180/PI())*ATAN(-1*(BW885+BW888)/(BV885+BV888))</f>
        <v>-82.440063264437882</v>
      </c>
      <c r="CC888" s="137">
        <f t="shared" ref="CC888" si="8429">20*LOG(((1-(10^(CA885/20)^2)*(1-((1-CC885)/(1+CC885))^2))^0.5))</f>
        <v>-41.186414599969012</v>
      </c>
      <c r="CD888" s="9"/>
      <c r="CE888" s="38"/>
      <c r="CF888" s="38"/>
      <c r="CG888" s="38"/>
      <c r="CH888" s="38"/>
    </row>
    <row r="889" spans="2:91" ht="18.600000000000001" customHeight="1">
      <c r="CC889" s="42"/>
    </row>
    <row r="890" spans="2:91" ht="18.600000000000001" customHeight="1" thickBot="1">
      <c r="E890" s="22" t="s">
        <v>4</v>
      </c>
      <c r="J890" s="22" t="s">
        <v>5</v>
      </c>
      <c r="O890" s="22" t="s">
        <v>6</v>
      </c>
      <c r="T890" s="22" t="s">
        <v>7</v>
      </c>
      <c r="Y890" s="22" t="s">
        <v>8</v>
      </c>
      <c r="AD890" s="22" t="s">
        <v>65</v>
      </c>
      <c r="AI890" s="22" t="s">
        <v>9</v>
      </c>
      <c r="AN890" s="22" t="s">
        <v>66</v>
      </c>
      <c r="AS890" s="22" t="s">
        <v>51</v>
      </c>
      <c r="AX890" s="22" t="s">
        <v>67</v>
      </c>
      <c r="BC890" s="22" t="s">
        <v>52</v>
      </c>
      <c r="BH890" s="22" t="s">
        <v>68</v>
      </c>
      <c r="BM890" s="22" t="s">
        <v>63</v>
      </c>
      <c r="BQ890" s="23" t="s">
        <v>69</v>
      </c>
      <c r="BR890" s="23"/>
      <c r="BS890" s="24"/>
      <c r="BT890" s="24"/>
      <c r="BU890" s="24"/>
      <c r="BW890" s="22" t="s">
        <v>64</v>
      </c>
    </row>
    <row r="891" spans="2:91" ht="18.600000000000001" customHeight="1" thickBot="1">
      <c r="D891" s="249" t="s">
        <v>103</v>
      </c>
      <c r="E891" s="250"/>
      <c r="F891" s="251" t="s">
        <v>104</v>
      </c>
      <c r="G891" s="252"/>
      <c r="H891" s="229"/>
      <c r="I891" s="253" t="s">
        <v>11</v>
      </c>
      <c r="J891" s="254"/>
      <c r="K891" s="255" t="s">
        <v>12</v>
      </c>
      <c r="L891" s="256"/>
      <c r="M891" s="24"/>
      <c r="N891" s="253" t="s">
        <v>105</v>
      </c>
      <c r="O891" s="254"/>
      <c r="P891" s="255" t="s">
        <v>106</v>
      </c>
      <c r="Q891" s="256"/>
      <c r="R891" s="24"/>
      <c r="S891" s="249" t="s">
        <v>107</v>
      </c>
      <c r="T891" s="250"/>
      <c r="U891" s="251" t="s">
        <v>108</v>
      </c>
      <c r="V891" s="252"/>
      <c r="W891" s="8"/>
      <c r="X891" s="253" t="s">
        <v>109</v>
      </c>
      <c r="Y891" s="254"/>
      <c r="Z891" s="255" t="s">
        <v>110</v>
      </c>
      <c r="AA891" s="256"/>
      <c r="AB891" s="8"/>
      <c r="AC891" s="253" t="s">
        <v>111</v>
      </c>
      <c r="AD891" s="254"/>
      <c r="AE891" s="255" t="s">
        <v>14</v>
      </c>
      <c r="AF891" s="256"/>
      <c r="AG891" s="8"/>
      <c r="AH891" s="253" t="s">
        <v>112</v>
      </c>
      <c r="AI891" s="254"/>
      <c r="AJ891" s="255" t="s">
        <v>113</v>
      </c>
      <c r="AK891" s="256"/>
      <c r="AL891" s="8"/>
      <c r="AM891" s="249" t="s">
        <v>114</v>
      </c>
      <c r="AN891" s="250"/>
      <c r="AO891" s="251" t="s">
        <v>115</v>
      </c>
      <c r="AP891" s="252"/>
      <c r="AQ891" s="24"/>
      <c r="AR891" s="253" t="s">
        <v>116</v>
      </c>
      <c r="AS891" s="254"/>
      <c r="AT891" s="255" t="s">
        <v>13</v>
      </c>
      <c r="AU891" s="256"/>
      <c r="AV891" s="4"/>
      <c r="AW891" s="253" t="s">
        <v>117</v>
      </c>
      <c r="AX891" s="254"/>
      <c r="AY891" s="255" t="s">
        <v>118</v>
      </c>
      <c r="AZ891" s="256"/>
      <c r="BA891" s="8"/>
      <c r="BB891" s="253" t="s">
        <v>119</v>
      </c>
      <c r="BC891" s="254"/>
      <c r="BD891" s="255" t="s">
        <v>120</v>
      </c>
      <c r="BE891" s="256"/>
      <c r="BF891" s="4"/>
      <c r="BG891" s="249" t="s">
        <v>121</v>
      </c>
      <c r="BH891" s="250"/>
      <c r="BI891" s="251" t="s">
        <v>122</v>
      </c>
      <c r="BJ891" s="252"/>
      <c r="BK891" s="4"/>
      <c r="BL891" s="253" t="s">
        <v>123</v>
      </c>
      <c r="BM891" s="254"/>
      <c r="BN891" s="255" t="s">
        <v>124</v>
      </c>
      <c r="BO891" s="256"/>
      <c r="BP891" s="4"/>
      <c r="BQ891" s="253" t="s">
        <v>125</v>
      </c>
      <c r="BR891" s="254"/>
      <c r="BS891" s="255" t="s">
        <v>126</v>
      </c>
      <c r="BT891" s="256"/>
      <c r="BU891" s="8"/>
      <c r="BV891" s="253" t="s">
        <v>127</v>
      </c>
      <c r="BW891" s="254"/>
      <c r="BX891" s="255" t="s">
        <v>128</v>
      </c>
      <c r="BY891" s="256"/>
      <c r="CA891" s="27" t="s">
        <v>15</v>
      </c>
      <c r="CC891" s="133" t="s">
        <v>70</v>
      </c>
      <c r="CD891" s="9"/>
      <c r="CE891" s="38"/>
      <c r="CF891" s="38"/>
      <c r="CG891" s="38"/>
      <c r="CH891" s="38"/>
    </row>
    <row r="892" spans="2:91" ht="18.600000000000001" customHeight="1" thickTop="1" thickBot="1">
      <c r="B892" s="129">
        <v>2.06</v>
      </c>
      <c r="D892" s="29">
        <v>1</v>
      </c>
      <c r="E892" s="30">
        <v>0</v>
      </c>
      <c r="F892" s="31">
        <v>0</v>
      </c>
      <c r="G892" s="32">
        <f t="shared" ref="G892:G955" si="8430">-1/($E$8*$B892)</f>
        <v>-0.31999029126213591</v>
      </c>
      <c r="I892" s="29">
        <v>1</v>
      </c>
      <c r="J892" s="33">
        <v>0</v>
      </c>
      <c r="K892" s="31">
        <v>0</v>
      </c>
      <c r="L892" s="32">
        <v>0</v>
      </c>
      <c r="N892" s="29">
        <f t="shared" ref="N892" si="8431">D892*I892+F892*I895-E892*J892-G892*J895</f>
        <v>0.80167423558448525</v>
      </c>
      <c r="O892" s="33">
        <f t="shared" ref="O892" si="8432">(D892*J892+E892*I892+F892*J895+G892*I895)</f>
        <v>0</v>
      </c>
      <c r="P892" s="31">
        <f t="shared" ref="P892" si="8433">D892*K892+F892*K895-E892*L892-G892*L895</f>
        <v>0</v>
      </c>
      <c r="Q892" s="32">
        <f t="shared" ref="Q892" si="8434">(D892*L892+E892*K892+F892*L895+G892*K895)</f>
        <v>-0.31999029126213591</v>
      </c>
      <c r="S892" s="29">
        <v>1</v>
      </c>
      <c r="T892" s="30">
        <v>0</v>
      </c>
      <c r="U892" s="31">
        <v>0</v>
      </c>
      <c r="V892" s="32">
        <f t="shared" ref="V892:V955" si="8435">-1/($T$8*$B892)</f>
        <v>-0.62163592233009701</v>
      </c>
      <c r="X892" s="29">
        <f t="shared" ref="X892" si="8436">N892*S892+P892*S895-O892*T892-Q892*T895</f>
        <v>0.80167423558448525</v>
      </c>
      <c r="Y892" s="33">
        <f t="shared" ref="Y892" si="8437">(N892*T892+O892*S892+P892*T895+Q892*S895)</f>
        <v>0</v>
      </c>
      <c r="Z892" s="31">
        <f t="shared" ref="Z892" si="8438">N892*U892+P892*U895-O892*V892-Q892*V895</f>
        <v>0</v>
      </c>
      <c r="AA892" s="32">
        <f t="shared" ref="AA892" si="8439">(N892*V892+O892*U892+P892*V895+Q892*U895)</f>
        <v>-0.81833979410797286</v>
      </c>
      <c r="AB892" s="8"/>
      <c r="AC892" s="29">
        <v>1</v>
      </c>
      <c r="AD892" s="33">
        <v>0</v>
      </c>
      <c r="AE892" s="31">
        <v>0</v>
      </c>
      <c r="AF892" s="32">
        <v>0</v>
      </c>
      <c r="AH892" s="29">
        <f t="shared" ref="AH892" si="8440">X892*AC892+Z892*AC895-Y892*AD892-AA892*AD895</f>
        <v>0.36491307066591727</v>
      </c>
      <c r="AI892" s="33">
        <f t="shared" ref="AI892" si="8441">(X892*AD892+Y892*AC892+Z892*AD895+AA892*AC895)</f>
        <v>0</v>
      </c>
      <c r="AJ892" s="31">
        <f t="shared" ref="AJ892" si="8442">X892*AE892+Z892*AE895-Y892*AF892-AA892*AF895</f>
        <v>0</v>
      </c>
      <c r="AK892" s="32">
        <f t="shared" ref="AK892" si="8443">(X892*AF892+Y892*AE892+Z892*AF895+AA892*AE895)</f>
        <v>-0.81833979410797286</v>
      </c>
      <c r="AL892" s="8"/>
      <c r="AM892" s="29">
        <v>1</v>
      </c>
      <c r="AN892" s="30">
        <v>0</v>
      </c>
      <c r="AO892" s="31">
        <v>0</v>
      </c>
      <c r="AP892" s="32">
        <f t="shared" ref="AP892:AP955" si="8444">-1/($AN$8*$B892)</f>
        <v>-0.56215048543689317</v>
      </c>
      <c r="AR892" s="29">
        <f t="shared" ref="AR892" si="8445">AH892*AM892+AJ892*AM895-AI892*AN892-AK892*AN895</f>
        <v>0.36491307066591727</v>
      </c>
      <c r="AS892" s="33">
        <f t="shared" ref="AS892" si="8446">(AH892*AN892+AI892*AM892+AJ892*AN895+AK892*AM895)</f>
        <v>0</v>
      </c>
      <c r="AT892" s="31">
        <f t="shared" ref="AT892" si="8447">AH892*AO892+AJ892*AO895-AI892*AP892-AK892*AP895</f>
        <v>0</v>
      </c>
      <c r="AU892" s="32">
        <f t="shared" ref="AU892" si="8448">(AH892*AP892+AI892*AO892+AJ892*AP895+AK892*AO895)</f>
        <v>-1.0234758539250857</v>
      </c>
      <c r="AV892" s="8"/>
      <c r="AW892" s="29">
        <v>1</v>
      </c>
      <c r="AX892" s="33">
        <v>0</v>
      </c>
      <c r="AY892" s="31">
        <v>0</v>
      </c>
      <c r="AZ892" s="32">
        <v>0</v>
      </c>
      <c r="BB892" s="29">
        <f t="shared" ref="BB892" si="8449">AR892*AW892+AT892*AW895-AS892*AX892-AU892*AX895</f>
        <v>-0.11304892008913692</v>
      </c>
      <c r="BC892" s="33">
        <f t="shared" ref="BC892" si="8450">(AR892*AX892+AS892*AW892+AT892*AX895+AU892*AW895)</f>
        <v>0</v>
      </c>
      <c r="BD892" s="31">
        <f t="shared" ref="BD892" si="8451">AR892*AY892+AT892*AY895-AS892*AZ892-AU892*AZ895</f>
        <v>0</v>
      </c>
      <c r="BE892" s="32">
        <f t="shared" ref="BE892" si="8452">(AR892*AZ892+AS892*AY892+AT892*AZ895+AU892*AY895)</f>
        <v>-1.0234758539250857</v>
      </c>
      <c r="BF892" s="8"/>
      <c r="BG892" s="29">
        <v>1</v>
      </c>
      <c r="BH892" s="30">
        <v>0</v>
      </c>
      <c r="BI892" s="31">
        <v>0</v>
      </c>
      <c r="BJ892" s="32">
        <f t="shared" ref="BJ892:BJ955" si="8453">-1/($BH$8*$B892)</f>
        <v>-0.1976650485436893</v>
      </c>
      <c r="BL892" s="29">
        <f t="shared" ref="BL892" si="8454">BB892*BG892+BD892*BG895-BC892*BH892-BE892*BH895</f>
        <v>-0.11304892008913692</v>
      </c>
      <c r="BM892" s="33">
        <f t="shared" ref="BM892" si="8455">(BB892*BH892+BC892*BG892+BD892*BH895+BE892*BG895)</f>
        <v>0</v>
      </c>
      <c r="BN892" s="31">
        <f t="shared" ref="BN892" si="8456">BB892*BI892+BD892*BI895-BC892*BJ892-BE892*BJ895</f>
        <v>0</v>
      </c>
      <c r="BO892" s="32">
        <f t="shared" ref="BO892" si="8457">(BB892*BJ892+BC892*BI892+BD892*BJ895+BE892*BI895)</f>
        <v>-1.0011300336478548</v>
      </c>
      <c r="BP892" s="8"/>
      <c r="BQ892" s="34">
        <v>1</v>
      </c>
      <c r="BR892" s="35">
        <v>0</v>
      </c>
      <c r="BS892" s="11">
        <v>0</v>
      </c>
      <c r="BT892" s="36">
        <v>0</v>
      </c>
      <c r="BV892" s="29">
        <f t="shared" ref="BV892" si="8458">BL892*BQ892+BN892*BQ895-BM892*BR892-BO892*BR895</f>
        <v>-0.11304892008913692</v>
      </c>
      <c r="BW892" s="33">
        <f t="shared" ref="BW892" si="8459">(BL892*BR892+BM892*BQ892+BN892*BR895+BO892*BQ895)</f>
        <v>-1.0011300336478548</v>
      </c>
      <c r="BX892" s="31">
        <f t="shared" ref="BX892" si="8460">BL892*BS892+BN892*BS895-BM892*BT892-BO892*BT895</f>
        <v>0</v>
      </c>
      <c r="BY892" s="32">
        <f t="shared" ref="BY892" si="8461">(BL892*BT892+BM892*BS892+BN892*BT895+BO892*BS895)</f>
        <v>-1.0011300336478548</v>
      </c>
      <c r="CA892" s="37">
        <f t="shared" ref="CA892" si="8462">20*LOG(((1+$BR$8)/$BR$8)/((BV892+BV895)^2+(BW892+BW895)^2)^0.5)</f>
        <v>-2.4507301541488172E-4</v>
      </c>
      <c r="CC892" s="134">
        <f t="shared" ref="CC892" si="8463">((BV892^2+BW892^2)^0.5)/((BV895^2+BW895^2)^0.5)</f>
        <v>1.0150399417528468</v>
      </c>
      <c r="CD892" s="9"/>
      <c r="CE892" s="38"/>
      <c r="CF892" s="38"/>
      <c r="CG892" s="38"/>
      <c r="CH892" s="38"/>
      <c r="CM892" s="129">
        <v>2.04</v>
      </c>
    </row>
    <row r="893" spans="2:91" ht="18.600000000000001" customHeight="1" thickBot="1">
      <c r="D893" s="39"/>
      <c r="G893" s="40"/>
      <c r="I893" s="39"/>
      <c r="L893" s="40"/>
      <c r="N893" s="39"/>
      <c r="Q893" s="40"/>
      <c r="S893" s="39"/>
      <c r="V893" s="40"/>
      <c r="X893" s="39"/>
      <c r="AA893" s="40"/>
      <c r="AC893" s="39"/>
      <c r="AF893" s="40"/>
      <c r="AH893" s="39"/>
      <c r="AK893" s="40"/>
      <c r="AM893" s="39"/>
      <c r="AP893" s="40"/>
      <c r="AR893" s="39"/>
      <c r="AU893" s="40"/>
      <c r="AW893" s="39"/>
      <c r="AZ893" s="40"/>
      <c r="BB893" s="39"/>
      <c r="BE893" s="40"/>
      <c r="BG893" s="39"/>
      <c r="BJ893" s="40"/>
      <c r="BL893" s="39"/>
      <c r="BO893" s="40"/>
      <c r="BQ893" s="34"/>
      <c r="BR893" s="11"/>
      <c r="BS893" s="11"/>
      <c r="BT893" s="41"/>
      <c r="BV893" s="39"/>
      <c r="BY893" s="40"/>
      <c r="CC893" s="135"/>
      <c r="CD893" s="9"/>
      <c r="CE893" s="38"/>
      <c r="CF893" s="38"/>
      <c r="CG893" s="38"/>
      <c r="CH893" s="38"/>
    </row>
    <row r="894" spans="2:91" ht="18.600000000000001" customHeight="1" thickBot="1">
      <c r="D894" s="258" t="s">
        <v>129</v>
      </c>
      <c r="E894" s="259"/>
      <c r="F894" s="260" t="s">
        <v>130</v>
      </c>
      <c r="G894" s="261"/>
      <c r="H894" s="229"/>
      <c r="I894" s="258" t="s">
        <v>131</v>
      </c>
      <c r="J894" s="259"/>
      <c r="K894" s="260" t="s">
        <v>132</v>
      </c>
      <c r="L894" s="261"/>
      <c r="N894" s="253" t="s">
        <v>133</v>
      </c>
      <c r="O894" s="254"/>
      <c r="P894" s="255" t="s">
        <v>134</v>
      </c>
      <c r="Q894" s="256"/>
      <c r="S894" s="258" t="s">
        <v>135</v>
      </c>
      <c r="T894" s="259"/>
      <c r="U894" s="260" t="s">
        <v>136</v>
      </c>
      <c r="V894" s="261"/>
      <c r="W894" s="8"/>
      <c r="X894" s="253" t="s">
        <v>137</v>
      </c>
      <c r="Y894" s="254"/>
      <c r="Z894" s="255" t="s">
        <v>138</v>
      </c>
      <c r="AA894" s="256"/>
      <c r="AB894" s="8"/>
      <c r="AC894" s="258" t="s">
        <v>139</v>
      </c>
      <c r="AD894" s="259"/>
      <c r="AE894" s="260" t="s">
        <v>140</v>
      </c>
      <c r="AF894" s="261"/>
      <c r="AG894" s="8"/>
      <c r="AH894" s="253" t="s">
        <v>141</v>
      </c>
      <c r="AI894" s="254"/>
      <c r="AJ894" s="255" t="s">
        <v>142</v>
      </c>
      <c r="AK894" s="256"/>
      <c r="AL894" s="8"/>
      <c r="AM894" s="258" t="s">
        <v>143</v>
      </c>
      <c r="AN894" s="259"/>
      <c r="AO894" s="260" t="s">
        <v>144</v>
      </c>
      <c r="AP894" s="261"/>
      <c r="AR894" s="253" t="s">
        <v>145</v>
      </c>
      <c r="AS894" s="254"/>
      <c r="AT894" s="255" t="s">
        <v>146</v>
      </c>
      <c r="AU894" s="256"/>
      <c r="AV894" s="4"/>
      <c r="AW894" s="258" t="s">
        <v>147</v>
      </c>
      <c r="AX894" s="259"/>
      <c r="AY894" s="260" t="s">
        <v>148</v>
      </c>
      <c r="AZ894" s="261"/>
      <c r="BA894" s="8"/>
      <c r="BB894" s="253" t="s">
        <v>149</v>
      </c>
      <c r="BC894" s="254"/>
      <c r="BD894" s="255" t="s">
        <v>150</v>
      </c>
      <c r="BE894" s="256"/>
      <c r="BF894" s="4"/>
      <c r="BG894" s="258" t="s">
        <v>151</v>
      </c>
      <c r="BH894" s="259"/>
      <c r="BI894" s="260" t="s">
        <v>152</v>
      </c>
      <c r="BJ894" s="261"/>
      <c r="BK894" s="4"/>
      <c r="BL894" s="253" t="s">
        <v>153</v>
      </c>
      <c r="BM894" s="254"/>
      <c r="BN894" s="255" t="s">
        <v>154</v>
      </c>
      <c r="BO894" s="256"/>
      <c r="BP894" s="4"/>
      <c r="BQ894" s="258" t="s">
        <v>155</v>
      </c>
      <c r="BR894" s="259"/>
      <c r="BS894" s="260" t="s">
        <v>156</v>
      </c>
      <c r="BT894" s="261"/>
      <c r="BU894" s="8"/>
      <c r="BV894" s="253" t="s">
        <v>157</v>
      </c>
      <c r="BW894" s="254"/>
      <c r="BX894" s="255" t="s">
        <v>158</v>
      </c>
      <c r="BY894" s="256"/>
      <c r="CA894" s="46" t="s">
        <v>16</v>
      </c>
      <c r="CC894" s="136" t="s">
        <v>71</v>
      </c>
      <c r="CD894" s="9"/>
      <c r="CE894" s="38"/>
      <c r="CF894" s="38"/>
      <c r="CG894" s="38"/>
      <c r="CH894" s="38"/>
    </row>
    <row r="895" spans="2:91" ht="18.600000000000001" customHeight="1" thickTop="1" thickBot="1">
      <c r="D895" s="29">
        <v>0</v>
      </c>
      <c r="E895" s="33">
        <v>0</v>
      </c>
      <c r="F895" s="31">
        <v>1</v>
      </c>
      <c r="G895" s="32">
        <v>0</v>
      </c>
      <c r="I895" s="29">
        <v>0</v>
      </c>
      <c r="J895" s="33">
        <f t="shared" ref="J895" si="8464">IF(0=(1-$J$8*$K$8*$B892^2),10^14,$B892*$J$8/(1-$J$8*$K$8*$B892^2))</f>
        <v>-0.61978681801019497</v>
      </c>
      <c r="K895" s="31">
        <v>1</v>
      </c>
      <c r="L895" s="32">
        <v>0</v>
      </c>
      <c r="N895" s="29">
        <f t="shared" ref="N895" si="8465">D895*I892+F895*I895-E895*J892-G895*J895</f>
        <v>0</v>
      </c>
      <c r="O895" s="33">
        <f t="shared" ref="O895" si="8466">(D895*J892+E895*I892+F895*J895+G895*I895)</f>
        <v>-0.61978681801019497</v>
      </c>
      <c r="P895" s="31">
        <f t="shared" ref="P895" si="8467">D895*K892+F895*K895-E895*L892-G895*L895</f>
        <v>1</v>
      </c>
      <c r="Q895" s="32">
        <f t="shared" ref="Q895" si="8468">(D895*L892+E895*K892+F895*L895+G895*K895)</f>
        <v>0</v>
      </c>
      <c r="S895" s="29">
        <v>0</v>
      </c>
      <c r="T895" s="33">
        <v>0</v>
      </c>
      <c r="U895" s="31">
        <v>1</v>
      </c>
      <c r="V895" s="32">
        <v>0</v>
      </c>
      <c r="X895" s="29">
        <f t="shared" ref="X895" si="8469">N895*S892+P895*S895-O895*T892-Q895*T895</f>
        <v>0</v>
      </c>
      <c r="Y895" s="33">
        <f t="shared" ref="Y895" si="8470">(N895*T892+O895*S892+P895*T895+Q895*S895)</f>
        <v>-0.61978681801019497</v>
      </c>
      <c r="Z895" s="31">
        <f t="shared" ref="Z895" si="8471">N895*U892+P895*U895-O895*V892-Q895*V895</f>
        <v>0.61471824973819644</v>
      </c>
      <c r="AA895" s="32">
        <f t="shared" ref="AA895" si="8472">(N895*V892+O895*U892+P895*V895+Q895*U895)</f>
        <v>0</v>
      </c>
      <c r="AB895" s="8"/>
      <c r="AC895" s="29">
        <v>0</v>
      </c>
      <c r="AD895" s="33">
        <f t="shared" ref="AD895" si="8473">IF(0=(1-$AD$8*$AE$8*$B892^2),10^14,$B892*$AD$8/(1-$AD$8*$AE$8*$B892^2))</f>
        <v>-0.53371615075209344</v>
      </c>
      <c r="AE895" s="31">
        <v>1</v>
      </c>
      <c r="AF895" s="32">
        <v>0</v>
      </c>
      <c r="AH895" s="29">
        <f t="shared" ref="AH895" si="8474">X895*AC892+Z895*AC895-Y895*AD892-AA895*AD895</f>
        <v>0</v>
      </c>
      <c r="AI895" s="33">
        <f t="shared" ref="AI895" si="8475">(X895*AD892+Y895*AC892+Z895*AD895+AA895*AC895)</f>
        <v>-0.94787187605752932</v>
      </c>
      <c r="AJ895" s="31">
        <f t="shared" ref="AJ895" si="8476">X895*AE892+Z895*AE895-Y895*AF892-AA895*AF895</f>
        <v>0.61471824973819644</v>
      </c>
      <c r="AK895" s="32">
        <f t="shared" ref="AK895" si="8477">(X895*AF892+Y895*AE892+Z895*AF895+AA895*AE895)</f>
        <v>0</v>
      </c>
      <c r="AL895" s="8"/>
      <c r="AM895" s="29">
        <v>0</v>
      </c>
      <c r="AN895" s="33">
        <v>0</v>
      </c>
      <c r="AO895" s="31">
        <v>1</v>
      </c>
      <c r="AP895" s="32">
        <v>0</v>
      </c>
      <c r="AR895" s="29">
        <f t="shared" ref="AR895" si="8478">AH895*AM892+AJ895*AM895-AI895*AN892-AK895*AN895</f>
        <v>0</v>
      </c>
      <c r="AS895" s="33">
        <f t="shared" ref="AS895" si="8479">(AH895*AN892+AI895*AM892+AJ895*AN895+AK895*AM895)</f>
        <v>-0.94787187605752932</v>
      </c>
      <c r="AT895" s="31">
        <f t="shared" ref="AT895" si="8480">AH895*AO892+AJ895*AO895-AI895*AP892-AK895*AP895</f>
        <v>8.187161448047775E-2</v>
      </c>
      <c r="AU895" s="32">
        <f t="shared" ref="AU895" si="8481">(AH895*AP892+AI895*AO892+AJ895*AP895+AK895*AO895)</f>
        <v>0</v>
      </c>
      <c r="AV895" s="8"/>
      <c r="AW895" s="29">
        <v>0</v>
      </c>
      <c r="AX895" s="33">
        <f t="shared" ref="AX895" si="8482">IF(0=(1-$AX$8*$AY$8*$B892^2),10^14,$B892*$AX$8/(1-$AX$8*$AY$8*$B892^2))</f>
        <v>-0.4669987952544693</v>
      </c>
      <c r="AY895" s="31">
        <v>1</v>
      </c>
      <c r="AZ895" s="32">
        <v>0</v>
      </c>
      <c r="BB895" s="29">
        <f t="shared" ref="BB895" si="8483">AR895*AW892+AT895*AW895-AS895*AX892-AU895*AX895</f>
        <v>0</v>
      </c>
      <c r="BC895" s="33">
        <f t="shared" ref="BC895" si="8484">(AR895*AX892+AS895*AW892+AT895*AX895+AU895*AW895)</f>
        <v>-0.98610582138545078</v>
      </c>
      <c r="BD895" s="31">
        <f t="shared" ref="BD895" si="8485">AR895*AY892+AT895*AY895-AS895*AZ892-AU895*AZ895</f>
        <v>8.187161448047775E-2</v>
      </c>
      <c r="BE895" s="32">
        <f t="shared" ref="BE895" si="8486">(AR895*AZ892+AS895*AY892+AT895*AZ895+AU895*AY895)</f>
        <v>0</v>
      </c>
      <c r="BF895" s="8"/>
      <c r="BG895" s="29">
        <v>0</v>
      </c>
      <c r="BH895" s="33">
        <v>0</v>
      </c>
      <c r="BI895" s="31">
        <v>1</v>
      </c>
      <c r="BJ895" s="32">
        <v>0</v>
      </c>
      <c r="BL895" s="29">
        <f t="shared" ref="BL895" si="8487">BB895*BG892+BD895*BG895-BC895*BH892-BE895*BH895</f>
        <v>0</v>
      </c>
      <c r="BM895" s="33">
        <f t="shared" ref="BM895" si="8488">(BB895*BH892+BC895*BG892+BD895*BH895+BE895*BG895)</f>
        <v>-0.98610582138545078</v>
      </c>
      <c r="BN895" s="31">
        <f t="shared" ref="BN895" si="8489">BB895*BI892+BD895*BI895-BC895*BJ892-BE895*BJ895</f>
        <v>-0.113047040572892</v>
      </c>
      <c r="BO895" s="32">
        <f t="shared" ref="BO895" si="8490">(BB895*BJ892+BC895*BI892+BD895*BJ895+BE895*BI895)</f>
        <v>0</v>
      </c>
      <c r="BP895" s="8"/>
      <c r="BQ895" s="19">
        <f t="shared" ref="BQ895:BQ958" si="8491">1/$BR$8</f>
        <v>1</v>
      </c>
      <c r="BR895" s="47">
        <v>0</v>
      </c>
      <c r="BS895" s="48">
        <v>1</v>
      </c>
      <c r="BT895" s="49">
        <v>0</v>
      </c>
      <c r="BV895" s="29">
        <f t="shared" ref="BV895" si="8492">BL895*BQ892+BN895*BQ895-BM895*BR892-BO895*BR895</f>
        <v>-0.113047040572892</v>
      </c>
      <c r="BW895" s="33">
        <f t="shared" ref="BW895" si="8493">(BL895*BR892+BM895*BQ892+BN895*BR895+BO895*BQ895)</f>
        <v>-0.98610582138545078</v>
      </c>
      <c r="BX895" s="31">
        <f t="shared" ref="BX895" si="8494">BL895*BS892+BN895*BS895-BM895*BT892-BO895*BT895</f>
        <v>-0.113047040572892</v>
      </c>
      <c r="BY895" s="32">
        <f t="shared" ref="BY895" si="8495">(BL895*BT892+BM895*BS892+BN895*BT895+BO895*BS895)</f>
        <v>0</v>
      </c>
      <c r="CA895" s="50">
        <f t="shared" ref="CA895" si="8496">(180/PI())*ATAN(-1*(BW892+BW895)/(BV892+BV895))</f>
        <v>-83.509135614724229</v>
      </c>
      <c r="CC895" s="137">
        <f t="shared" ref="CC895" si="8497">20*LOG(((1-(10^(CA892/20)^2)*(1-((1-CC892)/(1+CC892))^2))^0.5))</f>
        <v>-39.502612769104374</v>
      </c>
      <c r="CD895" s="9"/>
      <c r="CE895" s="38"/>
      <c r="CF895" s="38"/>
      <c r="CG895" s="38"/>
      <c r="CH895" s="38"/>
    </row>
    <row r="896" spans="2:91" ht="18.600000000000001" customHeight="1">
      <c r="CC896" s="42"/>
    </row>
    <row r="897" spans="2:91" ht="18.600000000000001" customHeight="1" thickBot="1">
      <c r="E897" s="22" t="s">
        <v>4</v>
      </c>
      <c r="J897" s="22" t="s">
        <v>5</v>
      </c>
      <c r="O897" s="22" t="s">
        <v>6</v>
      </c>
      <c r="T897" s="22" t="s">
        <v>7</v>
      </c>
      <c r="Y897" s="22" t="s">
        <v>8</v>
      </c>
      <c r="AD897" s="22" t="s">
        <v>65</v>
      </c>
      <c r="AI897" s="22" t="s">
        <v>9</v>
      </c>
      <c r="AN897" s="22" t="s">
        <v>66</v>
      </c>
      <c r="AS897" s="22" t="s">
        <v>51</v>
      </c>
      <c r="AX897" s="22" t="s">
        <v>67</v>
      </c>
      <c r="BC897" s="22" t="s">
        <v>52</v>
      </c>
      <c r="BH897" s="22" t="s">
        <v>68</v>
      </c>
      <c r="BM897" s="22" t="s">
        <v>63</v>
      </c>
      <c r="BQ897" s="23" t="s">
        <v>69</v>
      </c>
      <c r="BR897" s="23"/>
      <c r="BS897" s="24"/>
      <c r="BT897" s="24"/>
      <c r="BU897" s="24"/>
      <c r="BW897" s="22" t="s">
        <v>64</v>
      </c>
    </row>
    <row r="898" spans="2:91" ht="18.600000000000001" customHeight="1" thickBot="1">
      <c r="D898" s="249" t="s">
        <v>103</v>
      </c>
      <c r="E898" s="250"/>
      <c r="F898" s="251" t="s">
        <v>104</v>
      </c>
      <c r="G898" s="252"/>
      <c r="H898" s="229"/>
      <c r="I898" s="253" t="s">
        <v>11</v>
      </c>
      <c r="J898" s="254"/>
      <c r="K898" s="255" t="s">
        <v>12</v>
      </c>
      <c r="L898" s="256"/>
      <c r="M898" s="24"/>
      <c r="N898" s="253" t="s">
        <v>105</v>
      </c>
      <c r="O898" s="254"/>
      <c r="P898" s="255" t="s">
        <v>106</v>
      </c>
      <c r="Q898" s="256"/>
      <c r="R898" s="24"/>
      <c r="S898" s="249" t="s">
        <v>107</v>
      </c>
      <c r="T898" s="250"/>
      <c r="U898" s="251" t="s">
        <v>108</v>
      </c>
      <c r="V898" s="252"/>
      <c r="W898" s="8"/>
      <c r="X898" s="253" t="s">
        <v>109</v>
      </c>
      <c r="Y898" s="254"/>
      <c r="Z898" s="255" t="s">
        <v>110</v>
      </c>
      <c r="AA898" s="256"/>
      <c r="AB898" s="8"/>
      <c r="AC898" s="253" t="s">
        <v>111</v>
      </c>
      <c r="AD898" s="254"/>
      <c r="AE898" s="255" t="s">
        <v>14</v>
      </c>
      <c r="AF898" s="256"/>
      <c r="AG898" s="8"/>
      <c r="AH898" s="253" t="s">
        <v>112</v>
      </c>
      <c r="AI898" s="254"/>
      <c r="AJ898" s="255" t="s">
        <v>113</v>
      </c>
      <c r="AK898" s="256"/>
      <c r="AL898" s="8"/>
      <c r="AM898" s="249" t="s">
        <v>114</v>
      </c>
      <c r="AN898" s="250"/>
      <c r="AO898" s="251" t="s">
        <v>115</v>
      </c>
      <c r="AP898" s="252"/>
      <c r="AQ898" s="24"/>
      <c r="AR898" s="253" t="s">
        <v>116</v>
      </c>
      <c r="AS898" s="254"/>
      <c r="AT898" s="255" t="s">
        <v>13</v>
      </c>
      <c r="AU898" s="256"/>
      <c r="AV898" s="4"/>
      <c r="AW898" s="253" t="s">
        <v>117</v>
      </c>
      <c r="AX898" s="254"/>
      <c r="AY898" s="255" t="s">
        <v>118</v>
      </c>
      <c r="AZ898" s="256"/>
      <c r="BA898" s="8"/>
      <c r="BB898" s="253" t="s">
        <v>119</v>
      </c>
      <c r="BC898" s="254"/>
      <c r="BD898" s="255" t="s">
        <v>120</v>
      </c>
      <c r="BE898" s="256"/>
      <c r="BF898" s="4"/>
      <c r="BG898" s="249" t="s">
        <v>121</v>
      </c>
      <c r="BH898" s="250"/>
      <c r="BI898" s="251" t="s">
        <v>122</v>
      </c>
      <c r="BJ898" s="252"/>
      <c r="BK898" s="4"/>
      <c r="BL898" s="253" t="s">
        <v>123</v>
      </c>
      <c r="BM898" s="254"/>
      <c r="BN898" s="255" t="s">
        <v>124</v>
      </c>
      <c r="BO898" s="256"/>
      <c r="BP898" s="4"/>
      <c r="BQ898" s="253" t="s">
        <v>125</v>
      </c>
      <c r="BR898" s="254"/>
      <c r="BS898" s="255" t="s">
        <v>126</v>
      </c>
      <c r="BT898" s="256"/>
      <c r="BU898" s="8"/>
      <c r="BV898" s="253" t="s">
        <v>127</v>
      </c>
      <c r="BW898" s="254"/>
      <c r="BX898" s="255" t="s">
        <v>128</v>
      </c>
      <c r="BY898" s="256"/>
      <c r="CA898" s="27" t="s">
        <v>15</v>
      </c>
      <c r="CC898" s="133" t="s">
        <v>70</v>
      </c>
      <c r="CD898" s="9"/>
      <c r="CE898" s="38"/>
      <c r="CF898" s="38"/>
      <c r="CG898" s="38"/>
      <c r="CH898" s="38"/>
    </row>
    <row r="899" spans="2:91" ht="18.600000000000001" customHeight="1" thickTop="1" thickBot="1">
      <c r="B899" s="129">
        <v>2.08</v>
      </c>
      <c r="D899" s="29">
        <v>1</v>
      </c>
      <c r="E899" s="30">
        <v>0</v>
      </c>
      <c r="F899" s="31">
        <v>0</v>
      </c>
      <c r="G899" s="32">
        <f t="shared" ref="G899:G962" si="8498">-1/($E$8*$B899)</f>
        <v>-0.31691346153846151</v>
      </c>
      <c r="I899" s="29">
        <v>1</v>
      </c>
      <c r="J899" s="33">
        <v>0</v>
      </c>
      <c r="K899" s="31">
        <v>0</v>
      </c>
      <c r="L899" s="32">
        <v>0</v>
      </c>
      <c r="N899" s="29">
        <f t="shared" ref="N899" si="8499">D899*I899+F899*I902-E899*J899-G899*J902</f>
        <v>0.80560981566272405</v>
      </c>
      <c r="O899" s="33">
        <f t="shared" ref="O899" si="8500">(D899*J899+E899*I899+F899*J902+G899*I902)</f>
        <v>0</v>
      </c>
      <c r="P899" s="31">
        <f t="shared" ref="P899" si="8501">D899*K899+F899*K902-E899*L899-G899*L902</f>
        <v>0</v>
      </c>
      <c r="Q899" s="32">
        <f t="shared" ref="Q899" si="8502">(D899*L899+E899*K899+F899*L902+G899*K902)</f>
        <v>-0.31691346153846151</v>
      </c>
      <c r="S899" s="29">
        <v>1</v>
      </c>
      <c r="T899" s="30">
        <v>0</v>
      </c>
      <c r="U899" s="31">
        <v>0</v>
      </c>
      <c r="V899" s="32">
        <f t="shared" ref="V899:V962" si="8503">-1/($T$8*$B899)</f>
        <v>-0.61565865384615381</v>
      </c>
      <c r="X899" s="29">
        <f t="shared" ref="X899" si="8504">N899*S899+P899*S902-O899*T899-Q899*T902</f>
        <v>0.80560981566272405</v>
      </c>
      <c r="Y899" s="33">
        <f t="shared" ref="Y899" si="8505">(N899*T899+O899*S899+P899*T902+Q899*S902)</f>
        <v>0</v>
      </c>
      <c r="Z899" s="31">
        <f t="shared" ref="Z899" si="8506">N899*U899+P899*U902-O899*V899-Q899*V902</f>
        <v>0</v>
      </c>
      <c r="AA899" s="32">
        <f t="shared" ref="AA899" si="8507">(N899*V899+O899*U899+P899*V902+Q899*U902)</f>
        <v>-0.81289411617462237</v>
      </c>
      <c r="AB899" s="8"/>
      <c r="AC899" s="29">
        <v>1</v>
      </c>
      <c r="AD899" s="33">
        <v>0</v>
      </c>
      <c r="AE899" s="31">
        <v>0</v>
      </c>
      <c r="AF899" s="32">
        <v>0</v>
      </c>
      <c r="AH899" s="29">
        <f t="shared" ref="AH899" si="8508">X899*AC899+Z899*AC902-Y899*AD899-AA899*AD902</f>
        <v>0.37719435659653283</v>
      </c>
      <c r="AI899" s="33">
        <f t="shared" ref="AI899" si="8509">(X899*AD899+Y899*AC899+Z899*AD902+AA899*AC902)</f>
        <v>0</v>
      </c>
      <c r="AJ899" s="31">
        <f t="shared" ref="AJ899" si="8510">X899*AE899+Z899*AE902-Y899*AF899-AA899*AF902</f>
        <v>0</v>
      </c>
      <c r="AK899" s="32">
        <f t="shared" ref="AK899" si="8511">(X899*AF899+Y899*AE899+Z899*AF902+AA899*AE902)</f>
        <v>-0.81289411617462237</v>
      </c>
      <c r="AL899" s="8"/>
      <c r="AM899" s="29">
        <v>1</v>
      </c>
      <c r="AN899" s="30">
        <v>0</v>
      </c>
      <c r="AO899" s="31">
        <v>0</v>
      </c>
      <c r="AP899" s="32">
        <f t="shared" ref="AP899:AP962" si="8512">-1/($AN$8*$B899)</f>
        <v>-0.55674519230769226</v>
      </c>
      <c r="AR899" s="29">
        <f t="shared" ref="AR899" si="8513">AH899*AM899+AJ899*AM902-AI899*AN899-AK899*AN902</f>
        <v>0.37719435659653283</v>
      </c>
      <c r="AS899" s="33">
        <f t="shared" ref="AS899" si="8514">(AH899*AN899+AI899*AM899+AJ899*AN902+AK899*AM902)</f>
        <v>0</v>
      </c>
      <c r="AT899" s="31">
        <f t="shared" ref="AT899" si="8515">AH899*AO899+AJ899*AO902-AI899*AP899-AK899*AP902</f>
        <v>0</v>
      </c>
      <c r="AU899" s="32">
        <f t="shared" ref="AU899" si="8516">(AH899*AP899+AI899*AO899+AJ899*AP902+AK899*AO902)</f>
        <v>-1.0228952607753352</v>
      </c>
      <c r="AV899" s="8"/>
      <c r="AW899" s="29">
        <v>1</v>
      </c>
      <c r="AX899" s="33">
        <v>0</v>
      </c>
      <c r="AY899" s="31">
        <v>0</v>
      </c>
      <c r="AZ899" s="32">
        <v>0</v>
      </c>
      <c r="BB899" s="29">
        <f t="shared" ref="BB899" si="8517">AR899*AW899+AT899*AW902-AS899*AX899-AU899*AX902</f>
        <v>-9.4918177215490229E-2</v>
      </c>
      <c r="BC899" s="33">
        <f t="shared" ref="BC899" si="8518">(AR899*AX899+AS899*AW899+AT899*AX902+AU899*AW902)</f>
        <v>0</v>
      </c>
      <c r="BD899" s="31">
        <f t="shared" ref="BD899" si="8519">AR899*AY899+AT899*AY902-AS899*AZ899-AU899*AZ902</f>
        <v>0</v>
      </c>
      <c r="BE899" s="32">
        <f t="shared" ref="BE899" si="8520">(AR899*AZ899+AS899*AY899+AT899*AZ902+AU899*AY902)</f>
        <v>-1.0228952607753352</v>
      </c>
      <c r="BF899" s="8"/>
      <c r="BG899" s="29">
        <v>1</v>
      </c>
      <c r="BH899" s="30">
        <v>0</v>
      </c>
      <c r="BI899" s="31">
        <v>0</v>
      </c>
      <c r="BJ899" s="32">
        <f t="shared" ref="BJ899:BJ962" si="8521">-1/($BH$8*$B899)</f>
        <v>-0.19576442307692307</v>
      </c>
      <c r="BL899" s="29">
        <f t="shared" ref="BL899" si="8522">BB899*BG899+BD899*BG902-BC899*BH899-BE899*BH902</f>
        <v>-9.4918177215490229E-2</v>
      </c>
      <c r="BM899" s="33">
        <f t="shared" ref="BM899" si="8523">(BB899*BH899+BC899*BG899+BD899*BH902+BE899*BG902)</f>
        <v>0</v>
      </c>
      <c r="BN899" s="31">
        <f t="shared" ref="BN899" si="8524">BB899*BI899+BD899*BI902-BC899*BJ899-BE899*BJ902</f>
        <v>0</v>
      </c>
      <c r="BO899" s="32">
        <f t="shared" ref="BO899" si="8525">(BB899*BJ899+BC899*BI899+BD899*BJ902+BE899*BI902)</f>
        <v>-1.0043136585732315</v>
      </c>
      <c r="BP899" s="8"/>
      <c r="BQ899" s="34">
        <v>1</v>
      </c>
      <c r="BR899" s="35">
        <v>0</v>
      </c>
      <c r="BS899" s="11">
        <v>0</v>
      </c>
      <c r="BT899" s="36">
        <v>0</v>
      </c>
      <c r="BV899" s="29">
        <f t="shared" ref="BV899" si="8526">BL899*BQ899+BN899*BQ902-BM899*BR899-BO899*BR902</f>
        <v>-9.4918177215490229E-2</v>
      </c>
      <c r="BW899" s="33">
        <f t="shared" ref="BW899" si="8527">(BL899*BR899+BM899*BQ899+BN899*BR902+BO899*BQ902)</f>
        <v>-1.0043136585732315</v>
      </c>
      <c r="BX899" s="31">
        <f t="shared" ref="BX899" si="8528">BL899*BS899+BN899*BS902-BM899*BT899-BO899*BT902</f>
        <v>0</v>
      </c>
      <c r="BY899" s="32">
        <f t="shared" ref="BY899" si="8529">(BL899*BT899+BM899*BS899+BN899*BT902+BO899*BS902)</f>
        <v>-1.0043136585732315</v>
      </c>
      <c r="CA899" s="37">
        <f t="shared" ref="CA899" si="8530">20*LOG(((1+$BR$8)/$BR$8)/((BV899+BV902)^2+(BW899+BW902)^2)^0.5)</f>
        <v>-3.3551701293796132E-4</v>
      </c>
      <c r="CC899" s="134">
        <f t="shared" ref="CC899" si="8531">((BV899^2+BW899^2)^0.5)/((BV902^2+BW902^2)^0.5)</f>
        <v>1.0176539716298103</v>
      </c>
      <c r="CD899" s="9"/>
      <c r="CE899" s="38"/>
      <c r="CF899" s="38"/>
      <c r="CG899" s="38"/>
      <c r="CH899" s="38"/>
      <c r="CM899" s="129">
        <v>2.06</v>
      </c>
    </row>
    <row r="900" spans="2:91" ht="18.600000000000001" customHeight="1" thickBot="1">
      <c r="D900" s="39"/>
      <c r="G900" s="40"/>
      <c r="I900" s="39"/>
      <c r="L900" s="40"/>
      <c r="N900" s="39"/>
      <c r="Q900" s="40"/>
      <c r="S900" s="39"/>
      <c r="V900" s="40"/>
      <c r="X900" s="39"/>
      <c r="AA900" s="40"/>
      <c r="AC900" s="39"/>
      <c r="AF900" s="40"/>
      <c r="AH900" s="39"/>
      <c r="AK900" s="40"/>
      <c r="AM900" s="39"/>
      <c r="AP900" s="40"/>
      <c r="AR900" s="39"/>
      <c r="AU900" s="40"/>
      <c r="AW900" s="39"/>
      <c r="AZ900" s="40"/>
      <c r="BB900" s="39"/>
      <c r="BE900" s="40"/>
      <c r="BG900" s="39"/>
      <c r="BJ900" s="40"/>
      <c r="BL900" s="39"/>
      <c r="BO900" s="40"/>
      <c r="BQ900" s="34"/>
      <c r="BR900" s="11"/>
      <c r="BS900" s="11"/>
      <c r="BT900" s="41"/>
      <c r="BV900" s="39"/>
      <c r="BY900" s="40"/>
      <c r="CC900" s="135"/>
      <c r="CD900" s="9"/>
      <c r="CE900" s="38"/>
      <c r="CF900" s="38"/>
      <c r="CG900" s="38"/>
      <c r="CH900" s="38"/>
    </row>
    <row r="901" spans="2:91" ht="18.600000000000001" customHeight="1" thickBot="1">
      <c r="D901" s="258" t="s">
        <v>129</v>
      </c>
      <c r="E901" s="259"/>
      <c r="F901" s="260" t="s">
        <v>130</v>
      </c>
      <c r="G901" s="261"/>
      <c r="H901" s="229"/>
      <c r="I901" s="258" t="s">
        <v>131</v>
      </c>
      <c r="J901" s="259"/>
      <c r="K901" s="260" t="s">
        <v>132</v>
      </c>
      <c r="L901" s="261"/>
      <c r="N901" s="253" t="s">
        <v>133</v>
      </c>
      <c r="O901" s="254"/>
      <c r="P901" s="255" t="s">
        <v>134</v>
      </c>
      <c r="Q901" s="256"/>
      <c r="S901" s="258" t="s">
        <v>135</v>
      </c>
      <c r="T901" s="259"/>
      <c r="U901" s="260" t="s">
        <v>136</v>
      </c>
      <c r="V901" s="261"/>
      <c r="W901" s="8"/>
      <c r="X901" s="253" t="s">
        <v>137</v>
      </c>
      <c r="Y901" s="254"/>
      <c r="Z901" s="255" t="s">
        <v>138</v>
      </c>
      <c r="AA901" s="256"/>
      <c r="AB901" s="8"/>
      <c r="AC901" s="258" t="s">
        <v>139</v>
      </c>
      <c r="AD901" s="259"/>
      <c r="AE901" s="260" t="s">
        <v>140</v>
      </c>
      <c r="AF901" s="261"/>
      <c r="AG901" s="8"/>
      <c r="AH901" s="253" t="s">
        <v>141</v>
      </c>
      <c r="AI901" s="254"/>
      <c r="AJ901" s="255" t="s">
        <v>142</v>
      </c>
      <c r="AK901" s="256"/>
      <c r="AL901" s="8"/>
      <c r="AM901" s="258" t="s">
        <v>143</v>
      </c>
      <c r="AN901" s="259"/>
      <c r="AO901" s="260" t="s">
        <v>144</v>
      </c>
      <c r="AP901" s="261"/>
      <c r="AR901" s="253" t="s">
        <v>145</v>
      </c>
      <c r="AS901" s="254"/>
      <c r="AT901" s="255" t="s">
        <v>146</v>
      </c>
      <c r="AU901" s="256"/>
      <c r="AV901" s="4"/>
      <c r="AW901" s="258" t="s">
        <v>147</v>
      </c>
      <c r="AX901" s="259"/>
      <c r="AY901" s="260" t="s">
        <v>148</v>
      </c>
      <c r="AZ901" s="261"/>
      <c r="BA901" s="8"/>
      <c r="BB901" s="253" t="s">
        <v>149</v>
      </c>
      <c r="BC901" s="254"/>
      <c r="BD901" s="255" t="s">
        <v>150</v>
      </c>
      <c r="BE901" s="256"/>
      <c r="BF901" s="4"/>
      <c r="BG901" s="258" t="s">
        <v>151</v>
      </c>
      <c r="BH901" s="259"/>
      <c r="BI901" s="260" t="s">
        <v>152</v>
      </c>
      <c r="BJ901" s="261"/>
      <c r="BK901" s="4"/>
      <c r="BL901" s="253" t="s">
        <v>153</v>
      </c>
      <c r="BM901" s="254"/>
      <c r="BN901" s="255" t="s">
        <v>154</v>
      </c>
      <c r="BO901" s="256"/>
      <c r="BP901" s="4"/>
      <c r="BQ901" s="258" t="s">
        <v>155</v>
      </c>
      <c r="BR901" s="259"/>
      <c r="BS901" s="260" t="s">
        <v>156</v>
      </c>
      <c r="BT901" s="261"/>
      <c r="BU901" s="8"/>
      <c r="BV901" s="253" t="s">
        <v>157</v>
      </c>
      <c r="BW901" s="254"/>
      <c r="BX901" s="255" t="s">
        <v>158</v>
      </c>
      <c r="BY901" s="256"/>
      <c r="CA901" s="46" t="s">
        <v>16</v>
      </c>
      <c r="CC901" s="136" t="s">
        <v>71</v>
      </c>
      <c r="CD901" s="9"/>
      <c r="CE901" s="38"/>
      <c r="CF901" s="38"/>
      <c r="CG901" s="38"/>
      <c r="CH901" s="38"/>
    </row>
    <row r="902" spans="2:91" ht="18.600000000000001" customHeight="1" thickTop="1" thickBot="1">
      <c r="D902" s="29">
        <v>0</v>
      </c>
      <c r="E902" s="33">
        <v>0</v>
      </c>
      <c r="F902" s="31">
        <v>1</v>
      </c>
      <c r="G902" s="32">
        <v>0</v>
      </c>
      <c r="I902" s="29">
        <v>0</v>
      </c>
      <c r="J902" s="33">
        <f t="shared" ref="J902" si="8532">IF(0=(1-$J$8*$K$8*$B899^2),10^14,$B899*$J$8/(1-$J$8*$K$8*$B899^2))</f>
        <v>-0.6133856965040414</v>
      </c>
      <c r="K902" s="31">
        <v>1</v>
      </c>
      <c r="L902" s="32">
        <v>0</v>
      </c>
      <c r="N902" s="29">
        <f t="shared" ref="N902" si="8533">D902*I899+F902*I902-E902*J899-G902*J902</f>
        <v>0</v>
      </c>
      <c r="O902" s="33">
        <f t="shared" ref="O902" si="8534">(D902*J899+E902*I899+F902*J902+G902*I902)</f>
        <v>-0.6133856965040414</v>
      </c>
      <c r="P902" s="31">
        <f t="shared" ref="P902" si="8535">D902*K899+F902*K902-E902*L899-G902*L902</f>
        <v>1</v>
      </c>
      <c r="Q902" s="32">
        <f t="shared" ref="Q902" si="8536">(D902*L899+E902*K899+F902*L902+G902*K902)</f>
        <v>0</v>
      </c>
      <c r="S902" s="29">
        <v>0</v>
      </c>
      <c r="T902" s="33">
        <v>0</v>
      </c>
      <c r="U902" s="31">
        <v>1</v>
      </c>
      <c r="V902" s="32">
        <v>0</v>
      </c>
      <c r="X902" s="29">
        <f t="shared" ref="X902" si="8537">N902*S899+P902*S902-O902*T899-Q902*T902</f>
        <v>0</v>
      </c>
      <c r="Y902" s="33">
        <f t="shared" ref="Y902" si="8538">(N902*T899+O902*S899+P902*T902+Q902*S902)</f>
        <v>-0.6133856965040414</v>
      </c>
      <c r="Z902" s="31">
        <f t="shared" ref="Z902" si="8539">N902*U899+P902*U902-O902*V899-Q902*V902</f>
        <v>0.62236378780183643</v>
      </c>
      <c r="AA902" s="32">
        <f t="shared" ref="AA902" si="8540">(N902*V899+O902*U899+P902*V902+Q902*U902)</f>
        <v>0</v>
      </c>
      <c r="AB902" s="8"/>
      <c r="AC902" s="29">
        <v>0</v>
      </c>
      <c r="AD902" s="33">
        <f t="shared" ref="AD902" si="8541">IF(0=(1-$AD$8*$AE$8*$B899^2),10^14,$B899*$AD$8/(1-$AD$8*$AE$8*$B899^2))</f>
        <v>-0.52702492310100679</v>
      </c>
      <c r="AE902" s="31">
        <v>1</v>
      </c>
      <c r="AF902" s="32">
        <v>0</v>
      </c>
      <c r="AH902" s="29">
        <f t="shared" ref="AH902" si="8542">X902*AC899+Z902*AC902-Y902*AD899-AA902*AD902</f>
        <v>0</v>
      </c>
      <c r="AI902" s="33">
        <f t="shared" ref="AI902" si="8543">(X902*AD899+Y902*AC899+Z902*AD902+AA902*AC902)</f>
        <v>-0.94138692391115564</v>
      </c>
      <c r="AJ902" s="31">
        <f t="shared" ref="AJ902" si="8544">X902*AE899+Z902*AE902-Y902*AF899-AA902*AF902</f>
        <v>0.62236378780183643</v>
      </c>
      <c r="AK902" s="32">
        <f t="shared" ref="AK902" si="8545">(X902*AF899+Y902*AE899+Z902*AF902+AA902*AE902)</f>
        <v>0</v>
      </c>
      <c r="AL902" s="8"/>
      <c r="AM902" s="29">
        <v>0</v>
      </c>
      <c r="AN902" s="33">
        <v>0</v>
      </c>
      <c r="AO902" s="31">
        <v>1</v>
      </c>
      <c r="AP902" s="32">
        <v>0</v>
      </c>
      <c r="AR902" s="29">
        <f t="shared" ref="AR902" si="8546">AH902*AM899+AJ902*AM902-AI902*AN899-AK902*AN902</f>
        <v>0</v>
      </c>
      <c r="AS902" s="33">
        <f t="shared" ref="AS902" si="8547">(AH902*AN899+AI902*AM899+AJ902*AN902+AK902*AM902)</f>
        <v>-0.94138692391115564</v>
      </c>
      <c r="AT902" s="31">
        <f t="shared" ref="AT902" si="8548">AH902*AO899+AJ902*AO902-AI902*AP899-AK902*AP902</f>
        <v>9.8251143812973174E-2</v>
      </c>
      <c r="AU902" s="32">
        <f t="shared" ref="AU902" si="8549">(AH902*AP899+AI902*AO899+AJ902*AP902+AK902*AO902)</f>
        <v>0</v>
      </c>
      <c r="AV902" s="8"/>
      <c r="AW902" s="29">
        <v>0</v>
      </c>
      <c r="AX902" s="33">
        <f t="shared" ref="AX902" si="8550">IF(0=(1-$AX$8*$AY$8*$B899^2),10^14,$B899*$AX$8/(1-$AX$8*$AY$8*$B899^2))</f>
        <v>-0.461545333052155</v>
      </c>
      <c r="AY902" s="31">
        <v>1</v>
      </c>
      <c r="AZ902" s="32">
        <v>0</v>
      </c>
      <c r="BB902" s="29">
        <f t="shared" ref="BB902" si="8551">AR902*AW899+AT902*AW902-AS902*AX899-AU902*AX902</f>
        <v>0</v>
      </c>
      <c r="BC902" s="33">
        <f t="shared" ref="BC902" si="8552">(AR902*AX899+AS902*AW899+AT902*AX902+AU902*AW902)</f>
        <v>-0.98673428080506953</v>
      </c>
      <c r="BD902" s="31">
        <f t="shared" ref="BD902" si="8553">AR902*AY899+AT902*AY902-AS902*AZ899-AU902*AZ902</f>
        <v>9.8251143812973174E-2</v>
      </c>
      <c r="BE902" s="32">
        <f t="shared" ref="BE902" si="8554">(AR902*AZ899+AS902*AY899+AT902*AZ902+AU902*AY902)</f>
        <v>0</v>
      </c>
      <c r="BF902" s="8"/>
      <c r="BG902" s="29">
        <v>0</v>
      </c>
      <c r="BH902" s="33">
        <v>0</v>
      </c>
      <c r="BI902" s="31">
        <v>1</v>
      </c>
      <c r="BJ902" s="32">
        <v>0</v>
      </c>
      <c r="BL902" s="29">
        <f t="shared" ref="BL902" si="8555">BB902*BG899+BD902*BG902-BC902*BH899-BE902*BH902</f>
        <v>0</v>
      </c>
      <c r="BM902" s="33">
        <f t="shared" ref="BM902" si="8556">(BB902*BH899+BC902*BG899+BD902*BH902+BE902*BG902)</f>
        <v>-0.98673428080506953</v>
      </c>
      <c r="BN902" s="31">
        <f t="shared" ref="BN902" si="8557">BB902*BI899+BD902*BI902-BC902*BJ899-BE902*BJ902</f>
        <v>-9.491632339905387E-2</v>
      </c>
      <c r="BO902" s="32">
        <f t="shared" ref="BO902" si="8558">(BB902*BJ899+BC902*BI899+BD902*BJ902+BE902*BI902)</f>
        <v>0</v>
      </c>
      <c r="BP902" s="8"/>
      <c r="BQ902" s="19">
        <f t="shared" ref="BQ902:BQ965" si="8559">1/$BR$8</f>
        <v>1</v>
      </c>
      <c r="BR902" s="47">
        <v>0</v>
      </c>
      <c r="BS902" s="48">
        <v>1</v>
      </c>
      <c r="BT902" s="49">
        <v>0</v>
      </c>
      <c r="BV902" s="29">
        <f t="shared" ref="BV902" si="8560">BL902*BQ899+BN902*BQ902-BM902*BR899-BO902*BR902</f>
        <v>-9.491632339905387E-2</v>
      </c>
      <c r="BW902" s="33">
        <f t="shared" ref="BW902" si="8561">(BL902*BR899+BM902*BQ899+BN902*BR902+BO902*BQ902)</f>
        <v>-0.98673428080506953</v>
      </c>
      <c r="BX902" s="31">
        <f t="shared" ref="BX902" si="8562">BL902*BS899+BN902*BS902-BM902*BT899-BO902*BT902</f>
        <v>-9.491632339905387E-2</v>
      </c>
      <c r="BY902" s="32">
        <f t="shared" ref="BY902" si="8563">(BL902*BT899+BM902*BS899+BN902*BT902+BO902*BS902)</f>
        <v>0</v>
      </c>
      <c r="CA902" s="50">
        <f t="shared" ref="CA902" si="8564">(180/PI())*ATAN(-1*(BW899+BW902)/(BV899+BV902))</f>
        <v>-84.553653938017447</v>
      </c>
      <c r="CC902" s="137">
        <f t="shared" ref="CC902" si="8565">20*LOG(((1-(10^(CA899/20)^2)*(1-((1-CC899)/(1+CC899))^2))^0.5))</f>
        <v>-38.130298093252598</v>
      </c>
      <c r="CD902" s="9"/>
      <c r="CE902" s="38"/>
      <c r="CF902" s="38"/>
      <c r="CG902" s="38"/>
      <c r="CH902" s="38"/>
    </row>
    <row r="903" spans="2:91" ht="18.600000000000001" customHeight="1">
      <c r="CC903" s="42"/>
    </row>
    <row r="904" spans="2:91" ht="18.600000000000001" customHeight="1" thickBot="1">
      <c r="E904" s="22" t="s">
        <v>4</v>
      </c>
      <c r="J904" s="22" t="s">
        <v>5</v>
      </c>
      <c r="O904" s="22" t="s">
        <v>6</v>
      </c>
      <c r="T904" s="22" t="s">
        <v>7</v>
      </c>
      <c r="Y904" s="22" t="s">
        <v>8</v>
      </c>
      <c r="AD904" s="22" t="s">
        <v>65</v>
      </c>
      <c r="AI904" s="22" t="s">
        <v>9</v>
      </c>
      <c r="AN904" s="22" t="s">
        <v>66</v>
      </c>
      <c r="AS904" s="22" t="s">
        <v>51</v>
      </c>
      <c r="AX904" s="22" t="s">
        <v>67</v>
      </c>
      <c r="BC904" s="22" t="s">
        <v>52</v>
      </c>
      <c r="BH904" s="22" t="s">
        <v>68</v>
      </c>
      <c r="BM904" s="22" t="s">
        <v>63</v>
      </c>
      <c r="BQ904" s="23" t="s">
        <v>69</v>
      </c>
      <c r="BR904" s="23"/>
      <c r="BS904" s="24"/>
      <c r="BT904" s="24"/>
      <c r="BU904" s="24"/>
      <c r="BW904" s="22" t="s">
        <v>64</v>
      </c>
    </row>
    <row r="905" spans="2:91" ht="18.600000000000001" customHeight="1" thickBot="1">
      <c r="D905" s="249" t="s">
        <v>103</v>
      </c>
      <c r="E905" s="250"/>
      <c r="F905" s="251" t="s">
        <v>104</v>
      </c>
      <c r="G905" s="252"/>
      <c r="H905" s="229"/>
      <c r="I905" s="253" t="s">
        <v>11</v>
      </c>
      <c r="J905" s="254"/>
      <c r="K905" s="255" t="s">
        <v>12</v>
      </c>
      <c r="L905" s="256"/>
      <c r="M905" s="24"/>
      <c r="N905" s="253" t="s">
        <v>105</v>
      </c>
      <c r="O905" s="254"/>
      <c r="P905" s="255" t="s">
        <v>106</v>
      </c>
      <c r="Q905" s="256"/>
      <c r="R905" s="24"/>
      <c r="S905" s="249" t="s">
        <v>107</v>
      </c>
      <c r="T905" s="250"/>
      <c r="U905" s="251" t="s">
        <v>108</v>
      </c>
      <c r="V905" s="252"/>
      <c r="W905" s="8"/>
      <c r="X905" s="253" t="s">
        <v>109</v>
      </c>
      <c r="Y905" s="254"/>
      <c r="Z905" s="255" t="s">
        <v>110</v>
      </c>
      <c r="AA905" s="256"/>
      <c r="AB905" s="8"/>
      <c r="AC905" s="253" t="s">
        <v>111</v>
      </c>
      <c r="AD905" s="254"/>
      <c r="AE905" s="255" t="s">
        <v>14</v>
      </c>
      <c r="AF905" s="256"/>
      <c r="AG905" s="8"/>
      <c r="AH905" s="253" t="s">
        <v>112</v>
      </c>
      <c r="AI905" s="254"/>
      <c r="AJ905" s="255" t="s">
        <v>113</v>
      </c>
      <c r="AK905" s="256"/>
      <c r="AL905" s="8"/>
      <c r="AM905" s="249" t="s">
        <v>114</v>
      </c>
      <c r="AN905" s="250"/>
      <c r="AO905" s="251" t="s">
        <v>115</v>
      </c>
      <c r="AP905" s="252"/>
      <c r="AQ905" s="24"/>
      <c r="AR905" s="253" t="s">
        <v>116</v>
      </c>
      <c r="AS905" s="254"/>
      <c r="AT905" s="255" t="s">
        <v>13</v>
      </c>
      <c r="AU905" s="256"/>
      <c r="AV905" s="4"/>
      <c r="AW905" s="253" t="s">
        <v>117</v>
      </c>
      <c r="AX905" s="254"/>
      <c r="AY905" s="255" t="s">
        <v>118</v>
      </c>
      <c r="AZ905" s="256"/>
      <c r="BA905" s="8"/>
      <c r="BB905" s="253" t="s">
        <v>119</v>
      </c>
      <c r="BC905" s="254"/>
      <c r="BD905" s="255" t="s">
        <v>120</v>
      </c>
      <c r="BE905" s="256"/>
      <c r="BF905" s="4"/>
      <c r="BG905" s="249" t="s">
        <v>121</v>
      </c>
      <c r="BH905" s="250"/>
      <c r="BI905" s="251" t="s">
        <v>122</v>
      </c>
      <c r="BJ905" s="252"/>
      <c r="BK905" s="4"/>
      <c r="BL905" s="253" t="s">
        <v>123</v>
      </c>
      <c r="BM905" s="254"/>
      <c r="BN905" s="255" t="s">
        <v>124</v>
      </c>
      <c r="BO905" s="256"/>
      <c r="BP905" s="4"/>
      <c r="BQ905" s="253" t="s">
        <v>125</v>
      </c>
      <c r="BR905" s="254"/>
      <c r="BS905" s="255" t="s">
        <v>126</v>
      </c>
      <c r="BT905" s="256"/>
      <c r="BU905" s="8"/>
      <c r="BV905" s="253" t="s">
        <v>127</v>
      </c>
      <c r="BW905" s="254"/>
      <c r="BX905" s="255" t="s">
        <v>128</v>
      </c>
      <c r="BY905" s="256"/>
      <c r="CA905" s="27" t="s">
        <v>15</v>
      </c>
      <c r="CC905" s="133" t="s">
        <v>70</v>
      </c>
      <c r="CD905" s="9"/>
      <c r="CE905" s="38"/>
      <c r="CF905" s="38"/>
      <c r="CG905" s="38"/>
      <c r="CH905" s="38"/>
    </row>
    <row r="906" spans="2:91" ht="18.600000000000001" customHeight="1" thickTop="1" thickBot="1">
      <c r="B906" s="129">
        <v>2.1</v>
      </c>
      <c r="D906" s="29">
        <v>1</v>
      </c>
      <c r="E906" s="30">
        <v>0</v>
      </c>
      <c r="F906" s="31">
        <v>0</v>
      </c>
      <c r="G906" s="32">
        <f t="shared" ref="G906:G969" si="8566">-1/($E$8*$B906)</f>
        <v>-0.31389523809523806</v>
      </c>
      <c r="I906" s="29">
        <v>1</v>
      </c>
      <c r="J906" s="33">
        <v>0</v>
      </c>
      <c r="K906" s="31">
        <v>0</v>
      </c>
      <c r="L906" s="32">
        <v>0</v>
      </c>
      <c r="N906" s="29">
        <f t="shared" ref="N906" si="8567">D906*I906+F906*I909-E906*J906-G906*J909</f>
        <v>0.80942806686098456</v>
      </c>
      <c r="O906" s="33">
        <f t="shared" ref="O906" si="8568">(D906*J906+E906*I906+F906*J909+G906*I909)</f>
        <v>0</v>
      </c>
      <c r="P906" s="31">
        <f t="shared" ref="P906" si="8569">D906*K906+F906*K909-E906*L906-G906*L909</f>
        <v>0</v>
      </c>
      <c r="Q906" s="32">
        <f t="shared" ref="Q906" si="8570">(D906*L906+E906*K906+F906*L909+G906*K909)</f>
        <v>-0.31389523809523806</v>
      </c>
      <c r="S906" s="29">
        <v>1</v>
      </c>
      <c r="T906" s="30">
        <v>0</v>
      </c>
      <c r="U906" s="31">
        <v>0</v>
      </c>
      <c r="V906" s="32">
        <f t="shared" ref="V906:V969" si="8571">-1/($T$8*$B906)</f>
        <v>-0.60979523809523806</v>
      </c>
      <c r="X906" s="29">
        <f t="shared" ref="X906" si="8572">N906*S906+P906*S909-O906*T906-Q906*T909</f>
        <v>0.80942806686098456</v>
      </c>
      <c r="Y906" s="33">
        <f t="shared" ref="Y906" si="8573">(N906*T906+O906*S906+P906*T909+Q906*S909)</f>
        <v>0</v>
      </c>
      <c r="Z906" s="31">
        <f t="shared" ref="Z906" si="8574">N906*U906+P906*U909-O906*V906-Q906*V909</f>
        <v>0</v>
      </c>
      <c r="AA906" s="32">
        <f t="shared" ref="AA906" si="8575">(N906*V906+O906*U906+P906*V909+Q906*U909)</f>
        <v>-0.80748061884770039</v>
      </c>
      <c r="AB906" s="8"/>
      <c r="AC906" s="29">
        <v>1</v>
      </c>
      <c r="AD906" s="33">
        <v>0</v>
      </c>
      <c r="AE906" s="31">
        <v>0</v>
      </c>
      <c r="AF906" s="32">
        <v>0</v>
      </c>
      <c r="AH906" s="29">
        <f t="shared" ref="AH906" si="8576">X906*AC906+Z906*AC909-Y906*AD906-AA906*AD909</f>
        <v>0.38912328743661617</v>
      </c>
      <c r="AI906" s="33">
        <f t="shared" ref="AI906" si="8577">(X906*AD906+Y906*AC906+Z906*AD909+AA906*AC909)</f>
        <v>0</v>
      </c>
      <c r="AJ906" s="31">
        <f t="shared" ref="AJ906" si="8578">X906*AE906+Z906*AE909-Y906*AF906-AA906*AF909</f>
        <v>0</v>
      </c>
      <c r="AK906" s="32">
        <f t="shared" ref="AK906" si="8579">(X906*AF906+Y906*AE906+Z906*AF909+AA906*AE909)</f>
        <v>-0.80748061884770039</v>
      </c>
      <c r="AL906" s="8"/>
      <c r="AM906" s="29">
        <v>1</v>
      </c>
      <c r="AN906" s="30">
        <v>0</v>
      </c>
      <c r="AO906" s="31">
        <v>0</v>
      </c>
      <c r="AP906" s="32">
        <f t="shared" ref="AP906:AP969" si="8580">-1/($AN$8*$B906)</f>
        <v>-0.55144285714285712</v>
      </c>
      <c r="AR906" s="29">
        <f t="shared" ref="AR906" si="8581">AH906*AM906+AJ906*AM909-AI906*AN906-AK906*AN909</f>
        <v>0.38912328743661617</v>
      </c>
      <c r="AS906" s="33">
        <f t="shared" ref="AS906" si="8582">(AH906*AN906+AI906*AM906+AJ906*AN909+AK906*AM909)</f>
        <v>0</v>
      </c>
      <c r="AT906" s="31">
        <f t="shared" ref="AT906" si="8583">AH906*AO906+AJ906*AO909-AI906*AP906-AK906*AP909</f>
        <v>0</v>
      </c>
      <c r="AU906" s="32">
        <f t="shared" ref="AU906" si="8584">(AH906*AP906+AI906*AO906+AJ906*AP909+AK906*AO909)</f>
        <v>-1.0220598762525692</v>
      </c>
      <c r="AV906" s="8"/>
      <c r="AW906" s="29">
        <v>1</v>
      </c>
      <c r="AX906" s="33">
        <v>0</v>
      </c>
      <c r="AY906" s="31">
        <v>0</v>
      </c>
      <c r="AZ906" s="32">
        <v>0</v>
      </c>
      <c r="BB906" s="29">
        <f t="shared" ref="BB906" si="8585">AR906*AW906+AT906*AW909-AS906*AX906-AU906*AX909</f>
        <v>-7.7167684695679473E-2</v>
      </c>
      <c r="BC906" s="33">
        <f t="shared" ref="BC906" si="8586">(AR906*AX906+AS906*AW906+AT906*AX909+AU906*AW909)</f>
        <v>0</v>
      </c>
      <c r="BD906" s="31">
        <f t="shared" ref="BD906" si="8587">AR906*AY906+AT906*AY909-AS906*AZ906-AU906*AZ909</f>
        <v>0</v>
      </c>
      <c r="BE906" s="32">
        <f t="shared" ref="BE906" si="8588">(AR906*AZ906+AS906*AY906+AT906*AZ909+AU906*AY909)</f>
        <v>-1.0220598762525692</v>
      </c>
      <c r="BF906" s="8"/>
      <c r="BG906" s="29">
        <v>1</v>
      </c>
      <c r="BH906" s="30">
        <v>0</v>
      </c>
      <c r="BI906" s="31">
        <v>0</v>
      </c>
      <c r="BJ906" s="32">
        <f t="shared" ref="BJ906:BJ969" si="8589">-1/($BH$8*$B906)</f>
        <v>-0.19389999999999999</v>
      </c>
      <c r="BL906" s="29">
        <f t="shared" ref="BL906" si="8590">BB906*BG906+BD906*BG909-BC906*BH906-BE906*BH909</f>
        <v>-7.7167684695679473E-2</v>
      </c>
      <c r="BM906" s="33">
        <f t="shared" ref="BM906" si="8591">(BB906*BH906+BC906*BG906+BD906*BH909+BE906*BG909)</f>
        <v>0</v>
      </c>
      <c r="BN906" s="31">
        <f t="shared" ref="BN906" si="8592">BB906*BI906+BD906*BI909-BC906*BJ906-BE906*BJ909</f>
        <v>0</v>
      </c>
      <c r="BO906" s="32">
        <f t="shared" ref="BO906" si="8593">(BB906*BJ906+BC906*BI906+BD906*BJ909+BE906*BI909)</f>
        <v>-1.007097062190077</v>
      </c>
      <c r="BP906" s="8"/>
      <c r="BQ906" s="34">
        <v>1</v>
      </c>
      <c r="BR906" s="35">
        <v>0</v>
      </c>
      <c r="BS906" s="11">
        <v>0</v>
      </c>
      <c r="BT906" s="36">
        <v>0</v>
      </c>
      <c r="BV906" s="29">
        <f t="shared" ref="BV906" si="8594">BL906*BQ906+BN906*BQ909-BM906*BR906-BO906*BR909</f>
        <v>-7.7167684695679473E-2</v>
      </c>
      <c r="BW906" s="33">
        <f t="shared" ref="BW906" si="8595">(BL906*BR906+BM906*BQ906+BN906*BR909+BO906*BQ909)</f>
        <v>-1.007097062190077</v>
      </c>
      <c r="BX906" s="31">
        <f t="shared" ref="BX906" si="8596">BL906*BS906+BN906*BS909-BM906*BT906-BO906*BT909</f>
        <v>0</v>
      </c>
      <c r="BY906" s="32">
        <f t="shared" ref="BY906" si="8597">(BL906*BT906+BM906*BS906+BN906*BT909+BO906*BS909)</f>
        <v>-1.007097062190077</v>
      </c>
      <c r="CA906" s="37">
        <f t="shared" ref="CA906" si="8598">20*LOG(((1+$BR$8)/$BR$8)/((BV906+BV909)^2+(BW906+BW909)^2)^0.5)</f>
        <v>-4.3674536200062131E-4</v>
      </c>
      <c r="CC906" s="134">
        <f t="shared" ref="CC906" si="8599">((BV906^2+BW906^2)^0.5)/((BV909^2+BW909^2)^0.5)</f>
        <v>1.0201981251957339</v>
      </c>
      <c r="CD906" s="9"/>
      <c r="CE906" s="38"/>
      <c r="CF906" s="38"/>
      <c r="CG906" s="38"/>
      <c r="CH906" s="38"/>
      <c r="CM906" s="129">
        <v>2.08</v>
      </c>
    </row>
    <row r="907" spans="2:91" ht="18.600000000000001" customHeight="1" thickBot="1">
      <c r="D907" s="39"/>
      <c r="G907" s="40"/>
      <c r="I907" s="39"/>
      <c r="L907" s="40"/>
      <c r="N907" s="39"/>
      <c r="Q907" s="40"/>
      <c r="S907" s="39"/>
      <c r="V907" s="40"/>
      <c r="X907" s="39"/>
      <c r="AA907" s="40"/>
      <c r="AC907" s="39"/>
      <c r="AF907" s="40"/>
      <c r="AH907" s="39"/>
      <c r="AK907" s="40"/>
      <c r="AM907" s="39"/>
      <c r="AP907" s="40"/>
      <c r="AR907" s="39"/>
      <c r="AU907" s="40"/>
      <c r="AW907" s="39"/>
      <c r="AZ907" s="40"/>
      <c r="BB907" s="39"/>
      <c r="BE907" s="40"/>
      <c r="BG907" s="39"/>
      <c r="BJ907" s="40"/>
      <c r="BL907" s="39"/>
      <c r="BO907" s="40"/>
      <c r="BQ907" s="34"/>
      <c r="BR907" s="11"/>
      <c r="BS907" s="11"/>
      <c r="BT907" s="41"/>
      <c r="BV907" s="39"/>
      <c r="BY907" s="40"/>
      <c r="CC907" s="135"/>
      <c r="CD907" s="9"/>
      <c r="CE907" s="38"/>
      <c r="CF907" s="38"/>
      <c r="CG907" s="38"/>
      <c r="CH907" s="38"/>
    </row>
    <row r="908" spans="2:91" ht="18.600000000000001" customHeight="1" thickBot="1">
      <c r="D908" s="258" t="s">
        <v>129</v>
      </c>
      <c r="E908" s="259"/>
      <c r="F908" s="260" t="s">
        <v>130</v>
      </c>
      <c r="G908" s="261"/>
      <c r="H908" s="229"/>
      <c r="I908" s="258" t="s">
        <v>131</v>
      </c>
      <c r="J908" s="259"/>
      <c r="K908" s="260" t="s">
        <v>132</v>
      </c>
      <c r="L908" s="261"/>
      <c r="N908" s="253" t="s">
        <v>133</v>
      </c>
      <c r="O908" s="254"/>
      <c r="P908" s="255" t="s">
        <v>134</v>
      </c>
      <c r="Q908" s="256"/>
      <c r="S908" s="258" t="s">
        <v>135</v>
      </c>
      <c r="T908" s="259"/>
      <c r="U908" s="260" t="s">
        <v>136</v>
      </c>
      <c r="V908" s="261"/>
      <c r="W908" s="8"/>
      <c r="X908" s="253" t="s">
        <v>137</v>
      </c>
      <c r="Y908" s="254"/>
      <c r="Z908" s="255" t="s">
        <v>138</v>
      </c>
      <c r="AA908" s="256"/>
      <c r="AB908" s="8"/>
      <c r="AC908" s="258" t="s">
        <v>139</v>
      </c>
      <c r="AD908" s="259"/>
      <c r="AE908" s="260" t="s">
        <v>140</v>
      </c>
      <c r="AF908" s="261"/>
      <c r="AG908" s="8"/>
      <c r="AH908" s="253" t="s">
        <v>141</v>
      </c>
      <c r="AI908" s="254"/>
      <c r="AJ908" s="255" t="s">
        <v>142</v>
      </c>
      <c r="AK908" s="256"/>
      <c r="AL908" s="8"/>
      <c r="AM908" s="258" t="s">
        <v>143</v>
      </c>
      <c r="AN908" s="259"/>
      <c r="AO908" s="260" t="s">
        <v>144</v>
      </c>
      <c r="AP908" s="261"/>
      <c r="AR908" s="253" t="s">
        <v>145</v>
      </c>
      <c r="AS908" s="254"/>
      <c r="AT908" s="255" t="s">
        <v>146</v>
      </c>
      <c r="AU908" s="256"/>
      <c r="AV908" s="4"/>
      <c r="AW908" s="258" t="s">
        <v>147</v>
      </c>
      <c r="AX908" s="259"/>
      <c r="AY908" s="260" t="s">
        <v>148</v>
      </c>
      <c r="AZ908" s="261"/>
      <c r="BA908" s="8"/>
      <c r="BB908" s="253" t="s">
        <v>149</v>
      </c>
      <c r="BC908" s="254"/>
      <c r="BD908" s="255" t="s">
        <v>150</v>
      </c>
      <c r="BE908" s="256"/>
      <c r="BF908" s="4"/>
      <c r="BG908" s="258" t="s">
        <v>151</v>
      </c>
      <c r="BH908" s="259"/>
      <c r="BI908" s="260" t="s">
        <v>152</v>
      </c>
      <c r="BJ908" s="261"/>
      <c r="BK908" s="4"/>
      <c r="BL908" s="253" t="s">
        <v>153</v>
      </c>
      <c r="BM908" s="254"/>
      <c r="BN908" s="255" t="s">
        <v>154</v>
      </c>
      <c r="BO908" s="256"/>
      <c r="BP908" s="4"/>
      <c r="BQ908" s="258" t="s">
        <v>155</v>
      </c>
      <c r="BR908" s="259"/>
      <c r="BS908" s="260" t="s">
        <v>156</v>
      </c>
      <c r="BT908" s="261"/>
      <c r="BU908" s="8"/>
      <c r="BV908" s="253" t="s">
        <v>157</v>
      </c>
      <c r="BW908" s="254"/>
      <c r="BX908" s="255" t="s">
        <v>158</v>
      </c>
      <c r="BY908" s="256"/>
      <c r="CA908" s="46" t="s">
        <v>16</v>
      </c>
      <c r="CC908" s="136" t="s">
        <v>71</v>
      </c>
      <c r="CD908" s="9"/>
      <c r="CE908" s="38"/>
      <c r="CF908" s="38"/>
      <c r="CG908" s="38"/>
      <c r="CH908" s="38"/>
    </row>
    <row r="909" spans="2:91" ht="18.600000000000001" customHeight="1" thickTop="1" thickBot="1">
      <c r="D909" s="29">
        <v>0</v>
      </c>
      <c r="E909" s="33">
        <v>0</v>
      </c>
      <c r="F909" s="31">
        <v>1</v>
      </c>
      <c r="G909" s="32">
        <v>0</v>
      </c>
      <c r="I909" s="29">
        <v>0</v>
      </c>
      <c r="J909" s="33">
        <f t="shared" ref="J909" si="8600">IF(0=(1-$J$8*$K$8*$B906^2),10^14,$B906*$J$8/(1-$J$8*$K$8*$B906^2))</f>
        <v>-0.60711954184279338</v>
      </c>
      <c r="K909" s="31">
        <v>1</v>
      </c>
      <c r="L909" s="32">
        <v>0</v>
      </c>
      <c r="N909" s="29">
        <f t="shared" ref="N909" si="8601">D909*I906+F909*I909-E909*J906-G909*J909</f>
        <v>0</v>
      </c>
      <c r="O909" s="33">
        <f t="shared" ref="O909" si="8602">(D909*J906+E909*I906+F909*J909+G909*I909)</f>
        <v>-0.60711954184279338</v>
      </c>
      <c r="P909" s="31">
        <f t="shared" ref="P909" si="8603">D909*K906+F909*K909-E909*L906-G909*L909</f>
        <v>1</v>
      </c>
      <c r="Q909" s="32">
        <f t="shared" ref="Q909" si="8604">(D909*L906+E909*K906+F909*L909+G909*K909)</f>
        <v>0</v>
      </c>
      <c r="S909" s="29">
        <v>0</v>
      </c>
      <c r="T909" s="33">
        <v>0</v>
      </c>
      <c r="U909" s="31">
        <v>1</v>
      </c>
      <c r="V909" s="32">
        <v>0</v>
      </c>
      <c r="X909" s="29">
        <f t="shared" ref="X909" si="8605">N909*S906+P909*S909-O909*T906-Q909*T909</f>
        <v>0</v>
      </c>
      <c r="Y909" s="33">
        <f t="shared" ref="Y909" si="8606">(N909*T906+O909*S906+P909*T909+Q909*S909)</f>
        <v>-0.60711954184279338</v>
      </c>
      <c r="Z909" s="31">
        <f t="shared" ref="Z909" si="8607">N909*U906+P909*U909-O909*V906-Q909*V909</f>
        <v>0.62978139442970194</v>
      </c>
      <c r="AA909" s="32">
        <f t="shared" ref="AA909" si="8608">(N909*V906+O909*U906+P909*V909+Q909*U909)</f>
        <v>0</v>
      </c>
      <c r="AB909" s="8"/>
      <c r="AC909" s="29">
        <v>0</v>
      </c>
      <c r="AD909" s="33">
        <f t="shared" ref="AD909" si="8609">IF(0=(1-$AD$8*$AE$8*$B906^2),10^14,$B906*$AD$8/(1-$AD$8*$AE$8*$B906^2))</f>
        <v>-0.5205137679021401</v>
      </c>
      <c r="AE909" s="31">
        <v>1</v>
      </c>
      <c r="AF909" s="32">
        <v>0</v>
      </c>
      <c r="AH909" s="29">
        <f t="shared" ref="AH909" si="8610">X909*AC906+Z909*AC909-Y909*AD906-AA909*AD909</f>
        <v>0</v>
      </c>
      <c r="AI909" s="33">
        <f t="shared" ref="AI909" si="8611">(X909*AD906+Y909*AC906+Z909*AD909+AA909*AC909)</f>
        <v>-0.93492942841206139</v>
      </c>
      <c r="AJ909" s="31">
        <f t="shared" ref="AJ909" si="8612">X909*AE906+Z909*AE909-Y909*AF906-AA909*AF909</f>
        <v>0.62978139442970194</v>
      </c>
      <c r="AK909" s="32">
        <f t="shared" ref="AK909" si="8613">(X909*AF906+Y909*AE906+Z909*AF909+AA909*AE909)</f>
        <v>0</v>
      </c>
      <c r="AL909" s="8"/>
      <c r="AM909" s="29">
        <v>0</v>
      </c>
      <c r="AN909" s="33">
        <v>0</v>
      </c>
      <c r="AO909" s="31">
        <v>1</v>
      </c>
      <c r="AP909" s="32">
        <v>0</v>
      </c>
      <c r="AR909" s="29">
        <f t="shared" ref="AR909" si="8614">AH909*AM906+AJ909*AM909-AI909*AN906-AK909*AN909</f>
        <v>0</v>
      </c>
      <c r="AS909" s="33">
        <f t="shared" ref="AS909" si="8615">(AH909*AN906+AI909*AM906+AJ909*AN909+AK909*AM909)</f>
        <v>-0.93492942841206139</v>
      </c>
      <c r="AT909" s="31">
        <f t="shared" ref="AT909" si="8616">AH909*AO906+AJ909*AO909-AI909*AP906-AK909*AP909</f>
        <v>0.11422123919921645</v>
      </c>
      <c r="AU909" s="32">
        <f t="shared" ref="AU909" si="8617">(AH909*AP906+AI909*AO906+AJ909*AP909+AK909*AO909)</f>
        <v>0</v>
      </c>
      <c r="AV909" s="8"/>
      <c r="AW909" s="29">
        <v>0</v>
      </c>
      <c r="AX909" s="33">
        <f t="shared" ref="AX909" si="8618">IF(0=(1-$AX$8*$AY$8*$B906^2),10^14,$B906*$AX$8/(1-$AX$8*$AY$8*$B906^2))</f>
        <v>-0.45622666828676761</v>
      </c>
      <c r="AY909" s="31">
        <v>1</v>
      </c>
      <c r="AZ909" s="32">
        <v>0</v>
      </c>
      <c r="BB909" s="29">
        <f t="shared" ref="BB909" si="8619">AR909*AW906+AT909*AW909-AS909*AX906-AU909*AX909</f>
        <v>0</v>
      </c>
      <c r="BC909" s="33">
        <f t="shared" ref="BC909" si="8620">(AR909*AX906+AS909*AW906+AT909*AX909+AU909*AW909)</f>
        <v>-0.98704020381950586</v>
      </c>
      <c r="BD909" s="31">
        <f t="shared" ref="BD909" si="8621">AR909*AY906+AT909*AY909-AS909*AZ906-AU909*AZ909</f>
        <v>0.11422123919921645</v>
      </c>
      <c r="BE909" s="32">
        <f t="shared" ref="BE909" si="8622">(AR909*AZ906+AS909*AY906+AT909*AZ909+AU909*AY909)</f>
        <v>0</v>
      </c>
      <c r="BF909" s="8"/>
      <c r="BG909" s="29">
        <v>0</v>
      </c>
      <c r="BH909" s="33">
        <v>0</v>
      </c>
      <c r="BI909" s="31">
        <v>1</v>
      </c>
      <c r="BJ909" s="32">
        <v>0</v>
      </c>
      <c r="BL909" s="29">
        <f t="shared" ref="BL909" si="8623">BB909*BG906+BD909*BG909-BC909*BH906-BE909*BH909</f>
        <v>0</v>
      </c>
      <c r="BM909" s="33">
        <f t="shared" ref="BM909" si="8624">(BB909*BH906+BC909*BG906+BD909*BH909+BE909*BG909)</f>
        <v>-0.98704020381950586</v>
      </c>
      <c r="BN909" s="31">
        <f t="shared" ref="BN909" si="8625">BB909*BI906+BD909*BI909-BC909*BJ906-BE909*BJ909</f>
        <v>-7.7165856321385728E-2</v>
      </c>
      <c r="BO909" s="32">
        <f t="shared" ref="BO909" si="8626">(BB909*BJ906+BC909*BI906+BD909*BJ909+BE909*BI909)</f>
        <v>0</v>
      </c>
      <c r="BP909" s="8"/>
      <c r="BQ909" s="19">
        <f t="shared" ref="BQ909:BQ972" si="8627">1/$BR$8</f>
        <v>1</v>
      </c>
      <c r="BR909" s="47">
        <v>0</v>
      </c>
      <c r="BS909" s="48">
        <v>1</v>
      </c>
      <c r="BT909" s="49">
        <v>0</v>
      </c>
      <c r="BV909" s="29">
        <f t="shared" ref="BV909" si="8628">BL909*BQ906+BN909*BQ909-BM909*BR906-BO909*BR909</f>
        <v>-7.7165856321385728E-2</v>
      </c>
      <c r="BW909" s="33">
        <f t="shared" ref="BW909" si="8629">(BL909*BR906+BM909*BQ906+BN909*BR909+BO909*BQ909)</f>
        <v>-0.98704020381950586</v>
      </c>
      <c r="BX909" s="31">
        <f t="shared" ref="BX909" si="8630">BL909*BS906+BN909*BS909-BM909*BT906-BO909*BT909</f>
        <v>-7.7165856321385728E-2</v>
      </c>
      <c r="BY909" s="32">
        <f t="shared" ref="BY909" si="8631">(BL909*BT906+BM909*BS906+BN909*BT909+BO909*BS909)</f>
        <v>0</v>
      </c>
      <c r="CA909" s="50">
        <f t="shared" ref="CA909" si="8632">(180/PI())*ATAN(-1*(BW906+BW909)/(BV906+BV909))</f>
        <v>-85.574492947674599</v>
      </c>
      <c r="CC909" s="137">
        <f t="shared" ref="CC909" si="8633">20*LOG(((1-(10^(CA906/20)^2)*(1-((1-CC906)/(1+CC906))^2))^0.5))</f>
        <v>-36.978616755627023</v>
      </c>
      <c r="CD909" s="9"/>
      <c r="CE909" s="38"/>
      <c r="CF909" s="38"/>
      <c r="CG909" s="38"/>
      <c r="CH909" s="38"/>
    </row>
    <row r="910" spans="2:91" ht="18.600000000000001" customHeight="1">
      <c r="CC910" s="42"/>
    </row>
    <row r="911" spans="2:91" ht="18.600000000000001" customHeight="1" thickBot="1">
      <c r="E911" s="22" t="s">
        <v>4</v>
      </c>
      <c r="J911" s="22" t="s">
        <v>5</v>
      </c>
      <c r="O911" s="22" t="s">
        <v>6</v>
      </c>
      <c r="T911" s="22" t="s">
        <v>7</v>
      </c>
      <c r="Y911" s="22" t="s">
        <v>8</v>
      </c>
      <c r="AD911" s="22" t="s">
        <v>65</v>
      </c>
      <c r="AI911" s="22" t="s">
        <v>9</v>
      </c>
      <c r="AN911" s="22" t="s">
        <v>66</v>
      </c>
      <c r="AS911" s="22" t="s">
        <v>51</v>
      </c>
      <c r="AX911" s="22" t="s">
        <v>67</v>
      </c>
      <c r="BC911" s="22" t="s">
        <v>52</v>
      </c>
      <c r="BH911" s="22" t="s">
        <v>68</v>
      </c>
      <c r="BM911" s="22" t="s">
        <v>63</v>
      </c>
      <c r="BQ911" s="23" t="s">
        <v>69</v>
      </c>
      <c r="BR911" s="23"/>
      <c r="BS911" s="24"/>
      <c r="BT911" s="24"/>
      <c r="BU911" s="24"/>
      <c r="BW911" s="22" t="s">
        <v>64</v>
      </c>
    </row>
    <row r="912" spans="2:91" ht="18.600000000000001" customHeight="1" thickBot="1">
      <c r="D912" s="249" t="s">
        <v>103</v>
      </c>
      <c r="E912" s="250"/>
      <c r="F912" s="251" t="s">
        <v>104</v>
      </c>
      <c r="G912" s="252"/>
      <c r="H912" s="229"/>
      <c r="I912" s="253" t="s">
        <v>11</v>
      </c>
      <c r="J912" s="254"/>
      <c r="K912" s="255" t="s">
        <v>12</v>
      </c>
      <c r="L912" s="256"/>
      <c r="M912" s="24"/>
      <c r="N912" s="253" t="s">
        <v>105</v>
      </c>
      <c r="O912" s="254"/>
      <c r="P912" s="255" t="s">
        <v>106</v>
      </c>
      <c r="Q912" s="256"/>
      <c r="R912" s="24"/>
      <c r="S912" s="249" t="s">
        <v>107</v>
      </c>
      <c r="T912" s="250"/>
      <c r="U912" s="251" t="s">
        <v>108</v>
      </c>
      <c r="V912" s="252"/>
      <c r="W912" s="8"/>
      <c r="X912" s="253" t="s">
        <v>109</v>
      </c>
      <c r="Y912" s="254"/>
      <c r="Z912" s="255" t="s">
        <v>110</v>
      </c>
      <c r="AA912" s="256"/>
      <c r="AB912" s="8"/>
      <c r="AC912" s="253" t="s">
        <v>111</v>
      </c>
      <c r="AD912" s="254"/>
      <c r="AE912" s="255" t="s">
        <v>14</v>
      </c>
      <c r="AF912" s="256"/>
      <c r="AG912" s="8"/>
      <c r="AH912" s="253" t="s">
        <v>112</v>
      </c>
      <c r="AI912" s="254"/>
      <c r="AJ912" s="255" t="s">
        <v>113</v>
      </c>
      <c r="AK912" s="256"/>
      <c r="AL912" s="8"/>
      <c r="AM912" s="249" t="s">
        <v>114</v>
      </c>
      <c r="AN912" s="250"/>
      <c r="AO912" s="251" t="s">
        <v>115</v>
      </c>
      <c r="AP912" s="252"/>
      <c r="AQ912" s="24"/>
      <c r="AR912" s="253" t="s">
        <v>116</v>
      </c>
      <c r="AS912" s="254"/>
      <c r="AT912" s="255" t="s">
        <v>13</v>
      </c>
      <c r="AU912" s="256"/>
      <c r="AV912" s="4"/>
      <c r="AW912" s="253" t="s">
        <v>117</v>
      </c>
      <c r="AX912" s="254"/>
      <c r="AY912" s="255" t="s">
        <v>118</v>
      </c>
      <c r="AZ912" s="256"/>
      <c r="BA912" s="8"/>
      <c r="BB912" s="253" t="s">
        <v>119</v>
      </c>
      <c r="BC912" s="254"/>
      <c r="BD912" s="255" t="s">
        <v>120</v>
      </c>
      <c r="BE912" s="256"/>
      <c r="BF912" s="4"/>
      <c r="BG912" s="249" t="s">
        <v>121</v>
      </c>
      <c r="BH912" s="250"/>
      <c r="BI912" s="251" t="s">
        <v>122</v>
      </c>
      <c r="BJ912" s="252"/>
      <c r="BK912" s="4"/>
      <c r="BL912" s="253" t="s">
        <v>123</v>
      </c>
      <c r="BM912" s="254"/>
      <c r="BN912" s="255" t="s">
        <v>124</v>
      </c>
      <c r="BO912" s="256"/>
      <c r="BP912" s="4"/>
      <c r="BQ912" s="253" t="s">
        <v>125</v>
      </c>
      <c r="BR912" s="254"/>
      <c r="BS912" s="255" t="s">
        <v>126</v>
      </c>
      <c r="BT912" s="256"/>
      <c r="BU912" s="8"/>
      <c r="BV912" s="253" t="s">
        <v>127</v>
      </c>
      <c r="BW912" s="254"/>
      <c r="BX912" s="255" t="s">
        <v>128</v>
      </c>
      <c r="BY912" s="256"/>
      <c r="CA912" s="27" t="s">
        <v>15</v>
      </c>
      <c r="CC912" s="133" t="s">
        <v>70</v>
      </c>
      <c r="CD912" s="9"/>
      <c r="CE912" s="38"/>
      <c r="CF912" s="38"/>
      <c r="CG912" s="38"/>
      <c r="CH912" s="38"/>
    </row>
    <row r="913" spans="2:91" ht="18.600000000000001" customHeight="1" thickTop="1" thickBot="1">
      <c r="B913" s="129">
        <v>2.12</v>
      </c>
      <c r="D913" s="29">
        <v>1</v>
      </c>
      <c r="E913" s="30">
        <v>0</v>
      </c>
      <c r="F913" s="31">
        <v>0</v>
      </c>
      <c r="G913" s="32">
        <f t="shared" ref="G913:G976" si="8634">-1/($E$8*$B913)</f>
        <v>-0.31093396226415093</v>
      </c>
      <c r="I913" s="29">
        <v>1</v>
      </c>
      <c r="J913" s="33">
        <v>0</v>
      </c>
      <c r="K913" s="31">
        <v>0</v>
      </c>
      <c r="L913" s="32">
        <v>0</v>
      </c>
      <c r="N913" s="29">
        <f t="shared" ref="N913" si="8635">D913*I913+F913*I916-E913*J913-G913*J916</f>
        <v>0.81313365732441478</v>
      </c>
      <c r="O913" s="33">
        <f t="shared" ref="O913" si="8636">(D913*J913+E913*I913+F913*J916+G913*I916)</f>
        <v>0</v>
      </c>
      <c r="P913" s="31">
        <f t="shared" ref="P913" si="8637">D913*K913+F913*K916-E913*L913-G913*L916</f>
        <v>0</v>
      </c>
      <c r="Q913" s="32">
        <f t="shared" ref="Q913" si="8638">(D913*L913+E913*K913+F913*L916+G913*K916)</f>
        <v>-0.31093396226415093</v>
      </c>
      <c r="S913" s="29">
        <v>1</v>
      </c>
      <c r="T913" s="30">
        <v>0</v>
      </c>
      <c r="U913" s="31">
        <v>0</v>
      </c>
      <c r="V913" s="32">
        <f t="shared" ref="V913:V976" si="8639">-1/($T$8*$B913)</f>
        <v>-0.60404245283018865</v>
      </c>
      <c r="X913" s="29">
        <f t="shared" ref="X913" si="8640">N913*S913+P913*S916-O913*T913-Q913*T916</f>
        <v>0.81313365732441478</v>
      </c>
      <c r="Y913" s="33">
        <f t="shared" ref="Y913" si="8641">(N913*T913+O913*S913+P913*T916+Q913*S916)</f>
        <v>0</v>
      </c>
      <c r="Z913" s="31">
        <f t="shared" ref="Z913" si="8642">N913*U913+P913*U916-O913*V913-Q913*V916</f>
        <v>0</v>
      </c>
      <c r="AA913" s="32">
        <f t="shared" ref="AA913" si="8643">(N913*V913+O913*U913+P913*V916+Q913*U916)</f>
        <v>-0.80210121111317245</v>
      </c>
      <c r="AB913" s="8"/>
      <c r="AC913" s="29">
        <v>1</v>
      </c>
      <c r="AD913" s="33">
        <v>0</v>
      </c>
      <c r="AE913" s="31">
        <v>0</v>
      </c>
      <c r="AF913" s="32">
        <v>0</v>
      </c>
      <c r="AH913" s="29">
        <f t="shared" ref="AH913" si="8644">X913*AC913+Z913*AC916-Y913*AD913-AA913*AD916</f>
        <v>0.40071313676544545</v>
      </c>
      <c r="AI913" s="33">
        <f t="shared" ref="AI913" si="8645">(X913*AD913+Y913*AC913+Z913*AD916+AA913*AC916)</f>
        <v>0</v>
      </c>
      <c r="AJ913" s="31">
        <f t="shared" ref="AJ913" si="8646">X913*AE913+Z913*AE916-Y913*AF913-AA913*AF916</f>
        <v>0</v>
      </c>
      <c r="AK913" s="32">
        <f t="shared" ref="AK913" si="8647">(X913*AF913+Y913*AE913+Z913*AF916+AA913*AE916)</f>
        <v>-0.80210121111317245</v>
      </c>
      <c r="AL913" s="8"/>
      <c r="AM913" s="29">
        <v>1</v>
      </c>
      <c r="AN913" s="30">
        <v>0</v>
      </c>
      <c r="AO913" s="31">
        <v>0</v>
      </c>
      <c r="AP913" s="32">
        <f t="shared" ref="AP913:AP976" si="8648">-1/($AN$8*$B913)</f>
        <v>-0.54624056603773574</v>
      </c>
      <c r="AR913" s="29">
        <f t="shared" ref="AR913" si="8649">AH913*AM913+AJ913*AM916-AI913*AN913-AK913*AN916</f>
        <v>0.40071313676544545</v>
      </c>
      <c r="AS913" s="33">
        <f t="shared" ref="AS913" si="8650">(AH913*AN913+AI913*AM913+AJ913*AN916+AK913*AM916)</f>
        <v>0</v>
      </c>
      <c r="AT913" s="31">
        <f t="shared" ref="AT913" si="8651">AH913*AO913+AJ913*AO916-AI913*AP913-AK913*AP916</f>
        <v>0</v>
      </c>
      <c r="AU913" s="32">
        <f t="shared" ref="AU913" si="8652">(AH913*AP913+AI913*AO913+AJ913*AP916+AK913*AO916)</f>
        <v>-1.0209869817586861</v>
      </c>
      <c r="AV913" s="8"/>
      <c r="AW913" s="29">
        <v>1</v>
      </c>
      <c r="AX913" s="33">
        <v>0</v>
      </c>
      <c r="AY913" s="31">
        <v>0</v>
      </c>
      <c r="AZ913" s="32">
        <v>0</v>
      </c>
      <c r="BB913" s="29">
        <f t="shared" ref="BB913" si="8653">AR913*AW913+AT913*AW916-AS913*AX913-AU913*AX916</f>
        <v>-5.9790421928138437E-2</v>
      </c>
      <c r="BC913" s="33">
        <f t="shared" ref="BC913" si="8654">(AR913*AX913+AS913*AW913+AT913*AX916+AU913*AW916)</f>
        <v>0</v>
      </c>
      <c r="BD913" s="31">
        <f t="shared" ref="BD913" si="8655">AR913*AY913+AT913*AY916-AS913*AZ913-AU913*AZ916</f>
        <v>0</v>
      </c>
      <c r="BE913" s="32">
        <f t="shared" ref="BE913" si="8656">(AR913*AZ913+AS913*AY913+AT913*AZ916+AU913*AY916)</f>
        <v>-1.0209869817586861</v>
      </c>
      <c r="BF913" s="8"/>
      <c r="BG913" s="29">
        <v>1</v>
      </c>
      <c r="BH913" s="30">
        <v>0</v>
      </c>
      <c r="BI913" s="31">
        <v>0</v>
      </c>
      <c r="BJ913" s="32">
        <f t="shared" ref="BJ913:BJ976" si="8657">-1/($BH$8*$B913)</f>
        <v>-0.19207075471698112</v>
      </c>
      <c r="BL913" s="29">
        <f t="shared" ref="BL913" si="8658">BB913*BG913+BD913*BG916-BC913*BH913-BE913*BH916</f>
        <v>-5.9790421928138437E-2</v>
      </c>
      <c r="BM913" s="33">
        <f t="shared" ref="BM913" si="8659">(BB913*BH913+BC913*BG913+BD913*BH916+BE913*BG916)</f>
        <v>0</v>
      </c>
      <c r="BN913" s="31">
        <f t="shared" ref="BN913" si="8660">BB913*BI913+BD913*BI916-BC913*BJ913-BE913*BJ916</f>
        <v>0</v>
      </c>
      <c r="BO913" s="32">
        <f t="shared" ref="BO913" si="8661">(BB913*BJ913+BC913*BI913+BD913*BJ916+BE913*BI916)</f>
        <v>-1.0095029902941017</v>
      </c>
      <c r="BP913" s="8"/>
      <c r="BQ913" s="34">
        <v>1</v>
      </c>
      <c r="BR913" s="35">
        <v>0</v>
      </c>
      <c r="BS913" s="11">
        <v>0</v>
      </c>
      <c r="BT913" s="36">
        <v>0</v>
      </c>
      <c r="BV913" s="29">
        <f t="shared" ref="BV913" si="8662">BL913*BQ913+BN913*BQ916-BM913*BR913-BO913*BR916</f>
        <v>-5.9790421928138437E-2</v>
      </c>
      <c r="BW913" s="33">
        <f t="shared" ref="BW913" si="8663">(BL913*BR913+BM913*BQ913+BN913*BR916+BO913*BQ916)</f>
        <v>-1.0095029902941017</v>
      </c>
      <c r="BX913" s="31">
        <f t="shared" ref="BX913" si="8664">BL913*BS913+BN913*BS916-BM913*BT913-BO913*BT916</f>
        <v>0</v>
      </c>
      <c r="BY913" s="32">
        <f t="shared" ref="BY913" si="8665">(BL913*BT913+BM913*BS913+BN913*BT916+BO913*BS916)</f>
        <v>-1.0095029902941017</v>
      </c>
      <c r="CA913" s="37">
        <f t="shared" ref="CA913" si="8666">20*LOG(((1+$BR$8)/$BR$8)/((BV913+BV916)^2+(BW913+BW916)^2)^0.5)</f>
        <v>-5.4755269424688457E-4</v>
      </c>
      <c r="CC913" s="134">
        <f t="shared" ref="CC913" si="8667">((BV913^2+BW913^2)^0.5)/((BV916^2+BW916^2)^0.5)</f>
        <v>1.0226702625357011</v>
      </c>
      <c r="CD913" s="9"/>
      <c r="CE913" s="38"/>
      <c r="CF913" s="38"/>
      <c r="CG913" s="38"/>
      <c r="CH913" s="38"/>
      <c r="CM913" s="129">
        <v>2.1</v>
      </c>
    </row>
    <row r="914" spans="2:91" ht="18.600000000000001" customHeight="1" thickBot="1">
      <c r="D914" s="39"/>
      <c r="G914" s="40"/>
      <c r="I914" s="39"/>
      <c r="L914" s="40"/>
      <c r="N914" s="39"/>
      <c r="Q914" s="40"/>
      <c r="S914" s="39"/>
      <c r="V914" s="40"/>
      <c r="X914" s="39"/>
      <c r="AA914" s="40"/>
      <c r="AC914" s="39"/>
      <c r="AF914" s="40"/>
      <c r="AH914" s="39"/>
      <c r="AK914" s="40"/>
      <c r="AM914" s="39"/>
      <c r="AP914" s="40"/>
      <c r="AR914" s="39"/>
      <c r="AU914" s="40"/>
      <c r="AW914" s="39"/>
      <c r="AZ914" s="40"/>
      <c r="BB914" s="39"/>
      <c r="BE914" s="40"/>
      <c r="BG914" s="39"/>
      <c r="BJ914" s="40"/>
      <c r="BL914" s="39"/>
      <c r="BO914" s="40"/>
      <c r="BQ914" s="34"/>
      <c r="BR914" s="11"/>
      <c r="BS914" s="11"/>
      <c r="BT914" s="41"/>
      <c r="BV914" s="39"/>
      <c r="BY914" s="40"/>
      <c r="CC914" s="135"/>
      <c r="CD914" s="9"/>
      <c r="CE914" s="38"/>
      <c r="CF914" s="38"/>
      <c r="CG914" s="38"/>
      <c r="CH914" s="38"/>
    </row>
    <row r="915" spans="2:91" ht="18.600000000000001" customHeight="1" thickBot="1">
      <c r="D915" s="258" t="s">
        <v>129</v>
      </c>
      <c r="E915" s="259"/>
      <c r="F915" s="260" t="s">
        <v>130</v>
      </c>
      <c r="G915" s="261"/>
      <c r="H915" s="229"/>
      <c r="I915" s="258" t="s">
        <v>131</v>
      </c>
      <c r="J915" s="259"/>
      <c r="K915" s="260" t="s">
        <v>132</v>
      </c>
      <c r="L915" s="261"/>
      <c r="N915" s="253" t="s">
        <v>133</v>
      </c>
      <c r="O915" s="254"/>
      <c r="P915" s="255" t="s">
        <v>134</v>
      </c>
      <c r="Q915" s="256"/>
      <c r="S915" s="258" t="s">
        <v>135</v>
      </c>
      <c r="T915" s="259"/>
      <c r="U915" s="260" t="s">
        <v>136</v>
      </c>
      <c r="V915" s="261"/>
      <c r="W915" s="8"/>
      <c r="X915" s="253" t="s">
        <v>137</v>
      </c>
      <c r="Y915" s="254"/>
      <c r="Z915" s="255" t="s">
        <v>138</v>
      </c>
      <c r="AA915" s="256"/>
      <c r="AB915" s="8"/>
      <c r="AC915" s="258" t="s">
        <v>139</v>
      </c>
      <c r="AD915" s="259"/>
      <c r="AE915" s="260" t="s">
        <v>140</v>
      </c>
      <c r="AF915" s="261"/>
      <c r="AG915" s="8"/>
      <c r="AH915" s="253" t="s">
        <v>141</v>
      </c>
      <c r="AI915" s="254"/>
      <c r="AJ915" s="255" t="s">
        <v>142</v>
      </c>
      <c r="AK915" s="256"/>
      <c r="AL915" s="8"/>
      <c r="AM915" s="258" t="s">
        <v>143</v>
      </c>
      <c r="AN915" s="259"/>
      <c r="AO915" s="260" t="s">
        <v>144</v>
      </c>
      <c r="AP915" s="261"/>
      <c r="AR915" s="253" t="s">
        <v>145</v>
      </c>
      <c r="AS915" s="254"/>
      <c r="AT915" s="255" t="s">
        <v>146</v>
      </c>
      <c r="AU915" s="256"/>
      <c r="AV915" s="4"/>
      <c r="AW915" s="258" t="s">
        <v>147</v>
      </c>
      <c r="AX915" s="259"/>
      <c r="AY915" s="260" t="s">
        <v>148</v>
      </c>
      <c r="AZ915" s="261"/>
      <c r="BA915" s="8"/>
      <c r="BB915" s="253" t="s">
        <v>149</v>
      </c>
      <c r="BC915" s="254"/>
      <c r="BD915" s="255" t="s">
        <v>150</v>
      </c>
      <c r="BE915" s="256"/>
      <c r="BF915" s="4"/>
      <c r="BG915" s="258" t="s">
        <v>151</v>
      </c>
      <c r="BH915" s="259"/>
      <c r="BI915" s="260" t="s">
        <v>152</v>
      </c>
      <c r="BJ915" s="261"/>
      <c r="BK915" s="4"/>
      <c r="BL915" s="253" t="s">
        <v>153</v>
      </c>
      <c r="BM915" s="254"/>
      <c r="BN915" s="255" t="s">
        <v>154</v>
      </c>
      <c r="BO915" s="256"/>
      <c r="BP915" s="4"/>
      <c r="BQ915" s="258" t="s">
        <v>155</v>
      </c>
      <c r="BR915" s="259"/>
      <c r="BS915" s="260" t="s">
        <v>156</v>
      </c>
      <c r="BT915" s="261"/>
      <c r="BU915" s="8"/>
      <c r="BV915" s="253" t="s">
        <v>157</v>
      </c>
      <c r="BW915" s="254"/>
      <c r="BX915" s="255" t="s">
        <v>158</v>
      </c>
      <c r="BY915" s="256"/>
      <c r="CA915" s="46" t="s">
        <v>16</v>
      </c>
      <c r="CC915" s="136" t="s">
        <v>71</v>
      </c>
      <c r="CD915" s="9"/>
      <c r="CE915" s="38"/>
      <c r="CF915" s="38"/>
      <c r="CG915" s="38"/>
      <c r="CH915" s="38"/>
    </row>
    <row r="916" spans="2:91" ht="18.600000000000001" customHeight="1" thickTop="1" thickBot="1">
      <c r="D916" s="29">
        <v>0</v>
      </c>
      <c r="E916" s="33">
        <v>0</v>
      </c>
      <c r="F916" s="31">
        <v>1</v>
      </c>
      <c r="G916" s="32">
        <v>0</v>
      </c>
      <c r="I916" s="29">
        <v>0</v>
      </c>
      <c r="J916" s="33">
        <f t="shared" ref="J916" si="8668">IF(0=(1-$J$8*$K$8*$B913^2),10^14,$B913*$J$8/(1-$J$8*$K$8*$B913^2))</f>
        <v>-0.60098402025583397</v>
      </c>
      <c r="K916" s="31">
        <v>1</v>
      </c>
      <c r="L916" s="32">
        <v>0</v>
      </c>
      <c r="N916" s="29">
        <f t="shared" ref="N916" si="8669">D916*I913+F916*I916-E916*J913-G916*J916</f>
        <v>0</v>
      </c>
      <c r="O916" s="33">
        <f t="shared" ref="O916" si="8670">(D916*J913+E916*I913+F916*J916+G916*I916)</f>
        <v>-0.60098402025583397</v>
      </c>
      <c r="P916" s="31">
        <f t="shared" ref="P916" si="8671">D916*K913+F916*K916-E916*L913-G916*L916</f>
        <v>1</v>
      </c>
      <c r="Q916" s="32">
        <f t="shared" ref="Q916" si="8672">(D916*L913+E916*K913+F916*L916+G916*K916)</f>
        <v>0</v>
      </c>
      <c r="S916" s="29">
        <v>0</v>
      </c>
      <c r="T916" s="33">
        <v>0</v>
      </c>
      <c r="U916" s="31">
        <v>1</v>
      </c>
      <c r="V916" s="32">
        <v>0</v>
      </c>
      <c r="X916" s="29">
        <f t="shared" ref="X916" si="8673">N916*S913+P916*S916-O916*T913-Q916*T916</f>
        <v>0</v>
      </c>
      <c r="Y916" s="33">
        <f t="shared" ref="Y916" si="8674">(N916*T913+O916*S913+P916*T916+Q916*S916)</f>
        <v>-0.60098402025583397</v>
      </c>
      <c r="Z916" s="31">
        <f t="shared" ref="Z916" si="8675">N916*U913+P916*U916-O916*V913-Q916*V916</f>
        <v>0.63698013829291833</v>
      </c>
      <c r="AA916" s="32">
        <f t="shared" ref="AA916" si="8676">(N916*V913+O916*U913+P916*V916+Q916*U916)</f>
        <v>0</v>
      </c>
      <c r="AB916" s="8"/>
      <c r="AC916" s="29">
        <v>0</v>
      </c>
      <c r="AD916" s="33">
        <f t="shared" ref="AD916" si="8677">IF(0=(1-$AD$8*$AE$8*$B913^2),10^14,$B913*$AD$8/(1-$AD$8*$AE$8*$B913^2))</f>
        <v>-0.51417516249178041</v>
      </c>
      <c r="AE916" s="31">
        <v>1</v>
      </c>
      <c r="AF916" s="32">
        <v>0</v>
      </c>
      <c r="AH916" s="29">
        <f t="shared" ref="AH916" si="8678">X916*AC913+Z916*AC916-Y916*AD913-AA916*AD916</f>
        <v>0</v>
      </c>
      <c r="AI916" s="33">
        <f t="shared" ref="AI916" si="8679">(X916*AD913+Y916*AC913+Z916*AD916+AA916*AC916)</f>
        <v>-0.92850338636663199</v>
      </c>
      <c r="AJ916" s="31">
        <f t="shared" ref="AJ916" si="8680">X916*AE913+Z916*AE916-Y916*AF913-AA916*AF916</f>
        <v>0.63698013829291833</v>
      </c>
      <c r="AK916" s="32">
        <f t="shared" ref="AK916" si="8681">(X916*AF913+Y916*AE913+Z916*AF916+AA916*AE916)</f>
        <v>0</v>
      </c>
      <c r="AL916" s="8"/>
      <c r="AM916" s="29">
        <v>0</v>
      </c>
      <c r="AN916" s="33">
        <v>0</v>
      </c>
      <c r="AO916" s="31">
        <v>1</v>
      </c>
      <c r="AP916" s="32">
        <v>0</v>
      </c>
      <c r="AR916" s="29">
        <f t="shared" ref="AR916" si="8682">AH916*AM913+AJ916*AM916-AI916*AN913-AK916*AN916</f>
        <v>0</v>
      </c>
      <c r="AS916" s="33">
        <f t="shared" ref="AS916" si="8683">(AH916*AN913+AI916*AM913+AJ916*AN916+AK916*AM916)</f>
        <v>-0.92850338636663199</v>
      </c>
      <c r="AT916" s="31">
        <f t="shared" ref="AT916" si="8684">AH916*AO913+AJ916*AO916-AI916*AP913-AK916*AP916</f>
        <v>0.12979392295605485</v>
      </c>
      <c r="AU916" s="32">
        <f t="shared" ref="AU916" si="8685">(AH916*AP913+AI916*AO913+AJ916*AP916+AK916*AO916)</f>
        <v>0</v>
      </c>
      <c r="AV916" s="8"/>
      <c r="AW916" s="29">
        <v>0</v>
      </c>
      <c r="AX916" s="33">
        <f t="shared" ref="AX916" si="8686">IF(0=(1-$AX$8*$AY$8*$B913^2),10^14,$B913*$AX$8/(1-$AX$8*$AY$8*$B913^2))</f>
        <v>-0.45103763997103102</v>
      </c>
      <c r="AY916" s="31">
        <v>1</v>
      </c>
      <c r="AZ916" s="32">
        <v>0</v>
      </c>
      <c r="BB916" s="29">
        <f t="shared" ref="BB916" si="8687">AR916*AW913+AT916*AW916-AS916*AX913-AU916*AX916</f>
        <v>0</v>
      </c>
      <c r="BC916" s="33">
        <f t="shared" ref="BC916" si="8688">(AR916*AX913+AS916*AW913+AT916*AX916+AU916*AW916)</f>
        <v>-0.9870453310593128</v>
      </c>
      <c r="BD916" s="31">
        <f t="shared" ref="BD916" si="8689">AR916*AY913+AT916*AY916-AS916*AZ913-AU916*AZ916</f>
        <v>0.12979392295605485</v>
      </c>
      <c r="BE916" s="32">
        <f t="shared" ref="BE916" si="8690">(AR916*AZ913+AS916*AY913+AT916*AZ916+AU916*AY916)</f>
        <v>0</v>
      </c>
      <c r="BF916" s="8"/>
      <c r="BG916" s="29">
        <v>0</v>
      </c>
      <c r="BH916" s="33">
        <v>0</v>
      </c>
      <c r="BI916" s="31">
        <v>1</v>
      </c>
      <c r="BJ916" s="32">
        <v>0</v>
      </c>
      <c r="BL916" s="29">
        <f t="shared" ref="BL916" si="8691">BB916*BG913+BD916*BG916-BC916*BH913-BE916*BH916</f>
        <v>0</v>
      </c>
      <c r="BM916" s="33">
        <f t="shared" ref="BM916" si="8692">(BB916*BH913+BC916*BG913+BD916*BH916+BE916*BG916)</f>
        <v>-0.9870453310593128</v>
      </c>
      <c r="BN916" s="31">
        <f t="shared" ref="BN916" si="8693">BB916*BI913+BD916*BI916-BC916*BJ913-BE916*BJ916</f>
        <v>-5.9788618720379855E-2</v>
      </c>
      <c r="BO916" s="32">
        <f t="shared" ref="BO916" si="8694">(BB916*BJ913+BC916*BI913+BD916*BJ916+BE916*BI916)</f>
        <v>0</v>
      </c>
      <c r="BP916" s="8"/>
      <c r="BQ916" s="19">
        <f t="shared" ref="BQ916:BQ979" si="8695">1/$BR$8</f>
        <v>1</v>
      </c>
      <c r="BR916" s="47">
        <v>0</v>
      </c>
      <c r="BS916" s="48">
        <v>1</v>
      </c>
      <c r="BT916" s="49">
        <v>0</v>
      </c>
      <c r="BV916" s="29">
        <f t="shared" ref="BV916" si="8696">BL916*BQ913+BN916*BQ916-BM916*BR913-BO916*BR916</f>
        <v>-5.9788618720379855E-2</v>
      </c>
      <c r="BW916" s="33">
        <f t="shared" ref="BW916" si="8697">(BL916*BR913+BM916*BQ913+BN916*BR916+BO916*BQ916)</f>
        <v>-0.9870453310593128</v>
      </c>
      <c r="BX916" s="31">
        <f t="shared" ref="BX916" si="8698">BL916*BS913+BN916*BS916-BM916*BT913-BO916*BT916</f>
        <v>-5.9788618720379855E-2</v>
      </c>
      <c r="BY916" s="32">
        <f t="shared" ref="BY916" si="8699">(BL916*BT913+BM916*BS913+BN916*BT916+BO916*BS916)</f>
        <v>0</v>
      </c>
      <c r="CA916" s="50">
        <f t="shared" ref="CA916" si="8700">(180/PI())*ATAN(-1*(BW913+BW916)/(BV913+BV916))</f>
        <v>-86.572484852391426</v>
      </c>
      <c r="CC916" s="137">
        <f t="shared" ref="CC916" si="8701">20*LOG(((1-(10^(CA913/20)^2)*(1-((1-CC913)/(1+CC913))^2))^0.5))</f>
        <v>-35.991580636615637</v>
      </c>
      <c r="CD916" s="9"/>
      <c r="CE916" s="38"/>
      <c r="CF916" s="38"/>
      <c r="CG916" s="38"/>
      <c r="CH916" s="38"/>
    </row>
    <row r="917" spans="2:91" ht="18.600000000000001" customHeight="1">
      <c r="CC917" s="42"/>
    </row>
    <row r="918" spans="2:91" ht="18.600000000000001" customHeight="1" thickBot="1">
      <c r="E918" s="22" t="s">
        <v>4</v>
      </c>
      <c r="J918" s="22" t="s">
        <v>5</v>
      </c>
      <c r="O918" s="22" t="s">
        <v>6</v>
      </c>
      <c r="T918" s="22" t="s">
        <v>7</v>
      </c>
      <c r="Y918" s="22" t="s">
        <v>8</v>
      </c>
      <c r="AD918" s="22" t="s">
        <v>65</v>
      </c>
      <c r="AI918" s="22" t="s">
        <v>9</v>
      </c>
      <c r="AN918" s="22" t="s">
        <v>66</v>
      </c>
      <c r="AS918" s="22" t="s">
        <v>51</v>
      </c>
      <c r="AX918" s="22" t="s">
        <v>67</v>
      </c>
      <c r="BC918" s="22" t="s">
        <v>52</v>
      </c>
      <c r="BH918" s="22" t="s">
        <v>68</v>
      </c>
      <c r="BM918" s="22" t="s">
        <v>63</v>
      </c>
      <c r="BQ918" s="23" t="s">
        <v>69</v>
      </c>
      <c r="BR918" s="23"/>
      <c r="BS918" s="24"/>
      <c r="BT918" s="24"/>
      <c r="BU918" s="24"/>
      <c r="BW918" s="22" t="s">
        <v>64</v>
      </c>
    </row>
    <row r="919" spans="2:91" ht="18.600000000000001" customHeight="1" thickBot="1">
      <c r="D919" s="249" t="s">
        <v>103</v>
      </c>
      <c r="E919" s="250"/>
      <c r="F919" s="251" t="s">
        <v>104</v>
      </c>
      <c r="G919" s="252"/>
      <c r="H919" s="229"/>
      <c r="I919" s="253" t="s">
        <v>11</v>
      </c>
      <c r="J919" s="254"/>
      <c r="K919" s="255" t="s">
        <v>12</v>
      </c>
      <c r="L919" s="256"/>
      <c r="M919" s="24"/>
      <c r="N919" s="253" t="s">
        <v>105</v>
      </c>
      <c r="O919" s="254"/>
      <c r="P919" s="255" t="s">
        <v>106</v>
      </c>
      <c r="Q919" s="256"/>
      <c r="R919" s="24"/>
      <c r="S919" s="249" t="s">
        <v>107</v>
      </c>
      <c r="T919" s="250"/>
      <c r="U919" s="251" t="s">
        <v>108</v>
      </c>
      <c r="V919" s="252"/>
      <c r="W919" s="8"/>
      <c r="X919" s="253" t="s">
        <v>109</v>
      </c>
      <c r="Y919" s="254"/>
      <c r="Z919" s="255" t="s">
        <v>110</v>
      </c>
      <c r="AA919" s="256"/>
      <c r="AB919" s="8"/>
      <c r="AC919" s="253" t="s">
        <v>111</v>
      </c>
      <c r="AD919" s="254"/>
      <c r="AE919" s="255" t="s">
        <v>14</v>
      </c>
      <c r="AF919" s="256"/>
      <c r="AG919" s="8"/>
      <c r="AH919" s="253" t="s">
        <v>112</v>
      </c>
      <c r="AI919" s="254"/>
      <c r="AJ919" s="255" t="s">
        <v>113</v>
      </c>
      <c r="AK919" s="256"/>
      <c r="AL919" s="8"/>
      <c r="AM919" s="249" t="s">
        <v>114</v>
      </c>
      <c r="AN919" s="250"/>
      <c r="AO919" s="251" t="s">
        <v>115</v>
      </c>
      <c r="AP919" s="252"/>
      <c r="AQ919" s="24"/>
      <c r="AR919" s="253" t="s">
        <v>116</v>
      </c>
      <c r="AS919" s="254"/>
      <c r="AT919" s="255" t="s">
        <v>13</v>
      </c>
      <c r="AU919" s="256"/>
      <c r="AV919" s="4"/>
      <c r="AW919" s="253" t="s">
        <v>117</v>
      </c>
      <c r="AX919" s="254"/>
      <c r="AY919" s="255" t="s">
        <v>118</v>
      </c>
      <c r="AZ919" s="256"/>
      <c r="BA919" s="8"/>
      <c r="BB919" s="253" t="s">
        <v>119</v>
      </c>
      <c r="BC919" s="254"/>
      <c r="BD919" s="255" t="s">
        <v>120</v>
      </c>
      <c r="BE919" s="256"/>
      <c r="BF919" s="4"/>
      <c r="BG919" s="249" t="s">
        <v>121</v>
      </c>
      <c r="BH919" s="250"/>
      <c r="BI919" s="251" t="s">
        <v>122</v>
      </c>
      <c r="BJ919" s="252"/>
      <c r="BK919" s="4"/>
      <c r="BL919" s="253" t="s">
        <v>123</v>
      </c>
      <c r="BM919" s="254"/>
      <c r="BN919" s="255" t="s">
        <v>124</v>
      </c>
      <c r="BO919" s="256"/>
      <c r="BP919" s="4"/>
      <c r="BQ919" s="253" t="s">
        <v>125</v>
      </c>
      <c r="BR919" s="254"/>
      <c r="BS919" s="255" t="s">
        <v>126</v>
      </c>
      <c r="BT919" s="256"/>
      <c r="BU919" s="8"/>
      <c r="BV919" s="253" t="s">
        <v>127</v>
      </c>
      <c r="BW919" s="254"/>
      <c r="BX919" s="255" t="s">
        <v>128</v>
      </c>
      <c r="BY919" s="256"/>
      <c r="CA919" s="27" t="s">
        <v>15</v>
      </c>
      <c r="CC919" s="133" t="s">
        <v>70</v>
      </c>
      <c r="CD919" s="9"/>
      <c r="CE919" s="38"/>
      <c r="CF919" s="38"/>
      <c r="CG919" s="38"/>
      <c r="CH919" s="38"/>
    </row>
    <row r="920" spans="2:91" ht="18.600000000000001" customHeight="1" thickTop="1" thickBot="1">
      <c r="B920" s="129">
        <v>2.14</v>
      </c>
      <c r="D920" s="29">
        <v>1</v>
      </c>
      <c r="E920" s="30">
        <v>0</v>
      </c>
      <c r="F920" s="31">
        <v>0</v>
      </c>
      <c r="G920" s="32">
        <f t="shared" ref="G920:G983" si="8702">-1/($E$8*$B920)</f>
        <v>-0.30802803738317752</v>
      </c>
      <c r="I920" s="29">
        <v>1</v>
      </c>
      <c r="J920" s="33">
        <v>0</v>
      </c>
      <c r="K920" s="31">
        <v>0</v>
      </c>
      <c r="L920" s="32">
        <v>0</v>
      </c>
      <c r="N920" s="29">
        <f t="shared" ref="N920" si="8703">D920*I920+F920*I923-E920*J920-G920*J923</f>
        <v>0.81673102298281108</v>
      </c>
      <c r="O920" s="33">
        <f t="shared" ref="O920" si="8704">(D920*J920+E920*I920+F920*J923+G920*I923)</f>
        <v>0</v>
      </c>
      <c r="P920" s="31">
        <f t="shared" ref="P920" si="8705">D920*K920+F920*K923-E920*L920-G920*L923</f>
        <v>0</v>
      </c>
      <c r="Q920" s="32">
        <f t="shared" ref="Q920" si="8706">(D920*L920+E920*K920+F920*L923+G920*K923)</f>
        <v>-0.30802803738317752</v>
      </c>
      <c r="S920" s="29">
        <v>1</v>
      </c>
      <c r="T920" s="30">
        <v>0</v>
      </c>
      <c r="U920" s="31">
        <v>0</v>
      </c>
      <c r="V920" s="32">
        <f t="shared" ref="V920:V983" si="8707">-1/($T$8*$B920)</f>
        <v>-0.5983971962616822</v>
      </c>
      <c r="X920" s="29">
        <f t="shared" ref="X920" si="8708">N920*S920+P920*S923-O920*T920-Q920*T923</f>
        <v>0.81673102298281108</v>
      </c>
      <c r="Y920" s="33">
        <f t="shared" ref="Y920" si="8709">(N920*T920+O920*S920+P920*T923+Q920*S923)</f>
        <v>0</v>
      </c>
      <c r="Z920" s="31">
        <f t="shared" ref="Z920" si="8710">N920*U920+P920*U923-O920*V920-Q920*V923</f>
        <v>0</v>
      </c>
      <c r="AA920" s="32">
        <f t="shared" ref="AA920" si="8711">(N920*V920+O920*U920+P920*V923+Q920*U923)</f>
        <v>-0.79675759163602722</v>
      </c>
      <c r="AB920" s="8"/>
      <c r="AC920" s="29">
        <v>1</v>
      </c>
      <c r="AD920" s="33">
        <v>0</v>
      </c>
      <c r="AE920" s="31">
        <v>0</v>
      </c>
      <c r="AF920" s="32">
        <v>0</v>
      </c>
      <c r="AH920" s="29">
        <f t="shared" ref="AH920" si="8712">X920*AC920+Z920*AC923-Y920*AD920-AA920*AD923</f>
        <v>0.41197656666673427</v>
      </c>
      <c r="AI920" s="33">
        <f t="shared" ref="AI920" si="8713">(X920*AD920+Y920*AC920+Z920*AD923+AA920*AC923)</f>
        <v>0</v>
      </c>
      <c r="AJ920" s="31">
        <f t="shared" ref="AJ920" si="8714">X920*AE920+Z920*AE923-Y920*AF920-AA920*AF923</f>
        <v>0</v>
      </c>
      <c r="AK920" s="32">
        <f t="shared" ref="AK920" si="8715">(X920*AF920+Y920*AE920+Z920*AF923+AA920*AE923)</f>
        <v>-0.79675759163602722</v>
      </c>
      <c r="AL920" s="8"/>
      <c r="AM920" s="29">
        <v>1</v>
      </c>
      <c r="AN920" s="30">
        <v>0</v>
      </c>
      <c r="AO920" s="31">
        <v>0</v>
      </c>
      <c r="AP920" s="32">
        <f t="shared" ref="AP920:AP983" si="8716">-1/($AN$8*$B920)</f>
        <v>-0.54113551401869153</v>
      </c>
      <c r="AR920" s="29">
        <f t="shared" ref="AR920" si="8717">AH920*AM920+AJ920*AM923-AI920*AN920-AK920*AN923</f>
        <v>0.41197656666673427</v>
      </c>
      <c r="AS920" s="33">
        <f t="shared" ref="AS920" si="8718">(AH920*AN920+AI920*AM920+AJ920*AN923+AK920*AM923)</f>
        <v>0</v>
      </c>
      <c r="AT920" s="31">
        <f t="shared" ref="AT920" si="8719">AH920*AO920+AJ920*AO923-AI920*AP920-AK920*AP923</f>
        <v>0</v>
      </c>
      <c r="AU920" s="32">
        <f t="shared" ref="AU920" si="8720">(AH920*AP920+AI920*AO920+AJ920*AP923+AK920*AO923)</f>
        <v>-1.0196927428028861</v>
      </c>
      <c r="AV920" s="8"/>
      <c r="AW920" s="29">
        <v>1</v>
      </c>
      <c r="AX920" s="33">
        <v>0</v>
      </c>
      <c r="AY920" s="31">
        <v>0</v>
      </c>
      <c r="AZ920" s="32">
        <v>0</v>
      </c>
      <c r="BB920" s="29">
        <f t="shared" ref="BB920" si="8721">AR920*AW920+AT920*AW923-AS920*AX920-AU920*AX923</f>
        <v>-4.2779226126805736E-2</v>
      </c>
      <c r="BC920" s="33">
        <f t="shared" ref="BC920" si="8722">(AR920*AX920+AS920*AW920+AT920*AX923+AU920*AW923)</f>
        <v>0</v>
      </c>
      <c r="BD920" s="31">
        <f t="shared" ref="BD920" si="8723">AR920*AY920+AT920*AY923-AS920*AZ920-AU920*AZ923</f>
        <v>0</v>
      </c>
      <c r="BE920" s="32">
        <f t="shared" ref="BE920" si="8724">(AR920*AZ920+AS920*AY920+AT920*AZ923+AU920*AY923)</f>
        <v>-1.0196927428028861</v>
      </c>
      <c r="BF920" s="8"/>
      <c r="BG920" s="29">
        <v>1</v>
      </c>
      <c r="BH920" s="30">
        <v>0</v>
      </c>
      <c r="BI920" s="31">
        <v>0</v>
      </c>
      <c r="BJ920" s="32">
        <f t="shared" ref="BJ920:BJ983" si="8725">-1/($BH$8*$B920)</f>
        <v>-0.19027570093457941</v>
      </c>
      <c r="BL920" s="29">
        <f t="shared" ref="BL920" si="8726">BB920*BG920+BD920*BG923-BC920*BH920-BE920*BH923</f>
        <v>-4.2779226126805736E-2</v>
      </c>
      <c r="BM920" s="33">
        <f t="shared" ref="BM920" si="8727">(BB920*BH920+BC920*BG920+BD920*BH923+BE920*BG923)</f>
        <v>0</v>
      </c>
      <c r="BN920" s="31">
        <f t="shared" ref="BN920" si="8728">BB920*BI920+BD920*BI923-BC920*BJ920-BE920*BJ923</f>
        <v>0</v>
      </c>
      <c r="BO920" s="32">
        <f t="shared" ref="BO920" si="8729">(BB920*BJ920+BC920*BI920+BD920*BJ923+BE920*BI923)</f>
        <v>-1.0115528955661692</v>
      </c>
      <c r="BP920" s="8"/>
      <c r="BQ920" s="34">
        <v>1</v>
      </c>
      <c r="BR920" s="35">
        <v>0</v>
      </c>
      <c r="BS920" s="11">
        <v>0</v>
      </c>
      <c r="BT920" s="36">
        <v>0</v>
      </c>
      <c r="BV920" s="29">
        <f t="shared" ref="BV920" si="8730">BL920*BQ920+BN920*BQ923-BM920*BR920-BO920*BR923</f>
        <v>-4.2779226126805736E-2</v>
      </c>
      <c r="BW920" s="33">
        <f t="shared" ref="BW920" si="8731">(BL920*BR920+BM920*BQ920+BN920*BR923+BO920*BQ923)</f>
        <v>-1.0115528955661692</v>
      </c>
      <c r="BX920" s="31">
        <f t="shared" ref="BX920" si="8732">BL920*BS920+BN920*BS923-BM920*BT920-BO920*BT923</f>
        <v>0</v>
      </c>
      <c r="BY920" s="32">
        <f t="shared" ref="BY920" si="8733">(BL920*BT920+BM920*BS920+BN920*BT923+BO920*BS923)</f>
        <v>-1.0115528955661692</v>
      </c>
      <c r="CA920" s="37">
        <f t="shared" ref="CA920" si="8734">20*LOG(((1+$BR$8)/$BR$8)/((BV920+BV923)^2+(BW920+BW923)^2)^0.5)</f>
        <v>-6.6680116935525005E-4</v>
      </c>
      <c r="CC920" s="134">
        <f t="shared" ref="CC920" si="8735">((BV920^2+BW920^2)^0.5)/((BV923^2+BW923^2)^0.5)</f>
        <v>1.0250687485746348</v>
      </c>
      <c r="CD920" s="9"/>
      <c r="CE920" s="38"/>
      <c r="CF920" s="38"/>
      <c r="CG920" s="38"/>
      <c r="CH920" s="38"/>
      <c r="CM920" s="129">
        <v>2.12</v>
      </c>
    </row>
    <row r="921" spans="2:91" ht="18.600000000000001" customHeight="1" thickBot="1">
      <c r="D921" s="39"/>
      <c r="G921" s="40"/>
      <c r="I921" s="39"/>
      <c r="L921" s="40"/>
      <c r="N921" s="39"/>
      <c r="Q921" s="40"/>
      <c r="S921" s="39"/>
      <c r="V921" s="40"/>
      <c r="X921" s="39"/>
      <c r="AA921" s="40"/>
      <c r="AC921" s="39"/>
      <c r="AF921" s="40"/>
      <c r="AH921" s="39"/>
      <c r="AK921" s="40"/>
      <c r="AM921" s="39"/>
      <c r="AP921" s="40"/>
      <c r="AR921" s="39"/>
      <c r="AU921" s="40"/>
      <c r="AW921" s="39"/>
      <c r="AZ921" s="40"/>
      <c r="BB921" s="39"/>
      <c r="BE921" s="40"/>
      <c r="BG921" s="39"/>
      <c r="BJ921" s="40"/>
      <c r="BL921" s="39"/>
      <c r="BO921" s="40"/>
      <c r="BQ921" s="34"/>
      <c r="BR921" s="11"/>
      <c r="BS921" s="11"/>
      <c r="BT921" s="41"/>
      <c r="BV921" s="39"/>
      <c r="BY921" s="40"/>
      <c r="CC921" s="135"/>
      <c r="CD921" s="9"/>
      <c r="CE921" s="38"/>
      <c r="CF921" s="38"/>
      <c r="CG921" s="38"/>
      <c r="CH921" s="38"/>
    </row>
    <row r="922" spans="2:91" ht="18.600000000000001" customHeight="1" thickBot="1">
      <c r="D922" s="258" t="s">
        <v>129</v>
      </c>
      <c r="E922" s="259"/>
      <c r="F922" s="260" t="s">
        <v>130</v>
      </c>
      <c r="G922" s="261"/>
      <c r="H922" s="229"/>
      <c r="I922" s="258" t="s">
        <v>131</v>
      </c>
      <c r="J922" s="259"/>
      <c r="K922" s="260" t="s">
        <v>132</v>
      </c>
      <c r="L922" s="261"/>
      <c r="N922" s="253" t="s">
        <v>133</v>
      </c>
      <c r="O922" s="254"/>
      <c r="P922" s="255" t="s">
        <v>134</v>
      </c>
      <c r="Q922" s="256"/>
      <c r="S922" s="258" t="s">
        <v>135</v>
      </c>
      <c r="T922" s="259"/>
      <c r="U922" s="260" t="s">
        <v>136</v>
      </c>
      <c r="V922" s="261"/>
      <c r="W922" s="8"/>
      <c r="X922" s="253" t="s">
        <v>137</v>
      </c>
      <c r="Y922" s="254"/>
      <c r="Z922" s="255" t="s">
        <v>138</v>
      </c>
      <c r="AA922" s="256"/>
      <c r="AB922" s="8"/>
      <c r="AC922" s="258" t="s">
        <v>139</v>
      </c>
      <c r="AD922" s="259"/>
      <c r="AE922" s="260" t="s">
        <v>140</v>
      </c>
      <c r="AF922" s="261"/>
      <c r="AG922" s="8"/>
      <c r="AH922" s="253" t="s">
        <v>141</v>
      </c>
      <c r="AI922" s="254"/>
      <c r="AJ922" s="255" t="s">
        <v>142</v>
      </c>
      <c r="AK922" s="256"/>
      <c r="AL922" s="8"/>
      <c r="AM922" s="258" t="s">
        <v>143</v>
      </c>
      <c r="AN922" s="259"/>
      <c r="AO922" s="260" t="s">
        <v>144</v>
      </c>
      <c r="AP922" s="261"/>
      <c r="AR922" s="253" t="s">
        <v>145</v>
      </c>
      <c r="AS922" s="254"/>
      <c r="AT922" s="255" t="s">
        <v>146</v>
      </c>
      <c r="AU922" s="256"/>
      <c r="AV922" s="4"/>
      <c r="AW922" s="258" t="s">
        <v>147</v>
      </c>
      <c r="AX922" s="259"/>
      <c r="AY922" s="260" t="s">
        <v>148</v>
      </c>
      <c r="AZ922" s="261"/>
      <c r="BA922" s="8"/>
      <c r="BB922" s="253" t="s">
        <v>149</v>
      </c>
      <c r="BC922" s="254"/>
      <c r="BD922" s="255" t="s">
        <v>150</v>
      </c>
      <c r="BE922" s="256"/>
      <c r="BF922" s="4"/>
      <c r="BG922" s="258" t="s">
        <v>151</v>
      </c>
      <c r="BH922" s="259"/>
      <c r="BI922" s="260" t="s">
        <v>152</v>
      </c>
      <c r="BJ922" s="261"/>
      <c r="BK922" s="4"/>
      <c r="BL922" s="253" t="s">
        <v>153</v>
      </c>
      <c r="BM922" s="254"/>
      <c r="BN922" s="255" t="s">
        <v>154</v>
      </c>
      <c r="BO922" s="256"/>
      <c r="BP922" s="4"/>
      <c r="BQ922" s="258" t="s">
        <v>155</v>
      </c>
      <c r="BR922" s="259"/>
      <c r="BS922" s="260" t="s">
        <v>156</v>
      </c>
      <c r="BT922" s="261"/>
      <c r="BU922" s="8"/>
      <c r="BV922" s="253" t="s">
        <v>157</v>
      </c>
      <c r="BW922" s="254"/>
      <c r="BX922" s="255" t="s">
        <v>158</v>
      </c>
      <c r="BY922" s="256"/>
      <c r="CA922" s="46" t="s">
        <v>16</v>
      </c>
      <c r="CC922" s="136" t="s">
        <v>71</v>
      </c>
      <c r="CD922" s="9"/>
      <c r="CE922" s="38"/>
      <c r="CF922" s="38"/>
      <c r="CG922" s="38"/>
      <c r="CH922" s="38"/>
    </row>
    <row r="923" spans="2:91" ht="18.600000000000001" customHeight="1" thickTop="1" thickBot="1">
      <c r="D923" s="29">
        <v>0</v>
      </c>
      <c r="E923" s="33">
        <v>0</v>
      </c>
      <c r="F923" s="31">
        <v>1</v>
      </c>
      <c r="G923" s="32">
        <v>0</v>
      </c>
      <c r="I923" s="29">
        <v>0</v>
      </c>
      <c r="J923" s="33">
        <f t="shared" ref="J923" si="8736">IF(0=(1-$J$8*$K$8*$B920^2),10^14,$B920*$J$8/(1-$J$8*$K$8*$B920^2))</f>
        <v>-0.5949749853102102</v>
      </c>
      <c r="K923" s="31">
        <v>1</v>
      </c>
      <c r="L923" s="32">
        <v>0</v>
      </c>
      <c r="N923" s="29">
        <f t="shared" ref="N923" si="8737">D923*I920+F923*I923-E923*J920-G923*J923</f>
        <v>0</v>
      </c>
      <c r="O923" s="33">
        <f t="shared" ref="O923" si="8738">(D923*J920+E923*I920+F923*J923+G923*I923)</f>
        <v>-0.5949749853102102</v>
      </c>
      <c r="P923" s="31">
        <f t="shared" ref="P923" si="8739">D923*K920+F923*K923-E923*L920-G923*L923</f>
        <v>1</v>
      </c>
      <c r="Q923" s="32">
        <f t="shared" ref="Q923" si="8740">(D923*L920+E923*K920+F923*L923+G923*K923)</f>
        <v>0</v>
      </c>
      <c r="S923" s="29">
        <v>0</v>
      </c>
      <c r="T923" s="33">
        <v>0</v>
      </c>
      <c r="U923" s="31">
        <v>1</v>
      </c>
      <c r="V923" s="32">
        <v>0</v>
      </c>
      <c r="X923" s="29">
        <f t="shared" ref="X923" si="8741">N923*S920+P923*S923-O923*T920-Q923*T923</f>
        <v>0</v>
      </c>
      <c r="Y923" s="33">
        <f t="shared" ref="Y923" si="8742">(N923*T920+O923*S920+P923*T923+Q923*S923)</f>
        <v>-0.5949749853102102</v>
      </c>
      <c r="Z923" s="31">
        <f t="shared" ref="Z923" si="8743">N923*U920+P923*U923-O923*V920-Q923*V923</f>
        <v>0.64396863694453466</v>
      </c>
      <c r="AA923" s="32">
        <f t="shared" ref="AA923" si="8744">(N923*V920+O923*U920+P923*V923+Q923*U923)</f>
        <v>0</v>
      </c>
      <c r="AB923" s="8"/>
      <c r="AC923" s="29">
        <v>0</v>
      </c>
      <c r="AD923" s="33">
        <f t="shared" ref="AD923" si="8745">IF(0=(1-$AD$8*$AE$8*$B920^2),10^14,$B920*$AD$8/(1-$AD$8*$AE$8*$B920^2))</f>
        <v>-0.5080020078440316</v>
      </c>
      <c r="AE923" s="31">
        <v>1</v>
      </c>
      <c r="AF923" s="32">
        <v>0</v>
      </c>
      <c r="AH923" s="29">
        <f t="shared" ref="AH923" si="8746">X923*AC920+Z923*AC923-Y923*AD920-AA923*AD923</f>
        <v>0</v>
      </c>
      <c r="AI923" s="33">
        <f t="shared" ref="AI923" si="8747">(X923*AD920+Y923*AC920+Z923*AD923+AA923*AC923)</f>
        <v>-0.92211234586661806</v>
      </c>
      <c r="AJ923" s="31">
        <f t="shared" ref="AJ923" si="8748">X923*AE920+Z923*AE923-Y923*AF920-AA923*AF923</f>
        <v>0.64396863694453466</v>
      </c>
      <c r="AK923" s="32">
        <f t="shared" ref="AK923" si="8749">(X923*AF920+Y923*AE920+Z923*AF923+AA923*AE923)</f>
        <v>0</v>
      </c>
      <c r="AL923" s="8"/>
      <c r="AM923" s="29">
        <v>0</v>
      </c>
      <c r="AN923" s="33">
        <v>0</v>
      </c>
      <c r="AO923" s="31">
        <v>1</v>
      </c>
      <c r="AP923" s="32">
        <v>0</v>
      </c>
      <c r="AR923" s="29">
        <f t="shared" ref="AR923" si="8750">AH923*AM920+AJ923*AM923-AI923*AN920-AK923*AN923</f>
        <v>0</v>
      </c>
      <c r="AS923" s="33">
        <f t="shared" ref="AS923" si="8751">(AH923*AN920+AI923*AM920+AJ923*AN923+AK923*AM923)</f>
        <v>-0.92211234586661806</v>
      </c>
      <c r="AT923" s="31">
        <f t="shared" ref="AT923" si="8752">AH923*AO920+AJ923*AO923-AI923*AP920-AK923*AP923</f>
        <v>0.14498089868102082</v>
      </c>
      <c r="AU923" s="32">
        <f t="shared" ref="AU923" si="8753">(AH923*AP920+AI923*AO920+AJ923*AP923+AK923*AO923)</f>
        <v>0</v>
      </c>
      <c r="AV923" s="8"/>
      <c r="AW923" s="29">
        <v>0</v>
      </c>
      <c r="AX923" s="33">
        <f t="shared" ref="AX923" si="8754">IF(0=(1-$AX$8*$AY$8*$B920^2),10^14,$B920*$AX$8/(1-$AX$8*$AY$8*$B920^2))</f>
        <v>-0.44597335423171441</v>
      </c>
      <c r="AY923" s="31">
        <v>1</v>
      </c>
      <c r="AZ923" s="32">
        <v>0</v>
      </c>
      <c r="BB923" s="29">
        <f t="shared" ref="BB923" si="8755">AR923*AW920+AT923*AW923-AS923*AX920-AU923*AX923</f>
        <v>0</v>
      </c>
      <c r="BC923" s="33">
        <f t="shared" ref="BC923" si="8756">(AR923*AX920+AS923*AW920+AT923*AX923+AU923*AW923)</f>
        <v>-0.98676996355092128</v>
      </c>
      <c r="BD923" s="31">
        <f t="shared" ref="BD923" si="8757">AR923*AY920+AT923*AY923-AS923*AZ920-AU923*AZ923</f>
        <v>0.14498089868102082</v>
      </c>
      <c r="BE923" s="32">
        <f t="shared" ref="BE923" si="8758">(AR923*AZ920+AS923*AY920+AT923*AZ923+AU923*AY923)</f>
        <v>0</v>
      </c>
      <c r="BF923" s="8"/>
      <c r="BG923" s="29">
        <v>0</v>
      </c>
      <c r="BH923" s="33">
        <v>0</v>
      </c>
      <c r="BI923" s="31">
        <v>1</v>
      </c>
      <c r="BJ923" s="32">
        <v>0</v>
      </c>
      <c r="BL923" s="29">
        <f t="shared" ref="BL923" si="8759">BB923*BG920+BD923*BG923-BC923*BH920-BE923*BH923</f>
        <v>0</v>
      </c>
      <c r="BM923" s="33">
        <f t="shared" ref="BM923" si="8760">(BB923*BH920+BC923*BG920+BD923*BH923+BE923*BG923)</f>
        <v>-0.98676996355092128</v>
      </c>
      <c r="BN923" s="31">
        <f t="shared" ref="BN923" si="8761">BB923*BI920+BD923*BI923-BC923*BJ920-BE923*BJ923</f>
        <v>-4.2777447794820095E-2</v>
      </c>
      <c r="BO923" s="32">
        <f t="shared" ref="BO923" si="8762">(BB923*BJ920+BC923*BI920+BD923*BJ923+BE923*BI923)</f>
        <v>0</v>
      </c>
      <c r="BP923" s="8"/>
      <c r="BQ923" s="19">
        <f t="shared" ref="BQ923:BQ986" si="8763">1/$BR$8</f>
        <v>1</v>
      </c>
      <c r="BR923" s="47">
        <v>0</v>
      </c>
      <c r="BS923" s="48">
        <v>1</v>
      </c>
      <c r="BT923" s="49">
        <v>0</v>
      </c>
      <c r="BV923" s="29">
        <f t="shared" ref="BV923" si="8764">BL923*BQ920+BN923*BQ923-BM923*BR920-BO923*BR923</f>
        <v>-4.2777447794820095E-2</v>
      </c>
      <c r="BW923" s="33">
        <f t="shared" ref="BW923" si="8765">(BL923*BR920+BM923*BQ920+BN923*BR923+BO923*BQ923)</f>
        <v>-0.98676996355092128</v>
      </c>
      <c r="BX923" s="31">
        <f t="shared" ref="BX923" si="8766">BL923*BS920+BN923*BS923-BM923*BT920-BO923*BT923</f>
        <v>-4.2777447794820095E-2</v>
      </c>
      <c r="BY923" s="32">
        <f t="shared" ref="BY923" si="8767">(BL923*BT920+BM923*BS920+BN923*BT923+BO923*BS923)</f>
        <v>0</v>
      </c>
      <c r="CA923" s="50">
        <f t="shared" ref="CA923" si="8768">(180/PI())*ATAN(-1*(BW920+BW923)/(BV920+BV923))</f>
        <v>-87.54842199212284</v>
      </c>
      <c r="CC923" s="137">
        <f t="shared" ref="CC923" si="8769">20*LOG(((1-(10^(CA920/20)^2)*(1-((1-CC920)/(1+CC920))^2))^0.5))</f>
        <v>-35.132208977199561</v>
      </c>
      <c r="CD923" s="9"/>
      <c r="CE923" s="38"/>
      <c r="CF923" s="38"/>
      <c r="CG923" s="38"/>
      <c r="CH923" s="38"/>
    </row>
    <row r="924" spans="2:91" ht="18.600000000000001" customHeight="1">
      <c r="CC924" s="42"/>
    </row>
    <row r="925" spans="2:91" ht="18.600000000000001" customHeight="1" thickBot="1">
      <c r="E925" s="22" t="s">
        <v>4</v>
      </c>
      <c r="J925" s="22" t="s">
        <v>5</v>
      </c>
      <c r="O925" s="22" t="s">
        <v>6</v>
      </c>
      <c r="T925" s="22" t="s">
        <v>7</v>
      </c>
      <c r="Y925" s="22" t="s">
        <v>8</v>
      </c>
      <c r="AD925" s="22" t="s">
        <v>65</v>
      </c>
      <c r="AI925" s="22" t="s">
        <v>9</v>
      </c>
      <c r="AN925" s="22" t="s">
        <v>66</v>
      </c>
      <c r="AS925" s="22" t="s">
        <v>51</v>
      </c>
      <c r="AX925" s="22" t="s">
        <v>67</v>
      </c>
      <c r="BC925" s="22" t="s">
        <v>52</v>
      </c>
      <c r="BH925" s="22" t="s">
        <v>68</v>
      </c>
      <c r="BM925" s="22" t="s">
        <v>63</v>
      </c>
      <c r="BQ925" s="23" t="s">
        <v>69</v>
      </c>
      <c r="BR925" s="23"/>
      <c r="BS925" s="24"/>
      <c r="BT925" s="24"/>
      <c r="BU925" s="24"/>
      <c r="BW925" s="22" t="s">
        <v>64</v>
      </c>
    </row>
    <row r="926" spans="2:91" ht="18.600000000000001" customHeight="1" thickBot="1">
      <c r="D926" s="249" t="s">
        <v>103</v>
      </c>
      <c r="E926" s="250"/>
      <c r="F926" s="251" t="s">
        <v>104</v>
      </c>
      <c r="G926" s="252"/>
      <c r="H926" s="229"/>
      <c r="I926" s="253" t="s">
        <v>11</v>
      </c>
      <c r="J926" s="254"/>
      <c r="K926" s="255" t="s">
        <v>12</v>
      </c>
      <c r="L926" s="256"/>
      <c r="M926" s="24"/>
      <c r="N926" s="253" t="s">
        <v>105</v>
      </c>
      <c r="O926" s="254"/>
      <c r="P926" s="255" t="s">
        <v>106</v>
      </c>
      <c r="Q926" s="256"/>
      <c r="R926" s="24"/>
      <c r="S926" s="249" t="s">
        <v>107</v>
      </c>
      <c r="T926" s="250"/>
      <c r="U926" s="251" t="s">
        <v>108</v>
      </c>
      <c r="V926" s="252"/>
      <c r="W926" s="8"/>
      <c r="X926" s="253" t="s">
        <v>109</v>
      </c>
      <c r="Y926" s="254"/>
      <c r="Z926" s="255" t="s">
        <v>110</v>
      </c>
      <c r="AA926" s="256"/>
      <c r="AB926" s="8"/>
      <c r="AC926" s="253" t="s">
        <v>111</v>
      </c>
      <c r="AD926" s="254"/>
      <c r="AE926" s="255" t="s">
        <v>14</v>
      </c>
      <c r="AF926" s="256"/>
      <c r="AG926" s="8"/>
      <c r="AH926" s="253" t="s">
        <v>112</v>
      </c>
      <c r="AI926" s="254"/>
      <c r="AJ926" s="255" t="s">
        <v>113</v>
      </c>
      <c r="AK926" s="256"/>
      <c r="AL926" s="8"/>
      <c r="AM926" s="249" t="s">
        <v>114</v>
      </c>
      <c r="AN926" s="250"/>
      <c r="AO926" s="251" t="s">
        <v>115</v>
      </c>
      <c r="AP926" s="252"/>
      <c r="AQ926" s="24"/>
      <c r="AR926" s="253" t="s">
        <v>116</v>
      </c>
      <c r="AS926" s="254"/>
      <c r="AT926" s="255" t="s">
        <v>13</v>
      </c>
      <c r="AU926" s="256"/>
      <c r="AV926" s="4"/>
      <c r="AW926" s="253" t="s">
        <v>117</v>
      </c>
      <c r="AX926" s="254"/>
      <c r="AY926" s="255" t="s">
        <v>118</v>
      </c>
      <c r="AZ926" s="256"/>
      <c r="BA926" s="8"/>
      <c r="BB926" s="253" t="s">
        <v>119</v>
      </c>
      <c r="BC926" s="254"/>
      <c r="BD926" s="255" t="s">
        <v>120</v>
      </c>
      <c r="BE926" s="256"/>
      <c r="BF926" s="4"/>
      <c r="BG926" s="249" t="s">
        <v>121</v>
      </c>
      <c r="BH926" s="250"/>
      <c r="BI926" s="251" t="s">
        <v>122</v>
      </c>
      <c r="BJ926" s="252"/>
      <c r="BK926" s="4"/>
      <c r="BL926" s="253" t="s">
        <v>123</v>
      </c>
      <c r="BM926" s="254"/>
      <c r="BN926" s="255" t="s">
        <v>124</v>
      </c>
      <c r="BO926" s="256"/>
      <c r="BP926" s="4"/>
      <c r="BQ926" s="253" t="s">
        <v>125</v>
      </c>
      <c r="BR926" s="254"/>
      <c r="BS926" s="255" t="s">
        <v>126</v>
      </c>
      <c r="BT926" s="256"/>
      <c r="BU926" s="8"/>
      <c r="BV926" s="253" t="s">
        <v>127</v>
      </c>
      <c r="BW926" s="254"/>
      <c r="BX926" s="255" t="s">
        <v>128</v>
      </c>
      <c r="BY926" s="256"/>
      <c r="CA926" s="27" t="s">
        <v>15</v>
      </c>
      <c r="CC926" s="133" t="s">
        <v>70</v>
      </c>
      <c r="CD926" s="9"/>
      <c r="CE926" s="38"/>
      <c r="CF926" s="38"/>
      <c r="CG926" s="38"/>
      <c r="CH926" s="38"/>
    </row>
    <row r="927" spans="2:91" ht="18.600000000000001" customHeight="1" thickTop="1" thickBot="1">
      <c r="B927" s="129">
        <v>2.16</v>
      </c>
      <c r="D927" s="29">
        <v>1</v>
      </c>
      <c r="E927" s="30">
        <v>0</v>
      </c>
      <c r="F927" s="31">
        <v>0</v>
      </c>
      <c r="G927" s="32">
        <f t="shared" ref="G927:G990" si="8770">-1/($E$8*$B927)</f>
        <v>-0.30517592592592591</v>
      </c>
      <c r="I927" s="29">
        <v>1</v>
      </c>
      <c r="J927" s="33">
        <v>0</v>
      </c>
      <c r="K927" s="31">
        <v>0</v>
      </c>
      <c r="L927" s="32">
        <v>0</v>
      </c>
      <c r="N927" s="29">
        <f t="shared" ref="N927" si="8771">D927*I927+F927*I930-E927*J927-G927*J930</f>
        <v>0.82022438140500931</v>
      </c>
      <c r="O927" s="33">
        <f t="shared" ref="O927" si="8772">(D927*J927+E927*I927+F927*J930+G927*I930)</f>
        <v>0</v>
      </c>
      <c r="P927" s="31">
        <f t="shared" ref="P927" si="8773">D927*K927+F927*K930-E927*L927-G927*L930</f>
        <v>0</v>
      </c>
      <c r="Q927" s="32">
        <f t="shared" ref="Q927" si="8774">(D927*L927+E927*K927+F927*L930+G927*K930)</f>
        <v>-0.30517592592592591</v>
      </c>
      <c r="S927" s="29">
        <v>1</v>
      </c>
      <c r="T927" s="30">
        <v>0</v>
      </c>
      <c r="U927" s="31">
        <v>0</v>
      </c>
      <c r="V927" s="32">
        <f t="shared" ref="V927:V990" si="8775">-1/($T$8*$B927)</f>
        <v>-0.5928564814814814</v>
      </c>
      <c r="X927" s="29">
        <f t="shared" ref="X927" si="8776">N927*S927+P927*S930-O927*T927-Q927*T930</f>
        <v>0.82022438140500931</v>
      </c>
      <c r="Y927" s="33">
        <f t="shared" ref="Y927" si="8777">(N927*T927+O927*S927+P927*T930+Q927*S930)</f>
        <v>0</v>
      </c>
      <c r="Z927" s="31">
        <f t="shared" ref="Z927" si="8778">N927*U927+P927*U930-O927*V927-Q927*V930</f>
        <v>0</v>
      </c>
      <c r="AA927" s="32">
        <f t="shared" ref="AA927" si="8779">(N927*V927+O927*U927+P927*V930+Q927*U930)</f>
        <v>-0.79145126671102428</v>
      </c>
      <c r="AB927" s="8"/>
      <c r="AC927" s="29">
        <v>1</v>
      </c>
      <c r="AD927" s="33">
        <v>0</v>
      </c>
      <c r="AE927" s="31">
        <v>0</v>
      </c>
      <c r="AF927" s="32">
        <v>0</v>
      </c>
      <c r="AH927" s="29">
        <f t="shared" ref="AH927" si="8780">X927*AC927+Z927*AC930-Y927*AD927-AA927*AD930</f>
        <v>0.42292566046159163</v>
      </c>
      <c r="AI927" s="33">
        <f t="shared" ref="AI927" si="8781">(X927*AD927+Y927*AC927+Z927*AD930+AA927*AC930)</f>
        <v>0</v>
      </c>
      <c r="AJ927" s="31">
        <f t="shared" ref="AJ927" si="8782">X927*AE927+Z927*AE930-Y927*AF927-AA927*AF930</f>
        <v>0</v>
      </c>
      <c r="AK927" s="32">
        <f t="shared" ref="AK927" si="8783">(X927*AF927+Y927*AE927+Z927*AF930+AA927*AE930)</f>
        <v>-0.79145126671102428</v>
      </c>
      <c r="AL927" s="8"/>
      <c r="AM927" s="29">
        <v>1</v>
      </c>
      <c r="AN927" s="30">
        <v>0</v>
      </c>
      <c r="AO927" s="31">
        <v>0</v>
      </c>
      <c r="AP927" s="32">
        <f t="shared" ref="AP927:AP990" si="8784">-1/($AN$8*$B927)</f>
        <v>-0.53612499999999996</v>
      </c>
      <c r="AR927" s="29">
        <f t="shared" ref="AR927" si="8785">AH927*AM927+AJ927*AM930-AI927*AN927-AK927*AN930</f>
        <v>0.42292566046159163</v>
      </c>
      <c r="AS927" s="33">
        <f t="shared" ref="AS927" si="8786">(AH927*AN927+AI927*AM927+AJ927*AN930+AK927*AM930)</f>
        <v>0</v>
      </c>
      <c r="AT927" s="31">
        <f t="shared" ref="AT927" si="8787">AH927*AO927+AJ927*AO930-AI927*AP927-AK927*AP930</f>
        <v>0</v>
      </c>
      <c r="AU927" s="32">
        <f t="shared" ref="AU927" si="8788">(AH927*AP927+AI927*AO927+AJ927*AP930+AK927*AO930)</f>
        <v>-1.0181922864259951</v>
      </c>
      <c r="AV927" s="8"/>
      <c r="AW927" s="29">
        <v>1</v>
      </c>
      <c r="AX927" s="33">
        <v>0</v>
      </c>
      <c r="AY927" s="31">
        <v>0</v>
      </c>
      <c r="AZ927" s="32">
        <v>0</v>
      </c>
      <c r="BB927" s="29">
        <f t="shared" ref="BB927" si="8789">AR927*AW927+AT927*AW930-AS927*AX927-AU927*AX930</f>
        <v>-2.6126835458825104E-2</v>
      </c>
      <c r="BC927" s="33">
        <f t="shared" ref="BC927" si="8790">(AR927*AX927+AS927*AW927+AT927*AX930+AU927*AW930)</f>
        <v>0</v>
      </c>
      <c r="BD927" s="31">
        <f t="shared" ref="BD927" si="8791">AR927*AY927+AT927*AY930-AS927*AZ927-AU927*AZ930</f>
        <v>0</v>
      </c>
      <c r="BE927" s="32">
        <f t="shared" ref="BE927" si="8792">(AR927*AZ927+AS927*AY927+AT927*AZ930+AU927*AY930)</f>
        <v>-1.0181922864259951</v>
      </c>
      <c r="BF927" s="8"/>
      <c r="BG927" s="29">
        <v>1</v>
      </c>
      <c r="BH927" s="30">
        <v>0</v>
      </c>
      <c r="BI927" s="31">
        <v>0</v>
      </c>
      <c r="BJ927" s="32">
        <f t="shared" ref="BJ927:BJ990" si="8793">-1/($BH$8*$B927)</f>
        <v>-0.18851388888888884</v>
      </c>
      <c r="BL927" s="29">
        <f t="shared" ref="BL927" si="8794">BB927*BG927+BD927*BG930-BC927*BH927-BE927*BH930</f>
        <v>-2.6126835458825104E-2</v>
      </c>
      <c r="BM927" s="33">
        <f t="shared" ref="BM927" si="8795">(BB927*BH927+BC927*BG927+BD927*BH930+BE927*BG930)</f>
        <v>0</v>
      </c>
      <c r="BN927" s="31">
        <f t="shared" ref="BN927" si="8796">BB927*BI927+BD927*BI930-BC927*BJ927-BE927*BJ930</f>
        <v>0</v>
      </c>
      <c r="BO927" s="32">
        <f t="shared" ref="BO927" si="8797">(BB927*BJ927+BC927*BI927+BD927*BJ930+BE927*BI930)</f>
        <v>-1.013267015069292</v>
      </c>
      <c r="BP927" s="8"/>
      <c r="BQ927" s="34">
        <v>1</v>
      </c>
      <c r="BR927" s="35">
        <v>0</v>
      </c>
      <c r="BS927" s="11">
        <v>0</v>
      </c>
      <c r="BT927" s="36">
        <v>0</v>
      </c>
      <c r="BV927" s="29">
        <f t="shared" ref="BV927" si="8798">BL927*BQ927+BN927*BQ930-BM927*BR927-BO927*BR930</f>
        <v>-2.6126835458825104E-2</v>
      </c>
      <c r="BW927" s="33">
        <f t="shared" ref="BW927" si="8799">(BL927*BR927+BM927*BQ927+BN927*BR930+BO927*BQ930)</f>
        <v>-1.013267015069292</v>
      </c>
      <c r="BX927" s="31">
        <f t="shared" ref="BX927" si="8800">BL927*BS927+BN927*BS930-BM927*BT927-BO927*BT930</f>
        <v>0</v>
      </c>
      <c r="BY927" s="32">
        <f t="shared" ref="BY927" si="8801">(BL927*BT927+BM927*BS927+BN927*BT930+BO927*BS930)</f>
        <v>-1.013267015069292</v>
      </c>
      <c r="CA927" s="37">
        <f t="shared" ref="CA927" si="8802">20*LOG(((1+$BR$8)/$BR$8)/((BV927+BV930)^2+(BW927+BW930)^2)^0.5)</f>
        <v>-7.9342093156660248E-4</v>
      </c>
      <c r="CC927" s="134">
        <f t="shared" ref="CC927" si="8803">((BV927^2+BW927^2)^0.5)/((BV930^2+BW930^2)^0.5)</f>
        <v>1.0273924003757375</v>
      </c>
      <c r="CD927" s="9"/>
      <c r="CE927" s="38"/>
      <c r="CF927" s="38"/>
      <c r="CG927" s="38"/>
      <c r="CH927" s="38"/>
      <c r="CM927" s="129">
        <v>2.14</v>
      </c>
    </row>
    <row r="928" spans="2:91" ht="18.600000000000001" customHeight="1" thickBot="1">
      <c r="D928" s="39"/>
      <c r="G928" s="40"/>
      <c r="I928" s="39"/>
      <c r="L928" s="40"/>
      <c r="N928" s="39"/>
      <c r="Q928" s="40"/>
      <c r="S928" s="39"/>
      <c r="V928" s="40"/>
      <c r="X928" s="39"/>
      <c r="AA928" s="40"/>
      <c r="AC928" s="39"/>
      <c r="AF928" s="40"/>
      <c r="AH928" s="39"/>
      <c r="AK928" s="40"/>
      <c r="AM928" s="39"/>
      <c r="AP928" s="40"/>
      <c r="AR928" s="39"/>
      <c r="AU928" s="40"/>
      <c r="AW928" s="39"/>
      <c r="AZ928" s="40"/>
      <c r="BB928" s="39"/>
      <c r="BE928" s="40"/>
      <c r="BG928" s="39"/>
      <c r="BJ928" s="40"/>
      <c r="BL928" s="39"/>
      <c r="BO928" s="40"/>
      <c r="BQ928" s="34"/>
      <c r="BR928" s="11"/>
      <c r="BS928" s="11"/>
      <c r="BT928" s="41"/>
      <c r="BV928" s="39"/>
      <c r="BY928" s="40"/>
      <c r="CC928" s="135"/>
      <c r="CD928" s="9"/>
      <c r="CE928" s="38"/>
      <c r="CF928" s="38"/>
      <c r="CG928" s="38"/>
      <c r="CH928" s="38"/>
    </row>
    <row r="929" spans="2:91" ht="18.600000000000001" customHeight="1" thickBot="1">
      <c r="D929" s="258" t="s">
        <v>129</v>
      </c>
      <c r="E929" s="259"/>
      <c r="F929" s="260" t="s">
        <v>130</v>
      </c>
      <c r="G929" s="261"/>
      <c r="H929" s="229"/>
      <c r="I929" s="258" t="s">
        <v>131</v>
      </c>
      <c r="J929" s="259"/>
      <c r="K929" s="260" t="s">
        <v>132</v>
      </c>
      <c r="L929" s="261"/>
      <c r="N929" s="253" t="s">
        <v>133</v>
      </c>
      <c r="O929" s="254"/>
      <c r="P929" s="255" t="s">
        <v>134</v>
      </c>
      <c r="Q929" s="256"/>
      <c r="S929" s="258" t="s">
        <v>135</v>
      </c>
      <c r="T929" s="259"/>
      <c r="U929" s="260" t="s">
        <v>136</v>
      </c>
      <c r="V929" s="261"/>
      <c r="W929" s="8"/>
      <c r="X929" s="253" t="s">
        <v>137</v>
      </c>
      <c r="Y929" s="254"/>
      <c r="Z929" s="255" t="s">
        <v>138</v>
      </c>
      <c r="AA929" s="256"/>
      <c r="AB929" s="8"/>
      <c r="AC929" s="258" t="s">
        <v>139</v>
      </c>
      <c r="AD929" s="259"/>
      <c r="AE929" s="260" t="s">
        <v>140</v>
      </c>
      <c r="AF929" s="261"/>
      <c r="AG929" s="8"/>
      <c r="AH929" s="253" t="s">
        <v>141</v>
      </c>
      <c r="AI929" s="254"/>
      <c r="AJ929" s="255" t="s">
        <v>142</v>
      </c>
      <c r="AK929" s="256"/>
      <c r="AL929" s="8"/>
      <c r="AM929" s="258" t="s">
        <v>143</v>
      </c>
      <c r="AN929" s="259"/>
      <c r="AO929" s="260" t="s">
        <v>144</v>
      </c>
      <c r="AP929" s="261"/>
      <c r="AR929" s="253" t="s">
        <v>145</v>
      </c>
      <c r="AS929" s="254"/>
      <c r="AT929" s="255" t="s">
        <v>146</v>
      </c>
      <c r="AU929" s="256"/>
      <c r="AV929" s="4"/>
      <c r="AW929" s="258" t="s">
        <v>147</v>
      </c>
      <c r="AX929" s="259"/>
      <c r="AY929" s="260" t="s">
        <v>148</v>
      </c>
      <c r="AZ929" s="261"/>
      <c r="BA929" s="8"/>
      <c r="BB929" s="253" t="s">
        <v>149</v>
      </c>
      <c r="BC929" s="254"/>
      <c r="BD929" s="255" t="s">
        <v>150</v>
      </c>
      <c r="BE929" s="256"/>
      <c r="BF929" s="4"/>
      <c r="BG929" s="258" t="s">
        <v>151</v>
      </c>
      <c r="BH929" s="259"/>
      <c r="BI929" s="260" t="s">
        <v>152</v>
      </c>
      <c r="BJ929" s="261"/>
      <c r="BK929" s="4"/>
      <c r="BL929" s="253" t="s">
        <v>153</v>
      </c>
      <c r="BM929" s="254"/>
      <c r="BN929" s="255" t="s">
        <v>154</v>
      </c>
      <c r="BO929" s="256"/>
      <c r="BP929" s="4"/>
      <c r="BQ929" s="258" t="s">
        <v>155</v>
      </c>
      <c r="BR929" s="259"/>
      <c r="BS929" s="260" t="s">
        <v>156</v>
      </c>
      <c r="BT929" s="261"/>
      <c r="BU929" s="8"/>
      <c r="BV929" s="253" t="s">
        <v>157</v>
      </c>
      <c r="BW929" s="254"/>
      <c r="BX929" s="255" t="s">
        <v>158</v>
      </c>
      <c r="BY929" s="256"/>
      <c r="CA929" s="46" t="s">
        <v>16</v>
      </c>
      <c r="CC929" s="136" t="s">
        <v>71</v>
      </c>
      <c r="CD929" s="9"/>
      <c r="CE929" s="38"/>
      <c r="CF929" s="38"/>
      <c r="CG929" s="38"/>
      <c r="CH929" s="38"/>
    </row>
    <row r="930" spans="2:91" ht="18.600000000000001" customHeight="1" thickTop="1" thickBot="1">
      <c r="D930" s="29">
        <v>0</v>
      </c>
      <c r="E930" s="33">
        <v>0</v>
      </c>
      <c r="F930" s="31">
        <v>1</v>
      </c>
      <c r="G930" s="32">
        <v>0</v>
      </c>
      <c r="I930" s="29">
        <v>0</v>
      </c>
      <c r="J930" s="33">
        <f t="shared" ref="J930" si="8804">IF(0=(1-$J$8*$K$8*$B927^2),10^14,$B927*$J$8/(1-$J$8*$K$8*$B927^2))</f>
        <v>-0.58908846774049561</v>
      </c>
      <c r="K930" s="31">
        <v>1</v>
      </c>
      <c r="L930" s="32">
        <v>0</v>
      </c>
      <c r="N930" s="29">
        <f t="shared" ref="N930" si="8805">D930*I927+F930*I930-E930*J927-G930*J930</f>
        <v>0</v>
      </c>
      <c r="O930" s="33">
        <f t="shared" ref="O930" si="8806">(D930*J927+E930*I927+F930*J930+G930*I930)</f>
        <v>-0.58908846774049561</v>
      </c>
      <c r="P930" s="31">
        <f t="shared" ref="P930" si="8807">D930*K927+F930*K930-E930*L927-G930*L930</f>
        <v>1</v>
      </c>
      <c r="Q930" s="32">
        <f t="shared" ref="Q930" si="8808">(D930*L927+E930*K927+F930*L930+G930*K930)</f>
        <v>0</v>
      </c>
      <c r="S930" s="29">
        <v>0</v>
      </c>
      <c r="T930" s="33">
        <v>0</v>
      </c>
      <c r="U930" s="31">
        <v>1</v>
      </c>
      <c r="V930" s="32">
        <v>0</v>
      </c>
      <c r="X930" s="29">
        <f t="shared" ref="X930" si="8809">N930*S927+P930*S930-O930*T927-Q930*T930</f>
        <v>0</v>
      </c>
      <c r="Y930" s="33">
        <f t="shared" ref="Y930" si="8810">(N930*T927+O930*S927+P930*T930+Q930*S930)</f>
        <v>-0.58908846774049561</v>
      </c>
      <c r="Z930" s="31">
        <f t="shared" ref="Z930" si="8811">N930*U927+P930*U930-O930*V927-Q930*V930</f>
        <v>0.65075508373405255</v>
      </c>
      <c r="AA930" s="32">
        <f t="shared" ref="AA930" si="8812">(N930*V927+O930*U927+P930*V930+Q930*U930)</f>
        <v>0</v>
      </c>
      <c r="AB930" s="8"/>
      <c r="AC930" s="29">
        <v>0</v>
      </c>
      <c r="AD930" s="33">
        <f t="shared" ref="AD930" si="8813">IF(0=(1-$AD$8*$AE$8*$B927^2),10^14,$B927*$AD$8/(1-$AD$8*$AE$8*$B927^2))</f>
        <v>-0.50198759879991439</v>
      </c>
      <c r="AE930" s="31">
        <v>1</v>
      </c>
      <c r="AF930" s="32">
        <v>0</v>
      </c>
      <c r="AH930" s="29">
        <f t="shared" ref="AH930" si="8814">X930*AC927+Z930*AC930-Y930*AD927-AA930*AD930</f>
        <v>0</v>
      </c>
      <c r="AI930" s="33">
        <f t="shared" ref="AI930" si="8815">(X930*AD927+Y930*AC927+Z930*AD930+AA930*AC930)</f>
        <v>-0.91575944963098987</v>
      </c>
      <c r="AJ930" s="31">
        <f t="shared" ref="AJ930" si="8816">X930*AE927+Z930*AE930-Y930*AF927-AA930*AF930</f>
        <v>0.65075508373405255</v>
      </c>
      <c r="AK930" s="32">
        <f t="shared" ref="AK930" si="8817">(X930*AF927+Y930*AE927+Z930*AF930+AA930*AE930)</f>
        <v>0</v>
      </c>
      <c r="AL930" s="8"/>
      <c r="AM930" s="29">
        <v>0</v>
      </c>
      <c r="AN930" s="33">
        <v>0</v>
      </c>
      <c r="AO930" s="31">
        <v>1</v>
      </c>
      <c r="AP930" s="32">
        <v>0</v>
      </c>
      <c r="AR930" s="29">
        <f t="shared" ref="AR930" si="8818">AH930*AM927+AJ930*AM930-AI930*AN927-AK930*AN930</f>
        <v>0</v>
      </c>
      <c r="AS930" s="33">
        <f t="shared" ref="AS930" si="8819">(AH930*AN927+AI930*AM927+AJ930*AN930+AK930*AM930)</f>
        <v>-0.91575944963098987</v>
      </c>
      <c r="AT930" s="31">
        <f t="shared" ref="AT930" si="8820">AH930*AO927+AJ930*AO930-AI930*AP927-AK930*AP930</f>
        <v>0.15979354880063812</v>
      </c>
      <c r="AU930" s="32">
        <f t="shared" ref="AU930" si="8821">(AH930*AP927+AI930*AO927+AJ930*AP930+AK930*AO930)</f>
        <v>0</v>
      </c>
      <c r="AV930" s="8"/>
      <c r="AW930" s="29">
        <v>0</v>
      </c>
      <c r="AX930" s="33">
        <f t="shared" ref="AX930" si="8822">IF(0=(1-$AX$8*$AY$8*$B927^2),10^14,$B927*$AX$8/(1-$AX$8*$AY$8*$B927^2))</f>
        <v>-0.44102916699227523</v>
      </c>
      <c r="AY930" s="31">
        <v>1</v>
      </c>
      <c r="AZ930" s="32">
        <v>0</v>
      </c>
      <c r="BB930" s="29">
        <f t="shared" ref="BB930" si="8823">AR930*AW927+AT930*AW930-AS930*AX927-AU930*AX930</f>
        <v>0</v>
      </c>
      <c r="BC930" s="33">
        <f t="shared" ref="BC930" si="8824">(AR930*AX927+AS930*AW927+AT930*AX930+AU930*AW930)</f>
        <v>-0.9862330653492748</v>
      </c>
      <c r="BD930" s="31">
        <f t="shared" ref="BD930" si="8825">AR930*AY927+AT930*AY930-AS930*AZ927-AU930*AZ930</f>
        <v>0.15979354880063812</v>
      </c>
      <c r="BE930" s="32">
        <f t="shared" ref="BE930" si="8826">(AR930*AZ927+AS930*AY927+AT930*AZ930+AU930*AY930)</f>
        <v>0</v>
      </c>
      <c r="BF930" s="8"/>
      <c r="BG930" s="29">
        <v>0</v>
      </c>
      <c r="BH930" s="33">
        <v>0</v>
      </c>
      <c r="BI930" s="31">
        <v>1</v>
      </c>
      <c r="BJ930" s="32">
        <v>0</v>
      </c>
      <c r="BL930" s="29">
        <f t="shared" ref="BL930" si="8827">BB930*BG927+BD930*BG930-BC930*BH927-BE930*BH930</f>
        <v>0</v>
      </c>
      <c r="BM930" s="33">
        <f t="shared" ref="BM930" si="8828">(BB930*BH927+BC930*BG927+BD930*BH930+BE930*BG930)</f>
        <v>-0.9862330653492748</v>
      </c>
      <c r="BN930" s="31">
        <f t="shared" ref="BN930" si="8829">BB930*BI927+BD930*BI930-BC930*BJ927-BE930*BJ930</f>
        <v>-2.6125081699163305E-2</v>
      </c>
      <c r="BO930" s="32">
        <f t="shared" ref="BO930" si="8830">(BB930*BJ927+BC930*BI927+BD930*BJ930+BE930*BI930)</f>
        <v>0</v>
      </c>
      <c r="BP930" s="8"/>
      <c r="BQ930" s="19">
        <f t="shared" ref="BQ930:BQ993" si="8831">1/$BR$8</f>
        <v>1</v>
      </c>
      <c r="BR930" s="47">
        <v>0</v>
      </c>
      <c r="BS930" s="48">
        <v>1</v>
      </c>
      <c r="BT930" s="49">
        <v>0</v>
      </c>
      <c r="BV930" s="29">
        <f t="shared" ref="BV930" si="8832">BL930*BQ927+BN930*BQ930-BM930*BR927-BO930*BR930</f>
        <v>-2.6125081699163305E-2</v>
      </c>
      <c r="BW930" s="33">
        <f t="shared" ref="BW930" si="8833">(BL930*BR927+BM930*BQ927+BN930*BR930+BO930*BQ930)</f>
        <v>-0.9862330653492748</v>
      </c>
      <c r="BX930" s="31">
        <f t="shared" ref="BX930" si="8834">BL930*BS927+BN930*BS930-BM930*BT927-BO930*BT930</f>
        <v>-2.6125081699163305E-2</v>
      </c>
      <c r="BY930" s="32">
        <f t="shared" ref="BY930" si="8835">(BL930*BT927+BM930*BS927+BN930*BT930+BO930*BS930)</f>
        <v>0</v>
      </c>
      <c r="CA930" s="50">
        <f t="shared" ref="CA930" si="8836">(180/PI())*ATAN(-1*(BW927+BW930)/(BV927+BV930))</f>
        <v>-88.503059272640598</v>
      </c>
      <c r="CC930" s="137">
        <f t="shared" ref="CC930" si="8837">20*LOG(((1-(10^(CA927/20)^2)*(1-((1-CC927)/(1+CC927))^2))^0.5))</f>
        <v>-34.374775224951229</v>
      </c>
      <c r="CD930" s="9"/>
      <c r="CE930" s="38"/>
      <c r="CF930" s="38"/>
      <c r="CG930" s="38"/>
      <c r="CH930" s="38"/>
    </row>
    <row r="931" spans="2:91" ht="18.600000000000001" customHeight="1">
      <c r="CC931" s="42"/>
    </row>
    <row r="932" spans="2:91" ht="18.600000000000001" customHeight="1" thickBot="1">
      <c r="E932" s="22" t="s">
        <v>4</v>
      </c>
      <c r="J932" s="22" t="s">
        <v>5</v>
      </c>
      <c r="O932" s="22" t="s">
        <v>6</v>
      </c>
      <c r="T932" s="22" t="s">
        <v>7</v>
      </c>
      <c r="Y932" s="22" t="s">
        <v>8</v>
      </c>
      <c r="AD932" s="22" t="s">
        <v>65</v>
      </c>
      <c r="AI932" s="22" t="s">
        <v>9</v>
      </c>
      <c r="AN932" s="22" t="s">
        <v>66</v>
      </c>
      <c r="AS932" s="22" t="s">
        <v>51</v>
      </c>
      <c r="AX932" s="22" t="s">
        <v>67</v>
      </c>
      <c r="BC932" s="22" t="s">
        <v>52</v>
      </c>
      <c r="BH932" s="22" t="s">
        <v>68</v>
      </c>
      <c r="BM932" s="22" t="s">
        <v>63</v>
      </c>
      <c r="BQ932" s="23" t="s">
        <v>69</v>
      </c>
      <c r="BR932" s="23"/>
      <c r="BS932" s="24"/>
      <c r="BT932" s="24"/>
      <c r="BU932" s="24"/>
      <c r="BW932" s="22" t="s">
        <v>64</v>
      </c>
    </row>
    <row r="933" spans="2:91" ht="18.600000000000001" customHeight="1" thickBot="1">
      <c r="D933" s="249" t="s">
        <v>103</v>
      </c>
      <c r="E933" s="250"/>
      <c r="F933" s="251" t="s">
        <v>104</v>
      </c>
      <c r="G933" s="252"/>
      <c r="H933" s="229"/>
      <c r="I933" s="253" t="s">
        <v>11</v>
      </c>
      <c r="J933" s="254"/>
      <c r="K933" s="255" t="s">
        <v>12</v>
      </c>
      <c r="L933" s="256"/>
      <c r="M933" s="24"/>
      <c r="N933" s="253" t="s">
        <v>105</v>
      </c>
      <c r="O933" s="254"/>
      <c r="P933" s="255" t="s">
        <v>106</v>
      </c>
      <c r="Q933" s="256"/>
      <c r="R933" s="24"/>
      <c r="S933" s="249" t="s">
        <v>107</v>
      </c>
      <c r="T933" s="250"/>
      <c r="U933" s="251" t="s">
        <v>108</v>
      </c>
      <c r="V933" s="252"/>
      <c r="W933" s="8"/>
      <c r="X933" s="253" t="s">
        <v>109</v>
      </c>
      <c r="Y933" s="254"/>
      <c r="Z933" s="255" t="s">
        <v>110</v>
      </c>
      <c r="AA933" s="256"/>
      <c r="AB933" s="8"/>
      <c r="AC933" s="253" t="s">
        <v>111</v>
      </c>
      <c r="AD933" s="254"/>
      <c r="AE933" s="255" t="s">
        <v>14</v>
      </c>
      <c r="AF933" s="256"/>
      <c r="AG933" s="8"/>
      <c r="AH933" s="253" t="s">
        <v>112</v>
      </c>
      <c r="AI933" s="254"/>
      <c r="AJ933" s="255" t="s">
        <v>113</v>
      </c>
      <c r="AK933" s="256"/>
      <c r="AL933" s="8"/>
      <c r="AM933" s="249" t="s">
        <v>114</v>
      </c>
      <c r="AN933" s="250"/>
      <c r="AO933" s="251" t="s">
        <v>115</v>
      </c>
      <c r="AP933" s="252"/>
      <c r="AQ933" s="24"/>
      <c r="AR933" s="253" t="s">
        <v>116</v>
      </c>
      <c r="AS933" s="254"/>
      <c r="AT933" s="255" t="s">
        <v>13</v>
      </c>
      <c r="AU933" s="256"/>
      <c r="AV933" s="4"/>
      <c r="AW933" s="253" t="s">
        <v>117</v>
      </c>
      <c r="AX933" s="254"/>
      <c r="AY933" s="255" t="s">
        <v>118</v>
      </c>
      <c r="AZ933" s="256"/>
      <c r="BA933" s="8"/>
      <c r="BB933" s="253" t="s">
        <v>119</v>
      </c>
      <c r="BC933" s="254"/>
      <c r="BD933" s="255" t="s">
        <v>120</v>
      </c>
      <c r="BE933" s="256"/>
      <c r="BF933" s="4"/>
      <c r="BG933" s="249" t="s">
        <v>121</v>
      </c>
      <c r="BH933" s="250"/>
      <c r="BI933" s="251" t="s">
        <v>122</v>
      </c>
      <c r="BJ933" s="252"/>
      <c r="BK933" s="4"/>
      <c r="BL933" s="253" t="s">
        <v>123</v>
      </c>
      <c r="BM933" s="254"/>
      <c r="BN933" s="255" t="s">
        <v>124</v>
      </c>
      <c r="BO933" s="256"/>
      <c r="BP933" s="4"/>
      <c r="BQ933" s="253" t="s">
        <v>125</v>
      </c>
      <c r="BR933" s="254"/>
      <c r="BS933" s="255" t="s">
        <v>126</v>
      </c>
      <c r="BT933" s="256"/>
      <c r="BU933" s="8"/>
      <c r="BV933" s="253" t="s">
        <v>127</v>
      </c>
      <c r="BW933" s="254"/>
      <c r="BX933" s="255" t="s">
        <v>128</v>
      </c>
      <c r="BY933" s="256"/>
      <c r="CA933" s="27" t="s">
        <v>15</v>
      </c>
      <c r="CC933" s="133" t="s">
        <v>70</v>
      </c>
      <c r="CD933" s="9"/>
      <c r="CE933" s="38"/>
      <c r="CF933" s="38"/>
      <c r="CG933" s="38"/>
      <c r="CH933" s="38"/>
    </row>
    <row r="934" spans="2:91" ht="18.600000000000001" customHeight="1" thickTop="1" thickBot="1">
      <c r="B934" s="129">
        <v>2.1800000000000002</v>
      </c>
      <c r="D934" s="29">
        <v>1</v>
      </c>
      <c r="E934" s="30">
        <v>0</v>
      </c>
      <c r="F934" s="31">
        <v>0</v>
      </c>
      <c r="G934" s="32">
        <f t="shared" ref="G934:G997" si="8838">-1/($E$8*$B934)</f>
        <v>-0.30237614678899077</v>
      </c>
      <c r="I934" s="29">
        <v>1</v>
      </c>
      <c r="J934" s="33">
        <v>0</v>
      </c>
      <c r="K934" s="31">
        <v>0</v>
      </c>
      <c r="L934" s="32">
        <v>0</v>
      </c>
      <c r="N934" s="29">
        <f t="shared" ref="N934" si="8839">D934*I934+F934*I937-E934*J934-G934*J937</f>
        <v>0.82361774469019233</v>
      </c>
      <c r="O934" s="33">
        <f t="shared" ref="O934" si="8840">(D934*J934+E934*I934+F934*J937+G934*I937)</f>
        <v>0</v>
      </c>
      <c r="P934" s="31">
        <f t="shared" ref="P934" si="8841">D934*K934+F934*K937-E934*L934-G934*L937</f>
        <v>0</v>
      </c>
      <c r="Q934" s="32">
        <f t="shared" ref="Q934" si="8842">(D934*L934+E934*K934+F934*L937+G934*K937)</f>
        <v>-0.30237614678899077</v>
      </c>
      <c r="S934" s="29">
        <v>1</v>
      </c>
      <c r="T934" s="30">
        <v>0</v>
      </c>
      <c r="U934" s="31">
        <v>0</v>
      </c>
      <c r="V934" s="32">
        <f t="shared" ref="V934:V997" si="8843">-1/($T$8*$B934)</f>
        <v>-0.58741743119266054</v>
      </c>
      <c r="X934" s="29">
        <f t="shared" ref="X934" si="8844">N934*S934+P934*S937-O934*T934-Q934*T937</f>
        <v>0.82361774469019233</v>
      </c>
      <c r="Y934" s="33">
        <f t="shared" ref="Y934" si="8845">(N934*T934+O934*S934+P934*T937+Q934*S937)</f>
        <v>0</v>
      </c>
      <c r="Z934" s="31">
        <f t="shared" ref="Z934" si="8846">N934*U934+P934*U937-O934*V934-Q934*V937</f>
        <v>0</v>
      </c>
      <c r="AA934" s="32">
        <f t="shared" ref="AA934" si="8847">(N934*V934+O934*U934+P934*V937+Q934*U937)</f>
        <v>-0.7861835666595961</v>
      </c>
      <c r="AB934" s="8"/>
      <c r="AC934" s="29">
        <v>1</v>
      </c>
      <c r="AD934" s="33">
        <v>0</v>
      </c>
      <c r="AE934" s="31">
        <v>0</v>
      </c>
      <c r="AF934" s="32">
        <v>0</v>
      </c>
      <c r="AH934" s="29">
        <f t="shared" ref="AH934" si="8848">X934*AC934+Z934*AC937-Y934*AD934-AA934*AD937</f>
        <v>0.43357195349703481</v>
      </c>
      <c r="AI934" s="33">
        <f t="shared" ref="AI934" si="8849">(X934*AD934+Y934*AC934+Z934*AD937+AA934*AC937)</f>
        <v>0</v>
      </c>
      <c r="AJ934" s="31">
        <f t="shared" ref="AJ934" si="8850">X934*AE934+Z934*AE937-Y934*AF934-AA934*AF937</f>
        <v>0</v>
      </c>
      <c r="AK934" s="32">
        <f t="shared" ref="AK934" si="8851">(X934*AF934+Y934*AE934+Z934*AF937+AA934*AE937)</f>
        <v>-0.7861835666595961</v>
      </c>
      <c r="AL934" s="8"/>
      <c r="AM934" s="29">
        <v>1</v>
      </c>
      <c r="AN934" s="30">
        <v>0</v>
      </c>
      <c r="AO934" s="31">
        <v>0</v>
      </c>
      <c r="AP934" s="32">
        <f t="shared" ref="AP934:AP997" si="8852">-1/($AN$8*$B934)</f>
        <v>-0.53120642201834856</v>
      </c>
      <c r="AR934" s="29">
        <f t="shared" ref="AR934" si="8853">AH934*AM934+AJ934*AM937-AI934*AN934-AK934*AN937</f>
        <v>0.43357195349703481</v>
      </c>
      <c r="AS934" s="33">
        <f t="shared" ref="AS934" si="8854">(AH934*AN934+AI934*AM934+AJ934*AN937+AK934*AM937)</f>
        <v>0</v>
      </c>
      <c r="AT934" s="31">
        <f t="shared" ref="AT934" si="8855">AH934*AO934+AJ934*AO937-AI934*AP934-AK934*AP937</f>
        <v>0</v>
      </c>
      <c r="AU934" s="32">
        <f t="shared" ref="AU934" si="8856">(AH934*AP934+AI934*AO934+AJ934*AP937+AK934*AO937)</f>
        <v>-1.0164997727642617</v>
      </c>
      <c r="AV934" s="8"/>
      <c r="AW934" s="29">
        <v>1</v>
      </c>
      <c r="AX934" s="33">
        <v>0</v>
      </c>
      <c r="AY934" s="31">
        <v>0</v>
      </c>
      <c r="AZ934" s="32">
        <v>0</v>
      </c>
      <c r="BB934" s="29">
        <f t="shared" ref="BB934" si="8857">AR934*AW934+AT934*AW937-AS934*AX934-AU934*AX937</f>
        <v>-9.8259264010295277E-3</v>
      </c>
      <c r="BC934" s="33">
        <f t="shared" ref="BC934" si="8858">(AR934*AX934+AS934*AW934+AT934*AX937+AU934*AW937)</f>
        <v>0</v>
      </c>
      <c r="BD934" s="31">
        <f t="shared" ref="BD934" si="8859">AR934*AY934+AT934*AY937-AS934*AZ934-AU934*AZ937</f>
        <v>0</v>
      </c>
      <c r="BE934" s="32">
        <f t="shared" ref="BE934" si="8860">(AR934*AZ934+AS934*AY934+AT934*AZ937+AU934*AY937)</f>
        <v>-1.0164997727642617</v>
      </c>
      <c r="BF934" s="8"/>
      <c r="BG934" s="29">
        <v>1</v>
      </c>
      <c r="BH934" s="30">
        <v>0</v>
      </c>
      <c r="BI934" s="31">
        <v>0</v>
      </c>
      <c r="BJ934" s="32">
        <f t="shared" ref="BJ934:BJ997" si="8861">-1/($BH$8*$B934)</f>
        <v>-0.18678440366972476</v>
      </c>
      <c r="BL934" s="29">
        <f t="shared" ref="BL934" si="8862">BB934*BG934+BD934*BG937-BC934*BH934-BE934*BH937</f>
        <v>-9.8259264010295277E-3</v>
      </c>
      <c r="BM934" s="33">
        <f t="shared" ref="BM934" si="8863">(BB934*BH934+BC934*BG934+BD934*BH937+BE934*BG937)</f>
        <v>0</v>
      </c>
      <c r="BN934" s="31">
        <f t="shared" ref="BN934" si="8864">BB934*BI934+BD934*BI937-BC934*BJ934-BE934*BJ937</f>
        <v>0</v>
      </c>
      <c r="BO934" s="32">
        <f t="shared" ref="BO934" si="8865">(BB934*BJ934+BC934*BI934+BD934*BJ937+BE934*BI937)</f>
        <v>-1.0146644429609428</v>
      </c>
      <c r="BP934" s="8"/>
      <c r="BQ934" s="34">
        <v>1</v>
      </c>
      <c r="BR934" s="35">
        <v>0</v>
      </c>
      <c r="BS934" s="11">
        <v>0</v>
      </c>
      <c r="BT934" s="36">
        <v>0</v>
      </c>
      <c r="BV934" s="29">
        <f t="shared" ref="BV934" si="8866">BL934*BQ934+BN934*BQ937-BM934*BR934-BO934*BR937</f>
        <v>-9.8259264010295277E-3</v>
      </c>
      <c r="BW934" s="33">
        <f t="shared" ref="BW934" si="8867">(BL934*BR934+BM934*BQ934+BN934*BR937+BO934*BQ937)</f>
        <v>-1.0146644429609428</v>
      </c>
      <c r="BX934" s="31">
        <f t="shared" ref="BX934" si="8868">BL934*BS934+BN934*BS937-BM934*BT934-BO934*BT937</f>
        <v>0</v>
      </c>
      <c r="BY934" s="32">
        <f t="shared" ref="BY934" si="8869">(BL934*BT934+BM934*BS934+BN934*BT937+BO934*BS937)</f>
        <v>-1.0146644429609428</v>
      </c>
      <c r="CA934" s="37">
        <f t="shared" ref="CA934" si="8870">20*LOG(((1+$BR$8)/$BR$8)/((BV934+BV937)^2+(BW934+BW937)^2)^0.5)</f>
        <v>-9.2640971865059476E-4</v>
      </c>
      <c r="CC934" s="134">
        <f t="shared" ref="CC934" si="8871">((BV934^2+BW934^2)^0.5)/((BV937^2+BW937^2)^0.5)</f>
        <v>1.0296404387401286</v>
      </c>
      <c r="CD934" s="9"/>
      <c r="CE934" s="38"/>
      <c r="CF934" s="38"/>
      <c r="CG934" s="38"/>
      <c r="CH934" s="38"/>
      <c r="CM934" s="129">
        <v>2.16</v>
      </c>
    </row>
    <row r="935" spans="2:91" ht="18.600000000000001" customHeight="1" thickBot="1">
      <c r="D935" s="39"/>
      <c r="G935" s="40"/>
      <c r="I935" s="39"/>
      <c r="L935" s="40"/>
      <c r="N935" s="39"/>
      <c r="Q935" s="40"/>
      <c r="S935" s="39"/>
      <c r="V935" s="40"/>
      <c r="X935" s="39"/>
      <c r="AA935" s="40"/>
      <c r="AC935" s="39"/>
      <c r="AF935" s="40"/>
      <c r="AH935" s="39"/>
      <c r="AK935" s="40"/>
      <c r="AM935" s="39"/>
      <c r="AP935" s="40"/>
      <c r="AR935" s="39"/>
      <c r="AU935" s="40"/>
      <c r="AW935" s="39"/>
      <c r="AZ935" s="40"/>
      <c r="BB935" s="39"/>
      <c r="BE935" s="40"/>
      <c r="BG935" s="39"/>
      <c r="BJ935" s="40"/>
      <c r="BL935" s="39"/>
      <c r="BO935" s="40"/>
      <c r="BQ935" s="34"/>
      <c r="BR935" s="11"/>
      <c r="BS935" s="11"/>
      <c r="BT935" s="41"/>
      <c r="BV935" s="39"/>
      <c r="BY935" s="40"/>
      <c r="CC935" s="135"/>
      <c r="CD935" s="9"/>
      <c r="CE935" s="38"/>
      <c r="CF935" s="38"/>
      <c r="CG935" s="38"/>
      <c r="CH935" s="38"/>
    </row>
    <row r="936" spans="2:91" ht="18.600000000000001" customHeight="1" thickBot="1">
      <c r="D936" s="258" t="s">
        <v>129</v>
      </c>
      <c r="E936" s="259"/>
      <c r="F936" s="260" t="s">
        <v>130</v>
      </c>
      <c r="G936" s="261"/>
      <c r="H936" s="229"/>
      <c r="I936" s="258" t="s">
        <v>131</v>
      </c>
      <c r="J936" s="259"/>
      <c r="K936" s="260" t="s">
        <v>132</v>
      </c>
      <c r="L936" s="261"/>
      <c r="N936" s="253" t="s">
        <v>133</v>
      </c>
      <c r="O936" s="254"/>
      <c r="P936" s="255" t="s">
        <v>134</v>
      </c>
      <c r="Q936" s="256"/>
      <c r="S936" s="258" t="s">
        <v>135</v>
      </c>
      <c r="T936" s="259"/>
      <c r="U936" s="260" t="s">
        <v>136</v>
      </c>
      <c r="V936" s="261"/>
      <c r="W936" s="8"/>
      <c r="X936" s="253" t="s">
        <v>137</v>
      </c>
      <c r="Y936" s="254"/>
      <c r="Z936" s="255" t="s">
        <v>138</v>
      </c>
      <c r="AA936" s="256"/>
      <c r="AB936" s="8"/>
      <c r="AC936" s="258" t="s">
        <v>139</v>
      </c>
      <c r="AD936" s="259"/>
      <c r="AE936" s="260" t="s">
        <v>140</v>
      </c>
      <c r="AF936" s="261"/>
      <c r="AG936" s="8"/>
      <c r="AH936" s="253" t="s">
        <v>141</v>
      </c>
      <c r="AI936" s="254"/>
      <c r="AJ936" s="255" t="s">
        <v>142</v>
      </c>
      <c r="AK936" s="256"/>
      <c r="AL936" s="8"/>
      <c r="AM936" s="258" t="s">
        <v>143</v>
      </c>
      <c r="AN936" s="259"/>
      <c r="AO936" s="260" t="s">
        <v>144</v>
      </c>
      <c r="AP936" s="261"/>
      <c r="AR936" s="253" t="s">
        <v>145</v>
      </c>
      <c r="AS936" s="254"/>
      <c r="AT936" s="255" t="s">
        <v>146</v>
      </c>
      <c r="AU936" s="256"/>
      <c r="AV936" s="4"/>
      <c r="AW936" s="258" t="s">
        <v>147</v>
      </c>
      <c r="AX936" s="259"/>
      <c r="AY936" s="260" t="s">
        <v>148</v>
      </c>
      <c r="AZ936" s="261"/>
      <c r="BA936" s="8"/>
      <c r="BB936" s="253" t="s">
        <v>149</v>
      </c>
      <c r="BC936" s="254"/>
      <c r="BD936" s="255" t="s">
        <v>150</v>
      </c>
      <c r="BE936" s="256"/>
      <c r="BF936" s="4"/>
      <c r="BG936" s="258" t="s">
        <v>151</v>
      </c>
      <c r="BH936" s="259"/>
      <c r="BI936" s="260" t="s">
        <v>152</v>
      </c>
      <c r="BJ936" s="261"/>
      <c r="BK936" s="4"/>
      <c r="BL936" s="253" t="s">
        <v>153</v>
      </c>
      <c r="BM936" s="254"/>
      <c r="BN936" s="255" t="s">
        <v>154</v>
      </c>
      <c r="BO936" s="256"/>
      <c r="BP936" s="4"/>
      <c r="BQ936" s="258" t="s">
        <v>155</v>
      </c>
      <c r="BR936" s="259"/>
      <c r="BS936" s="260" t="s">
        <v>156</v>
      </c>
      <c r="BT936" s="261"/>
      <c r="BU936" s="8"/>
      <c r="BV936" s="253" t="s">
        <v>157</v>
      </c>
      <c r="BW936" s="254"/>
      <c r="BX936" s="255" t="s">
        <v>158</v>
      </c>
      <c r="BY936" s="256"/>
      <c r="CA936" s="46" t="s">
        <v>16</v>
      </c>
      <c r="CC936" s="136" t="s">
        <v>71</v>
      </c>
      <c r="CD936" s="9"/>
      <c r="CE936" s="38"/>
      <c r="CF936" s="38"/>
      <c r="CG936" s="38"/>
      <c r="CH936" s="38"/>
    </row>
    <row r="937" spans="2:91" ht="18.600000000000001" customHeight="1" thickTop="1" thickBot="1">
      <c r="D937" s="29">
        <v>0</v>
      </c>
      <c r="E937" s="33">
        <v>0</v>
      </c>
      <c r="F937" s="31">
        <v>1</v>
      </c>
      <c r="G937" s="32">
        <v>0</v>
      </c>
      <c r="I937" s="29">
        <v>0</v>
      </c>
      <c r="J937" s="33">
        <f t="shared" ref="J937" si="8872">IF(0=(1-$J$8*$K$8*$B934^2),10^14,$B934*$J$8/(1-$J$8*$K$8*$B934^2))</f>
        <v>-0.58332066594159515</v>
      </c>
      <c r="K937" s="31">
        <v>1</v>
      </c>
      <c r="L937" s="32">
        <v>0</v>
      </c>
      <c r="N937" s="29">
        <f t="shared" ref="N937" si="8873">D937*I934+F937*I937-E937*J934-G937*J937</f>
        <v>0</v>
      </c>
      <c r="O937" s="33">
        <f t="shared" ref="O937" si="8874">(D937*J934+E937*I934+F937*J937+G937*I937)</f>
        <v>-0.58332066594159515</v>
      </c>
      <c r="P937" s="31">
        <f t="shared" ref="P937" si="8875">D937*K934+F937*K937-E937*L934-G937*L937</f>
        <v>1</v>
      </c>
      <c r="Q937" s="32">
        <f t="shared" ref="Q937" si="8876">(D937*L934+E937*K934+F937*L937+G937*K937)</f>
        <v>0</v>
      </c>
      <c r="S937" s="29">
        <v>0</v>
      </c>
      <c r="T937" s="33">
        <v>0</v>
      </c>
      <c r="U937" s="31">
        <v>1</v>
      </c>
      <c r="V937" s="32">
        <v>0</v>
      </c>
      <c r="X937" s="29">
        <f t="shared" ref="X937" si="8877">N937*S934+P937*S937-O937*T934-Q937*T937</f>
        <v>0</v>
      </c>
      <c r="Y937" s="33">
        <f t="shared" ref="Y937" si="8878">(N937*T934+O937*S934+P937*T937+Q937*S937)</f>
        <v>-0.58332066594159515</v>
      </c>
      <c r="Z937" s="31">
        <f t="shared" ref="Z937" si="8879">N937*U934+P937*U937-O937*V934-Q937*V937</f>
        <v>0.65734727285099614</v>
      </c>
      <c r="AA937" s="32">
        <f t="shared" ref="AA937" si="8880">(N937*V934+O937*U934+P937*V937+Q937*U937)</f>
        <v>0</v>
      </c>
      <c r="AB937" s="8"/>
      <c r="AC937" s="29">
        <v>0</v>
      </c>
      <c r="AD937" s="33">
        <f t="shared" ref="AD937" si="8881">IF(0=(1-$AD$8*$AE$8*$B934^2),10^14,$B934*$AD$8/(1-$AD$8*$AE$8*$B934^2))</f>
        <v>-0.49612559678704227</v>
      </c>
      <c r="AE937" s="31">
        <v>1</v>
      </c>
      <c r="AF937" s="32">
        <v>0</v>
      </c>
      <c r="AH937" s="29">
        <f t="shared" ref="AH937" si="8882">X937*AC934+Z937*AC937-Y937*AD934-AA937*AD937</f>
        <v>0</v>
      </c>
      <c r="AI937" s="33">
        <f t="shared" ref="AI937" si="8883">(X937*AD934+Y937*AC934+Z937*AD937+AA937*AC937)</f>
        <v>-0.90944747398113024</v>
      </c>
      <c r="AJ937" s="31">
        <f t="shared" ref="AJ937" si="8884">X937*AE934+Z937*AE937-Y937*AF934-AA937*AF937</f>
        <v>0.65734727285099614</v>
      </c>
      <c r="AK937" s="32">
        <f t="shared" ref="AK937" si="8885">(X937*AF934+Y937*AE934+Z937*AF937+AA937*AE937)</f>
        <v>0</v>
      </c>
      <c r="AL937" s="8"/>
      <c r="AM937" s="29">
        <v>0</v>
      </c>
      <c r="AN937" s="33">
        <v>0</v>
      </c>
      <c r="AO937" s="31">
        <v>1</v>
      </c>
      <c r="AP937" s="32">
        <v>0</v>
      </c>
      <c r="AR937" s="29">
        <f t="shared" ref="AR937" si="8886">AH937*AM934+AJ937*AM937-AI937*AN934-AK937*AN937</f>
        <v>0</v>
      </c>
      <c r="AS937" s="33">
        <f t="shared" ref="AS937" si="8887">(AH937*AN934+AI937*AM934+AJ937*AN937+AK937*AM937)</f>
        <v>-0.90944747398113024</v>
      </c>
      <c r="AT937" s="31">
        <f t="shared" ref="AT937" si="8888">AH937*AO934+AJ937*AO937-AI937*AP934-AK937*AP937</f>
        <v>0.17424293418385478</v>
      </c>
      <c r="AU937" s="32">
        <f t="shared" ref="AU937" si="8889">(AH937*AP934+AI937*AO934+AJ937*AP937+AK937*AO937)</f>
        <v>0</v>
      </c>
      <c r="AV937" s="8"/>
      <c r="AW937" s="29">
        <v>0</v>
      </c>
      <c r="AX937" s="33">
        <f t="shared" ref="AX937" si="8890">IF(0=(1-$AX$8*$AY$8*$B934^2),10^14,$B934*$AX$8/(1-$AX$8*$AY$8*$B934^2))</f>
        <v>-0.43620066799650287</v>
      </c>
      <c r="AY937" s="31">
        <v>1</v>
      </c>
      <c r="AZ937" s="32">
        <v>0</v>
      </c>
      <c r="BB937" s="29">
        <f t="shared" ref="BB937" si="8891">AR937*AW934+AT937*AW937-AS937*AX934-AU937*AX937</f>
        <v>0</v>
      </c>
      <c r="BC937" s="33">
        <f t="shared" ref="BC937" si="8892">(AR937*AX934+AS937*AW934+AT937*AX937+AU937*AW937)</f>
        <v>-0.98545235826579836</v>
      </c>
      <c r="BD937" s="31">
        <f t="shared" ref="BD937" si="8893">AR937*AY934+AT937*AY937-AS937*AZ934-AU937*AZ937</f>
        <v>0.17424293418385478</v>
      </c>
      <c r="BE937" s="32">
        <f t="shared" ref="BE937" si="8894">(AR937*AZ934+AS937*AY934+AT937*AZ937+AU937*AY937)</f>
        <v>0</v>
      </c>
      <c r="BF937" s="8"/>
      <c r="BG937" s="29">
        <v>0</v>
      </c>
      <c r="BH937" s="33">
        <v>0</v>
      </c>
      <c r="BI937" s="31">
        <v>1</v>
      </c>
      <c r="BJ937" s="32">
        <v>0</v>
      </c>
      <c r="BL937" s="29">
        <f t="shared" ref="BL937" si="8895">BB937*BG934+BD937*BG937-BC937*BH934-BE937*BH937</f>
        <v>0</v>
      </c>
      <c r="BM937" s="33">
        <f t="shared" ref="BM937" si="8896">(BB937*BH934+BC937*BG934+BD937*BH937+BE937*BG937)</f>
        <v>-0.98545235826579836</v>
      </c>
      <c r="BN937" s="31">
        <f t="shared" ref="BN937" si="8897">BB937*BI934+BD937*BI937-BC937*BJ934-BE937*BJ937</f>
        <v>-9.8241968997463403E-3</v>
      </c>
      <c r="BO937" s="32">
        <f t="shared" ref="BO937" si="8898">(BB937*BJ934+BC937*BI934+BD937*BJ937+BE937*BI937)</f>
        <v>0</v>
      </c>
      <c r="BP937" s="8"/>
      <c r="BQ937" s="19">
        <f t="shared" ref="BQ937:BQ1000" si="8899">1/$BR$8</f>
        <v>1</v>
      </c>
      <c r="BR937" s="47">
        <v>0</v>
      </c>
      <c r="BS937" s="48">
        <v>1</v>
      </c>
      <c r="BT937" s="49">
        <v>0</v>
      </c>
      <c r="BV937" s="29">
        <f t="shared" ref="BV937" si="8900">BL937*BQ934+BN937*BQ937-BM937*BR934-BO937*BR937</f>
        <v>-9.8241968997463403E-3</v>
      </c>
      <c r="BW937" s="33">
        <f t="shared" ref="BW937" si="8901">(BL937*BR934+BM937*BQ934+BN937*BR937+BO937*BQ937)</f>
        <v>-0.98545235826579836</v>
      </c>
      <c r="BX937" s="31">
        <f t="shared" ref="BX937" si="8902">BL937*BS934+BN937*BS937-BM937*BT934-BO937*BT937</f>
        <v>-9.8241968997463403E-3</v>
      </c>
      <c r="BY937" s="32">
        <f t="shared" ref="BY937" si="8903">(BL937*BT934+BM937*BS934+BN937*BT937+BO937*BS937)</f>
        <v>0</v>
      </c>
      <c r="CA937" s="50">
        <f t="shared" ref="CA937" si="8904">(180/PI())*ATAN(-1*(BW934+BW937)/(BV934+BV937))</f>
        <v>-89.437116417261578</v>
      </c>
      <c r="CC937" s="137">
        <f t="shared" ref="CC937" si="8905">20*LOG(((1-(10^(CA934/20)^2)*(1-((1-CC934)/(1+CC934))^2))^0.5))</f>
        <v>-33.70064563314336</v>
      </c>
      <c r="CD937" s="9"/>
      <c r="CE937" s="38"/>
      <c r="CF937" s="38"/>
      <c r="CG937" s="38"/>
      <c r="CH937" s="38"/>
    </row>
    <row r="938" spans="2:91" ht="18.600000000000001" customHeight="1">
      <c r="CC938" s="42"/>
    </row>
    <row r="939" spans="2:91" ht="18.600000000000001" customHeight="1" thickBot="1">
      <c r="E939" s="22" t="s">
        <v>4</v>
      </c>
      <c r="J939" s="22" t="s">
        <v>5</v>
      </c>
      <c r="O939" s="22" t="s">
        <v>6</v>
      </c>
      <c r="T939" s="22" t="s">
        <v>7</v>
      </c>
      <c r="Y939" s="22" t="s">
        <v>8</v>
      </c>
      <c r="AD939" s="22" t="s">
        <v>65</v>
      </c>
      <c r="AI939" s="22" t="s">
        <v>9</v>
      </c>
      <c r="AN939" s="22" t="s">
        <v>66</v>
      </c>
      <c r="AS939" s="22" t="s">
        <v>51</v>
      </c>
      <c r="AX939" s="22" t="s">
        <v>67</v>
      </c>
      <c r="BC939" s="22" t="s">
        <v>52</v>
      </c>
      <c r="BH939" s="22" t="s">
        <v>68</v>
      </c>
      <c r="BM939" s="22" t="s">
        <v>63</v>
      </c>
      <c r="BQ939" s="23" t="s">
        <v>69</v>
      </c>
      <c r="BR939" s="23"/>
      <c r="BS939" s="24"/>
      <c r="BT939" s="24"/>
      <c r="BU939" s="24"/>
      <c r="BW939" s="22" t="s">
        <v>64</v>
      </c>
    </row>
    <row r="940" spans="2:91" ht="18.600000000000001" customHeight="1" thickBot="1">
      <c r="D940" s="249" t="s">
        <v>103</v>
      </c>
      <c r="E940" s="250"/>
      <c r="F940" s="251" t="s">
        <v>104</v>
      </c>
      <c r="G940" s="252"/>
      <c r="H940" s="229"/>
      <c r="I940" s="253" t="s">
        <v>11</v>
      </c>
      <c r="J940" s="254"/>
      <c r="K940" s="255" t="s">
        <v>12</v>
      </c>
      <c r="L940" s="256"/>
      <c r="M940" s="24"/>
      <c r="N940" s="253" t="s">
        <v>105</v>
      </c>
      <c r="O940" s="254"/>
      <c r="P940" s="255" t="s">
        <v>106</v>
      </c>
      <c r="Q940" s="256"/>
      <c r="R940" s="24"/>
      <c r="S940" s="249" t="s">
        <v>107</v>
      </c>
      <c r="T940" s="250"/>
      <c r="U940" s="251" t="s">
        <v>108</v>
      </c>
      <c r="V940" s="252"/>
      <c r="W940" s="8"/>
      <c r="X940" s="253" t="s">
        <v>109</v>
      </c>
      <c r="Y940" s="254"/>
      <c r="Z940" s="255" t="s">
        <v>110</v>
      </c>
      <c r="AA940" s="256"/>
      <c r="AB940" s="8"/>
      <c r="AC940" s="253" t="s">
        <v>111</v>
      </c>
      <c r="AD940" s="254"/>
      <c r="AE940" s="255" t="s">
        <v>14</v>
      </c>
      <c r="AF940" s="256"/>
      <c r="AG940" s="8"/>
      <c r="AH940" s="253" t="s">
        <v>112</v>
      </c>
      <c r="AI940" s="254"/>
      <c r="AJ940" s="255" t="s">
        <v>113</v>
      </c>
      <c r="AK940" s="256"/>
      <c r="AL940" s="8"/>
      <c r="AM940" s="249" t="s">
        <v>114</v>
      </c>
      <c r="AN940" s="250"/>
      <c r="AO940" s="251" t="s">
        <v>115</v>
      </c>
      <c r="AP940" s="252"/>
      <c r="AQ940" s="24"/>
      <c r="AR940" s="253" t="s">
        <v>116</v>
      </c>
      <c r="AS940" s="254"/>
      <c r="AT940" s="255" t="s">
        <v>13</v>
      </c>
      <c r="AU940" s="256"/>
      <c r="AV940" s="4"/>
      <c r="AW940" s="253" t="s">
        <v>117</v>
      </c>
      <c r="AX940" s="254"/>
      <c r="AY940" s="255" t="s">
        <v>118</v>
      </c>
      <c r="AZ940" s="256"/>
      <c r="BA940" s="8"/>
      <c r="BB940" s="253" t="s">
        <v>119</v>
      </c>
      <c r="BC940" s="254"/>
      <c r="BD940" s="255" t="s">
        <v>120</v>
      </c>
      <c r="BE940" s="256"/>
      <c r="BF940" s="4"/>
      <c r="BG940" s="249" t="s">
        <v>121</v>
      </c>
      <c r="BH940" s="250"/>
      <c r="BI940" s="251" t="s">
        <v>122</v>
      </c>
      <c r="BJ940" s="252"/>
      <c r="BK940" s="4"/>
      <c r="BL940" s="253" t="s">
        <v>123</v>
      </c>
      <c r="BM940" s="254"/>
      <c r="BN940" s="255" t="s">
        <v>124</v>
      </c>
      <c r="BO940" s="256"/>
      <c r="BP940" s="4"/>
      <c r="BQ940" s="253" t="s">
        <v>125</v>
      </c>
      <c r="BR940" s="254"/>
      <c r="BS940" s="255" t="s">
        <v>126</v>
      </c>
      <c r="BT940" s="256"/>
      <c r="BU940" s="8"/>
      <c r="BV940" s="253" t="s">
        <v>127</v>
      </c>
      <c r="BW940" s="254"/>
      <c r="BX940" s="255" t="s">
        <v>128</v>
      </c>
      <c r="BY940" s="256"/>
      <c r="CA940" s="27" t="s">
        <v>15</v>
      </c>
      <c r="CC940" s="133" t="s">
        <v>70</v>
      </c>
      <c r="CD940" s="9"/>
      <c r="CE940" s="38"/>
      <c r="CF940" s="38"/>
      <c r="CG940" s="38"/>
      <c r="CH940" s="38"/>
    </row>
    <row r="941" spans="2:91" ht="18.600000000000001" customHeight="1" thickTop="1" thickBot="1">
      <c r="B941" s="129">
        <v>2.2000000000000002</v>
      </c>
      <c r="D941" s="29">
        <v>1</v>
      </c>
      <c r="E941" s="30">
        <v>0</v>
      </c>
      <c r="F941" s="31">
        <v>0</v>
      </c>
      <c r="G941" s="32">
        <f t="shared" ref="G941:G1004" si="8906">-1/($E$8*$B941)</f>
        <v>-0.29962727272727269</v>
      </c>
      <c r="I941" s="29">
        <v>1</v>
      </c>
      <c r="J941" s="33">
        <v>0</v>
      </c>
      <c r="K941" s="31">
        <v>0</v>
      </c>
      <c r="L941" s="32">
        <v>0</v>
      </c>
      <c r="N941" s="29">
        <f t="shared" ref="N941" si="8907">D941*I941+F941*I944-E941*J941-G941*J944</f>
        <v>0.82691493147246797</v>
      </c>
      <c r="O941" s="33">
        <f t="shared" ref="O941" si="8908">(D941*J941+E941*I941+F941*J944+G941*I944)</f>
        <v>0</v>
      </c>
      <c r="P941" s="31">
        <f t="shared" ref="P941" si="8909">D941*K941+F941*K944-E941*L941-G941*L944</f>
        <v>0</v>
      </c>
      <c r="Q941" s="32">
        <f t="shared" ref="Q941" si="8910">(D941*L941+E941*K941+F941*L944+G941*K944)</f>
        <v>-0.29962727272727269</v>
      </c>
      <c r="S941" s="29">
        <v>1</v>
      </c>
      <c r="T941" s="30">
        <v>0</v>
      </c>
      <c r="U941" s="31">
        <v>0</v>
      </c>
      <c r="V941" s="32">
        <f t="shared" ref="V941:V1004" si="8911">-1/($T$8*$B941)</f>
        <v>-0.58207727272727272</v>
      </c>
      <c r="X941" s="29">
        <f t="shared" ref="X941" si="8912">N941*S941+P941*S944-O941*T941-Q941*T944</f>
        <v>0.82691493147246797</v>
      </c>
      <c r="Y941" s="33">
        <f t="shared" ref="Y941" si="8913">(N941*T941+O941*S941+P941*T944+Q941*S944)</f>
        <v>0</v>
      </c>
      <c r="Z941" s="31">
        <f t="shared" ref="Z941" si="8914">N941*U941+P941*U944-O941*V941-Q941*V944</f>
        <v>0</v>
      </c>
      <c r="AA941" s="32">
        <f t="shared" ref="AA941" si="8915">(N941*V941+O941*U941+P941*V944+Q941*U944)</f>
        <v>-0.78095566081622647</v>
      </c>
      <c r="AB941" s="8"/>
      <c r="AC941" s="29">
        <v>1</v>
      </c>
      <c r="AD941" s="33">
        <v>0</v>
      </c>
      <c r="AE941" s="31">
        <v>0</v>
      </c>
      <c r="AF941" s="32">
        <v>0</v>
      </c>
      <c r="AH941" s="29">
        <f t="shared" ref="AH941" si="8916">X941*AC941+Z941*AC944-Y941*AD941-AA941*AD944</f>
        <v>0.44392646211124437</v>
      </c>
      <c r="AI941" s="33">
        <f t="shared" ref="AI941" si="8917">(X941*AD941+Y941*AC941+Z941*AD944+AA941*AC944)</f>
        <v>0</v>
      </c>
      <c r="AJ941" s="31">
        <f t="shared" ref="AJ941" si="8918">X941*AE941+Z941*AE944-Y941*AF941-AA941*AF944</f>
        <v>0</v>
      </c>
      <c r="AK941" s="32">
        <f t="shared" ref="AK941" si="8919">(X941*AF941+Y941*AE941+Z941*AF944+AA941*AE944)</f>
        <v>-0.78095566081622647</v>
      </c>
      <c r="AL941" s="8"/>
      <c r="AM941" s="29">
        <v>1</v>
      </c>
      <c r="AN941" s="30">
        <v>0</v>
      </c>
      <c r="AO941" s="31">
        <v>0</v>
      </c>
      <c r="AP941" s="32">
        <f t="shared" ref="AP941:AP1004" si="8920">-1/($AN$8*$B941)</f>
        <v>-0.52637727272727264</v>
      </c>
      <c r="AR941" s="29">
        <f t="shared" ref="AR941" si="8921">AH941*AM941+AJ941*AM944-AI941*AN941-AK941*AN944</f>
        <v>0.44392646211124437</v>
      </c>
      <c r="AS941" s="33">
        <f t="shared" ref="AS941" si="8922">(AH941*AN941+AI941*AM941+AJ941*AN944+AK941*AM944)</f>
        <v>0</v>
      </c>
      <c r="AT941" s="31">
        <f t="shared" ref="AT941" si="8923">AH941*AO941+AJ941*AO944-AI941*AP941-AK941*AP944</f>
        <v>0</v>
      </c>
      <c r="AU941" s="32">
        <f t="shared" ref="AU941" si="8924">(AH941*AP941+AI941*AO941+AJ941*AP944+AK941*AO944)</f>
        <v>-1.0146284612338101</v>
      </c>
      <c r="AV941" s="8"/>
      <c r="AW941" s="29">
        <v>1</v>
      </c>
      <c r="AX941" s="33">
        <v>0</v>
      </c>
      <c r="AY941" s="31">
        <v>0</v>
      </c>
      <c r="AZ941" s="32">
        <v>0</v>
      </c>
      <c r="BB941" s="29">
        <f t="shared" ref="BB941" si="8925">AR941*AW941+AT941*AW944-AS941*AX941-AU941*AX944</f>
        <v>6.1308539763464953E-3</v>
      </c>
      <c r="BC941" s="33">
        <f t="shared" ref="BC941" si="8926">(AR941*AX941+AS941*AW941+AT941*AX944+AU941*AW944)</f>
        <v>0</v>
      </c>
      <c r="BD941" s="31">
        <f t="shared" ref="BD941" si="8927">AR941*AY941+AT941*AY944-AS941*AZ941-AU941*AZ944</f>
        <v>0</v>
      </c>
      <c r="BE941" s="32">
        <f t="shared" ref="BE941" si="8928">(AR941*AZ941+AS941*AY941+AT941*AZ944+AU941*AY944)</f>
        <v>-1.0146284612338101</v>
      </c>
      <c r="BF941" s="8"/>
      <c r="BG941" s="29">
        <v>1</v>
      </c>
      <c r="BH941" s="30">
        <v>0</v>
      </c>
      <c r="BI941" s="31">
        <v>0</v>
      </c>
      <c r="BJ941" s="32">
        <f t="shared" ref="BJ941:BJ1004" si="8929">-1/($BH$8*$B941)</f>
        <v>-0.1850863636363636</v>
      </c>
      <c r="BL941" s="29">
        <f t="shared" ref="BL941" si="8930">BB941*BG941+BD941*BG944-BC941*BH941-BE941*BH944</f>
        <v>6.1308539763464953E-3</v>
      </c>
      <c r="BM941" s="33">
        <f t="shared" ref="BM941" si="8931">(BB941*BH941+BC941*BG941+BD941*BH944+BE941*BG944)</f>
        <v>0</v>
      </c>
      <c r="BN941" s="31">
        <f t="shared" ref="BN941" si="8932">BB941*BI941+BD941*BI944-BC941*BJ941-BE941*BJ944</f>
        <v>0</v>
      </c>
      <c r="BO941" s="32">
        <f t="shared" ref="BO941" si="8933">(BB941*BJ941+BC941*BI941+BD941*BJ944+BE941*BI944)</f>
        <v>-1.0157631987022777</v>
      </c>
      <c r="BP941" s="8"/>
      <c r="BQ941" s="34">
        <v>1</v>
      </c>
      <c r="BR941" s="35">
        <v>0</v>
      </c>
      <c r="BS941" s="11">
        <v>0</v>
      </c>
      <c r="BT941" s="36">
        <v>0</v>
      </c>
      <c r="BV941" s="29">
        <f t="shared" ref="BV941" si="8934">BL941*BQ941+BN941*BQ944-BM941*BR941-BO941*BR944</f>
        <v>6.1308539763464953E-3</v>
      </c>
      <c r="BW941" s="33">
        <f t="shared" ref="BW941" si="8935">(BL941*BR941+BM941*BQ941+BN941*BR944+BO941*BQ944)</f>
        <v>-1.0157631987022777</v>
      </c>
      <c r="BX941" s="31">
        <f t="shared" ref="BX941" si="8936">BL941*BS941+BN941*BS944-BM941*BT941-BO941*BT944</f>
        <v>0</v>
      </c>
      <c r="BY941" s="32">
        <f t="shared" ref="BY941" si="8937">(BL941*BT941+BM941*BS941+BN941*BT944+BO941*BS944)</f>
        <v>-1.0157631987022777</v>
      </c>
      <c r="CA941" s="37">
        <f t="shared" ref="CA941" si="8938">20*LOG(((1+$BR$8)/$BR$8)/((BV941+BV944)^2+(BW941+BW944)^2)^0.5)</f>
        <v>-1.0648317954014379E-3</v>
      </c>
      <c r="CC941" s="134">
        <f t="shared" ref="CC941" si="8939">((BV941^2+BW941^2)^0.5)/((BV944^2+BW944^2)^0.5)</f>
        <v>1.0318124438430509</v>
      </c>
      <c r="CD941" s="9"/>
      <c r="CE941" s="38"/>
      <c r="CF941" s="38"/>
      <c r="CG941" s="38"/>
      <c r="CH941" s="38"/>
      <c r="CM941" s="129">
        <v>2.1800000000000002</v>
      </c>
    </row>
    <row r="942" spans="2:91" ht="18.600000000000001" customHeight="1" thickBot="1">
      <c r="D942" s="39"/>
      <c r="G942" s="40"/>
      <c r="I942" s="39"/>
      <c r="L942" s="40"/>
      <c r="N942" s="39"/>
      <c r="Q942" s="40"/>
      <c r="S942" s="39"/>
      <c r="V942" s="40"/>
      <c r="X942" s="39"/>
      <c r="AA942" s="40"/>
      <c r="AC942" s="39"/>
      <c r="AF942" s="40"/>
      <c r="AH942" s="39"/>
      <c r="AK942" s="40"/>
      <c r="AM942" s="39"/>
      <c r="AP942" s="40"/>
      <c r="AR942" s="39"/>
      <c r="AU942" s="40"/>
      <c r="AW942" s="39"/>
      <c r="AZ942" s="40"/>
      <c r="BB942" s="39"/>
      <c r="BE942" s="40"/>
      <c r="BG942" s="39"/>
      <c r="BJ942" s="40"/>
      <c r="BL942" s="39"/>
      <c r="BO942" s="40"/>
      <c r="BQ942" s="34"/>
      <c r="BR942" s="11"/>
      <c r="BS942" s="11"/>
      <c r="BT942" s="41"/>
      <c r="BV942" s="39"/>
      <c r="BY942" s="40"/>
      <c r="CC942" s="135"/>
      <c r="CD942" s="9"/>
      <c r="CE942" s="38"/>
      <c r="CF942" s="38"/>
      <c r="CG942" s="38"/>
      <c r="CH942" s="38"/>
    </row>
    <row r="943" spans="2:91" ht="18.600000000000001" customHeight="1" thickBot="1">
      <c r="D943" s="258" t="s">
        <v>129</v>
      </c>
      <c r="E943" s="259"/>
      <c r="F943" s="260" t="s">
        <v>130</v>
      </c>
      <c r="G943" s="261"/>
      <c r="H943" s="229"/>
      <c r="I943" s="258" t="s">
        <v>131</v>
      </c>
      <c r="J943" s="259"/>
      <c r="K943" s="260" t="s">
        <v>132</v>
      </c>
      <c r="L943" s="261"/>
      <c r="N943" s="253" t="s">
        <v>133</v>
      </c>
      <c r="O943" s="254"/>
      <c r="P943" s="255" t="s">
        <v>134</v>
      </c>
      <c r="Q943" s="256"/>
      <c r="S943" s="258" t="s">
        <v>135</v>
      </c>
      <c r="T943" s="259"/>
      <c r="U943" s="260" t="s">
        <v>136</v>
      </c>
      <c r="V943" s="261"/>
      <c r="W943" s="8"/>
      <c r="X943" s="253" t="s">
        <v>137</v>
      </c>
      <c r="Y943" s="254"/>
      <c r="Z943" s="255" t="s">
        <v>138</v>
      </c>
      <c r="AA943" s="256"/>
      <c r="AB943" s="8"/>
      <c r="AC943" s="258" t="s">
        <v>139</v>
      </c>
      <c r="AD943" s="259"/>
      <c r="AE943" s="260" t="s">
        <v>140</v>
      </c>
      <c r="AF943" s="261"/>
      <c r="AG943" s="8"/>
      <c r="AH943" s="253" t="s">
        <v>141</v>
      </c>
      <c r="AI943" s="254"/>
      <c r="AJ943" s="255" t="s">
        <v>142</v>
      </c>
      <c r="AK943" s="256"/>
      <c r="AL943" s="8"/>
      <c r="AM943" s="258" t="s">
        <v>143</v>
      </c>
      <c r="AN943" s="259"/>
      <c r="AO943" s="260" t="s">
        <v>144</v>
      </c>
      <c r="AP943" s="261"/>
      <c r="AR943" s="253" t="s">
        <v>145</v>
      </c>
      <c r="AS943" s="254"/>
      <c r="AT943" s="255" t="s">
        <v>146</v>
      </c>
      <c r="AU943" s="256"/>
      <c r="AV943" s="4"/>
      <c r="AW943" s="258" t="s">
        <v>147</v>
      </c>
      <c r="AX943" s="259"/>
      <c r="AY943" s="260" t="s">
        <v>148</v>
      </c>
      <c r="AZ943" s="261"/>
      <c r="BA943" s="8"/>
      <c r="BB943" s="253" t="s">
        <v>149</v>
      </c>
      <c r="BC943" s="254"/>
      <c r="BD943" s="255" t="s">
        <v>150</v>
      </c>
      <c r="BE943" s="256"/>
      <c r="BF943" s="4"/>
      <c r="BG943" s="258" t="s">
        <v>151</v>
      </c>
      <c r="BH943" s="259"/>
      <c r="BI943" s="260" t="s">
        <v>152</v>
      </c>
      <c r="BJ943" s="261"/>
      <c r="BK943" s="4"/>
      <c r="BL943" s="253" t="s">
        <v>153</v>
      </c>
      <c r="BM943" s="254"/>
      <c r="BN943" s="255" t="s">
        <v>154</v>
      </c>
      <c r="BO943" s="256"/>
      <c r="BP943" s="4"/>
      <c r="BQ943" s="258" t="s">
        <v>155</v>
      </c>
      <c r="BR943" s="259"/>
      <c r="BS943" s="260" t="s">
        <v>156</v>
      </c>
      <c r="BT943" s="261"/>
      <c r="BU943" s="8"/>
      <c r="BV943" s="253" t="s">
        <v>157</v>
      </c>
      <c r="BW943" s="254"/>
      <c r="BX943" s="255" t="s">
        <v>158</v>
      </c>
      <c r="BY943" s="256"/>
      <c r="CA943" s="46" t="s">
        <v>16</v>
      </c>
      <c r="CC943" s="136" t="s">
        <v>71</v>
      </c>
      <c r="CD943" s="9"/>
      <c r="CE943" s="38"/>
      <c r="CF943" s="38"/>
      <c r="CG943" s="38"/>
      <c r="CH943" s="38"/>
    </row>
    <row r="944" spans="2:91" ht="18.600000000000001" customHeight="1" thickTop="1" thickBot="1">
      <c r="D944" s="29">
        <v>0</v>
      </c>
      <c r="E944" s="33">
        <v>0</v>
      </c>
      <c r="F944" s="31">
        <v>1</v>
      </c>
      <c r="G944" s="32">
        <v>0</v>
      </c>
      <c r="I944" s="29">
        <v>0</v>
      </c>
      <c r="J944" s="33">
        <f t="shared" ref="J944" si="8940">IF(0=(1-$J$8*$K$8*$B941^2),10^14,$B941*$J$8/(1-$J$8*$K$8*$B941^2))</f>
        <v>-0.57766793707419883</v>
      </c>
      <c r="K944" s="31">
        <v>1</v>
      </c>
      <c r="L944" s="32">
        <v>0</v>
      </c>
      <c r="N944" s="29">
        <f t="shared" ref="N944" si="8941">D944*I941+F944*I944-E944*J941-G944*J944</f>
        <v>0</v>
      </c>
      <c r="O944" s="33">
        <f t="shared" ref="O944" si="8942">(D944*J941+E944*I941+F944*J944+G944*I944)</f>
        <v>-0.57766793707419883</v>
      </c>
      <c r="P944" s="31">
        <f t="shared" ref="P944" si="8943">D944*K941+F944*K944-E944*L941-G944*L944</f>
        <v>1</v>
      </c>
      <c r="Q944" s="32">
        <f t="shared" ref="Q944" si="8944">(D944*L941+E944*K941+F944*L944+G944*K944)</f>
        <v>0</v>
      </c>
      <c r="S944" s="29">
        <v>0</v>
      </c>
      <c r="T944" s="33">
        <v>0</v>
      </c>
      <c r="U944" s="31">
        <v>1</v>
      </c>
      <c r="V944" s="32">
        <v>0</v>
      </c>
      <c r="X944" s="29">
        <f t="shared" ref="X944" si="8945">N944*S941+P944*S944-O944*T941-Q944*T944</f>
        <v>0</v>
      </c>
      <c r="Y944" s="33">
        <f t="shared" ref="Y944" si="8946">(N944*T941+O944*S941+P944*T944+Q944*S944)</f>
        <v>-0.57766793707419883</v>
      </c>
      <c r="Z944" s="31">
        <f t="shared" ref="Z944" si="8947">N944*U941+P944*U944-O944*V941-Q944*V944</f>
        <v>0.66375262264586055</v>
      </c>
      <c r="AA944" s="32">
        <f t="shared" ref="AA944" si="8948">(N944*V941+O944*U941+P944*V944+Q944*U944)</f>
        <v>0</v>
      </c>
      <c r="AB944" s="8"/>
      <c r="AC944" s="29">
        <v>0</v>
      </c>
      <c r="AD944" s="33">
        <f t="shared" ref="AD944" si="8949">IF(0=(1-$AD$8*$AE$8*$B941^2),10^14,$B941*$AD$8/(1-$AD$8*$AE$8*$B941^2))</f>
        <v>-0.49041000478943703</v>
      </c>
      <c r="AE944" s="31">
        <v>1</v>
      </c>
      <c r="AF944" s="32">
        <v>0</v>
      </c>
      <c r="AH944" s="29">
        <f t="shared" ref="AH944" si="8950">X944*AC941+Z944*AC944-Y944*AD941-AA944*AD944</f>
        <v>0</v>
      </c>
      <c r="AI944" s="33">
        <f t="shared" ref="AI944" si="8951">(X944*AD941+Y944*AC941+Z944*AD944+AA944*AC944)</f>
        <v>-0.90317886392495672</v>
      </c>
      <c r="AJ944" s="31">
        <f t="shared" ref="AJ944" si="8952">X944*AE941+Z944*AE944-Y944*AF941-AA944*AF944</f>
        <v>0.66375262264586055</v>
      </c>
      <c r="AK944" s="32">
        <f t="shared" ref="AK944" si="8953">(X944*AF941+Y944*AE941+Z944*AF944+AA944*AE944)</f>
        <v>0</v>
      </c>
      <c r="AL944" s="8"/>
      <c r="AM944" s="29">
        <v>0</v>
      </c>
      <c r="AN944" s="33">
        <v>0</v>
      </c>
      <c r="AO944" s="31">
        <v>1</v>
      </c>
      <c r="AP944" s="32">
        <v>0</v>
      </c>
      <c r="AR944" s="29">
        <f t="shared" ref="AR944" si="8954">AH944*AM941+AJ944*AM944-AI944*AN941-AK944*AN944</f>
        <v>0</v>
      </c>
      <c r="AS944" s="33">
        <f t="shared" ref="AS944" si="8955">(AH944*AN941+AI944*AM941+AJ944*AN944+AK944*AM944)</f>
        <v>-0.90317886392495672</v>
      </c>
      <c r="AT944" s="31">
        <f t="shared" ref="AT944" si="8956">AH944*AO941+AJ944*AO944-AI944*AP941-AK944*AP944</f>
        <v>0.18833979546812535</v>
      </c>
      <c r="AU944" s="32">
        <f t="shared" ref="AU944" si="8957">(AH944*AP941+AI944*AO941+AJ944*AP944+AK944*AO944)</f>
        <v>0</v>
      </c>
      <c r="AV944" s="8"/>
      <c r="AW944" s="29">
        <v>0</v>
      </c>
      <c r="AX944" s="33">
        <f t="shared" ref="AX944" si="8958">IF(0=(1-$AX$8*$AY$8*$B941^2),10^14,$B941*$AX$8/(1-$AX$8*$AY$8*$B941^2))</f>
        <v>-0.43148366605301902</v>
      </c>
      <c r="AY944" s="31">
        <v>1</v>
      </c>
      <c r="AZ944" s="32">
        <v>0</v>
      </c>
      <c r="BB944" s="29">
        <f t="shared" ref="BB944" si="8959">AR944*AW941+AT944*AW944-AS944*AX941-AU944*AX944</f>
        <v>0</v>
      </c>
      <c r="BC944" s="33">
        <f t="shared" ref="BC944" si="8960">(AR944*AX941+AS944*AW941+AT944*AX944+AU944*AW944)</f>
        <v>-0.98444440933721922</v>
      </c>
      <c r="BD944" s="31">
        <f t="shared" ref="BD944" si="8961">AR944*AY941+AT944*AY944-AS944*AZ941-AU944*AZ944</f>
        <v>0.18833979546812535</v>
      </c>
      <c r="BE944" s="32">
        <f t="shared" ref="BE944" si="8962">(AR944*AZ941+AS944*AY941+AT944*AZ944+AU944*AY944)</f>
        <v>0</v>
      </c>
      <c r="BF944" s="8"/>
      <c r="BG944" s="29">
        <v>0</v>
      </c>
      <c r="BH944" s="33">
        <v>0</v>
      </c>
      <c r="BI944" s="31">
        <v>1</v>
      </c>
      <c r="BJ944" s="32">
        <v>0</v>
      </c>
      <c r="BL944" s="29">
        <f t="shared" ref="BL944" si="8963">BB944*BG941+BD944*BG944-BC944*BH941-BE944*BH944</f>
        <v>0</v>
      </c>
      <c r="BM944" s="33">
        <f t="shared" ref="BM944" si="8964">(BB944*BH941+BC944*BG941+BD944*BH944+BE944*BG944)</f>
        <v>-0.98444440933721922</v>
      </c>
      <c r="BN944" s="31">
        <f t="shared" ref="BN944" si="8965">BB944*BI941+BD944*BI944-BC944*BJ941-BE944*BJ944</f>
        <v>6.1325595417515977E-3</v>
      </c>
      <c r="BO944" s="32">
        <f t="shared" ref="BO944" si="8966">(BB944*BJ941+BC944*BI941+BD944*BJ944+BE944*BI944)</f>
        <v>0</v>
      </c>
      <c r="BP944" s="8"/>
      <c r="BQ944" s="19">
        <f t="shared" ref="BQ944:BQ1007" si="8967">1/$BR$8</f>
        <v>1</v>
      </c>
      <c r="BR944" s="47">
        <v>0</v>
      </c>
      <c r="BS944" s="48">
        <v>1</v>
      </c>
      <c r="BT944" s="49">
        <v>0</v>
      </c>
      <c r="BV944" s="29">
        <f t="shared" ref="BV944" si="8968">BL944*BQ941+BN944*BQ944-BM944*BR941-BO944*BR944</f>
        <v>6.1325595417515977E-3</v>
      </c>
      <c r="BW944" s="33">
        <f t="shared" ref="BW944" si="8969">(BL944*BR941+BM944*BQ941+BN944*BR944+BO944*BQ944)</f>
        <v>-0.98444440933721922</v>
      </c>
      <c r="BX944" s="31">
        <f t="shared" ref="BX944" si="8970">BL944*BS941+BN944*BS944-BM944*BT941-BO944*BT944</f>
        <v>6.1325595417515977E-3</v>
      </c>
      <c r="BY944" s="32">
        <f t="shared" ref="BY944" si="8971">(BL944*BT941+BM944*BS941+BN944*BT944+BO944*BS944)</f>
        <v>0</v>
      </c>
      <c r="CA944" s="50">
        <f t="shared" ref="CA944" si="8972">(180/PI())*ATAN(-1*(BW941+BW944)/(BV941+BV944))</f>
        <v>89.648719947730697</v>
      </c>
      <c r="CC944" s="137">
        <f t="shared" ref="CC944" si="8973">20*LOG(((1-(10^(CA941/20)^2)*(1-((1-CC941)/(1+CC941))^2))^0.5))</f>
        <v>-33.095880950071432</v>
      </c>
      <c r="CD944" s="9"/>
      <c r="CE944" s="38"/>
      <c r="CF944" s="38"/>
      <c r="CG944" s="38"/>
      <c r="CH944" s="38"/>
    </row>
    <row r="945" spans="2:91" ht="18.600000000000001" customHeight="1">
      <c r="CC945" s="42"/>
    </row>
    <row r="946" spans="2:91" ht="18.600000000000001" customHeight="1" thickBot="1">
      <c r="E946" s="22" t="s">
        <v>4</v>
      </c>
      <c r="J946" s="22" t="s">
        <v>5</v>
      </c>
      <c r="O946" s="22" t="s">
        <v>6</v>
      </c>
      <c r="T946" s="22" t="s">
        <v>7</v>
      </c>
      <c r="Y946" s="22" t="s">
        <v>8</v>
      </c>
      <c r="AD946" s="22" t="s">
        <v>65</v>
      </c>
      <c r="AI946" s="22" t="s">
        <v>9</v>
      </c>
      <c r="AN946" s="22" t="s">
        <v>66</v>
      </c>
      <c r="AS946" s="22" t="s">
        <v>51</v>
      </c>
      <c r="AX946" s="22" t="s">
        <v>67</v>
      </c>
      <c r="BC946" s="22" t="s">
        <v>52</v>
      </c>
      <c r="BH946" s="22" t="s">
        <v>68</v>
      </c>
      <c r="BM946" s="22" t="s">
        <v>63</v>
      </c>
      <c r="BQ946" s="23" t="s">
        <v>69</v>
      </c>
      <c r="BR946" s="23"/>
      <c r="BS946" s="24"/>
      <c r="BT946" s="24"/>
      <c r="BU946" s="24"/>
      <c r="BW946" s="22" t="s">
        <v>64</v>
      </c>
    </row>
    <row r="947" spans="2:91" ht="18.600000000000001" customHeight="1" thickBot="1">
      <c r="D947" s="249" t="s">
        <v>103</v>
      </c>
      <c r="E947" s="250"/>
      <c r="F947" s="251" t="s">
        <v>104</v>
      </c>
      <c r="G947" s="252"/>
      <c r="H947" s="229"/>
      <c r="I947" s="253" t="s">
        <v>11</v>
      </c>
      <c r="J947" s="254"/>
      <c r="K947" s="255" t="s">
        <v>12</v>
      </c>
      <c r="L947" s="256"/>
      <c r="M947" s="24"/>
      <c r="N947" s="253" t="s">
        <v>105</v>
      </c>
      <c r="O947" s="254"/>
      <c r="P947" s="255" t="s">
        <v>106</v>
      </c>
      <c r="Q947" s="256"/>
      <c r="R947" s="24"/>
      <c r="S947" s="249" t="s">
        <v>107</v>
      </c>
      <c r="T947" s="250"/>
      <c r="U947" s="251" t="s">
        <v>108</v>
      </c>
      <c r="V947" s="252"/>
      <c r="W947" s="8"/>
      <c r="X947" s="253" t="s">
        <v>109</v>
      </c>
      <c r="Y947" s="254"/>
      <c r="Z947" s="255" t="s">
        <v>110</v>
      </c>
      <c r="AA947" s="256"/>
      <c r="AB947" s="8"/>
      <c r="AC947" s="253" t="s">
        <v>111</v>
      </c>
      <c r="AD947" s="254"/>
      <c r="AE947" s="255" t="s">
        <v>14</v>
      </c>
      <c r="AF947" s="256"/>
      <c r="AG947" s="8"/>
      <c r="AH947" s="253" t="s">
        <v>112</v>
      </c>
      <c r="AI947" s="254"/>
      <c r="AJ947" s="255" t="s">
        <v>113</v>
      </c>
      <c r="AK947" s="256"/>
      <c r="AL947" s="8"/>
      <c r="AM947" s="249" t="s">
        <v>114</v>
      </c>
      <c r="AN947" s="250"/>
      <c r="AO947" s="251" t="s">
        <v>115</v>
      </c>
      <c r="AP947" s="252"/>
      <c r="AQ947" s="24"/>
      <c r="AR947" s="253" t="s">
        <v>116</v>
      </c>
      <c r="AS947" s="254"/>
      <c r="AT947" s="255" t="s">
        <v>13</v>
      </c>
      <c r="AU947" s="256"/>
      <c r="AV947" s="4"/>
      <c r="AW947" s="253" t="s">
        <v>117</v>
      </c>
      <c r="AX947" s="254"/>
      <c r="AY947" s="255" t="s">
        <v>118</v>
      </c>
      <c r="AZ947" s="256"/>
      <c r="BA947" s="8"/>
      <c r="BB947" s="253" t="s">
        <v>119</v>
      </c>
      <c r="BC947" s="254"/>
      <c r="BD947" s="255" t="s">
        <v>120</v>
      </c>
      <c r="BE947" s="256"/>
      <c r="BF947" s="4"/>
      <c r="BG947" s="249" t="s">
        <v>121</v>
      </c>
      <c r="BH947" s="250"/>
      <c r="BI947" s="251" t="s">
        <v>122</v>
      </c>
      <c r="BJ947" s="252"/>
      <c r="BK947" s="4"/>
      <c r="BL947" s="253" t="s">
        <v>123</v>
      </c>
      <c r="BM947" s="254"/>
      <c r="BN947" s="255" t="s">
        <v>124</v>
      </c>
      <c r="BO947" s="256"/>
      <c r="BP947" s="4"/>
      <c r="BQ947" s="253" t="s">
        <v>125</v>
      </c>
      <c r="BR947" s="254"/>
      <c r="BS947" s="255" t="s">
        <v>126</v>
      </c>
      <c r="BT947" s="256"/>
      <c r="BU947" s="8"/>
      <c r="BV947" s="253" t="s">
        <v>127</v>
      </c>
      <c r="BW947" s="254"/>
      <c r="BX947" s="255" t="s">
        <v>128</v>
      </c>
      <c r="BY947" s="256"/>
      <c r="CA947" s="27" t="s">
        <v>15</v>
      </c>
      <c r="CC947" s="133" t="s">
        <v>70</v>
      </c>
      <c r="CD947" s="9"/>
      <c r="CE947" s="38"/>
      <c r="CF947" s="38"/>
      <c r="CG947" s="38"/>
      <c r="CH947" s="38"/>
    </row>
    <row r="948" spans="2:91" ht="18.600000000000001" customHeight="1" thickTop="1" thickBot="1">
      <c r="B948" s="129">
        <v>2.2200000000000002</v>
      </c>
      <c r="D948" s="29">
        <v>1</v>
      </c>
      <c r="E948" s="30">
        <v>0</v>
      </c>
      <c r="F948" s="31">
        <v>0</v>
      </c>
      <c r="G948" s="32">
        <f t="shared" ref="G948:G1011" si="8974">-1/($E$8*$B948)</f>
        <v>-0.29692792792792794</v>
      </c>
      <c r="I948" s="29">
        <v>1</v>
      </c>
      <c r="J948" s="33">
        <v>0</v>
      </c>
      <c r="K948" s="31">
        <v>0</v>
      </c>
      <c r="L948" s="32">
        <v>0</v>
      </c>
      <c r="N948" s="29">
        <f t="shared" ref="N948" si="8975">D948*I948+F948*I951-E948*J948-G948*J951</f>
        <v>0.83011957810828119</v>
      </c>
      <c r="O948" s="33">
        <f t="shared" ref="O948" si="8976">(D948*J948+E948*I948+F948*J951+G948*I951)</f>
        <v>0</v>
      </c>
      <c r="P948" s="31">
        <f t="shared" ref="P948" si="8977">D948*K948+F948*K951-E948*L948-G948*L951</f>
        <v>0</v>
      </c>
      <c r="Q948" s="32">
        <f t="shared" ref="Q948" si="8978">(D948*L948+E948*K948+F948*L951+G948*K951)</f>
        <v>-0.29692792792792794</v>
      </c>
      <c r="S948" s="29">
        <v>1</v>
      </c>
      <c r="T948" s="30">
        <v>0</v>
      </c>
      <c r="U948" s="31">
        <v>0</v>
      </c>
      <c r="V948" s="32">
        <f t="shared" ref="V948:V1011" si="8979">-1/($T$8*$B948)</f>
        <v>-0.57683333333333331</v>
      </c>
      <c r="X948" s="29">
        <f t="shared" ref="X948" si="8980">N948*S948+P948*S951-O948*T948-Q948*T951</f>
        <v>0.83011957810828119</v>
      </c>
      <c r="Y948" s="33">
        <f t="shared" ref="Y948" si="8981">(N948*T948+O948*S948+P948*T951+Q948*S951)</f>
        <v>0</v>
      </c>
      <c r="Z948" s="31">
        <f t="shared" ref="Z948" si="8982">N948*U948+P948*U951-O948*V948-Q948*V951</f>
        <v>0</v>
      </c>
      <c r="AA948" s="32">
        <f t="shared" ref="AA948" si="8983">(N948*V948+O948*U948+P948*V951+Q948*U951)</f>
        <v>-0.77576857123338816</v>
      </c>
      <c r="AB948" s="8"/>
      <c r="AC948" s="29">
        <v>1</v>
      </c>
      <c r="AD948" s="33">
        <v>0</v>
      </c>
      <c r="AE948" s="31">
        <v>0</v>
      </c>
      <c r="AF948" s="32">
        <v>0</v>
      </c>
      <c r="AH948" s="29">
        <f t="shared" ref="AH948" si="8984">X948*AC948+Z948*AC951-Y948*AD948-AA948*AD951</f>
        <v>0.4539997108896181</v>
      </c>
      <c r="AI948" s="33">
        <f t="shared" ref="AI948" si="8985">(X948*AD948+Y948*AC948+Z948*AD951+AA948*AC951)</f>
        <v>0</v>
      </c>
      <c r="AJ948" s="31">
        <f t="shared" ref="AJ948" si="8986">X948*AE948+Z948*AE951-Y948*AF948-AA948*AF951</f>
        <v>0</v>
      </c>
      <c r="AK948" s="32">
        <f t="shared" ref="AK948" si="8987">(X948*AF948+Y948*AE948+Z948*AF951+AA948*AE951)</f>
        <v>-0.77576857123338816</v>
      </c>
      <c r="AL948" s="8"/>
      <c r="AM948" s="29">
        <v>1</v>
      </c>
      <c r="AN948" s="30">
        <v>0</v>
      </c>
      <c r="AO948" s="31">
        <v>0</v>
      </c>
      <c r="AP948" s="32">
        <f t="shared" ref="AP948:AP1011" si="8988">-1/($AN$8*$B948)</f>
        <v>-0.52163513513513504</v>
      </c>
      <c r="AR948" s="29">
        <f t="shared" ref="AR948" si="8989">AH948*AM948+AJ948*AM951-AI948*AN948-AK948*AN951</f>
        <v>0.4539997108896181</v>
      </c>
      <c r="AS948" s="33">
        <f t="shared" ref="AS948" si="8990">(AH948*AN948+AI948*AM948+AJ948*AN951+AK948*AM951)</f>
        <v>0</v>
      </c>
      <c r="AT948" s="31">
        <f t="shared" ref="AT948" si="8991">AH948*AO948+AJ948*AO951-AI948*AP948-AK948*AP951</f>
        <v>0</v>
      </c>
      <c r="AU948" s="32">
        <f t="shared" ref="AU948" si="8992">(AH948*AP948+AI948*AO948+AJ948*AP951+AK948*AO951)</f>
        <v>-1.0125907717746063</v>
      </c>
      <c r="AV948" s="8"/>
      <c r="AW948" s="29">
        <v>1</v>
      </c>
      <c r="AX948" s="33">
        <v>0</v>
      </c>
      <c r="AY948" s="31">
        <v>0</v>
      </c>
      <c r="AZ948" s="32">
        <v>0</v>
      </c>
      <c r="BB948" s="29">
        <f t="shared" ref="BB948" si="8993">AR948*AW948+AT948*AW951-AS948*AX948-AU948*AX951</f>
        <v>2.1750860178108122E-2</v>
      </c>
      <c r="BC948" s="33">
        <f t="shared" ref="BC948" si="8994">(AR948*AX948+AS948*AW948+AT948*AX951+AU948*AW951)</f>
        <v>0</v>
      </c>
      <c r="BD948" s="31">
        <f t="shared" ref="BD948" si="8995">AR948*AY948+AT948*AY951-AS948*AZ948-AU948*AZ951</f>
        <v>0</v>
      </c>
      <c r="BE948" s="32">
        <f t="shared" ref="BE948" si="8996">(AR948*AZ948+AS948*AY948+AT948*AZ951+AU948*AY951)</f>
        <v>-1.0125907717746063</v>
      </c>
      <c r="BF948" s="8"/>
      <c r="BG948" s="29">
        <v>1</v>
      </c>
      <c r="BH948" s="30">
        <v>0</v>
      </c>
      <c r="BI948" s="31">
        <v>0</v>
      </c>
      <c r="BJ948" s="32">
        <f t="shared" ref="BJ948:BJ1011" si="8997">-1/($BH$8*$B948)</f>
        <v>-0.1834189189189189</v>
      </c>
      <c r="BL948" s="29">
        <f t="shared" ref="BL948" si="8998">BB948*BG948+BD948*BG951-BC948*BH948-BE948*BH951</f>
        <v>2.1750860178108122E-2</v>
      </c>
      <c r="BM948" s="33">
        <f t="shared" ref="BM948" si="8999">(BB948*BH948+BC948*BG948+BD948*BH951+BE948*BG951)</f>
        <v>0</v>
      </c>
      <c r="BN948" s="31">
        <f t="shared" ref="BN948" si="9000">BB948*BI948+BD948*BI951-BC948*BJ948-BE948*BJ951</f>
        <v>0</v>
      </c>
      <c r="BO948" s="32">
        <f t="shared" ref="BO948" si="9001">(BB948*BJ948+BC948*BI948+BD948*BJ951+BE948*BI951)</f>
        <v>-1.0165802910340316</v>
      </c>
      <c r="BP948" s="8"/>
      <c r="BQ948" s="34">
        <v>1</v>
      </c>
      <c r="BR948" s="35">
        <v>0</v>
      </c>
      <c r="BS948" s="11">
        <v>0</v>
      </c>
      <c r="BT948" s="36">
        <v>0</v>
      </c>
      <c r="BV948" s="29">
        <f t="shared" ref="BV948" si="9002">BL948*BQ948+BN948*BQ951-BM948*BR948-BO948*BR951</f>
        <v>2.1750860178108122E-2</v>
      </c>
      <c r="BW948" s="33">
        <f t="shared" ref="BW948" si="9003">(BL948*BR948+BM948*BQ948+BN948*BR951+BO948*BQ951)</f>
        <v>-1.0165802910340316</v>
      </c>
      <c r="BX948" s="31">
        <f t="shared" ref="BX948" si="9004">BL948*BS948+BN948*BS951-BM948*BT948-BO948*BT951</f>
        <v>0</v>
      </c>
      <c r="BY948" s="32">
        <f t="shared" ref="BY948" si="9005">(BL948*BT948+BM948*BS948+BN948*BT951+BO948*BS951)</f>
        <v>-1.0165802910340316</v>
      </c>
      <c r="CA948" s="37">
        <f t="shared" ref="CA948" si="9006">20*LOG(((1+$BR$8)/$BR$8)/((BV948+BV951)^2+(BW948+BW951)^2)^0.5)</f>
        <v>-1.2078163572824166E-3</v>
      </c>
      <c r="CC948" s="134">
        <f t="shared" ref="CC948" si="9007">((BV948^2+BW948^2)^0.5)/((BV951^2+BW951^2)^0.5)</f>
        <v>1.0339083146449106</v>
      </c>
      <c r="CD948" s="9"/>
      <c r="CE948" s="38"/>
      <c r="CF948" s="38"/>
      <c r="CG948" s="38"/>
      <c r="CH948" s="38"/>
      <c r="CM948" s="129">
        <v>2.2000000000000002</v>
      </c>
    </row>
    <row r="949" spans="2:91" ht="18.600000000000001" customHeight="1" thickBot="1">
      <c r="D949" s="39"/>
      <c r="G949" s="40"/>
      <c r="I949" s="39"/>
      <c r="L949" s="40"/>
      <c r="N949" s="39"/>
      <c r="Q949" s="40"/>
      <c r="S949" s="39"/>
      <c r="V949" s="40"/>
      <c r="X949" s="39"/>
      <c r="AA949" s="40"/>
      <c r="AC949" s="39"/>
      <c r="AF949" s="40"/>
      <c r="AH949" s="39"/>
      <c r="AK949" s="40"/>
      <c r="AM949" s="39"/>
      <c r="AP949" s="40"/>
      <c r="AR949" s="39"/>
      <c r="AU949" s="40"/>
      <c r="AW949" s="39"/>
      <c r="AZ949" s="40"/>
      <c r="BB949" s="39"/>
      <c r="BE949" s="40"/>
      <c r="BG949" s="39"/>
      <c r="BJ949" s="40"/>
      <c r="BL949" s="39"/>
      <c r="BO949" s="40"/>
      <c r="BQ949" s="34"/>
      <c r="BR949" s="11"/>
      <c r="BS949" s="11"/>
      <c r="BT949" s="41"/>
      <c r="BV949" s="39"/>
      <c r="BY949" s="40"/>
      <c r="CC949" s="135"/>
      <c r="CD949" s="9"/>
      <c r="CE949" s="38"/>
      <c r="CF949" s="38"/>
      <c r="CG949" s="38"/>
      <c r="CH949" s="38"/>
    </row>
    <row r="950" spans="2:91" ht="18.600000000000001" customHeight="1" thickBot="1">
      <c r="D950" s="258" t="s">
        <v>129</v>
      </c>
      <c r="E950" s="259"/>
      <c r="F950" s="260" t="s">
        <v>130</v>
      </c>
      <c r="G950" s="261"/>
      <c r="H950" s="229"/>
      <c r="I950" s="258" t="s">
        <v>131</v>
      </c>
      <c r="J950" s="259"/>
      <c r="K950" s="260" t="s">
        <v>132</v>
      </c>
      <c r="L950" s="261"/>
      <c r="N950" s="253" t="s">
        <v>133</v>
      </c>
      <c r="O950" s="254"/>
      <c r="P950" s="255" t="s">
        <v>134</v>
      </c>
      <c r="Q950" s="256"/>
      <c r="S950" s="258" t="s">
        <v>135</v>
      </c>
      <c r="T950" s="259"/>
      <c r="U950" s="260" t="s">
        <v>136</v>
      </c>
      <c r="V950" s="261"/>
      <c r="W950" s="8"/>
      <c r="X950" s="253" t="s">
        <v>137</v>
      </c>
      <c r="Y950" s="254"/>
      <c r="Z950" s="255" t="s">
        <v>138</v>
      </c>
      <c r="AA950" s="256"/>
      <c r="AB950" s="8"/>
      <c r="AC950" s="258" t="s">
        <v>139</v>
      </c>
      <c r="AD950" s="259"/>
      <c r="AE950" s="260" t="s">
        <v>140</v>
      </c>
      <c r="AF950" s="261"/>
      <c r="AG950" s="8"/>
      <c r="AH950" s="253" t="s">
        <v>141</v>
      </c>
      <c r="AI950" s="254"/>
      <c r="AJ950" s="255" t="s">
        <v>142</v>
      </c>
      <c r="AK950" s="256"/>
      <c r="AL950" s="8"/>
      <c r="AM950" s="258" t="s">
        <v>143</v>
      </c>
      <c r="AN950" s="259"/>
      <c r="AO950" s="260" t="s">
        <v>144</v>
      </c>
      <c r="AP950" s="261"/>
      <c r="AR950" s="253" t="s">
        <v>145</v>
      </c>
      <c r="AS950" s="254"/>
      <c r="AT950" s="255" t="s">
        <v>146</v>
      </c>
      <c r="AU950" s="256"/>
      <c r="AV950" s="4"/>
      <c r="AW950" s="258" t="s">
        <v>147</v>
      </c>
      <c r="AX950" s="259"/>
      <c r="AY950" s="260" t="s">
        <v>148</v>
      </c>
      <c r="AZ950" s="261"/>
      <c r="BA950" s="8"/>
      <c r="BB950" s="253" t="s">
        <v>149</v>
      </c>
      <c r="BC950" s="254"/>
      <c r="BD950" s="255" t="s">
        <v>150</v>
      </c>
      <c r="BE950" s="256"/>
      <c r="BF950" s="4"/>
      <c r="BG950" s="258" t="s">
        <v>151</v>
      </c>
      <c r="BH950" s="259"/>
      <c r="BI950" s="260" t="s">
        <v>152</v>
      </c>
      <c r="BJ950" s="261"/>
      <c r="BK950" s="4"/>
      <c r="BL950" s="253" t="s">
        <v>153</v>
      </c>
      <c r="BM950" s="254"/>
      <c r="BN950" s="255" t="s">
        <v>154</v>
      </c>
      <c r="BO950" s="256"/>
      <c r="BP950" s="4"/>
      <c r="BQ950" s="258" t="s">
        <v>155</v>
      </c>
      <c r="BR950" s="259"/>
      <c r="BS950" s="260" t="s">
        <v>156</v>
      </c>
      <c r="BT950" s="261"/>
      <c r="BU950" s="8"/>
      <c r="BV950" s="253" t="s">
        <v>157</v>
      </c>
      <c r="BW950" s="254"/>
      <c r="BX950" s="255" t="s">
        <v>158</v>
      </c>
      <c r="BY950" s="256"/>
      <c r="CA950" s="46" t="s">
        <v>16</v>
      </c>
      <c r="CC950" s="136" t="s">
        <v>71</v>
      </c>
      <c r="CD950" s="9"/>
      <c r="CE950" s="38"/>
      <c r="CF950" s="38"/>
      <c r="CG950" s="38"/>
      <c r="CH950" s="38"/>
    </row>
    <row r="951" spans="2:91" ht="18.600000000000001" customHeight="1" thickTop="1" thickBot="1">
      <c r="D951" s="29">
        <v>0</v>
      </c>
      <c r="E951" s="33">
        <v>0</v>
      </c>
      <c r="F951" s="31">
        <v>1</v>
      </c>
      <c r="G951" s="32">
        <v>0</v>
      </c>
      <c r="I951" s="29">
        <v>0</v>
      </c>
      <c r="J951" s="33">
        <f t="shared" ref="J951" si="9008">IF(0=(1-$J$8*$K$8*$B948^2),10^14,$B948*$J$8/(1-$J$8*$K$8*$B948^2))</f>
        <v>-0.57212678873693945</v>
      </c>
      <c r="K951" s="31">
        <v>1</v>
      </c>
      <c r="L951" s="32">
        <v>0</v>
      </c>
      <c r="N951" s="29">
        <f t="shared" ref="N951" si="9009">D951*I948+F951*I951-E951*J948-G951*J951</f>
        <v>0</v>
      </c>
      <c r="O951" s="33">
        <f t="shared" ref="O951" si="9010">(D951*J948+E951*I948+F951*J951+G951*I951)</f>
        <v>-0.57212678873693945</v>
      </c>
      <c r="P951" s="31">
        <f t="shared" ref="P951" si="9011">D951*K948+F951*K951-E951*L948-G951*L951</f>
        <v>1</v>
      </c>
      <c r="Q951" s="32">
        <f t="shared" ref="Q951" si="9012">(D951*L948+E951*K948+F951*L951+G951*K951)</f>
        <v>0</v>
      </c>
      <c r="S951" s="29">
        <v>0</v>
      </c>
      <c r="T951" s="33">
        <v>0</v>
      </c>
      <c r="U951" s="31">
        <v>1</v>
      </c>
      <c r="V951" s="32">
        <v>0</v>
      </c>
      <c r="X951" s="29">
        <f t="shared" ref="X951" si="9013">N951*S948+P951*S951-O951*T948-Q951*T951</f>
        <v>0</v>
      </c>
      <c r="Y951" s="33">
        <f t="shared" ref="Y951" si="9014">(N951*T948+O951*S948+P951*T951+Q951*S951)</f>
        <v>-0.57212678873693945</v>
      </c>
      <c r="Z951" s="31">
        <f t="shared" ref="Z951" si="9015">N951*U948+P951*U951-O951*V948-Q951*V951</f>
        <v>0.66997819736357545</v>
      </c>
      <c r="AA951" s="32">
        <f t="shared" ref="AA951" si="9016">(N951*V948+O951*U948+P951*V951+Q951*U951)</f>
        <v>0</v>
      </c>
      <c r="AB951" s="8"/>
      <c r="AC951" s="29">
        <v>0</v>
      </c>
      <c r="AD951" s="33">
        <f t="shared" ref="AD951" si="9017">IF(0=(1-$AD$8*$AE$8*$B948^2),10^14,$B948*$AD$8/(1-$AD$8*$AE$8*$B948^2))</f>
        <v>-0.48483514435326142</v>
      </c>
      <c r="AE951" s="31">
        <v>1</v>
      </c>
      <c r="AF951" s="32">
        <v>0</v>
      </c>
      <c r="AH951" s="29">
        <f t="shared" ref="AH951" si="9018">X951*AC948+Z951*AC951-Y951*AD948-AA951*AD951</f>
        <v>0</v>
      </c>
      <c r="AI951" s="33">
        <f t="shared" ref="AI951" si="9019">(X951*AD948+Y951*AC948+Z951*AD951+AA951*AC951)</f>
        <v>-0.89695576476924643</v>
      </c>
      <c r="AJ951" s="31">
        <f t="shared" ref="AJ951" si="9020">X951*AE948+Z951*AE951-Y951*AF948-AA951*AF951</f>
        <v>0.66997819736357545</v>
      </c>
      <c r="AK951" s="32">
        <f t="shared" ref="AK951" si="9021">(X951*AF948+Y951*AE948+Z951*AF951+AA951*AE951)</f>
        <v>0</v>
      </c>
      <c r="AL951" s="8"/>
      <c r="AM951" s="29">
        <v>0</v>
      </c>
      <c r="AN951" s="33">
        <v>0</v>
      </c>
      <c r="AO951" s="31">
        <v>1</v>
      </c>
      <c r="AP951" s="32">
        <v>0</v>
      </c>
      <c r="AR951" s="29">
        <f t="shared" ref="AR951" si="9022">AH951*AM948+AJ951*AM951-AI951*AN948-AK951*AN951</f>
        <v>0</v>
      </c>
      <c r="AS951" s="33">
        <f t="shared" ref="AS951" si="9023">(AH951*AN948+AI951*AM948+AJ951*AN951+AK951*AM951)</f>
        <v>-0.89695576476924643</v>
      </c>
      <c r="AT951" s="31">
        <f t="shared" ref="AT951" si="9024">AH951*AO948+AJ951*AO951-AI951*AP948-AK951*AP951</f>
        <v>0.20209455579793117</v>
      </c>
      <c r="AU951" s="32">
        <f t="shared" ref="AU951" si="9025">(AH951*AP948+AI951*AO948+AJ951*AP951+AK951*AO951)</f>
        <v>0</v>
      </c>
      <c r="AV951" s="8"/>
      <c r="AW951" s="29">
        <v>0</v>
      </c>
      <c r="AX951" s="33">
        <f t="shared" ref="AX951" si="9026">IF(0=(1-$AX$8*$AY$8*$B948^2),10^14,$B948*$AX$8/(1-$AX$8*$AY$8*$B948^2))</f>
        <v>-0.42687417539266764</v>
      </c>
      <c r="AY951" s="31">
        <v>1</v>
      </c>
      <c r="AZ951" s="32">
        <v>0</v>
      </c>
      <c r="BB951" s="29">
        <f t="shared" ref="BB951" si="9027">AR951*AW948+AT951*AW951-AS951*AX948-AU951*AX951</f>
        <v>0</v>
      </c>
      <c r="BC951" s="33">
        <f t="shared" ref="BC951" si="9028">(AR951*AX948+AS951*AW948+AT951*AX951+AU951*AW951)</f>
        <v>-0.98322471162683578</v>
      </c>
      <c r="BD951" s="31">
        <f t="shared" ref="BD951" si="9029">AR951*AY948+AT951*AY951-AS951*AZ948-AU951*AZ951</f>
        <v>0.20209455579793117</v>
      </c>
      <c r="BE951" s="32">
        <f t="shared" ref="BE951" si="9030">(AR951*AZ948+AS951*AY948+AT951*AZ951+AU951*AY951)</f>
        <v>0</v>
      </c>
      <c r="BF951" s="8"/>
      <c r="BG951" s="29">
        <v>0</v>
      </c>
      <c r="BH951" s="33">
        <v>0</v>
      </c>
      <c r="BI951" s="31">
        <v>1</v>
      </c>
      <c r="BJ951" s="32">
        <v>0</v>
      </c>
      <c r="BL951" s="29">
        <f t="shared" ref="BL951" si="9031">BB951*BG948+BD951*BG951-BC951*BH948-BE951*BH951</f>
        <v>0</v>
      </c>
      <c r="BM951" s="33">
        <f t="shared" ref="BM951" si="9032">(BB951*BH948+BC951*BG948+BD951*BH951+BE951*BG951)</f>
        <v>-0.98322471162683578</v>
      </c>
      <c r="BN951" s="31">
        <f t="shared" ref="BN951" si="9033">BB951*BI948+BD951*BI951-BC951*BJ948-BE951*BJ951</f>
        <v>2.175254213697117E-2</v>
      </c>
      <c r="BO951" s="32">
        <f t="shared" ref="BO951" si="9034">(BB951*BJ948+BC951*BI948+BD951*BJ951+BE951*BI951)</f>
        <v>0</v>
      </c>
      <c r="BP951" s="8"/>
      <c r="BQ951" s="19">
        <f t="shared" ref="BQ951:BQ1014" si="9035">1/$BR$8</f>
        <v>1</v>
      </c>
      <c r="BR951" s="47">
        <v>0</v>
      </c>
      <c r="BS951" s="48">
        <v>1</v>
      </c>
      <c r="BT951" s="49">
        <v>0</v>
      </c>
      <c r="BV951" s="29">
        <f t="shared" ref="BV951" si="9036">BL951*BQ948+BN951*BQ951-BM951*BR948-BO951*BR951</f>
        <v>2.175254213697117E-2</v>
      </c>
      <c r="BW951" s="33">
        <f t="shared" ref="BW951" si="9037">(BL951*BR948+BM951*BQ948+BN951*BR951+BO951*BQ951)</f>
        <v>-0.98322471162683578</v>
      </c>
      <c r="BX951" s="31">
        <f t="shared" ref="BX951" si="9038">BL951*BS948+BN951*BS951-BM951*BT948-BO951*BT951</f>
        <v>2.175254213697117E-2</v>
      </c>
      <c r="BY951" s="32">
        <f t="shared" ref="BY951" si="9039">(BL951*BT948+BM951*BS948+BN951*BT951+BO951*BS951)</f>
        <v>0</v>
      </c>
      <c r="CA951" s="50">
        <f t="shared" ref="CA951" si="9040">(180/PI())*ATAN(-1*(BW948+BW951)/(BV948+BV951))</f>
        <v>88.753794359209934</v>
      </c>
      <c r="CC951" s="137">
        <f t="shared" ref="CC951" si="9041">20*LOG(((1-(10^(CA948/20)^2)*(1-((1-CC948)/(1+CC948))^2))^0.5))</f>
        <v>-32.549774285028043</v>
      </c>
      <c r="CD951" s="9"/>
      <c r="CE951" s="38"/>
      <c r="CF951" s="38"/>
      <c r="CG951" s="38"/>
      <c r="CH951" s="38"/>
    </row>
    <row r="952" spans="2:91" ht="18.600000000000001" customHeight="1">
      <c r="CC952" s="42"/>
    </row>
    <row r="953" spans="2:91" ht="18.600000000000001" customHeight="1" thickBot="1">
      <c r="E953" s="22" t="s">
        <v>4</v>
      </c>
      <c r="J953" s="22" t="s">
        <v>5</v>
      </c>
      <c r="O953" s="22" t="s">
        <v>6</v>
      </c>
      <c r="T953" s="22" t="s">
        <v>7</v>
      </c>
      <c r="Y953" s="22" t="s">
        <v>8</v>
      </c>
      <c r="AD953" s="22" t="s">
        <v>65</v>
      </c>
      <c r="AI953" s="22" t="s">
        <v>9</v>
      </c>
      <c r="AN953" s="22" t="s">
        <v>66</v>
      </c>
      <c r="AS953" s="22" t="s">
        <v>51</v>
      </c>
      <c r="AX953" s="22" t="s">
        <v>67</v>
      </c>
      <c r="BC953" s="22" t="s">
        <v>52</v>
      </c>
      <c r="BH953" s="22" t="s">
        <v>68</v>
      </c>
      <c r="BM953" s="22" t="s">
        <v>63</v>
      </c>
      <c r="BQ953" s="23" t="s">
        <v>69</v>
      </c>
      <c r="BR953" s="23"/>
      <c r="BS953" s="24"/>
      <c r="BT953" s="24"/>
      <c r="BU953" s="24"/>
      <c r="BW953" s="22" t="s">
        <v>64</v>
      </c>
    </row>
    <row r="954" spans="2:91" ht="18.600000000000001" customHeight="1" thickBot="1">
      <c r="D954" s="249" t="s">
        <v>103</v>
      </c>
      <c r="E954" s="250"/>
      <c r="F954" s="251" t="s">
        <v>104</v>
      </c>
      <c r="G954" s="252"/>
      <c r="H954" s="229"/>
      <c r="I954" s="253" t="s">
        <v>11</v>
      </c>
      <c r="J954" s="254"/>
      <c r="K954" s="255" t="s">
        <v>12</v>
      </c>
      <c r="L954" s="256"/>
      <c r="M954" s="24"/>
      <c r="N954" s="253" t="s">
        <v>105</v>
      </c>
      <c r="O954" s="254"/>
      <c r="P954" s="255" t="s">
        <v>106</v>
      </c>
      <c r="Q954" s="256"/>
      <c r="R954" s="24"/>
      <c r="S954" s="249" t="s">
        <v>107</v>
      </c>
      <c r="T954" s="250"/>
      <c r="U954" s="251" t="s">
        <v>108</v>
      </c>
      <c r="V954" s="252"/>
      <c r="W954" s="8"/>
      <c r="X954" s="253" t="s">
        <v>109</v>
      </c>
      <c r="Y954" s="254"/>
      <c r="Z954" s="255" t="s">
        <v>110</v>
      </c>
      <c r="AA954" s="256"/>
      <c r="AB954" s="8"/>
      <c r="AC954" s="253" t="s">
        <v>111</v>
      </c>
      <c r="AD954" s="254"/>
      <c r="AE954" s="255" t="s">
        <v>14</v>
      </c>
      <c r="AF954" s="256"/>
      <c r="AG954" s="8"/>
      <c r="AH954" s="253" t="s">
        <v>112</v>
      </c>
      <c r="AI954" s="254"/>
      <c r="AJ954" s="255" t="s">
        <v>113</v>
      </c>
      <c r="AK954" s="256"/>
      <c r="AL954" s="8"/>
      <c r="AM954" s="249" t="s">
        <v>114</v>
      </c>
      <c r="AN954" s="250"/>
      <c r="AO954" s="251" t="s">
        <v>115</v>
      </c>
      <c r="AP954" s="252"/>
      <c r="AQ954" s="24"/>
      <c r="AR954" s="253" t="s">
        <v>116</v>
      </c>
      <c r="AS954" s="254"/>
      <c r="AT954" s="255" t="s">
        <v>13</v>
      </c>
      <c r="AU954" s="256"/>
      <c r="AV954" s="4"/>
      <c r="AW954" s="253" t="s">
        <v>117</v>
      </c>
      <c r="AX954" s="254"/>
      <c r="AY954" s="255" t="s">
        <v>118</v>
      </c>
      <c r="AZ954" s="256"/>
      <c r="BA954" s="8"/>
      <c r="BB954" s="253" t="s">
        <v>119</v>
      </c>
      <c r="BC954" s="254"/>
      <c r="BD954" s="255" t="s">
        <v>120</v>
      </c>
      <c r="BE954" s="256"/>
      <c r="BF954" s="4"/>
      <c r="BG954" s="249" t="s">
        <v>121</v>
      </c>
      <c r="BH954" s="250"/>
      <c r="BI954" s="251" t="s">
        <v>122</v>
      </c>
      <c r="BJ954" s="252"/>
      <c r="BK954" s="4"/>
      <c r="BL954" s="253" t="s">
        <v>123</v>
      </c>
      <c r="BM954" s="254"/>
      <c r="BN954" s="255" t="s">
        <v>124</v>
      </c>
      <c r="BO954" s="256"/>
      <c r="BP954" s="4"/>
      <c r="BQ954" s="253" t="s">
        <v>125</v>
      </c>
      <c r="BR954" s="254"/>
      <c r="BS954" s="255" t="s">
        <v>126</v>
      </c>
      <c r="BT954" s="256"/>
      <c r="BU954" s="8"/>
      <c r="BV954" s="253" t="s">
        <v>127</v>
      </c>
      <c r="BW954" s="254"/>
      <c r="BX954" s="255" t="s">
        <v>128</v>
      </c>
      <c r="BY954" s="256"/>
      <c r="CA954" s="27" t="s">
        <v>15</v>
      </c>
      <c r="CC954" s="133" t="s">
        <v>70</v>
      </c>
      <c r="CD954" s="9"/>
      <c r="CE954" s="38"/>
      <c r="CF954" s="38"/>
      <c r="CG954" s="38"/>
      <c r="CH954" s="38"/>
    </row>
    <row r="955" spans="2:91" ht="18.600000000000001" customHeight="1" thickTop="1" thickBot="1">
      <c r="B955" s="129">
        <v>2.2400000000000002</v>
      </c>
      <c r="D955" s="29">
        <v>1</v>
      </c>
      <c r="E955" s="30">
        <v>0</v>
      </c>
      <c r="F955" s="31">
        <v>0</v>
      </c>
      <c r="G955" s="32">
        <f t="shared" ref="G955:G1018" si="9042">-1/($E$8*$B955)</f>
        <v>-0.29427678571428573</v>
      </c>
      <c r="I955" s="29">
        <v>1</v>
      </c>
      <c r="J955" s="33">
        <v>0</v>
      </c>
      <c r="K955" s="31">
        <v>0</v>
      </c>
      <c r="L955" s="32">
        <v>0</v>
      </c>
      <c r="N955" s="29">
        <f t="shared" ref="N955" si="9043">D955*I955+F955*I958-E955*J955-G955*J958</f>
        <v>0.83323514911010155</v>
      </c>
      <c r="O955" s="33">
        <f t="shared" ref="O955" si="9044">(D955*J955+E955*I955+F955*J958+G955*I958)</f>
        <v>0</v>
      </c>
      <c r="P955" s="31">
        <f t="shared" ref="P955" si="9045">D955*K955+F955*K958-E955*L955-G955*L958</f>
        <v>0</v>
      </c>
      <c r="Q955" s="32">
        <f t="shared" ref="Q955" si="9046">(D955*L955+E955*K955+F955*L958+G955*K958)</f>
        <v>-0.29427678571428573</v>
      </c>
      <c r="S955" s="29">
        <v>1</v>
      </c>
      <c r="T955" s="30">
        <v>0</v>
      </c>
      <c r="U955" s="31">
        <v>0</v>
      </c>
      <c r="V955" s="32">
        <f t="shared" ref="V955:V1018" si="9047">-1/($T$8*$B955)</f>
        <v>-0.57168303571428569</v>
      </c>
      <c r="X955" s="29">
        <f t="shared" ref="X955" si="9048">N955*S955+P955*S958-O955*T955-Q955*T958</f>
        <v>0.83323514911010155</v>
      </c>
      <c r="Y955" s="33">
        <f t="shared" ref="Y955" si="9049">(N955*T955+O955*S955+P955*T958+Q955*S958)</f>
        <v>0</v>
      </c>
      <c r="Z955" s="31">
        <f t="shared" ref="Z955" si="9050">N955*U955+P955*U958-O955*V955-Q955*V958</f>
        <v>0</v>
      </c>
      <c r="AA955" s="32">
        <f t="shared" ref="AA955" si="9051">(N955*V955+O955*U955+P955*V958+Q955*U958)</f>
        <v>-0.77062318522139406</v>
      </c>
      <c r="AB955" s="8"/>
      <c r="AC955" s="29">
        <v>1</v>
      </c>
      <c r="AD955" s="33">
        <v>0</v>
      </c>
      <c r="AE955" s="31">
        <v>0</v>
      </c>
      <c r="AF955" s="32">
        <v>0</v>
      </c>
      <c r="AH955" s="29">
        <f t="shared" ref="AH955" si="9052">X955*AC955+Z955*AC958-Y955*AD955-AA955*AD958</f>
        <v>0.46380175831882503</v>
      </c>
      <c r="AI955" s="33">
        <f t="shared" ref="AI955" si="9053">(X955*AD955+Y955*AC955+Z955*AD958+AA955*AC958)</f>
        <v>0</v>
      </c>
      <c r="AJ955" s="31">
        <f t="shared" ref="AJ955" si="9054">X955*AE955+Z955*AE958-Y955*AF955-AA955*AF958</f>
        <v>0</v>
      </c>
      <c r="AK955" s="32">
        <f t="shared" ref="AK955" si="9055">(X955*AF955+Y955*AE955+Z955*AF958+AA955*AE958)</f>
        <v>-0.77062318522139406</v>
      </c>
      <c r="AL955" s="8"/>
      <c r="AM955" s="29">
        <v>1</v>
      </c>
      <c r="AN955" s="30">
        <v>0</v>
      </c>
      <c r="AO955" s="31">
        <v>0</v>
      </c>
      <c r="AP955" s="32">
        <f t="shared" ref="AP955:AP1018" si="9056">-1/($AN$8*$B955)</f>
        <v>-0.51697767857142851</v>
      </c>
      <c r="AR955" s="29">
        <f t="shared" ref="AR955" si="9057">AH955*AM955+AJ955*AM958-AI955*AN955-AK955*AN958</f>
        <v>0.46380175831882503</v>
      </c>
      <c r="AS955" s="33">
        <f t="shared" ref="AS955" si="9058">(AH955*AN955+AI955*AM955+AJ955*AN958+AK955*AM958)</f>
        <v>0</v>
      </c>
      <c r="AT955" s="31">
        <f t="shared" ref="AT955" si="9059">AH955*AO955+AJ955*AO958-AI955*AP955-AK955*AP958</f>
        <v>0</v>
      </c>
      <c r="AU955" s="32">
        <f t="shared" ref="AU955" si="9060">(AH955*AP955+AI955*AO955+AJ955*AP958+AK955*AO958)</f>
        <v>-1.0103983415544069</v>
      </c>
      <c r="AV955" s="8"/>
      <c r="AW955" s="29">
        <v>1</v>
      </c>
      <c r="AX955" s="33">
        <v>0</v>
      </c>
      <c r="AY955" s="31">
        <v>0</v>
      </c>
      <c r="AZ955" s="32">
        <v>0</v>
      </c>
      <c r="BB955" s="29">
        <f t="shared" ref="BB955" si="9061">AR955*AW955+AT955*AW958-AS955*AX955-AU955*AX958</f>
        <v>3.7041424360578223E-2</v>
      </c>
      <c r="BC955" s="33">
        <f t="shared" ref="BC955" si="9062">(AR955*AX955+AS955*AW955+AT955*AX958+AU955*AW958)</f>
        <v>0</v>
      </c>
      <c r="BD955" s="31">
        <f t="shared" ref="BD955" si="9063">AR955*AY955+AT955*AY958-AS955*AZ955-AU955*AZ958</f>
        <v>0</v>
      </c>
      <c r="BE955" s="32">
        <f t="shared" ref="BE955" si="9064">(AR955*AZ955+AS955*AY955+AT955*AZ958+AU955*AY958)</f>
        <v>-1.0103983415544069</v>
      </c>
      <c r="BF955" s="8"/>
      <c r="BG955" s="29">
        <v>1</v>
      </c>
      <c r="BH955" s="30">
        <v>0</v>
      </c>
      <c r="BI955" s="31">
        <v>0</v>
      </c>
      <c r="BJ955" s="32">
        <f t="shared" ref="BJ955:BJ1018" si="9065">-1/($BH$8*$B955)</f>
        <v>-0.18178124999999998</v>
      </c>
      <c r="BL955" s="29">
        <f t="shared" ref="BL955" si="9066">BB955*BG955+BD955*BG958-BC955*BH955-BE955*BH958</f>
        <v>3.7041424360578223E-2</v>
      </c>
      <c r="BM955" s="33">
        <f t="shared" ref="BM955" si="9067">(BB955*BH955+BC955*BG955+BD955*BH958+BE955*BG958)</f>
        <v>0</v>
      </c>
      <c r="BN955" s="31">
        <f t="shared" ref="BN955" si="9068">BB955*BI955+BD955*BI958-BC955*BJ955-BE955*BJ958</f>
        <v>0</v>
      </c>
      <c r="BO955" s="32">
        <f t="shared" ref="BO955" si="9069">(BB955*BJ955+BC955*BI955+BD955*BJ958+BE955*BI958)</f>
        <v>-1.0171317779764533</v>
      </c>
      <c r="BP955" s="8"/>
      <c r="BQ955" s="34">
        <v>1</v>
      </c>
      <c r="BR955" s="35">
        <v>0</v>
      </c>
      <c r="BS955" s="11">
        <v>0</v>
      </c>
      <c r="BT955" s="36">
        <v>0</v>
      </c>
      <c r="BV955" s="29">
        <f t="shared" ref="BV955" si="9070">BL955*BQ955+BN955*BQ958-BM955*BR955-BO955*BR958</f>
        <v>3.7041424360578223E-2</v>
      </c>
      <c r="BW955" s="33">
        <f t="shared" ref="BW955" si="9071">(BL955*BR955+BM955*BQ955+BN955*BR958+BO955*BQ958)</f>
        <v>-1.0171317779764533</v>
      </c>
      <c r="BX955" s="31">
        <f t="shared" ref="BX955" si="9072">BL955*BS955+BN955*BS958-BM955*BT955-BO955*BT958</f>
        <v>0</v>
      </c>
      <c r="BY955" s="32">
        <f t="shared" ref="BY955" si="9073">(BL955*BT955+BM955*BS955+BN955*BT958+BO955*BS958)</f>
        <v>-1.0171317779764533</v>
      </c>
      <c r="CA955" s="37">
        <f t="shared" ref="CA955" si="9074">20*LOG(((1+$BR$8)/$BR$8)/((BV955+BV958)^2+(BW955+BW958)^2)^0.5)</f>
        <v>-1.3545555269314597E-3</v>
      </c>
      <c r="CC955" s="134">
        <f t="shared" ref="CC955" si="9075">((BV955^2+BW955^2)^0.5)/((BV958^2+BW958^2)^0.5)</f>
        <v>1.0359282318216074</v>
      </c>
      <c r="CD955" s="9"/>
      <c r="CE955" s="38"/>
      <c r="CF955" s="38"/>
      <c r="CG955" s="38"/>
      <c r="CH955" s="38"/>
      <c r="CM955" s="129">
        <v>2.2200000000000002</v>
      </c>
    </row>
    <row r="956" spans="2:91" ht="18.600000000000001" customHeight="1" thickBot="1">
      <c r="D956" s="39"/>
      <c r="G956" s="40"/>
      <c r="I956" s="39"/>
      <c r="L956" s="40"/>
      <c r="N956" s="39"/>
      <c r="Q956" s="40"/>
      <c r="S956" s="39"/>
      <c r="V956" s="40"/>
      <c r="X956" s="39"/>
      <c r="AA956" s="40"/>
      <c r="AC956" s="39"/>
      <c r="AF956" s="40"/>
      <c r="AH956" s="39"/>
      <c r="AK956" s="40"/>
      <c r="AM956" s="39"/>
      <c r="AP956" s="40"/>
      <c r="AR956" s="39"/>
      <c r="AU956" s="40"/>
      <c r="AW956" s="39"/>
      <c r="AZ956" s="40"/>
      <c r="BB956" s="39"/>
      <c r="BE956" s="40"/>
      <c r="BG956" s="39"/>
      <c r="BJ956" s="40"/>
      <c r="BL956" s="39"/>
      <c r="BO956" s="40"/>
      <c r="BQ956" s="34"/>
      <c r="BR956" s="11"/>
      <c r="BS956" s="11"/>
      <c r="BT956" s="41"/>
      <c r="BV956" s="39"/>
      <c r="BY956" s="40"/>
      <c r="CC956" s="135"/>
      <c r="CD956" s="9"/>
      <c r="CE956" s="38"/>
      <c r="CF956" s="38"/>
      <c r="CG956" s="38"/>
      <c r="CH956" s="38"/>
    </row>
    <row r="957" spans="2:91" ht="18.600000000000001" customHeight="1" thickBot="1">
      <c r="D957" s="258" t="s">
        <v>129</v>
      </c>
      <c r="E957" s="259"/>
      <c r="F957" s="260" t="s">
        <v>130</v>
      </c>
      <c r="G957" s="261"/>
      <c r="H957" s="229"/>
      <c r="I957" s="258" t="s">
        <v>131</v>
      </c>
      <c r="J957" s="259"/>
      <c r="K957" s="260" t="s">
        <v>132</v>
      </c>
      <c r="L957" s="261"/>
      <c r="N957" s="253" t="s">
        <v>133</v>
      </c>
      <c r="O957" s="254"/>
      <c r="P957" s="255" t="s">
        <v>134</v>
      </c>
      <c r="Q957" s="256"/>
      <c r="S957" s="258" t="s">
        <v>135</v>
      </c>
      <c r="T957" s="259"/>
      <c r="U957" s="260" t="s">
        <v>136</v>
      </c>
      <c r="V957" s="261"/>
      <c r="W957" s="8"/>
      <c r="X957" s="253" t="s">
        <v>137</v>
      </c>
      <c r="Y957" s="254"/>
      <c r="Z957" s="255" t="s">
        <v>138</v>
      </c>
      <c r="AA957" s="256"/>
      <c r="AB957" s="8"/>
      <c r="AC957" s="258" t="s">
        <v>139</v>
      </c>
      <c r="AD957" s="259"/>
      <c r="AE957" s="260" t="s">
        <v>140</v>
      </c>
      <c r="AF957" s="261"/>
      <c r="AG957" s="8"/>
      <c r="AH957" s="253" t="s">
        <v>141</v>
      </c>
      <c r="AI957" s="254"/>
      <c r="AJ957" s="255" t="s">
        <v>142</v>
      </c>
      <c r="AK957" s="256"/>
      <c r="AL957" s="8"/>
      <c r="AM957" s="258" t="s">
        <v>143</v>
      </c>
      <c r="AN957" s="259"/>
      <c r="AO957" s="260" t="s">
        <v>144</v>
      </c>
      <c r="AP957" s="261"/>
      <c r="AR957" s="253" t="s">
        <v>145</v>
      </c>
      <c r="AS957" s="254"/>
      <c r="AT957" s="255" t="s">
        <v>146</v>
      </c>
      <c r="AU957" s="256"/>
      <c r="AV957" s="4"/>
      <c r="AW957" s="258" t="s">
        <v>147</v>
      </c>
      <c r="AX957" s="259"/>
      <c r="AY957" s="260" t="s">
        <v>148</v>
      </c>
      <c r="AZ957" s="261"/>
      <c r="BA957" s="8"/>
      <c r="BB957" s="253" t="s">
        <v>149</v>
      </c>
      <c r="BC957" s="254"/>
      <c r="BD957" s="255" t="s">
        <v>150</v>
      </c>
      <c r="BE957" s="256"/>
      <c r="BF957" s="4"/>
      <c r="BG957" s="258" t="s">
        <v>151</v>
      </c>
      <c r="BH957" s="259"/>
      <c r="BI957" s="260" t="s">
        <v>152</v>
      </c>
      <c r="BJ957" s="261"/>
      <c r="BK957" s="4"/>
      <c r="BL957" s="253" t="s">
        <v>153</v>
      </c>
      <c r="BM957" s="254"/>
      <c r="BN957" s="255" t="s">
        <v>154</v>
      </c>
      <c r="BO957" s="256"/>
      <c r="BP957" s="4"/>
      <c r="BQ957" s="258" t="s">
        <v>155</v>
      </c>
      <c r="BR957" s="259"/>
      <c r="BS957" s="260" t="s">
        <v>156</v>
      </c>
      <c r="BT957" s="261"/>
      <c r="BU957" s="8"/>
      <c r="BV957" s="253" t="s">
        <v>157</v>
      </c>
      <c r="BW957" s="254"/>
      <c r="BX957" s="255" t="s">
        <v>158</v>
      </c>
      <c r="BY957" s="256"/>
      <c r="CA957" s="46" t="s">
        <v>16</v>
      </c>
      <c r="CC957" s="136" t="s">
        <v>71</v>
      </c>
      <c r="CD957" s="9"/>
      <c r="CE957" s="38"/>
      <c r="CF957" s="38"/>
      <c r="CG957" s="38"/>
      <c r="CH957" s="38"/>
    </row>
    <row r="958" spans="2:91" ht="18.600000000000001" customHeight="1" thickTop="1" thickBot="1">
      <c r="D958" s="29">
        <v>0</v>
      </c>
      <c r="E958" s="33">
        <v>0</v>
      </c>
      <c r="F958" s="31">
        <v>1</v>
      </c>
      <c r="G958" s="32">
        <v>0</v>
      </c>
      <c r="I958" s="29">
        <v>0</v>
      </c>
      <c r="J958" s="33">
        <f t="shared" ref="J958" si="9076">IF(0=(1-$J$8*$K$8*$B955^2),10^14,$B955*$J$8/(1-$J$8*$K$8*$B955^2))</f>
        <v>-0.56669387116322179</v>
      </c>
      <c r="K958" s="31">
        <v>1</v>
      </c>
      <c r="L958" s="32">
        <v>0</v>
      </c>
      <c r="N958" s="29">
        <f t="shared" ref="N958" si="9077">D958*I955+F958*I958-E958*J955-G958*J958</f>
        <v>0</v>
      </c>
      <c r="O958" s="33">
        <f t="shared" ref="O958" si="9078">(D958*J955+E958*I955+F958*J958+G958*I958)</f>
        <v>-0.56669387116322179</v>
      </c>
      <c r="P958" s="31">
        <f t="shared" ref="P958" si="9079">D958*K955+F958*K958-E958*L955-G958*L958</f>
        <v>1</v>
      </c>
      <c r="Q958" s="32">
        <f t="shared" ref="Q958" si="9080">(D958*L955+E958*K955+F958*L958+G958*K958)</f>
        <v>0</v>
      </c>
      <c r="S958" s="29">
        <v>0</v>
      </c>
      <c r="T958" s="33">
        <v>0</v>
      </c>
      <c r="U958" s="31">
        <v>1</v>
      </c>
      <c r="V958" s="32">
        <v>0</v>
      </c>
      <c r="X958" s="29">
        <f t="shared" ref="X958" si="9081">N958*S955+P958*S958-O958*T955-Q958*T958</f>
        <v>0</v>
      </c>
      <c r="Y958" s="33">
        <f t="shared" ref="Y958" si="9082">(N958*T955+O958*S955+P958*T958+Q958*S958)</f>
        <v>-0.56669387116322179</v>
      </c>
      <c r="Z958" s="31">
        <f t="shared" ref="Z958" si="9083">N958*U955+P958*U958-O958*V955-Q958*V958</f>
        <v>0.67603072741272907</v>
      </c>
      <c r="AA958" s="32">
        <f t="shared" ref="AA958" si="9084">(N958*V955+O958*U955+P958*V958+Q958*U958)</f>
        <v>0</v>
      </c>
      <c r="AB958" s="8"/>
      <c r="AC958" s="29">
        <v>0</v>
      </c>
      <c r="AD958" s="33">
        <f t="shared" ref="AD958" si="9085">IF(0=(1-$AD$8*$AE$8*$B955^2),10^14,$B955*$AD$8/(1-$AD$8*$AE$8*$B955^2))</f>
        <v>-0.47939563443726546</v>
      </c>
      <c r="AE958" s="31">
        <v>1</v>
      </c>
      <c r="AF958" s="32">
        <v>0</v>
      </c>
      <c r="AH958" s="29">
        <f t="shared" ref="AH958" si="9086">X958*AC955+Z958*AC958-Y958*AD955-AA958*AD958</f>
        <v>0</v>
      </c>
      <c r="AI958" s="33">
        <f t="shared" ref="AI958" si="9087">(X958*AD955+Y958*AC955+Z958*AD958+AA958*AC958)</f>
        <v>-0.89078005063033316</v>
      </c>
      <c r="AJ958" s="31">
        <f t="shared" ref="AJ958" si="9088">X958*AE955+Z958*AE958-Y958*AF955-AA958*AF958</f>
        <v>0.67603072741272907</v>
      </c>
      <c r="AK958" s="32">
        <f t="shared" ref="AK958" si="9089">(X958*AF955+Y958*AE955+Z958*AF958+AA958*AE958)</f>
        <v>0</v>
      </c>
      <c r="AL958" s="8"/>
      <c r="AM958" s="29">
        <v>0</v>
      </c>
      <c r="AN958" s="33">
        <v>0</v>
      </c>
      <c r="AO958" s="31">
        <v>1</v>
      </c>
      <c r="AP958" s="32">
        <v>0</v>
      </c>
      <c r="AR958" s="29">
        <f t="shared" ref="AR958" si="9090">AH958*AM955+AJ958*AM958-AI958*AN955-AK958*AN958</f>
        <v>0</v>
      </c>
      <c r="AS958" s="33">
        <f t="shared" ref="AS958" si="9091">(AH958*AN955+AI958*AM955+AJ958*AN958+AK958*AM958)</f>
        <v>-0.89078005063033316</v>
      </c>
      <c r="AT958" s="31">
        <f t="shared" ref="AT958" si="9092">AH958*AO955+AJ958*AO958-AI958*AP955-AK958*AP958</f>
        <v>0.21551732472011986</v>
      </c>
      <c r="AU958" s="32">
        <f t="shared" ref="AU958" si="9093">(AH958*AP955+AI958*AO955+AJ958*AP958+AK958*AO958)</f>
        <v>0</v>
      </c>
      <c r="AV958" s="8"/>
      <c r="AW958" s="29">
        <v>0</v>
      </c>
      <c r="AX958" s="33">
        <f t="shared" ref="AX958" si="9094">IF(0=(1-$AX$8*$AY$8*$B955^2),10^14,$B955*$AX$8/(1-$AX$8*$AY$8*$B955^2))</f>
        <v>-0.42236840304163054</v>
      </c>
      <c r="AY958" s="31">
        <v>1</v>
      </c>
      <c r="AZ958" s="32">
        <v>0</v>
      </c>
      <c r="BB958" s="29">
        <f t="shared" ref="BB958" si="9095">AR958*AW955+AT958*AW958-AS958*AX955-AU958*AX958</f>
        <v>0</v>
      </c>
      <c r="BC958" s="33">
        <f t="shared" ref="BC958" si="9096">(AR958*AX955+AS958*AW955+AT958*AX958+AU958*AW958)</f>
        <v>-0.98180775890017469</v>
      </c>
      <c r="BD958" s="31">
        <f t="shared" ref="BD958" si="9097">AR958*AY955+AT958*AY958-AS958*AZ955-AU958*AZ958</f>
        <v>0.21551732472011986</v>
      </c>
      <c r="BE958" s="32">
        <f t="shared" ref="BE958" si="9098">(AR958*AZ955+AS958*AY955+AT958*AZ958+AU958*AY958)</f>
        <v>0</v>
      </c>
      <c r="BF958" s="8"/>
      <c r="BG958" s="29">
        <v>0</v>
      </c>
      <c r="BH958" s="33">
        <v>0</v>
      </c>
      <c r="BI958" s="31">
        <v>1</v>
      </c>
      <c r="BJ958" s="32">
        <v>0</v>
      </c>
      <c r="BL958" s="29">
        <f t="shared" ref="BL958" si="9099">BB958*BG955+BD958*BG958-BC958*BH955-BE958*BH958</f>
        <v>0</v>
      </c>
      <c r="BM958" s="33">
        <f t="shared" ref="BM958" si="9100">(BB958*BH955+BC958*BG955+BD958*BH958+BE958*BG958)</f>
        <v>-0.98180775890017469</v>
      </c>
      <c r="BN958" s="31">
        <f t="shared" ref="BN958" si="9101">BB958*BI955+BD958*BI958-BC958*BJ955-BE958*BJ958</f>
        <v>3.7043083047547498E-2</v>
      </c>
      <c r="BO958" s="32">
        <f t="shared" ref="BO958" si="9102">(BB958*BJ955+BC958*BI955+BD958*BJ958+BE958*BI958)</f>
        <v>0</v>
      </c>
      <c r="BP958" s="8"/>
      <c r="BQ958" s="19">
        <f t="shared" ref="BQ958:BQ1021" si="9103">1/$BR$8</f>
        <v>1</v>
      </c>
      <c r="BR958" s="47">
        <v>0</v>
      </c>
      <c r="BS958" s="48">
        <v>1</v>
      </c>
      <c r="BT958" s="49">
        <v>0</v>
      </c>
      <c r="BV958" s="29">
        <f t="shared" ref="BV958" si="9104">BL958*BQ955+BN958*BQ958-BM958*BR955-BO958*BR958</f>
        <v>3.7043083047547498E-2</v>
      </c>
      <c r="BW958" s="33">
        <f t="shared" ref="BW958" si="9105">(BL958*BR955+BM958*BQ955+BN958*BR958+BO958*BQ958)</f>
        <v>-0.98180775890017469</v>
      </c>
      <c r="BX958" s="31">
        <f t="shared" ref="BX958" si="9106">BL958*BS955+BN958*BS958-BM958*BT955-BO958*BT958</f>
        <v>3.7043083047547498E-2</v>
      </c>
      <c r="BY958" s="32">
        <f t="shared" ref="BY958" si="9107">(BL958*BT955+BM958*BS955+BN958*BT958+BO958*BS958)</f>
        <v>0</v>
      </c>
      <c r="CA958" s="50">
        <f t="shared" ref="CA958" si="9108">(180/PI())*ATAN(-1*(BW955+BW958)/(BV955+BV958))</f>
        <v>87.877480721659651</v>
      </c>
      <c r="CC958" s="137">
        <f t="shared" ref="CC958" si="9109">20*LOG(((1-(10^(CA955/20)^2)*(1-((1-CC955)/(1+CC955))^2))^0.5))</f>
        <v>-32.05391810006725</v>
      </c>
      <c r="CD958" s="9"/>
      <c r="CE958" s="38"/>
      <c r="CF958" s="38"/>
      <c r="CG958" s="38"/>
      <c r="CH958" s="38"/>
    </row>
    <row r="959" spans="2:91" ht="18.600000000000001" customHeight="1">
      <c r="CC959" s="42"/>
    </row>
    <row r="960" spans="2:91" ht="18.600000000000001" customHeight="1" thickBot="1">
      <c r="E960" s="22" t="s">
        <v>4</v>
      </c>
      <c r="J960" s="22" t="s">
        <v>5</v>
      </c>
      <c r="O960" s="22" t="s">
        <v>6</v>
      </c>
      <c r="T960" s="22" t="s">
        <v>7</v>
      </c>
      <c r="Y960" s="22" t="s">
        <v>8</v>
      </c>
      <c r="AD960" s="22" t="s">
        <v>65</v>
      </c>
      <c r="AI960" s="22" t="s">
        <v>9</v>
      </c>
      <c r="AN960" s="22" t="s">
        <v>66</v>
      </c>
      <c r="AS960" s="22" t="s">
        <v>51</v>
      </c>
      <c r="AX960" s="22" t="s">
        <v>67</v>
      </c>
      <c r="BC960" s="22" t="s">
        <v>52</v>
      </c>
      <c r="BH960" s="22" t="s">
        <v>68</v>
      </c>
      <c r="BM960" s="22" t="s">
        <v>63</v>
      </c>
      <c r="BQ960" s="23" t="s">
        <v>69</v>
      </c>
      <c r="BR960" s="23"/>
      <c r="BS960" s="24"/>
      <c r="BT960" s="24"/>
      <c r="BU960" s="24"/>
      <c r="BW960" s="22" t="s">
        <v>64</v>
      </c>
    </row>
    <row r="961" spans="2:91" ht="18.600000000000001" customHeight="1" thickBot="1">
      <c r="D961" s="249" t="s">
        <v>103</v>
      </c>
      <c r="E961" s="250"/>
      <c r="F961" s="251" t="s">
        <v>104</v>
      </c>
      <c r="G961" s="252"/>
      <c r="H961" s="229"/>
      <c r="I961" s="253" t="s">
        <v>11</v>
      </c>
      <c r="J961" s="254"/>
      <c r="K961" s="255" t="s">
        <v>12</v>
      </c>
      <c r="L961" s="256"/>
      <c r="M961" s="24"/>
      <c r="N961" s="253" t="s">
        <v>105</v>
      </c>
      <c r="O961" s="254"/>
      <c r="P961" s="255" t="s">
        <v>106</v>
      </c>
      <c r="Q961" s="256"/>
      <c r="R961" s="24"/>
      <c r="S961" s="249" t="s">
        <v>107</v>
      </c>
      <c r="T961" s="250"/>
      <c r="U961" s="251" t="s">
        <v>108</v>
      </c>
      <c r="V961" s="252"/>
      <c r="W961" s="8"/>
      <c r="X961" s="253" t="s">
        <v>109</v>
      </c>
      <c r="Y961" s="254"/>
      <c r="Z961" s="255" t="s">
        <v>110</v>
      </c>
      <c r="AA961" s="256"/>
      <c r="AB961" s="8"/>
      <c r="AC961" s="253" t="s">
        <v>111</v>
      </c>
      <c r="AD961" s="254"/>
      <c r="AE961" s="255" t="s">
        <v>14</v>
      </c>
      <c r="AF961" s="256"/>
      <c r="AG961" s="8"/>
      <c r="AH961" s="253" t="s">
        <v>112</v>
      </c>
      <c r="AI961" s="254"/>
      <c r="AJ961" s="255" t="s">
        <v>113</v>
      </c>
      <c r="AK961" s="256"/>
      <c r="AL961" s="8"/>
      <c r="AM961" s="249" t="s">
        <v>114</v>
      </c>
      <c r="AN961" s="250"/>
      <c r="AO961" s="251" t="s">
        <v>115</v>
      </c>
      <c r="AP961" s="252"/>
      <c r="AQ961" s="24"/>
      <c r="AR961" s="253" t="s">
        <v>116</v>
      </c>
      <c r="AS961" s="254"/>
      <c r="AT961" s="255" t="s">
        <v>13</v>
      </c>
      <c r="AU961" s="256"/>
      <c r="AV961" s="4"/>
      <c r="AW961" s="253" t="s">
        <v>117</v>
      </c>
      <c r="AX961" s="254"/>
      <c r="AY961" s="255" t="s">
        <v>118</v>
      </c>
      <c r="AZ961" s="256"/>
      <c r="BA961" s="8"/>
      <c r="BB961" s="253" t="s">
        <v>119</v>
      </c>
      <c r="BC961" s="254"/>
      <c r="BD961" s="255" t="s">
        <v>120</v>
      </c>
      <c r="BE961" s="256"/>
      <c r="BF961" s="4"/>
      <c r="BG961" s="249" t="s">
        <v>121</v>
      </c>
      <c r="BH961" s="250"/>
      <c r="BI961" s="251" t="s">
        <v>122</v>
      </c>
      <c r="BJ961" s="252"/>
      <c r="BK961" s="4"/>
      <c r="BL961" s="253" t="s">
        <v>123</v>
      </c>
      <c r="BM961" s="254"/>
      <c r="BN961" s="255" t="s">
        <v>124</v>
      </c>
      <c r="BO961" s="256"/>
      <c r="BP961" s="4"/>
      <c r="BQ961" s="253" t="s">
        <v>125</v>
      </c>
      <c r="BR961" s="254"/>
      <c r="BS961" s="255" t="s">
        <v>126</v>
      </c>
      <c r="BT961" s="256"/>
      <c r="BU961" s="8"/>
      <c r="BV961" s="253" t="s">
        <v>127</v>
      </c>
      <c r="BW961" s="254"/>
      <c r="BX961" s="255" t="s">
        <v>128</v>
      </c>
      <c r="BY961" s="256"/>
      <c r="CA961" s="27" t="s">
        <v>15</v>
      </c>
      <c r="CC961" s="133" t="s">
        <v>70</v>
      </c>
      <c r="CD961" s="9"/>
      <c r="CE961" s="38"/>
      <c r="CF961" s="38"/>
      <c r="CG961" s="38"/>
      <c r="CH961" s="38"/>
    </row>
    <row r="962" spans="2:91" ht="18.600000000000001" customHeight="1" thickTop="1" thickBot="1">
      <c r="B962" s="129">
        <v>2.2599999999999998</v>
      </c>
      <c r="D962" s="29">
        <v>1</v>
      </c>
      <c r="E962" s="30">
        <v>0</v>
      </c>
      <c r="F962" s="31">
        <v>0</v>
      </c>
      <c r="G962" s="32">
        <f t="shared" ref="G962:G1025" si="9110">-1/($E$8*$B962)</f>
        <v>-0.29167256637168143</v>
      </c>
      <c r="I962" s="29">
        <v>1</v>
      </c>
      <c r="J962" s="33">
        <v>0</v>
      </c>
      <c r="K962" s="31">
        <v>0</v>
      </c>
      <c r="L962" s="32">
        <v>0</v>
      </c>
      <c r="N962" s="29">
        <f t="shared" ref="N962" si="9111">D962*I962+F962*I965-E962*J962-G962*J965</f>
        <v>0.83626494688430153</v>
      </c>
      <c r="O962" s="33">
        <f t="shared" ref="O962" si="9112">(D962*J962+E962*I962+F962*J965+G962*I965)</f>
        <v>0</v>
      </c>
      <c r="P962" s="31">
        <f t="shared" ref="P962" si="9113">D962*K962+F962*K965-E962*L962-G962*L965</f>
        <v>0</v>
      </c>
      <c r="Q962" s="32">
        <f t="shared" ref="Q962" si="9114">(D962*L962+E962*K962+F962*L965+G962*K965)</f>
        <v>-0.29167256637168143</v>
      </c>
      <c r="S962" s="29">
        <v>1</v>
      </c>
      <c r="T962" s="30">
        <v>0</v>
      </c>
      <c r="U962" s="31">
        <v>0</v>
      </c>
      <c r="V962" s="32">
        <f t="shared" ref="V962:V1025" si="9115">-1/($T$8*$B962)</f>
        <v>-0.56662389380530975</v>
      </c>
      <c r="X962" s="29">
        <f t="shared" ref="X962" si="9116">N962*S962+P962*S965-O962*T962-Q962*T965</f>
        <v>0.83626494688430153</v>
      </c>
      <c r="Y962" s="33">
        <f t="shared" ref="Y962" si="9117">(N962*T962+O962*S962+P962*T965+Q962*S965)</f>
        <v>0</v>
      </c>
      <c r="Z962" s="31">
        <f t="shared" ref="Z962" si="9118">N962*U962+P962*U965-O962*V962-Q962*V965</f>
        <v>0</v>
      </c>
      <c r="AA962" s="32">
        <f t="shared" ref="AA962" si="9119">(N962*V962+O962*U962+P962*V965+Q962*U965)</f>
        <v>-0.76552026682815488</v>
      </c>
      <c r="AB962" s="8"/>
      <c r="AC962" s="29">
        <v>1</v>
      </c>
      <c r="AD962" s="33">
        <v>0</v>
      </c>
      <c r="AE962" s="31">
        <v>0</v>
      </c>
      <c r="AF962" s="32">
        <v>0</v>
      </c>
      <c r="AH962" s="29">
        <f t="shared" ref="AH962" si="9120">X962*AC962+Z962*AC965-Y962*AD962-AA962*AD965</f>
        <v>0.47334222093947437</v>
      </c>
      <c r="AI962" s="33">
        <f t="shared" ref="AI962" si="9121">(X962*AD962+Y962*AC962+Z962*AD965+AA962*AC965)</f>
        <v>0</v>
      </c>
      <c r="AJ962" s="31">
        <f t="shared" ref="AJ962" si="9122">X962*AE962+Z962*AE965-Y962*AF962-AA962*AF965</f>
        <v>0</v>
      </c>
      <c r="AK962" s="32">
        <f t="shared" ref="AK962" si="9123">(X962*AF962+Y962*AE962+Z962*AF965+AA962*AE965)</f>
        <v>-0.76552026682815488</v>
      </c>
      <c r="AL962" s="8"/>
      <c r="AM962" s="29">
        <v>1</v>
      </c>
      <c r="AN962" s="30">
        <v>0</v>
      </c>
      <c r="AO962" s="31">
        <v>0</v>
      </c>
      <c r="AP962" s="32">
        <f t="shared" ref="AP962:AP1025" si="9124">-1/($AN$8*$B962)</f>
        <v>-0.51240265486725667</v>
      </c>
      <c r="AR962" s="29">
        <f t="shared" ref="AR962" si="9125">AH962*AM962+AJ962*AM965-AI962*AN962-AK962*AN965</f>
        <v>0.47334222093947437</v>
      </c>
      <c r="AS962" s="33">
        <f t="shared" ref="AS962" si="9126">(AH962*AN962+AI962*AM962+AJ962*AN965+AK962*AM965)</f>
        <v>0</v>
      </c>
      <c r="AT962" s="31">
        <f t="shared" ref="AT962" si="9127">AH962*AO962+AJ962*AO965-AI962*AP962-AK962*AP965</f>
        <v>0</v>
      </c>
      <c r="AU962" s="32">
        <f t="shared" ref="AU962" si="9128">(AH962*AP962+AI962*AO962+AJ962*AP965+AK962*AO965)</f>
        <v>-1.0080620774983051</v>
      </c>
      <c r="AV962" s="8"/>
      <c r="AW962" s="29">
        <v>1</v>
      </c>
      <c r="AX962" s="33">
        <v>0</v>
      </c>
      <c r="AY962" s="31">
        <v>0</v>
      </c>
      <c r="AZ962" s="32">
        <v>0</v>
      </c>
      <c r="BB962" s="29">
        <f t="shared" ref="BB962" si="9129">AR962*AW962+AT962*AW965-AS962*AX962-AU962*AX965</f>
        <v>5.2009835838683904E-2</v>
      </c>
      <c r="BC962" s="33">
        <f t="shared" ref="BC962" si="9130">(AR962*AX962+AS962*AW962+AT962*AX965+AU962*AW965)</f>
        <v>0</v>
      </c>
      <c r="BD962" s="31">
        <f t="shared" ref="BD962" si="9131">AR962*AY962+AT962*AY965-AS962*AZ962-AU962*AZ965</f>
        <v>0</v>
      </c>
      <c r="BE962" s="32">
        <f t="shared" ref="BE962" si="9132">(AR962*AZ962+AS962*AY962+AT962*AZ965+AU962*AY965)</f>
        <v>-1.0080620774983051</v>
      </c>
      <c r="BF962" s="8"/>
      <c r="BG962" s="29">
        <v>1</v>
      </c>
      <c r="BH962" s="30">
        <v>0</v>
      </c>
      <c r="BI962" s="31">
        <v>0</v>
      </c>
      <c r="BJ962" s="32">
        <f t="shared" ref="BJ962:BJ1025" si="9133">-1/($BH$8*$B962)</f>
        <v>-0.18017256637168144</v>
      </c>
      <c r="BL962" s="29">
        <f t="shared" ref="BL962" si="9134">BB962*BG962+BD962*BG965-BC962*BH962-BE962*BH965</f>
        <v>5.2009835838683904E-2</v>
      </c>
      <c r="BM962" s="33">
        <f t="shared" ref="BM962" si="9135">(BB962*BH962+BC962*BG962+BD962*BH965+BE962*BG965)</f>
        <v>0</v>
      </c>
      <c r="BN962" s="31">
        <f t="shared" ref="BN962" si="9136">BB962*BI962+BD962*BI965-BC962*BJ962-BE962*BJ965</f>
        <v>0</v>
      </c>
      <c r="BO962" s="32">
        <f t="shared" ref="BO962" si="9137">(BB962*BJ962+BC962*BI962+BD962*BJ965+BE962*BI965)</f>
        <v>-1.0174328230979306</v>
      </c>
      <c r="BP962" s="8"/>
      <c r="BQ962" s="34">
        <v>1</v>
      </c>
      <c r="BR962" s="35">
        <v>0</v>
      </c>
      <c r="BS962" s="11">
        <v>0</v>
      </c>
      <c r="BT962" s="36">
        <v>0</v>
      </c>
      <c r="BV962" s="29">
        <f t="shared" ref="BV962" si="9138">BL962*BQ962+BN962*BQ965-BM962*BR962-BO962*BR965</f>
        <v>5.2009835838683904E-2</v>
      </c>
      <c r="BW962" s="33">
        <f t="shared" ref="BW962" si="9139">(BL962*BR962+BM962*BQ962+BN962*BR965+BO962*BQ965)</f>
        <v>-1.0174328230979306</v>
      </c>
      <c r="BX962" s="31">
        <f t="shared" ref="BX962" si="9140">BL962*BS962+BN962*BS965-BM962*BT962-BO962*BT965</f>
        <v>0</v>
      </c>
      <c r="BY962" s="32">
        <f t="shared" ref="BY962" si="9141">(BL962*BT962+BM962*BS962+BN962*BT965+BO962*BS965)</f>
        <v>-1.0174328230979306</v>
      </c>
      <c r="CA962" s="37">
        <f t="shared" ref="CA962" si="9142">20*LOG(((1+$BR$8)/$BR$8)/((BV962+BV965)^2+(BW962+BW965)^2)^0.5)</f>
        <v>-1.5043020463440871E-3</v>
      </c>
      <c r="CC962" s="134">
        <f t="shared" ref="CC962" si="9143">((BV962^2+BW962^2)^0.5)/((BV965^2+BW965^2)^0.5)</f>
        <v>1.0378726239671043</v>
      </c>
      <c r="CD962" s="9"/>
      <c r="CE962" s="38"/>
      <c r="CF962" s="38"/>
      <c r="CG962" s="38"/>
      <c r="CH962" s="38"/>
      <c r="CM962" s="129">
        <v>2.2400000000000002</v>
      </c>
    </row>
    <row r="963" spans="2:91" ht="18.600000000000001" customHeight="1" thickBot="1">
      <c r="D963" s="39"/>
      <c r="G963" s="40"/>
      <c r="I963" s="39"/>
      <c r="L963" s="40"/>
      <c r="N963" s="39"/>
      <c r="Q963" s="40"/>
      <c r="S963" s="39"/>
      <c r="V963" s="40"/>
      <c r="X963" s="39"/>
      <c r="AA963" s="40"/>
      <c r="AC963" s="39"/>
      <c r="AF963" s="40"/>
      <c r="AH963" s="39"/>
      <c r="AK963" s="40"/>
      <c r="AM963" s="39"/>
      <c r="AP963" s="40"/>
      <c r="AR963" s="39"/>
      <c r="AU963" s="40"/>
      <c r="AW963" s="39"/>
      <c r="AZ963" s="40"/>
      <c r="BB963" s="39"/>
      <c r="BE963" s="40"/>
      <c r="BG963" s="39"/>
      <c r="BJ963" s="40"/>
      <c r="BL963" s="39"/>
      <c r="BO963" s="40"/>
      <c r="BQ963" s="34"/>
      <c r="BR963" s="11"/>
      <c r="BS963" s="11"/>
      <c r="BT963" s="41"/>
      <c r="BV963" s="39"/>
      <c r="BY963" s="40"/>
      <c r="CC963" s="135"/>
      <c r="CD963" s="9"/>
      <c r="CE963" s="38"/>
      <c r="CF963" s="38"/>
      <c r="CG963" s="38"/>
      <c r="CH963" s="38"/>
    </row>
    <row r="964" spans="2:91" ht="18.600000000000001" customHeight="1" thickBot="1">
      <c r="D964" s="258" t="s">
        <v>129</v>
      </c>
      <c r="E964" s="259"/>
      <c r="F964" s="260" t="s">
        <v>130</v>
      </c>
      <c r="G964" s="261"/>
      <c r="H964" s="229"/>
      <c r="I964" s="258" t="s">
        <v>131</v>
      </c>
      <c r="J964" s="259"/>
      <c r="K964" s="260" t="s">
        <v>132</v>
      </c>
      <c r="L964" s="261"/>
      <c r="N964" s="253" t="s">
        <v>133</v>
      </c>
      <c r="O964" s="254"/>
      <c r="P964" s="255" t="s">
        <v>134</v>
      </c>
      <c r="Q964" s="256"/>
      <c r="S964" s="258" t="s">
        <v>135</v>
      </c>
      <c r="T964" s="259"/>
      <c r="U964" s="260" t="s">
        <v>136</v>
      </c>
      <c r="V964" s="261"/>
      <c r="W964" s="8"/>
      <c r="X964" s="253" t="s">
        <v>137</v>
      </c>
      <c r="Y964" s="254"/>
      <c r="Z964" s="255" t="s">
        <v>138</v>
      </c>
      <c r="AA964" s="256"/>
      <c r="AB964" s="8"/>
      <c r="AC964" s="258" t="s">
        <v>139</v>
      </c>
      <c r="AD964" s="259"/>
      <c r="AE964" s="260" t="s">
        <v>140</v>
      </c>
      <c r="AF964" s="261"/>
      <c r="AG964" s="8"/>
      <c r="AH964" s="253" t="s">
        <v>141</v>
      </c>
      <c r="AI964" s="254"/>
      <c r="AJ964" s="255" t="s">
        <v>142</v>
      </c>
      <c r="AK964" s="256"/>
      <c r="AL964" s="8"/>
      <c r="AM964" s="258" t="s">
        <v>143</v>
      </c>
      <c r="AN964" s="259"/>
      <c r="AO964" s="260" t="s">
        <v>144</v>
      </c>
      <c r="AP964" s="261"/>
      <c r="AR964" s="253" t="s">
        <v>145</v>
      </c>
      <c r="AS964" s="254"/>
      <c r="AT964" s="255" t="s">
        <v>146</v>
      </c>
      <c r="AU964" s="256"/>
      <c r="AV964" s="4"/>
      <c r="AW964" s="258" t="s">
        <v>147</v>
      </c>
      <c r="AX964" s="259"/>
      <c r="AY964" s="260" t="s">
        <v>148</v>
      </c>
      <c r="AZ964" s="261"/>
      <c r="BA964" s="8"/>
      <c r="BB964" s="253" t="s">
        <v>149</v>
      </c>
      <c r="BC964" s="254"/>
      <c r="BD964" s="255" t="s">
        <v>150</v>
      </c>
      <c r="BE964" s="256"/>
      <c r="BF964" s="4"/>
      <c r="BG964" s="258" t="s">
        <v>151</v>
      </c>
      <c r="BH964" s="259"/>
      <c r="BI964" s="260" t="s">
        <v>152</v>
      </c>
      <c r="BJ964" s="261"/>
      <c r="BK964" s="4"/>
      <c r="BL964" s="253" t="s">
        <v>153</v>
      </c>
      <c r="BM964" s="254"/>
      <c r="BN964" s="255" t="s">
        <v>154</v>
      </c>
      <c r="BO964" s="256"/>
      <c r="BP964" s="4"/>
      <c r="BQ964" s="258" t="s">
        <v>155</v>
      </c>
      <c r="BR964" s="259"/>
      <c r="BS964" s="260" t="s">
        <v>156</v>
      </c>
      <c r="BT964" s="261"/>
      <c r="BU964" s="8"/>
      <c r="BV964" s="253" t="s">
        <v>157</v>
      </c>
      <c r="BW964" s="254"/>
      <c r="BX964" s="255" t="s">
        <v>158</v>
      </c>
      <c r="BY964" s="256"/>
      <c r="CA964" s="46" t="s">
        <v>16</v>
      </c>
      <c r="CC964" s="136" t="s">
        <v>71</v>
      </c>
      <c r="CD964" s="9"/>
      <c r="CE964" s="38"/>
      <c r="CF964" s="38"/>
      <c r="CG964" s="38"/>
      <c r="CH964" s="38"/>
    </row>
    <row r="965" spans="2:91" ht="18.600000000000001" customHeight="1" thickTop="1" thickBot="1">
      <c r="D965" s="29">
        <v>0</v>
      </c>
      <c r="E965" s="33">
        <v>0</v>
      </c>
      <c r="F965" s="31">
        <v>1</v>
      </c>
      <c r="G965" s="32">
        <v>0</v>
      </c>
      <c r="I965" s="29">
        <v>0</v>
      </c>
      <c r="J965" s="33">
        <f t="shared" ref="J965" si="9144">IF(0=(1-$J$8*$K$8*$B962^2),10^14,$B962*$J$8/(1-$J$8*$K$8*$B962^2))</f>
        <v>-0.56136596990424248</v>
      </c>
      <c r="K965" s="31">
        <v>1</v>
      </c>
      <c r="L965" s="32">
        <v>0</v>
      </c>
      <c r="N965" s="29">
        <f t="shared" ref="N965" si="9145">D965*I962+F965*I965-E965*J962-G965*J965</f>
        <v>0</v>
      </c>
      <c r="O965" s="33">
        <f t="shared" ref="O965" si="9146">(D965*J962+E965*I962+F965*J965+G965*I965)</f>
        <v>-0.56136596990424248</v>
      </c>
      <c r="P965" s="31">
        <f t="shared" ref="P965" si="9147">D965*K962+F965*K965-E965*L962-G965*L965</f>
        <v>1</v>
      </c>
      <c r="Q965" s="32">
        <f t="shared" ref="Q965" si="9148">(D965*L962+E965*K962+F965*L965+G965*K965)</f>
        <v>0</v>
      </c>
      <c r="S965" s="29">
        <v>0</v>
      </c>
      <c r="T965" s="33">
        <v>0</v>
      </c>
      <c r="U965" s="31">
        <v>1</v>
      </c>
      <c r="V965" s="32">
        <v>0</v>
      </c>
      <c r="X965" s="29">
        <f t="shared" ref="X965" si="9149">N965*S962+P965*S965-O965*T962-Q965*T965</f>
        <v>0</v>
      </c>
      <c r="Y965" s="33">
        <f t="shared" ref="Y965" si="9150">(N965*T962+O965*S962+P965*T965+Q965*S965)</f>
        <v>-0.56136596990424248</v>
      </c>
      <c r="Z965" s="31">
        <f t="shared" ref="Z965" si="9151">N965*U962+P965*U965-O965*V962-Q965*V965</f>
        <v>0.68191662828306376</v>
      </c>
      <c r="AA965" s="32">
        <f t="shared" ref="AA965" si="9152">(N965*V962+O965*U962+P965*V965+Q965*U965)</f>
        <v>0</v>
      </c>
      <c r="AB965" s="8"/>
      <c r="AC965" s="29">
        <v>0</v>
      </c>
      <c r="AD965" s="33">
        <f t="shared" ref="AD965" si="9153">IF(0=(1-$AD$8*$AE$8*$B962^2),10^14,$B962*$AD$8/(1-$AD$8*$AE$8*$B962^2))</f>
        <v>-0.47408637193703007</v>
      </c>
      <c r="AE965" s="31">
        <v>1</v>
      </c>
      <c r="AF965" s="32">
        <v>0</v>
      </c>
      <c r="AH965" s="29">
        <f t="shared" ref="AH965" si="9154">X965*AC962+Z965*AC965-Y965*AD962-AA965*AD965</f>
        <v>0</v>
      </c>
      <c r="AI965" s="33">
        <f t="shared" ref="AI965" si="9155">(X965*AD962+Y965*AC962+Z965*AD965+AA965*AC965)</f>
        <v>-0.88465335017049251</v>
      </c>
      <c r="AJ965" s="31">
        <f t="shared" ref="AJ965" si="9156">X965*AE962+Z965*AE965-Y965*AF962-AA965*AF965</f>
        <v>0.68191662828306376</v>
      </c>
      <c r="AK965" s="32">
        <f t="shared" ref="AK965" si="9157">(X965*AF962+Y965*AE962+Z965*AF965+AA965*AE965)</f>
        <v>0</v>
      </c>
      <c r="AL965" s="8"/>
      <c r="AM965" s="29">
        <v>0</v>
      </c>
      <c r="AN965" s="33">
        <v>0</v>
      </c>
      <c r="AO965" s="31">
        <v>1</v>
      </c>
      <c r="AP965" s="32">
        <v>0</v>
      </c>
      <c r="AR965" s="29">
        <f t="shared" ref="AR965" si="9158">AH965*AM962+AJ965*AM965-AI965*AN962-AK965*AN965</f>
        <v>0</v>
      </c>
      <c r="AS965" s="33">
        <f t="shared" ref="AS965" si="9159">(AH965*AN962+AI965*AM962+AJ965*AN965+AK965*AM965)</f>
        <v>-0.88465335017049251</v>
      </c>
      <c r="AT965" s="31">
        <f t="shared" ref="AT965" si="9160">AH965*AO962+AJ965*AO965-AI965*AP962-AK965*AP965</f>
        <v>0.22861790301849055</v>
      </c>
      <c r="AU965" s="32">
        <f t="shared" ref="AU965" si="9161">(AH965*AP962+AI965*AO962+AJ965*AP965+AK965*AO965)</f>
        <v>0</v>
      </c>
      <c r="AV965" s="8"/>
      <c r="AW965" s="29">
        <v>0</v>
      </c>
      <c r="AX965" s="33">
        <f t="shared" ref="AX965" si="9162">IF(0=(1-$AX$8*$AY$8*$B962^2),10^14,$B962*$AX$8/(1-$AX$8*$AY$8*$B962^2))</f>
        <v>-0.41796273712270349</v>
      </c>
      <c r="AY965" s="31">
        <v>1</v>
      </c>
      <c r="AZ965" s="32">
        <v>0</v>
      </c>
      <c r="BB965" s="29">
        <f t="shared" ref="BB965" si="9163">AR965*AW962+AT965*AW965-AS965*AX962-AU965*AX965</f>
        <v>0</v>
      </c>
      <c r="BC965" s="33">
        <f t="shared" ref="BC965" si="9164">(AR965*AX962+AS965*AW962+AT965*AX965+AU965*AW965)</f>
        <v>-0.98020711467135357</v>
      </c>
      <c r="BD965" s="31">
        <f t="shared" ref="BD965" si="9165">AR965*AY962+AT965*AY965-AS965*AZ962-AU965*AZ965</f>
        <v>0.22861790301849055</v>
      </c>
      <c r="BE965" s="32">
        <f t="shared" ref="BE965" si="9166">(AR965*AZ962+AS965*AY962+AT965*AZ965+AU965*AY965)</f>
        <v>0</v>
      </c>
      <c r="BF965" s="8"/>
      <c r="BG965" s="29">
        <v>0</v>
      </c>
      <c r="BH965" s="33">
        <v>0</v>
      </c>
      <c r="BI965" s="31">
        <v>1</v>
      </c>
      <c r="BJ965" s="32">
        <v>0</v>
      </c>
      <c r="BL965" s="29">
        <f t="shared" ref="BL965" si="9167">BB965*BG962+BD965*BG965-BC965*BH962-BE965*BH965</f>
        <v>0</v>
      </c>
      <c r="BM965" s="33">
        <f t="shared" ref="BM965" si="9168">(BB965*BH962+BC965*BG962+BD965*BH965+BE965*BG965)</f>
        <v>-0.98020711467135357</v>
      </c>
      <c r="BN965" s="31">
        <f t="shared" ref="BN965" si="9169">BB965*BI962+BD965*BI965-BC965*BJ962-BE965*BJ965</f>
        <v>5.2011471592371739E-2</v>
      </c>
      <c r="BO965" s="32">
        <f t="shared" ref="BO965" si="9170">(BB965*BJ962+BC965*BI962+BD965*BJ965+BE965*BI965)</f>
        <v>0</v>
      </c>
      <c r="BP965" s="8"/>
      <c r="BQ965" s="19">
        <f t="shared" ref="BQ965:BQ1028" si="9171">1/$BR$8</f>
        <v>1</v>
      </c>
      <c r="BR965" s="47">
        <v>0</v>
      </c>
      <c r="BS965" s="48">
        <v>1</v>
      </c>
      <c r="BT965" s="49">
        <v>0</v>
      </c>
      <c r="BV965" s="29">
        <f t="shared" ref="BV965" si="9172">BL965*BQ962+BN965*BQ965-BM965*BR962-BO965*BR965</f>
        <v>5.2011471592371739E-2</v>
      </c>
      <c r="BW965" s="33">
        <f t="shared" ref="BW965" si="9173">(BL965*BR962+BM965*BQ962+BN965*BR965+BO965*BQ965)</f>
        <v>-0.98020711467135357</v>
      </c>
      <c r="BX965" s="31">
        <f t="shared" ref="BX965" si="9174">BL965*BS962+BN965*BS965-BM965*BT962-BO965*BT965</f>
        <v>5.2011471592371739E-2</v>
      </c>
      <c r="BY965" s="32">
        <f t="shared" ref="BY965" si="9175">(BL965*BT962+BM965*BS962+BN965*BT965+BO965*BS965)</f>
        <v>0</v>
      </c>
      <c r="CA965" s="50">
        <f t="shared" ref="CA965" si="9176">(180/PI())*ATAN(-1*(BW962+BW965)/(BV962+BV965))</f>
        <v>87.019180638096429</v>
      </c>
      <c r="CC965" s="137">
        <f t="shared" ref="CC965" si="9177">20*LOG(((1-(10^(CA962/20)^2)*(1-((1-CC962)/(1+CC962))^2))^0.5))</f>
        <v>-31.601585892403349</v>
      </c>
      <c r="CD965" s="9"/>
      <c r="CE965" s="38"/>
      <c r="CF965" s="38"/>
      <c r="CG965" s="38"/>
      <c r="CH965" s="38"/>
    </row>
    <row r="966" spans="2:91" ht="18.600000000000001" customHeight="1">
      <c r="CC966" s="42"/>
    </row>
    <row r="967" spans="2:91" ht="18.600000000000001" customHeight="1" thickBot="1">
      <c r="E967" s="22" t="s">
        <v>4</v>
      </c>
      <c r="J967" s="22" t="s">
        <v>5</v>
      </c>
      <c r="O967" s="22" t="s">
        <v>6</v>
      </c>
      <c r="T967" s="22" t="s">
        <v>7</v>
      </c>
      <c r="Y967" s="22" t="s">
        <v>8</v>
      </c>
      <c r="AD967" s="22" t="s">
        <v>65</v>
      </c>
      <c r="AI967" s="22" t="s">
        <v>9</v>
      </c>
      <c r="AN967" s="22" t="s">
        <v>66</v>
      </c>
      <c r="AS967" s="22" t="s">
        <v>51</v>
      </c>
      <c r="AX967" s="22" t="s">
        <v>67</v>
      </c>
      <c r="BC967" s="22" t="s">
        <v>52</v>
      </c>
      <c r="BH967" s="22" t="s">
        <v>68</v>
      </c>
      <c r="BM967" s="22" t="s">
        <v>63</v>
      </c>
      <c r="BQ967" s="23" t="s">
        <v>69</v>
      </c>
      <c r="BR967" s="23"/>
      <c r="BS967" s="24"/>
      <c r="BT967" s="24"/>
      <c r="BU967" s="24"/>
      <c r="BW967" s="22" t="s">
        <v>64</v>
      </c>
    </row>
    <row r="968" spans="2:91" ht="18.600000000000001" customHeight="1" thickBot="1">
      <c r="D968" s="249" t="s">
        <v>103</v>
      </c>
      <c r="E968" s="250"/>
      <c r="F968" s="251" t="s">
        <v>104</v>
      </c>
      <c r="G968" s="252"/>
      <c r="H968" s="229"/>
      <c r="I968" s="253" t="s">
        <v>11</v>
      </c>
      <c r="J968" s="254"/>
      <c r="K968" s="255" t="s">
        <v>12</v>
      </c>
      <c r="L968" s="256"/>
      <c r="M968" s="24"/>
      <c r="N968" s="253" t="s">
        <v>105</v>
      </c>
      <c r="O968" s="254"/>
      <c r="P968" s="255" t="s">
        <v>106</v>
      </c>
      <c r="Q968" s="256"/>
      <c r="R968" s="24"/>
      <c r="S968" s="249" t="s">
        <v>107</v>
      </c>
      <c r="T968" s="250"/>
      <c r="U968" s="251" t="s">
        <v>108</v>
      </c>
      <c r="V968" s="252"/>
      <c r="W968" s="8"/>
      <c r="X968" s="253" t="s">
        <v>109</v>
      </c>
      <c r="Y968" s="254"/>
      <c r="Z968" s="255" t="s">
        <v>110</v>
      </c>
      <c r="AA968" s="256"/>
      <c r="AB968" s="8"/>
      <c r="AC968" s="253" t="s">
        <v>111</v>
      </c>
      <c r="AD968" s="254"/>
      <c r="AE968" s="255" t="s">
        <v>14</v>
      </c>
      <c r="AF968" s="256"/>
      <c r="AG968" s="8"/>
      <c r="AH968" s="253" t="s">
        <v>112</v>
      </c>
      <c r="AI968" s="254"/>
      <c r="AJ968" s="255" t="s">
        <v>113</v>
      </c>
      <c r="AK968" s="256"/>
      <c r="AL968" s="8"/>
      <c r="AM968" s="249" t="s">
        <v>114</v>
      </c>
      <c r="AN968" s="250"/>
      <c r="AO968" s="251" t="s">
        <v>115</v>
      </c>
      <c r="AP968" s="252"/>
      <c r="AQ968" s="24"/>
      <c r="AR968" s="253" t="s">
        <v>116</v>
      </c>
      <c r="AS968" s="254"/>
      <c r="AT968" s="255" t="s">
        <v>13</v>
      </c>
      <c r="AU968" s="256"/>
      <c r="AV968" s="4"/>
      <c r="AW968" s="253" t="s">
        <v>117</v>
      </c>
      <c r="AX968" s="254"/>
      <c r="AY968" s="255" t="s">
        <v>118</v>
      </c>
      <c r="AZ968" s="256"/>
      <c r="BA968" s="8"/>
      <c r="BB968" s="253" t="s">
        <v>119</v>
      </c>
      <c r="BC968" s="254"/>
      <c r="BD968" s="255" t="s">
        <v>120</v>
      </c>
      <c r="BE968" s="256"/>
      <c r="BF968" s="4"/>
      <c r="BG968" s="249" t="s">
        <v>121</v>
      </c>
      <c r="BH968" s="250"/>
      <c r="BI968" s="251" t="s">
        <v>122</v>
      </c>
      <c r="BJ968" s="252"/>
      <c r="BK968" s="4"/>
      <c r="BL968" s="253" t="s">
        <v>123</v>
      </c>
      <c r="BM968" s="254"/>
      <c r="BN968" s="255" t="s">
        <v>124</v>
      </c>
      <c r="BO968" s="256"/>
      <c r="BP968" s="4"/>
      <c r="BQ968" s="253" t="s">
        <v>125</v>
      </c>
      <c r="BR968" s="254"/>
      <c r="BS968" s="255" t="s">
        <v>126</v>
      </c>
      <c r="BT968" s="256"/>
      <c r="BU968" s="8"/>
      <c r="BV968" s="253" t="s">
        <v>127</v>
      </c>
      <c r="BW968" s="254"/>
      <c r="BX968" s="255" t="s">
        <v>128</v>
      </c>
      <c r="BY968" s="256"/>
      <c r="CA968" s="27" t="s">
        <v>15</v>
      </c>
      <c r="CC968" s="133" t="s">
        <v>70</v>
      </c>
      <c r="CD968" s="9"/>
      <c r="CE968" s="38"/>
      <c r="CF968" s="38"/>
      <c r="CG968" s="38"/>
      <c r="CH968" s="38"/>
    </row>
    <row r="969" spans="2:91" ht="18.600000000000001" customHeight="1" thickTop="1" thickBot="1">
      <c r="B969" s="129">
        <v>2.2799999999999998</v>
      </c>
      <c r="D969" s="29">
        <v>1</v>
      </c>
      <c r="E969" s="30">
        <v>0</v>
      </c>
      <c r="F969" s="31">
        <v>0</v>
      </c>
      <c r="G969" s="32">
        <f t="shared" ref="G969:G1032" si="9178">-1/($E$8*$B969)</f>
        <v>-0.28911403508771932</v>
      </c>
      <c r="I969" s="29">
        <v>1</v>
      </c>
      <c r="J969" s="33">
        <v>0</v>
      </c>
      <c r="K969" s="31">
        <v>0</v>
      </c>
      <c r="L969" s="32">
        <v>0</v>
      </c>
      <c r="N969" s="29">
        <f t="shared" ref="N969" si="9179">D969*I969+F969*I972-E969*J969-G969*J972</f>
        <v>0.83921212082614871</v>
      </c>
      <c r="O969" s="33">
        <f t="shared" ref="O969" si="9180">(D969*J969+E969*I969+F969*J972+G969*I972)</f>
        <v>0</v>
      </c>
      <c r="P969" s="31">
        <f t="shared" ref="P969" si="9181">D969*K969+F969*K972-E969*L969-G969*L972</f>
        <v>0</v>
      </c>
      <c r="Q969" s="32">
        <f t="shared" ref="Q969" si="9182">(D969*L969+E969*K969+F969*L972+G969*K972)</f>
        <v>-0.28911403508771932</v>
      </c>
      <c r="S969" s="29">
        <v>1</v>
      </c>
      <c r="T969" s="30">
        <v>0</v>
      </c>
      <c r="U969" s="31">
        <v>0</v>
      </c>
      <c r="V969" s="32">
        <f t="shared" ref="V969:V1032" si="9183">-1/($T$8*$B969)</f>
        <v>-0.56165350877192988</v>
      </c>
      <c r="X969" s="29">
        <f t="shared" ref="X969" si="9184">N969*S969+P969*S972-O969*T969-Q969*T972</f>
        <v>0.83921212082614871</v>
      </c>
      <c r="Y969" s="33">
        <f t="shared" ref="Y969" si="9185">(N969*T969+O969*S969+P969*T972+Q969*S972)</f>
        <v>0</v>
      </c>
      <c r="Z969" s="31">
        <f t="shared" ref="Z969" si="9186">N969*U969+P969*U972-O969*V969-Q969*V972</f>
        <v>0</v>
      </c>
      <c r="AA969" s="32">
        <f t="shared" ref="AA969" si="9187">(N969*V969+O969*U969+P969*V972+Q969*U972)</f>
        <v>-0.76046046735365858</v>
      </c>
      <c r="AB969" s="8"/>
      <c r="AC969" s="29">
        <v>1</v>
      </c>
      <c r="AD969" s="33">
        <v>0</v>
      </c>
      <c r="AE969" s="31">
        <v>0</v>
      </c>
      <c r="AF969" s="32">
        <v>0</v>
      </c>
      <c r="AH969" s="29">
        <f t="shared" ref="AH969" si="9188">X969*AC969+Z969*AC972-Y969*AD969-AA969*AD972</f>
        <v>0.48263029609174529</v>
      </c>
      <c r="AI969" s="33">
        <f t="shared" ref="AI969" si="9189">(X969*AD969+Y969*AC969+Z969*AD972+AA969*AC972)</f>
        <v>0</v>
      </c>
      <c r="AJ969" s="31">
        <f t="shared" ref="AJ969" si="9190">X969*AE969+Z969*AE972-Y969*AF969-AA969*AF972</f>
        <v>0</v>
      </c>
      <c r="AK969" s="32">
        <f t="shared" ref="AK969" si="9191">(X969*AF969+Y969*AE969+Z969*AF972+AA969*AE972)</f>
        <v>-0.76046046735365858</v>
      </c>
      <c r="AL969" s="8"/>
      <c r="AM969" s="29">
        <v>1</v>
      </c>
      <c r="AN969" s="30">
        <v>0</v>
      </c>
      <c r="AO969" s="31">
        <v>0</v>
      </c>
      <c r="AP969" s="32">
        <f t="shared" ref="AP969:AP1032" si="9192">-1/($AN$8*$B969)</f>
        <v>-0.50790789473684206</v>
      </c>
      <c r="AR969" s="29">
        <f t="shared" ref="AR969" si="9193">AH969*AM969+AJ969*AM972-AI969*AN969-AK969*AN972</f>
        <v>0.48263029609174529</v>
      </c>
      <c r="AS969" s="33">
        <f t="shared" ref="AS969" si="9194">(AH969*AN969+AI969*AM969+AJ969*AN972+AK969*AM972)</f>
        <v>0</v>
      </c>
      <c r="AT969" s="31">
        <f t="shared" ref="AT969" si="9195">AH969*AO969+AJ969*AO972-AI969*AP969-AK969*AP972</f>
        <v>0</v>
      </c>
      <c r="AU969" s="32">
        <f t="shared" ref="AU969" si="9196">(AH969*AP969+AI969*AO969+AJ969*AP972+AK969*AO972)</f>
        <v>-1.0055922049778356</v>
      </c>
      <c r="AV969" s="8"/>
      <c r="AW969" s="29">
        <v>1</v>
      </c>
      <c r="AX969" s="33">
        <v>0</v>
      </c>
      <c r="AY969" s="31">
        <v>0</v>
      </c>
      <c r="AZ969" s="32">
        <v>0</v>
      </c>
      <c r="BB969" s="29">
        <f t="shared" ref="BB969" si="9197">AR969*AW969+AT969*AW972-AS969*AX969-AU969*AX972</f>
        <v>6.6663323604439439E-2</v>
      </c>
      <c r="BC969" s="33">
        <f t="shared" ref="BC969" si="9198">(AR969*AX969+AS969*AW969+AT969*AX972+AU969*AW972)</f>
        <v>0</v>
      </c>
      <c r="BD969" s="31">
        <f t="shared" ref="BD969" si="9199">AR969*AY969+AT969*AY972-AS969*AZ969-AU969*AZ972</f>
        <v>0</v>
      </c>
      <c r="BE969" s="32">
        <f t="shared" ref="BE969" si="9200">(AR969*AZ969+AS969*AY969+AT969*AZ972+AU969*AY972)</f>
        <v>-1.0055922049778356</v>
      </c>
      <c r="BF969" s="8"/>
      <c r="BG969" s="29">
        <v>1</v>
      </c>
      <c r="BH969" s="30">
        <v>0</v>
      </c>
      <c r="BI969" s="31">
        <v>0</v>
      </c>
      <c r="BJ969" s="32">
        <f t="shared" ref="BJ969:BJ1032" si="9201">-1/($BH$8*$B969)</f>
        <v>-0.17859210526315789</v>
      </c>
      <c r="BL969" s="29">
        <f t="shared" ref="BL969" si="9202">BB969*BG969+BD969*BG972-BC969*BH969-BE969*BH972</f>
        <v>6.6663323604439439E-2</v>
      </c>
      <c r="BM969" s="33">
        <f t="shared" ref="BM969" si="9203">(BB969*BH969+BC969*BG969+BD969*BH972+BE969*BG972)</f>
        <v>0</v>
      </c>
      <c r="BN969" s="31">
        <f t="shared" ref="BN969" si="9204">BB969*BI969+BD969*BI972-BC969*BJ969-BE969*BJ972</f>
        <v>0</v>
      </c>
      <c r="BO969" s="32">
        <f t="shared" ref="BO969" si="9205">(BB969*BJ969+BC969*BI969+BD969*BJ972+BE969*BI972)</f>
        <v>-1.0174977482841916</v>
      </c>
      <c r="BP969" s="8"/>
      <c r="BQ969" s="34">
        <v>1</v>
      </c>
      <c r="BR969" s="35">
        <v>0</v>
      </c>
      <c r="BS969" s="11">
        <v>0</v>
      </c>
      <c r="BT969" s="36">
        <v>0</v>
      </c>
      <c r="BV969" s="29">
        <f t="shared" ref="BV969" si="9206">BL969*BQ969+BN969*BQ972-BM969*BR969-BO969*BR972</f>
        <v>6.6663323604439439E-2</v>
      </c>
      <c r="BW969" s="33">
        <f t="shared" ref="BW969" si="9207">(BL969*BR969+BM969*BQ969+BN969*BR972+BO969*BQ972)</f>
        <v>-1.0174977482841916</v>
      </c>
      <c r="BX969" s="31">
        <f t="shared" ref="BX969" si="9208">BL969*BS969+BN969*BS972-BM969*BT969-BO969*BT972</f>
        <v>0</v>
      </c>
      <c r="BY969" s="32">
        <f t="shared" ref="BY969" si="9209">(BL969*BT969+BM969*BS969+BN969*BT972+BO969*BS972)</f>
        <v>-1.0174977482841916</v>
      </c>
      <c r="CA969" s="37">
        <f t="shared" ref="CA969" si="9210">20*LOG(((1+$BR$8)/$BR$8)/((BV969+BV972)^2+(BW969+BW972)^2)^0.5)</f>
        <v>-1.6563667504555513E-3</v>
      </c>
      <c r="CC969" s="134">
        <f t="shared" ref="CC969" si="9211">((BV969^2+BW969^2)^0.5)/((BV972^2+BW972^2)^0.5)</f>
        <v>1.0397421368312783</v>
      </c>
      <c r="CD969" s="9"/>
      <c r="CE969" s="38"/>
      <c r="CF969" s="38"/>
      <c r="CG969" s="38"/>
      <c r="CH969" s="38"/>
      <c r="CM969" s="129">
        <v>2.2599999999999998</v>
      </c>
    </row>
    <row r="970" spans="2:91" ht="18.600000000000001" customHeight="1" thickBot="1">
      <c r="D970" s="39"/>
      <c r="G970" s="40"/>
      <c r="I970" s="39"/>
      <c r="L970" s="40"/>
      <c r="N970" s="39"/>
      <c r="Q970" s="40"/>
      <c r="S970" s="39"/>
      <c r="V970" s="40"/>
      <c r="X970" s="39"/>
      <c r="AA970" s="40"/>
      <c r="AC970" s="39"/>
      <c r="AF970" s="40"/>
      <c r="AH970" s="39"/>
      <c r="AK970" s="40"/>
      <c r="AM970" s="39"/>
      <c r="AP970" s="40"/>
      <c r="AR970" s="39"/>
      <c r="AU970" s="40"/>
      <c r="AW970" s="39"/>
      <c r="AZ970" s="40"/>
      <c r="BB970" s="39"/>
      <c r="BE970" s="40"/>
      <c r="BG970" s="39"/>
      <c r="BJ970" s="40"/>
      <c r="BL970" s="39"/>
      <c r="BO970" s="40"/>
      <c r="BQ970" s="34"/>
      <c r="BR970" s="11"/>
      <c r="BS970" s="11"/>
      <c r="BT970" s="41"/>
      <c r="BV970" s="39"/>
      <c r="BY970" s="40"/>
      <c r="CC970" s="135"/>
      <c r="CD970" s="9"/>
      <c r="CE970" s="38"/>
      <c r="CF970" s="38"/>
      <c r="CG970" s="38"/>
      <c r="CH970" s="38"/>
    </row>
    <row r="971" spans="2:91" ht="18.600000000000001" customHeight="1" thickBot="1">
      <c r="D971" s="258" t="s">
        <v>129</v>
      </c>
      <c r="E971" s="259"/>
      <c r="F971" s="260" t="s">
        <v>130</v>
      </c>
      <c r="G971" s="261"/>
      <c r="H971" s="229"/>
      <c r="I971" s="258" t="s">
        <v>131</v>
      </c>
      <c r="J971" s="259"/>
      <c r="K971" s="260" t="s">
        <v>132</v>
      </c>
      <c r="L971" s="261"/>
      <c r="N971" s="253" t="s">
        <v>133</v>
      </c>
      <c r="O971" s="254"/>
      <c r="P971" s="255" t="s">
        <v>134</v>
      </c>
      <c r="Q971" s="256"/>
      <c r="S971" s="258" t="s">
        <v>135</v>
      </c>
      <c r="T971" s="259"/>
      <c r="U971" s="260" t="s">
        <v>136</v>
      </c>
      <c r="V971" s="261"/>
      <c r="W971" s="8"/>
      <c r="X971" s="253" t="s">
        <v>137</v>
      </c>
      <c r="Y971" s="254"/>
      <c r="Z971" s="255" t="s">
        <v>138</v>
      </c>
      <c r="AA971" s="256"/>
      <c r="AB971" s="8"/>
      <c r="AC971" s="258" t="s">
        <v>139</v>
      </c>
      <c r="AD971" s="259"/>
      <c r="AE971" s="260" t="s">
        <v>140</v>
      </c>
      <c r="AF971" s="261"/>
      <c r="AG971" s="8"/>
      <c r="AH971" s="253" t="s">
        <v>141</v>
      </c>
      <c r="AI971" s="254"/>
      <c r="AJ971" s="255" t="s">
        <v>142</v>
      </c>
      <c r="AK971" s="256"/>
      <c r="AL971" s="8"/>
      <c r="AM971" s="258" t="s">
        <v>143</v>
      </c>
      <c r="AN971" s="259"/>
      <c r="AO971" s="260" t="s">
        <v>144</v>
      </c>
      <c r="AP971" s="261"/>
      <c r="AR971" s="253" t="s">
        <v>145</v>
      </c>
      <c r="AS971" s="254"/>
      <c r="AT971" s="255" t="s">
        <v>146</v>
      </c>
      <c r="AU971" s="256"/>
      <c r="AV971" s="4"/>
      <c r="AW971" s="258" t="s">
        <v>147</v>
      </c>
      <c r="AX971" s="259"/>
      <c r="AY971" s="260" t="s">
        <v>148</v>
      </c>
      <c r="AZ971" s="261"/>
      <c r="BA971" s="8"/>
      <c r="BB971" s="253" t="s">
        <v>149</v>
      </c>
      <c r="BC971" s="254"/>
      <c r="BD971" s="255" t="s">
        <v>150</v>
      </c>
      <c r="BE971" s="256"/>
      <c r="BF971" s="4"/>
      <c r="BG971" s="258" t="s">
        <v>151</v>
      </c>
      <c r="BH971" s="259"/>
      <c r="BI971" s="260" t="s">
        <v>152</v>
      </c>
      <c r="BJ971" s="261"/>
      <c r="BK971" s="4"/>
      <c r="BL971" s="253" t="s">
        <v>153</v>
      </c>
      <c r="BM971" s="254"/>
      <c r="BN971" s="255" t="s">
        <v>154</v>
      </c>
      <c r="BO971" s="256"/>
      <c r="BP971" s="4"/>
      <c r="BQ971" s="258" t="s">
        <v>155</v>
      </c>
      <c r="BR971" s="259"/>
      <c r="BS971" s="260" t="s">
        <v>156</v>
      </c>
      <c r="BT971" s="261"/>
      <c r="BU971" s="8"/>
      <c r="BV971" s="253" t="s">
        <v>157</v>
      </c>
      <c r="BW971" s="254"/>
      <c r="BX971" s="255" t="s">
        <v>158</v>
      </c>
      <c r="BY971" s="256"/>
      <c r="CA971" s="46" t="s">
        <v>16</v>
      </c>
      <c r="CC971" s="136" t="s">
        <v>71</v>
      </c>
      <c r="CD971" s="9"/>
      <c r="CE971" s="38"/>
      <c r="CF971" s="38"/>
      <c r="CG971" s="38"/>
      <c r="CH971" s="38"/>
    </row>
    <row r="972" spans="2:91" ht="18.600000000000001" customHeight="1" thickTop="1" thickBot="1">
      <c r="D972" s="29">
        <v>0</v>
      </c>
      <c r="E972" s="33">
        <v>0</v>
      </c>
      <c r="F972" s="31">
        <v>1</v>
      </c>
      <c r="G972" s="32">
        <v>0</v>
      </c>
      <c r="I972" s="29">
        <v>0</v>
      </c>
      <c r="J972" s="33">
        <f t="shared" ref="J972" si="9212">IF(0=(1-$J$8*$K$8*$B969^2),10^14,$B969*$J$8/(1-$J$8*$K$8*$B969^2))</f>
        <v>-0.55613999896292499</v>
      </c>
      <c r="K972" s="31">
        <v>1</v>
      </c>
      <c r="L972" s="32">
        <v>0</v>
      </c>
      <c r="N972" s="29">
        <f t="shared" ref="N972" si="9213">D972*I969+F972*I972-E972*J969-G972*J972</f>
        <v>0</v>
      </c>
      <c r="O972" s="33">
        <f t="shared" ref="O972" si="9214">(D972*J969+E972*I969+F972*J972+G972*I972)</f>
        <v>-0.55613999896292499</v>
      </c>
      <c r="P972" s="31">
        <f t="shared" ref="P972" si="9215">D972*K969+F972*K972-E972*L969-G972*L972</f>
        <v>1</v>
      </c>
      <c r="Q972" s="32">
        <f t="shared" ref="Q972" si="9216">(D972*L969+E972*K969+F972*L972+G972*K972)</f>
        <v>0</v>
      </c>
      <c r="S972" s="29">
        <v>0</v>
      </c>
      <c r="T972" s="33">
        <v>0</v>
      </c>
      <c r="U972" s="31">
        <v>1</v>
      </c>
      <c r="V972" s="32">
        <v>0</v>
      </c>
      <c r="X972" s="29">
        <f t="shared" ref="X972" si="9217">N972*S969+P972*S972-O972*T969-Q972*T972</f>
        <v>0</v>
      </c>
      <c r="Y972" s="33">
        <f t="shared" ref="Y972" si="9218">(N972*T969+O972*S969+P972*T972+Q972*S972)</f>
        <v>-0.55613999896292499</v>
      </c>
      <c r="Z972" s="31">
        <f t="shared" ref="Z972" si="9219">N972*U969+P972*U972-O972*V969-Q972*V972</f>
        <v>0.68764201821405568</v>
      </c>
      <c r="AA972" s="32">
        <f t="shared" ref="AA972" si="9220">(N972*V969+O972*U969+P972*V972+Q972*U972)</f>
        <v>0</v>
      </c>
      <c r="AB972" s="8"/>
      <c r="AC972" s="29">
        <v>0</v>
      </c>
      <c r="AD972" s="33">
        <f t="shared" ref="AD972" si="9221">IF(0=(1-$AD$8*$AE$8*$B969^2),10^14,$B969*$AD$8/(1-$AD$8*$AE$8*$B969^2))</f>
        <v>-0.46890251372997677</v>
      </c>
      <c r="AE972" s="31">
        <v>1</v>
      </c>
      <c r="AF972" s="32">
        <v>0</v>
      </c>
      <c r="AH972" s="29">
        <f t="shared" ref="AH972" si="9222">X972*AC969+Z972*AC972-Y972*AD969-AA972*AD972</f>
        <v>0</v>
      </c>
      <c r="AI972" s="33">
        <f t="shared" ref="AI972" si="9223">(X972*AD969+Y972*AC969+Z972*AD972+AA972*AC972)</f>
        <v>-0.87857706984985018</v>
      </c>
      <c r="AJ972" s="31">
        <f t="shared" ref="AJ972" si="9224">X972*AE969+Z972*AE972-Y972*AF969-AA972*AF972</f>
        <v>0.68764201821405568</v>
      </c>
      <c r="AK972" s="32">
        <f t="shared" ref="AK972" si="9225">(X972*AF969+Y972*AE969+Z972*AF972+AA972*AE972)</f>
        <v>0</v>
      </c>
      <c r="AL972" s="8"/>
      <c r="AM972" s="29">
        <v>0</v>
      </c>
      <c r="AN972" s="33">
        <v>0</v>
      </c>
      <c r="AO972" s="31">
        <v>1</v>
      </c>
      <c r="AP972" s="32">
        <v>0</v>
      </c>
      <c r="AR972" s="29">
        <f t="shared" ref="AR972" si="9226">AH972*AM969+AJ972*AM972-AI972*AN969-AK972*AN972</f>
        <v>0</v>
      </c>
      <c r="AS972" s="33">
        <f t="shared" ref="AS972" si="9227">(AH972*AN969+AI972*AM969+AJ972*AN972+AK972*AM972)</f>
        <v>-0.87857706984985018</v>
      </c>
      <c r="AT972" s="31">
        <f t="shared" ref="AT972" si="9228">AH972*AO969+AJ972*AO972-AI972*AP969-AK972*AP972</f>
        <v>0.24140578830255482</v>
      </c>
      <c r="AU972" s="32">
        <f t="shared" ref="AU972" si="9229">(AH972*AP969+AI972*AO969+AJ972*AP972+AK972*AO972)</f>
        <v>0</v>
      </c>
      <c r="AV972" s="8"/>
      <c r="AW972" s="29">
        <v>0</v>
      </c>
      <c r="AX972" s="33">
        <f t="shared" ref="AX972" si="9230">IF(0=(1-$AX$8*$AY$8*$B969^2),10^14,$B969*$AX$8/(1-$AX$8*$AY$8*$B969^2))</f>
        <v>-0.41365373600571437</v>
      </c>
      <c r="AY972" s="31">
        <v>1</v>
      </c>
      <c r="AZ972" s="32">
        <v>0</v>
      </c>
      <c r="BB972" s="29">
        <f t="shared" ref="BB972" si="9231">AR972*AW969+AT972*AW972-AS972*AX969-AU972*AX972</f>
        <v>0</v>
      </c>
      <c r="BC972" s="33">
        <f t="shared" ref="BC972" si="9232">(AR972*AX969+AS972*AW969+AT972*AX972+AU972*AW972)</f>
        <v>-0.97843547607460657</v>
      </c>
      <c r="BD972" s="31">
        <f t="shared" ref="BD972" si="9233">AR972*AY969+AT972*AY972-AS972*AZ969-AU972*AZ972</f>
        <v>0.24140578830255482</v>
      </c>
      <c r="BE972" s="32">
        <f t="shared" ref="BE972" si="9234">(AR972*AZ969+AS972*AY969+AT972*AZ972+AU972*AY972)</f>
        <v>0</v>
      </c>
      <c r="BF972" s="8"/>
      <c r="BG972" s="29">
        <v>0</v>
      </c>
      <c r="BH972" s="33">
        <v>0</v>
      </c>
      <c r="BI972" s="31">
        <v>1</v>
      </c>
      <c r="BJ972" s="32">
        <v>0</v>
      </c>
      <c r="BL972" s="29">
        <f t="shared" ref="BL972" si="9235">BB972*BG969+BD972*BG972-BC972*BH969-BE972*BH972</f>
        <v>0</v>
      </c>
      <c r="BM972" s="33">
        <f t="shared" ref="BM972" si="9236">(BB972*BH969+BC972*BG969+BD972*BH972+BE972*BG972)</f>
        <v>-0.97843547607460657</v>
      </c>
      <c r="BN972" s="31">
        <f t="shared" ref="BN972" si="9237">BB972*BI969+BD972*BI972-BC972*BJ969-BE972*BJ972</f>
        <v>6.6664936766230698E-2</v>
      </c>
      <c r="BO972" s="32">
        <f t="shared" ref="BO972" si="9238">(BB972*BJ969+BC972*BI969+BD972*BJ972+BE972*BI972)</f>
        <v>0</v>
      </c>
      <c r="BP972" s="8"/>
      <c r="BQ972" s="19">
        <f t="shared" ref="BQ972:BQ1035" si="9239">1/$BR$8</f>
        <v>1</v>
      </c>
      <c r="BR972" s="47">
        <v>0</v>
      </c>
      <c r="BS972" s="48">
        <v>1</v>
      </c>
      <c r="BT972" s="49">
        <v>0</v>
      </c>
      <c r="BV972" s="29">
        <f t="shared" ref="BV972" si="9240">BL972*BQ969+BN972*BQ972-BM972*BR969-BO972*BR972</f>
        <v>6.6664936766230698E-2</v>
      </c>
      <c r="BW972" s="33">
        <f t="shared" ref="BW972" si="9241">(BL972*BR969+BM972*BQ969+BN972*BR972+BO972*BQ972)</f>
        <v>-0.97843547607460657</v>
      </c>
      <c r="BX972" s="31">
        <f t="shared" ref="BX972" si="9242">BL972*BS969+BN972*BS972-BM972*BT969-BO972*BT972</f>
        <v>6.6664936766230698E-2</v>
      </c>
      <c r="BY972" s="32">
        <f t="shared" ref="BY972" si="9243">(BL972*BT969+BM972*BS969+BN972*BT972+BO972*BS972)</f>
        <v>0</v>
      </c>
      <c r="CA972" s="50">
        <f t="shared" ref="CA972" si="9244">(180/PI())*ATAN(-1*(BW969+BW972)/(BV969+BV972))</f>
        <v>86.17832185680318</v>
      </c>
      <c r="CC972" s="137">
        <f t="shared" ref="CC972" si="9245">20*LOG(((1-(10^(CA969/20)^2)*(1-((1-CC969)/(1+CC969))^2))^0.5))</f>
        <v>-31.187309144319801</v>
      </c>
      <c r="CD972" s="9"/>
      <c r="CE972" s="38"/>
      <c r="CF972" s="38"/>
      <c r="CG972" s="38"/>
      <c r="CH972" s="38"/>
    </row>
    <row r="973" spans="2:91" ht="18.600000000000001" customHeight="1">
      <c r="CC973" s="42"/>
    </row>
    <row r="974" spans="2:91" ht="18.600000000000001" customHeight="1" thickBot="1">
      <c r="E974" s="22" t="s">
        <v>4</v>
      </c>
      <c r="J974" s="22" t="s">
        <v>5</v>
      </c>
      <c r="O974" s="22" t="s">
        <v>6</v>
      </c>
      <c r="T974" s="22" t="s">
        <v>7</v>
      </c>
      <c r="Y974" s="22" t="s">
        <v>8</v>
      </c>
      <c r="AD974" s="22" t="s">
        <v>65</v>
      </c>
      <c r="AI974" s="22" t="s">
        <v>9</v>
      </c>
      <c r="AN974" s="22" t="s">
        <v>66</v>
      </c>
      <c r="AS974" s="22" t="s">
        <v>51</v>
      </c>
      <c r="AX974" s="22" t="s">
        <v>67</v>
      </c>
      <c r="BC974" s="22" t="s">
        <v>52</v>
      </c>
      <c r="BH974" s="22" t="s">
        <v>68</v>
      </c>
      <c r="BM974" s="22" t="s">
        <v>63</v>
      </c>
      <c r="BQ974" s="23" t="s">
        <v>69</v>
      </c>
      <c r="BR974" s="23"/>
      <c r="BS974" s="24"/>
      <c r="BT974" s="24"/>
      <c r="BU974" s="24"/>
      <c r="BW974" s="22" t="s">
        <v>64</v>
      </c>
    </row>
    <row r="975" spans="2:91" ht="18.600000000000001" customHeight="1" thickBot="1">
      <c r="D975" s="249" t="s">
        <v>103</v>
      </c>
      <c r="E975" s="250"/>
      <c r="F975" s="251" t="s">
        <v>104</v>
      </c>
      <c r="G975" s="252"/>
      <c r="H975" s="229"/>
      <c r="I975" s="253" t="s">
        <v>11</v>
      </c>
      <c r="J975" s="254"/>
      <c r="K975" s="255" t="s">
        <v>12</v>
      </c>
      <c r="L975" s="256"/>
      <c r="M975" s="24"/>
      <c r="N975" s="253" t="s">
        <v>105</v>
      </c>
      <c r="O975" s="254"/>
      <c r="P975" s="255" t="s">
        <v>106</v>
      </c>
      <c r="Q975" s="256"/>
      <c r="R975" s="24"/>
      <c r="S975" s="249" t="s">
        <v>107</v>
      </c>
      <c r="T975" s="250"/>
      <c r="U975" s="251" t="s">
        <v>108</v>
      </c>
      <c r="V975" s="252"/>
      <c r="W975" s="8"/>
      <c r="X975" s="253" t="s">
        <v>109</v>
      </c>
      <c r="Y975" s="254"/>
      <c r="Z975" s="255" t="s">
        <v>110</v>
      </c>
      <c r="AA975" s="256"/>
      <c r="AB975" s="8"/>
      <c r="AC975" s="253" t="s">
        <v>111</v>
      </c>
      <c r="AD975" s="254"/>
      <c r="AE975" s="255" t="s">
        <v>14</v>
      </c>
      <c r="AF975" s="256"/>
      <c r="AG975" s="8"/>
      <c r="AH975" s="253" t="s">
        <v>112</v>
      </c>
      <c r="AI975" s="254"/>
      <c r="AJ975" s="255" t="s">
        <v>113</v>
      </c>
      <c r="AK975" s="256"/>
      <c r="AL975" s="8"/>
      <c r="AM975" s="249" t="s">
        <v>114</v>
      </c>
      <c r="AN975" s="250"/>
      <c r="AO975" s="251" t="s">
        <v>115</v>
      </c>
      <c r="AP975" s="252"/>
      <c r="AQ975" s="24"/>
      <c r="AR975" s="253" t="s">
        <v>116</v>
      </c>
      <c r="AS975" s="254"/>
      <c r="AT975" s="255" t="s">
        <v>13</v>
      </c>
      <c r="AU975" s="256"/>
      <c r="AV975" s="4"/>
      <c r="AW975" s="253" t="s">
        <v>117</v>
      </c>
      <c r="AX975" s="254"/>
      <c r="AY975" s="255" t="s">
        <v>118</v>
      </c>
      <c r="AZ975" s="256"/>
      <c r="BA975" s="8"/>
      <c r="BB975" s="253" t="s">
        <v>119</v>
      </c>
      <c r="BC975" s="254"/>
      <c r="BD975" s="255" t="s">
        <v>120</v>
      </c>
      <c r="BE975" s="256"/>
      <c r="BF975" s="4"/>
      <c r="BG975" s="249" t="s">
        <v>121</v>
      </c>
      <c r="BH975" s="250"/>
      <c r="BI975" s="251" t="s">
        <v>122</v>
      </c>
      <c r="BJ975" s="252"/>
      <c r="BK975" s="4"/>
      <c r="BL975" s="253" t="s">
        <v>123</v>
      </c>
      <c r="BM975" s="254"/>
      <c r="BN975" s="255" t="s">
        <v>124</v>
      </c>
      <c r="BO975" s="256"/>
      <c r="BP975" s="4"/>
      <c r="BQ975" s="253" t="s">
        <v>125</v>
      </c>
      <c r="BR975" s="254"/>
      <c r="BS975" s="255" t="s">
        <v>126</v>
      </c>
      <c r="BT975" s="256"/>
      <c r="BU975" s="8"/>
      <c r="BV975" s="253" t="s">
        <v>127</v>
      </c>
      <c r="BW975" s="254"/>
      <c r="BX975" s="255" t="s">
        <v>128</v>
      </c>
      <c r="BY975" s="256"/>
      <c r="CA975" s="27" t="s">
        <v>15</v>
      </c>
      <c r="CC975" s="133" t="s">
        <v>70</v>
      </c>
      <c r="CD975" s="9"/>
      <c r="CE975" s="38"/>
      <c r="CF975" s="38"/>
      <c r="CG975" s="38"/>
      <c r="CH975" s="38"/>
    </row>
    <row r="976" spans="2:91" ht="18.600000000000001" customHeight="1" thickTop="1" thickBot="1">
      <c r="B976" s="129">
        <v>2.2999999999999998</v>
      </c>
      <c r="D976" s="29">
        <v>1</v>
      </c>
      <c r="E976" s="30">
        <v>0</v>
      </c>
      <c r="F976" s="31">
        <v>0</v>
      </c>
      <c r="G976" s="32">
        <f t="shared" ref="G976:G1039" si="9246">-1/($E$8*$B976)</f>
        <v>-0.28660000000000002</v>
      </c>
      <c r="I976" s="29">
        <v>1</v>
      </c>
      <c r="J976" s="33">
        <v>0</v>
      </c>
      <c r="K976" s="31">
        <v>0</v>
      </c>
      <c r="L976" s="32">
        <v>0</v>
      </c>
      <c r="N976" s="29">
        <f t="shared" ref="N976" si="9247">D976*I976+F976*I979-E976*J976-G976*J979</f>
        <v>0.84207967582031684</v>
      </c>
      <c r="O976" s="33">
        <f t="shared" ref="O976" si="9248">(D976*J976+E976*I976+F976*J979+G976*I979)</f>
        <v>0</v>
      </c>
      <c r="P976" s="31">
        <f t="shared" ref="P976" si="9249">D976*K976+F976*K979-E976*L976-G976*L979</f>
        <v>0</v>
      </c>
      <c r="Q976" s="32">
        <f t="shared" ref="Q976" si="9250">(D976*L976+E976*K976+F976*L979+G976*K979)</f>
        <v>-0.28660000000000002</v>
      </c>
      <c r="S976" s="29">
        <v>1</v>
      </c>
      <c r="T976" s="30">
        <v>0</v>
      </c>
      <c r="U976" s="31">
        <v>0</v>
      </c>
      <c r="V976" s="32">
        <f t="shared" ref="V976:V1039" si="9251">-1/($T$8*$B976)</f>
        <v>-0.55676956521739129</v>
      </c>
      <c r="X976" s="29">
        <f t="shared" ref="X976" si="9252">N976*S976+P976*S979-O976*T976-Q976*T979</f>
        <v>0.84207967582031684</v>
      </c>
      <c r="Y976" s="33">
        <f t="shared" ref="Y976" si="9253">(N976*T976+O976*S976+P976*T979+Q976*S979)</f>
        <v>0</v>
      </c>
      <c r="Z976" s="31">
        <f t="shared" ref="Z976" si="9254">N976*U976+P976*U979-O976*V976-Q976*V979</f>
        <v>0</v>
      </c>
      <c r="AA976" s="32">
        <f t="shared" ref="AA976" si="9255">(N976*V976+O976*U976+P976*V979+Q976*U979)</f>
        <v>-0.75544433498487962</v>
      </c>
      <c r="AB976" s="8"/>
      <c r="AC976" s="29">
        <v>1</v>
      </c>
      <c r="AD976" s="33">
        <v>0</v>
      </c>
      <c r="AE976" s="31">
        <v>0</v>
      </c>
      <c r="AF976" s="32">
        <v>0</v>
      </c>
      <c r="AH976" s="29">
        <f t="shared" ref="AH976" si="9256">X976*AC976+Z976*AC979-Y976*AD976-AA976*AD979</f>
        <v>0.49167478334235942</v>
      </c>
      <c r="AI976" s="33">
        <f t="shared" ref="AI976" si="9257">(X976*AD976+Y976*AC976+Z976*AD979+AA976*AC979)</f>
        <v>0</v>
      </c>
      <c r="AJ976" s="31">
        <f t="shared" ref="AJ976" si="9258">X976*AE976+Z976*AE979-Y976*AF976-AA976*AF979</f>
        <v>0</v>
      </c>
      <c r="AK976" s="32">
        <f t="shared" ref="AK976" si="9259">(X976*AF976+Y976*AE976+Z976*AF979+AA976*AE979)</f>
        <v>-0.75544433498487962</v>
      </c>
      <c r="AL976" s="8"/>
      <c r="AM976" s="29">
        <v>1</v>
      </c>
      <c r="AN976" s="30">
        <v>0</v>
      </c>
      <c r="AO976" s="31">
        <v>0</v>
      </c>
      <c r="AP976" s="32">
        <f t="shared" ref="AP976:AP1039" si="9260">-1/($AN$8*$B976)</f>
        <v>-0.50349130434782607</v>
      </c>
      <c r="AR976" s="29">
        <f t="shared" ref="AR976" si="9261">AH976*AM976+AJ976*AM979-AI976*AN976-AK976*AN979</f>
        <v>0.49167478334235942</v>
      </c>
      <c r="AS976" s="33">
        <f t="shared" ref="AS976" si="9262">(AH976*AN976+AI976*AM976+AJ976*AN979+AK976*AM979)</f>
        <v>0</v>
      </c>
      <c r="AT976" s="31">
        <f t="shared" ref="AT976" si="9263">AH976*AO976+AJ976*AO979-AI976*AP976-AK976*AP979</f>
        <v>0</v>
      </c>
      <c r="AU976" s="32">
        <f t="shared" ref="AU976" si="9264">(AH976*AP976+AI976*AO976+AJ976*AP979+AK976*AO979)</f>
        <v>-1.002998312964859</v>
      </c>
      <c r="AV976" s="8"/>
      <c r="AW976" s="29">
        <v>1</v>
      </c>
      <c r="AX976" s="33">
        <v>0</v>
      </c>
      <c r="AY976" s="31">
        <v>0</v>
      </c>
      <c r="AZ976" s="32">
        <v>0</v>
      </c>
      <c r="BB976" s="29">
        <f t="shared" ref="BB976" si="9265">AR976*AW976+AT976*AW979-AS976*AX976-AU976*AX979</f>
        <v>8.1009041488465272E-2</v>
      </c>
      <c r="BC976" s="33">
        <f t="shared" ref="BC976" si="9266">(AR976*AX976+AS976*AW976+AT976*AX979+AU976*AW979)</f>
        <v>0</v>
      </c>
      <c r="BD976" s="31">
        <f t="shared" ref="BD976" si="9267">AR976*AY976+AT976*AY979-AS976*AZ976-AU976*AZ979</f>
        <v>0</v>
      </c>
      <c r="BE976" s="32">
        <f t="shared" ref="BE976" si="9268">(AR976*AZ976+AS976*AY976+AT976*AZ979+AU976*AY979)</f>
        <v>-1.002998312964859</v>
      </c>
      <c r="BF976" s="8"/>
      <c r="BG976" s="29">
        <v>1</v>
      </c>
      <c r="BH976" s="30">
        <v>0</v>
      </c>
      <c r="BI976" s="31">
        <v>0</v>
      </c>
      <c r="BJ976" s="32">
        <f t="shared" ref="BJ976:BJ1039" si="9269">-1/($BH$8*$B976)</f>
        <v>-0.17703913043478262</v>
      </c>
      <c r="BL976" s="29">
        <f t="shared" ref="BL976" si="9270">BB976*BG976+BD976*BG979-BC976*BH976-BE976*BH979</f>
        <v>8.1009041488465272E-2</v>
      </c>
      <c r="BM976" s="33">
        <f t="shared" ref="BM976" si="9271">(BB976*BH976+BC976*BG976+BD976*BH979+BE976*BG979)</f>
        <v>0</v>
      </c>
      <c r="BN976" s="31">
        <f t="shared" ref="BN976" si="9272">BB976*BI976+BD976*BI979-BC976*BJ976-BE976*BJ979</f>
        <v>0</v>
      </c>
      <c r="BO976" s="32">
        <f t="shared" ref="BO976" si="9273">(BB976*BJ976+BC976*BI976+BD976*BJ979+BE976*BI979)</f>
        <v>-1.017340083227332</v>
      </c>
      <c r="BP976" s="8"/>
      <c r="BQ976" s="34">
        <v>1</v>
      </c>
      <c r="BR976" s="35">
        <v>0</v>
      </c>
      <c r="BS976" s="11">
        <v>0</v>
      </c>
      <c r="BT976" s="36">
        <v>0</v>
      </c>
      <c r="BV976" s="29">
        <f t="shared" ref="BV976" si="9274">BL976*BQ976+BN976*BQ979-BM976*BR976-BO976*BR979</f>
        <v>8.1009041488465272E-2</v>
      </c>
      <c r="BW976" s="33">
        <f t="shared" ref="BW976" si="9275">(BL976*BR976+BM976*BQ976+BN976*BR979+BO976*BQ979)</f>
        <v>-1.017340083227332</v>
      </c>
      <c r="BX976" s="31">
        <f t="shared" ref="BX976" si="9276">BL976*BS976+BN976*BS979-BM976*BT976-BO976*BT979</f>
        <v>0</v>
      </c>
      <c r="BY976" s="32">
        <f t="shared" ref="BY976" si="9277">(BL976*BT976+BM976*BS976+BN976*BT979+BO976*BS979)</f>
        <v>-1.017340083227332</v>
      </c>
      <c r="CA976" s="37">
        <f t="shared" ref="CA976" si="9278">20*LOG(((1+$BR$8)/$BR$8)/((BV976+BV979)^2+(BW976+BW979)^2)^0.5)</f>
        <v>-1.8101158931473058E-3</v>
      </c>
      <c r="CC976" s="134">
        <f t="shared" ref="CC976" si="9279">((BV976^2+BW976^2)^0.5)/((BV979^2+BW979^2)^0.5)</f>
        <v>1.041537605367244</v>
      </c>
      <c r="CD976" s="9"/>
      <c r="CE976" s="38"/>
      <c r="CF976" s="38"/>
      <c r="CG976" s="38"/>
      <c r="CH976" s="38"/>
      <c r="CM976" s="129">
        <v>2.2799999999999998</v>
      </c>
    </row>
    <row r="977" spans="2:91" ht="18.600000000000001" customHeight="1" thickBot="1">
      <c r="D977" s="39"/>
      <c r="G977" s="40"/>
      <c r="I977" s="39"/>
      <c r="L977" s="40"/>
      <c r="N977" s="39"/>
      <c r="Q977" s="40"/>
      <c r="S977" s="39"/>
      <c r="V977" s="40"/>
      <c r="X977" s="39"/>
      <c r="AA977" s="40"/>
      <c r="AC977" s="39"/>
      <c r="AF977" s="40"/>
      <c r="AH977" s="39"/>
      <c r="AK977" s="40"/>
      <c r="AM977" s="39"/>
      <c r="AP977" s="40"/>
      <c r="AR977" s="39"/>
      <c r="AU977" s="40"/>
      <c r="AW977" s="39"/>
      <c r="AZ977" s="40"/>
      <c r="BB977" s="39"/>
      <c r="BE977" s="40"/>
      <c r="BG977" s="39"/>
      <c r="BJ977" s="40"/>
      <c r="BL977" s="39"/>
      <c r="BO977" s="40"/>
      <c r="BQ977" s="34"/>
      <c r="BR977" s="11"/>
      <c r="BS977" s="11"/>
      <c r="BT977" s="41"/>
      <c r="BV977" s="39"/>
      <c r="BY977" s="40"/>
      <c r="CC977" s="135"/>
      <c r="CD977" s="9"/>
      <c r="CE977" s="38"/>
      <c r="CF977" s="38"/>
      <c r="CG977" s="38"/>
      <c r="CH977" s="38"/>
    </row>
    <row r="978" spans="2:91" ht="18.600000000000001" customHeight="1" thickBot="1">
      <c r="D978" s="258" t="s">
        <v>129</v>
      </c>
      <c r="E978" s="259"/>
      <c r="F978" s="260" t="s">
        <v>130</v>
      </c>
      <c r="G978" s="261"/>
      <c r="H978" s="229"/>
      <c r="I978" s="258" t="s">
        <v>131</v>
      </c>
      <c r="J978" s="259"/>
      <c r="K978" s="260" t="s">
        <v>132</v>
      </c>
      <c r="L978" s="261"/>
      <c r="N978" s="253" t="s">
        <v>133</v>
      </c>
      <c r="O978" s="254"/>
      <c r="P978" s="255" t="s">
        <v>134</v>
      </c>
      <c r="Q978" s="256"/>
      <c r="S978" s="258" t="s">
        <v>135</v>
      </c>
      <c r="T978" s="259"/>
      <c r="U978" s="260" t="s">
        <v>136</v>
      </c>
      <c r="V978" s="261"/>
      <c r="W978" s="8"/>
      <c r="X978" s="253" t="s">
        <v>137</v>
      </c>
      <c r="Y978" s="254"/>
      <c r="Z978" s="255" t="s">
        <v>138</v>
      </c>
      <c r="AA978" s="256"/>
      <c r="AB978" s="8"/>
      <c r="AC978" s="258" t="s">
        <v>139</v>
      </c>
      <c r="AD978" s="259"/>
      <c r="AE978" s="260" t="s">
        <v>140</v>
      </c>
      <c r="AF978" s="261"/>
      <c r="AG978" s="8"/>
      <c r="AH978" s="253" t="s">
        <v>141</v>
      </c>
      <c r="AI978" s="254"/>
      <c r="AJ978" s="255" t="s">
        <v>142</v>
      </c>
      <c r="AK978" s="256"/>
      <c r="AL978" s="8"/>
      <c r="AM978" s="258" t="s">
        <v>143</v>
      </c>
      <c r="AN978" s="259"/>
      <c r="AO978" s="260" t="s">
        <v>144</v>
      </c>
      <c r="AP978" s="261"/>
      <c r="AR978" s="253" t="s">
        <v>145</v>
      </c>
      <c r="AS978" s="254"/>
      <c r="AT978" s="255" t="s">
        <v>146</v>
      </c>
      <c r="AU978" s="256"/>
      <c r="AV978" s="4"/>
      <c r="AW978" s="258" t="s">
        <v>147</v>
      </c>
      <c r="AX978" s="259"/>
      <c r="AY978" s="260" t="s">
        <v>148</v>
      </c>
      <c r="AZ978" s="261"/>
      <c r="BA978" s="8"/>
      <c r="BB978" s="253" t="s">
        <v>149</v>
      </c>
      <c r="BC978" s="254"/>
      <c r="BD978" s="255" t="s">
        <v>150</v>
      </c>
      <c r="BE978" s="256"/>
      <c r="BF978" s="4"/>
      <c r="BG978" s="258" t="s">
        <v>151</v>
      </c>
      <c r="BH978" s="259"/>
      <c r="BI978" s="260" t="s">
        <v>152</v>
      </c>
      <c r="BJ978" s="261"/>
      <c r="BK978" s="4"/>
      <c r="BL978" s="253" t="s">
        <v>153</v>
      </c>
      <c r="BM978" s="254"/>
      <c r="BN978" s="255" t="s">
        <v>154</v>
      </c>
      <c r="BO978" s="256"/>
      <c r="BP978" s="4"/>
      <c r="BQ978" s="258" t="s">
        <v>155</v>
      </c>
      <c r="BR978" s="259"/>
      <c r="BS978" s="260" t="s">
        <v>156</v>
      </c>
      <c r="BT978" s="261"/>
      <c r="BU978" s="8"/>
      <c r="BV978" s="253" t="s">
        <v>157</v>
      </c>
      <c r="BW978" s="254"/>
      <c r="BX978" s="255" t="s">
        <v>158</v>
      </c>
      <c r="BY978" s="256"/>
      <c r="CA978" s="46" t="s">
        <v>16</v>
      </c>
      <c r="CC978" s="136" t="s">
        <v>71</v>
      </c>
      <c r="CD978" s="9"/>
      <c r="CE978" s="38"/>
      <c r="CF978" s="38"/>
      <c r="CG978" s="38"/>
      <c r="CH978" s="38"/>
    </row>
    <row r="979" spans="2:91" ht="18.600000000000001" customHeight="1" thickTop="1" thickBot="1">
      <c r="D979" s="29">
        <v>0</v>
      </c>
      <c r="E979" s="33">
        <v>0</v>
      </c>
      <c r="F979" s="31">
        <v>1</v>
      </c>
      <c r="G979" s="32">
        <v>0</v>
      </c>
      <c r="I979" s="29">
        <v>0</v>
      </c>
      <c r="J979" s="33">
        <f t="shared" ref="J979" si="9280">IF(0=(1-$J$8*$K$8*$B976^2),10^14,$B976*$J$8/(1-$J$8*$K$8*$B976^2))</f>
        <v>-0.55101299434641693</v>
      </c>
      <c r="K979" s="31">
        <v>1</v>
      </c>
      <c r="L979" s="32">
        <v>0</v>
      </c>
      <c r="N979" s="29">
        <f t="shared" ref="N979" si="9281">D979*I976+F979*I979-E979*J976-G979*J979</f>
        <v>0</v>
      </c>
      <c r="O979" s="33">
        <f t="shared" ref="O979" si="9282">(D979*J976+E979*I976+F979*J979+G979*I979)</f>
        <v>-0.55101299434641693</v>
      </c>
      <c r="P979" s="31">
        <f t="shared" ref="P979" si="9283">D979*K976+F979*K979-E979*L976-G979*L979</f>
        <v>1</v>
      </c>
      <c r="Q979" s="32">
        <f t="shared" ref="Q979" si="9284">(D979*L976+E979*K976+F979*L979+G979*K979)</f>
        <v>0</v>
      </c>
      <c r="S979" s="29">
        <v>0</v>
      </c>
      <c r="T979" s="33">
        <v>0</v>
      </c>
      <c r="U979" s="31">
        <v>1</v>
      </c>
      <c r="V979" s="32">
        <v>0</v>
      </c>
      <c r="X979" s="29">
        <f t="shared" ref="X979" si="9285">N979*S976+P979*S979-O979*T976-Q979*T979</f>
        <v>0</v>
      </c>
      <c r="Y979" s="33">
        <f t="shared" ref="Y979" si="9286">(N979*T976+O979*S976+P979*T979+Q979*S979)</f>
        <v>-0.55101299434641693</v>
      </c>
      <c r="Z979" s="31">
        <f t="shared" ref="Z979" si="9287">N979*U976+P979*U979-O979*V976-Q979*V979</f>
        <v>0.69321273470861255</v>
      </c>
      <c r="AA979" s="32">
        <f t="shared" ref="AA979" si="9288">(N979*V976+O979*U976+P979*V979+Q979*U979)</f>
        <v>0</v>
      </c>
      <c r="AB979" s="8"/>
      <c r="AC979" s="29">
        <v>0</v>
      </c>
      <c r="AD979" s="33">
        <f t="shared" ref="AD979" si="9289">IF(0=(1-$AD$8*$AE$8*$B976^2),10^14,$B976*$AD$8/(1-$AD$8*$AE$8*$B976^2))</f>
        <v>-0.4638394601039279</v>
      </c>
      <c r="AE979" s="31">
        <v>1</v>
      </c>
      <c r="AF979" s="32">
        <v>0</v>
      </c>
      <c r="AH979" s="29">
        <f t="shared" ref="AH979" si="9290">X979*AC976+Z979*AC979-Y979*AD976-AA979*AD979</f>
        <v>0</v>
      </c>
      <c r="AI979" s="33">
        <f t="shared" ref="AI979" si="9291">(X979*AD976+Y979*AC976+Z979*AD979+AA979*AC979)</f>
        <v>-0.87255241495082725</v>
      </c>
      <c r="AJ979" s="31">
        <f t="shared" ref="AJ979" si="9292">X979*AE976+Z979*AE979-Y979*AF976-AA979*AF979</f>
        <v>0.69321273470861255</v>
      </c>
      <c r="AK979" s="32">
        <f t="shared" ref="AK979" si="9293">(X979*AF976+Y979*AE976+Z979*AF979+AA979*AE979)</f>
        <v>0</v>
      </c>
      <c r="AL979" s="8"/>
      <c r="AM979" s="29">
        <v>0</v>
      </c>
      <c r="AN979" s="33">
        <v>0</v>
      </c>
      <c r="AO979" s="31">
        <v>1</v>
      </c>
      <c r="AP979" s="32">
        <v>0</v>
      </c>
      <c r="AR979" s="29">
        <f t="shared" ref="AR979" si="9294">AH979*AM976+AJ979*AM979-AI979*AN976-AK979*AN979</f>
        <v>0</v>
      </c>
      <c r="AS979" s="33">
        <f t="shared" ref="AS979" si="9295">(AH979*AN976+AI979*AM976+AJ979*AN979+AK979*AM979)</f>
        <v>-0.87255241495082725</v>
      </c>
      <c r="AT979" s="31">
        <f t="shared" ref="AT979" si="9296">AH979*AO976+AJ979*AO979-AI979*AP976-AK979*AP979</f>
        <v>0.25389018119317497</v>
      </c>
      <c r="AU979" s="32">
        <f t="shared" ref="AU979" si="9297">(AH979*AP976+AI979*AO976+AJ979*AP979+AK979*AO979)</f>
        <v>0</v>
      </c>
      <c r="AV979" s="8"/>
      <c r="AW979" s="29">
        <v>0</v>
      </c>
      <c r="AX979" s="33">
        <f t="shared" ref="AX979" si="9298">IF(0=(1-$AX$8*$AY$8*$B976^2),10^14,$B976*$AX$8/(1-$AX$8*$AY$8*$B976^2))</f>
        <v>-0.40943811823568066</v>
      </c>
      <c r="AY979" s="31">
        <v>1</v>
      </c>
      <c r="AZ979" s="32">
        <v>0</v>
      </c>
      <c r="BB979" s="29">
        <f t="shared" ref="BB979" si="9299">AR979*AW976+AT979*AW979-AS979*AX976-AU979*AX979</f>
        <v>0</v>
      </c>
      <c r="BC979" s="33">
        <f t="shared" ref="BC979" si="9300">(AR979*AX976+AS979*AW976+AT979*AX979+AU979*AW979)</f>
        <v>-0.97650473297707685</v>
      </c>
      <c r="BD979" s="31">
        <f t="shared" ref="BD979" si="9301">AR979*AY976+AT979*AY979-AS979*AZ976-AU979*AZ979</f>
        <v>0.25389018119317497</v>
      </c>
      <c r="BE979" s="32">
        <f t="shared" ref="BE979" si="9302">(AR979*AZ976+AS979*AY976+AT979*AZ979+AU979*AY979)</f>
        <v>0</v>
      </c>
      <c r="BF979" s="8"/>
      <c r="BG979" s="29">
        <v>0</v>
      </c>
      <c r="BH979" s="33">
        <v>0</v>
      </c>
      <c r="BI979" s="31">
        <v>1</v>
      </c>
      <c r="BJ979" s="32">
        <v>0</v>
      </c>
      <c r="BL979" s="29">
        <f t="shared" ref="BL979" si="9303">BB979*BG976+BD979*BG979-BC979*BH976-BE979*BH979</f>
        <v>0</v>
      </c>
      <c r="BM979" s="33">
        <f t="shared" ref="BM979" si="9304">(BB979*BH976+BC979*BG976+BD979*BH979+BE979*BG979)</f>
        <v>-0.97650473297707685</v>
      </c>
      <c r="BN979" s="31">
        <f t="shared" ref="BN979" si="9305">BB979*BI976+BD979*BI979-BC979*BJ976-BE979*BJ979</f>
        <v>8.1010632401463695E-2</v>
      </c>
      <c r="BO979" s="32">
        <f t="shared" ref="BO979" si="9306">(BB979*BJ976+BC979*BI976+BD979*BJ979+BE979*BI979)</f>
        <v>0</v>
      </c>
      <c r="BP979" s="8"/>
      <c r="BQ979" s="19">
        <f t="shared" ref="BQ979:BQ1042" si="9307">1/$BR$8</f>
        <v>1</v>
      </c>
      <c r="BR979" s="47">
        <v>0</v>
      </c>
      <c r="BS979" s="48">
        <v>1</v>
      </c>
      <c r="BT979" s="49">
        <v>0</v>
      </c>
      <c r="BV979" s="29">
        <f t="shared" ref="BV979" si="9308">BL979*BQ976+BN979*BQ979-BM979*BR976-BO979*BR979</f>
        <v>8.1010632401463695E-2</v>
      </c>
      <c r="BW979" s="33">
        <f t="shared" ref="BW979" si="9309">(BL979*BR976+BM979*BQ976+BN979*BR979+BO979*BQ979)</f>
        <v>-0.97650473297707685</v>
      </c>
      <c r="BX979" s="31">
        <f t="shared" ref="BX979" si="9310">BL979*BS976+BN979*BS979-BM979*BT976-BO979*BT979</f>
        <v>8.1010632401463695E-2</v>
      </c>
      <c r="BY979" s="32">
        <f t="shared" ref="BY979" si="9311">(BL979*BT976+BM979*BS976+BN979*BT979+BO979*BS979)</f>
        <v>0</v>
      </c>
      <c r="CA979" s="50">
        <f t="shared" ref="CA979" si="9312">(180/PI())*ATAN(-1*(BW976+BW979)/(BV976+BV979))</f>
        <v>85.354356824270553</v>
      </c>
      <c r="CC979" s="137">
        <f t="shared" ref="CC979" si="9313">20*LOG(((1-(10^(CA976/20)^2)*(1-((1-CC976)/(1+CC976))^2))^0.5))</f>
        <v>-30.806579867476298</v>
      </c>
      <c r="CD979" s="9"/>
      <c r="CE979" s="38"/>
      <c r="CF979" s="38"/>
      <c r="CG979" s="38"/>
      <c r="CH979" s="38"/>
    </row>
    <row r="980" spans="2:91" ht="18.600000000000001" customHeight="1">
      <c r="CC980" s="42"/>
    </row>
    <row r="981" spans="2:91" ht="18.600000000000001" customHeight="1" thickBot="1">
      <c r="E981" s="22" t="s">
        <v>4</v>
      </c>
      <c r="J981" s="22" t="s">
        <v>5</v>
      </c>
      <c r="O981" s="22" t="s">
        <v>6</v>
      </c>
      <c r="T981" s="22" t="s">
        <v>7</v>
      </c>
      <c r="Y981" s="22" t="s">
        <v>8</v>
      </c>
      <c r="AD981" s="22" t="s">
        <v>65</v>
      </c>
      <c r="AI981" s="22" t="s">
        <v>9</v>
      </c>
      <c r="AN981" s="22" t="s">
        <v>66</v>
      </c>
      <c r="AS981" s="22" t="s">
        <v>51</v>
      </c>
      <c r="AX981" s="22" t="s">
        <v>67</v>
      </c>
      <c r="BC981" s="22" t="s">
        <v>52</v>
      </c>
      <c r="BH981" s="22" t="s">
        <v>68</v>
      </c>
      <c r="BM981" s="22" t="s">
        <v>63</v>
      </c>
      <c r="BQ981" s="23" t="s">
        <v>69</v>
      </c>
      <c r="BR981" s="23"/>
      <c r="BS981" s="24"/>
      <c r="BT981" s="24"/>
      <c r="BU981" s="24"/>
      <c r="BW981" s="22" t="s">
        <v>64</v>
      </c>
    </row>
    <row r="982" spans="2:91" ht="18.600000000000001" customHeight="1" thickBot="1">
      <c r="D982" s="249" t="s">
        <v>103</v>
      </c>
      <c r="E982" s="250"/>
      <c r="F982" s="251" t="s">
        <v>104</v>
      </c>
      <c r="G982" s="252"/>
      <c r="H982" s="229"/>
      <c r="I982" s="253" t="s">
        <v>11</v>
      </c>
      <c r="J982" s="254"/>
      <c r="K982" s="255" t="s">
        <v>12</v>
      </c>
      <c r="L982" s="256"/>
      <c r="M982" s="24"/>
      <c r="N982" s="253" t="s">
        <v>105</v>
      </c>
      <c r="O982" s="254"/>
      <c r="P982" s="255" t="s">
        <v>106</v>
      </c>
      <c r="Q982" s="256"/>
      <c r="R982" s="24"/>
      <c r="S982" s="249" t="s">
        <v>107</v>
      </c>
      <c r="T982" s="250"/>
      <c r="U982" s="251" t="s">
        <v>108</v>
      </c>
      <c r="V982" s="252"/>
      <c r="W982" s="8"/>
      <c r="X982" s="253" t="s">
        <v>109</v>
      </c>
      <c r="Y982" s="254"/>
      <c r="Z982" s="255" t="s">
        <v>110</v>
      </c>
      <c r="AA982" s="256"/>
      <c r="AB982" s="8"/>
      <c r="AC982" s="253" t="s">
        <v>111</v>
      </c>
      <c r="AD982" s="254"/>
      <c r="AE982" s="255" t="s">
        <v>14</v>
      </c>
      <c r="AF982" s="256"/>
      <c r="AG982" s="8"/>
      <c r="AH982" s="253" t="s">
        <v>112</v>
      </c>
      <c r="AI982" s="254"/>
      <c r="AJ982" s="255" t="s">
        <v>113</v>
      </c>
      <c r="AK982" s="256"/>
      <c r="AL982" s="8"/>
      <c r="AM982" s="249" t="s">
        <v>114</v>
      </c>
      <c r="AN982" s="250"/>
      <c r="AO982" s="251" t="s">
        <v>115</v>
      </c>
      <c r="AP982" s="252"/>
      <c r="AQ982" s="24"/>
      <c r="AR982" s="253" t="s">
        <v>116</v>
      </c>
      <c r="AS982" s="254"/>
      <c r="AT982" s="255" t="s">
        <v>13</v>
      </c>
      <c r="AU982" s="256"/>
      <c r="AV982" s="4"/>
      <c r="AW982" s="253" t="s">
        <v>117</v>
      </c>
      <c r="AX982" s="254"/>
      <c r="AY982" s="255" t="s">
        <v>118</v>
      </c>
      <c r="AZ982" s="256"/>
      <c r="BA982" s="8"/>
      <c r="BB982" s="253" t="s">
        <v>119</v>
      </c>
      <c r="BC982" s="254"/>
      <c r="BD982" s="255" t="s">
        <v>120</v>
      </c>
      <c r="BE982" s="256"/>
      <c r="BF982" s="4"/>
      <c r="BG982" s="249" t="s">
        <v>121</v>
      </c>
      <c r="BH982" s="250"/>
      <c r="BI982" s="251" t="s">
        <v>122</v>
      </c>
      <c r="BJ982" s="252"/>
      <c r="BK982" s="4"/>
      <c r="BL982" s="253" t="s">
        <v>123</v>
      </c>
      <c r="BM982" s="254"/>
      <c r="BN982" s="255" t="s">
        <v>124</v>
      </c>
      <c r="BO982" s="256"/>
      <c r="BP982" s="4"/>
      <c r="BQ982" s="253" t="s">
        <v>125</v>
      </c>
      <c r="BR982" s="254"/>
      <c r="BS982" s="255" t="s">
        <v>126</v>
      </c>
      <c r="BT982" s="256"/>
      <c r="BU982" s="8"/>
      <c r="BV982" s="253" t="s">
        <v>127</v>
      </c>
      <c r="BW982" s="254"/>
      <c r="BX982" s="255" t="s">
        <v>128</v>
      </c>
      <c r="BY982" s="256"/>
      <c r="CA982" s="27" t="s">
        <v>15</v>
      </c>
      <c r="CC982" s="133" t="s">
        <v>70</v>
      </c>
      <c r="CD982" s="9"/>
      <c r="CE982" s="38"/>
      <c r="CF982" s="38"/>
      <c r="CG982" s="38"/>
      <c r="CH982" s="38"/>
    </row>
    <row r="983" spans="2:91" ht="18.600000000000001" customHeight="1" thickTop="1" thickBot="1">
      <c r="B983" s="129">
        <v>2.3199999999999998</v>
      </c>
      <c r="D983" s="29">
        <v>1</v>
      </c>
      <c r="E983" s="30">
        <v>0</v>
      </c>
      <c r="F983" s="31">
        <v>0</v>
      </c>
      <c r="G983" s="32">
        <f t="shared" ref="G983:G1046" si="9314">-1/($E$8*$B983)</f>
        <v>-0.28412931034482758</v>
      </c>
      <c r="I983" s="29">
        <v>1</v>
      </c>
      <c r="J983" s="33">
        <v>0</v>
      </c>
      <c r="K983" s="31">
        <v>0</v>
      </c>
      <c r="L983" s="32">
        <v>0</v>
      </c>
      <c r="N983" s="29">
        <f t="shared" ref="N983" si="9315">D983*I983+F983*I986-E983*J983-G983*J986</f>
        <v>0.84487048019123512</v>
      </c>
      <c r="O983" s="33">
        <f t="shared" ref="O983" si="9316">(D983*J983+E983*I983+F983*J986+G983*I986)</f>
        <v>0</v>
      </c>
      <c r="P983" s="31">
        <f t="shared" ref="P983" si="9317">D983*K983+F983*K986-E983*L983-G983*L986</f>
        <v>0</v>
      </c>
      <c r="Q983" s="32">
        <f t="shared" ref="Q983" si="9318">(D983*L983+E983*K983+F983*L986+G983*K986)</f>
        <v>-0.28412931034482758</v>
      </c>
      <c r="S983" s="29">
        <v>1</v>
      </c>
      <c r="T983" s="30">
        <v>0</v>
      </c>
      <c r="U983" s="31">
        <v>0</v>
      </c>
      <c r="V983" s="32">
        <f t="shared" ref="V983:V1046" si="9319">-1/($T$8*$B983)</f>
        <v>-0.55196982758620694</v>
      </c>
      <c r="X983" s="29">
        <f t="shared" ref="X983" si="9320">N983*S983+P983*S986-O983*T983-Q983*T986</f>
        <v>0.84487048019123512</v>
      </c>
      <c r="Y983" s="33">
        <f t="shared" ref="Y983" si="9321">(N983*T983+O983*S983+P983*T986+Q983*S986)</f>
        <v>0</v>
      </c>
      <c r="Z983" s="31">
        <f t="shared" ref="Z983" si="9322">N983*U983+P983*U986-O983*V983-Q983*V986</f>
        <v>0</v>
      </c>
      <c r="AA983" s="32">
        <f t="shared" ref="AA983" si="9323">(N983*V983+O983*U983+P983*V986+Q983*U986)</f>
        <v>-0.75047232362865945</v>
      </c>
      <c r="AB983" s="8"/>
      <c r="AC983" s="29">
        <v>1</v>
      </c>
      <c r="AD983" s="33">
        <v>0</v>
      </c>
      <c r="AE983" s="31">
        <v>0</v>
      </c>
      <c r="AF983" s="32">
        <v>0</v>
      </c>
      <c r="AH983" s="29">
        <f t="shared" ref="AH983" si="9324">X983*AC983+Z983*AC986-Y983*AD983-AA983*AD986</f>
        <v>0.50048410467565352</v>
      </c>
      <c r="AI983" s="33">
        <f t="shared" ref="AI983" si="9325">(X983*AD983+Y983*AC983+Z983*AD986+AA983*AC986)</f>
        <v>0</v>
      </c>
      <c r="AJ983" s="31">
        <f t="shared" ref="AJ983" si="9326">X983*AE983+Z983*AE986-Y983*AF983-AA983*AF986</f>
        <v>0</v>
      </c>
      <c r="AK983" s="32">
        <f t="shared" ref="AK983" si="9327">(X983*AF983+Y983*AE983+Z983*AF986+AA983*AE986)</f>
        <v>-0.75047232362865945</v>
      </c>
      <c r="AL983" s="8"/>
      <c r="AM983" s="29">
        <v>1</v>
      </c>
      <c r="AN983" s="30">
        <v>0</v>
      </c>
      <c r="AO983" s="31">
        <v>0</v>
      </c>
      <c r="AP983" s="32">
        <f t="shared" ref="AP983:AP1046" si="9328">-1/($AN$8*$B983)</f>
        <v>-0.49915086206896553</v>
      </c>
      <c r="AR983" s="29">
        <f t="shared" ref="AR983" si="9329">AH983*AM983+AJ983*AM986-AI983*AN983-AK983*AN986</f>
        <v>0.50048410467565352</v>
      </c>
      <c r="AS983" s="33">
        <f t="shared" ref="AS983" si="9330">(AH983*AN983+AI983*AM983+AJ983*AN986+AK983*AM986)</f>
        <v>0</v>
      </c>
      <c r="AT983" s="31">
        <f t="shared" ref="AT983" si="9331">AH983*AO983+AJ983*AO986-AI983*AP983-AK983*AP986</f>
        <v>0</v>
      </c>
      <c r="AU983" s="32">
        <f t="shared" ref="AU983" si="9332">(AH983*AP983+AI983*AO983+AJ983*AP986+AK983*AO986)</f>
        <v>-1.0002893959293262</v>
      </c>
      <c r="AV983" s="8"/>
      <c r="AW983" s="29">
        <v>1</v>
      </c>
      <c r="AX983" s="33">
        <v>0</v>
      </c>
      <c r="AY983" s="31">
        <v>0</v>
      </c>
      <c r="AZ983" s="32">
        <v>0</v>
      </c>
      <c r="BB983" s="29">
        <f t="shared" ref="BB983" si="9333">AR983*AW983+AT983*AW986-AS983*AX983-AU983*AX986</f>
        <v>9.5054055640678758E-2</v>
      </c>
      <c r="BC983" s="33">
        <f t="shared" ref="BC983" si="9334">(AR983*AX983+AS983*AW983+AT983*AX986+AU983*AW986)</f>
        <v>0</v>
      </c>
      <c r="BD983" s="31">
        <f t="shared" ref="BD983" si="9335">AR983*AY983+AT983*AY986-AS983*AZ983-AU983*AZ986</f>
        <v>0</v>
      </c>
      <c r="BE983" s="32">
        <f t="shared" ref="BE983" si="9336">(AR983*AZ983+AS983*AY983+AT983*AZ986+AU983*AY986)</f>
        <v>-1.0002893959293262</v>
      </c>
      <c r="BF983" s="8"/>
      <c r="BG983" s="29">
        <v>1</v>
      </c>
      <c r="BH983" s="30">
        <v>0</v>
      </c>
      <c r="BI983" s="31">
        <v>0</v>
      </c>
      <c r="BJ983" s="32">
        <f t="shared" ref="BJ983:BJ1046" si="9337">-1/($BH$8*$B983)</f>
        <v>-0.17551293103448276</v>
      </c>
      <c r="BL983" s="29">
        <f t="shared" ref="BL983" si="9338">BB983*BG983+BD983*BG986-BC983*BH983-BE983*BH986</f>
        <v>9.5054055640678758E-2</v>
      </c>
      <c r="BM983" s="33">
        <f t="shared" ref="BM983" si="9339">(BB983*BH983+BC983*BG983+BD983*BH986+BE983*BG986)</f>
        <v>0</v>
      </c>
      <c r="BN983" s="31">
        <f t="shared" ref="BN983" si="9340">BB983*BI983+BD983*BI986-BC983*BJ983-BE983*BJ986</f>
        <v>0</v>
      </c>
      <c r="BO983" s="32">
        <f t="shared" ref="BO983" si="9341">(BB983*BJ983+BC983*BI983+BD983*BJ986+BE983*BI986)</f>
        <v>-1.0169726118415365</v>
      </c>
      <c r="BP983" s="8"/>
      <c r="BQ983" s="34">
        <v>1</v>
      </c>
      <c r="BR983" s="35">
        <v>0</v>
      </c>
      <c r="BS983" s="11">
        <v>0</v>
      </c>
      <c r="BT983" s="36">
        <v>0</v>
      </c>
      <c r="BV983" s="29">
        <f t="shared" ref="BV983" si="9342">BL983*BQ983+BN983*BQ986-BM983*BR983-BO983*BR986</f>
        <v>9.5054055640678758E-2</v>
      </c>
      <c r="BW983" s="33">
        <f t="shared" ref="BW983" si="9343">(BL983*BR983+BM983*BQ983+BN983*BR986+BO983*BQ986)</f>
        <v>-1.0169726118415365</v>
      </c>
      <c r="BX983" s="31">
        <f t="shared" ref="BX983" si="9344">BL983*BS983+BN983*BS986-BM983*BT983-BO983*BT986</f>
        <v>0</v>
      </c>
      <c r="BY983" s="32">
        <f t="shared" ref="BY983" si="9345">(BL983*BT983+BM983*BS983+BN983*BT986+BO983*BS986)</f>
        <v>-1.0169726118415365</v>
      </c>
      <c r="CA983" s="37">
        <f t="shared" ref="CA983" si="9346">20*LOG(((1+$BR$8)/$BR$8)/((BV983+BV986)^2+(BW983+BW986)^2)^0.5)</f>
        <v>-1.9649683841831368E-3</v>
      </c>
      <c r="CC983" s="134">
        <f t="shared" ref="CC983" si="9347">((BV983^2+BW983^2)^0.5)/((BV986^2+BW986^2)^0.5)</f>
        <v>1.0432600283741227</v>
      </c>
      <c r="CD983" s="9"/>
      <c r="CE983" s="38"/>
      <c r="CF983" s="38"/>
      <c r="CG983" s="38"/>
      <c r="CH983" s="38"/>
      <c r="CM983" s="129">
        <v>2.2999999999999998</v>
      </c>
    </row>
    <row r="984" spans="2:91" ht="18.600000000000001" customHeight="1" thickBot="1">
      <c r="D984" s="39"/>
      <c r="G984" s="40"/>
      <c r="I984" s="39"/>
      <c r="L984" s="40"/>
      <c r="N984" s="39"/>
      <c r="Q984" s="40"/>
      <c r="S984" s="39"/>
      <c r="V984" s="40"/>
      <c r="X984" s="39"/>
      <c r="AA984" s="40"/>
      <c r="AC984" s="39"/>
      <c r="AF984" s="40"/>
      <c r="AH984" s="39"/>
      <c r="AK984" s="40"/>
      <c r="AM984" s="39"/>
      <c r="AP984" s="40"/>
      <c r="AR984" s="39"/>
      <c r="AU984" s="40"/>
      <c r="AW984" s="39"/>
      <c r="AZ984" s="40"/>
      <c r="BB984" s="39"/>
      <c r="BE984" s="40"/>
      <c r="BG984" s="39"/>
      <c r="BJ984" s="40"/>
      <c r="BL984" s="39"/>
      <c r="BO984" s="40"/>
      <c r="BQ984" s="34"/>
      <c r="BR984" s="11"/>
      <c r="BS984" s="11"/>
      <c r="BT984" s="41"/>
      <c r="BV984" s="39"/>
      <c r="BY984" s="40"/>
      <c r="CC984" s="135"/>
      <c r="CD984" s="9"/>
      <c r="CE984" s="38"/>
      <c r="CF984" s="38"/>
      <c r="CG984" s="38"/>
      <c r="CH984" s="38"/>
    </row>
    <row r="985" spans="2:91" ht="18.600000000000001" customHeight="1" thickBot="1">
      <c r="D985" s="258" t="s">
        <v>129</v>
      </c>
      <c r="E985" s="259"/>
      <c r="F985" s="260" t="s">
        <v>130</v>
      </c>
      <c r="G985" s="261"/>
      <c r="H985" s="229"/>
      <c r="I985" s="258" t="s">
        <v>131</v>
      </c>
      <c r="J985" s="259"/>
      <c r="K985" s="260" t="s">
        <v>132</v>
      </c>
      <c r="L985" s="261"/>
      <c r="N985" s="253" t="s">
        <v>133</v>
      </c>
      <c r="O985" s="254"/>
      <c r="P985" s="255" t="s">
        <v>134</v>
      </c>
      <c r="Q985" s="256"/>
      <c r="S985" s="258" t="s">
        <v>135</v>
      </c>
      <c r="T985" s="259"/>
      <c r="U985" s="260" t="s">
        <v>136</v>
      </c>
      <c r="V985" s="261"/>
      <c r="W985" s="8"/>
      <c r="X985" s="253" t="s">
        <v>137</v>
      </c>
      <c r="Y985" s="254"/>
      <c r="Z985" s="255" t="s">
        <v>138</v>
      </c>
      <c r="AA985" s="256"/>
      <c r="AB985" s="8"/>
      <c r="AC985" s="258" t="s">
        <v>139</v>
      </c>
      <c r="AD985" s="259"/>
      <c r="AE985" s="260" t="s">
        <v>140</v>
      </c>
      <c r="AF985" s="261"/>
      <c r="AG985" s="8"/>
      <c r="AH985" s="253" t="s">
        <v>141</v>
      </c>
      <c r="AI985" s="254"/>
      <c r="AJ985" s="255" t="s">
        <v>142</v>
      </c>
      <c r="AK985" s="256"/>
      <c r="AL985" s="8"/>
      <c r="AM985" s="258" t="s">
        <v>143</v>
      </c>
      <c r="AN985" s="259"/>
      <c r="AO985" s="260" t="s">
        <v>144</v>
      </c>
      <c r="AP985" s="261"/>
      <c r="AR985" s="253" t="s">
        <v>145</v>
      </c>
      <c r="AS985" s="254"/>
      <c r="AT985" s="255" t="s">
        <v>146</v>
      </c>
      <c r="AU985" s="256"/>
      <c r="AV985" s="4"/>
      <c r="AW985" s="258" t="s">
        <v>147</v>
      </c>
      <c r="AX985" s="259"/>
      <c r="AY985" s="260" t="s">
        <v>148</v>
      </c>
      <c r="AZ985" s="261"/>
      <c r="BA985" s="8"/>
      <c r="BB985" s="253" t="s">
        <v>149</v>
      </c>
      <c r="BC985" s="254"/>
      <c r="BD985" s="255" t="s">
        <v>150</v>
      </c>
      <c r="BE985" s="256"/>
      <c r="BF985" s="4"/>
      <c r="BG985" s="258" t="s">
        <v>151</v>
      </c>
      <c r="BH985" s="259"/>
      <c r="BI985" s="260" t="s">
        <v>152</v>
      </c>
      <c r="BJ985" s="261"/>
      <c r="BK985" s="4"/>
      <c r="BL985" s="253" t="s">
        <v>153</v>
      </c>
      <c r="BM985" s="254"/>
      <c r="BN985" s="255" t="s">
        <v>154</v>
      </c>
      <c r="BO985" s="256"/>
      <c r="BP985" s="4"/>
      <c r="BQ985" s="258" t="s">
        <v>155</v>
      </c>
      <c r="BR985" s="259"/>
      <c r="BS985" s="260" t="s">
        <v>156</v>
      </c>
      <c r="BT985" s="261"/>
      <c r="BU985" s="8"/>
      <c r="BV985" s="253" t="s">
        <v>157</v>
      </c>
      <c r="BW985" s="254"/>
      <c r="BX985" s="255" t="s">
        <v>158</v>
      </c>
      <c r="BY985" s="256"/>
      <c r="CA985" s="46" t="s">
        <v>16</v>
      </c>
      <c r="CC985" s="136" t="s">
        <v>71</v>
      </c>
      <c r="CD985" s="9"/>
      <c r="CE985" s="38"/>
      <c r="CF985" s="38"/>
      <c r="CG985" s="38"/>
      <c r="CH985" s="38"/>
    </row>
    <row r="986" spans="2:91" ht="18.600000000000001" customHeight="1" thickTop="1" thickBot="1">
      <c r="D986" s="29">
        <v>0</v>
      </c>
      <c r="E986" s="33">
        <v>0</v>
      </c>
      <c r="F986" s="31">
        <v>1</v>
      </c>
      <c r="G986" s="32">
        <v>0</v>
      </c>
      <c r="I986" s="29">
        <v>0</v>
      </c>
      <c r="J986" s="33">
        <f t="shared" ref="J986" si="9348">IF(0=(1-$J$8*$K$8*$B983^2),10^14,$B983*$J$8/(1-$J$8*$K$8*$B983^2))</f>
        <v>-0.54598210800742508</v>
      </c>
      <c r="K986" s="31">
        <v>1</v>
      </c>
      <c r="L986" s="32">
        <v>0</v>
      </c>
      <c r="N986" s="29">
        <f t="shared" ref="N986" si="9349">D986*I983+F986*I986-E986*J983-G986*J986</f>
        <v>0</v>
      </c>
      <c r="O986" s="33">
        <f t="shared" ref="O986" si="9350">(D986*J983+E986*I983+F986*J986+G986*I986)</f>
        <v>-0.54598210800742508</v>
      </c>
      <c r="P986" s="31">
        <f t="shared" ref="P986" si="9351">D986*K983+F986*K986-E986*L983-G986*L986</f>
        <v>1</v>
      </c>
      <c r="Q986" s="32">
        <f t="shared" ref="Q986" si="9352">(D986*L983+E986*K983+F986*L986+G986*K986)</f>
        <v>0</v>
      </c>
      <c r="S986" s="29">
        <v>0</v>
      </c>
      <c r="T986" s="33">
        <v>0</v>
      </c>
      <c r="U986" s="31">
        <v>1</v>
      </c>
      <c r="V986" s="32">
        <v>0</v>
      </c>
      <c r="X986" s="29">
        <f t="shared" ref="X986" si="9353">N986*S983+P986*S986-O986*T983-Q986*T986</f>
        <v>0</v>
      </c>
      <c r="Y986" s="33">
        <f t="shared" ref="Y986" si="9354">(N986*T983+O986*S983+P986*T986+Q986*S986)</f>
        <v>-0.54598210800742508</v>
      </c>
      <c r="Z986" s="31">
        <f t="shared" ref="Z986" si="9355">N986*U983+P986*U986-O986*V983-Q986*V986</f>
        <v>0.69863434997798768</v>
      </c>
      <c r="AA986" s="32">
        <f t="shared" ref="AA986" si="9356">(N986*V983+O986*U983+P986*V986+Q986*U986)</f>
        <v>0</v>
      </c>
      <c r="AB986" s="8"/>
      <c r="AC986" s="29">
        <v>0</v>
      </c>
      <c r="AD986" s="33">
        <f t="shared" ref="AD986" si="9357">IF(0=(1-$AD$8*$AE$8*$B983^2),10^14,$B983*$AD$8/(1-$AD$8*$AE$8*$B983^2))</f>
        <v>-0.45889283944598486</v>
      </c>
      <c r="AE986" s="31">
        <v>1</v>
      </c>
      <c r="AF986" s="32">
        <v>0</v>
      </c>
      <c r="AH986" s="29">
        <f t="shared" ref="AH986" si="9358">X986*AC983+Z986*AC986-Y986*AD983-AA986*AD986</f>
        <v>0</v>
      </c>
      <c r="AI986" s="33">
        <f t="shared" ref="AI986" si="9359">(X986*AD983+Y986*AC983+Z986*AD986+AA986*AC986)</f>
        <v>-0.86658040860332375</v>
      </c>
      <c r="AJ986" s="31">
        <f t="shared" ref="AJ986" si="9360">X986*AE983+Z986*AE986-Y986*AF983-AA986*AF986</f>
        <v>0.69863434997798768</v>
      </c>
      <c r="AK986" s="32">
        <f t="shared" ref="AK986" si="9361">(X986*AF983+Y986*AE983+Z986*AF986+AA986*AE986)</f>
        <v>0</v>
      </c>
      <c r="AL986" s="8"/>
      <c r="AM986" s="29">
        <v>0</v>
      </c>
      <c r="AN986" s="33">
        <v>0</v>
      </c>
      <c r="AO986" s="31">
        <v>1</v>
      </c>
      <c r="AP986" s="32">
        <v>0</v>
      </c>
      <c r="AR986" s="29">
        <f t="shared" ref="AR986" si="9362">AH986*AM983+AJ986*AM986-AI986*AN983-AK986*AN986</f>
        <v>0</v>
      </c>
      <c r="AS986" s="33">
        <f t="shared" ref="AS986" si="9363">(AH986*AN983+AI986*AM983+AJ986*AN986+AK986*AM986)</f>
        <v>-0.86658040860332375</v>
      </c>
      <c r="AT986" s="31">
        <f t="shared" ref="AT986" si="9364">AH986*AO983+AJ986*AO986-AI986*AP983-AK986*AP986</f>
        <v>0.26607999197156224</v>
      </c>
      <c r="AU986" s="32">
        <f t="shared" ref="AU986" si="9365">(AH986*AP983+AI986*AO983+AJ986*AP986+AK986*AO986)</f>
        <v>0</v>
      </c>
      <c r="AV986" s="8"/>
      <c r="AW986" s="29">
        <v>0</v>
      </c>
      <c r="AX986" s="33">
        <f t="shared" ref="AX986" si="9366">IF(0=(1-$AX$8*$AY$8*$B983^2),10^14,$B983*$AX$8/(1-$AX$8*$AY$8*$B983^2))</f>
        <v>-0.4053127531741022</v>
      </c>
      <c r="AY986" s="31">
        <v>1</v>
      </c>
      <c r="AZ986" s="32">
        <v>0</v>
      </c>
      <c r="BB986" s="29">
        <f t="shared" ref="BB986" si="9367">AR986*AW983+AT986*AW986-AS986*AX983-AU986*AX986</f>
        <v>0</v>
      </c>
      <c r="BC986" s="33">
        <f t="shared" ref="BC986" si="9368">(AR986*AX983+AS986*AW983+AT986*AX986+AU986*AW986)</f>
        <v>-0.9744260227138607</v>
      </c>
      <c r="BD986" s="31">
        <f t="shared" ref="BD986" si="9369">AR986*AY983+AT986*AY986-AS986*AZ983-AU986*AZ986</f>
        <v>0.26607999197156224</v>
      </c>
      <c r="BE986" s="32">
        <f t="shared" ref="BE986" si="9370">(AR986*AZ983+AS986*AY983+AT986*AZ986+AU986*AY986)</f>
        <v>0</v>
      </c>
      <c r="BF986" s="8"/>
      <c r="BG986" s="29">
        <v>0</v>
      </c>
      <c r="BH986" s="33">
        <v>0</v>
      </c>
      <c r="BI986" s="31">
        <v>1</v>
      </c>
      <c r="BJ986" s="32">
        <v>0</v>
      </c>
      <c r="BL986" s="29">
        <f t="shared" ref="BL986" si="9371">BB986*BG983+BD986*BG986-BC986*BH983-BE986*BH986</f>
        <v>0</v>
      </c>
      <c r="BM986" s="33">
        <f t="shared" ref="BM986" si="9372">(BB986*BH983+BC986*BG983+BD986*BH986+BE986*BG986)</f>
        <v>-0.9744260227138607</v>
      </c>
      <c r="BN986" s="31">
        <f t="shared" ref="BN986" si="9373">BB986*BI983+BD986*BI986-BC986*BJ983-BE986*BJ986</f>
        <v>9.5055624648779063E-2</v>
      </c>
      <c r="BO986" s="32">
        <f t="shared" ref="BO986" si="9374">(BB986*BJ983+BC986*BI983+BD986*BJ986+BE986*BI986)</f>
        <v>0</v>
      </c>
      <c r="BP986" s="8"/>
      <c r="BQ986" s="19">
        <f t="shared" ref="BQ986:BQ1049" si="9375">1/$BR$8</f>
        <v>1</v>
      </c>
      <c r="BR986" s="47">
        <v>0</v>
      </c>
      <c r="BS986" s="48">
        <v>1</v>
      </c>
      <c r="BT986" s="49">
        <v>0</v>
      </c>
      <c r="BV986" s="29">
        <f t="shared" ref="BV986" si="9376">BL986*BQ983+BN986*BQ986-BM986*BR983-BO986*BR986</f>
        <v>9.5055624648779063E-2</v>
      </c>
      <c r="BW986" s="33">
        <f t="shared" ref="BW986" si="9377">(BL986*BR983+BM986*BQ983+BN986*BR986+BO986*BQ986)</f>
        <v>-0.9744260227138607</v>
      </c>
      <c r="BX986" s="31">
        <f t="shared" ref="BX986" si="9378">BL986*BS983+BN986*BS986-BM986*BT983-BO986*BT986</f>
        <v>9.5055624648779063E-2</v>
      </c>
      <c r="BY986" s="32">
        <f t="shared" ref="BY986" si="9379">(BL986*BT983+BM986*BS983+BN986*BT986+BO986*BS986)</f>
        <v>0</v>
      </c>
      <c r="CA986" s="50">
        <f t="shared" ref="CA986" si="9380">(180/PI())*ATAN(-1*(BW983+BW986)/(BV983+BV986))</f>
        <v>84.546761335679676</v>
      </c>
      <c r="CC986" s="137">
        <f t="shared" ref="CC986" si="9381">20*LOG(((1-(10^(CA983/20)^2)*(1-((1-CC983)/(1+CC983))^2))^0.5))</f>
        <v>-30.455636456384777</v>
      </c>
      <c r="CD986" s="9"/>
      <c r="CE986" s="38"/>
      <c r="CF986" s="38"/>
      <c r="CG986" s="38"/>
      <c r="CH986" s="38"/>
    </row>
    <row r="987" spans="2:91" ht="18.600000000000001" customHeight="1">
      <c r="CC987" s="42"/>
    </row>
    <row r="988" spans="2:91" ht="18.600000000000001" customHeight="1" thickBot="1">
      <c r="E988" s="22" t="s">
        <v>4</v>
      </c>
      <c r="J988" s="22" t="s">
        <v>5</v>
      </c>
      <c r="O988" s="22" t="s">
        <v>6</v>
      </c>
      <c r="T988" s="22" t="s">
        <v>7</v>
      </c>
      <c r="Y988" s="22" t="s">
        <v>8</v>
      </c>
      <c r="AD988" s="22" t="s">
        <v>65</v>
      </c>
      <c r="AI988" s="22" t="s">
        <v>9</v>
      </c>
      <c r="AN988" s="22" t="s">
        <v>66</v>
      </c>
      <c r="AS988" s="22" t="s">
        <v>51</v>
      </c>
      <c r="AX988" s="22" t="s">
        <v>67</v>
      </c>
      <c r="BC988" s="22" t="s">
        <v>52</v>
      </c>
      <c r="BH988" s="22" t="s">
        <v>68</v>
      </c>
      <c r="BM988" s="22" t="s">
        <v>63</v>
      </c>
      <c r="BQ988" s="23" t="s">
        <v>69</v>
      </c>
      <c r="BR988" s="23"/>
      <c r="BS988" s="24"/>
      <c r="BT988" s="24"/>
      <c r="BU988" s="24"/>
      <c r="BW988" s="22" t="s">
        <v>64</v>
      </c>
    </row>
    <row r="989" spans="2:91" ht="18.600000000000001" customHeight="1" thickBot="1">
      <c r="D989" s="249" t="s">
        <v>103</v>
      </c>
      <c r="E989" s="250"/>
      <c r="F989" s="251" t="s">
        <v>104</v>
      </c>
      <c r="G989" s="252"/>
      <c r="H989" s="229"/>
      <c r="I989" s="253" t="s">
        <v>11</v>
      </c>
      <c r="J989" s="254"/>
      <c r="K989" s="255" t="s">
        <v>12</v>
      </c>
      <c r="L989" s="256"/>
      <c r="M989" s="24"/>
      <c r="N989" s="253" t="s">
        <v>105</v>
      </c>
      <c r="O989" s="254"/>
      <c r="P989" s="255" t="s">
        <v>106</v>
      </c>
      <c r="Q989" s="256"/>
      <c r="R989" s="24"/>
      <c r="S989" s="249" t="s">
        <v>107</v>
      </c>
      <c r="T989" s="250"/>
      <c r="U989" s="251" t="s">
        <v>108</v>
      </c>
      <c r="V989" s="252"/>
      <c r="W989" s="8"/>
      <c r="X989" s="253" t="s">
        <v>109</v>
      </c>
      <c r="Y989" s="254"/>
      <c r="Z989" s="255" t="s">
        <v>110</v>
      </c>
      <c r="AA989" s="256"/>
      <c r="AB989" s="8"/>
      <c r="AC989" s="253" t="s">
        <v>111</v>
      </c>
      <c r="AD989" s="254"/>
      <c r="AE989" s="255" t="s">
        <v>14</v>
      </c>
      <c r="AF989" s="256"/>
      <c r="AG989" s="8"/>
      <c r="AH989" s="253" t="s">
        <v>112</v>
      </c>
      <c r="AI989" s="254"/>
      <c r="AJ989" s="255" t="s">
        <v>113</v>
      </c>
      <c r="AK989" s="256"/>
      <c r="AL989" s="8"/>
      <c r="AM989" s="249" t="s">
        <v>114</v>
      </c>
      <c r="AN989" s="250"/>
      <c r="AO989" s="251" t="s">
        <v>115</v>
      </c>
      <c r="AP989" s="252"/>
      <c r="AQ989" s="24"/>
      <c r="AR989" s="253" t="s">
        <v>116</v>
      </c>
      <c r="AS989" s="254"/>
      <c r="AT989" s="255" t="s">
        <v>13</v>
      </c>
      <c r="AU989" s="256"/>
      <c r="AV989" s="4"/>
      <c r="AW989" s="253" t="s">
        <v>117</v>
      </c>
      <c r="AX989" s="254"/>
      <c r="AY989" s="255" t="s">
        <v>118</v>
      </c>
      <c r="AZ989" s="256"/>
      <c r="BA989" s="8"/>
      <c r="BB989" s="253" t="s">
        <v>119</v>
      </c>
      <c r="BC989" s="254"/>
      <c r="BD989" s="255" t="s">
        <v>120</v>
      </c>
      <c r="BE989" s="256"/>
      <c r="BF989" s="4"/>
      <c r="BG989" s="249" t="s">
        <v>121</v>
      </c>
      <c r="BH989" s="250"/>
      <c r="BI989" s="251" t="s">
        <v>122</v>
      </c>
      <c r="BJ989" s="252"/>
      <c r="BK989" s="4"/>
      <c r="BL989" s="253" t="s">
        <v>123</v>
      </c>
      <c r="BM989" s="254"/>
      <c r="BN989" s="255" t="s">
        <v>124</v>
      </c>
      <c r="BO989" s="256"/>
      <c r="BP989" s="4"/>
      <c r="BQ989" s="253" t="s">
        <v>125</v>
      </c>
      <c r="BR989" s="254"/>
      <c r="BS989" s="255" t="s">
        <v>126</v>
      </c>
      <c r="BT989" s="256"/>
      <c r="BU989" s="8"/>
      <c r="BV989" s="253" t="s">
        <v>127</v>
      </c>
      <c r="BW989" s="254"/>
      <c r="BX989" s="255" t="s">
        <v>128</v>
      </c>
      <c r="BY989" s="256"/>
      <c r="CA989" s="27" t="s">
        <v>15</v>
      </c>
      <c r="CC989" s="133" t="s">
        <v>70</v>
      </c>
      <c r="CD989" s="9"/>
      <c r="CE989" s="38"/>
      <c r="CF989" s="38"/>
      <c r="CG989" s="38"/>
      <c r="CH989" s="38"/>
    </row>
    <row r="990" spans="2:91" ht="18.600000000000001" customHeight="1" thickTop="1" thickBot="1">
      <c r="B990" s="129">
        <v>2.34</v>
      </c>
      <c r="D990" s="29">
        <v>1</v>
      </c>
      <c r="E990" s="30">
        <v>0</v>
      </c>
      <c r="F990" s="31">
        <v>0</v>
      </c>
      <c r="G990" s="32">
        <f t="shared" ref="G990:G1053" si="9382">-1/($E$8*$B990)</f>
        <v>-0.28170085470085471</v>
      </c>
      <c r="I990" s="29">
        <v>1</v>
      </c>
      <c r="J990" s="33">
        <v>0</v>
      </c>
      <c r="K990" s="31">
        <v>0</v>
      </c>
      <c r="L990" s="32">
        <v>0</v>
      </c>
      <c r="N990" s="29">
        <f t="shared" ref="N990" si="9383">D990*I990+F990*I993-E990*J990-G990*J993</f>
        <v>0.8475872731438836</v>
      </c>
      <c r="O990" s="33">
        <f t="shared" ref="O990" si="9384">(D990*J990+E990*I990+F990*J993+G990*I993)</f>
        <v>0</v>
      </c>
      <c r="P990" s="31">
        <f t="shared" ref="P990" si="9385">D990*K990+F990*K993-E990*L990-G990*L993</f>
        <v>0</v>
      </c>
      <c r="Q990" s="32">
        <f t="shared" ref="Q990" si="9386">(D990*L990+E990*K990+F990*L993+G990*K993)</f>
        <v>-0.28170085470085471</v>
      </c>
      <c r="S990" s="29">
        <v>1</v>
      </c>
      <c r="T990" s="30">
        <v>0</v>
      </c>
      <c r="U990" s="31">
        <v>0</v>
      </c>
      <c r="V990" s="32">
        <f t="shared" ref="V990:V1053" si="9387">-1/($T$8*$B990)</f>
        <v>-0.5472521367521368</v>
      </c>
      <c r="X990" s="29">
        <f t="shared" ref="X990" si="9388">N990*S990+P990*S993-O990*T990-Q990*T993</f>
        <v>0.8475872731438836</v>
      </c>
      <c r="Y990" s="33">
        <f t="shared" ref="Y990" si="9389">(N990*T990+O990*S990+P990*T993+Q990*S993)</f>
        <v>0</v>
      </c>
      <c r="Z990" s="31">
        <f t="shared" ref="Z990" si="9390">N990*U990+P990*U993-O990*V990-Q990*V993</f>
        <v>0</v>
      </c>
      <c r="AA990" s="32">
        <f t="shared" ref="AA990" si="9391">(N990*V990+O990*U990+P990*V993+Q990*U993)</f>
        <v>-0.7455448010127621</v>
      </c>
      <c r="AB990" s="8"/>
      <c r="AC990" s="29">
        <v>1</v>
      </c>
      <c r="AD990" s="33">
        <v>0</v>
      </c>
      <c r="AE990" s="31">
        <v>0</v>
      </c>
      <c r="AF990" s="32">
        <v>0</v>
      </c>
      <c r="AH990" s="29">
        <f t="shared" ref="AH990" si="9392">X990*AC990+Z990*AC993-Y990*AD990-AA990*AD993</f>
        <v>0.50906632352617642</v>
      </c>
      <c r="AI990" s="33">
        <f t="shared" ref="AI990" si="9393">(X990*AD990+Y990*AC990+Z990*AD993+AA990*AC993)</f>
        <v>0</v>
      </c>
      <c r="AJ990" s="31">
        <f t="shared" ref="AJ990" si="9394">X990*AE990+Z990*AE993-Y990*AF990-AA990*AF993</f>
        <v>0</v>
      </c>
      <c r="AK990" s="32">
        <f t="shared" ref="AK990" si="9395">(X990*AF990+Y990*AE990+Z990*AF993+AA990*AE993)</f>
        <v>-0.7455448010127621</v>
      </c>
      <c r="AL990" s="8"/>
      <c r="AM990" s="29">
        <v>1</v>
      </c>
      <c r="AN990" s="30">
        <v>0</v>
      </c>
      <c r="AO990" s="31">
        <v>0</v>
      </c>
      <c r="AP990" s="32">
        <f t="shared" ref="AP990:AP1053" si="9396">-1/($AN$8*$B990)</f>
        <v>-0.49488461538461537</v>
      </c>
      <c r="AR990" s="29">
        <f t="shared" ref="AR990" si="9397">AH990*AM990+AJ990*AM993-AI990*AN990-AK990*AN993</f>
        <v>0.50906632352617642</v>
      </c>
      <c r="AS990" s="33">
        <f t="shared" ref="AS990" si="9398">(AH990*AN990+AI990*AM990+AJ990*AN993+AK990*AM993)</f>
        <v>0</v>
      </c>
      <c r="AT990" s="31">
        <f t="shared" ref="AT990" si="9399">AH990*AO990+AJ990*AO993-AI990*AP990-AK990*AP993</f>
        <v>0</v>
      </c>
      <c r="AU990" s="32">
        <f t="shared" ref="AU990" si="9400">(AH990*AP990+AI990*AO990+AJ990*AP993+AK990*AO993)</f>
        <v>-0.99747389273627407</v>
      </c>
      <c r="AV990" s="8"/>
      <c r="AW990" s="29">
        <v>1</v>
      </c>
      <c r="AX990" s="33">
        <v>0</v>
      </c>
      <c r="AY990" s="31">
        <v>0</v>
      </c>
      <c r="AZ990" s="32">
        <v>0</v>
      </c>
      <c r="BB990" s="29">
        <f t="shared" ref="BB990" si="9401">AR990*AW990+AT990*AW993-AS990*AX990-AU990*AX993</f>
        <v>0.10880533404522236</v>
      </c>
      <c r="BC990" s="33">
        <f t="shared" ref="BC990" si="9402">(AR990*AX990+AS990*AW990+AT990*AX993+AU990*AW993)</f>
        <v>0</v>
      </c>
      <c r="BD990" s="31">
        <f t="shared" ref="BD990" si="9403">AR990*AY990+AT990*AY993-AS990*AZ990-AU990*AZ993</f>
        <v>0</v>
      </c>
      <c r="BE990" s="32">
        <f t="shared" ref="BE990" si="9404">(AR990*AZ990+AS990*AY990+AT990*AZ993+AU990*AY993)</f>
        <v>-0.99747389273627407</v>
      </c>
      <c r="BF990" s="8"/>
      <c r="BG990" s="29">
        <v>1</v>
      </c>
      <c r="BH990" s="30">
        <v>0</v>
      </c>
      <c r="BI990" s="31">
        <v>0</v>
      </c>
      <c r="BJ990" s="32">
        <f t="shared" ref="BJ990:BJ1053" si="9405">-1/($BH$8*$B990)</f>
        <v>-0.17401282051282049</v>
      </c>
      <c r="BL990" s="29">
        <f t="shared" ref="BL990" si="9406">BB990*BG990+BD990*BG993-BC990*BH990-BE990*BH993</f>
        <v>0.10880533404522236</v>
      </c>
      <c r="BM990" s="33">
        <f t="shared" ref="BM990" si="9407">(BB990*BH990+BC990*BG990+BD990*BH993+BE990*BG993)</f>
        <v>0</v>
      </c>
      <c r="BN990" s="31">
        <f t="shared" ref="BN990" si="9408">BB990*BI990+BD990*BI993-BC990*BJ990-BE990*BJ993</f>
        <v>0</v>
      </c>
      <c r="BO990" s="32">
        <f t="shared" ref="BO990" si="9409">(BB990*BJ990+BC990*BI990+BD990*BJ993+BE990*BI993)</f>
        <v>-1.0164074158003229</v>
      </c>
      <c r="BP990" s="8"/>
      <c r="BQ990" s="34">
        <v>1</v>
      </c>
      <c r="BR990" s="35">
        <v>0</v>
      </c>
      <c r="BS990" s="11">
        <v>0</v>
      </c>
      <c r="BT990" s="36">
        <v>0</v>
      </c>
      <c r="BV990" s="29">
        <f t="shared" ref="BV990" si="9410">BL990*BQ990+BN990*BQ993-BM990*BR990-BO990*BR993</f>
        <v>0.10880533404522236</v>
      </c>
      <c r="BW990" s="33">
        <f t="shared" ref="BW990" si="9411">(BL990*BR990+BM990*BQ990+BN990*BR993+BO990*BQ993)</f>
        <v>-1.0164074158003229</v>
      </c>
      <c r="BX990" s="31">
        <f t="shared" ref="BX990" si="9412">BL990*BS990+BN990*BS993-BM990*BT990-BO990*BT993</f>
        <v>0</v>
      </c>
      <c r="BY990" s="32">
        <f t="shared" ref="BY990" si="9413">(BL990*BT990+BM990*BS990+BN990*BT993+BO990*BS993)</f>
        <v>-1.0164074158003229</v>
      </c>
      <c r="CA990" s="37">
        <f t="shared" ref="CA990" si="9414">20*LOG(((1+$BR$8)/$BR$8)/((BV990+BV993)^2+(BW990+BW993)^2)^0.5)</f>
        <v>-2.1203929847728735E-3</v>
      </c>
      <c r="CC990" s="134">
        <f t="shared" ref="CC990" si="9415">((BV990^2+BW990^2)^0.5)/((BV993^2+BW993^2)^0.5)</f>
        <v>1.0449105455332628</v>
      </c>
      <c r="CD990" s="9"/>
      <c r="CE990" s="38"/>
      <c r="CF990" s="38"/>
      <c r="CG990" s="38"/>
      <c r="CH990" s="38"/>
      <c r="CM990" s="129">
        <v>2.3199999999999998</v>
      </c>
    </row>
    <row r="991" spans="2:91" ht="18.600000000000001" customHeight="1" thickBot="1">
      <c r="D991" s="39"/>
      <c r="G991" s="40"/>
      <c r="I991" s="39"/>
      <c r="L991" s="40"/>
      <c r="N991" s="39"/>
      <c r="Q991" s="40"/>
      <c r="S991" s="39"/>
      <c r="V991" s="40"/>
      <c r="X991" s="39"/>
      <c r="AA991" s="40"/>
      <c r="AC991" s="39"/>
      <c r="AF991" s="40"/>
      <c r="AH991" s="39"/>
      <c r="AK991" s="40"/>
      <c r="AM991" s="39"/>
      <c r="AP991" s="40"/>
      <c r="AR991" s="39"/>
      <c r="AU991" s="40"/>
      <c r="AW991" s="39"/>
      <c r="AZ991" s="40"/>
      <c r="BB991" s="39"/>
      <c r="BE991" s="40"/>
      <c r="BG991" s="39"/>
      <c r="BJ991" s="40"/>
      <c r="BL991" s="39"/>
      <c r="BO991" s="40"/>
      <c r="BQ991" s="34"/>
      <c r="BR991" s="11"/>
      <c r="BS991" s="11"/>
      <c r="BT991" s="41"/>
      <c r="BV991" s="39"/>
      <c r="BY991" s="40"/>
      <c r="CC991" s="135"/>
      <c r="CD991" s="9"/>
      <c r="CE991" s="38"/>
      <c r="CF991" s="38"/>
      <c r="CG991" s="38"/>
      <c r="CH991" s="38"/>
    </row>
    <row r="992" spans="2:91" ht="18.600000000000001" customHeight="1" thickBot="1">
      <c r="D992" s="258" t="s">
        <v>129</v>
      </c>
      <c r="E992" s="259"/>
      <c r="F992" s="260" t="s">
        <v>130</v>
      </c>
      <c r="G992" s="261"/>
      <c r="H992" s="229"/>
      <c r="I992" s="258" t="s">
        <v>131</v>
      </c>
      <c r="J992" s="259"/>
      <c r="K992" s="260" t="s">
        <v>132</v>
      </c>
      <c r="L992" s="261"/>
      <c r="N992" s="253" t="s">
        <v>133</v>
      </c>
      <c r="O992" s="254"/>
      <c r="P992" s="255" t="s">
        <v>134</v>
      </c>
      <c r="Q992" s="256"/>
      <c r="S992" s="258" t="s">
        <v>135</v>
      </c>
      <c r="T992" s="259"/>
      <c r="U992" s="260" t="s">
        <v>136</v>
      </c>
      <c r="V992" s="261"/>
      <c r="W992" s="8"/>
      <c r="X992" s="253" t="s">
        <v>137</v>
      </c>
      <c r="Y992" s="254"/>
      <c r="Z992" s="255" t="s">
        <v>138</v>
      </c>
      <c r="AA992" s="256"/>
      <c r="AB992" s="8"/>
      <c r="AC992" s="258" t="s">
        <v>139</v>
      </c>
      <c r="AD992" s="259"/>
      <c r="AE992" s="260" t="s">
        <v>140</v>
      </c>
      <c r="AF992" s="261"/>
      <c r="AG992" s="8"/>
      <c r="AH992" s="253" t="s">
        <v>141</v>
      </c>
      <c r="AI992" s="254"/>
      <c r="AJ992" s="255" t="s">
        <v>142</v>
      </c>
      <c r="AK992" s="256"/>
      <c r="AL992" s="8"/>
      <c r="AM992" s="258" t="s">
        <v>143</v>
      </c>
      <c r="AN992" s="259"/>
      <c r="AO992" s="260" t="s">
        <v>144</v>
      </c>
      <c r="AP992" s="261"/>
      <c r="AR992" s="253" t="s">
        <v>145</v>
      </c>
      <c r="AS992" s="254"/>
      <c r="AT992" s="255" t="s">
        <v>146</v>
      </c>
      <c r="AU992" s="256"/>
      <c r="AV992" s="4"/>
      <c r="AW992" s="258" t="s">
        <v>147</v>
      </c>
      <c r="AX992" s="259"/>
      <c r="AY992" s="260" t="s">
        <v>148</v>
      </c>
      <c r="AZ992" s="261"/>
      <c r="BA992" s="8"/>
      <c r="BB992" s="253" t="s">
        <v>149</v>
      </c>
      <c r="BC992" s="254"/>
      <c r="BD992" s="255" t="s">
        <v>150</v>
      </c>
      <c r="BE992" s="256"/>
      <c r="BF992" s="4"/>
      <c r="BG992" s="258" t="s">
        <v>151</v>
      </c>
      <c r="BH992" s="259"/>
      <c r="BI992" s="260" t="s">
        <v>152</v>
      </c>
      <c r="BJ992" s="261"/>
      <c r="BK992" s="4"/>
      <c r="BL992" s="253" t="s">
        <v>153</v>
      </c>
      <c r="BM992" s="254"/>
      <c r="BN992" s="255" t="s">
        <v>154</v>
      </c>
      <c r="BO992" s="256"/>
      <c r="BP992" s="4"/>
      <c r="BQ992" s="258" t="s">
        <v>155</v>
      </c>
      <c r="BR992" s="259"/>
      <c r="BS992" s="260" t="s">
        <v>156</v>
      </c>
      <c r="BT992" s="261"/>
      <c r="BU992" s="8"/>
      <c r="BV992" s="253" t="s">
        <v>157</v>
      </c>
      <c r="BW992" s="254"/>
      <c r="BX992" s="255" t="s">
        <v>158</v>
      </c>
      <c r="BY992" s="256"/>
      <c r="CA992" s="46" t="s">
        <v>16</v>
      </c>
      <c r="CC992" s="136" t="s">
        <v>71</v>
      </c>
      <c r="CD992" s="9"/>
      <c r="CE992" s="38"/>
      <c r="CF992" s="38"/>
      <c r="CG992" s="38"/>
      <c r="CH992" s="38"/>
    </row>
    <row r="993" spans="2:91" ht="18.600000000000001" customHeight="1" thickTop="1" thickBot="1">
      <c r="D993" s="29">
        <v>0</v>
      </c>
      <c r="E993" s="33">
        <v>0</v>
      </c>
      <c r="F993" s="31">
        <v>1</v>
      </c>
      <c r="G993" s="32">
        <v>0</v>
      </c>
      <c r="I993" s="29">
        <v>0</v>
      </c>
      <c r="J993" s="33">
        <f t="shared" ref="J993" si="9416">IF(0=(1-$J$8*$K$8*$B990^2),10^14,$B990*$J$8/(1-$J$8*$K$8*$B990^2))</f>
        <v>-0.5410446021470805</v>
      </c>
      <c r="K993" s="31">
        <v>1</v>
      </c>
      <c r="L993" s="32">
        <v>0</v>
      </c>
      <c r="N993" s="29">
        <f t="shared" ref="N993" si="9417">D993*I990+F993*I993-E993*J990-G993*J993</f>
        <v>0</v>
      </c>
      <c r="O993" s="33">
        <f t="shared" ref="O993" si="9418">(D993*J990+E993*I990+F993*J993+G993*I993)</f>
        <v>-0.5410446021470805</v>
      </c>
      <c r="P993" s="31">
        <f t="shared" ref="P993" si="9419">D993*K990+F993*K993-E993*L990-G993*L993</f>
        <v>1</v>
      </c>
      <c r="Q993" s="32">
        <f t="shared" ref="Q993" si="9420">(D993*L990+E993*K990+F993*L993+G993*K993)</f>
        <v>0</v>
      </c>
      <c r="S993" s="29">
        <v>0</v>
      </c>
      <c r="T993" s="33">
        <v>0</v>
      </c>
      <c r="U993" s="31">
        <v>1</v>
      </c>
      <c r="V993" s="32">
        <v>0</v>
      </c>
      <c r="X993" s="29">
        <f t="shared" ref="X993" si="9421">N993*S990+P993*S993-O993*T990-Q993*T993</f>
        <v>0</v>
      </c>
      <c r="Y993" s="33">
        <f t="shared" ref="Y993" si="9422">(N993*T990+O993*S990+P993*T993+Q993*S993)</f>
        <v>-0.5410446021470805</v>
      </c>
      <c r="Z993" s="31">
        <f t="shared" ref="Z993" si="9423">N993*U990+P993*U993-O993*V990-Q993*V993</f>
        <v>0.70391218539680045</v>
      </c>
      <c r="AA993" s="32">
        <f t="shared" ref="AA993" si="9424">(N993*V990+O993*U990+P993*V993+Q993*U993)</f>
        <v>0</v>
      </c>
      <c r="AB993" s="8"/>
      <c r="AC993" s="29">
        <v>0</v>
      </c>
      <c r="AD993" s="33">
        <f t="shared" ref="AD993" si="9425">IF(0=(1-$AD$8*$AE$8*$B990^2),10^14,$B990*$AD$8/(1-$AD$8*$AE$8*$B990^2))</f>
        <v>-0.45405849408091098</v>
      </c>
      <c r="AE993" s="31">
        <v>1</v>
      </c>
      <c r="AF993" s="32">
        <v>0</v>
      </c>
      <c r="AH993" s="29">
        <f t="shared" ref="AH993" si="9426">X993*AC990+Z993*AC993-Y993*AD990-AA993*AD993</f>
        <v>0</v>
      </c>
      <c r="AI993" s="33">
        <f t="shared" ref="AI993" si="9427">(X993*AD990+Y993*AC990+Z993*AD993+AA993*AC993)</f>
        <v>-0.86066190901355477</v>
      </c>
      <c r="AJ993" s="31">
        <f t="shared" ref="AJ993" si="9428">X993*AE990+Z993*AE993-Y993*AF990-AA993*AF993</f>
        <v>0.70391218539680045</v>
      </c>
      <c r="AK993" s="32">
        <f t="shared" ref="AK993" si="9429">(X993*AF990+Y993*AE990+Z993*AF993+AA993*AE993)</f>
        <v>0</v>
      </c>
      <c r="AL993" s="8"/>
      <c r="AM993" s="29">
        <v>0</v>
      </c>
      <c r="AN993" s="33">
        <v>0</v>
      </c>
      <c r="AO993" s="31">
        <v>1</v>
      </c>
      <c r="AP993" s="32">
        <v>0</v>
      </c>
      <c r="AR993" s="29">
        <f t="shared" ref="AR993" si="9430">AH993*AM990+AJ993*AM993-AI993*AN990-AK993*AN993</f>
        <v>0</v>
      </c>
      <c r="AS993" s="33">
        <f t="shared" ref="AS993" si="9431">(AH993*AN990+AI993*AM990+AJ993*AN993+AK993*AM993)</f>
        <v>-0.86066190901355477</v>
      </c>
      <c r="AT993" s="31">
        <f t="shared" ref="AT993" si="9432">AH993*AO990+AJ993*AO993-AI993*AP990-AK993*AP993</f>
        <v>0.27798384757843858</v>
      </c>
      <c r="AU993" s="32">
        <f t="shared" ref="AU993" si="9433">(AH993*AP990+AI993*AO990+AJ993*AP993+AK993*AO993)</f>
        <v>0</v>
      </c>
      <c r="AV993" s="8"/>
      <c r="AW993" s="29">
        <v>0</v>
      </c>
      <c r="AX993" s="33">
        <f t="shared" ref="AX993" si="9434">IF(0=(1-$AX$8*$AY$8*$B990^2),10^14,$B990*$AX$8/(1-$AX$8*$AY$8*$B990^2))</f>
        <v>-0.4012746522948652</v>
      </c>
      <c r="AY993" s="31">
        <v>1</v>
      </c>
      <c r="AZ993" s="32">
        <v>0</v>
      </c>
      <c r="BB993" s="29">
        <f t="shared" ref="BB993" si="9435">AR993*AW990+AT993*AW993-AS993*AX990-AU993*AX993</f>
        <v>0</v>
      </c>
      <c r="BC993" s="33">
        <f t="shared" ref="BC993" si="9436">(AR993*AX990+AS993*AW990+AT993*AX993+AU993*AW993)</f>
        <v>-0.97220978079418152</v>
      </c>
      <c r="BD993" s="31">
        <f t="shared" ref="BD993" si="9437">AR993*AY990+AT993*AY993-AS993*AZ990-AU993*AZ993</f>
        <v>0.27798384757843858</v>
      </c>
      <c r="BE993" s="32">
        <f t="shared" ref="BE993" si="9438">(AR993*AZ990+AS993*AY990+AT993*AZ993+AU993*AY993)</f>
        <v>0</v>
      </c>
      <c r="BF993" s="8"/>
      <c r="BG993" s="29">
        <v>0</v>
      </c>
      <c r="BH993" s="33">
        <v>0</v>
      </c>
      <c r="BI993" s="31">
        <v>1</v>
      </c>
      <c r="BJ993" s="32">
        <v>0</v>
      </c>
      <c r="BL993" s="29">
        <f t="shared" ref="BL993" si="9439">BB993*BG990+BD993*BG993-BC993*BH990-BE993*BH993</f>
        <v>0</v>
      </c>
      <c r="BM993" s="33">
        <f t="shared" ref="BM993" si="9440">(BB993*BH990+BC993*BG990+BD993*BH993+BE993*BG993)</f>
        <v>-0.97220978079418152</v>
      </c>
      <c r="BN993" s="31">
        <f t="shared" ref="BN993" si="9441">BB993*BI990+BD993*BI993-BC993*BJ990-BE993*BJ993</f>
        <v>0.10880688149229212</v>
      </c>
      <c r="BO993" s="32">
        <f t="shared" ref="BO993" si="9442">(BB993*BJ990+BC993*BI990+BD993*BJ993+BE993*BI993)</f>
        <v>0</v>
      </c>
      <c r="BP993" s="8"/>
      <c r="BQ993" s="19">
        <f t="shared" ref="BQ993:BQ1056" si="9443">1/$BR$8</f>
        <v>1</v>
      </c>
      <c r="BR993" s="47">
        <v>0</v>
      </c>
      <c r="BS993" s="48">
        <v>1</v>
      </c>
      <c r="BT993" s="49">
        <v>0</v>
      </c>
      <c r="BV993" s="29">
        <f t="shared" ref="BV993" si="9444">BL993*BQ990+BN993*BQ993-BM993*BR990-BO993*BR993</f>
        <v>0.10880688149229212</v>
      </c>
      <c r="BW993" s="33">
        <f t="shared" ref="BW993" si="9445">(BL993*BR990+BM993*BQ990+BN993*BR993+BO993*BQ993)</f>
        <v>-0.97220978079418152</v>
      </c>
      <c r="BX993" s="31">
        <f t="shared" ref="BX993" si="9446">BL993*BS990+BN993*BS993-BM993*BT990-BO993*BT993</f>
        <v>0.10880688149229212</v>
      </c>
      <c r="BY993" s="32">
        <f t="shared" ref="BY993" si="9447">(BL993*BT990+BM993*BS990+BN993*BT993+BO993*BS993)</f>
        <v>0</v>
      </c>
      <c r="CA993" s="50">
        <f t="shared" ref="CA993" si="9448">(180/PI())*ATAN(-1*(BW990+BW993)/(BV990+BV993))</f>
        <v>83.755033275092416</v>
      </c>
      <c r="CC993" s="137">
        <f t="shared" ref="CC993" si="9449">20*LOG(((1-(10^(CA990/20)^2)*(1-((1-CC990)/(1+CC990))^2))^0.5))</f>
        <v>-30.131306300723686</v>
      </c>
      <c r="CD993" s="9"/>
      <c r="CE993" s="38"/>
      <c r="CF993" s="38"/>
      <c r="CG993" s="38"/>
      <c r="CH993" s="38"/>
    </row>
    <row r="994" spans="2:91" ht="18.600000000000001" customHeight="1">
      <c r="CC994" s="42"/>
    </row>
    <row r="995" spans="2:91" ht="18.600000000000001" customHeight="1" thickBot="1">
      <c r="E995" s="22" t="s">
        <v>4</v>
      </c>
      <c r="J995" s="22" t="s">
        <v>5</v>
      </c>
      <c r="O995" s="22" t="s">
        <v>6</v>
      </c>
      <c r="T995" s="22" t="s">
        <v>7</v>
      </c>
      <c r="Y995" s="22" t="s">
        <v>8</v>
      </c>
      <c r="AD995" s="22" t="s">
        <v>65</v>
      </c>
      <c r="AI995" s="22" t="s">
        <v>9</v>
      </c>
      <c r="AN995" s="22" t="s">
        <v>66</v>
      </c>
      <c r="AS995" s="22" t="s">
        <v>51</v>
      </c>
      <c r="AX995" s="22" t="s">
        <v>67</v>
      </c>
      <c r="BC995" s="22" t="s">
        <v>52</v>
      </c>
      <c r="BH995" s="22" t="s">
        <v>68</v>
      </c>
      <c r="BM995" s="22" t="s">
        <v>63</v>
      </c>
      <c r="BQ995" s="23" t="s">
        <v>69</v>
      </c>
      <c r="BR995" s="23"/>
      <c r="BS995" s="24"/>
      <c r="BT995" s="24"/>
      <c r="BU995" s="24"/>
      <c r="BW995" s="22" t="s">
        <v>64</v>
      </c>
    </row>
    <row r="996" spans="2:91" ht="18.600000000000001" customHeight="1" thickBot="1">
      <c r="D996" s="249" t="s">
        <v>103</v>
      </c>
      <c r="E996" s="250"/>
      <c r="F996" s="251" t="s">
        <v>104</v>
      </c>
      <c r="G996" s="252"/>
      <c r="H996" s="229"/>
      <c r="I996" s="253" t="s">
        <v>11</v>
      </c>
      <c r="J996" s="254"/>
      <c r="K996" s="255" t="s">
        <v>12</v>
      </c>
      <c r="L996" s="256"/>
      <c r="M996" s="24"/>
      <c r="N996" s="253" t="s">
        <v>105</v>
      </c>
      <c r="O996" s="254"/>
      <c r="P996" s="255" t="s">
        <v>106</v>
      </c>
      <c r="Q996" s="256"/>
      <c r="R996" s="24"/>
      <c r="S996" s="249" t="s">
        <v>107</v>
      </c>
      <c r="T996" s="250"/>
      <c r="U996" s="251" t="s">
        <v>108</v>
      </c>
      <c r="V996" s="252"/>
      <c r="W996" s="8"/>
      <c r="X996" s="253" t="s">
        <v>109</v>
      </c>
      <c r="Y996" s="254"/>
      <c r="Z996" s="255" t="s">
        <v>110</v>
      </c>
      <c r="AA996" s="256"/>
      <c r="AB996" s="8"/>
      <c r="AC996" s="253" t="s">
        <v>111</v>
      </c>
      <c r="AD996" s="254"/>
      <c r="AE996" s="255" t="s">
        <v>14</v>
      </c>
      <c r="AF996" s="256"/>
      <c r="AG996" s="8"/>
      <c r="AH996" s="253" t="s">
        <v>112</v>
      </c>
      <c r="AI996" s="254"/>
      <c r="AJ996" s="255" t="s">
        <v>113</v>
      </c>
      <c r="AK996" s="256"/>
      <c r="AL996" s="8"/>
      <c r="AM996" s="249" t="s">
        <v>114</v>
      </c>
      <c r="AN996" s="250"/>
      <c r="AO996" s="251" t="s">
        <v>115</v>
      </c>
      <c r="AP996" s="252"/>
      <c r="AQ996" s="24"/>
      <c r="AR996" s="253" t="s">
        <v>116</v>
      </c>
      <c r="AS996" s="254"/>
      <c r="AT996" s="255" t="s">
        <v>13</v>
      </c>
      <c r="AU996" s="256"/>
      <c r="AV996" s="4"/>
      <c r="AW996" s="253" t="s">
        <v>117</v>
      </c>
      <c r="AX996" s="254"/>
      <c r="AY996" s="255" t="s">
        <v>118</v>
      </c>
      <c r="AZ996" s="256"/>
      <c r="BA996" s="8"/>
      <c r="BB996" s="253" t="s">
        <v>119</v>
      </c>
      <c r="BC996" s="254"/>
      <c r="BD996" s="255" t="s">
        <v>120</v>
      </c>
      <c r="BE996" s="256"/>
      <c r="BF996" s="4"/>
      <c r="BG996" s="249" t="s">
        <v>121</v>
      </c>
      <c r="BH996" s="250"/>
      <c r="BI996" s="251" t="s">
        <v>122</v>
      </c>
      <c r="BJ996" s="252"/>
      <c r="BK996" s="4"/>
      <c r="BL996" s="253" t="s">
        <v>123</v>
      </c>
      <c r="BM996" s="254"/>
      <c r="BN996" s="255" t="s">
        <v>124</v>
      </c>
      <c r="BO996" s="256"/>
      <c r="BP996" s="4"/>
      <c r="BQ996" s="253" t="s">
        <v>125</v>
      </c>
      <c r="BR996" s="254"/>
      <c r="BS996" s="255" t="s">
        <v>126</v>
      </c>
      <c r="BT996" s="256"/>
      <c r="BU996" s="8"/>
      <c r="BV996" s="253" t="s">
        <v>127</v>
      </c>
      <c r="BW996" s="254"/>
      <c r="BX996" s="255" t="s">
        <v>128</v>
      </c>
      <c r="BY996" s="256"/>
      <c r="CA996" s="27" t="s">
        <v>15</v>
      </c>
      <c r="CC996" s="133" t="s">
        <v>70</v>
      </c>
      <c r="CD996" s="9"/>
      <c r="CE996" s="38"/>
      <c r="CF996" s="38"/>
      <c r="CG996" s="38"/>
      <c r="CH996" s="38"/>
    </row>
    <row r="997" spans="2:91" ht="18.600000000000001" customHeight="1" thickTop="1" thickBot="1">
      <c r="B997" s="129">
        <v>2.36</v>
      </c>
      <c r="D997" s="29">
        <v>1</v>
      </c>
      <c r="E997" s="30">
        <v>0</v>
      </c>
      <c r="F997" s="31">
        <v>0</v>
      </c>
      <c r="G997" s="32">
        <f t="shared" ref="G997:G1060" si="9450">-1/($E$8*$B997)</f>
        <v>-0.27931355932203389</v>
      </c>
      <c r="I997" s="29">
        <v>1</v>
      </c>
      <c r="J997" s="33">
        <v>0</v>
      </c>
      <c r="K997" s="31">
        <v>0</v>
      </c>
      <c r="L997" s="32">
        <v>0</v>
      </c>
      <c r="N997" s="29">
        <f t="shared" ref="N997" si="9451">D997*I997+F997*I1000-E997*J997-G997*J1000</f>
        <v>0.85023267173228356</v>
      </c>
      <c r="O997" s="33">
        <f t="shared" ref="O997" si="9452">(D997*J997+E997*I997+F997*J1000+G997*I1000)</f>
        <v>0</v>
      </c>
      <c r="P997" s="31">
        <f t="shared" ref="P997" si="9453">D997*K997+F997*K1000-E997*L997-G997*L1000</f>
        <v>0</v>
      </c>
      <c r="Q997" s="32">
        <f t="shared" ref="Q997" si="9454">(D997*L997+E997*K997+F997*L1000+G997*K1000)</f>
        <v>-0.27931355932203389</v>
      </c>
      <c r="S997" s="29">
        <v>1</v>
      </c>
      <c r="T997" s="30">
        <v>0</v>
      </c>
      <c r="U997" s="31">
        <v>0</v>
      </c>
      <c r="V997" s="32">
        <f t="shared" ref="V997:V1060" si="9455">-1/($T$8*$B997)</f>
        <v>-0.542614406779661</v>
      </c>
      <c r="X997" s="29">
        <f t="shared" ref="X997" si="9456">N997*S997+P997*S1000-O997*T997-Q997*T1000</f>
        <v>0.85023267173228356</v>
      </c>
      <c r="Y997" s="33">
        <f t="shared" ref="Y997" si="9457">(N997*T997+O997*S997+P997*T1000+Q997*S1000)</f>
        <v>0</v>
      </c>
      <c r="Z997" s="31">
        <f t="shared" ref="Z997" si="9458">N997*U997+P997*U1000-O997*V997-Q997*V1000</f>
        <v>0</v>
      </c>
      <c r="AA997" s="32">
        <f t="shared" ref="AA997" si="9459">(N997*V997+O997*U997+P997*V1000+Q997*U1000)</f>
        <v>-0.74066205611873315</v>
      </c>
      <c r="AB997" s="8"/>
      <c r="AC997" s="29">
        <v>1</v>
      </c>
      <c r="AD997" s="33">
        <v>0</v>
      </c>
      <c r="AE997" s="31">
        <v>0</v>
      </c>
      <c r="AF997" s="32">
        <v>0</v>
      </c>
      <c r="AH997" s="29">
        <f t="shared" ref="AH997" si="9460">X997*AC997+Z997*AC1000-Y997*AD997-AA997*AD1000</f>
        <v>0.51742916272523709</v>
      </c>
      <c r="AI997" s="33">
        <f t="shared" ref="AI997" si="9461">(X997*AD997+Y997*AC997+Z997*AD1000+AA997*AC1000)</f>
        <v>0</v>
      </c>
      <c r="AJ997" s="31">
        <f t="shared" ref="AJ997" si="9462">X997*AE997+Z997*AE1000-Y997*AF997-AA997*AF1000</f>
        <v>0</v>
      </c>
      <c r="AK997" s="32">
        <f t="shared" ref="AK997" si="9463">(X997*AF997+Y997*AE997+Z997*AF1000+AA997*AE1000)</f>
        <v>-0.74066205611873315</v>
      </c>
      <c r="AL997" s="8"/>
      <c r="AM997" s="29">
        <v>1</v>
      </c>
      <c r="AN997" s="30">
        <v>0</v>
      </c>
      <c r="AO997" s="31">
        <v>0</v>
      </c>
      <c r="AP997" s="32">
        <f t="shared" ref="AP997:AP1060" si="9464">-1/($AN$8*$B997)</f>
        <v>-0.49069067796610172</v>
      </c>
      <c r="AR997" s="29">
        <f t="shared" ref="AR997" si="9465">AH997*AM997+AJ997*AM1000-AI997*AN997-AK997*AN1000</f>
        <v>0.51742916272523709</v>
      </c>
      <c r="AS997" s="33">
        <f t="shared" ref="AS997" si="9466">(AH997*AN997+AI997*AM997+AJ997*AN1000+AK997*AM1000)</f>
        <v>0</v>
      </c>
      <c r="AT997" s="31">
        <f t="shared" ref="AT997" si="9467">AH997*AO997+AJ997*AO1000-AI997*AP997-AK997*AP1000</f>
        <v>0</v>
      </c>
      <c r="AU997" s="32">
        <f t="shared" ref="AU997" si="9468">(AH997*AP997+AI997*AO997+AJ997*AP1000+AK997*AO1000)</f>
        <v>-0.99455972277581206</v>
      </c>
      <c r="AV997" s="8"/>
      <c r="AW997" s="29">
        <v>1</v>
      </c>
      <c r="AX997" s="33">
        <v>0</v>
      </c>
      <c r="AY997" s="31">
        <v>0</v>
      </c>
      <c r="AZ997" s="32">
        <v>0</v>
      </c>
      <c r="BB997" s="29">
        <f t="shared" ref="BB997" si="9469">AR997*AW997+AT997*AW1000-AS997*AX997-AU997*AX1000</f>
        <v>0.12226973781882905</v>
      </c>
      <c r="BC997" s="33">
        <f t="shared" ref="BC997" si="9470">(AR997*AX997+AS997*AW997+AT997*AX1000+AU997*AW1000)</f>
        <v>0</v>
      </c>
      <c r="BD997" s="31">
        <f t="shared" ref="BD997" si="9471">AR997*AY997+AT997*AY1000-AS997*AZ997-AU997*AZ1000</f>
        <v>0</v>
      </c>
      <c r="BE997" s="32">
        <f t="shared" ref="BE997" si="9472">(AR997*AZ997+AS997*AY997+AT997*AZ1000+AU997*AY1000)</f>
        <v>-0.99455972277581206</v>
      </c>
      <c r="BF997" s="8"/>
      <c r="BG997" s="29">
        <v>1</v>
      </c>
      <c r="BH997" s="30">
        <v>0</v>
      </c>
      <c r="BI997" s="31">
        <v>0</v>
      </c>
      <c r="BJ997" s="32">
        <f t="shared" ref="BJ997:BJ1060" si="9473">-1/($BH$8*$B997)</f>
        <v>-0.17253813559322034</v>
      </c>
      <c r="BL997" s="29">
        <f t="shared" ref="BL997" si="9474">BB997*BG997+BD997*BG1000-BC997*BH997-BE997*BH1000</f>
        <v>0.12226973781882905</v>
      </c>
      <c r="BM997" s="33">
        <f t="shared" ref="BM997" si="9475">(BB997*BH997+BC997*BG997+BD997*BH1000+BE997*BG1000)</f>
        <v>0</v>
      </c>
      <c r="BN997" s="31">
        <f t="shared" ref="BN997" si="9476">BB997*BI997+BD997*BI1000-BC997*BJ997-BE997*BJ1000</f>
        <v>0</v>
      </c>
      <c r="BO997" s="32">
        <f t="shared" ref="BO997" si="9477">(BB997*BJ997+BC997*BI997+BD997*BJ1000+BE997*BI1000)</f>
        <v>-1.0156559153785447</v>
      </c>
      <c r="BP997" s="8"/>
      <c r="BQ997" s="34">
        <v>1</v>
      </c>
      <c r="BR997" s="35">
        <v>0</v>
      </c>
      <c r="BS997" s="11">
        <v>0</v>
      </c>
      <c r="BT997" s="36">
        <v>0</v>
      </c>
      <c r="BV997" s="29">
        <f t="shared" ref="BV997" si="9478">BL997*BQ997+BN997*BQ1000-BM997*BR997-BO997*BR1000</f>
        <v>0.12226973781882905</v>
      </c>
      <c r="BW997" s="33">
        <f t="shared" ref="BW997" si="9479">(BL997*BR997+BM997*BQ997+BN997*BR1000+BO997*BQ1000)</f>
        <v>-1.0156559153785447</v>
      </c>
      <c r="BX997" s="31">
        <f t="shared" ref="BX997" si="9480">BL997*BS997+BN997*BS1000-BM997*BT997-BO997*BT1000</f>
        <v>0</v>
      </c>
      <c r="BY997" s="32">
        <f t="shared" ref="BY997" si="9481">(BL997*BT997+BM997*BS997+BN997*BT1000+BO997*BS1000)</f>
        <v>-1.0156559153785447</v>
      </c>
      <c r="CA997" s="37">
        <f t="shared" ref="CA997" si="9482">20*LOG(((1+$BR$8)/$BR$8)/((BV997+BV1000)^2+(BW997+BW1000)^2)^0.5)</f>
        <v>-2.2759055004346316E-3</v>
      </c>
      <c r="CC997" s="134">
        <f t="shared" ref="CC997" si="9483">((BV997^2+BW997^2)^0.5)/((BV1000^2+BW1000^2)^0.5)</f>
        <v>1.0464904166480526</v>
      </c>
      <c r="CD997" s="9"/>
      <c r="CE997" s="38"/>
      <c r="CF997" s="38"/>
      <c r="CG997" s="38"/>
      <c r="CH997" s="38"/>
      <c r="CM997" s="129">
        <v>2.34</v>
      </c>
    </row>
    <row r="998" spans="2:91" ht="18.600000000000001" customHeight="1" thickBot="1">
      <c r="D998" s="39"/>
      <c r="G998" s="40"/>
      <c r="I998" s="39"/>
      <c r="L998" s="40"/>
      <c r="N998" s="39"/>
      <c r="Q998" s="40"/>
      <c r="S998" s="39"/>
      <c r="V998" s="40"/>
      <c r="X998" s="39"/>
      <c r="AA998" s="40"/>
      <c r="AC998" s="39"/>
      <c r="AF998" s="40"/>
      <c r="AH998" s="39"/>
      <c r="AK998" s="40"/>
      <c r="AM998" s="39"/>
      <c r="AP998" s="40"/>
      <c r="AR998" s="39"/>
      <c r="AU998" s="40"/>
      <c r="AW998" s="39"/>
      <c r="AZ998" s="40"/>
      <c r="BB998" s="39"/>
      <c r="BE998" s="40"/>
      <c r="BG998" s="39"/>
      <c r="BJ998" s="40"/>
      <c r="BL998" s="39"/>
      <c r="BO998" s="40"/>
      <c r="BQ998" s="34"/>
      <c r="BR998" s="11"/>
      <c r="BS998" s="11"/>
      <c r="BT998" s="41"/>
      <c r="BV998" s="39"/>
      <c r="BY998" s="40"/>
      <c r="CC998" s="135"/>
      <c r="CD998" s="9"/>
      <c r="CE998" s="38"/>
      <c r="CF998" s="38"/>
      <c r="CG998" s="38"/>
      <c r="CH998" s="38"/>
    </row>
    <row r="999" spans="2:91" ht="18.600000000000001" customHeight="1" thickBot="1">
      <c r="D999" s="258" t="s">
        <v>129</v>
      </c>
      <c r="E999" s="259"/>
      <c r="F999" s="260" t="s">
        <v>130</v>
      </c>
      <c r="G999" s="261"/>
      <c r="H999" s="229"/>
      <c r="I999" s="258" t="s">
        <v>131</v>
      </c>
      <c r="J999" s="259"/>
      <c r="K999" s="260" t="s">
        <v>132</v>
      </c>
      <c r="L999" s="261"/>
      <c r="N999" s="253" t="s">
        <v>133</v>
      </c>
      <c r="O999" s="254"/>
      <c r="P999" s="255" t="s">
        <v>134</v>
      </c>
      <c r="Q999" s="256"/>
      <c r="S999" s="258" t="s">
        <v>135</v>
      </c>
      <c r="T999" s="259"/>
      <c r="U999" s="260" t="s">
        <v>136</v>
      </c>
      <c r="V999" s="261"/>
      <c r="W999" s="8"/>
      <c r="X999" s="253" t="s">
        <v>137</v>
      </c>
      <c r="Y999" s="254"/>
      <c r="Z999" s="255" t="s">
        <v>138</v>
      </c>
      <c r="AA999" s="256"/>
      <c r="AB999" s="8"/>
      <c r="AC999" s="258" t="s">
        <v>139</v>
      </c>
      <c r="AD999" s="259"/>
      <c r="AE999" s="260" t="s">
        <v>140</v>
      </c>
      <c r="AF999" s="261"/>
      <c r="AG999" s="8"/>
      <c r="AH999" s="253" t="s">
        <v>141</v>
      </c>
      <c r="AI999" s="254"/>
      <c r="AJ999" s="255" t="s">
        <v>142</v>
      </c>
      <c r="AK999" s="256"/>
      <c r="AL999" s="8"/>
      <c r="AM999" s="258" t="s">
        <v>143</v>
      </c>
      <c r="AN999" s="259"/>
      <c r="AO999" s="260" t="s">
        <v>144</v>
      </c>
      <c r="AP999" s="261"/>
      <c r="AR999" s="253" t="s">
        <v>145</v>
      </c>
      <c r="AS999" s="254"/>
      <c r="AT999" s="255" t="s">
        <v>146</v>
      </c>
      <c r="AU999" s="256"/>
      <c r="AV999" s="4"/>
      <c r="AW999" s="258" t="s">
        <v>147</v>
      </c>
      <c r="AX999" s="259"/>
      <c r="AY999" s="260" t="s">
        <v>148</v>
      </c>
      <c r="AZ999" s="261"/>
      <c r="BA999" s="8"/>
      <c r="BB999" s="253" t="s">
        <v>149</v>
      </c>
      <c r="BC999" s="254"/>
      <c r="BD999" s="255" t="s">
        <v>150</v>
      </c>
      <c r="BE999" s="256"/>
      <c r="BF999" s="4"/>
      <c r="BG999" s="258" t="s">
        <v>151</v>
      </c>
      <c r="BH999" s="259"/>
      <c r="BI999" s="260" t="s">
        <v>152</v>
      </c>
      <c r="BJ999" s="261"/>
      <c r="BK999" s="4"/>
      <c r="BL999" s="253" t="s">
        <v>153</v>
      </c>
      <c r="BM999" s="254"/>
      <c r="BN999" s="255" t="s">
        <v>154</v>
      </c>
      <c r="BO999" s="256"/>
      <c r="BP999" s="4"/>
      <c r="BQ999" s="258" t="s">
        <v>155</v>
      </c>
      <c r="BR999" s="259"/>
      <c r="BS999" s="260" t="s">
        <v>156</v>
      </c>
      <c r="BT999" s="261"/>
      <c r="BU999" s="8"/>
      <c r="BV999" s="253" t="s">
        <v>157</v>
      </c>
      <c r="BW999" s="254"/>
      <c r="BX999" s="255" t="s">
        <v>158</v>
      </c>
      <c r="BY999" s="256"/>
      <c r="CA999" s="46" t="s">
        <v>16</v>
      </c>
      <c r="CC999" s="136" t="s">
        <v>71</v>
      </c>
      <c r="CD999" s="9"/>
      <c r="CE999" s="38"/>
      <c r="CF999" s="38"/>
      <c r="CG999" s="38"/>
      <c r="CH999" s="38"/>
    </row>
    <row r="1000" spans="2:91" ht="18.600000000000001" customHeight="1" thickTop="1" thickBot="1">
      <c r="D1000" s="29">
        <v>0</v>
      </c>
      <c r="E1000" s="33">
        <v>0</v>
      </c>
      <c r="F1000" s="31">
        <v>1</v>
      </c>
      <c r="G1000" s="32">
        <v>0</v>
      </c>
      <c r="I1000" s="29">
        <v>0</v>
      </c>
      <c r="J1000" s="33">
        <f t="shared" ref="J1000" si="9484">IF(0=(1-$J$8*$K$8*$B997^2),10^14,$B997*$J$8/(1-$J$8*$K$8*$B997^2))</f>
        <v>-0.536197843854199</v>
      </c>
      <c r="K1000" s="31">
        <v>1</v>
      </c>
      <c r="L1000" s="32">
        <v>0</v>
      </c>
      <c r="N1000" s="29">
        <f t="shared" ref="N1000" si="9485">D1000*I997+F1000*I1000-E1000*J997-G1000*J1000</f>
        <v>0</v>
      </c>
      <c r="O1000" s="33">
        <f t="shared" ref="O1000" si="9486">(D1000*J997+E1000*I997+F1000*J1000+G1000*I1000)</f>
        <v>-0.536197843854199</v>
      </c>
      <c r="P1000" s="31">
        <f t="shared" ref="P1000" si="9487">D1000*K997+F1000*K1000-E1000*L997-G1000*L1000</f>
        <v>1</v>
      </c>
      <c r="Q1000" s="32">
        <f t="shared" ref="Q1000" si="9488">(D1000*L997+E1000*K997+F1000*L1000+G1000*K1000)</f>
        <v>0</v>
      </c>
      <c r="S1000" s="29">
        <v>0</v>
      </c>
      <c r="T1000" s="33">
        <v>0</v>
      </c>
      <c r="U1000" s="31">
        <v>1</v>
      </c>
      <c r="V1000" s="32">
        <v>0</v>
      </c>
      <c r="X1000" s="29">
        <f t="shared" ref="X1000" si="9489">N1000*S997+P1000*S1000-O1000*T997-Q1000*T1000</f>
        <v>0</v>
      </c>
      <c r="Y1000" s="33">
        <f t="shared" ref="Y1000" si="9490">(N1000*T997+O1000*S997+P1000*T1000+Q1000*S1000)</f>
        <v>-0.536197843854199</v>
      </c>
      <c r="Z1000" s="31">
        <f t="shared" ref="Z1000" si="9491">N1000*U997+P1000*U1000-O1000*V997-Q1000*V1000</f>
        <v>0.7090513250405206</v>
      </c>
      <c r="AA1000" s="32">
        <f t="shared" ref="AA1000" si="9492">(N1000*V997+O1000*U997+P1000*V1000+Q1000*U1000)</f>
        <v>0</v>
      </c>
      <c r="AB1000" s="8"/>
      <c r="AC1000" s="29">
        <v>0</v>
      </c>
      <c r="AD1000" s="33">
        <f t="shared" ref="AD1000" si="9493">IF(0=(1-$AD$8*$AE$8*$B997^2),10^14,$B997*$AD$8/(1-$AD$8*$AE$8*$B997^2))</f>
        <v>-0.44933246715921388</v>
      </c>
      <c r="AE1000" s="31">
        <v>1</v>
      </c>
      <c r="AF1000" s="32">
        <v>0</v>
      </c>
      <c r="AH1000" s="29">
        <f t="shared" ref="AH1000" si="9494">X1000*AC997+Z1000*AC1000-Y1000*AD997-AA1000*AD1000</f>
        <v>0</v>
      </c>
      <c r="AI1000" s="33">
        <f t="shared" ref="AI1000" si="9495">(X1000*AD997+Y1000*AC997+Z1000*AD1000+AA1000*AC1000)</f>
        <v>-0.85479762507716583</v>
      </c>
      <c r="AJ1000" s="31">
        <f t="shared" ref="AJ1000" si="9496">X1000*AE997+Z1000*AE1000-Y1000*AF997-AA1000*AF1000</f>
        <v>0.7090513250405206</v>
      </c>
      <c r="AK1000" s="32">
        <f t="shared" ref="AK1000" si="9497">(X1000*AF997+Y1000*AE997+Z1000*AF1000+AA1000*AE1000)</f>
        <v>0</v>
      </c>
      <c r="AL1000" s="8"/>
      <c r="AM1000" s="29">
        <v>0</v>
      </c>
      <c r="AN1000" s="33">
        <v>0</v>
      </c>
      <c r="AO1000" s="31">
        <v>1</v>
      </c>
      <c r="AP1000" s="32">
        <v>0</v>
      </c>
      <c r="AR1000" s="29">
        <f t="shared" ref="AR1000" si="9498">AH1000*AM997+AJ1000*AM1000-AI1000*AN997-AK1000*AN1000</f>
        <v>0</v>
      </c>
      <c r="AS1000" s="33">
        <f t="shared" ref="AS1000" si="9499">(AH1000*AN997+AI1000*AM997+AJ1000*AN1000+AK1000*AM1000)</f>
        <v>-0.85479762507716583</v>
      </c>
      <c r="AT1000" s="31">
        <f t="shared" ref="AT1000" si="9500">AH1000*AO997+AJ1000*AO1000-AI1000*AP997-AK1000*AP1000</f>
        <v>0.28961009886759248</v>
      </c>
      <c r="AU1000" s="32">
        <f t="shared" ref="AU1000" si="9501">(AH1000*AP997+AI1000*AO997+AJ1000*AP1000+AK1000*AO1000)</f>
        <v>0</v>
      </c>
      <c r="AV1000" s="8"/>
      <c r="AW1000" s="29">
        <v>0</v>
      </c>
      <c r="AX1000" s="33">
        <f t="shared" ref="AX1000" si="9502">IF(0=(1-$AX$8*$AY$8*$B997^2),10^14,$B997*$AX$8/(1-$AX$8*$AY$8*$B997^2))</f>
        <v>-0.39732096108167314</v>
      </c>
      <c r="AY1000" s="31">
        <v>1</v>
      </c>
      <c r="AZ1000" s="32">
        <v>0</v>
      </c>
      <c r="BB1000" s="29">
        <f t="shared" ref="BB1000" si="9503">AR1000*AW997+AT1000*AW1000-AS1000*AX997-AU1000*AX1000</f>
        <v>0</v>
      </c>
      <c r="BC1000" s="33">
        <f t="shared" ref="BC1000" si="9504">(AR1000*AX997+AS1000*AW997+AT1000*AX1000+AU1000*AW1000)</f>
        <v>-0.969865787898196</v>
      </c>
      <c r="BD1000" s="31">
        <f t="shared" ref="BD1000" si="9505">AR1000*AY997+AT1000*AY1000-AS1000*AZ997-AU1000*AZ1000</f>
        <v>0.28961009886759248</v>
      </c>
      <c r="BE1000" s="32">
        <f t="shared" ref="BE1000" si="9506">(AR1000*AZ997+AS1000*AY997+AT1000*AZ1000+AU1000*AY1000)</f>
        <v>0</v>
      </c>
      <c r="BF1000" s="8"/>
      <c r="BG1000" s="29">
        <v>0</v>
      </c>
      <c r="BH1000" s="33">
        <v>0</v>
      </c>
      <c r="BI1000" s="31">
        <v>1</v>
      </c>
      <c r="BJ1000" s="32">
        <v>0</v>
      </c>
      <c r="BL1000" s="29">
        <f t="shared" ref="BL1000" si="9507">BB1000*BG997+BD1000*BG1000-BC1000*BH997-BE1000*BH1000</f>
        <v>0</v>
      </c>
      <c r="BM1000" s="33">
        <f t="shared" ref="BM1000" si="9508">(BB1000*BH997+BC1000*BG997+BD1000*BH1000+BE1000*BG1000)</f>
        <v>-0.969865787898196</v>
      </c>
      <c r="BN1000" s="31">
        <f t="shared" ref="BN1000" si="9509">BB1000*BI997+BD1000*BI1000-BC1000*BJ997-BE1000*BJ1000</f>
        <v>0.12227126404798805</v>
      </c>
      <c r="BO1000" s="32">
        <f t="shared" ref="BO1000" si="9510">(BB1000*BJ997+BC1000*BI997+BD1000*BJ1000+BE1000*BI1000)</f>
        <v>0</v>
      </c>
      <c r="BP1000" s="8"/>
      <c r="BQ1000" s="19">
        <f t="shared" ref="BQ1000:BQ1063" si="9511">1/$BR$8</f>
        <v>1</v>
      </c>
      <c r="BR1000" s="47">
        <v>0</v>
      </c>
      <c r="BS1000" s="48">
        <v>1</v>
      </c>
      <c r="BT1000" s="49">
        <v>0</v>
      </c>
      <c r="BV1000" s="29">
        <f t="shared" ref="BV1000" si="9512">BL1000*BQ997+BN1000*BQ1000-BM1000*BR997-BO1000*BR1000</f>
        <v>0.12227126404798805</v>
      </c>
      <c r="BW1000" s="33">
        <f t="shared" ref="BW1000" si="9513">(BL1000*BR997+BM1000*BQ997+BN1000*BR1000+BO1000*BQ1000)</f>
        <v>-0.969865787898196</v>
      </c>
      <c r="BX1000" s="31">
        <f t="shared" ref="BX1000" si="9514">BL1000*BS997+BN1000*BS1000-BM1000*BT997-BO1000*BT1000</f>
        <v>0.12227126404798805</v>
      </c>
      <c r="BY1000" s="32">
        <f t="shared" ref="BY1000" si="9515">(BL1000*BT997+BM1000*BS997+BN1000*BT1000+BO1000*BS1000)</f>
        <v>0</v>
      </c>
      <c r="CA1000" s="50">
        <f t="shared" ref="CA1000" si="9516">(180/PI())*ATAN(-1*(BW997+BW1000)/(BV997+BV1000))</f>
        <v>82.978691438252767</v>
      </c>
      <c r="CC1000" s="137">
        <f t="shared" ref="CC1000" si="9517">20*LOG(((1-(10^(CA997/20)^2)*(1-((1-CC997)/(1+CC997))^2))^0.5))</f>
        <v>-29.830887985288278</v>
      </c>
      <c r="CD1000" s="9"/>
      <c r="CE1000" s="38"/>
      <c r="CF1000" s="38"/>
      <c r="CG1000" s="38"/>
      <c r="CH1000" s="38"/>
    </row>
    <row r="1001" spans="2:91" ht="18.600000000000001" customHeight="1">
      <c r="CC1001" s="42"/>
    </row>
    <row r="1002" spans="2:91" ht="18.600000000000001" customHeight="1" thickBot="1">
      <c r="E1002" s="22" t="s">
        <v>4</v>
      </c>
      <c r="J1002" s="22" t="s">
        <v>5</v>
      </c>
      <c r="O1002" s="22" t="s">
        <v>6</v>
      </c>
      <c r="T1002" s="22" t="s">
        <v>7</v>
      </c>
      <c r="Y1002" s="22" t="s">
        <v>8</v>
      </c>
      <c r="AD1002" s="22" t="s">
        <v>65</v>
      </c>
      <c r="AI1002" s="22" t="s">
        <v>9</v>
      </c>
      <c r="AN1002" s="22" t="s">
        <v>66</v>
      </c>
      <c r="AS1002" s="22" t="s">
        <v>51</v>
      </c>
      <c r="AX1002" s="22" t="s">
        <v>67</v>
      </c>
      <c r="BC1002" s="22" t="s">
        <v>52</v>
      </c>
      <c r="BH1002" s="22" t="s">
        <v>68</v>
      </c>
      <c r="BM1002" s="22" t="s">
        <v>63</v>
      </c>
      <c r="BQ1002" s="23" t="s">
        <v>69</v>
      </c>
      <c r="BR1002" s="23"/>
      <c r="BS1002" s="24"/>
      <c r="BT1002" s="24"/>
      <c r="BU1002" s="24"/>
      <c r="BW1002" s="22" t="s">
        <v>64</v>
      </c>
    </row>
    <row r="1003" spans="2:91" ht="18.600000000000001" customHeight="1" thickBot="1">
      <c r="D1003" s="249" t="s">
        <v>103</v>
      </c>
      <c r="E1003" s="250"/>
      <c r="F1003" s="251" t="s">
        <v>104</v>
      </c>
      <c r="G1003" s="252"/>
      <c r="H1003" s="229"/>
      <c r="I1003" s="253" t="s">
        <v>11</v>
      </c>
      <c r="J1003" s="254"/>
      <c r="K1003" s="255" t="s">
        <v>12</v>
      </c>
      <c r="L1003" s="256"/>
      <c r="M1003" s="24"/>
      <c r="N1003" s="253" t="s">
        <v>105</v>
      </c>
      <c r="O1003" s="254"/>
      <c r="P1003" s="255" t="s">
        <v>106</v>
      </c>
      <c r="Q1003" s="256"/>
      <c r="R1003" s="24"/>
      <c r="S1003" s="249" t="s">
        <v>107</v>
      </c>
      <c r="T1003" s="250"/>
      <c r="U1003" s="251" t="s">
        <v>108</v>
      </c>
      <c r="V1003" s="252"/>
      <c r="W1003" s="8"/>
      <c r="X1003" s="253" t="s">
        <v>109</v>
      </c>
      <c r="Y1003" s="254"/>
      <c r="Z1003" s="255" t="s">
        <v>110</v>
      </c>
      <c r="AA1003" s="256"/>
      <c r="AB1003" s="8"/>
      <c r="AC1003" s="253" t="s">
        <v>111</v>
      </c>
      <c r="AD1003" s="254"/>
      <c r="AE1003" s="255" t="s">
        <v>14</v>
      </c>
      <c r="AF1003" s="256"/>
      <c r="AG1003" s="8"/>
      <c r="AH1003" s="253" t="s">
        <v>112</v>
      </c>
      <c r="AI1003" s="254"/>
      <c r="AJ1003" s="255" t="s">
        <v>113</v>
      </c>
      <c r="AK1003" s="256"/>
      <c r="AL1003" s="8"/>
      <c r="AM1003" s="249" t="s">
        <v>114</v>
      </c>
      <c r="AN1003" s="250"/>
      <c r="AO1003" s="251" t="s">
        <v>115</v>
      </c>
      <c r="AP1003" s="252"/>
      <c r="AQ1003" s="24"/>
      <c r="AR1003" s="253" t="s">
        <v>116</v>
      </c>
      <c r="AS1003" s="254"/>
      <c r="AT1003" s="255" t="s">
        <v>13</v>
      </c>
      <c r="AU1003" s="256"/>
      <c r="AV1003" s="4"/>
      <c r="AW1003" s="253" t="s">
        <v>117</v>
      </c>
      <c r="AX1003" s="254"/>
      <c r="AY1003" s="255" t="s">
        <v>118</v>
      </c>
      <c r="AZ1003" s="256"/>
      <c r="BA1003" s="8"/>
      <c r="BB1003" s="253" t="s">
        <v>119</v>
      </c>
      <c r="BC1003" s="254"/>
      <c r="BD1003" s="255" t="s">
        <v>120</v>
      </c>
      <c r="BE1003" s="256"/>
      <c r="BF1003" s="4"/>
      <c r="BG1003" s="249" t="s">
        <v>121</v>
      </c>
      <c r="BH1003" s="250"/>
      <c r="BI1003" s="251" t="s">
        <v>122</v>
      </c>
      <c r="BJ1003" s="252"/>
      <c r="BK1003" s="4"/>
      <c r="BL1003" s="253" t="s">
        <v>123</v>
      </c>
      <c r="BM1003" s="254"/>
      <c r="BN1003" s="255" t="s">
        <v>124</v>
      </c>
      <c r="BO1003" s="256"/>
      <c r="BP1003" s="4"/>
      <c r="BQ1003" s="253" t="s">
        <v>125</v>
      </c>
      <c r="BR1003" s="254"/>
      <c r="BS1003" s="255" t="s">
        <v>126</v>
      </c>
      <c r="BT1003" s="256"/>
      <c r="BU1003" s="8"/>
      <c r="BV1003" s="253" t="s">
        <v>127</v>
      </c>
      <c r="BW1003" s="254"/>
      <c r="BX1003" s="255" t="s">
        <v>128</v>
      </c>
      <c r="BY1003" s="256"/>
      <c r="CA1003" s="27" t="s">
        <v>15</v>
      </c>
      <c r="CC1003" s="133" t="s">
        <v>70</v>
      </c>
      <c r="CD1003" s="9"/>
      <c r="CE1003" s="38"/>
      <c r="CF1003" s="38"/>
      <c r="CG1003" s="38"/>
      <c r="CH1003" s="38"/>
    </row>
    <row r="1004" spans="2:91" ht="18.600000000000001" customHeight="1" thickTop="1" thickBot="1">
      <c r="B1004" s="129">
        <v>2.38</v>
      </c>
      <c r="D1004" s="29">
        <v>1</v>
      </c>
      <c r="E1004" s="30">
        <v>0</v>
      </c>
      <c r="F1004" s="31">
        <v>0</v>
      </c>
      <c r="G1004" s="32">
        <f t="shared" ref="G1004:G1067" si="9518">-1/($E$8*$B1004)</f>
        <v>-0.27696638655462186</v>
      </c>
      <c r="I1004" s="29">
        <v>1</v>
      </c>
      <c r="J1004" s="33">
        <v>0</v>
      </c>
      <c r="K1004" s="31">
        <v>0</v>
      </c>
      <c r="L1004" s="32">
        <v>0</v>
      </c>
      <c r="N1004" s="29">
        <f t="shared" ref="N1004" si="9519">D1004*I1004+F1004*I1007-E1004*J1004-G1004*J1007</f>
        <v>0.8528091773898745</v>
      </c>
      <c r="O1004" s="33">
        <f t="shared" ref="O1004" si="9520">(D1004*J1004+E1004*I1004+F1004*J1007+G1004*I1007)</f>
        <v>0</v>
      </c>
      <c r="P1004" s="31">
        <f t="shared" ref="P1004" si="9521">D1004*K1004+F1004*K1007-E1004*L1004-G1004*L1007</f>
        <v>0</v>
      </c>
      <c r="Q1004" s="32">
        <f t="shared" ref="Q1004" si="9522">(D1004*L1004+E1004*K1004+F1004*L1007+G1004*K1007)</f>
        <v>-0.27696638655462186</v>
      </c>
      <c r="S1004" s="29">
        <v>1</v>
      </c>
      <c r="T1004" s="30">
        <v>0</v>
      </c>
      <c r="U1004" s="31">
        <v>0</v>
      </c>
      <c r="V1004" s="32">
        <f t="shared" ref="V1004:V1067" si="9523">-1/($T$8*$B1004)</f>
        <v>-0.53805462184873953</v>
      </c>
      <c r="X1004" s="29">
        <f t="shared" ref="X1004" si="9524">N1004*S1004+P1004*S1007-O1004*T1004-Q1004*T1007</f>
        <v>0.8528091773898745</v>
      </c>
      <c r="Y1004" s="33">
        <f t="shared" ref="Y1004" si="9525">(N1004*T1004+O1004*S1004+P1004*T1007+Q1004*S1007)</f>
        <v>0</v>
      </c>
      <c r="Z1004" s="31">
        <f t="shared" ref="Z1004" si="9526">N1004*U1004+P1004*U1007-O1004*V1004-Q1004*V1007</f>
        <v>0</v>
      </c>
      <c r="AA1004" s="32">
        <f t="shared" ref="AA1004" si="9527">(N1004*V1004+O1004*U1004+P1004*V1007+Q1004*U1007)</f>
        <v>-0.7358243060042654</v>
      </c>
      <c r="AB1004" s="8"/>
      <c r="AC1004" s="29">
        <v>1</v>
      </c>
      <c r="AD1004" s="33">
        <v>0</v>
      </c>
      <c r="AE1004" s="31">
        <v>0</v>
      </c>
      <c r="AF1004" s="32">
        <v>0</v>
      </c>
      <c r="AH1004" s="29">
        <f t="shared" ref="AH1004" si="9528">X1004*AC1004+Z1004*AC1007-Y1004*AD1004-AA1004*AD1007</f>
        <v>0.52558002142911731</v>
      </c>
      <c r="AI1004" s="33">
        <f t="shared" ref="AI1004" si="9529">(X1004*AD1004+Y1004*AC1004+Z1004*AD1007+AA1004*AC1007)</f>
        <v>0</v>
      </c>
      <c r="AJ1004" s="31">
        <f t="shared" ref="AJ1004" si="9530">X1004*AE1004+Z1004*AE1007-Y1004*AF1004-AA1004*AF1007</f>
        <v>0</v>
      </c>
      <c r="AK1004" s="32">
        <f t="shared" ref="AK1004" si="9531">(X1004*AF1004+Y1004*AE1004+Z1004*AF1007+AA1004*AE1007)</f>
        <v>-0.7358243060042654</v>
      </c>
      <c r="AL1004" s="8"/>
      <c r="AM1004" s="29">
        <v>1</v>
      </c>
      <c r="AN1004" s="30">
        <v>0</v>
      </c>
      <c r="AO1004" s="31">
        <v>0</v>
      </c>
      <c r="AP1004" s="32">
        <f t="shared" ref="AP1004:AP1067" si="9532">-1/($AN$8*$B1004)</f>
        <v>-0.48656722689075632</v>
      </c>
      <c r="AR1004" s="29">
        <f t="shared" ref="AR1004" si="9533">AH1004*AM1004+AJ1004*AM1007-AI1004*AN1004-AK1004*AN1007</f>
        <v>0.52558002142911731</v>
      </c>
      <c r="AS1004" s="33">
        <f t="shared" ref="AS1004" si="9534">(AH1004*AN1004+AI1004*AM1004+AJ1004*AN1007+AK1004*AM1007)</f>
        <v>0</v>
      </c>
      <c r="AT1004" s="31">
        <f t="shared" ref="AT1004" si="9535">AH1004*AO1004+AJ1004*AO1007-AI1004*AP1004-AK1004*AP1007</f>
        <v>0</v>
      </c>
      <c r="AU1004" s="32">
        <f t="shared" ref="AU1004" si="9536">(AH1004*AP1004+AI1004*AO1004+AJ1004*AP1007+AK1004*AO1007)</f>
        <v>-0.99155431954021522</v>
      </c>
      <c r="AV1004" s="8"/>
      <c r="AW1004" s="29">
        <v>1</v>
      </c>
      <c r="AX1004" s="33">
        <v>0</v>
      </c>
      <c r="AY1004" s="31">
        <v>0</v>
      </c>
      <c r="AZ1004" s="32">
        <v>0</v>
      </c>
      <c r="BB1004" s="29">
        <f t="shared" ref="BB1004" si="9537">AR1004*AW1004+AT1004*AW1007-AS1004*AX1004-AU1004*AX1007</f>
        <v>0.13545401407174412</v>
      </c>
      <c r="BC1004" s="33">
        <f t="shared" ref="BC1004" si="9538">(AR1004*AX1004+AS1004*AW1004+AT1004*AX1007+AU1004*AW1007)</f>
        <v>0</v>
      </c>
      <c r="BD1004" s="31">
        <f t="shared" ref="BD1004" si="9539">AR1004*AY1004+AT1004*AY1007-AS1004*AZ1004-AU1004*AZ1007</f>
        <v>0</v>
      </c>
      <c r="BE1004" s="32">
        <f t="shared" ref="BE1004" si="9540">(AR1004*AZ1004+AS1004*AY1004+AT1004*AZ1007+AU1004*AY1007)</f>
        <v>-0.99155431954021522</v>
      </c>
      <c r="BF1004" s="8"/>
      <c r="BG1004" s="29">
        <v>1</v>
      </c>
      <c r="BH1004" s="30">
        <v>0</v>
      </c>
      <c r="BI1004" s="31">
        <v>0</v>
      </c>
      <c r="BJ1004" s="32">
        <f t="shared" ref="BJ1004:BJ1067" si="9541">-1/($BH$8*$B1004)</f>
        <v>-0.17108823529411765</v>
      </c>
      <c r="BL1004" s="29">
        <f t="shared" ref="BL1004" si="9542">BB1004*BG1004+BD1004*BG1007-BC1004*BH1004-BE1004*BH1007</f>
        <v>0.13545401407174412</v>
      </c>
      <c r="BM1004" s="33">
        <f t="shared" ref="BM1004" si="9543">(BB1004*BH1004+BC1004*BG1004+BD1004*BH1007+BE1004*BG1007)</f>
        <v>0</v>
      </c>
      <c r="BN1004" s="31">
        <f t="shared" ref="BN1004" si="9544">BB1004*BI1004+BD1004*BI1007-BC1004*BJ1004-BE1004*BJ1007</f>
        <v>0</v>
      </c>
      <c r="BO1004" s="32">
        <f t="shared" ref="BO1004" si="9545">(BB1004*BJ1004+BC1004*BI1004+BD1004*BJ1007+BE1004*BI1007)</f>
        <v>-1.0147289077712545</v>
      </c>
      <c r="BP1004" s="8"/>
      <c r="BQ1004" s="34">
        <v>1</v>
      </c>
      <c r="BR1004" s="35">
        <v>0</v>
      </c>
      <c r="BS1004" s="11">
        <v>0</v>
      </c>
      <c r="BT1004" s="36">
        <v>0</v>
      </c>
      <c r="BV1004" s="29">
        <f t="shared" ref="BV1004" si="9546">BL1004*BQ1004+BN1004*BQ1007-BM1004*BR1004-BO1004*BR1007</f>
        <v>0.13545401407174412</v>
      </c>
      <c r="BW1004" s="33">
        <f t="shared" ref="BW1004" si="9547">(BL1004*BR1004+BM1004*BQ1004+BN1004*BR1007+BO1004*BQ1007)</f>
        <v>-1.0147289077712545</v>
      </c>
      <c r="BX1004" s="31">
        <f t="shared" ref="BX1004" si="9548">BL1004*BS1004+BN1004*BS1007-BM1004*BT1004-BO1004*BT1007</f>
        <v>0</v>
      </c>
      <c r="BY1004" s="32">
        <f t="shared" ref="BY1004" si="9549">(BL1004*BT1004+BM1004*BS1004+BN1004*BT1007+BO1004*BS1007)</f>
        <v>-1.0147289077712545</v>
      </c>
      <c r="CA1004" s="37">
        <f t="shared" ref="CA1004" si="9550">20*LOG(((1+$BR$8)/$BR$8)/((BV1004+BV1007)^2+(BW1004+BW1007)^2)^0.5)</f>
        <v>-2.431066002076483E-3</v>
      </c>
      <c r="CC1004" s="134">
        <f t="shared" ref="CC1004" si="9551">((BV1004^2+BW1004^2)^0.5)/((BV1007^2+BW1007^2)^0.5)</f>
        <v>1.048001002909402</v>
      </c>
      <c r="CD1004" s="9"/>
      <c r="CE1004" s="38"/>
      <c r="CF1004" s="38"/>
      <c r="CG1004" s="38"/>
      <c r="CH1004" s="38"/>
      <c r="CM1004" s="129">
        <v>2.36</v>
      </c>
    </row>
    <row r="1005" spans="2:91" ht="18.600000000000001" customHeight="1" thickBot="1">
      <c r="D1005" s="39"/>
      <c r="G1005" s="40"/>
      <c r="I1005" s="39"/>
      <c r="L1005" s="40"/>
      <c r="N1005" s="39"/>
      <c r="Q1005" s="40"/>
      <c r="S1005" s="39"/>
      <c r="V1005" s="40"/>
      <c r="X1005" s="39"/>
      <c r="AA1005" s="40"/>
      <c r="AC1005" s="39"/>
      <c r="AF1005" s="40"/>
      <c r="AH1005" s="39"/>
      <c r="AK1005" s="40"/>
      <c r="AM1005" s="39"/>
      <c r="AP1005" s="40"/>
      <c r="AR1005" s="39"/>
      <c r="AU1005" s="40"/>
      <c r="AW1005" s="39"/>
      <c r="AZ1005" s="40"/>
      <c r="BB1005" s="39"/>
      <c r="BE1005" s="40"/>
      <c r="BG1005" s="39"/>
      <c r="BJ1005" s="40"/>
      <c r="BL1005" s="39"/>
      <c r="BO1005" s="40"/>
      <c r="BQ1005" s="34"/>
      <c r="BR1005" s="11"/>
      <c r="BS1005" s="11"/>
      <c r="BT1005" s="41"/>
      <c r="BV1005" s="39"/>
      <c r="BY1005" s="40"/>
      <c r="CC1005" s="135"/>
      <c r="CD1005" s="9"/>
      <c r="CE1005" s="38"/>
      <c r="CF1005" s="38"/>
      <c r="CG1005" s="38"/>
      <c r="CH1005" s="38"/>
    </row>
    <row r="1006" spans="2:91" ht="18.600000000000001" customHeight="1" thickBot="1">
      <c r="D1006" s="258" t="s">
        <v>129</v>
      </c>
      <c r="E1006" s="259"/>
      <c r="F1006" s="260" t="s">
        <v>130</v>
      </c>
      <c r="G1006" s="261"/>
      <c r="H1006" s="229"/>
      <c r="I1006" s="258" t="s">
        <v>131</v>
      </c>
      <c r="J1006" s="259"/>
      <c r="K1006" s="260" t="s">
        <v>132</v>
      </c>
      <c r="L1006" s="261"/>
      <c r="N1006" s="253" t="s">
        <v>133</v>
      </c>
      <c r="O1006" s="254"/>
      <c r="P1006" s="255" t="s">
        <v>134</v>
      </c>
      <c r="Q1006" s="256"/>
      <c r="S1006" s="258" t="s">
        <v>135</v>
      </c>
      <c r="T1006" s="259"/>
      <c r="U1006" s="260" t="s">
        <v>136</v>
      </c>
      <c r="V1006" s="261"/>
      <c r="W1006" s="8"/>
      <c r="X1006" s="253" t="s">
        <v>137</v>
      </c>
      <c r="Y1006" s="254"/>
      <c r="Z1006" s="255" t="s">
        <v>138</v>
      </c>
      <c r="AA1006" s="256"/>
      <c r="AB1006" s="8"/>
      <c r="AC1006" s="258" t="s">
        <v>139</v>
      </c>
      <c r="AD1006" s="259"/>
      <c r="AE1006" s="260" t="s">
        <v>140</v>
      </c>
      <c r="AF1006" s="261"/>
      <c r="AG1006" s="8"/>
      <c r="AH1006" s="253" t="s">
        <v>141</v>
      </c>
      <c r="AI1006" s="254"/>
      <c r="AJ1006" s="255" t="s">
        <v>142</v>
      </c>
      <c r="AK1006" s="256"/>
      <c r="AL1006" s="8"/>
      <c r="AM1006" s="258" t="s">
        <v>143</v>
      </c>
      <c r="AN1006" s="259"/>
      <c r="AO1006" s="260" t="s">
        <v>144</v>
      </c>
      <c r="AP1006" s="261"/>
      <c r="AR1006" s="253" t="s">
        <v>145</v>
      </c>
      <c r="AS1006" s="254"/>
      <c r="AT1006" s="255" t="s">
        <v>146</v>
      </c>
      <c r="AU1006" s="256"/>
      <c r="AV1006" s="4"/>
      <c r="AW1006" s="258" t="s">
        <v>147</v>
      </c>
      <c r="AX1006" s="259"/>
      <c r="AY1006" s="260" t="s">
        <v>148</v>
      </c>
      <c r="AZ1006" s="261"/>
      <c r="BA1006" s="8"/>
      <c r="BB1006" s="253" t="s">
        <v>149</v>
      </c>
      <c r="BC1006" s="254"/>
      <c r="BD1006" s="255" t="s">
        <v>150</v>
      </c>
      <c r="BE1006" s="256"/>
      <c r="BF1006" s="4"/>
      <c r="BG1006" s="258" t="s">
        <v>151</v>
      </c>
      <c r="BH1006" s="259"/>
      <c r="BI1006" s="260" t="s">
        <v>152</v>
      </c>
      <c r="BJ1006" s="261"/>
      <c r="BK1006" s="4"/>
      <c r="BL1006" s="253" t="s">
        <v>153</v>
      </c>
      <c r="BM1006" s="254"/>
      <c r="BN1006" s="255" t="s">
        <v>154</v>
      </c>
      <c r="BO1006" s="256"/>
      <c r="BP1006" s="4"/>
      <c r="BQ1006" s="258" t="s">
        <v>155</v>
      </c>
      <c r="BR1006" s="259"/>
      <c r="BS1006" s="260" t="s">
        <v>156</v>
      </c>
      <c r="BT1006" s="261"/>
      <c r="BU1006" s="8"/>
      <c r="BV1006" s="253" t="s">
        <v>157</v>
      </c>
      <c r="BW1006" s="254"/>
      <c r="BX1006" s="255" t="s">
        <v>158</v>
      </c>
      <c r="BY1006" s="256"/>
      <c r="CA1006" s="46" t="s">
        <v>16</v>
      </c>
      <c r="CC1006" s="136" t="s">
        <v>71</v>
      </c>
      <c r="CD1006" s="9"/>
      <c r="CE1006" s="38"/>
      <c r="CF1006" s="38"/>
      <c r="CG1006" s="38"/>
      <c r="CH1006" s="38"/>
    </row>
    <row r="1007" spans="2:91" ht="18.600000000000001" customHeight="1" thickTop="1" thickBot="1">
      <c r="D1007" s="29">
        <v>0</v>
      </c>
      <c r="E1007" s="33">
        <v>0</v>
      </c>
      <c r="F1007" s="31">
        <v>1</v>
      </c>
      <c r="G1007" s="32">
        <v>0</v>
      </c>
      <c r="I1007" s="29">
        <v>0</v>
      </c>
      <c r="J1007" s="33">
        <f t="shared" ref="J1007" si="9552">IF(0=(1-$J$8*$K$8*$B1004^2),10^14,$B1004*$J$8/(1-$J$8*$K$8*$B1004^2))</f>
        <v>-0.53143930005779716</v>
      </c>
      <c r="K1007" s="31">
        <v>1</v>
      </c>
      <c r="L1007" s="32">
        <v>0</v>
      </c>
      <c r="N1007" s="29">
        <f t="shared" ref="N1007" si="9553">D1007*I1004+F1007*I1007-E1007*J1004-G1007*J1007</f>
        <v>0</v>
      </c>
      <c r="O1007" s="33">
        <f t="shared" ref="O1007" si="9554">(D1007*J1004+E1007*I1004+F1007*J1007+G1007*I1007)</f>
        <v>-0.53143930005779716</v>
      </c>
      <c r="P1007" s="31">
        <f t="shared" ref="P1007" si="9555">D1007*K1004+F1007*K1007-E1007*L1004-G1007*L1007</f>
        <v>1</v>
      </c>
      <c r="Q1007" s="32">
        <f t="shared" ref="Q1007" si="9556">(D1007*L1004+E1007*K1004+F1007*L1007+G1007*K1007)</f>
        <v>0</v>
      </c>
      <c r="S1007" s="29">
        <v>0</v>
      </c>
      <c r="T1007" s="33">
        <v>0</v>
      </c>
      <c r="U1007" s="31">
        <v>1</v>
      </c>
      <c r="V1007" s="32">
        <v>0</v>
      </c>
      <c r="X1007" s="29">
        <f t="shared" ref="X1007" si="9557">N1007*S1004+P1007*S1007-O1007*T1004-Q1007*T1007</f>
        <v>0</v>
      </c>
      <c r="Y1007" s="33">
        <f t="shared" ref="Y1007" si="9558">(N1007*T1004+O1007*S1004+P1007*T1007+Q1007*S1007)</f>
        <v>-0.53143930005779716</v>
      </c>
      <c r="Z1007" s="31">
        <f t="shared" ref="Z1007" si="9559">N1007*U1004+P1007*U1007-O1007*V1004-Q1007*V1007</f>
        <v>0.71405662837184314</v>
      </c>
      <c r="AA1007" s="32">
        <f t="shared" ref="AA1007" si="9560">(N1007*V1004+O1007*U1004+P1007*V1007+Q1007*U1007)</f>
        <v>0</v>
      </c>
      <c r="AB1007" s="8"/>
      <c r="AC1007" s="29">
        <v>0</v>
      </c>
      <c r="AD1007" s="33">
        <f t="shared" ref="AD1007" si="9561">IF(0=(1-$AD$8*$AE$8*$B1004^2),10^14,$B1004*$AD$8/(1-$AD$8*$AE$8*$B1004^2))</f>
        <v>-0.44471099050492685</v>
      </c>
      <c r="AE1007" s="31">
        <v>1</v>
      </c>
      <c r="AF1007" s="32">
        <v>0</v>
      </c>
      <c r="AH1007" s="29">
        <f t="shared" ref="AH1007" si="9562">X1007*AC1004+Z1007*AC1007-Y1007*AD1004-AA1007*AD1007</f>
        <v>0</v>
      </c>
      <c r="AI1007" s="33">
        <f t="shared" ref="AI1007" si="9563">(X1007*AD1004+Y1007*AC1004+Z1007*AD1007+AA1007*AC1007)</f>
        <v>-0.84898813053764799</v>
      </c>
      <c r="AJ1007" s="31">
        <f t="shared" ref="AJ1007" si="9564">X1007*AE1004+Z1007*AE1007-Y1007*AF1004-AA1007*AF1007</f>
        <v>0.71405662837184314</v>
      </c>
      <c r="AK1007" s="32">
        <f t="shared" ref="AK1007" si="9565">(X1007*AF1004+Y1007*AE1004+Z1007*AF1007+AA1007*AE1007)</f>
        <v>0</v>
      </c>
      <c r="AL1007" s="8"/>
      <c r="AM1007" s="29">
        <v>0</v>
      </c>
      <c r="AN1007" s="33">
        <v>0</v>
      </c>
      <c r="AO1007" s="31">
        <v>1</v>
      </c>
      <c r="AP1007" s="32">
        <v>0</v>
      </c>
      <c r="AR1007" s="29">
        <f t="shared" ref="AR1007" si="9566">AH1007*AM1004+AJ1007*AM1007-AI1007*AN1004-AK1007*AN1007</f>
        <v>0</v>
      </c>
      <c r="AS1007" s="33">
        <f t="shared" ref="AS1007" si="9567">(AH1007*AN1004+AI1007*AM1004+AJ1007*AN1007+AK1007*AM1007)</f>
        <v>-0.84898813053764799</v>
      </c>
      <c r="AT1007" s="31">
        <f t="shared" ref="AT1007" si="9568">AH1007*AO1004+AJ1007*AO1007-AI1007*AP1004-AK1007*AP1007</f>
        <v>0.30096682803297231</v>
      </c>
      <c r="AU1007" s="32">
        <f t="shared" ref="AU1007" si="9569">(AH1007*AP1004+AI1007*AO1004+AJ1007*AP1007+AK1007*AO1007)</f>
        <v>0</v>
      </c>
      <c r="AV1007" s="8"/>
      <c r="AW1007" s="29">
        <v>0</v>
      </c>
      <c r="AX1007" s="33">
        <f t="shared" ref="AX1007" si="9570">IF(0=(1-$AX$8*$AY$8*$B1004^2),10^14,$B1004*$AX$8/(1-$AX$8*$AY$8*$B1004^2))</f>
        <v>-0.39344895147880049</v>
      </c>
      <c r="AY1007" s="31">
        <v>1</v>
      </c>
      <c r="AZ1007" s="32">
        <v>0</v>
      </c>
      <c r="BB1007" s="29">
        <f t="shared" ref="BB1007" si="9571">AR1007*AW1004+AT1007*AW1007-AS1007*AX1004-AU1007*AX1007</f>
        <v>0</v>
      </c>
      <c r="BC1007" s="33">
        <f t="shared" ref="BC1007" si="9572">(AR1007*AX1004+AS1007*AW1004+AT1007*AX1007+AU1007*AW1007)</f>
        <v>-0.96740321345712144</v>
      </c>
      <c r="BD1007" s="31">
        <f t="shared" ref="BD1007" si="9573">AR1007*AY1004+AT1007*AY1007-AS1007*AZ1004-AU1007*AZ1007</f>
        <v>0.30096682803297231</v>
      </c>
      <c r="BE1007" s="32">
        <f t="shared" ref="BE1007" si="9574">(AR1007*AZ1004+AS1007*AY1004+AT1007*AZ1007+AU1007*AY1007)</f>
        <v>0</v>
      </c>
      <c r="BF1007" s="8"/>
      <c r="BG1007" s="29">
        <v>0</v>
      </c>
      <c r="BH1007" s="33">
        <v>0</v>
      </c>
      <c r="BI1007" s="31">
        <v>1</v>
      </c>
      <c r="BJ1007" s="32">
        <v>0</v>
      </c>
      <c r="BL1007" s="29">
        <f t="shared" ref="BL1007" si="9575">BB1007*BG1004+BD1007*BG1007-BC1007*BH1004-BE1007*BH1007</f>
        <v>0</v>
      </c>
      <c r="BM1007" s="33">
        <f t="shared" ref="BM1007" si="9576">(BB1007*BH1004+BC1007*BG1004+BD1007*BH1007+BE1007*BG1007)</f>
        <v>-0.96740321345712144</v>
      </c>
      <c r="BN1007" s="31">
        <f t="shared" ref="BN1007" si="9577">BB1007*BI1004+BD1007*BI1007-BC1007*BJ1004-BE1007*BJ1007</f>
        <v>0.1354555194247348</v>
      </c>
      <c r="BO1007" s="32">
        <f t="shared" ref="BO1007" si="9578">(BB1007*BJ1004+BC1007*BI1004+BD1007*BJ1007+BE1007*BI1007)</f>
        <v>0</v>
      </c>
      <c r="BP1007" s="8"/>
      <c r="BQ1007" s="19">
        <f t="shared" ref="BQ1007:BQ1070" si="9579">1/$BR$8</f>
        <v>1</v>
      </c>
      <c r="BR1007" s="47">
        <v>0</v>
      </c>
      <c r="BS1007" s="48">
        <v>1</v>
      </c>
      <c r="BT1007" s="49">
        <v>0</v>
      </c>
      <c r="BV1007" s="29">
        <f t="shared" ref="BV1007" si="9580">BL1007*BQ1004+BN1007*BQ1007-BM1007*BR1004-BO1007*BR1007</f>
        <v>0.1354555194247348</v>
      </c>
      <c r="BW1007" s="33">
        <f t="shared" ref="BW1007" si="9581">(BL1007*BR1004+BM1007*BQ1004+BN1007*BR1007+BO1007*BQ1007)</f>
        <v>-0.96740321345712144</v>
      </c>
      <c r="BX1007" s="31">
        <f t="shared" ref="BX1007" si="9582">BL1007*BS1004+BN1007*BS1007-BM1007*BT1004-BO1007*BT1007</f>
        <v>0.1354555194247348</v>
      </c>
      <c r="BY1007" s="32">
        <f t="shared" ref="BY1007" si="9583">(BL1007*BT1004+BM1007*BS1004+BN1007*BT1007+BO1007*BS1007)</f>
        <v>0</v>
      </c>
      <c r="CA1007" s="50">
        <f t="shared" ref="CA1007" si="9584">(180/PI())*ATAN(-1*(BW1004+BW1007)/(BV1004+BV1007))</f>
        <v>82.217274431562103</v>
      </c>
      <c r="CC1007" s="137">
        <f t="shared" ref="CC1007" si="9585">20*LOG(((1-(10^(CA1004/20)^2)*(1-((1-CC1004)/(1+CC1004))^2))^0.5))</f>
        <v>-29.552061679781577</v>
      </c>
      <c r="CD1007" s="9"/>
      <c r="CE1007" s="38"/>
      <c r="CF1007" s="38"/>
      <c r="CG1007" s="38"/>
      <c r="CH1007" s="38"/>
    </row>
    <row r="1008" spans="2:91" ht="18.600000000000001" customHeight="1">
      <c r="CC1008" s="42"/>
    </row>
    <row r="1009" spans="2:91" ht="18.600000000000001" customHeight="1" thickBot="1">
      <c r="E1009" s="22" t="s">
        <v>4</v>
      </c>
      <c r="J1009" s="22" t="s">
        <v>5</v>
      </c>
      <c r="O1009" s="22" t="s">
        <v>6</v>
      </c>
      <c r="T1009" s="22" t="s">
        <v>7</v>
      </c>
      <c r="Y1009" s="22" t="s">
        <v>8</v>
      </c>
      <c r="AD1009" s="22" t="s">
        <v>65</v>
      </c>
      <c r="AI1009" s="22" t="s">
        <v>9</v>
      </c>
      <c r="AN1009" s="22" t="s">
        <v>66</v>
      </c>
      <c r="AS1009" s="22" t="s">
        <v>51</v>
      </c>
      <c r="AX1009" s="22" t="s">
        <v>67</v>
      </c>
      <c r="BC1009" s="22" t="s">
        <v>52</v>
      </c>
      <c r="BH1009" s="22" t="s">
        <v>68</v>
      </c>
      <c r="BM1009" s="22" t="s">
        <v>63</v>
      </c>
      <c r="BQ1009" s="23" t="s">
        <v>69</v>
      </c>
      <c r="BR1009" s="23"/>
      <c r="BS1009" s="24"/>
      <c r="BT1009" s="24"/>
      <c r="BU1009" s="24"/>
      <c r="BW1009" s="22" t="s">
        <v>64</v>
      </c>
    </row>
    <row r="1010" spans="2:91" ht="18.600000000000001" customHeight="1" thickBot="1">
      <c r="D1010" s="249" t="s">
        <v>103</v>
      </c>
      <c r="E1010" s="250"/>
      <c r="F1010" s="251" t="s">
        <v>104</v>
      </c>
      <c r="G1010" s="252"/>
      <c r="H1010" s="229"/>
      <c r="I1010" s="253" t="s">
        <v>11</v>
      </c>
      <c r="J1010" s="254"/>
      <c r="K1010" s="255" t="s">
        <v>12</v>
      </c>
      <c r="L1010" s="256"/>
      <c r="M1010" s="24"/>
      <c r="N1010" s="253" t="s">
        <v>105</v>
      </c>
      <c r="O1010" s="254"/>
      <c r="P1010" s="255" t="s">
        <v>106</v>
      </c>
      <c r="Q1010" s="256"/>
      <c r="R1010" s="24"/>
      <c r="S1010" s="249" t="s">
        <v>107</v>
      </c>
      <c r="T1010" s="250"/>
      <c r="U1010" s="251" t="s">
        <v>108</v>
      </c>
      <c r="V1010" s="252"/>
      <c r="W1010" s="8"/>
      <c r="X1010" s="253" t="s">
        <v>109</v>
      </c>
      <c r="Y1010" s="254"/>
      <c r="Z1010" s="255" t="s">
        <v>110</v>
      </c>
      <c r="AA1010" s="256"/>
      <c r="AB1010" s="8"/>
      <c r="AC1010" s="253" t="s">
        <v>111</v>
      </c>
      <c r="AD1010" s="254"/>
      <c r="AE1010" s="255" t="s">
        <v>14</v>
      </c>
      <c r="AF1010" s="256"/>
      <c r="AG1010" s="8"/>
      <c r="AH1010" s="253" t="s">
        <v>112</v>
      </c>
      <c r="AI1010" s="254"/>
      <c r="AJ1010" s="255" t="s">
        <v>113</v>
      </c>
      <c r="AK1010" s="256"/>
      <c r="AL1010" s="8"/>
      <c r="AM1010" s="249" t="s">
        <v>114</v>
      </c>
      <c r="AN1010" s="250"/>
      <c r="AO1010" s="251" t="s">
        <v>115</v>
      </c>
      <c r="AP1010" s="252"/>
      <c r="AQ1010" s="24"/>
      <c r="AR1010" s="253" t="s">
        <v>116</v>
      </c>
      <c r="AS1010" s="254"/>
      <c r="AT1010" s="255" t="s">
        <v>13</v>
      </c>
      <c r="AU1010" s="256"/>
      <c r="AV1010" s="4"/>
      <c r="AW1010" s="253" t="s">
        <v>117</v>
      </c>
      <c r="AX1010" s="254"/>
      <c r="AY1010" s="255" t="s">
        <v>118</v>
      </c>
      <c r="AZ1010" s="256"/>
      <c r="BA1010" s="8"/>
      <c r="BB1010" s="253" t="s">
        <v>119</v>
      </c>
      <c r="BC1010" s="254"/>
      <c r="BD1010" s="255" t="s">
        <v>120</v>
      </c>
      <c r="BE1010" s="256"/>
      <c r="BF1010" s="4"/>
      <c r="BG1010" s="249" t="s">
        <v>121</v>
      </c>
      <c r="BH1010" s="250"/>
      <c r="BI1010" s="251" t="s">
        <v>122</v>
      </c>
      <c r="BJ1010" s="252"/>
      <c r="BK1010" s="4"/>
      <c r="BL1010" s="253" t="s">
        <v>123</v>
      </c>
      <c r="BM1010" s="254"/>
      <c r="BN1010" s="255" t="s">
        <v>124</v>
      </c>
      <c r="BO1010" s="256"/>
      <c r="BP1010" s="4"/>
      <c r="BQ1010" s="253" t="s">
        <v>125</v>
      </c>
      <c r="BR1010" s="254"/>
      <c r="BS1010" s="255" t="s">
        <v>126</v>
      </c>
      <c r="BT1010" s="256"/>
      <c r="BU1010" s="8"/>
      <c r="BV1010" s="253" t="s">
        <v>127</v>
      </c>
      <c r="BW1010" s="254"/>
      <c r="BX1010" s="255" t="s">
        <v>128</v>
      </c>
      <c r="BY1010" s="256"/>
      <c r="CA1010" s="27" t="s">
        <v>15</v>
      </c>
      <c r="CC1010" s="133" t="s">
        <v>70</v>
      </c>
      <c r="CD1010" s="9"/>
      <c r="CE1010" s="38"/>
      <c r="CF1010" s="38"/>
      <c r="CG1010" s="38"/>
      <c r="CH1010" s="38"/>
    </row>
    <row r="1011" spans="2:91" ht="18.600000000000001" customHeight="1" thickTop="1" thickBot="1">
      <c r="B1011" s="129">
        <v>2.4</v>
      </c>
      <c r="D1011" s="29">
        <v>1</v>
      </c>
      <c r="E1011" s="30">
        <v>0</v>
      </c>
      <c r="F1011" s="31">
        <v>0</v>
      </c>
      <c r="G1011" s="32">
        <f t="shared" ref="G1011:G1074" si="9586">-1/($E$8*$B1011)</f>
        <v>-0.27465833333333339</v>
      </c>
      <c r="I1011" s="29">
        <v>1</v>
      </c>
      <c r="J1011" s="33">
        <v>0</v>
      </c>
      <c r="K1011" s="31">
        <v>0</v>
      </c>
      <c r="L1011" s="32">
        <v>0</v>
      </c>
      <c r="N1011" s="29">
        <f t="shared" ref="N1011" si="9587">D1011*I1011+F1011*I1014-E1011*J1011-G1011*J1014</f>
        <v>0.85531918205319113</v>
      </c>
      <c r="O1011" s="33">
        <f t="shared" ref="O1011" si="9588">(D1011*J1011+E1011*I1011+F1011*J1014+G1011*I1014)</f>
        <v>0</v>
      </c>
      <c r="P1011" s="31">
        <f t="shared" ref="P1011" si="9589">D1011*K1011+F1011*K1014-E1011*L1011-G1011*L1014</f>
        <v>0</v>
      </c>
      <c r="Q1011" s="32">
        <f t="shared" ref="Q1011" si="9590">(D1011*L1011+E1011*K1011+F1011*L1014+G1011*K1014)</f>
        <v>-0.27465833333333339</v>
      </c>
      <c r="S1011" s="29">
        <v>1</v>
      </c>
      <c r="T1011" s="30">
        <v>0</v>
      </c>
      <c r="U1011" s="31">
        <v>0</v>
      </c>
      <c r="V1011" s="32">
        <f t="shared" ref="V1011:V1074" si="9591">-1/($T$8*$B1011)</f>
        <v>-0.53357083333333333</v>
      </c>
      <c r="X1011" s="29">
        <f t="shared" ref="X1011" si="9592">N1011*S1011+P1011*S1014-O1011*T1011-Q1011*T1014</f>
        <v>0.85531918205319113</v>
      </c>
      <c r="Y1011" s="33">
        <f t="shared" ref="Y1011" si="9593">(N1011*T1011+O1011*S1011+P1011*T1014+Q1011*S1014)</f>
        <v>0</v>
      </c>
      <c r="Z1011" s="31">
        <f t="shared" ref="Z1011" si="9594">N1011*U1011+P1011*U1014-O1011*V1011-Q1011*V1014</f>
        <v>0</v>
      </c>
      <c r="AA1011" s="32">
        <f t="shared" ref="AA1011" si="9595">(N1011*V1011+O1011*U1011+P1011*V1014+Q1011*U1014)</f>
        <v>-0.73103170206743961</v>
      </c>
      <c r="AB1011" s="8"/>
      <c r="AC1011" s="29">
        <v>1</v>
      </c>
      <c r="AD1011" s="33">
        <v>0</v>
      </c>
      <c r="AE1011" s="31">
        <v>0</v>
      </c>
      <c r="AF1011" s="32">
        <v>0</v>
      </c>
      <c r="AH1011" s="29">
        <f t="shared" ref="AH1011" si="9596">X1011*AC1011+Z1011*AC1014-Y1011*AD1011-AA1011*AD1014</f>
        <v>0.53352599109225096</v>
      </c>
      <c r="AI1011" s="33">
        <f t="shared" ref="AI1011" si="9597">(X1011*AD1011+Y1011*AC1011+Z1011*AD1014+AA1011*AC1014)</f>
        <v>0</v>
      </c>
      <c r="AJ1011" s="31">
        <f t="shared" ref="AJ1011" si="9598">X1011*AE1011+Z1011*AE1014-Y1011*AF1011-AA1011*AF1014</f>
        <v>0</v>
      </c>
      <c r="AK1011" s="32">
        <f t="shared" ref="AK1011" si="9599">(X1011*AF1011+Y1011*AE1011+Z1011*AF1014+AA1011*AE1014)</f>
        <v>-0.73103170206743961</v>
      </c>
      <c r="AL1011" s="8"/>
      <c r="AM1011" s="29">
        <v>1</v>
      </c>
      <c r="AN1011" s="30">
        <v>0</v>
      </c>
      <c r="AO1011" s="31">
        <v>0</v>
      </c>
      <c r="AP1011" s="32">
        <f t="shared" ref="AP1011:AP1074" si="9600">-1/($AN$8*$B1011)</f>
        <v>-0.48251249999999996</v>
      </c>
      <c r="AR1011" s="29">
        <f t="shared" ref="AR1011" si="9601">AH1011*AM1011+AJ1011*AM1014-AI1011*AN1011-AK1011*AN1014</f>
        <v>0.53352599109225096</v>
      </c>
      <c r="AS1011" s="33">
        <f t="shared" ref="AS1011" si="9602">(AH1011*AN1011+AI1011*AM1011+AJ1011*AN1014+AK1011*AM1014)</f>
        <v>0</v>
      </c>
      <c r="AT1011" s="31">
        <f t="shared" ref="AT1011" si="9603">AH1011*AO1011+AJ1011*AO1014-AI1011*AP1011-AK1011*AP1014</f>
        <v>0</v>
      </c>
      <c r="AU1011" s="32">
        <f t="shared" ref="AU1011" si="9604">(AH1011*AP1011+AI1011*AO1011+AJ1011*AP1014+AK1011*AO1014)</f>
        <v>-0.98846466184433934</v>
      </c>
      <c r="AV1011" s="8"/>
      <c r="AW1011" s="29">
        <v>1</v>
      </c>
      <c r="AX1011" s="33">
        <v>0</v>
      </c>
      <c r="AY1011" s="31">
        <v>0</v>
      </c>
      <c r="AZ1011" s="32">
        <v>0</v>
      </c>
      <c r="BB1011" s="29">
        <f t="shared" ref="BB1011" si="9605">AR1011*AW1011+AT1011*AW1014-AS1011*AX1011-AU1011*AX1014</f>
        <v>0.14836479013660853</v>
      </c>
      <c r="BC1011" s="33">
        <f t="shared" ref="BC1011" si="9606">(AR1011*AX1011+AS1011*AW1011+AT1011*AX1014+AU1011*AW1014)</f>
        <v>0</v>
      </c>
      <c r="BD1011" s="31">
        <f t="shared" ref="BD1011" si="9607">AR1011*AY1011+AT1011*AY1014-AS1011*AZ1011-AU1011*AZ1014</f>
        <v>0</v>
      </c>
      <c r="BE1011" s="32">
        <f t="shared" ref="BE1011" si="9608">(AR1011*AZ1011+AS1011*AY1011+AT1011*AZ1014+AU1011*AY1014)</f>
        <v>-0.98846466184433934</v>
      </c>
      <c r="BF1011" s="8"/>
      <c r="BG1011" s="29">
        <v>1</v>
      </c>
      <c r="BH1011" s="30">
        <v>0</v>
      </c>
      <c r="BI1011" s="31">
        <v>0</v>
      </c>
      <c r="BJ1011" s="32">
        <f t="shared" ref="BJ1011:BJ1074" si="9609">-1/($BH$8*$B1011)</f>
        <v>-0.16966249999999999</v>
      </c>
      <c r="BL1011" s="29">
        <f t="shared" ref="BL1011" si="9610">BB1011*BG1011+BD1011*BG1014-BC1011*BH1011-BE1011*BH1014</f>
        <v>0.14836479013660853</v>
      </c>
      <c r="BM1011" s="33">
        <f t="shared" ref="BM1011" si="9611">(BB1011*BH1011+BC1011*BG1011+BD1011*BH1014+BE1011*BG1014)</f>
        <v>0</v>
      </c>
      <c r="BN1011" s="31">
        <f t="shared" ref="BN1011" si="9612">BB1011*BI1011+BD1011*BI1014-BC1011*BJ1011-BE1011*BJ1014</f>
        <v>0</v>
      </c>
      <c r="BO1011" s="32">
        <f t="shared" ref="BO1011" si="9613">(BB1011*BJ1011+BC1011*BI1011+BD1011*BJ1014+BE1011*BI1014)</f>
        <v>-1.0136366030508916</v>
      </c>
      <c r="BP1011" s="8"/>
      <c r="BQ1011" s="34">
        <v>1</v>
      </c>
      <c r="BR1011" s="35">
        <v>0</v>
      </c>
      <c r="BS1011" s="11">
        <v>0</v>
      </c>
      <c r="BT1011" s="36">
        <v>0</v>
      </c>
      <c r="BV1011" s="29">
        <f t="shared" ref="BV1011" si="9614">BL1011*BQ1011+BN1011*BQ1014-BM1011*BR1011-BO1011*BR1014</f>
        <v>0.14836479013660853</v>
      </c>
      <c r="BW1011" s="33">
        <f t="shared" ref="BW1011" si="9615">(BL1011*BR1011+BM1011*BQ1011+BN1011*BR1014+BO1011*BQ1014)</f>
        <v>-1.0136366030508916</v>
      </c>
      <c r="BX1011" s="31">
        <f t="shared" ref="BX1011" si="9616">BL1011*BS1011+BN1011*BS1014-BM1011*BT1011-BO1011*BT1014</f>
        <v>0</v>
      </c>
      <c r="BY1011" s="32">
        <f t="shared" ref="BY1011" si="9617">(BL1011*BT1011+BM1011*BS1011+BN1011*BT1014+BO1011*BS1014)</f>
        <v>-1.0136366030508916</v>
      </c>
      <c r="CA1011" s="37">
        <f t="shared" ref="CA1011" si="9618">20*LOG(((1+$BR$8)/$BR$8)/((BV1011+BV1014)^2+(BW1011+BW1014)^2)^0.5)</f>
        <v>-2.5854760997404561E-3</v>
      </c>
      <c r="CC1011" s="134">
        <f t="shared" ref="CC1011" si="9619">((BV1011^2+BW1011^2)^0.5)/((BV1014^2+BW1014^2)^0.5)</f>
        <v>1.0494437500206542</v>
      </c>
      <c r="CD1011" s="9"/>
      <c r="CE1011" s="38"/>
      <c r="CF1011" s="38"/>
      <c r="CG1011" s="38"/>
      <c r="CH1011" s="38"/>
      <c r="CM1011" s="129">
        <v>2.38</v>
      </c>
    </row>
    <row r="1012" spans="2:91" ht="18.600000000000001" customHeight="1" thickBot="1">
      <c r="D1012" s="39"/>
      <c r="G1012" s="40"/>
      <c r="I1012" s="39"/>
      <c r="L1012" s="40"/>
      <c r="N1012" s="39"/>
      <c r="Q1012" s="40"/>
      <c r="S1012" s="39"/>
      <c r="V1012" s="40"/>
      <c r="X1012" s="39"/>
      <c r="AA1012" s="40"/>
      <c r="AC1012" s="39"/>
      <c r="AF1012" s="40"/>
      <c r="AH1012" s="39"/>
      <c r="AK1012" s="40"/>
      <c r="AM1012" s="39"/>
      <c r="AP1012" s="40"/>
      <c r="AR1012" s="39"/>
      <c r="AU1012" s="40"/>
      <c r="AW1012" s="39"/>
      <c r="AZ1012" s="40"/>
      <c r="BB1012" s="39"/>
      <c r="BE1012" s="40"/>
      <c r="BG1012" s="39"/>
      <c r="BJ1012" s="40"/>
      <c r="BL1012" s="39"/>
      <c r="BO1012" s="40"/>
      <c r="BQ1012" s="34"/>
      <c r="BR1012" s="11"/>
      <c r="BS1012" s="11"/>
      <c r="BT1012" s="41"/>
      <c r="BV1012" s="39"/>
      <c r="BY1012" s="40"/>
      <c r="CC1012" s="135"/>
      <c r="CD1012" s="9"/>
      <c r="CE1012" s="38"/>
      <c r="CF1012" s="38"/>
      <c r="CG1012" s="38"/>
      <c r="CH1012" s="38"/>
    </row>
    <row r="1013" spans="2:91" ht="18.600000000000001" customHeight="1" thickBot="1">
      <c r="D1013" s="258" t="s">
        <v>129</v>
      </c>
      <c r="E1013" s="259"/>
      <c r="F1013" s="260" t="s">
        <v>130</v>
      </c>
      <c r="G1013" s="261"/>
      <c r="H1013" s="229"/>
      <c r="I1013" s="258" t="s">
        <v>131</v>
      </c>
      <c r="J1013" s="259"/>
      <c r="K1013" s="260" t="s">
        <v>132</v>
      </c>
      <c r="L1013" s="261"/>
      <c r="N1013" s="253" t="s">
        <v>133</v>
      </c>
      <c r="O1013" s="254"/>
      <c r="P1013" s="255" t="s">
        <v>134</v>
      </c>
      <c r="Q1013" s="256"/>
      <c r="S1013" s="258" t="s">
        <v>135</v>
      </c>
      <c r="T1013" s="259"/>
      <c r="U1013" s="260" t="s">
        <v>136</v>
      </c>
      <c r="V1013" s="261"/>
      <c r="W1013" s="8"/>
      <c r="X1013" s="253" t="s">
        <v>137</v>
      </c>
      <c r="Y1013" s="254"/>
      <c r="Z1013" s="255" t="s">
        <v>138</v>
      </c>
      <c r="AA1013" s="256"/>
      <c r="AB1013" s="8"/>
      <c r="AC1013" s="258" t="s">
        <v>139</v>
      </c>
      <c r="AD1013" s="259"/>
      <c r="AE1013" s="260" t="s">
        <v>140</v>
      </c>
      <c r="AF1013" s="261"/>
      <c r="AG1013" s="8"/>
      <c r="AH1013" s="253" t="s">
        <v>141</v>
      </c>
      <c r="AI1013" s="254"/>
      <c r="AJ1013" s="255" t="s">
        <v>142</v>
      </c>
      <c r="AK1013" s="256"/>
      <c r="AL1013" s="8"/>
      <c r="AM1013" s="258" t="s">
        <v>143</v>
      </c>
      <c r="AN1013" s="259"/>
      <c r="AO1013" s="260" t="s">
        <v>144</v>
      </c>
      <c r="AP1013" s="261"/>
      <c r="AR1013" s="253" t="s">
        <v>145</v>
      </c>
      <c r="AS1013" s="254"/>
      <c r="AT1013" s="255" t="s">
        <v>146</v>
      </c>
      <c r="AU1013" s="256"/>
      <c r="AV1013" s="4"/>
      <c r="AW1013" s="258" t="s">
        <v>147</v>
      </c>
      <c r="AX1013" s="259"/>
      <c r="AY1013" s="260" t="s">
        <v>148</v>
      </c>
      <c r="AZ1013" s="261"/>
      <c r="BA1013" s="8"/>
      <c r="BB1013" s="253" t="s">
        <v>149</v>
      </c>
      <c r="BC1013" s="254"/>
      <c r="BD1013" s="255" t="s">
        <v>150</v>
      </c>
      <c r="BE1013" s="256"/>
      <c r="BF1013" s="4"/>
      <c r="BG1013" s="258" t="s">
        <v>151</v>
      </c>
      <c r="BH1013" s="259"/>
      <c r="BI1013" s="260" t="s">
        <v>152</v>
      </c>
      <c r="BJ1013" s="261"/>
      <c r="BK1013" s="4"/>
      <c r="BL1013" s="253" t="s">
        <v>153</v>
      </c>
      <c r="BM1013" s="254"/>
      <c r="BN1013" s="255" t="s">
        <v>154</v>
      </c>
      <c r="BO1013" s="256"/>
      <c r="BP1013" s="4"/>
      <c r="BQ1013" s="258" t="s">
        <v>155</v>
      </c>
      <c r="BR1013" s="259"/>
      <c r="BS1013" s="260" t="s">
        <v>156</v>
      </c>
      <c r="BT1013" s="261"/>
      <c r="BU1013" s="8"/>
      <c r="BV1013" s="253" t="s">
        <v>157</v>
      </c>
      <c r="BW1013" s="254"/>
      <c r="BX1013" s="255" t="s">
        <v>158</v>
      </c>
      <c r="BY1013" s="256"/>
      <c r="CA1013" s="46" t="s">
        <v>16</v>
      </c>
      <c r="CC1013" s="136" t="s">
        <v>71</v>
      </c>
      <c r="CD1013" s="9"/>
      <c r="CE1013" s="38"/>
      <c r="CF1013" s="38"/>
      <c r="CG1013" s="38"/>
      <c r="CH1013" s="38"/>
    </row>
    <row r="1014" spans="2:91" ht="18.600000000000001" customHeight="1" thickTop="1" thickBot="1">
      <c r="D1014" s="29">
        <v>0</v>
      </c>
      <c r="E1014" s="33">
        <v>0</v>
      </c>
      <c r="F1014" s="31">
        <v>1</v>
      </c>
      <c r="G1014" s="32">
        <v>0</v>
      </c>
      <c r="I1014" s="29">
        <v>0</v>
      </c>
      <c r="J1014" s="33">
        <f t="shared" ref="J1014" si="9620">IF(0=(1-$J$8*$K$8*$B1011^2),10^14,$B1011*$J$8/(1-$J$8*$K$8*$B1011^2))</f>
        <v>-0.52676653277153596</v>
      </c>
      <c r="K1014" s="31">
        <v>1</v>
      </c>
      <c r="L1014" s="32">
        <v>0</v>
      </c>
      <c r="N1014" s="29">
        <f t="shared" ref="N1014" si="9621">D1014*I1011+F1014*I1014-E1014*J1011-G1014*J1014</f>
        <v>0</v>
      </c>
      <c r="O1014" s="33">
        <f t="shared" ref="O1014" si="9622">(D1014*J1011+E1014*I1011+F1014*J1014+G1014*I1014)</f>
        <v>-0.52676653277153596</v>
      </c>
      <c r="P1014" s="31">
        <f t="shared" ref="P1014" si="9623">D1014*K1011+F1014*K1014-E1014*L1011-G1014*L1014</f>
        <v>1</v>
      </c>
      <c r="Q1014" s="32">
        <f t="shared" ref="Q1014" si="9624">(D1014*L1011+E1014*K1011+F1014*L1014+G1014*K1014)</f>
        <v>0</v>
      </c>
      <c r="S1014" s="29">
        <v>0</v>
      </c>
      <c r="T1014" s="33">
        <v>0</v>
      </c>
      <c r="U1014" s="31">
        <v>1</v>
      </c>
      <c r="V1014" s="32">
        <v>0</v>
      </c>
      <c r="X1014" s="29">
        <f t="shared" ref="X1014" si="9625">N1014*S1011+P1014*S1014-O1014*T1011-Q1014*T1014</f>
        <v>0</v>
      </c>
      <c r="Y1014" s="33">
        <f t="shared" ref="Y1014" si="9626">(N1014*T1011+O1014*S1011+P1014*T1014+Q1014*S1014)</f>
        <v>-0.52676653277153596</v>
      </c>
      <c r="Z1014" s="31">
        <f t="shared" ref="Z1014" si="9627">N1014*U1011+P1014*U1014-O1014*V1011-Q1014*V1014</f>
        <v>0.71893274213698088</v>
      </c>
      <c r="AA1014" s="32">
        <f t="shared" ref="AA1014" si="9628">(N1014*V1011+O1014*U1011+P1014*V1014+Q1014*U1014)</f>
        <v>0</v>
      </c>
      <c r="AB1014" s="8"/>
      <c r="AC1014" s="29">
        <v>0</v>
      </c>
      <c r="AD1014" s="33">
        <f t="shared" ref="AD1014" si="9629">IF(0=(1-$AD$8*$AE$8*$B1011^2),10^14,$B1011*$AD$8/(1-$AD$8*$AE$8*$B1011^2))</f>
        <v>-0.44019047334181677</v>
      </c>
      <c r="AE1014" s="31">
        <v>1</v>
      </c>
      <c r="AF1014" s="32">
        <v>0</v>
      </c>
      <c r="AH1014" s="29">
        <f t="shared" ref="AH1014" si="9630">X1014*AC1011+Z1014*AC1014-Y1014*AD1011-AA1014*AD1014</f>
        <v>0</v>
      </c>
      <c r="AI1014" s="33">
        <f t="shared" ref="AI1014" si="9631">(X1014*AD1011+Y1014*AC1011+Z1014*AD1014+AA1014*AC1014)</f>
        <v>-0.84323387683374385</v>
      </c>
      <c r="AJ1014" s="31">
        <f t="shared" ref="AJ1014" si="9632">X1014*AE1011+Z1014*AE1014-Y1014*AF1011-AA1014*AF1014</f>
        <v>0.71893274213698088</v>
      </c>
      <c r="AK1014" s="32">
        <f t="shared" ref="AK1014" si="9633">(X1014*AF1011+Y1014*AE1011+Z1014*AF1014+AA1014*AE1014)</f>
        <v>0</v>
      </c>
      <c r="AL1014" s="8"/>
      <c r="AM1014" s="29">
        <v>0</v>
      </c>
      <c r="AN1014" s="33">
        <v>0</v>
      </c>
      <c r="AO1014" s="31">
        <v>1</v>
      </c>
      <c r="AP1014" s="32">
        <v>0</v>
      </c>
      <c r="AR1014" s="29">
        <f t="shared" ref="AR1014" si="9634">AH1014*AM1011+AJ1014*AM1014-AI1014*AN1011-AK1014*AN1014</f>
        <v>0</v>
      </c>
      <c r="AS1014" s="33">
        <f t="shared" ref="AS1014" si="9635">(AH1014*AN1011+AI1014*AM1011+AJ1014*AN1014+AK1014*AM1014)</f>
        <v>-0.84323387683374385</v>
      </c>
      <c r="AT1014" s="31">
        <f t="shared" ref="AT1014" si="9636">AH1014*AO1011+AJ1014*AO1014-AI1014*AP1011-AK1014*AP1014</f>
        <v>0.3120618561412391</v>
      </c>
      <c r="AU1014" s="32">
        <f t="shared" ref="AU1014" si="9637">(AH1014*AP1011+AI1014*AO1011+AJ1014*AP1014+AK1014*AO1014)</f>
        <v>0</v>
      </c>
      <c r="AV1014" s="8"/>
      <c r="AW1014" s="29">
        <v>0</v>
      </c>
      <c r="AX1014" s="33">
        <f t="shared" ref="AX1014" si="9638">IF(0=(1-$AX$8*$AY$8*$B1011^2),10^14,$B1011*$AX$8/(1-$AX$8*$AY$8*$B1011^2))</f>
        <v>-0.38965601485133977</v>
      </c>
      <c r="AY1014" s="31">
        <v>1</v>
      </c>
      <c r="AZ1014" s="32">
        <v>0</v>
      </c>
      <c r="BB1014" s="29">
        <f t="shared" ref="BB1014" si="9639">AR1014*AW1011+AT1014*AW1014-AS1014*AX1011-AU1014*AX1014</f>
        <v>0</v>
      </c>
      <c r="BC1014" s="33">
        <f t="shared" ref="BC1014" si="9640">(AR1014*AX1011+AS1014*AW1011+AT1014*AX1014+AU1014*AW1014)</f>
        <v>-0.96483065608485119</v>
      </c>
      <c r="BD1014" s="31">
        <f t="shared" ref="BD1014" si="9641">AR1014*AY1011+AT1014*AY1014-AS1014*AZ1011-AU1014*AZ1014</f>
        <v>0.3120618561412391</v>
      </c>
      <c r="BE1014" s="32">
        <f t="shared" ref="BE1014" si="9642">(AR1014*AZ1011+AS1014*AY1011+AT1014*AZ1014+AU1014*AY1014)</f>
        <v>0</v>
      </c>
      <c r="BF1014" s="8"/>
      <c r="BG1014" s="29">
        <v>0</v>
      </c>
      <c r="BH1014" s="33">
        <v>0</v>
      </c>
      <c r="BI1014" s="31">
        <v>1</v>
      </c>
      <c r="BJ1014" s="32">
        <v>0</v>
      </c>
      <c r="BL1014" s="29">
        <f t="shared" ref="BL1014" si="9643">BB1014*BG1011+BD1014*BG1014-BC1014*BH1011-BE1014*BH1014</f>
        <v>0</v>
      </c>
      <c r="BM1014" s="33">
        <f t="shared" ref="BM1014" si="9644">(BB1014*BH1011+BC1014*BG1011+BD1014*BH1014+BE1014*BG1014)</f>
        <v>-0.96483065608485119</v>
      </c>
      <c r="BN1014" s="31">
        <f t="shared" ref="BN1014" si="9645">BB1014*BI1011+BD1014*BI1014-BC1014*BJ1011-BE1014*BJ1014</f>
        <v>0.14836627495324303</v>
      </c>
      <c r="BO1014" s="32">
        <f t="shared" ref="BO1014" si="9646">(BB1014*BJ1011+BC1014*BI1011+BD1014*BJ1014+BE1014*BI1014)</f>
        <v>0</v>
      </c>
      <c r="BP1014" s="8"/>
      <c r="BQ1014" s="19">
        <f t="shared" ref="BQ1014:BQ1077" si="9647">1/$BR$8</f>
        <v>1</v>
      </c>
      <c r="BR1014" s="47">
        <v>0</v>
      </c>
      <c r="BS1014" s="48">
        <v>1</v>
      </c>
      <c r="BT1014" s="49">
        <v>0</v>
      </c>
      <c r="BV1014" s="29">
        <f t="shared" ref="BV1014" si="9648">BL1014*BQ1011+BN1014*BQ1014-BM1014*BR1011-BO1014*BR1014</f>
        <v>0.14836627495324303</v>
      </c>
      <c r="BW1014" s="33">
        <f t="shared" ref="BW1014" si="9649">(BL1014*BR1011+BM1014*BQ1011+BN1014*BR1014+BO1014*BQ1014)</f>
        <v>-0.96483065608485119</v>
      </c>
      <c r="BX1014" s="31">
        <f t="shared" ref="BX1014" si="9650">BL1014*BS1011+BN1014*BS1014-BM1014*BT1011-BO1014*BT1014</f>
        <v>0.14836627495324303</v>
      </c>
      <c r="BY1014" s="32">
        <f t="shared" ref="BY1014" si="9651">(BL1014*BT1011+BM1014*BS1011+BN1014*BT1014+BO1014*BS1014)</f>
        <v>0</v>
      </c>
      <c r="CA1014" s="50">
        <f t="shared" ref="CA1014" si="9652">(180/PI())*ATAN(-1*(BW1011+BW1014)/(BV1011+BV1014))</f>
        <v>81.470339641378615</v>
      </c>
      <c r="CC1014" s="137">
        <f t="shared" ref="CC1014" si="9653">20*LOG(((1-(10^(CA1011/20)^2)*(1-((1-CC1011)/(1+CC1011))^2))^0.5))</f>
        <v>-29.292819976588063</v>
      </c>
      <c r="CD1014" s="9"/>
      <c r="CE1014" s="38"/>
      <c r="CF1014" s="38"/>
      <c r="CG1014" s="38"/>
      <c r="CH1014" s="38"/>
    </row>
    <row r="1015" spans="2:91" ht="18.600000000000001" customHeight="1">
      <c r="CC1015" s="42"/>
    </row>
    <row r="1016" spans="2:91" ht="18.600000000000001" customHeight="1" thickBot="1">
      <c r="E1016" s="22" t="s">
        <v>4</v>
      </c>
      <c r="J1016" s="22" t="s">
        <v>5</v>
      </c>
      <c r="O1016" s="22" t="s">
        <v>6</v>
      </c>
      <c r="T1016" s="22" t="s">
        <v>7</v>
      </c>
      <c r="Y1016" s="22" t="s">
        <v>8</v>
      </c>
      <c r="AD1016" s="22" t="s">
        <v>65</v>
      </c>
      <c r="AI1016" s="22" t="s">
        <v>9</v>
      </c>
      <c r="AN1016" s="22" t="s">
        <v>66</v>
      </c>
      <c r="AS1016" s="22" t="s">
        <v>51</v>
      </c>
      <c r="AX1016" s="22" t="s">
        <v>67</v>
      </c>
      <c r="BC1016" s="22" t="s">
        <v>52</v>
      </c>
      <c r="BH1016" s="22" t="s">
        <v>68</v>
      </c>
      <c r="BM1016" s="22" t="s">
        <v>63</v>
      </c>
      <c r="BQ1016" s="23" t="s">
        <v>69</v>
      </c>
      <c r="BR1016" s="23"/>
      <c r="BS1016" s="24"/>
      <c r="BT1016" s="24"/>
      <c r="BU1016" s="24"/>
      <c r="BW1016" s="22" t="s">
        <v>64</v>
      </c>
    </row>
    <row r="1017" spans="2:91" ht="18.600000000000001" customHeight="1" thickBot="1">
      <c r="D1017" s="249" t="s">
        <v>103</v>
      </c>
      <c r="E1017" s="250"/>
      <c r="F1017" s="251" t="s">
        <v>104</v>
      </c>
      <c r="G1017" s="252"/>
      <c r="H1017" s="229"/>
      <c r="I1017" s="253" t="s">
        <v>11</v>
      </c>
      <c r="J1017" s="254"/>
      <c r="K1017" s="255" t="s">
        <v>12</v>
      </c>
      <c r="L1017" s="256"/>
      <c r="M1017" s="24"/>
      <c r="N1017" s="253" t="s">
        <v>105</v>
      </c>
      <c r="O1017" s="254"/>
      <c r="P1017" s="255" t="s">
        <v>106</v>
      </c>
      <c r="Q1017" s="256"/>
      <c r="R1017" s="24"/>
      <c r="S1017" s="249" t="s">
        <v>107</v>
      </c>
      <c r="T1017" s="250"/>
      <c r="U1017" s="251" t="s">
        <v>108</v>
      </c>
      <c r="V1017" s="252"/>
      <c r="W1017" s="8"/>
      <c r="X1017" s="253" t="s">
        <v>109</v>
      </c>
      <c r="Y1017" s="254"/>
      <c r="Z1017" s="255" t="s">
        <v>110</v>
      </c>
      <c r="AA1017" s="256"/>
      <c r="AB1017" s="8"/>
      <c r="AC1017" s="253" t="s">
        <v>111</v>
      </c>
      <c r="AD1017" s="254"/>
      <c r="AE1017" s="255" t="s">
        <v>14</v>
      </c>
      <c r="AF1017" s="256"/>
      <c r="AG1017" s="8"/>
      <c r="AH1017" s="253" t="s">
        <v>112</v>
      </c>
      <c r="AI1017" s="254"/>
      <c r="AJ1017" s="255" t="s">
        <v>113</v>
      </c>
      <c r="AK1017" s="256"/>
      <c r="AL1017" s="8"/>
      <c r="AM1017" s="249" t="s">
        <v>114</v>
      </c>
      <c r="AN1017" s="250"/>
      <c r="AO1017" s="251" t="s">
        <v>115</v>
      </c>
      <c r="AP1017" s="252"/>
      <c r="AQ1017" s="24"/>
      <c r="AR1017" s="253" t="s">
        <v>116</v>
      </c>
      <c r="AS1017" s="254"/>
      <c r="AT1017" s="255" t="s">
        <v>13</v>
      </c>
      <c r="AU1017" s="256"/>
      <c r="AV1017" s="4"/>
      <c r="AW1017" s="253" t="s">
        <v>117</v>
      </c>
      <c r="AX1017" s="254"/>
      <c r="AY1017" s="255" t="s">
        <v>118</v>
      </c>
      <c r="AZ1017" s="256"/>
      <c r="BA1017" s="8"/>
      <c r="BB1017" s="253" t="s">
        <v>119</v>
      </c>
      <c r="BC1017" s="254"/>
      <c r="BD1017" s="255" t="s">
        <v>120</v>
      </c>
      <c r="BE1017" s="256"/>
      <c r="BF1017" s="4"/>
      <c r="BG1017" s="249" t="s">
        <v>121</v>
      </c>
      <c r="BH1017" s="250"/>
      <c r="BI1017" s="251" t="s">
        <v>122</v>
      </c>
      <c r="BJ1017" s="252"/>
      <c r="BK1017" s="4"/>
      <c r="BL1017" s="253" t="s">
        <v>123</v>
      </c>
      <c r="BM1017" s="254"/>
      <c r="BN1017" s="255" t="s">
        <v>124</v>
      </c>
      <c r="BO1017" s="256"/>
      <c r="BP1017" s="4"/>
      <c r="BQ1017" s="253" t="s">
        <v>125</v>
      </c>
      <c r="BR1017" s="254"/>
      <c r="BS1017" s="255" t="s">
        <v>126</v>
      </c>
      <c r="BT1017" s="256"/>
      <c r="BU1017" s="8"/>
      <c r="BV1017" s="253" t="s">
        <v>127</v>
      </c>
      <c r="BW1017" s="254"/>
      <c r="BX1017" s="255" t="s">
        <v>128</v>
      </c>
      <c r="BY1017" s="256"/>
      <c r="CA1017" s="27" t="s">
        <v>15</v>
      </c>
      <c r="CC1017" s="133" t="s">
        <v>70</v>
      </c>
      <c r="CD1017" s="9"/>
      <c r="CE1017" s="38"/>
      <c r="CF1017" s="38"/>
      <c r="CG1017" s="38"/>
      <c r="CH1017" s="38"/>
    </row>
    <row r="1018" spans="2:91" ht="18.600000000000001" customHeight="1" thickTop="1" thickBot="1">
      <c r="B1018" s="129">
        <v>2.42</v>
      </c>
      <c r="D1018" s="29">
        <v>1</v>
      </c>
      <c r="E1018" s="30">
        <v>0</v>
      </c>
      <c r="F1018" s="31">
        <v>0</v>
      </c>
      <c r="G1018" s="32">
        <f t="shared" ref="G1018:G1081" si="9654">-1/($E$8*$B1018)</f>
        <v>-0.27238842975206617</v>
      </c>
      <c r="I1018" s="29">
        <v>1</v>
      </c>
      <c r="J1018" s="33">
        <v>0</v>
      </c>
      <c r="K1018" s="31">
        <v>0</v>
      </c>
      <c r="L1018" s="32">
        <v>0</v>
      </c>
      <c r="N1018" s="29">
        <f t="shared" ref="N1018" si="9655">D1018*I1018+F1018*I1021-E1018*J1018-G1018*J1021</f>
        <v>0.85776497390772977</v>
      </c>
      <c r="O1018" s="33">
        <f t="shared" ref="O1018" si="9656">(D1018*J1018+E1018*I1018+F1018*J1021+G1018*I1021)</f>
        <v>0</v>
      </c>
      <c r="P1018" s="31">
        <f t="shared" ref="P1018" si="9657">D1018*K1018+F1018*K1021-E1018*L1018-G1018*L1021</f>
        <v>0</v>
      </c>
      <c r="Q1018" s="32">
        <f t="shared" ref="Q1018" si="9658">(D1018*L1018+E1018*K1018+F1018*L1021+G1018*K1021)</f>
        <v>-0.27238842975206617</v>
      </c>
      <c r="S1018" s="29">
        <v>1</v>
      </c>
      <c r="T1018" s="30">
        <v>0</v>
      </c>
      <c r="U1018" s="31">
        <v>0</v>
      </c>
      <c r="V1018" s="32">
        <f t="shared" ref="V1018:V1081" si="9659">-1/($T$8*$B1018)</f>
        <v>-0.52916115702479338</v>
      </c>
      <c r="X1018" s="29">
        <f t="shared" ref="X1018" si="9660">N1018*S1018+P1018*S1021-O1018*T1018-Q1018*T1021</f>
        <v>0.85776497390772977</v>
      </c>
      <c r="Y1018" s="33">
        <f t="shared" ref="Y1018" si="9661">(N1018*T1018+O1018*S1018+P1018*T1021+Q1018*S1021)</f>
        <v>0</v>
      </c>
      <c r="Z1018" s="31">
        <f t="shared" ref="Z1018" si="9662">N1018*U1018+P1018*U1021-O1018*V1018-Q1018*V1021</f>
        <v>0</v>
      </c>
      <c r="AA1018" s="32">
        <f t="shared" ref="AA1018" si="9663">(N1018*V1018+O1018*U1018+P1018*V1021+Q1018*U1021)</f>
        <v>-0.72628433580042218</v>
      </c>
      <c r="AB1018" s="8"/>
      <c r="AC1018" s="29">
        <v>1</v>
      </c>
      <c r="AD1018" s="33">
        <v>0</v>
      </c>
      <c r="AE1018" s="31">
        <v>0</v>
      </c>
      <c r="AF1018" s="32">
        <v>0</v>
      </c>
      <c r="AH1018" s="29">
        <f t="shared" ref="AH1018" si="9664">X1018*AC1018+Z1018*AC1021-Y1018*AD1018-AA1018*AD1021</f>
        <v>0.54127387054453358</v>
      </c>
      <c r="AI1018" s="33">
        <f t="shared" ref="AI1018" si="9665">(X1018*AD1018+Y1018*AC1018+Z1018*AD1021+AA1018*AC1021)</f>
        <v>0</v>
      </c>
      <c r="AJ1018" s="31">
        <f t="shared" ref="AJ1018" si="9666">X1018*AE1018+Z1018*AE1021-Y1018*AF1018-AA1018*AF1021</f>
        <v>0</v>
      </c>
      <c r="AK1018" s="32">
        <f t="shared" ref="AK1018" si="9667">(X1018*AF1018+Y1018*AE1018+Z1018*AF1021+AA1018*AE1021)</f>
        <v>-0.72628433580042218</v>
      </c>
      <c r="AL1018" s="8"/>
      <c r="AM1018" s="29">
        <v>1</v>
      </c>
      <c r="AN1018" s="30">
        <v>0</v>
      </c>
      <c r="AO1018" s="31">
        <v>0</v>
      </c>
      <c r="AP1018" s="32">
        <f t="shared" ref="AP1018:AP1081" si="9668">-1/($AN$8*$B1018)</f>
        <v>-0.47852479338842979</v>
      </c>
      <c r="AR1018" s="29">
        <f t="shared" ref="AR1018" si="9669">AH1018*AM1018+AJ1018*AM1021-AI1018*AN1018-AK1018*AN1021</f>
        <v>0.54127387054453358</v>
      </c>
      <c r="AS1018" s="33">
        <f t="shared" ref="AS1018" si="9670">(AH1018*AN1018+AI1018*AM1018+AJ1018*AN1021+AK1018*AM1021)</f>
        <v>0</v>
      </c>
      <c r="AT1018" s="31">
        <f t="shared" ref="AT1018" si="9671">AH1018*AO1018+AJ1018*AO1021-AI1018*AP1018-AK1018*AP1021</f>
        <v>0</v>
      </c>
      <c r="AU1018" s="32">
        <f t="shared" ref="AU1018" si="9672">(AH1018*AP1018+AI1018*AO1018+AJ1018*AP1021+AK1018*AO1021)</f>
        <v>-0.98529730286930084</v>
      </c>
      <c r="AV1018" s="8"/>
      <c r="AW1018" s="29">
        <v>1</v>
      </c>
      <c r="AX1018" s="33">
        <v>0</v>
      </c>
      <c r="AY1018" s="31">
        <v>0</v>
      </c>
      <c r="AZ1018" s="32">
        <v>0</v>
      </c>
      <c r="BB1018" s="29">
        <f t="shared" ref="BB1018" si="9673">AR1018*AW1018+AT1018*AW1021-AS1018*AX1018-AU1018*AX1021</f>
        <v>0.16100856899377552</v>
      </c>
      <c r="BC1018" s="33">
        <f t="shared" ref="BC1018" si="9674">(AR1018*AX1018+AS1018*AW1018+AT1018*AX1021+AU1018*AW1021)</f>
        <v>0</v>
      </c>
      <c r="BD1018" s="31">
        <f t="shared" ref="BD1018" si="9675">AR1018*AY1018+AT1018*AY1021-AS1018*AZ1018-AU1018*AZ1021</f>
        <v>0</v>
      </c>
      <c r="BE1018" s="32">
        <f t="shared" ref="BE1018" si="9676">(AR1018*AZ1018+AS1018*AY1018+AT1018*AZ1021+AU1018*AY1021)</f>
        <v>-0.98529730286930084</v>
      </c>
      <c r="BF1018" s="8"/>
      <c r="BG1018" s="29">
        <v>1</v>
      </c>
      <c r="BH1018" s="30">
        <v>0</v>
      </c>
      <c r="BI1018" s="31">
        <v>0</v>
      </c>
      <c r="BJ1018" s="32">
        <f t="shared" ref="BJ1018:BJ1081" si="9677">-1/($BH$8*$B1018)</f>
        <v>-0.16826033057851239</v>
      </c>
      <c r="BL1018" s="29">
        <f t="shared" ref="BL1018" si="9678">BB1018*BG1018+BD1018*BG1021-BC1018*BH1018-BE1018*BH1021</f>
        <v>0.16100856899377552</v>
      </c>
      <c r="BM1018" s="33">
        <f t="shared" ref="BM1018" si="9679">(BB1018*BH1018+BC1018*BG1018+BD1018*BH1021+BE1018*BG1021)</f>
        <v>0</v>
      </c>
      <c r="BN1018" s="31">
        <f t="shared" ref="BN1018" si="9680">BB1018*BI1018+BD1018*BI1021-BC1018*BJ1018-BE1018*BJ1021</f>
        <v>0</v>
      </c>
      <c r="BO1018" s="32">
        <f t="shared" ref="BO1018" si="9681">(BB1018*BJ1018+BC1018*BI1018+BD1018*BJ1021+BE1018*BI1021)</f>
        <v>-1.0123886579141668</v>
      </c>
      <c r="BP1018" s="8"/>
      <c r="BQ1018" s="34">
        <v>1</v>
      </c>
      <c r="BR1018" s="35">
        <v>0</v>
      </c>
      <c r="BS1018" s="11">
        <v>0</v>
      </c>
      <c r="BT1018" s="36">
        <v>0</v>
      </c>
      <c r="BV1018" s="29">
        <f t="shared" ref="BV1018" si="9682">BL1018*BQ1018+BN1018*BQ1021-BM1018*BR1018-BO1018*BR1021</f>
        <v>0.16100856899377552</v>
      </c>
      <c r="BW1018" s="33">
        <f t="shared" ref="BW1018" si="9683">(BL1018*BR1018+BM1018*BQ1018+BN1018*BR1021+BO1018*BQ1021)</f>
        <v>-1.0123886579141668</v>
      </c>
      <c r="BX1018" s="31">
        <f t="shared" ref="BX1018" si="9684">BL1018*BS1018+BN1018*BS1021-BM1018*BT1018-BO1018*BT1021</f>
        <v>0</v>
      </c>
      <c r="BY1018" s="32">
        <f t="shared" ref="BY1018" si="9685">(BL1018*BT1018+BM1018*BS1018+BN1018*BT1021+BO1018*BS1021)</f>
        <v>-1.0123886579141668</v>
      </c>
      <c r="CA1018" s="37">
        <f t="shared" ref="CA1018" si="9686">20*LOG(((1+$BR$8)/$BR$8)/((BV1018+BV1021)^2+(BW1018+BW1021)^2)^0.5)</f>
        <v>-2.7387762879180072E-3</v>
      </c>
      <c r="CC1018" s="134">
        <f t="shared" ref="CC1018" si="9687">((BV1018^2+BW1018^2)^0.5)/((BV1021^2+BW1021^2)^0.5)</f>
        <v>1.0508201730270026</v>
      </c>
      <c r="CD1018" s="9"/>
      <c r="CE1018" s="38"/>
      <c r="CF1018" s="38"/>
      <c r="CG1018" s="38"/>
      <c r="CH1018" s="38"/>
      <c r="CM1018" s="129">
        <v>2.4</v>
      </c>
    </row>
    <row r="1019" spans="2:91" ht="18.600000000000001" customHeight="1" thickBot="1">
      <c r="D1019" s="39"/>
      <c r="G1019" s="40"/>
      <c r="I1019" s="39"/>
      <c r="L1019" s="40"/>
      <c r="N1019" s="39"/>
      <c r="Q1019" s="40"/>
      <c r="S1019" s="39"/>
      <c r="V1019" s="40"/>
      <c r="X1019" s="39"/>
      <c r="AA1019" s="40"/>
      <c r="AC1019" s="39"/>
      <c r="AF1019" s="40"/>
      <c r="AH1019" s="39"/>
      <c r="AK1019" s="40"/>
      <c r="AM1019" s="39"/>
      <c r="AP1019" s="40"/>
      <c r="AR1019" s="39"/>
      <c r="AU1019" s="40"/>
      <c r="AW1019" s="39"/>
      <c r="AZ1019" s="40"/>
      <c r="BB1019" s="39"/>
      <c r="BE1019" s="40"/>
      <c r="BG1019" s="39"/>
      <c r="BJ1019" s="40"/>
      <c r="BL1019" s="39"/>
      <c r="BO1019" s="40"/>
      <c r="BQ1019" s="34"/>
      <c r="BR1019" s="11"/>
      <c r="BS1019" s="11"/>
      <c r="BT1019" s="41"/>
      <c r="BV1019" s="39"/>
      <c r="BY1019" s="40"/>
      <c r="CC1019" s="135"/>
      <c r="CD1019" s="9"/>
      <c r="CE1019" s="38"/>
      <c r="CF1019" s="38"/>
      <c r="CG1019" s="38"/>
      <c r="CH1019" s="38"/>
    </row>
    <row r="1020" spans="2:91" ht="18.600000000000001" customHeight="1" thickBot="1">
      <c r="D1020" s="258" t="s">
        <v>129</v>
      </c>
      <c r="E1020" s="259"/>
      <c r="F1020" s="260" t="s">
        <v>130</v>
      </c>
      <c r="G1020" s="261"/>
      <c r="H1020" s="229"/>
      <c r="I1020" s="258" t="s">
        <v>131</v>
      </c>
      <c r="J1020" s="259"/>
      <c r="K1020" s="260" t="s">
        <v>132</v>
      </c>
      <c r="L1020" s="261"/>
      <c r="N1020" s="253" t="s">
        <v>133</v>
      </c>
      <c r="O1020" s="254"/>
      <c r="P1020" s="255" t="s">
        <v>134</v>
      </c>
      <c r="Q1020" s="256"/>
      <c r="S1020" s="258" t="s">
        <v>135</v>
      </c>
      <c r="T1020" s="259"/>
      <c r="U1020" s="260" t="s">
        <v>136</v>
      </c>
      <c r="V1020" s="261"/>
      <c r="W1020" s="8"/>
      <c r="X1020" s="253" t="s">
        <v>137</v>
      </c>
      <c r="Y1020" s="254"/>
      <c r="Z1020" s="255" t="s">
        <v>138</v>
      </c>
      <c r="AA1020" s="256"/>
      <c r="AB1020" s="8"/>
      <c r="AC1020" s="258" t="s">
        <v>139</v>
      </c>
      <c r="AD1020" s="259"/>
      <c r="AE1020" s="260" t="s">
        <v>140</v>
      </c>
      <c r="AF1020" s="261"/>
      <c r="AG1020" s="8"/>
      <c r="AH1020" s="253" t="s">
        <v>141</v>
      </c>
      <c r="AI1020" s="254"/>
      <c r="AJ1020" s="255" t="s">
        <v>142</v>
      </c>
      <c r="AK1020" s="256"/>
      <c r="AL1020" s="8"/>
      <c r="AM1020" s="258" t="s">
        <v>143</v>
      </c>
      <c r="AN1020" s="259"/>
      <c r="AO1020" s="260" t="s">
        <v>144</v>
      </c>
      <c r="AP1020" s="261"/>
      <c r="AR1020" s="253" t="s">
        <v>145</v>
      </c>
      <c r="AS1020" s="254"/>
      <c r="AT1020" s="255" t="s">
        <v>146</v>
      </c>
      <c r="AU1020" s="256"/>
      <c r="AV1020" s="4"/>
      <c r="AW1020" s="258" t="s">
        <v>147</v>
      </c>
      <c r="AX1020" s="259"/>
      <c r="AY1020" s="260" t="s">
        <v>148</v>
      </c>
      <c r="AZ1020" s="261"/>
      <c r="BA1020" s="8"/>
      <c r="BB1020" s="253" t="s">
        <v>149</v>
      </c>
      <c r="BC1020" s="254"/>
      <c r="BD1020" s="255" t="s">
        <v>150</v>
      </c>
      <c r="BE1020" s="256"/>
      <c r="BF1020" s="4"/>
      <c r="BG1020" s="258" t="s">
        <v>151</v>
      </c>
      <c r="BH1020" s="259"/>
      <c r="BI1020" s="260" t="s">
        <v>152</v>
      </c>
      <c r="BJ1020" s="261"/>
      <c r="BK1020" s="4"/>
      <c r="BL1020" s="253" t="s">
        <v>153</v>
      </c>
      <c r="BM1020" s="254"/>
      <c r="BN1020" s="255" t="s">
        <v>154</v>
      </c>
      <c r="BO1020" s="256"/>
      <c r="BP1020" s="4"/>
      <c r="BQ1020" s="258" t="s">
        <v>155</v>
      </c>
      <c r="BR1020" s="259"/>
      <c r="BS1020" s="260" t="s">
        <v>156</v>
      </c>
      <c r="BT1020" s="261"/>
      <c r="BU1020" s="8"/>
      <c r="BV1020" s="253" t="s">
        <v>157</v>
      </c>
      <c r="BW1020" s="254"/>
      <c r="BX1020" s="255" t="s">
        <v>158</v>
      </c>
      <c r="BY1020" s="256"/>
      <c r="CA1020" s="46" t="s">
        <v>16</v>
      </c>
      <c r="CC1020" s="136" t="s">
        <v>71</v>
      </c>
      <c r="CD1020" s="9"/>
      <c r="CE1020" s="38"/>
      <c r="CF1020" s="38"/>
      <c r="CG1020" s="38"/>
      <c r="CH1020" s="38"/>
    </row>
    <row r="1021" spans="2:91" ht="18.600000000000001" customHeight="1" thickTop="1" thickBot="1">
      <c r="D1021" s="29">
        <v>0</v>
      </c>
      <c r="E1021" s="33">
        <v>0</v>
      </c>
      <c r="F1021" s="31">
        <v>1</v>
      </c>
      <c r="G1021" s="32">
        <v>0</v>
      </c>
      <c r="I1021" s="29">
        <v>0</v>
      </c>
      <c r="J1021" s="33">
        <f t="shared" ref="J1021" si="9688">IF(0=(1-$J$8*$K$8*$B1018^2),10^14,$B1018*$J$8/(1-$J$8*$K$8*$B1018^2))</f>
        <v>-0.52217719461041601</v>
      </c>
      <c r="K1021" s="31">
        <v>1</v>
      </c>
      <c r="L1021" s="32">
        <v>0</v>
      </c>
      <c r="N1021" s="29">
        <f t="shared" ref="N1021" si="9689">D1021*I1018+F1021*I1021-E1021*J1018-G1021*J1021</f>
        <v>0</v>
      </c>
      <c r="O1021" s="33">
        <f t="shared" ref="O1021" si="9690">(D1021*J1018+E1021*I1018+F1021*J1021+G1021*I1021)</f>
        <v>-0.52217719461041601</v>
      </c>
      <c r="P1021" s="31">
        <f t="shared" ref="P1021" si="9691">D1021*K1018+F1021*K1021-E1021*L1018-G1021*L1021</f>
        <v>1</v>
      </c>
      <c r="Q1021" s="32">
        <f t="shared" ref="Q1021" si="9692">(D1021*L1018+E1021*K1018+F1021*L1021+G1021*K1021)</f>
        <v>0</v>
      </c>
      <c r="S1021" s="29">
        <v>0</v>
      </c>
      <c r="T1021" s="33">
        <v>0</v>
      </c>
      <c r="U1021" s="31">
        <v>1</v>
      </c>
      <c r="V1021" s="32">
        <v>0</v>
      </c>
      <c r="X1021" s="29">
        <f t="shared" ref="X1021" si="9693">N1021*S1018+P1021*S1021-O1021*T1018-Q1021*T1021</f>
        <v>0</v>
      </c>
      <c r="Y1021" s="33">
        <f t="shared" ref="Y1021" si="9694">(N1021*T1018+O1021*S1018+P1021*T1021+Q1021*S1021)</f>
        <v>-0.52217719461041601</v>
      </c>
      <c r="Z1021" s="31">
        <f t="shared" ref="Z1021" si="9695">N1021*U1018+P1021*U1021-O1021*V1018-Q1021*V1021</f>
        <v>0.7236841115279915</v>
      </c>
      <c r="AA1021" s="32">
        <f t="shared" ref="AA1021" si="9696">(N1021*V1018+O1021*U1018+P1021*V1021+Q1021*U1021)</f>
        <v>0</v>
      </c>
      <c r="AB1021" s="8"/>
      <c r="AC1021" s="29">
        <v>0</v>
      </c>
      <c r="AD1021" s="33">
        <f t="shared" ref="AD1021" si="9697">IF(0=(1-$AD$8*$AE$8*$B1018^2),10^14,$B1018*$AD$8/(1-$AD$8*$AE$8*$B1018^2))</f>
        <v>-0.43576749182453212</v>
      </c>
      <c r="AE1021" s="31">
        <v>1</v>
      </c>
      <c r="AF1021" s="32">
        <v>0</v>
      </c>
      <c r="AH1021" s="29">
        <f t="shared" ref="AH1021" si="9698">X1021*AC1018+Z1021*AC1021-Y1021*AD1018-AA1021*AD1021</f>
        <v>0</v>
      </c>
      <c r="AI1021" s="33">
        <f t="shared" ref="AI1021" si="9699">(X1021*AD1018+Y1021*AC1018+Z1021*AD1021+AA1021*AC1021)</f>
        <v>-0.83753520476423382</v>
      </c>
      <c r="AJ1021" s="31">
        <f t="shared" ref="AJ1021" si="9700">X1021*AE1018+Z1021*AE1021-Y1021*AF1018-AA1021*AF1021</f>
        <v>0.7236841115279915</v>
      </c>
      <c r="AK1021" s="32">
        <f t="shared" ref="AK1021" si="9701">(X1021*AF1018+Y1021*AE1018+Z1021*AF1021+AA1021*AE1021)</f>
        <v>0</v>
      </c>
      <c r="AL1021" s="8"/>
      <c r="AM1021" s="29">
        <v>0</v>
      </c>
      <c r="AN1021" s="33">
        <v>0</v>
      </c>
      <c r="AO1021" s="31">
        <v>1</v>
      </c>
      <c r="AP1021" s="32">
        <v>0</v>
      </c>
      <c r="AR1021" s="29">
        <f t="shared" ref="AR1021" si="9702">AH1021*AM1018+AJ1021*AM1021-AI1021*AN1018-AK1021*AN1021</f>
        <v>0</v>
      </c>
      <c r="AS1021" s="33">
        <f t="shared" ref="AS1021" si="9703">(AH1021*AN1018+AI1021*AM1018+AJ1021*AN1021+AK1021*AM1021)</f>
        <v>-0.83753520476423382</v>
      </c>
      <c r="AT1021" s="31">
        <f t="shared" ref="AT1021" si="9704">AH1021*AO1018+AJ1021*AO1021-AI1021*AP1018-AK1021*AP1021</f>
        <v>0.32290275071265029</v>
      </c>
      <c r="AU1021" s="32">
        <f t="shared" ref="AU1021" si="9705">(AH1021*AP1018+AI1021*AO1018+AJ1021*AP1021+AK1021*AO1021)</f>
        <v>0</v>
      </c>
      <c r="AV1021" s="8"/>
      <c r="AW1021" s="29">
        <v>0</v>
      </c>
      <c r="AX1021" s="33">
        <f t="shared" ref="AX1021" si="9706">IF(0=(1-$AX$8*$AY$8*$B1018^2),10^14,$B1018*$AX$8/(1-$AX$8*$AY$8*$B1018^2))</f>
        <v>-0.38593965541505199</v>
      </c>
      <c r="AY1021" s="31">
        <v>1</v>
      </c>
      <c r="AZ1021" s="32">
        <v>0</v>
      </c>
      <c r="BB1021" s="29">
        <f t="shared" ref="BB1021" si="9707">AR1021*AW1018+AT1021*AW1021-AS1021*AX1018-AU1021*AX1021</f>
        <v>0</v>
      </c>
      <c r="BC1021" s="33">
        <f t="shared" ref="BC1021" si="9708">(AR1021*AX1018+AS1021*AW1018+AT1021*AX1021+AU1021*AW1021)</f>
        <v>-0.96215618110684653</v>
      </c>
      <c r="BD1021" s="31">
        <f t="shared" ref="BD1021" si="9709">AR1021*AY1018+AT1021*AY1021-AS1021*AZ1018-AU1021*AZ1021</f>
        <v>0.32290275071265029</v>
      </c>
      <c r="BE1021" s="32">
        <f t="shared" ref="BE1021" si="9710">(AR1021*AZ1018+AS1021*AY1018+AT1021*AZ1021+AU1021*AY1021)</f>
        <v>0</v>
      </c>
      <c r="BF1021" s="8"/>
      <c r="BG1021" s="29">
        <v>0</v>
      </c>
      <c r="BH1021" s="33">
        <v>0</v>
      </c>
      <c r="BI1021" s="31">
        <v>1</v>
      </c>
      <c r="BJ1021" s="32">
        <v>0</v>
      </c>
      <c r="BL1021" s="29">
        <f t="shared" ref="BL1021" si="9711">BB1021*BG1018+BD1021*BG1021-BC1021*BH1018-BE1021*BH1021</f>
        <v>0</v>
      </c>
      <c r="BM1021" s="33">
        <f t="shared" ref="BM1021" si="9712">(BB1021*BH1018+BC1021*BG1018+BD1021*BH1021+BE1021*BG1021)</f>
        <v>-0.96215618110684653</v>
      </c>
      <c r="BN1021" s="31">
        <f t="shared" ref="BN1021" si="9713">BB1021*BI1018+BD1021*BI1021-BC1021*BJ1018-BE1021*BJ1021</f>
        <v>0.16101003361145325</v>
      </c>
      <c r="BO1021" s="32">
        <f t="shared" ref="BO1021" si="9714">(BB1021*BJ1018+BC1021*BI1018+BD1021*BJ1021+BE1021*BI1021)</f>
        <v>0</v>
      </c>
      <c r="BP1021" s="8"/>
      <c r="BQ1021" s="19">
        <f t="shared" ref="BQ1021:BQ1084" si="9715">1/$BR$8</f>
        <v>1</v>
      </c>
      <c r="BR1021" s="47">
        <v>0</v>
      </c>
      <c r="BS1021" s="48">
        <v>1</v>
      </c>
      <c r="BT1021" s="49">
        <v>0</v>
      </c>
      <c r="BV1021" s="29">
        <f t="shared" ref="BV1021" si="9716">BL1021*BQ1018+BN1021*BQ1021-BM1021*BR1018-BO1021*BR1021</f>
        <v>0.16101003361145325</v>
      </c>
      <c r="BW1021" s="33">
        <f t="shared" ref="BW1021" si="9717">(BL1021*BR1018+BM1021*BQ1018+BN1021*BR1021+BO1021*BQ1021)</f>
        <v>-0.96215618110684653</v>
      </c>
      <c r="BX1021" s="31">
        <f t="shared" ref="BX1021" si="9718">BL1021*BS1018+BN1021*BS1021-BM1021*BT1018-BO1021*BT1021</f>
        <v>0.16101003361145325</v>
      </c>
      <c r="BY1021" s="32">
        <f t="shared" ref="BY1021" si="9719">(BL1021*BT1018+BM1021*BS1018+BN1021*BT1021+BO1021*BS1021)</f>
        <v>0</v>
      </c>
      <c r="CA1021" s="50">
        <f t="shared" ref="CA1021" si="9720">(180/PI())*ATAN(-1*(BW1018+BW1021)/(BV1018+BV1021))</f>
        <v>80.737462268316875</v>
      </c>
      <c r="CC1021" s="137">
        <f t="shared" ref="CC1021" si="9721">20*LOG(((1-(10^(CA1018/20)^2)*(1-((1-CC1018)/(1+CC1018))^2))^0.5))</f>
        <v>-29.051413808706549</v>
      </c>
      <c r="CD1021" s="9"/>
      <c r="CE1021" s="38"/>
      <c r="CF1021" s="38"/>
      <c r="CG1021" s="38"/>
      <c r="CH1021" s="38"/>
    </row>
    <row r="1022" spans="2:91" ht="18.600000000000001" customHeight="1">
      <c r="CC1022" s="42"/>
    </row>
    <row r="1023" spans="2:91" ht="18.600000000000001" customHeight="1" thickBot="1">
      <c r="E1023" s="22" t="s">
        <v>4</v>
      </c>
      <c r="J1023" s="22" t="s">
        <v>5</v>
      </c>
      <c r="O1023" s="22" t="s">
        <v>6</v>
      </c>
      <c r="T1023" s="22" t="s">
        <v>7</v>
      </c>
      <c r="Y1023" s="22" t="s">
        <v>8</v>
      </c>
      <c r="AD1023" s="22" t="s">
        <v>65</v>
      </c>
      <c r="AI1023" s="22" t="s">
        <v>9</v>
      </c>
      <c r="AN1023" s="22" t="s">
        <v>66</v>
      </c>
      <c r="AS1023" s="22" t="s">
        <v>51</v>
      </c>
      <c r="AX1023" s="22" t="s">
        <v>67</v>
      </c>
      <c r="BC1023" s="22" t="s">
        <v>52</v>
      </c>
      <c r="BH1023" s="22" t="s">
        <v>68</v>
      </c>
      <c r="BM1023" s="22" t="s">
        <v>63</v>
      </c>
      <c r="BQ1023" s="23" t="s">
        <v>69</v>
      </c>
      <c r="BR1023" s="23"/>
      <c r="BS1023" s="24"/>
      <c r="BT1023" s="24"/>
      <c r="BU1023" s="24"/>
      <c r="BW1023" s="22" t="s">
        <v>64</v>
      </c>
    </row>
    <row r="1024" spans="2:91" ht="18.600000000000001" customHeight="1" thickBot="1">
      <c r="D1024" s="249" t="s">
        <v>103</v>
      </c>
      <c r="E1024" s="250"/>
      <c r="F1024" s="251" t="s">
        <v>104</v>
      </c>
      <c r="G1024" s="252"/>
      <c r="H1024" s="229"/>
      <c r="I1024" s="253" t="s">
        <v>11</v>
      </c>
      <c r="J1024" s="254"/>
      <c r="K1024" s="255" t="s">
        <v>12</v>
      </c>
      <c r="L1024" s="256"/>
      <c r="M1024" s="24"/>
      <c r="N1024" s="253" t="s">
        <v>105</v>
      </c>
      <c r="O1024" s="254"/>
      <c r="P1024" s="255" t="s">
        <v>106</v>
      </c>
      <c r="Q1024" s="256"/>
      <c r="R1024" s="24"/>
      <c r="S1024" s="249" t="s">
        <v>107</v>
      </c>
      <c r="T1024" s="250"/>
      <c r="U1024" s="251" t="s">
        <v>108</v>
      </c>
      <c r="V1024" s="252"/>
      <c r="W1024" s="8"/>
      <c r="X1024" s="253" t="s">
        <v>109</v>
      </c>
      <c r="Y1024" s="254"/>
      <c r="Z1024" s="255" t="s">
        <v>110</v>
      </c>
      <c r="AA1024" s="256"/>
      <c r="AB1024" s="8"/>
      <c r="AC1024" s="253" t="s">
        <v>111</v>
      </c>
      <c r="AD1024" s="254"/>
      <c r="AE1024" s="255" t="s">
        <v>14</v>
      </c>
      <c r="AF1024" s="256"/>
      <c r="AG1024" s="8"/>
      <c r="AH1024" s="253" t="s">
        <v>112</v>
      </c>
      <c r="AI1024" s="254"/>
      <c r="AJ1024" s="255" t="s">
        <v>113</v>
      </c>
      <c r="AK1024" s="256"/>
      <c r="AL1024" s="8"/>
      <c r="AM1024" s="249" t="s">
        <v>114</v>
      </c>
      <c r="AN1024" s="250"/>
      <c r="AO1024" s="251" t="s">
        <v>115</v>
      </c>
      <c r="AP1024" s="252"/>
      <c r="AQ1024" s="24"/>
      <c r="AR1024" s="253" t="s">
        <v>116</v>
      </c>
      <c r="AS1024" s="254"/>
      <c r="AT1024" s="255" t="s">
        <v>13</v>
      </c>
      <c r="AU1024" s="256"/>
      <c r="AV1024" s="4"/>
      <c r="AW1024" s="253" t="s">
        <v>117</v>
      </c>
      <c r="AX1024" s="254"/>
      <c r="AY1024" s="255" t="s">
        <v>118</v>
      </c>
      <c r="AZ1024" s="256"/>
      <c r="BA1024" s="8"/>
      <c r="BB1024" s="253" t="s">
        <v>119</v>
      </c>
      <c r="BC1024" s="254"/>
      <c r="BD1024" s="255" t="s">
        <v>120</v>
      </c>
      <c r="BE1024" s="256"/>
      <c r="BF1024" s="4"/>
      <c r="BG1024" s="249" t="s">
        <v>121</v>
      </c>
      <c r="BH1024" s="250"/>
      <c r="BI1024" s="251" t="s">
        <v>122</v>
      </c>
      <c r="BJ1024" s="252"/>
      <c r="BK1024" s="4"/>
      <c r="BL1024" s="253" t="s">
        <v>123</v>
      </c>
      <c r="BM1024" s="254"/>
      <c r="BN1024" s="255" t="s">
        <v>124</v>
      </c>
      <c r="BO1024" s="256"/>
      <c r="BP1024" s="4"/>
      <c r="BQ1024" s="253" t="s">
        <v>125</v>
      </c>
      <c r="BR1024" s="254"/>
      <c r="BS1024" s="255" t="s">
        <v>126</v>
      </c>
      <c r="BT1024" s="256"/>
      <c r="BU1024" s="8"/>
      <c r="BV1024" s="253" t="s">
        <v>127</v>
      </c>
      <c r="BW1024" s="254"/>
      <c r="BX1024" s="255" t="s">
        <v>128</v>
      </c>
      <c r="BY1024" s="256"/>
      <c r="CA1024" s="27" t="s">
        <v>15</v>
      </c>
      <c r="CC1024" s="133" t="s">
        <v>70</v>
      </c>
      <c r="CD1024" s="9"/>
      <c r="CE1024" s="38"/>
      <c r="CF1024" s="38"/>
      <c r="CG1024" s="38"/>
      <c r="CH1024" s="38"/>
    </row>
    <row r="1025" spans="2:91" ht="18.600000000000001" customHeight="1" thickTop="1" thickBot="1">
      <c r="B1025" s="129">
        <v>2.44</v>
      </c>
      <c r="D1025" s="29">
        <v>1</v>
      </c>
      <c r="E1025" s="30">
        <v>0</v>
      </c>
      <c r="F1025" s="31">
        <v>0</v>
      </c>
      <c r="G1025" s="32">
        <f t="shared" ref="G1025:G1088" si="9722">-1/($E$8*$B1025)</f>
        <v>-0.27015573770491808</v>
      </c>
      <c r="I1025" s="29">
        <v>1</v>
      </c>
      <c r="J1025" s="33">
        <v>0</v>
      </c>
      <c r="K1025" s="31">
        <v>0</v>
      </c>
      <c r="L1025" s="32">
        <v>0</v>
      </c>
      <c r="N1025" s="29">
        <f t="shared" ref="N1025" si="9723">D1025*I1025+F1025*I1028-E1025*J1025-G1025*J1028</f>
        <v>0.86014874278258568</v>
      </c>
      <c r="O1025" s="33">
        <f t="shared" ref="O1025" si="9724">(D1025*J1025+E1025*I1025+F1025*J1028+G1025*I1028)</f>
        <v>0</v>
      </c>
      <c r="P1025" s="31">
        <f t="shared" ref="P1025" si="9725">D1025*K1025+F1025*K1028-E1025*L1025-G1025*L1028</f>
        <v>0</v>
      </c>
      <c r="Q1025" s="32">
        <f t="shared" ref="Q1025" si="9726">(D1025*L1025+E1025*K1025+F1025*L1028+G1025*K1028)</f>
        <v>-0.27015573770491808</v>
      </c>
      <c r="S1025" s="29">
        <v>1</v>
      </c>
      <c r="T1025" s="30">
        <v>0</v>
      </c>
      <c r="U1025" s="31">
        <v>0</v>
      </c>
      <c r="V1025" s="32">
        <f t="shared" ref="V1025:V1088" si="9727">-1/($T$8*$B1025)</f>
        <v>-0.52482377049180329</v>
      </c>
      <c r="X1025" s="29">
        <f t="shared" ref="X1025" si="9728">N1025*S1025+P1025*S1028-O1025*T1025-Q1025*T1028</f>
        <v>0.86014874278258568</v>
      </c>
      <c r="Y1025" s="33">
        <f t="shared" ref="Y1025" si="9729">(N1025*T1025+O1025*S1025+P1025*T1028+Q1025*S1028)</f>
        <v>0</v>
      </c>
      <c r="Z1025" s="31">
        <f t="shared" ref="Z1025" si="9730">N1025*U1025+P1025*U1028-O1025*V1025-Q1025*V1028</f>
        <v>0</v>
      </c>
      <c r="AA1025" s="32">
        <f t="shared" ref="AA1025" si="9731">(N1025*V1025+O1025*U1025+P1025*V1028+Q1025*U1028)</f>
        <v>-0.72158224407585903</v>
      </c>
      <c r="AB1025" s="8"/>
      <c r="AC1025" s="29">
        <v>1</v>
      </c>
      <c r="AD1025" s="33">
        <v>0</v>
      </c>
      <c r="AE1025" s="31">
        <v>0</v>
      </c>
      <c r="AF1025" s="32">
        <v>0</v>
      </c>
      <c r="AH1025" s="29">
        <f t="shared" ref="AH1025" si="9732">X1025*AC1025+Z1025*AC1028-Y1025*AD1025-AA1025*AD1028</f>
        <v>0.54883018022805108</v>
      </c>
      <c r="AI1025" s="33">
        <f t="shared" ref="AI1025" si="9733">(X1025*AD1025+Y1025*AC1025+Z1025*AD1028+AA1025*AC1028)</f>
        <v>0</v>
      </c>
      <c r="AJ1025" s="31">
        <f t="shared" ref="AJ1025" si="9734">X1025*AE1025+Z1025*AE1028-Y1025*AF1025-AA1025*AF1028</f>
        <v>0</v>
      </c>
      <c r="AK1025" s="32">
        <f t="shared" ref="AK1025" si="9735">(X1025*AF1025+Y1025*AE1025+Z1025*AF1028+AA1025*AE1028)</f>
        <v>-0.72158224407585903</v>
      </c>
      <c r="AL1025" s="8"/>
      <c r="AM1025" s="29">
        <v>1</v>
      </c>
      <c r="AN1025" s="30">
        <v>0</v>
      </c>
      <c r="AO1025" s="31">
        <v>0</v>
      </c>
      <c r="AP1025" s="32">
        <f t="shared" ref="AP1025:AP1088" si="9736">-1/($AN$8*$B1025)</f>
        <v>-0.47460245901639342</v>
      </c>
      <c r="AR1025" s="29">
        <f t="shared" ref="AR1025" si="9737">AH1025*AM1025+AJ1025*AM1028-AI1025*AN1025-AK1025*AN1028</f>
        <v>0.54883018022805108</v>
      </c>
      <c r="AS1025" s="33">
        <f t="shared" ref="AS1025" si="9738">(AH1025*AN1025+AI1025*AM1025+AJ1025*AN1028+AK1025*AM1028)</f>
        <v>0</v>
      </c>
      <c r="AT1025" s="31">
        <f t="shared" ref="AT1025" si="9739">AH1025*AO1025+AJ1025*AO1028-AI1025*AP1025-AK1025*AP1028</f>
        <v>0</v>
      </c>
      <c r="AU1025" s="32">
        <f t="shared" ref="AU1025" si="9740">(AH1025*AP1025+AI1025*AO1025+AJ1025*AP1028+AK1025*AO1028)</f>
        <v>-0.9820583971945025</v>
      </c>
      <c r="AV1025" s="8"/>
      <c r="AW1025" s="29">
        <v>1</v>
      </c>
      <c r="AX1025" s="33">
        <v>0</v>
      </c>
      <c r="AY1025" s="31">
        <v>0</v>
      </c>
      <c r="AZ1025" s="32">
        <v>0</v>
      </c>
      <c r="BB1025" s="29">
        <f t="shared" ref="BB1025" si="9741">AR1025*AW1025+AT1025*AW1028-AS1025*AX1025-AU1025*AX1028</f>
        <v>0.17339172574183481</v>
      </c>
      <c r="BC1025" s="33">
        <f t="shared" ref="BC1025" si="9742">(AR1025*AX1025+AS1025*AW1025+AT1025*AX1028+AU1025*AW1028)</f>
        <v>0</v>
      </c>
      <c r="BD1025" s="31">
        <f t="shared" ref="BD1025" si="9743">AR1025*AY1025+AT1025*AY1028-AS1025*AZ1025-AU1025*AZ1028</f>
        <v>0</v>
      </c>
      <c r="BE1025" s="32">
        <f t="shared" ref="BE1025" si="9744">(AR1025*AZ1025+AS1025*AY1025+AT1025*AZ1028+AU1025*AY1028)</f>
        <v>-0.9820583971945025</v>
      </c>
      <c r="BF1025" s="8"/>
      <c r="BG1025" s="29">
        <v>1</v>
      </c>
      <c r="BH1025" s="30">
        <v>0</v>
      </c>
      <c r="BI1025" s="31">
        <v>0</v>
      </c>
      <c r="BJ1025" s="32">
        <f t="shared" ref="BJ1025:BJ1088" si="9745">-1/($BH$8*$B1025)</f>
        <v>-0.1668811475409836</v>
      </c>
      <c r="BL1025" s="29">
        <f t="shared" ref="BL1025" si="9746">BB1025*BG1025+BD1025*BG1028-BC1025*BH1025-BE1025*BH1028</f>
        <v>0.17339172574183481</v>
      </c>
      <c r="BM1025" s="33">
        <f t="shared" ref="BM1025" si="9747">(BB1025*BH1025+BC1025*BG1025+BD1025*BH1028+BE1025*BG1028)</f>
        <v>0</v>
      </c>
      <c r="BN1025" s="31">
        <f t="shared" ref="BN1025" si="9748">BB1025*BI1025+BD1025*BI1028-BC1025*BJ1025-BE1025*BJ1028</f>
        <v>0</v>
      </c>
      <c r="BO1025" s="32">
        <f t="shared" ref="BO1025" si="9749">(BB1025*BJ1025+BC1025*BI1025+BD1025*BJ1028+BE1025*BI1028)</f>
        <v>-1.0109942073604115</v>
      </c>
      <c r="BP1025" s="8"/>
      <c r="BQ1025" s="34">
        <v>1</v>
      </c>
      <c r="BR1025" s="35">
        <v>0</v>
      </c>
      <c r="BS1025" s="11">
        <v>0</v>
      </c>
      <c r="BT1025" s="36">
        <v>0</v>
      </c>
      <c r="BV1025" s="29">
        <f t="shared" ref="BV1025" si="9750">BL1025*BQ1025+BN1025*BQ1028-BM1025*BR1025-BO1025*BR1028</f>
        <v>0.17339172574183481</v>
      </c>
      <c r="BW1025" s="33">
        <f t="shared" ref="BW1025" si="9751">(BL1025*BR1025+BM1025*BQ1025+BN1025*BR1028+BO1025*BQ1028)</f>
        <v>-1.0109942073604115</v>
      </c>
      <c r="BX1025" s="31">
        <f t="shared" ref="BX1025" si="9752">BL1025*BS1025+BN1025*BS1028-BM1025*BT1025-BO1025*BT1028</f>
        <v>0</v>
      </c>
      <c r="BY1025" s="32">
        <f t="shared" ref="BY1025" si="9753">(BL1025*BT1025+BM1025*BS1025+BN1025*BT1028+BO1025*BS1028)</f>
        <v>-1.0109942073604115</v>
      </c>
      <c r="CA1025" s="37">
        <f t="shared" ref="CA1025" si="9754">20*LOG(((1+$BR$8)/$BR$8)/((BV1025+BV1028)^2+(BW1025+BW1028)^2)^0.5)</f>
        <v>-2.8906433768773969E-3</v>
      </c>
      <c r="CC1025" s="134">
        <f t="shared" ref="CC1025" si="9755">((BV1025^2+BW1025^2)^0.5)/((BV1028^2+BW1028^2)^0.5)</f>
        <v>1.0521318427053101</v>
      </c>
      <c r="CD1025" s="9"/>
      <c r="CE1025" s="38"/>
      <c r="CF1025" s="38"/>
      <c r="CG1025" s="38"/>
      <c r="CH1025" s="38"/>
      <c r="CM1025" s="129">
        <v>2.42</v>
      </c>
    </row>
    <row r="1026" spans="2:91" ht="18.600000000000001" customHeight="1" thickBot="1">
      <c r="D1026" s="39"/>
      <c r="G1026" s="40"/>
      <c r="I1026" s="39"/>
      <c r="L1026" s="40"/>
      <c r="N1026" s="39"/>
      <c r="Q1026" s="40"/>
      <c r="S1026" s="39"/>
      <c r="V1026" s="40"/>
      <c r="X1026" s="39"/>
      <c r="AA1026" s="40"/>
      <c r="AC1026" s="39"/>
      <c r="AF1026" s="40"/>
      <c r="AH1026" s="39"/>
      <c r="AK1026" s="40"/>
      <c r="AM1026" s="39"/>
      <c r="AP1026" s="40"/>
      <c r="AR1026" s="39"/>
      <c r="AU1026" s="40"/>
      <c r="AW1026" s="39"/>
      <c r="AZ1026" s="40"/>
      <c r="BB1026" s="39"/>
      <c r="BE1026" s="40"/>
      <c r="BG1026" s="39"/>
      <c r="BJ1026" s="40"/>
      <c r="BL1026" s="39"/>
      <c r="BO1026" s="40"/>
      <c r="BQ1026" s="34"/>
      <c r="BR1026" s="11"/>
      <c r="BS1026" s="11"/>
      <c r="BT1026" s="41"/>
      <c r="BV1026" s="39"/>
      <c r="BY1026" s="40"/>
      <c r="CC1026" s="135"/>
      <c r="CD1026" s="9"/>
      <c r="CE1026" s="38"/>
      <c r="CF1026" s="38"/>
      <c r="CG1026" s="38"/>
      <c r="CH1026" s="38"/>
    </row>
    <row r="1027" spans="2:91" ht="18.600000000000001" customHeight="1" thickBot="1">
      <c r="D1027" s="258" t="s">
        <v>129</v>
      </c>
      <c r="E1027" s="259"/>
      <c r="F1027" s="260" t="s">
        <v>130</v>
      </c>
      <c r="G1027" s="261"/>
      <c r="H1027" s="229"/>
      <c r="I1027" s="258" t="s">
        <v>131</v>
      </c>
      <c r="J1027" s="259"/>
      <c r="K1027" s="260" t="s">
        <v>132</v>
      </c>
      <c r="L1027" s="261"/>
      <c r="N1027" s="253" t="s">
        <v>133</v>
      </c>
      <c r="O1027" s="254"/>
      <c r="P1027" s="255" t="s">
        <v>134</v>
      </c>
      <c r="Q1027" s="256"/>
      <c r="S1027" s="258" t="s">
        <v>135</v>
      </c>
      <c r="T1027" s="259"/>
      <c r="U1027" s="260" t="s">
        <v>136</v>
      </c>
      <c r="V1027" s="261"/>
      <c r="W1027" s="8"/>
      <c r="X1027" s="253" t="s">
        <v>137</v>
      </c>
      <c r="Y1027" s="254"/>
      <c r="Z1027" s="255" t="s">
        <v>138</v>
      </c>
      <c r="AA1027" s="256"/>
      <c r="AB1027" s="8"/>
      <c r="AC1027" s="258" t="s">
        <v>139</v>
      </c>
      <c r="AD1027" s="259"/>
      <c r="AE1027" s="260" t="s">
        <v>140</v>
      </c>
      <c r="AF1027" s="261"/>
      <c r="AG1027" s="8"/>
      <c r="AH1027" s="253" t="s">
        <v>141</v>
      </c>
      <c r="AI1027" s="254"/>
      <c r="AJ1027" s="255" t="s">
        <v>142</v>
      </c>
      <c r="AK1027" s="256"/>
      <c r="AL1027" s="8"/>
      <c r="AM1027" s="258" t="s">
        <v>143</v>
      </c>
      <c r="AN1027" s="259"/>
      <c r="AO1027" s="260" t="s">
        <v>144</v>
      </c>
      <c r="AP1027" s="261"/>
      <c r="AR1027" s="253" t="s">
        <v>145</v>
      </c>
      <c r="AS1027" s="254"/>
      <c r="AT1027" s="255" t="s">
        <v>146</v>
      </c>
      <c r="AU1027" s="256"/>
      <c r="AV1027" s="4"/>
      <c r="AW1027" s="258" t="s">
        <v>147</v>
      </c>
      <c r="AX1027" s="259"/>
      <c r="AY1027" s="260" t="s">
        <v>148</v>
      </c>
      <c r="AZ1027" s="261"/>
      <c r="BA1027" s="8"/>
      <c r="BB1027" s="253" t="s">
        <v>149</v>
      </c>
      <c r="BC1027" s="254"/>
      <c r="BD1027" s="255" t="s">
        <v>150</v>
      </c>
      <c r="BE1027" s="256"/>
      <c r="BF1027" s="4"/>
      <c r="BG1027" s="258" t="s">
        <v>151</v>
      </c>
      <c r="BH1027" s="259"/>
      <c r="BI1027" s="260" t="s">
        <v>152</v>
      </c>
      <c r="BJ1027" s="261"/>
      <c r="BK1027" s="4"/>
      <c r="BL1027" s="253" t="s">
        <v>153</v>
      </c>
      <c r="BM1027" s="254"/>
      <c r="BN1027" s="255" t="s">
        <v>154</v>
      </c>
      <c r="BO1027" s="256"/>
      <c r="BP1027" s="4"/>
      <c r="BQ1027" s="258" t="s">
        <v>155</v>
      </c>
      <c r="BR1027" s="259"/>
      <c r="BS1027" s="260" t="s">
        <v>156</v>
      </c>
      <c r="BT1027" s="261"/>
      <c r="BU1027" s="8"/>
      <c r="BV1027" s="253" t="s">
        <v>157</v>
      </c>
      <c r="BW1027" s="254"/>
      <c r="BX1027" s="255" t="s">
        <v>158</v>
      </c>
      <c r="BY1027" s="256"/>
      <c r="CA1027" s="46" t="s">
        <v>16</v>
      </c>
      <c r="CC1027" s="136" t="s">
        <v>71</v>
      </c>
      <c r="CD1027" s="9"/>
      <c r="CE1027" s="38"/>
      <c r="CF1027" s="38"/>
      <c r="CG1027" s="38"/>
      <c r="CH1027" s="38"/>
    </row>
    <row r="1028" spans="2:91" ht="18.600000000000001" customHeight="1" thickTop="1" thickBot="1">
      <c r="D1028" s="29">
        <v>0</v>
      </c>
      <c r="E1028" s="33">
        <v>0</v>
      </c>
      <c r="F1028" s="31">
        <v>1</v>
      </c>
      <c r="G1028" s="32">
        <v>0</v>
      </c>
      <c r="I1028" s="29">
        <v>0</v>
      </c>
      <c r="J1028" s="33">
        <f t="shared" ref="J1028" si="9756">IF(0=(1-$J$8*$K$8*$B1025^2),10^14,$B1025*$J$8/(1-$J$8*$K$8*$B1025^2))</f>
        <v>-0.51766902456156272</v>
      </c>
      <c r="K1028" s="31">
        <v>1</v>
      </c>
      <c r="L1028" s="32">
        <v>0</v>
      </c>
      <c r="N1028" s="29">
        <f t="shared" ref="N1028" si="9757">D1028*I1025+F1028*I1028-E1028*J1025-G1028*J1028</f>
        <v>0</v>
      </c>
      <c r="O1028" s="33">
        <f t="shared" ref="O1028" si="9758">(D1028*J1025+E1028*I1025+F1028*J1028+G1028*I1028)</f>
        <v>-0.51766902456156272</v>
      </c>
      <c r="P1028" s="31">
        <f t="shared" ref="P1028" si="9759">D1028*K1025+F1028*K1028-E1028*L1025-G1028*L1028</f>
        <v>1</v>
      </c>
      <c r="Q1028" s="32">
        <f t="shared" ref="Q1028" si="9760">(D1028*L1025+E1028*K1025+F1028*L1028+G1028*K1028)</f>
        <v>0</v>
      </c>
      <c r="S1028" s="29">
        <v>0</v>
      </c>
      <c r="T1028" s="33">
        <v>0</v>
      </c>
      <c r="U1028" s="31">
        <v>1</v>
      </c>
      <c r="V1028" s="32">
        <v>0</v>
      </c>
      <c r="X1028" s="29">
        <f t="shared" ref="X1028" si="9761">N1028*S1025+P1028*S1028-O1028*T1025-Q1028*T1028</f>
        <v>0</v>
      </c>
      <c r="Y1028" s="33">
        <f t="shared" ref="Y1028" si="9762">(N1028*T1025+O1028*S1025+P1028*T1028+Q1028*S1028)</f>
        <v>-0.51766902456156272</v>
      </c>
      <c r="Z1028" s="31">
        <f t="shared" ref="Z1028" si="9763">N1028*U1025+P1028*U1028-O1028*V1025-Q1028*V1028</f>
        <v>0.72831499066278671</v>
      </c>
      <c r="AA1028" s="32">
        <f t="shared" ref="AA1028" si="9764">(N1028*V1025+O1028*U1025+P1028*V1028+Q1028*U1028)</f>
        <v>0</v>
      </c>
      <c r="AB1028" s="8"/>
      <c r="AC1028" s="29">
        <v>0</v>
      </c>
      <c r="AD1028" s="33">
        <f t="shared" ref="AD1028" si="9765">IF(0=(1-$AD$8*$AE$8*$B1025^2),10^14,$B1025*$AD$8/(1-$AD$8*$AE$8*$B1025^2))</f>
        <v>-0.43143877930816449</v>
      </c>
      <c r="AE1028" s="31">
        <v>1</v>
      </c>
      <c r="AF1028" s="32">
        <v>0</v>
      </c>
      <c r="AH1028" s="29">
        <f t="shared" ref="AH1028" si="9766">X1028*AC1025+Z1028*AC1028-Y1028*AD1025-AA1028*AD1028</f>
        <v>0</v>
      </c>
      <c r="AI1028" s="33">
        <f t="shared" ref="AI1028" si="9767">(X1028*AD1025+Y1028*AC1025+Z1028*AD1028+AA1028*AC1028)</f>
        <v>-0.83189235508495263</v>
      </c>
      <c r="AJ1028" s="31">
        <f t="shared" ref="AJ1028" si="9768">X1028*AE1025+Z1028*AE1028-Y1028*AF1025-AA1028*AF1028</f>
        <v>0.72831499066278671</v>
      </c>
      <c r="AK1028" s="32">
        <f t="shared" ref="AK1028" si="9769">(X1028*AF1025+Y1028*AE1025+Z1028*AF1028+AA1028*AE1028)</f>
        <v>0</v>
      </c>
      <c r="AL1028" s="8"/>
      <c r="AM1028" s="29">
        <v>0</v>
      </c>
      <c r="AN1028" s="33">
        <v>0</v>
      </c>
      <c r="AO1028" s="31">
        <v>1</v>
      </c>
      <c r="AP1028" s="32">
        <v>0</v>
      </c>
      <c r="AR1028" s="29">
        <f t="shared" ref="AR1028" si="9770">AH1028*AM1025+AJ1028*AM1028-AI1028*AN1025-AK1028*AN1028</f>
        <v>0</v>
      </c>
      <c r="AS1028" s="33">
        <f t="shared" ref="AS1028" si="9771">(AH1028*AN1025+AI1028*AM1025+AJ1028*AN1028+AK1028*AM1028)</f>
        <v>-0.83189235508495263</v>
      </c>
      <c r="AT1028" s="31">
        <f t="shared" ref="AT1028" si="9772">AH1028*AO1025+AJ1028*AO1028-AI1028*AP1025-AK1028*AP1028</f>
        <v>0.33349683330252949</v>
      </c>
      <c r="AU1028" s="32">
        <f t="shared" ref="AU1028" si="9773">(AH1028*AP1025+AI1028*AO1025+AJ1028*AP1028+AK1028*AO1028)</f>
        <v>0</v>
      </c>
      <c r="AV1028" s="8"/>
      <c r="AW1028" s="29">
        <v>0</v>
      </c>
      <c r="AX1028" s="33">
        <f t="shared" ref="AX1028" si="9774">IF(0=(1-$AX$8*$AY$8*$B1025^2),10^14,$B1025*$AX$8/(1-$AX$8*$AY$8*$B1025^2))</f>
        <v>-0.38229748409946995</v>
      </c>
      <c r="AY1028" s="31">
        <v>1</v>
      </c>
      <c r="AZ1028" s="32">
        <v>0</v>
      </c>
      <c r="BB1028" s="29">
        <f t="shared" ref="BB1028" si="9775">AR1028*AW1025+AT1028*AW1028-AS1028*AX1025-AU1028*AX1028</f>
        <v>0</v>
      </c>
      <c r="BC1028" s="33">
        <f t="shared" ref="BC1028" si="9776">(AR1028*AX1025+AS1028*AW1025+AT1028*AX1028+AU1028*AW1028)</f>
        <v>-0.95938735541164999</v>
      </c>
      <c r="BD1028" s="31">
        <f t="shared" ref="BD1028" si="9777">AR1028*AY1025+AT1028*AY1028-AS1028*AZ1025-AU1028*AZ1028</f>
        <v>0.33349683330252949</v>
      </c>
      <c r="BE1028" s="32">
        <f t="shared" ref="BE1028" si="9778">(AR1028*AZ1025+AS1028*AY1025+AT1028*AZ1028+AU1028*AY1028)</f>
        <v>0</v>
      </c>
      <c r="BF1028" s="8"/>
      <c r="BG1028" s="29">
        <v>0</v>
      </c>
      <c r="BH1028" s="33">
        <v>0</v>
      </c>
      <c r="BI1028" s="31">
        <v>1</v>
      </c>
      <c r="BJ1028" s="32">
        <v>0</v>
      </c>
      <c r="BL1028" s="29">
        <f t="shared" ref="BL1028" si="9779">BB1028*BG1025+BD1028*BG1028-BC1028*BH1025-BE1028*BH1028</f>
        <v>0</v>
      </c>
      <c r="BM1028" s="33">
        <f t="shared" ref="BM1028" si="9780">(BB1028*BH1025+BC1028*BG1025+BD1028*BH1028+BE1028*BG1028)</f>
        <v>-0.95938735541164999</v>
      </c>
      <c r="BN1028" s="31">
        <f t="shared" ref="BN1028" si="9781">BB1028*BI1025+BD1028*BI1028-BC1028*BJ1025-BE1028*BJ1028</f>
        <v>0.17339317049512387</v>
      </c>
      <c r="BO1028" s="32">
        <f t="shared" ref="BO1028" si="9782">(BB1028*BJ1025+BC1028*BI1025+BD1028*BJ1028+BE1028*BI1028)</f>
        <v>0</v>
      </c>
      <c r="BP1028" s="8"/>
      <c r="BQ1028" s="19">
        <f t="shared" ref="BQ1028:BQ1091" si="9783">1/$BR$8</f>
        <v>1</v>
      </c>
      <c r="BR1028" s="47">
        <v>0</v>
      </c>
      <c r="BS1028" s="48">
        <v>1</v>
      </c>
      <c r="BT1028" s="49">
        <v>0</v>
      </c>
      <c r="BV1028" s="29">
        <f t="shared" ref="BV1028" si="9784">BL1028*BQ1025+BN1028*BQ1028-BM1028*BR1025-BO1028*BR1028</f>
        <v>0.17339317049512387</v>
      </c>
      <c r="BW1028" s="33">
        <f t="shared" ref="BW1028" si="9785">(BL1028*BR1025+BM1028*BQ1025+BN1028*BR1028+BO1028*BQ1028)</f>
        <v>-0.95938735541164999</v>
      </c>
      <c r="BX1028" s="31">
        <f t="shared" ref="BX1028" si="9786">BL1028*BS1025+BN1028*BS1028-BM1028*BT1025-BO1028*BT1028</f>
        <v>0.17339317049512387</v>
      </c>
      <c r="BY1028" s="32">
        <f t="shared" ref="BY1028" si="9787">(BL1028*BT1025+BM1028*BS1025+BN1028*BT1028+BO1028*BS1028)</f>
        <v>0</v>
      </c>
      <c r="CA1028" s="50">
        <f t="shared" ref="CA1028" si="9788">(180/PI())*ATAN(-1*(BW1025+BW1028)/(BV1025+BV1028))</f>
        <v>80.018234421694885</v>
      </c>
      <c r="CC1028" s="137">
        <f t="shared" ref="CC1028" si="9789">20*LOG(((1-(10^(CA1025/20)^2)*(1-((1-CC1025)/(1+CC1025))^2))^0.5))</f>
        <v>-28.826309656590347</v>
      </c>
      <c r="CD1028" s="9"/>
      <c r="CE1028" s="38"/>
      <c r="CF1028" s="38"/>
      <c r="CG1028" s="38"/>
      <c r="CH1028" s="38"/>
    </row>
    <row r="1029" spans="2:91" ht="18.600000000000001" customHeight="1">
      <c r="CC1029" s="42"/>
    </row>
    <row r="1030" spans="2:91" ht="18.600000000000001" customHeight="1" thickBot="1">
      <c r="E1030" s="22" t="s">
        <v>4</v>
      </c>
      <c r="J1030" s="22" t="s">
        <v>5</v>
      </c>
      <c r="O1030" s="22" t="s">
        <v>6</v>
      </c>
      <c r="T1030" s="22" t="s">
        <v>7</v>
      </c>
      <c r="Y1030" s="22" t="s">
        <v>8</v>
      </c>
      <c r="AD1030" s="22" t="s">
        <v>65</v>
      </c>
      <c r="AI1030" s="22" t="s">
        <v>9</v>
      </c>
      <c r="AN1030" s="22" t="s">
        <v>66</v>
      </c>
      <c r="AS1030" s="22" t="s">
        <v>51</v>
      </c>
      <c r="AX1030" s="22" t="s">
        <v>67</v>
      </c>
      <c r="BC1030" s="22" t="s">
        <v>52</v>
      </c>
      <c r="BH1030" s="22" t="s">
        <v>68</v>
      </c>
      <c r="BM1030" s="22" t="s">
        <v>63</v>
      </c>
      <c r="BQ1030" s="23" t="s">
        <v>69</v>
      </c>
      <c r="BR1030" s="23"/>
      <c r="BS1030" s="24"/>
      <c r="BT1030" s="24"/>
      <c r="BU1030" s="24"/>
      <c r="BW1030" s="22" t="s">
        <v>64</v>
      </c>
    </row>
    <row r="1031" spans="2:91" ht="18.600000000000001" customHeight="1" thickBot="1">
      <c r="D1031" s="249" t="s">
        <v>103</v>
      </c>
      <c r="E1031" s="250"/>
      <c r="F1031" s="251" t="s">
        <v>104</v>
      </c>
      <c r="G1031" s="252"/>
      <c r="H1031" s="229"/>
      <c r="I1031" s="253" t="s">
        <v>11</v>
      </c>
      <c r="J1031" s="254"/>
      <c r="K1031" s="255" t="s">
        <v>12</v>
      </c>
      <c r="L1031" s="256"/>
      <c r="M1031" s="24"/>
      <c r="N1031" s="253" t="s">
        <v>105</v>
      </c>
      <c r="O1031" s="254"/>
      <c r="P1031" s="255" t="s">
        <v>106</v>
      </c>
      <c r="Q1031" s="256"/>
      <c r="R1031" s="24"/>
      <c r="S1031" s="249" t="s">
        <v>107</v>
      </c>
      <c r="T1031" s="250"/>
      <c r="U1031" s="251" t="s">
        <v>108</v>
      </c>
      <c r="V1031" s="252"/>
      <c r="W1031" s="8"/>
      <c r="X1031" s="253" t="s">
        <v>109</v>
      </c>
      <c r="Y1031" s="254"/>
      <c r="Z1031" s="255" t="s">
        <v>110</v>
      </c>
      <c r="AA1031" s="256"/>
      <c r="AB1031" s="8"/>
      <c r="AC1031" s="253" t="s">
        <v>111</v>
      </c>
      <c r="AD1031" s="254"/>
      <c r="AE1031" s="255" t="s">
        <v>14</v>
      </c>
      <c r="AF1031" s="256"/>
      <c r="AG1031" s="8"/>
      <c r="AH1031" s="253" t="s">
        <v>112</v>
      </c>
      <c r="AI1031" s="254"/>
      <c r="AJ1031" s="255" t="s">
        <v>113</v>
      </c>
      <c r="AK1031" s="256"/>
      <c r="AL1031" s="8"/>
      <c r="AM1031" s="249" t="s">
        <v>114</v>
      </c>
      <c r="AN1031" s="250"/>
      <c r="AO1031" s="251" t="s">
        <v>115</v>
      </c>
      <c r="AP1031" s="252"/>
      <c r="AQ1031" s="24"/>
      <c r="AR1031" s="253" t="s">
        <v>116</v>
      </c>
      <c r="AS1031" s="254"/>
      <c r="AT1031" s="255" t="s">
        <v>13</v>
      </c>
      <c r="AU1031" s="256"/>
      <c r="AV1031" s="4"/>
      <c r="AW1031" s="253" t="s">
        <v>117</v>
      </c>
      <c r="AX1031" s="254"/>
      <c r="AY1031" s="255" t="s">
        <v>118</v>
      </c>
      <c r="AZ1031" s="256"/>
      <c r="BA1031" s="8"/>
      <c r="BB1031" s="253" t="s">
        <v>119</v>
      </c>
      <c r="BC1031" s="254"/>
      <c r="BD1031" s="255" t="s">
        <v>120</v>
      </c>
      <c r="BE1031" s="256"/>
      <c r="BF1031" s="4"/>
      <c r="BG1031" s="249" t="s">
        <v>121</v>
      </c>
      <c r="BH1031" s="250"/>
      <c r="BI1031" s="251" t="s">
        <v>122</v>
      </c>
      <c r="BJ1031" s="252"/>
      <c r="BK1031" s="4"/>
      <c r="BL1031" s="253" t="s">
        <v>123</v>
      </c>
      <c r="BM1031" s="254"/>
      <c r="BN1031" s="255" t="s">
        <v>124</v>
      </c>
      <c r="BO1031" s="256"/>
      <c r="BP1031" s="4"/>
      <c r="BQ1031" s="253" t="s">
        <v>125</v>
      </c>
      <c r="BR1031" s="254"/>
      <c r="BS1031" s="255" t="s">
        <v>126</v>
      </c>
      <c r="BT1031" s="256"/>
      <c r="BU1031" s="8"/>
      <c r="BV1031" s="253" t="s">
        <v>127</v>
      </c>
      <c r="BW1031" s="254"/>
      <c r="BX1031" s="255" t="s">
        <v>128</v>
      </c>
      <c r="BY1031" s="256"/>
      <c r="CA1031" s="27" t="s">
        <v>15</v>
      </c>
      <c r="CC1031" s="133" t="s">
        <v>70</v>
      </c>
      <c r="CD1031" s="9"/>
      <c r="CE1031" s="38"/>
      <c r="CF1031" s="38"/>
      <c r="CG1031" s="38"/>
      <c r="CH1031" s="38"/>
    </row>
    <row r="1032" spans="2:91" ht="18.600000000000001" customHeight="1" thickTop="1" thickBot="1">
      <c r="B1032" s="129">
        <v>2.46</v>
      </c>
      <c r="D1032" s="29">
        <v>1</v>
      </c>
      <c r="E1032" s="30">
        <v>0</v>
      </c>
      <c r="F1032" s="31">
        <v>0</v>
      </c>
      <c r="G1032" s="32">
        <f t="shared" ref="G1032:G1095" si="9790">-1/($E$8*$B1032)</f>
        <v>-0.26795934959349599</v>
      </c>
      <c r="I1032" s="29">
        <v>1</v>
      </c>
      <c r="J1032" s="33">
        <v>0</v>
      </c>
      <c r="K1032" s="31">
        <v>0</v>
      </c>
      <c r="L1032" s="32">
        <v>0</v>
      </c>
      <c r="N1032" s="29">
        <f t="shared" ref="N1032" si="9791">D1032*I1032+F1032*I1035-E1032*J1032-G1032*J1035</f>
        <v>0.86247258521835224</v>
      </c>
      <c r="O1032" s="33">
        <f t="shared" ref="O1032" si="9792">(D1032*J1032+E1032*I1032+F1032*J1035+G1032*I1035)</f>
        <v>0</v>
      </c>
      <c r="P1032" s="31">
        <f t="shared" ref="P1032" si="9793">D1032*K1032+F1032*K1035-E1032*L1032-G1032*L1035</f>
        <v>0</v>
      </c>
      <c r="Q1032" s="32">
        <f t="shared" ref="Q1032" si="9794">(D1032*L1032+E1032*K1032+F1032*L1035+G1032*K1035)</f>
        <v>-0.26795934959349599</v>
      </c>
      <c r="S1032" s="29">
        <v>1</v>
      </c>
      <c r="T1032" s="30">
        <v>0</v>
      </c>
      <c r="U1032" s="31">
        <v>0</v>
      </c>
      <c r="V1032" s="32">
        <f t="shared" ref="V1032:V1095" si="9795">-1/($T$8*$B1032)</f>
        <v>-0.52055691056910569</v>
      </c>
      <c r="X1032" s="29">
        <f t="shared" ref="X1032" si="9796">N1032*S1032+P1032*S1035-O1032*T1032-Q1032*T1035</f>
        <v>0.86247258521835224</v>
      </c>
      <c r="Y1032" s="33">
        <f t="shared" ref="Y1032" si="9797">(N1032*T1032+O1032*S1032+P1032*T1035+Q1032*S1035)</f>
        <v>0</v>
      </c>
      <c r="Z1032" s="31">
        <f t="shared" ref="Z1032" si="9798">N1032*U1032+P1032*U1035-O1032*V1032-Q1032*V1035</f>
        <v>0</v>
      </c>
      <c r="AA1032" s="32">
        <f t="shared" ref="AA1032" si="9799">(N1032*V1032+O1032*U1032+P1032*V1035+Q1032*U1035)</f>
        <v>-0.71692541400531118</v>
      </c>
      <c r="AB1032" s="8"/>
      <c r="AC1032" s="29">
        <v>1</v>
      </c>
      <c r="AD1032" s="33">
        <v>0</v>
      </c>
      <c r="AE1032" s="31">
        <v>0</v>
      </c>
      <c r="AF1032" s="32">
        <v>0</v>
      </c>
      <c r="AH1032" s="29">
        <f t="shared" ref="AH1032" si="9800">X1032*AC1032+Z1032*AC1035-Y1032*AD1032-AA1032*AD1035</f>
        <v>0.55620117564490434</v>
      </c>
      <c r="AI1032" s="33">
        <f t="shared" ref="AI1032" si="9801">(X1032*AD1032+Y1032*AC1032+Z1032*AD1035+AA1032*AC1035)</f>
        <v>0</v>
      </c>
      <c r="AJ1032" s="31">
        <f t="shared" ref="AJ1032" si="9802">X1032*AE1032+Z1032*AE1035-Y1032*AF1032-AA1032*AF1035</f>
        <v>0</v>
      </c>
      <c r="AK1032" s="32">
        <f t="shared" ref="AK1032" si="9803">(X1032*AF1032+Y1032*AE1032+Z1032*AF1035+AA1032*AE1035)</f>
        <v>-0.71692541400531118</v>
      </c>
      <c r="AL1032" s="8"/>
      <c r="AM1032" s="29">
        <v>1</v>
      </c>
      <c r="AN1032" s="30">
        <v>0</v>
      </c>
      <c r="AO1032" s="31">
        <v>0</v>
      </c>
      <c r="AP1032" s="32">
        <f t="shared" ref="AP1032:AP1095" si="9804">-1/($AN$8*$B1032)</f>
        <v>-0.47074390243902436</v>
      </c>
      <c r="AR1032" s="29">
        <f t="shared" ref="AR1032" si="9805">AH1032*AM1032+AJ1032*AM1035-AI1032*AN1032-AK1032*AN1035</f>
        <v>0.55620117564490434</v>
      </c>
      <c r="AS1032" s="33">
        <f t="shared" ref="AS1032" si="9806">(AH1032*AN1032+AI1032*AM1032+AJ1032*AN1035+AK1032*AM1035)</f>
        <v>0</v>
      </c>
      <c r="AT1032" s="31">
        <f t="shared" ref="AT1032" si="9807">AH1032*AO1032+AJ1032*AO1035-AI1032*AP1032-AK1032*AP1035</f>
        <v>0</v>
      </c>
      <c r="AU1032" s="32">
        <f t="shared" ref="AU1032" si="9808">(AH1032*AP1032+AI1032*AO1032+AJ1032*AP1035+AK1032*AO1035)</f>
        <v>-0.97875372596956667</v>
      </c>
      <c r="AV1032" s="8"/>
      <c r="AW1032" s="29">
        <v>1</v>
      </c>
      <c r="AX1032" s="33">
        <v>0</v>
      </c>
      <c r="AY1032" s="31">
        <v>0</v>
      </c>
      <c r="AZ1032" s="32">
        <v>0</v>
      </c>
      <c r="BB1032" s="29">
        <f t="shared" ref="BB1032" si="9809">AR1032*AW1032+AT1032*AW1035-AS1032*AX1032-AU1032*AX1035</f>
        <v>0.18552050497997685</v>
      </c>
      <c r="BC1032" s="33">
        <f t="shared" ref="BC1032" si="9810">(AR1032*AX1032+AS1032*AW1032+AT1032*AX1035+AU1032*AW1035)</f>
        <v>0</v>
      </c>
      <c r="BD1032" s="31">
        <f t="shared" ref="BD1032" si="9811">AR1032*AY1032+AT1032*AY1035-AS1032*AZ1032-AU1032*AZ1035</f>
        <v>0</v>
      </c>
      <c r="BE1032" s="32">
        <f t="shared" ref="BE1032" si="9812">(AR1032*AZ1032+AS1032*AY1032+AT1032*AZ1035+AU1032*AY1035)</f>
        <v>-0.97875372596956667</v>
      </c>
      <c r="BF1032" s="8"/>
      <c r="BG1032" s="29">
        <v>1</v>
      </c>
      <c r="BH1032" s="30">
        <v>0</v>
      </c>
      <c r="BI1032" s="31">
        <v>0</v>
      </c>
      <c r="BJ1032" s="32">
        <f t="shared" ref="BJ1032:BJ1095" si="9813">-1/($BH$8*$B1032)</f>
        <v>-0.16552439024390245</v>
      </c>
      <c r="BL1032" s="29">
        <f t="shared" ref="BL1032" si="9814">BB1032*BG1032+BD1032*BG1035-BC1032*BH1032-BE1032*BH1035</f>
        <v>0.18552050497997685</v>
      </c>
      <c r="BM1032" s="33">
        <f t="shared" ref="BM1032" si="9815">(BB1032*BH1032+BC1032*BG1032+BD1032*BH1035+BE1032*BG1035)</f>
        <v>0</v>
      </c>
      <c r="BN1032" s="31">
        <f t="shared" ref="BN1032" si="9816">BB1032*BI1032+BD1032*BI1035-BC1032*BJ1032-BE1032*BJ1035</f>
        <v>0</v>
      </c>
      <c r="BO1032" s="32">
        <f t="shared" ref="BO1032" si="9817">(BB1032*BJ1032+BC1032*BI1032+BD1032*BJ1035+BE1032*BI1035)</f>
        <v>-1.0094618944341183</v>
      </c>
      <c r="BP1032" s="8"/>
      <c r="BQ1032" s="34">
        <v>1</v>
      </c>
      <c r="BR1032" s="35">
        <v>0</v>
      </c>
      <c r="BS1032" s="11">
        <v>0</v>
      </c>
      <c r="BT1032" s="36">
        <v>0</v>
      </c>
      <c r="BV1032" s="29">
        <f t="shared" ref="BV1032" si="9818">BL1032*BQ1032+BN1032*BQ1035-BM1032*BR1032-BO1032*BR1035</f>
        <v>0.18552050497997685</v>
      </c>
      <c r="BW1032" s="33">
        <f t="shared" ref="BW1032" si="9819">(BL1032*BR1032+BM1032*BQ1032+BN1032*BR1035+BO1032*BQ1035)</f>
        <v>-1.0094618944341183</v>
      </c>
      <c r="BX1032" s="31">
        <f t="shared" ref="BX1032" si="9820">BL1032*BS1032+BN1032*BS1035-BM1032*BT1032-BO1032*BT1035</f>
        <v>0</v>
      </c>
      <c r="BY1032" s="32">
        <f t="shared" ref="BY1032" si="9821">(BL1032*BT1032+BM1032*BS1032+BN1032*BT1035+BO1032*BS1035)</f>
        <v>-1.0094618944341183</v>
      </c>
      <c r="CA1032" s="37">
        <f t="shared" ref="CA1032" si="9822">20*LOG(((1+$BR$8)/$BR$8)/((BV1032+BV1035)^2+(BW1032+BW1035)^2)^0.5)</f>
        <v>-3.0407880205267314E-3</v>
      </c>
      <c r="CC1032" s="134">
        <f t="shared" ref="CC1032" si="9823">((BV1032^2+BW1032^2)^0.5)/((BV1035^2+BW1035^2)^0.5)</f>
        <v>1.0533803733806206</v>
      </c>
      <c r="CD1032" s="9"/>
      <c r="CE1032" s="38"/>
      <c r="CF1032" s="38"/>
      <c r="CG1032" s="38"/>
      <c r="CH1032" s="38"/>
      <c r="CM1032" s="129">
        <v>2.44</v>
      </c>
    </row>
    <row r="1033" spans="2:91" ht="18.600000000000001" customHeight="1" thickBot="1">
      <c r="D1033" s="39"/>
      <c r="G1033" s="40"/>
      <c r="I1033" s="39"/>
      <c r="L1033" s="40"/>
      <c r="N1033" s="39"/>
      <c r="Q1033" s="40"/>
      <c r="S1033" s="39"/>
      <c r="V1033" s="40"/>
      <c r="X1033" s="39"/>
      <c r="AA1033" s="40"/>
      <c r="AC1033" s="39"/>
      <c r="AF1033" s="40"/>
      <c r="AH1033" s="39"/>
      <c r="AK1033" s="40"/>
      <c r="AM1033" s="39"/>
      <c r="AP1033" s="40"/>
      <c r="AR1033" s="39"/>
      <c r="AU1033" s="40"/>
      <c r="AW1033" s="39"/>
      <c r="AZ1033" s="40"/>
      <c r="BB1033" s="39"/>
      <c r="BE1033" s="40"/>
      <c r="BG1033" s="39"/>
      <c r="BJ1033" s="40"/>
      <c r="BL1033" s="39"/>
      <c r="BO1033" s="40"/>
      <c r="BQ1033" s="34"/>
      <c r="BR1033" s="11"/>
      <c r="BS1033" s="11"/>
      <c r="BT1033" s="41"/>
      <c r="BV1033" s="39"/>
      <c r="BY1033" s="40"/>
      <c r="CC1033" s="135"/>
      <c r="CD1033" s="9"/>
      <c r="CE1033" s="38"/>
      <c r="CF1033" s="38"/>
      <c r="CG1033" s="38"/>
      <c r="CH1033" s="38"/>
    </row>
    <row r="1034" spans="2:91" ht="18.600000000000001" customHeight="1" thickBot="1">
      <c r="D1034" s="258" t="s">
        <v>129</v>
      </c>
      <c r="E1034" s="259"/>
      <c r="F1034" s="260" t="s">
        <v>130</v>
      </c>
      <c r="G1034" s="261"/>
      <c r="H1034" s="229"/>
      <c r="I1034" s="258" t="s">
        <v>131</v>
      </c>
      <c r="J1034" s="259"/>
      <c r="K1034" s="260" t="s">
        <v>132</v>
      </c>
      <c r="L1034" s="261"/>
      <c r="N1034" s="253" t="s">
        <v>133</v>
      </c>
      <c r="O1034" s="254"/>
      <c r="P1034" s="255" t="s">
        <v>134</v>
      </c>
      <c r="Q1034" s="256"/>
      <c r="S1034" s="258" t="s">
        <v>135</v>
      </c>
      <c r="T1034" s="259"/>
      <c r="U1034" s="260" t="s">
        <v>136</v>
      </c>
      <c r="V1034" s="261"/>
      <c r="W1034" s="8"/>
      <c r="X1034" s="253" t="s">
        <v>137</v>
      </c>
      <c r="Y1034" s="254"/>
      <c r="Z1034" s="255" t="s">
        <v>138</v>
      </c>
      <c r="AA1034" s="256"/>
      <c r="AB1034" s="8"/>
      <c r="AC1034" s="258" t="s">
        <v>139</v>
      </c>
      <c r="AD1034" s="259"/>
      <c r="AE1034" s="260" t="s">
        <v>140</v>
      </c>
      <c r="AF1034" s="261"/>
      <c r="AG1034" s="8"/>
      <c r="AH1034" s="253" t="s">
        <v>141</v>
      </c>
      <c r="AI1034" s="254"/>
      <c r="AJ1034" s="255" t="s">
        <v>142</v>
      </c>
      <c r="AK1034" s="256"/>
      <c r="AL1034" s="8"/>
      <c r="AM1034" s="258" t="s">
        <v>143</v>
      </c>
      <c r="AN1034" s="259"/>
      <c r="AO1034" s="260" t="s">
        <v>144</v>
      </c>
      <c r="AP1034" s="261"/>
      <c r="AR1034" s="253" t="s">
        <v>145</v>
      </c>
      <c r="AS1034" s="254"/>
      <c r="AT1034" s="255" t="s">
        <v>146</v>
      </c>
      <c r="AU1034" s="256"/>
      <c r="AV1034" s="4"/>
      <c r="AW1034" s="258" t="s">
        <v>147</v>
      </c>
      <c r="AX1034" s="259"/>
      <c r="AY1034" s="260" t="s">
        <v>148</v>
      </c>
      <c r="AZ1034" s="261"/>
      <c r="BA1034" s="8"/>
      <c r="BB1034" s="253" t="s">
        <v>149</v>
      </c>
      <c r="BC1034" s="254"/>
      <c r="BD1034" s="255" t="s">
        <v>150</v>
      </c>
      <c r="BE1034" s="256"/>
      <c r="BF1034" s="4"/>
      <c r="BG1034" s="258" t="s">
        <v>151</v>
      </c>
      <c r="BH1034" s="259"/>
      <c r="BI1034" s="260" t="s">
        <v>152</v>
      </c>
      <c r="BJ1034" s="261"/>
      <c r="BK1034" s="4"/>
      <c r="BL1034" s="253" t="s">
        <v>153</v>
      </c>
      <c r="BM1034" s="254"/>
      <c r="BN1034" s="255" t="s">
        <v>154</v>
      </c>
      <c r="BO1034" s="256"/>
      <c r="BP1034" s="4"/>
      <c r="BQ1034" s="258" t="s">
        <v>155</v>
      </c>
      <c r="BR1034" s="259"/>
      <c r="BS1034" s="260" t="s">
        <v>156</v>
      </c>
      <c r="BT1034" s="261"/>
      <c r="BU1034" s="8"/>
      <c r="BV1034" s="253" t="s">
        <v>157</v>
      </c>
      <c r="BW1034" s="254"/>
      <c r="BX1034" s="255" t="s">
        <v>158</v>
      </c>
      <c r="BY1034" s="256"/>
      <c r="CA1034" s="46" t="s">
        <v>16</v>
      </c>
      <c r="CC1034" s="136" t="s">
        <v>71</v>
      </c>
      <c r="CD1034" s="9"/>
      <c r="CE1034" s="38"/>
      <c r="CF1034" s="38"/>
      <c r="CG1034" s="38"/>
      <c r="CH1034" s="38"/>
    </row>
    <row r="1035" spans="2:91" ht="18.600000000000001" customHeight="1" thickTop="1" thickBot="1">
      <c r="D1035" s="29">
        <v>0</v>
      </c>
      <c r="E1035" s="33">
        <v>0</v>
      </c>
      <c r="F1035" s="31">
        <v>1</v>
      </c>
      <c r="G1035" s="32">
        <v>0</v>
      </c>
      <c r="I1035" s="29">
        <v>0</v>
      </c>
      <c r="J1035" s="33">
        <f t="shared" ref="J1035" si="9824">IF(0=(1-$J$8*$K$8*$B1032^2),10^14,$B1032*$J$8/(1-$J$8*$K$8*$B1032^2))</f>
        <v>-0.51323984399231382</v>
      </c>
      <c r="K1035" s="31">
        <v>1</v>
      </c>
      <c r="L1035" s="32">
        <v>0</v>
      </c>
      <c r="N1035" s="29">
        <f t="shared" ref="N1035" si="9825">D1035*I1032+F1035*I1035-E1035*J1032-G1035*J1035</f>
        <v>0</v>
      </c>
      <c r="O1035" s="33">
        <f t="shared" ref="O1035" si="9826">(D1035*J1032+E1035*I1032+F1035*J1035+G1035*I1035)</f>
        <v>-0.51323984399231382</v>
      </c>
      <c r="P1035" s="31">
        <f t="shared" ref="P1035" si="9827">D1035*K1032+F1035*K1035-E1035*L1032-G1035*L1035</f>
        <v>1</v>
      </c>
      <c r="Q1035" s="32">
        <f t="shared" ref="Q1035" si="9828">(D1035*L1032+E1035*K1032+F1035*L1035+G1035*K1035)</f>
        <v>0</v>
      </c>
      <c r="S1035" s="29">
        <v>0</v>
      </c>
      <c r="T1035" s="33">
        <v>0</v>
      </c>
      <c r="U1035" s="31">
        <v>1</v>
      </c>
      <c r="V1035" s="32">
        <v>0</v>
      </c>
      <c r="X1035" s="29">
        <f t="shared" ref="X1035" si="9829">N1035*S1032+P1035*S1035-O1035*T1032-Q1035*T1035</f>
        <v>0</v>
      </c>
      <c r="Y1035" s="33">
        <f t="shared" ref="Y1035" si="9830">(N1035*T1032+O1035*S1032+P1035*T1035+Q1035*S1035)</f>
        <v>-0.51323984399231382</v>
      </c>
      <c r="Z1035" s="31">
        <f t="shared" ref="Z1035" si="9831">N1035*U1032+P1035*U1035-O1035*V1032-Q1035*V1035</f>
        <v>0.73282945243039133</v>
      </c>
      <c r="AA1035" s="32">
        <f t="shared" ref="AA1035" si="9832">(N1035*V1032+O1035*U1032+P1035*V1035+Q1035*U1035)</f>
        <v>0</v>
      </c>
      <c r="AB1035" s="8"/>
      <c r="AC1035" s="29">
        <v>0</v>
      </c>
      <c r="AD1035" s="33">
        <f t="shared" ref="AD1035" si="9833">IF(0=(1-$AD$8*$AE$8*$B1032^2),10^14,$B1032*$AD$8/(1-$AD$8*$AE$8*$B1032^2))</f>
        <v>-0.42720121729591659</v>
      </c>
      <c r="AE1035" s="31">
        <v>1</v>
      </c>
      <c r="AF1035" s="32">
        <v>0</v>
      </c>
      <c r="AH1035" s="29">
        <f t="shared" ref="AH1035" si="9834">X1035*AC1032+Z1035*AC1035-Y1035*AD1032-AA1035*AD1035</f>
        <v>0</v>
      </c>
      <c r="AI1035" s="33">
        <f t="shared" ref="AI1035" si="9835">(X1035*AD1032+Y1035*AC1032+Z1035*AD1035+AA1035*AC1035)</f>
        <v>-0.82630547814087696</v>
      </c>
      <c r="AJ1035" s="31">
        <f t="shared" ref="AJ1035" si="9836">X1035*AE1032+Z1035*AE1035-Y1035*AF1032-AA1035*AF1035</f>
        <v>0.73282945243039133</v>
      </c>
      <c r="AK1035" s="32">
        <f t="shared" ref="AK1035" si="9837">(X1035*AF1032+Y1035*AE1032+Z1035*AF1035+AA1035*AE1035)</f>
        <v>0</v>
      </c>
      <c r="AL1035" s="8"/>
      <c r="AM1035" s="29">
        <v>0</v>
      </c>
      <c r="AN1035" s="33">
        <v>0</v>
      </c>
      <c r="AO1035" s="31">
        <v>1</v>
      </c>
      <c r="AP1035" s="32">
        <v>0</v>
      </c>
      <c r="AR1035" s="29">
        <f t="shared" ref="AR1035" si="9838">AH1035*AM1032+AJ1035*AM1035-AI1035*AN1032-AK1035*AN1035</f>
        <v>0</v>
      </c>
      <c r="AS1035" s="33">
        <f t="shared" ref="AS1035" si="9839">(AH1035*AN1032+AI1035*AM1032+AJ1035*AN1035+AK1035*AM1035)</f>
        <v>-0.82630547814087696</v>
      </c>
      <c r="AT1035" s="31">
        <f t="shared" ref="AT1035" si="9840">AH1035*AO1032+AJ1035*AO1035-AI1035*AP1032-AK1035*AP1035</f>
        <v>0.34385118704361095</v>
      </c>
      <c r="AU1035" s="32">
        <f t="shared" ref="AU1035" si="9841">(AH1035*AP1032+AI1035*AO1032+AJ1035*AP1035+AK1035*AO1035)</f>
        <v>0</v>
      </c>
      <c r="AV1035" s="8"/>
      <c r="AW1035" s="29">
        <v>0</v>
      </c>
      <c r="AX1035" s="33">
        <f t="shared" ref="AX1035" si="9842">IF(0=(1-$AX$8*$AY$8*$B1032^2),10^14,$B1032*$AX$8/(1-$AX$8*$AY$8*$B1032^2))</f>
        <v>-0.37872721281109423</v>
      </c>
      <c r="AY1035" s="31">
        <v>1</v>
      </c>
      <c r="AZ1035" s="32">
        <v>0</v>
      </c>
      <c r="BB1035" s="29">
        <f t="shared" ref="BB1035" si="9843">AR1035*AW1032+AT1035*AW1035-AS1035*AX1032-AU1035*AX1035</f>
        <v>0</v>
      </c>
      <c r="BC1035" s="33">
        <f t="shared" ref="BC1035" si="9844">(AR1035*AX1032+AS1035*AW1032+AT1035*AX1035+AU1035*AW1035)</f>
        <v>-0.95653127983168995</v>
      </c>
      <c r="BD1035" s="31">
        <f t="shared" ref="BD1035" si="9845">AR1035*AY1032+AT1035*AY1035-AS1035*AZ1032-AU1035*AZ1035</f>
        <v>0.34385118704361095</v>
      </c>
      <c r="BE1035" s="32">
        <f t="shared" ref="BE1035" si="9846">(AR1035*AZ1032+AS1035*AY1032+AT1035*AZ1035+AU1035*AY1035)</f>
        <v>0</v>
      </c>
      <c r="BF1035" s="8"/>
      <c r="BG1035" s="29">
        <v>0</v>
      </c>
      <c r="BH1035" s="33">
        <v>0</v>
      </c>
      <c r="BI1035" s="31">
        <v>1</v>
      </c>
      <c r="BJ1035" s="32">
        <v>0</v>
      </c>
      <c r="BL1035" s="29">
        <f t="shared" ref="BL1035" si="9847">BB1035*BG1032+BD1035*BG1035-BC1035*BH1032-BE1035*BH1035</f>
        <v>0</v>
      </c>
      <c r="BM1035" s="33">
        <f t="shared" ref="BM1035" si="9848">(BB1035*BH1032+BC1035*BG1032+BD1035*BH1035+BE1035*BG1035)</f>
        <v>-0.95653127983168995</v>
      </c>
      <c r="BN1035" s="31">
        <f t="shared" ref="BN1035" si="9849">BB1035*BI1032+BD1035*BI1035-BC1035*BJ1032-BE1035*BJ1035</f>
        <v>0.18552193020025085</v>
      </c>
      <c r="BO1035" s="32">
        <f t="shared" ref="BO1035" si="9850">(BB1035*BJ1032+BC1035*BI1032+BD1035*BJ1035+BE1035*BI1035)</f>
        <v>0</v>
      </c>
      <c r="BP1035" s="8"/>
      <c r="BQ1035" s="19">
        <f t="shared" ref="BQ1035:BQ1098" si="9851">1/$BR$8</f>
        <v>1</v>
      </c>
      <c r="BR1035" s="47">
        <v>0</v>
      </c>
      <c r="BS1035" s="48">
        <v>1</v>
      </c>
      <c r="BT1035" s="49">
        <v>0</v>
      </c>
      <c r="BV1035" s="29">
        <f t="shared" ref="BV1035" si="9852">BL1035*BQ1032+BN1035*BQ1035-BM1035*BR1032-BO1035*BR1035</f>
        <v>0.18552193020025085</v>
      </c>
      <c r="BW1035" s="33">
        <f t="shared" ref="BW1035" si="9853">(BL1035*BR1032+BM1035*BQ1032+BN1035*BR1035+BO1035*BQ1035)</f>
        <v>-0.95653127983168995</v>
      </c>
      <c r="BX1035" s="31">
        <f t="shared" ref="BX1035" si="9854">BL1035*BS1032+BN1035*BS1035-BM1035*BT1032-BO1035*BT1035</f>
        <v>0.18552193020025085</v>
      </c>
      <c r="BY1035" s="32">
        <f t="shared" ref="BY1035" si="9855">(BL1035*BT1032+BM1035*BS1032+BN1035*BT1035+BO1035*BS1035)</f>
        <v>0</v>
      </c>
      <c r="CA1035" s="50">
        <f t="shared" ref="CA1035" si="9856">(180/PI())*ATAN(-1*(BW1032+BW1035)/(BV1032+BV1035))</f>
        <v>79.31226426969846</v>
      </c>
      <c r="CC1035" s="137">
        <f t="shared" ref="CC1035" si="9857">20*LOG(((1-(10^(CA1032/20)^2)*(1-((1-CC1032)/(1+CC1032))^2))^0.5))</f>
        <v>-28.616155321189829</v>
      </c>
      <c r="CD1035" s="9"/>
      <c r="CE1035" s="38"/>
      <c r="CF1035" s="38"/>
      <c r="CG1035" s="38"/>
      <c r="CH1035" s="38"/>
    </row>
    <row r="1036" spans="2:91" ht="18.600000000000001" customHeight="1">
      <c r="CC1036" s="42"/>
    </row>
    <row r="1037" spans="2:91" ht="18.600000000000001" customHeight="1" thickBot="1">
      <c r="E1037" s="22" t="s">
        <v>4</v>
      </c>
      <c r="J1037" s="22" t="s">
        <v>5</v>
      </c>
      <c r="O1037" s="22" t="s">
        <v>6</v>
      </c>
      <c r="T1037" s="22" t="s">
        <v>7</v>
      </c>
      <c r="Y1037" s="22" t="s">
        <v>8</v>
      </c>
      <c r="AD1037" s="22" t="s">
        <v>65</v>
      </c>
      <c r="AI1037" s="22" t="s">
        <v>9</v>
      </c>
      <c r="AN1037" s="22" t="s">
        <v>66</v>
      </c>
      <c r="AS1037" s="22" t="s">
        <v>51</v>
      </c>
      <c r="AX1037" s="22" t="s">
        <v>67</v>
      </c>
      <c r="BC1037" s="22" t="s">
        <v>52</v>
      </c>
      <c r="BH1037" s="22" t="s">
        <v>68</v>
      </c>
      <c r="BM1037" s="22" t="s">
        <v>63</v>
      </c>
      <c r="BQ1037" s="23" t="s">
        <v>69</v>
      </c>
      <c r="BR1037" s="23"/>
      <c r="BS1037" s="24"/>
      <c r="BT1037" s="24"/>
      <c r="BU1037" s="24"/>
      <c r="BW1037" s="22" t="s">
        <v>64</v>
      </c>
    </row>
    <row r="1038" spans="2:91" ht="18.600000000000001" customHeight="1" thickBot="1">
      <c r="D1038" s="249" t="s">
        <v>103</v>
      </c>
      <c r="E1038" s="250"/>
      <c r="F1038" s="251" t="s">
        <v>104</v>
      </c>
      <c r="G1038" s="252"/>
      <c r="H1038" s="229"/>
      <c r="I1038" s="253" t="s">
        <v>11</v>
      </c>
      <c r="J1038" s="254"/>
      <c r="K1038" s="255" t="s">
        <v>12</v>
      </c>
      <c r="L1038" s="256"/>
      <c r="M1038" s="24"/>
      <c r="N1038" s="253" t="s">
        <v>105</v>
      </c>
      <c r="O1038" s="254"/>
      <c r="P1038" s="255" t="s">
        <v>106</v>
      </c>
      <c r="Q1038" s="256"/>
      <c r="R1038" s="24"/>
      <c r="S1038" s="249" t="s">
        <v>107</v>
      </c>
      <c r="T1038" s="250"/>
      <c r="U1038" s="251" t="s">
        <v>108</v>
      </c>
      <c r="V1038" s="252"/>
      <c r="W1038" s="8"/>
      <c r="X1038" s="253" t="s">
        <v>109</v>
      </c>
      <c r="Y1038" s="254"/>
      <c r="Z1038" s="255" t="s">
        <v>110</v>
      </c>
      <c r="AA1038" s="256"/>
      <c r="AB1038" s="8"/>
      <c r="AC1038" s="253" t="s">
        <v>111</v>
      </c>
      <c r="AD1038" s="254"/>
      <c r="AE1038" s="255" t="s">
        <v>14</v>
      </c>
      <c r="AF1038" s="256"/>
      <c r="AG1038" s="8"/>
      <c r="AH1038" s="253" t="s">
        <v>112</v>
      </c>
      <c r="AI1038" s="254"/>
      <c r="AJ1038" s="255" t="s">
        <v>113</v>
      </c>
      <c r="AK1038" s="256"/>
      <c r="AL1038" s="8"/>
      <c r="AM1038" s="249" t="s">
        <v>114</v>
      </c>
      <c r="AN1038" s="250"/>
      <c r="AO1038" s="251" t="s">
        <v>115</v>
      </c>
      <c r="AP1038" s="252"/>
      <c r="AQ1038" s="24"/>
      <c r="AR1038" s="253" t="s">
        <v>116</v>
      </c>
      <c r="AS1038" s="254"/>
      <c r="AT1038" s="255" t="s">
        <v>13</v>
      </c>
      <c r="AU1038" s="256"/>
      <c r="AV1038" s="4"/>
      <c r="AW1038" s="253" t="s">
        <v>117</v>
      </c>
      <c r="AX1038" s="254"/>
      <c r="AY1038" s="255" t="s">
        <v>118</v>
      </c>
      <c r="AZ1038" s="256"/>
      <c r="BA1038" s="8"/>
      <c r="BB1038" s="253" t="s">
        <v>119</v>
      </c>
      <c r="BC1038" s="254"/>
      <c r="BD1038" s="255" t="s">
        <v>120</v>
      </c>
      <c r="BE1038" s="256"/>
      <c r="BF1038" s="4"/>
      <c r="BG1038" s="249" t="s">
        <v>121</v>
      </c>
      <c r="BH1038" s="250"/>
      <c r="BI1038" s="251" t="s">
        <v>122</v>
      </c>
      <c r="BJ1038" s="252"/>
      <c r="BK1038" s="4"/>
      <c r="BL1038" s="253" t="s">
        <v>123</v>
      </c>
      <c r="BM1038" s="254"/>
      <c r="BN1038" s="255" t="s">
        <v>124</v>
      </c>
      <c r="BO1038" s="256"/>
      <c r="BP1038" s="4"/>
      <c r="BQ1038" s="253" t="s">
        <v>125</v>
      </c>
      <c r="BR1038" s="254"/>
      <c r="BS1038" s="255" t="s">
        <v>126</v>
      </c>
      <c r="BT1038" s="256"/>
      <c r="BU1038" s="8"/>
      <c r="BV1038" s="253" t="s">
        <v>127</v>
      </c>
      <c r="BW1038" s="254"/>
      <c r="BX1038" s="255" t="s">
        <v>128</v>
      </c>
      <c r="BY1038" s="256"/>
      <c r="CA1038" s="27" t="s">
        <v>15</v>
      </c>
      <c r="CC1038" s="133" t="s">
        <v>70</v>
      </c>
      <c r="CD1038" s="9"/>
      <c r="CE1038" s="38"/>
      <c r="CF1038" s="38"/>
      <c r="CG1038" s="38"/>
      <c r="CH1038" s="38"/>
    </row>
    <row r="1039" spans="2:91" ht="18.600000000000001" customHeight="1" thickTop="1" thickBot="1">
      <c r="B1039" s="129">
        <v>2.48</v>
      </c>
      <c r="D1039" s="29">
        <v>1</v>
      </c>
      <c r="E1039" s="30">
        <v>0</v>
      </c>
      <c r="F1039" s="31">
        <v>0</v>
      </c>
      <c r="G1039" s="32">
        <f t="shared" ref="G1039:G1102" si="9858">-1/($E$8*$B1039)</f>
        <v>-0.26579838709677422</v>
      </c>
      <c r="I1039" s="29">
        <v>1</v>
      </c>
      <c r="J1039" s="33">
        <v>0</v>
      </c>
      <c r="K1039" s="31">
        <v>0</v>
      </c>
      <c r="L1039" s="32">
        <v>0</v>
      </c>
      <c r="N1039" s="29">
        <f t="shared" ref="N1039" si="9859">D1039*I1039+F1039*I1042-E1039*J1039-G1039*J1042</f>
        <v>0.8647385092308465</v>
      </c>
      <c r="O1039" s="33">
        <f t="shared" ref="O1039" si="9860">(D1039*J1039+E1039*I1039+F1039*J1042+G1039*I1042)</f>
        <v>0</v>
      </c>
      <c r="P1039" s="31">
        <f t="shared" ref="P1039" si="9861">D1039*K1039+F1039*K1042-E1039*L1039-G1039*L1042</f>
        <v>0</v>
      </c>
      <c r="Q1039" s="32">
        <f t="shared" ref="Q1039" si="9862">(D1039*L1039+E1039*K1039+F1039*L1042+G1039*K1042)</f>
        <v>-0.26579838709677422</v>
      </c>
      <c r="S1039" s="29">
        <v>1</v>
      </c>
      <c r="T1039" s="30">
        <v>0</v>
      </c>
      <c r="U1039" s="31">
        <v>0</v>
      </c>
      <c r="V1039" s="32">
        <f t="shared" ref="V1039:V1102" si="9863">-1/($T$8*$B1039)</f>
        <v>-0.51635887096774191</v>
      </c>
      <c r="X1039" s="29">
        <f t="shared" ref="X1039" si="9864">N1039*S1039+P1039*S1042-O1039*T1039-Q1039*T1042</f>
        <v>0.8647385092308465</v>
      </c>
      <c r="Y1039" s="33">
        <f t="shared" ref="Y1039" si="9865">(N1039*T1039+O1039*S1039+P1039*T1042+Q1039*S1042)</f>
        <v>0</v>
      </c>
      <c r="Z1039" s="31">
        <f t="shared" ref="Z1039" si="9866">N1039*U1039+P1039*U1042-O1039*V1039-Q1039*V1042</f>
        <v>0</v>
      </c>
      <c r="AA1039" s="32">
        <f t="shared" ref="AA1039" si="9867">(N1039*V1039+O1039*U1039+P1039*V1042+Q1039*U1042)</f>
        <v>-0.71231378740554241</v>
      </c>
      <c r="AB1039" s="8"/>
      <c r="AC1039" s="29">
        <v>1</v>
      </c>
      <c r="AD1039" s="33">
        <v>0</v>
      </c>
      <c r="AE1039" s="31">
        <v>0</v>
      </c>
      <c r="AF1039" s="32">
        <v>0</v>
      </c>
      <c r="AH1039" s="29">
        <f t="shared" ref="AH1039" si="9868">X1039*AC1039+Z1039*AC1042-Y1039*AD1039-AA1039*AD1042</f>
        <v>0.5633928600644128</v>
      </c>
      <c r="AI1039" s="33">
        <f t="shared" ref="AI1039" si="9869">(X1039*AD1039+Y1039*AC1039+Z1039*AD1042+AA1039*AC1042)</f>
        <v>0</v>
      </c>
      <c r="AJ1039" s="31">
        <f t="shared" ref="AJ1039" si="9870">X1039*AE1039+Z1039*AE1042-Y1039*AF1039-AA1039*AF1042</f>
        <v>0</v>
      </c>
      <c r="AK1039" s="32">
        <f t="shared" ref="AK1039" si="9871">(X1039*AF1039+Y1039*AE1039+Z1039*AF1042+AA1039*AE1042)</f>
        <v>-0.71231378740554241</v>
      </c>
      <c r="AL1039" s="8"/>
      <c r="AM1039" s="29">
        <v>1</v>
      </c>
      <c r="AN1039" s="30">
        <v>0</v>
      </c>
      <c r="AO1039" s="31">
        <v>0</v>
      </c>
      <c r="AP1039" s="32">
        <f t="shared" ref="AP1039:AP1102" si="9872">-1/($AN$8*$B1039)</f>
        <v>-0.46694758064516134</v>
      </c>
      <c r="AR1039" s="29">
        <f t="shared" ref="AR1039" si="9873">AH1039*AM1039+AJ1039*AM1042-AI1039*AN1039-AK1039*AN1042</f>
        <v>0.5633928600644128</v>
      </c>
      <c r="AS1039" s="33">
        <f t="shared" ref="AS1039" si="9874">(AH1039*AN1039+AI1039*AM1039+AJ1039*AN1042+AK1039*AM1042)</f>
        <v>0</v>
      </c>
      <c r="AT1039" s="31">
        <f t="shared" ref="AT1039" si="9875">AH1039*AO1039+AJ1039*AO1042-AI1039*AP1039-AK1039*AP1042</f>
        <v>0</v>
      </c>
      <c r="AU1039" s="32">
        <f t="shared" ref="AU1039" si="9876">(AH1039*AP1039+AI1039*AO1039+AJ1039*AP1042+AK1039*AO1042)</f>
        <v>-0.97538872036537794</v>
      </c>
      <c r="AV1039" s="8"/>
      <c r="AW1039" s="29">
        <v>1</v>
      </c>
      <c r="AX1039" s="33">
        <v>0</v>
      </c>
      <c r="AY1039" s="31">
        <v>0</v>
      </c>
      <c r="AZ1039" s="32">
        <v>0</v>
      </c>
      <c r="BB1039" s="29">
        <f t="shared" ref="BB1039" si="9877">AR1039*AW1039+AT1039*AW1042-AS1039*AX1039-AU1039*AX1042</f>
        <v>0.19740101898454609</v>
      </c>
      <c r="BC1039" s="33">
        <f t="shared" ref="BC1039" si="9878">(AR1039*AX1039+AS1039*AW1039+AT1039*AX1042+AU1039*AW1042)</f>
        <v>0</v>
      </c>
      <c r="BD1039" s="31">
        <f t="shared" ref="BD1039" si="9879">AR1039*AY1039+AT1039*AY1042-AS1039*AZ1039-AU1039*AZ1042</f>
        <v>0</v>
      </c>
      <c r="BE1039" s="32">
        <f t="shared" ref="BE1039" si="9880">(AR1039*AZ1039+AS1039*AY1039+AT1039*AZ1042+AU1039*AY1042)</f>
        <v>-0.97538872036537794</v>
      </c>
      <c r="BF1039" s="8"/>
      <c r="BG1039" s="29">
        <v>1</v>
      </c>
      <c r="BH1039" s="30">
        <v>0</v>
      </c>
      <c r="BI1039" s="31">
        <v>0</v>
      </c>
      <c r="BJ1039" s="32">
        <f t="shared" ref="BJ1039:BJ1102" si="9881">-1/($BH$8*$B1039)</f>
        <v>-0.16418951612903224</v>
      </c>
      <c r="BL1039" s="29">
        <f t="shared" ref="BL1039" si="9882">BB1039*BG1039+BD1039*BG1042-BC1039*BH1039-BE1039*BH1042</f>
        <v>0.19740101898454609</v>
      </c>
      <c r="BM1039" s="33">
        <f t="shared" ref="BM1039" si="9883">(BB1039*BH1039+BC1039*BG1039+BD1039*BH1042+BE1039*BG1042)</f>
        <v>0</v>
      </c>
      <c r="BN1039" s="31">
        <f t="shared" ref="BN1039" si="9884">BB1039*BI1039+BD1039*BI1042-BC1039*BJ1039-BE1039*BJ1042</f>
        <v>0</v>
      </c>
      <c r="BO1039" s="32">
        <f t="shared" ref="BO1039" si="9885">(BB1039*BJ1039+BC1039*BI1039+BD1039*BJ1042+BE1039*BI1042)</f>
        <v>-1.0077998981558285</v>
      </c>
      <c r="BP1039" s="8"/>
      <c r="BQ1039" s="34">
        <v>1</v>
      </c>
      <c r="BR1039" s="35">
        <v>0</v>
      </c>
      <c r="BS1039" s="11">
        <v>0</v>
      </c>
      <c r="BT1039" s="36">
        <v>0</v>
      </c>
      <c r="BV1039" s="29">
        <f t="shared" ref="BV1039" si="9886">BL1039*BQ1039+BN1039*BQ1042-BM1039*BR1039-BO1039*BR1042</f>
        <v>0.19740101898454609</v>
      </c>
      <c r="BW1039" s="33">
        <f t="shared" ref="BW1039" si="9887">(BL1039*BR1039+BM1039*BQ1039+BN1039*BR1042+BO1039*BQ1042)</f>
        <v>-1.0077998981558285</v>
      </c>
      <c r="BX1039" s="31">
        <f t="shared" ref="BX1039" si="9888">BL1039*BS1039+BN1039*BS1042-BM1039*BT1039-BO1039*BT1042</f>
        <v>0</v>
      </c>
      <c r="BY1039" s="32">
        <f t="shared" ref="BY1039" si="9889">(BL1039*BT1039+BM1039*BS1039+BN1039*BT1042+BO1039*BS1042)</f>
        <v>-1.0077998981558285</v>
      </c>
      <c r="CA1039" s="37">
        <f t="shared" ref="CA1039" si="9890">20*LOG(((1+$BR$8)/$BR$8)/((BV1039+BV1042)^2+(BW1039+BW1042)^2)^0.5)</f>
        <v>-3.1889523482566814E-3</v>
      </c>
      <c r="CC1039" s="134">
        <f t="shared" ref="CC1039" si="9891">((BV1039^2+BW1039^2)^0.5)/((BV1042^2+BW1042^2)^0.5)</f>
        <v>1.0545674120454485</v>
      </c>
      <c r="CD1039" s="9"/>
      <c r="CE1039" s="38"/>
      <c r="CF1039" s="38"/>
      <c r="CG1039" s="38"/>
      <c r="CH1039" s="38"/>
      <c r="CM1039" s="129">
        <v>2.46</v>
      </c>
    </row>
    <row r="1040" spans="2:91" ht="18.600000000000001" customHeight="1" thickBot="1">
      <c r="D1040" s="39"/>
      <c r="G1040" s="40"/>
      <c r="I1040" s="39"/>
      <c r="L1040" s="40"/>
      <c r="N1040" s="39"/>
      <c r="Q1040" s="40"/>
      <c r="S1040" s="39"/>
      <c r="V1040" s="40"/>
      <c r="X1040" s="39"/>
      <c r="AA1040" s="40"/>
      <c r="AC1040" s="39"/>
      <c r="AF1040" s="40"/>
      <c r="AH1040" s="39"/>
      <c r="AK1040" s="40"/>
      <c r="AM1040" s="39"/>
      <c r="AP1040" s="40"/>
      <c r="AR1040" s="39"/>
      <c r="AU1040" s="40"/>
      <c r="AW1040" s="39"/>
      <c r="AZ1040" s="40"/>
      <c r="BB1040" s="39"/>
      <c r="BE1040" s="40"/>
      <c r="BG1040" s="39"/>
      <c r="BJ1040" s="40"/>
      <c r="BL1040" s="39"/>
      <c r="BO1040" s="40"/>
      <c r="BQ1040" s="34"/>
      <c r="BR1040" s="11"/>
      <c r="BS1040" s="11"/>
      <c r="BT1040" s="41"/>
      <c r="BV1040" s="39"/>
      <c r="BY1040" s="40"/>
      <c r="CC1040" s="135"/>
      <c r="CD1040" s="9"/>
      <c r="CE1040" s="38"/>
      <c r="CF1040" s="38"/>
      <c r="CG1040" s="38"/>
      <c r="CH1040" s="38"/>
    </row>
    <row r="1041" spans="2:91" ht="18.600000000000001" customHeight="1" thickBot="1">
      <c r="D1041" s="258" t="s">
        <v>129</v>
      </c>
      <c r="E1041" s="259"/>
      <c r="F1041" s="260" t="s">
        <v>130</v>
      </c>
      <c r="G1041" s="261"/>
      <c r="H1041" s="229"/>
      <c r="I1041" s="258" t="s">
        <v>131</v>
      </c>
      <c r="J1041" s="259"/>
      <c r="K1041" s="260" t="s">
        <v>132</v>
      </c>
      <c r="L1041" s="261"/>
      <c r="N1041" s="253" t="s">
        <v>133</v>
      </c>
      <c r="O1041" s="254"/>
      <c r="P1041" s="255" t="s">
        <v>134</v>
      </c>
      <c r="Q1041" s="256"/>
      <c r="S1041" s="258" t="s">
        <v>135</v>
      </c>
      <c r="T1041" s="259"/>
      <c r="U1041" s="260" t="s">
        <v>136</v>
      </c>
      <c r="V1041" s="261"/>
      <c r="W1041" s="8"/>
      <c r="X1041" s="253" t="s">
        <v>137</v>
      </c>
      <c r="Y1041" s="254"/>
      <c r="Z1041" s="255" t="s">
        <v>138</v>
      </c>
      <c r="AA1041" s="256"/>
      <c r="AB1041" s="8"/>
      <c r="AC1041" s="258" t="s">
        <v>139</v>
      </c>
      <c r="AD1041" s="259"/>
      <c r="AE1041" s="260" t="s">
        <v>140</v>
      </c>
      <c r="AF1041" s="261"/>
      <c r="AG1041" s="8"/>
      <c r="AH1041" s="253" t="s">
        <v>141</v>
      </c>
      <c r="AI1041" s="254"/>
      <c r="AJ1041" s="255" t="s">
        <v>142</v>
      </c>
      <c r="AK1041" s="256"/>
      <c r="AL1041" s="8"/>
      <c r="AM1041" s="258" t="s">
        <v>143</v>
      </c>
      <c r="AN1041" s="259"/>
      <c r="AO1041" s="260" t="s">
        <v>144</v>
      </c>
      <c r="AP1041" s="261"/>
      <c r="AR1041" s="253" t="s">
        <v>145</v>
      </c>
      <c r="AS1041" s="254"/>
      <c r="AT1041" s="255" t="s">
        <v>146</v>
      </c>
      <c r="AU1041" s="256"/>
      <c r="AV1041" s="4"/>
      <c r="AW1041" s="258" t="s">
        <v>147</v>
      </c>
      <c r="AX1041" s="259"/>
      <c r="AY1041" s="260" t="s">
        <v>148</v>
      </c>
      <c r="AZ1041" s="261"/>
      <c r="BA1041" s="8"/>
      <c r="BB1041" s="253" t="s">
        <v>149</v>
      </c>
      <c r="BC1041" s="254"/>
      <c r="BD1041" s="255" t="s">
        <v>150</v>
      </c>
      <c r="BE1041" s="256"/>
      <c r="BF1041" s="4"/>
      <c r="BG1041" s="258" t="s">
        <v>151</v>
      </c>
      <c r="BH1041" s="259"/>
      <c r="BI1041" s="260" t="s">
        <v>152</v>
      </c>
      <c r="BJ1041" s="261"/>
      <c r="BK1041" s="4"/>
      <c r="BL1041" s="253" t="s">
        <v>153</v>
      </c>
      <c r="BM1041" s="254"/>
      <c r="BN1041" s="255" t="s">
        <v>154</v>
      </c>
      <c r="BO1041" s="256"/>
      <c r="BP1041" s="4"/>
      <c r="BQ1041" s="258" t="s">
        <v>155</v>
      </c>
      <c r="BR1041" s="259"/>
      <c r="BS1041" s="260" t="s">
        <v>156</v>
      </c>
      <c r="BT1041" s="261"/>
      <c r="BU1041" s="8"/>
      <c r="BV1041" s="253" t="s">
        <v>157</v>
      </c>
      <c r="BW1041" s="254"/>
      <c r="BX1041" s="255" t="s">
        <v>158</v>
      </c>
      <c r="BY1041" s="256"/>
      <c r="CA1041" s="46" t="s">
        <v>16</v>
      </c>
      <c r="CC1041" s="136" t="s">
        <v>71</v>
      </c>
      <c r="CD1041" s="9"/>
      <c r="CE1041" s="38"/>
      <c r="CF1041" s="38"/>
      <c r="CG1041" s="38"/>
      <c r="CH1041" s="38"/>
    </row>
    <row r="1042" spans="2:91" ht="18.600000000000001" customHeight="1" thickTop="1" thickBot="1">
      <c r="D1042" s="29">
        <v>0</v>
      </c>
      <c r="E1042" s="33">
        <v>0</v>
      </c>
      <c r="F1042" s="31">
        <v>1</v>
      </c>
      <c r="G1042" s="32">
        <v>0</v>
      </c>
      <c r="I1042" s="29">
        <v>0</v>
      </c>
      <c r="J1042" s="33">
        <f t="shared" ref="J1042" si="9892">IF(0=(1-$J$8*$K$8*$B1039^2),10^14,$B1039*$J$8/(1-$J$8*$K$8*$B1039^2))</f>
        <v>-0.50888755288009457</v>
      </c>
      <c r="K1042" s="31">
        <v>1</v>
      </c>
      <c r="L1042" s="32">
        <v>0</v>
      </c>
      <c r="N1042" s="29">
        <f t="shared" ref="N1042" si="9893">D1042*I1039+F1042*I1042-E1042*J1039-G1042*J1042</f>
        <v>0</v>
      </c>
      <c r="O1042" s="33">
        <f t="shared" ref="O1042" si="9894">(D1042*J1039+E1042*I1039+F1042*J1042+G1042*I1042)</f>
        <v>-0.50888755288009457</v>
      </c>
      <c r="P1042" s="31">
        <f t="shared" ref="P1042" si="9895">D1042*K1039+F1042*K1042-E1042*L1039-G1042*L1042</f>
        <v>1</v>
      </c>
      <c r="Q1042" s="32">
        <f t="shared" ref="Q1042" si="9896">(D1042*L1039+E1042*K1039+F1042*L1042+G1042*K1042)</f>
        <v>0</v>
      </c>
      <c r="S1042" s="29">
        <v>0</v>
      </c>
      <c r="T1042" s="33">
        <v>0</v>
      </c>
      <c r="U1042" s="31">
        <v>1</v>
      </c>
      <c r="V1042" s="32">
        <v>0</v>
      </c>
      <c r="X1042" s="29">
        <f t="shared" ref="X1042" si="9897">N1042*S1039+P1042*S1042-O1042*T1039-Q1042*T1042</f>
        <v>0</v>
      </c>
      <c r="Y1042" s="33">
        <f t="shared" ref="Y1042" si="9898">(N1042*T1039+O1042*S1039+P1042*T1042+Q1042*S1042)</f>
        <v>-0.50888755288009457</v>
      </c>
      <c r="Z1042" s="31">
        <f t="shared" ref="Z1042" si="9899">N1042*U1039+P1042*U1042-O1042*V1039-Q1042*V1042</f>
        <v>0.73723139774529733</v>
      </c>
      <c r="AA1042" s="32">
        <f t="shared" ref="AA1042" si="9900">(N1042*V1039+O1042*U1039+P1042*V1042+Q1042*U1042)</f>
        <v>0</v>
      </c>
      <c r="AB1042" s="8"/>
      <c r="AC1042" s="29">
        <v>0</v>
      </c>
      <c r="AD1042" s="33">
        <f t="shared" ref="AD1042" si="9901">IF(0=(1-$AD$8*$AE$8*$B1039^2),10^14,$B1039*$AD$8/(1-$AD$8*$AE$8*$B1039^2))</f>
        <v>-0.42305182701014915</v>
      </c>
      <c r="AE1042" s="31">
        <v>1</v>
      </c>
      <c r="AF1042" s="32">
        <v>0</v>
      </c>
      <c r="AH1042" s="29">
        <f t="shared" ref="AH1042" si="9902">X1042*AC1039+Z1042*AC1042-Y1042*AD1039-AA1042*AD1042</f>
        <v>0</v>
      </c>
      <c r="AI1042" s="33">
        <f t="shared" ref="AI1042" si="9903">(X1042*AD1039+Y1042*AC1039+Z1042*AD1042+AA1042*AC1042)</f>
        <v>-0.82077464262548849</v>
      </c>
      <c r="AJ1042" s="31">
        <f t="shared" ref="AJ1042" si="9904">X1042*AE1039+Z1042*AE1042-Y1042*AF1039-AA1042*AF1042</f>
        <v>0.73723139774529733</v>
      </c>
      <c r="AK1042" s="32">
        <f t="shared" ref="AK1042" si="9905">(X1042*AF1039+Y1042*AE1039+Z1042*AF1042+AA1042*AE1042)</f>
        <v>0</v>
      </c>
      <c r="AL1042" s="8"/>
      <c r="AM1042" s="29">
        <v>0</v>
      </c>
      <c r="AN1042" s="33">
        <v>0</v>
      </c>
      <c r="AO1042" s="31">
        <v>1</v>
      </c>
      <c r="AP1042" s="32">
        <v>0</v>
      </c>
      <c r="AR1042" s="29">
        <f t="shared" ref="AR1042" si="9906">AH1042*AM1039+AJ1042*AM1042-AI1042*AN1039-AK1042*AN1042</f>
        <v>0</v>
      </c>
      <c r="AS1042" s="33">
        <f t="shared" ref="AS1042" si="9907">(AH1042*AN1039+AI1042*AM1039+AJ1042*AN1042+AK1042*AM1042)</f>
        <v>-0.82077464262548849</v>
      </c>
      <c r="AT1042" s="31">
        <f t="shared" ref="AT1042" si="9908">AH1042*AO1039+AJ1042*AO1042-AI1042*AP1039-AK1042*AP1042</f>
        <v>0.35397266411642858</v>
      </c>
      <c r="AU1042" s="32">
        <f t="shared" ref="AU1042" si="9909">(AH1042*AP1039+AI1042*AO1039+AJ1042*AP1042+AK1042*AO1042)</f>
        <v>0</v>
      </c>
      <c r="AV1042" s="8"/>
      <c r="AW1042" s="29">
        <v>0</v>
      </c>
      <c r="AX1042" s="33">
        <f t="shared" ref="AX1042" si="9910">IF(0=(1-$AX$8*$AY$8*$B1039^2),10^14,$B1039*$AX$8/(1-$AX$8*$AY$8*$B1039^2))</f>
        <v>-0.37522664906640213</v>
      </c>
      <c r="AY1042" s="31">
        <v>1</v>
      </c>
      <c r="AZ1042" s="32">
        <v>0</v>
      </c>
      <c r="BB1042" s="29">
        <f t="shared" ref="BB1042" si="9911">AR1042*AW1039+AT1042*AW1042-AS1042*AX1039-AU1042*AX1042</f>
        <v>0</v>
      </c>
      <c r="BC1042" s="33">
        <f t="shared" ref="BC1042" si="9912">(AR1042*AX1039+AS1042*AW1039+AT1042*AX1042+AU1042*AW1042)</f>
        <v>-0.95359461924300304</v>
      </c>
      <c r="BD1042" s="31">
        <f t="shared" ref="BD1042" si="9913">AR1042*AY1039+AT1042*AY1042-AS1042*AZ1039-AU1042*AZ1042</f>
        <v>0.35397266411642858</v>
      </c>
      <c r="BE1042" s="32">
        <f t="shared" ref="BE1042" si="9914">(AR1042*AZ1039+AS1042*AY1039+AT1042*AZ1042+AU1042*AY1042)</f>
        <v>0</v>
      </c>
      <c r="BF1042" s="8"/>
      <c r="BG1042" s="29">
        <v>0</v>
      </c>
      <c r="BH1042" s="33">
        <v>0</v>
      </c>
      <c r="BI1042" s="31">
        <v>1</v>
      </c>
      <c r="BJ1042" s="32">
        <v>0</v>
      </c>
      <c r="BL1042" s="29">
        <f t="shared" ref="BL1042" si="9915">BB1042*BG1039+BD1042*BG1042-BC1042*BH1039-BE1042*BH1042</f>
        <v>0</v>
      </c>
      <c r="BM1042" s="33">
        <f t="shared" ref="BM1042" si="9916">(BB1042*BH1039+BC1042*BG1039+BD1042*BH1042+BE1042*BG1042)</f>
        <v>-0.95359461924300304</v>
      </c>
      <c r="BN1042" s="31">
        <f t="shared" ref="BN1042" si="9917">BB1042*BI1039+BD1042*BI1042-BC1042*BJ1039-BE1042*BJ1042</f>
        <v>0.19740242499967117</v>
      </c>
      <c r="BO1042" s="32">
        <f t="shared" ref="BO1042" si="9918">(BB1042*BJ1039+BC1042*BI1039+BD1042*BJ1042+BE1042*BI1042)</f>
        <v>0</v>
      </c>
      <c r="BP1042" s="8"/>
      <c r="BQ1042" s="19">
        <f t="shared" ref="BQ1042:BQ1105" si="9919">1/$BR$8</f>
        <v>1</v>
      </c>
      <c r="BR1042" s="47">
        <v>0</v>
      </c>
      <c r="BS1042" s="48">
        <v>1</v>
      </c>
      <c r="BT1042" s="49">
        <v>0</v>
      </c>
      <c r="BV1042" s="29">
        <f t="shared" ref="BV1042" si="9920">BL1042*BQ1039+BN1042*BQ1042-BM1042*BR1039-BO1042*BR1042</f>
        <v>0.19740242499967117</v>
      </c>
      <c r="BW1042" s="33">
        <f t="shared" ref="BW1042" si="9921">(BL1042*BR1039+BM1042*BQ1039+BN1042*BR1042+BO1042*BQ1042)</f>
        <v>-0.95359461924300304</v>
      </c>
      <c r="BX1042" s="31">
        <f t="shared" ref="BX1042" si="9922">BL1042*BS1039+BN1042*BS1042-BM1042*BT1039-BO1042*BT1042</f>
        <v>0.19740242499967117</v>
      </c>
      <c r="BY1042" s="32">
        <f t="shared" ref="BY1042" si="9923">(BL1042*BT1039+BM1042*BS1039+BN1042*BT1042+BO1042*BS1042)</f>
        <v>0</v>
      </c>
      <c r="CA1042" s="50">
        <f t="shared" ref="CA1042" si="9924">(180/PI())*ATAN(-1*(BW1039+BW1042)/(BV1039+BV1042))</f>
        <v>78.619175241213867</v>
      </c>
      <c r="CC1042" s="137">
        <f t="shared" ref="CC1042" si="9925">20*LOG(((1-(10^(CA1039/20)^2)*(1-((1-CC1039)/(1+CC1039))^2))^0.5))</f>
        <v>-28.419752277947484</v>
      </c>
      <c r="CD1042" s="9"/>
      <c r="CE1042" s="38"/>
      <c r="CF1042" s="38"/>
      <c r="CG1042" s="38"/>
      <c r="CH1042" s="38"/>
    </row>
    <row r="1043" spans="2:91" ht="18.600000000000001" customHeight="1">
      <c r="CC1043" s="42"/>
    </row>
    <row r="1044" spans="2:91" ht="18.600000000000001" customHeight="1" thickBot="1">
      <c r="E1044" s="22" t="s">
        <v>4</v>
      </c>
      <c r="J1044" s="22" t="s">
        <v>5</v>
      </c>
      <c r="O1044" s="22" t="s">
        <v>6</v>
      </c>
      <c r="T1044" s="22" t="s">
        <v>7</v>
      </c>
      <c r="Y1044" s="22" t="s">
        <v>8</v>
      </c>
      <c r="AD1044" s="22" t="s">
        <v>65</v>
      </c>
      <c r="AI1044" s="22" t="s">
        <v>9</v>
      </c>
      <c r="AN1044" s="22" t="s">
        <v>66</v>
      </c>
      <c r="AS1044" s="22" t="s">
        <v>51</v>
      </c>
      <c r="AX1044" s="22" t="s">
        <v>67</v>
      </c>
      <c r="BC1044" s="22" t="s">
        <v>52</v>
      </c>
      <c r="BH1044" s="22" t="s">
        <v>68</v>
      </c>
      <c r="BM1044" s="22" t="s">
        <v>63</v>
      </c>
      <c r="BQ1044" s="23" t="s">
        <v>69</v>
      </c>
      <c r="BR1044" s="23"/>
      <c r="BS1044" s="24"/>
      <c r="BT1044" s="24"/>
      <c r="BU1044" s="24"/>
      <c r="BW1044" s="22" t="s">
        <v>64</v>
      </c>
    </row>
    <row r="1045" spans="2:91" ht="18.600000000000001" customHeight="1" thickBot="1">
      <c r="D1045" s="249" t="s">
        <v>103</v>
      </c>
      <c r="E1045" s="250"/>
      <c r="F1045" s="251" t="s">
        <v>104</v>
      </c>
      <c r="G1045" s="252"/>
      <c r="H1045" s="229"/>
      <c r="I1045" s="253" t="s">
        <v>11</v>
      </c>
      <c r="J1045" s="254"/>
      <c r="K1045" s="255" t="s">
        <v>12</v>
      </c>
      <c r="L1045" s="256"/>
      <c r="M1045" s="24"/>
      <c r="N1045" s="253" t="s">
        <v>105</v>
      </c>
      <c r="O1045" s="254"/>
      <c r="P1045" s="255" t="s">
        <v>106</v>
      </c>
      <c r="Q1045" s="256"/>
      <c r="R1045" s="24"/>
      <c r="S1045" s="249" t="s">
        <v>107</v>
      </c>
      <c r="T1045" s="250"/>
      <c r="U1045" s="251" t="s">
        <v>108</v>
      </c>
      <c r="V1045" s="252"/>
      <c r="W1045" s="8"/>
      <c r="X1045" s="253" t="s">
        <v>109</v>
      </c>
      <c r="Y1045" s="254"/>
      <c r="Z1045" s="255" t="s">
        <v>110</v>
      </c>
      <c r="AA1045" s="256"/>
      <c r="AB1045" s="8"/>
      <c r="AC1045" s="253" t="s">
        <v>111</v>
      </c>
      <c r="AD1045" s="254"/>
      <c r="AE1045" s="255" t="s">
        <v>14</v>
      </c>
      <c r="AF1045" s="256"/>
      <c r="AG1045" s="8"/>
      <c r="AH1045" s="253" t="s">
        <v>112</v>
      </c>
      <c r="AI1045" s="254"/>
      <c r="AJ1045" s="255" t="s">
        <v>113</v>
      </c>
      <c r="AK1045" s="256"/>
      <c r="AL1045" s="8"/>
      <c r="AM1045" s="249" t="s">
        <v>114</v>
      </c>
      <c r="AN1045" s="250"/>
      <c r="AO1045" s="251" t="s">
        <v>115</v>
      </c>
      <c r="AP1045" s="252"/>
      <c r="AQ1045" s="24"/>
      <c r="AR1045" s="253" t="s">
        <v>116</v>
      </c>
      <c r="AS1045" s="254"/>
      <c r="AT1045" s="255" t="s">
        <v>13</v>
      </c>
      <c r="AU1045" s="256"/>
      <c r="AV1045" s="4"/>
      <c r="AW1045" s="253" t="s">
        <v>117</v>
      </c>
      <c r="AX1045" s="254"/>
      <c r="AY1045" s="255" t="s">
        <v>118</v>
      </c>
      <c r="AZ1045" s="256"/>
      <c r="BA1045" s="8"/>
      <c r="BB1045" s="253" t="s">
        <v>119</v>
      </c>
      <c r="BC1045" s="254"/>
      <c r="BD1045" s="255" t="s">
        <v>120</v>
      </c>
      <c r="BE1045" s="256"/>
      <c r="BF1045" s="4"/>
      <c r="BG1045" s="249" t="s">
        <v>121</v>
      </c>
      <c r="BH1045" s="250"/>
      <c r="BI1045" s="251" t="s">
        <v>122</v>
      </c>
      <c r="BJ1045" s="252"/>
      <c r="BK1045" s="4"/>
      <c r="BL1045" s="253" t="s">
        <v>123</v>
      </c>
      <c r="BM1045" s="254"/>
      <c r="BN1045" s="255" t="s">
        <v>124</v>
      </c>
      <c r="BO1045" s="256"/>
      <c r="BP1045" s="4"/>
      <c r="BQ1045" s="253" t="s">
        <v>125</v>
      </c>
      <c r="BR1045" s="254"/>
      <c r="BS1045" s="255" t="s">
        <v>126</v>
      </c>
      <c r="BT1045" s="256"/>
      <c r="BU1045" s="8"/>
      <c r="BV1045" s="253" t="s">
        <v>127</v>
      </c>
      <c r="BW1045" s="254"/>
      <c r="BX1045" s="255" t="s">
        <v>128</v>
      </c>
      <c r="BY1045" s="256"/>
      <c r="CA1045" s="27" t="s">
        <v>15</v>
      </c>
      <c r="CC1045" s="133" t="s">
        <v>70</v>
      </c>
      <c r="CD1045" s="9"/>
      <c r="CE1045" s="38"/>
      <c r="CF1045" s="38"/>
      <c r="CG1045" s="38"/>
      <c r="CH1045" s="38"/>
    </row>
    <row r="1046" spans="2:91" ht="18.600000000000001" customHeight="1" thickTop="1" thickBot="1">
      <c r="B1046" s="129">
        <v>2.5</v>
      </c>
      <c r="D1046" s="29">
        <v>1</v>
      </c>
      <c r="E1046" s="30">
        <v>0</v>
      </c>
      <c r="F1046" s="31">
        <v>0</v>
      </c>
      <c r="G1046" s="32">
        <f t="shared" ref="G1046:G1109" si="9926">-1/($E$8*$B1046)</f>
        <v>-0.26367200000000002</v>
      </c>
      <c r="I1046" s="29">
        <v>1</v>
      </c>
      <c r="J1046" s="33">
        <v>0</v>
      </c>
      <c r="K1046" s="31">
        <v>0</v>
      </c>
      <c r="L1046" s="32">
        <v>0</v>
      </c>
      <c r="N1046" s="29">
        <f t="shared" ref="N1046" si="9927">D1046*I1046+F1046*I1049-E1046*J1046-G1046*J1049</f>
        <v>0.86694843879148631</v>
      </c>
      <c r="O1046" s="33">
        <f t="shared" ref="O1046" si="9928">(D1046*J1046+E1046*I1046+F1046*J1049+G1046*I1049)</f>
        <v>0</v>
      </c>
      <c r="P1046" s="31">
        <f t="shared" ref="P1046" si="9929">D1046*K1046+F1046*K1049-E1046*L1046-G1046*L1049</f>
        <v>0</v>
      </c>
      <c r="Q1046" s="32">
        <f t="shared" ref="Q1046" si="9930">(D1046*L1046+E1046*K1046+F1046*L1049+G1046*K1049)</f>
        <v>-0.26367200000000002</v>
      </c>
      <c r="S1046" s="29">
        <v>1</v>
      </c>
      <c r="T1046" s="30">
        <v>0</v>
      </c>
      <c r="U1046" s="31">
        <v>0</v>
      </c>
      <c r="V1046" s="32">
        <f t="shared" ref="V1046:V1109" si="9931">-1/($T$8*$B1046)</f>
        <v>-0.51222800000000002</v>
      </c>
      <c r="X1046" s="29">
        <f t="shared" ref="X1046" si="9932">N1046*S1046+P1046*S1049-O1046*T1046-Q1046*T1049</f>
        <v>0.86694843879148631</v>
      </c>
      <c r="Y1046" s="33">
        <f t="shared" ref="Y1046" si="9933">(N1046*T1046+O1046*S1046+P1046*T1049+Q1046*S1049)</f>
        <v>0</v>
      </c>
      <c r="Z1046" s="31">
        <f t="shared" ref="Z1046" si="9934">N1046*U1046+P1046*U1049-O1046*V1046-Q1046*V1049</f>
        <v>0</v>
      </c>
      <c r="AA1046" s="32">
        <f t="shared" ref="AA1046" si="9935">(N1046*V1046+O1046*U1046+P1046*V1049+Q1046*U1049)</f>
        <v>-0.7077472649052855</v>
      </c>
      <c r="AB1046" s="8"/>
      <c r="AC1046" s="29">
        <v>1</v>
      </c>
      <c r="AD1046" s="33">
        <v>0</v>
      </c>
      <c r="AE1046" s="31">
        <v>0</v>
      </c>
      <c r="AF1046" s="32">
        <v>0</v>
      </c>
      <c r="AH1046" s="29">
        <f t="shared" ref="AH1046" si="9936">X1046*AC1046+Z1046*AC1049-Y1046*AD1046-AA1046*AD1049</f>
        <v>0.57041099653483007</v>
      </c>
      <c r="AI1046" s="33">
        <f t="shared" ref="AI1046" si="9937">(X1046*AD1046+Y1046*AC1046+Z1046*AD1049+AA1046*AC1049)</f>
        <v>0</v>
      </c>
      <c r="AJ1046" s="31">
        <f t="shared" ref="AJ1046" si="9938">X1046*AE1046+Z1046*AE1049-Y1046*AF1046-AA1046*AF1049</f>
        <v>0</v>
      </c>
      <c r="AK1046" s="32">
        <f t="shared" ref="AK1046" si="9939">(X1046*AF1046+Y1046*AE1046+Z1046*AF1049+AA1046*AE1049)</f>
        <v>-0.7077472649052855</v>
      </c>
      <c r="AL1046" s="8"/>
      <c r="AM1046" s="29">
        <v>1</v>
      </c>
      <c r="AN1046" s="30">
        <v>0</v>
      </c>
      <c r="AO1046" s="31">
        <v>0</v>
      </c>
      <c r="AP1046" s="32">
        <f t="shared" ref="AP1046:AP1109" si="9940">-1/($AN$8*$B1046)</f>
        <v>-0.46321199999999996</v>
      </c>
      <c r="AR1046" s="29">
        <f t="shared" ref="AR1046" si="9941">AH1046*AM1046+AJ1046*AM1049-AI1046*AN1046-AK1046*AN1049</f>
        <v>0.57041099653483007</v>
      </c>
      <c r="AS1046" s="33">
        <f t="shared" ref="AS1046" si="9942">(AH1046*AN1046+AI1046*AM1046+AJ1046*AN1049+AK1046*AM1049)</f>
        <v>0</v>
      </c>
      <c r="AT1046" s="31">
        <f t="shared" ref="AT1046" si="9943">AH1046*AO1046+AJ1046*AO1049-AI1046*AP1046-AK1046*AP1049</f>
        <v>0</v>
      </c>
      <c r="AU1046" s="32">
        <f t="shared" ref="AU1046" si="9944">(AH1046*AP1046+AI1046*AO1046+AJ1046*AP1049+AK1046*AO1049)</f>
        <v>-0.97196848343217712</v>
      </c>
      <c r="AV1046" s="8"/>
      <c r="AW1046" s="29">
        <v>1</v>
      </c>
      <c r="AX1046" s="33">
        <v>0</v>
      </c>
      <c r="AY1046" s="31">
        <v>0</v>
      </c>
      <c r="AZ1046" s="32">
        <v>0</v>
      </c>
      <c r="BB1046" s="29">
        <f t="shared" ref="BB1046" si="9945">AR1046*AW1046+AT1046*AW1049-AS1046*AX1046-AU1046*AX1049</f>
        <v>0.20903924657599404</v>
      </c>
      <c r="BC1046" s="33">
        <f t="shared" ref="BC1046" si="9946">(AR1046*AX1046+AS1046*AW1046+AT1046*AX1049+AU1046*AW1049)</f>
        <v>0</v>
      </c>
      <c r="BD1046" s="31">
        <f t="shared" ref="BD1046" si="9947">AR1046*AY1046+AT1046*AY1049-AS1046*AZ1046-AU1046*AZ1049</f>
        <v>0</v>
      </c>
      <c r="BE1046" s="32">
        <f t="shared" ref="BE1046" si="9948">(AR1046*AZ1046+AS1046*AY1046+AT1046*AZ1049+AU1046*AY1049)</f>
        <v>-0.97196848343217712</v>
      </c>
      <c r="BF1046" s="8"/>
      <c r="BG1046" s="29">
        <v>1</v>
      </c>
      <c r="BH1046" s="30">
        <v>0</v>
      </c>
      <c r="BI1046" s="31">
        <v>0</v>
      </c>
      <c r="BJ1046" s="32">
        <f t="shared" ref="BJ1046:BJ1109" si="9949">-1/($BH$8*$B1046)</f>
        <v>-0.16287599999999999</v>
      </c>
      <c r="BL1046" s="29">
        <f t="shared" ref="BL1046" si="9950">BB1046*BG1046+BD1046*BG1049-BC1046*BH1046-BE1046*BH1049</f>
        <v>0.20903924657599404</v>
      </c>
      <c r="BM1046" s="33">
        <f t="shared" ref="BM1046" si="9951">(BB1046*BH1046+BC1046*BG1046+BD1046*BH1049+BE1046*BG1049)</f>
        <v>0</v>
      </c>
      <c r="BN1046" s="31">
        <f t="shared" ref="BN1046" si="9952">BB1046*BI1046+BD1046*BI1049-BC1046*BJ1046-BE1046*BJ1049</f>
        <v>0</v>
      </c>
      <c r="BO1046" s="32">
        <f t="shared" ref="BO1046" si="9953">(BB1046*BJ1046+BC1046*BI1046+BD1046*BJ1049+BE1046*BI1049)</f>
        <v>-1.0060159597574887</v>
      </c>
      <c r="BP1046" s="8"/>
      <c r="BQ1046" s="34">
        <v>1</v>
      </c>
      <c r="BR1046" s="35">
        <v>0</v>
      </c>
      <c r="BS1046" s="11">
        <v>0</v>
      </c>
      <c r="BT1046" s="36">
        <v>0</v>
      </c>
      <c r="BV1046" s="29">
        <f t="shared" ref="BV1046" si="9954">BL1046*BQ1046+BN1046*BQ1049-BM1046*BR1046-BO1046*BR1049</f>
        <v>0.20903924657599404</v>
      </c>
      <c r="BW1046" s="33">
        <f t="shared" ref="BW1046" si="9955">(BL1046*BR1046+BM1046*BQ1046+BN1046*BR1049+BO1046*BQ1049)</f>
        <v>-1.0060159597574887</v>
      </c>
      <c r="BX1046" s="31">
        <f t="shared" ref="BX1046" si="9956">BL1046*BS1046+BN1046*BS1049-BM1046*BT1046-BO1046*BT1049</f>
        <v>0</v>
      </c>
      <c r="BY1046" s="32">
        <f t="shared" ref="BY1046" si="9957">(BL1046*BT1046+BM1046*BS1046+BN1046*BT1049+BO1046*BS1049)</f>
        <v>-1.0060159597574887</v>
      </c>
      <c r="CA1046" s="37">
        <f t="shared" ref="CA1046" si="9958">20*LOG(((1+$BR$8)/$BR$8)/((BV1046+BV1049)^2+(BW1046+BW1049)^2)^0.5)</f>
        <v>-3.3349077055205862E-3</v>
      </c>
      <c r="CC1046" s="134">
        <f t="shared" ref="CC1046" si="9959">((BV1046^2+BW1046^2)^0.5)/((BV1049^2+BW1049^2)^0.5)</f>
        <v>1.0556946286672637</v>
      </c>
      <c r="CD1046" s="9"/>
      <c r="CE1046" s="38"/>
      <c r="CF1046" s="38"/>
      <c r="CG1046" s="38"/>
      <c r="CH1046" s="38"/>
      <c r="CM1046" s="129">
        <v>2.48</v>
      </c>
    </row>
    <row r="1047" spans="2:91" ht="18.600000000000001" customHeight="1" thickBot="1">
      <c r="D1047" s="39"/>
      <c r="G1047" s="40"/>
      <c r="I1047" s="39"/>
      <c r="L1047" s="40"/>
      <c r="N1047" s="39"/>
      <c r="Q1047" s="40"/>
      <c r="S1047" s="39"/>
      <c r="V1047" s="40"/>
      <c r="X1047" s="39"/>
      <c r="AA1047" s="40"/>
      <c r="AC1047" s="39"/>
      <c r="AF1047" s="40"/>
      <c r="AH1047" s="39"/>
      <c r="AK1047" s="40"/>
      <c r="AM1047" s="39"/>
      <c r="AP1047" s="40"/>
      <c r="AR1047" s="39"/>
      <c r="AU1047" s="40"/>
      <c r="AW1047" s="39"/>
      <c r="AZ1047" s="40"/>
      <c r="BB1047" s="39"/>
      <c r="BE1047" s="40"/>
      <c r="BG1047" s="39"/>
      <c r="BJ1047" s="40"/>
      <c r="BL1047" s="39"/>
      <c r="BO1047" s="40"/>
      <c r="BQ1047" s="34"/>
      <c r="BR1047" s="11"/>
      <c r="BS1047" s="11"/>
      <c r="BT1047" s="41"/>
      <c r="BV1047" s="39"/>
      <c r="BY1047" s="40"/>
      <c r="CC1047" s="135"/>
      <c r="CD1047" s="9"/>
      <c r="CE1047" s="38"/>
      <c r="CF1047" s="38"/>
      <c r="CG1047" s="38"/>
      <c r="CH1047" s="38"/>
    </row>
    <row r="1048" spans="2:91" ht="18.600000000000001" customHeight="1" thickBot="1">
      <c r="D1048" s="258" t="s">
        <v>129</v>
      </c>
      <c r="E1048" s="259"/>
      <c r="F1048" s="260" t="s">
        <v>130</v>
      </c>
      <c r="G1048" s="261"/>
      <c r="H1048" s="229"/>
      <c r="I1048" s="258" t="s">
        <v>131</v>
      </c>
      <c r="J1048" s="259"/>
      <c r="K1048" s="260" t="s">
        <v>132</v>
      </c>
      <c r="L1048" s="261"/>
      <c r="N1048" s="253" t="s">
        <v>133</v>
      </c>
      <c r="O1048" s="254"/>
      <c r="P1048" s="255" t="s">
        <v>134</v>
      </c>
      <c r="Q1048" s="256"/>
      <c r="S1048" s="258" t="s">
        <v>135</v>
      </c>
      <c r="T1048" s="259"/>
      <c r="U1048" s="260" t="s">
        <v>136</v>
      </c>
      <c r="V1048" s="261"/>
      <c r="W1048" s="8"/>
      <c r="X1048" s="253" t="s">
        <v>137</v>
      </c>
      <c r="Y1048" s="254"/>
      <c r="Z1048" s="255" t="s">
        <v>138</v>
      </c>
      <c r="AA1048" s="256"/>
      <c r="AB1048" s="8"/>
      <c r="AC1048" s="258" t="s">
        <v>139</v>
      </c>
      <c r="AD1048" s="259"/>
      <c r="AE1048" s="260" t="s">
        <v>140</v>
      </c>
      <c r="AF1048" s="261"/>
      <c r="AG1048" s="8"/>
      <c r="AH1048" s="253" t="s">
        <v>141</v>
      </c>
      <c r="AI1048" s="254"/>
      <c r="AJ1048" s="255" t="s">
        <v>142</v>
      </c>
      <c r="AK1048" s="256"/>
      <c r="AL1048" s="8"/>
      <c r="AM1048" s="258" t="s">
        <v>143</v>
      </c>
      <c r="AN1048" s="259"/>
      <c r="AO1048" s="260" t="s">
        <v>144</v>
      </c>
      <c r="AP1048" s="261"/>
      <c r="AR1048" s="253" t="s">
        <v>145</v>
      </c>
      <c r="AS1048" s="254"/>
      <c r="AT1048" s="255" t="s">
        <v>146</v>
      </c>
      <c r="AU1048" s="256"/>
      <c r="AV1048" s="4"/>
      <c r="AW1048" s="258" t="s">
        <v>147</v>
      </c>
      <c r="AX1048" s="259"/>
      <c r="AY1048" s="260" t="s">
        <v>148</v>
      </c>
      <c r="AZ1048" s="261"/>
      <c r="BA1048" s="8"/>
      <c r="BB1048" s="253" t="s">
        <v>149</v>
      </c>
      <c r="BC1048" s="254"/>
      <c r="BD1048" s="255" t="s">
        <v>150</v>
      </c>
      <c r="BE1048" s="256"/>
      <c r="BF1048" s="4"/>
      <c r="BG1048" s="258" t="s">
        <v>151</v>
      </c>
      <c r="BH1048" s="259"/>
      <c r="BI1048" s="260" t="s">
        <v>152</v>
      </c>
      <c r="BJ1048" s="261"/>
      <c r="BK1048" s="4"/>
      <c r="BL1048" s="253" t="s">
        <v>153</v>
      </c>
      <c r="BM1048" s="254"/>
      <c r="BN1048" s="255" t="s">
        <v>154</v>
      </c>
      <c r="BO1048" s="256"/>
      <c r="BP1048" s="4"/>
      <c r="BQ1048" s="258" t="s">
        <v>155</v>
      </c>
      <c r="BR1048" s="259"/>
      <c r="BS1048" s="260" t="s">
        <v>156</v>
      </c>
      <c r="BT1048" s="261"/>
      <c r="BU1048" s="8"/>
      <c r="BV1048" s="253" t="s">
        <v>157</v>
      </c>
      <c r="BW1048" s="254"/>
      <c r="BX1048" s="255" t="s">
        <v>158</v>
      </c>
      <c r="BY1048" s="256"/>
      <c r="CA1048" s="46" t="s">
        <v>16</v>
      </c>
      <c r="CC1048" s="136" t="s">
        <v>71</v>
      </c>
      <c r="CD1048" s="9"/>
      <c r="CE1048" s="38"/>
      <c r="CF1048" s="38"/>
      <c r="CG1048" s="38"/>
      <c r="CH1048" s="38"/>
    </row>
    <row r="1049" spans="2:91" ht="18.600000000000001" customHeight="1" thickTop="1" thickBot="1">
      <c r="D1049" s="29">
        <v>0</v>
      </c>
      <c r="E1049" s="33">
        <v>0</v>
      </c>
      <c r="F1049" s="31">
        <v>1</v>
      </c>
      <c r="G1049" s="32">
        <v>0</v>
      </c>
      <c r="I1049" s="29">
        <v>0</v>
      </c>
      <c r="J1049" s="33">
        <f t="shared" ref="J1049" si="9960">IF(0=(1-$J$8*$K$8*$B1046^2),10^14,$B1046*$J$8/(1-$J$8*$K$8*$B1046^2))</f>
        <v>-0.50461012624971069</v>
      </c>
      <c r="K1049" s="31">
        <v>1</v>
      </c>
      <c r="L1049" s="32">
        <v>0</v>
      </c>
      <c r="N1049" s="29">
        <f t="shared" ref="N1049" si="9961">D1049*I1046+F1049*I1049-E1049*J1046-G1049*J1049</f>
        <v>0</v>
      </c>
      <c r="O1049" s="33">
        <f t="shared" ref="O1049" si="9962">(D1049*J1046+E1049*I1046+F1049*J1049+G1049*I1049)</f>
        <v>-0.50461012624971069</v>
      </c>
      <c r="P1049" s="31">
        <f t="shared" ref="P1049" si="9963">D1049*K1046+F1049*K1049-E1049*L1046-G1049*L1049</f>
        <v>1</v>
      </c>
      <c r="Q1049" s="32">
        <f t="shared" ref="Q1049" si="9964">(D1049*L1046+E1049*K1046+F1049*L1049+G1049*K1049)</f>
        <v>0</v>
      </c>
      <c r="S1049" s="29">
        <v>0</v>
      </c>
      <c r="T1049" s="33">
        <v>0</v>
      </c>
      <c r="U1049" s="31">
        <v>1</v>
      </c>
      <c r="V1049" s="32">
        <v>0</v>
      </c>
      <c r="X1049" s="29">
        <f t="shared" ref="X1049" si="9965">N1049*S1046+P1049*S1049-O1049*T1046-Q1049*T1049</f>
        <v>0</v>
      </c>
      <c r="Y1049" s="33">
        <f t="shared" ref="Y1049" si="9966">(N1049*T1046+O1049*S1046+P1049*T1049+Q1049*S1049)</f>
        <v>-0.50461012624971069</v>
      </c>
      <c r="Z1049" s="31">
        <f t="shared" ref="Z1049" si="9967">N1049*U1046+P1049*U1049-O1049*V1046-Q1049*V1049</f>
        <v>0.74152456425136326</v>
      </c>
      <c r="AA1049" s="32">
        <f t="shared" ref="AA1049" si="9968">(N1049*V1046+O1049*U1046+P1049*V1049+Q1049*U1049)</f>
        <v>0</v>
      </c>
      <c r="AB1049" s="8"/>
      <c r="AC1049" s="29">
        <v>0</v>
      </c>
      <c r="AD1049" s="33">
        <f t="shared" ref="AD1049" si="9969">IF(0=(1-$AD$8*$AE$8*$B1046^2),10^14,$B1046*$AD$8/(1-$AD$8*$AE$8*$B1046^2))</f>
        <v>-0.41898776153707995</v>
      </c>
      <c r="AE1049" s="31">
        <v>1</v>
      </c>
      <c r="AF1049" s="32">
        <v>0</v>
      </c>
      <c r="AH1049" s="29">
        <f t="shared" ref="AH1049" si="9970">X1049*AC1046+Z1049*AC1049-Y1049*AD1046-AA1049*AD1049</f>
        <v>0</v>
      </c>
      <c r="AI1049" s="33">
        <f t="shared" ref="AI1049" si="9971">(X1049*AD1046+Y1049*AC1046+Z1049*AD1049+AA1049*AC1049)</f>
        <v>-0.81529984355014795</v>
      </c>
      <c r="AJ1049" s="31">
        <f t="shared" ref="AJ1049" si="9972">X1049*AE1046+Z1049*AE1049-Y1049*AF1046-AA1049*AF1049</f>
        <v>0.74152456425136326</v>
      </c>
      <c r="AK1049" s="32">
        <f t="shared" ref="AK1049" si="9973">(X1049*AF1046+Y1049*AE1046+Z1049*AF1049+AA1049*AE1049)</f>
        <v>0</v>
      </c>
      <c r="AL1049" s="8"/>
      <c r="AM1049" s="29">
        <v>0</v>
      </c>
      <c r="AN1049" s="33">
        <v>0</v>
      </c>
      <c r="AO1049" s="31">
        <v>1</v>
      </c>
      <c r="AP1049" s="32">
        <v>0</v>
      </c>
      <c r="AR1049" s="29">
        <f t="shared" ref="AR1049" si="9974">AH1049*AM1046+AJ1049*AM1049-AI1049*AN1046-AK1049*AN1049</f>
        <v>0</v>
      </c>
      <c r="AS1049" s="33">
        <f t="shared" ref="AS1049" si="9975">(AH1049*AN1046+AI1049*AM1046+AJ1049*AN1049+AK1049*AM1049)</f>
        <v>-0.81529984355014795</v>
      </c>
      <c r="AT1049" s="31">
        <f t="shared" ref="AT1049" si="9976">AH1049*AO1046+AJ1049*AO1049-AI1049*AP1046-AK1049*AP1049</f>
        <v>0.36386789312081214</v>
      </c>
      <c r="AU1049" s="32">
        <f t="shared" ref="AU1049" si="9977">(AH1049*AP1046+AI1049*AO1046+AJ1049*AP1049+AK1049*AO1049)</f>
        <v>0</v>
      </c>
      <c r="AV1049" s="8"/>
      <c r="AW1049" s="29">
        <v>0</v>
      </c>
      <c r="AX1049" s="33">
        <f t="shared" ref="AX1049" si="9978">IF(0=(1-$AX$8*$AY$8*$B1046^2),10^14,$B1046*$AX$8/(1-$AX$8*$AY$8*$B1046^2))</f>
        <v>-0.37179369096698922</v>
      </c>
      <c r="AY1049" s="31">
        <v>1</v>
      </c>
      <c r="AZ1049" s="32">
        <v>0</v>
      </c>
      <c r="BB1049" s="29">
        <f t="shared" ref="BB1049" si="9979">AR1049*AW1046+AT1049*AW1049-AS1049*AX1046-AU1049*AX1049</f>
        <v>0</v>
      </c>
      <c r="BC1049" s="33">
        <f t="shared" ref="BC1049" si="9980">(AR1049*AX1046+AS1049*AW1046+AT1049*AX1049+AU1049*AW1049)</f>
        <v>-0.95058363055791661</v>
      </c>
      <c r="BD1049" s="31">
        <f t="shared" ref="BD1049" si="9981">AR1049*AY1046+AT1049*AY1049-AS1049*AZ1046-AU1049*AZ1049</f>
        <v>0.36386789312081214</v>
      </c>
      <c r="BE1049" s="32">
        <f t="shared" ref="BE1049" si="9982">(AR1049*AZ1046+AS1049*AY1046+AT1049*AZ1049+AU1049*AY1049)</f>
        <v>0</v>
      </c>
      <c r="BF1049" s="8"/>
      <c r="BG1049" s="29">
        <v>0</v>
      </c>
      <c r="BH1049" s="33">
        <v>0</v>
      </c>
      <c r="BI1049" s="31">
        <v>1</v>
      </c>
      <c r="BJ1049" s="32">
        <v>0</v>
      </c>
      <c r="BL1049" s="29">
        <f t="shared" ref="BL1049" si="9983">BB1049*BG1046+BD1049*BG1049-BC1049*BH1046-BE1049*BH1049</f>
        <v>0</v>
      </c>
      <c r="BM1049" s="33">
        <f t="shared" ref="BM1049" si="9984">(BB1049*BH1046+BC1049*BG1046+BD1049*BH1049+BE1049*BG1049)</f>
        <v>-0.95058363055791661</v>
      </c>
      <c r="BN1049" s="31">
        <f t="shared" ref="BN1049" si="9985">BB1049*BI1046+BD1049*BI1049-BC1049*BJ1046-BE1049*BJ1049</f>
        <v>0.2090406337100609</v>
      </c>
      <c r="BO1049" s="32">
        <f t="shared" ref="BO1049" si="9986">(BB1049*BJ1046+BC1049*BI1046+BD1049*BJ1049+BE1049*BI1049)</f>
        <v>0</v>
      </c>
      <c r="BP1049" s="8"/>
      <c r="BQ1049" s="19">
        <f t="shared" ref="BQ1049:BQ1112" si="9987">1/$BR$8</f>
        <v>1</v>
      </c>
      <c r="BR1049" s="47">
        <v>0</v>
      </c>
      <c r="BS1049" s="48">
        <v>1</v>
      </c>
      <c r="BT1049" s="49">
        <v>0</v>
      </c>
      <c r="BV1049" s="29">
        <f t="shared" ref="BV1049" si="9988">BL1049*BQ1046+BN1049*BQ1049-BM1049*BR1046-BO1049*BR1049</f>
        <v>0.2090406337100609</v>
      </c>
      <c r="BW1049" s="33">
        <f t="shared" ref="BW1049" si="9989">(BL1049*BR1046+BM1049*BQ1046+BN1049*BR1049+BO1049*BQ1049)</f>
        <v>-0.95058363055791661</v>
      </c>
      <c r="BX1049" s="31">
        <f t="shared" ref="BX1049" si="9990">BL1049*BS1046+BN1049*BS1049-BM1049*BT1046-BO1049*BT1049</f>
        <v>0.2090406337100609</v>
      </c>
      <c r="BY1049" s="32">
        <f t="shared" ref="BY1049" si="9991">(BL1049*BT1046+BM1049*BS1046+BN1049*BT1049+BO1049*BS1049)</f>
        <v>0</v>
      </c>
      <c r="CA1049" s="50">
        <f t="shared" ref="CA1049" si="9992">(180/PI())*ATAN(-1*(BW1046+BW1049)/(BV1046+BV1049))</f>
        <v>77.938605275621867</v>
      </c>
      <c r="CC1049" s="137">
        <f t="shared" ref="CC1049" si="9993">20*LOG(((1-(10^(CA1046/20)^2)*(1-((1-CC1046)/(1+CC1046))^2))^0.5))</f>
        <v>-28.236033144102013</v>
      </c>
      <c r="CD1049" s="9"/>
      <c r="CE1049" s="38"/>
      <c r="CF1049" s="38"/>
      <c r="CG1049" s="38"/>
      <c r="CH1049" s="38"/>
    </row>
    <row r="1050" spans="2:91" ht="18.600000000000001" customHeight="1">
      <c r="CC1050" s="42"/>
    </row>
    <row r="1051" spans="2:91" ht="18.600000000000001" customHeight="1" thickBot="1">
      <c r="E1051" s="22" t="s">
        <v>4</v>
      </c>
      <c r="J1051" s="22" t="s">
        <v>5</v>
      </c>
      <c r="O1051" s="22" t="s">
        <v>6</v>
      </c>
      <c r="T1051" s="22" t="s">
        <v>7</v>
      </c>
      <c r="Y1051" s="22" t="s">
        <v>8</v>
      </c>
      <c r="AD1051" s="22" t="s">
        <v>65</v>
      </c>
      <c r="AI1051" s="22" t="s">
        <v>9</v>
      </c>
      <c r="AN1051" s="22" t="s">
        <v>66</v>
      </c>
      <c r="AS1051" s="22" t="s">
        <v>51</v>
      </c>
      <c r="AX1051" s="22" t="s">
        <v>67</v>
      </c>
      <c r="BC1051" s="22" t="s">
        <v>52</v>
      </c>
      <c r="BH1051" s="22" t="s">
        <v>68</v>
      </c>
      <c r="BM1051" s="22" t="s">
        <v>63</v>
      </c>
      <c r="BQ1051" s="23" t="s">
        <v>69</v>
      </c>
      <c r="BR1051" s="23"/>
      <c r="BS1051" s="24"/>
      <c r="BT1051" s="24"/>
      <c r="BU1051" s="24"/>
      <c r="BW1051" s="22" t="s">
        <v>64</v>
      </c>
    </row>
    <row r="1052" spans="2:91" ht="18.600000000000001" customHeight="1" thickBot="1">
      <c r="D1052" s="249" t="s">
        <v>103</v>
      </c>
      <c r="E1052" s="250"/>
      <c r="F1052" s="251" t="s">
        <v>104</v>
      </c>
      <c r="G1052" s="252"/>
      <c r="H1052" s="229"/>
      <c r="I1052" s="253" t="s">
        <v>11</v>
      </c>
      <c r="J1052" s="254"/>
      <c r="K1052" s="255" t="s">
        <v>12</v>
      </c>
      <c r="L1052" s="256"/>
      <c r="M1052" s="24"/>
      <c r="N1052" s="253" t="s">
        <v>105</v>
      </c>
      <c r="O1052" s="254"/>
      <c r="P1052" s="255" t="s">
        <v>106</v>
      </c>
      <c r="Q1052" s="256"/>
      <c r="R1052" s="24"/>
      <c r="S1052" s="249" t="s">
        <v>107</v>
      </c>
      <c r="T1052" s="250"/>
      <c r="U1052" s="251" t="s">
        <v>108</v>
      </c>
      <c r="V1052" s="252"/>
      <c r="W1052" s="8"/>
      <c r="X1052" s="253" t="s">
        <v>109</v>
      </c>
      <c r="Y1052" s="254"/>
      <c r="Z1052" s="255" t="s">
        <v>110</v>
      </c>
      <c r="AA1052" s="256"/>
      <c r="AB1052" s="8"/>
      <c r="AC1052" s="253" t="s">
        <v>111</v>
      </c>
      <c r="AD1052" s="254"/>
      <c r="AE1052" s="255" t="s">
        <v>14</v>
      </c>
      <c r="AF1052" s="256"/>
      <c r="AG1052" s="8"/>
      <c r="AH1052" s="253" t="s">
        <v>112</v>
      </c>
      <c r="AI1052" s="254"/>
      <c r="AJ1052" s="255" t="s">
        <v>113</v>
      </c>
      <c r="AK1052" s="256"/>
      <c r="AL1052" s="8"/>
      <c r="AM1052" s="249" t="s">
        <v>114</v>
      </c>
      <c r="AN1052" s="250"/>
      <c r="AO1052" s="251" t="s">
        <v>115</v>
      </c>
      <c r="AP1052" s="252"/>
      <c r="AQ1052" s="24"/>
      <c r="AR1052" s="253" t="s">
        <v>116</v>
      </c>
      <c r="AS1052" s="254"/>
      <c r="AT1052" s="255" t="s">
        <v>13</v>
      </c>
      <c r="AU1052" s="256"/>
      <c r="AV1052" s="4"/>
      <c r="AW1052" s="253" t="s">
        <v>117</v>
      </c>
      <c r="AX1052" s="254"/>
      <c r="AY1052" s="255" t="s">
        <v>118</v>
      </c>
      <c r="AZ1052" s="256"/>
      <c r="BA1052" s="8"/>
      <c r="BB1052" s="253" t="s">
        <v>119</v>
      </c>
      <c r="BC1052" s="254"/>
      <c r="BD1052" s="255" t="s">
        <v>120</v>
      </c>
      <c r="BE1052" s="256"/>
      <c r="BF1052" s="4"/>
      <c r="BG1052" s="249" t="s">
        <v>121</v>
      </c>
      <c r="BH1052" s="250"/>
      <c r="BI1052" s="251" t="s">
        <v>122</v>
      </c>
      <c r="BJ1052" s="252"/>
      <c r="BK1052" s="4"/>
      <c r="BL1052" s="253" t="s">
        <v>123</v>
      </c>
      <c r="BM1052" s="254"/>
      <c r="BN1052" s="255" t="s">
        <v>124</v>
      </c>
      <c r="BO1052" s="256"/>
      <c r="BP1052" s="4"/>
      <c r="BQ1052" s="253" t="s">
        <v>125</v>
      </c>
      <c r="BR1052" s="254"/>
      <c r="BS1052" s="255" t="s">
        <v>126</v>
      </c>
      <c r="BT1052" s="256"/>
      <c r="BU1052" s="8"/>
      <c r="BV1052" s="253" t="s">
        <v>127</v>
      </c>
      <c r="BW1052" s="254"/>
      <c r="BX1052" s="255" t="s">
        <v>128</v>
      </c>
      <c r="BY1052" s="256"/>
      <c r="CA1052" s="27" t="s">
        <v>15</v>
      </c>
      <c r="CC1052" s="133" t="s">
        <v>70</v>
      </c>
      <c r="CD1052" s="9"/>
      <c r="CE1052" s="38"/>
      <c r="CF1052" s="38"/>
      <c r="CG1052" s="38"/>
      <c r="CH1052" s="38"/>
    </row>
    <row r="1053" spans="2:91" ht="18.600000000000001" customHeight="1" thickTop="1" thickBot="1">
      <c r="B1053" s="129">
        <v>2.52</v>
      </c>
      <c r="D1053" s="29">
        <v>1</v>
      </c>
      <c r="E1053" s="30">
        <v>0</v>
      </c>
      <c r="F1053" s="31">
        <v>0</v>
      </c>
      <c r="G1053" s="32">
        <f t="shared" ref="G1053:G1116" si="9994">-1/($E$8*$B1053)</f>
        <v>-0.26157936507936508</v>
      </c>
      <c r="I1053" s="29">
        <v>1</v>
      </c>
      <c r="J1053" s="33">
        <v>0</v>
      </c>
      <c r="K1053" s="31">
        <v>0</v>
      </c>
      <c r="L1053" s="32">
        <v>0</v>
      </c>
      <c r="N1053" s="29">
        <f t="shared" ref="N1053" si="9995">D1053*I1053+F1053*I1056-E1053*J1053-G1053*J1056</f>
        <v>0.86910421804353921</v>
      </c>
      <c r="O1053" s="33">
        <f t="shared" ref="O1053" si="9996">(D1053*J1053+E1053*I1053+F1053*J1056+G1053*I1056)</f>
        <v>0</v>
      </c>
      <c r="P1053" s="31">
        <f t="shared" ref="P1053" si="9997">D1053*K1053+F1053*K1056-E1053*L1053-G1053*L1056</f>
        <v>0</v>
      </c>
      <c r="Q1053" s="32">
        <f t="shared" ref="Q1053" si="9998">(D1053*L1053+E1053*K1053+F1053*L1056+G1053*K1056)</f>
        <v>-0.26157936507936508</v>
      </c>
      <c r="S1053" s="29">
        <v>1</v>
      </c>
      <c r="T1053" s="30">
        <v>0</v>
      </c>
      <c r="U1053" s="31">
        <v>0</v>
      </c>
      <c r="V1053" s="32">
        <f t="shared" ref="V1053:V1116" si="9999">-1/($T$8*$B1053)</f>
        <v>-0.50816269841269845</v>
      </c>
      <c r="X1053" s="29">
        <f t="shared" ref="X1053" si="10000">N1053*S1053+P1053*S1056-O1053*T1053-Q1053*T1056</f>
        <v>0.86910421804353921</v>
      </c>
      <c r="Y1053" s="33">
        <f t="shared" ref="Y1053" si="10001">(N1053*T1053+O1053*S1053+P1053*T1056+Q1053*S1056)</f>
        <v>0</v>
      </c>
      <c r="Z1053" s="31">
        <f t="shared" ref="Z1053" si="10002">N1053*U1053+P1053*U1056-O1053*V1053-Q1053*V1056</f>
        <v>0</v>
      </c>
      <c r="AA1053" s="32">
        <f t="shared" ref="AA1053" si="10003">(N1053*V1053+O1053*U1053+P1053*V1056+Q1053*U1056)</f>
        <v>-0.7032257097222282</v>
      </c>
      <c r="AB1053" s="8"/>
      <c r="AC1053" s="29">
        <v>1</v>
      </c>
      <c r="AD1053" s="33">
        <v>0</v>
      </c>
      <c r="AE1053" s="31">
        <v>0</v>
      </c>
      <c r="AF1053" s="32">
        <v>0</v>
      </c>
      <c r="AH1053" s="29">
        <f t="shared" ref="AH1053" si="10004">X1053*AC1053+Z1053*AC1056-Y1053*AD1053-AA1053*AD1056</f>
        <v>0.57726111924175427</v>
      </c>
      <c r="AI1053" s="33">
        <f t="shared" ref="AI1053" si="10005">(X1053*AD1053+Y1053*AC1053+Z1053*AD1056+AA1053*AC1056)</f>
        <v>0</v>
      </c>
      <c r="AJ1053" s="31">
        <f t="shared" ref="AJ1053" si="10006">X1053*AE1053+Z1053*AE1056-Y1053*AF1053-AA1053*AF1056</f>
        <v>0</v>
      </c>
      <c r="AK1053" s="32">
        <f t="shared" ref="AK1053" si="10007">(X1053*AF1053+Y1053*AE1053+Z1053*AF1056+AA1053*AE1056)</f>
        <v>-0.7032257097222282</v>
      </c>
      <c r="AL1053" s="8"/>
      <c r="AM1053" s="29">
        <v>1</v>
      </c>
      <c r="AN1053" s="30">
        <v>0</v>
      </c>
      <c r="AO1053" s="31">
        <v>0</v>
      </c>
      <c r="AP1053" s="32">
        <f t="shared" ref="AP1053:AP1116" si="10008">-1/($AN$8*$B1053)</f>
        <v>-0.45953571428571427</v>
      </c>
      <c r="AR1053" s="29">
        <f t="shared" ref="AR1053" si="10009">AH1053*AM1053+AJ1053*AM1056-AI1053*AN1053-AK1053*AN1056</f>
        <v>0.57726111924175427</v>
      </c>
      <c r="AS1053" s="33">
        <f t="shared" ref="AS1053" si="10010">(AH1053*AN1053+AI1053*AM1053+AJ1053*AN1056+AK1053*AM1056)</f>
        <v>0</v>
      </c>
      <c r="AT1053" s="31">
        <f t="shared" ref="AT1053" si="10011">AH1053*AO1053+AJ1053*AO1056-AI1053*AP1053-AK1053*AP1056</f>
        <v>0</v>
      </c>
      <c r="AU1053" s="32">
        <f t="shared" ref="AU1053" si="10012">(AH1053*AP1053+AI1053*AO1053+AJ1053*AP1056+AK1053*AO1056)</f>
        <v>-0.96849781048235861</v>
      </c>
      <c r="AV1053" s="8"/>
      <c r="AW1053" s="29">
        <v>1</v>
      </c>
      <c r="AX1053" s="33">
        <v>0</v>
      </c>
      <c r="AY1053" s="31">
        <v>0</v>
      </c>
      <c r="AZ1053" s="32">
        <v>0</v>
      </c>
      <c r="BB1053" s="29">
        <f t="shared" ref="BB1053" si="10013">AR1053*AW1053+AT1053*AW1056-AS1053*AX1053-AU1053*AX1056</f>
        <v>0.22044103258465703</v>
      </c>
      <c r="BC1053" s="33">
        <f t="shared" ref="BC1053" si="10014">(AR1053*AX1053+AS1053*AW1053+AT1053*AX1056+AU1053*AW1056)</f>
        <v>0</v>
      </c>
      <c r="BD1053" s="31">
        <f t="shared" ref="BD1053" si="10015">AR1053*AY1053+AT1053*AY1056-AS1053*AZ1053-AU1053*AZ1056</f>
        <v>0</v>
      </c>
      <c r="BE1053" s="32">
        <f t="shared" ref="BE1053" si="10016">(AR1053*AZ1053+AS1053*AY1053+AT1053*AZ1056+AU1053*AY1056)</f>
        <v>-0.96849781048235861</v>
      </c>
      <c r="BF1053" s="8"/>
      <c r="BG1053" s="29">
        <v>1</v>
      </c>
      <c r="BH1053" s="30">
        <v>0</v>
      </c>
      <c r="BI1053" s="31">
        <v>0</v>
      </c>
      <c r="BJ1053" s="32">
        <f t="shared" ref="BJ1053:BJ1116" si="10017">-1/($BH$8*$B1053)</f>
        <v>-0.16158333333333333</v>
      </c>
      <c r="BL1053" s="29">
        <f t="shared" ref="BL1053" si="10018">BB1053*BG1053+BD1053*BG1056-BC1053*BH1053-BE1053*BH1056</f>
        <v>0.22044103258465703</v>
      </c>
      <c r="BM1053" s="33">
        <f t="shared" ref="BM1053" si="10019">(BB1053*BH1053+BC1053*BG1053+BD1053*BH1056+BE1053*BG1056)</f>
        <v>0</v>
      </c>
      <c r="BN1053" s="31">
        <f t="shared" ref="BN1053" si="10020">BB1053*BI1053+BD1053*BI1056-BC1053*BJ1053-BE1053*BJ1056</f>
        <v>0</v>
      </c>
      <c r="BO1053" s="32">
        <f t="shared" ref="BO1053" si="10021">(BB1053*BJ1053+BC1053*BI1053+BD1053*BJ1056+BE1053*BI1056)</f>
        <v>-1.0041174073308294</v>
      </c>
      <c r="BP1053" s="8"/>
      <c r="BQ1053" s="34">
        <v>1</v>
      </c>
      <c r="BR1053" s="35">
        <v>0</v>
      </c>
      <c r="BS1053" s="11">
        <v>0</v>
      </c>
      <c r="BT1053" s="36">
        <v>0</v>
      </c>
      <c r="BV1053" s="29">
        <f t="shared" ref="BV1053" si="10022">BL1053*BQ1053+BN1053*BQ1056-BM1053*BR1053-BO1053*BR1056</f>
        <v>0.22044103258465703</v>
      </c>
      <c r="BW1053" s="33">
        <f t="shared" ref="BW1053" si="10023">(BL1053*BR1053+BM1053*BQ1053+BN1053*BR1056+BO1053*BQ1056)</f>
        <v>-1.0041174073308294</v>
      </c>
      <c r="BX1053" s="31">
        <f t="shared" ref="BX1053" si="10024">BL1053*BS1053+BN1053*BS1056-BM1053*BT1053-BO1053*BT1056</f>
        <v>0</v>
      </c>
      <c r="BY1053" s="32">
        <f t="shared" ref="BY1053" si="10025">(BL1053*BT1053+BM1053*BS1053+BN1053*BT1056+BO1053*BS1056)</f>
        <v>-1.0041174073308294</v>
      </c>
      <c r="CA1053" s="37">
        <f t="shared" ref="CA1053" si="10026">20*LOG(((1+$BR$8)/$BR$8)/((BV1053+BV1056)^2+(BW1053+BW1056)^2)^0.5)</f>
        <v>-3.478452505909235E-3</v>
      </c>
      <c r="CC1053" s="134">
        <f t="shared" ref="CC1053" si="10027">((BV1053^2+BW1053^2)^0.5)/((BV1056^2+BW1056^2)^0.5)</f>
        <v>1.0567637075783298</v>
      </c>
      <c r="CD1053" s="9"/>
      <c r="CE1053" s="38"/>
      <c r="CF1053" s="38"/>
      <c r="CG1053" s="38"/>
      <c r="CH1053" s="38"/>
      <c r="CM1053" s="129">
        <v>2.5</v>
      </c>
    </row>
    <row r="1054" spans="2:91" ht="18.600000000000001" customHeight="1" thickBot="1">
      <c r="D1054" s="39"/>
      <c r="G1054" s="40"/>
      <c r="I1054" s="39"/>
      <c r="L1054" s="40"/>
      <c r="N1054" s="39"/>
      <c r="Q1054" s="40"/>
      <c r="S1054" s="39"/>
      <c r="V1054" s="40"/>
      <c r="X1054" s="39"/>
      <c r="AA1054" s="40"/>
      <c r="AC1054" s="39"/>
      <c r="AF1054" s="40"/>
      <c r="AH1054" s="39"/>
      <c r="AK1054" s="40"/>
      <c r="AM1054" s="39"/>
      <c r="AP1054" s="40"/>
      <c r="AR1054" s="39"/>
      <c r="AU1054" s="40"/>
      <c r="AW1054" s="39"/>
      <c r="AZ1054" s="40"/>
      <c r="BB1054" s="39"/>
      <c r="BE1054" s="40"/>
      <c r="BG1054" s="39"/>
      <c r="BJ1054" s="40"/>
      <c r="BL1054" s="39"/>
      <c r="BO1054" s="40"/>
      <c r="BQ1054" s="34"/>
      <c r="BR1054" s="11"/>
      <c r="BS1054" s="11"/>
      <c r="BT1054" s="41"/>
      <c r="BV1054" s="39"/>
      <c r="BY1054" s="40"/>
      <c r="CC1054" s="135"/>
      <c r="CD1054" s="9"/>
      <c r="CE1054" s="38"/>
      <c r="CF1054" s="38"/>
      <c r="CG1054" s="38"/>
      <c r="CH1054" s="38"/>
    </row>
    <row r="1055" spans="2:91" ht="18.600000000000001" customHeight="1" thickBot="1">
      <c r="D1055" s="258" t="s">
        <v>129</v>
      </c>
      <c r="E1055" s="259"/>
      <c r="F1055" s="260" t="s">
        <v>130</v>
      </c>
      <c r="G1055" s="261"/>
      <c r="H1055" s="229"/>
      <c r="I1055" s="258" t="s">
        <v>131</v>
      </c>
      <c r="J1055" s="259"/>
      <c r="K1055" s="260" t="s">
        <v>132</v>
      </c>
      <c r="L1055" s="261"/>
      <c r="N1055" s="253" t="s">
        <v>133</v>
      </c>
      <c r="O1055" s="254"/>
      <c r="P1055" s="255" t="s">
        <v>134</v>
      </c>
      <c r="Q1055" s="256"/>
      <c r="S1055" s="258" t="s">
        <v>135</v>
      </c>
      <c r="T1055" s="259"/>
      <c r="U1055" s="260" t="s">
        <v>136</v>
      </c>
      <c r="V1055" s="261"/>
      <c r="W1055" s="8"/>
      <c r="X1055" s="253" t="s">
        <v>137</v>
      </c>
      <c r="Y1055" s="254"/>
      <c r="Z1055" s="255" t="s">
        <v>138</v>
      </c>
      <c r="AA1055" s="256"/>
      <c r="AB1055" s="8"/>
      <c r="AC1055" s="258" t="s">
        <v>139</v>
      </c>
      <c r="AD1055" s="259"/>
      <c r="AE1055" s="260" t="s">
        <v>140</v>
      </c>
      <c r="AF1055" s="261"/>
      <c r="AG1055" s="8"/>
      <c r="AH1055" s="253" t="s">
        <v>141</v>
      </c>
      <c r="AI1055" s="254"/>
      <c r="AJ1055" s="255" t="s">
        <v>142</v>
      </c>
      <c r="AK1055" s="256"/>
      <c r="AL1055" s="8"/>
      <c r="AM1055" s="258" t="s">
        <v>143</v>
      </c>
      <c r="AN1055" s="259"/>
      <c r="AO1055" s="260" t="s">
        <v>144</v>
      </c>
      <c r="AP1055" s="261"/>
      <c r="AR1055" s="253" t="s">
        <v>145</v>
      </c>
      <c r="AS1055" s="254"/>
      <c r="AT1055" s="255" t="s">
        <v>146</v>
      </c>
      <c r="AU1055" s="256"/>
      <c r="AV1055" s="4"/>
      <c r="AW1055" s="258" t="s">
        <v>147</v>
      </c>
      <c r="AX1055" s="259"/>
      <c r="AY1055" s="260" t="s">
        <v>148</v>
      </c>
      <c r="AZ1055" s="261"/>
      <c r="BA1055" s="8"/>
      <c r="BB1055" s="253" t="s">
        <v>149</v>
      </c>
      <c r="BC1055" s="254"/>
      <c r="BD1055" s="255" t="s">
        <v>150</v>
      </c>
      <c r="BE1055" s="256"/>
      <c r="BF1055" s="4"/>
      <c r="BG1055" s="258" t="s">
        <v>151</v>
      </c>
      <c r="BH1055" s="259"/>
      <c r="BI1055" s="260" t="s">
        <v>152</v>
      </c>
      <c r="BJ1055" s="261"/>
      <c r="BK1055" s="4"/>
      <c r="BL1055" s="253" t="s">
        <v>153</v>
      </c>
      <c r="BM1055" s="254"/>
      <c r="BN1055" s="255" t="s">
        <v>154</v>
      </c>
      <c r="BO1055" s="256"/>
      <c r="BP1055" s="4"/>
      <c r="BQ1055" s="258" t="s">
        <v>155</v>
      </c>
      <c r="BR1055" s="259"/>
      <c r="BS1055" s="260" t="s">
        <v>156</v>
      </c>
      <c r="BT1055" s="261"/>
      <c r="BU1055" s="8"/>
      <c r="BV1055" s="253" t="s">
        <v>157</v>
      </c>
      <c r="BW1055" s="254"/>
      <c r="BX1055" s="255" t="s">
        <v>158</v>
      </c>
      <c r="BY1055" s="256"/>
      <c r="CA1055" s="46" t="s">
        <v>16</v>
      </c>
      <c r="CC1055" s="136" t="s">
        <v>71</v>
      </c>
      <c r="CD1055" s="9"/>
      <c r="CE1055" s="38"/>
      <c r="CF1055" s="38"/>
      <c r="CG1055" s="38"/>
      <c r="CH1055" s="38"/>
    </row>
    <row r="1056" spans="2:91" ht="18.600000000000001" customHeight="1" thickTop="1" thickBot="1">
      <c r="D1056" s="29">
        <v>0</v>
      </c>
      <c r="E1056" s="33">
        <v>0</v>
      </c>
      <c r="F1056" s="31">
        <v>1</v>
      </c>
      <c r="G1056" s="32">
        <v>0</v>
      </c>
      <c r="I1056" s="29">
        <v>0</v>
      </c>
      <c r="J1056" s="33">
        <f t="shared" ref="J1056" si="10028">IF(0=(1-$J$8*$K$8*$B1053^2),10^14,$B1053*$J$8/(1-$J$8*$K$8*$B1053^2))</f>
        <v>-0.50040561080475932</v>
      </c>
      <c r="K1056" s="31">
        <v>1</v>
      </c>
      <c r="L1056" s="32">
        <v>0</v>
      </c>
      <c r="N1056" s="29">
        <f t="shared" ref="N1056" si="10029">D1056*I1053+F1056*I1056-E1056*J1053-G1056*J1056</f>
        <v>0</v>
      </c>
      <c r="O1056" s="33">
        <f t="shared" ref="O1056" si="10030">(D1056*J1053+E1056*I1053+F1056*J1056+G1056*I1056)</f>
        <v>-0.50040561080475932</v>
      </c>
      <c r="P1056" s="31">
        <f t="shared" ref="P1056" si="10031">D1056*K1053+F1056*K1056-E1056*L1053-G1056*L1056</f>
        <v>1</v>
      </c>
      <c r="Q1056" s="32">
        <f t="shared" ref="Q1056" si="10032">(D1056*L1053+E1056*K1053+F1056*L1056+G1056*K1056)</f>
        <v>0</v>
      </c>
      <c r="S1056" s="29">
        <v>0</v>
      </c>
      <c r="T1056" s="33">
        <v>0</v>
      </c>
      <c r="U1056" s="31">
        <v>1</v>
      </c>
      <c r="V1056" s="32">
        <v>0</v>
      </c>
      <c r="X1056" s="29">
        <f t="shared" ref="X1056" si="10033">N1056*S1053+P1056*S1056-O1056*T1053-Q1056*T1056</f>
        <v>0</v>
      </c>
      <c r="Y1056" s="33">
        <f t="shared" ref="Y1056" si="10034">(N1056*T1053+O1056*S1053+P1056*T1056+Q1056*S1056)</f>
        <v>-0.50040561080475932</v>
      </c>
      <c r="Z1056" s="31">
        <f t="shared" ref="Z1056" si="10035">N1056*U1053+P1056*U1056-O1056*V1053-Q1056*V1056</f>
        <v>0.745712534512599</v>
      </c>
      <c r="AA1056" s="32">
        <f t="shared" ref="AA1056" si="10036">(N1056*V1053+O1056*U1053+P1056*V1056+Q1056*U1056)</f>
        <v>0</v>
      </c>
      <c r="AB1056" s="8"/>
      <c r="AC1056" s="29">
        <v>0</v>
      </c>
      <c r="AD1056" s="33">
        <f t="shared" ref="AD1056" si="10037">IF(0=(1-$AD$8*$AE$8*$B1053^2),10^14,$B1053*$AD$8/(1-$AD$8*$AE$8*$B1053^2))</f>
        <v>-0.41500629849989701</v>
      </c>
      <c r="AE1056" s="31">
        <v>1</v>
      </c>
      <c r="AF1056" s="32">
        <v>0</v>
      </c>
      <c r="AH1056" s="29">
        <f t="shared" ref="AH1056" si="10038">X1056*AC1053+Z1056*AC1056-Y1056*AD1053-AA1056*AD1056</f>
        <v>0</v>
      </c>
      <c r="AI1056" s="33">
        <f t="shared" ref="AI1056" si="10039">(X1056*AD1053+Y1056*AC1053+Z1056*AD1056+AA1056*AC1056)</f>
        <v>-0.80988100949780972</v>
      </c>
      <c r="AJ1056" s="31">
        <f t="shared" ref="AJ1056" si="10040">X1056*AE1053+Z1056*AE1056-Y1056*AF1053-AA1056*AF1056</f>
        <v>0.745712534512599</v>
      </c>
      <c r="AK1056" s="32">
        <f t="shared" ref="AK1056" si="10041">(X1056*AF1053+Y1056*AE1053+Z1056*AF1056+AA1056*AE1056)</f>
        <v>0</v>
      </c>
      <c r="AL1056" s="8"/>
      <c r="AM1056" s="29">
        <v>0</v>
      </c>
      <c r="AN1056" s="33">
        <v>0</v>
      </c>
      <c r="AO1056" s="31">
        <v>1</v>
      </c>
      <c r="AP1056" s="32">
        <v>0</v>
      </c>
      <c r="AR1056" s="29">
        <f t="shared" ref="AR1056" si="10042">AH1056*AM1053+AJ1056*AM1056-AI1056*AN1053-AK1056*AN1056</f>
        <v>0</v>
      </c>
      <c r="AS1056" s="33">
        <f t="shared" ref="AS1056" si="10043">(AH1056*AN1053+AI1056*AM1053+AJ1056*AN1056+AK1056*AM1056)</f>
        <v>-0.80988100949780972</v>
      </c>
      <c r="AT1056" s="31">
        <f t="shared" ref="AT1056" si="10044">AH1056*AO1053+AJ1056*AO1056-AI1056*AP1053-AK1056*AP1056</f>
        <v>0.37354328632658768</v>
      </c>
      <c r="AU1056" s="32">
        <f t="shared" ref="AU1056" si="10045">(AH1056*AP1053+AI1056*AO1053+AJ1056*AP1056+AK1056*AO1056)</f>
        <v>0</v>
      </c>
      <c r="AV1056" s="8"/>
      <c r="AW1056" s="29">
        <v>0</v>
      </c>
      <c r="AX1056" s="33">
        <f t="shared" ref="AX1056" si="10046">IF(0=(1-$AX$8*$AY$8*$B1053^2),10^14,$B1053*$AX$8/(1-$AX$8*$AY$8*$B1053^2))</f>
        <v>-0.36842632249151253</v>
      </c>
      <c r="AY1056" s="31">
        <v>1</v>
      </c>
      <c r="AZ1056" s="32">
        <v>0</v>
      </c>
      <c r="BB1056" s="29">
        <f t="shared" ref="BB1056" si="10047">AR1056*AW1053+AT1056*AW1056-AS1056*AX1053-AU1056*AX1056</f>
        <v>0</v>
      </c>
      <c r="BC1056" s="33">
        <f t="shared" ref="BC1056" si="10048">(AR1056*AX1053+AS1056*AW1053+AT1056*AX1056+AU1056*AW1056)</f>
        <v>-0.94750418877050846</v>
      </c>
      <c r="BD1056" s="31">
        <f t="shared" ref="BD1056" si="10049">AR1056*AY1053+AT1056*AY1056-AS1056*AZ1053-AU1056*AZ1056</f>
        <v>0.37354328632658768</v>
      </c>
      <c r="BE1056" s="32">
        <f t="shared" ref="BE1056" si="10050">(AR1056*AZ1053+AS1056*AY1053+AT1056*AZ1056+AU1056*AY1056)</f>
        <v>0</v>
      </c>
      <c r="BF1056" s="8"/>
      <c r="BG1056" s="29">
        <v>0</v>
      </c>
      <c r="BH1056" s="33">
        <v>0</v>
      </c>
      <c r="BI1056" s="31">
        <v>1</v>
      </c>
      <c r="BJ1056" s="32">
        <v>0</v>
      </c>
      <c r="BL1056" s="29">
        <f t="shared" ref="BL1056" si="10051">BB1056*BG1053+BD1056*BG1056-BC1056*BH1053-BE1056*BH1056</f>
        <v>0</v>
      </c>
      <c r="BM1056" s="33">
        <f t="shared" ref="BM1056" si="10052">(BB1056*BH1053+BC1056*BG1053+BD1056*BH1056+BE1056*BG1056)</f>
        <v>-0.94750418877050846</v>
      </c>
      <c r="BN1056" s="31">
        <f t="shared" ref="BN1056" si="10053">BB1056*BI1053+BD1056*BI1056-BC1056*BJ1053-BE1056*BJ1056</f>
        <v>0.22044240115775302</v>
      </c>
      <c r="BO1056" s="32">
        <f t="shared" ref="BO1056" si="10054">(BB1056*BJ1053+BC1056*BI1053+BD1056*BJ1056+BE1056*BI1056)</f>
        <v>0</v>
      </c>
      <c r="BP1056" s="8"/>
      <c r="BQ1056" s="19">
        <f t="shared" ref="BQ1056:BQ1119" si="10055">1/$BR$8</f>
        <v>1</v>
      </c>
      <c r="BR1056" s="47">
        <v>0</v>
      </c>
      <c r="BS1056" s="48">
        <v>1</v>
      </c>
      <c r="BT1056" s="49">
        <v>0</v>
      </c>
      <c r="BV1056" s="29">
        <f t="shared" ref="BV1056" si="10056">BL1056*BQ1053+BN1056*BQ1056-BM1056*BR1053-BO1056*BR1056</f>
        <v>0.22044240115775302</v>
      </c>
      <c r="BW1056" s="33">
        <f t="shared" ref="BW1056" si="10057">(BL1056*BR1053+BM1056*BQ1053+BN1056*BR1056+BO1056*BQ1056)</f>
        <v>-0.94750418877050846</v>
      </c>
      <c r="BX1056" s="31">
        <f t="shared" ref="BX1056" si="10058">BL1056*BS1053+BN1056*BS1056-BM1056*BT1053-BO1056*BT1056</f>
        <v>0.22044240115775302</v>
      </c>
      <c r="BY1056" s="32">
        <f t="shared" ref="BY1056" si="10059">(BL1056*BT1053+BM1056*BS1053+BN1056*BT1056+BO1056*BS1056)</f>
        <v>0</v>
      </c>
      <c r="CA1056" s="50">
        <f t="shared" ref="CA1056" si="10060">(180/PI())*ATAN(-1*(BW1053+BW1056)/(BV1053+BV1056))</f>
        <v>77.27020611715588</v>
      </c>
      <c r="CC1056" s="137">
        <f t="shared" ref="CC1056" si="10061">20*LOG(((1-(10^(CA1053/20)^2)*(1-((1-CC1053)/(1+CC1053))^2))^0.5))</f>
        <v>-28.064043160383459</v>
      </c>
      <c r="CD1056" s="9"/>
      <c r="CE1056" s="38"/>
      <c r="CF1056" s="38"/>
      <c r="CG1056" s="38"/>
      <c r="CH1056" s="38"/>
    </row>
    <row r="1057" spans="2:91" ht="18.600000000000001" customHeight="1">
      <c r="CC1057" s="42"/>
    </row>
    <row r="1058" spans="2:91" ht="18.600000000000001" customHeight="1" thickBot="1">
      <c r="E1058" s="22" t="s">
        <v>4</v>
      </c>
      <c r="J1058" s="22" t="s">
        <v>5</v>
      </c>
      <c r="O1058" s="22" t="s">
        <v>6</v>
      </c>
      <c r="T1058" s="22" t="s">
        <v>7</v>
      </c>
      <c r="Y1058" s="22" t="s">
        <v>8</v>
      </c>
      <c r="AD1058" s="22" t="s">
        <v>65</v>
      </c>
      <c r="AI1058" s="22" t="s">
        <v>9</v>
      </c>
      <c r="AN1058" s="22" t="s">
        <v>66</v>
      </c>
      <c r="AS1058" s="22" t="s">
        <v>51</v>
      </c>
      <c r="AX1058" s="22" t="s">
        <v>67</v>
      </c>
      <c r="BC1058" s="22" t="s">
        <v>52</v>
      </c>
      <c r="BH1058" s="22" t="s">
        <v>68</v>
      </c>
      <c r="BM1058" s="22" t="s">
        <v>63</v>
      </c>
      <c r="BQ1058" s="23" t="s">
        <v>69</v>
      </c>
      <c r="BR1058" s="23"/>
      <c r="BS1058" s="24"/>
      <c r="BT1058" s="24"/>
      <c r="BU1058" s="24"/>
      <c r="BW1058" s="22" t="s">
        <v>64</v>
      </c>
    </row>
    <row r="1059" spans="2:91" ht="18.600000000000001" customHeight="1" thickBot="1">
      <c r="D1059" s="249" t="s">
        <v>103</v>
      </c>
      <c r="E1059" s="250"/>
      <c r="F1059" s="251" t="s">
        <v>104</v>
      </c>
      <c r="G1059" s="252"/>
      <c r="H1059" s="229"/>
      <c r="I1059" s="253" t="s">
        <v>11</v>
      </c>
      <c r="J1059" s="254"/>
      <c r="K1059" s="255" t="s">
        <v>12</v>
      </c>
      <c r="L1059" s="256"/>
      <c r="M1059" s="24"/>
      <c r="N1059" s="253" t="s">
        <v>105</v>
      </c>
      <c r="O1059" s="254"/>
      <c r="P1059" s="255" t="s">
        <v>106</v>
      </c>
      <c r="Q1059" s="256"/>
      <c r="R1059" s="24"/>
      <c r="S1059" s="249" t="s">
        <v>107</v>
      </c>
      <c r="T1059" s="250"/>
      <c r="U1059" s="251" t="s">
        <v>108</v>
      </c>
      <c r="V1059" s="252"/>
      <c r="W1059" s="8"/>
      <c r="X1059" s="253" t="s">
        <v>109</v>
      </c>
      <c r="Y1059" s="254"/>
      <c r="Z1059" s="255" t="s">
        <v>110</v>
      </c>
      <c r="AA1059" s="256"/>
      <c r="AB1059" s="8"/>
      <c r="AC1059" s="253" t="s">
        <v>111</v>
      </c>
      <c r="AD1059" s="254"/>
      <c r="AE1059" s="255" t="s">
        <v>14</v>
      </c>
      <c r="AF1059" s="256"/>
      <c r="AG1059" s="8"/>
      <c r="AH1059" s="253" t="s">
        <v>112</v>
      </c>
      <c r="AI1059" s="254"/>
      <c r="AJ1059" s="255" t="s">
        <v>113</v>
      </c>
      <c r="AK1059" s="256"/>
      <c r="AL1059" s="8"/>
      <c r="AM1059" s="249" t="s">
        <v>114</v>
      </c>
      <c r="AN1059" s="250"/>
      <c r="AO1059" s="251" t="s">
        <v>115</v>
      </c>
      <c r="AP1059" s="252"/>
      <c r="AQ1059" s="24"/>
      <c r="AR1059" s="253" t="s">
        <v>116</v>
      </c>
      <c r="AS1059" s="254"/>
      <c r="AT1059" s="255" t="s">
        <v>13</v>
      </c>
      <c r="AU1059" s="256"/>
      <c r="AV1059" s="4"/>
      <c r="AW1059" s="253" t="s">
        <v>117</v>
      </c>
      <c r="AX1059" s="254"/>
      <c r="AY1059" s="255" t="s">
        <v>118</v>
      </c>
      <c r="AZ1059" s="256"/>
      <c r="BA1059" s="8"/>
      <c r="BB1059" s="253" t="s">
        <v>119</v>
      </c>
      <c r="BC1059" s="254"/>
      <c r="BD1059" s="255" t="s">
        <v>120</v>
      </c>
      <c r="BE1059" s="256"/>
      <c r="BF1059" s="4"/>
      <c r="BG1059" s="249" t="s">
        <v>121</v>
      </c>
      <c r="BH1059" s="250"/>
      <c r="BI1059" s="251" t="s">
        <v>122</v>
      </c>
      <c r="BJ1059" s="252"/>
      <c r="BK1059" s="4"/>
      <c r="BL1059" s="253" t="s">
        <v>123</v>
      </c>
      <c r="BM1059" s="254"/>
      <c r="BN1059" s="255" t="s">
        <v>124</v>
      </c>
      <c r="BO1059" s="256"/>
      <c r="BP1059" s="4"/>
      <c r="BQ1059" s="253" t="s">
        <v>125</v>
      </c>
      <c r="BR1059" s="254"/>
      <c r="BS1059" s="255" t="s">
        <v>126</v>
      </c>
      <c r="BT1059" s="256"/>
      <c r="BU1059" s="8"/>
      <c r="BV1059" s="253" t="s">
        <v>127</v>
      </c>
      <c r="BW1059" s="254"/>
      <c r="BX1059" s="255" t="s">
        <v>128</v>
      </c>
      <c r="BY1059" s="256"/>
      <c r="CA1059" s="27" t="s">
        <v>15</v>
      </c>
      <c r="CC1059" s="133" t="s">
        <v>70</v>
      </c>
      <c r="CD1059" s="9"/>
      <c r="CE1059" s="38"/>
      <c r="CF1059" s="38"/>
      <c r="CG1059" s="38"/>
      <c r="CH1059" s="38"/>
    </row>
    <row r="1060" spans="2:91" ht="18.600000000000001" customHeight="1" thickTop="1" thickBot="1">
      <c r="B1060" s="129">
        <v>2.54</v>
      </c>
      <c r="D1060" s="29">
        <v>1</v>
      </c>
      <c r="E1060" s="30">
        <v>0</v>
      </c>
      <c r="F1060" s="31">
        <v>0</v>
      </c>
      <c r="G1060" s="32">
        <f t="shared" ref="G1060:G1123" si="10062">-1/($E$8*$B1060)</f>
        <v>-0.25951968503937006</v>
      </c>
      <c r="I1060" s="29">
        <v>1</v>
      </c>
      <c r="J1060" s="33">
        <v>0</v>
      </c>
      <c r="K1060" s="31">
        <v>0</v>
      </c>
      <c r="L1060" s="32">
        <v>0</v>
      </c>
      <c r="N1060" s="29">
        <f t="shared" ref="N1060" si="10063">D1060*I1060+F1060*I1063-E1060*J1060-G1060*J1063</f>
        <v>0.87120761527200108</v>
      </c>
      <c r="O1060" s="33">
        <f t="shared" ref="O1060" si="10064">(D1060*J1060+E1060*I1060+F1060*J1063+G1060*I1063)</f>
        <v>0</v>
      </c>
      <c r="P1060" s="31">
        <f t="shared" ref="P1060" si="10065">D1060*K1060+F1060*K1063-E1060*L1060-G1060*L1063</f>
        <v>0</v>
      </c>
      <c r="Q1060" s="32">
        <f t="shared" ref="Q1060" si="10066">(D1060*L1060+E1060*K1060+F1060*L1063+G1060*K1063)</f>
        <v>-0.25951968503937006</v>
      </c>
      <c r="S1060" s="29">
        <v>1</v>
      </c>
      <c r="T1060" s="30">
        <v>0</v>
      </c>
      <c r="U1060" s="31">
        <v>0</v>
      </c>
      <c r="V1060" s="32">
        <f t="shared" ref="V1060:V1123" si="10067">-1/($T$8*$B1060)</f>
        <v>-0.50416141732283459</v>
      </c>
      <c r="X1060" s="29">
        <f t="shared" ref="X1060" si="10068">N1060*S1060+P1060*S1063-O1060*T1060-Q1060*T1063</f>
        <v>0.87120761527200108</v>
      </c>
      <c r="Y1060" s="33">
        <f t="shared" ref="Y1060" si="10069">(N1060*T1060+O1060*S1060+P1060*T1063+Q1060*S1063)</f>
        <v>0</v>
      </c>
      <c r="Z1060" s="31">
        <f t="shared" ref="Z1060" si="10070">N1060*U1060+P1060*U1063-O1060*V1060-Q1060*V1063</f>
        <v>0</v>
      </c>
      <c r="AA1060" s="32">
        <f t="shared" ref="AA1060" si="10071">(N1060*V1060+O1060*U1060+P1060*V1063+Q1060*U1063)</f>
        <v>-0.69874895113734892</v>
      </c>
      <c r="AB1060" s="8"/>
      <c r="AC1060" s="29">
        <v>1</v>
      </c>
      <c r="AD1060" s="33">
        <v>0</v>
      </c>
      <c r="AE1060" s="31">
        <v>0</v>
      </c>
      <c r="AF1060" s="32">
        <v>0</v>
      </c>
      <c r="AH1060" s="29">
        <f t="shared" ref="AH1060" si="10072">X1060*AC1060+Z1060*AC1063-Y1060*AD1060-AA1060*AD1063</f>
        <v>0.58394854425266229</v>
      </c>
      <c r="AI1060" s="33">
        <f t="shared" ref="AI1060" si="10073">(X1060*AD1060+Y1060*AC1060+Z1060*AD1063+AA1060*AC1063)</f>
        <v>0</v>
      </c>
      <c r="AJ1060" s="31">
        <f t="shared" ref="AJ1060" si="10074">X1060*AE1060+Z1060*AE1063-Y1060*AF1060-AA1060*AF1063</f>
        <v>0</v>
      </c>
      <c r="AK1060" s="32">
        <f t="shared" ref="AK1060" si="10075">(X1060*AF1060+Y1060*AE1060+Z1060*AF1063+AA1060*AE1063)</f>
        <v>-0.69874895113734892</v>
      </c>
      <c r="AL1060" s="8"/>
      <c r="AM1060" s="29">
        <v>1</v>
      </c>
      <c r="AN1060" s="30">
        <v>0</v>
      </c>
      <c r="AO1060" s="31">
        <v>0</v>
      </c>
      <c r="AP1060" s="32">
        <f t="shared" ref="AP1060:AP1123" si="10076">-1/($AN$8*$B1060)</f>
        <v>-0.45591732283464559</v>
      </c>
      <c r="AR1060" s="29">
        <f t="shared" ref="AR1060" si="10077">AH1060*AM1060+AJ1060*AM1063-AI1060*AN1060-AK1060*AN1063</f>
        <v>0.58394854425266229</v>
      </c>
      <c r="AS1060" s="33">
        <f t="shared" ref="AS1060" si="10078">(AH1060*AN1060+AI1060*AM1060+AJ1060*AN1063+AK1060*AM1063)</f>
        <v>0</v>
      </c>
      <c r="AT1060" s="31">
        <f t="shared" ref="AT1060" si="10079">AH1060*AO1060+AJ1060*AO1063-AI1060*AP1060-AK1060*AP1063</f>
        <v>0</v>
      </c>
      <c r="AU1060" s="32">
        <f t="shared" ref="AU1060" si="10080">(AH1060*AP1060+AI1060*AO1060+AJ1060*AP1063+AK1060*AO1063)</f>
        <v>-0.96498120810621124</v>
      </c>
      <c r="AV1060" s="8"/>
      <c r="AW1060" s="29">
        <v>1</v>
      </c>
      <c r="AX1060" s="33">
        <v>0</v>
      </c>
      <c r="AY1060" s="31">
        <v>0</v>
      </c>
      <c r="AZ1060" s="32">
        <v>0</v>
      </c>
      <c r="BB1060" s="29">
        <f t="shared" ref="BB1060" si="10081">AR1060*AW1060+AT1060*AW1063-AS1060*AX1060-AU1060*AX1063</f>
        <v>0.23161208783455867</v>
      </c>
      <c r="BC1060" s="33">
        <f t="shared" ref="BC1060" si="10082">(AR1060*AX1060+AS1060*AW1060+AT1060*AX1063+AU1060*AW1063)</f>
        <v>0</v>
      </c>
      <c r="BD1060" s="31">
        <f t="shared" ref="BD1060" si="10083">AR1060*AY1060+AT1060*AY1063-AS1060*AZ1060-AU1060*AZ1063</f>
        <v>0</v>
      </c>
      <c r="BE1060" s="32">
        <f t="shared" ref="BE1060" si="10084">(AR1060*AZ1060+AS1060*AY1060+AT1060*AZ1063+AU1060*AY1063)</f>
        <v>-0.96498120810621124</v>
      </c>
      <c r="BF1060" s="8"/>
      <c r="BG1060" s="29">
        <v>1</v>
      </c>
      <c r="BH1060" s="30">
        <v>0</v>
      </c>
      <c r="BI1060" s="31">
        <v>0</v>
      </c>
      <c r="BJ1060" s="32">
        <f t="shared" ref="BJ1060:BJ1123" si="10085">-1/($BH$8*$B1060)</f>
        <v>-0.16031102362204724</v>
      </c>
      <c r="BL1060" s="29">
        <f t="shared" ref="BL1060" si="10086">BB1060*BG1060+BD1060*BG1063-BC1060*BH1060-BE1060*BH1063</f>
        <v>0.23161208783455867</v>
      </c>
      <c r="BM1060" s="33">
        <f t="shared" ref="BM1060" si="10087">(BB1060*BH1060+BC1060*BG1060+BD1060*BH1063+BE1060*BG1063)</f>
        <v>0</v>
      </c>
      <c r="BN1060" s="31">
        <f t="shared" ref="BN1060" si="10088">BB1060*BI1060+BD1060*BI1063-BC1060*BJ1060-BE1060*BJ1063</f>
        <v>0</v>
      </c>
      <c r="BO1060" s="32">
        <f t="shared" ref="BO1060" si="10089">(BB1060*BJ1060+BC1060*BI1060+BD1060*BJ1063+BE1060*BI1063)</f>
        <v>-1.0021111789902089</v>
      </c>
      <c r="BP1060" s="8"/>
      <c r="BQ1060" s="34">
        <v>1</v>
      </c>
      <c r="BR1060" s="35">
        <v>0</v>
      </c>
      <c r="BS1060" s="11">
        <v>0</v>
      </c>
      <c r="BT1060" s="36">
        <v>0</v>
      </c>
      <c r="BV1060" s="29">
        <f t="shared" ref="BV1060" si="10090">BL1060*BQ1060+BN1060*BQ1063-BM1060*BR1060-BO1060*BR1063</f>
        <v>0.23161208783455867</v>
      </c>
      <c r="BW1060" s="33">
        <f t="shared" ref="BW1060" si="10091">(BL1060*BR1060+BM1060*BQ1060+BN1060*BR1063+BO1060*BQ1063)</f>
        <v>-1.0021111789902089</v>
      </c>
      <c r="BX1060" s="31">
        <f t="shared" ref="BX1060" si="10092">BL1060*BS1060+BN1060*BS1063-BM1060*BT1060-BO1060*BT1063</f>
        <v>0</v>
      </c>
      <c r="BY1060" s="32">
        <f t="shared" ref="BY1060" si="10093">(BL1060*BT1060+BM1060*BS1060+BN1060*BT1063+BO1060*BS1063)</f>
        <v>-1.0021111789902089</v>
      </c>
      <c r="CA1060" s="37">
        <f t="shared" ref="CA1060" si="10094">20*LOG(((1+$BR$8)/$BR$8)/((BV1060+BV1063)^2+(BW1060+BW1063)^2)^0.5)</f>
        <v>-3.6194101955885857E-3</v>
      </c>
      <c r="CC1060" s="134">
        <f t="shared" ref="CC1060" si="10095">((BV1060^2+BW1060^2)^0.5)/((BV1063^2+BW1063^2)^0.5)</f>
        <v>1.0577763398502842</v>
      </c>
      <c r="CD1060" s="9"/>
      <c r="CE1060" s="38"/>
      <c r="CF1060" s="38"/>
      <c r="CG1060" s="38"/>
      <c r="CH1060" s="38"/>
      <c r="CM1060" s="129">
        <v>2.52</v>
      </c>
    </row>
    <row r="1061" spans="2:91" ht="18.600000000000001" customHeight="1" thickBot="1">
      <c r="D1061" s="39"/>
      <c r="G1061" s="40"/>
      <c r="I1061" s="39"/>
      <c r="L1061" s="40"/>
      <c r="N1061" s="39"/>
      <c r="Q1061" s="40"/>
      <c r="S1061" s="39"/>
      <c r="V1061" s="40"/>
      <c r="X1061" s="39"/>
      <c r="AA1061" s="40"/>
      <c r="AC1061" s="39"/>
      <c r="AF1061" s="40"/>
      <c r="AH1061" s="39"/>
      <c r="AK1061" s="40"/>
      <c r="AM1061" s="39"/>
      <c r="AP1061" s="40"/>
      <c r="AR1061" s="39"/>
      <c r="AU1061" s="40"/>
      <c r="AW1061" s="39"/>
      <c r="AZ1061" s="40"/>
      <c r="BB1061" s="39"/>
      <c r="BE1061" s="40"/>
      <c r="BG1061" s="39"/>
      <c r="BJ1061" s="40"/>
      <c r="BL1061" s="39"/>
      <c r="BO1061" s="40"/>
      <c r="BQ1061" s="34"/>
      <c r="BR1061" s="11"/>
      <c r="BS1061" s="11"/>
      <c r="BT1061" s="41"/>
      <c r="BV1061" s="39"/>
      <c r="BY1061" s="40"/>
      <c r="CC1061" s="135"/>
      <c r="CD1061" s="9"/>
      <c r="CE1061" s="38"/>
      <c r="CF1061" s="38"/>
      <c r="CG1061" s="38"/>
      <c r="CH1061" s="38"/>
    </row>
    <row r="1062" spans="2:91" ht="18.600000000000001" customHeight="1" thickBot="1">
      <c r="D1062" s="258" t="s">
        <v>129</v>
      </c>
      <c r="E1062" s="259"/>
      <c r="F1062" s="260" t="s">
        <v>130</v>
      </c>
      <c r="G1062" s="261"/>
      <c r="H1062" s="229"/>
      <c r="I1062" s="258" t="s">
        <v>131</v>
      </c>
      <c r="J1062" s="259"/>
      <c r="K1062" s="260" t="s">
        <v>132</v>
      </c>
      <c r="L1062" s="261"/>
      <c r="N1062" s="253" t="s">
        <v>133</v>
      </c>
      <c r="O1062" s="254"/>
      <c r="P1062" s="255" t="s">
        <v>134</v>
      </c>
      <c r="Q1062" s="256"/>
      <c r="S1062" s="258" t="s">
        <v>135</v>
      </c>
      <c r="T1062" s="259"/>
      <c r="U1062" s="260" t="s">
        <v>136</v>
      </c>
      <c r="V1062" s="261"/>
      <c r="W1062" s="8"/>
      <c r="X1062" s="253" t="s">
        <v>137</v>
      </c>
      <c r="Y1062" s="254"/>
      <c r="Z1062" s="255" t="s">
        <v>138</v>
      </c>
      <c r="AA1062" s="256"/>
      <c r="AB1062" s="8"/>
      <c r="AC1062" s="258" t="s">
        <v>139</v>
      </c>
      <c r="AD1062" s="259"/>
      <c r="AE1062" s="260" t="s">
        <v>140</v>
      </c>
      <c r="AF1062" s="261"/>
      <c r="AG1062" s="8"/>
      <c r="AH1062" s="253" t="s">
        <v>141</v>
      </c>
      <c r="AI1062" s="254"/>
      <c r="AJ1062" s="255" t="s">
        <v>142</v>
      </c>
      <c r="AK1062" s="256"/>
      <c r="AL1062" s="8"/>
      <c r="AM1062" s="258" t="s">
        <v>143</v>
      </c>
      <c r="AN1062" s="259"/>
      <c r="AO1062" s="260" t="s">
        <v>144</v>
      </c>
      <c r="AP1062" s="261"/>
      <c r="AR1062" s="253" t="s">
        <v>145</v>
      </c>
      <c r="AS1062" s="254"/>
      <c r="AT1062" s="255" t="s">
        <v>146</v>
      </c>
      <c r="AU1062" s="256"/>
      <c r="AV1062" s="4"/>
      <c r="AW1062" s="258" t="s">
        <v>147</v>
      </c>
      <c r="AX1062" s="259"/>
      <c r="AY1062" s="260" t="s">
        <v>148</v>
      </c>
      <c r="AZ1062" s="261"/>
      <c r="BA1062" s="8"/>
      <c r="BB1062" s="253" t="s">
        <v>149</v>
      </c>
      <c r="BC1062" s="254"/>
      <c r="BD1062" s="255" t="s">
        <v>150</v>
      </c>
      <c r="BE1062" s="256"/>
      <c r="BF1062" s="4"/>
      <c r="BG1062" s="258" t="s">
        <v>151</v>
      </c>
      <c r="BH1062" s="259"/>
      <c r="BI1062" s="260" t="s">
        <v>152</v>
      </c>
      <c r="BJ1062" s="261"/>
      <c r="BK1062" s="4"/>
      <c r="BL1062" s="253" t="s">
        <v>153</v>
      </c>
      <c r="BM1062" s="254"/>
      <c r="BN1062" s="255" t="s">
        <v>154</v>
      </c>
      <c r="BO1062" s="256"/>
      <c r="BP1062" s="4"/>
      <c r="BQ1062" s="258" t="s">
        <v>155</v>
      </c>
      <c r="BR1062" s="259"/>
      <c r="BS1062" s="260" t="s">
        <v>156</v>
      </c>
      <c r="BT1062" s="261"/>
      <c r="BU1062" s="8"/>
      <c r="BV1062" s="253" t="s">
        <v>157</v>
      </c>
      <c r="BW1062" s="254"/>
      <c r="BX1062" s="255" t="s">
        <v>158</v>
      </c>
      <c r="BY1062" s="256"/>
      <c r="CA1062" s="46" t="s">
        <v>16</v>
      </c>
      <c r="CC1062" s="136" t="s">
        <v>71</v>
      </c>
      <c r="CD1062" s="9"/>
      <c r="CE1062" s="38"/>
      <c r="CF1062" s="38"/>
      <c r="CG1062" s="38"/>
      <c r="CH1062" s="38"/>
    </row>
    <row r="1063" spans="2:91" ht="18.600000000000001" customHeight="1" thickTop="1" thickBot="1">
      <c r="D1063" s="29">
        <v>0</v>
      </c>
      <c r="E1063" s="33">
        <v>0</v>
      </c>
      <c r="F1063" s="31">
        <v>1</v>
      </c>
      <c r="G1063" s="32">
        <v>0</v>
      </c>
      <c r="I1063" s="29">
        <v>0</v>
      </c>
      <c r="J1063" s="33">
        <f t="shared" ref="J1063" si="10096">IF(0=(1-$J$8*$K$8*$B1060^2),10^14,$B1060*$J$8/(1-$J$8*$K$8*$B1060^2))</f>
        <v>-0.49627212174082547</v>
      </c>
      <c r="K1063" s="31">
        <v>1</v>
      </c>
      <c r="L1063" s="32">
        <v>0</v>
      </c>
      <c r="N1063" s="29">
        <f t="shared" ref="N1063" si="10097">D1063*I1060+F1063*I1063-E1063*J1060-G1063*J1063</f>
        <v>0</v>
      </c>
      <c r="O1063" s="33">
        <f t="shared" ref="O1063" si="10098">(D1063*J1060+E1063*I1060+F1063*J1063+G1063*I1063)</f>
        <v>-0.49627212174082547</v>
      </c>
      <c r="P1063" s="31">
        <f t="shared" ref="P1063" si="10099">D1063*K1060+F1063*K1063-E1063*L1060-G1063*L1063</f>
        <v>1</v>
      </c>
      <c r="Q1063" s="32">
        <f t="shared" ref="Q1063" si="10100">(D1063*L1060+E1063*K1060+F1063*L1063+G1063*K1063)</f>
        <v>0</v>
      </c>
      <c r="S1063" s="29">
        <v>0</v>
      </c>
      <c r="T1063" s="33">
        <v>0</v>
      </c>
      <c r="U1063" s="31">
        <v>1</v>
      </c>
      <c r="V1063" s="32">
        <v>0</v>
      </c>
      <c r="X1063" s="29">
        <f t="shared" ref="X1063" si="10101">N1063*S1060+P1063*S1063-O1063*T1060-Q1063*T1063</f>
        <v>0</v>
      </c>
      <c r="Y1063" s="33">
        <f t="shared" ref="Y1063" si="10102">(N1063*T1060+O1063*S1060+P1063*T1063+Q1063*S1063)</f>
        <v>-0.49627212174082547</v>
      </c>
      <c r="Z1063" s="31">
        <f t="shared" ref="Z1063" si="10103">N1063*U1060+P1063*U1063-O1063*V1060-Q1063*V1063</f>
        <v>0.74979874372533506</v>
      </c>
      <c r="AA1063" s="32">
        <f t="shared" ref="AA1063" si="10104">(N1063*V1060+O1063*U1060+P1063*V1063+Q1063*U1063)</f>
        <v>0</v>
      </c>
      <c r="AB1063" s="8"/>
      <c r="AC1063" s="29">
        <v>0</v>
      </c>
      <c r="AD1063" s="33">
        <f t="shared" ref="AD1063" si="10105">IF(0=(1-$AD$8*$AE$8*$B1060^2),10^14,$B1060*$AD$8/(1-$AD$8*$AE$8*$B1060^2))</f>
        <v>-0.41110483321909697</v>
      </c>
      <c r="AE1063" s="31">
        <v>1</v>
      </c>
      <c r="AF1063" s="32">
        <v>0</v>
      </c>
      <c r="AH1063" s="29">
        <f t="shared" ref="AH1063" si="10106">X1063*AC1060+Z1063*AC1063-Y1063*AD1060-AA1063*AD1063</f>
        <v>0</v>
      </c>
      <c r="AI1063" s="33">
        <f t="shared" ref="AI1063" si="10107">(X1063*AD1060+Y1063*AC1060+Z1063*AD1063+AA1063*AC1063)</f>
        <v>-0.80451800922791783</v>
      </c>
      <c r="AJ1063" s="31">
        <f t="shared" ref="AJ1063" si="10108">X1063*AE1060+Z1063*AE1063-Y1063*AF1060-AA1063*AF1063</f>
        <v>0.74979874372533506</v>
      </c>
      <c r="AK1063" s="32">
        <f t="shared" ref="AK1063" si="10109">(X1063*AF1060+Y1063*AE1060+Z1063*AF1063+AA1063*AE1063)</f>
        <v>0</v>
      </c>
      <c r="AL1063" s="8"/>
      <c r="AM1063" s="29">
        <v>0</v>
      </c>
      <c r="AN1063" s="33">
        <v>0</v>
      </c>
      <c r="AO1063" s="31">
        <v>1</v>
      </c>
      <c r="AP1063" s="32">
        <v>0</v>
      </c>
      <c r="AR1063" s="29">
        <f t="shared" ref="AR1063" si="10110">AH1063*AM1060+AJ1063*AM1063-AI1063*AN1060-AK1063*AN1063</f>
        <v>0</v>
      </c>
      <c r="AS1063" s="33">
        <f t="shared" ref="AS1063" si="10111">(AH1063*AN1060+AI1063*AM1060+AJ1063*AN1063+AK1063*AM1063)</f>
        <v>-0.80451800922791783</v>
      </c>
      <c r="AT1063" s="31">
        <f t="shared" ref="AT1063" si="10112">AH1063*AO1060+AJ1063*AO1063-AI1063*AP1060-AK1063*AP1063</f>
        <v>0.38300504678588404</v>
      </c>
      <c r="AU1063" s="32">
        <f t="shared" ref="AU1063" si="10113">(AH1063*AP1060+AI1063*AO1060+AJ1063*AP1063+AK1063*AO1063)</f>
        <v>0</v>
      </c>
      <c r="AV1063" s="8"/>
      <c r="AW1063" s="29">
        <v>0</v>
      </c>
      <c r="AX1063" s="33">
        <f t="shared" ref="AX1063" si="10114">IF(0=(1-$AX$8*$AY$8*$B1060^2),10^14,$B1060*$AX$8/(1-$AX$8*$AY$8*$B1060^2))</f>
        <v>-0.36512260908123662</v>
      </c>
      <c r="AY1063" s="31">
        <v>1</v>
      </c>
      <c r="AZ1063" s="32">
        <v>0</v>
      </c>
      <c r="BB1063" s="29">
        <f t="shared" ref="BB1063" si="10115">AR1063*AW1060+AT1063*AW1063-AS1063*AX1060-AU1063*AX1063</f>
        <v>0</v>
      </c>
      <c r="BC1063" s="33">
        <f t="shared" ref="BC1063" si="10116">(AR1063*AX1060+AS1063*AW1060+AT1063*AX1063+AU1063*AW1063)</f>
        <v>-0.94436181120166096</v>
      </c>
      <c r="BD1063" s="31">
        <f t="shared" ref="BD1063" si="10117">AR1063*AY1060+AT1063*AY1063-AS1063*AZ1060-AU1063*AZ1063</f>
        <v>0.38300504678588404</v>
      </c>
      <c r="BE1063" s="32">
        <f t="shared" ref="BE1063" si="10118">(AR1063*AZ1060+AS1063*AY1060+AT1063*AZ1063+AU1063*AY1063)</f>
        <v>0</v>
      </c>
      <c r="BF1063" s="8"/>
      <c r="BG1063" s="29">
        <v>0</v>
      </c>
      <c r="BH1063" s="33">
        <v>0</v>
      </c>
      <c r="BI1063" s="31">
        <v>1</v>
      </c>
      <c r="BJ1063" s="32">
        <v>0</v>
      </c>
      <c r="BL1063" s="29">
        <f t="shared" ref="BL1063" si="10119">BB1063*BG1060+BD1063*BG1063-BC1063*BH1060-BE1063*BH1063</f>
        <v>0</v>
      </c>
      <c r="BM1063" s="33">
        <f t="shared" ref="BM1063" si="10120">(BB1063*BH1060+BC1063*BG1060+BD1063*BH1063+BE1063*BG1063)</f>
        <v>-0.94436181120166096</v>
      </c>
      <c r="BN1063" s="31">
        <f t="shared" ref="BN1063" si="10121">BB1063*BI1060+BD1063*BI1063-BC1063*BJ1060-BE1063*BJ1063</f>
        <v>0.23161343816257526</v>
      </c>
      <c r="BO1063" s="32">
        <f t="shared" ref="BO1063" si="10122">(BB1063*BJ1060+BC1063*BI1060+BD1063*BJ1063+BE1063*BI1063)</f>
        <v>0</v>
      </c>
      <c r="BP1063" s="8"/>
      <c r="BQ1063" s="19">
        <f t="shared" ref="BQ1063:BQ1126" si="10123">1/$BR$8</f>
        <v>1</v>
      </c>
      <c r="BR1063" s="47">
        <v>0</v>
      </c>
      <c r="BS1063" s="48">
        <v>1</v>
      </c>
      <c r="BT1063" s="49">
        <v>0</v>
      </c>
      <c r="BV1063" s="29">
        <f t="shared" ref="BV1063" si="10124">BL1063*BQ1060+BN1063*BQ1063-BM1063*BR1060-BO1063*BR1063</f>
        <v>0.23161343816257526</v>
      </c>
      <c r="BW1063" s="33">
        <f t="shared" ref="BW1063" si="10125">(BL1063*BR1060+BM1063*BQ1060+BN1063*BR1063+BO1063*BQ1063)</f>
        <v>-0.94436181120166096</v>
      </c>
      <c r="BX1063" s="31">
        <f t="shared" ref="BX1063" si="10126">BL1063*BS1060+BN1063*BS1063-BM1063*BT1060-BO1063*BT1063</f>
        <v>0.23161343816257526</v>
      </c>
      <c r="BY1063" s="32">
        <f t="shared" ref="BY1063" si="10127">(BL1063*BT1060+BM1063*BS1060+BN1063*BT1063+BO1063*BS1063)</f>
        <v>0</v>
      </c>
      <c r="CA1063" s="50">
        <f t="shared" ref="CA1063" si="10128">(180/PI())*ATAN(-1*(BW1060+BW1063)/(BV1060+BV1063))</f>
        <v>76.613642650706751</v>
      </c>
      <c r="CC1063" s="137">
        <f t="shared" ref="CC1063" si="10129">20*LOG(((1-(10^(CA1060/20)^2)*(1-((1-CC1060)/(1+CC1060))^2))^0.5))</f>
        <v>-27.902924854772259</v>
      </c>
      <c r="CD1063" s="9"/>
      <c r="CE1063" s="38"/>
      <c r="CF1063" s="38"/>
      <c r="CG1063" s="38"/>
      <c r="CH1063" s="38"/>
    </row>
    <row r="1064" spans="2:91" ht="18.600000000000001" customHeight="1">
      <c r="CC1064" s="42"/>
    </row>
    <row r="1065" spans="2:91" ht="18.600000000000001" customHeight="1" thickBot="1">
      <c r="E1065" s="22" t="s">
        <v>4</v>
      </c>
      <c r="J1065" s="22" t="s">
        <v>5</v>
      </c>
      <c r="O1065" s="22" t="s">
        <v>6</v>
      </c>
      <c r="T1065" s="22" t="s">
        <v>7</v>
      </c>
      <c r="Y1065" s="22" t="s">
        <v>8</v>
      </c>
      <c r="AD1065" s="22" t="s">
        <v>65</v>
      </c>
      <c r="AI1065" s="22" t="s">
        <v>9</v>
      </c>
      <c r="AN1065" s="22" t="s">
        <v>66</v>
      </c>
      <c r="AS1065" s="22" t="s">
        <v>51</v>
      </c>
      <c r="AX1065" s="22" t="s">
        <v>67</v>
      </c>
      <c r="BC1065" s="22" t="s">
        <v>52</v>
      </c>
      <c r="BH1065" s="22" t="s">
        <v>68</v>
      </c>
      <c r="BM1065" s="22" t="s">
        <v>63</v>
      </c>
      <c r="BQ1065" s="23" t="s">
        <v>69</v>
      </c>
      <c r="BR1065" s="23"/>
      <c r="BS1065" s="24"/>
      <c r="BT1065" s="24"/>
      <c r="BU1065" s="24"/>
      <c r="BW1065" s="22" t="s">
        <v>64</v>
      </c>
    </row>
    <row r="1066" spans="2:91" ht="18.600000000000001" customHeight="1" thickBot="1">
      <c r="D1066" s="249" t="s">
        <v>103</v>
      </c>
      <c r="E1066" s="250"/>
      <c r="F1066" s="251" t="s">
        <v>104</v>
      </c>
      <c r="G1066" s="252"/>
      <c r="H1066" s="229"/>
      <c r="I1066" s="253" t="s">
        <v>11</v>
      </c>
      <c r="J1066" s="254"/>
      <c r="K1066" s="255" t="s">
        <v>12</v>
      </c>
      <c r="L1066" s="256"/>
      <c r="M1066" s="24"/>
      <c r="N1066" s="253" t="s">
        <v>105</v>
      </c>
      <c r="O1066" s="254"/>
      <c r="P1066" s="255" t="s">
        <v>106</v>
      </c>
      <c r="Q1066" s="256"/>
      <c r="R1066" s="24"/>
      <c r="S1066" s="249" t="s">
        <v>107</v>
      </c>
      <c r="T1066" s="250"/>
      <c r="U1066" s="251" t="s">
        <v>108</v>
      </c>
      <c r="V1066" s="252"/>
      <c r="W1066" s="8"/>
      <c r="X1066" s="253" t="s">
        <v>109</v>
      </c>
      <c r="Y1066" s="254"/>
      <c r="Z1066" s="255" t="s">
        <v>110</v>
      </c>
      <c r="AA1066" s="256"/>
      <c r="AB1066" s="8"/>
      <c r="AC1066" s="253" t="s">
        <v>111</v>
      </c>
      <c r="AD1066" s="254"/>
      <c r="AE1066" s="255" t="s">
        <v>14</v>
      </c>
      <c r="AF1066" s="256"/>
      <c r="AG1066" s="8"/>
      <c r="AH1066" s="253" t="s">
        <v>112</v>
      </c>
      <c r="AI1066" s="254"/>
      <c r="AJ1066" s="255" t="s">
        <v>113</v>
      </c>
      <c r="AK1066" s="256"/>
      <c r="AL1066" s="8"/>
      <c r="AM1066" s="249" t="s">
        <v>114</v>
      </c>
      <c r="AN1066" s="250"/>
      <c r="AO1066" s="251" t="s">
        <v>115</v>
      </c>
      <c r="AP1066" s="252"/>
      <c r="AQ1066" s="24"/>
      <c r="AR1066" s="253" t="s">
        <v>116</v>
      </c>
      <c r="AS1066" s="254"/>
      <c r="AT1066" s="255" t="s">
        <v>13</v>
      </c>
      <c r="AU1066" s="256"/>
      <c r="AV1066" s="4"/>
      <c r="AW1066" s="253" t="s">
        <v>117</v>
      </c>
      <c r="AX1066" s="254"/>
      <c r="AY1066" s="255" t="s">
        <v>118</v>
      </c>
      <c r="AZ1066" s="256"/>
      <c r="BA1066" s="8"/>
      <c r="BB1066" s="253" t="s">
        <v>119</v>
      </c>
      <c r="BC1066" s="254"/>
      <c r="BD1066" s="255" t="s">
        <v>120</v>
      </c>
      <c r="BE1066" s="256"/>
      <c r="BF1066" s="4"/>
      <c r="BG1066" s="249" t="s">
        <v>121</v>
      </c>
      <c r="BH1066" s="250"/>
      <c r="BI1066" s="251" t="s">
        <v>122</v>
      </c>
      <c r="BJ1066" s="252"/>
      <c r="BK1066" s="4"/>
      <c r="BL1066" s="253" t="s">
        <v>123</v>
      </c>
      <c r="BM1066" s="254"/>
      <c r="BN1066" s="255" t="s">
        <v>124</v>
      </c>
      <c r="BO1066" s="256"/>
      <c r="BP1066" s="4"/>
      <c r="BQ1066" s="253" t="s">
        <v>125</v>
      </c>
      <c r="BR1066" s="254"/>
      <c r="BS1066" s="255" t="s">
        <v>126</v>
      </c>
      <c r="BT1066" s="256"/>
      <c r="BU1066" s="8"/>
      <c r="BV1066" s="253" t="s">
        <v>127</v>
      </c>
      <c r="BW1066" s="254"/>
      <c r="BX1066" s="255" t="s">
        <v>128</v>
      </c>
      <c r="BY1066" s="256"/>
      <c r="CA1066" s="27" t="s">
        <v>15</v>
      </c>
      <c r="CC1066" s="133" t="s">
        <v>70</v>
      </c>
      <c r="CD1066" s="9"/>
      <c r="CE1066" s="38"/>
      <c r="CF1066" s="38"/>
      <c r="CG1066" s="38"/>
      <c r="CH1066" s="38"/>
    </row>
    <row r="1067" spans="2:91" ht="18.600000000000001" customHeight="1" thickTop="1" thickBot="1">
      <c r="B1067" s="129">
        <v>2.56</v>
      </c>
      <c r="D1067" s="29">
        <v>1</v>
      </c>
      <c r="E1067" s="30">
        <v>0</v>
      </c>
      <c r="F1067" s="31">
        <v>0</v>
      </c>
      <c r="G1067" s="32">
        <f t="shared" ref="G1067:G1130" si="10130">-1/($E$8*$B1067)</f>
        <v>-0.25749218750000002</v>
      </c>
      <c r="I1067" s="29">
        <v>1</v>
      </c>
      <c r="J1067" s="33">
        <v>0</v>
      </c>
      <c r="K1067" s="31">
        <v>0</v>
      </c>
      <c r="L1067" s="32">
        <v>0</v>
      </c>
      <c r="N1067" s="29">
        <f t="shared" ref="N1067" si="10131">D1067*I1067+F1067*I1070-E1067*J1067-G1067*J1070</f>
        <v>0.87326032664352371</v>
      </c>
      <c r="O1067" s="33">
        <f t="shared" ref="O1067" si="10132">(D1067*J1067+E1067*I1067+F1067*J1070+G1067*I1070)</f>
        <v>0</v>
      </c>
      <c r="P1067" s="31">
        <f t="shared" ref="P1067" si="10133">D1067*K1067+F1067*K1070-E1067*L1067-G1067*L1070</f>
        <v>0</v>
      </c>
      <c r="Q1067" s="32">
        <f t="shared" ref="Q1067" si="10134">(D1067*L1067+E1067*K1067+F1067*L1070+G1067*K1070)</f>
        <v>-0.25749218750000002</v>
      </c>
      <c r="S1067" s="29">
        <v>1</v>
      </c>
      <c r="T1067" s="30">
        <v>0</v>
      </c>
      <c r="U1067" s="31">
        <v>0</v>
      </c>
      <c r="V1067" s="32">
        <f t="shared" ref="V1067:V1130" si="10135">-1/($T$8*$B1067)</f>
        <v>-0.50022265624999995</v>
      </c>
      <c r="X1067" s="29">
        <f t="shared" ref="X1067" si="10136">N1067*S1067+P1067*S1070-O1067*T1067-Q1067*T1070</f>
        <v>0.87326032664352371</v>
      </c>
      <c r="Y1067" s="33">
        <f t="shared" ref="Y1067" si="10137">(N1067*T1067+O1067*S1067+P1067*T1070+Q1067*S1070)</f>
        <v>0</v>
      </c>
      <c r="Z1067" s="31">
        <f t="shared" ref="Z1067" si="10138">N1067*U1067+P1067*U1070-O1067*V1067-Q1067*V1070</f>
        <v>0</v>
      </c>
      <c r="AA1067" s="32">
        <f t="shared" ref="AA1067" si="10139">(N1067*V1067+O1067*U1067+P1067*V1070+Q1067*U1070)</f>
        <v>-0.69431678769136607</v>
      </c>
      <c r="AB1067" s="8"/>
      <c r="AC1067" s="29">
        <v>1</v>
      </c>
      <c r="AD1067" s="33">
        <v>0</v>
      </c>
      <c r="AE1067" s="31">
        <v>0</v>
      </c>
      <c r="AF1067" s="32">
        <v>0</v>
      </c>
      <c r="AH1067" s="29">
        <f t="shared" ref="AH1067" si="10140">X1067*AC1067+Z1067*AC1070-Y1067*AD1067-AA1067*AD1070</f>
        <v>0.59047837968443628</v>
      </c>
      <c r="AI1067" s="33">
        <f t="shared" ref="AI1067" si="10141">(X1067*AD1067+Y1067*AC1067+Z1067*AD1070+AA1067*AC1070)</f>
        <v>0</v>
      </c>
      <c r="AJ1067" s="31">
        <f t="shared" ref="AJ1067" si="10142">X1067*AE1067+Z1067*AE1070-Y1067*AF1067-AA1067*AF1070</f>
        <v>0</v>
      </c>
      <c r="AK1067" s="32">
        <f t="shared" ref="AK1067" si="10143">(X1067*AF1067+Y1067*AE1067+Z1067*AF1070+AA1067*AE1070)</f>
        <v>-0.69431678769136607</v>
      </c>
      <c r="AL1067" s="8"/>
      <c r="AM1067" s="29">
        <v>1</v>
      </c>
      <c r="AN1067" s="30">
        <v>0</v>
      </c>
      <c r="AO1067" s="31">
        <v>0</v>
      </c>
      <c r="AP1067" s="32">
        <f t="shared" ref="AP1067:AP1130" si="10144">-1/($AN$8*$B1067)</f>
        <v>-0.45235546874999999</v>
      </c>
      <c r="AR1067" s="29">
        <f t="shared" ref="AR1067" si="10145">AH1067*AM1067+AJ1067*AM1070-AI1067*AN1067-AK1067*AN1070</f>
        <v>0.59047837968443628</v>
      </c>
      <c r="AS1067" s="33">
        <f t="shared" ref="AS1067" si="10146">(AH1067*AN1067+AI1067*AM1067+AJ1067*AN1070+AK1067*AM1070)</f>
        <v>0</v>
      </c>
      <c r="AT1067" s="31">
        <f t="shared" ref="AT1067" si="10147">AH1067*AO1067+AJ1067*AO1070-AI1067*AP1067-AK1067*AP1070</f>
        <v>0</v>
      </c>
      <c r="AU1067" s="32">
        <f t="shared" ref="AU1067" si="10148">(AH1067*AP1067+AI1067*AO1067+AJ1067*AP1070+AK1067*AO1070)</f>
        <v>-0.96142291192025975</v>
      </c>
      <c r="AV1067" s="8"/>
      <c r="AW1067" s="29">
        <v>1</v>
      </c>
      <c r="AX1067" s="33">
        <v>0</v>
      </c>
      <c r="AY1067" s="31">
        <v>0</v>
      </c>
      <c r="AZ1067" s="32">
        <v>0</v>
      </c>
      <c r="BB1067" s="29">
        <f t="shared" ref="BB1067" si="10149">AR1067*AW1067+AT1067*AW1070-AS1067*AX1067-AU1067*AX1070</f>
        <v>0.24255798957395519</v>
      </c>
      <c r="BC1067" s="33">
        <f t="shared" ref="BC1067" si="10150">(AR1067*AX1067+AS1067*AW1067+AT1067*AX1070+AU1067*AW1070)</f>
        <v>0</v>
      </c>
      <c r="BD1067" s="31">
        <f t="shared" ref="BD1067" si="10151">AR1067*AY1067+AT1067*AY1070-AS1067*AZ1067-AU1067*AZ1070</f>
        <v>0</v>
      </c>
      <c r="BE1067" s="32">
        <f t="shared" ref="BE1067" si="10152">(AR1067*AZ1067+AS1067*AY1067+AT1067*AZ1070+AU1067*AY1070)</f>
        <v>-0.96142291192025975</v>
      </c>
      <c r="BF1067" s="8"/>
      <c r="BG1067" s="29">
        <v>1</v>
      </c>
      <c r="BH1067" s="30">
        <v>0</v>
      </c>
      <c r="BI1067" s="31">
        <v>0</v>
      </c>
      <c r="BJ1067" s="32">
        <f t="shared" ref="BJ1067:BJ1130" si="10153">-1/($BH$8*$B1067)</f>
        <v>-0.15905859374999998</v>
      </c>
      <c r="BL1067" s="29">
        <f t="shared" ref="BL1067" si="10154">BB1067*BG1067+BD1067*BG1070-BC1067*BH1067-BE1067*BH1070</f>
        <v>0.24255798957395519</v>
      </c>
      <c r="BM1067" s="33">
        <f t="shared" ref="BM1067" si="10155">(BB1067*BH1067+BC1067*BG1067+BD1067*BH1070+BE1067*BG1070)</f>
        <v>0</v>
      </c>
      <c r="BN1067" s="31">
        <f t="shared" ref="BN1067" si="10156">BB1067*BI1067+BD1067*BI1070-BC1067*BJ1067-BE1067*BJ1070</f>
        <v>0</v>
      </c>
      <c r="BO1067" s="32">
        <f t="shared" ref="BO1067" si="10157">(BB1067*BJ1067+BC1067*BI1067+BD1067*BJ1070+BE1067*BI1070)</f>
        <v>-1.0000038446447201</v>
      </c>
      <c r="BP1067" s="8"/>
      <c r="BQ1067" s="34">
        <v>1</v>
      </c>
      <c r="BR1067" s="35">
        <v>0</v>
      </c>
      <c r="BS1067" s="11">
        <v>0</v>
      </c>
      <c r="BT1067" s="36">
        <v>0</v>
      </c>
      <c r="BV1067" s="29">
        <f t="shared" ref="BV1067" si="10158">BL1067*BQ1067+BN1067*BQ1070-BM1067*BR1067-BO1067*BR1070</f>
        <v>0.24255798957395519</v>
      </c>
      <c r="BW1067" s="33">
        <f t="shared" ref="BW1067" si="10159">(BL1067*BR1067+BM1067*BQ1067+BN1067*BR1070+BO1067*BQ1070)</f>
        <v>-1.0000038446447201</v>
      </c>
      <c r="BX1067" s="31">
        <f t="shared" ref="BX1067" si="10160">BL1067*BS1067+BN1067*BS1070-BM1067*BT1067-BO1067*BT1070</f>
        <v>0</v>
      </c>
      <c r="BY1067" s="32">
        <f t="shared" ref="BY1067" si="10161">(BL1067*BT1067+BM1067*BS1067+BN1067*BT1070+BO1067*BS1070)</f>
        <v>-1.0000038446447201</v>
      </c>
      <c r="CA1067" s="37">
        <f t="shared" ref="CA1067" si="10162">20*LOG(((1+$BR$8)/$BR$8)/((BV1067+BV1070)^2+(BW1067+BW1070)^2)^0.5)</f>
        <v>-3.7576273297235284E-3</v>
      </c>
      <c r="CC1067" s="134">
        <f t="shared" ref="CC1067" si="10163">((BV1067^2+BW1067^2)^0.5)/((BV1070^2+BW1070^2)^0.5)</f>
        <v>1.0587342165635567</v>
      </c>
      <c r="CD1067" s="9"/>
      <c r="CE1067" s="38"/>
      <c r="CF1067" s="38"/>
      <c r="CG1067" s="38"/>
      <c r="CH1067" s="38"/>
      <c r="CM1067" s="129">
        <v>2.54</v>
      </c>
    </row>
    <row r="1068" spans="2:91" ht="18.600000000000001" customHeight="1" thickBot="1">
      <c r="D1068" s="39"/>
      <c r="G1068" s="40"/>
      <c r="I1068" s="39"/>
      <c r="L1068" s="40"/>
      <c r="N1068" s="39"/>
      <c r="Q1068" s="40"/>
      <c r="S1068" s="39"/>
      <c r="V1068" s="40"/>
      <c r="X1068" s="39"/>
      <c r="AA1068" s="40"/>
      <c r="AC1068" s="39"/>
      <c r="AF1068" s="40"/>
      <c r="AH1068" s="39"/>
      <c r="AK1068" s="40"/>
      <c r="AM1068" s="39"/>
      <c r="AP1068" s="40"/>
      <c r="AR1068" s="39"/>
      <c r="AU1068" s="40"/>
      <c r="AW1068" s="39"/>
      <c r="AZ1068" s="40"/>
      <c r="BB1068" s="39"/>
      <c r="BE1068" s="40"/>
      <c r="BG1068" s="39"/>
      <c r="BJ1068" s="40"/>
      <c r="BL1068" s="39"/>
      <c r="BO1068" s="40"/>
      <c r="BQ1068" s="34"/>
      <c r="BR1068" s="11"/>
      <c r="BS1068" s="11"/>
      <c r="BT1068" s="41"/>
      <c r="BV1068" s="39"/>
      <c r="BY1068" s="40"/>
      <c r="CC1068" s="135"/>
      <c r="CD1068" s="9"/>
      <c r="CE1068" s="38"/>
      <c r="CF1068" s="38"/>
      <c r="CG1068" s="38"/>
      <c r="CH1068" s="38"/>
    </row>
    <row r="1069" spans="2:91" ht="18.600000000000001" customHeight="1" thickBot="1">
      <c r="D1069" s="258" t="s">
        <v>129</v>
      </c>
      <c r="E1069" s="259"/>
      <c r="F1069" s="260" t="s">
        <v>130</v>
      </c>
      <c r="G1069" s="261"/>
      <c r="H1069" s="229"/>
      <c r="I1069" s="258" t="s">
        <v>131</v>
      </c>
      <c r="J1069" s="259"/>
      <c r="K1069" s="260" t="s">
        <v>132</v>
      </c>
      <c r="L1069" s="261"/>
      <c r="N1069" s="253" t="s">
        <v>133</v>
      </c>
      <c r="O1069" s="254"/>
      <c r="P1069" s="255" t="s">
        <v>134</v>
      </c>
      <c r="Q1069" s="256"/>
      <c r="S1069" s="258" t="s">
        <v>135</v>
      </c>
      <c r="T1069" s="259"/>
      <c r="U1069" s="260" t="s">
        <v>136</v>
      </c>
      <c r="V1069" s="261"/>
      <c r="W1069" s="8"/>
      <c r="X1069" s="253" t="s">
        <v>137</v>
      </c>
      <c r="Y1069" s="254"/>
      <c r="Z1069" s="255" t="s">
        <v>138</v>
      </c>
      <c r="AA1069" s="256"/>
      <c r="AB1069" s="8"/>
      <c r="AC1069" s="258" t="s">
        <v>139</v>
      </c>
      <c r="AD1069" s="259"/>
      <c r="AE1069" s="260" t="s">
        <v>140</v>
      </c>
      <c r="AF1069" s="261"/>
      <c r="AG1069" s="8"/>
      <c r="AH1069" s="253" t="s">
        <v>141</v>
      </c>
      <c r="AI1069" s="254"/>
      <c r="AJ1069" s="255" t="s">
        <v>142</v>
      </c>
      <c r="AK1069" s="256"/>
      <c r="AL1069" s="8"/>
      <c r="AM1069" s="258" t="s">
        <v>143</v>
      </c>
      <c r="AN1069" s="259"/>
      <c r="AO1069" s="260" t="s">
        <v>144</v>
      </c>
      <c r="AP1069" s="261"/>
      <c r="AR1069" s="253" t="s">
        <v>145</v>
      </c>
      <c r="AS1069" s="254"/>
      <c r="AT1069" s="255" t="s">
        <v>146</v>
      </c>
      <c r="AU1069" s="256"/>
      <c r="AV1069" s="4"/>
      <c r="AW1069" s="258" t="s">
        <v>147</v>
      </c>
      <c r="AX1069" s="259"/>
      <c r="AY1069" s="260" t="s">
        <v>148</v>
      </c>
      <c r="AZ1069" s="261"/>
      <c r="BA1069" s="8"/>
      <c r="BB1069" s="253" t="s">
        <v>149</v>
      </c>
      <c r="BC1069" s="254"/>
      <c r="BD1069" s="255" t="s">
        <v>150</v>
      </c>
      <c r="BE1069" s="256"/>
      <c r="BF1069" s="4"/>
      <c r="BG1069" s="258" t="s">
        <v>151</v>
      </c>
      <c r="BH1069" s="259"/>
      <c r="BI1069" s="260" t="s">
        <v>152</v>
      </c>
      <c r="BJ1069" s="261"/>
      <c r="BK1069" s="4"/>
      <c r="BL1069" s="253" t="s">
        <v>153</v>
      </c>
      <c r="BM1069" s="254"/>
      <c r="BN1069" s="255" t="s">
        <v>154</v>
      </c>
      <c r="BO1069" s="256"/>
      <c r="BP1069" s="4"/>
      <c r="BQ1069" s="258" t="s">
        <v>155</v>
      </c>
      <c r="BR1069" s="259"/>
      <c r="BS1069" s="260" t="s">
        <v>156</v>
      </c>
      <c r="BT1069" s="261"/>
      <c r="BU1069" s="8"/>
      <c r="BV1069" s="253" t="s">
        <v>157</v>
      </c>
      <c r="BW1069" s="254"/>
      <c r="BX1069" s="255" t="s">
        <v>158</v>
      </c>
      <c r="BY1069" s="256"/>
      <c r="CA1069" s="46" t="s">
        <v>16</v>
      </c>
      <c r="CC1069" s="136" t="s">
        <v>71</v>
      </c>
      <c r="CD1069" s="9"/>
      <c r="CE1069" s="38"/>
      <c r="CF1069" s="38"/>
      <c r="CG1069" s="38"/>
      <c r="CH1069" s="38"/>
    </row>
    <row r="1070" spans="2:91" ht="18.600000000000001" customHeight="1" thickTop="1" thickBot="1">
      <c r="D1070" s="29">
        <v>0</v>
      </c>
      <c r="E1070" s="33">
        <v>0</v>
      </c>
      <c r="F1070" s="31">
        <v>1</v>
      </c>
      <c r="G1070" s="32">
        <v>0</v>
      </c>
      <c r="I1070" s="29">
        <v>0</v>
      </c>
      <c r="J1070" s="33">
        <f t="shared" ref="J1070" si="10164">IF(0=(1-$J$8*$K$8*$B1067^2),10^14,$B1067*$J$8/(1-$J$8*$K$8*$B1067^2))</f>
        <v>-0.49220783972902576</v>
      </c>
      <c r="K1070" s="31">
        <v>1</v>
      </c>
      <c r="L1070" s="32">
        <v>0</v>
      </c>
      <c r="N1070" s="29">
        <f t="shared" ref="N1070" si="10165">D1070*I1067+F1070*I1070-E1070*J1067-G1070*J1070</f>
        <v>0</v>
      </c>
      <c r="O1070" s="33">
        <f t="shared" ref="O1070" si="10166">(D1070*J1067+E1070*I1067+F1070*J1070+G1070*I1070)</f>
        <v>-0.49220783972902576</v>
      </c>
      <c r="P1070" s="31">
        <f t="shared" ref="P1070" si="10167">D1070*K1067+F1070*K1070-E1070*L1067-G1070*L1070</f>
        <v>1</v>
      </c>
      <c r="Q1070" s="32">
        <f t="shared" ref="Q1070" si="10168">(D1070*L1067+E1070*K1067+F1070*L1070+G1070*K1070)</f>
        <v>0</v>
      </c>
      <c r="S1070" s="29">
        <v>0</v>
      </c>
      <c r="T1070" s="33">
        <v>0</v>
      </c>
      <c r="U1070" s="31">
        <v>1</v>
      </c>
      <c r="V1070" s="32">
        <v>0</v>
      </c>
      <c r="X1070" s="29">
        <f t="shared" ref="X1070" si="10169">N1070*S1067+P1070*S1070-O1070*T1067-Q1070*T1070</f>
        <v>0</v>
      </c>
      <c r="Y1070" s="33">
        <f t="shared" ref="Y1070" si="10170">(N1070*T1067+O1070*S1067+P1070*T1070+Q1070*S1070)</f>
        <v>-0.49220783972902576</v>
      </c>
      <c r="Z1070" s="31">
        <f t="shared" ref="Z1070" si="10171">N1070*U1067+P1070*U1070-O1070*V1067-Q1070*V1070</f>
        <v>0.75378648698367245</v>
      </c>
      <c r="AA1070" s="32">
        <f t="shared" ref="AA1070" si="10172">(N1070*V1067+O1070*U1067+P1070*V1070+Q1070*U1070)</f>
        <v>0</v>
      </c>
      <c r="AB1070" s="8"/>
      <c r="AC1070" s="29">
        <v>0</v>
      </c>
      <c r="AD1070" s="33">
        <f t="shared" ref="AD1070" si="10173">IF(0=(1-$AD$8*$AE$8*$B1067^2),10^14,$B1067*$AD$8/(1-$AD$8*$AE$8*$B1067^2))</f>
        <v>-0.40728087232248822</v>
      </c>
      <c r="AE1070" s="31">
        <v>1</v>
      </c>
      <c r="AF1070" s="32">
        <v>0</v>
      </c>
      <c r="AH1070" s="29">
        <f t="shared" ref="AH1070" si="10174">X1070*AC1067+Z1070*AC1070-Y1070*AD1067-AA1070*AD1070</f>
        <v>0</v>
      </c>
      <c r="AI1070" s="33">
        <f t="shared" ref="AI1070" si="10175">(X1070*AD1067+Y1070*AC1067+Z1070*AD1070+AA1070*AC1070)</f>
        <v>-0.79921065769263977</v>
      </c>
      <c r="AJ1070" s="31">
        <f t="shared" ref="AJ1070" si="10176">X1070*AE1067+Z1070*AE1070-Y1070*AF1067-AA1070*AF1070</f>
        <v>0.75378648698367245</v>
      </c>
      <c r="AK1070" s="32">
        <f t="shared" ref="AK1070" si="10177">(X1070*AF1067+Y1070*AE1067+Z1070*AF1070+AA1070*AE1070)</f>
        <v>0</v>
      </c>
      <c r="AL1070" s="8"/>
      <c r="AM1070" s="29">
        <v>0</v>
      </c>
      <c r="AN1070" s="33">
        <v>0</v>
      </c>
      <c r="AO1070" s="31">
        <v>1</v>
      </c>
      <c r="AP1070" s="32">
        <v>0</v>
      </c>
      <c r="AR1070" s="29">
        <f t="shared" ref="AR1070" si="10178">AH1070*AM1067+AJ1070*AM1070-AI1070*AN1067-AK1070*AN1070</f>
        <v>0</v>
      </c>
      <c r="AS1070" s="33">
        <f t="shared" ref="AS1070" si="10179">(AH1070*AN1067+AI1070*AM1067+AJ1070*AN1070+AK1070*AM1070)</f>
        <v>-0.79921065769263977</v>
      </c>
      <c r="AT1070" s="31">
        <f t="shared" ref="AT1070" si="10180">AH1070*AO1067+AJ1070*AO1070-AI1070*AP1067-AK1070*AP1070</f>
        <v>0.3922591752931226</v>
      </c>
      <c r="AU1070" s="32">
        <f t="shared" ref="AU1070" si="10181">(AH1070*AP1067+AI1070*AO1067+AJ1070*AP1070+AK1070*AO1070)</f>
        <v>0</v>
      </c>
      <c r="AV1070" s="8"/>
      <c r="AW1070" s="29">
        <v>0</v>
      </c>
      <c r="AX1070" s="33">
        <f t="shared" ref="AX1070" si="10182">IF(0=(1-$AX$8*$AY$8*$B1067^2),10^14,$B1067*$AX$8/(1-$AX$8*$AY$8*$B1067^2))</f>
        <v>-0.36188069349790736</v>
      </c>
      <c r="AY1070" s="31">
        <v>1</v>
      </c>
      <c r="AZ1070" s="32">
        <v>0</v>
      </c>
      <c r="BB1070" s="29">
        <f t="shared" ref="BB1070" si="10183">AR1070*AW1067+AT1070*AW1070-AS1070*AX1067-AU1070*AX1070</f>
        <v>0</v>
      </c>
      <c r="BC1070" s="33">
        <f t="shared" ref="BC1070" si="10184">(AR1070*AX1067+AS1070*AW1067+AT1070*AX1070+AU1070*AW1070)</f>
        <v>-0.94116168007863221</v>
      </c>
      <c r="BD1070" s="31">
        <f t="shared" ref="BD1070" si="10185">AR1070*AY1067+AT1070*AY1070-AS1070*AZ1067-AU1070*AZ1070</f>
        <v>0.3922591752931226</v>
      </c>
      <c r="BE1070" s="32">
        <f t="shared" ref="BE1070" si="10186">(AR1070*AZ1067+AS1070*AY1067+AT1070*AZ1070+AU1070*AY1070)</f>
        <v>0</v>
      </c>
      <c r="BF1070" s="8"/>
      <c r="BG1070" s="29">
        <v>0</v>
      </c>
      <c r="BH1070" s="33">
        <v>0</v>
      </c>
      <c r="BI1070" s="31">
        <v>1</v>
      </c>
      <c r="BJ1070" s="32">
        <v>0</v>
      </c>
      <c r="BL1070" s="29">
        <f t="shared" ref="BL1070" si="10187">BB1070*BG1067+BD1070*BG1070-BC1070*BH1067-BE1070*BH1070</f>
        <v>0</v>
      </c>
      <c r="BM1070" s="33">
        <f t="shared" ref="BM1070" si="10188">(BB1070*BH1067+BC1070*BG1067+BD1070*BH1070+BE1070*BG1070)</f>
        <v>-0.94116168007863221</v>
      </c>
      <c r="BN1070" s="31">
        <f t="shared" ref="BN1070" si="10189">BB1070*BI1067+BD1070*BI1070-BC1070*BJ1067-BE1070*BJ1070</f>
        <v>0.242559321968428</v>
      </c>
      <c r="BO1070" s="32">
        <f t="shared" ref="BO1070" si="10190">(BB1070*BJ1067+BC1070*BI1067+BD1070*BJ1070+BE1070*BI1070)</f>
        <v>0</v>
      </c>
      <c r="BP1070" s="8"/>
      <c r="BQ1070" s="19">
        <f t="shared" ref="BQ1070:BQ1133" si="10191">1/$BR$8</f>
        <v>1</v>
      </c>
      <c r="BR1070" s="47">
        <v>0</v>
      </c>
      <c r="BS1070" s="48">
        <v>1</v>
      </c>
      <c r="BT1070" s="49">
        <v>0</v>
      </c>
      <c r="BV1070" s="29">
        <f t="shared" ref="BV1070" si="10192">BL1070*BQ1067+BN1070*BQ1070-BM1070*BR1067-BO1070*BR1070</f>
        <v>0.242559321968428</v>
      </c>
      <c r="BW1070" s="33">
        <f t="shared" ref="BW1070" si="10193">(BL1070*BR1067+BM1070*BQ1067+BN1070*BR1070+BO1070*BQ1070)</f>
        <v>-0.94116168007863221</v>
      </c>
      <c r="BX1070" s="31">
        <f t="shared" ref="BX1070" si="10194">BL1070*BS1067+BN1070*BS1070-BM1070*BT1067-BO1070*BT1070</f>
        <v>0.242559321968428</v>
      </c>
      <c r="BY1070" s="32">
        <f t="shared" ref="BY1070" si="10195">(BL1070*BT1067+BM1070*BS1067+BN1070*BT1070+BO1070*BS1070)</f>
        <v>0</v>
      </c>
      <c r="CA1070" s="50">
        <f t="shared" ref="CA1070" si="10196">(180/PI())*ATAN(-1*(BW1067+BW1070)/(BV1067+BV1070))</f>
        <v>75.968592276209193</v>
      </c>
      <c r="CC1070" s="137">
        <f t="shared" ref="CC1070" si="10197">20*LOG(((1-(10^(CA1067/20)^2)*(1-((1-CC1067)/(1+CC1067))^2))^0.5))</f>
        <v>-27.751905250935391</v>
      </c>
      <c r="CD1070" s="9"/>
      <c r="CE1070" s="38"/>
      <c r="CF1070" s="38"/>
      <c r="CG1070" s="38"/>
      <c r="CH1070" s="38"/>
    </row>
    <row r="1071" spans="2:91" ht="18.600000000000001" customHeight="1">
      <c r="CC1071" s="42"/>
    </row>
    <row r="1072" spans="2:91" ht="18.600000000000001" customHeight="1" thickBot="1">
      <c r="E1072" s="22" t="s">
        <v>4</v>
      </c>
      <c r="J1072" s="22" t="s">
        <v>5</v>
      </c>
      <c r="O1072" s="22" t="s">
        <v>6</v>
      </c>
      <c r="T1072" s="22" t="s">
        <v>7</v>
      </c>
      <c r="Y1072" s="22" t="s">
        <v>8</v>
      </c>
      <c r="AD1072" s="22" t="s">
        <v>65</v>
      </c>
      <c r="AI1072" s="22" t="s">
        <v>9</v>
      </c>
      <c r="AN1072" s="22" t="s">
        <v>66</v>
      </c>
      <c r="AS1072" s="22" t="s">
        <v>51</v>
      </c>
      <c r="AX1072" s="22" t="s">
        <v>67</v>
      </c>
      <c r="BC1072" s="22" t="s">
        <v>52</v>
      </c>
      <c r="BH1072" s="22" t="s">
        <v>68</v>
      </c>
      <c r="BM1072" s="22" t="s">
        <v>63</v>
      </c>
      <c r="BQ1072" s="23" t="s">
        <v>69</v>
      </c>
      <c r="BR1072" s="23"/>
      <c r="BS1072" s="24"/>
      <c r="BT1072" s="24"/>
      <c r="BU1072" s="24"/>
      <c r="BW1072" s="22" t="s">
        <v>64</v>
      </c>
    </row>
    <row r="1073" spans="2:91" ht="18.600000000000001" customHeight="1" thickBot="1">
      <c r="D1073" s="249" t="s">
        <v>103</v>
      </c>
      <c r="E1073" s="250"/>
      <c r="F1073" s="251" t="s">
        <v>104</v>
      </c>
      <c r="G1073" s="252"/>
      <c r="H1073" s="229"/>
      <c r="I1073" s="253" t="s">
        <v>11</v>
      </c>
      <c r="J1073" s="254"/>
      <c r="K1073" s="255" t="s">
        <v>12</v>
      </c>
      <c r="L1073" s="256"/>
      <c r="M1073" s="24"/>
      <c r="N1073" s="253" t="s">
        <v>105</v>
      </c>
      <c r="O1073" s="254"/>
      <c r="P1073" s="255" t="s">
        <v>106</v>
      </c>
      <c r="Q1073" s="256"/>
      <c r="R1073" s="24"/>
      <c r="S1073" s="249" t="s">
        <v>107</v>
      </c>
      <c r="T1073" s="250"/>
      <c r="U1073" s="251" t="s">
        <v>108</v>
      </c>
      <c r="V1073" s="252"/>
      <c r="W1073" s="8"/>
      <c r="X1073" s="253" t="s">
        <v>109</v>
      </c>
      <c r="Y1073" s="254"/>
      <c r="Z1073" s="255" t="s">
        <v>110</v>
      </c>
      <c r="AA1073" s="256"/>
      <c r="AB1073" s="8"/>
      <c r="AC1073" s="253" t="s">
        <v>111</v>
      </c>
      <c r="AD1073" s="254"/>
      <c r="AE1073" s="255" t="s">
        <v>14</v>
      </c>
      <c r="AF1073" s="256"/>
      <c r="AG1073" s="8"/>
      <c r="AH1073" s="253" t="s">
        <v>112</v>
      </c>
      <c r="AI1073" s="254"/>
      <c r="AJ1073" s="255" t="s">
        <v>113</v>
      </c>
      <c r="AK1073" s="256"/>
      <c r="AL1073" s="8"/>
      <c r="AM1073" s="249" t="s">
        <v>114</v>
      </c>
      <c r="AN1073" s="250"/>
      <c r="AO1073" s="251" t="s">
        <v>115</v>
      </c>
      <c r="AP1073" s="252"/>
      <c r="AQ1073" s="24"/>
      <c r="AR1073" s="253" t="s">
        <v>116</v>
      </c>
      <c r="AS1073" s="254"/>
      <c r="AT1073" s="255" t="s">
        <v>13</v>
      </c>
      <c r="AU1073" s="256"/>
      <c r="AV1073" s="4"/>
      <c r="AW1073" s="253" t="s">
        <v>117</v>
      </c>
      <c r="AX1073" s="254"/>
      <c r="AY1073" s="255" t="s">
        <v>118</v>
      </c>
      <c r="AZ1073" s="256"/>
      <c r="BA1073" s="8"/>
      <c r="BB1073" s="253" t="s">
        <v>119</v>
      </c>
      <c r="BC1073" s="254"/>
      <c r="BD1073" s="255" t="s">
        <v>120</v>
      </c>
      <c r="BE1073" s="256"/>
      <c r="BF1073" s="4"/>
      <c r="BG1073" s="249" t="s">
        <v>121</v>
      </c>
      <c r="BH1073" s="250"/>
      <c r="BI1073" s="251" t="s">
        <v>122</v>
      </c>
      <c r="BJ1073" s="252"/>
      <c r="BK1073" s="4"/>
      <c r="BL1073" s="253" t="s">
        <v>123</v>
      </c>
      <c r="BM1073" s="254"/>
      <c r="BN1073" s="255" t="s">
        <v>124</v>
      </c>
      <c r="BO1073" s="256"/>
      <c r="BP1073" s="4"/>
      <c r="BQ1073" s="253" t="s">
        <v>125</v>
      </c>
      <c r="BR1073" s="254"/>
      <c r="BS1073" s="255" t="s">
        <v>126</v>
      </c>
      <c r="BT1073" s="256"/>
      <c r="BU1073" s="8"/>
      <c r="BV1073" s="253" t="s">
        <v>127</v>
      </c>
      <c r="BW1073" s="254"/>
      <c r="BX1073" s="255" t="s">
        <v>128</v>
      </c>
      <c r="BY1073" s="256"/>
      <c r="CA1073" s="27" t="s">
        <v>15</v>
      </c>
      <c r="CC1073" s="133" t="s">
        <v>70</v>
      </c>
      <c r="CD1073" s="9"/>
      <c r="CE1073" s="38"/>
      <c r="CF1073" s="38"/>
      <c r="CG1073" s="38"/>
      <c r="CH1073" s="38"/>
    </row>
    <row r="1074" spans="2:91" ht="18.600000000000001" customHeight="1" thickTop="1" thickBot="1">
      <c r="B1074" s="129">
        <v>2.58</v>
      </c>
      <c r="D1074" s="29">
        <v>1</v>
      </c>
      <c r="E1074" s="30">
        <v>0</v>
      </c>
      <c r="F1074" s="31">
        <v>0</v>
      </c>
      <c r="G1074" s="32">
        <f t="shared" ref="G1074:G1137" si="10198">-1/($E$8*$B1074)</f>
        <v>-0.25549612403100774</v>
      </c>
      <c r="I1074" s="29">
        <v>1</v>
      </c>
      <c r="J1074" s="33">
        <v>0</v>
      </c>
      <c r="K1074" s="31">
        <v>0</v>
      </c>
      <c r="L1074" s="32">
        <v>0</v>
      </c>
      <c r="N1074" s="29">
        <f t="shared" ref="N1074" si="10199">D1074*I1074+F1074*I1077-E1074*J1074-G1074*J1077</f>
        <v>0.87526397973158243</v>
      </c>
      <c r="O1074" s="33">
        <f t="shared" ref="O1074" si="10200">(D1074*J1074+E1074*I1074+F1074*J1077+G1074*I1077)</f>
        <v>0</v>
      </c>
      <c r="P1074" s="31">
        <f t="shared" ref="P1074" si="10201">D1074*K1074+F1074*K1077-E1074*L1074-G1074*L1077</f>
        <v>0</v>
      </c>
      <c r="Q1074" s="32">
        <f t="shared" ref="Q1074" si="10202">(D1074*L1074+E1074*K1074+F1074*L1077+G1074*K1077)</f>
        <v>-0.25549612403100774</v>
      </c>
      <c r="S1074" s="29">
        <v>1</v>
      </c>
      <c r="T1074" s="30">
        <v>0</v>
      </c>
      <c r="U1074" s="31">
        <v>0</v>
      </c>
      <c r="V1074" s="32">
        <f t="shared" ref="V1074:V1137" si="10203">-1/($T$8*$B1074)</f>
        <v>-0.49634496124031008</v>
      </c>
      <c r="X1074" s="29">
        <f t="shared" ref="X1074" si="10204">N1074*S1074+P1074*S1077-O1074*T1074-Q1074*T1077</f>
        <v>0.87526397973158243</v>
      </c>
      <c r="Y1074" s="33">
        <f t="shared" ref="Y1074" si="10205">(N1074*T1074+O1074*S1074+P1074*T1077+Q1074*S1077)</f>
        <v>0</v>
      </c>
      <c r="Z1074" s="31">
        <f t="shared" ref="Z1074" si="10206">N1074*U1074+P1074*U1077-O1074*V1074-Q1074*V1077</f>
        <v>0</v>
      </c>
      <c r="AA1074" s="32">
        <f t="shared" ref="AA1074" si="10207">(N1074*V1074+O1074*U1074+P1074*V1077+Q1074*U1077)</f>
        <v>-0.68992899012591957</v>
      </c>
      <c r="AB1074" s="8"/>
      <c r="AC1074" s="29">
        <v>1</v>
      </c>
      <c r="AD1074" s="33">
        <v>0</v>
      </c>
      <c r="AE1074" s="31">
        <v>0</v>
      </c>
      <c r="AF1074" s="32">
        <v>0</v>
      </c>
      <c r="AH1074" s="29">
        <f t="shared" ref="AH1074" si="10208">X1074*AC1074+Z1074*AC1077-Y1074*AD1074-AA1074*AD1077</f>
        <v>0.59685553532835756</v>
      </c>
      <c r="AI1074" s="33">
        <f t="shared" ref="AI1074" si="10209">(X1074*AD1074+Y1074*AC1074+Z1074*AD1077+AA1074*AC1077)</f>
        <v>0</v>
      </c>
      <c r="AJ1074" s="31">
        <f t="shared" ref="AJ1074" si="10210">X1074*AE1074+Z1074*AE1077-Y1074*AF1074-AA1074*AF1077</f>
        <v>0</v>
      </c>
      <c r="AK1074" s="32">
        <f t="shared" ref="AK1074" si="10211">(X1074*AF1074+Y1074*AE1074+Z1074*AF1077+AA1074*AE1077)</f>
        <v>-0.68992899012591957</v>
      </c>
      <c r="AL1074" s="8"/>
      <c r="AM1074" s="29">
        <v>1</v>
      </c>
      <c r="AN1074" s="30">
        <v>0</v>
      </c>
      <c r="AO1074" s="31">
        <v>0</v>
      </c>
      <c r="AP1074" s="32">
        <f t="shared" ref="AP1074:AP1137" si="10212">-1/($AN$8*$B1074)</f>
        <v>-0.44884883720930224</v>
      </c>
      <c r="AR1074" s="29">
        <f t="shared" ref="AR1074" si="10213">AH1074*AM1074+AJ1074*AM1077-AI1074*AN1074-AK1074*AN1077</f>
        <v>0.59685553532835756</v>
      </c>
      <c r="AS1074" s="33">
        <f t="shared" ref="AS1074" si="10214">(AH1074*AN1074+AI1074*AM1074+AJ1074*AN1077+AK1074*AM1077)</f>
        <v>0</v>
      </c>
      <c r="AT1074" s="31">
        <f t="shared" ref="AT1074" si="10215">AH1074*AO1074+AJ1074*AO1077-AI1074*AP1074-AK1074*AP1077</f>
        <v>0</v>
      </c>
      <c r="AU1074" s="32">
        <f t="shared" ref="AU1074" si="10216">(AH1074*AP1074+AI1074*AO1074+AJ1074*AP1077+AK1074*AO1077)</f>
        <v>-0.95782690313998842</v>
      </c>
      <c r="AV1074" s="8"/>
      <c r="AW1074" s="29">
        <v>1</v>
      </c>
      <c r="AX1074" s="33">
        <v>0</v>
      </c>
      <c r="AY1074" s="31">
        <v>0</v>
      </c>
      <c r="AZ1074" s="32">
        <v>0</v>
      </c>
      <c r="BB1074" s="29">
        <f t="shared" ref="BB1074" si="10217">AR1074*AW1074+AT1074*AW1077-AS1074*AX1074-AU1074*AX1077</f>
        <v>0.25328418228974414</v>
      </c>
      <c r="BC1074" s="33">
        <f t="shared" ref="BC1074" si="10218">(AR1074*AX1074+AS1074*AW1074+AT1074*AX1077+AU1074*AW1077)</f>
        <v>0</v>
      </c>
      <c r="BD1074" s="31">
        <f t="shared" ref="BD1074" si="10219">AR1074*AY1074+AT1074*AY1077-AS1074*AZ1074-AU1074*AZ1077</f>
        <v>0</v>
      </c>
      <c r="BE1074" s="32">
        <f t="shared" ref="BE1074" si="10220">(AR1074*AZ1074+AS1074*AY1074+AT1074*AZ1077+AU1074*AY1077)</f>
        <v>-0.95782690313998842</v>
      </c>
      <c r="BF1074" s="8"/>
      <c r="BG1074" s="29">
        <v>1</v>
      </c>
      <c r="BH1074" s="30">
        <v>0</v>
      </c>
      <c r="BI1074" s="31">
        <v>0</v>
      </c>
      <c r="BJ1074" s="32">
        <f t="shared" ref="BJ1074:BJ1137" si="10221">-1/($BH$8*$B1074)</f>
        <v>-0.1578255813953488</v>
      </c>
      <c r="BL1074" s="29">
        <f t="shared" ref="BL1074" si="10222">BB1074*BG1074+BD1074*BG1077-BC1074*BH1074-BE1074*BH1077</f>
        <v>0.25328418228974414</v>
      </c>
      <c r="BM1074" s="33">
        <f t="shared" ref="BM1074" si="10223">(BB1074*BH1074+BC1074*BG1074+BD1074*BH1077+BE1074*BG1077)</f>
        <v>0</v>
      </c>
      <c r="BN1074" s="31">
        <f t="shared" ref="BN1074" si="10224">BB1074*BI1074+BD1074*BI1077-BC1074*BJ1074-BE1074*BJ1077</f>
        <v>0</v>
      </c>
      <c r="BO1074" s="32">
        <f t="shared" ref="BO1074" si="10225">(BB1074*BJ1074+BC1074*BI1074+BD1074*BJ1077+BE1074*BI1077)</f>
        <v>-0.99780162646811277</v>
      </c>
      <c r="BP1074" s="8"/>
      <c r="BQ1074" s="34">
        <v>1</v>
      </c>
      <c r="BR1074" s="35">
        <v>0</v>
      </c>
      <c r="BS1074" s="11">
        <v>0</v>
      </c>
      <c r="BT1074" s="36">
        <v>0</v>
      </c>
      <c r="BV1074" s="29">
        <f t="shared" ref="BV1074" si="10226">BL1074*BQ1074+BN1074*BQ1077-BM1074*BR1074-BO1074*BR1077</f>
        <v>0.25328418228974414</v>
      </c>
      <c r="BW1074" s="33">
        <f t="shared" ref="BW1074" si="10227">(BL1074*BR1074+BM1074*BQ1074+BN1074*BR1077+BO1074*BQ1077)</f>
        <v>-0.99780162646811277</v>
      </c>
      <c r="BX1074" s="31">
        <f t="shared" ref="BX1074" si="10228">BL1074*BS1074+BN1074*BS1077-BM1074*BT1074-BO1074*BT1077</f>
        <v>0</v>
      </c>
      <c r="BY1074" s="32">
        <f t="shared" ref="BY1074" si="10229">(BL1074*BT1074+BM1074*BS1074+BN1074*BT1077+BO1074*BS1077)</f>
        <v>-0.99780162646811277</v>
      </c>
      <c r="CA1074" s="37">
        <f t="shared" ref="CA1074" si="10230">20*LOG(((1+$BR$8)/$BR$8)/((BV1074+BV1077)^2+(BW1074+BW1077)^2)^0.5)</f>
        <v>-3.892971759298315E-3</v>
      </c>
      <c r="CC1074" s="134">
        <f t="shared" ref="CC1074" si="10231">((BV1074^2+BW1074^2)^0.5)/((BV1077^2+BW1077^2)^0.5)</f>
        <v>1.0596390228889203</v>
      </c>
      <c r="CD1074" s="9"/>
      <c r="CE1074" s="38"/>
      <c r="CF1074" s="38"/>
      <c r="CG1074" s="38"/>
      <c r="CH1074" s="38"/>
      <c r="CM1074" s="129">
        <v>2.56</v>
      </c>
    </row>
    <row r="1075" spans="2:91" ht="18.600000000000001" customHeight="1" thickBot="1">
      <c r="D1075" s="39"/>
      <c r="G1075" s="40"/>
      <c r="I1075" s="39"/>
      <c r="L1075" s="40"/>
      <c r="N1075" s="39"/>
      <c r="Q1075" s="40"/>
      <c r="S1075" s="39"/>
      <c r="V1075" s="40"/>
      <c r="X1075" s="39"/>
      <c r="AA1075" s="40"/>
      <c r="AC1075" s="39"/>
      <c r="AF1075" s="40"/>
      <c r="AH1075" s="39"/>
      <c r="AK1075" s="40"/>
      <c r="AM1075" s="39"/>
      <c r="AP1075" s="40"/>
      <c r="AR1075" s="39"/>
      <c r="AU1075" s="40"/>
      <c r="AW1075" s="39"/>
      <c r="AZ1075" s="40"/>
      <c r="BB1075" s="39"/>
      <c r="BE1075" s="40"/>
      <c r="BG1075" s="39"/>
      <c r="BJ1075" s="40"/>
      <c r="BL1075" s="39"/>
      <c r="BO1075" s="40"/>
      <c r="BQ1075" s="34"/>
      <c r="BR1075" s="11"/>
      <c r="BS1075" s="11"/>
      <c r="BT1075" s="41"/>
      <c r="BV1075" s="39"/>
      <c r="BY1075" s="40"/>
      <c r="CC1075" s="135"/>
      <c r="CD1075" s="9"/>
      <c r="CE1075" s="38"/>
      <c r="CF1075" s="38"/>
      <c r="CG1075" s="38"/>
      <c r="CH1075" s="38"/>
    </row>
    <row r="1076" spans="2:91" ht="18.600000000000001" customHeight="1" thickBot="1">
      <c r="D1076" s="258" t="s">
        <v>129</v>
      </c>
      <c r="E1076" s="259"/>
      <c r="F1076" s="260" t="s">
        <v>130</v>
      </c>
      <c r="G1076" s="261"/>
      <c r="H1076" s="229"/>
      <c r="I1076" s="258" t="s">
        <v>131</v>
      </c>
      <c r="J1076" s="259"/>
      <c r="K1076" s="260" t="s">
        <v>132</v>
      </c>
      <c r="L1076" s="261"/>
      <c r="N1076" s="253" t="s">
        <v>133</v>
      </c>
      <c r="O1076" s="254"/>
      <c r="P1076" s="255" t="s">
        <v>134</v>
      </c>
      <c r="Q1076" s="256"/>
      <c r="S1076" s="258" t="s">
        <v>135</v>
      </c>
      <c r="T1076" s="259"/>
      <c r="U1076" s="260" t="s">
        <v>136</v>
      </c>
      <c r="V1076" s="261"/>
      <c r="W1076" s="8"/>
      <c r="X1076" s="253" t="s">
        <v>137</v>
      </c>
      <c r="Y1076" s="254"/>
      <c r="Z1076" s="255" t="s">
        <v>138</v>
      </c>
      <c r="AA1076" s="256"/>
      <c r="AB1076" s="8"/>
      <c r="AC1076" s="258" t="s">
        <v>139</v>
      </c>
      <c r="AD1076" s="259"/>
      <c r="AE1076" s="260" t="s">
        <v>140</v>
      </c>
      <c r="AF1076" s="261"/>
      <c r="AG1076" s="8"/>
      <c r="AH1076" s="253" t="s">
        <v>141</v>
      </c>
      <c r="AI1076" s="254"/>
      <c r="AJ1076" s="255" t="s">
        <v>142</v>
      </c>
      <c r="AK1076" s="256"/>
      <c r="AL1076" s="8"/>
      <c r="AM1076" s="258" t="s">
        <v>143</v>
      </c>
      <c r="AN1076" s="259"/>
      <c r="AO1076" s="260" t="s">
        <v>144</v>
      </c>
      <c r="AP1076" s="261"/>
      <c r="AR1076" s="253" t="s">
        <v>145</v>
      </c>
      <c r="AS1076" s="254"/>
      <c r="AT1076" s="255" t="s">
        <v>146</v>
      </c>
      <c r="AU1076" s="256"/>
      <c r="AV1076" s="4"/>
      <c r="AW1076" s="258" t="s">
        <v>147</v>
      </c>
      <c r="AX1076" s="259"/>
      <c r="AY1076" s="260" t="s">
        <v>148</v>
      </c>
      <c r="AZ1076" s="261"/>
      <c r="BA1076" s="8"/>
      <c r="BB1076" s="253" t="s">
        <v>149</v>
      </c>
      <c r="BC1076" s="254"/>
      <c r="BD1076" s="255" t="s">
        <v>150</v>
      </c>
      <c r="BE1076" s="256"/>
      <c r="BF1076" s="4"/>
      <c r="BG1076" s="258" t="s">
        <v>151</v>
      </c>
      <c r="BH1076" s="259"/>
      <c r="BI1076" s="260" t="s">
        <v>152</v>
      </c>
      <c r="BJ1076" s="261"/>
      <c r="BK1076" s="4"/>
      <c r="BL1076" s="253" t="s">
        <v>153</v>
      </c>
      <c r="BM1076" s="254"/>
      <c r="BN1076" s="255" t="s">
        <v>154</v>
      </c>
      <c r="BO1076" s="256"/>
      <c r="BP1076" s="4"/>
      <c r="BQ1076" s="258" t="s">
        <v>155</v>
      </c>
      <c r="BR1076" s="259"/>
      <c r="BS1076" s="260" t="s">
        <v>156</v>
      </c>
      <c r="BT1076" s="261"/>
      <c r="BU1076" s="8"/>
      <c r="BV1076" s="253" t="s">
        <v>157</v>
      </c>
      <c r="BW1076" s="254"/>
      <c r="BX1076" s="255" t="s">
        <v>158</v>
      </c>
      <c r="BY1076" s="256"/>
      <c r="CA1076" s="46" t="s">
        <v>16</v>
      </c>
      <c r="CC1076" s="136" t="s">
        <v>71</v>
      </c>
      <c r="CD1076" s="9"/>
      <c r="CE1076" s="38"/>
      <c r="CF1076" s="38"/>
      <c r="CG1076" s="38"/>
      <c r="CH1076" s="38"/>
    </row>
    <row r="1077" spans="2:91" ht="18.600000000000001" customHeight="1" thickTop="1" thickBot="1">
      <c r="D1077" s="29">
        <v>0</v>
      </c>
      <c r="E1077" s="33">
        <v>0</v>
      </c>
      <c r="F1077" s="31">
        <v>1</v>
      </c>
      <c r="G1077" s="32">
        <v>0</v>
      </c>
      <c r="I1077" s="29">
        <v>0</v>
      </c>
      <c r="J1077" s="33">
        <f t="shared" ref="J1077" si="10232">IF(0=(1-$J$8*$K$8*$B1074^2),10^14,$B1074*$J$8/(1-$J$8*$K$8*$B1074^2))</f>
        <v>-0.48821100805928153</v>
      </c>
      <c r="K1077" s="31">
        <v>1</v>
      </c>
      <c r="L1077" s="32">
        <v>0</v>
      </c>
      <c r="N1077" s="29">
        <f t="shared" ref="N1077" si="10233">D1077*I1074+F1077*I1077-E1077*J1074-G1077*J1077</f>
        <v>0</v>
      </c>
      <c r="O1077" s="33">
        <f t="shared" ref="O1077" si="10234">(D1077*J1074+E1077*I1074+F1077*J1077+G1077*I1077)</f>
        <v>-0.48821100805928153</v>
      </c>
      <c r="P1077" s="31">
        <f t="shared" ref="P1077" si="10235">D1077*K1074+F1077*K1077-E1077*L1074-G1077*L1077</f>
        <v>1</v>
      </c>
      <c r="Q1077" s="32">
        <f t="shared" ref="Q1077" si="10236">(D1077*L1074+E1077*K1074+F1077*L1077+G1077*K1077)</f>
        <v>0</v>
      </c>
      <c r="S1077" s="29">
        <v>0</v>
      </c>
      <c r="T1077" s="33">
        <v>0</v>
      </c>
      <c r="U1077" s="31">
        <v>1</v>
      </c>
      <c r="V1077" s="32">
        <v>0</v>
      </c>
      <c r="X1077" s="29">
        <f t="shared" ref="X1077" si="10237">N1077*S1074+P1077*S1077-O1077*T1074-Q1077*T1077</f>
        <v>0</v>
      </c>
      <c r="Y1077" s="33">
        <f t="shared" ref="Y1077" si="10238">(N1077*T1074+O1077*S1074+P1077*T1077+Q1077*S1077)</f>
        <v>-0.48821100805928153</v>
      </c>
      <c r="Z1077" s="31">
        <f t="shared" ref="Z1077" si="10239">N1077*U1074+P1077*U1077-O1077*V1074-Q1077*V1077</f>
        <v>0.75767892612772325</v>
      </c>
      <c r="AA1077" s="32">
        <f t="shared" ref="AA1077" si="10240">(N1077*V1074+O1077*U1074+P1077*V1077+Q1077*U1077)</f>
        <v>0</v>
      </c>
      <c r="AB1077" s="8"/>
      <c r="AC1077" s="29">
        <v>0</v>
      </c>
      <c r="AD1077" s="33">
        <f t="shared" ref="AD1077" si="10241">IF(0=(1-$AD$8*$AE$8*$B1074^2),10^14,$B1074*$AD$8/(1-$AD$8*$AE$8*$B1074^2))</f>
        <v>-0.403532027770586</v>
      </c>
      <c r="AE1077" s="31">
        <v>1</v>
      </c>
      <c r="AF1077" s="32">
        <v>0</v>
      </c>
      <c r="AH1077" s="29">
        <f t="shared" ref="AH1077" si="10242">X1077*AC1074+Z1077*AC1077-Y1077*AD1074-AA1077*AD1077</f>
        <v>0</v>
      </c>
      <c r="AI1077" s="33">
        <f t="shared" ref="AI1077" si="10243">(X1077*AD1074+Y1077*AC1074+Z1077*AD1077+AA1077*AC1077)</f>
        <v>-0.79395872151864166</v>
      </c>
      <c r="AJ1077" s="31">
        <f t="shared" ref="AJ1077" si="10244">X1077*AE1074+Z1077*AE1077-Y1077*AF1074-AA1077*AF1077</f>
        <v>0.75767892612772325</v>
      </c>
      <c r="AK1077" s="32">
        <f t="shared" ref="AK1077" si="10245">(X1077*AF1074+Y1077*AE1074+Z1077*AF1077+AA1077*AE1077)</f>
        <v>0</v>
      </c>
      <c r="AL1077" s="8"/>
      <c r="AM1077" s="29">
        <v>0</v>
      </c>
      <c r="AN1077" s="33">
        <v>0</v>
      </c>
      <c r="AO1077" s="31">
        <v>1</v>
      </c>
      <c r="AP1077" s="32">
        <v>0</v>
      </c>
      <c r="AR1077" s="29">
        <f t="shared" ref="AR1077" si="10246">AH1077*AM1074+AJ1077*AM1077-AI1077*AN1074-AK1077*AN1077</f>
        <v>0</v>
      </c>
      <c r="AS1077" s="33">
        <f t="shared" ref="AS1077" si="10247">(AH1077*AN1074+AI1077*AM1074+AJ1077*AN1077+AK1077*AM1077)</f>
        <v>-0.79395872151864166</v>
      </c>
      <c r="AT1077" s="31">
        <f t="shared" ref="AT1077" si="10248">AH1077*AO1074+AJ1077*AO1077-AI1077*AP1074-AK1077*AP1077</f>
        <v>0.40131147718189675</v>
      </c>
      <c r="AU1077" s="32">
        <f t="shared" ref="AU1077" si="10249">(AH1077*AP1074+AI1077*AO1074+AJ1077*AP1077+AK1077*AO1077)</f>
        <v>0</v>
      </c>
      <c r="AV1077" s="8"/>
      <c r="AW1077" s="29">
        <v>0</v>
      </c>
      <c r="AX1077" s="33">
        <f t="shared" ref="AX1077" si="10250">IF(0=(1-$AX$8*$AY$8*$B1074^2),10^14,$B1074*$AX$8/(1-$AX$8*$AY$8*$B1074^2))</f>
        <v>-0.35869879193443344</v>
      </c>
      <c r="AY1077" s="31">
        <v>1</v>
      </c>
      <c r="AZ1077" s="32">
        <v>0</v>
      </c>
      <c r="BB1077" s="29">
        <f t="shared" ref="BB1077" si="10251">AR1077*AW1074+AT1077*AW1077-AS1077*AX1074-AU1077*AX1077</f>
        <v>0</v>
      </c>
      <c r="BC1077" s="33">
        <f t="shared" ref="BC1077" si="10252">(AR1077*AX1074+AS1077*AW1074+AT1077*AX1077+AU1077*AW1077)</f>
        <v>-0.93790866357321101</v>
      </c>
      <c r="BD1077" s="31">
        <f t="shared" ref="BD1077" si="10253">AR1077*AY1074+AT1077*AY1077-AS1077*AZ1074-AU1077*AZ1077</f>
        <v>0.40131147718189675</v>
      </c>
      <c r="BE1077" s="32">
        <f t="shared" ref="BE1077" si="10254">(AR1077*AZ1074+AS1077*AY1074+AT1077*AZ1077+AU1077*AY1077)</f>
        <v>0</v>
      </c>
      <c r="BF1077" s="8"/>
      <c r="BG1077" s="29">
        <v>0</v>
      </c>
      <c r="BH1077" s="33">
        <v>0</v>
      </c>
      <c r="BI1077" s="31">
        <v>1</v>
      </c>
      <c r="BJ1077" s="32">
        <v>0</v>
      </c>
      <c r="BL1077" s="29">
        <f t="shared" ref="BL1077" si="10255">BB1077*BG1074+BD1077*BG1077-BC1077*BH1074-BE1077*BH1077</f>
        <v>0</v>
      </c>
      <c r="BM1077" s="33">
        <f t="shared" ref="BM1077" si="10256">(BB1077*BH1074+BC1077*BG1074+BD1077*BH1077+BE1077*BG1077)</f>
        <v>-0.93790866357321101</v>
      </c>
      <c r="BN1077" s="31">
        <f t="shared" ref="BN1077" si="10257">BB1077*BI1074+BD1077*BI1077-BC1077*BJ1074-BE1077*BJ1077</f>
        <v>0.25328549705772008</v>
      </c>
      <c r="BO1077" s="32">
        <f t="shared" ref="BO1077" si="10258">(BB1077*BJ1074+BC1077*BI1074+BD1077*BJ1077+BE1077*BI1077)</f>
        <v>0</v>
      </c>
      <c r="BP1077" s="8"/>
      <c r="BQ1077" s="19">
        <f t="shared" ref="BQ1077:BQ1140" si="10259">1/$BR$8</f>
        <v>1</v>
      </c>
      <c r="BR1077" s="47">
        <v>0</v>
      </c>
      <c r="BS1077" s="48">
        <v>1</v>
      </c>
      <c r="BT1077" s="49">
        <v>0</v>
      </c>
      <c r="BV1077" s="29">
        <f t="shared" ref="BV1077" si="10260">BL1077*BQ1074+BN1077*BQ1077-BM1077*BR1074-BO1077*BR1077</f>
        <v>0.25328549705772008</v>
      </c>
      <c r="BW1077" s="33">
        <f t="shared" ref="BW1077" si="10261">(BL1077*BR1074+BM1077*BQ1074+BN1077*BR1077+BO1077*BQ1077)</f>
        <v>-0.93790866357321101</v>
      </c>
      <c r="BX1077" s="31">
        <f t="shared" ref="BX1077" si="10262">BL1077*BS1074+BN1077*BS1077-BM1077*BT1074-BO1077*BT1077</f>
        <v>0.25328549705772008</v>
      </c>
      <c r="BY1077" s="32">
        <f t="shared" ref="BY1077" si="10263">(BL1077*BT1074+BM1077*BS1074+BN1077*BT1077+BO1077*BS1077)</f>
        <v>0</v>
      </c>
      <c r="CA1077" s="50">
        <f t="shared" ref="CA1077" si="10264">(180/PI())*ATAN(-1*(BW1074+BW1077)/(BV1074+BV1077))</f>
        <v>75.334744318975225</v>
      </c>
      <c r="CC1077" s="137">
        <f t="shared" ref="CC1077" si="10265">20*LOG(((1-(10^(CA1074/20)^2)*(1-((1-CC1074)/(1+CC1074))^2))^0.5))</f>
        <v>-27.610285128474477</v>
      </c>
      <c r="CD1077" s="9"/>
      <c r="CE1077" s="38"/>
      <c r="CF1077" s="38"/>
      <c r="CG1077" s="38"/>
      <c r="CH1077" s="38"/>
    </row>
    <row r="1078" spans="2:91" ht="18.600000000000001" customHeight="1">
      <c r="CC1078" s="42"/>
    </row>
    <row r="1079" spans="2:91" ht="18.600000000000001" customHeight="1" thickBot="1">
      <c r="E1079" s="22" t="s">
        <v>4</v>
      </c>
      <c r="J1079" s="22" t="s">
        <v>5</v>
      </c>
      <c r="O1079" s="22" t="s">
        <v>6</v>
      </c>
      <c r="T1079" s="22" t="s">
        <v>7</v>
      </c>
      <c r="Y1079" s="22" t="s">
        <v>8</v>
      </c>
      <c r="AD1079" s="22" t="s">
        <v>65</v>
      </c>
      <c r="AI1079" s="22" t="s">
        <v>9</v>
      </c>
      <c r="AN1079" s="22" t="s">
        <v>66</v>
      </c>
      <c r="AS1079" s="22" t="s">
        <v>51</v>
      </c>
      <c r="AX1079" s="22" t="s">
        <v>67</v>
      </c>
      <c r="BC1079" s="22" t="s">
        <v>52</v>
      </c>
      <c r="BH1079" s="22" t="s">
        <v>68</v>
      </c>
      <c r="BM1079" s="22" t="s">
        <v>63</v>
      </c>
      <c r="BQ1079" s="23" t="s">
        <v>69</v>
      </c>
      <c r="BR1079" s="23"/>
      <c r="BS1079" s="24"/>
      <c r="BT1079" s="24"/>
      <c r="BU1079" s="24"/>
      <c r="BW1079" s="22" t="s">
        <v>64</v>
      </c>
    </row>
    <row r="1080" spans="2:91" ht="18.600000000000001" customHeight="1" thickBot="1">
      <c r="D1080" s="249" t="s">
        <v>103</v>
      </c>
      <c r="E1080" s="250"/>
      <c r="F1080" s="251" t="s">
        <v>104</v>
      </c>
      <c r="G1080" s="252"/>
      <c r="H1080" s="229"/>
      <c r="I1080" s="253" t="s">
        <v>11</v>
      </c>
      <c r="J1080" s="254"/>
      <c r="K1080" s="255" t="s">
        <v>12</v>
      </c>
      <c r="L1080" s="256"/>
      <c r="M1080" s="24"/>
      <c r="N1080" s="253" t="s">
        <v>105</v>
      </c>
      <c r="O1080" s="254"/>
      <c r="P1080" s="255" t="s">
        <v>106</v>
      </c>
      <c r="Q1080" s="256"/>
      <c r="R1080" s="24"/>
      <c r="S1080" s="249" t="s">
        <v>107</v>
      </c>
      <c r="T1080" s="250"/>
      <c r="U1080" s="251" t="s">
        <v>108</v>
      </c>
      <c r="V1080" s="252"/>
      <c r="W1080" s="8"/>
      <c r="X1080" s="253" t="s">
        <v>109</v>
      </c>
      <c r="Y1080" s="254"/>
      <c r="Z1080" s="255" t="s">
        <v>110</v>
      </c>
      <c r="AA1080" s="256"/>
      <c r="AB1080" s="8"/>
      <c r="AC1080" s="253" t="s">
        <v>111</v>
      </c>
      <c r="AD1080" s="254"/>
      <c r="AE1080" s="255" t="s">
        <v>14</v>
      </c>
      <c r="AF1080" s="256"/>
      <c r="AG1080" s="8"/>
      <c r="AH1080" s="253" t="s">
        <v>112</v>
      </c>
      <c r="AI1080" s="254"/>
      <c r="AJ1080" s="255" t="s">
        <v>113</v>
      </c>
      <c r="AK1080" s="256"/>
      <c r="AL1080" s="8"/>
      <c r="AM1080" s="249" t="s">
        <v>114</v>
      </c>
      <c r="AN1080" s="250"/>
      <c r="AO1080" s="251" t="s">
        <v>115</v>
      </c>
      <c r="AP1080" s="252"/>
      <c r="AQ1080" s="24"/>
      <c r="AR1080" s="253" t="s">
        <v>116</v>
      </c>
      <c r="AS1080" s="254"/>
      <c r="AT1080" s="255" t="s">
        <v>13</v>
      </c>
      <c r="AU1080" s="256"/>
      <c r="AV1080" s="4"/>
      <c r="AW1080" s="253" t="s">
        <v>117</v>
      </c>
      <c r="AX1080" s="254"/>
      <c r="AY1080" s="255" t="s">
        <v>118</v>
      </c>
      <c r="AZ1080" s="256"/>
      <c r="BA1080" s="8"/>
      <c r="BB1080" s="253" t="s">
        <v>119</v>
      </c>
      <c r="BC1080" s="254"/>
      <c r="BD1080" s="255" t="s">
        <v>120</v>
      </c>
      <c r="BE1080" s="256"/>
      <c r="BF1080" s="4"/>
      <c r="BG1080" s="249" t="s">
        <v>121</v>
      </c>
      <c r="BH1080" s="250"/>
      <c r="BI1080" s="251" t="s">
        <v>122</v>
      </c>
      <c r="BJ1080" s="252"/>
      <c r="BK1080" s="4"/>
      <c r="BL1080" s="253" t="s">
        <v>123</v>
      </c>
      <c r="BM1080" s="254"/>
      <c r="BN1080" s="255" t="s">
        <v>124</v>
      </c>
      <c r="BO1080" s="256"/>
      <c r="BP1080" s="4"/>
      <c r="BQ1080" s="253" t="s">
        <v>125</v>
      </c>
      <c r="BR1080" s="254"/>
      <c r="BS1080" s="255" t="s">
        <v>126</v>
      </c>
      <c r="BT1080" s="256"/>
      <c r="BU1080" s="8"/>
      <c r="BV1080" s="253" t="s">
        <v>127</v>
      </c>
      <c r="BW1080" s="254"/>
      <c r="BX1080" s="255" t="s">
        <v>128</v>
      </c>
      <c r="BY1080" s="256"/>
      <c r="CA1080" s="27" t="s">
        <v>15</v>
      </c>
      <c r="CC1080" s="133" t="s">
        <v>70</v>
      </c>
      <c r="CD1080" s="9"/>
      <c r="CE1080" s="38"/>
      <c r="CF1080" s="38"/>
      <c r="CG1080" s="38"/>
      <c r="CH1080" s="38"/>
    </row>
    <row r="1081" spans="2:91" ht="18.600000000000001" customHeight="1" thickTop="1" thickBot="1">
      <c r="B1081" s="129">
        <v>2.6</v>
      </c>
      <c r="D1081" s="29">
        <v>1</v>
      </c>
      <c r="E1081" s="30">
        <v>0</v>
      </c>
      <c r="F1081" s="31">
        <v>0</v>
      </c>
      <c r="G1081" s="32">
        <f t="shared" ref="G1081:G1144" si="10266">-1/($E$8*$B1081)</f>
        <v>-0.25353076923076923</v>
      </c>
      <c r="I1081" s="29">
        <v>1</v>
      </c>
      <c r="J1081" s="33">
        <v>0</v>
      </c>
      <c r="K1081" s="31">
        <v>0</v>
      </c>
      <c r="L1081" s="32">
        <v>0</v>
      </c>
      <c r="N1081" s="29">
        <f t="shared" ref="N1081" si="10267">D1081*I1081+F1081*I1084-E1081*J1081-G1081*J1084</f>
        <v>0.87722013684094768</v>
      </c>
      <c r="O1081" s="33">
        <f t="shared" ref="O1081" si="10268">(D1081*J1081+E1081*I1081+F1081*J1084+G1081*I1084)</f>
        <v>0</v>
      </c>
      <c r="P1081" s="31">
        <f t="shared" ref="P1081" si="10269">D1081*K1081+F1081*K1084-E1081*L1081-G1081*L1084</f>
        <v>0</v>
      </c>
      <c r="Q1081" s="32">
        <f t="shared" ref="Q1081" si="10270">(D1081*L1081+E1081*K1081+F1081*L1084+G1081*K1084)</f>
        <v>-0.25353076923076923</v>
      </c>
      <c r="S1081" s="29">
        <v>1</v>
      </c>
      <c r="T1081" s="30">
        <v>0</v>
      </c>
      <c r="U1081" s="31">
        <v>0</v>
      </c>
      <c r="V1081" s="32">
        <f t="shared" ref="V1081:V1144" si="10271">-1/($T$8*$B1081)</f>
        <v>-0.49252692307692308</v>
      </c>
      <c r="X1081" s="29">
        <f t="shared" ref="X1081" si="10272">N1081*S1081+P1081*S1084-O1081*T1081-Q1081*T1084</f>
        <v>0.87722013684094768</v>
      </c>
      <c r="Y1081" s="33">
        <f t="shared" ref="Y1081" si="10273">(N1081*T1081+O1081*S1081+P1081*T1084+Q1081*S1084)</f>
        <v>0</v>
      </c>
      <c r="Z1081" s="31">
        <f t="shared" ref="Z1081" si="10274">N1081*U1081+P1081*U1084-O1081*V1081-Q1081*V1084</f>
        <v>0</v>
      </c>
      <c r="AA1081" s="32">
        <f t="shared" ref="AA1081" si="10275">(N1081*V1081+O1081*U1081+P1081*V1084+Q1081*U1084)</f>
        <v>-0.68558530409015861</v>
      </c>
      <c r="AB1081" s="8"/>
      <c r="AC1081" s="29">
        <v>1</v>
      </c>
      <c r="AD1081" s="33">
        <v>0</v>
      </c>
      <c r="AE1081" s="31">
        <v>0</v>
      </c>
      <c r="AF1081" s="32">
        <v>0</v>
      </c>
      <c r="AH1081" s="29">
        <f t="shared" ref="AH1081" si="10276">X1081*AC1081+Z1081*AC1084-Y1081*AD1081-AA1081*AD1084</f>
        <v>0.6030847317648107</v>
      </c>
      <c r="AI1081" s="33">
        <f t="shared" ref="AI1081" si="10277">(X1081*AD1081+Y1081*AC1081+Z1081*AD1084+AA1081*AC1084)</f>
        <v>0</v>
      </c>
      <c r="AJ1081" s="31">
        <f t="shared" ref="AJ1081" si="10278">X1081*AE1081+Z1081*AE1084-Y1081*AF1081-AA1081*AF1084</f>
        <v>0</v>
      </c>
      <c r="AK1081" s="32">
        <f t="shared" ref="AK1081" si="10279">(X1081*AF1081+Y1081*AE1081+Z1081*AF1084+AA1081*AE1084)</f>
        <v>-0.68558530409015861</v>
      </c>
      <c r="AL1081" s="8"/>
      <c r="AM1081" s="29">
        <v>1</v>
      </c>
      <c r="AN1081" s="30">
        <v>0</v>
      </c>
      <c r="AO1081" s="31">
        <v>0</v>
      </c>
      <c r="AP1081" s="32">
        <f t="shared" ref="AP1081:AP1144" si="10280">-1/($AN$8*$B1081)</f>
        <v>-0.44539615384615378</v>
      </c>
      <c r="AR1081" s="29">
        <f t="shared" ref="AR1081" si="10281">AH1081*AM1081+AJ1081*AM1084-AI1081*AN1081-AK1081*AN1084</f>
        <v>0.6030847317648107</v>
      </c>
      <c r="AS1081" s="33">
        <f t="shared" ref="AS1081" si="10282">(AH1081*AN1081+AI1081*AM1081+AJ1081*AN1084+AK1081*AM1084)</f>
        <v>0</v>
      </c>
      <c r="AT1081" s="31">
        <f t="shared" ref="AT1081" si="10283">AH1081*AO1081+AJ1081*AO1084-AI1081*AP1081-AK1081*AP1084</f>
        <v>0</v>
      </c>
      <c r="AU1081" s="32">
        <f t="shared" ref="AU1081" si="10284">(AH1081*AP1081+AI1081*AO1081+AJ1081*AP1084+AK1081*AO1084)</f>
        <v>-0.95419692406154466</v>
      </c>
      <c r="AV1081" s="8"/>
      <c r="AW1081" s="29">
        <v>1</v>
      </c>
      <c r="AX1081" s="33">
        <v>0</v>
      </c>
      <c r="AY1081" s="31">
        <v>0</v>
      </c>
      <c r="AZ1081" s="32">
        <v>0</v>
      </c>
      <c r="BB1081" s="29">
        <f t="shared" ref="BB1081" si="10285">AR1081*AW1081+AT1081*AW1084-AS1081*AX1081-AU1081*AX1084</f>
        <v>0.26379597885028061</v>
      </c>
      <c r="BC1081" s="33">
        <f t="shared" ref="BC1081" si="10286">(AR1081*AX1081+AS1081*AW1081+AT1081*AX1084+AU1081*AW1084)</f>
        <v>0</v>
      </c>
      <c r="BD1081" s="31">
        <f t="shared" ref="BD1081" si="10287">AR1081*AY1081+AT1081*AY1084-AS1081*AZ1081-AU1081*AZ1084</f>
        <v>0</v>
      </c>
      <c r="BE1081" s="32">
        <f t="shared" ref="BE1081" si="10288">(AR1081*AZ1081+AS1081*AY1081+AT1081*AZ1084+AU1081*AY1084)</f>
        <v>-0.95419692406154466</v>
      </c>
      <c r="BF1081" s="8"/>
      <c r="BG1081" s="29">
        <v>1</v>
      </c>
      <c r="BH1081" s="30">
        <v>0</v>
      </c>
      <c r="BI1081" s="31">
        <v>0</v>
      </c>
      <c r="BJ1081" s="32">
        <f t="shared" ref="BJ1081:BJ1144" si="10289">-1/($BH$8*$B1081)</f>
        <v>-0.15661153846153844</v>
      </c>
      <c r="BL1081" s="29">
        <f t="shared" ref="BL1081" si="10290">BB1081*BG1081+BD1081*BG1084-BC1081*BH1081-BE1081*BH1084</f>
        <v>0.26379597885028061</v>
      </c>
      <c r="BM1081" s="33">
        <f t="shared" ref="BM1081" si="10291">(BB1081*BH1081+BC1081*BG1081+BD1081*BH1084+BE1081*BG1084)</f>
        <v>0</v>
      </c>
      <c r="BN1081" s="31">
        <f t="shared" ref="BN1081" si="10292">BB1081*BI1081+BD1081*BI1084-BC1081*BJ1081-BE1081*BJ1084</f>
        <v>0</v>
      </c>
      <c r="BO1081" s="32">
        <f t="shared" ref="BO1081" si="10293">(BB1081*BJ1081+BC1081*BI1081+BD1081*BJ1084+BE1081*BI1084)</f>
        <v>-0.99551041814925456</v>
      </c>
      <c r="BP1081" s="8"/>
      <c r="BQ1081" s="34">
        <v>1</v>
      </c>
      <c r="BR1081" s="35">
        <v>0</v>
      </c>
      <c r="BS1081" s="11">
        <v>0</v>
      </c>
      <c r="BT1081" s="36">
        <v>0</v>
      </c>
      <c r="BV1081" s="29">
        <f t="shared" ref="BV1081" si="10294">BL1081*BQ1081+BN1081*BQ1084-BM1081*BR1081-BO1081*BR1084</f>
        <v>0.26379597885028061</v>
      </c>
      <c r="BW1081" s="33">
        <f t="shared" ref="BW1081" si="10295">(BL1081*BR1081+BM1081*BQ1081+BN1081*BR1084+BO1081*BQ1084)</f>
        <v>-0.99551041814925456</v>
      </c>
      <c r="BX1081" s="31">
        <f t="shared" ref="BX1081" si="10296">BL1081*BS1081+BN1081*BS1084-BM1081*BT1081-BO1081*BT1084</f>
        <v>0</v>
      </c>
      <c r="BY1081" s="32">
        <f t="shared" ref="BY1081" si="10297">(BL1081*BT1081+BM1081*BS1081+BN1081*BT1084+BO1081*BS1084)</f>
        <v>-0.99551041814925456</v>
      </c>
      <c r="CA1081" s="37">
        <f t="shared" ref="CA1081" si="10298">20*LOG(((1+$BR$8)/$BR$8)/((BV1081+BV1084)^2+(BW1081+BW1084)^2)^0.5)</f>
        <v>-4.0253309259677692E-3</v>
      </c>
      <c r="CC1081" s="134">
        <f t="shared" ref="CC1081" si="10299">((BV1081^2+BW1081^2)^0.5)/((BV1084^2+BW1084^2)^0.5)</f>
        <v>1.0604924329051724</v>
      </c>
      <c r="CD1081" s="9"/>
      <c r="CE1081" s="38"/>
      <c r="CF1081" s="38"/>
      <c r="CG1081" s="38"/>
      <c r="CH1081" s="38"/>
      <c r="CM1081" s="129">
        <v>2.58</v>
      </c>
    </row>
    <row r="1082" spans="2:91" ht="18.600000000000001" customHeight="1" thickBot="1">
      <c r="D1082" s="39"/>
      <c r="G1082" s="40"/>
      <c r="I1082" s="39"/>
      <c r="L1082" s="40"/>
      <c r="N1082" s="39"/>
      <c r="Q1082" s="40"/>
      <c r="S1082" s="39"/>
      <c r="V1082" s="40"/>
      <c r="X1082" s="39"/>
      <c r="AA1082" s="40"/>
      <c r="AC1082" s="39"/>
      <c r="AF1082" s="40"/>
      <c r="AH1082" s="39"/>
      <c r="AK1082" s="40"/>
      <c r="AM1082" s="39"/>
      <c r="AP1082" s="40"/>
      <c r="AR1082" s="39"/>
      <c r="AU1082" s="40"/>
      <c r="AW1082" s="39"/>
      <c r="AZ1082" s="40"/>
      <c r="BB1082" s="39"/>
      <c r="BE1082" s="40"/>
      <c r="BG1082" s="39"/>
      <c r="BJ1082" s="40"/>
      <c r="BL1082" s="39"/>
      <c r="BO1082" s="40"/>
      <c r="BQ1082" s="34"/>
      <c r="BR1082" s="11"/>
      <c r="BS1082" s="11"/>
      <c r="BT1082" s="41"/>
      <c r="BV1082" s="39"/>
      <c r="BY1082" s="40"/>
      <c r="CC1082" s="135"/>
      <c r="CD1082" s="9"/>
      <c r="CE1082" s="38"/>
      <c r="CF1082" s="38"/>
      <c r="CG1082" s="38"/>
      <c r="CH1082" s="38"/>
    </row>
    <row r="1083" spans="2:91" ht="18.600000000000001" customHeight="1" thickBot="1">
      <c r="D1083" s="258" t="s">
        <v>129</v>
      </c>
      <c r="E1083" s="259"/>
      <c r="F1083" s="260" t="s">
        <v>130</v>
      </c>
      <c r="G1083" s="261"/>
      <c r="H1083" s="229"/>
      <c r="I1083" s="258" t="s">
        <v>131</v>
      </c>
      <c r="J1083" s="259"/>
      <c r="K1083" s="260" t="s">
        <v>132</v>
      </c>
      <c r="L1083" s="261"/>
      <c r="N1083" s="253" t="s">
        <v>133</v>
      </c>
      <c r="O1083" s="254"/>
      <c r="P1083" s="255" t="s">
        <v>134</v>
      </c>
      <c r="Q1083" s="256"/>
      <c r="S1083" s="258" t="s">
        <v>135</v>
      </c>
      <c r="T1083" s="259"/>
      <c r="U1083" s="260" t="s">
        <v>136</v>
      </c>
      <c r="V1083" s="261"/>
      <c r="W1083" s="8"/>
      <c r="X1083" s="253" t="s">
        <v>137</v>
      </c>
      <c r="Y1083" s="254"/>
      <c r="Z1083" s="255" t="s">
        <v>138</v>
      </c>
      <c r="AA1083" s="256"/>
      <c r="AB1083" s="8"/>
      <c r="AC1083" s="258" t="s">
        <v>139</v>
      </c>
      <c r="AD1083" s="259"/>
      <c r="AE1083" s="260" t="s">
        <v>140</v>
      </c>
      <c r="AF1083" s="261"/>
      <c r="AG1083" s="8"/>
      <c r="AH1083" s="253" t="s">
        <v>141</v>
      </c>
      <c r="AI1083" s="254"/>
      <c r="AJ1083" s="255" t="s">
        <v>142</v>
      </c>
      <c r="AK1083" s="256"/>
      <c r="AL1083" s="8"/>
      <c r="AM1083" s="258" t="s">
        <v>143</v>
      </c>
      <c r="AN1083" s="259"/>
      <c r="AO1083" s="260" t="s">
        <v>144</v>
      </c>
      <c r="AP1083" s="261"/>
      <c r="AR1083" s="253" t="s">
        <v>145</v>
      </c>
      <c r="AS1083" s="254"/>
      <c r="AT1083" s="255" t="s">
        <v>146</v>
      </c>
      <c r="AU1083" s="256"/>
      <c r="AV1083" s="4"/>
      <c r="AW1083" s="258" t="s">
        <v>147</v>
      </c>
      <c r="AX1083" s="259"/>
      <c r="AY1083" s="260" t="s">
        <v>148</v>
      </c>
      <c r="AZ1083" s="261"/>
      <c r="BA1083" s="8"/>
      <c r="BB1083" s="253" t="s">
        <v>149</v>
      </c>
      <c r="BC1083" s="254"/>
      <c r="BD1083" s="255" t="s">
        <v>150</v>
      </c>
      <c r="BE1083" s="256"/>
      <c r="BF1083" s="4"/>
      <c r="BG1083" s="258" t="s">
        <v>151</v>
      </c>
      <c r="BH1083" s="259"/>
      <c r="BI1083" s="260" t="s">
        <v>152</v>
      </c>
      <c r="BJ1083" s="261"/>
      <c r="BK1083" s="4"/>
      <c r="BL1083" s="253" t="s">
        <v>153</v>
      </c>
      <c r="BM1083" s="254"/>
      <c r="BN1083" s="255" t="s">
        <v>154</v>
      </c>
      <c r="BO1083" s="256"/>
      <c r="BP1083" s="4"/>
      <c r="BQ1083" s="258" t="s">
        <v>155</v>
      </c>
      <c r="BR1083" s="259"/>
      <c r="BS1083" s="260" t="s">
        <v>156</v>
      </c>
      <c r="BT1083" s="261"/>
      <c r="BU1083" s="8"/>
      <c r="BV1083" s="253" t="s">
        <v>157</v>
      </c>
      <c r="BW1083" s="254"/>
      <c r="BX1083" s="255" t="s">
        <v>158</v>
      </c>
      <c r="BY1083" s="256"/>
      <c r="CA1083" s="46" t="s">
        <v>16</v>
      </c>
      <c r="CC1083" s="136" t="s">
        <v>71</v>
      </c>
      <c r="CD1083" s="9"/>
      <c r="CE1083" s="38"/>
      <c r="CF1083" s="38"/>
      <c r="CG1083" s="38"/>
      <c r="CH1083" s="38"/>
    </row>
    <row r="1084" spans="2:91" ht="18.600000000000001" customHeight="1" thickTop="1" thickBot="1">
      <c r="D1084" s="29">
        <v>0</v>
      </c>
      <c r="E1084" s="33">
        <v>0</v>
      </c>
      <c r="F1084" s="31">
        <v>1</v>
      </c>
      <c r="G1084" s="32">
        <v>0</v>
      </c>
      <c r="I1084" s="29">
        <v>0</v>
      </c>
      <c r="J1084" s="33">
        <f t="shared" ref="J1084" si="10300">IF(0=(1-$J$8*$K$8*$B1081^2),10^14,$B1081*$J$8/(1-$J$8*$K$8*$B1081^2))</f>
        <v>-0.48427992993345675</v>
      </c>
      <c r="K1084" s="31">
        <v>1</v>
      </c>
      <c r="L1084" s="32">
        <v>0</v>
      </c>
      <c r="N1084" s="29">
        <f t="shared" ref="N1084" si="10301">D1084*I1081+F1084*I1084-E1084*J1081-G1084*J1084</f>
        <v>0</v>
      </c>
      <c r="O1084" s="33">
        <f t="shared" ref="O1084" si="10302">(D1084*J1081+E1084*I1081+F1084*J1084+G1084*I1084)</f>
        <v>-0.48427992993345675</v>
      </c>
      <c r="P1084" s="31">
        <f t="shared" ref="P1084" si="10303">D1084*K1081+F1084*K1084-E1084*L1081-G1084*L1084</f>
        <v>1</v>
      </c>
      <c r="Q1084" s="32">
        <f t="shared" ref="Q1084" si="10304">(D1084*L1081+E1084*K1081+F1084*L1084+G1084*K1084)</f>
        <v>0</v>
      </c>
      <c r="S1084" s="29">
        <v>0</v>
      </c>
      <c r="T1084" s="33">
        <v>0</v>
      </c>
      <c r="U1084" s="31">
        <v>1</v>
      </c>
      <c r="V1084" s="32">
        <v>0</v>
      </c>
      <c r="X1084" s="29">
        <f t="shared" ref="X1084" si="10305">N1084*S1081+P1084*S1084-O1084*T1081-Q1084*T1084</f>
        <v>0</v>
      </c>
      <c r="Y1084" s="33">
        <f t="shared" ref="Y1084" si="10306">(N1084*T1081+O1084*S1081+P1084*T1084+Q1084*S1084)</f>
        <v>-0.48427992993345675</v>
      </c>
      <c r="Z1084" s="31">
        <f t="shared" ref="Z1084" si="10307">N1084*U1081+P1084*U1084-O1084*V1081-Q1084*V1084</f>
        <v>0.76147909620196663</v>
      </c>
      <c r="AA1084" s="32">
        <f t="shared" ref="AA1084" si="10308">(N1084*V1081+O1084*U1081+P1084*V1084+Q1084*U1084)</f>
        <v>0</v>
      </c>
      <c r="AB1084" s="8"/>
      <c r="AC1084" s="29">
        <v>0</v>
      </c>
      <c r="AD1084" s="33">
        <f t="shared" ref="AD1084" si="10309">IF(0=(1-$AD$8*$AE$8*$B1081^2),10^14,$B1081*$AD$8/(1-$AD$8*$AE$8*$B1081^2))</f>
        <v>-0.39985601126608533</v>
      </c>
      <c r="AE1084" s="31">
        <v>1</v>
      </c>
      <c r="AF1084" s="32">
        <v>0</v>
      </c>
      <c r="AH1084" s="29">
        <f t="shared" ref="AH1084" si="10310">X1084*AC1081+Z1084*AC1084-Y1084*AD1081-AA1084*AD1084</f>
        <v>0</v>
      </c>
      <c r="AI1084" s="33">
        <f t="shared" ref="AI1084" si="10311">(X1084*AD1081+Y1084*AC1081+Z1084*AD1084+AA1084*AC1084)</f>
        <v>-0.78876192400327882</v>
      </c>
      <c r="AJ1084" s="31">
        <f t="shared" ref="AJ1084" si="10312">X1084*AE1081+Z1084*AE1084-Y1084*AF1081-AA1084*AF1084</f>
        <v>0.76147909620196663</v>
      </c>
      <c r="AK1084" s="32">
        <f t="shared" ref="AK1084" si="10313">(X1084*AF1081+Y1084*AE1081+Z1084*AF1084+AA1084*AE1084)</f>
        <v>0</v>
      </c>
      <c r="AL1084" s="8"/>
      <c r="AM1084" s="29">
        <v>0</v>
      </c>
      <c r="AN1084" s="33">
        <v>0</v>
      </c>
      <c r="AO1084" s="31">
        <v>1</v>
      </c>
      <c r="AP1084" s="32">
        <v>0</v>
      </c>
      <c r="AR1084" s="29">
        <f t="shared" ref="AR1084" si="10314">AH1084*AM1081+AJ1084*AM1084-AI1084*AN1081-AK1084*AN1084</f>
        <v>0</v>
      </c>
      <c r="AS1084" s="33">
        <f t="shared" ref="AS1084" si="10315">(AH1084*AN1081+AI1084*AM1081+AJ1084*AN1084+AK1084*AM1084)</f>
        <v>-0.78876192400327882</v>
      </c>
      <c r="AT1084" s="31">
        <f t="shared" ref="AT1084" si="10316">AH1084*AO1081+AJ1084*AO1084-AI1084*AP1081-AK1084*AP1084</f>
        <v>0.41016756895061401</v>
      </c>
      <c r="AU1084" s="32">
        <f t="shared" ref="AU1084" si="10317">(AH1084*AP1081+AI1084*AO1081+AJ1084*AP1084+AK1084*AO1084)</f>
        <v>0</v>
      </c>
      <c r="AV1084" s="8"/>
      <c r="AW1084" s="29">
        <v>0</v>
      </c>
      <c r="AX1084" s="33">
        <f t="shared" ref="AX1084" si="10318">IF(0=(1-$AX$8*$AY$8*$B1081^2),10^14,$B1081*$AX$8/(1-$AX$8*$AY$8*$B1081^2))</f>
        <v>-0.35557519036044005</v>
      </c>
      <c r="AY1084" s="31">
        <v>1</v>
      </c>
      <c r="AZ1084" s="32">
        <v>0</v>
      </c>
      <c r="BB1084" s="29">
        <f t="shared" ref="BB1084" si="10319">AR1084*AW1081+AT1084*AW1084-AS1084*AX1081-AU1084*AX1084</f>
        <v>0</v>
      </c>
      <c r="BC1084" s="33">
        <f t="shared" ref="BC1084" si="10320">(AR1084*AX1081+AS1084*AW1081+AT1084*AX1084+AU1084*AW1084)</f>
        <v>-0.93460733541257235</v>
      </c>
      <c r="BD1084" s="31">
        <f t="shared" ref="BD1084" si="10321">AR1084*AY1081+AT1084*AY1084-AS1084*AZ1081-AU1084*AZ1084</f>
        <v>0.41016756895061401</v>
      </c>
      <c r="BE1084" s="32">
        <f t="shared" ref="BE1084" si="10322">(AR1084*AZ1081+AS1084*AY1081+AT1084*AZ1084+AU1084*AY1084)</f>
        <v>0</v>
      </c>
      <c r="BF1084" s="8"/>
      <c r="BG1084" s="29">
        <v>0</v>
      </c>
      <c r="BH1084" s="33">
        <v>0</v>
      </c>
      <c r="BI1084" s="31">
        <v>1</v>
      </c>
      <c r="BJ1084" s="32">
        <v>0</v>
      </c>
      <c r="BL1084" s="29">
        <f t="shared" ref="BL1084" si="10323">BB1084*BG1081+BD1084*BG1084-BC1084*BH1081-BE1084*BH1084</f>
        <v>0</v>
      </c>
      <c r="BM1084" s="33">
        <f t="shared" ref="BM1084" si="10324">(BB1084*BH1081+BC1084*BG1081+BD1084*BH1084+BE1084*BG1084)</f>
        <v>-0.93460733541257235</v>
      </c>
      <c r="BN1084" s="31">
        <f t="shared" ref="BN1084" si="10325">BB1084*BI1081+BD1084*BI1084-BC1084*BJ1081-BE1084*BJ1084</f>
        <v>0.26379727629421201</v>
      </c>
      <c r="BO1084" s="32">
        <f t="shared" ref="BO1084" si="10326">(BB1084*BJ1081+BC1084*BI1081+BD1084*BJ1084+BE1084*BI1084)</f>
        <v>0</v>
      </c>
      <c r="BP1084" s="8"/>
      <c r="BQ1084" s="19">
        <f t="shared" ref="BQ1084:BQ1147" si="10327">1/$BR$8</f>
        <v>1</v>
      </c>
      <c r="BR1084" s="47">
        <v>0</v>
      </c>
      <c r="BS1084" s="48">
        <v>1</v>
      </c>
      <c r="BT1084" s="49">
        <v>0</v>
      </c>
      <c r="BV1084" s="29">
        <f t="shared" ref="BV1084" si="10328">BL1084*BQ1081+BN1084*BQ1084-BM1084*BR1081-BO1084*BR1084</f>
        <v>0.26379727629421201</v>
      </c>
      <c r="BW1084" s="33">
        <f t="shared" ref="BW1084" si="10329">(BL1084*BR1081+BM1084*BQ1081+BN1084*BR1084+BO1084*BQ1084)</f>
        <v>-0.93460733541257235</v>
      </c>
      <c r="BX1084" s="31">
        <f t="shared" ref="BX1084" si="10330">BL1084*BS1081+BN1084*BS1084-BM1084*BT1081-BO1084*BT1084</f>
        <v>0.26379727629421201</v>
      </c>
      <c r="BY1084" s="32">
        <f t="shared" ref="BY1084" si="10331">(BL1084*BT1081+BM1084*BS1081+BN1084*BT1084+BO1084*BS1084)</f>
        <v>0</v>
      </c>
      <c r="CA1084" s="50">
        <f t="shared" ref="CA1084" si="10332">(180/PI())*ATAN(-1*(BW1081+BW1084)/(BV1081+BV1084))</f>
        <v>74.7117994735476</v>
      </c>
      <c r="CC1084" s="137">
        <f t="shared" ref="CC1084" si="10333">20*LOG(((1-(10^(CA1081/20)^2)*(1-((1-CC1081)/(1+CC1081))^2))^0.5))</f>
        <v>-27.477429950245835</v>
      </c>
      <c r="CD1084" s="9"/>
      <c r="CE1084" s="38"/>
      <c r="CF1084" s="38"/>
      <c r="CG1084" s="38"/>
      <c r="CH1084" s="38"/>
    </row>
    <row r="1085" spans="2:91" ht="18.600000000000001" customHeight="1">
      <c r="CC1085" s="42"/>
    </row>
    <row r="1086" spans="2:91" ht="18.600000000000001" customHeight="1" thickBot="1">
      <c r="E1086" s="22" t="s">
        <v>4</v>
      </c>
      <c r="J1086" s="22" t="s">
        <v>5</v>
      </c>
      <c r="O1086" s="22" t="s">
        <v>6</v>
      </c>
      <c r="T1086" s="22" t="s">
        <v>7</v>
      </c>
      <c r="Y1086" s="22" t="s">
        <v>8</v>
      </c>
      <c r="AD1086" s="22" t="s">
        <v>65</v>
      </c>
      <c r="AI1086" s="22" t="s">
        <v>9</v>
      </c>
      <c r="AN1086" s="22" t="s">
        <v>66</v>
      </c>
      <c r="AS1086" s="22" t="s">
        <v>51</v>
      </c>
      <c r="AX1086" s="22" t="s">
        <v>67</v>
      </c>
      <c r="BC1086" s="22" t="s">
        <v>52</v>
      </c>
      <c r="BH1086" s="22" t="s">
        <v>68</v>
      </c>
      <c r="BM1086" s="22" t="s">
        <v>63</v>
      </c>
      <c r="BQ1086" s="23" t="s">
        <v>69</v>
      </c>
      <c r="BR1086" s="23"/>
      <c r="BS1086" s="24"/>
      <c r="BT1086" s="24"/>
      <c r="BU1086" s="24"/>
      <c r="BW1086" s="22" t="s">
        <v>64</v>
      </c>
    </row>
    <row r="1087" spans="2:91" ht="18.600000000000001" customHeight="1" thickBot="1">
      <c r="D1087" s="249" t="s">
        <v>103</v>
      </c>
      <c r="E1087" s="250"/>
      <c r="F1087" s="251" t="s">
        <v>104</v>
      </c>
      <c r="G1087" s="252"/>
      <c r="H1087" s="229"/>
      <c r="I1087" s="253" t="s">
        <v>11</v>
      </c>
      <c r="J1087" s="254"/>
      <c r="K1087" s="255" t="s">
        <v>12</v>
      </c>
      <c r="L1087" s="256"/>
      <c r="M1087" s="24"/>
      <c r="N1087" s="253" t="s">
        <v>105</v>
      </c>
      <c r="O1087" s="254"/>
      <c r="P1087" s="255" t="s">
        <v>106</v>
      </c>
      <c r="Q1087" s="256"/>
      <c r="R1087" s="24"/>
      <c r="S1087" s="249" t="s">
        <v>107</v>
      </c>
      <c r="T1087" s="250"/>
      <c r="U1087" s="251" t="s">
        <v>108</v>
      </c>
      <c r="V1087" s="252"/>
      <c r="W1087" s="8"/>
      <c r="X1087" s="253" t="s">
        <v>109</v>
      </c>
      <c r="Y1087" s="254"/>
      <c r="Z1087" s="255" t="s">
        <v>110</v>
      </c>
      <c r="AA1087" s="256"/>
      <c r="AB1087" s="8"/>
      <c r="AC1087" s="253" t="s">
        <v>111</v>
      </c>
      <c r="AD1087" s="254"/>
      <c r="AE1087" s="255" t="s">
        <v>14</v>
      </c>
      <c r="AF1087" s="256"/>
      <c r="AG1087" s="8"/>
      <c r="AH1087" s="253" t="s">
        <v>112</v>
      </c>
      <c r="AI1087" s="254"/>
      <c r="AJ1087" s="255" t="s">
        <v>113</v>
      </c>
      <c r="AK1087" s="256"/>
      <c r="AL1087" s="8"/>
      <c r="AM1087" s="249" t="s">
        <v>114</v>
      </c>
      <c r="AN1087" s="250"/>
      <c r="AO1087" s="251" t="s">
        <v>115</v>
      </c>
      <c r="AP1087" s="252"/>
      <c r="AQ1087" s="24"/>
      <c r="AR1087" s="253" t="s">
        <v>116</v>
      </c>
      <c r="AS1087" s="254"/>
      <c r="AT1087" s="255" t="s">
        <v>13</v>
      </c>
      <c r="AU1087" s="256"/>
      <c r="AV1087" s="4"/>
      <c r="AW1087" s="253" t="s">
        <v>117</v>
      </c>
      <c r="AX1087" s="254"/>
      <c r="AY1087" s="255" t="s">
        <v>118</v>
      </c>
      <c r="AZ1087" s="256"/>
      <c r="BA1087" s="8"/>
      <c r="BB1087" s="253" t="s">
        <v>119</v>
      </c>
      <c r="BC1087" s="254"/>
      <c r="BD1087" s="255" t="s">
        <v>120</v>
      </c>
      <c r="BE1087" s="256"/>
      <c r="BF1087" s="4"/>
      <c r="BG1087" s="249" t="s">
        <v>121</v>
      </c>
      <c r="BH1087" s="250"/>
      <c r="BI1087" s="251" t="s">
        <v>122</v>
      </c>
      <c r="BJ1087" s="252"/>
      <c r="BK1087" s="4"/>
      <c r="BL1087" s="253" t="s">
        <v>123</v>
      </c>
      <c r="BM1087" s="254"/>
      <c r="BN1087" s="255" t="s">
        <v>124</v>
      </c>
      <c r="BO1087" s="256"/>
      <c r="BP1087" s="4"/>
      <c r="BQ1087" s="253" t="s">
        <v>125</v>
      </c>
      <c r="BR1087" s="254"/>
      <c r="BS1087" s="255" t="s">
        <v>126</v>
      </c>
      <c r="BT1087" s="256"/>
      <c r="BU1087" s="8"/>
      <c r="BV1087" s="253" t="s">
        <v>127</v>
      </c>
      <c r="BW1087" s="254"/>
      <c r="BX1087" s="255" t="s">
        <v>128</v>
      </c>
      <c r="BY1087" s="256"/>
      <c r="CA1087" s="27" t="s">
        <v>15</v>
      </c>
      <c r="CC1087" s="133" t="s">
        <v>70</v>
      </c>
      <c r="CD1087" s="9"/>
      <c r="CE1087" s="38"/>
      <c r="CF1087" s="38"/>
      <c r="CG1087" s="38"/>
      <c r="CH1087" s="38"/>
    </row>
    <row r="1088" spans="2:91" ht="18.600000000000001" customHeight="1" thickTop="1" thickBot="1">
      <c r="B1088" s="129">
        <v>2.62</v>
      </c>
      <c r="D1088" s="29">
        <v>1</v>
      </c>
      <c r="E1088" s="30">
        <v>0</v>
      </c>
      <c r="F1088" s="31">
        <v>0</v>
      </c>
      <c r="G1088" s="32">
        <f t="shared" ref="G1088:G1151" si="10334">-1/($E$8*$B1088)</f>
        <v>-0.25159541984732825</v>
      </c>
      <c r="I1088" s="29">
        <v>1</v>
      </c>
      <c r="J1088" s="33">
        <v>0</v>
      </c>
      <c r="K1088" s="31">
        <v>0</v>
      </c>
      <c r="L1088" s="32">
        <v>0</v>
      </c>
      <c r="N1088" s="29">
        <f t="shared" ref="N1088" si="10335">D1088*I1088+F1088*I1091-E1088*J1088-G1088*J1091</f>
        <v>0.87913029814449184</v>
      </c>
      <c r="O1088" s="33">
        <f t="shared" ref="O1088" si="10336">(D1088*J1088+E1088*I1088+F1088*J1091+G1088*I1091)</f>
        <v>0</v>
      </c>
      <c r="P1088" s="31">
        <f t="shared" ref="P1088" si="10337">D1088*K1088+F1088*K1091-E1088*L1088-G1088*L1091</f>
        <v>0</v>
      </c>
      <c r="Q1088" s="32">
        <f t="shared" ref="Q1088" si="10338">(D1088*L1088+E1088*K1088+F1088*L1091+G1088*K1091)</f>
        <v>-0.25159541984732825</v>
      </c>
      <c r="S1088" s="29">
        <v>1</v>
      </c>
      <c r="T1088" s="30">
        <v>0</v>
      </c>
      <c r="U1088" s="31">
        <v>0</v>
      </c>
      <c r="V1088" s="32">
        <f t="shared" ref="V1088:V1151" si="10339">-1/($T$8*$B1088)</f>
        <v>-0.48876717557251909</v>
      </c>
      <c r="X1088" s="29">
        <f t="shared" ref="X1088" si="10340">N1088*S1088+P1088*S1091-O1088*T1088-Q1088*T1091</f>
        <v>0.87913029814449184</v>
      </c>
      <c r="Y1088" s="33">
        <f t="shared" ref="Y1088" si="10341">(N1088*T1088+O1088*S1088+P1088*T1091+Q1088*S1091)</f>
        <v>0</v>
      </c>
      <c r="Z1088" s="31">
        <f t="shared" ref="Z1088" si="10342">N1088*U1088+P1088*U1091-O1088*V1088-Q1088*V1091</f>
        <v>0</v>
      </c>
      <c r="AA1088" s="32">
        <f t="shared" ref="AA1088" si="10343">(N1088*V1088+O1088*U1088+P1088*V1091+Q1088*U1091)</f>
        <v>-0.68128545263163809</v>
      </c>
      <c r="AB1088" s="8"/>
      <c r="AC1088" s="29">
        <v>1</v>
      </c>
      <c r="AD1088" s="33">
        <v>0</v>
      </c>
      <c r="AE1088" s="31">
        <v>0</v>
      </c>
      <c r="AF1088" s="32">
        <v>0</v>
      </c>
      <c r="AH1088" s="29">
        <f t="shared" ref="AH1088" si="10344">X1088*AC1088+Z1088*AC1091-Y1088*AD1088-AA1088*AD1091</f>
        <v>0.60917050899786551</v>
      </c>
      <c r="AI1088" s="33">
        <f t="shared" ref="AI1088" si="10345">(X1088*AD1088+Y1088*AC1088+Z1088*AD1091+AA1088*AC1091)</f>
        <v>0</v>
      </c>
      <c r="AJ1088" s="31">
        <f t="shared" ref="AJ1088" si="10346">X1088*AE1088+Z1088*AE1091-Y1088*AF1088-AA1088*AF1091</f>
        <v>0</v>
      </c>
      <c r="AK1088" s="32">
        <f t="shared" ref="AK1088" si="10347">(X1088*AF1088+Y1088*AE1088+Z1088*AF1091+AA1088*AE1091)</f>
        <v>-0.68128545263163809</v>
      </c>
      <c r="AL1088" s="8"/>
      <c r="AM1088" s="29">
        <v>1</v>
      </c>
      <c r="AN1088" s="30">
        <v>0</v>
      </c>
      <c r="AO1088" s="31">
        <v>0</v>
      </c>
      <c r="AP1088" s="32">
        <f t="shared" ref="AP1088:AP1151" si="10348">-1/($AN$8*$B1088)</f>
        <v>-0.44199618320610684</v>
      </c>
      <c r="AR1088" s="29">
        <f t="shared" ref="AR1088" si="10349">AH1088*AM1088+AJ1088*AM1091-AI1088*AN1088-AK1088*AN1091</f>
        <v>0.60917050899786551</v>
      </c>
      <c r="AS1088" s="33">
        <f t="shared" ref="AS1088" si="10350">(AH1088*AN1088+AI1088*AM1088+AJ1088*AN1091+AK1088*AM1091)</f>
        <v>0</v>
      </c>
      <c r="AT1088" s="31">
        <f t="shared" ref="AT1088" si="10351">AH1088*AO1088+AJ1088*AO1091-AI1088*AP1088-AK1088*AP1091</f>
        <v>0</v>
      </c>
      <c r="AU1088" s="32">
        <f t="shared" ref="AU1088" si="10352">(AH1088*AP1088+AI1088*AO1088+AJ1088*AP1091+AK1088*AO1091)</f>
        <v>-0.95053649253041606</v>
      </c>
      <c r="AV1088" s="8"/>
      <c r="AW1088" s="29">
        <v>1</v>
      </c>
      <c r="AX1088" s="33">
        <v>0</v>
      </c>
      <c r="AY1088" s="31">
        <v>0</v>
      </c>
      <c r="AZ1088" s="32">
        <v>0</v>
      </c>
      <c r="BB1088" s="29">
        <f t="shared" ref="BB1088" si="10353">AR1088*AW1088+AT1088*AW1091-AS1088*AX1088-AU1088*AX1091</f>
        <v>0.27409856192771459</v>
      </c>
      <c r="BC1088" s="33">
        <f t="shared" ref="BC1088" si="10354">(AR1088*AX1088+AS1088*AW1088+AT1088*AX1091+AU1088*AW1091)</f>
        <v>0</v>
      </c>
      <c r="BD1088" s="31">
        <f t="shared" ref="BD1088" si="10355">AR1088*AY1088+AT1088*AY1091-AS1088*AZ1088-AU1088*AZ1091</f>
        <v>0</v>
      </c>
      <c r="BE1088" s="32">
        <f t="shared" ref="BE1088" si="10356">(AR1088*AZ1088+AS1088*AY1088+AT1088*AZ1091+AU1088*AY1091)</f>
        <v>-0.95053649253041606</v>
      </c>
      <c r="BF1088" s="8"/>
      <c r="BG1088" s="29">
        <v>1</v>
      </c>
      <c r="BH1088" s="30">
        <v>0</v>
      </c>
      <c r="BI1088" s="31">
        <v>0</v>
      </c>
      <c r="BJ1088" s="32">
        <f t="shared" ref="BJ1088:BJ1151" si="10357">-1/($BH$8*$B1088)</f>
        <v>-0.15541603053435113</v>
      </c>
      <c r="BL1088" s="29">
        <f t="shared" ref="BL1088" si="10358">BB1088*BG1088+BD1088*BG1091-BC1088*BH1088-BE1088*BH1091</f>
        <v>0.27409856192771459</v>
      </c>
      <c r="BM1088" s="33">
        <f t="shared" ref="BM1088" si="10359">(BB1088*BH1088+BC1088*BG1088+BD1088*BH1091+BE1088*BG1091)</f>
        <v>0</v>
      </c>
      <c r="BN1088" s="31">
        <f t="shared" ref="BN1088" si="10360">BB1088*BI1088+BD1088*BI1091-BC1088*BJ1088-BE1088*BJ1091</f>
        <v>0</v>
      </c>
      <c r="BO1088" s="32">
        <f t="shared" ref="BO1088" si="10361">(BB1088*BJ1088+BC1088*BI1088+BD1088*BJ1091+BE1088*BI1091)</f>
        <v>-0.9931358030003955</v>
      </c>
      <c r="BP1088" s="8"/>
      <c r="BQ1088" s="34">
        <v>1</v>
      </c>
      <c r="BR1088" s="35">
        <v>0</v>
      </c>
      <c r="BS1088" s="11">
        <v>0</v>
      </c>
      <c r="BT1088" s="36">
        <v>0</v>
      </c>
      <c r="BV1088" s="29">
        <f t="shared" ref="BV1088" si="10362">BL1088*BQ1088+BN1088*BQ1091-BM1088*BR1088-BO1088*BR1091</f>
        <v>0.27409856192771459</v>
      </c>
      <c r="BW1088" s="33">
        <f t="shared" ref="BW1088" si="10363">(BL1088*BR1088+BM1088*BQ1088+BN1088*BR1091+BO1088*BQ1091)</f>
        <v>-0.9931358030003955</v>
      </c>
      <c r="BX1088" s="31">
        <f t="shared" ref="BX1088" si="10364">BL1088*BS1088+BN1088*BS1091-BM1088*BT1088-BO1088*BT1091</f>
        <v>0</v>
      </c>
      <c r="BY1088" s="32">
        <f t="shared" ref="BY1088" si="10365">(BL1088*BT1088+BM1088*BS1088+BN1088*BT1091+BO1088*BS1091)</f>
        <v>-0.9931358030003955</v>
      </c>
      <c r="CA1088" s="37">
        <f t="shared" ref="CA1088" si="10366">20*LOG(((1+$BR$8)/$BR$8)/((BV1088+BV1091)^2+(BW1088+BW1091)^2)^0.5)</f>
        <v>-4.1546102618249935E-3</v>
      </c>
      <c r="CC1088" s="134">
        <f t="shared" ref="CC1088" si="10367">((BV1088^2+BW1088^2)^0.5)/((BV1091^2+BW1091^2)^0.5)</f>
        <v>1.0612961050831893</v>
      </c>
      <c r="CD1088" s="9"/>
      <c r="CE1088" s="38"/>
      <c r="CF1088" s="38"/>
      <c r="CG1088" s="38"/>
      <c r="CH1088" s="38"/>
      <c r="CM1088" s="129">
        <v>2.6</v>
      </c>
    </row>
    <row r="1089" spans="2:91" ht="18.600000000000001" customHeight="1" thickBot="1">
      <c r="D1089" s="39"/>
      <c r="G1089" s="40"/>
      <c r="I1089" s="39"/>
      <c r="L1089" s="40"/>
      <c r="N1089" s="39"/>
      <c r="Q1089" s="40"/>
      <c r="S1089" s="39"/>
      <c r="V1089" s="40"/>
      <c r="X1089" s="39"/>
      <c r="AA1089" s="40"/>
      <c r="AC1089" s="39"/>
      <c r="AF1089" s="40"/>
      <c r="AH1089" s="39"/>
      <c r="AK1089" s="40"/>
      <c r="AM1089" s="39"/>
      <c r="AP1089" s="40"/>
      <c r="AR1089" s="39"/>
      <c r="AU1089" s="40"/>
      <c r="AW1089" s="39"/>
      <c r="AZ1089" s="40"/>
      <c r="BB1089" s="39"/>
      <c r="BE1089" s="40"/>
      <c r="BG1089" s="39"/>
      <c r="BJ1089" s="40"/>
      <c r="BL1089" s="39"/>
      <c r="BO1089" s="40"/>
      <c r="BQ1089" s="34"/>
      <c r="BR1089" s="11"/>
      <c r="BS1089" s="11"/>
      <c r="BT1089" s="41"/>
      <c r="BV1089" s="39"/>
      <c r="BY1089" s="40"/>
      <c r="CC1089" s="135"/>
      <c r="CD1089" s="9"/>
      <c r="CE1089" s="38"/>
      <c r="CF1089" s="38"/>
      <c r="CG1089" s="38"/>
      <c r="CH1089" s="38"/>
    </row>
    <row r="1090" spans="2:91" ht="18.600000000000001" customHeight="1" thickBot="1">
      <c r="D1090" s="258" t="s">
        <v>129</v>
      </c>
      <c r="E1090" s="259"/>
      <c r="F1090" s="260" t="s">
        <v>130</v>
      </c>
      <c r="G1090" s="261"/>
      <c r="H1090" s="229"/>
      <c r="I1090" s="258" t="s">
        <v>131</v>
      </c>
      <c r="J1090" s="259"/>
      <c r="K1090" s="260" t="s">
        <v>132</v>
      </c>
      <c r="L1090" s="261"/>
      <c r="N1090" s="253" t="s">
        <v>133</v>
      </c>
      <c r="O1090" s="254"/>
      <c r="P1090" s="255" t="s">
        <v>134</v>
      </c>
      <c r="Q1090" s="256"/>
      <c r="S1090" s="258" t="s">
        <v>135</v>
      </c>
      <c r="T1090" s="259"/>
      <c r="U1090" s="260" t="s">
        <v>136</v>
      </c>
      <c r="V1090" s="261"/>
      <c r="W1090" s="8"/>
      <c r="X1090" s="253" t="s">
        <v>137</v>
      </c>
      <c r="Y1090" s="254"/>
      <c r="Z1090" s="255" t="s">
        <v>138</v>
      </c>
      <c r="AA1090" s="256"/>
      <c r="AB1090" s="8"/>
      <c r="AC1090" s="258" t="s">
        <v>139</v>
      </c>
      <c r="AD1090" s="259"/>
      <c r="AE1090" s="260" t="s">
        <v>140</v>
      </c>
      <c r="AF1090" s="261"/>
      <c r="AG1090" s="8"/>
      <c r="AH1090" s="253" t="s">
        <v>141</v>
      </c>
      <c r="AI1090" s="254"/>
      <c r="AJ1090" s="255" t="s">
        <v>142</v>
      </c>
      <c r="AK1090" s="256"/>
      <c r="AL1090" s="8"/>
      <c r="AM1090" s="258" t="s">
        <v>143</v>
      </c>
      <c r="AN1090" s="259"/>
      <c r="AO1090" s="260" t="s">
        <v>144</v>
      </c>
      <c r="AP1090" s="261"/>
      <c r="AR1090" s="253" t="s">
        <v>145</v>
      </c>
      <c r="AS1090" s="254"/>
      <c r="AT1090" s="255" t="s">
        <v>146</v>
      </c>
      <c r="AU1090" s="256"/>
      <c r="AV1090" s="4"/>
      <c r="AW1090" s="258" t="s">
        <v>147</v>
      </c>
      <c r="AX1090" s="259"/>
      <c r="AY1090" s="260" t="s">
        <v>148</v>
      </c>
      <c r="AZ1090" s="261"/>
      <c r="BA1090" s="8"/>
      <c r="BB1090" s="253" t="s">
        <v>149</v>
      </c>
      <c r="BC1090" s="254"/>
      <c r="BD1090" s="255" t="s">
        <v>150</v>
      </c>
      <c r="BE1090" s="256"/>
      <c r="BF1090" s="4"/>
      <c r="BG1090" s="258" t="s">
        <v>151</v>
      </c>
      <c r="BH1090" s="259"/>
      <c r="BI1090" s="260" t="s">
        <v>152</v>
      </c>
      <c r="BJ1090" s="261"/>
      <c r="BK1090" s="4"/>
      <c r="BL1090" s="253" t="s">
        <v>153</v>
      </c>
      <c r="BM1090" s="254"/>
      <c r="BN1090" s="255" t="s">
        <v>154</v>
      </c>
      <c r="BO1090" s="256"/>
      <c r="BP1090" s="4"/>
      <c r="BQ1090" s="258" t="s">
        <v>155</v>
      </c>
      <c r="BR1090" s="259"/>
      <c r="BS1090" s="260" t="s">
        <v>156</v>
      </c>
      <c r="BT1090" s="261"/>
      <c r="BU1090" s="8"/>
      <c r="BV1090" s="253" t="s">
        <v>157</v>
      </c>
      <c r="BW1090" s="254"/>
      <c r="BX1090" s="255" t="s">
        <v>158</v>
      </c>
      <c r="BY1090" s="256"/>
      <c r="CA1090" s="46" t="s">
        <v>16</v>
      </c>
      <c r="CC1090" s="136" t="s">
        <v>71</v>
      </c>
      <c r="CD1090" s="9"/>
      <c r="CE1090" s="38"/>
      <c r="CF1090" s="38"/>
      <c r="CG1090" s="38"/>
      <c r="CH1090" s="38"/>
    </row>
    <row r="1091" spans="2:91" ht="18.600000000000001" customHeight="1" thickTop="1" thickBot="1">
      <c r="D1091" s="29">
        <v>0</v>
      </c>
      <c r="E1091" s="33">
        <v>0</v>
      </c>
      <c r="F1091" s="31">
        <v>1</v>
      </c>
      <c r="G1091" s="32">
        <v>0</v>
      </c>
      <c r="I1091" s="29">
        <v>0</v>
      </c>
      <c r="J1091" s="33">
        <f t="shared" ref="J1091" si="10368">IF(0=(1-$J$8*$K$8*$B1088^2),10^14,$B1088*$J$8/(1-$J$8*$K$8*$B1088^2))</f>
        <v>-0.48041296589919485</v>
      </c>
      <c r="K1091" s="31">
        <v>1</v>
      </c>
      <c r="L1091" s="32">
        <v>0</v>
      </c>
      <c r="N1091" s="29">
        <f t="shared" ref="N1091" si="10369">D1091*I1088+F1091*I1091-E1091*J1088-G1091*J1091</f>
        <v>0</v>
      </c>
      <c r="O1091" s="33">
        <f t="shared" ref="O1091" si="10370">(D1091*J1088+E1091*I1088+F1091*J1091+G1091*I1091)</f>
        <v>-0.48041296589919485</v>
      </c>
      <c r="P1091" s="31">
        <f t="shared" ref="P1091" si="10371">D1091*K1088+F1091*K1091-E1091*L1088-G1091*L1091</f>
        <v>1</v>
      </c>
      <c r="Q1091" s="32">
        <f t="shared" ref="Q1091" si="10372">(D1091*L1088+E1091*K1088+F1091*L1091+G1091*K1091)</f>
        <v>0</v>
      </c>
      <c r="S1091" s="29">
        <v>0</v>
      </c>
      <c r="T1091" s="33">
        <v>0</v>
      </c>
      <c r="U1091" s="31">
        <v>1</v>
      </c>
      <c r="V1091" s="32">
        <v>0</v>
      </c>
      <c r="X1091" s="29">
        <f t="shared" ref="X1091" si="10373">N1091*S1088+P1091*S1091-O1091*T1088-Q1091*T1091</f>
        <v>0</v>
      </c>
      <c r="Y1091" s="33">
        <f t="shared" ref="Y1091" si="10374">(N1091*T1088+O1091*S1088+P1091*T1091+Q1091*S1091)</f>
        <v>-0.48041296589919485</v>
      </c>
      <c r="Z1091" s="31">
        <f t="shared" ref="Z1091" si="10375">N1091*U1088+P1091*U1091-O1091*V1088-Q1091*V1091</f>
        <v>0.7651899115490336</v>
      </c>
      <c r="AA1091" s="32">
        <f t="shared" ref="AA1091" si="10376">(N1091*V1088+O1091*U1088+P1091*V1091+Q1091*U1091)</f>
        <v>0</v>
      </c>
      <c r="AB1091" s="8"/>
      <c r="AC1091" s="29">
        <v>0</v>
      </c>
      <c r="AD1091" s="33">
        <f t="shared" ref="AD1091" si="10377">IF(0=(1-$AD$8*$AE$8*$B1088^2),10^14,$B1088*$AD$8/(1-$AD$8*$AE$8*$B1088^2))</f>
        <v>-0.39625062901877339</v>
      </c>
      <c r="AE1091" s="31">
        <v>1</v>
      </c>
      <c r="AF1091" s="32">
        <v>0</v>
      </c>
      <c r="AH1091" s="29">
        <f t="shared" ref="AH1091" si="10378">X1091*AC1088+Z1091*AC1091-Y1091*AD1088-AA1091*AD1091</f>
        <v>0</v>
      </c>
      <c r="AI1091" s="33">
        <f t="shared" ref="AI1091" si="10379">(X1091*AD1088+Y1091*AC1088+Z1091*AD1091+AA1091*AC1091)</f>
        <v>-0.78361994966931903</v>
      </c>
      <c r="AJ1091" s="31">
        <f t="shared" ref="AJ1091" si="10380">X1091*AE1088+Z1091*AE1091-Y1091*AF1088-AA1091*AF1091</f>
        <v>0.7651899115490336</v>
      </c>
      <c r="AK1091" s="32">
        <f t="shared" ref="AK1091" si="10381">(X1091*AF1088+Y1091*AE1088+Z1091*AF1091+AA1091*AE1091)</f>
        <v>0</v>
      </c>
      <c r="AL1091" s="8"/>
      <c r="AM1091" s="29">
        <v>0</v>
      </c>
      <c r="AN1091" s="33">
        <v>0</v>
      </c>
      <c r="AO1091" s="31">
        <v>1</v>
      </c>
      <c r="AP1091" s="32">
        <v>0</v>
      </c>
      <c r="AR1091" s="29">
        <f t="shared" ref="AR1091" si="10382">AH1091*AM1088+AJ1091*AM1091-AI1091*AN1088-AK1091*AN1091</f>
        <v>0</v>
      </c>
      <c r="AS1091" s="33">
        <f t="shared" ref="AS1091" si="10383">(AH1091*AN1088+AI1091*AM1088+AJ1091*AN1091+AK1091*AM1091)</f>
        <v>-0.78361994966931903</v>
      </c>
      <c r="AT1091" s="31">
        <f t="shared" ref="AT1091" si="10384">AH1091*AO1088+AJ1091*AO1091-AI1091*AP1088-AK1091*AP1091</f>
        <v>0.41883288471103303</v>
      </c>
      <c r="AU1091" s="32">
        <f t="shared" ref="AU1091" si="10385">(AH1091*AP1088+AI1091*AO1088+AJ1091*AP1091+AK1091*AO1091)</f>
        <v>0</v>
      </c>
      <c r="AV1091" s="8"/>
      <c r="AW1091" s="29">
        <v>0</v>
      </c>
      <c r="AX1091" s="33">
        <f t="shared" ref="AX1091" si="10386">IF(0=(1-$AX$8*$AY$8*$B1088^2),10^14,$B1088*$AX$8/(1-$AX$8*$AY$8*$B1088^2))</f>
        <v>-0.35250824108620848</v>
      </c>
      <c r="AY1091" s="31">
        <v>1</v>
      </c>
      <c r="AZ1091" s="32">
        <v>0</v>
      </c>
      <c r="BB1091" s="29">
        <f t="shared" ref="BB1091" si="10387">AR1091*AW1088+AT1091*AW1091-AS1091*AX1088-AU1091*AX1091</f>
        <v>0</v>
      </c>
      <c r="BC1091" s="33">
        <f t="shared" ref="BC1091" si="10388">(AR1091*AX1088+AS1091*AW1088+AT1091*AX1091+AU1091*AW1091)</f>
        <v>-0.93126199316786806</v>
      </c>
      <c r="BD1091" s="31">
        <f t="shared" ref="BD1091" si="10389">AR1091*AY1088+AT1091*AY1091-AS1091*AZ1088-AU1091*AZ1091</f>
        <v>0.41883288471103303</v>
      </c>
      <c r="BE1091" s="32">
        <f t="shared" ref="BE1091" si="10390">(AR1091*AZ1088+AS1091*AY1088+AT1091*AZ1091+AU1091*AY1091)</f>
        <v>0</v>
      </c>
      <c r="BF1091" s="8"/>
      <c r="BG1091" s="29">
        <v>0</v>
      </c>
      <c r="BH1091" s="33">
        <v>0</v>
      </c>
      <c r="BI1091" s="31">
        <v>1</v>
      </c>
      <c r="BJ1091" s="32">
        <v>0</v>
      </c>
      <c r="BL1091" s="29">
        <f t="shared" ref="BL1091" si="10391">BB1091*BG1088+BD1091*BG1091-BC1091*BH1088-BE1091*BH1091</f>
        <v>0</v>
      </c>
      <c r="BM1091" s="33">
        <f t="shared" ref="BM1091" si="10392">(BB1091*BH1088+BC1091*BG1088+BD1091*BH1091+BE1091*BG1091)</f>
        <v>-0.93126199316786806</v>
      </c>
      <c r="BN1091" s="31">
        <f t="shared" ref="BN1091" si="10393">BB1091*BI1088+BD1091*BI1091-BC1091*BJ1088-BE1091*BJ1091</f>
        <v>0.27409984234537499</v>
      </c>
      <c r="BO1091" s="32">
        <f t="shared" ref="BO1091" si="10394">(BB1091*BJ1088+BC1091*BI1088+BD1091*BJ1091+BE1091*BI1091)</f>
        <v>0</v>
      </c>
      <c r="BP1091" s="8"/>
      <c r="BQ1091" s="19">
        <f t="shared" ref="BQ1091:BQ1154" si="10395">1/$BR$8</f>
        <v>1</v>
      </c>
      <c r="BR1091" s="47">
        <v>0</v>
      </c>
      <c r="BS1091" s="48">
        <v>1</v>
      </c>
      <c r="BT1091" s="49">
        <v>0</v>
      </c>
      <c r="BV1091" s="29">
        <f t="shared" ref="BV1091" si="10396">BL1091*BQ1088+BN1091*BQ1091-BM1091*BR1088-BO1091*BR1091</f>
        <v>0.27409984234537499</v>
      </c>
      <c r="BW1091" s="33">
        <f t="shared" ref="BW1091" si="10397">(BL1091*BR1088+BM1091*BQ1088+BN1091*BR1091+BO1091*BQ1091)</f>
        <v>-0.93126199316786806</v>
      </c>
      <c r="BX1091" s="31">
        <f t="shared" ref="BX1091" si="10398">BL1091*BS1088+BN1091*BS1091-BM1091*BT1088-BO1091*BT1091</f>
        <v>0.27409984234537499</v>
      </c>
      <c r="BY1091" s="32">
        <f t="shared" ref="BY1091" si="10399">(BL1091*BT1088+BM1091*BS1088+BN1091*BT1091+BO1091*BS1091)</f>
        <v>0</v>
      </c>
      <c r="CA1091" s="50">
        <f t="shared" ref="CA1091" si="10400">(180/PI())*ATAN(-1*(BW1088+BW1091)/(BV1088+BV1091))</f>
        <v>74.099469278836381</v>
      </c>
      <c r="CC1091" s="137">
        <f t="shared" ref="CC1091" si="10401">20*LOG(((1-(10^(CA1088/20)^2)*(1-((1-CC1088)/(1+CC1088))^2))^0.5))</f>
        <v>-27.352762153893959</v>
      </c>
      <c r="CD1091" s="9"/>
      <c r="CE1091" s="38"/>
      <c r="CF1091" s="38"/>
      <c r="CG1091" s="38"/>
      <c r="CH1091" s="38"/>
    </row>
    <row r="1092" spans="2:91" ht="18.600000000000001" customHeight="1">
      <c r="CC1092" s="42"/>
    </row>
    <row r="1093" spans="2:91" ht="18.600000000000001" customHeight="1" thickBot="1">
      <c r="E1093" s="22" t="s">
        <v>4</v>
      </c>
      <c r="J1093" s="22" t="s">
        <v>5</v>
      </c>
      <c r="O1093" s="22" t="s">
        <v>6</v>
      </c>
      <c r="T1093" s="22" t="s">
        <v>7</v>
      </c>
      <c r="Y1093" s="22" t="s">
        <v>8</v>
      </c>
      <c r="AD1093" s="22" t="s">
        <v>65</v>
      </c>
      <c r="AI1093" s="22" t="s">
        <v>9</v>
      </c>
      <c r="AN1093" s="22" t="s">
        <v>66</v>
      </c>
      <c r="AS1093" s="22" t="s">
        <v>51</v>
      </c>
      <c r="AX1093" s="22" t="s">
        <v>67</v>
      </c>
      <c r="BC1093" s="22" t="s">
        <v>52</v>
      </c>
      <c r="BH1093" s="22" t="s">
        <v>68</v>
      </c>
      <c r="BM1093" s="22" t="s">
        <v>63</v>
      </c>
      <c r="BQ1093" s="23" t="s">
        <v>69</v>
      </c>
      <c r="BR1093" s="23"/>
      <c r="BS1093" s="24"/>
      <c r="BT1093" s="24"/>
      <c r="BU1093" s="24"/>
      <c r="BW1093" s="22" t="s">
        <v>64</v>
      </c>
    </row>
    <row r="1094" spans="2:91" ht="18.600000000000001" customHeight="1" thickBot="1">
      <c r="D1094" s="249" t="s">
        <v>103</v>
      </c>
      <c r="E1094" s="250"/>
      <c r="F1094" s="251" t="s">
        <v>104</v>
      </c>
      <c r="G1094" s="252"/>
      <c r="H1094" s="229"/>
      <c r="I1094" s="253" t="s">
        <v>11</v>
      </c>
      <c r="J1094" s="254"/>
      <c r="K1094" s="255" t="s">
        <v>12</v>
      </c>
      <c r="L1094" s="256"/>
      <c r="M1094" s="24"/>
      <c r="N1094" s="253" t="s">
        <v>105</v>
      </c>
      <c r="O1094" s="254"/>
      <c r="P1094" s="255" t="s">
        <v>106</v>
      </c>
      <c r="Q1094" s="256"/>
      <c r="R1094" s="24"/>
      <c r="S1094" s="249" t="s">
        <v>107</v>
      </c>
      <c r="T1094" s="250"/>
      <c r="U1094" s="251" t="s">
        <v>108</v>
      </c>
      <c r="V1094" s="252"/>
      <c r="W1094" s="8"/>
      <c r="X1094" s="253" t="s">
        <v>109</v>
      </c>
      <c r="Y1094" s="254"/>
      <c r="Z1094" s="255" t="s">
        <v>110</v>
      </c>
      <c r="AA1094" s="256"/>
      <c r="AB1094" s="8"/>
      <c r="AC1094" s="253" t="s">
        <v>111</v>
      </c>
      <c r="AD1094" s="254"/>
      <c r="AE1094" s="255" t="s">
        <v>14</v>
      </c>
      <c r="AF1094" s="256"/>
      <c r="AG1094" s="8"/>
      <c r="AH1094" s="253" t="s">
        <v>112</v>
      </c>
      <c r="AI1094" s="254"/>
      <c r="AJ1094" s="255" t="s">
        <v>113</v>
      </c>
      <c r="AK1094" s="256"/>
      <c r="AL1094" s="8"/>
      <c r="AM1094" s="249" t="s">
        <v>114</v>
      </c>
      <c r="AN1094" s="250"/>
      <c r="AO1094" s="251" t="s">
        <v>115</v>
      </c>
      <c r="AP1094" s="252"/>
      <c r="AQ1094" s="24"/>
      <c r="AR1094" s="253" t="s">
        <v>116</v>
      </c>
      <c r="AS1094" s="254"/>
      <c r="AT1094" s="255" t="s">
        <v>13</v>
      </c>
      <c r="AU1094" s="256"/>
      <c r="AV1094" s="4"/>
      <c r="AW1094" s="253" t="s">
        <v>117</v>
      </c>
      <c r="AX1094" s="254"/>
      <c r="AY1094" s="255" t="s">
        <v>118</v>
      </c>
      <c r="AZ1094" s="256"/>
      <c r="BA1094" s="8"/>
      <c r="BB1094" s="253" t="s">
        <v>119</v>
      </c>
      <c r="BC1094" s="254"/>
      <c r="BD1094" s="255" t="s">
        <v>120</v>
      </c>
      <c r="BE1094" s="256"/>
      <c r="BF1094" s="4"/>
      <c r="BG1094" s="249" t="s">
        <v>121</v>
      </c>
      <c r="BH1094" s="250"/>
      <c r="BI1094" s="251" t="s">
        <v>122</v>
      </c>
      <c r="BJ1094" s="252"/>
      <c r="BK1094" s="4"/>
      <c r="BL1094" s="253" t="s">
        <v>123</v>
      </c>
      <c r="BM1094" s="254"/>
      <c r="BN1094" s="255" t="s">
        <v>124</v>
      </c>
      <c r="BO1094" s="256"/>
      <c r="BP1094" s="4"/>
      <c r="BQ1094" s="253" t="s">
        <v>125</v>
      </c>
      <c r="BR1094" s="254"/>
      <c r="BS1094" s="255" t="s">
        <v>126</v>
      </c>
      <c r="BT1094" s="256"/>
      <c r="BU1094" s="8"/>
      <c r="BV1094" s="253" t="s">
        <v>127</v>
      </c>
      <c r="BW1094" s="254"/>
      <c r="BX1094" s="255" t="s">
        <v>128</v>
      </c>
      <c r="BY1094" s="256"/>
      <c r="CA1094" s="27" t="s">
        <v>15</v>
      </c>
      <c r="CC1094" s="133" t="s">
        <v>70</v>
      </c>
      <c r="CD1094" s="9"/>
      <c r="CE1094" s="38"/>
      <c r="CF1094" s="38"/>
      <c r="CG1094" s="38"/>
      <c r="CH1094" s="38"/>
    </row>
    <row r="1095" spans="2:91" ht="18.600000000000001" customHeight="1" thickTop="1" thickBot="1">
      <c r="B1095" s="129">
        <v>2.64</v>
      </c>
      <c r="D1095" s="29">
        <v>1</v>
      </c>
      <c r="E1095" s="30">
        <v>0</v>
      </c>
      <c r="F1095" s="31">
        <v>0</v>
      </c>
      <c r="G1095" s="32">
        <f t="shared" ref="G1095:G1158" si="10402">-1/($E$8*$B1095)</f>
        <v>-0.24968939393939393</v>
      </c>
      <c r="I1095" s="29">
        <v>1</v>
      </c>
      <c r="J1095" s="33">
        <v>0</v>
      </c>
      <c r="K1095" s="31">
        <v>0</v>
      </c>
      <c r="L1095" s="32">
        <v>0</v>
      </c>
      <c r="N1095" s="29">
        <f t="shared" ref="N1095" si="10403">D1095*I1095+F1095*I1098-E1095*J1095-G1095*J1098</f>
        <v>0.88099590464441402</v>
      </c>
      <c r="O1095" s="33">
        <f t="shared" ref="O1095" si="10404">(D1095*J1095+E1095*I1095+F1095*J1098+G1095*I1098)</f>
        <v>0</v>
      </c>
      <c r="P1095" s="31">
        <f t="shared" ref="P1095" si="10405">D1095*K1095+F1095*K1098-E1095*L1095-G1095*L1098</f>
        <v>0</v>
      </c>
      <c r="Q1095" s="32">
        <f t="shared" ref="Q1095" si="10406">(D1095*L1095+E1095*K1095+F1095*L1098+G1095*K1098)</f>
        <v>-0.24968939393939393</v>
      </c>
      <c r="S1095" s="29">
        <v>1</v>
      </c>
      <c r="T1095" s="30">
        <v>0</v>
      </c>
      <c r="U1095" s="31">
        <v>0</v>
      </c>
      <c r="V1095" s="32">
        <f t="shared" ref="V1095:V1158" si="10407">-1/($T$8*$B1095)</f>
        <v>-0.48506439393939393</v>
      </c>
      <c r="X1095" s="29">
        <f t="shared" ref="X1095" si="10408">N1095*S1095+P1095*S1098-O1095*T1095-Q1095*T1098</f>
        <v>0.88099590464441402</v>
      </c>
      <c r="Y1095" s="33">
        <f t="shared" ref="Y1095" si="10409">(N1095*T1095+O1095*S1095+P1095*T1098+Q1095*S1098)</f>
        <v>0</v>
      </c>
      <c r="Z1095" s="31">
        <f t="shared" ref="Z1095" si="10410">N1095*U1095+P1095*U1098-O1095*V1095-Q1095*V1098</f>
        <v>0</v>
      </c>
      <c r="AA1095" s="32">
        <f t="shared" ref="AA1095" si="10411">(N1095*V1095+O1095*U1095+P1095*V1098+Q1095*U1098)</f>
        <v>-0.67702913848882473</v>
      </c>
      <c r="AB1095" s="8"/>
      <c r="AC1095" s="29">
        <v>1</v>
      </c>
      <c r="AD1095" s="33">
        <v>0</v>
      </c>
      <c r="AE1095" s="31">
        <v>0</v>
      </c>
      <c r="AF1095" s="32">
        <v>0</v>
      </c>
      <c r="AH1095" s="29">
        <f t="shared" ref="AH1095" si="10412">X1095*AC1095+Z1095*AC1098-Y1095*AD1095-AA1095*AD1098</f>
        <v>0.61511723463796419</v>
      </c>
      <c r="AI1095" s="33">
        <f t="shared" ref="AI1095" si="10413">(X1095*AD1095+Y1095*AC1095+Z1095*AD1098+AA1095*AC1098)</f>
        <v>0</v>
      </c>
      <c r="AJ1095" s="31">
        <f t="shared" ref="AJ1095" si="10414">X1095*AE1095+Z1095*AE1098-Y1095*AF1095-AA1095*AF1098</f>
        <v>0</v>
      </c>
      <c r="AK1095" s="32">
        <f t="shared" ref="AK1095" si="10415">(X1095*AF1095+Y1095*AE1095+Z1095*AF1098+AA1095*AE1098)</f>
        <v>-0.67702913848882473</v>
      </c>
      <c r="AL1095" s="8"/>
      <c r="AM1095" s="29">
        <v>1</v>
      </c>
      <c r="AN1095" s="30">
        <v>0</v>
      </c>
      <c r="AO1095" s="31">
        <v>0</v>
      </c>
      <c r="AP1095" s="32">
        <f t="shared" ref="AP1095:AP1158" si="10416">-1/($AN$8*$B1095)</f>
        <v>-0.43864772727272722</v>
      </c>
      <c r="AR1095" s="29">
        <f t="shared" ref="AR1095" si="10417">AH1095*AM1095+AJ1095*AM1098-AI1095*AN1095-AK1095*AN1098</f>
        <v>0.61511723463796419</v>
      </c>
      <c r="AS1095" s="33">
        <f t="shared" ref="AS1095" si="10418">(AH1095*AN1095+AI1095*AM1095+AJ1095*AN1098+AK1095*AM1098)</f>
        <v>0</v>
      </c>
      <c r="AT1095" s="31">
        <f t="shared" ref="AT1095" si="10419">AH1095*AO1095+AJ1095*AO1098-AI1095*AP1095-AK1095*AP1098</f>
        <v>0</v>
      </c>
      <c r="AU1095" s="32">
        <f t="shared" ref="AU1095" si="10420">(AH1095*AP1095+AI1095*AO1095+AJ1095*AP1098+AK1095*AO1098)</f>
        <v>-0.94684891546905259</v>
      </c>
      <c r="AV1095" s="8"/>
      <c r="AW1095" s="29">
        <v>1</v>
      </c>
      <c r="AX1095" s="33">
        <v>0</v>
      </c>
      <c r="AY1095" s="31">
        <v>0</v>
      </c>
      <c r="AZ1095" s="32">
        <v>0</v>
      </c>
      <c r="BB1095" s="29">
        <f t="shared" ref="BB1095" si="10421">AR1095*AW1095+AT1095*AW1098-AS1095*AX1095-AU1095*AX1098</f>
        <v>0.2841969856567671</v>
      </c>
      <c r="BC1095" s="33">
        <f t="shared" ref="BC1095" si="10422">(AR1095*AX1095+AS1095*AW1095+AT1095*AX1098+AU1095*AW1098)</f>
        <v>0</v>
      </c>
      <c r="BD1095" s="31">
        <f t="shared" ref="BD1095" si="10423">AR1095*AY1095+AT1095*AY1098-AS1095*AZ1095-AU1095*AZ1098</f>
        <v>0</v>
      </c>
      <c r="BE1095" s="32">
        <f t="shared" ref="BE1095" si="10424">(AR1095*AZ1095+AS1095*AY1095+AT1095*AZ1098+AU1095*AY1098)</f>
        <v>-0.94684891546905259</v>
      </c>
      <c r="BF1095" s="8"/>
      <c r="BG1095" s="29">
        <v>1</v>
      </c>
      <c r="BH1095" s="30">
        <v>0</v>
      </c>
      <c r="BI1095" s="31">
        <v>0</v>
      </c>
      <c r="BJ1095" s="32">
        <f t="shared" ref="BJ1095:BJ1158" si="10425">-1/($BH$8*$B1095)</f>
        <v>-0.15423863636363636</v>
      </c>
      <c r="BL1095" s="29">
        <f t="shared" ref="BL1095" si="10426">BB1095*BG1095+BD1095*BG1098-BC1095*BH1095-BE1095*BH1098</f>
        <v>0.2841969856567671</v>
      </c>
      <c r="BM1095" s="33">
        <f t="shared" ref="BM1095" si="10427">(BB1095*BH1095+BC1095*BG1095+BD1095*BH1098+BE1095*BG1098)</f>
        <v>0</v>
      </c>
      <c r="BN1095" s="31">
        <f t="shared" ref="BN1095" si="10428">BB1095*BI1095+BD1095*BI1098-BC1095*BJ1095-BE1095*BJ1098</f>
        <v>0</v>
      </c>
      <c r="BO1095" s="32">
        <f t="shared" ref="BO1095" si="10429">(BB1095*BJ1095+BC1095*BI1095+BD1095*BJ1098+BE1095*BI1098)</f>
        <v>-0.99068307099540831</v>
      </c>
      <c r="BP1095" s="8"/>
      <c r="BQ1095" s="34">
        <v>1</v>
      </c>
      <c r="BR1095" s="35">
        <v>0</v>
      </c>
      <c r="BS1095" s="11">
        <v>0</v>
      </c>
      <c r="BT1095" s="36">
        <v>0</v>
      </c>
      <c r="BV1095" s="29">
        <f t="shared" ref="BV1095" si="10430">BL1095*BQ1095+BN1095*BQ1098-BM1095*BR1095-BO1095*BR1098</f>
        <v>0.2841969856567671</v>
      </c>
      <c r="BW1095" s="33">
        <f t="shared" ref="BW1095" si="10431">(BL1095*BR1095+BM1095*BQ1095+BN1095*BR1098+BO1095*BQ1098)</f>
        <v>-0.99068307099540831</v>
      </c>
      <c r="BX1095" s="31">
        <f t="shared" ref="BX1095" si="10432">BL1095*BS1095+BN1095*BS1098-BM1095*BT1095-BO1095*BT1098</f>
        <v>0</v>
      </c>
      <c r="BY1095" s="32">
        <f t="shared" ref="BY1095" si="10433">(BL1095*BT1095+BM1095*BS1095+BN1095*BT1098+BO1095*BS1098)</f>
        <v>-0.99068307099540831</v>
      </c>
      <c r="CA1095" s="37">
        <f t="shared" ref="CA1095" si="10434">20*LOG(((1+$BR$8)/$BR$8)/((BV1095+BV1098)^2+(BW1095+BW1098)^2)^0.5)</f>
        <v>-4.2807316905299651E-3</v>
      </c>
      <c r="CC1095" s="134">
        <f t="shared" ref="CC1095" si="10435">((BV1095^2+BW1095^2)^0.5)/((BV1098^2+BW1098^2)^0.5)</f>
        <v>1.062051678372409</v>
      </c>
      <c r="CD1095" s="9"/>
      <c r="CE1095" s="38"/>
      <c r="CF1095" s="38"/>
      <c r="CG1095" s="38"/>
      <c r="CH1095" s="38"/>
      <c r="CM1095" s="129">
        <v>2.62</v>
      </c>
    </row>
    <row r="1096" spans="2:91" ht="18.600000000000001" customHeight="1" thickBot="1">
      <c r="D1096" s="39"/>
      <c r="G1096" s="40"/>
      <c r="I1096" s="39"/>
      <c r="L1096" s="40"/>
      <c r="N1096" s="39"/>
      <c r="Q1096" s="40"/>
      <c r="S1096" s="39"/>
      <c r="V1096" s="40"/>
      <c r="X1096" s="39"/>
      <c r="AA1096" s="40"/>
      <c r="AC1096" s="39"/>
      <c r="AF1096" s="40"/>
      <c r="AH1096" s="39"/>
      <c r="AK1096" s="40"/>
      <c r="AM1096" s="39"/>
      <c r="AP1096" s="40"/>
      <c r="AR1096" s="39"/>
      <c r="AU1096" s="40"/>
      <c r="AW1096" s="39"/>
      <c r="AZ1096" s="40"/>
      <c r="BB1096" s="39"/>
      <c r="BE1096" s="40"/>
      <c r="BG1096" s="39"/>
      <c r="BJ1096" s="40"/>
      <c r="BL1096" s="39"/>
      <c r="BO1096" s="40"/>
      <c r="BQ1096" s="34"/>
      <c r="BR1096" s="11"/>
      <c r="BS1096" s="11"/>
      <c r="BT1096" s="41"/>
      <c r="BV1096" s="39"/>
      <c r="BY1096" s="40"/>
      <c r="CC1096" s="135"/>
      <c r="CD1096" s="9"/>
      <c r="CE1096" s="38"/>
      <c r="CF1096" s="38"/>
      <c r="CG1096" s="38"/>
      <c r="CH1096" s="38"/>
    </row>
    <row r="1097" spans="2:91" ht="18.600000000000001" customHeight="1" thickBot="1">
      <c r="D1097" s="258" t="s">
        <v>129</v>
      </c>
      <c r="E1097" s="259"/>
      <c r="F1097" s="260" t="s">
        <v>130</v>
      </c>
      <c r="G1097" s="261"/>
      <c r="H1097" s="229"/>
      <c r="I1097" s="258" t="s">
        <v>131</v>
      </c>
      <c r="J1097" s="259"/>
      <c r="K1097" s="260" t="s">
        <v>132</v>
      </c>
      <c r="L1097" s="261"/>
      <c r="N1097" s="253" t="s">
        <v>133</v>
      </c>
      <c r="O1097" s="254"/>
      <c r="P1097" s="255" t="s">
        <v>134</v>
      </c>
      <c r="Q1097" s="256"/>
      <c r="S1097" s="258" t="s">
        <v>135</v>
      </c>
      <c r="T1097" s="259"/>
      <c r="U1097" s="260" t="s">
        <v>136</v>
      </c>
      <c r="V1097" s="261"/>
      <c r="W1097" s="8"/>
      <c r="X1097" s="253" t="s">
        <v>137</v>
      </c>
      <c r="Y1097" s="254"/>
      <c r="Z1097" s="255" t="s">
        <v>138</v>
      </c>
      <c r="AA1097" s="256"/>
      <c r="AB1097" s="8"/>
      <c r="AC1097" s="258" t="s">
        <v>139</v>
      </c>
      <c r="AD1097" s="259"/>
      <c r="AE1097" s="260" t="s">
        <v>140</v>
      </c>
      <c r="AF1097" s="261"/>
      <c r="AG1097" s="8"/>
      <c r="AH1097" s="253" t="s">
        <v>141</v>
      </c>
      <c r="AI1097" s="254"/>
      <c r="AJ1097" s="255" t="s">
        <v>142</v>
      </c>
      <c r="AK1097" s="256"/>
      <c r="AL1097" s="8"/>
      <c r="AM1097" s="258" t="s">
        <v>143</v>
      </c>
      <c r="AN1097" s="259"/>
      <c r="AO1097" s="260" t="s">
        <v>144</v>
      </c>
      <c r="AP1097" s="261"/>
      <c r="AR1097" s="253" t="s">
        <v>145</v>
      </c>
      <c r="AS1097" s="254"/>
      <c r="AT1097" s="255" t="s">
        <v>146</v>
      </c>
      <c r="AU1097" s="256"/>
      <c r="AV1097" s="4"/>
      <c r="AW1097" s="258" t="s">
        <v>147</v>
      </c>
      <c r="AX1097" s="259"/>
      <c r="AY1097" s="260" t="s">
        <v>148</v>
      </c>
      <c r="AZ1097" s="261"/>
      <c r="BA1097" s="8"/>
      <c r="BB1097" s="253" t="s">
        <v>149</v>
      </c>
      <c r="BC1097" s="254"/>
      <c r="BD1097" s="255" t="s">
        <v>150</v>
      </c>
      <c r="BE1097" s="256"/>
      <c r="BF1097" s="4"/>
      <c r="BG1097" s="258" t="s">
        <v>151</v>
      </c>
      <c r="BH1097" s="259"/>
      <c r="BI1097" s="260" t="s">
        <v>152</v>
      </c>
      <c r="BJ1097" s="261"/>
      <c r="BK1097" s="4"/>
      <c r="BL1097" s="253" t="s">
        <v>153</v>
      </c>
      <c r="BM1097" s="254"/>
      <c r="BN1097" s="255" t="s">
        <v>154</v>
      </c>
      <c r="BO1097" s="256"/>
      <c r="BP1097" s="4"/>
      <c r="BQ1097" s="258" t="s">
        <v>155</v>
      </c>
      <c r="BR1097" s="259"/>
      <c r="BS1097" s="260" t="s">
        <v>156</v>
      </c>
      <c r="BT1097" s="261"/>
      <c r="BU1097" s="8"/>
      <c r="BV1097" s="253" t="s">
        <v>157</v>
      </c>
      <c r="BW1097" s="254"/>
      <c r="BX1097" s="255" t="s">
        <v>158</v>
      </c>
      <c r="BY1097" s="256"/>
      <c r="CA1097" s="46" t="s">
        <v>16</v>
      </c>
      <c r="CC1097" s="136" t="s">
        <v>71</v>
      </c>
      <c r="CD1097" s="9"/>
      <c r="CE1097" s="38"/>
      <c r="CF1097" s="38"/>
      <c r="CG1097" s="38"/>
      <c r="CH1097" s="38"/>
    </row>
    <row r="1098" spans="2:91" ht="18.600000000000001" customHeight="1" thickTop="1" thickBot="1">
      <c r="D1098" s="29">
        <v>0</v>
      </c>
      <c r="E1098" s="33">
        <v>0</v>
      </c>
      <c r="F1098" s="31">
        <v>1</v>
      </c>
      <c r="G1098" s="32">
        <v>0</v>
      </c>
      <c r="I1098" s="29">
        <v>0</v>
      </c>
      <c r="J1098" s="33">
        <f t="shared" ref="J1098" si="10436">IF(0=(1-$J$8*$K$8*$B1095^2),10^14,$B1095*$J$8/(1-$J$8*$K$8*$B1095^2))</f>
        <v>-0.47660853141592119</v>
      </c>
      <c r="K1098" s="31">
        <v>1</v>
      </c>
      <c r="L1098" s="32">
        <v>0</v>
      </c>
      <c r="N1098" s="29">
        <f t="shared" ref="N1098" si="10437">D1098*I1095+F1098*I1098-E1098*J1095-G1098*J1098</f>
        <v>0</v>
      </c>
      <c r="O1098" s="33">
        <f t="shared" ref="O1098" si="10438">(D1098*J1095+E1098*I1095+F1098*J1098+G1098*I1098)</f>
        <v>-0.47660853141592119</v>
      </c>
      <c r="P1098" s="31">
        <f t="shared" ref="P1098" si="10439">D1098*K1095+F1098*K1098-E1098*L1095-G1098*L1098</f>
        <v>1</v>
      </c>
      <c r="Q1098" s="32">
        <f t="shared" ref="Q1098" si="10440">(D1098*L1095+E1098*K1095+F1098*L1098+G1098*K1098)</f>
        <v>0</v>
      </c>
      <c r="S1098" s="29">
        <v>0</v>
      </c>
      <c r="T1098" s="33">
        <v>0</v>
      </c>
      <c r="U1098" s="31">
        <v>1</v>
      </c>
      <c r="V1098" s="32">
        <v>0</v>
      </c>
      <c r="X1098" s="29">
        <f t="shared" ref="X1098" si="10441">N1098*S1095+P1098*S1098-O1098*T1095-Q1098*T1098</f>
        <v>0</v>
      </c>
      <c r="Y1098" s="33">
        <f t="shared" ref="Y1098" si="10442">(N1098*T1095+O1098*S1095+P1098*T1098+Q1098*S1098)</f>
        <v>-0.47660853141592119</v>
      </c>
      <c r="Z1098" s="31">
        <f t="shared" ref="Z1098" si="10443">N1098*U1095+P1098*U1098-O1098*V1095-Q1098*V1098</f>
        <v>0.76881417156239162</v>
      </c>
      <c r="AA1098" s="32">
        <f t="shared" ref="AA1098" si="10444">(N1098*V1095+O1098*U1095+P1098*V1098+Q1098*U1098)</f>
        <v>0</v>
      </c>
      <c r="AB1098" s="8"/>
      <c r="AC1098" s="29">
        <v>0</v>
      </c>
      <c r="AD1098" s="33">
        <f t="shared" ref="AD1098" si="10445">IF(0=(1-$AD$8*$AE$8*$B1095^2),10^14,$B1095*$AD$8/(1-$AD$8*$AE$8*$B1095^2))</f>
        <v>-0.39271377683966335</v>
      </c>
      <c r="AE1098" s="31">
        <v>1</v>
      </c>
      <c r="AF1098" s="32">
        <v>0</v>
      </c>
      <c r="AH1098" s="29">
        <f t="shared" ref="AH1098" si="10446">X1098*AC1095+Z1098*AC1098-Y1098*AD1095-AA1098*AD1098</f>
        <v>0</v>
      </c>
      <c r="AI1098" s="33">
        <f t="shared" ref="AI1098" si="10447">(X1098*AD1095+Y1098*AC1095+Z1098*AD1098+AA1098*AC1098)</f>
        <v>-0.77853244841804492</v>
      </c>
      <c r="AJ1098" s="31">
        <f t="shared" ref="AJ1098" si="10448">X1098*AE1095+Z1098*AE1098-Y1098*AF1095-AA1098*AF1098</f>
        <v>0.76881417156239162</v>
      </c>
      <c r="AK1098" s="32">
        <f t="shared" ref="AK1098" si="10449">(X1098*AF1095+Y1098*AE1095+Z1098*AF1098+AA1098*AE1098)</f>
        <v>0</v>
      </c>
      <c r="AL1098" s="8"/>
      <c r="AM1098" s="29">
        <v>0</v>
      </c>
      <c r="AN1098" s="33">
        <v>0</v>
      </c>
      <c r="AO1098" s="31">
        <v>1</v>
      </c>
      <c r="AP1098" s="32">
        <v>0</v>
      </c>
      <c r="AR1098" s="29">
        <f t="shared" ref="AR1098" si="10450">AH1098*AM1095+AJ1098*AM1098-AI1098*AN1095-AK1098*AN1098</f>
        <v>0</v>
      </c>
      <c r="AS1098" s="33">
        <f t="shared" ref="AS1098" si="10451">(AH1098*AN1095+AI1098*AM1095+AJ1098*AN1098+AK1098*AM1098)</f>
        <v>-0.77853244841804492</v>
      </c>
      <c r="AT1098" s="31">
        <f t="shared" ref="AT1098" si="10452">AH1098*AO1095+AJ1098*AO1098-AI1098*AP1095-AK1098*AP1098</f>
        <v>0.4273126824557445</v>
      </c>
      <c r="AU1098" s="32">
        <f t="shared" ref="AU1098" si="10453">(AH1098*AP1095+AI1098*AO1095+AJ1098*AP1098+AK1098*AO1098)</f>
        <v>0</v>
      </c>
      <c r="AV1098" s="8"/>
      <c r="AW1098" s="29">
        <v>0</v>
      </c>
      <c r="AX1098" s="33">
        <f t="shared" ref="AX1098" si="10454">IF(0=(1-$AX$8*$AY$8*$B1095^2),10^14,$B1095*$AX$8/(1-$AX$8*$AY$8*$B1095^2))</f>
        <v>-0.34949635952982522</v>
      </c>
      <c r="AY1098" s="31">
        <v>1</v>
      </c>
      <c r="AZ1098" s="32">
        <v>0</v>
      </c>
      <c r="BB1098" s="29">
        <f t="shared" ref="BB1098" si="10455">AR1098*AW1095+AT1098*AW1098-AS1098*AX1095-AU1098*AX1098</f>
        <v>0</v>
      </c>
      <c r="BC1098" s="33">
        <f t="shared" ref="BC1098" si="10456">(AR1098*AX1095+AS1098*AW1095+AT1098*AX1098+AU1098*AW1098)</f>
        <v>-0.92787667531725182</v>
      </c>
      <c r="BD1098" s="31">
        <f t="shared" ref="BD1098" si="10457">AR1098*AY1095+AT1098*AY1098-AS1098*AZ1095-AU1098*AZ1098</f>
        <v>0.4273126824557445</v>
      </c>
      <c r="BE1098" s="32">
        <f t="shared" ref="BE1098" si="10458">(AR1098*AZ1095+AS1098*AY1095+AT1098*AZ1098+AU1098*AY1098)</f>
        <v>0</v>
      </c>
      <c r="BF1098" s="8"/>
      <c r="BG1098" s="29">
        <v>0</v>
      </c>
      <c r="BH1098" s="33">
        <v>0</v>
      </c>
      <c r="BI1098" s="31">
        <v>1</v>
      </c>
      <c r="BJ1098" s="32">
        <v>0</v>
      </c>
      <c r="BL1098" s="29">
        <f t="shared" ref="BL1098" si="10459">BB1098*BG1095+BD1098*BG1098-BC1098*BH1095-BE1098*BH1098</f>
        <v>0</v>
      </c>
      <c r="BM1098" s="33">
        <f t="shared" ref="BM1098" si="10460">(BB1098*BH1095+BC1098*BG1095+BD1098*BH1098+BE1098*BG1098)</f>
        <v>-0.92787667531725182</v>
      </c>
      <c r="BN1098" s="31">
        <f t="shared" ref="BN1098" si="10461">BB1098*BI1095+BD1098*BI1098-BC1098*BJ1095-BE1098*BJ1098</f>
        <v>0.28419824934118698</v>
      </c>
      <c r="BO1098" s="32">
        <f t="shared" ref="BO1098" si="10462">(BB1098*BJ1095+BC1098*BI1095+BD1098*BJ1098+BE1098*BI1098)</f>
        <v>0</v>
      </c>
      <c r="BP1098" s="8"/>
      <c r="BQ1098" s="19">
        <f t="shared" ref="BQ1098:BQ1161" si="10463">1/$BR$8</f>
        <v>1</v>
      </c>
      <c r="BR1098" s="47">
        <v>0</v>
      </c>
      <c r="BS1098" s="48">
        <v>1</v>
      </c>
      <c r="BT1098" s="49">
        <v>0</v>
      </c>
      <c r="BV1098" s="29">
        <f t="shared" ref="BV1098" si="10464">BL1098*BQ1095+BN1098*BQ1098-BM1098*BR1095-BO1098*BR1098</f>
        <v>0.28419824934118698</v>
      </c>
      <c r="BW1098" s="33">
        <f t="shared" ref="BW1098" si="10465">(BL1098*BR1095+BM1098*BQ1095+BN1098*BR1098+BO1098*BQ1098)</f>
        <v>-0.92787667531725182</v>
      </c>
      <c r="BX1098" s="31">
        <f t="shared" ref="BX1098" si="10466">BL1098*BS1095+BN1098*BS1098-BM1098*BT1095-BO1098*BT1098</f>
        <v>0.28419824934118698</v>
      </c>
      <c r="BY1098" s="32">
        <f t="shared" ref="BY1098" si="10467">(BL1098*BT1095+BM1098*BS1095+BN1098*BT1098+BO1098*BS1098)</f>
        <v>0</v>
      </c>
      <c r="CA1098" s="50">
        <f t="shared" ref="CA1098" si="10468">(180/PI())*ATAN(-1*(BW1095+BW1098)/(BV1095+BV1098))</f>
        <v>73.497475622473729</v>
      </c>
      <c r="CC1098" s="137">
        <f t="shared" ref="CC1098" si="10469">20*LOG(((1-(10^(CA1095/20)^2)*(1-((1-CC1095)/(1+CC1095))^2))^0.5))</f>
        <v>-27.235754567197063</v>
      </c>
      <c r="CD1098" s="9"/>
      <c r="CE1098" s="38"/>
      <c r="CF1098" s="38"/>
      <c r="CG1098" s="38"/>
      <c r="CH1098" s="38"/>
    </row>
    <row r="1099" spans="2:91" ht="18.600000000000001" customHeight="1">
      <c r="CC1099" s="42"/>
    </row>
    <row r="1100" spans="2:91" ht="18.600000000000001" customHeight="1" thickBot="1">
      <c r="E1100" s="22" t="s">
        <v>4</v>
      </c>
      <c r="J1100" s="22" t="s">
        <v>5</v>
      </c>
      <c r="O1100" s="22" t="s">
        <v>6</v>
      </c>
      <c r="T1100" s="22" t="s">
        <v>7</v>
      </c>
      <c r="Y1100" s="22" t="s">
        <v>8</v>
      </c>
      <c r="AD1100" s="22" t="s">
        <v>65</v>
      </c>
      <c r="AI1100" s="22" t="s">
        <v>9</v>
      </c>
      <c r="AN1100" s="22" t="s">
        <v>66</v>
      </c>
      <c r="AS1100" s="22" t="s">
        <v>51</v>
      </c>
      <c r="AX1100" s="22" t="s">
        <v>67</v>
      </c>
      <c r="BC1100" s="22" t="s">
        <v>52</v>
      </c>
      <c r="BH1100" s="22" t="s">
        <v>68</v>
      </c>
      <c r="BM1100" s="22" t="s">
        <v>63</v>
      </c>
      <c r="BQ1100" s="23" t="s">
        <v>69</v>
      </c>
      <c r="BR1100" s="23"/>
      <c r="BS1100" s="24"/>
      <c r="BT1100" s="24"/>
      <c r="BU1100" s="24"/>
      <c r="BW1100" s="22" t="s">
        <v>64</v>
      </c>
    </row>
    <row r="1101" spans="2:91" ht="18.600000000000001" customHeight="1" thickBot="1">
      <c r="D1101" s="249" t="s">
        <v>103</v>
      </c>
      <c r="E1101" s="250"/>
      <c r="F1101" s="251" t="s">
        <v>104</v>
      </c>
      <c r="G1101" s="252"/>
      <c r="H1101" s="229"/>
      <c r="I1101" s="253" t="s">
        <v>11</v>
      </c>
      <c r="J1101" s="254"/>
      <c r="K1101" s="255" t="s">
        <v>12</v>
      </c>
      <c r="L1101" s="256"/>
      <c r="M1101" s="24"/>
      <c r="N1101" s="253" t="s">
        <v>105</v>
      </c>
      <c r="O1101" s="254"/>
      <c r="P1101" s="255" t="s">
        <v>106</v>
      </c>
      <c r="Q1101" s="256"/>
      <c r="R1101" s="24"/>
      <c r="S1101" s="249" t="s">
        <v>107</v>
      </c>
      <c r="T1101" s="250"/>
      <c r="U1101" s="251" t="s">
        <v>108</v>
      </c>
      <c r="V1101" s="252"/>
      <c r="W1101" s="8"/>
      <c r="X1101" s="253" t="s">
        <v>109</v>
      </c>
      <c r="Y1101" s="254"/>
      <c r="Z1101" s="255" t="s">
        <v>110</v>
      </c>
      <c r="AA1101" s="256"/>
      <c r="AB1101" s="8"/>
      <c r="AC1101" s="253" t="s">
        <v>111</v>
      </c>
      <c r="AD1101" s="254"/>
      <c r="AE1101" s="255" t="s">
        <v>14</v>
      </c>
      <c r="AF1101" s="256"/>
      <c r="AG1101" s="8"/>
      <c r="AH1101" s="253" t="s">
        <v>112</v>
      </c>
      <c r="AI1101" s="254"/>
      <c r="AJ1101" s="255" t="s">
        <v>113</v>
      </c>
      <c r="AK1101" s="256"/>
      <c r="AL1101" s="8"/>
      <c r="AM1101" s="249" t="s">
        <v>114</v>
      </c>
      <c r="AN1101" s="250"/>
      <c r="AO1101" s="251" t="s">
        <v>115</v>
      </c>
      <c r="AP1101" s="252"/>
      <c r="AQ1101" s="24"/>
      <c r="AR1101" s="253" t="s">
        <v>116</v>
      </c>
      <c r="AS1101" s="254"/>
      <c r="AT1101" s="255" t="s">
        <v>13</v>
      </c>
      <c r="AU1101" s="256"/>
      <c r="AV1101" s="4"/>
      <c r="AW1101" s="253" t="s">
        <v>117</v>
      </c>
      <c r="AX1101" s="254"/>
      <c r="AY1101" s="255" t="s">
        <v>118</v>
      </c>
      <c r="AZ1101" s="256"/>
      <c r="BA1101" s="8"/>
      <c r="BB1101" s="253" t="s">
        <v>119</v>
      </c>
      <c r="BC1101" s="254"/>
      <c r="BD1101" s="255" t="s">
        <v>120</v>
      </c>
      <c r="BE1101" s="256"/>
      <c r="BF1101" s="4"/>
      <c r="BG1101" s="249" t="s">
        <v>121</v>
      </c>
      <c r="BH1101" s="250"/>
      <c r="BI1101" s="251" t="s">
        <v>122</v>
      </c>
      <c r="BJ1101" s="252"/>
      <c r="BK1101" s="4"/>
      <c r="BL1101" s="253" t="s">
        <v>123</v>
      </c>
      <c r="BM1101" s="254"/>
      <c r="BN1101" s="255" t="s">
        <v>124</v>
      </c>
      <c r="BO1101" s="256"/>
      <c r="BP1101" s="4"/>
      <c r="BQ1101" s="253" t="s">
        <v>125</v>
      </c>
      <c r="BR1101" s="254"/>
      <c r="BS1101" s="255" t="s">
        <v>126</v>
      </c>
      <c r="BT1101" s="256"/>
      <c r="BU1101" s="8"/>
      <c r="BV1101" s="253" t="s">
        <v>127</v>
      </c>
      <c r="BW1101" s="254"/>
      <c r="BX1101" s="255" t="s">
        <v>128</v>
      </c>
      <c r="BY1101" s="256"/>
      <c r="CA1101" s="27" t="s">
        <v>15</v>
      </c>
      <c r="CC1101" s="133" t="s">
        <v>70</v>
      </c>
      <c r="CD1101" s="9"/>
      <c r="CE1101" s="38"/>
      <c r="CF1101" s="38"/>
      <c r="CG1101" s="38"/>
      <c r="CH1101" s="38"/>
    </row>
    <row r="1102" spans="2:91" ht="18.600000000000001" customHeight="1" thickTop="1" thickBot="1">
      <c r="B1102" s="129">
        <v>2.66</v>
      </c>
      <c r="D1102" s="29">
        <v>1</v>
      </c>
      <c r="E1102" s="30">
        <v>0</v>
      </c>
      <c r="F1102" s="31">
        <v>0</v>
      </c>
      <c r="G1102" s="32">
        <f t="shared" ref="G1102:G1165" si="10470">-1/($E$8*$B1102)</f>
        <v>-0.24781203007518798</v>
      </c>
      <c r="I1102" s="29">
        <v>1</v>
      </c>
      <c r="J1102" s="33">
        <v>0</v>
      </c>
      <c r="K1102" s="31">
        <v>0</v>
      </c>
      <c r="L1102" s="32">
        <v>0</v>
      </c>
      <c r="N1102" s="29">
        <f t="shared" ref="N1102" si="10471">D1102*I1102+F1102*I1105-E1102*J1102-G1102*J1105</f>
        <v>0.88281834096908951</v>
      </c>
      <c r="O1102" s="33">
        <f t="shared" ref="O1102" si="10472">(D1102*J1102+E1102*I1102+F1102*J1105+G1102*I1105)</f>
        <v>0</v>
      </c>
      <c r="P1102" s="31">
        <f t="shared" ref="P1102" si="10473">D1102*K1102+F1102*K1105-E1102*L1102-G1102*L1105</f>
        <v>0</v>
      </c>
      <c r="Q1102" s="32">
        <f t="shared" ref="Q1102" si="10474">(D1102*L1102+E1102*K1102+F1102*L1105+G1102*K1105)</f>
        <v>-0.24781203007518798</v>
      </c>
      <c r="S1102" s="29">
        <v>1</v>
      </c>
      <c r="T1102" s="30">
        <v>0</v>
      </c>
      <c r="U1102" s="31">
        <v>0</v>
      </c>
      <c r="V1102" s="32">
        <f t="shared" ref="V1102:V1165" si="10475">-1/($T$8*$B1102)</f>
        <v>-0.48141729323308269</v>
      </c>
      <c r="X1102" s="29">
        <f t="shared" ref="X1102" si="10476">N1102*S1102+P1102*S1105-O1102*T1102-Q1102*T1105</f>
        <v>0.88281834096908951</v>
      </c>
      <c r="Y1102" s="33">
        <f t="shared" ref="Y1102" si="10477">(N1102*T1102+O1102*S1102+P1102*T1105+Q1102*S1105)</f>
        <v>0</v>
      </c>
      <c r="Z1102" s="31">
        <f t="shared" ref="Z1102" si="10478">N1102*U1102+P1102*U1105-O1102*V1102-Q1102*V1105</f>
        <v>0</v>
      </c>
      <c r="AA1102" s="32">
        <f t="shared" ref="AA1102" si="10479">(N1102*V1102+O1102*U1102+P1102*V1105+Q1102*U1105)</f>
        <v>-0.67281604620104773</v>
      </c>
      <c r="AB1102" s="8"/>
      <c r="AC1102" s="29">
        <v>1</v>
      </c>
      <c r="AD1102" s="33">
        <v>0</v>
      </c>
      <c r="AE1102" s="31">
        <v>0</v>
      </c>
      <c r="AF1102" s="32">
        <v>0</v>
      </c>
      <c r="AH1102" s="29">
        <f t="shared" ref="AH1102" si="10480">X1102*AC1102+Z1102*AC1105-Y1102*AD1102-AA1102*AD1105</f>
        <v>0.62092911165913323</v>
      </c>
      <c r="AI1102" s="33">
        <f t="shared" ref="AI1102" si="10481">(X1102*AD1102+Y1102*AC1102+Z1102*AD1105+AA1102*AC1105)</f>
        <v>0</v>
      </c>
      <c r="AJ1102" s="31">
        <f t="shared" ref="AJ1102" si="10482">X1102*AE1102+Z1102*AE1105-Y1102*AF1102-AA1102*AF1105</f>
        <v>0</v>
      </c>
      <c r="AK1102" s="32">
        <f t="shared" ref="AK1102" si="10483">(X1102*AF1102+Y1102*AE1102+Z1102*AF1105+AA1102*AE1105)</f>
        <v>-0.67281604620104773</v>
      </c>
      <c r="AL1102" s="8"/>
      <c r="AM1102" s="29">
        <v>1</v>
      </c>
      <c r="AN1102" s="30">
        <v>0</v>
      </c>
      <c r="AO1102" s="31">
        <v>0</v>
      </c>
      <c r="AP1102" s="32">
        <f t="shared" ref="AP1102:AP1165" si="10484">-1/($AN$8*$B1102)</f>
        <v>-0.43534962406015032</v>
      </c>
      <c r="AR1102" s="29">
        <f t="shared" ref="AR1102" si="10485">AH1102*AM1102+AJ1102*AM1105-AI1102*AN1102-AK1102*AN1105</f>
        <v>0.62092911165913323</v>
      </c>
      <c r="AS1102" s="33">
        <f t="shared" ref="AS1102" si="10486">(AH1102*AN1102+AI1102*AM1102+AJ1102*AN1105+AK1102*AM1105)</f>
        <v>0</v>
      </c>
      <c r="AT1102" s="31">
        <f t="shared" ref="AT1102" si="10487">AH1102*AO1102+AJ1102*AO1105-AI1102*AP1102-AK1102*AP1105</f>
        <v>0</v>
      </c>
      <c r="AU1102" s="32">
        <f t="shared" ref="AU1102" si="10488">(AH1102*AP1102+AI1102*AO1102+AJ1102*AP1105+AK1102*AO1105)</f>
        <v>-0.94313730152985453</v>
      </c>
      <c r="AV1102" s="8"/>
      <c r="AW1102" s="29">
        <v>1</v>
      </c>
      <c r="AX1102" s="33">
        <v>0</v>
      </c>
      <c r="AY1102" s="31">
        <v>0</v>
      </c>
      <c r="AZ1102" s="32">
        <v>0</v>
      </c>
      <c r="BB1102" s="29">
        <f t="shared" ref="BB1102" si="10489">AR1102*AW1102+AT1102*AW1105-AS1102*AX1102-AU1102*AX1105</f>
        <v>0.29409617749199884</v>
      </c>
      <c r="BC1102" s="33">
        <f t="shared" ref="BC1102" si="10490">(AR1102*AX1102+AS1102*AW1102+AT1102*AX1105+AU1102*AW1105)</f>
        <v>0</v>
      </c>
      <c r="BD1102" s="31">
        <f t="shared" ref="BD1102" si="10491">AR1102*AY1102+AT1102*AY1105-AS1102*AZ1102-AU1102*AZ1105</f>
        <v>0</v>
      </c>
      <c r="BE1102" s="32">
        <f t="shared" ref="BE1102" si="10492">(AR1102*AZ1102+AS1102*AY1102+AT1102*AZ1105+AU1102*AY1105)</f>
        <v>-0.94313730152985453</v>
      </c>
      <c r="BF1102" s="8"/>
      <c r="BG1102" s="29">
        <v>1</v>
      </c>
      <c r="BH1102" s="30">
        <v>0</v>
      </c>
      <c r="BI1102" s="31">
        <v>0</v>
      </c>
      <c r="BJ1102" s="32">
        <f t="shared" ref="BJ1102:BJ1165" si="10493">-1/($BH$8*$B1102)</f>
        <v>-0.15307894736842104</v>
      </c>
      <c r="BL1102" s="29">
        <f t="shared" ref="BL1102" si="10494">BB1102*BG1102+BD1102*BG1105-BC1102*BH1102-BE1102*BH1105</f>
        <v>0.29409617749199884</v>
      </c>
      <c r="BM1102" s="33">
        <f t="shared" ref="BM1102" si="10495">(BB1102*BH1102+BC1102*BG1102+BD1102*BH1105+BE1102*BG1105)</f>
        <v>0</v>
      </c>
      <c r="BN1102" s="31">
        <f t="shared" ref="BN1102" si="10496">BB1102*BI1102+BD1102*BI1105-BC1102*BJ1102-BE1102*BJ1105</f>
        <v>0</v>
      </c>
      <c r="BO1102" s="32">
        <f t="shared" ref="BO1102" si="10497">(BB1102*BJ1102+BC1102*BI1102+BD1102*BJ1105+BE1102*BI1105)</f>
        <v>-0.98815723480540607</v>
      </c>
      <c r="BP1102" s="8"/>
      <c r="BQ1102" s="34">
        <v>1</v>
      </c>
      <c r="BR1102" s="35">
        <v>0</v>
      </c>
      <c r="BS1102" s="11">
        <v>0</v>
      </c>
      <c r="BT1102" s="36">
        <v>0</v>
      </c>
      <c r="BV1102" s="29">
        <f t="shared" ref="BV1102" si="10498">BL1102*BQ1102+BN1102*BQ1105-BM1102*BR1102-BO1102*BR1105</f>
        <v>0.29409617749199884</v>
      </c>
      <c r="BW1102" s="33">
        <f t="shared" ref="BW1102" si="10499">(BL1102*BR1102+BM1102*BQ1102+BN1102*BR1105+BO1102*BQ1105)</f>
        <v>-0.98815723480540607</v>
      </c>
      <c r="BX1102" s="31">
        <f t="shared" ref="BX1102" si="10500">BL1102*BS1102+BN1102*BS1105-BM1102*BT1102-BO1102*BT1105</f>
        <v>0</v>
      </c>
      <c r="BY1102" s="32">
        <f t="shared" ref="BY1102" si="10501">(BL1102*BT1102+BM1102*BS1102+BN1102*BT1105+BO1102*BS1105)</f>
        <v>-0.98815723480540607</v>
      </c>
      <c r="CA1102" s="37">
        <f t="shared" ref="CA1102" si="10502">20*LOG(((1+$BR$8)/$BR$8)/((BV1102+BV1105)^2+(BW1102+BW1105)^2)^0.5)</f>
        <v>-4.4036322258931586E-3</v>
      </c>
      <c r="CC1102" s="134">
        <f t="shared" ref="CC1102" si="10503">((BV1102^2+BW1102^2)^0.5)/((BV1105^2+BW1105^2)^0.5)</f>
        <v>1.0627607688311422</v>
      </c>
      <c r="CD1102" s="9"/>
      <c r="CE1102" s="38"/>
      <c r="CF1102" s="38"/>
      <c r="CG1102" s="38"/>
      <c r="CH1102" s="38"/>
      <c r="CM1102" s="129">
        <v>2.64</v>
      </c>
    </row>
    <row r="1103" spans="2:91" ht="18.600000000000001" customHeight="1" thickBot="1">
      <c r="D1103" s="39"/>
      <c r="G1103" s="40"/>
      <c r="I1103" s="39"/>
      <c r="L1103" s="40"/>
      <c r="N1103" s="39"/>
      <c r="Q1103" s="40"/>
      <c r="S1103" s="39"/>
      <c r="V1103" s="40"/>
      <c r="X1103" s="39"/>
      <c r="AA1103" s="40"/>
      <c r="AC1103" s="39"/>
      <c r="AF1103" s="40"/>
      <c r="AH1103" s="39"/>
      <c r="AK1103" s="40"/>
      <c r="AM1103" s="39"/>
      <c r="AP1103" s="40"/>
      <c r="AR1103" s="39"/>
      <c r="AU1103" s="40"/>
      <c r="AW1103" s="39"/>
      <c r="AZ1103" s="40"/>
      <c r="BB1103" s="39"/>
      <c r="BE1103" s="40"/>
      <c r="BG1103" s="39"/>
      <c r="BJ1103" s="40"/>
      <c r="BL1103" s="39"/>
      <c r="BO1103" s="40"/>
      <c r="BQ1103" s="34"/>
      <c r="BR1103" s="11"/>
      <c r="BS1103" s="11"/>
      <c r="BT1103" s="41"/>
      <c r="BV1103" s="39"/>
      <c r="BY1103" s="40"/>
      <c r="CC1103" s="135"/>
      <c r="CD1103" s="9"/>
      <c r="CE1103" s="38"/>
      <c r="CF1103" s="38"/>
      <c r="CG1103" s="38"/>
      <c r="CH1103" s="38"/>
    </row>
    <row r="1104" spans="2:91" ht="18.600000000000001" customHeight="1" thickBot="1">
      <c r="D1104" s="258" t="s">
        <v>129</v>
      </c>
      <c r="E1104" s="259"/>
      <c r="F1104" s="260" t="s">
        <v>130</v>
      </c>
      <c r="G1104" s="261"/>
      <c r="H1104" s="229"/>
      <c r="I1104" s="258" t="s">
        <v>131</v>
      </c>
      <c r="J1104" s="259"/>
      <c r="K1104" s="260" t="s">
        <v>132</v>
      </c>
      <c r="L1104" s="261"/>
      <c r="N1104" s="253" t="s">
        <v>133</v>
      </c>
      <c r="O1104" s="254"/>
      <c r="P1104" s="255" t="s">
        <v>134</v>
      </c>
      <c r="Q1104" s="256"/>
      <c r="S1104" s="258" t="s">
        <v>135</v>
      </c>
      <c r="T1104" s="259"/>
      <c r="U1104" s="260" t="s">
        <v>136</v>
      </c>
      <c r="V1104" s="261"/>
      <c r="W1104" s="8"/>
      <c r="X1104" s="253" t="s">
        <v>137</v>
      </c>
      <c r="Y1104" s="254"/>
      <c r="Z1104" s="255" t="s">
        <v>138</v>
      </c>
      <c r="AA1104" s="256"/>
      <c r="AB1104" s="8"/>
      <c r="AC1104" s="258" t="s">
        <v>139</v>
      </c>
      <c r="AD1104" s="259"/>
      <c r="AE1104" s="260" t="s">
        <v>140</v>
      </c>
      <c r="AF1104" s="261"/>
      <c r="AG1104" s="8"/>
      <c r="AH1104" s="253" t="s">
        <v>141</v>
      </c>
      <c r="AI1104" s="254"/>
      <c r="AJ1104" s="255" t="s">
        <v>142</v>
      </c>
      <c r="AK1104" s="256"/>
      <c r="AL1104" s="8"/>
      <c r="AM1104" s="258" t="s">
        <v>143</v>
      </c>
      <c r="AN1104" s="259"/>
      <c r="AO1104" s="260" t="s">
        <v>144</v>
      </c>
      <c r="AP1104" s="261"/>
      <c r="AR1104" s="253" t="s">
        <v>145</v>
      </c>
      <c r="AS1104" s="254"/>
      <c r="AT1104" s="255" t="s">
        <v>146</v>
      </c>
      <c r="AU1104" s="256"/>
      <c r="AV1104" s="4"/>
      <c r="AW1104" s="258" t="s">
        <v>147</v>
      </c>
      <c r="AX1104" s="259"/>
      <c r="AY1104" s="260" t="s">
        <v>148</v>
      </c>
      <c r="AZ1104" s="261"/>
      <c r="BA1104" s="8"/>
      <c r="BB1104" s="253" t="s">
        <v>149</v>
      </c>
      <c r="BC1104" s="254"/>
      <c r="BD1104" s="255" t="s">
        <v>150</v>
      </c>
      <c r="BE1104" s="256"/>
      <c r="BF1104" s="4"/>
      <c r="BG1104" s="258" t="s">
        <v>151</v>
      </c>
      <c r="BH1104" s="259"/>
      <c r="BI1104" s="260" t="s">
        <v>152</v>
      </c>
      <c r="BJ1104" s="261"/>
      <c r="BK1104" s="4"/>
      <c r="BL1104" s="253" t="s">
        <v>153</v>
      </c>
      <c r="BM1104" s="254"/>
      <c r="BN1104" s="255" t="s">
        <v>154</v>
      </c>
      <c r="BO1104" s="256"/>
      <c r="BP1104" s="4"/>
      <c r="BQ1104" s="258" t="s">
        <v>155</v>
      </c>
      <c r="BR1104" s="259"/>
      <c r="BS1104" s="260" t="s">
        <v>156</v>
      </c>
      <c r="BT1104" s="261"/>
      <c r="BU1104" s="8"/>
      <c r="BV1104" s="253" t="s">
        <v>157</v>
      </c>
      <c r="BW1104" s="254"/>
      <c r="BX1104" s="255" t="s">
        <v>158</v>
      </c>
      <c r="BY1104" s="256"/>
      <c r="CA1104" s="46" t="s">
        <v>16</v>
      </c>
      <c r="CC1104" s="136" t="s">
        <v>71</v>
      </c>
      <c r="CD1104" s="9"/>
      <c r="CE1104" s="38"/>
      <c r="CF1104" s="38"/>
      <c r="CG1104" s="38"/>
      <c r="CH1104" s="38"/>
    </row>
    <row r="1105" spans="2:91" ht="18.600000000000001" customHeight="1" thickTop="1" thickBot="1">
      <c r="D1105" s="29">
        <v>0</v>
      </c>
      <c r="E1105" s="33">
        <v>0</v>
      </c>
      <c r="F1105" s="31">
        <v>1</v>
      </c>
      <c r="G1105" s="32">
        <v>0</v>
      </c>
      <c r="I1105" s="29">
        <v>0</v>
      </c>
      <c r="J1105" s="33">
        <f t="shared" ref="J1105" si="10504">IF(0=(1-$J$8*$K$8*$B1102^2),10^14,$B1102*$J$8/(1-$J$8*$K$8*$B1102^2))</f>
        <v>-0.47286509454507392</v>
      </c>
      <c r="K1105" s="31">
        <v>1</v>
      </c>
      <c r="L1105" s="32">
        <v>0</v>
      </c>
      <c r="N1105" s="29">
        <f t="shared" ref="N1105" si="10505">D1105*I1102+F1105*I1105-E1105*J1102-G1105*J1105</f>
        <v>0</v>
      </c>
      <c r="O1105" s="33">
        <f t="shared" ref="O1105" si="10506">(D1105*J1102+E1105*I1102+F1105*J1105+G1105*I1105)</f>
        <v>-0.47286509454507392</v>
      </c>
      <c r="P1105" s="31">
        <f t="shared" ref="P1105" si="10507">D1105*K1102+F1105*K1105-E1105*L1102-G1105*L1105</f>
        <v>1</v>
      </c>
      <c r="Q1105" s="32">
        <f t="shared" ref="Q1105" si="10508">(D1105*L1102+E1105*K1102+F1105*L1105+G1105*K1105)</f>
        <v>0</v>
      </c>
      <c r="S1105" s="29">
        <v>0</v>
      </c>
      <c r="T1105" s="33">
        <v>0</v>
      </c>
      <c r="U1105" s="31">
        <v>1</v>
      </c>
      <c r="V1105" s="32">
        <v>0</v>
      </c>
      <c r="X1105" s="29">
        <f t="shared" ref="X1105" si="10509">N1105*S1102+P1105*S1105-O1105*T1102-Q1105*T1105</f>
        <v>0</v>
      </c>
      <c r="Y1105" s="33">
        <f t="shared" ref="Y1105" si="10510">(N1105*T1102+O1105*S1102+P1105*T1105+Q1105*S1105)</f>
        <v>-0.47286509454507392</v>
      </c>
      <c r="Z1105" s="31">
        <f t="shared" ref="Z1105" si="10511">N1105*U1102+P1105*U1105-O1105*V1102-Q1105*V1105</f>
        <v>0.77235456611970477</v>
      </c>
      <c r="AA1105" s="32">
        <f t="shared" ref="AA1105" si="10512">(N1105*V1102+O1105*U1102+P1105*V1105+Q1105*U1105)</f>
        <v>0</v>
      </c>
      <c r="AB1105" s="8"/>
      <c r="AC1105" s="29">
        <v>0</v>
      </c>
      <c r="AD1105" s="33">
        <f t="shared" ref="AD1105" si="10513">IF(0=(1-$AD$8*$AE$8*$B1102^2),10^14,$B1102*$AD$8/(1-$AD$8*$AE$8*$B1102^2))</f>
        <v>-0.38924343554032864</v>
      </c>
      <c r="AE1105" s="31">
        <v>1</v>
      </c>
      <c r="AF1105" s="32">
        <v>0</v>
      </c>
      <c r="AH1105" s="29">
        <f t="shared" ref="AH1105" si="10514">X1105*AC1102+Z1105*AC1105-Y1105*AD1102-AA1105*AD1105</f>
        <v>0</v>
      </c>
      <c r="AI1105" s="33">
        <f t="shared" ref="AI1105" si="10515">(X1105*AD1102+Y1105*AC1102+Z1105*AD1105+AA1105*AC1105)</f>
        <v>-0.77349903931676778</v>
      </c>
      <c r="AJ1105" s="31">
        <f t="shared" ref="AJ1105" si="10516">X1105*AE1102+Z1105*AE1105-Y1105*AF1102-AA1105*AF1105</f>
        <v>0.77235456611970477</v>
      </c>
      <c r="AK1105" s="32">
        <f t="shared" ref="AK1105" si="10517">(X1105*AF1102+Y1105*AE1102+Z1105*AF1105+AA1105*AE1105)</f>
        <v>0</v>
      </c>
      <c r="AL1105" s="8"/>
      <c r="AM1105" s="29">
        <v>0</v>
      </c>
      <c r="AN1105" s="33">
        <v>0</v>
      </c>
      <c r="AO1105" s="31">
        <v>1</v>
      </c>
      <c r="AP1105" s="32">
        <v>0</v>
      </c>
      <c r="AR1105" s="29">
        <f t="shared" ref="AR1105" si="10518">AH1105*AM1102+AJ1105*AM1105-AI1105*AN1102-AK1105*AN1105</f>
        <v>0</v>
      </c>
      <c r="AS1105" s="33">
        <f t="shared" ref="AS1105" si="10519">(AH1105*AN1102+AI1105*AM1102+AJ1105*AN1105+AK1105*AM1105)</f>
        <v>-0.77349903931676778</v>
      </c>
      <c r="AT1105" s="31">
        <f t="shared" ref="AT1105" si="10520">AH1105*AO1102+AJ1105*AO1105-AI1105*AP1102-AK1105*AP1105</f>
        <v>0.43561205014226251</v>
      </c>
      <c r="AU1105" s="32">
        <f t="shared" ref="AU1105" si="10521">(AH1105*AP1102+AI1105*AO1102+AJ1105*AP1105+AK1105*AO1105)</f>
        <v>0</v>
      </c>
      <c r="AV1105" s="8"/>
      <c r="AW1105" s="29">
        <v>0</v>
      </c>
      <c r="AX1105" s="33">
        <f t="shared" ref="AX1105" si="10522">IF(0=(1-$AX$8*$AY$8*$B1102^2),10^14,$B1102*$AX$8/(1-$AX$8*$AY$8*$B1102^2))</f>
        <v>-0.34653802117356786</v>
      </c>
      <c r="AY1105" s="31">
        <v>1</v>
      </c>
      <c r="AZ1105" s="32">
        <v>0</v>
      </c>
      <c r="BB1105" s="29">
        <f t="shared" ref="BB1105" si="10523">AR1105*AW1102+AT1105*AW1105-AS1105*AX1102-AU1105*AX1105</f>
        <v>0</v>
      </c>
      <c r="BC1105" s="33">
        <f t="shared" ref="BC1105" si="10524">(AR1105*AX1102+AS1105*AW1102+AT1105*AX1105+AU1105*AW1105)</f>
        <v>-0.92445517717242842</v>
      </c>
      <c r="BD1105" s="31">
        <f t="shared" ref="BD1105" si="10525">AR1105*AY1102+AT1105*AY1105-AS1105*AZ1102-AU1105*AZ1105</f>
        <v>0.43561205014226251</v>
      </c>
      <c r="BE1105" s="32">
        <f t="shared" ref="BE1105" si="10526">(AR1105*AZ1102+AS1105*AY1102+AT1105*AZ1105+AU1105*AY1105)</f>
        <v>0</v>
      </c>
      <c r="BF1105" s="8"/>
      <c r="BG1105" s="29">
        <v>0</v>
      </c>
      <c r="BH1105" s="33">
        <v>0</v>
      </c>
      <c r="BI1105" s="31">
        <v>1</v>
      </c>
      <c r="BJ1105" s="32">
        <v>0</v>
      </c>
      <c r="BL1105" s="29">
        <f t="shared" ref="BL1105" si="10527">BB1105*BG1102+BD1105*BG1105-BC1105*BH1102-BE1105*BH1105</f>
        <v>0</v>
      </c>
      <c r="BM1105" s="33">
        <f t="shared" ref="BM1105" si="10528">(BB1105*BH1102+BC1105*BG1102+BD1105*BH1105+BE1105*BG1105)</f>
        <v>-0.92445517717242842</v>
      </c>
      <c r="BN1105" s="31">
        <f t="shared" ref="BN1105" si="10529">BB1105*BI1102+BD1105*BI1105-BC1105*BJ1102-BE1105*BJ1105</f>
        <v>0.29409742473141998</v>
      </c>
      <c r="BO1105" s="32">
        <f t="shared" ref="BO1105" si="10530">(BB1105*BJ1102+BC1105*BI1102+BD1105*BJ1105+BE1105*BI1105)</f>
        <v>0</v>
      </c>
      <c r="BP1105" s="8"/>
      <c r="BQ1105" s="19">
        <f t="shared" ref="BQ1105:BQ1168" si="10531">1/$BR$8</f>
        <v>1</v>
      </c>
      <c r="BR1105" s="47">
        <v>0</v>
      </c>
      <c r="BS1105" s="48">
        <v>1</v>
      </c>
      <c r="BT1105" s="49">
        <v>0</v>
      </c>
      <c r="BV1105" s="29">
        <f t="shared" ref="BV1105" si="10532">BL1105*BQ1102+BN1105*BQ1105-BM1105*BR1102-BO1105*BR1105</f>
        <v>0.29409742473141998</v>
      </c>
      <c r="BW1105" s="33">
        <f t="shared" ref="BW1105" si="10533">(BL1105*BR1102+BM1105*BQ1102+BN1105*BR1105+BO1105*BQ1105)</f>
        <v>-0.92445517717242842</v>
      </c>
      <c r="BX1105" s="31">
        <f t="shared" ref="BX1105" si="10534">BL1105*BS1102+BN1105*BS1105-BM1105*BT1102-BO1105*BT1105</f>
        <v>0.29409742473141998</v>
      </c>
      <c r="BY1105" s="32">
        <f t="shared" ref="BY1105" si="10535">(BL1105*BT1102+BM1105*BS1102+BN1105*BT1105+BO1105*BS1105)</f>
        <v>0</v>
      </c>
      <c r="CA1105" s="50">
        <f t="shared" ref="CA1105" si="10536">(180/PI())*ATAN(-1*(BW1102+BW1105)/(BV1102+BV1105))</f>
        <v>72.9055502724799</v>
      </c>
      <c r="CC1105" s="137">
        <f t="shared" ref="CC1105" si="10537">20*LOG(((1-(10^(CA1102/20)^2)*(1-((1-CC1102)/(1+CC1102))^2))^0.5))</f>
        <v>-27.125924754999112</v>
      </c>
      <c r="CD1105" s="9"/>
      <c r="CE1105" s="38"/>
      <c r="CF1105" s="38"/>
      <c r="CG1105" s="38"/>
      <c r="CH1105" s="38"/>
    </row>
    <row r="1106" spans="2:91" ht="18.600000000000001" customHeight="1">
      <c r="CC1106" s="42"/>
    </row>
    <row r="1107" spans="2:91" ht="18.600000000000001" customHeight="1" thickBot="1">
      <c r="E1107" s="22" t="s">
        <v>4</v>
      </c>
      <c r="J1107" s="22" t="s">
        <v>5</v>
      </c>
      <c r="O1107" s="22" t="s">
        <v>6</v>
      </c>
      <c r="T1107" s="22" t="s">
        <v>7</v>
      </c>
      <c r="Y1107" s="22" t="s">
        <v>8</v>
      </c>
      <c r="AD1107" s="22" t="s">
        <v>65</v>
      </c>
      <c r="AI1107" s="22" t="s">
        <v>9</v>
      </c>
      <c r="AN1107" s="22" t="s">
        <v>66</v>
      </c>
      <c r="AS1107" s="22" t="s">
        <v>51</v>
      </c>
      <c r="AX1107" s="22" t="s">
        <v>67</v>
      </c>
      <c r="BC1107" s="22" t="s">
        <v>52</v>
      </c>
      <c r="BH1107" s="22" t="s">
        <v>68</v>
      </c>
      <c r="BM1107" s="22" t="s">
        <v>63</v>
      </c>
      <c r="BQ1107" s="23" t="s">
        <v>69</v>
      </c>
      <c r="BR1107" s="23"/>
      <c r="BS1107" s="24"/>
      <c r="BT1107" s="24"/>
      <c r="BU1107" s="24"/>
      <c r="BW1107" s="22" t="s">
        <v>64</v>
      </c>
    </row>
    <row r="1108" spans="2:91" ht="18.600000000000001" customHeight="1" thickBot="1">
      <c r="D1108" s="249" t="s">
        <v>103</v>
      </c>
      <c r="E1108" s="250"/>
      <c r="F1108" s="251" t="s">
        <v>104</v>
      </c>
      <c r="G1108" s="252"/>
      <c r="H1108" s="229"/>
      <c r="I1108" s="253" t="s">
        <v>11</v>
      </c>
      <c r="J1108" s="254"/>
      <c r="K1108" s="255" t="s">
        <v>12</v>
      </c>
      <c r="L1108" s="256"/>
      <c r="M1108" s="24"/>
      <c r="N1108" s="253" t="s">
        <v>105</v>
      </c>
      <c r="O1108" s="254"/>
      <c r="P1108" s="255" t="s">
        <v>106</v>
      </c>
      <c r="Q1108" s="256"/>
      <c r="R1108" s="24"/>
      <c r="S1108" s="249" t="s">
        <v>107</v>
      </c>
      <c r="T1108" s="250"/>
      <c r="U1108" s="251" t="s">
        <v>108</v>
      </c>
      <c r="V1108" s="252"/>
      <c r="W1108" s="8"/>
      <c r="X1108" s="253" t="s">
        <v>109</v>
      </c>
      <c r="Y1108" s="254"/>
      <c r="Z1108" s="255" t="s">
        <v>110</v>
      </c>
      <c r="AA1108" s="256"/>
      <c r="AB1108" s="8"/>
      <c r="AC1108" s="253" t="s">
        <v>111</v>
      </c>
      <c r="AD1108" s="254"/>
      <c r="AE1108" s="255" t="s">
        <v>14</v>
      </c>
      <c r="AF1108" s="256"/>
      <c r="AG1108" s="8"/>
      <c r="AH1108" s="253" t="s">
        <v>112</v>
      </c>
      <c r="AI1108" s="254"/>
      <c r="AJ1108" s="255" t="s">
        <v>113</v>
      </c>
      <c r="AK1108" s="256"/>
      <c r="AL1108" s="8"/>
      <c r="AM1108" s="249" t="s">
        <v>114</v>
      </c>
      <c r="AN1108" s="250"/>
      <c r="AO1108" s="251" t="s">
        <v>115</v>
      </c>
      <c r="AP1108" s="252"/>
      <c r="AQ1108" s="24"/>
      <c r="AR1108" s="253" t="s">
        <v>116</v>
      </c>
      <c r="AS1108" s="254"/>
      <c r="AT1108" s="255" t="s">
        <v>13</v>
      </c>
      <c r="AU1108" s="256"/>
      <c r="AV1108" s="4"/>
      <c r="AW1108" s="253" t="s">
        <v>117</v>
      </c>
      <c r="AX1108" s="254"/>
      <c r="AY1108" s="255" t="s">
        <v>118</v>
      </c>
      <c r="AZ1108" s="256"/>
      <c r="BA1108" s="8"/>
      <c r="BB1108" s="253" t="s">
        <v>119</v>
      </c>
      <c r="BC1108" s="254"/>
      <c r="BD1108" s="255" t="s">
        <v>120</v>
      </c>
      <c r="BE1108" s="256"/>
      <c r="BF1108" s="4"/>
      <c r="BG1108" s="249" t="s">
        <v>121</v>
      </c>
      <c r="BH1108" s="250"/>
      <c r="BI1108" s="251" t="s">
        <v>122</v>
      </c>
      <c r="BJ1108" s="252"/>
      <c r="BK1108" s="4"/>
      <c r="BL1108" s="253" t="s">
        <v>123</v>
      </c>
      <c r="BM1108" s="254"/>
      <c r="BN1108" s="255" t="s">
        <v>124</v>
      </c>
      <c r="BO1108" s="256"/>
      <c r="BP1108" s="4"/>
      <c r="BQ1108" s="253" t="s">
        <v>125</v>
      </c>
      <c r="BR1108" s="254"/>
      <c r="BS1108" s="255" t="s">
        <v>126</v>
      </c>
      <c r="BT1108" s="256"/>
      <c r="BU1108" s="8"/>
      <c r="BV1108" s="253" t="s">
        <v>127</v>
      </c>
      <c r="BW1108" s="254"/>
      <c r="BX1108" s="255" t="s">
        <v>128</v>
      </c>
      <c r="BY1108" s="256"/>
      <c r="CA1108" s="27" t="s">
        <v>15</v>
      </c>
      <c r="CC1108" s="133" t="s">
        <v>70</v>
      </c>
      <c r="CD1108" s="9"/>
      <c r="CE1108" s="38"/>
      <c r="CF1108" s="38"/>
      <c r="CG1108" s="38"/>
      <c r="CH1108" s="38"/>
    </row>
    <row r="1109" spans="2:91" ht="18.600000000000001" customHeight="1" thickTop="1" thickBot="1">
      <c r="B1109" s="129">
        <v>2.68</v>
      </c>
      <c r="D1109" s="29">
        <v>1</v>
      </c>
      <c r="E1109" s="30">
        <v>0</v>
      </c>
      <c r="F1109" s="31">
        <v>0</v>
      </c>
      <c r="G1109" s="32">
        <f t="shared" ref="G1109:G1172" si="10538">-1/($E$8*$B1109)</f>
        <v>-0.24596268656716416</v>
      </c>
      <c r="I1109" s="29">
        <v>1</v>
      </c>
      <c r="J1109" s="33">
        <v>0</v>
      </c>
      <c r="K1109" s="31">
        <v>0</v>
      </c>
      <c r="L1109" s="32">
        <v>0</v>
      </c>
      <c r="N1109" s="29">
        <f t="shared" ref="N1109" si="10539">D1109*I1109+F1109*I1112-E1109*J1109-G1109*J1112</f>
        <v>0.88459893801595169</v>
      </c>
      <c r="O1109" s="33">
        <f t="shared" ref="O1109" si="10540">(D1109*J1109+E1109*I1109+F1109*J1112+G1109*I1112)</f>
        <v>0</v>
      </c>
      <c r="P1109" s="31">
        <f t="shared" ref="P1109" si="10541">D1109*K1109+F1109*K1112-E1109*L1109-G1109*L1112</f>
        <v>0</v>
      </c>
      <c r="Q1109" s="32">
        <f t="shared" ref="Q1109" si="10542">(D1109*L1109+E1109*K1109+F1109*L1112+G1109*K1112)</f>
        <v>-0.24596268656716416</v>
      </c>
      <c r="S1109" s="29">
        <v>1</v>
      </c>
      <c r="T1109" s="30">
        <v>0</v>
      </c>
      <c r="U1109" s="31">
        <v>0</v>
      </c>
      <c r="V1109" s="32">
        <f t="shared" ref="V1109:V1172" si="10543">-1/($T$8*$B1109)</f>
        <v>-0.47782462686567162</v>
      </c>
      <c r="X1109" s="29">
        <f t="shared" ref="X1109" si="10544">N1109*S1109+P1109*S1112-O1109*T1109-Q1109*T1112</f>
        <v>0.88459893801595169</v>
      </c>
      <c r="Y1109" s="33">
        <f t="shared" ref="Y1109" si="10545">(N1109*T1109+O1109*S1109+P1109*T1112+Q1109*S1112)</f>
        <v>0</v>
      </c>
      <c r="Z1109" s="31">
        <f t="shared" ref="Z1109" si="10546">N1109*U1109+P1109*U1112-O1109*V1109-Q1109*V1112</f>
        <v>0</v>
      </c>
      <c r="AA1109" s="32">
        <f t="shared" ref="AA1109" si="10547">(N1109*V1109+O1109*U1109+P1109*V1112+Q1109*U1112)</f>
        <v>-0.66864584405040561</v>
      </c>
      <c r="AB1109" s="8"/>
      <c r="AC1109" s="29">
        <v>1</v>
      </c>
      <c r="AD1109" s="33">
        <v>0</v>
      </c>
      <c r="AE1109" s="31">
        <v>0</v>
      </c>
      <c r="AF1109" s="32">
        <v>0</v>
      </c>
      <c r="AH1109" s="29">
        <f t="shared" ref="AH1109" si="10548">X1109*AC1109+Z1109*AC1112-Y1109*AD1109-AA1109*AD1112</f>
        <v>0.62661018575546001</v>
      </c>
      <c r="AI1109" s="33">
        <f t="shared" ref="AI1109" si="10549">(X1109*AD1109+Y1109*AC1109+Z1109*AD1112+AA1109*AC1112)</f>
        <v>0</v>
      </c>
      <c r="AJ1109" s="31">
        <f t="shared" ref="AJ1109" si="10550">X1109*AE1109+Z1109*AE1112-Y1109*AF1109-AA1109*AF1112</f>
        <v>0</v>
      </c>
      <c r="AK1109" s="32">
        <f t="shared" ref="AK1109" si="10551">(X1109*AF1109+Y1109*AE1109+Z1109*AF1112+AA1109*AE1112)</f>
        <v>-0.66864584405040561</v>
      </c>
      <c r="AL1109" s="8"/>
      <c r="AM1109" s="29">
        <v>1</v>
      </c>
      <c r="AN1109" s="30">
        <v>0</v>
      </c>
      <c r="AO1109" s="31">
        <v>0</v>
      </c>
      <c r="AP1109" s="32">
        <f t="shared" ref="AP1109:AP1172" si="10552">-1/($AN$8*$B1109)</f>
        <v>-0.43210074626865663</v>
      </c>
      <c r="AR1109" s="29">
        <f t="shared" ref="AR1109" si="10553">AH1109*AM1109+AJ1109*AM1112-AI1109*AN1109-AK1109*AN1112</f>
        <v>0.62661018575546001</v>
      </c>
      <c r="AS1109" s="33">
        <f t="shared" ref="AS1109" si="10554">(AH1109*AN1109+AI1109*AM1109+AJ1109*AN1112+AK1109*AM1112)</f>
        <v>0</v>
      </c>
      <c r="AT1109" s="31">
        <f t="shared" ref="AT1109" si="10555">AH1109*AO1109+AJ1109*AO1112-AI1109*AP1109-AK1109*AP1112</f>
        <v>0</v>
      </c>
      <c r="AU1109" s="32">
        <f t="shared" ref="AU1109" si="10556">(AH1109*AP1109+AI1109*AO1109+AJ1109*AP1112+AK1109*AO1112)</f>
        <v>-0.93940457293488144</v>
      </c>
      <c r="AV1109" s="8"/>
      <c r="AW1109" s="29">
        <v>1</v>
      </c>
      <c r="AX1109" s="33">
        <v>0</v>
      </c>
      <c r="AY1109" s="31">
        <v>0</v>
      </c>
      <c r="AZ1109" s="32">
        <v>0</v>
      </c>
      <c r="BB1109" s="29">
        <f t="shared" ref="BB1109" si="10557">AR1109*AW1109+AT1109*AW1112-AS1109*AX1109-AU1109*AX1112</f>
        <v>0.30380094023017939</v>
      </c>
      <c r="BC1109" s="33">
        <f t="shared" ref="BC1109" si="10558">(AR1109*AX1109+AS1109*AW1109+AT1109*AX1112+AU1109*AW1112)</f>
        <v>0</v>
      </c>
      <c r="BD1109" s="31">
        <f t="shared" ref="BD1109" si="10559">AR1109*AY1109+AT1109*AY1112-AS1109*AZ1109-AU1109*AZ1112</f>
        <v>0</v>
      </c>
      <c r="BE1109" s="32">
        <f t="shared" ref="BE1109" si="10560">(AR1109*AZ1109+AS1109*AY1109+AT1109*AZ1112+AU1109*AY1112)</f>
        <v>-0.93940457293488144</v>
      </c>
      <c r="BF1109" s="8"/>
      <c r="BG1109" s="29">
        <v>1</v>
      </c>
      <c r="BH1109" s="30">
        <v>0</v>
      </c>
      <c r="BI1109" s="31">
        <v>0</v>
      </c>
      <c r="BJ1109" s="32">
        <f t="shared" ref="BJ1109:BJ1172" si="10561">-1/($BH$8*$B1109)</f>
        <v>-0.15193656716417911</v>
      </c>
      <c r="BL1109" s="29">
        <f t="shared" ref="BL1109" si="10562">BB1109*BG1109+BD1109*BG1112-BC1109*BH1109-BE1109*BH1112</f>
        <v>0.30380094023017939</v>
      </c>
      <c r="BM1109" s="33">
        <f t="shared" ref="BM1109" si="10563">(BB1109*BH1109+BC1109*BG1109+BD1109*BH1112+BE1109*BG1112)</f>
        <v>0</v>
      </c>
      <c r="BN1109" s="31">
        <f t="shared" ref="BN1109" si="10564">BB1109*BI1109+BD1109*BI1112-BC1109*BJ1109-BE1109*BJ1112</f>
        <v>0</v>
      </c>
      <c r="BO1109" s="32">
        <f t="shared" ref="BO1109" si="10565">(BB1109*BJ1109+BC1109*BI1109+BD1109*BJ1112+BE1109*BI1112)</f>
        <v>-0.98556304489470481</v>
      </c>
      <c r="BP1109" s="8"/>
      <c r="BQ1109" s="34">
        <v>1</v>
      </c>
      <c r="BR1109" s="35">
        <v>0</v>
      </c>
      <c r="BS1109" s="11">
        <v>0</v>
      </c>
      <c r="BT1109" s="36">
        <v>0</v>
      </c>
      <c r="BV1109" s="29">
        <f t="shared" ref="BV1109" si="10566">BL1109*BQ1109+BN1109*BQ1112-BM1109*BR1109-BO1109*BR1112</f>
        <v>0.30380094023017939</v>
      </c>
      <c r="BW1109" s="33">
        <f t="shared" ref="BW1109" si="10567">(BL1109*BR1109+BM1109*BQ1109+BN1109*BR1112+BO1109*BQ1112)</f>
        <v>-0.98556304489470481</v>
      </c>
      <c r="BX1109" s="31">
        <f t="shared" ref="BX1109" si="10568">BL1109*BS1109+BN1109*BS1112-BM1109*BT1109-BO1109*BT1112</f>
        <v>0</v>
      </c>
      <c r="BY1109" s="32">
        <f t="shared" ref="BY1109" si="10569">(BL1109*BT1109+BM1109*BS1109+BN1109*BT1112+BO1109*BS1112)</f>
        <v>-0.98556304489470481</v>
      </c>
      <c r="CA1109" s="37">
        <f t="shared" ref="CA1109" si="10570">20*LOG(((1+$BR$8)/$BR$8)/((BV1109+BV1112)^2+(BW1109+BW1112)^2)^0.5)</f>
        <v>-4.5232626636913667E-3</v>
      </c>
      <c r="CC1109" s="134">
        <f t="shared" ref="CC1109" si="10571">((BV1109^2+BW1109^2)^0.5)/((BV1112^2+BW1112^2)^0.5)</f>
        <v>1.0634249667471283</v>
      </c>
      <c r="CD1109" s="9"/>
      <c r="CE1109" s="38"/>
      <c r="CF1109" s="38"/>
      <c r="CG1109" s="38"/>
      <c r="CH1109" s="38"/>
      <c r="CM1109" s="129">
        <v>2.66</v>
      </c>
    </row>
    <row r="1110" spans="2:91" ht="18.600000000000001" customHeight="1" thickBot="1">
      <c r="D1110" s="39"/>
      <c r="G1110" s="40"/>
      <c r="I1110" s="39"/>
      <c r="L1110" s="40"/>
      <c r="N1110" s="39"/>
      <c r="Q1110" s="40"/>
      <c r="S1110" s="39"/>
      <c r="V1110" s="40"/>
      <c r="X1110" s="39"/>
      <c r="AA1110" s="40"/>
      <c r="AC1110" s="39"/>
      <c r="AF1110" s="40"/>
      <c r="AH1110" s="39"/>
      <c r="AK1110" s="40"/>
      <c r="AM1110" s="39"/>
      <c r="AP1110" s="40"/>
      <c r="AR1110" s="39"/>
      <c r="AU1110" s="40"/>
      <c r="AW1110" s="39"/>
      <c r="AZ1110" s="40"/>
      <c r="BB1110" s="39"/>
      <c r="BE1110" s="40"/>
      <c r="BG1110" s="39"/>
      <c r="BJ1110" s="40"/>
      <c r="BL1110" s="39"/>
      <c r="BO1110" s="40"/>
      <c r="BQ1110" s="34"/>
      <c r="BR1110" s="11"/>
      <c r="BS1110" s="11"/>
      <c r="BT1110" s="41"/>
      <c r="BV1110" s="39"/>
      <c r="BY1110" s="40"/>
      <c r="CC1110" s="135"/>
      <c r="CD1110" s="9"/>
      <c r="CE1110" s="38"/>
      <c r="CF1110" s="38"/>
      <c r="CG1110" s="38"/>
      <c r="CH1110" s="38"/>
    </row>
    <row r="1111" spans="2:91" ht="18.600000000000001" customHeight="1" thickBot="1">
      <c r="D1111" s="258" t="s">
        <v>129</v>
      </c>
      <c r="E1111" s="259"/>
      <c r="F1111" s="260" t="s">
        <v>130</v>
      </c>
      <c r="G1111" s="261"/>
      <c r="H1111" s="229"/>
      <c r="I1111" s="258" t="s">
        <v>131</v>
      </c>
      <c r="J1111" s="259"/>
      <c r="K1111" s="260" t="s">
        <v>132</v>
      </c>
      <c r="L1111" s="261"/>
      <c r="N1111" s="253" t="s">
        <v>133</v>
      </c>
      <c r="O1111" s="254"/>
      <c r="P1111" s="255" t="s">
        <v>134</v>
      </c>
      <c r="Q1111" s="256"/>
      <c r="S1111" s="258" t="s">
        <v>135</v>
      </c>
      <c r="T1111" s="259"/>
      <c r="U1111" s="260" t="s">
        <v>136</v>
      </c>
      <c r="V1111" s="261"/>
      <c r="W1111" s="8"/>
      <c r="X1111" s="253" t="s">
        <v>137</v>
      </c>
      <c r="Y1111" s="254"/>
      <c r="Z1111" s="255" t="s">
        <v>138</v>
      </c>
      <c r="AA1111" s="256"/>
      <c r="AB1111" s="8"/>
      <c r="AC1111" s="258" t="s">
        <v>139</v>
      </c>
      <c r="AD1111" s="259"/>
      <c r="AE1111" s="260" t="s">
        <v>140</v>
      </c>
      <c r="AF1111" s="261"/>
      <c r="AG1111" s="8"/>
      <c r="AH1111" s="253" t="s">
        <v>141</v>
      </c>
      <c r="AI1111" s="254"/>
      <c r="AJ1111" s="255" t="s">
        <v>142</v>
      </c>
      <c r="AK1111" s="256"/>
      <c r="AL1111" s="8"/>
      <c r="AM1111" s="258" t="s">
        <v>143</v>
      </c>
      <c r="AN1111" s="259"/>
      <c r="AO1111" s="260" t="s">
        <v>144</v>
      </c>
      <c r="AP1111" s="261"/>
      <c r="AR1111" s="253" t="s">
        <v>145</v>
      </c>
      <c r="AS1111" s="254"/>
      <c r="AT1111" s="255" t="s">
        <v>146</v>
      </c>
      <c r="AU1111" s="256"/>
      <c r="AV1111" s="4"/>
      <c r="AW1111" s="258" t="s">
        <v>147</v>
      </c>
      <c r="AX1111" s="259"/>
      <c r="AY1111" s="260" t="s">
        <v>148</v>
      </c>
      <c r="AZ1111" s="261"/>
      <c r="BA1111" s="8"/>
      <c r="BB1111" s="253" t="s">
        <v>149</v>
      </c>
      <c r="BC1111" s="254"/>
      <c r="BD1111" s="255" t="s">
        <v>150</v>
      </c>
      <c r="BE1111" s="256"/>
      <c r="BF1111" s="4"/>
      <c r="BG1111" s="258" t="s">
        <v>151</v>
      </c>
      <c r="BH1111" s="259"/>
      <c r="BI1111" s="260" t="s">
        <v>152</v>
      </c>
      <c r="BJ1111" s="261"/>
      <c r="BK1111" s="4"/>
      <c r="BL1111" s="253" t="s">
        <v>153</v>
      </c>
      <c r="BM1111" s="254"/>
      <c r="BN1111" s="255" t="s">
        <v>154</v>
      </c>
      <c r="BO1111" s="256"/>
      <c r="BP1111" s="4"/>
      <c r="BQ1111" s="258" t="s">
        <v>155</v>
      </c>
      <c r="BR1111" s="259"/>
      <c r="BS1111" s="260" t="s">
        <v>156</v>
      </c>
      <c r="BT1111" s="261"/>
      <c r="BU1111" s="8"/>
      <c r="BV1111" s="253" t="s">
        <v>157</v>
      </c>
      <c r="BW1111" s="254"/>
      <c r="BX1111" s="255" t="s">
        <v>158</v>
      </c>
      <c r="BY1111" s="256"/>
      <c r="CA1111" s="46" t="s">
        <v>16</v>
      </c>
      <c r="CC1111" s="136" t="s">
        <v>71</v>
      </c>
      <c r="CD1111" s="9"/>
      <c r="CE1111" s="38"/>
      <c r="CF1111" s="38"/>
      <c r="CG1111" s="38"/>
      <c r="CH1111" s="38"/>
    </row>
    <row r="1112" spans="2:91" ht="18.600000000000001" customHeight="1" thickTop="1" thickBot="1">
      <c r="D1112" s="29">
        <v>0</v>
      </c>
      <c r="E1112" s="33">
        <v>0</v>
      </c>
      <c r="F1112" s="31">
        <v>1</v>
      </c>
      <c r="G1112" s="32">
        <v>0</v>
      </c>
      <c r="I1112" s="29">
        <v>0</v>
      </c>
      <c r="J1112" s="33">
        <f t="shared" ref="J1112" si="10572">IF(0=(1-$J$8*$K$8*$B1109^2),10^14,$B1109*$J$8/(1-$J$8*$K$8*$B1109^2))</f>
        <v>-0.46918117375716706</v>
      </c>
      <c r="K1112" s="31">
        <v>1</v>
      </c>
      <c r="L1112" s="32">
        <v>0</v>
      </c>
      <c r="N1112" s="29">
        <f t="shared" ref="N1112" si="10573">D1112*I1109+F1112*I1112-E1112*J1109-G1112*J1112</f>
        <v>0</v>
      </c>
      <c r="O1112" s="33">
        <f t="shared" ref="O1112" si="10574">(D1112*J1109+E1112*I1109+F1112*J1112+G1112*I1112)</f>
        <v>-0.46918117375716706</v>
      </c>
      <c r="P1112" s="31">
        <f t="shared" ref="P1112" si="10575">D1112*K1109+F1112*K1112-E1112*L1109-G1112*L1112</f>
        <v>1</v>
      </c>
      <c r="Q1112" s="32">
        <f t="shared" ref="Q1112" si="10576">(D1112*L1109+E1112*K1109+F1112*L1112+G1112*K1112)</f>
        <v>0</v>
      </c>
      <c r="S1112" s="29">
        <v>0</v>
      </c>
      <c r="T1112" s="33">
        <v>0</v>
      </c>
      <c r="U1112" s="31">
        <v>1</v>
      </c>
      <c r="V1112" s="32">
        <v>0</v>
      </c>
      <c r="X1112" s="29">
        <f t="shared" ref="X1112" si="10577">N1112*S1109+P1112*S1112-O1112*T1109-Q1112*T1112</f>
        <v>0</v>
      </c>
      <c r="Y1112" s="33">
        <f t="shared" ref="Y1112" si="10578">(N1112*T1109+O1112*S1109+P1112*T1112+Q1112*S1112)</f>
        <v>-0.46918117375716706</v>
      </c>
      <c r="Z1112" s="31">
        <f t="shared" ref="Z1112" si="10579">N1112*U1109+P1112*U1112-O1112*V1109-Q1112*V1112</f>
        <v>0.77581368071708379</v>
      </c>
      <c r="AA1112" s="32">
        <f t="shared" ref="AA1112" si="10580">(N1112*V1109+O1112*U1109+P1112*V1112+Q1112*U1112)</f>
        <v>0</v>
      </c>
      <c r="AB1112" s="8"/>
      <c r="AC1112" s="29">
        <v>0</v>
      </c>
      <c r="AD1112" s="33">
        <f t="shared" ref="AD1112" si="10581">IF(0=(1-$AD$8*$AE$8*$B1109^2),10^14,$B1109*$AD$8/(1-$AD$8*$AE$8*$B1109^2))</f>
        <v>-0.38583766661539781</v>
      </c>
      <c r="AE1112" s="31">
        <v>1</v>
      </c>
      <c r="AF1112" s="32">
        <v>0</v>
      </c>
      <c r="AH1112" s="29">
        <f t="shared" ref="AH1112" si="10582">X1112*AC1109+Z1112*AC1112-Y1112*AD1109-AA1112*AD1112</f>
        <v>0</v>
      </c>
      <c r="AI1112" s="33">
        <f t="shared" ref="AI1112" si="10583">(X1112*AD1109+Y1112*AC1109+Z1112*AD1112+AA1112*AC1112)</f>
        <v>-0.76851931405334994</v>
      </c>
      <c r="AJ1112" s="31">
        <f t="shared" ref="AJ1112" si="10584">X1112*AE1109+Z1112*AE1112-Y1112*AF1109-AA1112*AF1112</f>
        <v>0.77581368071708379</v>
      </c>
      <c r="AK1112" s="32">
        <f t="shared" ref="AK1112" si="10585">(X1112*AF1109+Y1112*AE1109+Z1112*AF1112+AA1112*AE1112)</f>
        <v>0</v>
      </c>
      <c r="AL1112" s="8"/>
      <c r="AM1112" s="29">
        <v>0</v>
      </c>
      <c r="AN1112" s="33">
        <v>0</v>
      </c>
      <c r="AO1112" s="31">
        <v>1</v>
      </c>
      <c r="AP1112" s="32">
        <v>0</v>
      </c>
      <c r="AR1112" s="29">
        <f t="shared" ref="AR1112" si="10586">AH1112*AM1109+AJ1112*AM1112-AI1112*AN1109-AK1112*AN1112</f>
        <v>0</v>
      </c>
      <c r="AS1112" s="33">
        <f t="shared" ref="AS1112" si="10587">(AH1112*AN1109+AI1112*AM1109+AJ1112*AN1112+AK1112*AM1112)</f>
        <v>-0.76851931405334994</v>
      </c>
      <c r="AT1112" s="31">
        <f t="shared" ref="AT1112" si="10588">AH1112*AO1109+AJ1112*AO1112-AI1112*AP1109-AK1112*AP1112</f>
        <v>0.44373591159275516</v>
      </c>
      <c r="AU1112" s="32">
        <f t="shared" ref="AU1112" si="10589">(AH1112*AP1109+AI1112*AO1109+AJ1112*AP1112+AK1112*AO1112)</f>
        <v>0</v>
      </c>
      <c r="AV1112" s="8"/>
      <c r="AW1112" s="29">
        <v>0</v>
      </c>
      <c r="AX1112" s="33">
        <f t="shared" ref="AX1112" si="10590">IF(0=(1-$AX$8*$AY$8*$B1109^2),10^14,$B1109*$AX$8/(1-$AX$8*$AY$8*$B1109^2))</f>
        <v>-0.34363175869664137</v>
      </c>
      <c r="AY1112" s="31">
        <v>1</v>
      </c>
      <c r="AZ1112" s="32">
        <v>0</v>
      </c>
      <c r="BB1112" s="29">
        <f t="shared" ref="BB1112" si="10591">AR1112*AW1109+AT1112*AW1112-AS1112*AX1109-AU1112*AX1112</f>
        <v>0</v>
      </c>
      <c r="BC1112" s="33">
        <f t="shared" ref="BC1112" si="10592">(AR1112*AX1109+AS1112*AW1109+AT1112*AX1112+AU1112*AW1112)</f>
        <v>-0.92100106575082574</v>
      </c>
      <c r="BD1112" s="31">
        <f t="shared" ref="BD1112" si="10593">AR1112*AY1109+AT1112*AY1112-AS1112*AZ1109-AU1112*AZ1112</f>
        <v>0.44373591159275516</v>
      </c>
      <c r="BE1112" s="32">
        <f t="shared" ref="BE1112" si="10594">(AR1112*AZ1109+AS1112*AY1109+AT1112*AZ1112+AU1112*AY1112)</f>
        <v>0</v>
      </c>
      <c r="BF1112" s="8"/>
      <c r="BG1112" s="29">
        <v>0</v>
      </c>
      <c r="BH1112" s="33">
        <v>0</v>
      </c>
      <c r="BI1112" s="31">
        <v>1</v>
      </c>
      <c r="BJ1112" s="32">
        <v>0</v>
      </c>
      <c r="BL1112" s="29">
        <f t="shared" ref="BL1112" si="10595">BB1112*BG1109+BD1112*BG1112-BC1112*BH1109-BE1112*BH1112</f>
        <v>0</v>
      </c>
      <c r="BM1112" s="33">
        <f t="shared" ref="BM1112" si="10596">(BB1112*BH1109+BC1112*BG1109+BD1112*BH1112+BE1112*BG1112)</f>
        <v>-0.92100106575082574</v>
      </c>
      <c r="BN1112" s="31">
        <f t="shared" ref="BN1112" si="10597">BB1112*BI1109+BD1112*BI1112-BC1112*BJ1109-BE1112*BJ1112</f>
        <v>0.30380217130802428</v>
      </c>
      <c r="BO1112" s="32">
        <f t="shared" ref="BO1112" si="10598">(BB1112*BJ1109+BC1112*BI1109+BD1112*BJ1112+BE1112*BI1112)</f>
        <v>0</v>
      </c>
      <c r="BP1112" s="8"/>
      <c r="BQ1112" s="19">
        <f t="shared" ref="BQ1112:BQ1175" si="10599">1/$BR$8</f>
        <v>1</v>
      </c>
      <c r="BR1112" s="47">
        <v>0</v>
      </c>
      <c r="BS1112" s="48">
        <v>1</v>
      </c>
      <c r="BT1112" s="49">
        <v>0</v>
      </c>
      <c r="BV1112" s="29">
        <f t="shared" ref="BV1112" si="10600">BL1112*BQ1109+BN1112*BQ1112-BM1112*BR1109-BO1112*BR1112</f>
        <v>0.30380217130802428</v>
      </c>
      <c r="BW1112" s="33">
        <f t="shared" ref="BW1112" si="10601">(BL1112*BR1109+BM1112*BQ1109+BN1112*BR1112+BO1112*BQ1112)</f>
        <v>-0.92100106575082574</v>
      </c>
      <c r="BX1112" s="31">
        <f t="shared" ref="BX1112" si="10602">BL1112*BS1109+BN1112*BS1112-BM1112*BT1109-BO1112*BT1112</f>
        <v>0.30380217130802428</v>
      </c>
      <c r="BY1112" s="32">
        <f t="shared" ref="BY1112" si="10603">(BL1112*BT1109+BM1112*BS1109+BN1112*BT1112+BO1112*BS1112)</f>
        <v>0</v>
      </c>
      <c r="CA1112" s="50">
        <f t="shared" ref="CA1112" si="10604">(180/PI())*ATAN(-1*(BW1109+BW1112)/(BV1109+BV1112))</f>
        <v>72.323434434476468</v>
      </c>
      <c r="CC1112" s="137">
        <f t="shared" ref="CC1112" si="10605">20*LOG(((1-(10^(CA1109/20)^2)*(1-((1-CC1109)/(1+CC1109))^2))^0.5))</f>
        <v>-27.022830142955755</v>
      </c>
      <c r="CD1112" s="9"/>
      <c r="CE1112" s="38"/>
      <c r="CF1112" s="38"/>
      <c r="CG1112" s="38"/>
      <c r="CH1112" s="38"/>
    </row>
    <row r="1113" spans="2:91" ht="18.600000000000001" customHeight="1">
      <c r="CC1113" s="42"/>
    </row>
    <row r="1114" spans="2:91" ht="18.600000000000001" customHeight="1" thickBot="1">
      <c r="E1114" s="22" t="s">
        <v>4</v>
      </c>
      <c r="J1114" s="22" t="s">
        <v>5</v>
      </c>
      <c r="O1114" s="22" t="s">
        <v>6</v>
      </c>
      <c r="T1114" s="22" t="s">
        <v>7</v>
      </c>
      <c r="Y1114" s="22" t="s">
        <v>8</v>
      </c>
      <c r="AD1114" s="22" t="s">
        <v>65</v>
      </c>
      <c r="AI1114" s="22" t="s">
        <v>9</v>
      </c>
      <c r="AN1114" s="22" t="s">
        <v>66</v>
      </c>
      <c r="AS1114" s="22" t="s">
        <v>51</v>
      </c>
      <c r="AX1114" s="22" t="s">
        <v>67</v>
      </c>
      <c r="BC1114" s="22" t="s">
        <v>52</v>
      </c>
      <c r="BH1114" s="22" t="s">
        <v>68</v>
      </c>
      <c r="BM1114" s="22" t="s">
        <v>63</v>
      </c>
      <c r="BQ1114" s="23" t="s">
        <v>69</v>
      </c>
      <c r="BR1114" s="23"/>
      <c r="BS1114" s="24"/>
      <c r="BT1114" s="24"/>
      <c r="BU1114" s="24"/>
      <c r="BW1114" s="22" t="s">
        <v>64</v>
      </c>
    </row>
    <row r="1115" spans="2:91" ht="18.600000000000001" customHeight="1" thickBot="1">
      <c r="D1115" s="249" t="s">
        <v>103</v>
      </c>
      <c r="E1115" s="250"/>
      <c r="F1115" s="251" t="s">
        <v>104</v>
      </c>
      <c r="G1115" s="252"/>
      <c r="H1115" s="229"/>
      <c r="I1115" s="253" t="s">
        <v>11</v>
      </c>
      <c r="J1115" s="254"/>
      <c r="K1115" s="255" t="s">
        <v>12</v>
      </c>
      <c r="L1115" s="256"/>
      <c r="M1115" s="24"/>
      <c r="N1115" s="253" t="s">
        <v>105</v>
      </c>
      <c r="O1115" s="254"/>
      <c r="P1115" s="255" t="s">
        <v>106</v>
      </c>
      <c r="Q1115" s="256"/>
      <c r="R1115" s="24"/>
      <c r="S1115" s="249" t="s">
        <v>107</v>
      </c>
      <c r="T1115" s="250"/>
      <c r="U1115" s="251" t="s">
        <v>108</v>
      </c>
      <c r="V1115" s="252"/>
      <c r="W1115" s="8"/>
      <c r="X1115" s="253" t="s">
        <v>109</v>
      </c>
      <c r="Y1115" s="254"/>
      <c r="Z1115" s="255" t="s">
        <v>110</v>
      </c>
      <c r="AA1115" s="256"/>
      <c r="AB1115" s="8"/>
      <c r="AC1115" s="253" t="s">
        <v>111</v>
      </c>
      <c r="AD1115" s="254"/>
      <c r="AE1115" s="255" t="s">
        <v>14</v>
      </c>
      <c r="AF1115" s="256"/>
      <c r="AG1115" s="8"/>
      <c r="AH1115" s="253" t="s">
        <v>112</v>
      </c>
      <c r="AI1115" s="254"/>
      <c r="AJ1115" s="255" t="s">
        <v>113</v>
      </c>
      <c r="AK1115" s="256"/>
      <c r="AL1115" s="8"/>
      <c r="AM1115" s="249" t="s">
        <v>114</v>
      </c>
      <c r="AN1115" s="250"/>
      <c r="AO1115" s="251" t="s">
        <v>115</v>
      </c>
      <c r="AP1115" s="252"/>
      <c r="AQ1115" s="24"/>
      <c r="AR1115" s="253" t="s">
        <v>116</v>
      </c>
      <c r="AS1115" s="254"/>
      <c r="AT1115" s="255" t="s">
        <v>13</v>
      </c>
      <c r="AU1115" s="256"/>
      <c r="AV1115" s="4"/>
      <c r="AW1115" s="253" t="s">
        <v>117</v>
      </c>
      <c r="AX1115" s="254"/>
      <c r="AY1115" s="255" t="s">
        <v>118</v>
      </c>
      <c r="AZ1115" s="256"/>
      <c r="BA1115" s="8"/>
      <c r="BB1115" s="253" t="s">
        <v>119</v>
      </c>
      <c r="BC1115" s="254"/>
      <c r="BD1115" s="255" t="s">
        <v>120</v>
      </c>
      <c r="BE1115" s="256"/>
      <c r="BF1115" s="4"/>
      <c r="BG1115" s="249" t="s">
        <v>121</v>
      </c>
      <c r="BH1115" s="250"/>
      <c r="BI1115" s="251" t="s">
        <v>122</v>
      </c>
      <c r="BJ1115" s="252"/>
      <c r="BK1115" s="4"/>
      <c r="BL1115" s="253" t="s">
        <v>123</v>
      </c>
      <c r="BM1115" s="254"/>
      <c r="BN1115" s="255" t="s">
        <v>124</v>
      </c>
      <c r="BO1115" s="256"/>
      <c r="BP1115" s="4"/>
      <c r="BQ1115" s="253" t="s">
        <v>125</v>
      </c>
      <c r="BR1115" s="254"/>
      <c r="BS1115" s="255" t="s">
        <v>126</v>
      </c>
      <c r="BT1115" s="256"/>
      <c r="BU1115" s="8"/>
      <c r="BV1115" s="253" t="s">
        <v>127</v>
      </c>
      <c r="BW1115" s="254"/>
      <c r="BX1115" s="255" t="s">
        <v>128</v>
      </c>
      <c r="BY1115" s="256"/>
      <c r="CA1115" s="27" t="s">
        <v>15</v>
      </c>
      <c r="CC1115" s="133" t="s">
        <v>70</v>
      </c>
      <c r="CD1115" s="9"/>
      <c r="CE1115" s="38"/>
      <c r="CF1115" s="38"/>
      <c r="CG1115" s="38"/>
      <c r="CH1115" s="38"/>
    </row>
    <row r="1116" spans="2:91" ht="18.600000000000001" customHeight="1" thickTop="1" thickBot="1">
      <c r="B1116" s="129">
        <v>2.7</v>
      </c>
      <c r="D1116" s="29">
        <v>1</v>
      </c>
      <c r="E1116" s="30">
        <v>0</v>
      </c>
      <c r="F1116" s="31">
        <v>0</v>
      </c>
      <c r="G1116" s="32">
        <f t="shared" ref="G1116:G1179" si="10606">-1/($E$8*$B1116)</f>
        <v>-0.24414074074074074</v>
      </c>
      <c r="I1116" s="29">
        <v>1</v>
      </c>
      <c r="J1116" s="33">
        <v>0</v>
      </c>
      <c r="K1116" s="31">
        <v>0</v>
      </c>
      <c r="L1116" s="32">
        <v>0</v>
      </c>
      <c r="N1116" s="29">
        <f t="shared" ref="N1116" si="10607">D1116*I1116+F1116*I1119-E1116*J1116-G1116*J1119</f>
        <v>0.88633897545007145</v>
      </c>
      <c r="O1116" s="33">
        <f t="shared" ref="O1116" si="10608">(D1116*J1116+E1116*I1116+F1116*J1119+G1116*I1119)</f>
        <v>0</v>
      </c>
      <c r="P1116" s="31">
        <f t="shared" ref="P1116" si="10609">D1116*K1116+F1116*K1119-E1116*L1116-G1116*L1119</f>
        <v>0</v>
      </c>
      <c r="Q1116" s="32">
        <f t="shared" ref="Q1116" si="10610">(D1116*L1116+E1116*K1116+F1116*L1119+G1116*K1119)</f>
        <v>-0.24414074074074074</v>
      </c>
      <c r="S1116" s="29">
        <v>1</v>
      </c>
      <c r="T1116" s="30">
        <v>0</v>
      </c>
      <c r="U1116" s="31">
        <v>0</v>
      </c>
      <c r="V1116" s="32">
        <f t="shared" ref="V1116:V1179" si="10611">-1/($T$8*$B1116)</f>
        <v>-0.47428518518518514</v>
      </c>
      <c r="X1116" s="29">
        <f t="shared" ref="X1116" si="10612">N1116*S1116+P1116*S1119-O1116*T1116-Q1116*T1119</f>
        <v>0.88633897545007145</v>
      </c>
      <c r="Y1116" s="33">
        <f t="shared" ref="Y1116" si="10613">(N1116*T1116+O1116*S1116+P1116*T1119+Q1116*S1119)</f>
        <v>0</v>
      </c>
      <c r="Z1116" s="31">
        <f t="shared" ref="Z1116" si="10614">N1116*U1116+P1116*U1119-O1116*V1116-Q1116*V1119</f>
        <v>0</v>
      </c>
      <c r="AA1116" s="32">
        <f t="shared" ref="AA1116" si="10615">(N1116*V1116+O1116*U1116+P1116*V1119+Q1116*U1119)</f>
        <v>-0.66451818584892519</v>
      </c>
      <c r="AB1116" s="8"/>
      <c r="AC1116" s="29">
        <v>1</v>
      </c>
      <c r="AD1116" s="33">
        <v>0</v>
      </c>
      <c r="AE1116" s="31">
        <v>0</v>
      </c>
      <c r="AF1116" s="32">
        <v>0</v>
      </c>
      <c r="AH1116" s="29">
        <f t="shared" ref="AH1116" si="10616">X1116*AC1116+Z1116*AC1119-Y1116*AD1116-AA1116*AD1119</f>
        <v>0.63216435231999735</v>
      </c>
      <c r="AI1116" s="33">
        <f t="shared" ref="AI1116" si="10617">(X1116*AD1116+Y1116*AC1116+Z1116*AD1119+AA1116*AC1119)</f>
        <v>0</v>
      </c>
      <c r="AJ1116" s="31">
        <f t="shared" ref="AJ1116" si="10618">X1116*AE1116+Z1116*AE1119-Y1116*AF1116-AA1116*AF1119</f>
        <v>0</v>
      </c>
      <c r="AK1116" s="32">
        <f t="shared" ref="AK1116" si="10619">(X1116*AF1116+Y1116*AE1116+Z1116*AF1119+AA1116*AE1119)</f>
        <v>-0.66451818584892519</v>
      </c>
      <c r="AL1116" s="8"/>
      <c r="AM1116" s="29">
        <v>1</v>
      </c>
      <c r="AN1116" s="30">
        <v>0</v>
      </c>
      <c r="AO1116" s="31">
        <v>0</v>
      </c>
      <c r="AP1116" s="32">
        <f t="shared" ref="AP1116:AP1179" si="10620">-1/($AN$8*$B1116)</f>
        <v>-0.42889999999999995</v>
      </c>
      <c r="AR1116" s="29">
        <f t="shared" ref="AR1116" si="10621">AH1116*AM1116+AJ1116*AM1119-AI1116*AN1116-AK1116*AN1119</f>
        <v>0.63216435231999735</v>
      </c>
      <c r="AS1116" s="33">
        <f t="shared" ref="AS1116" si="10622">(AH1116*AN1116+AI1116*AM1116+AJ1116*AN1119+AK1116*AM1119)</f>
        <v>0</v>
      </c>
      <c r="AT1116" s="31">
        <f t="shared" ref="AT1116" si="10623">AH1116*AO1116+AJ1116*AO1119-AI1116*AP1116-AK1116*AP1119</f>
        <v>0</v>
      </c>
      <c r="AU1116" s="32">
        <f t="shared" ref="AU1116" si="10624">(AH1116*AP1116+AI1116*AO1116+AJ1116*AP1119+AK1116*AO1119)</f>
        <v>-0.93565347655897202</v>
      </c>
      <c r="AV1116" s="8"/>
      <c r="AW1116" s="29">
        <v>1</v>
      </c>
      <c r="AX1116" s="33">
        <v>0</v>
      </c>
      <c r="AY1116" s="31">
        <v>0</v>
      </c>
      <c r="AZ1116" s="32">
        <v>0</v>
      </c>
      <c r="BB1116" s="29">
        <f t="shared" ref="BB1116" si="10625">AR1116*AW1116+AT1116*AW1119-AS1116*AX1116-AU1116*AX1119</f>
        <v>0.31331595416838087</v>
      </c>
      <c r="BC1116" s="33">
        <f t="shared" ref="BC1116" si="10626">(AR1116*AX1116+AS1116*AW1116+AT1116*AX1119+AU1116*AW1119)</f>
        <v>0</v>
      </c>
      <c r="BD1116" s="31">
        <f t="shared" ref="BD1116" si="10627">AR1116*AY1116+AT1116*AY1119-AS1116*AZ1116-AU1116*AZ1119</f>
        <v>0</v>
      </c>
      <c r="BE1116" s="32">
        <f t="shared" ref="BE1116" si="10628">(AR1116*AZ1116+AS1116*AY1116+AT1116*AZ1119+AU1116*AY1119)</f>
        <v>-0.93565347655897202</v>
      </c>
      <c r="BF1116" s="8"/>
      <c r="BG1116" s="29">
        <v>1</v>
      </c>
      <c r="BH1116" s="30">
        <v>0</v>
      </c>
      <c r="BI1116" s="31">
        <v>0</v>
      </c>
      <c r="BJ1116" s="32">
        <f t="shared" ref="BJ1116:BJ1179" si="10629">-1/($BH$8*$B1116)</f>
        <v>-0.15081111111111109</v>
      </c>
      <c r="BL1116" s="29">
        <f t="shared" ref="BL1116" si="10630">BB1116*BG1116+BD1116*BG1119-BC1116*BH1116-BE1116*BH1119</f>
        <v>0.31331595416838087</v>
      </c>
      <c r="BM1116" s="33">
        <f t="shared" ref="BM1116" si="10631">(BB1116*BH1116+BC1116*BG1116+BD1116*BH1119+BE1116*BG1119)</f>
        <v>0</v>
      </c>
      <c r="BN1116" s="31">
        <f t="shared" ref="BN1116" si="10632">BB1116*BI1116+BD1116*BI1119-BC1116*BJ1116-BE1116*BJ1119</f>
        <v>0</v>
      </c>
      <c r="BO1116" s="32">
        <f t="shared" ref="BO1116" si="10633">(BB1116*BJ1116+BC1116*BI1116+BD1116*BJ1119+BE1116*BI1119)</f>
        <v>-0.98290500373594347</v>
      </c>
      <c r="BP1116" s="8"/>
      <c r="BQ1116" s="34">
        <v>1</v>
      </c>
      <c r="BR1116" s="35">
        <v>0</v>
      </c>
      <c r="BS1116" s="11">
        <v>0</v>
      </c>
      <c r="BT1116" s="36">
        <v>0</v>
      </c>
      <c r="BV1116" s="29">
        <f t="shared" ref="BV1116" si="10634">BL1116*BQ1116+BN1116*BQ1119-BM1116*BR1116-BO1116*BR1119</f>
        <v>0.31331595416838087</v>
      </c>
      <c r="BW1116" s="33">
        <f t="shared" ref="BW1116" si="10635">(BL1116*BR1116+BM1116*BQ1116+BN1116*BR1119+BO1116*BQ1119)</f>
        <v>-0.98290500373594347</v>
      </c>
      <c r="BX1116" s="31">
        <f t="shared" ref="BX1116" si="10636">BL1116*BS1116+BN1116*BS1119-BM1116*BT1116-BO1116*BT1119</f>
        <v>0</v>
      </c>
      <c r="BY1116" s="32">
        <f t="shared" ref="BY1116" si="10637">(BL1116*BT1116+BM1116*BS1116+BN1116*BT1119+BO1116*BS1119)</f>
        <v>-0.98290500373594347</v>
      </c>
      <c r="CA1116" s="37">
        <f t="shared" ref="CA1116" si="10638">20*LOG(((1+$BR$8)/$BR$8)/((BV1116+BV1119)^2+(BW1116+BW1119)^2)^0.5)</f>
        <v>-4.6395863624370797E-3</v>
      </c>
      <c r="CC1116" s="134">
        <f t="shared" ref="CC1116" si="10639">((BV1116^2+BW1116^2)^0.5)/((BV1119^2+BW1119^2)^0.5)</f>
        <v>1.0640458341993262</v>
      </c>
      <c r="CD1116" s="9"/>
      <c r="CE1116" s="38"/>
      <c r="CF1116" s="38"/>
      <c r="CG1116" s="38"/>
      <c r="CH1116" s="38"/>
      <c r="CM1116" s="129">
        <v>2.68</v>
      </c>
    </row>
    <row r="1117" spans="2:91" ht="18.600000000000001" customHeight="1" thickBot="1">
      <c r="D1117" s="39"/>
      <c r="G1117" s="40"/>
      <c r="I1117" s="39"/>
      <c r="L1117" s="40"/>
      <c r="N1117" s="39"/>
      <c r="Q1117" s="40"/>
      <c r="S1117" s="39"/>
      <c r="V1117" s="40"/>
      <c r="X1117" s="39"/>
      <c r="AA1117" s="40"/>
      <c r="AC1117" s="39"/>
      <c r="AF1117" s="40"/>
      <c r="AH1117" s="39"/>
      <c r="AK1117" s="40"/>
      <c r="AM1117" s="39"/>
      <c r="AP1117" s="40"/>
      <c r="AR1117" s="39"/>
      <c r="AU1117" s="40"/>
      <c r="AW1117" s="39"/>
      <c r="AZ1117" s="40"/>
      <c r="BB1117" s="39"/>
      <c r="BE1117" s="40"/>
      <c r="BG1117" s="39"/>
      <c r="BJ1117" s="40"/>
      <c r="BL1117" s="39"/>
      <c r="BO1117" s="40"/>
      <c r="BQ1117" s="34"/>
      <c r="BR1117" s="11"/>
      <c r="BS1117" s="11"/>
      <c r="BT1117" s="41"/>
      <c r="BV1117" s="39"/>
      <c r="BY1117" s="40"/>
      <c r="CC1117" s="135"/>
      <c r="CD1117" s="9"/>
      <c r="CE1117" s="38"/>
      <c r="CF1117" s="38"/>
      <c r="CG1117" s="38"/>
      <c r="CH1117" s="38"/>
    </row>
    <row r="1118" spans="2:91" ht="18.600000000000001" customHeight="1" thickBot="1">
      <c r="D1118" s="258" t="s">
        <v>129</v>
      </c>
      <c r="E1118" s="259"/>
      <c r="F1118" s="260" t="s">
        <v>130</v>
      </c>
      <c r="G1118" s="261"/>
      <c r="H1118" s="229"/>
      <c r="I1118" s="258" t="s">
        <v>131</v>
      </c>
      <c r="J1118" s="259"/>
      <c r="K1118" s="260" t="s">
        <v>132</v>
      </c>
      <c r="L1118" s="261"/>
      <c r="N1118" s="253" t="s">
        <v>133</v>
      </c>
      <c r="O1118" s="254"/>
      <c r="P1118" s="255" t="s">
        <v>134</v>
      </c>
      <c r="Q1118" s="256"/>
      <c r="S1118" s="258" t="s">
        <v>135</v>
      </c>
      <c r="T1118" s="259"/>
      <c r="U1118" s="260" t="s">
        <v>136</v>
      </c>
      <c r="V1118" s="261"/>
      <c r="W1118" s="8"/>
      <c r="X1118" s="253" t="s">
        <v>137</v>
      </c>
      <c r="Y1118" s="254"/>
      <c r="Z1118" s="255" t="s">
        <v>138</v>
      </c>
      <c r="AA1118" s="256"/>
      <c r="AB1118" s="8"/>
      <c r="AC1118" s="258" t="s">
        <v>139</v>
      </c>
      <c r="AD1118" s="259"/>
      <c r="AE1118" s="260" t="s">
        <v>140</v>
      </c>
      <c r="AF1118" s="261"/>
      <c r="AG1118" s="8"/>
      <c r="AH1118" s="253" t="s">
        <v>141</v>
      </c>
      <c r="AI1118" s="254"/>
      <c r="AJ1118" s="255" t="s">
        <v>142</v>
      </c>
      <c r="AK1118" s="256"/>
      <c r="AL1118" s="8"/>
      <c r="AM1118" s="258" t="s">
        <v>143</v>
      </c>
      <c r="AN1118" s="259"/>
      <c r="AO1118" s="260" t="s">
        <v>144</v>
      </c>
      <c r="AP1118" s="261"/>
      <c r="AR1118" s="253" t="s">
        <v>145</v>
      </c>
      <c r="AS1118" s="254"/>
      <c r="AT1118" s="255" t="s">
        <v>146</v>
      </c>
      <c r="AU1118" s="256"/>
      <c r="AV1118" s="4"/>
      <c r="AW1118" s="258" t="s">
        <v>147</v>
      </c>
      <c r="AX1118" s="259"/>
      <c r="AY1118" s="260" t="s">
        <v>148</v>
      </c>
      <c r="AZ1118" s="261"/>
      <c r="BA1118" s="8"/>
      <c r="BB1118" s="253" t="s">
        <v>149</v>
      </c>
      <c r="BC1118" s="254"/>
      <c r="BD1118" s="255" t="s">
        <v>150</v>
      </c>
      <c r="BE1118" s="256"/>
      <c r="BF1118" s="4"/>
      <c r="BG1118" s="258" t="s">
        <v>151</v>
      </c>
      <c r="BH1118" s="259"/>
      <c r="BI1118" s="260" t="s">
        <v>152</v>
      </c>
      <c r="BJ1118" s="261"/>
      <c r="BK1118" s="4"/>
      <c r="BL1118" s="253" t="s">
        <v>153</v>
      </c>
      <c r="BM1118" s="254"/>
      <c r="BN1118" s="255" t="s">
        <v>154</v>
      </c>
      <c r="BO1118" s="256"/>
      <c r="BP1118" s="4"/>
      <c r="BQ1118" s="258" t="s">
        <v>155</v>
      </c>
      <c r="BR1118" s="259"/>
      <c r="BS1118" s="260" t="s">
        <v>156</v>
      </c>
      <c r="BT1118" s="261"/>
      <c r="BU1118" s="8"/>
      <c r="BV1118" s="253" t="s">
        <v>157</v>
      </c>
      <c r="BW1118" s="254"/>
      <c r="BX1118" s="255" t="s">
        <v>158</v>
      </c>
      <c r="BY1118" s="256"/>
      <c r="CA1118" s="46" t="s">
        <v>16</v>
      </c>
      <c r="CC1118" s="136" t="s">
        <v>71</v>
      </c>
      <c r="CD1118" s="9"/>
      <c r="CE1118" s="38"/>
      <c r="CF1118" s="38"/>
      <c r="CG1118" s="38"/>
      <c r="CH1118" s="38"/>
    </row>
    <row r="1119" spans="2:91" ht="18.600000000000001" customHeight="1" thickTop="1" thickBot="1">
      <c r="D1119" s="29">
        <v>0</v>
      </c>
      <c r="E1119" s="33">
        <v>0</v>
      </c>
      <c r="F1119" s="31">
        <v>1</v>
      </c>
      <c r="G1119" s="32">
        <v>0</v>
      </c>
      <c r="I1119" s="29">
        <v>0</v>
      </c>
      <c r="J1119" s="33">
        <f t="shared" ref="J1119" si="10640">IF(0=(1-$J$8*$K$8*$B1116^2),10^14,$B1116*$J$8/(1-$J$8*$K$8*$B1116^2))</f>
        <v>-0.46555533584879244</v>
      </c>
      <c r="K1119" s="31">
        <v>1</v>
      </c>
      <c r="L1119" s="32">
        <v>0</v>
      </c>
      <c r="N1119" s="29">
        <f t="shared" ref="N1119" si="10641">D1119*I1116+F1119*I1119-E1119*J1116-G1119*J1119</f>
        <v>0</v>
      </c>
      <c r="O1119" s="33">
        <f t="shared" ref="O1119" si="10642">(D1119*J1116+E1119*I1116+F1119*J1119+G1119*I1119)</f>
        <v>-0.46555533584879244</v>
      </c>
      <c r="P1119" s="31">
        <f t="shared" ref="P1119" si="10643">D1119*K1116+F1119*K1119-E1119*L1116-G1119*L1119</f>
        <v>1</v>
      </c>
      <c r="Q1119" s="32">
        <f t="shared" ref="Q1119" si="10644">(D1119*L1116+E1119*K1116+F1119*L1119+G1119*K1119)</f>
        <v>0</v>
      </c>
      <c r="S1119" s="29">
        <v>0</v>
      </c>
      <c r="T1119" s="33">
        <v>0</v>
      </c>
      <c r="U1119" s="31">
        <v>1</v>
      </c>
      <c r="V1119" s="32">
        <v>0</v>
      </c>
      <c r="X1119" s="29">
        <f t="shared" ref="X1119" si="10645">N1119*S1116+P1119*S1119-O1119*T1116-Q1119*T1119</f>
        <v>0</v>
      </c>
      <c r="Y1119" s="33">
        <f t="shared" ref="Y1119" si="10646">(N1119*T1116+O1119*S1116+P1119*T1119+Q1119*S1119)</f>
        <v>-0.46555533584879244</v>
      </c>
      <c r="Z1119" s="31">
        <f t="shared" ref="Z1119" si="10647">N1119*U1116+P1119*U1119-O1119*V1116-Q1119*V1119</f>
        <v>0.77919400132300443</v>
      </c>
      <c r="AA1119" s="32">
        <f t="shared" ref="AA1119" si="10648">(N1119*V1116+O1119*U1116+P1119*V1119+Q1119*U1119)</f>
        <v>0</v>
      </c>
      <c r="AB1119" s="8"/>
      <c r="AC1119" s="29">
        <v>0</v>
      </c>
      <c r="AD1119" s="33">
        <f t="shared" ref="AD1119" si="10649">IF(0=(1-$AD$8*$AE$8*$B1116^2),10^14,$B1116*$AD$8/(1-$AD$8*$AE$8*$B1116^2))</f>
        <v>-0.38249460818798336</v>
      </c>
      <c r="AE1119" s="31">
        <v>1</v>
      </c>
      <c r="AF1119" s="32">
        <v>0</v>
      </c>
      <c r="AH1119" s="29">
        <f t="shared" ref="AH1119" si="10650">X1119*AC1116+Z1119*AC1119-Y1119*AD1116-AA1119*AD1119</f>
        <v>0</v>
      </c>
      <c r="AI1119" s="33">
        <f t="shared" ref="AI1119" si="10651">(X1119*AD1116+Y1119*AC1116+Z1119*AD1119+AA1119*AC1119)</f>
        <v>-0.76359284008726203</v>
      </c>
      <c r="AJ1119" s="31">
        <f t="shared" ref="AJ1119" si="10652">X1119*AE1116+Z1119*AE1119-Y1119*AF1116-AA1119*AF1119</f>
        <v>0.77919400132300443</v>
      </c>
      <c r="AK1119" s="32">
        <f t="shared" ref="AK1119" si="10653">(X1119*AF1116+Y1119*AE1116+Z1119*AF1119+AA1119*AE1119)</f>
        <v>0</v>
      </c>
      <c r="AL1119" s="8"/>
      <c r="AM1119" s="29">
        <v>0</v>
      </c>
      <c r="AN1119" s="33">
        <v>0</v>
      </c>
      <c r="AO1119" s="31">
        <v>1</v>
      </c>
      <c r="AP1119" s="32">
        <v>0</v>
      </c>
      <c r="AR1119" s="29">
        <f t="shared" ref="AR1119" si="10654">AH1119*AM1116+AJ1119*AM1119-AI1119*AN1116-AK1119*AN1119</f>
        <v>0</v>
      </c>
      <c r="AS1119" s="33">
        <f t="shared" ref="AS1119" si="10655">(AH1119*AN1116+AI1119*AM1116+AJ1119*AN1119+AK1119*AM1119)</f>
        <v>-0.76359284008726203</v>
      </c>
      <c r="AT1119" s="31">
        <f t="shared" ref="AT1119" si="10656">AH1119*AO1116+AJ1119*AO1119-AI1119*AP1116-AK1119*AP1119</f>
        <v>0.45168903220957779</v>
      </c>
      <c r="AU1119" s="32">
        <f t="shared" ref="AU1119" si="10657">(AH1119*AP1116+AI1119*AO1116+AJ1119*AP1119+AK1119*AO1119)</f>
        <v>0</v>
      </c>
      <c r="AV1119" s="8"/>
      <c r="AW1119" s="29">
        <v>0</v>
      </c>
      <c r="AX1119" s="33">
        <f t="shared" ref="AX1119" si="10658">IF(0=(1-$AX$8*$AY$8*$B1116^2),10^14,$B1116*$AX$8/(1-$AX$8*$AY$8*$B1116^2))</f>
        <v>-0.3407761592723802</v>
      </c>
      <c r="AY1119" s="31">
        <v>1</v>
      </c>
      <c r="AZ1119" s="32">
        <v>0</v>
      </c>
      <c r="BB1119" s="29">
        <f t="shared" ref="BB1119" si="10659">AR1119*AW1116+AT1119*AW1119-AS1119*AX1116-AU1119*AX1119</f>
        <v>0</v>
      </c>
      <c r="BC1119" s="33">
        <f t="shared" ref="BC1119" si="10660">(AR1119*AX1116+AS1119*AW1116+AT1119*AX1119+AU1119*AW1119)</f>
        <v>-0.91751769366910041</v>
      </c>
      <c r="BD1119" s="31">
        <f t="shared" ref="BD1119" si="10661">AR1119*AY1116+AT1119*AY1119-AS1119*AZ1116-AU1119*AZ1119</f>
        <v>0.45168903220957779</v>
      </c>
      <c r="BE1119" s="32">
        <f t="shared" ref="BE1119" si="10662">(AR1119*AZ1116+AS1119*AY1116+AT1119*AZ1119+AU1119*AY1119)</f>
        <v>0</v>
      </c>
      <c r="BF1119" s="8"/>
      <c r="BG1119" s="29">
        <v>0</v>
      </c>
      <c r="BH1119" s="33">
        <v>0</v>
      </c>
      <c r="BI1119" s="31">
        <v>1</v>
      </c>
      <c r="BJ1119" s="32">
        <v>0</v>
      </c>
      <c r="BL1119" s="29">
        <f t="shared" ref="BL1119" si="10663">BB1119*BG1116+BD1119*BG1119-BC1119*BH1116-BE1119*BH1119</f>
        <v>0</v>
      </c>
      <c r="BM1119" s="33">
        <f t="shared" ref="BM1119" si="10664">(BB1119*BH1116+BC1119*BG1116+BD1119*BH1119+BE1119*BG1119)</f>
        <v>-0.91751769366910041</v>
      </c>
      <c r="BN1119" s="31">
        <f t="shared" ref="BN1119" si="10665">BB1119*BI1116+BD1119*BI1119-BC1119*BJ1116-BE1119*BJ1119</f>
        <v>0.31331716936323672</v>
      </c>
      <c r="BO1119" s="32">
        <f t="shared" ref="BO1119" si="10666">(BB1119*BJ1116+BC1119*BI1116+BD1119*BJ1119+BE1119*BI1119)</f>
        <v>0</v>
      </c>
      <c r="BP1119" s="8"/>
      <c r="BQ1119" s="19">
        <f t="shared" ref="BQ1119:BQ1182" si="10667">1/$BR$8</f>
        <v>1</v>
      </c>
      <c r="BR1119" s="47">
        <v>0</v>
      </c>
      <c r="BS1119" s="48">
        <v>1</v>
      </c>
      <c r="BT1119" s="49">
        <v>0</v>
      </c>
      <c r="BV1119" s="29">
        <f t="shared" ref="BV1119" si="10668">BL1119*BQ1116+BN1119*BQ1119-BM1119*BR1116-BO1119*BR1119</f>
        <v>0.31331716936323672</v>
      </c>
      <c r="BW1119" s="33">
        <f t="shared" ref="BW1119" si="10669">(BL1119*BR1116+BM1119*BQ1116+BN1119*BR1119+BO1119*BQ1119)</f>
        <v>-0.91751769366910041</v>
      </c>
      <c r="BX1119" s="31">
        <f t="shared" ref="BX1119" si="10670">BL1119*BS1116+BN1119*BS1119-BM1119*BT1116-BO1119*BT1119</f>
        <v>0.31331716936323672</v>
      </c>
      <c r="BY1119" s="32">
        <f t="shared" ref="BY1119" si="10671">(BL1119*BT1116+BM1119*BS1116+BN1119*BT1119+BO1119*BS1119)</f>
        <v>0</v>
      </c>
      <c r="CA1119" s="50">
        <f t="shared" ref="CA1119" si="10672">(180/PI())*ATAN(-1*(BW1116+BW1119)/(BV1116+BV1119))</f>
        <v>71.750878332814565</v>
      </c>
      <c r="CC1119" s="137">
        <f t="shared" ref="CC1119" si="10673">20*LOG(((1-(10^(CA1116/20)^2)*(1-((1-CC1116)/(1+CC1116))^2))^0.5))</f>
        <v>-26.926063792580241</v>
      </c>
      <c r="CD1119" s="9"/>
      <c r="CE1119" s="38"/>
      <c r="CF1119" s="38"/>
      <c r="CG1119" s="38"/>
      <c r="CH1119" s="38"/>
    </row>
    <row r="1120" spans="2:91" ht="18.600000000000001" customHeight="1">
      <c r="CC1120" s="42"/>
    </row>
    <row r="1121" spans="2:91" ht="18.600000000000001" customHeight="1" thickBot="1">
      <c r="E1121" s="22" t="s">
        <v>4</v>
      </c>
      <c r="J1121" s="22" t="s">
        <v>5</v>
      </c>
      <c r="O1121" s="22" t="s">
        <v>6</v>
      </c>
      <c r="T1121" s="22" t="s">
        <v>7</v>
      </c>
      <c r="Y1121" s="22" t="s">
        <v>8</v>
      </c>
      <c r="AD1121" s="22" t="s">
        <v>65</v>
      </c>
      <c r="AI1121" s="22" t="s">
        <v>9</v>
      </c>
      <c r="AN1121" s="22" t="s">
        <v>66</v>
      </c>
      <c r="AS1121" s="22" t="s">
        <v>51</v>
      </c>
      <c r="AX1121" s="22" t="s">
        <v>67</v>
      </c>
      <c r="BC1121" s="22" t="s">
        <v>52</v>
      </c>
      <c r="BH1121" s="22" t="s">
        <v>68</v>
      </c>
      <c r="BM1121" s="22" t="s">
        <v>63</v>
      </c>
      <c r="BQ1121" s="23" t="s">
        <v>69</v>
      </c>
      <c r="BR1121" s="23"/>
      <c r="BS1121" s="24"/>
      <c r="BT1121" s="24"/>
      <c r="BU1121" s="24"/>
      <c r="BW1121" s="22" t="s">
        <v>64</v>
      </c>
    </row>
    <row r="1122" spans="2:91" ht="18.600000000000001" customHeight="1" thickBot="1">
      <c r="D1122" s="249" t="s">
        <v>103</v>
      </c>
      <c r="E1122" s="250"/>
      <c r="F1122" s="251" t="s">
        <v>104</v>
      </c>
      <c r="G1122" s="252"/>
      <c r="H1122" s="229"/>
      <c r="I1122" s="253" t="s">
        <v>11</v>
      </c>
      <c r="J1122" s="254"/>
      <c r="K1122" s="255" t="s">
        <v>12</v>
      </c>
      <c r="L1122" s="256"/>
      <c r="M1122" s="24"/>
      <c r="N1122" s="253" t="s">
        <v>105</v>
      </c>
      <c r="O1122" s="254"/>
      <c r="P1122" s="255" t="s">
        <v>106</v>
      </c>
      <c r="Q1122" s="256"/>
      <c r="R1122" s="24"/>
      <c r="S1122" s="249" t="s">
        <v>107</v>
      </c>
      <c r="T1122" s="250"/>
      <c r="U1122" s="251" t="s">
        <v>108</v>
      </c>
      <c r="V1122" s="252"/>
      <c r="W1122" s="8"/>
      <c r="X1122" s="253" t="s">
        <v>109</v>
      </c>
      <c r="Y1122" s="254"/>
      <c r="Z1122" s="255" t="s">
        <v>110</v>
      </c>
      <c r="AA1122" s="256"/>
      <c r="AB1122" s="8"/>
      <c r="AC1122" s="253" t="s">
        <v>111</v>
      </c>
      <c r="AD1122" s="254"/>
      <c r="AE1122" s="255" t="s">
        <v>14</v>
      </c>
      <c r="AF1122" s="256"/>
      <c r="AG1122" s="8"/>
      <c r="AH1122" s="253" t="s">
        <v>112</v>
      </c>
      <c r="AI1122" s="254"/>
      <c r="AJ1122" s="255" t="s">
        <v>113</v>
      </c>
      <c r="AK1122" s="256"/>
      <c r="AL1122" s="8"/>
      <c r="AM1122" s="249" t="s">
        <v>114</v>
      </c>
      <c r="AN1122" s="250"/>
      <c r="AO1122" s="251" t="s">
        <v>115</v>
      </c>
      <c r="AP1122" s="252"/>
      <c r="AQ1122" s="24"/>
      <c r="AR1122" s="253" t="s">
        <v>116</v>
      </c>
      <c r="AS1122" s="254"/>
      <c r="AT1122" s="255" t="s">
        <v>13</v>
      </c>
      <c r="AU1122" s="256"/>
      <c r="AV1122" s="4"/>
      <c r="AW1122" s="253" t="s">
        <v>117</v>
      </c>
      <c r="AX1122" s="254"/>
      <c r="AY1122" s="255" t="s">
        <v>118</v>
      </c>
      <c r="AZ1122" s="256"/>
      <c r="BA1122" s="8"/>
      <c r="BB1122" s="253" t="s">
        <v>119</v>
      </c>
      <c r="BC1122" s="254"/>
      <c r="BD1122" s="255" t="s">
        <v>120</v>
      </c>
      <c r="BE1122" s="256"/>
      <c r="BF1122" s="4"/>
      <c r="BG1122" s="249" t="s">
        <v>121</v>
      </c>
      <c r="BH1122" s="250"/>
      <c r="BI1122" s="251" t="s">
        <v>122</v>
      </c>
      <c r="BJ1122" s="252"/>
      <c r="BK1122" s="4"/>
      <c r="BL1122" s="253" t="s">
        <v>123</v>
      </c>
      <c r="BM1122" s="254"/>
      <c r="BN1122" s="255" t="s">
        <v>124</v>
      </c>
      <c r="BO1122" s="256"/>
      <c r="BP1122" s="4"/>
      <c r="BQ1122" s="253" t="s">
        <v>125</v>
      </c>
      <c r="BR1122" s="254"/>
      <c r="BS1122" s="255" t="s">
        <v>126</v>
      </c>
      <c r="BT1122" s="256"/>
      <c r="BU1122" s="8"/>
      <c r="BV1122" s="253" t="s">
        <v>127</v>
      </c>
      <c r="BW1122" s="254"/>
      <c r="BX1122" s="255" t="s">
        <v>128</v>
      </c>
      <c r="BY1122" s="256"/>
      <c r="CA1122" s="27" t="s">
        <v>15</v>
      </c>
      <c r="CC1122" s="133" t="s">
        <v>70</v>
      </c>
      <c r="CD1122" s="9"/>
      <c r="CE1122" s="38"/>
      <c r="CF1122" s="38"/>
      <c r="CG1122" s="38"/>
      <c r="CH1122" s="38"/>
    </row>
    <row r="1123" spans="2:91" ht="18.600000000000001" customHeight="1" thickTop="1" thickBot="1">
      <c r="B1123" s="129">
        <v>2.72</v>
      </c>
      <c r="D1123" s="29">
        <v>1</v>
      </c>
      <c r="E1123" s="30">
        <v>0</v>
      </c>
      <c r="F1123" s="31">
        <v>0</v>
      </c>
      <c r="G1123" s="32">
        <f t="shared" ref="G1123:G1186" si="10674">-1/($E$8*$B1123)</f>
        <v>-0.24234558823529409</v>
      </c>
      <c r="I1123" s="29">
        <v>1</v>
      </c>
      <c r="J1123" s="33">
        <v>0</v>
      </c>
      <c r="K1123" s="31">
        <v>0</v>
      </c>
      <c r="L1123" s="32">
        <v>0</v>
      </c>
      <c r="N1123" s="29">
        <f t="shared" ref="N1123" si="10675">D1123*I1123+F1123*I1126-E1123*J1123-G1123*J1126</f>
        <v>0.88803968406742095</v>
      </c>
      <c r="O1123" s="33">
        <f t="shared" ref="O1123" si="10676">(D1123*J1123+E1123*I1123+F1123*J1126+G1123*I1126)</f>
        <v>0</v>
      </c>
      <c r="P1123" s="31">
        <f t="shared" ref="P1123" si="10677">D1123*K1123+F1123*K1126-E1123*L1123-G1123*L1126</f>
        <v>0</v>
      </c>
      <c r="Q1123" s="32">
        <f t="shared" ref="Q1123" si="10678">(D1123*L1123+E1123*K1123+F1123*L1126+G1123*K1126)</f>
        <v>-0.24234558823529409</v>
      </c>
      <c r="S1123" s="29">
        <v>1</v>
      </c>
      <c r="T1123" s="30">
        <v>0</v>
      </c>
      <c r="U1123" s="31">
        <v>0</v>
      </c>
      <c r="V1123" s="32">
        <f t="shared" ref="V1123:V1186" si="10679">-1/($T$8*$B1123)</f>
        <v>-0.47079779411764705</v>
      </c>
      <c r="X1123" s="29">
        <f t="shared" ref="X1123" si="10680">N1123*S1123+P1123*S1126-O1123*T1123-Q1123*T1126</f>
        <v>0.88803968406742095</v>
      </c>
      <c r="Y1123" s="33">
        <f t="shared" ref="Y1123" si="10681">(N1123*T1123+O1123*S1123+P1123*T1126+Q1123*S1126)</f>
        <v>0</v>
      </c>
      <c r="Z1123" s="31">
        <f t="shared" ref="Z1123" si="10682">N1123*U1123+P1123*U1126-O1123*V1123-Q1123*V1126</f>
        <v>0</v>
      </c>
      <c r="AA1123" s="32">
        <f t="shared" ref="AA1123" si="10683">(N1123*V1123+O1123*U1123+P1123*V1126+Q1123*U1126)</f>
        <v>-0.66043271258316805</v>
      </c>
      <c r="AB1123" s="8"/>
      <c r="AC1123" s="29">
        <v>1</v>
      </c>
      <c r="AD1123" s="33">
        <v>0</v>
      </c>
      <c r="AE1123" s="31">
        <v>0</v>
      </c>
      <c r="AF1123" s="32">
        <v>0</v>
      </c>
      <c r="AH1123" s="29">
        <f t="shared" ref="AH1123" si="10684">X1123*AC1123+Z1123*AC1126-Y1123*AD1123-AA1123*AD1126</f>
        <v>0.63759536306780118</v>
      </c>
      <c r="AI1123" s="33">
        <f t="shared" ref="AI1123" si="10685">(X1123*AD1123+Y1123*AC1123+Z1123*AD1126+AA1123*AC1126)</f>
        <v>0</v>
      </c>
      <c r="AJ1123" s="31">
        <f t="shared" ref="AJ1123" si="10686">X1123*AE1123+Z1123*AE1126-Y1123*AF1123-AA1123*AF1126</f>
        <v>0</v>
      </c>
      <c r="AK1123" s="32">
        <f t="shared" ref="AK1123" si="10687">(X1123*AF1123+Y1123*AE1123+Z1123*AF1126+AA1123*AE1126)</f>
        <v>-0.66043271258316805</v>
      </c>
      <c r="AL1123" s="8"/>
      <c r="AM1123" s="29">
        <v>1</v>
      </c>
      <c r="AN1123" s="30">
        <v>0</v>
      </c>
      <c r="AO1123" s="31">
        <v>0</v>
      </c>
      <c r="AP1123" s="32">
        <f t="shared" ref="AP1123:AP1186" si="10688">-1/($AN$8*$B1123)</f>
        <v>-0.42574632352941172</v>
      </c>
      <c r="AR1123" s="29">
        <f t="shared" ref="AR1123" si="10689">AH1123*AM1123+AJ1123*AM1126-AI1123*AN1123-AK1123*AN1126</f>
        <v>0.63759536306780118</v>
      </c>
      <c r="AS1123" s="33">
        <f t="shared" ref="AS1123" si="10690">(AH1123*AN1123+AI1123*AM1123+AJ1123*AN1126+AK1123*AM1126)</f>
        <v>0</v>
      </c>
      <c r="AT1123" s="31">
        <f t="shared" ref="AT1123" si="10691">AH1123*AO1123+AJ1123*AO1126-AI1123*AP1123-AK1123*AP1126</f>
        <v>0</v>
      </c>
      <c r="AU1123" s="32">
        <f t="shared" ref="AU1123" si="10692">(AH1123*AP1123+AI1123*AO1123+AJ1123*AP1126+AK1123*AO1126)</f>
        <v>-0.93188659430868492</v>
      </c>
      <c r="AV1123" s="8"/>
      <c r="AW1123" s="29">
        <v>1</v>
      </c>
      <c r="AX1123" s="33">
        <v>0</v>
      </c>
      <c r="AY1123" s="31">
        <v>0</v>
      </c>
      <c r="AZ1123" s="32">
        <v>0</v>
      </c>
      <c r="BB1123" s="29">
        <f t="shared" ref="BB1123" si="10693">AR1123*AW1123+AT1123*AW1126-AS1123*AX1123-AU1123*AX1126</f>
        <v>0.32264577937199646</v>
      </c>
      <c r="BC1123" s="33">
        <f t="shared" ref="BC1123" si="10694">(AR1123*AX1123+AS1123*AW1123+AT1123*AX1126+AU1123*AW1126)</f>
        <v>0</v>
      </c>
      <c r="BD1123" s="31">
        <f t="shared" ref="BD1123" si="10695">AR1123*AY1123+AT1123*AY1126-AS1123*AZ1123-AU1123*AZ1126</f>
        <v>0</v>
      </c>
      <c r="BE1123" s="32">
        <f t="shared" ref="BE1123" si="10696">(AR1123*AZ1123+AS1123*AY1123+AT1123*AZ1126+AU1123*AY1126)</f>
        <v>-0.93188659430868492</v>
      </c>
      <c r="BF1123" s="8"/>
      <c r="BG1123" s="29">
        <v>1</v>
      </c>
      <c r="BH1123" s="30">
        <v>0</v>
      </c>
      <c r="BI1123" s="31">
        <v>0</v>
      </c>
      <c r="BJ1123" s="32">
        <f t="shared" ref="BJ1123:BJ1186" si="10697">-1/($BH$8*$B1123)</f>
        <v>-0.14970220588235292</v>
      </c>
      <c r="BL1123" s="29">
        <f t="shared" ref="BL1123" si="10698">BB1123*BG1123+BD1123*BG1126-BC1123*BH1123-BE1123*BH1126</f>
        <v>0.32264577937199646</v>
      </c>
      <c r="BM1123" s="33">
        <f t="shared" ref="BM1123" si="10699">(BB1123*BH1123+BC1123*BG1123+BD1123*BH1126+BE1123*BG1126)</f>
        <v>0</v>
      </c>
      <c r="BN1123" s="31">
        <f t="shared" ref="BN1123" si="10700">BB1123*BI1123+BD1123*BI1126-BC1123*BJ1123-BE1123*BJ1126</f>
        <v>0</v>
      </c>
      <c r="BO1123" s="32">
        <f t="shared" ref="BO1123" si="10701">(BB1123*BJ1123+BC1123*BI1123+BD1123*BJ1126+BE1123*BI1126)</f>
        <v>-0.98018737919930377</v>
      </c>
      <c r="BP1123" s="8"/>
      <c r="BQ1123" s="34">
        <v>1</v>
      </c>
      <c r="BR1123" s="35">
        <v>0</v>
      </c>
      <c r="BS1123" s="11">
        <v>0</v>
      </c>
      <c r="BT1123" s="36">
        <v>0</v>
      </c>
      <c r="BV1123" s="29">
        <f t="shared" ref="BV1123" si="10702">BL1123*BQ1123+BN1123*BQ1126-BM1123*BR1123-BO1123*BR1126</f>
        <v>0.32264577937199646</v>
      </c>
      <c r="BW1123" s="33">
        <f t="shared" ref="BW1123" si="10703">(BL1123*BR1123+BM1123*BQ1123+BN1123*BR1126+BO1123*BQ1126)</f>
        <v>-0.98018737919930377</v>
      </c>
      <c r="BX1123" s="31">
        <f t="shared" ref="BX1123" si="10704">BL1123*BS1123+BN1123*BS1126-BM1123*BT1123-BO1123*BT1126</f>
        <v>0</v>
      </c>
      <c r="BY1123" s="32">
        <f t="shared" ref="BY1123" si="10705">(BL1123*BT1123+BM1123*BS1123+BN1123*BT1126+BO1123*BS1126)</f>
        <v>-0.98018737919930377</v>
      </c>
      <c r="CA1123" s="37">
        <f t="shared" ref="CA1123" si="10706">20*LOG(((1+$BR$8)/$BR$8)/((BV1123+BV1126)^2+(BW1123+BW1126)^2)^0.5)</f>
        <v>-4.7525781086450022E-3</v>
      </c>
      <c r="CC1123" s="134">
        <f t="shared" ref="CC1123" si="10707">((BV1123^2+BW1123^2)^0.5)/((BV1126^2+BW1126^2)^0.5)</f>
        <v>1.0646249030161949</v>
      </c>
      <c r="CD1123" s="9"/>
      <c r="CE1123" s="38"/>
      <c r="CF1123" s="38"/>
      <c r="CG1123" s="38"/>
      <c r="CH1123" s="38"/>
      <c r="CM1123" s="129">
        <v>2.7</v>
      </c>
    </row>
    <row r="1124" spans="2:91" ht="18.600000000000001" customHeight="1" thickBot="1">
      <c r="D1124" s="39"/>
      <c r="G1124" s="40"/>
      <c r="I1124" s="39"/>
      <c r="L1124" s="40"/>
      <c r="N1124" s="39"/>
      <c r="Q1124" s="40"/>
      <c r="S1124" s="39"/>
      <c r="V1124" s="40"/>
      <c r="X1124" s="39"/>
      <c r="AA1124" s="40"/>
      <c r="AC1124" s="39"/>
      <c r="AF1124" s="40"/>
      <c r="AH1124" s="39"/>
      <c r="AK1124" s="40"/>
      <c r="AM1124" s="39"/>
      <c r="AP1124" s="40"/>
      <c r="AR1124" s="39"/>
      <c r="AU1124" s="40"/>
      <c r="AW1124" s="39"/>
      <c r="AZ1124" s="40"/>
      <c r="BB1124" s="39"/>
      <c r="BE1124" s="40"/>
      <c r="BG1124" s="39"/>
      <c r="BJ1124" s="40"/>
      <c r="BL1124" s="39"/>
      <c r="BO1124" s="40"/>
      <c r="BQ1124" s="34"/>
      <c r="BR1124" s="11"/>
      <c r="BS1124" s="11"/>
      <c r="BT1124" s="41"/>
      <c r="BV1124" s="39"/>
      <c r="BY1124" s="40"/>
      <c r="CC1124" s="135"/>
      <c r="CD1124" s="9"/>
      <c r="CE1124" s="38"/>
      <c r="CF1124" s="38"/>
      <c r="CG1124" s="38"/>
      <c r="CH1124" s="38"/>
    </row>
    <row r="1125" spans="2:91" ht="18.600000000000001" customHeight="1" thickBot="1">
      <c r="D1125" s="258" t="s">
        <v>129</v>
      </c>
      <c r="E1125" s="259"/>
      <c r="F1125" s="260" t="s">
        <v>130</v>
      </c>
      <c r="G1125" s="261"/>
      <c r="H1125" s="229"/>
      <c r="I1125" s="258" t="s">
        <v>131</v>
      </c>
      <c r="J1125" s="259"/>
      <c r="K1125" s="260" t="s">
        <v>132</v>
      </c>
      <c r="L1125" s="261"/>
      <c r="N1125" s="253" t="s">
        <v>133</v>
      </c>
      <c r="O1125" s="254"/>
      <c r="P1125" s="255" t="s">
        <v>134</v>
      </c>
      <c r="Q1125" s="256"/>
      <c r="S1125" s="258" t="s">
        <v>135</v>
      </c>
      <c r="T1125" s="259"/>
      <c r="U1125" s="260" t="s">
        <v>136</v>
      </c>
      <c r="V1125" s="261"/>
      <c r="W1125" s="8"/>
      <c r="X1125" s="253" t="s">
        <v>137</v>
      </c>
      <c r="Y1125" s="254"/>
      <c r="Z1125" s="255" t="s">
        <v>138</v>
      </c>
      <c r="AA1125" s="256"/>
      <c r="AB1125" s="8"/>
      <c r="AC1125" s="258" t="s">
        <v>139</v>
      </c>
      <c r="AD1125" s="259"/>
      <c r="AE1125" s="260" t="s">
        <v>140</v>
      </c>
      <c r="AF1125" s="261"/>
      <c r="AG1125" s="8"/>
      <c r="AH1125" s="253" t="s">
        <v>141</v>
      </c>
      <c r="AI1125" s="254"/>
      <c r="AJ1125" s="255" t="s">
        <v>142</v>
      </c>
      <c r="AK1125" s="256"/>
      <c r="AL1125" s="8"/>
      <c r="AM1125" s="258" t="s">
        <v>143</v>
      </c>
      <c r="AN1125" s="259"/>
      <c r="AO1125" s="260" t="s">
        <v>144</v>
      </c>
      <c r="AP1125" s="261"/>
      <c r="AR1125" s="253" t="s">
        <v>145</v>
      </c>
      <c r="AS1125" s="254"/>
      <c r="AT1125" s="255" t="s">
        <v>146</v>
      </c>
      <c r="AU1125" s="256"/>
      <c r="AV1125" s="4"/>
      <c r="AW1125" s="258" t="s">
        <v>147</v>
      </c>
      <c r="AX1125" s="259"/>
      <c r="AY1125" s="260" t="s">
        <v>148</v>
      </c>
      <c r="AZ1125" s="261"/>
      <c r="BA1125" s="8"/>
      <c r="BB1125" s="253" t="s">
        <v>149</v>
      </c>
      <c r="BC1125" s="254"/>
      <c r="BD1125" s="255" t="s">
        <v>150</v>
      </c>
      <c r="BE1125" s="256"/>
      <c r="BF1125" s="4"/>
      <c r="BG1125" s="258" t="s">
        <v>151</v>
      </c>
      <c r="BH1125" s="259"/>
      <c r="BI1125" s="260" t="s">
        <v>152</v>
      </c>
      <c r="BJ1125" s="261"/>
      <c r="BK1125" s="4"/>
      <c r="BL1125" s="253" t="s">
        <v>153</v>
      </c>
      <c r="BM1125" s="254"/>
      <c r="BN1125" s="255" t="s">
        <v>154</v>
      </c>
      <c r="BO1125" s="256"/>
      <c r="BP1125" s="4"/>
      <c r="BQ1125" s="258" t="s">
        <v>155</v>
      </c>
      <c r="BR1125" s="259"/>
      <c r="BS1125" s="260" t="s">
        <v>156</v>
      </c>
      <c r="BT1125" s="261"/>
      <c r="BU1125" s="8"/>
      <c r="BV1125" s="253" t="s">
        <v>157</v>
      </c>
      <c r="BW1125" s="254"/>
      <c r="BX1125" s="255" t="s">
        <v>158</v>
      </c>
      <c r="BY1125" s="256"/>
      <c r="CA1125" s="46" t="s">
        <v>16</v>
      </c>
      <c r="CC1125" s="136" t="s">
        <v>71</v>
      </c>
      <c r="CD1125" s="9"/>
      <c r="CE1125" s="38"/>
      <c r="CF1125" s="38"/>
      <c r="CG1125" s="38"/>
      <c r="CH1125" s="38"/>
    </row>
    <row r="1126" spans="2:91" ht="18.600000000000001" customHeight="1" thickTop="1" thickBot="1">
      <c r="D1126" s="29">
        <v>0</v>
      </c>
      <c r="E1126" s="33">
        <v>0</v>
      </c>
      <c r="F1126" s="31">
        <v>1</v>
      </c>
      <c r="G1126" s="32">
        <v>0</v>
      </c>
      <c r="I1126" s="29">
        <v>0</v>
      </c>
      <c r="J1126" s="33">
        <f t="shared" ref="J1126" si="10708">IF(0=(1-$J$8*$K$8*$B1123^2),10^14,$B1123*$J$8/(1-$J$8*$K$8*$B1123^2))</f>
        <v>-0.46198619396312846</v>
      </c>
      <c r="K1126" s="31">
        <v>1</v>
      </c>
      <c r="L1126" s="32">
        <v>0</v>
      </c>
      <c r="N1126" s="29">
        <f t="shared" ref="N1126" si="10709">D1126*I1123+F1126*I1126-E1126*J1123-G1126*J1126</f>
        <v>0</v>
      </c>
      <c r="O1126" s="33">
        <f t="shared" ref="O1126" si="10710">(D1126*J1123+E1126*I1123+F1126*J1126+G1126*I1126)</f>
        <v>-0.46198619396312846</v>
      </c>
      <c r="P1126" s="31">
        <f t="shared" ref="P1126" si="10711">D1126*K1123+F1126*K1126-E1126*L1123-G1126*L1126</f>
        <v>1</v>
      </c>
      <c r="Q1126" s="32">
        <f t="shared" ref="Q1126" si="10712">(D1126*L1123+E1126*K1123+F1126*L1126+G1126*K1126)</f>
        <v>0</v>
      </c>
      <c r="S1126" s="29">
        <v>0</v>
      </c>
      <c r="T1126" s="33">
        <v>0</v>
      </c>
      <c r="U1126" s="31">
        <v>1</v>
      </c>
      <c r="V1126" s="32">
        <v>0</v>
      </c>
      <c r="X1126" s="29">
        <f t="shared" ref="X1126" si="10713">N1126*S1123+P1126*S1126-O1126*T1123-Q1126*T1126</f>
        <v>0</v>
      </c>
      <c r="Y1126" s="33">
        <f t="shared" ref="Y1126" si="10714">(N1126*T1123+O1126*S1123+P1126*T1126+Q1126*S1126)</f>
        <v>-0.46198619396312846</v>
      </c>
      <c r="Z1126" s="31">
        <f t="shared" ref="Z1126" si="10715">N1126*U1123+P1126*U1126-O1126*V1123-Q1126*V1126</f>
        <v>0.78249791896935172</v>
      </c>
      <c r="AA1126" s="32">
        <f t="shared" ref="AA1126" si="10716">(N1126*V1123+O1126*U1123+P1126*V1126+Q1126*U1126)</f>
        <v>0</v>
      </c>
      <c r="AB1126" s="8"/>
      <c r="AC1126" s="29">
        <v>0</v>
      </c>
      <c r="AD1126" s="33">
        <f t="shared" ref="AD1126" si="10717">IF(0=(1-$AD$8*$AE$8*$B1123^2),10^14,$B1123*$AD$8/(1-$AD$8*$AE$8*$B1123^2))</f>
        <v>-0.37921247119945078</v>
      </c>
      <c r="AE1126" s="31">
        <v>1</v>
      </c>
      <c r="AF1126" s="32">
        <v>0</v>
      </c>
      <c r="AH1126" s="29">
        <f t="shared" ref="AH1126" si="10718">X1126*AC1123+Z1126*AC1126-Y1126*AD1123-AA1126*AD1126</f>
        <v>0</v>
      </c>
      <c r="AI1126" s="33">
        <f t="shared" ref="AI1126" si="10719">(X1126*AD1123+Y1126*AC1123+Z1126*AD1126+AA1126*AC1126)</f>
        <v>-0.75871916352392388</v>
      </c>
      <c r="AJ1126" s="31">
        <f t="shared" ref="AJ1126" si="10720">X1126*AE1123+Z1126*AE1126-Y1126*AF1123-AA1126*AF1126</f>
        <v>0.78249791896935172</v>
      </c>
      <c r="AK1126" s="32">
        <f t="shared" ref="AK1126" si="10721">(X1126*AF1123+Y1126*AE1123+Z1126*AF1126+AA1126*AE1126)</f>
        <v>0</v>
      </c>
      <c r="AL1126" s="8"/>
      <c r="AM1126" s="29">
        <v>0</v>
      </c>
      <c r="AN1126" s="33">
        <v>0</v>
      </c>
      <c r="AO1126" s="31">
        <v>1</v>
      </c>
      <c r="AP1126" s="32">
        <v>0</v>
      </c>
      <c r="AR1126" s="29">
        <f t="shared" ref="AR1126" si="10722">AH1126*AM1123+AJ1126*AM1126-AI1126*AN1123-AK1126*AN1126</f>
        <v>0</v>
      </c>
      <c r="AS1126" s="33">
        <f t="shared" ref="AS1126" si="10723">(AH1126*AN1123+AI1126*AM1123+AJ1126*AN1126+AK1126*AM1126)</f>
        <v>-0.75871916352392388</v>
      </c>
      <c r="AT1126" s="31">
        <f t="shared" ref="AT1126" si="10724">AH1126*AO1123+AJ1126*AO1126-AI1126*AP1123-AK1126*AP1126</f>
        <v>0.45947602450773062</v>
      </c>
      <c r="AU1126" s="32">
        <f t="shared" ref="AU1126" si="10725">(AH1126*AP1123+AI1126*AO1123+AJ1126*AP1126+AK1126*AO1126)</f>
        <v>0</v>
      </c>
      <c r="AV1126" s="8"/>
      <c r="AW1126" s="29">
        <v>0</v>
      </c>
      <c r="AX1126" s="33">
        <f t="shared" ref="AX1126" si="10726">IF(0=(1-$AX$8*$AY$8*$B1123^2),10^14,$B1123*$AX$8/(1-$AX$8*$AY$8*$B1123^2))</f>
        <v>-0.33796986201893847</v>
      </c>
      <c r="AY1126" s="31">
        <v>1</v>
      </c>
      <c r="AZ1126" s="32">
        <v>0</v>
      </c>
      <c r="BB1126" s="29">
        <f t="shared" ref="BB1126" si="10727">AR1126*AW1123+AT1126*AW1126-AS1126*AX1123-AU1126*AX1126</f>
        <v>0</v>
      </c>
      <c r="BC1126" s="33">
        <f t="shared" ref="BC1126" si="10728">(AR1126*AX1123+AS1126*AW1123+AT1126*AX1126+AU1126*AW1126)</f>
        <v>-0.91400821212781203</v>
      </c>
      <c r="BD1126" s="31">
        <f t="shared" ref="BD1126" si="10729">AR1126*AY1123+AT1126*AY1126-AS1126*AZ1123-AU1126*AZ1126</f>
        <v>0.45947602450773062</v>
      </c>
      <c r="BE1126" s="32">
        <f t="shared" ref="BE1126" si="10730">(AR1126*AZ1123+AS1126*AY1123+AT1126*AZ1126+AU1126*AY1126)</f>
        <v>0</v>
      </c>
      <c r="BF1126" s="8"/>
      <c r="BG1126" s="29">
        <v>0</v>
      </c>
      <c r="BH1126" s="33">
        <v>0</v>
      </c>
      <c r="BI1126" s="31">
        <v>1</v>
      </c>
      <c r="BJ1126" s="32">
        <v>0</v>
      </c>
      <c r="BL1126" s="29">
        <f t="shared" ref="BL1126" si="10731">BB1126*BG1123+BD1126*BG1126-BC1126*BH1123-BE1126*BH1126</f>
        <v>0</v>
      </c>
      <c r="BM1126" s="33">
        <f t="shared" ref="BM1126" si="10732">(BB1126*BH1123+BC1126*BG1123+BD1126*BH1126+BE1126*BG1126)</f>
        <v>-0.91400821212781203</v>
      </c>
      <c r="BN1126" s="31">
        <f t="shared" ref="BN1126" si="10733">BB1126*BI1123+BD1126*BI1126-BC1126*BJ1123-BE1126*BJ1126</f>
        <v>0.32264697895761163</v>
      </c>
      <c r="BO1126" s="32">
        <f t="shared" ref="BO1126" si="10734">(BB1126*BJ1123+BC1126*BI1123+BD1126*BJ1126+BE1126*BI1126)</f>
        <v>0</v>
      </c>
      <c r="BP1126" s="8"/>
      <c r="BQ1126" s="19">
        <f t="shared" ref="BQ1126:BQ1189" si="10735">1/$BR$8</f>
        <v>1</v>
      </c>
      <c r="BR1126" s="47">
        <v>0</v>
      </c>
      <c r="BS1126" s="48">
        <v>1</v>
      </c>
      <c r="BT1126" s="49">
        <v>0</v>
      </c>
      <c r="BV1126" s="29">
        <f t="shared" ref="BV1126" si="10736">BL1126*BQ1123+BN1126*BQ1126-BM1126*BR1123-BO1126*BR1126</f>
        <v>0.32264697895761163</v>
      </c>
      <c r="BW1126" s="33">
        <f t="shared" ref="BW1126" si="10737">(BL1126*BR1123+BM1126*BQ1123+BN1126*BR1126+BO1126*BQ1126)</f>
        <v>-0.91400821212781203</v>
      </c>
      <c r="BX1126" s="31">
        <f t="shared" ref="BX1126" si="10738">BL1126*BS1123+BN1126*BS1126-BM1126*BT1123-BO1126*BT1126</f>
        <v>0.32264697895761163</v>
      </c>
      <c r="BY1126" s="32">
        <f t="shared" ref="BY1126" si="10739">(BL1126*BT1123+BM1126*BS1123+BN1126*BT1126+BO1126*BS1126)</f>
        <v>0</v>
      </c>
      <c r="CA1126" s="50">
        <f t="shared" ref="CA1126" si="10740">(180/PI())*ATAN(-1*(BW1123+BW1126)/(BV1123+BV1126))</f>
        <v>71.187640814105549</v>
      </c>
      <c r="CC1126" s="137">
        <f t="shared" ref="CC1126" si="10741">20*LOG(((1-(10^(CA1123/20)^2)*(1-((1-CC1123)/(1+CC1123))^2))^0.5))</f>
        <v>-26.835250725247612</v>
      </c>
      <c r="CD1126" s="9"/>
      <c r="CE1126" s="38"/>
      <c r="CF1126" s="38"/>
      <c r="CG1126" s="38"/>
      <c r="CH1126" s="38"/>
    </row>
    <row r="1127" spans="2:91" ht="18.600000000000001" customHeight="1">
      <c r="CC1127" s="42"/>
    </row>
    <row r="1128" spans="2:91" ht="18.600000000000001" customHeight="1" thickBot="1">
      <c r="E1128" s="22" t="s">
        <v>4</v>
      </c>
      <c r="J1128" s="22" t="s">
        <v>5</v>
      </c>
      <c r="O1128" s="22" t="s">
        <v>6</v>
      </c>
      <c r="T1128" s="22" t="s">
        <v>7</v>
      </c>
      <c r="Y1128" s="22" t="s">
        <v>8</v>
      </c>
      <c r="AD1128" s="22" t="s">
        <v>65</v>
      </c>
      <c r="AI1128" s="22" t="s">
        <v>9</v>
      </c>
      <c r="AN1128" s="22" t="s">
        <v>66</v>
      </c>
      <c r="AS1128" s="22" t="s">
        <v>51</v>
      </c>
      <c r="AX1128" s="22" t="s">
        <v>67</v>
      </c>
      <c r="BC1128" s="22" t="s">
        <v>52</v>
      </c>
      <c r="BH1128" s="22" t="s">
        <v>68</v>
      </c>
      <c r="BM1128" s="22" t="s">
        <v>63</v>
      </c>
      <c r="BQ1128" s="23" t="s">
        <v>69</v>
      </c>
      <c r="BR1128" s="23"/>
      <c r="BS1128" s="24"/>
      <c r="BT1128" s="24"/>
      <c r="BU1128" s="24"/>
      <c r="BW1128" s="22" t="s">
        <v>64</v>
      </c>
    </row>
    <row r="1129" spans="2:91" ht="18.600000000000001" customHeight="1" thickBot="1">
      <c r="D1129" s="249" t="s">
        <v>103</v>
      </c>
      <c r="E1129" s="250"/>
      <c r="F1129" s="251" t="s">
        <v>104</v>
      </c>
      <c r="G1129" s="252"/>
      <c r="H1129" s="229"/>
      <c r="I1129" s="253" t="s">
        <v>11</v>
      </c>
      <c r="J1129" s="254"/>
      <c r="K1129" s="255" t="s">
        <v>12</v>
      </c>
      <c r="L1129" s="256"/>
      <c r="M1129" s="24"/>
      <c r="N1129" s="253" t="s">
        <v>105</v>
      </c>
      <c r="O1129" s="254"/>
      <c r="P1129" s="255" t="s">
        <v>106</v>
      </c>
      <c r="Q1129" s="256"/>
      <c r="R1129" s="24"/>
      <c r="S1129" s="249" t="s">
        <v>107</v>
      </c>
      <c r="T1129" s="250"/>
      <c r="U1129" s="251" t="s">
        <v>108</v>
      </c>
      <c r="V1129" s="252"/>
      <c r="W1129" s="8"/>
      <c r="X1129" s="253" t="s">
        <v>109</v>
      </c>
      <c r="Y1129" s="254"/>
      <c r="Z1129" s="255" t="s">
        <v>110</v>
      </c>
      <c r="AA1129" s="256"/>
      <c r="AB1129" s="8"/>
      <c r="AC1129" s="253" t="s">
        <v>111</v>
      </c>
      <c r="AD1129" s="254"/>
      <c r="AE1129" s="255" t="s">
        <v>14</v>
      </c>
      <c r="AF1129" s="256"/>
      <c r="AG1129" s="8"/>
      <c r="AH1129" s="253" t="s">
        <v>112</v>
      </c>
      <c r="AI1129" s="254"/>
      <c r="AJ1129" s="255" t="s">
        <v>113</v>
      </c>
      <c r="AK1129" s="256"/>
      <c r="AL1129" s="8"/>
      <c r="AM1129" s="249" t="s">
        <v>114</v>
      </c>
      <c r="AN1129" s="250"/>
      <c r="AO1129" s="251" t="s">
        <v>115</v>
      </c>
      <c r="AP1129" s="252"/>
      <c r="AQ1129" s="24"/>
      <c r="AR1129" s="253" t="s">
        <v>116</v>
      </c>
      <c r="AS1129" s="254"/>
      <c r="AT1129" s="255" t="s">
        <v>13</v>
      </c>
      <c r="AU1129" s="256"/>
      <c r="AV1129" s="4"/>
      <c r="AW1129" s="253" t="s">
        <v>117</v>
      </c>
      <c r="AX1129" s="254"/>
      <c r="AY1129" s="255" t="s">
        <v>118</v>
      </c>
      <c r="AZ1129" s="256"/>
      <c r="BA1129" s="8"/>
      <c r="BB1129" s="253" t="s">
        <v>119</v>
      </c>
      <c r="BC1129" s="254"/>
      <c r="BD1129" s="255" t="s">
        <v>120</v>
      </c>
      <c r="BE1129" s="256"/>
      <c r="BF1129" s="4"/>
      <c r="BG1129" s="249" t="s">
        <v>121</v>
      </c>
      <c r="BH1129" s="250"/>
      <c r="BI1129" s="251" t="s">
        <v>122</v>
      </c>
      <c r="BJ1129" s="252"/>
      <c r="BK1129" s="4"/>
      <c r="BL1129" s="253" t="s">
        <v>123</v>
      </c>
      <c r="BM1129" s="254"/>
      <c r="BN1129" s="255" t="s">
        <v>124</v>
      </c>
      <c r="BO1129" s="256"/>
      <c r="BP1129" s="4"/>
      <c r="BQ1129" s="253" t="s">
        <v>125</v>
      </c>
      <c r="BR1129" s="254"/>
      <c r="BS1129" s="255" t="s">
        <v>126</v>
      </c>
      <c r="BT1129" s="256"/>
      <c r="BU1129" s="8"/>
      <c r="BV1129" s="253" t="s">
        <v>127</v>
      </c>
      <c r="BW1129" s="254"/>
      <c r="BX1129" s="255" t="s">
        <v>128</v>
      </c>
      <c r="BY1129" s="256"/>
      <c r="CA1129" s="27" t="s">
        <v>15</v>
      </c>
      <c r="CC1129" s="133" t="s">
        <v>70</v>
      </c>
      <c r="CD1129" s="9"/>
      <c r="CE1129" s="38"/>
      <c r="CF1129" s="38"/>
      <c r="CG1129" s="38"/>
      <c r="CH1129" s="38"/>
    </row>
    <row r="1130" spans="2:91" ht="18.600000000000001" customHeight="1" thickTop="1" thickBot="1">
      <c r="B1130" s="129">
        <v>2.74</v>
      </c>
      <c r="D1130" s="29">
        <v>1</v>
      </c>
      <c r="E1130" s="30">
        <v>0</v>
      </c>
      <c r="F1130" s="31">
        <v>0</v>
      </c>
      <c r="G1130" s="32">
        <f t="shared" ref="G1130:G1193" si="10742">-1/($E$8*$B1130)</f>
        <v>-0.24057664233576642</v>
      </c>
      <c r="I1130" s="29">
        <v>1</v>
      </c>
      <c r="J1130" s="33">
        <v>0</v>
      </c>
      <c r="K1130" s="31">
        <v>0</v>
      </c>
      <c r="L1130" s="32">
        <v>0</v>
      </c>
      <c r="N1130" s="29">
        <f t="shared" ref="N1130" si="10743">D1130*I1130+F1130*I1133-E1130*J1130-G1130*J1133</f>
        <v>0.88970224803117781</v>
      </c>
      <c r="O1130" s="33">
        <f t="shared" ref="O1130" si="10744">(D1130*J1130+E1130*I1130+F1130*J1133+G1130*I1133)</f>
        <v>0</v>
      </c>
      <c r="P1130" s="31">
        <f t="shared" ref="P1130" si="10745">D1130*K1130+F1130*K1133-E1130*L1130-G1130*L1133</f>
        <v>0</v>
      </c>
      <c r="Q1130" s="32">
        <f t="shared" ref="Q1130" si="10746">(D1130*L1130+E1130*K1130+F1130*L1133+G1130*K1133)</f>
        <v>-0.24057664233576642</v>
      </c>
      <c r="S1130" s="29">
        <v>1</v>
      </c>
      <c r="T1130" s="30">
        <v>0</v>
      </c>
      <c r="U1130" s="31">
        <v>0</v>
      </c>
      <c r="V1130" s="32">
        <f t="shared" ref="V1130:V1193" si="10747">-1/($T$8*$B1130)</f>
        <v>-0.46736131386861313</v>
      </c>
      <c r="X1130" s="29">
        <f t="shared" ref="X1130" si="10748">N1130*S1130+P1130*S1133-O1130*T1130-Q1130*T1133</f>
        <v>0.88970224803117781</v>
      </c>
      <c r="Y1130" s="33">
        <f t="shared" ref="Y1130" si="10749">(N1130*T1130+O1130*S1130+P1130*T1133+Q1130*S1133)</f>
        <v>0</v>
      </c>
      <c r="Z1130" s="31">
        <f t="shared" ref="Z1130" si="10750">N1130*U1130+P1130*U1133-O1130*V1130-Q1130*V1133</f>
        <v>0</v>
      </c>
      <c r="AA1130" s="32">
        <f t="shared" ref="AA1130" si="10751">(N1130*V1130+O1130*U1130+P1130*V1133+Q1130*U1133)</f>
        <v>-0.65638905392747637</v>
      </c>
      <c r="AB1130" s="8"/>
      <c r="AC1130" s="29">
        <v>1</v>
      </c>
      <c r="AD1130" s="33">
        <v>0</v>
      </c>
      <c r="AE1130" s="31">
        <v>0</v>
      </c>
      <c r="AF1130" s="32">
        <v>0</v>
      </c>
      <c r="AH1130" s="29">
        <f t="shared" ref="AH1130" si="10752">X1130*AC1130+Z1130*AC1133-Y1130*AD1130-AA1130*AD1133</f>
        <v>0.64290683232343637</v>
      </c>
      <c r="AI1130" s="33">
        <f t="shared" ref="AI1130" si="10753">(X1130*AD1130+Y1130*AC1130+Z1130*AD1133+AA1130*AC1133)</f>
        <v>0</v>
      </c>
      <c r="AJ1130" s="31">
        <f t="shared" ref="AJ1130" si="10754">X1130*AE1130+Z1130*AE1133-Y1130*AF1130-AA1130*AF1133</f>
        <v>0</v>
      </c>
      <c r="AK1130" s="32">
        <f t="shared" ref="AK1130" si="10755">(X1130*AF1130+Y1130*AE1130+Z1130*AF1133+AA1130*AE1133)</f>
        <v>-0.65638905392747637</v>
      </c>
      <c r="AL1130" s="8"/>
      <c r="AM1130" s="29">
        <v>1</v>
      </c>
      <c r="AN1130" s="30">
        <v>0</v>
      </c>
      <c r="AO1130" s="31">
        <v>0</v>
      </c>
      <c r="AP1130" s="32">
        <f t="shared" ref="AP1130:AP1193" si="10756">-1/($AN$8*$B1130)</f>
        <v>-0.42263868613138678</v>
      </c>
      <c r="AR1130" s="29">
        <f t="shared" ref="AR1130" si="10757">AH1130*AM1130+AJ1130*AM1133-AI1130*AN1130-AK1130*AN1133</f>
        <v>0.64290683232343637</v>
      </c>
      <c r="AS1130" s="33">
        <f t="shared" ref="AS1130" si="10758">(AH1130*AN1130+AI1130*AM1130+AJ1130*AN1133+AK1130*AM1133)</f>
        <v>0</v>
      </c>
      <c r="AT1130" s="31">
        <f t="shared" ref="AT1130" si="10759">AH1130*AO1130+AJ1130*AO1133-AI1130*AP1130-AK1130*AP1133</f>
        <v>0</v>
      </c>
      <c r="AU1130" s="32">
        <f t="shared" ref="AU1130" si="10760">(AH1130*AP1130+AI1130*AO1130+AJ1130*AP1133+AK1130*AO1133)</f>
        <v>-0.92810635284554532</v>
      </c>
      <c r="AV1130" s="8"/>
      <c r="AW1130" s="29">
        <v>1</v>
      </c>
      <c r="AX1130" s="33">
        <v>0</v>
      </c>
      <c r="AY1130" s="31">
        <v>0</v>
      </c>
      <c r="AZ1130" s="32">
        <v>0</v>
      </c>
      <c r="BB1130" s="29">
        <f t="shared" ref="BB1130" si="10761">AR1130*AW1130+AT1130*AW1133-AS1130*AX1130-AU1130*AX1133</f>
        <v>0.33179485803003278</v>
      </c>
      <c r="BC1130" s="33">
        <f t="shared" ref="BC1130" si="10762">(AR1130*AX1130+AS1130*AW1130+AT1130*AX1133+AU1130*AW1133)</f>
        <v>0</v>
      </c>
      <c r="BD1130" s="31">
        <f t="shared" ref="BD1130" si="10763">AR1130*AY1130+AT1130*AY1133-AS1130*AZ1130-AU1130*AZ1133</f>
        <v>0</v>
      </c>
      <c r="BE1130" s="32">
        <f t="shared" ref="BE1130" si="10764">(AR1130*AZ1130+AS1130*AY1130+AT1130*AZ1133+AU1130*AY1133)</f>
        <v>-0.92810635284554532</v>
      </c>
      <c r="BF1130" s="8"/>
      <c r="BG1130" s="29">
        <v>1</v>
      </c>
      <c r="BH1130" s="30">
        <v>0</v>
      </c>
      <c r="BI1130" s="31">
        <v>0</v>
      </c>
      <c r="BJ1130" s="32">
        <f t="shared" ref="BJ1130:BJ1193" si="10765">-1/($BH$8*$B1130)</f>
        <v>-0.14860948905109486</v>
      </c>
      <c r="BL1130" s="29">
        <f t="shared" ref="BL1130" si="10766">BB1130*BG1130+BD1130*BG1133-BC1130*BH1130-BE1130*BH1133</f>
        <v>0.33179485803003278</v>
      </c>
      <c r="BM1130" s="33">
        <f t="shared" ref="BM1130" si="10767">(BB1130*BH1130+BC1130*BG1130+BD1130*BH1133+BE1130*BG1133)</f>
        <v>0</v>
      </c>
      <c r="BN1130" s="31">
        <f t="shared" ref="BN1130" si="10768">BB1130*BI1130+BD1130*BI1133-BC1130*BJ1130-BE1130*BJ1133</f>
        <v>0</v>
      </c>
      <c r="BO1130" s="32">
        <f t="shared" ref="BO1130" si="10769">(BB1130*BJ1130+BC1130*BI1130+BD1130*BJ1133+BE1130*BI1133)</f>
        <v>-0.97741421716716903</v>
      </c>
      <c r="BP1130" s="8"/>
      <c r="BQ1130" s="34">
        <v>1</v>
      </c>
      <c r="BR1130" s="35">
        <v>0</v>
      </c>
      <c r="BS1130" s="11">
        <v>0</v>
      </c>
      <c r="BT1130" s="36">
        <v>0</v>
      </c>
      <c r="BV1130" s="29">
        <f t="shared" ref="BV1130" si="10770">BL1130*BQ1130+BN1130*BQ1133-BM1130*BR1130-BO1130*BR1133</f>
        <v>0.33179485803003278</v>
      </c>
      <c r="BW1130" s="33">
        <f t="shared" ref="BW1130" si="10771">(BL1130*BR1130+BM1130*BQ1130+BN1130*BR1133+BO1130*BQ1133)</f>
        <v>-0.97741421716716903</v>
      </c>
      <c r="BX1130" s="31">
        <f t="shared" ref="BX1130" si="10772">BL1130*BS1130+BN1130*BS1133-BM1130*BT1130-BO1130*BT1133</f>
        <v>0</v>
      </c>
      <c r="BY1130" s="32">
        <f t="shared" ref="BY1130" si="10773">(BL1130*BT1130+BM1130*BS1130+BN1130*BT1133+BO1130*BS1133)</f>
        <v>-0.97741421716716903</v>
      </c>
      <c r="CA1130" s="37">
        <f t="shared" ref="CA1130" si="10774">20*LOG(((1+$BR$8)/$BR$8)/((BV1130+BV1133)^2+(BW1130+BW1133)^2)^0.5)</f>
        <v>-4.8622230622527999E-3</v>
      </c>
      <c r="CC1130" s="134">
        <f t="shared" ref="CC1130" si="10775">((BV1130^2+BW1130^2)^0.5)/((BV1133^2+BW1133^2)^0.5)</f>
        <v>1.0651636730896421</v>
      </c>
      <c r="CD1130" s="9"/>
      <c r="CE1130" s="38"/>
      <c r="CF1130" s="38"/>
      <c r="CG1130" s="38"/>
      <c r="CH1130" s="38"/>
      <c r="CM1130" s="129">
        <v>2.72</v>
      </c>
    </row>
    <row r="1131" spans="2:91" ht="18.600000000000001" customHeight="1" thickBot="1">
      <c r="D1131" s="39"/>
      <c r="G1131" s="40"/>
      <c r="I1131" s="39"/>
      <c r="L1131" s="40"/>
      <c r="N1131" s="39"/>
      <c r="Q1131" s="40"/>
      <c r="S1131" s="39"/>
      <c r="V1131" s="40"/>
      <c r="X1131" s="39"/>
      <c r="AA1131" s="40"/>
      <c r="AC1131" s="39"/>
      <c r="AF1131" s="40"/>
      <c r="AH1131" s="39"/>
      <c r="AK1131" s="40"/>
      <c r="AM1131" s="39"/>
      <c r="AP1131" s="40"/>
      <c r="AR1131" s="39"/>
      <c r="AU1131" s="40"/>
      <c r="AW1131" s="39"/>
      <c r="AZ1131" s="40"/>
      <c r="BB1131" s="39"/>
      <c r="BE1131" s="40"/>
      <c r="BG1131" s="39"/>
      <c r="BJ1131" s="40"/>
      <c r="BL1131" s="39"/>
      <c r="BO1131" s="40"/>
      <c r="BQ1131" s="34"/>
      <c r="BR1131" s="11"/>
      <c r="BS1131" s="11"/>
      <c r="BT1131" s="41"/>
      <c r="BV1131" s="39"/>
      <c r="BY1131" s="40"/>
      <c r="CC1131" s="135"/>
      <c r="CD1131" s="9"/>
      <c r="CE1131" s="38"/>
      <c r="CF1131" s="38"/>
      <c r="CG1131" s="38"/>
      <c r="CH1131" s="38"/>
    </row>
    <row r="1132" spans="2:91" ht="18.600000000000001" customHeight="1" thickBot="1">
      <c r="D1132" s="258" t="s">
        <v>129</v>
      </c>
      <c r="E1132" s="259"/>
      <c r="F1132" s="260" t="s">
        <v>130</v>
      </c>
      <c r="G1132" s="261"/>
      <c r="H1132" s="229"/>
      <c r="I1132" s="258" t="s">
        <v>131</v>
      </c>
      <c r="J1132" s="259"/>
      <c r="K1132" s="260" t="s">
        <v>132</v>
      </c>
      <c r="L1132" s="261"/>
      <c r="N1132" s="253" t="s">
        <v>133</v>
      </c>
      <c r="O1132" s="254"/>
      <c r="P1132" s="255" t="s">
        <v>134</v>
      </c>
      <c r="Q1132" s="256"/>
      <c r="S1132" s="258" t="s">
        <v>135</v>
      </c>
      <c r="T1132" s="259"/>
      <c r="U1132" s="260" t="s">
        <v>136</v>
      </c>
      <c r="V1132" s="261"/>
      <c r="W1132" s="8"/>
      <c r="X1132" s="253" t="s">
        <v>137</v>
      </c>
      <c r="Y1132" s="254"/>
      <c r="Z1132" s="255" t="s">
        <v>138</v>
      </c>
      <c r="AA1132" s="256"/>
      <c r="AB1132" s="8"/>
      <c r="AC1132" s="258" t="s">
        <v>139</v>
      </c>
      <c r="AD1132" s="259"/>
      <c r="AE1132" s="260" t="s">
        <v>140</v>
      </c>
      <c r="AF1132" s="261"/>
      <c r="AG1132" s="8"/>
      <c r="AH1132" s="253" t="s">
        <v>141</v>
      </c>
      <c r="AI1132" s="254"/>
      <c r="AJ1132" s="255" t="s">
        <v>142</v>
      </c>
      <c r="AK1132" s="256"/>
      <c r="AL1132" s="8"/>
      <c r="AM1132" s="258" t="s">
        <v>143</v>
      </c>
      <c r="AN1132" s="259"/>
      <c r="AO1132" s="260" t="s">
        <v>144</v>
      </c>
      <c r="AP1132" s="261"/>
      <c r="AR1132" s="253" t="s">
        <v>145</v>
      </c>
      <c r="AS1132" s="254"/>
      <c r="AT1132" s="255" t="s">
        <v>146</v>
      </c>
      <c r="AU1132" s="256"/>
      <c r="AV1132" s="4"/>
      <c r="AW1132" s="258" t="s">
        <v>147</v>
      </c>
      <c r="AX1132" s="259"/>
      <c r="AY1132" s="260" t="s">
        <v>148</v>
      </c>
      <c r="AZ1132" s="261"/>
      <c r="BA1132" s="8"/>
      <c r="BB1132" s="253" t="s">
        <v>149</v>
      </c>
      <c r="BC1132" s="254"/>
      <c r="BD1132" s="255" t="s">
        <v>150</v>
      </c>
      <c r="BE1132" s="256"/>
      <c r="BF1132" s="4"/>
      <c r="BG1132" s="258" t="s">
        <v>151</v>
      </c>
      <c r="BH1132" s="259"/>
      <c r="BI1132" s="260" t="s">
        <v>152</v>
      </c>
      <c r="BJ1132" s="261"/>
      <c r="BK1132" s="4"/>
      <c r="BL1132" s="253" t="s">
        <v>153</v>
      </c>
      <c r="BM1132" s="254"/>
      <c r="BN1132" s="255" t="s">
        <v>154</v>
      </c>
      <c r="BO1132" s="256"/>
      <c r="BP1132" s="4"/>
      <c r="BQ1132" s="258" t="s">
        <v>155</v>
      </c>
      <c r="BR1132" s="259"/>
      <c r="BS1132" s="260" t="s">
        <v>156</v>
      </c>
      <c r="BT1132" s="261"/>
      <c r="BU1132" s="8"/>
      <c r="BV1132" s="253" t="s">
        <v>157</v>
      </c>
      <c r="BW1132" s="254"/>
      <c r="BX1132" s="255" t="s">
        <v>158</v>
      </c>
      <c r="BY1132" s="256"/>
      <c r="CA1132" s="46" t="s">
        <v>16</v>
      </c>
      <c r="CC1132" s="136" t="s">
        <v>71</v>
      </c>
      <c r="CD1132" s="9"/>
      <c r="CE1132" s="38"/>
      <c r="CF1132" s="38"/>
      <c r="CG1132" s="38"/>
      <c r="CH1132" s="38"/>
    </row>
    <row r="1133" spans="2:91" ht="18.600000000000001" customHeight="1" thickTop="1" thickBot="1">
      <c r="D1133" s="29">
        <v>0</v>
      </c>
      <c r="E1133" s="33">
        <v>0</v>
      </c>
      <c r="F1133" s="31">
        <v>1</v>
      </c>
      <c r="G1133" s="32">
        <v>0</v>
      </c>
      <c r="I1133" s="29">
        <v>0</v>
      </c>
      <c r="J1133" s="33">
        <f t="shared" ref="J1133" si="10776">IF(0=(1-$J$8*$K$8*$B1130^2),10^14,$B1130*$J$8/(1-$J$8*$K$8*$B1130^2))</f>
        <v>-0.45847240570795939</v>
      </c>
      <c r="K1133" s="31">
        <v>1</v>
      </c>
      <c r="L1133" s="32">
        <v>0</v>
      </c>
      <c r="N1133" s="29">
        <f t="shared" ref="N1133" si="10777">D1133*I1130+F1133*I1133-E1133*J1130-G1133*J1133</f>
        <v>0</v>
      </c>
      <c r="O1133" s="33">
        <f t="shared" ref="O1133" si="10778">(D1133*J1130+E1133*I1130+F1133*J1133+G1133*I1133)</f>
        <v>-0.45847240570795939</v>
      </c>
      <c r="P1133" s="31">
        <f t="shared" ref="P1133" si="10779">D1133*K1130+F1133*K1133-E1133*L1130-G1133*L1133</f>
        <v>1</v>
      </c>
      <c r="Q1133" s="32">
        <f t="shared" ref="Q1133" si="10780">(D1133*L1130+E1133*K1130+F1133*L1133+G1133*K1133)</f>
        <v>0</v>
      </c>
      <c r="S1133" s="29">
        <v>0</v>
      </c>
      <c r="T1133" s="33">
        <v>0</v>
      </c>
      <c r="U1133" s="31">
        <v>1</v>
      </c>
      <c r="V1133" s="32">
        <v>0</v>
      </c>
      <c r="X1133" s="29">
        <f t="shared" ref="X1133" si="10781">N1133*S1130+P1133*S1133-O1133*T1130-Q1133*T1133</f>
        <v>0</v>
      </c>
      <c r="Y1133" s="33">
        <f t="shared" ref="Y1133" si="10782">(N1133*T1130+O1133*S1130+P1133*T1133+Q1133*S1133)</f>
        <v>-0.45847240570795939</v>
      </c>
      <c r="Z1133" s="31">
        <f t="shared" ref="Z1133" si="10783">N1133*U1130+P1133*U1133-O1133*V1130-Q1133*V1133</f>
        <v>0.78572773409582419</v>
      </c>
      <c r="AA1133" s="32">
        <f t="shared" ref="AA1133" si="10784">(N1133*V1130+O1133*U1130+P1133*V1133+Q1133*U1133)</f>
        <v>0</v>
      </c>
      <c r="AB1133" s="8"/>
      <c r="AC1133" s="29">
        <v>0</v>
      </c>
      <c r="AD1133" s="33">
        <f t="shared" ref="AD1133" si="10785">IF(0=(1-$AD$8*$AE$8*$B1130^2),10^14,$B1130*$AD$8/(1-$AD$8*$AE$8*$B1130^2))</f>
        <v>-0.37598953582643019</v>
      </c>
      <c r="AE1133" s="31">
        <v>1</v>
      </c>
      <c r="AF1133" s="32">
        <v>0</v>
      </c>
      <c r="AH1133" s="29">
        <f t="shared" ref="AH1133" si="10786">X1133*AC1130+Z1133*AC1133-Y1133*AD1130-AA1133*AD1133</f>
        <v>0</v>
      </c>
      <c r="AI1133" s="33">
        <f t="shared" ref="AI1133" si="10787">(X1133*AD1130+Y1133*AC1130+Z1133*AD1133+AA1133*AC1133)</f>
        <v>-0.75389781173660109</v>
      </c>
      <c r="AJ1133" s="31">
        <f t="shared" ref="AJ1133" si="10788">X1133*AE1130+Z1133*AE1133-Y1133*AF1130-AA1133*AF1133</f>
        <v>0.78572773409582419</v>
      </c>
      <c r="AK1133" s="32">
        <f t="shared" ref="AK1133" si="10789">(X1133*AF1130+Y1133*AE1130+Z1133*AF1133+AA1133*AE1133)</f>
        <v>0</v>
      </c>
      <c r="AL1133" s="8"/>
      <c r="AM1133" s="29">
        <v>0</v>
      </c>
      <c r="AN1133" s="33">
        <v>0</v>
      </c>
      <c r="AO1133" s="31">
        <v>1</v>
      </c>
      <c r="AP1133" s="32">
        <v>0</v>
      </c>
      <c r="AR1133" s="29">
        <f t="shared" ref="AR1133" si="10790">AH1133*AM1130+AJ1133*AM1133-AI1133*AN1130-AK1133*AN1133</f>
        <v>0</v>
      </c>
      <c r="AS1133" s="33">
        <f t="shared" ref="AS1133" si="10791">(AH1133*AN1130+AI1133*AM1130+AJ1133*AN1133+AK1133*AM1133)</f>
        <v>-0.75389781173660109</v>
      </c>
      <c r="AT1133" s="31">
        <f t="shared" ref="AT1133" si="10792">AH1133*AO1130+AJ1133*AO1133-AI1133*AP1130-AK1133*AP1133</f>
        <v>0.46710135346613951</v>
      </c>
      <c r="AU1133" s="32">
        <f t="shared" ref="AU1133" si="10793">(AH1133*AP1130+AI1133*AO1130+AJ1133*AP1133+AK1133*AO1133)</f>
        <v>0</v>
      </c>
      <c r="AV1133" s="8"/>
      <c r="AW1133" s="29">
        <v>0</v>
      </c>
      <c r="AX1133" s="33">
        <f t="shared" ref="AX1133" si="10794">IF(0=(1-$AX$8*$AY$8*$B1130^2),10^14,$B1130*$AX$8/(1-$AX$8*$AY$8*$B1130^2))</f>
        <v>-0.33521155559332605</v>
      </c>
      <c r="AY1133" s="31">
        <v>1</v>
      </c>
      <c r="AZ1133" s="32">
        <v>0</v>
      </c>
      <c r="BB1133" s="29">
        <f t="shared" ref="BB1133" si="10795">AR1133*AW1130+AT1133*AW1133-AS1133*AX1130-AU1133*AX1133</f>
        <v>0</v>
      </c>
      <c r="BC1133" s="33">
        <f t="shared" ref="BC1133" si="10796">(AR1133*AX1130+AS1133*AW1130+AT1133*AX1133+AU1133*AW1133)</f>
        <v>-0.91047558305173371</v>
      </c>
      <c r="BD1133" s="31">
        <f t="shared" ref="BD1133" si="10797">AR1133*AY1130+AT1133*AY1133-AS1133*AZ1130-AU1133*AZ1133</f>
        <v>0.46710135346613951</v>
      </c>
      <c r="BE1133" s="32">
        <f t="shared" ref="BE1133" si="10798">(AR1133*AZ1130+AS1133*AY1130+AT1133*AZ1133+AU1133*AY1133)</f>
        <v>0</v>
      </c>
      <c r="BF1133" s="8"/>
      <c r="BG1133" s="29">
        <v>0</v>
      </c>
      <c r="BH1133" s="33">
        <v>0</v>
      </c>
      <c r="BI1133" s="31">
        <v>1</v>
      </c>
      <c r="BJ1133" s="32">
        <v>0</v>
      </c>
      <c r="BL1133" s="29">
        <f t="shared" ref="BL1133" si="10799">BB1133*BG1130+BD1133*BG1133-BC1133*BH1130-BE1133*BH1133</f>
        <v>0</v>
      </c>
      <c r="BM1133" s="33">
        <f t="shared" ref="BM1133" si="10800">(BB1133*BH1130+BC1133*BG1130+BD1133*BH1133+BE1133*BG1133)</f>
        <v>-0.91047558305173371</v>
      </c>
      <c r="BN1133" s="31">
        <f t="shared" ref="BN1133" si="10801">BB1133*BI1130+BD1133*BI1133-BC1133*BJ1130-BE1133*BJ1133</f>
        <v>0.33179604227532367</v>
      </c>
      <c r="BO1133" s="32">
        <f t="shared" ref="BO1133" si="10802">(BB1133*BJ1130+BC1133*BI1130+BD1133*BJ1133+BE1133*BI1133)</f>
        <v>0</v>
      </c>
      <c r="BP1133" s="8"/>
      <c r="BQ1133" s="19">
        <f t="shared" ref="BQ1133:BQ1196" si="10803">1/$BR$8</f>
        <v>1</v>
      </c>
      <c r="BR1133" s="47">
        <v>0</v>
      </c>
      <c r="BS1133" s="48">
        <v>1</v>
      </c>
      <c r="BT1133" s="49">
        <v>0</v>
      </c>
      <c r="BV1133" s="29">
        <f t="shared" ref="BV1133" si="10804">BL1133*BQ1130+BN1133*BQ1133-BM1133*BR1130-BO1133*BR1133</f>
        <v>0.33179604227532367</v>
      </c>
      <c r="BW1133" s="33">
        <f t="shared" ref="BW1133" si="10805">(BL1133*BR1130+BM1133*BQ1130+BN1133*BR1133+BO1133*BQ1133)</f>
        <v>-0.91047558305173371</v>
      </c>
      <c r="BX1133" s="31">
        <f t="shared" ref="BX1133" si="10806">BL1133*BS1130+BN1133*BS1133-BM1133*BT1130-BO1133*BT1133</f>
        <v>0.33179604227532367</v>
      </c>
      <c r="BY1133" s="32">
        <f t="shared" ref="BY1133" si="10807">(BL1133*BT1130+BM1133*BS1130+BN1133*BT1133+BO1133*BS1133)</f>
        <v>0</v>
      </c>
      <c r="CA1133" s="50">
        <f t="shared" ref="CA1133" si="10808">(180/PI())*ATAN(-1*(BW1130+BW1133)/(BV1130+BV1133))</f>
        <v>70.633488971752101</v>
      </c>
      <c r="CC1133" s="137">
        <f t="shared" ref="CC1133" si="10809">20*LOG(((1-(10^(CA1130/20)^2)*(1-((1-CC1130)/(1+CC1130))^2))^0.5))</f>
        <v>-26.750044711127412</v>
      </c>
      <c r="CD1133" s="9"/>
      <c r="CE1133" s="38"/>
      <c r="CF1133" s="38"/>
      <c r="CG1133" s="38"/>
      <c r="CH1133" s="38"/>
    </row>
    <row r="1134" spans="2:91" ht="18.600000000000001" customHeight="1">
      <c r="CC1134" s="42"/>
    </row>
    <row r="1135" spans="2:91" ht="18.600000000000001" customHeight="1" thickBot="1">
      <c r="E1135" s="22" t="s">
        <v>4</v>
      </c>
      <c r="J1135" s="22" t="s">
        <v>5</v>
      </c>
      <c r="O1135" s="22" t="s">
        <v>6</v>
      </c>
      <c r="T1135" s="22" t="s">
        <v>7</v>
      </c>
      <c r="Y1135" s="22" t="s">
        <v>8</v>
      </c>
      <c r="AD1135" s="22" t="s">
        <v>65</v>
      </c>
      <c r="AI1135" s="22" t="s">
        <v>9</v>
      </c>
      <c r="AN1135" s="22" t="s">
        <v>66</v>
      </c>
      <c r="AS1135" s="22" t="s">
        <v>51</v>
      </c>
      <c r="AX1135" s="22" t="s">
        <v>67</v>
      </c>
      <c r="BC1135" s="22" t="s">
        <v>52</v>
      </c>
      <c r="BH1135" s="22" t="s">
        <v>68</v>
      </c>
      <c r="BM1135" s="22" t="s">
        <v>63</v>
      </c>
      <c r="BQ1135" s="23" t="s">
        <v>69</v>
      </c>
      <c r="BR1135" s="23"/>
      <c r="BS1135" s="24"/>
      <c r="BT1135" s="24"/>
      <c r="BU1135" s="24"/>
      <c r="BW1135" s="22" t="s">
        <v>64</v>
      </c>
    </row>
    <row r="1136" spans="2:91" ht="18.600000000000001" customHeight="1" thickBot="1">
      <c r="D1136" s="249" t="s">
        <v>103</v>
      </c>
      <c r="E1136" s="250"/>
      <c r="F1136" s="251" t="s">
        <v>104</v>
      </c>
      <c r="G1136" s="252"/>
      <c r="H1136" s="229"/>
      <c r="I1136" s="253" t="s">
        <v>11</v>
      </c>
      <c r="J1136" s="254"/>
      <c r="K1136" s="255" t="s">
        <v>12</v>
      </c>
      <c r="L1136" s="256"/>
      <c r="M1136" s="24"/>
      <c r="N1136" s="253" t="s">
        <v>105</v>
      </c>
      <c r="O1136" s="254"/>
      <c r="P1136" s="255" t="s">
        <v>106</v>
      </c>
      <c r="Q1136" s="256"/>
      <c r="R1136" s="24"/>
      <c r="S1136" s="249" t="s">
        <v>107</v>
      </c>
      <c r="T1136" s="250"/>
      <c r="U1136" s="251" t="s">
        <v>108</v>
      </c>
      <c r="V1136" s="252"/>
      <c r="W1136" s="8"/>
      <c r="X1136" s="253" t="s">
        <v>109</v>
      </c>
      <c r="Y1136" s="254"/>
      <c r="Z1136" s="255" t="s">
        <v>110</v>
      </c>
      <c r="AA1136" s="256"/>
      <c r="AB1136" s="8"/>
      <c r="AC1136" s="253" t="s">
        <v>111</v>
      </c>
      <c r="AD1136" s="254"/>
      <c r="AE1136" s="255" t="s">
        <v>14</v>
      </c>
      <c r="AF1136" s="256"/>
      <c r="AG1136" s="8"/>
      <c r="AH1136" s="253" t="s">
        <v>112</v>
      </c>
      <c r="AI1136" s="254"/>
      <c r="AJ1136" s="255" t="s">
        <v>113</v>
      </c>
      <c r="AK1136" s="256"/>
      <c r="AL1136" s="8"/>
      <c r="AM1136" s="249" t="s">
        <v>114</v>
      </c>
      <c r="AN1136" s="250"/>
      <c r="AO1136" s="251" t="s">
        <v>115</v>
      </c>
      <c r="AP1136" s="252"/>
      <c r="AQ1136" s="24"/>
      <c r="AR1136" s="253" t="s">
        <v>116</v>
      </c>
      <c r="AS1136" s="254"/>
      <c r="AT1136" s="255" t="s">
        <v>13</v>
      </c>
      <c r="AU1136" s="256"/>
      <c r="AV1136" s="4"/>
      <c r="AW1136" s="253" t="s">
        <v>117</v>
      </c>
      <c r="AX1136" s="254"/>
      <c r="AY1136" s="255" t="s">
        <v>118</v>
      </c>
      <c r="AZ1136" s="256"/>
      <c r="BA1136" s="8"/>
      <c r="BB1136" s="253" t="s">
        <v>119</v>
      </c>
      <c r="BC1136" s="254"/>
      <c r="BD1136" s="255" t="s">
        <v>120</v>
      </c>
      <c r="BE1136" s="256"/>
      <c r="BF1136" s="4"/>
      <c r="BG1136" s="249" t="s">
        <v>121</v>
      </c>
      <c r="BH1136" s="250"/>
      <c r="BI1136" s="251" t="s">
        <v>122</v>
      </c>
      <c r="BJ1136" s="252"/>
      <c r="BK1136" s="4"/>
      <c r="BL1136" s="253" t="s">
        <v>123</v>
      </c>
      <c r="BM1136" s="254"/>
      <c r="BN1136" s="255" t="s">
        <v>124</v>
      </c>
      <c r="BO1136" s="256"/>
      <c r="BP1136" s="4"/>
      <c r="BQ1136" s="253" t="s">
        <v>125</v>
      </c>
      <c r="BR1136" s="254"/>
      <c r="BS1136" s="255" t="s">
        <v>126</v>
      </c>
      <c r="BT1136" s="256"/>
      <c r="BU1136" s="8"/>
      <c r="BV1136" s="253" t="s">
        <v>127</v>
      </c>
      <c r="BW1136" s="254"/>
      <c r="BX1136" s="255" t="s">
        <v>128</v>
      </c>
      <c r="BY1136" s="256"/>
      <c r="CA1136" s="27" t="s">
        <v>15</v>
      </c>
      <c r="CC1136" s="133" t="s">
        <v>70</v>
      </c>
      <c r="CD1136" s="9"/>
      <c r="CE1136" s="38"/>
      <c r="CF1136" s="38"/>
      <c r="CG1136" s="38"/>
      <c r="CH1136" s="38"/>
    </row>
    <row r="1137" spans="2:91" ht="18.600000000000001" customHeight="1" thickTop="1" thickBot="1">
      <c r="B1137" s="129">
        <v>2.76</v>
      </c>
      <c r="D1137" s="29">
        <v>1</v>
      </c>
      <c r="E1137" s="30">
        <v>0</v>
      </c>
      <c r="F1137" s="31">
        <v>0</v>
      </c>
      <c r="G1137" s="32">
        <f t="shared" ref="G1137:G1200" si="10810">-1/($E$8*$B1137)</f>
        <v>-0.23883333333333337</v>
      </c>
      <c r="I1137" s="29">
        <v>1</v>
      </c>
      <c r="J1137" s="33">
        <v>0</v>
      </c>
      <c r="K1137" s="31">
        <v>0</v>
      </c>
      <c r="L1137" s="32">
        <v>0</v>
      </c>
      <c r="N1137" s="29">
        <f t="shared" ref="N1137" si="10811">D1137*I1137+F1137*I1140-E1137*J1137-G1137*J1140</f>
        <v>0.89132780698884984</v>
      </c>
      <c r="O1137" s="33">
        <f t="shared" ref="O1137" si="10812">(D1137*J1137+E1137*I1137+F1137*J1140+G1137*I1140)</f>
        <v>0</v>
      </c>
      <c r="P1137" s="31">
        <f t="shared" ref="P1137" si="10813">D1137*K1137+F1137*K1140-E1137*L1137-G1137*L1140</f>
        <v>0</v>
      </c>
      <c r="Q1137" s="32">
        <f t="shared" ref="Q1137" si="10814">(D1137*L1137+E1137*K1137+F1137*L1140+G1137*K1140)</f>
        <v>-0.23883333333333337</v>
      </c>
      <c r="S1137" s="29">
        <v>1</v>
      </c>
      <c r="T1137" s="30">
        <v>0</v>
      </c>
      <c r="U1137" s="31">
        <v>0</v>
      </c>
      <c r="V1137" s="32">
        <f t="shared" ref="V1137:V1200" si="10815">-1/($T$8*$B1137)</f>
        <v>-0.46397463768115949</v>
      </c>
      <c r="X1137" s="29">
        <f t="shared" ref="X1137" si="10816">N1137*S1137+P1137*S1140-O1137*T1137-Q1137*T1140</f>
        <v>0.89132780698884984</v>
      </c>
      <c r="Y1137" s="33">
        <f t="shared" ref="Y1137" si="10817">(N1137*T1137+O1137*S1137+P1137*T1140+Q1137*S1140)</f>
        <v>0</v>
      </c>
      <c r="Z1137" s="31">
        <f t="shared" ref="Z1137" si="10818">N1137*U1137+P1137*U1140-O1137*V1137-Q1137*V1140</f>
        <v>0</v>
      </c>
      <c r="AA1137" s="32">
        <f t="shared" ref="AA1137" si="10819">(N1137*V1137+O1137*U1137+P1137*V1140+Q1137*U1140)</f>
        <v>-0.65238682963612737</v>
      </c>
      <c r="AB1137" s="8"/>
      <c r="AC1137" s="29">
        <v>1</v>
      </c>
      <c r="AD1137" s="33">
        <v>0</v>
      </c>
      <c r="AE1137" s="31">
        <v>0</v>
      </c>
      <c r="AF1137" s="32">
        <v>0</v>
      </c>
      <c r="AH1137" s="29">
        <f t="shared" ref="AH1137" si="10820">X1137*AC1137+Z1137*AC1140-Y1137*AD1137-AA1137*AD1140</f>
        <v>0.64810224299201524</v>
      </c>
      <c r="AI1137" s="33">
        <f t="shared" ref="AI1137" si="10821">(X1137*AD1137+Y1137*AC1137+Z1137*AD1140+AA1137*AC1140)</f>
        <v>0</v>
      </c>
      <c r="AJ1137" s="31">
        <f t="shared" ref="AJ1137" si="10822">X1137*AE1137+Z1137*AE1140-Y1137*AF1137-AA1137*AF1140</f>
        <v>0</v>
      </c>
      <c r="AK1137" s="32">
        <f t="shared" ref="AK1137" si="10823">(X1137*AF1137+Y1137*AE1137+Z1137*AF1140+AA1137*AE1140)</f>
        <v>-0.65238682963612737</v>
      </c>
      <c r="AL1137" s="8"/>
      <c r="AM1137" s="29">
        <v>1</v>
      </c>
      <c r="AN1137" s="30">
        <v>0</v>
      </c>
      <c r="AO1137" s="31">
        <v>0</v>
      </c>
      <c r="AP1137" s="32">
        <f t="shared" ref="AP1137:AP1200" si="10824">-1/($AN$8*$B1137)</f>
        <v>-0.41957608695652177</v>
      </c>
      <c r="AR1137" s="29">
        <f t="shared" ref="AR1137" si="10825">AH1137*AM1137+AJ1137*AM1140-AI1137*AN1137-AK1137*AN1140</f>
        <v>0.64810224299201524</v>
      </c>
      <c r="AS1137" s="33">
        <f t="shared" ref="AS1137" si="10826">(AH1137*AN1137+AI1137*AM1137+AJ1137*AN1140+AK1137*AM1140)</f>
        <v>0</v>
      </c>
      <c r="AT1137" s="31">
        <f t="shared" ref="AT1137" si="10827">AH1137*AO1137+AJ1137*AO1140-AI1137*AP1137-AK1137*AP1140</f>
        <v>0</v>
      </c>
      <c r="AU1137" s="32">
        <f t="shared" ref="AU1137" si="10828">(AH1137*AP1137+AI1137*AO1137+AJ1137*AP1140+AK1137*AO1140)</f>
        <v>-0.92431503269846194</v>
      </c>
      <c r="AV1137" s="8"/>
      <c r="AW1137" s="29">
        <v>1</v>
      </c>
      <c r="AX1137" s="33">
        <v>0</v>
      </c>
      <c r="AY1137" s="31">
        <v>0</v>
      </c>
      <c r="AZ1137" s="32">
        <v>0</v>
      </c>
      <c r="BB1137" s="29">
        <f t="shared" ref="BB1137" si="10829">AR1137*AW1137+AT1137*AW1140-AS1137*AX1137-AU1137*AX1140</f>
        <v>0.34076751687782869</v>
      </c>
      <c r="BC1137" s="33">
        <f t="shared" ref="BC1137" si="10830">(AR1137*AX1137+AS1137*AW1137+AT1137*AX1140+AU1137*AW1140)</f>
        <v>0</v>
      </c>
      <c r="BD1137" s="31">
        <f t="shared" ref="BD1137" si="10831">AR1137*AY1137+AT1137*AY1140-AS1137*AZ1137-AU1137*AZ1140</f>
        <v>0</v>
      </c>
      <c r="BE1137" s="32">
        <f t="shared" ref="BE1137" si="10832">(AR1137*AZ1137+AS1137*AY1137+AT1137*AZ1140+AU1137*AY1140)</f>
        <v>-0.92431503269846194</v>
      </c>
      <c r="BF1137" s="8"/>
      <c r="BG1137" s="29">
        <v>1</v>
      </c>
      <c r="BH1137" s="30">
        <v>0</v>
      </c>
      <c r="BI1137" s="31">
        <v>0</v>
      </c>
      <c r="BJ1137" s="32">
        <f t="shared" ref="BJ1137:BJ1200" si="10833">-1/($BH$8*$B1137)</f>
        <v>-0.14753260869565216</v>
      </c>
      <c r="BL1137" s="29">
        <f t="shared" ref="BL1137" si="10834">BB1137*BG1137+BD1137*BG1140-BC1137*BH1137-BE1137*BH1140</f>
        <v>0.34076751687782869</v>
      </c>
      <c r="BM1137" s="33">
        <f t="shared" ref="BM1137" si="10835">(BB1137*BH1137+BC1137*BG1137+BD1137*BH1140+BE1137*BG1140)</f>
        <v>0</v>
      </c>
      <c r="BN1137" s="31">
        <f t="shared" ref="BN1137" si="10836">BB1137*BI1137+BD1137*BI1140-BC1137*BJ1137-BE1137*BJ1140</f>
        <v>0</v>
      </c>
      <c r="BO1137" s="32">
        <f t="shared" ref="BO1137" si="10837">(BB1137*BJ1137+BC1137*BI1137+BD1137*BJ1140+BE1137*BI1140)</f>
        <v>-0.97458935342218767</v>
      </c>
      <c r="BP1137" s="8"/>
      <c r="BQ1137" s="34">
        <v>1</v>
      </c>
      <c r="BR1137" s="35">
        <v>0</v>
      </c>
      <c r="BS1137" s="11">
        <v>0</v>
      </c>
      <c r="BT1137" s="36">
        <v>0</v>
      </c>
      <c r="BV1137" s="29">
        <f t="shared" ref="BV1137" si="10838">BL1137*BQ1137+BN1137*BQ1140-BM1137*BR1137-BO1137*BR1140</f>
        <v>0.34076751687782869</v>
      </c>
      <c r="BW1137" s="33">
        <f t="shared" ref="BW1137" si="10839">(BL1137*BR1137+BM1137*BQ1137+BN1137*BR1140+BO1137*BQ1140)</f>
        <v>-0.97458935342218767</v>
      </c>
      <c r="BX1137" s="31">
        <f t="shared" ref="BX1137" si="10840">BL1137*BS1137+BN1137*BS1140-BM1137*BT1137-BO1137*BT1140</f>
        <v>0</v>
      </c>
      <c r="BY1137" s="32">
        <f t="shared" ref="BY1137" si="10841">(BL1137*BT1137+BM1137*BS1137+BN1137*BT1140+BO1137*BS1140)</f>
        <v>-0.97458935342218767</v>
      </c>
      <c r="CA1137" s="37">
        <f t="shared" ref="CA1137" si="10842">20*LOG(((1+$BR$8)/$BR$8)/((BV1137+BV1140)^2+(BW1137+BW1140)^2)^0.5)</f>
        <v>-4.9685157777589308E-3</v>
      </c>
      <c r="CC1137" s="134">
        <f t="shared" ref="CC1137" si="10843">((BV1137^2+BW1137^2)^0.5)/((BV1140^2+BW1140^2)^0.5)</f>
        <v>1.0656636110074211</v>
      </c>
      <c r="CD1137" s="9"/>
      <c r="CE1137" s="38"/>
      <c r="CF1137" s="38"/>
      <c r="CG1137" s="38"/>
      <c r="CH1137" s="38"/>
      <c r="CM1137" s="129">
        <v>2.74</v>
      </c>
    </row>
    <row r="1138" spans="2:91" ht="18.600000000000001" customHeight="1" thickBot="1">
      <c r="D1138" s="39"/>
      <c r="G1138" s="40"/>
      <c r="I1138" s="39"/>
      <c r="L1138" s="40"/>
      <c r="N1138" s="39"/>
      <c r="Q1138" s="40"/>
      <c r="S1138" s="39"/>
      <c r="V1138" s="40"/>
      <c r="X1138" s="39"/>
      <c r="AA1138" s="40"/>
      <c r="AC1138" s="39"/>
      <c r="AF1138" s="40"/>
      <c r="AH1138" s="39"/>
      <c r="AK1138" s="40"/>
      <c r="AM1138" s="39"/>
      <c r="AP1138" s="40"/>
      <c r="AR1138" s="39"/>
      <c r="AU1138" s="40"/>
      <c r="AW1138" s="39"/>
      <c r="AZ1138" s="40"/>
      <c r="BB1138" s="39"/>
      <c r="BE1138" s="40"/>
      <c r="BG1138" s="39"/>
      <c r="BJ1138" s="40"/>
      <c r="BL1138" s="39"/>
      <c r="BO1138" s="40"/>
      <c r="BQ1138" s="34"/>
      <c r="BR1138" s="11"/>
      <c r="BS1138" s="11"/>
      <c r="BT1138" s="41"/>
      <c r="BV1138" s="39"/>
      <c r="BY1138" s="40"/>
      <c r="CC1138" s="135"/>
      <c r="CD1138" s="9"/>
      <c r="CE1138" s="38"/>
      <c r="CF1138" s="38"/>
      <c r="CG1138" s="38"/>
      <c r="CH1138" s="38"/>
    </row>
    <row r="1139" spans="2:91" ht="18.600000000000001" customHeight="1" thickBot="1">
      <c r="D1139" s="258" t="s">
        <v>129</v>
      </c>
      <c r="E1139" s="259"/>
      <c r="F1139" s="260" t="s">
        <v>130</v>
      </c>
      <c r="G1139" s="261"/>
      <c r="H1139" s="229"/>
      <c r="I1139" s="258" t="s">
        <v>131</v>
      </c>
      <c r="J1139" s="259"/>
      <c r="K1139" s="260" t="s">
        <v>132</v>
      </c>
      <c r="L1139" s="261"/>
      <c r="N1139" s="253" t="s">
        <v>133</v>
      </c>
      <c r="O1139" s="254"/>
      <c r="P1139" s="255" t="s">
        <v>134</v>
      </c>
      <c r="Q1139" s="256"/>
      <c r="S1139" s="258" t="s">
        <v>135</v>
      </c>
      <c r="T1139" s="259"/>
      <c r="U1139" s="260" t="s">
        <v>136</v>
      </c>
      <c r="V1139" s="261"/>
      <c r="W1139" s="8"/>
      <c r="X1139" s="253" t="s">
        <v>137</v>
      </c>
      <c r="Y1139" s="254"/>
      <c r="Z1139" s="255" t="s">
        <v>138</v>
      </c>
      <c r="AA1139" s="256"/>
      <c r="AB1139" s="8"/>
      <c r="AC1139" s="258" t="s">
        <v>139</v>
      </c>
      <c r="AD1139" s="259"/>
      <c r="AE1139" s="260" t="s">
        <v>140</v>
      </c>
      <c r="AF1139" s="261"/>
      <c r="AG1139" s="8"/>
      <c r="AH1139" s="253" t="s">
        <v>141</v>
      </c>
      <c r="AI1139" s="254"/>
      <c r="AJ1139" s="255" t="s">
        <v>142</v>
      </c>
      <c r="AK1139" s="256"/>
      <c r="AL1139" s="8"/>
      <c r="AM1139" s="258" t="s">
        <v>143</v>
      </c>
      <c r="AN1139" s="259"/>
      <c r="AO1139" s="260" t="s">
        <v>144</v>
      </c>
      <c r="AP1139" s="261"/>
      <c r="AR1139" s="253" t="s">
        <v>145</v>
      </c>
      <c r="AS1139" s="254"/>
      <c r="AT1139" s="255" t="s">
        <v>146</v>
      </c>
      <c r="AU1139" s="256"/>
      <c r="AV1139" s="4"/>
      <c r="AW1139" s="258" t="s">
        <v>147</v>
      </c>
      <c r="AX1139" s="259"/>
      <c r="AY1139" s="260" t="s">
        <v>148</v>
      </c>
      <c r="AZ1139" s="261"/>
      <c r="BA1139" s="8"/>
      <c r="BB1139" s="253" t="s">
        <v>149</v>
      </c>
      <c r="BC1139" s="254"/>
      <c r="BD1139" s="255" t="s">
        <v>150</v>
      </c>
      <c r="BE1139" s="256"/>
      <c r="BF1139" s="4"/>
      <c r="BG1139" s="258" t="s">
        <v>151</v>
      </c>
      <c r="BH1139" s="259"/>
      <c r="BI1139" s="260" t="s">
        <v>152</v>
      </c>
      <c r="BJ1139" s="261"/>
      <c r="BK1139" s="4"/>
      <c r="BL1139" s="253" t="s">
        <v>153</v>
      </c>
      <c r="BM1139" s="254"/>
      <c r="BN1139" s="255" t="s">
        <v>154</v>
      </c>
      <c r="BO1139" s="256"/>
      <c r="BP1139" s="4"/>
      <c r="BQ1139" s="258" t="s">
        <v>155</v>
      </c>
      <c r="BR1139" s="259"/>
      <c r="BS1139" s="260" t="s">
        <v>156</v>
      </c>
      <c r="BT1139" s="261"/>
      <c r="BU1139" s="8"/>
      <c r="BV1139" s="253" t="s">
        <v>157</v>
      </c>
      <c r="BW1139" s="254"/>
      <c r="BX1139" s="255" t="s">
        <v>158</v>
      </c>
      <c r="BY1139" s="256"/>
      <c r="CA1139" s="46" t="s">
        <v>16</v>
      </c>
      <c r="CC1139" s="136" t="s">
        <v>71</v>
      </c>
      <c r="CD1139" s="9"/>
      <c r="CE1139" s="38"/>
      <c r="CF1139" s="38"/>
      <c r="CG1139" s="38"/>
      <c r="CH1139" s="38"/>
    </row>
    <row r="1140" spans="2:91" ht="18.600000000000001" customHeight="1" thickTop="1" thickBot="1">
      <c r="D1140" s="29">
        <v>0</v>
      </c>
      <c r="E1140" s="33">
        <v>0</v>
      </c>
      <c r="F1140" s="31">
        <v>1</v>
      </c>
      <c r="G1140" s="32">
        <v>0</v>
      </c>
      <c r="I1140" s="29">
        <v>0</v>
      </c>
      <c r="J1140" s="33">
        <f t="shared" ref="J1140" si="10844">IF(0=(1-$J$8*$K$8*$B1137^2),10^14,$B1137*$J$8/(1-$J$8*$K$8*$B1137^2))</f>
        <v>-0.4550126713655972</v>
      </c>
      <c r="K1140" s="31">
        <v>1</v>
      </c>
      <c r="L1140" s="32">
        <v>0</v>
      </c>
      <c r="N1140" s="29">
        <f t="shared" ref="N1140" si="10845">D1140*I1137+F1140*I1140-E1140*J1137-G1140*J1140</f>
        <v>0</v>
      </c>
      <c r="O1140" s="33">
        <f t="shared" ref="O1140" si="10846">(D1140*J1137+E1140*I1137+F1140*J1140+G1140*I1140)</f>
        <v>-0.4550126713655972</v>
      </c>
      <c r="P1140" s="31">
        <f t="shared" ref="P1140" si="10847">D1140*K1137+F1140*K1140-E1140*L1137-G1140*L1140</f>
        <v>1</v>
      </c>
      <c r="Q1140" s="32">
        <f t="shared" ref="Q1140" si="10848">(D1140*L1137+E1140*K1137+F1140*L1140+G1140*K1140)</f>
        <v>0</v>
      </c>
      <c r="S1140" s="29">
        <v>0</v>
      </c>
      <c r="T1140" s="33">
        <v>0</v>
      </c>
      <c r="U1140" s="31">
        <v>1</v>
      </c>
      <c r="V1140" s="32">
        <v>0</v>
      </c>
      <c r="X1140" s="29">
        <f t="shared" ref="X1140" si="10849">N1140*S1137+P1140*S1140-O1140*T1137-Q1140*T1140</f>
        <v>0</v>
      </c>
      <c r="Y1140" s="33">
        <f t="shared" ref="Y1140" si="10850">(N1140*T1137+O1140*S1137+P1140*T1140+Q1140*S1140)</f>
        <v>-0.4550126713655972</v>
      </c>
      <c r="Z1140" s="31">
        <f t="shared" ref="Z1140" si="10851">N1140*U1137+P1140*U1140-O1140*V1137-Q1140*V1140</f>
        <v>0.78888566066281052</v>
      </c>
      <c r="AA1140" s="32">
        <f t="shared" ref="AA1140" si="10852">(N1140*V1137+O1140*U1137+P1140*V1140+Q1140*U1140)</f>
        <v>0</v>
      </c>
      <c r="AB1140" s="8"/>
      <c r="AC1140" s="29">
        <v>0</v>
      </c>
      <c r="AD1140" s="33">
        <f t="shared" ref="AD1140" si="10853">IF(0=(1-$AD$8*$AE$8*$B1137^2),10^14,$B1137*$AD$8/(1-$AD$8*$AE$8*$B1137^2))</f>
        <v>-0.37282414810932818</v>
      </c>
      <c r="AE1140" s="31">
        <v>1</v>
      </c>
      <c r="AF1140" s="32">
        <v>0</v>
      </c>
      <c r="AH1140" s="29">
        <f t="shared" ref="AH1140" si="10854">X1140*AC1137+Z1140*AC1140-Y1140*AD1137-AA1140*AD1140</f>
        <v>0</v>
      </c>
      <c r="AI1140" s="33">
        <f t="shared" ref="AI1140" si="10855">(X1140*AD1137+Y1140*AC1137+Z1140*AD1140+AA1140*AC1140)</f>
        <v>-0.7491282957578741</v>
      </c>
      <c r="AJ1140" s="31">
        <f t="shared" ref="AJ1140" si="10856">X1140*AE1137+Z1140*AE1140-Y1140*AF1137-AA1140*AF1140</f>
        <v>0.78888566066281052</v>
      </c>
      <c r="AK1140" s="32">
        <f t="shared" ref="AK1140" si="10857">(X1140*AF1137+Y1140*AE1137+Z1140*AF1140+AA1140*AE1140)</f>
        <v>0</v>
      </c>
      <c r="AL1140" s="8"/>
      <c r="AM1140" s="29">
        <v>0</v>
      </c>
      <c r="AN1140" s="33">
        <v>0</v>
      </c>
      <c r="AO1140" s="31">
        <v>1</v>
      </c>
      <c r="AP1140" s="32">
        <v>0</v>
      </c>
      <c r="AR1140" s="29">
        <f t="shared" ref="AR1140" si="10858">AH1140*AM1137+AJ1140*AM1140-AI1140*AN1137-AK1140*AN1140</f>
        <v>0</v>
      </c>
      <c r="AS1140" s="33">
        <f t="shared" ref="AS1140" si="10859">(AH1140*AN1137+AI1140*AM1137+AJ1140*AN1140+AK1140*AM1140)</f>
        <v>-0.7491282957578741</v>
      </c>
      <c r="AT1140" s="31">
        <f t="shared" ref="AT1140" si="10860">AH1140*AO1137+AJ1140*AO1140-AI1140*AP1137-AK1140*AP1140</f>
        <v>0.47456934170031378</v>
      </c>
      <c r="AU1140" s="32">
        <f t="shared" ref="AU1140" si="10861">(AH1140*AP1137+AI1140*AO1137+AJ1140*AP1140+AK1140*AO1140)</f>
        <v>0</v>
      </c>
      <c r="AV1140" s="8"/>
      <c r="AW1140" s="29">
        <v>0</v>
      </c>
      <c r="AX1140" s="33">
        <f t="shared" ref="AX1140" si="10862">IF(0=(1-$AX$8*$AY$8*$B1137^2),10^14,$B1137*$AX$8/(1-$AX$8*$AY$8*$B1137^2))</f>
        <v>-0.33249997591940922</v>
      </c>
      <c r="AY1140" s="31">
        <v>1</v>
      </c>
      <c r="AZ1140" s="32">
        <v>0</v>
      </c>
      <c r="BB1140" s="29">
        <f t="shared" ref="BB1140" si="10863">AR1140*AW1137+AT1140*AW1140-AS1140*AX1137-AU1140*AX1140</f>
        <v>0</v>
      </c>
      <c r="BC1140" s="33">
        <f t="shared" ref="BC1140" si="10864">(AR1140*AX1137+AS1140*AW1137+AT1140*AX1140+AU1140*AW1140)</f>
        <v>-0.90692259044531831</v>
      </c>
      <c r="BD1140" s="31">
        <f t="shared" ref="BD1140" si="10865">AR1140*AY1137+AT1140*AY1140-AS1140*AZ1137-AU1140*AZ1140</f>
        <v>0.47456934170031378</v>
      </c>
      <c r="BE1140" s="32">
        <f t="shared" ref="BE1140" si="10866">(AR1140*AZ1137+AS1140*AY1137+AT1140*AZ1140+AU1140*AY1140)</f>
        <v>0</v>
      </c>
      <c r="BF1140" s="8"/>
      <c r="BG1140" s="29">
        <v>0</v>
      </c>
      <c r="BH1140" s="33">
        <v>0</v>
      </c>
      <c r="BI1140" s="31">
        <v>1</v>
      </c>
      <c r="BJ1140" s="32">
        <v>0</v>
      </c>
      <c r="BL1140" s="29">
        <f t="shared" ref="BL1140" si="10867">BB1140*BG1137+BD1140*BG1140-BC1140*BH1137-BE1140*BH1140</f>
        <v>0</v>
      </c>
      <c r="BM1140" s="33">
        <f t="shared" ref="BM1140" si="10868">(BB1140*BH1137+BC1140*BG1137+BD1140*BH1140+BE1140*BG1140)</f>
        <v>-0.90692259044531831</v>
      </c>
      <c r="BN1140" s="31">
        <f t="shared" ref="BN1140" si="10869">BB1140*BI1137+BD1140*BI1140-BC1140*BJ1137-BE1140*BJ1140</f>
        <v>0.34076868604689747</v>
      </c>
      <c r="BO1140" s="32">
        <f t="shared" ref="BO1140" si="10870">(BB1140*BJ1137+BC1140*BI1137+BD1140*BJ1140+BE1140*BI1140)</f>
        <v>0</v>
      </c>
      <c r="BP1140" s="8"/>
      <c r="BQ1140" s="19">
        <f t="shared" ref="BQ1140:BQ1203" si="10871">1/$BR$8</f>
        <v>1</v>
      </c>
      <c r="BR1140" s="47">
        <v>0</v>
      </c>
      <c r="BS1140" s="48">
        <v>1</v>
      </c>
      <c r="BT1140" s="49">
        <v>0</v>
      </c>
      <c r="BV1140" s="29">
        <f t="shared" ref="BV1140" si="10872">BL1140*BQ1137+BN1140*BQ1140-BM1140*BR1137-BO1140*BR1140</f>
        <v>0.34076868604689747</v>
      </c>
      <c r="BW1140" s="33">
        <f t="shared" ref="BW1140" si="10873">(BL1140*BR1137+BM1140*BQ1137+BN1140*BR1140+BO1140*BQ1140)</f>
        <v>-0.90692259044531831</v>
      </c>
      <c r="BX1140" s="31">
        <f t="shared" ref="BX1140" si="10874">BL1140*BS1137+BN1140*BS1140-BM1140*BT1137-BO1140*BT1140</f>
        <v>0.34076868604689747</v>
      </c>
      <c r="BY1140" s="32">
        <f t="shared" ref="BY1140" si="10875">(BL1140*BT1137+BM1140*BS1137+BN1140*BT1140+BO1140*BS1140)</f>
        <v>0</v>
      </c>
      <c r="CA1140" s="50">
        <f t="shared" ref="CA1140" si="10876">(180/PI())*ATAN(-1*(BW1137+BW1140)/(BV1137+BV1140))</f>
        <v>70.088197790178072</v>
      </c>
      <c r="CC1140" s="137">
        <f t="shared" ref="CC1140" si="10877">20*LOG(((1-(10^(CA1137/20)^2)*(1-((1-CC1137)/(1+CC1137))^2))^0.5))</f>
        <v>-26.670125453757095</v>
      </c>
      <c r="CD1140" s="9"/>
      <c r="CE1140" s="38"/>
      <c r="CF1140" s="38"/>
      <c r="CG1140" s="38"/>
      <c r="CH1140" s="38"/>
    </row>
    <row r="1141" spans="2:91" ht="18.600000000000001" customHeight="1">
      <c r="CC1141" s="42"/>
    </row>
    <row r="1142" spans="2:91" ht="18.600000000000001" customHeight="1" thickBot="1">
      <c r="E1142" s="22" t="s">
        <v>4</v>
      </c>
      <c r="J1142" s="22" t="s">
        <v>5</v>
      </c>
      <c r="O1142" s="22" t="s">
        <v>6</v>
      </c>
      <c r="T1142" s="22" t="s">
        <v>7</v>
      </c>
      <c r="Y1142" s="22" t="s">
        <v>8</v>
      </c>
      <c r="AD1142" s="22" t="s">
        <v>65</v>
      </c>
      <c r="AI1142" s="22" t="s">
        <v>9</v>
      </c>
      <c r="AN1142" s="22" t="s">
        <v>66</v>
      </c>
      <c r="AS1142" s="22" t="s">
        <v>51</v>
      </c>
      <c r="AX1142" s="22" t="s">
        <v>67</v>
      </c>
      <c r="BC1142" s="22" t="s">
        <v>52</v>
      </c>
      <c r="BH1142" s="22" t="s">
        <v>68</v>
      </c>
      <c r="BM1142" s="22" t="s">
        <v>63</v>
      </c>
      <c r="BQ1142" s="23" t="s">
        <v>69</v>
      </c>
      <c r="BR1142" s="23"/>
      <c r="BS1142" s="24"/>
      <c r="BT1142" s="24"/>
      <c r="BU1142" s="24"/>
      <c r="BW1142" s="22" t="s">
        <v>64</v>
      </c>
    </row>
    <row r="1143" spans="2:91" ht="18.600000000000001" customHeight="1" thickBot="1">
      <c r="D1143" s="249" t="s">
        <v>103</v>
      </c>
      <c r="E1143" s="250"/>
      <c r="F1143" s="251" t="s">
        <v>104</v>
      </c>
      <c r="G1143" s="252"/>
      <c r="H1143" s="229"/>
      <c r="I1143" s="253" t="s">
        <v>11</v>
      </c>
      <c r="J1143" s="254"/>
      <c r="K1143" s="255" t="s">
        <v>12</v>
      </c>
      <c r="L1143" s="256"/>
      <c r="M1143" s="24"/>
      <c r="N1143" s="253" t="s">
        <v>105</v>
      </c>
      <c r="O1143" s="254"/>
      <c r="P1143" s="255" t="s">
        <v>106</v>
      </c>
      <c r="Q1143" s="256"/>
      <c r="R1143" s="24"/>
      <c r="S1143" s="249" t="s">
        <v>107</v>
      </c>
      <c r="T1143" s="250"/>
      <c r="U1143" s="251" t="s">
        <v>108</v>
      </c>
      <c r="V1143" s="252"/>
      <c r="W1143" s="8"/>
      <c r="X1143" s="253" t="s">
        <v>109</v>
      </c>
      <c r="Y1143" s="254"/>
      <c r="Z1143" s="255" t="s">
        <v>110</v>
      </c>
      <c r="AA1143" s="256"/>
      <c r="AB1143" s="8"/>
      <c r="AC1143" s="253" t="s">
        <v>111</v>
      </c>
      <c r="AD1143" s="254"/>
      <c r="AE1143" s="255" t="s">
        <v>14</v>
      </c>
      <c r="AF1143" s="256"/>
      <c r="AG1143" s="8"/>
      <c r="AH1143" s="253" t="s">
        <v>112</v>
      </c>
      <c r="AI1143" s="254"/>
      <c r="AJ1143" s="255" t="s">
        <v>113</v>
      </c>
      <c r="AK1143" s="256"/>
      <c r="AL1143" s="8"/>
      <c r="AM1143" s="249" t="s">
        <v>114</v>
      </c>
      <c r="AN1143" s="250"/>
      <c r="AO1143" s="251" t="s">
        <v>115</v>
      </c>
      <c r="AP1143" s="252"/>
      <c r="AQ1143" s="24"/>
      <c r="AR1143" s="253" t="s">
        <v>116</v>
      </c>
      <c r="AS1143" s="254"/>
      <c r="AT1143" s="255" t="s">
        <v>13</v>
      </c>
      <c r="AU1143" s="256"/>
      <c r="AV1143" s="4"/>
      <c r="AW1143" s="253" t="s">
        <v>117</v>
      </c>
      <c r="AX1143" s="254"/>
      <c r="AY1143" s="255" t="s">
        <v>118</v>
      </c>
      <c r="AZ1143" s="256"/>
      <c r="BA1143" s="8"/>
      <c r="BB1143" s="253" t="s">
        <v>119</v>
      </c>
      <c r="BC1143" s="254"/>
      <c r="BD1143" s="255" t="s">
        <v>120</v>
      </c>
      <c r="BE1143" s="256"/>
      <c r="BF1143" s="4"/>
      <c r="BG1143" s="249" t="s">
        <v>121</v>
      </c>
      <c r="BH1143" s="250"/>
      <c r="BI1143" s="251" t="s">
        <v>122</v>
      </c>
      <c r="BJ1143" s="252"/>
      <c r="BK1143" s="4"/>
      <c r="BL1143" s="253" t="s">
        <v>123</v>
      </c>
      <c r="BM1143" s="254"/>
      <c r="BN1143" s="255" t="s">
        <v>124</v>
      </c>
      <c r="BO1143" s="256"/>
      <c r="BP1143" s="4"/>
      <c r="BQ1143" s="253" t="s">
        <v>125</v>
      </c>
      <c r="BR1143" s="254"/>
      <c r="BS1143" s="255" t="s">
        <v>126</v>
      </c>
      <c r="BT1143" s="256"/>
      <c r="BU1143" s="8"/>
      <c r="BV1143" s="253" t="s">
        <v>127</v>
      </c>
      <c r="BW1143" s="254"/>
      <c r="BX1143" s="255" t="s">
        <v>128</v>
      </c>
      <c r="BY1143" s="256"/>
      <c r="CA1143" s="27" t="s">
        <v>15</v>
      </c>
      <c r="CC1143" s="133" t="s">
        <v>70</v>
      </c>
      <c r="CD1143" s="9"/>
      <c r="CE1143" s="38"/>
      <c r="CF1143" s="38"/>
      <c r="CG1143" s="38"/>
      <c r="CH1143" s="38"/>
    </row>
    <row r="1144" spans="2:91" ht="18.600000000000001" customHeight="1" thickTop="1" thickBot="1">
      <c r="B1144" s="129">
        <v>2.78</v>
      </c>
      <c r="D1144" s="29">
        <v>1</v>
      </c>
      <c r="E1144" s="30">
        <v>0</v>
      </c>
      <c r="F1144" s="31">
        <v>0</v>
      </c>
      <c r="G1144" s="32">
        <f t="shared" ref="G1144:G1207" si="10878">-1/($E$8*$B1144)</f>
        <v>-0.23711510791366908</v>
      </c>
      <c r="I1144" s="29">
        <v>1</v>
      </c>
      <c r="J1144" s="33">
        <v>0</v>
      </c>
      <c r="K1144" s="31">
        <v>0</v>
      </c>
      <c r="L1144" s="32">
        <v>0</v>
      </c>
      <c r="N1144" s="29">
        <f t="shared" ref="N1144" si="10879">D1144*I1144+F1144*I1147-E1144*J1144-G1144*J1147</f>
        <v>0.89291745807746203</v>
      </c>
      <c r="O1144" s="33">
        <f t="shared" ref="O1144" si="10880">(D1144*J1144+E1144*I1144+F1144*J1147+G1144*I1147)</f>
        <v>0</v>
      </c>
      <c r="P1144" s="31">
        <f t="shared" ref="P1144" si="10881">D1144*K1144+F1144*K1147-E1144*L1144-G1144*L1147</f>
        <v>0</v>
      </c>
      <c r="Q1144" s="32">
        <f t="shared" ref="Q1144" si="10882">(D1144*L1144+E1144*K1144+F1144*L1147+G1144*K1147)</f>
        <v>-0.23711510791366908</v>
      </c>
      <c r="S1144" s="29">
        <v>1</v>
      </c>
      <c r="T1144" s="30">
        <v>0</v>
      </c>
      <c r="U1144" s="31">
        <v>0</v>
      </c>
      <c r="V1144" s="32">
        <f t="shared" ref="V1144:V1207" si="10883">-1/($T$8*$B1144)</f>
        <v>-0.46063669064748208</v>
      </c>
      <c r="X1144" s="29">
        <f t="shared" ref="X1144" si="10884">N1144*S1144+P1144*S1147-O1144*T1144-Q1144*T1147</f>
        <v>0.89291745807746203</v>
      </c>
      <c r="Y1144" s="33">
        <f t="shared" ref="Y1144" si="10885">(N1144*T1144+O1144*S1144+P1144*T1147+Q1144*S1147)</f>
        <v>0</v>
      </c>
      <c r="Z1144" s="31">
        <f t="shared" ref="Z1144" si="10886">N1144*U1144+P1144*U1147-O1144*V1144-Q1144*V1147</f>
        <v>0</v>
      </c>
      <c r="AA1144" s="32">
        <f t="shared" ref="AA1144" si="10887">(N1144*V1144+O1144*U1144+P1144*V1147+Q1144*U1147)</f>
        <v>-0.64842565082383308</v>
      </c>
      <c r="AB1144" s="8"/>
      <c r="AC1144" s="29">
        <v>1</v>
      </c>
      <c r="AD1144" s="33">
        <v>0</v>
      </c>
      <c r="AE1144" s="31">
        <v>0</v>
      </c>
      <c r="AF1144" s="32">
        <v>0</v>
      </c>
      <c r="AH1144" s="29">
        <f t="shared" ref="AH1144" si="10888">X1144*AC1144+Z1144*AC1147-Y1144*AD1144-AA1144*AD1147</f>
        <v>0.65318495223164263</v>
      </c>
      <c r="AI1144" s="33">
        <f t="shared" ref="AI1144" si="10889">(X1144*AD1144+Y1144*AC1144+Z1144*AD1147+AA1144*AC1147)</f>
        <v>0</v>
      </c>
      <c r="AJ1144" s="31">
        <f t="shared" ref="AJ1144" si="10890">X1144*AE1144+Z1144*AE1147-Y1144*AF1144-AA1144*AF1147</f>
        <v>0</v>
      </c>
      <c r="AK1144" s="32">
        <f t="shared" ref="AK1144" si="10891">(X1144*AF1144+Y1144*AE1144+Z1144*AF1147+AA1144*AE1147)</f>
        <v>-0.64842565082383308</v>
      </c>
      <c r="AL1144" s="8"/>
      <c r="AM1144" s="29">
        <v>1</v>
      </c>
      <c r="AN1144" s="30">
        <v>0</v>
      </c>
      <c r="AO1144" s="31">
        <v>0</v>
      </c>
      <c r="AP1144" s="32">
        <f t="shared" ref="AP1144:AP1207" si="10892">-1/($AN$8*$B1144)</f>
        <v>-0.41655755395683453</v>
      </c>
      <c r="AR1144" s="29">
        <f t="shared" ref="AR1144" si="10893">AH1144*AM1144+AJ1144*AM1147-AI1144*AN1144-AK1144*AN1147</f>
        <v>0.65318495223164263</v>
      </c>
      <c r="AS1144" s="33">
        <f t="shared" ref="AS1144" si="10894">(AH1144*AN1144+AI1144*AM1144+AJ1144*AN1147+AK1144*AM1147)</f>
        <v>0</v>
      </c>
      <c r="AT1144" s="31">
        <f t="shared" ref="AT1144" si="10895">AH1144*AO1144+AJ1144*AO1147-AI1144*AP1144-AK1144*AP1147</f>
        <v>0</v>
      </c>
      <c r="AU1144" s="32">
        <f t="shared" ref="AU1144" si="10896">(AH1144*AP1144+AI1144*AO1144+AJ1144*AP1147+AK1144*AO1147)</f>
        <v>-0.920514776806858</v>
      </c>
      <c r="AV1144" s="8"/>
      <c r="AW1144" s="29">
        <v>1</v>
      </c>
      <c r="AX1144" s="33">
        <v>0</v>
      </c>
      <c r="AY1144" s="31">
        <v>0</v>
      </c>
      <c r="AZ1144" s="32">
        <v>0</v>
      </c>
      <c r="BB1144" s="29">
        <f t="shared" ref="BB1144" si="10897">AR1144*AW1144+AT1144*AW1147-AS1144*AX1144-AU1144*AX1147</f>
        <v>0.34956796966982973</v>
      </c>
      <c r="BC1144" s="33">
        <f t="shared" ref="BC1144" si="10898">(AR1144*AX1144+AS1144*AW1144+AT1144*AX1147+AU1144*AW1147)</f>
        <v>0</v>
      </c>
      <c r="BD1144" s="31">
        <f t="shared" ref="BD1144" si="10899">AR1144*AY1144+AT1144*AY1147-AS1144*AZ1144-AU1144*AZ1147</f>
        <v>0</v>
      </c>
      <c r="BE1144" s="32">
        <f t="shared" ref="BE1144" si="10900">(AR1144*AZ1144+AS1144*AY1144+AT1144*AZ1147+AU1144*AY1147)</f>
        <v>-0.920514776806858</v>
      </c>
      <c r="BF1144" s="8"/>
      <c r="BG1144" s="29">
        <v>1</v>
      </c>
      <c r="BH1144" s="30">
        <v>0</v>
      </c>
      <c r="BI1144" s="31">
        <v>0</v>
      </c>
      <c r="BJ1144" s="32">
        <f t="shared" ref="BJ1144:BJ1207" si="10901">-1/($BH$8*$B1144)</f>
        <v>-0.14647122302158275</v>
      </c>
      <c r="BL1144" s="29">
        <f t="shared" ref="BL1144" si="10902">BB1144*BG1144+BD1144*BG1147-BC1144*BH1144-BE1144*BH1147</f>
        <v>0.34956796966982973</v>
      </c>
      <c r="BM1144" s="33">
        <f t="shared" ref="BM1144" si="10903">(BB1144*BH1144+BC1144*BG1144+BD1144*BH1147+BE1144*BG1147)</f>
        <v>0</v>
      </c>
      <c r="BN1144" s="31">
        <f t="shared" ref="BN1144" si="10904">BB1144*BI1144+BD1144*BI1147-BC1144*BJ1144-BE1144*BJ1147</f>
        <v>0</v>
      </c>
      <c r="BO1144" s="32">
        <f t="shared" ref="BO1144" si="10905">(BB1144*BJ1144+BC1144*BI1144+BD1144*BJ1147+BE1144*BI1147)</f>
        <v>-0.97171642485356946</v>
      </c>
      <c r="BP1144" s="8"/>
      <c r="BQ1144" s="34">
        <v>1</v>
      </c>
      <c r="BR1144" s="35">
        <v>0</v>
      </c>
      <c r="BS1144" s="11">
        <v>0</v>
      </c>
      <c r="BT1144" s="36">
        <v>0</v>
      </c>
      <c r="BV1144" s="29">
        <f t="shared" ref="BV1144" si="10906">BL1144*BQ1144+BN1144*BQ1147-BM1144*BR1144-BO1144*BR1147</f>
        <v>0.34956796966982973</v>
      </c>
      <c r="BW1144" s="33">
        <f t="shared" ref="BW1144" si="10907">(BL1144*BR1144+BM1144*BQ1144+BN1144*BR1147+BO1144*BQ1147)</f>
        <v>-0.97171642485356946</v>
      </c>
      <c r="BX1144" s="31">
        <f t="shared" ref="BX1144" si="10908">BL1144*BS1144+BN1144*BS1147-BM1144*BT1144-BO1144*BT1147</f>
        <v>0</v>
      </c>
      <c r="BY1144" s="32">
        <f t="shared" ref="BY1144" si="10909">(BL1144*BT1144+BM1144*BS1144+BN1144*BT1147+BO1144*BS1147)</f>
        <v>-0.97171642485356946</v>
      </c>
      <c r="CA1144" s="37">
        <f t="shared" ref="CA1144" si="10910">20*LOG(((1+$BR$8)/$BR$8)/((BV1144+BV1147)^2+(BW1144+BW1147)^2)^0.5)</f>
        <v>-5.0714592967844915E-3</v>
      </c>
      <c r="CC1144" s="134">
        <f t="shared" ref="CC1144" si="10911">((BV1144^2+BW1144^2)^0.5)/((BV1147^2+BW1147^2)^0.5)</f>
        <v>1.0661261489700944</v>
      </c>
      <c r="CD1144" s="9"/>
      <c r="CE1144" s="38"/>
      <c r="CF1144" s="38"/>
      <c r="CG1144" s="38"/>
      <c r="CH1144" s="38"/>
      <c r="CM1144" s="129">
        <v>2.76</v>
      </c>
    </row>
    <row r="1145" spans="2:91" ht="18.600000000000001" customHeight="1" thickBot="1">
      <c r="D1145" s="39"/>
      <c r="G1145" s="40"/>
      <c r="I1145" s="39"/>
      <c r="L1145" s="40"/>
      <c r="N1145" s="39"/>
      <c r="Q1145" s="40"/>
      <c r="S1145" s="39"/>
      <c r="V1145" s="40"/>
      <c r="X1145" s="39"/>
      <c r="AA1145" s="40"/>
      <c r="AC1145" s="39"/>
      <c r="AF1145" s="40"/>
      <c r="AH1145" s="39"/>
      <c r="AK1145" s="40"/>
      <c r="AM1145" s="39"/>
      <c r="AP1145" s="40"/>
      <c r="AR1145" s="39"/>
      <c r="AU1145" s="40"/>
      <c r="AW1145" s="39"/>
      <c r="AZ1145" s="40"/>
      <c r="BB1145" s="39"/>
      <c r="BE1145" s="40"/>
      <c r="BG1145" s="39"/>
      <c r="BJ1145" s="40"/>
      <c r="BL1145" s="39"/>
      <c r="BO1145" s="40"/>
      <c r="BQ1145" s="34"/>
      <c r="BR1145" s="11"/>
      <c r="BS1145" s="11"/>
      <c r="BT1145" s="41"/>
      <c r="BV1145" s="39"/>
      <c r="BY1145" s="40"/>
      <c r="CC1145" s="135"/>
      <c r="CD1145" s="9"/>
      <c r="CE1145" s="38"/>
      <c r="CF1145" s="38"/>
      <c r="CG1145" s="38"/>
      <c r="CH1145" s="38"/>
    </row>
    <row r="1146" spans="2:91" ht="18.600000000000001" customHeight="1" thickBot="1">
      <c r="D1146" s="258" t="s">
        <v>129</v>
      </c>
      <c r="E1146" s="259"/>
      <c r="F1146" s="260" t="s">
        <v>130</v>
      </c>
      <c r="G1146" s="261"/>
      <c r="H1146" s="229"/>
      <c r="I1146" s="258" t="s">
        <v>131</v>
      </c>
      <c r="J1146" s="259"/>
      <c r="K1146" s="260" t="s">
        <v>132</v>
      </c>
      <c r="L1146" s="261"/>
      <c r="N1146" s="253" t="s">
        <v>133</v>
      </c>
      <c r="O1146" s="254"/>
      <c r="P1146" s="255" t="s">
        <v>134</v>
      </c>
      <c r="Q1146" s="256"/>
      <c r="S1146" s="258" t="s">
        <v>135</v>
      </c>
      <c r="T1146" s="259"/>
      <c r="U1146" s="260" t="s">
        <v>136</v>
      </c>
      <c r="V1146" s="261"/>
      <c r="W1146" s="8"/>
      <c r="X1146" s="253" t="s">
        <v>137</v>
      </c>
      <c r="Y1146" s="254"/>
      <c r="Z1146" s="255" t="s">
        <v>138</v>
      </c>
      <c r="AA1146" s="256"/>
      <c r="AB1146" s="8"/>
      <c r="AC1146" s="258" t="s">
        <v>139</v>
      </c>
      <c r="AD1146" s="259"/>
      <c r="AE1146" s="260" t="s">
        <v>140</v>
      </c>
      <c r="AF1146" s="261"/>
      <c r="AG1146" s="8"/>
      <c r="AH1146" s="253" t="s">
        <v>141</v>
      </c>
      <c r="AI1146" s="254"/>
      <c r="AJ1146" s="255" t="s">
        <v>142</v>
      </c>
      <c r="AK1146" s="256"/>
      <c r="AL1146" s="8"/>
      <c r="AM1146" s="258" t="s">
        <v>143</v>
      </c>
      <c r="AN1146" s="259"/>
      <c r="AO1146" s="260" t="s">
        <v>144</v>
      </c>
      <c r="AP1146" s="261"/>
      <c r="AR1146" s="253" t="s">
        <v>145</v>
      </c>
      <c r="AS1146" s="254"/>
      <c r="AT1146" s="255" t="s">
        <v>146</v>
      </c>
      <c r="AU1146" s="256"/>
      <c r="AV1146" s="4"/>
      <c r="AW1146" s="258" t="s">
        <v>147</v>
      </c>
      <c r="AX1146" s="259"/>
      <c r="AY1146" s="260" t="s">
        <v>148</v>
      </c>
      <c r="AZ1146" s="261"/>
      <c r="BA1146" s="8"/>
      <c r="BB1146" s="253" t="s">
        <v>149</v>
      </c>
      <c r="BC1146" s="254"/>
      <c r="BD1146" s="255" t="s">
        <v>150</v>
      </c>
      <c r="BE1146" s="256"/>
      <c r="BF1146" s="4"/>
      <c r="BG1146" s="258" t="s">
        <v>151</v>
      </c>
      <c r="BH1146" s="259"/>
      <c r="BI1146" s="260" t="s">
        <v>152</v>
      </c>
      <c r="BJ1146" s="261"/>
      <c r="BK1146" s="4"/>
      <c r="BL1146" s="253" t="s">
        <v>153</v>
      </c>
      <c r="BM1146" s="254"/>
      <c r="BN1146" s="255" t="s">
        <v>154</v>
      </c>
      <c r="BO1146" s="256"/>
      <c r="BP1146" s="4"/>
      <c r="BQ1146" s="258" t="s">
        <v>155</v>
      </c>
      <c r="BR1146" s="259"/>
      <c r="BS1146" s="260" t="s">
        <v>156</v>
      </c>
      <c r="BT1146" s="261"/>
      <c r="BU1146" s="8"/>
      <c r="BV1146" s="253" t="s">
        <v>157</v>
      </c>
      <c r="BW1146" s="254"/>
      <c r="BX1146" s="255" t="s">
        <v>158</v>
      </c>
      <c r="BY1146" s="256"/>
      <c r="CA1146" s="46" t="s">
        <v>16</v>
      </c>
      <c r="CC1146" s="136" t="s">
        <v>71</v>
      </c>
      <c r="CD1146" s="9"/>
      <c r="CE1146" s="38"/>
      <c r="CF1146" s="38"/>
      <c r="CG1146" s="38"/>
      <c r="CH1146" s="38"/>
    </row>
    <row r="1147" spans="2:91" ht="18.600000000000001" customHeight="1" thickTop="1" thickBot="1">
      <c r="D1147" s="29">
        <v>0</v>
      </c>
      <c r="E1147" s="33">
        <v>0</v>
      </c>
      <c r="F1147" s="31">
        <v>1</v>
      </c>
      <c r="G1147" s="32">
        <v>0</v>
      </c>
      <c r="I1147" s="29">
        <v>0</v>
      </c>
      <c r="J1147" s="33">
        <f t="shared" ref="J1147" si="10912">IF(0=(1-$J$8*$K$8*$B1144^2),10^14,$B1144*$J$8/(1-$J$8*$K$8*$B1144^2))</f>
        <v>-0.4516057321894712</v>
      </c>
      <c r="K1147" s="31">
        <v>1</v>
      </c>
      <c r="L1147" s="32">
        <v>0</v>
      </c>
      <c r="N1147" s="29">
        <f t="shared" ref="N1147" si="10913">D1147*I1144+F1147*I1147-E1147*J1144-G1147*J1147</f>
        <v>0</v>
      </c>
      <c r="O1147" s="33">
        <f t="shared" ref="O1147" si="10914">(D1147*J1144+E1147*I1144+F1147*J1147+G1147*I1147)</f>
        <v>-0.4516057321894712</v>
      </c>
      <c r="P1147" s="31">
        <f t="shared" ref="P1147" si="10915">D1147*K1144+F1147*K1147-E1147*L1144-G1147*L1147</f>
        <v>1</v>
      </c>
      <c r="Q1147" s="32">
        <f t="shared" ref="Q1147" si="10916">(D1147*L1144+E1147*K1144+F1147*L1147+G1147*K1147)</f>
        <v>0</v>
      </c>
      <c r="S1147" s="29">
        <v>0</v>
      </c>
      <c r="T1147" s="33">
        <v>0</v>
      </c>
      <c r="U1147" s="31">
        <v>1</v>
      </c>
      <c r="V1147" s="32">
        <v>0</v>
      </c>
      <c r="X1147" s="29">
        <f t="shared" ref="X1147" si="10917">N1147*S1144+P1147*S1147-O1147*T1144-Q1147*T1147</f>
        <v>0</v>
      </c>
      <c r="Y1147" s="33">
        <f t="shared" ref="Y1147" si="10918">(N1147*T1144+O1147*S1144+P1147*T1147+Q1147*S1147)</f>
        <v>-0.4516057321894712</v>
      </c>
      <c r="Z1147" s="31">
        <f t="shared" ref="Z1147" si="10919">N1147*U1144+P1147*U1147-O1147*V1144-Q1147*V1147</f>
        <v>0.79197383004680888</v>
      </c>
      <c r="AA1147" s="32">
        <f t="shared" ref="AA1147" si="10920">(N1147*V1144+O1147*U1144+P1147*V1147+Q1147*U1147)</f>
        <v>0</v>
      </c>
      <c r="AB1147" s="8"/>
      <c r="AC1147" s="29">
        <v>0</v>
      </c>
      <c r="AD1147" s="33">
        <f t="shared" ref="AD1147" si="10921">IF(0=(1-$AD$8*$AE$8*$B1144^2),10^14,$B1144*$AD$8/(1-$AD$8*$AE$8*$B1144^2))</f>
        <v>-0.36971471677783913</v>
      </c>
      <c r="AE1147" s="31">
        <v>1</v>
      </c>
      <c r="AF1147" s="32">
        <v>0</v>
      </c>
      <c r="AH1147" s="29">
        <f t="shared" ref="AH1147" si="10922">X1147*AC1144+Z1147*AC1147-Y1147*AD1144-AA1147*AD1147</f>
        <v>0</v>
      </c>
      <c r="AI1147" s="33">
        <f t="shared" ref="AI1147" si="10923">(X1147*AD1144+Y1147*AC1144+Z1147*AD1147+AA1147*AC1147)</f>
        <v>-0.74441011246068767</v>
      </c>
      <c r="AJ1147" s="31">
        <f t="shared" ref="AJ1147" si="10924">X1147*AE1144+Z1147*AE1147-Y1147*AF1144-AA1147*AF1147</f>
        <v>0.79197383004680888</v>
      </c>
      <c r="AK1147" s="32">
        <f t="shared" ref="AK1147" si="10925">(X1147*AF1144+Y1147*AE1144+Z1147*AF1147+AA1147*AE1147)</f>
        <v>0</v>
      </c>
      <c r="AL1147" s="8"/>
      <c r="AM1147" s="29">
        <v>0</v>
      </c>
      <c r="AN1147" s="33">
        <v>0</v>
      </c>
      <c r="AO1147" s="31">
        <v>1</v>
      </c>
      <c r="AP1147" s="32">
        <v>0</v>
      </c>
      <c r="AR1147" s="29">
        <f t="shared" ref="AR1147" si="10926">AH1147*AM1144+AJ1147*AM1147-AI1147*AN1144-AK1147*AN1147</f>
        <v>0</v>
      </c>
      <c r="AS1147" s="33">
        <f t="shared" ref="AS1147" si="10927">(AH1147*AN1144+AI1147*AM1144+AJ1147*AN1147+AK1147*AM1147)</f>
        <v>-0.74441011246068767</v>
      </c>
      <c r="AT1147" s="31">
        <f t="shared" ref="AT1147" si="10928">AH1147*AO1144+AJ1147*AO1147-AI1147*AP1144-AK1147*AP1147</f>
        <v>0.4818841744594527</v>
      </c>
      <c r="AU1147" s="32">
        <f t="shared" ref="AU1147" si="10929">(AH1147*AP1144+AI1147*AO1144+AJ1147*AP1147+AK1147*AO1147)</f>
        <v>0</v>
      </c>
      <c r="AV1147" s="8"/>
      <c r="AW1147" s="29">
        <v>0</v>
      </c>
      <c r="AX1147" s="33">
        <f t="shared" ref="AX1147" si="10930">IF(0=(1-$AX$8*$AY$8*$B1144^2),10^14,$B1144*$AX$8/(1-$AX$8*$AY$8*$B1144^2))</f>
        <v>-0.32983390404119245</v>
      </c>
      <c r="AY1147" s="31">
        <v>1</v>
      </c>
      <c r="AZ1147" s="32">
        <v>0</v>
      </c>
      <c r="BB1147" s="29">
        <f t="shared" ref="BB1147" si="10931">AR1147*AW1144+AT1147*AW1147-AS1147*AX1144-AU1147*AX1147</f>
        <v>0</v>
      </c>
      <c r="BC1147" s="33">
        <f t="shared" ref="BC1147" si="10932">(AR1147*AX1144+AS1147*AW1144+AT1147*AX1147+AU1147*AW1147)</f>
        <v>-0.90335185101831605</v>
      </c>
      <c r="BD1147" s="31">
        <f t="shared" ref="BD1147" si="10933">AR1147*AY1144+AT1147*AY1147-AS1147*AZ1144-AU1147*AZ1147</f>
        <v>0.4818841744594527</v>
      </c>
      <c r="BE1147" s="32">
        <f t="shared" ref="BE1147" si="10934">(AR1147*AZ1144+AS1147*AY1144+AT1147*AZ1147+AU1147*AY1147)</f>
        <v>0</v>
      </c>
      <c r="BF1147" s="8"/>
      <c r="BG1147" s="29">
        <v>0</v>
      </c>
      <c r="BH1147" s="33">
        <v>0</v>
      </c>
      <c r="BI1147" s="31">
        <v>1</v>
      </c>
      <c r="BJ1147" s="32">
        <v>0</v>
      </c>
      <c r="BL1147" s="29">
        <f t="shared" ref="BL1147" si="10935">BB1147*BG1144+BD1147*BG1147-BC1147*BH1144-BE1147*BH1147</f>
        <v>0</v>
      </c>
      <c r="BM1147" s="33">
        <f t="shared" ref="BM1147" si="10936">(BB1147*BH1144+BC1147*BG1144+BD1147*BH1147+BE1147*BG1147)</f>
        <v>-0.90335185101831605</v>
      </c>
      <c r="BN1147" s="31">
        <f t="shared" ref="BN1147" si="10937">BB1147*BI1144+BD1147*BI1147-BC1147*BJ1144-BE1147*BJ1147</f>
        <v>0.34956912402198936</v>
      </c>
      <c r="BO1147" s="32">
        <f t="shared" ref="BO1147" si="10938">(BB1147*BJ1144+BC1147*BI1144+BD1147*BJ1147+BE1147*BI1147)</f>
        <v>0</v>
      </c>
      <c r="BP1147" s="8"/>
      <c r="BQ1147" s="19">
        <f t="shared" ref="BQ1147:BQ1210" si="10939">1/$BR$8</f>
        <v>1</v>
      </c>
      <c r="BR1147" s="47">
        <v>0</v>
      </c>
      <c r="BS1147" s="48">
        <v>1</v>
      </c>
      <c r="BT1147" s="49">
        <v>0</v>
      </c>
      <c r="BV1147" s="29">
        <f t="shared" ref="BV1147" si="10940">BL1147*BQ1144+BN1147*BQ1147-BM1147*BR1144-BO1147*BR1147</f>
        <v>0.34956912402198936</v>
      </c>
      <c r="BW1147" s="33">
        <f t="shared" ref="BW1147" si="10941">(BL1147*BR1144+BM1147*BQ1144+BN1147*BR1147+BO1147*BQ1147)</f>
        <v>-0.90335185101831605</v>
      </c>
      <c r="BX1147" s="31">
        <f t="shared" ref="BX1147" si="10942">BL1147*BS1144+BN1147*BS1147-BM1147*BT1144-BO1147*BT1147</f>
        <v>0.34956912402198936</v>
      </c>
      <c r="BY1147" s="32">
        <f t="shared" ref="BY1147" si="10943">(BL1147*BT1144+BM1147*BS1144+BN1147*BT1147+BO1147*BS1147)</f>
        <v>0</v>
      </c>
      <c r="CA1147" s="50">
        <f t="shared" ref="CA1147" si="10944">(180/PI())*ATAN(-1*(BW1144+BW1147)/(BV1144+BV1147))</f>
        <v>69.551549807548597</v>
      </c>
      <c r="CC1147" s="137">
        <f t="shared" ref="CC1147" si="10945">20*LOG(((1-(10^(CA1144/20)^2)*(1-((1-CC1144)/(1+CC1144))^2))^0.5))</f>
        <v>-26.595196112761595</v>
      </c>
      <c r="CD1147" s="9"/>
      <c r="CE1147" s="38"/>
      <c r="CF1147" s="38"/>
      <c r="CG1147" s="38"/>
      <c r="CH1147" s="38"/>
    </row>
    <row r="1148" spans="2:91" ht="18.600000000000001" customHeight="1">
      <c r="CC1148" s="42"/>
    </row>
    <row r="1149" spans="2:91" ht="18.600000000000001" customHeight="1" thickBot="1">
      <c r="E1149" s="22" t="s">
        <v>4</v>
      </c>
      <c r="J1149" s="22" t="s">
        <v>5</v>
      </c>
      <c r="O1149" s="22" t="s">
        <v>6</v>
      </c>
      <c r="T1149" s="22" t="s">
        <v>7</v>
      </c>
      <c r="Y1149" s="22" t="s">
        <v>8</v>
      </c>
      <c r="AD1149" s="22" t="s">
        <v>65</v>
      </c>
      <c r="AI1149" s="22" t="s">
        <v>9</v>
      </c>
      <c r="AN1149" s="22" t="s">
        <v>66</v>
      </c>
      <c r="AS1149" s="22" t="s">
        <v>51</v>
      </c>
      <c r="AX1149" s="22" t="s">
        <v>67</v>
      </c>
      <c r="BC1149" s="22" t="s">
        <v>52</v>
      </c>
      <c r="BH1149" s="22" t="s">
        <v>68</v>
      </c>
      <c r="BM1149" s="22" t="s">
        <v>63</v>
      </c>
      <c r="BQ1149" s="23" t="s">
        <v>69</v>
      </c>
      <c r="BR1149" s="23"/>
      <c r="BS1149" s="24"/>
      <c r="BT1149" s="24"/>
      <c r="BU1149" s="24"/>
      <c r="BW1149" s="22" t="s">
        <v>64</v>
      </c>
    </row>
    <row r="1150" spans="2:91" ht="18.600000000000001" customHeight="1" thickBot="1">
      <c r="D1150" s="249" t="s">
        <v>103</v>
      </c>
      <c r="E1150" s="250"/>
      <c r="F1150" s="251" t="s">
        <v>104</v>
      </c>
      <c r="G1150" s="252"/>
      <c r="H1150" s="229"/>
      <c r="I1150" s="253" t="s">
        <v>11</v>
      </c>
      <c r="J1150" s="254"/>
      <c r="K1150" s="255" t="s">
        <v>12</v>
      </c>
      <c r="L1150" s="256"/>
      <c r="M1150" s="24"/>
      <c r="N1150" s="253" t="s">
        <v>105</v>
      </c>
      <c r="O1150" s="254"/>
      <c r="P1150" s="255" t="s">
        <v>106</v>
      </c>
      <c r="Q1150" s="256"/>
      <c r="R1150" s="24"/>
      <c r="S1150" s="249" t="s">
        <v>107</v>
      </c>
      <c r="T1150" s="250"/>
      <c r="U1150" s="251" t="s">
        <v>108</v>
      </c>
      <c r="V1150" s="252"/>
      <c r="W1150" s="8"/>
      <c r="X1150" s="253" t="s">
        <v>109</v>
      </c>
      <c r="Y1150" s="254"/>
      <c r="Z1150" s="255" t="s">
        <v>110</v>
      </c>
      <c r="AA1150" s="256"/>
      <c r="AB1150" s="8"/>
      <c r="AC1150" s="253" t="s">
        <v>111</v>
      </c>
      <c r="AD1150" s="254"/>
      <c r="AE1150" s="255" t="s">
        <v>14</v>
      </c>
      <c r="AF1150" s="256"/>
      <c r="AG1150" s="8"/>
      <c r="AH1150" s="253" t="s">
        <v>112</v>
      </c>
      <c r="AI1150" s="254"/>
      <c r="AJ1150" s="255" t="s">
        <v>113</v>
      </c>
      <c r="AK1150" s="256"/>
      <c r="AL1150" s="8"/>
      <c r="AM1150" s="249" t="s">
        <v>114</v>
      </c>
      <c r="AN1150" s="250"/>
      <c r="AO1150" s="251" t="s">
        <v>115</v>
      </c>
      <c r="AP1150" s="252"/>
      <c r="AQ1150" s="24"/>
      <c r="AR1150" s="253" t="s">
        <v>116</v>
      </c>
      <c r="AS1150" s="254"/>
      <c r="AT1150" s="255" t="s">
        <v>13</v>
      </c>
      <c r="AU1150" s="256"/>
      <c r="AV1150" s="4"/>
      <c r="AW1150" s="253" t="s">
        <v>117</v>
      </c>
      <c r="AX1150" s="254"/>
      <c r="AY1150" s="255" t="s">
        <v>118</v>
      </c>
      <c r="AZ1150" s="256"/>
      <c r="BA1150" s="8"/>
      <c r="BB1150" s="253" t="s">
        <v>119</v>
      </c>
      <c r="BC1150" s="254"/>
      <c r="BD1150" s="255" t="s">
        <v>120</v>
      </c>
      <c r="BE1150" s="256"/>
      <c r="BF1150" s="4"/>
      <c r="BG1150" s="249" t="s">
        <v>121</v>
      </c>
      <c r="BH1150" s="250"/>
      <c r="BI1150" s="251" t="s">
        <v>122</v>
      </c>
      <c r="BJ1150" s="252"/>
      <c r="BK1150" s="4"/>
      <c r="BL1150" s="253" t="s">
        <v>123</v>
      </c>
      <c r="BM1150" s="254"/>
      <c r="BN1150" s="255" t="s">
        <v>124</v>
      </c>
      <c r="BO1150" s="256"/>
      <c r="BP1150" s="4"/>
      <c r="BQ1150" s="253" t="s">
        <v>125</v>
      </c>
      <c r="BR1150" s="254"/>
      <c r="BS1150" s="255" t="s">
        <v>126</v>
      </c>
      <c r="BT1150" s="256"/>
      <c r="BU1150" s="8"/>
      <c r="BV1150" s="253" t="s">
        <v>127</v>
      </c>
      <c r="BW1150" s="254"/>
      <c r="BX1150" s="255" t="s">
        <v>128</v>
      </c>
      <c r="BY1150" s="256"/>
      <c r="CA1150" s="27" t="s">
        <v>15</v>
      </c>
      <c r="CC1150" s="133" t="s">
        <v>70</v>
      </c>
      <c r="CD1150" s="9"/>
      <c r="CE1150" s="38"/>
      <c r="CF1150" s="38"/>
      <c r="CG1150" s="38"/>
      <c r="CH1150" s="38"/>
    </row>
    <row r="1151" spans="2:91" ht="18.600000000000001" customHeight="1" thickTop="1" thickBot="1">
      <c r="B1151" s="129">
        <v>2.8</v>
      </c>
      <c r="D1151" s="29">
        <v>1</v>
      </c>
      <c r="E1151" s="30">
        <v>0</v>
      </c>
      <c r="F1151" s="31">
        <v>0</v>
      </c>
      <c r="G1151" s="32">
        <f t="shared" ref="G1151:G1214" si="10946">-1/($E$8*$B1151)</f>
        <v>-0.23542142857142859</v>
      </c>
      <c r="I1151" s="29">
        <v>1</v>
      </c>
      <c r="J1151" s="33">
        <v>0</v>
      </c>
      <c r="K1151" s="31">
        <v>0</v>
      </c>
      <c r="L1151" s="32">
        <v>0</v>
      </c>
      <c r="N1151" s="29">
        <f t="shared" ref="N1151" si="10947">D1151*I1151+F1151*I1154-E1151*J1151-G1151*J1154</f>
        <v>0.89447225782355644</v>
      </c>
      <c r="O1151" s="33">
        <f t="shared" ref="O1151" si="10948">(D1151*J1151+E1151*I1151+F1151*J1154+G1151*I1154)</f>
        <v>0</v>
      </c>
      <c r="P1151" s="31">
        <f t="shared" ref="P1151" si="10949">D1151*K1151+F1151*K1154-E1151*L1151-G1151*L1154</f>
        <v>0</v>
      </c>
      <c r="Q1151" s="32">
        <f t="shared" ref="Q1151" si="10950">(D1151*L1151+E1151*K1151+F1151*L1154+G1151*K1154)</f>
        <v>-0.23542142857142859</v>
      </c>
      <c r="S1151" s="29">
        <v>1</v>
      </c>
      <c r="T1151" s="30">
        <v>0</v>
      </c>
      <c r="U1151" s="31">
        <v>0</v>
      </c>
      <c r="V1151" s="32">
        <f t="shared" ref="V1151:V1214" si="10951">-1/($T$8*$B1151)</f>
        <v>-0.4573464285714286</v>
      </c>
      <c r="X1151" s="29">
        <f t="shared" ref="X1151" si="10952">N1151*S1151+P1151*S1154-O1151*T1151-Q1151*T1154</f>
        <v>0.89447225782355644</v>
      </c>
      <c r="Y1151" s="33">
        <f t="shared" ref="Y1151" si="10953">(N1151*T1151+O1151*S1151+P1151*T1154+Q1151*S1154)</f>
        <v>0</v>
      </c>
      <c r="Z1151" s="31">
        <f t="shared" ref="Z1151" si="10954">N1151*U1151+P1151*U1154-O1151*V1151-Q1151*V1154</f>
        <v>0</v>
      </c>
      <c r="AA1151" s="32">
        <f t="shared" ref="AA1151" si="10955">(N1151*V1151+O1151*U1151+P1151*V1154+Q1151*U1154)</f>
        <v>-0.6445051211432542</v>
      </c>
      <c r="AB1151" s="8"/>
      <c r="AC1151" s="29">
        <v>1</v>
      </c>
      <c r="AD1151" s="33">
        <v>0</v>
      </c>
      <c r="AE1151" s="31">
        <v>0</v>
      </c>
      <c r="AF1151" s="32">
        <v>0</v>
      </c>
      <c r="AH1151" s="29">
        <f t="shared" ref="AH1151" si="10956">X1151*AC1151+Z1151*AC1154-Y1151*AD1151-AA1151*AD1154</f>
        <v>0.65815819684403398</v>
      </c>
      <c r="AI1151" s="33">
        <f t="shared" ref="AI1151" si="10957">(X1151*AD1151+Y1151*AC1151+Z1151*AD1154+AA1151*AC1154)</f>
        <v>0</v>
      </c>
      <c r="AJ1151" s="31">
        <f t="shared" ref="AJ1151" si="10958">X1151*AE1151+Z1151*AE1154-Y1151*AF1151-AA1151*AF1154</f>
        <v>0</v>
      </c>
      <c r="AK1151" s="32">
        <f t="shared" ref="AK1151" si="10959">(X1151*AF1151+Y1151*AE1151+Z1151*AF1154+AA1151*AE1154)</f>
        <v>-0.6445051211432542</v>
      </c>
      <c r="AL1151" s="8"/>
      <c r="AM1151" s="29">
        <v>1</v>
      </c>
      <c r="AN1151" s="30">
        <v>0</v>
      </c>
      <c r="AO1151" s="31">
        <v>0</v>
      </c>
      <c r="AP1151" s="32">
        <f t="shared" ref="AP1151:AP1214" si="10960">-1/($AN$8*$B1151)</f>
        <v>-0.4135821428571429</v>
      </c>
      <c r="AR1151" s="29">
        <f t="shared" ref="AR1151" si="10961">AH1151*AM1151+AJ1151*AM1154-AI1151*AN1151-AK1151*AN1154</f>
        <v>0.65815819684403398</v>
      </c>
      <c r="AS1151" s="33">
        <f t="shared" ref="AS1151" si="10962">(AH1151*AN1151+AI1151*AM1151+AJ1151*AN1154+AK1151*AM1154)</f>
        <v>0</v>
      </c>
      <c r="AT1151" s="31">
        <f t="shared" ref="AT1151" si="10963">AH1151*AO1151+AJ1151*AO1154-AI1151*AP1151-AK1151*AP1154</f>
        <v>0</v>
      </c>
      <c r="AU1151" s="32">
        <f t="shared" ref="AU1151" si="10964">(AH1151*AP1151+AI1151*AO1151+AJ1151*AP1154+AK1151*AO1154)</f>
        <v>-0.9167075985330031</v>
      </c>
      <c r="AV1151" s="8"/>
      <c r="AW1151" s="29">
        <v>1</v>
      </c>
      <c r="AX1151" s="33">
        <v>0</v>
      </c>
      <c r="AY1151" s="31">
        <v>0</v>
      </c>
      <c r="AZ1151" s="32">
        <v>0</v>
      </c>
      <c r="BB1151" s="29">
        <f t="shared" ref="BB1151" si="10965">AR1151*AW1151+AT1151*AW1154-AS1151*AX1151-AU1151*AX1154</f>
        <v>0.35820031968724186</v>
      </c>
      <c r="BC1151" s="33">
        <f t="shared" ref="BC1151" si="10966">(AR1151*AX1151+AS1151*AW1151+AT1151*AX1154+AU1151*AW1154)</f>
        <v>0</v>
      </c>
      <c r="BD1151" s="31">
        <f t="shared" ref="BD1151" si="10967">AR1151*AY1151+AT1151*AY1154-AS1151*AZ1151-AU1151*AZ1154</f>
        <v>0</v>
      </c>
      <c r="BE1151" s="32">
        <f t="shared" ref="BE1151" si="10968">(AR1151*AZ1151+AS1151*AY1151+AT1151*AZ1154+AU1151*AY1154)</f>
        <v>-0.9167075985330031</v>
      </c>
      <c r="BF1151" s="8"/>
      <c r="BG1151" s="29">
        <v>1</v>
      </c>
      <c r="BH1151" s="30">
        <v>0</v>
      </c>
      <c r="BI1151" s="31">
        <v>0</v>
      </c>
      <c r="BJ1151" s="32">
        <f t="shared" ref="BJ1151:BJ1214" si="10969">-1/($BH$8*$B1151)</f>
        <v>-0.145425</v>
      </c>
      <c r="BL1151" s="29">
        <f t="shared" ref="BL1151" si="10970">BB1151*BG1151+BD1151*BG1154-BC1151*BH1151-BE1151*BH1154</f>
        <v>0.35820031968724186</v>
      </c>
      <c r="BM1151" s="33">
        <f t="shared" ref="BM1151" si="10971">(BB1151*BH1151+BC1151*BG1151+BD1151*BH1154+BE1151*BG1154)</f>
        <v>0</v>
      </c>
      <c r="BN1151" s="31">
        <f t="shared" ref="BN1151" si="10972">BB1151*BI1151+BD1151*BI1154-BC1151*BJ1151-BE1151*BJ1154</f>
        <v>0</v>
      </c>
      <c r="BO1151" s="32">
        <f t="shared" ref="BO1151" si="10973">(BB1151*BJ1151+BC1151*BI1151+BD1151*BJ1154+BE1151*BI1154)</f>
        <v>-0.96879888002352021</v>
      </c>
      <c r="BP1151" s="8"/>
      <c r="BQ1151" s="34">
        <v>1</v>
      </c>
      <c r="BR1151" s="35">
        <v>0</v>
      </c>
      <c r="BS1151" s="11">
        <v>0</v>
      </c>
      <c r="BT1151" s="36">
        <v>0</v>
      </c>
      <c r="BV1151" s="29">
        <f t="shared" ref="BV1151" si="10974">BL1151*BQ1151+BN1151*BQ1154-BM1151*BR1151-BO1151*BR1154</f>
        <v>0.35820031968724186</v>
      </c>
      <c r="BW1151" s="33">
        <f t="shared" ref="BW1151" si="10975">(BL1151*BR1151+BM1151*BQ1151+BN1151*BR1154+BO1151*BQ1154)</f>
        <v>-0.96879888002352021</v>
      </c>
      <c r="BX1151" s="31">
        <f t="shared" ref="BX1151" si="10976">BL1151*BS1151+BN1151*BS1154-BM1151*BT1151-BO1151*BT1154</f>
        <v>0</v>
      </c>
      <c r="BY1151" s="32">
        <f t="shared" ref="BY1151" si="10977">(BL1151*BT1151+BM1151*BS1151+BN1151*BT1154+BO1151*BS1154)</f>
        <v>-0.96879888002352021</v>
      </c>
      <c r="CA1151" s="37">
        <f t="shared" ref="CA1151" si="10978">20*LOG(((1+$BR$8)/$BR$8)/((BV1151+BV1154)^2+(BW1151+BW1154)^2)^0.5)</f>
        <v>-5.1710643078983522E-3</v>
      </c>
      <c r="CC1151" s="134">
        <f t="shared" ref="CC1151" si="10979">((BV1151^2+BW1151^2)^0.5)/((BV1154^2+BW1154^2)^0.5)</f>
        <v>1.0665526839617312</v>
      </c>
      <c r="CD1151" s="9"/>
      <c r="CE1151" s="38"/>
      <c r="CF1151" s="38"/>
      <c r="CG1151" s="38"/>
      <c r="CH1151" s="38"/>
      <c r="CM1151" s="129">
        <v>2.78</v>
      </c>
    </row>
    <row r="1152" spans="2:91" ht="18.600000000000001" customHeight="1" thickBot="1">
      <c r="D1152" s="39"/>
      <c r="G1152" s="40"/>
      <c r="I1152" s="39"/>
      <c r="L1152" s="40"/>
      <c r="N1152" s="39"/>
      <c r="Q1152" s="40"/>
      <c r="S1152" s="39"/>
      <c r="V1152" s="40"/>
      <c r="X1152" s="39"/>
      <c r="AA1152" s="40"/>
      <c r="AC1152" s="39"/>
      <c r="AF1152" s="40"/>
      <c r="AH1152" s="39"/>
      <c r="AK1152" s="40"/>
      <c r="AM1152" s="39"/>
      <c r="AP1152" s="40"/>
      <c r="AR1152" s="39"/>
      <c r="AU1152" s="40"/>
      <c r="AW1152" s="39"/>
      <c r="AZ1152" s="40"/>
      <c r="BB1152" s="39"/>
      <c r="BE1152" s="40"/>
      <c r="BG1152" s="39"/>
      <c r="BJ1152" s="40"/>
      <c r="BL1152" s="39"/>
      <c r="BO1152" s="40"/>
      <c r="BQ1152" s="34"/>
      <c r="BR1152" s="11"/>
      <c r="BS1152" s="11"/>
      <c r="BT1152" s="41"/>
      <c r="BV1152" s="39"/>
      <c r="BY1152" s="40"/>
      <c r="CC1152" s="135"/>
      <c r="CD1152" s="9"/>
      <c r="CE1152" s="38"/>
      <c r="CF1152" s="38"/>
      <c r="CG1152" s="38"/>
      <c r="CH1152" s="38"/>
    </row>
    <row r="1153" spans="2:91" ht="18.600000000000001" customHeight="1" thickBot="1">
      <c r="D1153" s="258" t="s">
        <v>129</v>
      </c>
      <c r="E1153" s="259"/>
      <c r="F1153" s="260" t="s">
        <v>130</v>
      </c>
      <c r="G1153" s="261"/>
      <c r="H1153" s="229"/>
      <c r="I1153" s="258" t="s">
        <v>131</v>
      </c>
      <c r="J1153" s="259"/>
      <c r="K1153" s="260" t="s">
        <v>132</v>
      </c>
      <c r="L1153" s="261"/>
      <c r="N1153" s="253" t="s">
        <v>133</v>
      </c>
      <c r="O1153" s="254"/>
      <c r="P1153" s="255" t="s">
        <v>134</v>
      </c>
      <c r="Q1153" s="256"/>
      <c r="S1153" s="258" t="s">
        <v>135</v>
      </c>
      <c r="T1153" s="259"/>
      <c r="U1153" s="260" t="s">
        <v>136</v>
      </c>
      <c r="V1153" s="261"/>
      <c r="W1153" s="8"/>
      <c r="X1153" s="253" t="s">
        <v>137</v>
      </c>
      <c r="Y1153" s="254"/>
      <c r="Z1153" s="255" t="s">
        <v>138</v>
      </c>
      <c r="AA1153" s="256"/>
      <c r="AB1153" s="8"/>
      <c r="AC1153" s="258" t="s">
        <v>139</v>
      </c>
      <c r="AD1153" s="259"/>
      <c r="AE1153" s="260" t="s">
        <v>140</v>
      </c>
      <c r="AF1153" s="261"/>
      <c r="AG1153" s="8"/>
      <c r="AH1153" s="253" t="s">
        <v>141</v>
      </c>
      <c r="AI1153" s="254"/>
      <c r="AJ1153" s="255" t="s">
        <v>142</v>
      </c>
      <c r="AK1153" s="256"/>
      <c r="AL1153" s="8"/>
      <c r="AM1153" s="258" t="s">
        <v>143</v>
      </c>
      <c r="AN1153" s="259"/>
      <c r="AO1153" s="260" t="s">
        <v>144</v>
      </c>
      <c r="AP1153" s="261"/>
      <c r="AR1153" s="253" t="s">
        <v>145</v>
      </c>
      <c r="AS1153" s="254"/>
      <c r="AT1153" s="255" t="s">
        <v>146</v>
      </c>
      <c r="AU1153" s="256"/>
      <c r="AV1153" s="4"/>
      <c r="AW1153" s="258" t="s">
        <v>147</v>
      </c>
      <c r="AX1153" s="259"/>
      <c r="AY1153" s="260" t="s">
        <v>148</v>
      </c>
      <c r="AZ1153" s="261"/>
      <c r="BA1153" s="8"/>
      <c r="BB1153" s="253" t="s">
        <v>149</v>
      </c>
      <c r="BC1153" s="254"/>
      <c r="BD1153" s="255" t="s">
        <v>150</v>
      </c>
      <c r="BE1153" s="256"/>
      <c r="BF1153" s="4"/>
      <c r="BG1153" s="258" t="s">
        <v>151</v>
      </c>
      <c r="BH1153" s="259"/>
      <c r="BI1153" s="260" t="s">
        <v>152</v>
      </c>
      <c r="BJ1153" s="261"/>
      <c r="BK1153" s="4"/>
      <c r="BL1153" s="253" t="s">
        <v>153</v>
      </c>
      <c r="BM1153" s="254"/>
      <c r="BN1153" s="255" t="s">
        <v>154</v>
      </c>
      <c r="BO1153" s="256"/>
      <c r="BP1153" s="4"/>
      <c r="BQ1153" s="258" t="s">
        <v>155</v>
      </c>
      <c r="BR1153" s="259"/>
      <c r="BS1153" s="260" t="s">
        <v>156</v>
      </c>
      <c r="BT1153" s="261"/>
      <c r="BU1153" s="8"/>
      <c r="BV1153" s="253" t="s">
        <v>157</v>
      </c>
      <c r="BW1153" s="254"/>
      <c r="BX1153" s="255" t="s">
        <v>158</v>
      </c>
      <c r="BY1153" s="256"/>
      <c r="CA1153" s="46" t="s">
        <v>16</v>
      </c>
      <c r="CC1153" s="136" t="s">
        <v>71</v>
      </c>
      <c r="CD1153" s="9"/>
      <c r="CE1153" s="38"/>
      <c r="CF1153" s="38"/>
      <c r="CG1153" s="38"/>
      <c r="CH1153" s="38"/>
    </row>
    <row r="1154" spans="2:91" ht="18.600000000000001" customHeight="1" thickTop="1" thickBot="1">
      <c r="D1154" s="29">
        <v>0</v>
      </c>
      <c r="E1154" s="33">
        <v>0</v>
      </c>
      <c r="F1154" s="31">
        <v>1</v>
      </c>
      <c r="G1154" s="32">
        <v>0</v>
      </c>
      <c r="I1154" s="29">
        <v>0</v>
      </c>
      <c r="J1154" s="33">
        <f t="shared" ref="J1154" si="10980">IF(0=(1-$J$8*$K$8*$B1151^2),10^14,$B1151*$J$8/(1-$J$8*$K$8*$B1151^2))</f>
        <v>-0.44825036878249042</v>
      </c>
      <c r="K1154" s="31">
        <v>1</v>
      </c>
      <c r="L1154" s="32">
        <v>0</v>
      </c>
      <c r="N1154" s="29">
        <f t="shared" ref="N1154" si="10981">D1154*I1151+F1154*I1154-E1154*J1151-G1154*J1154</f>
        <v>0</v>
      </c>
      <c r="O1154" s="33">
        <f t="shared" ref="O1154" si="10982">(D1154*J1151+E1154*I1151+F1154*J1154+G1154*I1154)</f>
        <v>-0.44825036878249042</v>
      </c>
      <c r="P1154" s="31">
        <f t="shared" ref="P1154" si="10983">D1154*K1151+F1154*K1154-E1154*L1151-G1154*L1154</f>
        <v>1</v>
      </c>
      <c r="Q1154" s="32">
        <f t="shared" ref="Q1154" si="10984">(D1154*L1151+E1154*K1151+F1154*L1154+G1154*K1154)</f>
        <v>0</v>
      </c>
      <c r="S1154" s="29">
        <v>0</v>
      </c>
      <c r="T1154" s="33">
        <v>0</v>
      </c>
      <c r="U1154" s="31">
        <v>1</v>
      </c>
      <c r="V1154" s="32">
        <v>0</v>
      </c>
      <c r="X1154" s="29">
        <f t="shared" ref="X1154" si="10985">N1154*S1151+P1154*S1154-O1154*T1151-Q1154*T1154</f>
        <v>0</v>
      </c>
      <c r="Y1154" s="33">
        <f t="shared" ref="Y1154" si="10986">(N1154*T1151+O1154*S1151+P1154*T1154+Q1154*S1154)</f>
        <v>-0.44825036878249042</v>
      </c>
      <c r="Z1154" s="31">
        <f t="shared" ref="Z1154" si="10987">N1154*U1151+P1154*U1154-O1154*V1151-Q1154*V1154</f>
        <v>0.79499429473150218</v>
      </c>
      <c r="AA1154" s="32">
        <f t="shared" ref="AA1154" si="10988">(N1154*V1151+O1154*U1151+P1154*V1154+Q1154*U1154)</f>
        <v>0</v>
      </c>
      <c r="AB1154" s="8"/>
      <c r="AC1154" s="29">
        <v>0</v>
      </c>
      <c r="AD1154" s="33">
        <f t="shared" ref="AD1154" si="10989">IF(0=(1-$AD$8*$AE$8*$B1151^2),10^14,$B1151*$AD$8/(1-$AD$8*$AE$8*$B1151^2))</f>
        <v>-0.36665971026007854</v>
      </c>
      <c r="AE1154" s="31">
        <v>1</v>
      </c>
      <c r="AF1154" s="32">
        <v>0</v>
      </c>
      <c r="AH1154" s="29">
        <f t="shared" ref="AH1154" si="10990">X1154*AC1151+Z1154*AC1154-Y1154*AD1151-AA1154*AD1154</f>
        <v>0</v>
      </c>
      <c r="AI1154" s="33">
        <f t="shared" ref="AI1154" si="10991">(X1154*AD1151+Y1154*AC1151+Z1154*AD1154+AA1154*AC1154)</f>
        <v>-0.73974274654715844</v>
      </c>
      <c r="AJ1154" s="31">
        <f t="shared" ref="AJ1154" si="10992">X1154*AE1151+Z1154*AE1154-Y1154*AF1151-AA1154*AF1154</f>
        <v>0.79499429473150218</v>
      </c>
      <c r="AK1154" s="32">
        <f t="shared" ref="AK1154" si="10993">(X1154*AF1151+Y1154*AE1151+Z1154*AF1154+AA1154*AE1154)</f>
        <v>0</v>
      </c>
      <c r="AL1154" s="8"/>
      <c r="AM1154" s="29">
        <v>0</v>
      </c>
      <c r="AN1154" s="33">
        <v>0</v>
      </c>
      <c r="AO1154" s="31">
        <v>1</v>
      </c>
      <c r="AP1154" s="32">
        <v>0</v>
      </c>
      <c r="AR1154" s="29">
        <f t="shared" ref="AR1154" si="10994">AH1154*AM1151+AJ1154*AM1154-AI1154*AN1151-AK1154*AN1154</f>
        <v>0</v>
      </c>
      <c r="AS1154" s="33">
        <f t="shared" ref="AS1154" si="10995">(AH1154*AN1151+AI1154*AM1151+AJ1154*AN1154+AK1154*AM1154)</f>
        <v>-0.73974274654715844</v>
      </c>
      <c r="AT1154" s="31">
        <f t="shared" ref="AT1154" si="10996">AH1154*AO1151+AJ1154*AO1154-AI1154*AP1151-AK1154*AP1154</f>
        <v>0.48904990445150004</v>
      </c>
      <c r="AU1154" s="32">
        <f t="shared" ref="AU1154" si="10997">(AH1154*AP1151+AI1154*AO1151+AJ1154*AP1154+AK1154*AO1154)</f>
        <v>0</v>
      </c>
      <c r="AV1154" s="8"/>
      <c r="AW1154" s="29">
        <v>0</v>
      </c>
      <c r="AX1154" s="33">
        <f t="shared" ref="AX1154" si="10998">IF(0=(1-$AX$8*$AY$8*$B1151^2),10^14,$B1151*$AX$8/(1-$AX$8*$AY$8*$B1151^2))</f>
        <v>-0.32721216409333942</v>
      </c>
      <c r="AY1154" s="31">
        <v>1</v>
      </c>
      <c r="AZ1154" s="32">
        <v>0</v>
      </c>
      <c r="BB1154" s="29">
        <f t="shared" ref="BB1154" si="10999">AR1154*AW1151+AT1154*AW1154-AS1154*AX1151-AU1154*AX1154</f>
        <v>0</v>
      </c>
      <c r="BC1154" s="33">
        <f t="shared" ref="BC1154" si="11000">(AR1154*AX1151+AS1154*AW1151+AT1154*AX1154+AU1154*AW1154)</f>
        <v>-0.8997658241323746</v>
      </c>
      <c r="BD1154" s="31">
        <f t="shared" ref="BD1154" si="11001">AR1154*AY1151+AT1154*AY1154-AS1154*AZ1151-AU1154*AZ1154</f>
        <v>0.48904990445150004</v>
      </c>
      <c r="BE1154" s="32">
        <f t="shared" ref="BE1154" si="11002">(AR1154*AZ1151+AS1154*AY1151+AT1154*AZ1154+AU1154*AY1154)</f>
        <v>0</v>
      </c>
      <c r="BF1154" s="8"/>
      <c r="BG1154" s="29">
        <v>0</v>
      </c>
      <c r="BH1154" s="33">
        <v>0</v>
      </c>
      <c r="BI1154" s="31">
        <v>1</v>
      </c>
      <c r="BJ1154" s="32">
        <v>0</v>
      </c>
      <c r="BL1154" s="29">
        <f t="shared" ref="BL1154" si="11003">BB1154*BG1151+BD1154*BG1154-BC1154*BH1151-BE1154*BH1154</f>
        <v>0</v>
      </c>
      <c r="BM1154" s="33">
        <f t="shared" ref="BM1154" si="11004">(BB1154*BH1151+BC1154*BG1151+BD1154*BH1154+BE1154*BG1154)</f>
        <v>-0.8997658241323746</v>
      </c>
      <c r="BN1154" s="31">
        <f t="shared" ref="BN1154" si="11005">BB1154*BI1151+BD1154*BI1154-BC1154*BJ1151-BE1154*BJ1154</f>
        <v>0.35820145947704946</v>
      </c>
      <c r="BO1154" s="32">
        <f t="shared" ref="BO1154" si="11006">(BB1154*BJ1151+BC1154*BI1151+BD1154*BJ1154+BE1154*BI1154)</f>
        <v>0</v>
      </c>
      <c r="BP1154" s="8"/>
      <c r="BQ1154" s="19">
        <f t="shared" ref="BQ1154:BQ1217" si="11007">1/$BR$8</f>
        <v>1</v>
      </c>
      <c r="BR1154" s="47">
        <v>0</v>
      </c>
      <c r="BS1154" s="48">
        <v>1</v>
      </c>
      <c r="BT1154" s="49">
        <v>0</v>
      </c>
      <c r="BV1154" s="29">
        <f t="shared" ref="BV1154" si="11008">BL1154*BQ1151+BN1154*BQ1154-BM1154*BR1151-BO1154*BR1154</f>
        <v>0.35820145947704946</v>
      </c>
      <c r="BW1154" s="33">
        <f t="shared" ref="BW1154" si="11009">(BL1154*BR1151+BM1154*BQ1151+BN1154*BR1154+BO1154*BQ1154)</f>
        <v>-0.8997658241323746</v>
      </c>
      <c r="BX1154" s="31">
        <f t="shared" ref="BX1154" si="11010">BL1154*BS1151+BN1154*BS1154-BM1154*BT1151-BO1154*BT1154</f>
        <v>0.35820145947704946</v>
      </c>
      <c r="BY1154" s="32">
        <f t="shared" ref="BY1154" si="11011">(BL1154*BT1151+BM1154*BS1151+BN1154*BT1154+BO1154*BS1154)</f>
        <v>0</v>
      </c>
      <c r="CA1154" s="50">
        <f t="shared" ref="CA1154" si="11012">(180/PI())*ATAN(-1*(BW1151+BW1154)/(BV1151+BV1154))</f>
        <v>69.023334795856684</v>
      </c>
      <c r="CC1154" s="137">
        <f t="shared" ref="CC1154" si="11013">20*LOG(((1-(10^(CA1151/20)^2)*(1-((1-CC1151)/(1+CC1151))^2))^0.5))</f>
        <v>-26.5249811167612</v>
      </c>
      <c r="CD1154" s="9"/>
      <c r="CE1154" s="38"/>
      <c r="CF1154" s="38"/>
      <c r="CG1154" s="38"/>
      <c r="CH1154" s="38"/>
    </row>
    <row r="1155" spans="2:91" ht="18.600000000000001" customHeight="1">
      <c r="CC1155" s="42"/>
    </row>
    <row r="1156" spans="2:91" ht="18.600000000000001" customHeight="1" thickBot="1">
      <c r="E1156" s="22" t="s">
        <v>4</v>
      </c>
      <c r="J1156" s="22" t="s">
        <v>5</v>
      </c>
      <c r="O1156" s="22" t="s">
        <v>6</v>
      </c>
      <c r="T1156" s="22" t="s">
        <v>7</v>
      </c>
      <c r="Y1156" s="22" t="s">
        <v>8</v>
      </c>
      <c r="AD1156" s="22" t="s">
        <v>65</v>
      </c>
      <c r="AI1156" s="22" t="s">
        <v>9</v>
      </c>
      <c r="AN1156" s="22" t="s">
        <v>66</v>
      </c>
      <c r="AS1156" s="22" t="s">
        <v>51</v>
      </c>
      <c r="AX1156" s="22" t="s">
        <v>67</v>
      </c>
      <c r="BC1156" s="22" t="s">
        <v>52</v>
      </c>
      <c r="BH1156" s="22" t="s">
        <v>68</v>
      </c>
      <c r="BM1156" s="22" t="s">
        <v>63</v>
      </c>
      <c r="BQ1156" s="23" t="s">
        <v>69</v>
      </c>
      <c r="BR1156" s="23"/>
      <c r="BS1156" s="24"/>
      <c r="BT1156" s="24"/>
      <c r="BU1156" s="24"/>
      <c r="BW1156" s="22" t="s">
        <v>64</v>
      </c>
    </row>
    <row r="1157" spans="2:91" ht="18.600000000000001" customHeight="1" thickBot="1">
      <c r="D1157" s="249" t="s">
        <v>103</v>
      </c>
      <c r="E1157" s="250"/>
      <c r="F1157" s="251" t="s">
        <v>104</v>
      </c>
      <c r="G1157" s="252"/>
      <c r="H1157" s="229"/>
      <c r="I1157" s="253" t="s">
        <v>11</v>
      </c>
      <c r="J1157" s="254"/>
      <c r="K1157" s="255" t="s">
        <v>12</v>
      </c>
      <c r="L1157" s="256"/>
      <c r="M1157" s="24"/>
      <c r="N1157" s="253" t="s">
        <v>105</v>
      </c>
      <c r="O1157" s="254"/>
      <c r="P1157" s="255" t="s">
        <v>106</v>
      </c>
      <c r="Q1157" s="256"/>
      <c r="R1157" s="24"/>
      <c r="S1157" s="249" t="s">
        <v>107</v>
      </c>
      <c r="T1157" s="250"/>
      <c r="U1157" s="251" t="s">
        <v>108</v>
      </c>
      <c r="V1157" s="252"/>
      <c r="W1157" s="8"/>
      <c r="X1157" s="253" t="s">
        <v>109</v>
      </c>
      <c r="Y1157" s="254"/>
      <c r="Z1157" s="255" t="s">
        <v>110</v>
      </c>
      <c r="AA1157" s="256"/>
      <c r="AB1157" s="8"/>
      <c r="AC1157" s="253" t="s">
        <v>111</v>
      </c>
      <c r="AD1157" s="254"/>
      <c r="AE1157" s="255" t="s">
        <v>14</v>
      </c>
      <c r="AF1157" s="256"/>
      <c r="AG1157" s="8"/>
      <c r="AH1157" s="253" t="s">
        <v>112</v>
      </c>
      <c r="AI1157" s="254"/>
      <c r="AJ1157" s="255" t="s">
        <v>113</v>
      </c>
      <c r="AK1157" s="256"/>
      <c r="AL1157" s="8"/>
      <c r="AM1157" s="249" t="s">
        <v>114</v>
      </c>
      <c r="AN1157" s="250"/>
      <c r="AO1157" s="251" t="s">
        <v>115</v>
      </c>
      <c r="AP1157" s="252"/>
      <c r="AQ1157" s="24"/>
      <c r="AR1157" s="253" t="s">
        <v>116</v>
      </c>
      <c r="AS1157" s="254"/>
      <c r="AT1157" s="255" t="s">
        <v>13</v>
      </c>
      <c r="AU1157" s="256"/>
      <c r="AV1157" s="4"/>
      <c r="AW1157" s="253" t="s">
        <v>117</v>
      </c>
      <c r="AX1157" s="254"/>
      <c r="AY1157" s="255" t="s">
        <v>118</v>
      </c>
      <c r="AZ1157" s="256"/>
      <c r="BA1157" s="8"/>
      <c r="BB1157" s="253" t="s">
        <v>119</v>
      </c>
      <c r="BC1157" s="254"/>
      <c r="BD1157" s="255" t="s">
        <v>120</v>
      </c>
      <c r="BE1157" s="256"/>
      <c r="BF1157" s="4"/>
      <c r="BG1157" s="249" t="s">
        <v>121</v>
      </c>
      <c r="BH1157" s="250"/>
      <c r="BI1157" s="251" t="s">
        <v>122</v>
      </c>
      <c r="BJ1157" s="252"/>
      <c r="BK1157" s="4"/>
      <c r="BL1157" s="253" t="s">
        <v>123</v>
      </c>
      <c r="BM1157" s="254"/>
      <c r="BN1157" s="255" t="s">
        <v>124</v>
      </c>
      <c r="BO1157" s="256"/>
      <c r="BP1157" s="4"/>
      <c r="BQ1157" s="253" t="s">
        <v>125</v>
      </c>
      <c r="BR1157" s="254"/>
      <c r="BS1157" s="255" t="s">
        <v>126</v>
      </c>
      <c r="BT1157" s="256"/>
      <c r="BU1157" s="8"/>
      <c r="BV1157" s="253" t="s">
        <v>127</v>
      </c>
      <c r="BW1157" s="254"/>
      <c r="BX1157" s="255" t="s">
        <v>128</v>
      </c>
      <c r="BY1157" s="256"/>
      <c r="CA1157" s="27" t="s">
        <v>15</v>
      </c>
      <c r="CC1157" s="133" t="s">
        <v>70</v>
      </c>
      <c r="CD1157" s="9"/>
      <c r="CE1157" s="38"/>
      <c r="CF1157" s="38"/>
      <c r="CG1157" s="38"/>
      <c r="CH1157" s="38"/>
    </row>
    <row r="1158" spans="2:91" ht="18.600000000000001" customHeight="1" thickTop="1" thickBot="1">
      <c r="B1158" s="129">
        <v>2.82</v>
      </c>
      <c r="D1158" s="29">
        <v>1</v>
      </c>
      <c r="E1158" s="30">
        <v>0</v>
      </c>
      <c r="F1158" s="31">
        <v>0</v>
      </c>
      <c r="G1158" s="32">
        <f t="shared" ref="G1158:G1221" si="11014">-1/($E$8*$B1158)</f>
        <v>-0.23375177304964542</v>
      </c>
      <c r="I1158" s="29">
        <v>1</v>
      </c>
      <c r="J1158" s="33">
        <v>0</v>
      </c>
      <c r="K1158" s="31">
        <v>0</v>
      </c>
      <c r="L1158" s="32">
        <v>0</v>
      </c>
      <c r="N1158" s="29">
        <f t="shared" ref="N1158" si="11015">D1158*I1158+F1158*I1161-E1158*J1158-G1158*J1161</f>
        <v>0.8959932239442977</v>
      </c>
      <c r="O1158" s="33">
        <f t="shared" ref="O1158" si="11016">(D1158*J1158+E1158*I1158+F1158*J1161+G1158*I1161)</f>
        <v>0</v>
      </c>
      <c r="P1158" s="31">
        <f t="shared" ref="P1158" si="11017">D1158*K1158+F1158*K1161-E1158*L1158-G1158*L1161</f>
        <v>0</v>
      </c>
      <c r="Q1158" s="32">
        <f t="shared" ref="Q1158" si="11018">(D1158*L1158+E1158*K1158+F1158*L1161+G1158*K1161)</f>
        <v>-0.23375177304964542</v>
      </c>
      <c r="S1158" s="29">
        <v>1</v>
      </c>
      <c r="T1158" s="30">
        <v>0</v>
      </c>
      <c r="U1158" s="31">
        <v>0</v>
      </c>
      <c r="V1158" s="32">
        <f t="shared" ref="V1158:V1221" si="11019">-1/($T$8*$B1158)</f>
        <v>-0.45410283687943265</v>
      </c>
      <c r="X1158" s="29">
        <f t="shared" ref="X1158" si="11020">N1158*S1158+P1158*S1161-O1158*T1158-Q1158*T1161</f>
        <v>0.8959932239442977</v>
      </c>
      <c r="Y1158" s="33">
        <f t="shared" ref="Y1158" si="11021">(N1158*T1158+O1158*S1158+P1158*T1161+Q1158*S1161)</f>
        <v>0</v>
      </c>
      <c r="Z1158" s="31">
        <f t="shared" ref="Z1158" si="11022">N1158*U1158+P1158*U1161-O1158*V1158-Q1158*V1161</f>
        <v>0</v>
      </c>
      <c r="AA1158" s="32">
        <f t="shared" ref="AA1158" si="11023">(N1158*V1158+O1158*U1158+P1158*V1161+Q1158*U1161)</f>
        <v>-0.6406248378674998</v>
      </c>
      <c r="AB1158" s="8"/>
      <c r="AC1158" s="29">
        <v>1</v>
      </c>
      <c r="AD1158" s="33">
        <v>0</v>
      </c>
      <c r="AE1158" s="31">
        <v>0</v>
      </c>
      <c r="AF1158" s="32">
        <v>0</v>
      </c>
      <c r="AH1158" s="29">
        <f t="shared" ref="AH1158" si="11024">X1158*AC1158+Z1158*AC1161-Y1158*AD1158-AA1158*AD1161</f>
        <v>0.66302509839903923</v>
      </c>
      <c r="AI1158" s="33">
        <f t="shared" ref="AI1158" si="11025">(X1158*AD1158+Y1158*AC1158+Z1158*AD1161+AA1158*AC1161)</f>
        <v>0</v>
      </c>
      <c r="AJ1158" s="31">
        <f t="shared" ref="AJ1158" si="11026">X1158*AE1158+Z1158*AE1161-Y1158*AF1158-AA1158*AF1161</f>
        <v>0</v>
      </c>
      <c r="AK1158" s="32">
        <f t="shared" ref="AK1158" si="11027">(X1158*AF1158+Y1158*AE1158+Z1158*AF1161+AA1158*AE1161)</f>
        <v>-0.6406248378674998</v>
      </c>
      <c r="AL1158" s="8"/>
      <c r="AM1158" s="29">
        <v>1</v>
      </c>
      <c r="AN1158" s="30">
        <v>0</v>
      </c>
      <c r="AO1158" s="31">
        <v>0</v>
      </c>
      <c r="AP1158" s="32">
        <f t="shared" ref="AP1158:AP1221" si="11028">-1/($AN$8*$B1158)</f>
        <v>-0.41064893617021275</v>
      </c>
      <c r="AR1158" s="29">
        <f t="shared" ref="AR1158" si="11029">AH1158*AM1158+AJ1158*AM1161-AI1158*AN1158-AK1158*AN1161</f>
        <v>0.66302509839903923</v>
      </c>
      <c r="AS1158" s="33">
        <f t="shared" ref="AS1158" si="11030">(AH1158*AN1158+AI1158*AM1158+AJ1158*AN1161+AK1158*AM1161)</f>
        <v>0</v>
      </c>
      <c r="AT1158" s="31">
        <f t="shared" ref="AT1158" si="11031">AH1158*AO1158+AJ1158*AO1161-AI1158*AP1158-AK1158*AP1161</f>
        <v>0</v>
      </c>
      <c r="AU1158" s="32">
        <f t="shared" ref="AU1158" si="11032">(AH1158*AP1158+AI1158*AO1158+AJ1158*AP1161+AK1158*AO1161)</f>
        <v>-0.91289538917921587</v>
      </c>
      <c r="AV1158" s="8"/>
      <c r="AW1158" s="29">
        <v>1</v>
      </c>
      <c r="AX1158" s="33">
        <v>0</v>
      </c>
      <c r="AY1158" s="31">
        <v>0</v>
      </c>
      <c r="AZ1158" s="32">
        <v>0</v>
      </c>
      <c r="BB1158" s="29">
        <f t="shared" ref="BB1158" si="11033">AR1158*AW1158+AT1158*AW1161-AS1158*AX1158-AU1158*AX1161</f>
        <v>0.36666856226733774</v>
      </c>
      <c r="BC1158" s="33">
        <f t="shared" ref="BC1158" si="11034">(AR1158*AX1158+AS1158*AW1158+AT1158*AX1161+AU1158*AW1161)</f>
        <v>0</v>
      </c>
      <c r="BD1158" s="31">
        <f t="shared" ref="BD1158" si="11035">AR1158*AY1158+AT1158*AY1161-AS1158*AZ1158-AU1158*AZ1161</f>
        <v>0</v>
      </c>
      <c r="BE1158" s="32">
        <f t="shared" ref="BE1158" si="11036">(AR1158*AZ1158+AS1158*AY1158+AT1158*AZ1161+AU1158*AY1161)</f>
        <v>-0.91289538917921587</v>
      </c>
      <c r="BF1158" s="8"/>
      <c r="BG1158" s="29">
        <v>1</v>
      </c>
      <c r="BH1158" s="30">
        <v>0</v>
      </c>
      <c r="BI1158" s="31">
        <v>0</v>
      </c>
      <c r="BJ1158" s="32">
        <f t="shared" ref="BJ1158:BJ1221" si="11037">-1/($BH$8*$B1158)</f>
        <v>-0.14439361702127659</v>
      </c>
      <c r="BL1158" s="29">
        <f t="shared" ref="BL1158" si="11038">BB1158*BG1158+BD1158*BG1161-BC1158*BH1158-BE1158*BH1161</f>
        <v>0.36666856226733774</v>
      </c>
      <c r="BM1158" s="33">
        <f t="shared" ref="BM1158" si="11039">(BB1158*BH1158+BC1158*BG1158+BD1158*BH1161+BE1158*BG1161)</f>
        <v>0</v>
      </c>
      <c r="BN1158" s="31">
        <f t="shared" ref="BN1158" si="11040">BB1158*BI1158+BD1158*BI1161-BC1158*BJ1158-BE1158*BJ1161</f>
        <v>0</v>
      </c>
      <c r="BO1158" s="32">
        <f t="shared" ref="BO1158" si="11041">(BB1158*BJ1158+BC1158*BI1158+BD1158*BJ1161+BE1158*BI1161)</f>
        <v>-0.96583998913298796</v>
      </c>
      <c r="BP1158" s="8"/>
      <c r="BQ1158" s="34">
        <v>1</v>
      </c>
      <c r="BR1158" s="35">
        <v>0</v>
      </c>
      <c r="BS1158" s="11">
        <v>0</v>
      </c>
      <c r="BT1158" s="36">
        <v>0</v>
      </c>
      <c r="BV1158" s="29">
        <f t="shared" ref="BV1158" si="11042">BL1158*BQ1158+BN1158*BQ1161-BM1158*BR1158-BO1158*BR1161</f>
        <v>0.36666856226733774</v>
      </c>
      <c r="BW1158" s="33">
        <f t="shared" ref="BW1158" si="11043">(BL1158*BR1158+BM1158*BQ1158+BN1158*BR1161+BO1158*BQ1161)</f>
        <v>-0.96583998913298796</v>
      </c>
      <c r="BX1158" s="31">
        <f t="shared" ref="BX1158" si="11044">BL1158*BS1158+BN1158*BS1161-BM1158*BT1158-BO1158*BT1161</f>
        <v>0</v>
      </c>
      <c r="BY1158" s="32">
        <f t="shared" ref="BY1158" si="11045">(BL1158*BT1158+BM1158*BS1158+BN1158*BT1161+BO1158*BS1161)</f>
        <v>-0.96583998913298796</v>
      </c>
      <c r="CA1158" s="37">
        <f t="shared" ref="CA1158" si="11046">20*LOG(((1+$BR$8)/$BR$8)/((BV1158+BV1161)^2+(BW1158+BW1161)^2)^0.5)</f>
        <v>-5.2673483695932413E-3</v>
      </c>
      <c r="CC1158" s="134">
        <f t="shared" ref="CC1158" si="11047">((BV1158^2+BW1158^2)^0.5)/((BV1161^2+BW1161^2)^0.5)</f>
        <v>1.0669445771463191</v>
      </c>
      <c r="CD1158" s="9"/>
      <c r="CE1158" s="38"/>
      <c r="CF1158" s="38"/>
      <c r="CG1158" s="38"/>
      <c r="CH1158" s="38"/>
      <c r="CM1158" s="129">
        <v>2.8</v>
      </c>
    </row>
    <row r="1159" spans="2:91" ht="18.600000000000001" customHeight="1" thickBot="1">
      <c r="D1159" s="39"/>
      <c r="G1159" s="40"/>
      <c r="I1159" s="39"/>
      <c r="L1159" s="40"/>
      <c r="N1159" s="39"/>
      <c r="Q1159" s="40"/>
      <c r="S1159" s="39"/>
      <c r="V1159" s="40"/>
      <c r="X1159" s="39"/>
      <c r="AA1159" s="40"/>
      <c r="AC1159" s="39"/>
      <c r="AF1159" s="40"/>
      <c r="AH1159" s="39"/>
      <c r="AK1159" s="40"/>
      <c r="AM1159" s="39"/>
      <c r="AP1159" s="40"/>
      <c r="AR1159" s="39"/>
      <c r="AU1159" s="40"/>
      <c r="AW1159" s="39"/>
      <c r="AZ1159" s="40"/>
      <c r="BB1159" s="39"/>
      <c r="BE1159" s="40"/>
      <c r="BG1159" s="39"/>
      <c r="BJ1159" s="40"/>
      <c r="BL1159" s="39"/>
      <c r="BO1159" s="40"/>
      <c r="BQ1159" s="34"/>
      <c r="BR1159" s="11"/>
      <c r="BS1159" s="11"/>
      <c r="BT1159" s="41"/>
      <c r="BV1159" s="39"/>
      <c r="BY1159" s="40"/>
      <c r="CC1159" s="135"/>
      <c r="CD1159" s="9"/>
      <c r="CE1159" s="38"/>
      <c r="CF1159" s="38"/>
      <c r="CG1159" s="38"/>
      <c r="CH1159" s="38"/>
    </row>
    <row r="1160" spans="2:91" ht="18.600000000000001" customHeight="1" thickBot="1">
      <c r="D1160" s="258" t="s">
        <v>129</v>
      </c>
      <c r="E1160" s="259"/>
      <c r="F1160" s="260" t="s">
        <v>130</v>
      </c>
      <c r="G1160" s="261"/>
      <c r="H1160" s="229"/>
      <c r="I1160" s="258" t="s">
        <v>131</v>
      </c>
      <c r="J1160" s="259"/>
      <c r="K1160" s="260" t="s">
        <v>132</v>
      </c>
      <c r="L1160" s="261"/>
      <c r="N1160" s="253" t="s">
        <v>133</v>
      </c>
      <c r="O1160" s="254"/>
      <c r="P1160" s="255" t="s">
        <v>134</v>
      </c>
      <c r="Q1160" s="256"/>
      <c r="S1160" s="258" t="s">
        <v>135</v>
      </c>
      <c r="T1160" s="259"/>
      <c r="U1160" s="260" t="s">
        <v>136</v>
      </c>
      <c r="V1160" s="261"/>
      <c r="W1160" s="8"/>
      <c r="X1160" s="253" t="s">
        <v>137</v>
      </c>
      <c r="Y1160" s="254"/>
      <c r="Z1160" s="255" t="s">
        <v>138</v>
      </c>
      <c r="AA1160" s="256"/>
      <c r="AB1160" s="8"/>
      <c r="AC1160" s="258" t="s">
        <v>139</v>
      </c>
      <c r="AD1160" s="259"/>
      <c r="AE1160" s="260" t="s">
        <v>140</v>
      </c>
      <c r="AF1160" s="261"/>
      <c r="AG1160" s="8"/>
      <c r="AH1160" s="253" t="s">
        <v>141</v>
      </c>
      <c r="AI1160" s="254"/>
      <c r="AJ1160" s="255" t="s">
        <v>142</v>
      </c>
      <c r="AK1160" s="256"/>
      <c r="AL1160" s="8"/>
      <c r="AM1160" s="258" t="s">
        <v>143</v>
      </c>
      <c r="AN1160" s="259"/>
      <c r="AO1160" s="260" t="s">
        <v>144</v>
      </c>
      <c r="AP1160" s="261"/>
      <c r="AR1160" s="253" t="s">
        <v>145</v>
      </c>
      <c r="AS1160" s="254"/>
      <c r="AT1160" s="255" t="s">
        <v>146</v>
      </c>
      <c r="AU1160" s="256"/>
      <c r="AV1160" s="4"/>
      <c r="AW1160" s="258" t="s">
        <v>147</v>
      </c>
      <c r="AX1160" s="259"/>
      <c r="AY1160" s="260" t="s">
        <v>148</v>
      </c>
      <c r="AZ1160" s="261"/>
      <c r="BA1160" s="8"/>
      <c r="BB1160" s="253" t="s">
        <v>149</v>
      </c>
      <c r="BC1160" s="254"/>
      <c r="BD1160" s="255" t="s">
        <v>150</v>
      </c>
      <c r="BE1160" s="256"/>
      <c r="BF1160" s="4"/>
      <c r="BG1160" s="258" t="s">
        <v>151</v>
      </c>
      <c r="BH1160" s="259"/>
      <c r="BI1160" s="260" t="s">
        <v>152</v>
      </c>
      <c r="BJ1160" s="261"/>
      <c r="BK1160" s="4"/>
      <c r="BL1160" s="253" t="s">
        <v>153</v>
      </c>
      <c r="BM1160" s="254"/>
      <c r="BN1160" s="255" t="s">
        <v>154</v>
      </c>
      <c r="BO1160" s="256"/>
      <c r="BP1160" s="4"/>
      <c r="BQ1160" s="258" t="s">
        <v>155</v>
      </c>
      <c r="BR1160" s="259"/>
      <c r="BS1160" s="260" t="s">
        <v>156</v>
      </c>
      <c r="BT1160" s="261"/>
      <c r="BU1160" s="8"/>
      <c r="BV1160" s="253" t="s">
        <v>157</v>
      </c>
      <c r="BW1160" s="254"/>
      <c r="BX1160" s="255" t="s">
        <v>158</v>
      </c>
      <c r="BY1160" s="256"/>
      <c r="CA1160" s="46" t="s">
        <v>16</v>
      </c>
      <c r="CC1160" s="136" t="s">
        <v>71</v>
      </c>
      <c r="CD1160" s="9"/>
      <c r="CE1160" s="38"/>
      <c r="CF1160" s="38"/>
      <c r="CG1160" s="38"/>
      <c r="CH1160" s="38"/>
    </row>
    <row r="1161" spans="2:91" ht="18.600000000000001" customHeight="1" thickTop="1" thickBot="1">
      <c r="D1161" s="29">
        <v>0</v>
      </c>
      <c r="E1161" s="33">
        <v>0</v>
      </c>
      <c r="F1161" s="31">
        <v>1</v>
      </c>
      <c r="G1161" s="32">
        <v>0</v>
      </c>
      <c r="I1161" s="29">
        <v>0</v>
      </c>
      <c r="J1161" s="33">
        <f t="shared" ref="J1161" si="11048">IF(0=(1-$J$8*$K$8*$B1158^2),10^14,$B1158*$J$8/(1-$J$8*$K$8*$B1158^2))</f>
        <v>-0.44494539955259632</v>
      </c>
      <c r="K1161" s="31">
        <v>1</v>
      </c>
      <c r="L1161" s="32">
        <v>0</v>
      </c>
      <c r="N1161" s="29">
        <f t="shared" ref="N1161" si="11049">D1161*I1158+F1161*I1161-E1161*J1158-G1161*J1161</f>
        <v>0</v>
      </c>
      <c r="O1161" s="33">
        <f t="shared" ref="O1161" si="11050">(D1161*J1158+E1161*I1158+F1161*J1161+G1161*I1161)</f>
        <v>-0.44494539955259632</v>
      </c>
      <c r="P1161" s="31">
        <f t="shared" ref="P1161" si="11051">D1161*K1158+F1161*K1161-E1161*L1158-G1161*L1161</f>
        <v>1</v>
      </c>
      <c r="Q1161" s="32">
        <f t="shared" ref="Q1161" si="11052">(D1161*L1158+E1161*K1158+F1161*L1161+G1161*K1161)</f>
        <v>0</v>
      </c>
      <c r="S1161" s="29">
        <v>0</v>
      </c>
      <c r="T1161" s="33">
        <v>0</v>
      </c>
      <c r="U1161" s="31">
        <v>1</v>
      </c>
      <c r="V1161" s="32">
        <v>0</v>
      </c>
      <c r="X1161" s="29">
        <f t="shared" ref="X1161" si="11053">N1161*S1158+P1161*S1161-O1161*T1158-Q1161*T1161</f>
        <v>0</v>
      </c>
      <c r="Y1161" s="33">
        <f t="shared" ref="Y1161" si="11054">(N1161*T1158+O1161*S1158+P1161*T1161+Q1161*S1161)</f>
        <v>-0.44494539955259632</v>
      </c>
      <c r="Z1161" s="31">
        <f t="shared" ref="Z1161" si="11055">N1161*U1158+P1161*U1161-O1161*V1158-Q1161*V1161</f>
        <v>0.79794903180671339</v>
      </c>
      <c r="AA1161" s="32">
        <f t="shared" ref="AA1161" si="11056">(N1161*V1158+O1161*U1158+P1161*V1161+Q1161*U1161)</f>
        <v>0</v>
      </c>
      <c r="AB1161" s="8"/>
      <c r="AC1161" s="29">
        <v>0</v>
      </c>
      <c r="AD1161" s="33">
        <f t="shared" ref="AD1161" si="11057">IF(0=(1-$AD$8*$AE$8*$B1158^2),10^14,$B1158*$AD$8/(1-$AD$8*$AE$8*$B1158^2))</f>
        <v>-0.36365765386299809</v>
      </c>
      <c r="AE1161" s="31">
        <v>1</v>
      </c>
      <c r="AF1161" s="32">
        <v>0</v>
      </c>
      <c r="AH1161" s="29">
        <f t="shared" ref="AH1161" si="11058">X1161*AC1158+Z1161*AC1161-Y1161*AD1158-AA1161*AD1161</f>
        <v>0</v>
      </c>
      <c r="AI1161" s="33">
        <f t="shared" ref="AI1161" si="11059">(X1161*AD1158+Y1161*AC1158+Z1161*AD1161+AA1161*AC1161)</f>
        <v>-0.73512567236167659</v>
      </c>
      <c r="AJ1161" s="31">
        <f t="shared" ref="AJ1161" si="11060">X1161*AE1158+Z1161*AE1161-Y1161*AF1158-AA1161*AF1161</f>
        <v>0.79794903180671339</v>
      </c>
      <c r="AK1161" s="32">
        <f t="shared" ref="AK1161" si="11061">(X1161*AF1158+Y1161*AE1158+Z1161*AF1161+AA1161*AE1161)</f>
        <v>0</v>
      </c>
      <c r="AL1161" s="8"/>
      <c r="AM1161" s="29">
        <v>0</v>
      </c>
      <c r="AN1161" s="33">
        <v>0</v>
      </c>
      <c r="AO1161" s="31">
        <v>1</v>
      </c>
      <c r="AP1161" s="32">
        <v>0</v>
      </c>
      <c r="AR1161" s="29">
        <f t="shared" ref="AR1161" si="11062">AH1161*AM1158+AJ1161*AM1161-AI1161*AN1158-AK1161*AN1161</f>
        <v>0</v>
      </c>
      <c r="AS1161" s="33">
        <f t="shared" ref="AS1161" si="11063">(AH1161*AN1158+AI1161*AM1158+AJ1161*AN1161+AK1161*AM1161)</f>
        <v>-0.73512567236167659</v>
      </c>
      <c r="AT1161" s="31">
        <f t="shared" ref="AT1161" si="11064">AH1161*AO1158+AJ1161*AO1161-AI1161*AP1158-AK1161*AP1161</f>
        <v>0.49607045649997855</v>
      </c>
      <c r="AU1161" s="32">
        <f t="shared" ref="AU1161" si="11065">(AH1161*AP1158+AI1161*AO1158+AJ1161*AP1161+AK1161*AO1161)</f>
        <v>0</v>
      </c>
      <c r="AV1161" s="8"/>
      <c r="AW1161" s="29">
        <v>0</v>
      </c>
      <c r="AX1161" s="33">
        <f t="shared" ref="AX1161" si="11066">IF(0=(1-$AX$8*$AY$8*$B1158^2),10^14,$B1158*$AX$8/(1-$AX$8*$AY$8*$B1158^2))</f>
        <v>-0.32463362138147683</v>
      </c>
      <c r="AY1161" s="31">
        <v>1</v>
      </c>
      <c r="AZ1161" s="32">
        <v>0</v>
      </c>
      <c r="BB1161" s="29">
        <f t="shared" ref="BB1161" si="11067">AR1161*AW1158+AT1161*AW1161-AS1161*AX1158-AU1161*AX1161</f>
        <v>0</v>
      </c>
      <c r="BC1161" s="33">
        <f t="shared" ref="BC1161" si="11068">(AR1161*AX1158+AS1161*AW1158+AT1161*AX1161+AU1161*AW1161)</f>
        <v>-0.89616682111562695</v>
      </c>
      <c r="BD1161" s="31">
        <f t="shared" ref="BD1161" si="11069">AR1161*AY1158+AT1161*AY1161-AS1161*AZ1158-AU1161*AZ1161</f>
        <v>0.49607045649997855</v>
      </c>
      <c r="BE1161" s="32">
        <f t="shared" ref="BE1161" si="11070">(AR1161*AZ1158+AS1161*AY1158+AT1161*AZ1161+AU1161*AY1161)</f>
        <v>0</v>
      </c>
      <c r="BF1161" s="8"/>
      <c r="BG1161" s="29">
        <v>0</v>
      </c>
      <c r="BH1161" s="33">
        <v>0</v>
      </c>
      <c r="BI1161" s="31">
        <v>1</v>
      </c>
      <c r="BJ1161" s="32">
        <v>0</v>
      </c>
      <c r="BL1161" s="29">
        <f t="shared" ref="BL1161" si="11071">BB1161*BG1158+BD1161*BG1161-BC1161*BH1158-BE1161*BH1161</f>
        <v>0</v>
      </c>
      <c r="BM1161" s="33">
        <f t="shared" ref="BM1161" si="11072">(BB1161*BH1158+BC1161*BG1158+BD1161*BH1161+BE1161*BG1161)</f>
        <v>-0.89616682111562695</v>
      </c>
      <c r="BN1161" s="31">
        <f t="shared" ref="BN1161" si="11073">BB1161*BI1158+BD1161*BI1161-BC1161*BJ1158-BE1161*BJ1161</f>
        <v>0.36666968774463382</v>
      </c>
      <c r="BO1161" s="32">
        <f t="shared" ref="BO1161" si="11074">(BB1161*BJ1158+BC1161*BI1158+BD1161*BJ1161+BE1161*BI1161)</f>
        <v>0</v>
      </c>
      <c r="BP1161" s="8"/>
      <c r="BQ1161" s="19">
        <f t="shared" ref="BQ1161:BQ1224" si="11075">1/$BR$8</f>
        <v>1</v>
      </c>
      <c r="BR1161" s="47">
        <v>0</v>
      </c>
      <c r="BS1161" s="48">
        <v>1</v>
      </c>
      <c r="BT1161" s="49">
        <v>0</v>
      </c>
      <c r="BV1161" s="29">
        <f t="shared" ref="BV1161" si="11076">BL1161*BQ1158+BN1161*BQ1161-BM1161*BR1158-BO1161*BR1161</f>
        <v>0.36666968774463382</v>
      </c>
      <c r="BW1161" s="33">
        <f t="shared" ref="BW1161" si="11077">(BL1161*BR1158+BM1161*BQ1158+BN1161*BR1161+BO1161*BQ1161)</f>
        <v>-0.89616682111562695</v>
      </c>
      <c r="BX1161" s="31">
        <f t="shared" ref="BX1161" si="11078">BL1161*BS1158+BN1161*BS1161-BM1161*BT1158-BO1161*BT1161</f>
        <v>0.36666968774463382</v>
      </c>
      <c r="BY1161" s="32">
        <f t="shared" ref="BY1161" si="11079">(BL1161*BT1158+BM1161*BS1158+BN1161*BT1161+BO1161*BS1161)</f>
        <v>0</v>
      </c>
      <c r="CA1161" s="50">
        <f t="shared" ref="CA1161" si="11080">(180/PI())*ATAN(-1*(BW1158+BW1161)/(BV1158+BV1161))</f>
        <v>68.503349457331254</v>
      </c>
      <c r="CC1161" s="137">
        <f t="shared" ref="CC1161" si="11081">20*LOG(((1-(10^(CA1158/20)^2)*(1-((1-CC1158)/(1+CC1158))^2))^0.5))</f>
        <v>-26.459224226348596</v>
      </c>
      <c r="CD1161" s="9"/>
      <c r="CE1161" s="38"/>
      <c r="CF1161" s="38"/>
      <c r="CG1161" s="38"/>
      <c r="CH1161" s="38"/>
    </row>
    <row r="1162" spans="2:91" ht="18.600000000000001" customHeight="1">
      <c r="CC1162" s="42"/>
    </row>
    <row r="1163" spans="2:91" ht="18.600000000000001" customHeight="1" thickBot="1">
      <c r="E1163" s="22" t="s">
        <v>4</v>
      </c>
      <c r="J1163" s="22" t="s">
        <v>5</v>
      </c>
      <c r="O1163" s="22" t="s">
        <v>6</v>
      </c>
      <c r="T1163" s="22" t="s">
        <v>7</v>
      </c>
      <c r="Y1163" s="22" t="s">
        <v>8</v>
      </c>
      <c r="AD1163" s="22" t="s">
        <v>65</v>
      </c>
      <c r="AI1163" s="22" t="s">
        <v>9</v>
      </c>
      <c r="AN1163" s="22" t="s">
        <v>66</v>
      </c>
      <c r="AS1163" s="22" t="s">
        <v>51</v>
      </c>
      <c r="AX1163" s="22" t="s">
        <v>67</v>
      </c>
      <c r="BC1163" s="22" t="s">
        <v>52</v>
      </c>
      <c r="BH1163" s="22" t="s">
        <v>68</v>
      </c>
      <c r="BM1163" s="22" t="s">
        <v>63</v>
      </c>
      <c r="BQ1163" s="23" t="s">
        <v>69</v>
      </c>
      <c r="BR1163" s="23"/>
      <c r="BS1163" s="24"/>
      <c r="BT1163" s="24"/>
      <c r="BU1163" s="24"/>
      <c r="BW1163" s="22" t="s">
        <v>64</v>
      </c>
    </row>
    <row r="1164" spans="2:91" ht="18.600000000000001" customHeight="1" thickBot="1">
      <c r="D1164" s="249" t="s">
        <v>103</v>
      </c>
      <c r="E1164" s="250"/>
      <c r="F1164" s="251" t="s">
        <v>104</v>
      </c>
      <c r="G1164" s="252"/>
      <c r="H1164" s="229"/>
      <c r="I1164" s="253" t="s">
        <v>11</v>
      </c>
      <c r="J1164" s="254"/>
      <c r="K1164" s="255" t="s">
        <v>12</v>
      </c>
      <c r="L1164" s="256"/>
      <c r="M1164" s="24"/>
      <c r="N1164" s="253" t="s">
        <v>105</v>
      </c>
      <c r="O1164" s="254"/>
      <c r="P1164" s="255" t="s">
        <v>106</v>
      </c>
      <c r="Q1164" s="256"/>
      <c r="R1164" s="24"/>
      <c r="S1164" s="249" t="s">
        <v>107</v>
      </c>
      <c r="T1164" s="250"/>
      <c r="U1164" s="251" t="s">
        <v>108</v>
      </c>
      <c r="V1164" s="252"/>
      <c r="W1164" s="8"/>
      <c r="X1164" s="253" t="s">
        <v>109</v>
      </c>
      <c r="Y1164" s="254"/>
      <c r="Z1164" s="255" t="s">
        <v>110</v>
      </c>
      <c r="AA1164" s="256"/>
      <c r="AB1164" s="8"/>
      <c r="AC1164" s="253" t="s">
        <v>111</v>
      </c>
      <c r="AD1164" s="254"/>
      <c r="AE1164" s="255" t="s">
        <v>14</v>
      </c>
      <c r="AF1164" s="256"/>
      <c r="AG1164" s="8"/>
      <c r="AH1164" s="253" t="s">
        <v>112</v>
      </c>
      <c r="AI1164" s="254"/>
      <c r="AJ1164" s="255" t="s">
        <v>113</v>
      </c>
      <c r="AK1164" s="256"/>
      <c r="AL1164" s="8"/>
      <c r="AM1164" s="249" t="s">
        <v>114</v>
      </c>
      <c r="AN1164" s="250"/>
      <c r="AO1164" s="251" t="s">
        <v>115</v>
      </c>
      <c r="AP1164" s="252"/>
      <c r="AQ1164" s="24"/>
      <c r="AR1164" s="253" t="s">
        <v>116</v>
      </c>
      <c r="AS1164" s="254"/>
      <c r="AT1164" s="255" t="s">
        <v>13</v>
      </c>
      <c r="AU1164" s="256"/>
      <c r="AV1164" s="4"/>
      <c r="AW1164" s="253" t="s">
        <v>117</v>
      </c>
      <c r="AX1164" s="254"/>
      <c r="AY1164" s="255" t="s">
        <v>118</v>
      </c>
      <c r="AZ1164" s="256"/>
      <c r="BA1164" s="8"/>
      <c r="BB1164" s="253" t="s">
        <v>119</v>
      </c>
      <c r="BC1164" s="254"/>
      <c r="BD1164" s="255" t="s">
        <v>120</v>
      </c>
      <c r="BE1164" s="256"/>
      <c r="BF1164" s="4"/>
      <c r="BG1164" s="249" t="s">
        <v>121</v>
      </c>
      <c r="BH1164" s="250"/>
      <c r="BI1164" s="251" t="s">
        <v>122</v>
      </c>
      <c r="BJ1164" s="252"/>
      <c r="BK1164" s="4"/>
      <c r="BL1164" s="253" t="s">
        <v>123</v>
      </c>
      <c r="BM1164" s="254"/>
      <c r="BN1164" s="255" t="s">
        <v>124</v>
      </c>
      <c r="BO1164" s="256"/>
      <c r="BP1164" s="4"/>
      <c r="BQ1164" s="253" t="s">
        <v>125</v>
      </c>
      <c r="BR1164" s="254"/>
      <c r="BS1164" s="255" t="s">
        <v>126</v>
      </c>
      <c r="BT1164" s="256"/>
      <c r="BU1164" s="8"/>
      <c r="BV1164" s="253" t="s">
        <v>127</v>
      </c>
      <c r="BW1164" s="254"/>
      <c r="BX1164" s="255" t="s">
        <v>128</v>
      </c>
      <c r="BY1164" s="256"/>
      <c r="CA1164" s="27" t="s">
        <v>15</v>
      </c>
      <c r="CC1164" s="133" t="s">
        <v>70</v>
      </c>
      <c r="CD1164" s="9"/>
      <c r="CE1164" s="38"/>
      <c r="CF1164" s="38"/>
      <c r="CG1164" s="38"/>
      <c r="CH1164" s="38"/>
    </row>
    <row r="1165" spans="2:91" ht="18.600000000000001" customHeight="1" thickTop="1" thickBot="1">
      <c r="B1165" s="129">
        <v>2.84</v>
      </c>
      <c r="D1165" s="29">
        <v>1</v>
      </c>
      <c r="E1165" s="30">
        <v>0</v>
      </c>
      <c r="F1165" s="31">
        <v>0</v>
      </c>
      <c r="G1165" s="32">
        <f t="shared" ref="G1165:G1228" si="11082">-1/($E$8*$B1165)</f>
        <v>-0.23210563380281693</v>
      </c>
      <c r="I1165" s="29">
        <v>1</v>
      </c>
      <c r="J1165" s="33">
        <v>0</v>
      </c>
      <c r="K1165" s="31">
        <v>0</v>
      </c>
      <c r="L1165" s="32">
        <v>0</v>
      </c>
      <c r="N1165" s="29">
        <f t="shared" ref="N1165" si="11083">D1165*I1165+F1165*I1168-E1165*J1165-G1165*J1168</f>
        <v>0.89748133705555388</v>
      </c>
      <c r="O1165" s="33">
        <f t="shared" ref="O1165" si="11084">(D1165*J1165+E1165*I1165+F1165*J1168+G1165*I1168)</f>
        <v>0</v>
      </c>
      <c r="P1165" s="31">
        <f t="shared" ref="P1165" si="11085">D1165*K1165+F1165*K1168-E1165*L1165-G1165*L1168</f>
        <v>0</v>
      </c>
      <c r="Q1165" s="32">
        <f t="shared" ref="Q1165" si="11086">(D1165*L1165+E1165*K1165+F1165*L1168+G1165*K1168)</f>
        <v>-0.23210563380281693</v>
      </c>
      <c r="S1165" s="29">
        <v>1</v>
      </c>
      <c r="T1165" s="30">
        <v>0</v>
      </c>
      <c r="U1165" s="31">
        <v>0</v>
      </c>
      <c r="V1165" s="32">
        <f t="shared" ref="V1165:V1228" si="11087">-1/($T$8*$B1165)</f>
        <v>-0.45090492957746481</v>
      </c>
      <c r="X1165" s="29">
        <f t="shared" ref="X1165" si="11088">N1165*S1165+P1165*S1168-O1165*T1165-Q1165*T1168</f>
        <v>0.89748133705555388</v>
      </c>
      <c r="Y1165" s="33">
        <f t="shared" ref="Y1165" si="11089">(N1165*T1165+O1165*S1165+P1165*T1168+Q1165*S1168)</f>
        <v>0</v>
      </c>
      <c r="Z1165" s="31">
        <f t="shared" ref="Z1165" si="11090">N1165*U1165+P1165*U1168-O1165*V1165-Q1165*V1168</f>
        <v>0</v>
      </c>
      <c r="AA1165" s="32">
        <f t="shared" ref="AA1165" si="11091">(N1165*V1165+O1165*U1165+P1165*V1168+Q1165*U1168)</f>
        <v>-0.63678439288494038</v>
      </c>
      <c r="AB1165" s="8"/>
      <c r="AC1165" s="29">
        <v>1</v>
      </c>
      <c r="AD1165" s="33">
        <v>0</v>
      </c>
      <c r="AE1165" s="31">
        <v>0</v>
      </c>
      <c r="AF1165" s="32">
        <v>0</v>
      </c>
      <c r="AH1165" s="29">
        <f t="shared" ref="AH1165" si="11092">X1165*AC1165+Z1165*AC1168-Y1165*AD1165-AA1165*AD1168</f>
        <v>0.66778866810783488</v>
      </c>
      <c r="AI1165" s="33">
        <f t="shared" ref="AI1165" si="11093">(X1165*AD1165+Y1165*AC1165+Z1165*AD1168+AA1165*AC1168)</f>
        <v>0</v>
      </c>
      <c r="AJ1165" s="31">
        <f t="shared" ref="AJ1165" si="11094">X1165*AE1165+Z1165*AE1168-Y1165*AF1165-AA1165*AF1168</f>
        <v>0</v>
      </c>
      <c r="AK1165" s="32">
        <f t="shared" ref="AK1165" si="11095">(X1165*AF1165+Y1165*AE1165+Z1165*AF1168+AA1165*AE1168)</f>
        <v>-0.63678439288494038</v>
      </c>
      <c r="AL1165" s="8"/>
      <c r="AM1165" s="29">
        <v>1</v>
      </c>
      <c r="AN1165" s="30">
        <v>0</v>
      </c>
      <c r="AO1165" s="31">
        <v>0</v>
      </c>
      <c r="AP1165" s="32">
        <f t="shared" ref="AP1165:AP1228" si="11096">-1/($AN$8*$B1165)</f>
        <v>-0.40775704225352111</v>
      </c>
      <c r="AR1165" s="29">
        <f t="shared" ref="AR1165" si="11097">AH1165*AM1165+AJ1165*AM1168-AI1165*AN1165-AK1165*AN1168</f>
        <v>0.66778866810783488</v>
      </c>
      <c r="AS1165" s="33">
        <f t="shared" ref="AS1165" si="11098">(AH1165*AN1165+AI1165*AM1165+AJ1165*AN1168+AK1165*AM1168)</f>
        <v>0</v>
      </c>
      <c r="AT1165" s="31">
        <f t="shared" ref="AT1165" si="11099">AH1165*AO1165+AJ1165*AO1168-AI1165*AP1165-AK1165*AP1168</f>
        <v>0</v>
      </c>
      <c r="AU1165" s="32">
        <f t="shared" ref="AU1165" si="11100">(AH1165*AP1165+AI1165*AO1165+AJ1165*AP1168+AK1165*AO1168)</f>
        <v>-0.90907992504300938</v>
      </c>
      <c r="AV1165" s="8"/>
      <c r="AW1165" s="29">
        <v>1</v>
      </c>
      <c r="AX1165" s="33">
        <v>0</v>
      </c>
      <c r="AY1165" s="31">
        <v>0</v>
      </c>
      <c r="AZ1165" s="32">
        <v>0</v>
      </c>
      <c r="BB1165" s="29">
        <f t="shared" ref="BB1165" si="11101">AR1165*AW1165+AT1165*AW1168-AS1165*AX1165-AU1165*AX1168</f>
        <v>0.37497658734290767</v>
      </c>
      <c r="BC1165" s="33">
        <f t="shared" ref="BC1165" si="11102">(AR1165*AX1165+AS1165*AW1165+AT1165*AX1168+AU1165*AW1168)</f>
        <v>0</v>
      </c>
      <c r="BD1165" s="31">
        <f t="shared" ref="BD1165" si="11103">AR1165*AY1165+AT1165*AY1168-AS1165*AZ1165-AU1165*AZ1168</f>
        <v>0</v>
      </c>
      <c r="BE1165" s="32">
        <f t="shared" ref="BE1165" si="11104">(AR1165*AZ1165+AS1165*AY1165+AT1165*AZ1168+AU1165*AY1168)</f>
        <v>-0.90907992504300938</v>
      </c>
      <c r="BF1165" s="8"/>
      <c r="BG1165" s="29">
        <v>1</v>
      </c>
      <c r="BH1165" s="30">
        <v>0</v>
      </c>
      <c r="BI1165" s="31">
        <v>0</v>
      </c>
      <c r="BJ1165" s="32">
        <f t="shared" ref="BJ1165:BJ1228" si="11105">-1/($BH$8*$B1165)</f>
        <v>-0.14337676056338028</v>
      </c>
      <c r="BL1165" s="29">
        <f t="shared" ref="BL1165" si="11106">BB1165*BG1165+BD1165*BG1168-BC1165*BH1165-BE1165*BH1168</f>
        <v>0.37497658734290767</v>
      </c>
      <c r="BM1165" s="33">
        <f t="shared" ref="BM1165" si="11107">(BB1165*BH1165+BC1165*BG1165+BD1165*BH1168+BE1165*BG1168)</f>
        <v>0</v>
      </c>
      <c r="BN1165" s="31">
        <f t="shared" ref="BN1165" si="11108">BB1165*BI1165+BD1165*BI1168-BC1165*BJ1165-BE1165*BJ1168</f>
        <v>0</v>
      </c>
      <c r="BO1165" s="32">
        <f t="shared" ref="BO1165" si="11109">(BB1165*BJ1165+BC1165*BI1165+BD1165*BJ1168+BE1165*BI1168)</f>
        <v>-0.96284285342334686</v>
      </c>
      <c r="BP1165" s="8"/>
      <c r="BQ1165" s="34">
        <v>1</v>
      </c>
      <c r="BR1165" s="35">
        <v>0</v>
      </c>
      <c r="BS1165" s="11">
        <v>0</v>
      </c>
      <c r="BT1165" s="36">
        <v>0</v>
      </c>
      <c r="BV1165" s="29">
        <f t="shared" ref="BV1165" si="11110">BL1165*BQ1165+BN1165*BQ1168-BM1165*BR1165-BO1165*BR1168</f>
        <v>0.37497658734290767</v>
      </c>
      <c r="BW1165" s="33">
        <f t="shared" ref="BW1165" si="11111">(BL1165*BR1165+BM1165*BQ1165+BN1165*BR1168+BO1165*BQ1168)</f>
        <v>-0.96284285342334686</v>
      </c>
      <c r="BX1165" s="31">
        <f t="shared" ref="BX1165" si="11112">BL1165*BS1165+BN1165*BS1168-BM1165*BT1165-BO1165*BT1168</f>
        <v>0</v>
      </c>
      <c r="BY1165" s="32">
        <f t="shared" ref="BY1165" si="11113">(BL1165*BT1165+BM1165*BS1165+BN1165*BT1168+BO1165*BS1168)</f>
        <v>-0.96284285342334686</v>
      </c>
      <c r="CA1165" s="37">
        <f t="shared" ref="CA1165" si="11114">20*LOG(((1+$BR$8)/$BR$8)/((BV1165+BV1168)^2+(BW1165+BW1168)^2)^0.5)</f>
        <v>-5.3603351924983063E-3</v>
      </c>
      <c r="CC1165" s="134">
        <f t="shared" ref="CC1165" si="11115">((BV1165^2+BW1165^2)^0.5)/((BV1168^2+BW1168^2)^0.5)</f>
        <v>1.0673031534644508</v>
      </c>
      <c r="CD1165" s="9"/>
      <c r="CE1165" s="38"/>
      <c r="CF1165" s="38"/>
      <c r="CG1165" s="38"/>
      <c r="CH1165" s="38"/>
      <c r="CM1165" s="129">
        <v>2.82</v>
      </c>
    </row>
    <row r="1166" spans="2:91" ht="18.600000000000001" customHeight="1" thickBot="1">
      <c r="D1166" s="39"/>
      <c r="G1166" s="40"/>
      <c r="I1166" s="39"/>
      <c r="L1166" s="40"/>
      <c r="N1166" s="39"/>
      <c r="Q1166" s="40"/>
      <c r="S1166" s="39"/>
      <c r="V1166" s="40"/>
      <c r="X1166" s="39"/>
      <c r="AA1166" s="40"/>
      <c r="AC1166" s="39"/>
      <c r="AF1166" s="40"/>
      <c r="AH1166" s="39"/>
      <c r="AK1166" s="40"/>
      <c r="AM1166" s="39"/>
      <c r="AP1166" s="40"/>
      <c r="AR1166" s="39"/>
      <c r="AU1166" s="40"/>
      <c r="AW1166" s="39"/>
      <c r="AZ1166" s="40"/>
      <c r="BB1166" s="39"/>
      <c r="BE1166" s="40"/>
      <c r="BG1166" s="39"/>
      <c r="BJ1166" s="40"/>
      <c r="BL1166" s="39"/>
      <c r="BO1166" s="40"/>
      <c r="BQ1166" s="34"/>
      <c r="BR1166" s="11"/>
      <c r="BS1166" s="11"/>
      <c r="BT1166" s="41"/>
      <c r="BV1166" s="39"/>
      <c r="BY1166" s="40"/>
      <c r="CC1166" s="135"/>
      <c r="CD1166" s="9"/>
      <c r="CE1166" s="38"/>
      <c r="CF1166" s="38"/>
      <c r="CG1166" s="38"/>
      <c r="CH1166" s="38"/>
    </row>
    <row r="1167" spans="2:91" ht="18.600000000000001" customHeight="1" thickBot="1">
      <c r="D1167" s="258" t="s">
        <v>129</v>
      </c>
      <c r="E1167" s="259"/>
      <c r="F1167" s="260" t="s">
        <v>130</v>
      </c>
      <c r="G1167" s="261"/>
      <c r="H1167" s="229"/>
      <c r="I1167" s="258" t="s">
        <v>131</v>
      </c>
      <c r="J1167" s="259"/>
      <c r="K1167" s="260" t="s">
        <v>132</v>
      </c>
      <c r="L1167" s="261"/>
      <c r="N1167" s="253" t="s">
        <v>133</v>
      </c>
      <c r="O1167" s="254"/>
      <c r="P1167" s="255" t="s">
        <v>134</v>
      </c>
      <c r="Q1167" s="256"/>
      <c r="S1167" s="258" t="s">
        <v>135</v>
      </c>
      <c r="T1167" s="259"/>
      <c r="U1167" s="260" t="s">
        <v>136</v>
      </c>
      <c r="V1167" s="261"/>
      <c r="W1167" s="8"/>
      <c r="X1167" s="253" t="s">
        <v>137</v>
      </c>
      <c r="Y1167" s="254"/>
      <c r="Z1167" s="255" t="s">
        <v>138</v>
      </c>
      <c r="AA1167" s="256"/>
      <c r="AB1167" s="8"/>
      <c r="AC1167" s="258" t="s">
        <v>139</v>
      </c>
      <c r="AD1167" s="259"/>
      <c r="AE1167" s="260" t="s">
        <v>140</v>
      </c>
      <c r="AF1167" s="261"/>
      <c r="AG1167" s="8"/>
      <c r="AH1167" s="253" t="s">
        <v>141</v>
      </c>
      <c r="AI1167" s="254"/>
      <c r="AJ1167" s="255" t="s">
        <v>142</v>
      </c>
      <c r="AK1167" s="256"/>
      <c r="AL1167" s="8"/>
      <c r="AM1167" s="258" t="s">
        <v>143</v>
      </c>
      <c r="AN1167" s="259"/>
      <c r="AO1167" s="260" t="s">
        <v>144</v>
      </c>
      <c r="AP1167" s="261"/>
      <c r="AR1167" s="253" t="s">
        <v>145</v>
      </c>
      <c r="AS1167" s="254"/>
      <c r="AT1167" s="255" t="s">
        <v>146</v>
      </c>
      <c r="AU1167" s="256"/>
      <c r="AV1167" s="4"/>
      <c r="AW1167" s="258" t="s">
        <v>147</v>
      </c>
      <c r="AX1167" s="259"/>
      <c r="AY1167" s="260" t="s">
        <v>148</v>
      </c>
      <c r="AZ1167" s="261"/>
      <c r="BA1167" s="8"/>
      <c r="BB1167" s="253" t="s">
        <v>149</v>
      </c>
      <c r="BC1167" s="254"/>
      <c r="BD1167" s="255" t="s">
        <v>150</v>
      </c>
      <c r="BE1167" s="256"/>
      <c r="BF1167" s="4"/>
      <c r="BG1167" s="258" t="s">
        <v>151</v>
      </c>
      <c r="BH1167" s="259"/>
      <c r="BI1167" s="260" t="s">
        <v>152</v>
      </c>
      <c r="BJ1167" s="261"/>
      <c r="BK1167" s="4"/>
      <c r="BL1167" s="253" t="s">
        <v>153</v>
      </c>
      <c r="BM1167" s="254"/>
      <c r="BN1167" s="255" t="s">
        <v>154</v>
      </c>
      <c r="BO1167" s="256"/>
      <c r="BP1167" s="4"/>
      <c r="BQ1167" s="258" t="s">
        <v>155</v>
      </c>
      <c r="BR1167" s="259"/>
      <c r="BS1167" s="260" t="s">
        <v>156</v>
      </c>
      <c r="BT1167" s="261"/>
      <c r="BU1167" s="8"/>
      <c r="BV1167" s="253" t="s">
        <v>157</v>
      </c>
      <c r="BW1167" s="254"/>
      <c r="BX1167" s="255" t="s">
        <v>158</v>
      </c>
      <c r="BY1167" s="256"/>
      <c r="CA1167" s="46" t="s">
        <v>16</v>
      </c>
      <c r="CC1167" s="136" t="s">
        <v>71</v>
      </c>
      <c r="CD1167" s="9"/>
      <c r="CE1167" s="38"/>
      <c r="CF1167" s="38"/>
      <c r="CG1167" s="38"/>
      <c r="CH1167" s="38"/>
    </row>
    <row r="1168" spans="2:91" ht="18.600000000000001" customHeight="1" thickTop="1" thickBot="1">
      <c r="D1168" s="29">
        <v>0</v>
      </c>
      <c r="E1168" s="33">
        <v>0</v>
      </c>
      <c r="F1168" s="31">
        <v>1</v>
      </c>
      <c r="G1168" s="32">
        <v>0</v>
      </c>
      <c r="I1168" s="29">
        <v>0</v>
      </c>
      <c r="J1168" s="33">
        <f t="shared" ref="J1168" si="11116">IF(0=(1-$J$8*$K$8*$B1165^2),10^14,$B1165*$J$8/(1-$J$8*$K$8*$B1165^2))</f>
        <v>-0.44168967924121916</v>
      </c>
      <c r="K1168" s="31">
        <v>1</v>
      </c>
      <c r="L1168" s="32">
        <v>0</v>
      </c>
      <c r="N1168" s="29">
        <f t="shared" ref="N1168" si="11117">D1168*I1165+F1168*I1168-E1168*J1165-G1168*J1168</f>
        <v>0</v>
      </c>
      <c r="O1168" s="33">
        <f t="shared" ref="O1168" si="11118">(D1168*J1165+E1168*I1165+F1168*J1168+G1168*I1168)</f>
        <v>-0.44168967924121916</v>
      </c>
      <c r="P1168" s="31">
        <f t="shared" ref="P1168" si="11119">D1168*K1165+F1168*K1168-E1168*L1165-G1168*L1168</f>
        <v>1</v>
      </c>
      <c r="Q1168" s="32">
        <f t="shared" ref="Q1168" si="11120">(D1168*L1165+E1168*K1165+F1168*L1168+G1168*K1168)</f>
        <v>0</v>
      </c>
      <c r="S1168" s="29">
        <v>0</v>
      </c>
      <c r="T1168" s="33">
        <v>0</v>
      </c>
      <c r="U1168" s="31">
        <v>1</v>
      </c>
      <c r="V1168" s="32">
        <v>0</v>
      </c>
      <c r="X1168" s="29">
        <f t="shared" ref="X1168" si="11121">N1168*S1165+P1168*S1168-O1168*T1165-Q1168*T1168</f>
        <v>0</v>
      </c>
      <c r="Y1168" s="33">
        <f t="shared" ref="Y1168" si="11122">(N1168*T1165+O1168*S1165+P1168*T1168+Q1168*S1168)</f>
        <v>-0.44168967924121916</v>
      </c>
      <c r="Z1168" s="31">
        <f t="shared" ref="Z1168" si="11123">N1168*U1165+P1168*U1168-O1168*V1165-Q1168*V1168</f>
        <v>0.80083994628664512</v>
      </c>
      <c r="AA1168" s="32">
        <f t="shared" ref="AA1168" si="11124">(N1168*V1165+O1168*U1165+P1168*V1168+Q1168*U1168)</f>
        <v>0</v>
      </c>
      <c r="AB1168" s="8"/>
      <c r="AC1168" s="29">
        <v>0</v>
      </c>
      <c r="AD1168" s="33">
        <f t="shared" ref="AD1168" si="11125">IF(0=(1-$AD$8*$AE$8*$B1165^2),10^14,$B1165*$AD$8/(1-$AD$8*$AE$8*$B1165^2))</f>
        <v>-0.36070712711268005</v>
      </c>
      <c r="AE1168" s="31">
        <v>1</v>
      </c>
      <c r="AF1168" s="32">
        <v>0</v>
      </c>
      <c r="AH1168" s="29">
        <f t="shared" ref="AH1168" si="11126">X1168*AC1165+Z1168*AC1168-Y1168*AD1165-AA1168*AD1168</f>
        <v>0</v>
      </c>
      <c r="AI1168" s="33">
        <f t="shared" ref="AI1168" si="11127">(X1168*AD1165+Y1168*AC1165+Z1168*AD1168+AA1168*AC1168)</f>
        <v>-0.73055835554334791</v>
      </c>
      <c r="AJ1168" s="31">
        <f t="shared" ref="AJ1168" si="11128">X1168*AE1165+Z1168*AE1168-Y1168*AF1165-AA1168*AF1168</f>
        <v>0.80083994628664512</v>
      </c>
      <c r="AK1168" s="32">
        <f t="shared" ref="AK1168" si="11129">(X1168*AF1165+Y1168*AE1165+Z1168*AF1168+AA1168*AE1168)</f>
        <v>0</v>
      </c>
      <c r="AL1168" s="8"/>
      <c r="AM1168" s="29">
        <v>0</v>
      </c>
      <c r="AN1168" s="33">
        <v>0</v>
      </c>
      <c r="AO1168" s="31">
        <v>1</v>
      </c>
      <c r="AP1168" s="32">
        <v>0</v>
      </c>
      <c r="AR1168" s="29">
        <f t="shared" ref="AR1168" si="11130">AH1168*AM1165+AJ1168*AM1168-AI1168*AN1165-AK1168*AN1168</f>
        <v>0</v>
      </c>
      <c r="AS1168" s="33">
        <f t="shared" ref="AS1168" si="11131">(AH1168*AN1165+AI1168*AM1165+AJ1168*AN1168+AK1168*AM1168)</f>
        <v>-0.73055835554334791</v>
      </c>
      <c r="AT1168" s="31">
        <f t="shared" ref="AT1168" si="11132">AH1168*AO1165+AJ1168*AO1168-AI1168*AP1165-AK1168*AP1168</f>
        <v>0.50294963203669329</v>
      </c>
      <c r="AU1168" s="32">
        <f t="shared" ref="AU1168" si="11133">(AH1168*AP1165+AI1168*AO1165+AJ1168*AP1168+AK1168*AO1168)</f>
        <v>0</v>
      </c>
      <c r="AV1168" s="8"/>
      <c r="AW1168" s="29">
        <v>0</v>
      </c>
      <c r="AX1168" s="33">
        <f t="shared" ref="AX1168" si="11134">IF(0=(1-$AX$8*$AY$8*$B1165^2),10^14,$B1165*$AX$8/(1-$AX$8*$AY$8*$B1165^2))</f>
        <v>-0.32209718056536557</v>
      </c>
      <c r="AY1168" s="31">
        <v>1</v>
      </c>
      <c r="AZ1168" s="32">
        <v>0</v>
      </c>
      <c r="BB1168" s="29">
        <f t="shared" ref="BB1168" si="11135">AR1168*AW1165+AT1168*AW1168-AS1168*AX1165-AU1168*AX1168</f>
        <v>0</v>
      </c>
      <c r="BC1168" s="33">
        <f t="shared" ref="BC1168" si="11136">(AR1168*AX1165+AS1168*AW1165+AT1168*AX1168+AU1168*AW1168)</f>
        <v>-0.89255701398875487</v>
      </c>
      <c r="BD1168" s="31">
        <f t="shared" ref="BD1168" si="11137">AR1168*AY1165+AT1168*AY1168-AS1168*AZ1165-AU1168*AZ1168</f>
        <v>0.50294963203669329</v>
      </c>
      <c r="BE1168" s="32">
        <f t="shared" ref="BE1168" si="11138">(AR1168*AZ1165+AS1168*AY1165+AT1168*AZ1168+AU1168*AY1168)</f>
        <v>0</v>
      </c>
      <c r="BF1168" s="8"/>
      <c r="BG1168" s="29">
        <v>0</v>
      </c>
      <c r="BH1168" s="33">
        <v>0</v>
      </c>
      <c r="BI1168" s="31">
        <v>1</v>
      </c>
      <c r="BJ1168" s="32">
        <v>0</v>
      </c>
      <c r="BL1168" s="29">
        <f t="shared" ref="BL1168" si="11139">BB1168*BG1165+BD1168*BG1168-BC1168*BH1165-BE1168*BH1168</f>
        <v>0</v>
      </c>
      <c r="BM1168" s="33">
        <f t="shared" ref="BM1168" si="11140">(BB1168*BH1165+BC1168*BG1165+BD1168*BH1168+BE1168*BG1168)</f>
        <v>-0.89255701398875487</v>
      </c>
      <c r="BN1168" s="31">
        <f t="shared" ref="BN1168" si="11141">BB1168*BI1165+BD1168*BI1168-BC1168*BJ1165-BE1168*BJ1168</f>
        <v>0.37497769875286191</v>
      </c>
      <c r="BO1168" s="32">
        <f t="shared" ref="BO1168" si="11142">(BB1168*BJ1165+BC1168*BI1165+BD1168*BJ1168+BE1168*BI1168)</f>
        <v>0</v>
      </c>
      <c r="BP1168" s="8"/>
      <c r="BQ1168" s="19">
        <f t="shared" ref="BQ1168:BQ1231" si="11143">1/$BR$8</f>
        <v>1</v>
      </c>
      <c r="BR1168" s="47">
        <v>0</v>
      </c>
      <c r="BS1168" s="48">
        <v>1</v>
      </c>
      <c r="BT1168" s="49">
        <v>0</v>
      </c>
      <c r="BV1168" s="29">
        <f t="shared" ref="BV1168" si="11144">BL1168*BQ1165+BN1168*BQ1168-BM1168*BR1165-BO1168*BR1168</f>
        <v>0.37497769875286191</v>
      </c>
      <c r="BW1168" s="33">
        <f t="shared" ref="BW1168" si="11145">(BL1168*BR1165+BM1168*BQ1165+BN1168*BR1168+BO1168*BQ1168)</f>
        <v>-0.89255701398875487</v>
      </c>
      <c r="BX1168" s="31">
        <f t="shared" ref="BX1168" si="11146">BL1168*BS1165+BN1168*BS1168-BM1168*BT1165-BO1168*BT1168</f>
        <v>0.37497769875286191</v>
      </c>
      <c r="BY1168" s="32">
        <f t="shared" ref="BY1168" si="11147">(BL1168*BT1165+BM1168*BS1165+BN1168*BT1168+BO1168*BS1168)</f>
        <v>0</v>
      </c>
      <c r="CA1168" s="50">
        <f t="shared" ref="CA1168" si="11148">(180/PI())*ATAN(-1*(BW1165+BW1168)/(BV1165+BV1168))</f>
        <v>67.991397136193399</v>
      </c>
      <c r="CC1168" s="137">
        <f t="shared" ref="CC1168" si="11149">20*LOG(((1-(10^(CA1165/20)^2)*(1-((1-CC1165)/(1+CC1165))^2))^0.5))</f>
        <v>-26.39768681334133</v>
      </c>
      <c r="CD1168" s="9"/>
      <c r="CE1168" s="38"/>
      <c r="CF1168" s="38"/>
      <c r="CG1168" s="38"/>
      <c r="CH1168" s="38"/>
    </row>
    <row r="1169" spans="2:91" ht="18.600000000000001" customHeight="1">
      <c r="CC1169" s="42"/>
    </row>
    <row r="1170" spans="2:91" ht="18.600000000000001" customHeight="1" thickBot="1">
      <c r="E1170" s="22" t="s">
        <v>4</v>
      </c>
      <c r="J1170" s="22" t="s">
        <v>5</v>
      </c>
      <c r="O1170" s="22" t="s">
        <v>6</v>
      </c>
      <c r="T1170" s="22" t="s">
        <v>7</v>
      </c>
      <c r="Y1170" s="22" t="s">
        <v>8</v>
      </c>
      <c r="AD1170" s="22" t="s">
        <v>65</v>
      </c>
      <c r="AI1170" s="22" t="s">
        <v>9</v>
      </c>
      <c r="AN1170" s="22" t="s">
        <v>66</v>
      </c>
      <c r="AS1170" s="22" t="s">
        <v>51</v>
      </c>
      <c r="AX1170" s="22" t="s">
        <v>67</v>
      </c>
      <c r="BC1170" s="22" t="s">
        <v>52</v>
      </c>
      <c r="BH1170" s="22" t="s">
        <v>68</v>
      </c>
      <c r="BM1170" s="22" t="s">
        <v>63</v>
      </c>
      <c r="BQ1170" s="23" t="s">
        <v>69</v>
      </c>
      <c r="BR1170" s="23"/>
      <c r="BS1170" s="24"/>
      <c r="BT1170" s="24"/>
      <c r="BU1170" s="24"/>
      <c r="BW1170" s="22" t="s">
        <v>64</v>
      </c>
    </row>
    <row r="1171" spans="2:91" ht="18.600000000000001" customHeight="1" thickBot="1">
      <c r="D1171" s="249" t="s">
        <v>103</v>
      </c>
      <c r="E1171" s="250"/>
      <c r="F1171" s="251" t="s">
        <v>104</v>
      </c>
      <c r="G1171" s="252"/>
      <c r="H1171" s="229"/>
      <c r="I1171" s="253" t="s">
        <v>11</v>
      </c>
      <c r="J1171" s="254"/>
      <c r="K1171" s="255" t="s">
        <v>12</v>
      </c>
      <c r="L1171" s="256"/>
      <c r="M1171" s="24"/>
      <c r="N1171" s="253" t="s">
        <v>105</v>
      </c>
      <c r="O1171" s="254"/>
      <c r="P1171" s="255" t="s">
        <v>106</v>
      </c>
      <c r="Q1171" s="256"/>
      <c r="R1171" s="24"/>
      <c r="S1171" s="249" t="s">
        <v>107</v>
      </c>
      <c r="T1171" s="250"/>
      <c r="U1171" s="251" t="s">
        <v>108</v>
      </c>
      <c r="V1171" s="252"/>
      <c r="W1171" s="8"/>
      <c r="X1171" s="253" t="s">
        <v>109</v>
      </c>
      <c r="Y1171" s="254"/>
      <c r="Z1171" s="255" t="s">
        <v>110</v>
      </c>
      <c r="AA1171" s="256"/>
      <c r="AB1171" s="8"/>
      <c r="AC1171" s="253" t="s">
        <v>111</v>
      </c>
      <c r="AD1171" s="254"/>
      <c r="AE1171" s="255" t="s">
        <v>14</v>
      </c>
      <c r="AF1171" s="256"/>
      <c r="AG1171" s="8"/>
      <c r="AH1171" s="253" t="s">
        <v>112</v>
      </c>
      <c r="AI1171" s="254"/>
      <c r="AJ1171" s="255" t="s">
        <v>113</v>
      </c>
      <c r="AK1171" s="256"/>
      <c r="AL1171" s="8"/>
      <c r="AM1171" s="249" t="s">
        <v>114</v>
      </c>
      <c r="AN1171" s="250"/>
      <c r="AO1171" s="251" t="s">
        <v>115</v>
      </c>
      <c r="AP1171" s="252"/>
      <c r="AQ1171" s="24"/>
      <c r="AR1171" s="253" t="s">
        <v>116</v>
      </c>
      <c r="AS1171" s="254"/>
      <c r="AT1171" s="255" t="s">
        <v>13</v>
      </c>
      <c r="AU1171" s="256"/>
      <c r="AV1171" s="4"/>
      <c r="AW1171" s="253" t="s">
        <v>117</v>
      </c>
      <c r="AX1171" s="254"/>
      <c r="AY1171" s="255" t="s">
        <v>118</v>
      </c>
      <c r="AZ1171" s="256"/>
      <c r="BA1171" s="8"/>
      <c r="BB1171" s="253" t="s">
        <v>119</v>
      </c>
      <c r="BC1171" s="254"/>
      <c r="BD1171" s="255" t="s">
        <v>120</v>
      </c>
      <c r="BE1171" s="256"/>
      <c r="BF1171" s="4"/>
      <c r="BG1171" s="249" t="s">
        <v>121</v>
      </c>
      <c r="BH1171" s="250"/>
      <c r="BI1171" s="251" t="s">
        <v>122</v>
      </c>
      <c r="BJ1171" s="252"/>
      <c r="BK1171" s="4"/>
      <c r="BL1171" s="253" t="s">
        <v>123</v>
      </c>
      <c r="BM1171" s="254"/>
      <c r="BN1171" s="255" t="s">
        <v>124</v>
      </c>
      <c r="BO1171" s="256"/>
      <c r="BP1171" s="4"/>
      <c r="BQ1171" s="253" t="s">
        <v>125</v>
      </c>
      <c r="BR1171" s="254"/>
      <c r="BS1171" s="255" t="s">
        <v>126</v>
      </c>
      <c r="BT1171" s="256"/>
      <c r="BU1171" s="8"/>
      <c r="BV1171" s="253" t="s">
        <v>127</v>
      </c>
      <c r="BW1171" s="254"/>
      <c r="BX1171" s="255" t="s">
        <v>128</v>
      </c>
      <c r="BY1171" s="256"/>
      <c r="CA1171" s="27" t="s">
        <v>15</v>
      </c>
      <c r="CC1171" s="133" t="s">
        <v>70</v>
      </c>
      <c r="CD1171" s="9"/>
      <c r="CE1171" s="38"/>
      <c r="CF1171" s="38"/>
      <c r="CG1171" s="38"/>
      <c r="CH1171" s="38"/>
    </row>
    <row r="1172" spans="2:91" ht="18.600000000000001" customHeight="1" thickTop="1" thickBot="1">
      <c r="B1172" s="129">
        <v>2.86</v>
      </c>
      <c r="D1172" s="29">
        <v>1</v>
      </c>
      <c r="E1172" s="30">
        <v>0</v>
      </c>
      <c r="F1172" s="31">
        <v>0</v>
      </c>
      <c r="G1172" s="32">
        <f t="shared" ref="G1172:G1235" si="11150">-1/($E$8*$B1172)</f>
        <v>-0.23048251748251752</v>
      </c>
      <c r="I1172" s="29">
        <v>1</v>
      </c>
      <c r="J1172" s="33">
        <v>0</v>
      </c>
      <c r="K1172" s="31">
        <v>0</v>
      </c>
      <c r="L1172" s="32">
        <v>0</v>
      </c>
      <c r="N1172" s="29">
        <f t="shared" ref="N1172" si="11151">D1172*I1172+F1172*I1175-E1172*J1172-G1172*J1175</f>
        <v>0.89893754229243206</v>
      </c>
      <c r="O1172" s="33">
        <f t="shared" ref="O1172" si="11152">(D1172*J1172+E1172*I1172+F1172*J1175+G1172*I1175)</f>
        <v>0</v>
      </c>
      <c r="P1172" s="31">
        <f t="shared" ref="P1172" si="11153">D1172*K1172+F1172*K1175-E1172*L1172-G1172*L1175</f>
        <v>0</v>
      </c>
      <c r="Q1172" s="32">
        <f t="shared" ref="Q1172" si="11154">(D1172*L1172+E1172*K1172+F1172*L1175+G1172*K1175)</f>
        <v>-0.23048251748251752</v>
      </c>
      <c r="S1172" s="29">
        <v>1</v>
      </c>
      <c r="T1172" s="30">
        <v>0</v>
      </c>
      <c r="U1172" s="31">
        <v>0</v>
      </c>
      <c r="V1172" s="32">
        <f t="shared" ref="V1172:V1235" si="11155">-1/($T$8*$B1172)</f>
        <v>-0.44775174825174829</v>
      </c>
      <c r="X1172" s="29">
        <f t="shared" ref="X1172" si="11156">N1172*S1172+P1172*S1175-O1172*T1172-Q1172*T1175</f>
        <v>0.89893754229243206</v>
      </c>
      <c r="Y1172" s="33">
        <f t="shared" ref="Y1172" si="11157">(N1172*T1172+O1172*S1172+P1172*T1175+Q1172*S1175)</f>
        <v>0</v>
      </c>
      <c r="Z1172" s="31">
        <f t="shared" ref="Z1172" si="11158">N1172*U1172+P1172*U1175-O1172*V1172-Q1172*V1175</f>
        <v>0</v>
      </c>
      <c r="AA1172" s="32">
        <f t="shared" ref="AA1172" si="11159">(N1172*V1172+O1172*U1172+P1172*V1175+Q1172*U1175)</f>
        <v>-0.63298337361308388</v>
      </c>
      <c r="AB1172" s="8"/>
      <c r="AC1172" s="29">
        <v>1</v>
      </c>
      <c r="AD1172" s="33">
        <v>0</v>
      </c>
      <c r="AE1172" s="31">
        <v>0</v>
      </c>
      <c r="AF1172" s="32">
        <v>0</v>
      </c>
      <c r="AH1172" s="29">
        <f t="shared" ref="AH1172" si="11160">X1172*AC1172+Z1172*AC1175-Y1172*AD1172-AA1172*AD1175</f>
        <v>0.67245181145865085</v>
      </c>
      <c r="AI1172" s="33">
        <f t="shared" ref="AI1172" si="11161">(X1172*AD1172+Y1172*AC1172+Z1172*AD1175+AA1172*AC1175)</f>
        <v>0</v>
      </c>
      <c r="AJ1172" s="31">
        <f t="shared" ref="AJ1172" si="11162">X1172*AE1172+Z1172*AE1175-Y1172*AF1172-AA1172*AF1175</f>
        <v>0</v>
      </c>
      <c r="AK1172" s="32">
        <f t="shared" ref="AK1172" si="11163">(X1172*AF1172+Y1172*AE1172+Z1172*AF1175+AA1172*AE1175)</f>
        <v>-0.63298337361308388</v>
      </c>
      <c r="AL1172" s="8"/>
      <c r="AM1172" s="29">
        <v>1</v>
      </c>
      <c r="AN1172" s="30">
        <v>0</v>
      </c>
      <c r="AO1172" s="31">
        <v>0</v>
      </c>
      <c r="AP1172" s="32">
        <f t="shared" ref="AP1172:AP1235" si="11164">-1/($AN$8*$B1172)</f>
        <v>-0.40490559440559443</v>
      </c>
      <c r="AR1172" s="29">
        <f t="shared" ref="AR1172" si="11165">AH1172*AM1172+AJ1172*AM1175-AI1172*AN1172-AK1172*AN1175</f>
        <v>0.67245181145865085</v>
      </c>
      <c r="AS1172" s="33">
        <f t="shared" ref="AS1172" si="11166">(AH1172*AN1172+AI1172*AM1172+AJ1172*AN1175+AK1172*AM1175)</f>
        <v>0</v>
      </c>
      <c r="AT1172" s="31">
        <f t="shared" ref="AT1172" si="11167">AH1172*AO1172+AJ1172*AO1175-AI1172*AP1172-AK1172*AP1175</f>
        <v>0</v>
      </c>
      <c r="AU1172" s="32">
        <f t="shared" ref="AU1172" si="11168">(AH1172*AP1172+AI1172*AO1172+AJ1172*AP1175+AK1172*AO1175)</f>
        <v>-0.90526287404086769</v>
      </c>
      <c r="AV1172" s="8"/>
      <c r="AW1172" s="29">
        <v>1</v>
      </c>
      <c r="AX1172" s="33">
        <v>0</v>
      </c>
      <c r="AY1172" s="31">
        <v>0</v>
      </c>
      <c r="AZ1172" s="32">
        <v>0</v>
      </c>
      <c r="BB1172" s="29">
        <f t="shared" ref="BB1172" si="11169">AR1172*AW1172+AT1172*AW1175-AS1172*AX1172-AU1172*AX1175</f>
        <v>0.38312818198187881</v>
      </c>
      <c r="BC1172" s="33">
        <f t="shared" ref="BC1172" si="11170">(AR1172*AX1172+AS1172*AW1172+AT1172*AX1175+AU1172*AW1175)</f>
        <v>0</v>
      </c>
      <c r="BD1172" s="31">
        <f t="shared" ref="BD1172" si="11171">AR1172*AY1172+AT1172*AY1175-AS1172*AZ1172-AU1172*AZ1175</f>
        <v>0</v>
      </c>
      <c r="BE1172" s="32">
        <f t="shared" ref="BE1172" si="11172">(AR1172*AZ1172+AS1172*AY1172+AT1172*AZ1175+AU1172*AY1175)</f>
        <v>-0.90526287404086769</v>
      </c>
      <c r="BF1172" s="8"/>
      <c r="BG1172" s="29">
        <v>1</v>
      </c>
      <c r="BH1172" s="30">
        <v>0</v>
      </c>
      <c r="BI1172" s="31">
        <v>0</v>
      </c>
      <c r="BJ1172" s="32">
        <f t="shared" ref="BJ1172:BJ1235" si="11173">-1/($BH$8*$B1172)</f>
        <v>-0.14237412587412587</v>
      </c>
      <c r="BL1172" s="29">
        <f t="shared" ref="BL1172" si="11174">BB1172*BG1172+BD1172*BG1175-BC1172*BH1172-BE1172*BH1175</f>
        <v>0.38312818198187881</v>
      </c>
      <c r="BM1172" s="33">
        <f t="shared" ref="BM1172" si="11175">(BB1172*BH1172+BC1172*BG1172+BD1172*BH1175+BE1172*BG1175)</f>
        <v>0</v>
      </c>
      <c r="BN1172" s="31">
        <f t="shared" ref="BN1172" si="11176">BB1172*BI1172+BD1172*BI1175-BC1172*BJ1172-BE1172*BJ1175</f>
        <v>0</v>
      </c>
      <c r="BO1172" s="32">
        <f t="shared" ref="BO1172" si="11177">(BB1172*BJ1172+BC1172*BI1172+BD1172*BJ1175+BE1172*BI1175)</f>
        <v>-0.95981041404828071</v>
      </c>
      <c r="BP1172" s="8"/>
      <c r="BQ1172" s="34">
        <v>1</v>
      </c>
      <c r="BR1172" s="35">
        <v>0</v>
      </c>
      <c r="BS1172" s="11">
        <v>0</v>
      </c>
      <c r="BT1172" s="36">
        <v>0</v>
      </c>
      <c r="BV1172" s="29">
        <f t="shared" ref="BV1172" si="11178">BL1172*BQ1172+BN1172*BQ1175-BM1172*BR1172-BO1172*BR1175</f>
        <v>0.38312818198187881</v>
      </c>
      <c r="BW1172" s="33">
        <f t="shared" ref="BW1172" si="11179">(BL1172*BR1172+BM1172*BQ1172+BN1172*BR1175+BO1172*BQ1175)</f>
        <v>-0.95981041404828071</v>
      </c>
      <c r="BX1172" s="31">
        <f t="shared" ref="BX1172" si="11180">BL1172*BS1172+BN1172*BS1175-BM1172*BT1172-BO1172*BT1175</f>
        <v>0</v>
      </c>
      <c r="BY1172" s="32">
        <f t="shared" ref="BY1172" si="11181">(BL1172*BT1172+BM1172*BS1172+BN1172*BT1175+BO1172*BS1175)</f>
        <v>-0.95981041404828071</v>
      </c>
      <c r="CA1172" s="37">
        <f t="shared" ref="CA1172" si="11182">20*LOG(((1+$BR$8)/$BR$8)/((BV1172+BV1175)^2+(BW1172+BW1175)^2)^0.5)</f>
        <v>-5.4500539770904102E-3</v>
      </c>
      <c r="CC1172" s="134">
        <f t="shared" ref="CC1172" si="11183">((BV1172^2+BW1172^2)^0.5)/((BV1175^2+BW1175^2)^0.5)</f>
        <v>1.0676297014072025</v>
      </c>
      <c r="CD1172" s="9"/>
      <c r="CE1172" s="38"/>
      <c r="CF1172" s="38"/>
      <c r="CG1172" s="38"/>
      <c r="CH1172" s="38"/>
      <c r="CM1172" s="129">
        <v>2.84</v>
      </c>
    </row>
    <row r="1173" spans="2:91" ht="18.600000000000001" customHeight="1" thickBot="1">
      <c r="D1173" s="39"/>
      <c r="G1173" s="40"/>
      <c r="I1173" s="39"/>
      <c r="L1173" s="40"/>
      <c r="N1173" s="39"/>
      <c r="Q1173" s="40"/>
      <c r="S1173" s="39"/>
      <c r="V1173" s="40"/>
      <c r="X1173" s="39"/>
      <c r="AA1173" s="40"/>
      <c r="AC1173" s="39"/>
      <c r="AF1173" s="40"/>
      <c r="AH1173" s="39"/>
      <c r="AK1173" s="40"/>
      <c r="AM1173" s="39"/>
      <c r="AP1173" s="40"/>
      <c r="AR1173" s="39"/>
      <c r="AU1173" s="40"/>
      <c r="AW1173" s="39"/>
      <c r="AZ1173" s="40"/>
      <c r="BB1173" s="39"/>
      <c r="BE1173" s="40"/>
      <c r="BG1173" s="39"/>
      <c r="BJ1173" s="40"/>
      <c r="BL1173" s="39"/>
      <c r="BO1173" s="40"/>
      <c r="BQ1173" s="34"/>
      <c r="BR1173" s="11"/>
      <c r="BS1173" s="11"/>
      <c r="BT1173" s="41"/>
      <c r="BV1173" s="39"/>
      <c r="BY1173" s="40"/>
      <c r="CC1173" s="135"/>
      <c r="CD1173" s="9"/>
      <c r="CE1173" s="38"/>
      <c r="CF1173" s="38"/>
      <c r="CG1173" s="38"/>
      <c r="CH1173" s="38"/>
    </row>
    <row r="1174" spans="2:91" ht="18.600000000000001" customHeight="1" thickBot="1">
      <c r="D1174" s="258" t="s">
        <v>129</v>
      </c>
      <c r="E1174" s="259"/>
      <c r="F1174" s="260" t="s">
        <v>130</v>
      </c>
      <c r="G1174" s="261"/>
      <c r="H1174" s="229"/>
      <c r="I1174" s="258" t="s">
        <v>131</v>
      </c>
      <c r="J1174" s="259"/>
      <c r="K1174" s="260" t="s">
        <v>132</v>
      </c>
      <c r="L1174" s="261"/>
      <c r="N1174" s="253" t="s">
        <v>133</v>
      </c>
      <c r="O1174" s="254"/>
      <c r="P1174" s="255" t="s">
        <v>134</v>
      </c>
      <c r="Q1174" s="256"/>
      <c r="S1174" s="258" t="s">
        <v>135</v>
      </c>
      <c r="T1174" s="259"/>
      <c r="U1174" s="260" t="s">
        <v>136</v>
      </c>
      <c r="V1174" s="261"/>
      <c r="W1174" s="8"/>
      <c r="X1174" s="253" t="s">
        <v>137</v>
      </c>
      <c r="Y1174" s="254"/>
      <c r="Z1174" s="255" t="s">
        <v>138</v>
      </c>
      <c r="AA1174" s="256"/>
      <c r="AB1174" s="8"/>
      <c r="AC1174" s="258" t="s">
        <v>139</v>
      </c>
      <c r="AD1174" s="259"/>
      <c r="AE1174" s="260" t="s">
        <v>140</v>
      </c>
      <c r="AF1174" s="261"/>
      <c r="AG1174" s="8"/>
      <c r="AH1174" s="253" t="s">
        <v>141</v>
      </c>
      <c r="AI1174" s="254"/>
      <c r="AJ1174" s="255" t="s">
        <v>142</v>
      </c>
      <c r="AK1174" s="256"/>
      <c r="AL1174" s="8"/>
      <c r="AM1174" s="258" t="s">
        <v>143</v>
      </c>
      <c r="AN1174" s="259"/>
      <c r="AO1174" s="260" t="s">
        <v>144</v>
      </c>
      <c r="AP1174" s="261"/>
      <c r="AR1174" s="253" t="s">
        <v>145</v>
      </c>
      <c r="AS1174" s="254"/>
      <c r="AT1174" s="255" t="s">
        <v>146</v>
      </c>
      <c r="AU1174" s="256"/>
      <c r="AV1174" s="4"/>
      <c r="AW1174" s="258" t="s">
        <v>147</v>
      </c>
      <c r="AX1174" s="259"/>
      <c r="AY1174" s="260" t="s">
        <v>148</v>
      </c>
      <c r="AZ1174" s="261"/>
      <c r="BA1174" s="8"/>
      <c r="BB1174" s="253" t="s">
        <v>149</v>
      </c>
      <c r="BC1174" s="254"/>
      <c r="BD1174" s="255" t="s">
        <v>150</v>
      </c>
      <c r="BE1174" s="256"/>
      <c r="BF1174" s="4"/>
      <c r="BG1174" s="258" t="s">
        <v>151</v>
      </c>
      <c r="BH1174" s="259"/>
      <c r="BI1174" s="260" t="s">
        <v>152</v>
      </c>
      <c r="BJ1174" s="261"/>
      <c r="BK1174" s="4"/>
      <c r="BL1174" s="253" t="s">
        <v>153</v>
      </c>
      <c r="BM1174" s="254"/>
      <c r="BN1174" s="255" t="s">
        <v>154</v>
      </c>
      <c r="BO1174" s="256"/>
      <c r="BP1174" s="4"/>
      <c r="BQ1174" s="258" t="s">
        <v>155</v>
      </c>
      <c r="BR1174" s="259"/>
      <c r="BS1174" s="260" t="s">
        <v>156</v>
      </c>
      <c r="BT1174" s="261"/>
      <c r="BU1174" s="8"/>
      <c r="BV1174" s="253" t="s">
        <v>157</v>
      </c>
      <c r="BW1174" s="254"/>
      <c r="BX1174" s="255" t="s">
        <v>158</v>
      </c>
      <c r="BY1174" s="256"/>
      <c r="CA1174" s="46" t="s">
        <v>16</v>
      </c>
      <c r="CC1174" s="136" t="s">
        <v>71</v>
      </c>
      <c r="CD1174" s="9"/>
      <c r="CE1174" s="38"/>
      <c r="CF1174" s="38"/>
      <c r="CG1174" s="38"/>
      <c r="CH1174" s="38"/>
    </row>
    <row r="1175" spans="2:91" ht="18.600000000000001" customHeight="1" thickTop="1" thickBot="1">
      <c r="D1175" s="29">
        <v>0</v>
      </c>
      <c r="E1175" s="33">
        <v>0</v>
      </c>
      <c r="F1175" s="31">
        <v>1</v>
      </c>
      <c r="G1175" s="32">
        <v>0</v>
      </c>
      <c r="I1175" s="29">
        <v>0</v>
      </c>
      <c r="J1175" s="33">
        <f t="shared" ref="J1175" si="11184">IF(0=(1-$J$8*$K$8*$B1172^2),10^14,$B1172*$J$8/(1-$J$8*$K$8*$B1172^2))</f>
        <v>-0.43848209752062289</v>
      </c>
      <c r="K1175" s="31">
        <v>1</v>
      </c>
      <c r="L1175" s="32">
        <v>0</v>
      </c>
      <c r="N1175" s="29">
        <f t="shared" ref="N1175" si="11185">D1175*I1172+F1175*I1175-E1175*J1172-G1175*J1175</f>
        <v>0</v>
      </c>
      <c r="O1175" s="33">
        <f t="shared" ref="O1175" si="11186">(D1175*J1172+E1175*I1172+F1175*J1175+G1175*I1175)</f>
        <v>-0.43848209752062289</v>
      </c>
      <c r="P1175" s="31">
        <f t="shared" ref="P1175" si="11187">D1175*K1172+F1175*K1175-E1175*L1172-G1175*L1175</f>
        <v>1</v>
      </c>
      <c r="Q1175" s="32">
        <f t="shared" ref="Q1175" si="11188">(D1175*L1172+E1175*K1172+F1175*L1175+G1175*K1175)</f>
        <v>0</v>
      </c>
      <c r="S1175" s="29">
        <v>0</v>
      </c>
      <c r="T1175" s="33">
        <v>0</v>
      </c>
      <c r="U1175" s="31">
        <v>1</v>
      </c>
      <c r="V1175" s="32">
        <v>0</v>
      </c>
      <c r="X1175" s="29">
        <f t="shared" ref="X1175" si="11189">N1175*S1172+P1175*S1175-O1175*T1172-Q1175*T1175</f>
        <v>0</v>
      </c>
      <c r="Y1175" s="33">
        <f t="shared" ref="Y1175" si="11190">(N1175*T1172+O1175*S1172+P1175*T1175+Q1175*S1175)</f>
        <v>-0.43848209752062289</v>
      </c>
      <c r="Z1175" s="31">
        <f t="shared" ref="Z1175" si="11191">N1175*U1172+P1175*U1175-O1175*V1172-Q1175*V1175</f>
        <v>0.80366887425804756</v>
      </c>
      <c r="AA1175" s="32">
        <f t="shared" ref="AA1175" si="11192">(N1175*V1172+O1175*U1172+P1175*V1175+Q1175*U1175)</f>
        <v>0</v>
      </c>
      <c r="AB1175" s="8"/>
      <c r="AC1175" s="29">
        <v>0</v>
      </c>
      <c r="AD1175" s="33">
        <f t="shared" ref="AD1175" si="11193">IF(0=(1-$AD$8*$AE$8*$B1172^2),10^14,$B1172*$AD$8/(1-$AD$8*$AE$8*$B1172^2))</f>
        <v>-0.35780676124397293</v>
      </c>
      <c r="AE1175" s="31">
        <v>1</v>
      </c>
      <c r="AF1175" s="32">
        <v>0</v>
      </c>
      <c r="AH1175" s="29">
        <f t="shared" ref="AH1175" si="11194">X1175*AC1172+Z1175*AC1175-Y1175*AD1172-AA1175*AD1175</f>
        <v>0</v>
      </c>
      <c r="AI1175" s="33">
        <f t="shared" ref="AI1175" si="11195">(X1175*AD1172+Y1175*AC1172+Z1175*AD1175+AA1175*AC1175)</f>
        <v>-0.72604025453148457</v>
      </c>
      <c r="AJ1175" s="31">
        <f t="shared" ref="AJ1175" si="11196">X1175*AE1172+Z1175*AE1175-Y1175*AF1172-AA1175*AF1175</f>
        <v>0.80366887425804756</v>
      </c>
      <c r="AK1175" s="32">
        <f t="shared" ref="AK1175" si="11197">(X1175*AF1172+Y1175*AE1172+Z1175*AF1175+AA1175*AE1175)</f>
        <v>0</v>
      </c>
      <c r="AL1175" s="8"/>
      <c r="AM1175" s="29">
        <v>0</v>
      </c>
      <c r="AN1175" s="33">
        <v>0</v>
      </c>
      <c r="AO1175" s="31">
        <v>1</v>
      </c>
      <c r="AP1175" s="32">
        <v>0</v>
      </c>
      <c r="AR1175" s="29">
        <f t="shared" ref="AR1175" si="11198">AH1175*AM1172+AJ1175*AM1175-AI1175*AN1172-AK1175*AN1175</f>
        <v>0</v>
      </c>
      <c r="AS1175" s="33">
        <f t="shared" ref="AS1175" si="11199">(AH1175*AN1172+AI1175*AM1172+AJ1175*AN1175+AK1175*AM1175)</f>
        <v>-0.72604025453148457</v>
      </c>
      <c r="AT1175" s="31">
        <f t="shared" ref="AT1175" si="11200">AH1175*AO1172+AJ1175*AO1175-AI1175*AP1172-AK1175*AP1175</f>
        <v>0.50969111343458773</v>
      </c>
      <c r="AU1175" s="32">
        <f t="shared" ref="AU1175" si="11201">(AH1175*AP1172+AI1175*AO1172+AJ1175*AP1175+AK1175*AO1175)</f>
        <v>0</v>
      </c>
      <c r="AV1175" s="8"/>
      <c r="AW1175" s="29">
        <v>0</v>
      </c>
      <c r="AX1175" s="33">
        <f t="shared" ref="AX1175" si="11202">IF(0=(1-$AX$8*$AY$8*$B1172^2),10^14,$B1172*$AX$8/(1-$AX$8*$AY$8*$B1172^2))</f>
        <v>-0.3196017839385189</v>
      </c>
      <c r="AY1175" s="31">
        <v>1</v>
      </c>
      <c r="AZ1175" s="32">
        <v>0</v>
      </c>
      <c r="BB1175" s="29">
        <f t="shared" ref="BB1175" si="11203">AR1175*AW1172+AT1175*AW1175-AS1175*AX1172-AU1175*AX1175</f>
        <v>0</v>
      </c>
      <c r="BC1175" s="33">
        <f t="shared" ref="BC1175" si="11204">(AR1175*AX1172+AS1175*AW1172+AT1175*AX1175+AU1175*AW1175)</f>
        <v>-0.88893844364278884</v>
      </c>
      <c r="BD1175" s="31">
        <f t="shared" ref="BD1175" si="11205">AR1175*AY1172+AT1175*AY1175-AS1175*AZ1172-AU1175*AZ1175</f>
        <v>0.50969111343458773</v>
      </c>
      <c r="BE1175" s="32">
        <f t="shared" ref="BE1175" si="11206">(AR1175*AZ1172+AS1175*AY1172+AT1175*AZ1175+AU1175*AY1175)</f>
        <v>0</v>
      </c>
      <c r="BF1175" s="8"/>
      <c r="BG1175" s="29">
        <v>0</v>
      </c>
      <c r="BH1175" s="33">
        <v>0</v>
      </c>
      <c r="BI1175" s="31">
        <v>1</v>
      </c>
      <c r="BJ1175" s="32">
        <v>0</v>
      </c>
      <c r="BL1175" s="29">
        <f t="shared" ref="BL1175" si="11207">BB1175*BG1172+BD1175*BG1175-BC1175*BH1172-BE1175*BH1175</f>
        <v>0</v>
      </c>
      <c r="BM1175" s="33">
        <f t="shared" ref="BM1175" si="11208">(BB1175*BH1172+BC1175*BG1172+BD1175*BH1175+BE1175*BG1175)</f>
        <v>-0.88893844364278884</v>
      </c>
      <c r="BN1175" s="31">
        <f t="shared" ref="BN1175" si="11209">BB1175*BI1172+BD1175*BI1175-BC1175*BJ1172-BE1175*BJ1175</f>
        <v>0.38312927956503973</v>
      </c>
      <c r="BO1175" s="32">
        <f t="shared" ref="BO1175" si="11210">(BB1175*BJ1172+BC1175*BI1172+BD1175*BJ1175+BE1175*BI1175)</f>
        <v>0</v>
      </c>
      <c r="BP1175" s="8"/>
      <c r="BQ1175" s="19">
        <f t="shared" ref="BQ1175:BQ1238" si="11211">1/$BR$8</f>
        <v>1</v>
      </c>
      <c r="BR1175" s="47">
        <v>0</v>
      </c>
      <c r="BS1175" s="48">
        <v>1</v>
      </c>
      <c r="BT1175" s="49">
        <v>0</v>
      </c>
      <c r="BV1175" s="29">
        <f t="shared" ref="BV1175" si="11212">BL1175*BQ1172+BN1175*BQ1175-BM1175*BR1172-BO1175*BR1175</f>
        <v>0.38312927956503973</v>
      </c>
      <c r="BW1175" s="33">
        <f t="shared" ref="BW1175" si="11213">(BL1175*BR1172+BM1175*BQ1172+BN1175*BR1175+BO1175*BQ1175)</f>
        <v>-0.88893844364278884</v>
      </c>
      <c r="BX1175" s="31">
        <f t="shared" ref="BX1175" si="11214">BL1175*BS1172+BN1175*BS1175-BM1175*BT1172-BO1175*BT1175</f>
        <v>0.38312927956503973</v>
      </c>
      <c r="BY1175" s="32">
        <f t="shared" ref="BY1175" si="11215">(BL1175*BT1172+BM1175*BS1172+BN1175*BT1175+BO1175*BS1175)</f>
        <v>0</v>
      </c>
      <c r="CA1175" s="50">
        <f t="shared" ref="CA1175" si="11216">(180/PI())*ATAN(-1*(BW1172+BW1175)/(BV1172+BV1175))</f>
        <v>67.487287544854325</v>
      </c>
      <c r="CC1175" s="137">
        <f t="shared" ref="CC1175" si="11217">20*LOG(((1-(10^(CA1172/20)^2)*(1-((1-CC1172)/(1+CC1172))^2))^0.5))</f>
        <v>-26.340146327749629</v>
      </c>
      <c r="CD1175" s="9"/>
      <c r="CE1175" s="38"/>
      <c r="CF1175" s="38"/>
      <c r="CG1175" s="38"/>
      <c r="CH1175" s="38"/>
    </row>
    <row r="1176" spans="2:91" ht="18.600000000000001" customHeight="1">
      <c r="CC1176" s="42"/>
    </row>
    <row r="1177" spans="2:91" ht="18.600000000000001" customHeight="1" thickBot="1">
      <c r="E1177" s="22" t="s">
        <v>4</v>
      </c>
      <c r="J1177" s="22" t="s">
        <v>5</v>
      </c>
      <c r="O1177" s="22" t="s">
        <v>6</v>
      </c>
      <c r="T1177" s="22" t="s">
        <v>7</v>
      </c>
      <c r="Y1177" s="22" t="s">
        <v>8</v>
      </c>
      <c r="AD1177" s="22" t="s">
        <v>65</v>
      </c>
      <c r="AI1177" s="22" t="s">
        <v>9</v>
      </c>
      <c r="AN1177" s="22" t="s">
        <v>66</v>
      </c>
      <c r="AS1177" s="22" t="s">
        <v>51</v>
      </c>
      <c r="AX1177" s="22" t="s">
        <v>67</v>
      </c>
      <c r="BC1177" s="22" t="s">
        <v>52</v>
      </c>
      <c r="BH1177" s="22" t="s">
        <v>68</v>
      </c>
      <c r="BM1177" s="22" t="s">
        <v>63</v>
      </c>
      <c r="BQ1177" s="23" t="s">
        <v>69</v>
      </c>
      <c r="BR1177" s="23"/>
      <c r="BS1177" s="24"/>
      <c r="BT1177" s="24"/>
      <c r="BU1177" s="24"/>
      <c r="BW1177" s="22" t="s">
        <v>64</v>
      </c>
    </row>
    <row r="1178" spans="2:91" ht="18.600000000000001" customHeight="1" thickBot="1">
      <c r="D1178" s="249" t="s">
        <v>103</v>
      </c>
      <c r="E1178" s="250"/>
      <c r="F1178" s="251" t="s">
        <v>104</v>
      </c>
      <c r="G1178" s="252"/>
      <c r="H1178" s="229"/>
      <c r="I1178" s="253" t="s">
        <v>11</v>
      </c>
      <c r="J1178" s="254"/>
      <c r="K1178" s="255" t="s">
        <v>12</v>
      </c>
      <c r="L1178" s="256"/>
      <c r="M1178" s="24"/>
      <c r="N1178" s="253" t="s">
        <v>105</v>
      </c>
      <c r="O1178" s="254"/>
      <c r="P1178" s="255" t="s">
        <v>106</v>
      </c>
      <c r="Q1178" s="256"/>
      <c r="R1178" s="24"/>
      <c r="S1178" s="249" t="s">
        <v>107</v>
      </c>
      <c r="T1178" s="250"/>
      <c r="U1178" s="251" t="s">
        <v>108</v>
      </c>
      <c r="V1178" s="252"/>
      <c r="W1178" s="8"/>
      <c r="X1178" s="253" t="s">
        <v>109</v>
      </c>
      <c r="Y1178" s="254"/>
      <c r="Z1178" s="255" t="s">
        <v>110</v>
      </c>
      <c r="AA1178" s="256"/>
      <c r="AB1178" s="8"/>
      <c r="AC1178" s="253" t="s">
        <v>111</v>
      </c>
      <c r="AD1178" s="254"/>
      <c r="AE1178" s="255" t="s">
        <v>14</v>
      </c>
      <c r="AF1178" s="256"/>
      <c r="AG1178" s="8"/>
      <c r="AH1178" s="253" t="s">
        <v>112</v>
      </c>
      <c r="AI1178" s="254"/>
      <c r="AJ1178" s="255" t="s">
        <v>113</v>
      </c>
      <c r="AK1178" s="256"/>
      <c r="AL1178" s="8"/>
      <c r="AM1178" s="249" t="s">
        <v>114</v>
      </c>
      <c r="AN1178" s="250"/>
      <c r="AO1178" s="251" t="s">
        <v>115</v>
      </c>
      <c r="AP1178" s="252"/>
      <c r="AQ1178" s="24"/>
      <c r="AR1178" s="253" t="s">
        <v>116</v>
      </c>
      <c r="AS1178" s="254"/>
      <c r="AT1178" s="255" t="s">
        <v>13</v>
      </c>
      <c r="AU1178" s="256"/>
      <c r="AV1178" s="4"/>
      <c r="AW1178" s="253" t="s">
        <v>117</v>
      </c>
      <c r="AX1178" s="254"/>
      <c r="AY1178" s="255" t="s">
        <v>118</v>
      </c>
      <c r="AZ1178" s="256"/>
      <c r="BA1178" s="8"/>
      <c r="BB1178" s="253" t="s">
        <v>119</v>
      </c>
      <c r="BC1178" s="254"/>
      <c r="BD1178" s="255" t="s">
        <v>120</v>
      </c>
      <c r="BE1178" s="256"/>
      <c r="BF1178" s="4"/>
      <c r="BG1178" s="249" t="s">
        <v>121</v>
      </c>
      <c r="BH1178" s="250"/>
      <c r="BI1178" s="251" t="s">
        <v>122</v>
      </c>
      <c r="BJ1178" s="252"/>
      <c r="BK1178" s="4"/>
      <c r="BL1178" s="253" t="s">
        <v>123</v>
      </c>
      <c r="BM1178" s="254"/>
      <c r="BN1178" s="255" t="s">
        <v>124</v>
      </c>
      <c r="BO1178" s="256"/>
      <c r="BP1178" s="4"/>
      <c r="BQ1178" s="253" t="s">
        <v>125</v>
      </c>
      <c r="BR1178" s="254"/>
      <c r="BS1178" s="255" t="s">
        <v>126</v>
      </c>
      <c r="BT1178" s="256"/>
      <c r="BU1178" s="8"/>
      <c r="BV1178" s="253" t="s">
        <v>127</v>
      </c>
      <c r="BW1178" s="254"/>
      <c r="BX1178" s="255" t="s">
        <v>128</v>
      </c>
      <c r="BY1178" s="256"/>
      <c r="CA1178" s="27" t="s">
        <v>15</v>
      </c>
      <c r="CC1178" s="133" t="s">
        <v>70</v>
      </c>
      <c r="CD1178" s="9"/>
      <c r="CE1178" s="38"/>
      <c r="CF1178" s="38"/>
      <c r="CG1178" s="38"/>
      <c r="CH1178" s="38"/>
    </row>
    <row r="1179" spans="2:91" ht="18.600000000000001" customHeight="1" thickTop="1" thickBot="1">
      <c r="B1179" s="129">
        <v>2.88</v>
      </c>
      <c r="D1179" s="29">
        <v>1</v>
      </c>
      <c r="E1179" s="30">
        <v>0</v>
      </c>
      <c r="F1179" s="31">
        <v>0</v>
      </c>
      <c r="G1179" s="32">
        <f t="shared" ref="G1179:G1242" si="11218">-1/($E$8*$B1179)</f>
        <v>-0.22888194444444446</v>
      </c>
      <c r="I1179" s="29">
        <v>1</v>
      </c>
      <c r="J1179" s="33">
        <v>0</v>
      </c>
      <c r="K1179" s="31">
        <v>0</v>
      </c>
      <c r="L1179" s="32">
        <v>0</v>
      </c>
      <c r="N1179" s="29">
        <f t="shared" ref="N1179" si="11219">D1179*I1179+F1179*I1182-E1179*J1179-G1179*J1182</f>
        <v>0.90036275084738615</v>
      </c>
      <c r="O1179" s="33">
        <f t="shared" ref="O1179" si="11220">(D1179*J1179+E1179*I1179+F1179*J1182+G1179*I1182)</f>
        <v>0</v>
      </c>
      <c r="P1179" s="31">
        <f t="shared" ref="P1179" si="11221">D1179*K1179+F1179*K1182-E1179*L1179-G1179*L1182</f>
        <v>0</v>
      </c>
      <c r="Q1179" s="32">
        <f t="shared" ref="Q1179" si="11222">(D1179*L1179+E1179*K1179+F1179*L1182+G1179*K1182)</f>
        <v>-0.22888194444444446</v>
      </c>
      <c r="S1179" s="29">
        <v>1</v>
      </c>
      <c r="T1179" s="30">
        <v>0</v>
      </c>
      <c r="U1179" s="31">
        <v>0</v>
      </c>
      <c r="V1179" s="32">
        <f t="shared" ref="V1179:V1242" si="11223">-1/($T$8*$B1179)</f>
        <v>-0.44464236111111111</v>
      </c>
      <c r="X1179" s="29">
        <f t="shared" ref="X1179" si="11224">N1179*S1179+P1179*S1182-O1179*T1179-Q1179*T1182</f>
        <v>0.90036275084738615</v>
      </c>
      <c r="Y1179" s="33">
        <f t="shared" ref="Y1179" si="11225">(N1179*T1179+O1179*S1179+P1179*T1182+Q1179*S1182)</f>
        <v>0</v>
      </c>
      <c r="Z1179" s="31">
        <f t="shared" ref="Z1179" si="11226">N1179*U1179+P1179*U1182-O1179*V1179-Q1179*V1182</f>
        <v>0</v>
      </c>
      <c r="AA1179" s="32">
        <f t="shared" ref="AA1179" si="11227">(N1179*V1179+O1179*U1179+P1179*V1182+Q1179*U1182)</f>
        <v>-0.62922136383772131</v>
      </c>
      <c r="AB1179" s="8"/>
      <c r="AC1179" s="29">
        <v>1</v>
      </c>
      <c r="AD1179" s="33">
        <v>0</v>
      </c>
      <c r="AE1179" s="31">
        <v>0</v>
      </c>
      <c r="AF1179" s="32">
        <v>0</v>
      </c>
      <c r="AH1179" s="29">
        <f t="shared" ref="AH1179" si="11228">X1179*AC1179+Z1179*AC1182-Y1179*AD1179-AA1179*AD1182</f>
        <v>0.67701733262804953</v>
      </c>
      <c r="AI1179" s="33">
        <f t="shared" ref="AI1179" si="11229">(X1179*AD1179+Y1179*AC1179+Z1179*AD1182+AA1179*AC1182)</f>
        <v>0</v>
      </c>
      <c r="AJ1179" s="31">
        <f t="shared" ref="AJ1179" si="11230">X1179*AE1179+Z1179*AE1182-Y1179*AF1179-AA1179*AF1182</f>
        <v>0</v>
      </c>
      <c r="AK1179" s="32">
        <f t="shared" ref="AK1179" si="11231">(X1179*AF1179+Y1179*AE1179+Z1179*AF1182+AA1179*AE1182)</f>
        <v>-0.62922136383772131</v>
      </c>
      <c r="AL1179" s="8"/>
      <c r="AM1179" s="29">
        <v>1</v>
      </c>
      <c r="AN1179" s="30">
        <v>0</v>
      </c>
      <c r="AO1179" s="31">
        <v>0</v>
      </c>
      <c r="AP1179" s="32">
        <f t="shared" ref="AP1179:AP1242" si="11232">-1/($AN$8*$B1179)</f>
        <v>-0.40209374999999997</v>
      </c>
      <c r="AR1179" s="29">
        <f t="shared" ref="AR1179" si="11233">AH1179*AM1179+AJ1179*AM1182-AI1179*AN1179-AK1179*AN1182</f>
        <v>0.67701733262804953</v>
      </c>
      <c r="AS1179" s="33">
        <f t="shared" ref="AS1179" si="11234">(AH1179*AN1179+AI1179*AM1179+AJ1179*AN1182+AK1179*AM1182)</f>
        <v>0</v>
      </c>
      <c r="AT1179" s="31">
        <f t="shared" ref="AT1179" si="11235">AH1179*AO1179+AJ1179*AO1182-AI1179*AP1179-AK1179*AP1182</f>
        <v>0</v>
      </c>
      <c r="AU1179" s="32">
        <f t="shared" ref="AU1179" si="11236">(AH1179*AP1179+AI1179*AO1179+AJ1179*AP1182+AK1179*AO1182)</f>
        <v>-0.90144580192913115</v>
      </c>
      <c r="AV1179" s="8"/>
      <c r="AW1179" s="29">
        <v>1</v>
      </c>
      <c r="AX1179" s="33">
        <v>0</v>
      </c>
      <c r="AY1179" s="31">
        <v>0</v>
      </c>
      <c r="AZ1179" s="32">
        <v>0</v>
      </c>
      <c r="BB1179" s="29">
        <f t="shared" ref="BB1179" si="11237">AR1179*AW1179+AT1179*AW1182-AS1179*AX1179-AU1179*AX1182</f>
        <v>0.39112703291847378</v>
      </c>
      <c r="BC1179" s="33">
        <f t="shared" ref="BC1179" si="11238">(AR1179*AX1179+AS1179*AW1179+AT1179*AX1182+AU1179*AW1182)</f>
        <v>0</v>
      </c>
      <c r="BD1179" s="31">
        <f t="shared" ref="BD1179" si="11239">AR1179*AY1179+AT1179*AY1182-AS1179*AZ1179-AU1179*AZ1182</f>
        <v>0</v>
      </c>
      <c r="BE1179" s="32">
        <f t="shared" ref="BE1179" si="11240">(AR1179*AZ1179+AS1179*AY1179+AT1179*AZ1182+AU1179*AY1182)</f>
        <v>-0.90144580192913115</v>
      </c>
      <c r="BF1179" s="8"/>
      <c r="BG1179" s="29">
        <v>1</v>
      </c>
      <c r="BH1179" s="30">
        <v>0</v>
      </c>
      <c r="BI1179" s="31">
        <v>0</v>
      </c>
      <c r="BJ1179" s="32">
        <f t="shared" ref="BJ1179:BJ1242" si="11241">-1/($BH$8*$B1179)</f>
        <v>-0.14138541666666665</v>
      </c>
      <c r="BL1179" s="29">
        <f t="shared" ref="BL1179" si="11242">BB1179*BG1179+BD1179*BG1182-BC1179*BH1179-BE1179*BH1182</f>
        <v>0.39112703291847378</v>
      </c>
      <c r="BM1179" s="33">
        <f t="shared" ref="BM1179" si="11243">(BB1179*BH1179+BC1179*BG1179+BD1179*BH1182+BE1179*BG1182)</f>
        <v>0</v>
      </c>
      <c r="BN1179" s="31">
        <f t="shared" ref="BN1179" si="11244">BB1179*BI1179+BD1179*BI1182-BC1179*BJ1179-BE1179*BJ1182</f>
        <v>0</v>
      </c>
      <c r="BO1179" s="32">
        <f t="shared" ref="BO1179" si="11245">(BB1179*BJ1179+BC1179*BI1179+BD1179*BJ1182+BE1179*BI1182)</f>
        <v>-0.95674546044790665</v>
      </c>
      <c r="BP1179" s="8"/>
      <c r="BQ1179" s="34">
        <v>1</v>
      </c>
      <c r="BR1179" s="35">
        <v>0</v>
      </c>
      <c r="BS1179" s="11">
        <v>0</v>
      </c>
      <c r="BT1179" s="36">
        <v>0</v>
      </c>
      <c r="BV1179" s="29">
        <f t="shared" ref="BV1179" si="11246">BL1179*BQ1179+BN1179*BQ1182-BM1179*BR1179-BO1179*BR1182</f>
        <v>0.39112703291847378</v>
      </c>
      <c r="BW1179" s="33">
        <f t="shared" ref="BW1179" si="11247">(BL1179*BR1179+BM1179*BQ1179+BN1179*BR1182+BO1179*BQ1182)</f>
        <v>-0.95674546044790665</v>
      </c>
      <c r="BX1179" s="31">
        <f t="shared" ref="BX1179" si="11248">BL1179*BS1179+BN1179*BS1182-BM1179*BT1179-BO1179*BT1182</f>
        <v>0</v>
      </c>
      <c r="BY1179" s="32">
        <f t="shared" ref="BY1179" si="11249">(BL1179*BT1179+BM1179*BS1179+BN1179*BT1182+BO1179*BS1182)</f>
        <v>-0.95674546044790665</v>
      </c>
      <c r="CA1179" s="37">
        <f t="shared" ref="CA1179" si="11250">20*LOG(((1+$BR$8)/$BR$8)/((BV1179+BV1182)^2+(BW1179+BW1182)^2)^0.5)</f>
        <v>-5.5365388032648745E-3</v>
      </c>
      <c r="CC1179" s="134">
        <f t="shared" ref="CC1179" si="11251">((BV1179^2+BW1179^2)^0.5)/((BV1182^2+BW1182^2)^0.5)</f>
        <v>1.0679254729462953</v>
      </c>
      <c r="CD1179" s="9"/>
      <c r="CE1179" s="38"/>
      <c r="CF1179" s="38"/>
      <c r="CG1179" s="38"/>
      <c r="CH1179" s="38"/>
      <c r="CM1179" s="129">
        <v>2.86</v>
      </c>
    </row>
    <row r="1180" spans="2:91" ht="18.600000000000001" customHeight="1" thickBot="1">
      <c r="D1180" s="39"/>
      <c r="G1180" s="40"/>
      <c r="I1180" s="39"/>
      <c r="L1180" s="40"/>
      <c r="N1180" s="39"/>
      <c r="Q1180" s="40"/>
      <c r="S1180" s="39"/>
      <c r="V1180" s="40"/>
      <c r="X1180" s="39"/>
      <c r="AA1180" s="40"/>
      <c r="AC1180" s="39"/>
      <c r="AF1180" s="40"/>
      <c r="AH1180" s="39"/>
      <c r="AK1180" s="40"/>
      <c r="AM1180" s="39"/>
      <c r="AP1180" s="40"/>
      <c r="AR1180" s="39"/>
      <c r="AU1180" s="40"/>
      <c r="AW1180" s="39"/>
      <c r="AZ1180" s="40"/>
      <c r="BB1180" s="39"/>
      <c r="BE1180" s="40"/>
      <c r="BG1180" s="39"/>
      <c r="BJ1180" s="40"/>
      <c r="BL1180" s="39"/>
      <c r="BO1180" s="40"/>
      <c r="BQ1180" s="34"/>
      <c r="BR1180" s="11"/>
      <c r="BS1180" s="11"/>
      <c r="BT1180" s="41"/>
      <c r="BV1180" s="39"/>
      <c r="BY1180" s="40"/>
      <c r="CC1180" s="135"/>
      <c r="CD1180" s="9"/>
      <c r="CE1180" s="38"/>
      <c r="CF1180" s="38"/>
      <c r="CG1180" s="38"/>
      <c r="CH1180" s="38"/>
    </row>
    <row r="1181" spans="2:91" ht="18.600000000000001" customHeight="1" thickBot="1">
      <c r="D1181" s="258" t="s">
        <v>129</v>
      </c>
      <c r="E1181" s="259"/>
      <c r="F1181" s="260" t="s">
        <v>130</v>
      </c>
      <c r="G1181" s="261"/>
      <c r="H1181" s="229"/>
      <c r="I1181" s="258" t="s">
        <v>131</v>
      </c>
      <c r="J1181" s="259"/>
      <c r="K1181" s="260" t="s">
        <v>132</v>
      </c>
      <c r="L1181" s="261"/>
      <c r="N1181" s="253" t="s">
        <v>133</v>
      </c>
      <c r="O1181" s="254"/>
      <c r="P1181" s="255" t="s">
        <v>134</v>
      </c>
      <c r="Q1181" s="256"/>
      <c r="S1181" s="258" t="s">
        <v>135</v>
      </c>
      <c r="T1181" s="259"/>
      <c r="U1181" s="260" t="s">
        <v>136</v>
      </c>
      <c r="V1181" s="261"/>
      <c r="W1181" s="8"/>
      <c r="X1181" s="253" t="s">
        <v>137</v>
      </c>
      <c r="Y1181" s="254"/>
      <c r="Z1181" s="255" t="s">
        <v>138</v>
      </c>
      <c r="AA1181" s="256"/>
      <c r="AB1181" s="8"/>
      <c r="AC1181" s="258" t="s">
        <v>139</v>
      </c>
      <c r="AD1181" s="259"/>
      <c r="AE1181" s="260" t="s">
        <v>140</v>
      </c>
      <c r="AF1181" s="261"/>
      <c r="AG1181" s="8"/>
      <c r="AH1181" s="253" t="s">
        <v>141</v>
      </c>
      <c r="AI1181" s="254"/>
      <c r="AJ1181" s="255" t="s">
        <v>142</v>
      </c>
      <c r="AK1181" s="256"/>
      <c r="AL1181" s="8"/>
      <c r="AM1181" s="258" t="s">
        <v>143</v>
      </c>
      <c r="AN1181" s="259"/>
      <c r="AO1181" s="260" t="s">
        <v>144</v>
      </c>
      <c r="AP1181" s="261"/>
      <c r="AR1181" s="253" t="s">
        <v>145</v>
      </c>
      <c r="AS1181" s="254"/>
      <c r="AT1181" s="255" t="s">
        <v>146</v>
      </c>
      <c r="AU1181" s="256"/>
      <c r="AV1181" s="4"/>
      <c r="AW1181" s="258" t="s">
        <v>147</v>
      </c>
      <c r="AX1181" s="259"/>
      <c r="AY1181" s="260" t="s">
        <v>148</v>
      </c>
      <c r="AZ1181" s="261"/>
      <c r="BA1181" s="8"/>
      <c r="BB1181" s="253" t="s">
        <v>149</v>
      </c>
      <c r="BC1181" s="254"/>
      <c r="BD1181" s="255" t="s">
        <v>150</v>
      </c>
      <c r="BE1181" s="256"/>
      <c r="BF1181" s="4"/>
      <c r="BG1181" s="258" t="s">
        <v>151</v>
      </c>
      <c r="BH1181" s="259"/>
      <c r="BI1181" s="260" t="s">
        <v>152</v>
      </c>
      <c r="BJ1181" s="261"/>
      <c r="BK1181" s="4"/>
      <c r="BL1181" s="253" t="s">
        <v>153</v>
      </c>
      <c r="BM1181" s="254"/>
      <c r="BN1181" s="255" t="s">
        <v>154</v>
      </c>
      <c r="BO1181" s="256"/>
      <c r="BP1181" s="4"/>
      <c r="BQ1181" s="258" t="s">
        <v>155</v>
      </c>
      <c r="BR1181" s="259"/>
      <c r="BS1181" s="260" t="s">
        <v>156</v>
      </c>
      <c r="BT1181" s="261"/>
      <c r="BU1181" s="8"/>
      <c r="BV1181" s="253" t="s">
        <v>157</v>
      </c>
      <c r="BW1181" s="254"/>
      <c r="BX1181" s="255" t="s">
        <v>158</v>
      </c>
      <c r="BY1181" s="256"/>
      <c r="CA1181" s="46" t="s">
        <v>16</v>
      </c>
      <c r="CC1181" s="136" t="s">
        <v>71</v>
      </c>
      <c r="CD1181" s="9"/>
      <c r="CE1181" s="38"/>
      <c r="CF1181" s="38"/>
      <c r="CG1181" s="38"/>
      <c r="CH1181" s="38"/>
    </row>
    <row r="1182" spans="2:91" ht="18.600000000000001" customHeight="1" thickTop="1" thickBot="1">
      <c r="D1182" s="29">
        <v>0</v>
      </c>
      <c r="E1182" s="33">
        <v>0</v>
      </c>
      <c r="F1182" s="31">
        <v>1</v>
      </c>
      <c r="G1182" s="32">
        <v>0</v>
      </c>
      <c r="I1182" s="29">
        <v>0</v>
      </c>
      <c r="J1182" s="33">
        <f t="shared" ref="J1182" si="11252">IF(0=(1-$J$8*$K$8*$B1179^2),10^14,$B1179*$J$8/(1-$J$8*$K$8*$B1179^2))</f>
        <v>-0.43532157765637308</v>
      </c>
      <c r="K1182" s="31">
        <v>1</v>
      </c>
      <c r="L1182" s="32">
        <v>0</v>
      </c>
      <c r="N1182" s="29">
        <f t="shared" ref="N1182" si="11253">D1182*I1179+F1182*I1182-E1182*J1179-G1182*J1182</f>
        <v>0</v>
      </c>
      <c r="O1182" s="33">
        <f t="shared" ref="O1182" si="11254">(D1182*J1179+E1182*I1179+F1182*J1182+G1182*I1182)</f>
        <v>-0.43532157765637308</v>
      </c>
      <c r="P1182" s="31">
        <f t="shared" ref="P1182" si="11255">D1182*K1179+F1182*K1182-E1182*L1179-G1182*L1182</f>
        <v>1</v>
      </c>
      <c r="Q1182" s="32">
        <f t="shared" ref="Q1182" si="11256">(D1182*L1179+E1182*K1179+F1182*L1182+G1182*K1182)</f>
        <v>0</v>
      </c>
      <c r="S1182" s="29">
        <v>0</v>
      </c>
      <c r="T1182" s="33">
        <v>0</v>
      </c>
      <c r="U1182" s="31">
        <v>1</v>
      </c>
      <c r="V1182" s="32">
        <v>0</v>
      </c>
      <c r="X1182" s="29">
        <f t="shared" ref="X1182" si="11257">N1182*S1179+P1182*S1182-O1182*T1179-Q1182*T1182</f>
        <v>0</v>
      </c>
      <c r="Y1182" s="33">
        <f t="shared" ref="Y1182" si="11258">(N1182*T1179+O1182*S1179+P1182*T1182+Q1182*S1182)</f>
        <v>-0.43532157765637308</v>
      </c>
      <c r="Z1182" s="31">
        <f t="shared" ref="Z1182" si="11259">N1182*U1179+P1182*U1182-O1182*V1179-Q1182*V1182</f>
        <v>0.80643758586825642</v>
      </c>
      <c r="AA1182" s="32">
        <f t="shared" ref="AA1182" si="11260">(N1182*V1179+O1182*U1179+P1182*V1182+Q1182*U1182)</f>
        <v>0</v>
      </c>
      <c r="AB1182" s="8"/>
      <c r="AC1182" s="29">
        <v>0</v>
      </c>
      <c r="AD1182" s="33">
        <f t="shared" ref="AD1182" si="11261">IF(0=(1-$AD$8*$AE$8*$B1179^2),10^14,$B1179*$AD$8/(1-$AD$8*$AE$8*$B1179^2))</f>
        <v>-0.35495523682971808</v>
      </c>
      <c r="AE1182" s="31">
        <v>1</v>
      </c>
      <c r="AF1182" s="32">
        <v>0</v>
      </c>
      <c r="AH1182" s="29">
        <f t="shared" ref="AH1182" si="11262">X1182*AC1179+Z1182*AC1182-Y1182*AD1179-AA1182*AD1182</f>
        <v>0</v>
      </c>
      <c r="AI1182" s="33">
        <f t="shared" ref="AI1182" si="11263">(X1182*AD1179+Y1182*AC1179+Z1182*AD1182+AA1182*AC1182)</f>
        <v>-0.72157082193662614</v>
      </c>
      <c r="AJ1182" s="31">
        <f t="shared" ref="AJ1182" si="11264">X1182*AE1179+Z1182*AE1182-Y1182*AF1179-AA1182*AF1182</f>
        <v>0.80643758586825642</v>
      </c>
      <c r="AK1182" s="32">
        <f t="shared" ref="AK1182" si="11265">(X1182*AF1179+Y1182*AE1179+Z1182*AF1182+AA1182*AE1182)</f>
        <v>0</v>
      </c>
      <c r="AL1182" s="8"/>
      <c r="AM1182" s="29">
        <v>0</v>
      </c>
      <c r="AN1182" s="33">
        <v>0</v>
      </c>
      <c r="AO1182" s="31">
        <v>1</v>
      </c>
      <c r="AP1182" s="32">
        <v>0</v>
      </c>
      <c r="AR1182" s="29">
        <f t="shared" ref="AR1182" si="11266">AH1182*AM1179+AJ1182*AM1182-AI1182*AN1179-AK1182*AN1182</f>
        <v>0</v>
      </c>
      <c r="AS1182" s="33">
        <f t="shared" ref="AS1182" si="11267">(AH1182*AN1179+AI1182*AM1179+AJ1182*AN1182+AK1182*AM1182)</f>
        <v>-0.72157082193662614</v>
      </c>
      <c r="AT1182" s="31">
        <f t="shared" ref="AT1182" si="11268">AH1182*AO1179+AJ1182*AO1182-AI1182*AP1179-AK1182*AP1182</f>
        <v>0.51629846818517611</v>
      </c>
      <c r="AU1182" s="32">
        <f t="shared" ref="AU1182" si="11269">(AH1182*AP1179+AI1182*AO1179+AJ1182*AP1182+AK1182*AO1182)</f>
        <v>0</v>
      </c>
      <c r="AV1182" s="8"/>
      <c r="AW1182" s="29">
        <v>0</v>
      </c>
      <c r="AX1182" s="33">
        <f t="shared" ref="AX1182" si="11270">IF(0=(1-$AX$8*$AY$8*$B1179^2),10^14,$B1179*$AX$8/(1-$AX$8*$AY$8*$B1179^2))</f>
        <v>-0.31714640979830261</v>
      </c>
      <c r="AY1182" s="31">
        <v>1</v>
      </c>
      <c r="AZ1182" s="32">
        <v>0</v>
      </c>
      <c r="BB1182" s="29">
        <f t="shared" ref="BB1182" si="11271">AR1182*AW1179+AT1182*AW1182-AS1182*AX1179-AU1182*AX1182</f>
        <v>0</v>
      </c>
      <c r="BC1182" s="33">
        <f t="shared" ref="BC1182" si="11272">(AR1182*AX1179+AS1182*AW1179+AT1182*AX1182+AU1182*AW1182)</f>
        <v>-0.88531302750591789</v>
      </c>
      <c r="BD1182" s="31">
        <f t="shared" ref="BD1182" si="11273">AR1182*AY1179+AT1182*AY1182-AS1182*AZ1179-AU1182*AZ1182</f>
        <v>0.51629846818517611</v>
      </c>
      <c r="BE1182" s="32">
        <f t="shared" ref="BE1182" si="11274">(AR1182*AZ1179+AS1182*AY1179+AT1182*AZ1182+AU1182*AY1182)</f>
        <v>0</v>
      </c>
      <c r="BF1182" s="8"/>
      <c r="BG1182" s="29">
        <v>0</v>
      </c>
      <c r="BH1182" s="33">
        <v>0</v>
      </c>
      <c r="BI1182" s="31">
        <v>1</v>
      </c>
      <c r="BJ1182" s="32">
        <v>0</v>
      </c>
      <c r="BL1182" s="29">
        <f t="shared" ref="BL1182" si="11275">BB1182*BG1179+BD1182*BG1182-BC1182*BH1179-BE1182*BH1182</f>
        <v>0</v>
      </c>
      <c r="BM1182" s="33">
        <f t="shared" ref="BM1182" si="11276">(BB1182*BH1179+BC1182*BG1179+BD1182*BH1182+BE1182*BG1182)</f>
        <v>-0.88531302750591789</v>
      </c>
      <c r="BN1182" s="31">
        <f t="shared" ref="BN1182" si="11277">BB1182*BI1179+BD1182*BI1182-BC1182*BJ1179-BE1182*BJ1182</f>
        <v>0.39112811691082383</v>
      </c>
      <c r="BO1182" s="32">
        <f t="shared" ref="BO1182" si="11278">(BB1182*BJ1179+BC1182*BI1179+BD1182*BJ1182+BE1182*BI1182)</f>
        <v>0</v>
      </c>
      <c r="BP1182" s="8"/>
      <c r="BQ1182" s="19">
        <f t="shared" ref="BQ1182:BQ1245" si="11279">1/$BR$8</f>
        <v>1</v>
      </c>
      <c r="BR1182" s="47">
        <v>0</v>
      </c>
      <c r="BS1182" s="48">
        <v>1</v>
      </c>
      <c r="BT1182" s="49">
        <v>0</v>
      </c>
      <c r="BV1182" s="29">
        <f t="shared" ref="BV1182" si="11280">BL1182*BQ1179+BN1182*BQ1182-BM1182*BR1179-BO1182*BR1182</f>
        <v>0.39112811691082383</v>
      </c>
      <c r="BW1182" s="33">
        <f t="shared" ref="BW1182" si="11281">(BL1182*BR1179+BM1182*BQ1179+BN1182*BR1182+BO1182*BQ1182)</f>
        <v>-0.88531302750591789</v>
      </c>
      <c r="BX1182" s="31">
        <f t="shared" ref="BX1182" si="11282">BL1182*BS1179+BN1182*BS1182-BM1182*BT1179-BO1182*BT1182</f>
        <v>0.39112811691082383</v>
      </c>
      <c r="BY1182" s="32">
        <f t="shared" ref="BY1182" si="11283">(BL1182*BT1179+BM1182*BS1179+BN1182*BT1182+BO1182*BS1182)</f>
        <v>0</v>
      </c>
      <c r="CA1182" s="50">
        <f t="shared" ref="CA1182" si="11284">(180/PI())*ATAN(-1*(BW1179+BW1182)/(BV1179+BV1182))</f>
        <v>66.990836503709801</v>
      </c>
      <c r="CC1182" s="137">
        <f t="shared" ref="CC1182" si="11285">20*LOG(((1-(10^(CA1179/20)^2)*(1-((1-CC1179)/(1+CC1179))^2))^0.5))</f>
        <v>-26.286394928262027</v>
      </c>
      <c r="CD1182" s="9"/>
      <c r="CE1182" s="38"/>
      <c r="CF1182" s="38"/>
      <c r="CG1182" s="38"/>
      <c r="CH1182" s="38"/>
    </row>
    <row r="1183" spans="2:91" ht="18.600000000000001" customHeight="1">
      <c r="CC1183" s="42"/>
    </row>
    <row r="1184" spans="2:91" ht="18.600000000000001" customHeight="1" thickBot="1">
      <c r="E1184" s="22" t="s">
        <v>4</v>
      </c>
      <c r="J1184" s="22" t="s">
        <v>5</v>
      </c>
      <c r="O1184" s="22" t="s">
        <v>6</v>
      </c>
      <c r="T1184" s="22" t="s">
        <v>7</v>
      </c>
      <c r="Y1184" s="22" t="s">
        <v>8</v>
      </c>
      <c r="AD1184" s="22" t="s">
        <v>65</v>
      </c>
      <c r="AI1184" s="22" t="s">
        <v>9</v>
      </c>
      <c r="AN1184" s="22" t="s">
        <v>66</v>
      </c>
      <c r="AS1184" s="22" t="s">
        <v>51</v>
      </c>
      <c r="AX1184" s="22" t="s">
        <v>67</v>
      </c>
      <c r="BC1184" s="22" t="s">
        <v>52</v>
      </c>
      <c r="BH1184" s="22" t="s">
        <v>68</v>
      </c>
      <c r="BM1184" s="22" t="s">
        <v>63</v>
      </c>
      <c r="BQ1184" s="23" t="s">
        <v>69</v>
      </c>
      <c r="BR1184" s="23"/>
      <c r="BS1184" s="24"/>
      <c r="BT1184" s="24"/>
      <c r="BU1184" s="24"/>
      <c r="BW1184" s="22" t="s">
        <v>64</v>
      </c>
    </row>
    <row r="1185" spans="2:91" ht="18.600000000000001" customHeight="1" thickBot="1">
      <c r="D1185" s="249" t="s">
        <v>103</v>
      </c>
      <c r="E1185" s="250"/>
      <c r="F1185" s="251" t="s">
        <v>104</v>
      </c>
      <c r="G1185" s="252"/>
      <c r="H1185" s="229"/>
      <c r="I1185" s="253" t="s">
        <v>11</v>
      </c>
      <c r="J1185" s="254"/>
      <c r="K1185" s="255" t="s">
        <v>12</v>
      </c>
      <c r="L1185" s="256"/>
      <c r="M1185" s="24"/>
      <c r="N1185" s="253" t="s">
        <v>105</v>
      </c>
      <c r="O1185" s="254"/>
      <c r="P1185" s="255" t="s">
        <v>106</v>
      </c>
      <c r="Q1185" s="256"/>
      <c r="R1185" s="24"/>
      <c r="S1185" s="249" t="s">
        <v>107</v>
      </c>
      <c r="T1185" s="250"/>
      <c r="U1185" s="251" t="s">
        <v>108</v>
      </c>
      <c r="V1185" s="252"/>
      <c r="W1185" s="8"/>
      <c r="X1185" s="253" t="s">
        <v>109</v>
      </c>
      <c r="Y1185" s="254"/>
      <c r="Z1185" s="255" t="s">
        <v>110</v>
      </c>
      <c r="AA1185" s="256"/>
      <c r="AB1185" s="8"/>
      <c r="AC1185" s="253" t="s">
        <v>111</v>
      </c>
      <c r="AD1185" s="254"/>
      <c r="AE1185" s="255" t="s">
        <v>14</v>
      </c>
      <c r="AF1185" s="256"/>
      <c r="AG1185" s="8"/>
      <c r="AH1185" s="253" t="s">
        <v>112</v>
      </c>
      <c r="AI1185" s="254"/>
      <c r="AJ1185" s="255" t="s">
        <v>113</v>
      </c>
      <c r="AK1185" s="256"/>
      <c r="AL1185" s="8"/>
      <c r="AM1185" s="249" t="s">
        <v>114</v>
      </c>
      <c r="AN1185" s="250"/>
      <c r="AO1185" s="251" t="s">
        <v>115</v>
      </c>
      <c r="AP1185" s="252"/>
      <c r="AQ1185" s="24"/>
      <c r="AR1185" s="253" t="s">
        <v>116</v>
      </c>
      <c r="AS1185" s="254"/>
      <c r="AT1185" s="255" t="s">
        <v>13</v>
      </c>
      <c r="AU1185" s="256"/>
      <c r="AV1185" s="4"/>
      <c r="AW1185" s="253" t="s">
        <v>117</v>
      </c>
      <c r="AX1185" s="254"/>
      <c r="AY1185" s="255" t="s">
        <v>118</v>
      </c>
      <c r="AZ1185" s="256"/>
      <c r="BA1185" s="8"/>
      <c r="BB1185" s="253" t="s">
        <v>119</v>
      </c>
      <c r="BC1185" s="254"/>
      <c r="BD1185" s="255" t="s">
        <v>120</v>
      </c>
      <c r="BE1185" s="256"/>
      <c r="BF1185" s="4"/>
      <c r="BG1185" s="249" t="s">
        <v>121</v>
      </c>
      <c r="BH1185" s="250"/>
      <c r="BI1185" s="251" t="s">
        <v>122</v>
      </c>
      <c r="BJ1185" s="252"/>
      <c r="BK1185" s="4"/>
      <c r="BL1185" s="253" t="s">
        <v>123</v>
      </c>
      <c r="BM1185" s="254"/>
      <c r="BN1185" s="255" t="s">
        <v>124</v>
      </c>
      <c r="BO1185" s="256"/>
      <c r="BP1185" s="4"/>
      <c r="BQ1185" s="253" t="s">
        <v>125</v>
      </c>
      <c r="BR1185" s="254"/>
      <c r="BS1185" s="255" t="s">
        <v>126</v>
      </c>
      <c r="BT1185" s="256"/>
      <c r="BU1185" s="8"/>
      <c r="BV1185" s="253" t="s">
        <v>127</v>
      </c>
      <c r="BW1185" s="254"/>
      <c r="BX1185" s="255" t="s">
        <v>128</v>
      </c>
      <c r="BY1185" s="256"/>
      <c r="CA1185" s="27" t="s">
        <v>15</v>
      </c>
      <c r="CC1185" s="133" t="s">
        <v>70</v>
      </c>
      <c r="CD1185" s="9"/>
      <c r="CE1185" s="38"/>
      <c r="CF1185" s="38"/>
      <c r="CG1185" s="38"/>
      <c r="CH1185" s="38"/>
    </row>
    <row r="1186" spans="2:91" ht="18.600000000000001" customHeight="1" thickTop="1" thickBot="1">
      <c r="B1186" s="129">
        <v>2.9</v>
      </c>
      <c r="D1186" s="29">
        <v>1</v>
      </c>
      <c r="E1186" s="30">
        <v>0</v>
      </c>
      <c r="F1186" s="31">
        <v>0</v>
      </c>
      <c r="G1186" s="32">
        <f t="shared" ref="G1186:G1249" si="11286">-1/($E$8*$B1186)</f>
        <v>-0.2273034482758621</v>
      </c>
      <c r="I1186" s="29">
        <v>1</v>
      </c>
      <c r="J1186" s="33">
        <v>0</v>
      </c>
      <c r="K1186" s="31">
        <v>0</v>
      </c>
      <c r="L1186" s="32">
        <v>0</v>
      </c>
      <c r="N1186" s="29">
        <f t="shared" ref="N1186" si="11287">D1186*I1186+F1186*I1189-E1186*J1186-G1186*J1189</f>
        <v>0.90175784143067728</v>
      </c>
      <c r="O1186" s="33">
        <f t="shared" ref="O1186" si="11288">(D1186*J1186+E1186*I1186+F1186*J1189+G1186*I1189)</f>
        <v>0</v>
      </c>
      <c r="P1186" s="31">
        <f t="shared" ref="P1186" si="11289">D1186*K1186+F1186*K1189-E1186*L1186-G1186*L1189</f>
        <v>0</v>
      </c>
      <c r="Q1186" s="32">
        <f t="shared" ref="Q1186" si="11290">(D1186*L1186+E1186*K1186+F1186*L1189+G1186*K1189)</f>
        <v>-0.2273034482758621</v>
      </c>
      <c r="S1186" s="29">
        <v>1</v>
      </c>
      <c r="T1186" s="30">
        <v>0</v>
      </c>
      <c r="U1186" s="31">
        <v>0</v>
      </c>
      <c r="V1186" s="32">
        <f t="shared" ref="V1186:V1249" si="11291">-1/($T$8*$B1186)</f>
        <v>-0.44157586206896554</v>
      </c>
      <c r="X1186" s="29">
        <f t="shared" ref="X1186" si="11292">N1186*S1186+P1186*S1189-O1186*T1186-Q1186*T1189</f>
        <v>0.90175784143067728</v>
      </c>
      <c r="Y1186" s="33">
        <f t="shared" ref="Y1186" si="11293">(N1186*T1186+O1186*S1186+P1186*T1189+Q1186*S1189)</f>
        <v>0</v>
      </c>
      <c r="Z1186" s="31">
        <f t="shared" ref="Z1186" si="11294">N1186*U1186+P1186*U1189-O1186*V1186-Q1186*V1189</f>
        <v>0</v>
      </c>
      <c r="AA1186" s="32">
        <f t="shared" ref="AA1186" si="11295">(N1186*V1186+O1186*U1186+P1186*V1189+Q1186*U1189)</f>
        <v>-0.62549794448306295</v>
      </c>
      <c r="AB1186" s="8"/>
      <c r="AC1186" s="29">
        <v>1</v>
      </c>
      <c r="AD1186" s="33">
        <v>0</v>
      </c>
      <c r="AE1186" s="31">
        <v>0</v>
      </c>
      <c r="AF1186" s="32">
        <v>0</v>
      </c>
      <c r="AH1186" s="29">
        <f t="shared" ref="AH1186" si="11296">X1186*AC1186+Z1186*AC1189-Y1186*AD1186-AA1186*AD1189</f>
        <v>0.68148793867999169</v>
      </c>
      <c r="AI1186" s="33">
        <f t="shared" ref="AI1186" si="11297">(X1186*AD1186+Y1186*AC1186+Z1186*AD1189+AA1186*AC1189)</f>
        <v>0</v>
      </c>
      <c r="AJ1186" s="31">
        <f t="shared" ref="AJ1186" si="11298">X1186*AE1186+Z1186*AE1189-Y1186*AF1186-AA1186*AF1189</f>
        <v>0</v>
      </c>
      <c r="AK1186" s="32">
        <f t="shared" ref="AK1186" si="11299">(X1186*AF1186+Y1186*AE1186+Z1186*AF1189+AA1186*AE1189)</f>
        <v>-0.62549794448306295</v>
      </c>
      <c r="AL1186" s="8"/>
      <c r="AM1186" s="29">
        <v>1</v>
      </c>
      <c r="AN1186" s="30">
        <v>0</v>
      </c>
      <c r="AO1186" s="31">
        <v>0</v>
      </c>
      <c r="AP1186" s="32">
        <f t="shared" ref="AP1186:AP1249" si="11300">-1/($AN$8*$B1186)</f>
        <v>-0.39932068965517242</v>
      </c>
      <c r="AR1186" s="29">
        <f t="shared" ref="AR1186" si="11301">AH1186*AM1186+AJ1186*AM1189-AI1186*AN1186-AK1186*AN1189</f>
        <v>0.68148793867999169</v>
      </c>
      <c r="AS1186" s="33">
        <f t="shared" ref="AS1186" si="11302">(AH1186*AN1186+AI1186*AM1186+AJ1186*AN1189+AK1186*AM1189)</f>
        <v>0</v>
      </c>
      <c r="AT1186" s="31">
        <f t="shared" ref="AT1186" si="11303">AH1186*AO1186+AJ1186*AO1189-AI1186*AP1186-AK1186*AP1189</f>
        <v>0</v>
      </c>
      <c r="AU1186" s="32">
        <f t="shared" ref="AU1186" si="11304">(AH1186*AP1186+AI1186*AO1186+AJ1186*AP1189+AK1186*AO1189)</f>
        <v>-0.89763017814843904</v>
      </c>
      <c r="AV1186" s="8"/>
      <c r="AW1186" s="29">
        <v>1</v>
      </c>
      <c r="AX1186" s="33">
        <v>0</v>
      </c>
      <c r="AY1186" s="31">
        <v>0</v>
      </c>
      <c r="AZ1186" s="32">
        <v>0</v>
      </c>
      <c r="BB1186" s="29">
        <f t="shared" ref="BB1186" si="11305">AR1186*AW1186+AT1186*AW1189-AS1186*AX1186-AU1186*AX1189</f>
        <v>0.39897672906847953</v>
      </c>
      <c r="BC1186" s="33">
        <f t="shared" ref="BC1186" si="11306">(AR1186*AX1186+AS1186*AW1186+AT1186*AX1189+AU1186*AW1189)</f>
        <v>0</v>
      </c>
      <c r="BD1186" s="31">
        <f t="shared" ref="BD1186" si="11307">AR1186*AY1186+AT1186*AY1189-AS1186*AZ1186-AU1186*AZ1189</f>
        <v>0</v>
      </c>
      <c r="BE1186" s="32">
        <f t="shared" ref="BE1186" si="11308">(AR1186*AZ1186+AS1186*AY1186+AT1186*AZ1189+AU1186*AY1189)</f>
        <v>-0.89763017814843904</v>
      </c>
      <c r="BF1186" s="8"/>
      <c r="BG1186" s="29">
        <v>1</v>
      </c>
      <c r="BH1186" s="30">
        <v>0</v>
      </c>
      <c r="BI1186" s="31">
        <v>0</v>
      </c>
      <c r="BJ1186" s="32">
        <f t="shared" ref="BJ1186:BJ1249" si="11309">-1/($BH$8*$B1186)</f>
        <v>-0.14041034482758619</v>
      </c>
      <c r="BL1186" s="29">
        <f t="shared" ref="BL1186" si="11310">BB1186*BG1186+BD1186*BG1189-BC1186*BH1186-BE1186*BH1189</f>
        <v>0.39897672906847953</v>
      </c>
      <c r="BM1186" s="33">
        <f t="shared" ref="BM1186" si="11311">(BB1186*BH1186+BC1186*BG1186+BD1186*BH1189+BE1186*BG1189)</f>
        <v>0</v>
      </c>
      <c r="BN1186" s="31">
        <f t="shared" ref="BN1186" si="11312">BB1186*BI1186+BD1186*BI1189-BC1186*BJ1186-BE1186*BJ1189</f>
        <v>0</v>
      </c>
      <c r="BO1186" s="32">
        <f t="shared" ref="BO1186" si="11313">(BB1186*BJ1186+BC1186*BI1186+BD1186*BJ1189+BE1186*BI1189)</f>
        <v>-0.95365063825512664</v>
      </c>
      <c r="BP1186" s="8"/>
      <c r="BQ1186" s="34">
        <v>1</v>
      </c>
      <c r="BR1186" s="35">
        <v>0</v>
      </c>
      <c r="BS1186" s="11">
        <v>0</v>
      </c>
      <c r="BT1186" s="36">
        <v>0</v>
      </c>
      <c r="BV1186" s="29">
        <f t="shared" ref="BV1186" si="11314">BL1186*BQ1186+BN1186*BQ1189-BM1186*BR1186-BO1186*BR1189</f>
        <v>0.39897672906847953</v>
      </c>
      <c r="BW1186" s="33">
        <f t="shared" ref="BW1186" si="11315">(BL1186*BR1186+BM1186*BQ1186+BN1186*BR1189+BO1186*BQ1189)</f>
        <v>-0.95365063825512664</v>
      </c>
      <c r="BX1186" s="31">
        <f t="shared" ref="BX1186" si="11316">BL1186*BS1186+BN1186*BS1189-BM1186*BT1186-BO1186*BT1189</f>
        <v>0</v>
      </c>
      <c r="BY1186" s="32">
        <f t="shared" ref="BY1186" si="11317">(BL1186*BT1186+BM1186*BS1186+BN1186*BT1189+BO1186*BS1189)</f>
        <v>-0.95365063825512664</v>
      </c>
      <c r="CA1186" s="37">
        <f t="shared" ref="CA1186" si="11318">20*LOG(((1+$BR$8)/$BR$8)/((BV1186+BV1189)^2+(BW1186+BW1189)^2)^0.5)</f>
        <v>-5.619828068347512E-3</v>
      </c>
      <c r="CC1186" s="134">
        <f t="shared" ref="CC1186" si="11319">((BV1186^2+BW1186^2)^0.5)/((BV1189^2+BW1189^2)^0.5)</f>
        <v>1.0681916836016112</v>
      </c>
      <c r="CD1186" s="9"/>
      <c r="CE1186" s="38"/>
      <c r="CF1186" s="38"/>
      <c r="CG1186" s="38"/>
      <c r="CH1186" s="38"/>
      <c r="CM1186" s="129">
        <v>2.88</v>
      </c>
    </row>
    <row r="1187" spans="2:91" ht="18.600000000000001" customHeight="1" thickBot="1">
      <c r="D1187" s="39"/>
      <c r="G1187" s="40"/>
      <c r="I1187" s="39"/>
      <c r="L1187" s="40"/>
      <c r="N1187" s="39"/>
      <c r="Q1187" s="40"/>
      <c r="S1187" s="39"/>
      <c r="V1187" s="40"/>
      <c r="X1187" s="39"/>
      <c r="AA1187" s="40"/>
      <c r="AC1187" s="39"/>
      <c r="AF1187" s="40"/>
      <c r="AH1187" s="39"/>
      <c r="AK1187" s="40"/>
      <c r="AM1187" s="39"/>
      <c r="AP1187" s="40"/>
      <c r="AR1187" s="39"/>
      <c r="AU1187" s="40"/>
      <c r="AW1187" s="39"/>
      <c r="AZ1187" s="40"/>
      <c r="BB1187" s="39"/>
      <c r="BE1187" s="40"/>
      <c r="BG1187" s="39"/>
      <c r="BJ1187" s="40"/>
      <c r="BL1187" s="39"/>
      <c r="BO1187" s="40"/>
      <c r="BQ1187" s="34"/>
      <c r="BR1187" s="11"/>
      <c r="BS1187" s="11"/>
      <c r="BT1187" s="41"/>
      <c r="BV1187" s="39"/>
      <c r="BY1187" s="40"/>
      <c r="CC1187" s="135"/>
      <c r="CD1187" s="9"/>
      <c r="CE1187" s="38"/>
      <c r="CF1187" s="38"/>
      <c r="CG1187" s="38"/>
      <c r="CH1187" s="38"/>
    </row>
    <row r="1188" spans="2:91" ht="18.600000000000001" customHeight="1" thickBot="1">
      <c r="D1188" s="258" t="s">
        <v>129</v>
      </c>
      <c r="E1188" s="259"/>
      <c r="F1188" s="260" t="s">
        <v>130</v>
      </c>
      <c r="G1188" s="261"/>
      <c r="H1188" s="229"/>
      <c r="I1188" s="258" t="s">
        <v>131</v>
      </c>
      <c r="J1188" s="259"/>
      <c r="K1188" s="260" t="s">
        <v>132</v>
      </c>
      <c r="L1188" s="261"/>
      <c r="N1188" s="253" t="s">
        <v>133</v>
      </c>
      <c r="O1188" s="254"/>
      <c r="P1188" s="255" t="s">
        <v>134</v>
      </c>
      <c r="Q1188" s="256"/>
      <c r="S1188" s="258" t="s">
        <v>135</v>
      </c>
      <c r="T1188" s="259"/>
      <c r="U1188" s="260" t="s">
        <v>136</v>
      </c>
      <c r="V1188" s="261"/>
      <c r="W1188" s="8"/>
      <c r="X1188" s="253" t="s">
        <v>137</v>
      </c>
      <c r="Y1188" s="254"/>
      <c r="Z1188" s="255" t="s">
        <v>138</v>
      </c>
      <c r="AA1188" s="256"/>
      <c r="AB1188" s="8"/>
      <c r="AC1188" s="258" t="s">
        <v>139</v>
      </c>
      <c r="AD1188" s="259"/>
      <c r="AE1188" s="260" t="s">
        <v>140</v>
      </c>
      <c r="AF1188" s="261"/>
      <c r="AG1188" s="8"/>
      <c r="AH1188" s="253" t="s">
        <v>141</v>
      </c>
      <c r="AI1188" s="254"/>
      <c r="AJ1188" s="255" t="s">
        <v>142</v>
      </c>
      <c r="AK1188" s="256"/>
      <c r="AL1188" s="8"/>
      <c r="AM1188" s="258" t="s">
        <v>143</v>
      </c>
      <c r="AN1188" s="259"/>
      <c r="AO1188" s="260" t="s">
        <v>144</v>
      </c>
      <c r="AP1188" s="261"/>
      <c r="AR1188" s="253" t="s">
        <v>145</v>
      </c>
      <c r="AS1188" s="254"/>
      <c r="AT1188" s="255" t="s">
        <v>146</v>
      </c>
      <c r="AU1188" s="256"/>
      <c r="AV1188" s="4"/>
      <c r="AW1188" s="258" t="s">
        <v>147</v>
      </c>
      <c r="AX1188" s="259"/>
      <c r="AY1188" s="260" t="s">
        <v>148</v>
      </c>
      <c r="AZ1188" s="261"/>
      <c r="BA1188" s="8"/>
      <c r="BB1188" s="253" t="s">
        <v>149</v>
      </c>
      <c r="BC1188" s="254"/>
      <c r="BD1188" s="255" t="s">
        <v>150</v>
      </c>
      <c r="BE1188" s="256"/>
      <c r="BF1188" s="4"/>
      <c r="BG1188" s="258" t="s">
        <v>151</v>
      </c>
      <c r="BH1188" s="259"/>
      <c r="BI1188" s="260" t="s">
        <v>152</v>
      </c>
      <c r="BJ1188" s="261"/>
      <c r="BK1188" s="4"/>
      <c r="BL1188" s="253" t="s">
        <v>153</v>
      </c>
      <c r="BM1188" s="254"/>
      <c r="BN1188" s="255" t="s">
        <v>154</v>
      </c>
      <c r="BO1188" s="256"/>
      <c r="BP1188" s="4"/>
      <c r="BQ1188" s="258" t="s">
        <v>155</v>
      </c>
      <c r="BR1188" s="259"/>
      <c r="BS1188" s="260" t="s">
        <v>156</v>
      </c>
      <c r="BT1188" s="261"/>
      <c r="BU1188" s="8"/>
      <c r="BV1188" s="253" t="s">
        <v>157</v>
      </c>
      <c r="BW1188" s="254"/>
      <c r="BX1188" s="255" t="s">
        <v>158</v>
      </c>
      <c r="BY1188" s="256"/>
      <c r="CA1188" s="46" t="s">
        <v>16</v>
      </c>
      <c r="CC1188" s="136" t="s">
        <v>71</v>
      </c>
      <c r="CD1188" s="9"/>
      <c r="CE1188" s="38"/>
      <c r="CF1188" s="38"/>
      <c r="CG1188" s="38"/>
      <c r="CH1188" s="38"/>
    </row>
    <row r="1189" spans="2:91" ht="18.600000000000001" customHeight="1" thickTop="1" thickBot="1">
      <c r="D1189" s="29">
        <v>0</v>
      </c>
      <c r="E1189" s="33">
        <v>0</v>
      </c>
      <c r="F1189" s="31">
        <v>1</v>
      </c>
      <c r="G1189" s="32">
        <v>0</v>
      </c>
      <c r="I1189" s="29">
        <v>0</v>
      </c>
      <c r="J1189" s="33">
        <f t="shared" ref="J1189" si="11320">IF(0=(1-$J$8*$K$8*$B1186^2),10^14,$B1186*$J$8/(1-$J$8*$K$8*$B1186^2))</f>
        <v>-0.43220707523140217</v>
      </c>
      <c r="K1189" s="31">
        <v>1</v>
      </c>
      <c r="L1189" s="32">
        <v>0</v>
      </c>
      <c r="N1189" s="29">
        <f t="shared" ref="N1189" si="11321">D1189*I1186+F1189*I1189-E1189*J1186-G1189*J1189</f>
        <v>0</v>
      </c>
      <c r="O1189" s="33">
        <f t="shared" ref="O1189" si="11322">(D1189*J1186+E1189*I1186+F1189*J1189+G1189*I1189)</f>
        <v>-0.43220707523140217</v>
      </c>
      <c r="P1189" s="31">
        <f t="shared" ref="P1189" si="11323">D1189*K1186+F1189*K1189-E1189*L1186-G1189*L1189</f>
        <v>1</v>
      </c>
      <c r="Q1189" s="32">
        <f t="shared" ref="Q1189" si="11324">(D1189*L1186+E1189*K1186+F1189*L1189+G1189*K1189)</f>
        <v>0</v>
      </c>
      <c r="S1189" s="29">
        <v>0</v>
      </c>
      <c r="T1189" s="33">
        <v>0</v>
      </c>
      <c r="U1189" s="31">
        <v>1</v>
      </c>
      <c r="V1189" s="32">
        <v>0</v>
      </c>
      <c r="X1189" s="29">
        <f t="shared" ref="X1189" si="11325">N1189*S1186+P1189*S1189-O1189*T1186-Q1189*T1189</f>
        <v>0</v>
      </c>
      <c r="Y1189" s="33">
        <f t="shared" ref="Y1189" si="11326">(N1189*T1186+O1189*S1186+P1189*T1189+Q1189*S1189)</f>
        <v>-0.43220707523140217</v>
      </c>
      <c r="Z1189" s="31">
        <f t="shared" ref="Z1189" si="11327">N1189*U1186+P1189*U1189-O1189*V1186-Q1189*V1189</f>
        <v>0.8091477881623873</v>
      </c>
      <c r="AA1189" s="32">
        <f t="shared" ref="AA1189" si="11328">(N1189*V1186+O1189*U1186+P1189*V1189+Q1189*U1189)</f>
        <v>0</v>
      </c>
      <c r="AB1189" s="8"/>
      <c r="AC1189" s="29">
        <v>0</v>
      </c>
      <c r="AD1189" s="33">
        <f t="shared" ref="AD1189" si="11329">IF(0=(1-$AD$8*$AE$8*$B1186^2),10^14,$B1186*$AD$8/(1-$AD$8*$AE$8*$B1186^2))</f>
        <v>-0.3521512815405422</v>
      </c>
      <c r="AE1189" s="31">
        <v>1</v>
      </c>
      <c r="AF1189" s="32">
        <v>0</v>
      </c>
      <c r="AH1189" s="29">
        <f t="shared" ref="AH1189" si="11330">X1189*AC1186+Z1189*AC1189-Y1189*AD1186-AA1189*AD1189</f>
        <v>0</v>
      </c>
      <c r="AI1189" s="33">
        <f t="shared" ref="AI1189" si="11331">(X1189*AD1186+Y1189*AC1186+Z1189*AD1189+AA1189*AC1189)</f>
        <v>-0.71714950578848202</v>
      </c>
      <c r="AJ1189" s="31">
        <f t="shared" ref="AJ1189" si="11332">X1189*AE1186+Z1189*AE1189-Y1189*AF1186-AA1189*AF1189</f>
        <v>0.8091477881623873</v>
      </c>
      <c r="AK1189" s="32">
        <f t="shared" ref="AK1189" si="11333">(X1189*AF1186+Y1189*AE1186+Z1189*AF1189+AA1189*AE1189)</f>
        <v>0</v>
      </c>
      <c r="AL1189" s="8"/>
      <c r="AM1189" s="29">
        <v>0</v>
      </c>
      <c r="AN1189" s="33">
        <v>0</v>
      </c>
      <c r="AO1189" s="31">
        <v>1</v>
      </c>
      <c r="AP1189" s="32">
        <v>0</v>
      </c>
      <c r="AR1189" s="29">
        <f t="shared" ref="AR1189" si="11334">AH1189*AM1186+AJ1189*AM1189-AI1189*AN1186-AK1189*AN1189</f>
        <v>0</v>
      </c>
      <c r="AS1189" s="33">
        <f t="shared" ref="AS1189" si="11335">(AH1189*AN1186+AI1189*AM1186+AJ1189*AN1189+AK1189*AM1189)</f>
        <v>-0.71714950578848202</v>
      </c>
      <c r="AT1189" s="31">
        <f t="shared" ref="AT1189" si="11336">AH1189*AO1186+AJ1189*AO1189-AI1189*AP1186-AK1189*AP1189</f>
        <v>0.5227751529250646</v>
      </c>
      <c r="AU1189" s="32">
        <f t="shared" ref="AU1189" si="11337">(AH1189*AP1186+AI1189*AO1186+AJ1189*AP1189+AK1189*AO1189)</f>
        <v>0</v>
      </c>
      <c r="AV1189" s="8"/>
      <c r="AW1189" s="29">
        <v>0</v>
      </c>
      <c r="AX1189" s="33">
        <f t="shared" ref="AX1189" si="11338">IF(0=(1-$AX$8*$AY$8*$B1186^2),10^14,$B1186*$AX$8/(1-$AX$8*$AY$8*$B1186^2))</f>
        <v>-0.31473007090097399</v>
      </c>
      <c r="AY1189" s="31">
        <v>1</v>
      </c>
      <c r="AZ1189" s="32">
        <v>0</v>
      </c>
      <c r="BB1189" s="29">
        <f t="shared" ref="BB1189" si="11339">AR1189*AW1186+AT1189*AW1189-AS1189*AX1186-AU1189*AX1189</f>
        <v>0</v>
      </c>
      <c r="BC1189" s="33">
        <f t="shared" ref="BC1189" si="11340">(AR1189*AX1186+AS1189*AW1186+AT1189*AX1189+AU1189*AW1189)</f>
        <v>-0.88168256673385514</v>
      </c>
      <c r="BD1189" s="31">
        <f t="shared" ref="BD1189" si="11341">AR1189*AY1186+AT1189*AY1189-AS1189*AZ1186-AU1189*AZ1189</f>
        <v>0.5227751529250646</v>
      </c>
      <c r="BE1189" s="32">
        <f t="shared" ref="BE1189" si="11342">(AR1189*AZ1186+AS1189*AY1186+AT1189*AZ1189+AU1189*AY1189)</f>
        <v>0</v>
      </c>
      <c r="BF1189" s="8"/>
      <c r="BG1189" s="29">
        <v>0</v>
      </c>
      <c r="BH1189" s="33">
        <v>0</v>
      </c>
      <c r="BI1189" s="31">
        <v>1</v>
      </c>
      <c r="BJ1189" s="32">
        <v>0</v>
      </c>
      <c r="BL1189" s="29">
        <f t="shared" ref="BL1189" si="11343">BB1189*BG1186+BD1189*BG1189-BC1189*BH1186-BE1189*BH1189</f>
        <v>0</v>
      </c>
      <c r="BM1189" s="33">
        <f t="shared" ref="BM1189" si="11344">(BB1189*BH1186+BC1189*BG1186+BD1189*BH1189+BE1189*BG1189)</f>
        <v>-0.88168256673385514</v>
      </c>
      <c r="BN1189" s="31">
        <f t="shared" ref="BN1189" si="11345">BB1189*BI1186+BD1189*BI1189-BC1189*BJ1186-BE1189*BJ1189</f>
        <v>0.39897779970149272</v>
      </c>
      <c r="BO1189" s="32">
        <f t="shared" ref="BO1189" si="11346">(BB1189*BJ1186+BC1189*BI1186+BD1189*BJ1189+BE1189*BI1189)</f>
        <v>0</v>
      </c>
      <c r="BP1189" s="8"/>
      <c r="BQ1189" s="19">
        <f t="shared" ref="BQ1189:BQ1252" si="11347">1/$BR$8</f>
        <v>1</v>
      </c>
      <c r="BR1189" s="47">
        <v>0</v>
      </c>
      <c r="BS1189" s="48">
        <v>1</v>
      </c>
      <c r="BT1189" s="49">
        <v>0</v>
      </c>
      <c r="BV1189" s="29">
        <f t="shared" ref="BV1189" si="11348">BL1189*BQ1186+BN1189*BQ1189-BM1189*BR1186-BO1189*BR1189</f>
        <v>0.39897779970149272</v>
      </c>
      <c r="BW1189" s="33">
        <f t="shared" ref="BW1189" si="11349">(BL1189*BR1186+BM1189*BQ1186+BN1189*BR1189+BO1189*BQ1189)</f>
        <v>-0.88168256673385514</v>
      </c>
      <c r="BX1189" s="31">
        <f t="shared" ref="BX1189" si="11350">BL1189*BS1186+BN1189*BS1189-BM1189*BT1186-BO1189*BT1189</f>
        <v>0.39897779970149272</v>
      </c>
      <c r="BY1189" s="32">
        <f t="shared" ref="BY1189" si="11351">(BL1189*BT1186+BM1189*BS1186+BN1189*BT1189+BO1189*BS1189)</f>
        <v>0</v>
      </c>
      <c r="CA1189" s="50">
        <f t="shared" ref="CA1189" si="11352">(180/PI())*ATAN(-1*(BW1186+BW1189)/(BV1186+BV1189))</f>
        <v>66.501865693742474</v>
      </c>
      <c r="CC1189" s="137">
        <f t="shared" ref="CC1189" si="11353">20*LOG(((1-(10^(CA1186/20)^2)*(1-((1-CC1186)/(1+CC1186))^2))^0.5))</f>
        <v>-26.236238255601215</v>
      </c>
      <c r="CD1189" s="9"/>
      <c r="CE1189" s="38"/>
      <c r="CF1189" s="38"/>
      <c r="CG1189" s="38"/>
      <c r="CH1189" s="38"/>
    </row>
    <row r="1190" spans="2:91" ht="18.600000000000001" customHeight="1">
      <c r="CC1190" s="42"/>
    </row>
    <row r="1191" spans="2:91" ht="18.600000000000001" customHeight="1" thickBot="1">
      <c r="E1191" s="22" t="s">
        <v>4</v>
      </c>
      <c r="J1191" s="22" t="s">
        <v>5</v>
      </c>
      <c r="O1191" s="22" t="s">
        <v>6</v>
      </c>
      <c r="T1191" s="22" t="s">
        <v>7</v>
      </c>
      <c r="Y1191" s="22" t="s">
        <v>8</v>
      </c>
      <c r="AD1191" s="22" t="s">
        <v>65</v>
      </c>
      <c r="AI1191" s="22" t="s">
        <v>9</v>
      </c>
      <c r="AN1191" s="22" t="s">
        <v>66</v>
      </c>
      <c r="AS1191" s="22" t="s">
        <v>51</v>
      </c>
      <c r="AX1191" s="22" t="s">
        <v>67</v>
      </c>
      <c r="BC1191" s="22" t="s">
        <v>52</v>
      </c>
      <c r="BH1191" s="22" t="s">
        <v>68</v>
      </c>
      <c r="BM1191" s="22" t="s">
        <v>63</v>
      </c>
      <c r="BQ1191" s="23" t="s">
        <v>69</v>
      </c>
      <c r="BR1191" s="23"/>
      <c r="BS1191" s="24"/>
      <c r="BT1191" s="24"/>
      <c r="BU1191" s="24"/>
      <c r="BW1191" s="22" t="s">
        <v>64</v>
      </c>
    </row>
    <row r="1192" spans="2:91" ht="18.600000000000001" customHeight="1" thickBot="1">
      <c r="D1192" s="249" t="s">
        <v>103</v>
      </c>
      <c r="E1192" s="250"/>
      <c r="F1192" s="251" t="s">
        <v>104</v>
      </c>
      <c r="G1192" s="252"/>
      <c r="H1192" s="229"/>
      <c r="I1192" s="253" t="s">
        <v>11</v>
      </c>
      <c r="J1192" s="254"/>
      <c r="K1192" s="255" t="s">
        <v>12</v>
      </c>
      <c r="L1192" s="256"/>
      <c r="M1192" s="24"/>
      <c r="N1192" s="253" t="s">
        <v>105</v>
      </c>
      <c r="O1192" s="254"/>
      <c r="P1192" s="255" t="s">
        <v>106</v>
      </c>
      <c r="Q1192" s="256"/>
      <c r="R1192" s="24"/>
      <c r="S1192" s="249" t="s">
        <v>107</v>
      </c>
      <c r="T1192" s="250"/>
      <c r="U1192" s="251" t="s">
        <v>108</v>
      </c>
      <c r="V1192" s="252"/>
      <c r="W1192" s="8"/>
      <c r="X1192" s="253" t="s">
        <v>109</v>
      </c>
      <c r="Y1192" s="254"/>
      <c r="Z1192" s="255" t="s">
        <v>110</v>
      </c>
      <c r="AA1192" s="256"/>
      <c r="AB1192" s="8"/>
      <c r="AC1192" s="253" t="s">
        <v>111</v>
      </c>
      <c r="AD1192" s="254"/>
      <c r="AE1192" s="255" t="s">
        <v>14</v>
      </c>
      <c r="AF1192" s="256"/>
      <c r="AG1192" s="8"/>
      <c r="AH1192" s="253" t="s">
        <v>112</v>
      </c>
      <c r="AI1192" s="254"/>
      <c r="AJ1192" s="255" t="s">
        <v>113</v>
      </c>
      <c r="AK1192" s="256"/>
      <c r="AL1192" s="8"/>
      <c r="AM1192" s="249" t="s">
        <v>114</v>
      </c>
      <c r="AN1192" s="250"/>
      <c r="AO1192" s="251" t="s">
        <v>115</v>
      </c>
      <c r="AP1192" s="252"/>
      <c r="AQ1192" s="24"/>
      <c r="AR1192" s="253" t="s">
        <v>116</v>
      </c>
      <c r="AS1192" s="254"/>
      <c r="AT1192" s="255" t="s">
        <v>13</v>
      </c>
      <c r="AU1192" s="256"/>
      <c r="AV1192" s="4"/>
      <c r="AW1192" s="253" t="s">
        <v>117</v>
      </c>
      <c r="AX1192" s="254"/>
      <c r="AY1192" s="255" t="s">
        <v>118</v>
      </c>
      <c r="AZ1192" s="256"/>
      <c r="BA1192" s="8"/>
      <c r="BB1192" s="253" t="s">
        <v>119</v>
      </c>
      <c r="BC1192" s="254"/>
      <c r="BD1192" s="255" t="s">
        <v>120</v>
      </c>
      <c r="BE1192" s="256"/>
      <c r="BF1192" s="4"/>
      <c r="BG1192" s="249" t="s">
        <v>121</v>
      </c>
      <c r="BH1192" s="250"/>
      <c r="BI1192" s="251" t="s">
        <v>122</v>
      </c>
      <c r="BJ1192" s="252"/>
      <c r="BK1192" s="4"/>
      <c r="BL1192" s="253" t="s">
        <v>123</v>
      </c>
      <c r="BM1192" s="254"/>
      <c r="BN1192" s="255" t="s">
        <v>124</v>
      </c>
      <c r="BO1192" s="256"/>
      <c r="BP1192" s="4"/>
      <c r="BQ1192" s="253" t="s">
        <v>125</v>
      </c>
      <c r="BR1192" s="254"/>
      <c r="BS1192" s="255" t="s">
        <v>126</v>
      </c>
      <c r="BT1192" s="256"/>
      <c r="BU1192" s="8"/>
      <c r="BV1192" s="253" t="s">
        <v>127</v>
      </c>
      <c r="BW1192" s="254"/>
      <c r="BX1192" s="255" t="s">
        <v>128</v>
      </c>
      <c r="BY1192" s="256"/>
      <c r="CA1192" s="27" t="s">
        <v>15</v>
      </c>
      <c r="CC1192" s="133" t="s">
        <v>70</v>
      </c>
      <c r="CD1192" s="9"/>
      <c r="CE1192" s="38"/>
      <c r="CF1192" s="38"/>
      <c r="CG1192" s="38"/>
      <c r="CH1192" s="38"/>
    </row>
    <row r="1193" spans="2:91" ht="18.600000000000001" customHeight="1" thickTop="1" thickBot="1">
      <c r="B1193" s="129">
        <v>2.92</v>
      </c>
      <c r="D1193" s="29">
        <v>1</v>
      </c>
      <c r="E1193" s="30">
        <v>0</v>
      </c>
      <c r="F1193" s="31">
        <v>0</v>
      </c>
      <c r="G1193" s="32">
        <f t="shared" ref="G1193:G1256" si="11354">-1/($E$8*$B1193)</f>
        <v>-0.22574657534246576</v>
      </c>
      <c r="I1193" s="29">
        <v>1</v>
      </c>
      <c r="J1193" s="33">
        <v>0</v>
      </c>
      <c r="K1193" s="31">
        <v>0</v>
      </c>
      <c r="L1193" s="32">
        <v>0</v>
      </c>
      <c r="N1193" s="29">
        <f t="shared" ref="N1193" si="11355">D1193*I1193+F1193*I1196-E1193*J1193-G1193*J1196</f>
        <v>0.90312366165765923</v>
      </c>
      <c r="O1193" s="33">
        <f t="shared" ref="O1193" si="11356">(D1193*J1193+E1193*I1193+F1193*J1196+G1193*I1196)</f>
        <v>0</v>
      </c>
      <c r="P1193" s="31">
        <f t="shared" ref="P1193" si="11357">D1193*K1193+F1193*K1196-E1193*L1193-G1193*L1196</f>
        <v>0</v>
      </c>
      <c r="Q1193" s="32">
        <f t="shared" ref="Q1193" si="11358">(D1193*L1193+E1193*K1193+F1193*L1196+G1193*K1196)</f>
        <v>-0.22574657534246576</v>
      </c>
      <c r="S1193" s="29">
        <v>1</v>
      </c>
      <c r="T1193" s="30">
        <v>0</v>
      </c>
      <c r="U1193" s="31">
        <v>0</v>
      </c>
      <c r="V1193" s="32">
        <f t="shared" ref="V1193:V1256" si="11359">-1/($T$8*$B1193)</f>
        <v>-0.43855136986301368</v>
      </c>
      <c r="X1193" s="29">
        <f t="shared" ref="X1193" si="11360">N1193*S1193+P1193*S1196-O1193*T1193-Q1193*T1196</f>
        <v>0.90312366165765923</v>
      </c>
      <c r="Y1193" s="33">
        <f t="shared" ref="Y1193" si="11361">(N1193*T1193+O1193*S1193+P1193*T1196+Q1193*S1196)</f>
        <v>0</v>
      </c>
      <c r="Z1193" s="31">
        <f t="shared" ref="Z1193" si="11362">N1193*U1193+P1193*U1196-O1193*V1193-Q1193*V1196</f>
        <v>0</v>
      </c>
      <c r="AA1193" s="32">
        <f t="shared" ref="AA1193" si="11363">(N1193*V1193+O1193*U1193+P1193*V1196+Q1193*U1196)</f>
        <v>-0.62181269431813313</v>
      </c>
      <c r="AB1193" s="8"/>
      <c r="AC1193" s="29">
        <v>1</v>
      </c>
      <c r="AD1193" s="33">
        <v>0</v>
      </c>
      <c r="AE1193" s="31">
        <v>0</v>
      </c>
      <c r="AF1193" s="32">
        <v>0</v>
      </c>
      <c r="AH1193" s="29">
        <f t="shared" ref="AH1193" si="11364">X1193*AC1193+Z1193*AC1196-Y1193*AD1193-AA1193*AD1196</f>
        <v>0.68586624356418791</v>
      </c>
      <c r="AI1193" s="33">
        <f t="shared" ref="AI1193" si="11365">(X1193*AD1193+Y1193*AC1193+Z1193*AD1196+AA1193*AC1196)</f>
        <v>0</v>
      </c>
      <c r="AJ1193" s="31">
        <f t="shared" ref="AJ1193" si="11366">X1193*AE1193+Z1193*AE1196-Y1193*AF1193-AA1193*AF1196</f>
        <v>0</v>
      </c>
      <c r="AK1193" s="32">
        <f t="shared" ref="AK1193" si="11367">(X1193*AF1193+Y1193*AE1193+Z1193*AF1196+AA1193*AE1196)</f>
        <v>-0.62181269431813313</v>
      </c>
      <c r="AL1193" s="8"/>
      <c r="AM1193" s="29">
        <v>1</v>
      </c>
      <c r="AN1193" s="30">
        <v>0</v>
      </c>
      <c r="AO1193" s="31">
        <v>0</v>
      </c>
      <c r="AP1193" s="32">
        <f t="shared" ref="AP1193:AP1256" si="11368">-1/($AN$8*$B1193)</f>
        <v>-0.3965856164383561</v>
      </c>
      <c r="AR1193" s="29">
        <f t="shared" ref="AR1193" si="11369">AH1193*AM1193+AJ1193*AM1196-AI1193*AN1193-AK1193*AN1196</f>
        <v>0.68586624356418791</v>
      </c>
      <c r="AS1193" s="33">
        <f t="shared" ref="AS1193" si="11370">(AH1193*AN1193+AI1193*AM1193+AJ1193*AN1196+AK1193*AM1196)</f>
        <v>0</v>
      </c>
      <c r="AT1193" s="31">
        <f t="shared" ref="AT1193" si="11371">AH1193*AO1193+AJ1193*AO1196-AI1193*AP1193-AK1193*AP1196</f>
        <v>0</v>
      </c>
      <c r="AU1193" s="32">
        <f t="shared" ref="AU1193" si="11372">(AH1193*AP1193+AI1193*AO1193+AJ1193*AP1196+AK1193*AO1196)</f>
        <v>-0.89381738131629629</v>
      </c>
      <c r="AV1193" s="8"/>
      <c r="AW1193" s="29">
        <v>1</v>
      </c>
      <c r="AX1193" s="33">
        <v>0</v>
      </c>
      <c r="AY1193" s="31">
        <v>0</v>
      </c>
      <c r="AZ1193" s="32">
        <v>0</v>
      </c>
      <c r="BB1193" s="29">
        <f t="shared" ref="BB1193" si="11373">AR1193*AW1193+AT1193*AW1196-AS1193*AX1193-AU1193*AX1196</f>
        <v>0.40668076402225839</v>
      </c>
      <c r="BC1193" s="33">
        <f t="shared" ref="BC1193" si="11374">(AR1193*AX1193+AS1193*AW1193+AT1193*AX1196+AU1193*AW1196)</f>
        <v>0</v>
      </c>
      <c r="BD1193" s="31">
        <f t="shared" ref="BD1193" si="11375">AR1193*AY1193+AT1193*AY1196-AS1193*AZ1193-AU1193*AZ1196</f>
        <v>0</v>
      </c>
      <c r="BE1193" s="32">
        <f t="shared" ref="BE1193" si="11376">(AR1193*AZ1193+AS1193*AY1193+AT1193*AZ1196+AU1193*AY1196)</f>
        <v>-0.89381738131629629</v>
      </c>
      <c r="BF1193" s="8"/>
      <c r="BG1193" s="29">
        <v>1</v>
      </c>
      <c r="BH1193" s="30">
        <v>0</v>
      </c>
      <c r="BI1193" s="31">
        <v>0</v>
      </c>
      <c r="BJ1193" s="32">
        <f t="shared" ref="BJ1193:BJ1256" si="11377">-1/($BH$8*$B1193)</f>
        <v>-0.1394486301369863</v>
      </c>
      <c r="BL1193" s="29">
        <f t="shared" ref="BL1193" si="11378">BB1193*BG1193+BD1193*BG1196-BC1193*BH1193-BE1193*BH1196</f>
        <v>0.40668076402225839</v>
      </c>
      <c r="BM1193" s="33">
        <f t="shared" ref="BM1193" si="11379">(BB1193*BH1193+BC1193*BG1193+BD1193*BH1196+BE1193*BG1196)</f>
        <v>0</v>
      </c>
      <c r="BN1193" s="31">
        <f t="shared" ref="BN1193" si="11380">BB1193*BI1193+BD1193*BI1196-BC1193*BJ1193-BE1193*BJ1196</f>
        <v>0</v>
      </c>
      <c r="BO1193" s="32">
        <f t="shared" ref="BO1193" si="11381">(BB1193*BJ1193+BC1193*BI1193+BD1193*BJ1196+BE1193*BI1196)</f>
        <v>-0.95052845676226316</v>
      </c>
      <c r="BP1193" s="8"/>
      <c r="BQ1193" s="34">
        <v>1</v>
      </c>
      <c r="BR1193" s="35">
        <v>0</v>
      </c>
      <c r="BS1193" s="11">
        <v>0</v>
      </c>
      <c r="BT1193" s="36">
        <v>0</v>
      </c>
      <c r="BV1193" s="29">
        <f t="shared" ref="BV1193" si="11382">BL1193*BQ1193+BN1193*BQ1196-BM1193*BR1193-BO1193*BR1196</f>
        <v>0.40668076402225839</v>
      </c>
      <c r="BW1193" s="33">
        <f t="shared" ref="BW1193" si="11383">(BL1193*BR1193+BM1193*BQ1193+BN1193*BR1196+BO1193*BQ1196)</f>
        <v>-0.95052845676226316</v>
      </c>
      <c r="BX1193" s="31">
        <f t="shared" ref="BX1193" si="11384">BL1193*BS1193+BN1193*BS1196-BM1193*BT1193-BO1193*BT1196</f>
        <v>0</v>
      </c>
      <c r="BY1193" s="32">
        <f t="shared" ref="BY1193" si="11385">(BL1193*BT1193+BM1193*BS1193+BN1193*BT1196+BO1193*BS1196)</f>
        <v>-0.95052845676226316</v>
      </c>
      <c r="CA1193" s="37">
        <f t="shared" ref="CA1193" si="11386">20*LOG(((1+$BR$8)/$BR$8)/((BV1193+BV1196)^2+(BW1193+BW1196)^2)^0.5)</f>
        <v>-5.6999639703132687E-3</v>
      </c>
      <c r="CC1193" s="134">
        <f t="shared" ref="CC1193" si="11387">((BV1193^2+BW1193^2)^0.5)/((BV1196^2+BW1196^2)^0.5)</f>
        <v>1.068429512628946</v>
      </c>
      <c r="CD1193" s="9"/>
      <c r="CE1193" s="38"/>
      <c r="CF1193" s="38"/>
      <c r="CG1193" s="38"/>
      <c r="CH1193" s="38"/>
      <c r="CM1193" s="129">
        <v>2.9</v>
      </c>
    </row>
    <row r="1194" spans="2:91" ht="18.600000000000001" customHeight="1" thickBot="1">
      <c r="D1194" s="39"/>
      <c r="G1194" s="40"/>
      <c r="I1194" s="39"/>
      <c r="L1194" s="40"/>
      <c r="N1194" s="39"/>
      <c r="Q1194" s="40"/>
      <c r="S1194" s="39"/>
      <c r="V1194" s="40"/>
      <c r="X1194" s="39"/>
      <c r="AA1194" s="40"/>
      <c r="AC1194" s="39"/>
      <c r="AF1194" s="40"/>
      <c r="AH1194" s="39"/>
      <c r="AK1194" s="40"/>
      <c r="AM1194" s="39"/>
      <c r="AP1194" s="40"/>
      <c r="AR1194" s="39"/>
      <c r="AU1194" s="40"/>
      <c r="AW1194" s="39"/>
      <c r="AZ1194" s="40"/>
      <c r="BB1194" s="39"/>
      <c r="BE1194" s="40"/>
      <c r="BG1194" s="39"/>
      <c r="BJ1194" s="40"/>
      <c r="BL1194" s="39"/>
      <c r="BO1194" s="40"/>
      <c r="BQ1194" s="34"/>
      <c r="BR1194" s="11"/>
      <c r="BS1194" s="11"/>
      <c r="BT1194" s="41"/>
      <c r="BV1194" s="39"/>
      <c r="BY1194" s="40"/>
      <c r="CC1194" s="135"/>
      <c r="CD1194" s="9"/>
      <c r="CE1194" s="38"/>
      <c r="CF1194" s="38"/>
      <c r="CG1194" s="38"/>
      <c r="CH1194" s="38"/>
    </row>
    <row r="1195" spans="2:91" ht="18.600000000000001" customHeight="1" thickBot="1">
      <c r="D1195" s="258" t="s">
        <v>129</v>
      </c>
      <c r="E1195" s="259"/>
      <c r="F1195" s="260" t="s">
        <v>130</v>
      </c>
      <c r="G1195" s="261"/>
      <c r="H1195" s="229"/>
      <c r="I1195" s="258" t="s">
        <v>131</v>
      </c>
      <c r="J1195" s="259"/>
      <c r="K1195" s="260" t="s">
        <v>132</v>
      </c>
      <c r="L1195" s="261"/>
      <c r="N1195" s="253" t="s">
        <v>133</v>
      </c>
      <c r="O1195" s="254"/>
      <c r="P1195" s="255" t="s">
        <v>134</v>
      </c>
      <c r="Q1195" s="256"/>
      <c r="S1195" s="258" t="s">
        <v>135</v>
      </c>
      <c r="T1195" s="259"/>
      <c r="U1195" s="260" t="s">
        <v>136</v>
      </c>
      <c r="V1195" s="261"/>
      <c r="W1195" s="8"/>
      <c r="X1195" s="253" t="s">
        <v>137</v>
      </c>
      <c r="Y1195" s="254"/>
      <c r="Z1195" s="255" t="s">
        <v>138</v>
      </c>
      <c r="AA1195" s="256"/>
      <c r="AB1195" s="8"/>
      <c r="AC1195" s="258" t="s">
        <v>139</v>
      </c>
      <c r="AD1195" s="259"/>
      <c r="AE1195" s="260" t="s">
        <v>140</v>
      </c>
      <c r="AF1195" s="261"/>
      <c r="AG1195" s="8"/>
      <c r="AH1195" s="253" t="s">
        <v>141</v>
      </c>
      <c r="AI1195" s="254"/>
      <c r="AJ1195" s="255" t="s">
        <v>142</v>
      </c>
      <c r="AK1195" s="256"/>
      <c r="AL1195" s="8"/>
      <c r="AM1195" s="258" t="s">
        <v>143</v>
      </c>
      <c r="AN1195" s="259"/>
      <c r="AO1195" s="260" t="s">
        <v>144</v>
      </c>
      <c r="AP1195" s="261"/>
      <c r="AR1195" s="253" t="s">
        <v>145</v>
      </c>
      <c r="AS1195" s="254"/>
      <c r="AT1195" s="255" t="s">
        <v>146</v>
      </c>
      <c r="AU1195" s="256"/>
      <c r="AV1195" s="4"/>
      <c r="AW1195" s="258" t="s">
        <v>147</v>
      </c>
      <c r="AX1195" s="259"/>
      <c r="AY1195" s="260" t="s">
        <v>148</v>
      </c>
      <c r="AZ1195" s="261"/>
      <c r="BA1195" s="8"/>
      <c r="BB1195" s="253" t="s">
        <v>149</v>
      </c>
      <c r="BC1195" s="254"/>
      <c r="BD1195" s="255" t="s">
        <v>150</v>
      </c>
      <c r="BE1195" s="256"/>
      <c r="BF1195" s="4"/>
      <c r="BG1195" s="258" t="s">
        <v>151</v>
      </c>
      <c r="BH1195" s="259"/>
      <c r="BI1195" s="260" t="s">
        <v>152</v>
      </c>
      <c r="BJ1195" s="261"/>
      <c r="BK1195" s="4"/>
      <c r="BL1195" s="253" t="s">
        <v>153</v>
      </c>
      <c r="BM1195" s="254"/>
      <c r="BN1195" s="255" t="s">
        <v>154</v>
      </c>
      <c r="BO1195" s="256"/>
      <c r="BP1195" s="4"/>
      <c r="BQ1195" s="258" t="s">
        <v>155</v>
      </c>
      <c r="BR1195" s="259"/>
      <c r="BS1195" s="260" t="s">
        <v>156</v>
      </c>
      <c r="BT1195" s="261"/>
      <c r="BU1195" s="8"/>
      <c r="BV1195" s="253" t="s">
        <v>157</v>
      </c>
      <c r="BW1195" s="254"/>
      <c r="BX1195" s="255" t="s">
        <v>158</v>
      </c>
      <c r="BY1195" s="256"/>
      <c r="CA1195" s="46" t="s">
        <v>16</v>
      </c>
      <c r="CC1195" s="136" t="s">
        <v>71</v>
      </c>
      <c r="CD1195" s="9"/>
      <c r="CE1195" s="38"/>
      <c r="CF1195" s="38"/>
      <c r="CG1195" s="38"/>
      <c r="CH1195" s="38"/>
    </row>
    <row r="1196" spans="2:91" ht="18.600000000000001" customHeight="1" thickTop="1" thickBot="1">
      <c r="D1196" s="29">
        <v>0</v>
      </c>
      <c r="E1196" s="33">
        <v>0</v>
      </c>
      <c r="F1196" s="31">
        <v>1</v>
      </c>
      <c r="G1196" s="32">
        <v>0</v>
      </c>
      <c r="I1196" s="29">
        <v>0</v>
      </c>
      <c r="J1196" s="33">
        <f t="shared" ref="J1196" si="11388">IF(0=(1-$J$8*$K$8*$B1193^2),10^14,$B1193*$J$8/(1-$J$8*$K$8*$B1193^2))</f>
        <v>-0.42913757692835791</v>
      </c>
      <c r="K1196" s="31">
        <v>1</v>
      </c>
      <c r="L1196" s="32">
        <v>0</v>
      </c>
      <c r="N1196" s="29">
        <f t="shared" ref="N1196" si="11389">D1196*I1193+F1196*I1196-E1196*J1193-G1196*J1196</f>
        <v>0</v>
      </c>
      <c r="O1196" s="33">
        <f t="shared" ref="O1196" si="11390">(D1196*J1193+E1196*I1193+F1196*J1196+G1196*I1196)</f>
        <v>-0.42913757692835791</v>
      </c>
      <c r="P1196" s="31">
        <f t="shared" ref="P1196" si="11391">D1196*K1193+F1196*K1196-E1196*L1193-G1196*L1196</f>
        <v>1</v>
      </c>
      <c r="Q1196" s="32">
        <f t="shared" ref="Q1196" si="11392">(D1196*L1193+E1196*K1193+F1196*L1196+G1196*K1196)</f>
        <v>0</v>
      </c>
      <c r="S1196" s="29">
        <v>0</v>
      </c>
      <c r="T1196" s="33">
        <v>0</v>
      </c>
      <c r="U1196" s="31">
        <v>1</v>
      </c>
      <c r="V1196" s="32">
        <v>0</v>
      </c>
      <c r="X1196" s="29">
        <f t="shared" ref="X1196" si="11393">N1196*S1193+P1196*S1196-O1196*T1193-Q1196*T1196</f>
        <v>0</v>
      </c>
      <c r="Y1196" s="33">
        <f t="shared" ref="Y1196" si="11394">(N1196*T1193+O1196*S1193+P1196*T1196+Q1196*S1196)</f>
        <v>-0.42913757692835791</v>
      </c>
      <c r="Z1196" s="31">
        <f t="shared" ref="Z1196" si="11395">N1196*U1193+P1196*U1196-O1196*V1193-Q1196*V1196</f>
        <v>0.81180112777837421</v>
      </c>
      <c r="AA1196" s="32">
        <f t="shared" ref="AA1196" si="11396">(N1196*V1193+O1196*U1193+P1196*V1196+Q1196*U1196)</f>
        <v>0</v>
      </c>
      <c r="AB1196" s="8"/>
      <c r="AC1196" s="29">
        <v>0</v>
      </c>
      <c r="AD1196" s="33">
        <f t="shared" ref="AD1196" si="11397">IF(0=(1-$AD$8*$AE$8*$B1193^2),10^14,$B1193*$AD$8/(1-$AD$8*$AE$8*$B1193^2))</f>
        <v>-0.34939366802685062</v>
      </c>
      <c r="AE1196" s="31">
        <v>1</v>
      </c>
      <c r="AF1196" s="32">
        <v>0</v>
      </c>
      <c r="AH1196" s="29">
        <f t="shared" ref="AH1196" si="11398">X1196*AC1193+Z1196*AC1196-Y1196*AD1193-AA1196*AD1196</f>
        <v>0</v>
      </c>
      <c r="AI1196" s="33">
        <f t="shared" ref="AI1196" si="11399">(X1196*AD1193+Y1196*AC1193+Z1196*AD1196+AA1196*AC1196)</f>
        <v>-0.71277575067117815</v>
      </c>
      <c r="AJ1196" s="31">
        <f t="shared" ref="AJ1196" si="11400">X1196*AE1193+Z1196*AE1196-Y1196*AF1193-AA1196*AF1196</f>
        <v>0.81180112777837421</v>
      </c>
      <c r="AK1196" s="32">
        <f t="shared" ref="AK1196" si="11401">(X1196*AF1193+Y1196*AE1193+Z1196*AF1196+AA1196*AE1196)</f>
        <v>0</v>
      </c>
      <c r="AL1196" s="8"/>
      <c r="AM1196" s="29">
        <v>0</v>
      </c>
      <c r="AN1196" s="33">
        <v>0</v>
      </c>
      <c r="AO1196" s="31">
        <v>1</v>
      </c>
      <c r="AP1196" s="32">
        <v>0</v>
      </c>
      <c r="AR1196" s="29">
        <f t="shared" ref="AR1196" si="11402">AH1196*AM1193+AJ1196*AM1196-AI1196*AN1193-AK1196*AN1196</f>
        <v>0</v>
      </c>
      <c r="AS1196" s="33">
        <f t="shared" ref="AS1196" si="11403">(AH1196*AN1193+AI1196*AM1193+AJ1196*AN1196+AK1196*AM1196)</f>
        <v>-0.71277575067117815</v>
      </c>
      <c r="AT1196" s="31">
        <f t="shared" ref="AT1196" si="11404">AH1196*AO1193+AJ1196*AO1196-AI1196*AP1193-AK1196*AP1196</f>
        <v>0.52912451731613297</v>
      </c>
      <c r="AU1196" s="32">
        <f t="shared" ref="AU1196" si="11405">(AH1196*AP1193+AI1196*AO1193+AJ1196*AP1196+AK1196*AO1196)</f>
        <v>0</v>
      </c>
      <c r="AV1196" s="8"/>
      <c r="AW1196" s="29">
        <v>0</v>
      </c>
      <c r="AX1196" s="33">
        <f t="shared" ref="AX1196" si="11406">IF(0=(1-$AX$8*$AY$8*$B1193^2),10^14,$B1193*$AX$8/(1-$AX$8*$AY$8*$B1193^2))</f>
        <v>-0.31235181299650044</v>
      </c>
      <c r="AY1196" s="31">
        <v>1</v>
      </c>
      <c r="AZ1196" s="32">
        <v>0</v>
      </c>
      <c r="BB1196" s="29">
        <f t="shared" ref="BB1196" si="11407">AR1196*AW1193+AT1196*AW1196-AS1196*AX1193-AU1196*AX1196</f>
        <v>0</v>
      </c>
      <c r="BC1196" s="33">
        <f t="shared" ref="BC1196" si="11408">(AR1196*AX1193+AS1196*AW1193+AT1196*AX1196+AU1196*AW1196)</f>
        <v>-0.87804875295577045</v>
      </c>
      <c r="BD1196" s="31">
        <f t="shared" ref="BD1196" si="11409">AR1196*AY1193+AT1196*AY1196-AS1196*AZ1193-AU1196*AZ1196</f>
        <v>0.52912451731613297</v>
      </c>
      <c r="BE1196" s="32">
        <f t="shared" ref="BE1196" si="11410">(AR1196*AZ1193+AS1196*AY1193+AT1196*AZ1196+AU1196*AY1196)</f>
        <v>0</v>
      </c>
      <c r="BF1196" s="8"/>
      <c r="BG1196" s="29">
        <v>0</v>
      </c>
      <c r="BH1196" s="33">
        <v>0</v>
      </c>
      <c r="BI1196" s="31">
        <v>1</v>
      </c>
      <c r="BJ1196" s="32">
        <v>0</v>
      </c>
      <c r="BL1196" s="29">
        <f t="shared" ref="BL1196" si="11411">BB1196*BG1193+BD1196*BG1196-BC1196*BH1193-BE1196*BH1196</f>
        <v>0</v>
      </c>
      <c r="BM1196" s="33">
        <f t="shared" ref="BM1196" si="11412">(BB1196*BH1193+BC1196*BG1193+BD1196*BH1196+BE1196*BG1196)</f>
        <v>-0.87804875295577045</v>
      </c>
      <c r="BN1196" s="31">
        <f t="shared" ref="BN1196" si="11413">BB1196*BI1193+BD1196*BI1196-BC1196*BJ1193-BE1196*BJ1196</f>
        <v>0.40668182152296167</v>
      </c>
      <c r="BO1196" s="32">
        <f t="shared" ref="BO1196" si="11414">(BB1196*BJ1193+BC1196*BI1193+BD1196*BJ1196+BE1196*BI1196)</f>
        <v>0</v>
      </c>
      <c r="BP1196" s="8"/>
      <c r="BQ1196" s="19">
        <f t="shared" ref="BQ1196:BQ1259" si="11415">1/$BR$8</f>
        <v>1</v>
      </c>
      <c r="BR1196" s="47">
        <v>0</v>
      </c>
      <c r="BS1196" s="48">
        <v>1</v>
      </c>
      <c r="BT1196" s="49">
        <v>0</v>
      </c>
      <c r="BV1196" s="29">
        <f t="shared" ref="BV1196" si="11416">BL1196*BQ1193+BN1196*BQ1196-BM1196*BR1193-BO1196*BR1196</f>
        <v>0.40668182152296167</v>
      </c>
      <c r="BW1196" s="33">
        <f t="shared" ref="BW1196" si="11417">(BL1196*BR1193+BM1196*BQ1193+BN1196*BR1196+BO1196*BQ1196)</f>
        <v>-0.87804875295577045</v>
      </c>
      <c r="BX1196" s="31">
        <f t="shared" ref="BX1196" si="11418">BL1196*BS1193+BN1196*BS1196-BM1196*BT1193-BO1196*BT1196</f>
        <v>0.40668182152296167</v>
      </c>
      <c r="BY1196" s="32">
        <f t="shared" ref="BY1196" si="11419">(BL1196*BT1193+BM1196*BS1193+BN1196*BT1196+BO1196*BS1196)</f>
        <v>0</v>
      </c>
      <c r="CA1196" s="50">
        <f t="shared" ref="CA1196" si="11420">(180/PI())*ATAN(-1*(BW1193+BW1196)/(BV1193+BV1196))</f>
        <v>66.020202421195748</v>
      </c>
      <c r="CC1196" s="137">
        <f t="shared" ref="CC1196" si="11421">20*LOG(((1-(10^(CA1193/20)^2)*(1-((1-CC1193)/(1+CC1193))^2))^0.5))</f>
        <v>-26.189494331104942</v>
      </c>
      <c r="CD1196" s="9"/>
      <c r="CE1196" s="38"/>
      <c r="CF1196" s="38"/>
      <c r="CG1196" s="38"/>
      <c r="CH1196" s="38"/>
    </row>
    <row r="1197" spans="2:91" ht="18.600000000000001" customHeight="1">
      <c r="CC1197" s="42"/>
    </row>
    <row r="1198" spans="2:91" ht="18.600000000000001" customHeight="1" thickBot="1">
      <c r="E1198" s="22" t="s">
        <v>4</v>
      </c>
      <c r="J1198" s="22" t="s">
        <v>5</v>
      </c>
      <c r="O1198" s="22" t="s">
        <v>6</v>
      </c>
      <c r="T1198" s="22" t="s">
        <v>7</v>
      </c>
      <c r="Y1198" s="22" t="s">
        <v>8</v>
      </c>
      <c r="AD1198" s="22" t="s">
        <v>65</v>
      </c>
      <c r="AI1198" s="22" t="s">
        <v>9</v>
      </c>
      <c r="AN1198" s="22" t="s">
        <v>66</v>
      </c>
      <c r="AS1198" s="22" t="s">
        <v>51</v>
      </c>
      <c r="AX1198" s="22" t="s">
        <v>67</v>
      </c>
      <c r="BC1198" s="22" t="s">
        <v>52</v>
      </c>
      <c r="BH1198" s="22" t="s">
        <v>68</v>
      </c>
      <c r="BM1198" s="22" t="s">
        <v>63</v>
      </c>
      <c r="BQ1198" s="23" t="s">
        <v>69</v>
      </c>
      <c r="BR1198" s="23"/>
      <c r="BS1198" s="24"/>
      <c r="BT1198" s="24"/>
      <c r="BU1198" s="24"/>
      <c r="BW1198" s="22" t="s">
        <v>64</v>
      </c>
    </row>
    <row r="1199" spans="2:91" ht="18.600000000000001" customHeight="1" thickBot="1">
      <c r="D1199" s="249" t="s">
        <v>103</v>
      </c>
      <c r="E1199" s="250"/>
      <c r="F1199" s="251" t="s">
        <v>104</v>
      </c>
      <c r="G1199" s="252"/>
      <c r="H1199" s="229"/>
      <c r="I1199" s="253" t="s">
        <v>11</v>
      </c>
      <c r="J1199" s="254"/>
      <c r="K1199" s="255" t="s">
        <v>12</v>
      </c>
      <c r="L1199" s="256"/>
      <c r="M1199" s="24"/>
      <c r="N1199" s="253" t="s">
        <v>105</v>
      </c>
      <c r="O1199" s="254"/>
      <c r="P1199" s="255" t="s">
        <v>106</v>
      </c>
      <c r="Q1199" s="256"/>
      <c r="R1199" s="24"/>
      <c r="S1199" s="249" t="s">
        <v>107</v>
      </c>
      <c r="T1199" s="250"/>
      <c r="U1199" s="251" t="s">
        <v>108</v>
      </c>
      <c r="V1199" s="252"/>
      <c r="W1199" s="8"/>
      <c r="X1199" s="253" t="s">
        <v>109</v>
      </c>
      <c r="Y1199" s="254"/>
      <c r="Z1199" s="255" t="s">
        <v>110</v>
      </c>
      <c r="AA1199" s="256"/>
      <c r="AB1199" s="8"/>
      <c r="AC1199" s="253" t="s">
        <v>111</v>
      </c>
      <c r="AD1199" s="254"/>
      <c r="AE1199" s="255" t="s">
        <v>14</v>
      </c>
      <c r="AF1199" s="256"/>
      <c r="AG1199" s="8"/>
      <c r="AH1199" s="253" t="s">
        <v>112</v>
      </c>
      <c r="AI1199" s="254"/>
      <c r="AJ1199" s="255" t="s">
        <v>113</v>
      </c>
      <c r="AK1199" s="256"/>
      <c r="AL1199" s="8"/>
      <c r="AM1199" s="249" t="s">
        <v>114</v>
      </c>
      <c r="AN1199" s="250"/>
      <c r="AO1199" s="251" t="s">
        <v>115</v>
      </c>
      <c r="AP1199" s="252"/>
      <c r="AQ1199" s="24"/>
      <c r="AR1199" s="253" t="s">
        <v>116</v>
      </c>
      <c r="AS1199" s="254"/>
      <c r="AT1199" s="255" t="s">
        <v>13</v>
      </c>
      <c r="AU1199" s="256"/>
      <c r="AV1199" s="4"/>
      <c r="AW1199" s="253" t="s">
        <v>117</v>
      </c>
      <c r="AX1199" s="254"/>
      <c r="AY1199" s="255" t="s">
        <v>118</v>
      </c>
      <c r="AZ1199" s="256"/>
      <c r="BA1199" s="8"/>
      <c r="BB1199" s="253" t="s">
        <v>119</v>
      </c>
      <c r="BC1199" s="254"/>
      <c r="BD1199" s="255" t="s">
        <v>120</v>
      </c>
      <c r="BE1199" s="256"/>
      <c r="BF1199" s="4"/>
      <c r="BG1199" s="249" t="s">
        <v>121</v>
      </c>
      <c r="BH1199" s="250"/>
      <c r="BI1199" s="251" t="s">
        <v>122</v>
      </c>
      <c r="BJ1199" s="252"/>
      <c r="BK1199" s="4"/>
      <c r="BL1199" s="253" t="s">
        <v>123</v>
      </c>
      <c r="BM1199" s="254"/>
      <c r="BN1199" s="255" t="s">
        <v>124</v>
      </c>
      <c r="BO1199" s="256"/>
      <c r="BP1199" s="4"/>
      <c r="BQ1199" s="253" t="s">
        <v>125</v>
      </c>
      <c r="BR1199" s="254"/>
      <c r="BS1199" s="255" t="s">
        <v>126</v>
      </c>
      <c r="BT1199" s="256"/>
      <c r="BU1199" s="8"/>
      <c r="BV1199" s="253" t="s">
        <v>127</v>
      </c>
      <c r="BW1199" s="254"/>
      <c r="BX1199" s="255" t="s">
        <v>128</v>
      </c>
      <c r="BY1199" s="256"/>
      <c r="CA1199" s="27" t="s">
        <v>15</v>
      </c>
      <c r="CC1199" s="133" t="s">
        <v>70</v>
      </c>
      <c r="CD1199" s="9"/>
      <c r="CE1199" s="38"/>
      <c r="CF1199" s="38"/>
      <c r="CG1199" s="38"/>
      <c r="CH1199" s="38"/>
    </row>
    <row r="1200" spans="2:91" ht="18.600000000000001" customHeight="1" thickTop="1" thickBot="1">
      <c r="B1200" s="129">
        <v>2.94</v>
      </c>
      <c r="D1200" s="29">
        <v>1</v>
      </c>
      <c r="E1200" s="30">
        <v>0</v>
      </c>
      <c r="F1200" s="31">
        <v>0</v>
      </c>
      <c r="G1200" s="32">
        <f t="shared" ref="G1200:G1263" si="11422">-1/($E$8*$B1200)</f>
        <v>-0.22421088435374154</v>
      </c>
      <c r="I1200" s="29">
        <v>1</v>
      </c>
      <c r="J1200" s="33">
        <v>0</v>
      </c>
      <c r="K1200" s="31">
        <v>0</v>
      </c>
      <c r="L1200" s="32">
        <v>0</v>
      </c>
      <c r="N1200" s="29">
        <f t="shared" ref="N1200" si="11423">D1200*I1200+F1200*I1203-E1200*J1200-G1200*J1203</f>
        <v>0.90446102936706629</v>
      </c>
      <c r="O1200" s="33">
        <f t="shared" ref="O1200" si="11424">(D1200*J1200+E1200*I1200+F1200*J1203+G1200*I1203)</f>
        <v>0</v>
      </c>
      <c r="P1200" s="31">
        <f t="shared" ref="P1200" si="11425">D1200*K1200+F1200*K1203-E1200*L1200-G1200*L1203</f>
        <v>0</v>
      </c>
      <c r="Q1200" s="32">
        <f t="shared" ref="Q1200" si="11426">(D1200*L1200+E1200*K1200+F1200*L1203+G1200*K1203)</f>
        <v>-0.22421088435374154</v>
      </c>
      <c r="S1200" s="29">
        <v>1</v>
      </c>
      <c r="T1200" s="30">
        <v>0</v>
      </c>
      <c r="U1200" s="31">
        <v>0</v>
      </c>
      <c r="V1200" s="32">
        <f t="shared" ref="V1200:V1263" si="11427">-1/($T$8*$B1200)</f>
        <v>-0.43556802721088433</v>
      </c>
      <c r="X1200" s="29">
        <f t="shared" ref="X1200" si="11428">N1200*S1200+P1200*S1203-O1200*T1200-Q1200*T1203</f>
        <v>0.90446102936706629</v>
      </c>
      <c r="Y1200" s="33">
        <f t="shared" ref="Y1200" si="11429">(N1200*T1200+O1200*S1200+P1200*T1203+Q1200*S1203)</f>
        <v>0</v>
      </c>
      <c r="Z1200" s="31">
        <f t="shared" ref="Z1200" si="11430">N1200*U1200+P1200*U1203-O1200*V1200-Q1200*V1203</f>
        <v>0</v>
      </c>
      <c r="AA1200" s="32">
        <f t="shared" ref="AA1200" si="11431">(N1200*V1200+O1200*U1200+P1200*V1203+Q1200*U1203)</f>
        <v>-0.61816519060428032</v>
      </c>
      <c r="AB1200" s="8"/>
      <c r="AC1200" s="29">
        <v>1</v>
      </c>
      <c r="AD1200" s="33">
        <v>0</v>
      </c>
      <c r="AE1200" s="31">
        <v>0</v>
      </c>
      <c r="AF1200" s="32">
        <v>0</v>
      </c>
      <c r="AH1200" s="29">
        <f t="shared" ref="AH1200" si="11432">X1200*AC1200+Z1200*AC1203-Y1200*AD1200-AA1200*AD1203</f>
        <v>0.69015477192454133</v>
      </c>
      <c r="AI1200" s="33">
        <f t="shared" ref="AI1200" si="11433">(X1200*AD1200+Y1200*AC1200+Z1200*AD1203+AA1200*AC1203)</f>
        <v>0</v>
      </c>
      <c r="AJ1200" s="31">
        <f t="shared" ref="AJ1200" si="11434">X1200*AE1200+Z1200*AE1203-Y1200*AF1200-AA1200*AF1203</f>
        <v>0</v>
      </c>
      <c r="AK1200" s="32">
        <f t="shared" ref="AK1200" si="11435">(X1200*AF1200+Y1200*AE1200+Z1200*AF1203+AA1200*AE1203)</f>
        <v>-0.61816519060428032</v>
      </c>
      <c r="AL1200" s="8"/>
      <c r="AM1200" s="29">
        <v>1</v>
      </c>
      <c r="AN1200" s="30">
        <v>0</v>
      </c>
      <c r="AO1200" s="31">
        <v>0</v>
      </c>
      <c r="AP1200" s="32">
        <f t="shared" ref="AP1200:AP1263" si="11436">-1/($AN$8*$B1200)</f>
        <v>-0.39388775510204083</v>
      </c>
      <c r="AR1200" s="29">
        <f t="shared" ref="AR1200" si="11437">AH1200*AM1200+AJ1200*AM1203-AI1200*AN1200-AK1200*AN1203</f>
        <v>0.69015477192454133</v>
      </c>
      <c r="AS1200" s="33">
        <f t="shared" ref="AS1200" si="11438">(AH1200*AN1200+AI1200*AM1200+AJ1200*AN1203+AK1200*AM1203)</f>
        <v>0</v>
      </c>
      <c r="AT1200" s="31">
        <f t="shared" ref="AT1200" si="11439">AH1200*AO1200+AJ1200*AO1203-AI1200*AP1200-AK1200*AP1203</f>
        <v>0</v>
      </c>
      <c r="AU1200" s="32">
        <f t="shared" ref="AU1200" si="11440">(AH1200*AP1200+AI1200*AO1200+AJ1200*AP1203+AK1200*AO1203)</f>
        <v>-0.89000870439059887</v>
      </c>
      <c r="AV1200" s="8"/>
      <c r="AW1200" s="29">
        <v>1</v>
      </c>
      <c r="AX1200" s="33">
        <v>0</v>
      </c>
      <c r="AY1200" s="31">
        <v>0</v>
      </c>
      <c r="AZ1200" s="32">
        <v>0</v>
      </c>
      <c r="BB1200" s="29">
        <f t="shared" ref="BB1200" si="11441">AR1200*AW1200+AT1200*AW1203-AS1200*AX1200-AU1200*AX1203</f>
        <v>0.41424253851006348</v>
      </c>
      <c r="BC1200" s="33">
        <f t="shared" ref="BC1200" si="11442">(AR1200*AX1200+AS1200*AW1200+AT1200*AX1203+AU1200*AW1203)</f>
        <v>0</v>
      </c>
      <c r="BD1200" s="31">
        <f t="shared" ref="BD1200" si="11443">AR1200*AY1200+AT1200*AY1203-AS1200*AZ1200-AU1200*AZ1203</f>
        <v>0</v>
      </c>
      <c r="BE1200" s="32">
        <f t="shared" ref="BE1200" si="11444">(AR1200*AZ1200+AS1200*AY1200+AT1200*AZ1203+AU1200*AY1203)</f>
        <v>-0.89000870439059887</v>
      </c>
      <c r="BF1200" s="8"/>
      <c r="BG1200" s="29">
        <v>1</v>
      </c>
      <c r="BH1200" s="30">
        <v>0</v>
      </c>
      <c r="BI1200" s="31">
        <v>0</v>
      </c>
      <c r="BJ1200" s="32">
        <f t="shared" ref="BJ1200:BJ1263" si="11445">-1/($BH$8*$B1200)</f>
        <v>-0.13849999999999998</v>
      </c>
      <c r="BL1200" s="29">
        <f t="shared" ref="BL1200" si="11446">BB1200*BG1200+BD1200*BG1203-BC1200*BH1200-BE1200*BH1203</f>
        <v>0.41424253851006348</v>
      </c>
      <c r="BM1200" s="33">
        <f t="shared" ref="BM1200" si="11447">(BB1200*BH1200+BC1200*BG1200+BD1200*BH1203+BE1200*BG1203)</f>
        <v>0</v>
      </c>
      <c r="BN1200" s="31">
        <f t="shared" ref="BN1200" si="11448">BB1200*BI1200+BD1200*BI1203-BC1200*BJ1200-BE1200*BJ1203</f>
        <v>0</v>
      </c>
      <c r="BO1200" s="32">
        <f t="shared" ref="BO1200" si="11449">(BB1200*BJ1200+BC1200*BI1200+BD1200*BJ1203+BE1200*BI1203)</f>
        <v>-0.9473812959742427</v>
      </c>
      <c r="BP1200" s="8"/>
      <c r="BQ1200" s="34">
        <v>1</v>
      </c>
      <c r="BR1200" s="35">
        <v>0</v>
      </c>
      <c r="BS1200" s="11">
        <v>0</v>
      </c>
      <c r="BT1200" s="36">
        <v>0</v>
      </c>
      <c r="BV1200" s="29">
        <f t="shared" ref="BV1200" si="11450">BL1200*BQ1200+BN1200*BQ1203-BM1200*BR1200-BO1200*BR1203</f>
        <v>0.41424253851006348</v>
      </c>
      <c r="BW1200" s="33">
        <f t="shared" ref="BW1200" si="11451">(BL1200*BR1200+BM1200*BQ1200+BN1200*BR1203+BO1200*BQ1203)</f>
        <v>-0.9473812959742427</v>
      </c>
      <c r="BX1200" s="31">
        <f t="shared" ref="BX1200" si="11452">BL1200*BS1200+BN1200*BS1203-BM1200*BT1200-BO1200*BT1203</f>
        <v>0</v>
      </c>
      <c r="BY1200" s="32">
        <f t="shared" ref="BY1200" si="11453">(BL1200*BT1200+BM1200*BS1200+BN1200*BT1203+BO1200*BS1203)</f>
        <v>-0.9473812959742427</v>
      </c>
      <c r="CA1200" s="37">
        <f t="shared" ref="CA1200" si="11454">20*LOG(((1+$BR$8)/$BR$8)/((BV1200+BV1203)^2+(BW1200+BW1203)^2)^0.5)</f>
        <v>-5.7769920330560907E-3</v>
      </c>
      <c r="CC1200" s="134">
        <f t="shared" ref="CC1200" si="11455">((BV1200^2+BW1200^2)^0.5)/((BV1203^2+BW1203^2)^0.5)</f>
        <v>1.0686401033125399</v>
      </c>
      <c r="CD1200" s="9"/>
      <c r="CE1200" s="38"/>
      <c r="CF1200" s="38"/>
      <c r="CG1200" s="38"/>
      <c r="CH1200" s="38"/>
      <c r="CM1200" s="129">
        <v>2.92</v>
      </c>
    </row>
    <row r="1201" spans="2:91" ht="18.600000000000001" customHeight="1" thickBot="1">
      <c r="D1201" s="39"/>
      <c r="G1201" s="40"/>
      <c r="I1201" s="39"/>
      <c r="L1201" s="40"/>
      <c r="N1201" s="39"/>
      <c r="Q1201" s="40"/>
      <c r="S1201" s="39"/>
      <c r="V1201" s="40"/>
      <c r="X1201" s="39"/>
      <c r="AA1201" s="40"/>
      <c r="AC1201" s="39"/>
      <c r="AF1201" s="40"/>
      <c r="AH1201" s="39"/>
      <c r="AK1201" s="40"/>
      <c r="AM1201" s="39"/>
      <c r="AP1201" s="40"/>
      <c r="AR1201" s="39"/>
      <c r="AU1201" s="40"/>
      <c r="AW1201" s="39"/>
      <c r="AZ1201" s="40"/>
      <c r="BB1201" s="39"/>
      <c r="BE1201" s="40"/>
      <c r="BG1201" s="39"/>
      <c r="BJ1201" s="40"/>
      <c r="BL1201" s="39"/>
      <c r="BO1201" s="40"/>
      <c r="BQ1201" s="34"/>
      <c r="BR1201" s="11"/>
      <c r="BS1201" s="11"/>
      <c r="BT1201" s="41"/>
      <c r="BV1201" s="39"/>
      <c r="BY1201" s="40"/>
      <c r="CC1201" s="135"/>
      <c r="CD1201" s="9"/>
      <c r="CE1201" s="38"/>
      <c r="CF1201" s="38"/>
      <c r="CG1201" s="38"/>
      <c r="CH1201" s="38"/>
    </row>
    <row r="1202" spans="2:91" ht="18.600000000000001" customHeight="1" thickBot="1">
      <c r="D1202" s="258" t="s">
        <v>129</v>
      </c>
      <c r="E1202" s="259"/>
      <c r="F1202" s="260" t="s">
        <v>130</v>
      </c>
      <c r="G1202" s="261"/>
      <c r="H1202" s="229"/>
      <c r="I1202" s="258" t="s">
        <v>131</v>
      </c>
      <c r="J1202" s="259"/>
      <c r="K1202" s="260" t="s">
        <v>132</v>
      </c>
      <c r="L1202" s="261"/>
      <c r="N1202" s="253" t="s">
        <v>133</v>
      </c>
      <c r="O1202" s="254"/>
      <c r="P1202" s="255" t="s">
        <v>134</v>
      </c>
      <c r="Q1202" s="256"/>
      <c r="S1202" s="258" t="s">
        <v>135</v>
      </c>
      <c r="T1202" s="259"/>
      <c r="U1202" s="260" t="s">
        <v>136</v>
      </c>
      <c r="V1202" s="261"/>
      <c r="W1202" s="8"/>
      <c r="X1202" s="253" t="s">
        <v>137</v>
      </c>
      <c r="Y1202" s="254"/>
      <c r="Z1202" s="255" t="s">
        <v>138</v>
      </c>
      <c r="AA1202" s="256"/>
      <c r="AB1202" s="8"/>
      <c r="AC1202" s="258" t="s">
        <v>139</v>
      </c>
      <c r="AD1202" s="259"/>
      <c r="AE1202" s="260" t="s">
        <v>140</v>
      </c>
      <c r="AF1202" s="261"/>
      <c r="AG1202" s="8"/>
      <c r="AH1202" s="253" t="s">
        <v>141</v>
      </c>
      <c r="AI1202" s="254"/>
      <c r="AJ1202" s="255" t="s">
        <v>142</v>
      </c>
      <c r="AK1202" s="256"/>
      <c r="AL1202" s="8"/>
      <c r="AM1202" s="258" t="s">
        <v>143</v>
      </c>
      <c r="AN1202" s="259"/>
      <c r="AO1202" s="260" t="s">
        <v>144</v>
      </c>
      <c r="AP1202" s="261"/>
      <c r="AR1202" s="253" t="s">
        <v>145</v>
      </c>
      <c r="AS1202" s="254"/>
      <c r="AT1202" s="255" t="s">
        <v>146</v>
      </c>
      <c r="AU1202" s="256"/>
      <c r="AV1202" s="4"/>
      <c r="AW1202" s="258" t="s">
        <v>147</v>
      </c>
      <c r="AX1202" s="259"/>
      <c r="AY1202" s="260" t="s">
        <v>148</v>
      </c>
      <c r="AZ1202" s="261"/>
      <c r="BA1202" s="8"/>
      <c r="BB1202" s="253" t="s">
        <v>149</v>
      </c>
      <c r="BC1202" s="254"/>
      <c r="BD1202" s="255" t="s">
        <v>150</v>
      </c>
      <c r="BE1202" s="256"/>
      <c r="BF1202" s="4"/>
      <c r="BG1202" s="258" t="s">
        <v>151</v>
      </c>
      <c r="BH1202" s="259"/>
      <c r="BI1202" s="260" t="s">
        <v>152</v>
      </c>
      <c r="BJ1202" s="261"/>
      <c r="BK1202" s="4"/>
      <c r="BL1202" s="253" t="s">
        <v>153</v>
      </c>
      <c r="BM1202" s="254"/>
      <c r="BN1202" s="255" t="s">
        <v>154</v>
      </c>
      <c r="BO1202" s="256"/>
      <c r="BP1202" s="4"/>
      <c r="BQ1202" s="258" t="s">
        <v>155</v>
      </c>
      <c r="BR1202" s="259"/>
      <c r="BS1202" s="260" t="s">
        <v>156</v>
      </c>
      <c r="BT1202" s="261"/>
      <c r="BU1202" s="8"/>
      <c r="BV1202" s="253" t="s">
        <v>157</v>
      </c>
      <c r="BW1202" s="254"/>
      <c r="BX1202" s="255" t="s">
        <v>158</v>
      </c>
      <c r="BY1202" s="256"/>
      <c r="CA1202" s="46" t="s">
        <v>16</v>
      </c>
      <c r="CC1202" s="136" t="s">
        <v>71</v>
      </c>
      <c r="CD1202" s="9"/>
      <c r="CE1202" s="38"/>
      <c r="CF1202" s="38"/>
      <c r="CG1202" s="38"/>
      <c r="CH1202" s="38"/>
    </row>
    <row r="1203" spans="2:91" ht="18.600000000000001" customHeight="1" thickTop="1" thickBot="1">
      <c r="D1203" s="29">
        <v>0</v>
      </c>
      <c r="E1203" s="33">
        <v>0</v>
      </c>
      <c r="F1203" s="31">
        <v>1</v>
      </c>
      <c r="G1203" s="32">
        <v>0</v>
      </c>
      <c r="I1203" s="29">
        <v>0</v>
      </c>
      <c r="J1203" s="33">
        <f t="shared" ref="J1203" si="11456">IF(0=(1-$J$8*$K$8*$B1200^2),10^14,$B1200*$J$8/(1-$J$8*$K$8*$B1200^2))</f>
        <v>-0.42611209936713068</v>
      </c>
      <c r="K1203" s="31">
        <v>1</v>
      </c>
      <c r="L1203" s="32">
        <v>0</v>
      </c>
      <c r="N1203" s="29">
        <f t="shared" ref="N1203" si="11457">D1203*I1200+F1203*I1203-E1203*J1200-G1203*J1203</f>
        <v>0</v>
      </c>
      <c r="O1203" s="33">
        <f t="shared" ref="O1203" si="11458">(D1203*J1200+E1203*I1200+F1203*J1203+G1203*I1203)</f>
        <v>-0.42611209936713068</v>
      </c>
      <c r="P1203" s="31">
        <f t="shared" ref="P1203" si="11459">D1203*K1200+F1203*K1203-E1203*L1200-G1203*L1203</f>
        <v>1</v>
      </c>
      <c r="Q1203" s="32">
        <f t="shared" ref="Q1203" si="11460">(D1203*L1200+E1203*K1200+F1203*L1203+G1203*K1203)</f>
        <v>0</v>
      </c>
      <c r="S1203" s="29">
        <v>0</v>
      </c>
      <c r="T1203" s="33">
        <v>0</v>
      </c>
      <c r="U1203" s="31">
        <v>1</v>
      </c>
      <c r="V1203" s="32">
        <v>0</v>
      </c>
      <c r="X1203" s="29">
        <f t="shared" ref="X1203" si="11461">N1203*S1200+P1203*S1203-O1203*T1200-Q1203*T1203</f>
        <v>0</v>
      </c>
      <c r="Y1203" s="33">
        <f t="shared" ref="Y1203" si="11462">(N1203*T1200+O1203*S1200+P1203*T1203+Q1203*S1203)</f>
        <v>-0.42611209936713068</v>
      </c>
      <c r="Z1203" s="31">
        <f t="shared" ref="Z1203" si="11463">N1203*U1200+P1203*U1203-O1203*V1200-Q1203*V1203</f>
        <v>0.81439919350797063</v>
      </c>
      <c r="AA1203" s="32">
        <f t="shared" ref="AA1203" si="11464">(N1203*V1200+O1203*U1200+P1203*V1203+Q1203*U1203)</f>
        <v>0</v>
      </c>
      <c r="AB1203" s="8"/>
      <c r="AC1203" s="29">
        <v>0</v>
      </c>
      <c r="AD1203" s="33">
        <f t="shared" ref="AD1203" si="11465">IF(0=(1-$AD$8*$AE$8*$B1200^2),10^14,$B1200*$AD$8/(1-$AD$8*$AE$8*$B1200^2))</f>
        <v>-0.34668121191526874</v>
      </c>
      <c r="AE1203" s="31">
        <v>1</v>
      </c>
      <c r="AF1203" s="32">
        <v>0</v>
      </c>
      <c r="AH1203" s="29">
        <f t="shared" ref="AH1203" si="11466">X1203*AC1200+Z1203*AC1203-Y1203*AD1200-AA1203*AD1203</f>
        <v>0</v>
      </c>
      <c r="AI1203" s="33">
        <f t="shared" ref="AI1203" si="11467">(X1203*AD1200+Y1203*AC1200+Z1203*AD1203+AA1203*AC1203)</f>
        <v>-0.70844899875529133</v>
      </c>
      <c r="AJ1203" s="31">
        <f t="shared" ref="AJ1203" si="11468">X1203*AE1200+Z1203*AE1203-Y1203*AF1200-AA1203*AF1203</f>
        <v>0.81439919350797063</v>
      </c>
      <c r="AK1203" s="32">
        <f t="shared" ref="AK1203" si="11469">(X1203*AF1200+Y1203*AE1200+Z1203*AF1203+AA1203*AE1203)</f>
        <v>0</v>
      </c>
      <c r="AL1203" s="8"/>
      <c r="AM1203" s="29">
        <v>0</v>
      </c>
      <c r="AN1203" s="33">
        <v>0</v>
      </c>
      <c r="AO1203" s="31">
        <v>1</v>
      </c>
      <c r="AP1203" s="32">
        <v>0</v>
      </c>
      <c r="AR1203" s="29">
        <f t="shared" ref="AR1203" si="11470">AH1203*AM1200+AJ1203*AM1203-AI1203*AN1200-AK1203*AN1203</f>
        <v>0</v>
      </c>
      <c r="AS1203" s="33">
        <f t="shared" ref="AS1203" si="11471">(AH1203*AN1200+AI1203*AM1200+AJ1203*AN1203+AK1203*AM1203)</f>
        <v>-0.70844899875529133</v>
      </c>
      <c r="AT1203" s="31">
        <f t="shared" ref="AT1203" si="11472">AH1203*AO1200+AJ1203*AO1203-AI1203*AP1200-AK1203*AP1203</f>
        <v>0.53534980778396046</v>
      </c>
      <c r="AU1203" s="32">
        <f t="shared" ref="AU1203" si="11473">(AH1203*AP1200+AI1203*AO1200+AJ1203*AP1203+AK1203*AO1203)</f>
        <v>0</v>
      </c>
      <c r="AV1203" s="8"/>
      <c r="AW1203" s="29">
        <v>0</v>
      </c>
      <c r="AX1203" s="33">
        <f t="shared" ref="AX1203" si="11474">IF(0=(1-$AX$8*$AY$8*$B1200^2),10^14,$B1200*$AX$8/(1-$AX$8*$AY$8*$B1200^2))</f>
        <v>-0.31001071343835757</v>
      </c>
      <c r="AY1203" s="31">
        <v>1</v>
      </c>
      <c r="AZ1203" s="32">
        <v>0</v>
      </c>
      <c r="BB1203" s="29">
        <f t="shared" ref="BB1203" si="11475">AR1203*AW1200+AT1203*AW1203-AS1203*AX1200-AU1203*AX1203</f>
        <v>0</v>
      </c>
      <c r="BC1203" s="33">
        <f t="shared" ref="BC1203" si="11476">(AR1203*AX1200+AS1203*AW1200+AT1203*AX1203+AU1203*AW1203)</f>
        <v>-0.87441317460548451</v>
      </c>
      <c r="BD1203" s="31">
        <f t="shared" ref="BD1203" si="11477">AR1203*AY1200+AT1203*AY1203-AS1203*AZ1200-AU1203*AZ1203</f>
        <v>0.53534980778396046</v>
      </c>
      <c r="BE1203" s="32">
        <f t="shared" ref="BE1203" si="11478">(AR1203*AZ1200+AS1203*AY1200+AT1203*AZ1203+AU1203*AY1203)</f>
        <v>0</v>
      </c>
      <c r="BF1203" s="8"/>
      <c r="BG1203" s="29">
        <v>0</v>
      </c>
      <c r="BH1203" s="33">
        <v>0</v>
      </c>
      <c r="BI1203" s="31">
        <v>1</v>
      </c>
      <c r="BJ1203" s="32">
        <v>0</v>
      </c>
      <c r="BL1203" s="29">
        <f t="shared" ref="BL1203" si="11479">BB1203*BG1200+BD1203*BG1203-BC1203*BH1200-BE1203*BH1203</f>
        <v>0</v>
      </c>
      <c r="BM1203" s="33">
        <f t="shared" ref="BM1203" si="11480">(BB1203*BH1200+BC1203*BG1200+BD1203*BH1203+BE1203*BG1203)</f>
        <v>-0.87441317460548451</v>
      </c>
      <c r="BN1203" s="31">
        <f t="shared" ref="BN1203" si="11481">BB1203*BI1200+BD1203*BI1203-BC1203*BJ1200-BE1203*BJ1203</f>
        <v>0.41424358310110088</v>
      </c>
      <c r="BO1203" s="32">
        <f t="shared" ref="BO1203" si="11482">(BB1203*BJ1200+BC1203*BI1200+BD1203*BJ1203+BE1203*BI1203)</f>
        <v>0</v>
      </c>
      <c r="BP1203" s="8"/>
      <c r="BQ1203" s="19">
        <f t="shared" ref="BQ1203:BQ1266" si="11483">1/$BR$8</f>
        <v>1</v>
      </c>
      <c r="BR1203" s="47">
        <v>0</v>
      </c>
      <c r="BS1203" s="48">
        <v>1</v>
      </c>
      <c r="BT1203" s="49">
        <v>0</v>
      </c>
      <c r="BV1203" s="29">
        <f t="shared" ref="BV1203" si="11484">BL1203*BQ1200+BN1203*BQ1203-BM1203*BR1200-BO1203*BR1203</f>
        <v>0.41424358310110088</v>
      </c>
      <c r="BW1203" s="33">
        <f t="shared" ref="BW1203" si="11485">(BL1203*BR1200+BM1203*BQ1200+BN1203*BR1203+BO1203*BQ1203)</f>
        <v>-0.87441317460548451</v>
      </c>
      <c r="BX1203" s="31">
        <f t="shared" ref="BX1203" si="11486">BL1203*BS1200+BN1203*BS1203-BM1203*BT1200-BO1203*BT1203</f>
        <v>0.41424358310110088</v>
      </c>
      <c r="BY1203" s="32">
        <f t="shared" ref="BY1203" si="11487">(BL1203*BT1200+BM1203*BS1200+BN1203*BT1203+BO1203*BS1203)</f>
        <v>0</v>
      </c>
      <c r="CA1203" s="50">
        <f t="shared" ref="CA1203" si="11488">(180/PI())*ATAN(-1*(BW1200+BW1203)/(BV1200+BV1203))</f>
        <v>65.545679393631602</v>
      </c>
      <c r="CC1203" s="137">
        <f t="shared" ref="CC1203" si="11489">20*LOG(((1-(10^(CA1200/20)^2)*(1-((1-CC1200)/(1+CC1200))^2))^0.5))</f>
        <v>-26.145992565423665</v>
      </c>
      <c r="CD1203" s="9"/>
      <c r="CE1203" s="38"/>
      <c r="CF1203" s="38"/>
      <c r="CG1203" s="38"/>
      <c r="CH1203" s="38"/>
    </row>
    <row r="1204" spans="2:91" ht="18.600000000000001" customHeight="1">
      <c r="CC1204" s="42"/>
    </row>
    <row r="1205" spans="2:91" ht="18.600000000000001" customHeight="1" thickBot="1">
      <c r="E1205" s="22" t="s">
        <v>4</v>
      </c>
      <c r="J1205" s="22" t="s">
        <v>5</v>
      </c>
      <c r="O1205" s="22" t="s">
        <v>6</v>
      </c>
      <c r="T1205" s="22" t="s">
        <v>7</v>
      </c>
      <c r="Y1205" s="22" t="s">
        <v>8</v>
      </c>
      <c r="AD1205" s="22" t="s">
        <v>65</v>
      </c>
      <c r="AI1205" s="22" t="s">
        <v>9</v>
      </c>
      <c r="AN1205" s="22" t="s">
        <v>66</v>
      </c>
      <c r="AS1205" s="22" t="s">
        <v>51</v>
      </c>
      <c r="AX1205" s="22" t="s">
        <v>67</v>
      </c>
      <c r="BC1205" s="22" t="s">
        <v>52</v>
      </c>
      <c r="BH1205" s="22" t="s">
        <v>68</v>
      </c>
      <c r="BM1205" s="22" t="s">
        <v>63</v>
      </c>
      <c r="BQ1205" s="23" t="s">
        <v>69</v>
      </c>
      <c r="BR1205" s="23"/>
      <c r="BS1205" s="24"/>
      <c r="BT1205" s="24"/>
      <c r="BU1205" s="24"/>
      <c r="BW1205" s="22" t="s">
        <v>64</v>
      </c>
    </row>
    <row r="1206" spans="2:91" ht="18.600000000000001" customHeight="1" thickBot="1">
      <c r="D1206" s="249" t="s">
        <v>103</v>
      </c>
      <c r="E1206" s="250"/>
      <c r="F1206" s="251" t="s">
        <v>104</v>
      </c>
      <c r="G1206" s="252"/>
      <c r="H1206" s="229"/>
      <c r="I1206" s="253" t="s">
        <v>11</v>
      </c>
      <c r="J1206" s="254"/>
      <c r="K1206" s="255" t="s">
        <v>12</v>
      </c>
      <c r="L1206" s="256"/>
      <c r="M1206" s="24"/>
      <c r="N1206" s="253" t="s">
        <v>105</v>
      </c>
      <c r="O1206" s="254"/>
      <c r="P1206" s="255" t="s">
        <v>106</v>
      </c>
      <c r="Q1206" s="256"/>
      <c r="R1206" s="24"/>
      <c r="S1206" s="249" t="s">
        <v>107</v>
      </c>
      <c r="T1206" s="250"/>
      <c r="U1206" s="251" t="s">
        <v>108</v>
      </c>
      <c r="V1206" s="252"/>
      <c r="W1206" s="8"/>
      <c r="X1206" s="253" t="s">
        <v>109</v>
      </c>
      <c r="Y1206" s="254"/>
      <c r="Z1206" s="255" t="s">
        <v>110</v>
      </c>
      <c r="AA1206" s="256"/>
      <c r="AB1206" s="8"/>
      <c r="AC1206" s="253" t="s">
        <v>111</v>
      </c>
      <c r="AD1206" s="254"/>
      <c r="AE1206" s="255" t="s">
        <v>14</v>
      </c>
      <c r="AF1206" s="256"/>
      <c r="AG1206" s="8"/>
      <c r="AH1206" s="253" t="s">
        <v>112</v>
      </c>
      <c r="AI1206" s="254"/>
      <c r="AJ1206" s="255" t="s">
        <v>113</v>
      </c>
      <c r="AK1206" s="256"/>
      <c r="AL1206" s="8"/>
      <c r="AM1206" s="249" t="s">
        <v>114</v>
      </c>
      <c r="AN1206" s="250"/>
      <c r="AO1206" s="251" t="s">
        <v>115</v>
      </c>
      <c r="AP1206" s="252"/>
      <c r="AQ1206" s="24"/>
      <c r="AR1206" s="253" t="s">
        <v>116</v>
      </c>
      <c r="AS1206" s="254"/>
      <c r="AT1206" s="255" t="s">
        <v>13</v>
      </c>
      <c r="AU1206" s="256"/>
      <c r="AV1206" s="4"/>
      <c r="AW1206" s="253" t="s">
        <v>117</v>
      </c>
      <c r="AX1206" s="254"/>
      <c r="AY1206" s="255" t="s">
        <v>118</v>
      </c>
      <c r="AZ1206" s="256"/>
      <c r="BA1206" s="8"/>
      <c r="BB1206" s="253" t="s">
        <v>119</v>
      </c>
      <c r="BC1206" s="254"/>
      <c r="BD1206" s="255" t="s">
        <v>120</v>
      </c>
      <c r="BE1206" s="256"/>
      <c r="BF1206" s="4"/>
      <c r="BG1206" s="249" t="s">
        <v>121</v>
      </c>
      <c r="BH1206" s="250"/>
      <c r="BI1206" s="251" t="s">
        <v>122</v>
      </c>
      <c r="BJ1206" s="252"/>
      <c r="BK1206" s="4"/>
      <c r="BL1206" s="253" t="s">
        <v>123</v>
      </c>
      <c r="BM1206" s="254"/>
      <c r="BN1206" s="255" t="s">
        <v>124</v>
      </c>
      <c r="BO1206" s="256"/>
      <c r="BP1206" s="4"/>
      <c r="BQ1206" s="253" t="s">
        <v>125</v>
      </c>
      <c r="BR1206" s="254"/>
      <c r="BS1206" s="255" t="s">
        <v>126</v>
      </c>
      <c r="BT1206" s="256"/>
      <c r="BU1206" s="8"/>
      <c r="BV1206" s="253" t="s">
        <v>127</v>
      </c>
      <c r="BW1206" s="254"/>
      <c r="BX1206" s="255" t="s">
        <v>128</v>
      </c>
      <c r="BY1206" s="256"/>
      <c r="CA1206" s="27" t="s">
        <v>15</v>
      </c>
      <c r="CC1206" s="133" t="s">
        <v>70</v>
      </c>
      <c r="CD1206" s="9"/>
      <c r="CE1206" s="38"/>
      <c r="CF1206" s="38"/>
      <c r="CG1206" s="38"/>
      <c r="CH1206" s="38"/>
    </row>
    <row r="1207" spans="2:91" ht="18.600000000000001" customHeight="1" thickTop="1" thickBot="1">
      <c r="B1207" s="129">
        <v>2.96</v>
      </c>
      <c r="D1207" s="29">
        <v>1</v>
      </c>
      <c r="E1207" s="30">
        <v>0</v>
      </c>
      <c r="F1207" s="31">
        <v>0</v>
      </c>
      <c r="G1207" s="32">
        <f t="shared" ref="G1207:G1270" si="11490">-1/($E$8*$B1207)</f>
        <v>-0.22269594594594594</v>
      </c>
      <c r="I1207" s="29">
        <v>1</v>
      </c>
      <c r="J1207" s="33">
        <v>0</v>
      </c>
      <c r="K1207" s="31">
        <v>0</v>
      </c>
      <c r="L1207" s="32">
        <v>0</v>
      </c>
      <c r="N1207" s="29">
        <f t="shared" ref="N1207" si="11491">D1207*I1207+F1207*I1210-E1207*J1207-G1207*J1210</f>
        <v>0.9057707338742208</v>
      </c>
      <c r="O1207" s="33">
        <f t="shared" ref="O1207" si="11492">(D1207*J1207+E1207*I1207+F1207*J1210+G1207*I1210)</f>
        <v>0</v>
      </c>
      <c r="P1207" s="31">
        <f t="shared" ref="P1207" si="11493">D1207*K1207+F1207*K1210-E1207*L1207-G1207*L1210</f>
        <v>0</v>
      </c>
      <c r="Q1207" s="32">
        <f t="shared" ref="Q1207" si="11494">(D1207*L1207+E1207*K1207+F1207*L1210+G1207*K1210)</f>
        <v>-0.22269594594594594</v>
      </c>
      <c r="S1207" s="29">
        <v>1</v>
      </c>
      <c r="T1207" s="30">
        <v>0</v>
      </c>
      <c r="U1207" s="31">
        <v>0</v>
      </c>
      <c r="V1207" s="32">
        <f t="shared" ref="V1207:V1270" si="11495">-1/($T$8*$B1207)</f>
        <v>-0.43262499999999998</v>
      </c>
      <c r="X1207" s="29">
        <f t="shared" ref="X1207" si="11496">N1207*S1207+P1207*S1210-O1207*T1207-Q1207*T1210</f>
        <v>0.9057707338742208</v>
      </c>
      <c r="Y1207" s="33">
        <f t="shared" ref="Y1207" si="11497">(N1207*T1207+O1207*S1207+P1207*T1210+Q1207*S1210)</f>
        <v>0</v>
      </c>
      <c r="Z1207" s="31">
        <f t="shared" ref="Z1207" si="11498">N1207*U1207+P1207*U1210-O1207*V1207-Q1207*V1210</f>
        <v>0</v>
      </c>
      <c r="AA1207" s="32">
        <f t="shared" ref="AA1207" si="11499">(N1207*V1207+O1207*U1207+P1207*V1210+Q1207*U1210)</f>
        <v>-0.6145550096882807</v>
      </c>
      <c r="AB1207" s="8"/>
      <c r="AC1207" s="29">
        <v>1</v>
      </c>
      <c r="AD1207" s="33">
        <v>0</v>
      </c>
      <c r="AE1207" s="31">
        <v>0</v>
      </c>
      <c r="AF1207" s="32">
        <v>0</v>
      </c>
      <c r="AH1207" s="29">
        <f t="shared" ref="AH1207" si="11500">X1207*AC1207+Z1207*AC1210-Y1207*AD1207-AA1207*AD1210</f>
        <v>0.69435596272785283</v>
      </c>
      <c r="AI1207" s="33">
        <f t="shared" ref="AI1207" si="11501">(X1207*AD1207+Y1207*AC1207+Z1207*AD1210+AA1207*AC1210)</f>
        <v>0</v>
      </c>
      <c r="AJ1207" s="31">
        <f t="shared" ref="AJ1207" si="11502">X1207*AE1207+Z1207*AE1210-Y1207*AF1207-AA1207*AF1210</f>
        <v>0</v>
      </c>
      <c r="AK1207" s="32">
        <f t="shared" ref="AK1207" si="11503">(X1207*AF1207+Y1207*AE1207+Z1207*AF1210+AA1207*AE1210)</f>
        <v>-0.6145550096882807</v>
      </c>
      <c r="AL1207" s="8"/>
      <c r="AM1207" s="29">
        <v>1</v>
      </c>
      <c r="AN1207" s="30">
        <v>0</v>
      </c>
      <c r="AO1207" s="31">
        <v>0</v>
      </c>
      <c r="AP1207" s="32">
        <f t="shared" ref="AP1207:AP1270" si="11504">-1/($AN$8*$B1207)</f>
        <v>-0.39122635135135136</v>
      </c>
      <c r="AR1207" s="29">
        <f t="shared" ref="AR1207" si="11505">AH1207*AM1207+AJ1207*AM1210-AI1207*AN1207-AK1207*AN1210</f>
        <v>0.69435596272785283</v>
      </c>
      <c r="AS1207" s="33">
        <f t="shared" ref="AS1207" si="11506">(AH1207*AN1207+AI1207*AM1207+AJ1207*AN1210+AK1207*AM1210)</f>
        <v>0</v>
      </c>
      <c r="AT1207" s="31">
        <f t="shared" ref="AT1207" si="11507">AH1207*AO1207+AJ1207*AO1210-AI1207*AP1207-AK1207*AP1210</f>
        <v>0</v>
      </c>
      <c r="AU1207" s="32">
        <f t="shared" ref="AU1207" si="11508">(AH1207*AP1207+AI1207*AO1207+AJ1207*AP1210+AK1207*AO1210)</f>
        <v>-0.8862053595253534</v>
      </c>
      <c r="AV1207" s="8"/>
      <c r="AW1207" s="29">
        <v>1</v>
      </c>
      <c r="AX1207" s="33">
        <v>0</v>
      </c>
      <c r="AY1207" s="31">
        <v>0</v>
      </c>
      <c r="AZ1207" s="32">
        <v>0</v>
      </c>
      <c r="BB1207" s="29">
        <f t="shared" ref="BB1207" si="11509">AR1207*AW1207+AT1207*AW1210-AS1207*AX1207-AU1207*AX1210</f>
        <v>0.42166536283505862</v>
      </c>
      <c r="BC1207" s="33">
        <f t="shared" ref="BC1207" si="11510">(AR1207*AX1207+AS1207*AW1207+AT1207*AX1210+AU1207*AW1210)</f>
        <v>0</v>
      </c>
      <c r="BD1207" s="31">
        <f t="shared" ref="BD1207" si="11511">AR1207*AY1207+AT1207*AY1210-AS1207*AZ1207-AU1207*AZ1210</f>
        <v>0</v>
      </c>
      <c r="BE1207" s="32">
        <f t="shared" ref="BE1207" si="11512">(AR1207*AZ1207+AS1207*AY1207+AT1207*AZ1210+AU1207*AY1210)</f>
        <v>-0.8862053595253534</v>
      </c>
      <c r="BF1207" s="8"/>
      <c r="BG1207" s="29">
        <v>1</v>
      </c>
      <c r="BH1207" s="30">
        <v>0</v>
      </c>
      <c r="BI1207" s="31">
        <v>0</v>
      </c>
      <c r="BJ1207" s="32">
        <f t="shared" ref="BJ1207:BJ1270" si="11513">-1/($BH$8*$B1207)</f>
        <v>-0.1375641891891892</v>
      </c>
      <c r="BL1207" s="29">
        <f t="shared" ref="BL1207" si="11514">BB1207*BG1207+BD1207*BG1210-BC1207*BH1207-BE1207*BH1210</f>
        <v>0.42166536283505862</v>
      </c>
      <c r="BM1207" s="33">
        <f t="shared" ref="BM1207" si="11515">(BB1207*BH1207+BC1207*BG1207+BD1207*BH1210+BE1207*BG1210)</f>
        <v>0</v>
      </c>
      <c r="BN1207" s="31">
        <f t="shared" ref="BN1207" si="11516">BB1207*BI1207+BD1207*BI1210-BC1207*BJ1207-BE1207*BJ1210</f>
        <v>0</v>
      </c>
      <c r="BO1207" s="32">
        <f t="shared" ref="BO1207" si="11517">(BB1207*BJ1207+BC1207*BI1207+BD1207*BJ1210+BE1207*BI1210)</f>
        <v>-0.94421141327292346</v>
      </c>
      <c r="BP1207" s="8"/>
      <c r="BQ1207" s="34">
        <v>1</v>
      </c>
      <c r="BR1207" s="35">
        <v>0</v>
      </c>
      <c r="BS1207" s="11">
        <v>0</v>
      </c>
      <c r="BT1207" s="36">
        <v>0</v>
      </c>
      <c r="BV1207" s="29">
        <f t="shared" ref="BV1207" si="11518">BL1207*BQ1207+BN1207*BQ1210-BM1207*BR1207-BO1207*BR1210</f>
        <v>0.42166536283505862</v>
      </c>
      <c r="BW1207" s="33">
        <f t="shared" ref="BW1207" si="11519">(BL1207*BR1207+BM1207*BQ1207+BN1207*BR1210+BO1207*BQ1210)</f>
        <v>-0.94421141327292346</v>
      </c>
      <c r="BX1207" s="31">
        <f t="shared" ref="BX1207" si="11520">BL1207*BS1207+BN1207*BS1210-BM1207*BT1207-BO1207*BT1210</f>
        <v>0</v>
      </c>
      <c r="BY1207" s="32">
        <f t="shared" ref="BY1207" si="11521">(BL1207*BT1207+BM1207*BS1207+BN1207*BT1210+BO1207*BS1210)</f>
        <v>-0.94421141327292346</v>
      </c>
      <c r="CA1207" s="37">
        <f t="shared" ref="CA1207" si="11522">20*LOG(((1+$BR$8)/$BR$8)/((BV1207+BV1210)^2+(BW1207+BW1210)^2)^0.5)</f>
        <v>-5.8509606708839149E-3</v>
      </c>
      <c r="CC1207" s="134">
        <f t="shared" ref="CC1207" si="11523">((BV1207^2+BW1207^2)^0.5)/((BV1210^2+BW1210^2)^0.5)</f>
        <v>1.068824563348445</v>
      </c>
      <c r="CD1207" s="9"/>
      <c r="CE1207" s="38"/>
      <c r="CF1207" s="38"/>
      <c r="CG1207" s="38"/>
      <c r="CH1207" s="38"/>
      <c r="CM1207" s="129">
        <v>2.94</v>
      </c>
    </row>
    <row r="1208" spans="2:91" ht="18.600000000000001" customHeight="1" thickBot="1">
      <c r="D1208" s="39"/>
      <c r="G1208" s="40"/>
      <c r="I1208" s="39"/>
      <c r="L1208" s="40"/>
      <c r="N1208" s="39"/>
      <c r="Q1208" s="40"/>
      <c r="S1208" s="39"/>
      <c r="V1208" s="40"/>
      <c r="X1208" s="39"/>
      <c r="AA1208" s="40"/>
      <c r="AC1208" s="39"/>
      <c r="AF1208" s="40"/>
      <c r="AH1208" s="39"/>
      <c r="AK1208" s="40"/>
      <c r="AM1208" s="39"/>
      <c r="AP1208" s="40"/>
      <c r="AR1208" s="39"/>
      <c r="AU1208" s="40"/>
      <c r="AW1208" s="39"/>
      <c r="AZ1208" s="40"/>
      <c r="BB1208" s="39"/>
      <c r="BE1208" s="40"/>
      <c r="BG1208" s="39"/>
      <c r="BJ1208" s="40"/>
      <c r="BL1208" s="39"/>
      <c r="BO1208" s="40"/>
      <c r="BQ1208" s="34"/>
      <c r="BR1208" s="11"/>
      <c r="BS1208" s="11"/>
      <c r="BT1208" s="41"/>
      <c r="BV1208" s="39"/>
      <c r="BY1208" s="40"/>
      <c r="CC1208" s="135"/>
      <c r="CD1208" s="9"/>
      <c r="CE1208" s="38"/>
      <c r="CF1208" s="38"/>
      <c r="CG1208" s="38"/>
      <c r="CH1208" s="38"/>
    </row>
    <row r="1209" spans="2:91" ht="18.600000000000001" customHeight="1" thickBot="1">
      <c r="D1209" s="258" t="s">
        <v>129</v>
      </c>
      <c r="E1209" s="259"/>
      <c r="F1209" s="260" t="s">
        <v>130</v>
      </c>
      <c r="G1209" s="261"/>
      <c r="H1209" s="229"/>
      <c r="I1209" s="258" t="s">
        <v>131</v>
      </c>
      <c r="J1209" s="259"/>
      <c r="K1209" s="260" t="s">
        <v>132</v>
      </c>
      <c r="L1209" s="261"/>
      <c r="N1209" s="253" t="s">
        <v>133</v>
      </c>
      <c r="O1209" s="254"/>
      <c r="P1209" s="255" t="s">
        <v>134</v>
      </c>
      <c r="Q1209" s="256"/>
      <c r="S1209" s="258" t="s">
        <v>135</v>
      </c>
      <c r="T1209" s="259"/>
      <c r="U1209" s="260" t="s">
        <v>136</v>
      </c>
      <c r="V1209" s="261"/>
      <c r="W1209" s="8"/>
      <c r="X1209" s="253" t="s">
        <v>137</v>
      </c>
      <c r="Y1209" s="254"/>
      <c r="Z1209" s="255" t="s">
        <v>138</v>
      </c>
      <c r="AA1209" s="256"/>
      <c r="AB1209" s="8"/>
      <c r="AC1209" s="258" t="s">
        <v>139</v>
      </c>
      <c r="AD1209" s="259"/>
      <c r="AE1209" s="260" t="s">
        <v>140</v>
      </c>
      <c r="AF1209" s="261"/>
      <c r="AG1209" s="8"/>
      <c r="AH1209" s="253" t="s">
        <v>141</v>
      </c>
      <c r="AI1209" s="254"/>
      <c r="AJ1209" s="255" t="s">
        <v>142</v>
      </c>
      <c r="AK1209" s="256"/>
      <c r="AL1209" s="8"/>
      <c r="AM1209" s="258" t="s">
        <v>143</v>
      </c>
      <c r="AN1209" s="259"/>
      <c r="AO1209" s="260" t="s">
        <v>144</v>
      </c>
      <c r="AP1209" s="261"/>
      <c r="AR1209" s="253" t="s">
        <v>145</v>
      </c>
      <c r="AS1209" s="254"/>
      <c r="AT1209" s="255" t="s">
        <v>146</v>
      </c>
      <c r="AU1209" s="256"/>
      <c r="AV1209" s="4"/>
      <c r="AW1209" s="258" t="s">
        <v>147</v>
      </c>
      <c r="AX1209" s="259"/>
      <c r="AY1209" s="260" t="s">
        <v>148</v>
      </c>
      <c r="AZ1209" s="261"/>
      <c r="BA1209" s="8"/>
      <c r="BB1209" s="253" t="s">
        <v>149</v>
      </c>
      <c r="BC1209" s="254"/>
      <c r="BD1209" s="255" t="s">
        <v>150</v>
      </c>
      <c r="BE1209" s="256"/>
      <c r="BF1209" s="4"/>
      <c r="BG1209" s="258" t="s">
        <v>151</v>
      </c>
      <c r="BH1209" s="259"/>
      <c r="BI1209" s="260" t="s">
        <v>152</v>
      </c>
      <c r="BJ1209" s="261"/>
      <c r="BK1209" s="4"/>
      <c r="BL1209" s="253" t="s">
        <v>153</v>
      </c>
      <c r="BM1209" s="254"/>
      <c r="BN1209" s="255" t="s">
        <v>154</v>
      </c>
      <c r="BO1209" s="256"/>
      <c r="BP1209" s="4"/>
      <c r="BQ1209" s="258" t="s">
        <v>155</v>
      </c>
      <c r="BR1209" s="259"/>
      <c r="BS1209" s="260" t="s">
        <v>156</v>
      </c>
      <c r="BT1209" s="261"/>
      <c r="BU1209" s="8"/>
      <c r="BV1209" s="253" t="s">
        <v>157</v>
      </c>
      <c r="BW1209" s="254"/>
      <c r="BX1209" s="255" t="s">
        <v>158</v>
      </c>
      <c r="BY1209" s="256"/>
      <c r="CA1209" s="46" t="s">
        <v>16</v>
      </c>
      <c r="CC1209" s="136" t="s">
        <v>71</v>
      </c>
      <c r="CD1209" s="9"/>
      <c r="CE1209" s="38"/>
      <c r="CF1209" s="38"/>
      <c r="CG1209" s="38"/>
      <c r="CH1209" s="38"/>
    </row>
    <row r="1210" spans="2:91" ht="18.600000000000001" customHeight="1" thickTop="1" thickBot="1">
      <c r="D1210" s="29">
        <v>0</v>
      </c>
      <c r="E1210" s="33">
        <v>0</v>
      </c>
      <c r="F1210" s="31">
        <v>1</v>
      </c>
      <c r="G1210" s="32">
        <v>0</v>
      </c>
      <c r="I1210" s="29">
        <v>0</v>
      </c>
      <c r="J1210" s="33">
        <f t="shared" ref="J1210" si="11524">IF(0=(1-$J$8*$K$8*$B1207^2),10^14,$B1207*$J$8/(1-$J$8*$K$8*$B1207^2))</f>
        <v>-0.42312968799463946</v>
      </c>
      <c r="K1210" s="31">
        <v>1</v>
      </c>
      <c r="L1210" s="32">
        <v>0</v>
      </c>
      <c r="N1210" s="29">
        <f t="shared" ref="N1210" si="11525">D1210*I1207+F1210*I1210-E1210*J1207-G1210*J1210</f>
        <v>0</v>
      </c>
      <c r="O1210" s="33">
        <f t="shared" ref="O1210" si="11526">(D1210*J1207+E1210*I1207+F1210*J1210+G1210*I1210)</f>
        <v>-0.42312968799463946</v>
      </c>
      <c r="P1210" s="31">
        <f t="shared" ref="P1210" si="11527">D1210*K1207+F1210*K1210-E1210*L1207-G1210*L1210</f>
        <v>1</v>
      </c>
      <c r="Q1210" s="32">
        <f t="shared" ref="Q1210" si="11528">(D1210*L1207+E1210*K1207+F1210*L1210+G1210*K1210)</f>
        <v>0</v>
      </c>
      <c r="S1210" s="29">
        <v>0</v>
      </c>
      <c r="T1210" s="33">
        <v>0</v>
      </c>
      <c r="U1210" s="31">
        <v>1</v>
      </c>
      <c r="V1210" s="32">
        <v>0</v>
      </c>
      <c r="X1210" s="29">
        <f t="shared" ref="X1210" si="11529">N1210*S1207+P1210*S1210-O1210*T1207-Q1210*T1210</f>
        <v>0</v>
      </c>
      <c r="Y1210" s="33">
        <f t="shared" ref="Y1210" si="11530">(N1210*T1207+O1210*S1207+P1210*T1210+Q1210*S1210)</f>
        <v>-0.42312968799463946</v>
      </c>
      <c r="Z1210" s="31">
        <f t="shared" ref="Z1210" si="11531">N1210*U1207+P1210*U1210-O1210*V1207-Q1210*V1210</f>
        <v>0.8169435187313191</v>
      </c>
      <c r="AA1210" s="32">
        <f t="shared" ref="AA1210" si="11532">(N1210*V1207+O1210*U1207+P1210*V1210+Q1210*U1210)</f>
        <v>0</v>
      </c>
      <c r="AB1210" s="8"/>
      <c r="AC1210" s="29">
        <v>0</v>
      </c>
      <c r="AD1210" s="33">
        <f t="shared" ref="AD1210" si="11533">IF(0=(1-$AD$8*$AE$8*$B1207^2),10^14,$B1207*$AD$8/(1-$AD$8*$AE$8*$B1207^2))</f>
        <v>-0.34401276991233609</v>
      </c>
      <c r="AE1210" s="31">
        <v>1</v>
      </c>
      <c r="AF1210" s="32">
        <v>0</v>
      </c>
      <c r="AH1210" s="29">
        <f t="shared" ref="AH1210" si="11534">X1210*AC1207+Z1210*AC1210-Y1210*AD1207-AA1210*AD1210</f>
        <v>0</v>
      </c>
      <c r="AI1210" s="33">
        <f t="shared" ref="AI1210" si="11535">(X1210*AD1207+Y1210*AC1207+Z1210*AD1210+AA1210*AC1210)</f>
        <v>-0.70416869073533095</v>
      </c>
      <c r="AJ1210" s="31">
        <f t="shared" ref="AJ1210" si="11536">X1210*AE1207+Z1210*AE1210-Y1210*AF1207-AA1210*AF1210</f>
        <v>0.8169435187313191</v>
      </c>
      <c r="AK1210" s="32">
        <f t="shared" ref="AK1210" si="11537">(X1210*AF1207+Y1210*AE1207+Z1210*AF1210+AA1210*AE1210)</f>
        <v>0</v>
      </c>
      <c r="AL1210" s="8"/>
      <c r="AM1210" s="29">
        <v>0</v>
      </c>
      <c r="AN1210" s="33">
        <v>0</v>
      </c>
      <c r="AO1210" s="31">
        <v>1</v>
      </c>
      <c r="AP1210" s="32">
        <v>0</v>
      </c>
      <c r="AR1210" s="29">
        <f t="shared" ref="AR1210" si="11538">AH1210*AM1207+AJ1210*AM1210-AI1210*AN1207-AK1210*AN1210</f>
        <v>0</v>
      </c>
      <c r="AS1210" s="33">
        <f t="shared" ref="AS1210" si="11539">(AH1210*AN1207+AI1210*AM1207+AJ1210*AN1210+AK1210*AM1210)</f>
        <v>-0.70416869073533095</v>
      </c>
      <c r="AT1210" s="31">
        <f t="shared" ref="AT1210" si="11540">AH1210*AO1207+AJ1210*AO1210-AI1210*AP1207-AK1210*AP1210</f>
        <v>0.54145417111907745</v>
      </c>
      <c r="AU1210" s="32">
        <f t="shared" ref="AU1210" si="11541">(AH1210*AP1207+AI1210*AO1207+AJ1210*AP1210+AK1210*AO1210)</f>
        <v>0</v>
      </c>
      <c r="AV1210" s="8"/>
      <c r="AW1210" s="29">
        <v>0</v>
      </c>
      <c r="AX1210" s="33">
        <f t="shared" ref="AX1210" si="11542">IF(0=(1-$AX$8*$AY$8*$B1207^2),10^14,$B1207*$AX$8/(1-$AX$8*$AY$8*$B1207^2))</f>
        <v>-0.30770587986383402</v>
      </c>
      <c r="AY1210" s="31">
        <v>1</v>
      </c>
      <c r="AZ1210" s="32">
        <v>0</v>
      </c>
      <c r="BB1210" s="29">
        <f t="shared" ref="BB1210" si="11543">AR1210*AW1207+AT1210*AW1210-AS1210*AX1207-AU1210*AX1210</f>
        <v>0</v>
      </c>
      <c r="BC1210" s="33">
        <f t="shared" ref="BC1210" si="11544">(AR1210*AX1207+AS1210*AW1207+AT1210*AX1210+AU1210*AW1210)</f>
        <v>-0.87077732286546961</v>
      </c>
      <c r="BD1210" s="31">
        <f t="shared" ref="BD1210" si="11545">AR1210*AY1207+AT1210*AY1210-AS1210*AZ1207-AU1210*AZ1210</f>
        <v>0.54145417111907745</v>
      </c>
      <c r="BE1210" s="32">
        <f t="shared" ref="BE1210" si="11546">(AR1210*AZ1207+AS1210*AY1207+AT1210*AZ1210+AU1210*AY1210)</f>
        <v>0</v>
      </c>
      <c r="BF1210" s="8"/>
      <c r="BG1210" s="29">
        <v>0</v>
      </c>
      <c r="BH1210" s="33">
        <v>0</v>
      </c>
      <c r="BI1210" s="31">
        <v>1</v>
      </c>
      <c r="BJ1210" s="32">
        <v>0</v>
      </c>
      <c r="BL1210" s="29">
        <f t="shared" ref="BL1210" si="11547">BB1210*BG1207+BD1210*BG1210-BC1210*BH1207-BE1210*BH1210</f>
        <v>0</v>
      </c>
      <c r="BM1210" s="33">
        <f t="shared" ref="BM1210" si="11548">(BB1210*BH1207+BC1210*BG1207+BD1210*BH1210+BE1210*BG1210)</f>
        <v>-0.87077732286546961</v>
      </c>
      <c r="BN1210" s="31">
        <f t="shared" ref="BN1210" si="11549">BB1210*BI1207+BD1210*BI1210-BC1210*BJ1207-BE1210*BJ1210</f>
        <v>0.42166639473475631</v>
      </c>
      <c r="BO1210" s="32">
        <f t="shared" ref="BO1210" si="11550">(BB1210*BJ1207+BC1210*BI1207+BD1210*BJ1210+BE1210*BI1210)</f>
        <v>0</v>
      </c>
      <c r="BP1210" s="8"/>
      <c r="BQ1210" s="19">
        <f t="shared" ref="BQ1210:BQ1273" si="11551">1/$BR$8</f>
        <v>1</v>
      </c>
      <c r="BR1210" s="47">
        <v>0</v>
      </c>
      <c r="BS1210" s="48">
        <v>1</v>
      </c>
      <c r="BT1210" s="49">
        <v>0</v>
      </c>
      <c r="BV1210" s="29">
        <f t="shared" ref="BV1210" si="11552">BL1210*BQ1207+BN1210*BQ1210-BM1210*BR1207-BO1210*BR1210</f>
        <v>0.42166639473475631</v>
      </c>
      <c r="BW1210" s="33">
        <f t="shared" ref="BW1210" si="11553">(BL1210*BR1207+BM1210*BQ1207+BN1210*BR1210+BO1210*BQ1210)</f>
        <v>-0.87077732286546961</v>
      </c>
      <c r="BX1210" s="31">
        <f t="shared" ref="BX1210" si="11554">BL1210*BS1207+BN1210*BS1210-BM1210*BT1207-BO1210*BT1210</f>
        <v>0.42166639473475631</v>
      </c>
      <c r="BY1210" s="32">
        <f t="shared" ref="BY1210" si="11555">(BL1210*BT1207+BM1210*BS1207+BN1210*BT1210+BO1210*BS1210)</f>
        <v>0</v>
      </c>
      <c r="CA1210" s="50">
        <f t="shared" ref="CA1210" si="11556">(180/PI())*ATAN(-1*(BW1207+BW1210)/(BV1207+BV1210))</f>
        <v>65.078134506729185</v>
      </c>
      <c r="CC1210" s="137">
        <f t="shared" ref="CC1210" si="11557">20*LOG(((1-(10^(CA1207/20)^2)*(1-((1-CC1207)/(1+CC1207))^2))^0.5))</f>
        <v>-26.105572864262257</v>
      </c>
      <c r="CD1210" s="9"/>
      <c r="CE1210" s="38"/>
      <c r="CF1210" s="38"/>
      <c r="CG1210" s="38"/>
      <c r="CH1210" s="38"/>
    </row>
    <row r="1211" spans="2:91" ht="18.600000000000001" customHeight="1">
      <c r="CC1211" s="42"/>
    </row>
    <row r="1212" spans="2:91" ht="18.600000000000001" customHeight="1" thickBot="1">
      <c r="E1212" s="22" t="s">
        <v>4</v>
      </c>
      <c r="J1212" s="22" t="s">
        <v>5</v>
      </c>
      <c r="O1212" s="22" t="s">
        <v>6</v>
      </c>
      <c r="T1212" s="22" t="s">
        <v>7</v>
      </c>
      <c r="Y1212" s="22" t="s">
        <v>8</v>
      </c>
      <c r="AD1212" s="22" t="s">
        <v>65</v>
      </c>
      <c r="AI1212" s="22" t="s">
        <v>9</v>
      </c>
      <c r="AN1212" s="22" t="s">
        <v>66</v>
      </c>
      <c r="AS1212" s="22" t="s">
        <v>51</v>
      </c>
      <c r="AX1212" s="22" t="s">
        <v>67</v>
      </c>
      <c r="BC1212" s="22" t="s">
        <v>52</v>
      </c>
      <c r="BH1212" s="22" t="s">
        <v>68</v>
      </c>
      <c r="BM1212" s="22" t="s">
        <v>63</v>
      </c>
      <c r="BQ1212" s="23" t="s">
        <v>69</v>
      </c>
      <c r="BR1212" s="23"/>
      <c r="BS1212" s="24"/>
      <c r="BT1212" s="24"/>
      <c r="BU1212" s="24"/>
      <c r="BW1212" s="22" t="s">
        <v>64</v>
      </c>
    </row>
    <row r="1213" spans="2:91" ht="18.600000000000001" customHeight="1" thickBot="1">
      <c r="D1213" s="249" t="s">
        <v>103</v>
      </c>
      <c r="E1213" s="250"/>
      <c r="F1213" s="251" t="s">
        <v>104</v>
      </c>
      <c r="G1213" s="252"/>
      <c r="H1213" s="229"/>
      <c r="I1213" s="253" t="s">
        <v>11</v>
      </c>
      <c r="J1213" s="254"/>
      <c r="K1213" s="255" t="s">
        <v>12</v>
      </c>
      <c r="L1213" s="256"/>
      <c r="M1213" s="24"/>
      <c r="N1213" s="253" t="s">
        <v>105</v>
      </c>
      <c r="O1213" s="254"/>
      <c r="P1213" s="255" t="s">
        <v>106</v>
      </c>
      <c r="Q1213" s="256"/>
      <c r="R1213" s="24"/>
      <c r="S1213" s="249" t="s">
        <v>107</v>
      </c>
      <c r="T1213" s="250"/>
      <c r="U1213" s="251" t="s">
        <v>108</v>
      </c>
      <c r="V1213" s="252"/>
      <c r="W1213" s="8"/>
      <c r="X1213" s="253" t="s">
        <v>109</v>
      </c>
      <c r="Y1213" s="254"/>
      <c r="Z1213" s="255" t="s">
        <v>110</v>
      </c>
      <c r="AA1213" s="256"/>
      <c r="AB1213" s="8"/>
      <c r="AC1213" s="253" t="s">
        <v>111</v>
      </c>
      <c r="AD1213" s="254"/>
      <c r="AE1213" s="255" t="s">
        <v>14</v>
      </c>
      <c r="AF1213" s="256"/>
      <c r="AG1213" s="8"/>
      <c r="AH1213" s="253" t="s">
        <v>112</v>
      </c>
      <c r="AI1213" s="254"/>
      <c r="AJ1213" s="255" t="s">
        <v>113</v>
      </c>
      <c r="AK1213" s="256"/>
      <c r="AL1213" s="8"/>
      <c r="AM1213" s="249" t="s">
        <v>114</v>
      </c>
      <c r="AN1213" s="250"/>
      <c r="AO1213" s="251" t="s">
        <v>115</v>
      </c>
      <c r="AP1213" s="252"/>
      <c r="AQ1213" s="24"/>
      <c r="AR1213" s="253" t="s">
        <v>116</v>
      </c>
      <c r="AS1213" s="254"/>
      <c r="AT1213" s="255" t="s">
        <v>13</v>
      </c>
      <c r="AU1213" s="256"/>
      <c r="AV1213" s="4"/>
      <c r="AW1213" s="253" t="s">
        <v>117</v>
      </c>
      <c r="AX1213" s="254"/>
      <c r="AY1213" s="255" t="s">
        <v>118</v>
      </c>
      <c r="AZ1213" s="256"/>
      <c r="BA1213" s="8"/>
      <c r="BB1213" s="253" t="s">
        <v>119</v>
      </c>
      <c r="BC1213" s="254"/>
      <c r="BD1213" s="255" t="s">
        <v>120</v>
      </c>
      <c r="BE1213" s="256"/>
      <c r="BF1213" s="4"/>
      <c r="BG1213" s="249" t="s">
        <v>121</v>
      </c>
      <c r="BH1213" s="250"/>
      <c r="BI1213" s="251" t="s">
        <v>122</v>
      </c>
      <c r="BJ1213" s="252"/>
      <c r="BK1213" s="4"/>
      <c r="BL1213" s="253" t="s">
        <v>123</v>
      </c>
      <c r="BM1213" s="254"/>
      <c r="BN1213" s="255" t="s">
        <v>124</v>
      </c>
      <c r="BO1213" s="256"/>
      <c r="BP1213" s="4"/>
      <c r="BQ1213" s="253" t="s">
        <v>125</v>
      </c>
      <c r="BR1213" s="254"/>
      <c r="BS1213" s="255" t="s">
        <v>126</v>
      </c>
      <c r="BT1213" s="256"/>
      <c r="BU1213" s="8"/>
      <c r="BV1213" s="253" t="s">
        <v>127</v>
      </c>
      <c r="BW1213" s="254"/>
      <c r="BX1213" s="255" t="s">
        <v>128</v>
      </c>
      <c r="BY1213" s="256"/>
      <c r="CA1213" s="27" t="s">
        <v>15</v>
      </c>
      <c r="CC1213" s="133" t="s">
        <v>70</v>
      </c>
      <c r="CD1213" s="9"/>
      <c r="CE1213" s="38"/>
      <c r="CF1213" s="38"/>
      <c r="CG1213" s="38"/>
      <c r="CH1213" s="38"/>
    </row>
    <row r="1214" spans="2:91" ht="18.600000000000001" customHeight="1" thickTop="1" thickBot="1">
      <c r="B1214" s="129">
        <v>2.98</v>
      </c>
      <c r="D1214" s="29">
        <v>1</v>
      </c>
      <c r="E1214" s="30">
        <v>0</v>
      </c>
      <c r="F1214" s="31">
        <v>0</v>
      </c>
      <c r="G1214" s="32">
        <f t="shared" ref="G1214:G1277" si="11558">-1/($E$8*$B1214)</f>
        <v>-0.22120134228187921</v>
      </c>
      <c r="I1214" s="29">
        <v>1</v>
      </c>
      <c r="J1214" s="33">
        <v>0</v>
      </c>
      <c r="K1214" s="31">
        <v>0</v>
      </c>
      <c r="L1214" s="32">
        <v>0</v>
      </c>
      <c r="N1214" s="29">
        <f t="shared" ref="N1214" si="11559">D1214*I1214+F1214*I1217-E1214*J1214-G1214*J1217</f>
        <v>0.90705353716282233</v>
      </c>
      <c r="O1214" s="33">
        <f t="shared" ref="O1214" si="11560">(D1214*J1214+E1214*I1214+F1214*J1217+G1214*I1217)</f>
        <v>0</v>
      </c>
      <c r="P1214" s="31">
        <f t="shared" ref="P1214" si="11561">D1214*K1214+F1214*K1217-E1214*L1214-G1214*L1217</f>
        <v>0</v>
      </c>
      <c r="Q1214" s="32">
        <f t="shared" ref="Q1214" si="11562">(D1214*L1214+E1214*K1214+F1214*L1217+G1214*K1217)</f>
        <v>-0.22120134228187921</v>
      </c>
      <c r="S1214" s="29">
        <v>1</v>
      </c>
      <c r="T1214" s="30">
        <v>0</v>
      </c>
      <c r="U1214" s="31">
        <v>0</v>
      </c>
      <c r="V1214" s="32">
        <f t="shared" ref="V1214:V1277" si="11563">-1/($T$8*$B1214)</f>
        <v>-0.42972147651006709</v>
      </c>
      <c r="X1214" s="29">
        <f t="shared" ref="X1214" si="11564">N1214*S1214+P1214*S1217-O1214*T1214-Q1214*T1217</f>
        <v>0.90705353716282233</v>
      </c>
      <c r="Y1214" s="33">
        <f t="shared" ref="Y1214" si="11565">(N1214*T1214+O1214*S1214+P1214*T1217+Q1214*S1217)</f>
        <v>0</v>
      </c>
      <c r="Z1214" s="31">
        <f t="shared" ref="Z1214" si="11566">N1214*U1214+P1214*U1217-O1214*V1214-Q1214*V1217</f>
        <v>0</v>
      </c>
      <c r="AA1214" s="32">
        <f t="shared" ref="AA1214" si="11567">(N1214*V1214+O1214*U1214+P1214*V1217+Q1214*U1217)</f>
        <v>-0.61098172754516622</v>
      </c>
      <c r="AB1214" s="8"/>
      <c r="AC1214" s="29">
        <v>1</v>
      </c>
      <c r="AD1214" s="33">
        <v>0</v>
      </c>
      <c r="AE1214" s="31">
        <v>0</v>
      </c>
      <c r="AF1214" s="32">
        <v>0</v>
      </c>
      <c r="AH1214" s="29">
        <f t="shared" ref="AH1214" si="11568">X1214*AC1214+Z1214*AC1217-Y1214*AD1214-AA1214*AD1217</f>
        <v>0.69847217272235007</v>
      </c>
      <c r="AI1214" s="33">
        <f t="shared" ref="AI1214" si="11569">(X1214*AD1214+Y1214*AC1214+Z1214*AD1217+AA1214*AC1217)</f>
        <v>0</v>
      </c>
      <c r="AJ1214" s="31">
        <f t="shared" ref="AJ1214" si="11570">X1214*AE1214+Z1214*AE1217-Y1214*AF1214-AA1214*AF1217</f>
        <v>0</v>
      </c>
      <c r="AK1214" s="32">
        <f t="shared" ref="AK1214" si="11571">(X1214*AF1214+Y1214*AE1214+Z1214*AF1217+AA1214*AE1217)</f>
        <v>-0.61098172754516622</v>
      </c>
      <c r="AL1214" s="8"/>
      <c r="AM1214" s="29">
        <v>1</v>
      </c>
      <c r="AN1214" s="30">
        <v>0</v>
      </c>
      <c r="AO1214" s="31">
        <v>0</v>
      </c>
      <c r="AP1214" s="32">
        <f t="shared" ref="AP1214:AP1277" si="11572">-1/($AN$8*$B1214)</f>
        <v>-0.38860067114093955</v>
      </c>
      <c r="AR1214" s="29">
        <f t="shared" ref="AR1214" si="11573">AH1214*AM1214+AJ1214*AM1217-AI1214*AN1214-AK1214*AN1217</f>
        <v>0.69847217272235007</v>
      </c>
      <c r="AS1214" s="33">
        <f t="shared" ref="AS1214" si="11574">(AH1214*AN1214+AI1214*AM1214+AJ1214*AN1217+AK1214*AM1217)</f>
        <v>0</v>
      </c>
      <c r="AT1214" s="31">
        <f t="shared" ref="AT1214" si="11575">AH1214*AO1214+AJ1214*AO1217-AI1214*AP1214-AK1214*AP1217</f>
        <v>0</v>
      </c>
      <c r="AU1214" s="32">
        <f t="shared" ref="AU1214" si="11576">(AH1214*AP1214+AI1214*AO1214+AJ1214*AP1217+AK1214*AO1217)</f>
        <v>-0.88240848263834171</v>
      </c>
      <c r="AV1214" s="8"/>
      <c r="AW1214" s="29">
        <v>1</v>
      </c>
      <c r="AX1214" s="33">
        <v>0</v>
      </c>
      <c r="AY1214" s="31">
        <v>0</v>
      </c>
      <c r="AZ1214" s="32">
        <v>0</v>
      </c>
      <c r="BB1214" s="29">
        <f t="shared" ref="BB1214" si="11577">AR1214*AW1214+AT1214*AW1217-AS1214*AX1214-AU1214*AX1217</f>
        <v>0.42895245927016534</v>
      </c>
      <c r="BC1214" s="33">
        <f t="shared" ref="BC1214" si="11578">(AR1214*AX1214+AS1214*AW1214+AT1214*AX1217+AU1214*AW1217)</f>
        <v>0</v>
      </c>
      <c r="BD1214" s="31">
        <f t="shared" ref="BD1214" si="11579">AR1214*AY1214+AT1214*AY1217-AS1214*AZ1214-AU1214*AZ1217</f>
        <v>0</v>
      </c>
      <c r="BE1214" s="32">
        <f t="shared" ref="BE1214" si="11580">(AR1214*AZ1214+AS1214*AY1214+AT1214*AZ1217+AU1214*AY1217)</f>
        <v>-0.88240848263834171</v>
      </c>
      <c r="BF1214" s="8"/>
      <c r="BG1214" s="29">
        <v>1</v>
      </c>
      <c r="BH1214" s="30">
        <v>0</v>
      </c>
      <c r="BI1214" s="31">
        <v>0</v>
      </c>
      <c r="BJ1214" s="32">
        <f t="shared" ref="BJ1214:BJ1277" si="11581">-1/($BH$8*$B1214)</f>
        <v>-0.13664093959731544</v>
      </c>
      <c r="BL1214" s="29">
        <f t="shared" ref="BL1214" si="11582">BB1214*BG1214+BD1214*BG1217-BC1214*BH1214-BE1214*BH1217</f>
        <v>0.42895245927016534</v>
      </c>
      <c r="BM1214" s="33">
        <f t="shared" ref="BM1214" si="11583">(BB1214*BH1214+BC1214*BG1214+BD1214*BH1217+BE1214*BG1217)</f>
        <v>0</v>
      </c>
      <c r="BN1214" s="31">
        <f t="shared" ref="BN1214" si="11584">BB1214*BI1214+BD1214*BI1217-BC1214*BJ1214-BE1214*BJ1217</f>
        <v>0</v>
      </c>
      <c r="BO1214" s="32">
        <f t="shared" ref="BO1214" si="11585">(BB1214*BJ1214+BC1214*BI1214+BD1214*BJ1217+BE1214*BI1217)</f>
        <v>-0.94102094971559624</v>
      </c>
      <c r="BP1214" s="8"/>
      <c r="BQ1214" s="34">
        <v>1</v>
      </c>
      <c r="BR1214" s="35">
        <v>0</v>
      </c>
      <c r="BS1214" s="11">
        <v>0</v>
      </c>
      <c r="BT1214" s="36">
        <v>0</v>
      </c>
      <c r="BV1214" s="29">
        <f t="shared" ref="BV1214" si="11586">BL1214*BQ1214+BN1214*BQ1217-BM1214*BR1214-BO1214*BR1217</f>
        <v>0.42895245927016534</v>
      </c>
      <c r="BW1214" s="33">
        <f t="shared" ref="BW1214" si="11587">(BL1214*BR1214+BM1214*BQ1214+BN1214*BR1217+BO1214*BQ1217)</f>
        <v>-0.94102094971559624</v>
      </c>
      <c r="BX1214" s="31">
        <f t="shared" ref="BX1214" si="11588">BL1214*BS1214+BN1214*BS1217-BM1214*BT1214-BO1214*BT1217</f>
        <v>0</v>
      </c>
      <c r="BY1214" s="32">
        <f t="shared" ref="BY1214" si="11589">(BL1214*BT1214+BM1214*BS1214+BN1214*BT1217+BO1214*BS1217)</f>
        <v>-0.94102094971559624</v>
      </c>
      <c r="CA1214" s="37">
        <f t="shared" ref="CA1214" si="11590">20*LOG(((1+$BR$8)/$BR$8)/((BV1214+BV1217)^2+(BW1214+BW1217)^2)^0.5)</f>
        <v>-5.9219207894004164E-3</v>
      </c>
      <c r="CC1214" s="134">
        <f t="shared" ref="CC1214" si="11591">((BV1214^2+BW1214^2)^0.5)/((BV1217^2+BW1217^2)^0.5)</f>
        <v>1.0689839653061655</v>
      </c>
      <c r="CD1214" s="9"/>
      <c r="CE1214" s="38"/>
      <c r="CF1214" s="38"/>
      <c r="CG1214" s="38"/>
      <c r="CH1214" s="38"/>
      <c r="CM1214" s="129">
        <v>2.96</v>
      </c>
    </row>
    <row r="1215" spans="2:91" ht="18.600000000000001" customHeight="1" thickBot="1">
      <c r="D1215" s="39"/>
      <c r="G1215" s="40"/>
      <c r="I1215" s="39"/>
      <c r="L1215" s="40"/>
      <c r="N1215" s="39"/>
      <c r="Q1215" s="40"/>
      <c r="S1215" s="39"/>
      <c r="V1215" s="40"/>
      <c r="X1215" s="39"/>
      <c r="AA1215" s="40"/>
      <c r="AC1215" s="39"/>
      <c r="AF1215" s="40"/>
      <c r="AH1215" s="39"/>
      <c r="AK1215" s="40"/>
      <c r="AM1215" s="39"/>
      <c r="AP1215" s="40"/>
      <c r="AR1215" s="39"/>
      <c r="AU1215" s="40"/>
      <c r="AW1215" s="39"/>
      <c r="AZ1215" s="40"/>
      <c r="BB1215" s="39"/>
      <c r="BE1215" s="40"/>
      <c r="BG1215" s="39"/>
      <c r="BJ1215" s="40"/>
      <c r="BL1215" s="39"/>
      <c r="BO1215" s="40"/>
      <c r="BQ1215" s="34"/>
      <c r="BR1215" s="11"/>
      <c r="BS1215" s="11"/>
      <c r="BT1215" s="41"/>
      <c r="BV1215" s="39"/>
      <c r="BY1215" s="40"/>
      <c r="CC1215" s="135"/>
      <c r="CD1215" s="9"/>
      <c r="CE1215" s="38"/>
      <c r="CF1215" s="38"/>
      <c r="CG1215" s="38"/>
      <c r="CH1215" s="38"/>
    </row>
    <row r="1216" spans="2:91" ht="18.600000000000001" customHeight="1" thickBot="1">
      <c r="D1216" s="258" t="s">
        <v>129</v>
      </c>
      <c r="E1216" s="259"/>
      <c r="F1216" s="260" t="s">
        <v>130</v>
      </c>
      <c r="G1216" s="261"/>
      <c r="H1216" s="229"/>
      <c r="I1216" s="258" t="s">
        <v>131</v>
      </c>
      <c r="J1216" s="259"/>
      <c r="K1216" s="260" t="s">
        <v>132</v>
      </c>
      <c r="L1216" s="261"/>
      <c r="N1216" s="253" t="s">
        <v>133</v>
      </c>
      <c r="O1216" s="254"/>
      <c r="P1216" s="255" t="s">
        <v>134</v>
      </c>
      <c r="Q1216" s="256"/>
      <c r="S1216" s="258" t="s">
        <v>135</v>
      </c>
      <c r="T1216" s="259"/>
      <c r="U1216" s="260" t="s">
        <v>136</v>
      </c>
      <c r="V1216" s="261"/>
      <c r="W1216" s="8"/>
      <c r="X1216" s="253" t="s">
        <v>137</v>
      </c>
      <c r="Y1216" s="254"/>
      <c r="Z1216" s="255" t="s">
        <v>138</v>
      </c>
      <c r="AA1216" s="256"/>
      <c r="AB1216" s="8"/>
      <c r="AC1216" s="258" t="s">
        <v>139</v>
      </c>
      <c r="AD1216" s="259"/>
      <c r="AE1216" s="260" t="s">
        <v>140</v>
      </c>
      <c r="AF1216" s="261"/>
      <c r="AG1216" s="8"/>
      <c r="AH1216" s="253" t="s">
        <v>141</v>
      </c>
      <c r="AI1216" s="254"/>
      <c r="AJ1216" s="255" t="s">
        <v>142</v>
      </c>
      <c r="AK1216" s="256"/>
      <c r="AL1216" s="8"/>
      <c r="AM1216" s="258" t="s">
        <v>143</v>
      </c>
      <c r="AN1216" s="259"/>
      <c r="AO1216" s="260" t="s">
        <v>144</v>
      </c>
      <c r="AP1216" s="261"/>
      <c r="AR1216" s="253" t="s">
        <v>145</v>
      </c>
      <c r="AS1216" s="254"/>
      <c r="AT1216" s="255" t="s">
        <v>146</v>
      </c>
      <c r="AU1216" s="256"/>
      <c r="AV1216" s="4"/>
      <c r="AW1216" s="258" t="s">
        <v>147</v>
      </c>
      <c r="AX1216" s="259"/>
      <c r="AY1216" s="260" t="s">
        <v>148</v>
      </c>
      <c r="AZ1216" s="261"/>
      <c r="BA1216" s="8"/>
      <c r="BB1216" s="253" t="s">
        <v>149</v>
      </c>
      <c r="BC1216" s="254"/>
      <c r="BD1216" s="255" t="s">
        <v>150</v>
      </c>
      <c r="BE1216" s="256"/>
      <c r="BF1216" s="4"/>
      <c r="BG1216" s="258" t="s">
        <v>151</v>
      </c>
      <c r="BH1216" s="259"/>
      <c r="BI1216" s="260" t="s">
        <v>152</v>
      </c>
      <c r="BJ1216" s="261"/>
      <c r="BK1216" s="4"/>
      <c r="BL1216" s="253" t="s">
        <v>153</v>
      </c>
      <c r="BM1216" s="254"/>
      <c r="BN1216" s="255" t="s">
        <v>154</v>
      </c>
      <c r="BO1216" s="256"/>
      <c r="BP1216" s="4"/>
      <c r="BQ1216" s="258" t="s">
        <v>155</v>
      </c>
      <c r="BR1216" s="259"/>
      <c r="BS1216" s="260" t="s">
        <v>156</v>
      </c>
      <c r="BT1216" s="261"/>
      <c r="BU1216" s="8"/>
      <c r="BV1216" s="253" t="s">
        <v>157</v>
      </c>
      <c r="BW1216" s="254"/>
      <c r="BX1216" s="255" t="s">
        <v>158</v>
      </c>
      <c r="BY1216" s="256"/>
      <c r="CA1216" s="46" t="s">
        <v>16</v>
      </c>
      <c r="CC1216" s="136" t="s">
        <v>71</v>
      </c>
      <c r="CD1216" s="9"/>
      <c r="CE1216" s="38"/>
      <c r="CF1216" s="38"/>
      <c r="CG1216" s="38"/>
      <c r="CH1216" s="38"/>
    </row>
    <row r="1217" spans="2:91" ht="18.600000000000001" customHeight="1" thickTop="1" thickBot="1">
      <c r="D1217" s="29">
        <v>0</v>
      </c>
      <c r="E1217" s="33">
        <v>0</v>
      </c>
      <c r="F1217" s="31">
        <v>1</v>
      </c>
      <c r="G1217" s="32">
        <v>0</v>
      </c>
      <c r="I1217" s="29">
        <v>0</v>
      </c>
      <c r="J1217" s="33">
        <f t="shared" ref="J1217" si="11592">IF(0=(1-$J$8*$K$8*$B1214^2),10^14,$B1214*$J$8/(1-$J$8*$K$8*$B1214^2))</f>
        <v>-0.42018941602413534</v>
      </c>
      <c r="K1217" s="31">
        <v>1</v>
      </c>
      <c r="L1217" s="32">
        <v>0</v>
      </c>
      <c r="N1217" s="29">
        <f t="shared" ref="N1217" si="11593">D1217*I1214+F1217*I1217-E1217*J1214-G1217*J1217</f>
        <v>0</v>
      </c>
      <c r="O1217" s="33">
        <f t="shared" ref="O1217" si="11594">(D1217*J1214+E1217*I1214+F1217*J1217+G1217*I1217)</f>
        <v>-0.42018941602413534</v>
      </c>
      <c r="P1217" s="31">
        <f t="shared" ref="P1217" si="11595">D1217*K1214+F1217*K1217-E1217*L1214-G1217*L1217</f>
        <v>1</v>
      </c>
      <c r="Q1217" s="32">
        <f t="shared" ref="Q1217" si="11596">(D1217*L1214+E1217*K1214+F1217*L1217+G1217*K1217)</f>
        <v>0</v>
      </c>
      <c r="S1217" s="29">
        <v>0</v>
      </c>
      <c r="T1217" s="33">
        <v>0</v>
      </c>
      <c r="U1217" s="31">
        <v>1</v>
      </c>
      <c r="V1217" s="32">
        <v>0</v>
      </c>
      <c r="X1217" s="29">
        <f t="shared" ref="X1217" si="11597">N1217*S1214+P1217*S1217-O1217*T1214-Q1217*T1217</f>
        <v>0</v>
      </c>
      <c r="Y1217" s="33">
        <f t="shared" ref="Y1217" si="11598">(N1217*T1214+O1217*S1214+P1217*T1217+Q1217*S1217)</f>
        <v>-0.42018941602413534</v>
      </c>
      <c r="Z1217" s="31">
        <f t="shared" ref="Z1217" si="11599">N1217*U1214+P1217*U1217-O1217*V1214-Q1217*V1217</f>
        <v>0.81943558373220571</v>
      </c>
      <c r="AA1217" s="32">
        <f t="shared" ref="AA1217" si="11600">(N1217*V1214+O1217*U1214+P1217*V1217+Q1217*U1217)</f>
        <v>0</v>
      </c>
      <c r="AB1217" s="8"/>
      <c r="AC1217" s="29">
        <v>0</v>
      </c>
      <c r="AD1217" s="33">
        <f t="shared" ref="AD1217" si="11601">IF(0=(1-$AD$8*$AE$8*$B1214^2),10^14,$B1214*$AD$8/(1-$AD$8*$AE$8*$B1214^2))</f>
        <v>-0.34138723800877185</v>
      </c>
      <c r="AE1217" s="31">
        <v>1</v>
      </c>
      <c r="AF1217" s="32">
        <v>0</v>
      </c>
      <c r="AH1217" s="29">
        <f t="shared" ref="AH1217" si="11602">X1217*AC1214+Z1217*AC1217-Y1217*AD1214-AA1217*AD1217</f>
        <v>0</v>
      </c>
      <c r="AI1217" s="33">
        <f t="shared" ref="AI1217" si="11603">(X1217*AD1214+Y1217*AC1214+Z1217*AD1217+AA1217*AC1217)</f>
        <v>-0.69993426668057879</v>
      </c>
      <c r="AJ1217" s="31">
        <f t="shared" ref="AJ1217" si="11604">X1217*AE1214+Z1217*AE1217-Y1217*AF1214-AA1217*AF1217</f>
        <v>0.81943558373220571</v>
      </c>
      <c r="AK1217" s="32">
        <f t="shared" ref="AK1217" si="11605">(X1217*AF1214+Y1217*AE1214+Z1217*AF1217+AA1217*AE1217)</f>
        <v>0</v>
      </c>
      <c r="AL1217" s="8"/>
      <c r="AM1217" s="29">
        <v>0</v>
      </c>
      <c r="AN1217" s="33">
        <v>0</v>
      </c>
      <c r="AO1217" s="31">
        <v>1</v>
      </c>
      <c r="AP1217" s="32">
        <v>0</v>
      </c>
      <c r="AR1217" s="29">
        <f t="shared" ref="AR1217" si="11606">AH1217*AM1214+AJ1217*AM1217-AI1217*AN1214-AK1217*AN1217</f>
        <v>0</v>
      </c>
      <c r="AS1217" s="33">
        <f t="shared" ref="AS1217" si="11607">(AH1217*AN1214+AI1217*AM1214+AJ1217*AN1217+AK1217*AM1217)</f>
        <v>-0.69993426668057879</v>
      </c>
      <c r="AT1217" s="31">
        <f t="shared" ref="AT1217" si="11608">AH1217*AO1214+AJ1217*AO1217-AI1217*AP1214-AK1217*AP1217</f>
        <v>0.54744065794559149</v>
      </c>
      <c r="AU1217" s="32">
        <f t="shared" ref="AU1217" si="11609">(AH1217*AP1214+AI1217*AO1214+AJ1217*AP1217+AK1217*AO1217)</f>
        <v>0</v>
      </c>
      <c r="AV1217" s="8"/>
      <c r="AW1217" s="29">
        <v>0</v>
      </c>
      <c r="AX1217" s="33">
        <f t="shared" ref="AX1217" si="11610">IF(0=(1-$AX$8*$AY$8*$B1214^2),10^14,$B1214*$AX$8/(1-$AX$8*$AY$8*$B1214^2))</f>
        <v>-0.3054364489406754</v>
      </c>
      <c r="AY1217" s="31">
        <v>1</v>
      </c>
      <c r="AZ1217" s="32">
        <v>0</v>
      </c>
      <c r="BB1217" s="29">
        <f t="shared" ref="BB1217" si="11611">AR1217*AW1214+AT1217*AW1217-AS1217*AX1214-AU1217*AX1217</f>
        <v>0</v>
      </c>
      <c r="BC1217" s="33">
        <f t="shared" ref="BC1217" si="11612">(AR1217*AX1214+AS1217*AW1214+AT1217*AX1217+AU1217*AW1217)</f>
        <v>-0.86714259724922715</v>
      </c>
      <c r="BD1217" s="31">
        <f t="shared" ref="BD1217" si="11613">AR1217*AY1214+AT1217*AY1217-AS1217*AZ1214-AU1217*AZ1217</f>
        <v>0.54744065794559149</v>
      </c>
      <c r="BE1217" s="32">
        <f t="shared" ref="BE1217" si="11614">(AR1217*AZ1214+AS1217*AY1214+AT1217*AZ1217+AU1217*AY1217)</f>
        <v>0</v>
      </c>
      <c r="BF1217" s="8"/>
      <c r="BG1217" s="29">
        <v>0</v>
      </c>
      <c r="BH1217" s="33">
        <v>0</v>
      </c>
      <c r="BI1217" s="31">
        <v>1</v>
      </c>
      <c r="BJ1217" s="32">
        <v>0</v>
      </c>
      <c r="BL1217" s="29">
        <f t="shared" ref="BL1217" si="11615">BB1217*BG1214+BD1217*BG1217-BC1217*BH1214-BE1217*BH1217</f>
        <v>0</v>
      </c>
      <c r="BM1217" s="33">
        <f t="shared" ref="BM1217" si="11616">(BB1217*BH1214+BC1217*BG1214+BD1217*BH1217+BE1217*BG1217)</f>
        <v>-0.86714259724922715</v>
      </c>
      <c r="BN1217" s="31">
        <f t="shared" ref="BN1217" si="11617">BB1217*BI1214+BD1217*BI1217-BC1217*BJ1214-BE1217*BJ1217</f>
        <v>0.42895347869260059</v>
      </c>
      <c r="BO1217" s="32">
        <f t="shared" ref="BO1217" si="11618">(BB1217*BJ1214+BC1217*BI1214+BD1217*BJ1217+BE1217*BI1217)</f>
        <v>0</v>
      </c>
      <c r="BP1217" s="8"/>
      <c r="BQ1217" s="19">
        <f t="shared" ref="BQ1217:BQ1280" si="11619">1/$BR$8</f>
        <v>1</v>
      </c>
      <c r="BR1217" s="47">
        <v>0</v>
      </c>
      <c r="BS1217" s="48">
        <v>1</v>
      </c>
      <c r="BT1217" s="49">
        <v>0</v>
      </c>
      <c r="BV1217" s="29">
        <f t="shared" ref="BV1217" si="11620">BL1217*BQ1214+BN1217*BQ1217-BM1217*BR1214-BO1217*BR1217</f>
        <v>0.42895347869260059</v>
      </c>
      <c r="BW1217" s="33">
        <f t="shared" ref="BW1217" si="11621">(BL1217*BR1214+BM1217*BQ1214+BN1217*BR1217+BO1217*BQ1217)</f>
        <v>-0.86714259724922715</v>
      </c>
      <c r="BX1217" s="31">
        <f t="shared" ref="BX1217" si="11622">BL1217*BS1214+BN1217*BS1217-BM1217*BT1214-BO1217*BT1217</f>
        <v>0.42895347869260059</v>
      </c>
      <c r="BY1217" s="32">
        <f t="shared" ref="BY1217" si="11623">(BL1217*BT1214+BM1217*BS1214+BN1217*BT1217+BO1217*BS1217)</f>
        <v>0</v>
      </c>
      <c r="CA1217" s="50">
        <f t="shared" ref="CA1217" si="11624">(180/PI())*ATAN(-1*(BW1214+BW1217)/(BV1214+BV1217))</f>
        <v>64.617410641222932</v>
      </c>
      <c r="CC1217" s="137">
        <f t="shared" ref="CC1217" si="11625">20*LOG(((1-(10^(CA1214/20)^2)*(1-((1-CC1214)/(1+CC1214))^2))^0.5))</f>
        <v>-26.068084819947966</v>
      </c>
      <c r="CD1217" s="9"/>
      <c r="CE1217" s="38"/>
      <c r="CF1217" s="38"/>
      <c r="CG1217" s="38"/>
      <c r="CH1217" s="38"/>
    </row>
    <row r="1218" spans="2:91" ht="18.600000000000001" customHeight="1">
      <c r="CC1218" s="42"/>
    </row>
    <row r="1219" spans="2:91" ht="18.600000000000001" customHeight="1" thickBot="1">
      <c r="E1219" s="22" t="s">
        <v>4</v>
      </c>
      <c r="J1219" s="22" t="s">
        <v>5</v>
      </c>
      <c r="O1219" s="22" t="s">
        <v>6</v>
      </c>
      <c r="T1219" s="22" t="s">
        <v>7</v>
      </c>
      <c r="Y1219" s="22" t="s">
        <v>8</v>
      </c>
      <c r="AD1219" s="22" t="s">
        <v>65</v>
      </c>
      <c r="AI1219" s="22" t="s">
        <v>9</v>
      </c>
      <c r="AN1219" s="22" t="s">
        <v>66</v>
      </c>
      <c r="AS1219" s="22" t="s">
        <v>51</v>
      </c>
      <c r="AX1219" s="22" t="s">
        <v>67</v>
      </c>
      <c r="BC1219" s="22" t="s">
        <v>52</v>
      </c>
      <c r="BH1219" s="22" t="s">
        <v>68</v>
      </c>
      <c r="BM1219" s="22" t="s">
        <v>63</v>
      </c>
      <c r="BQ1219" s="23" t="s">
        <v>69</v>
      </c>
      <c r="BR1219" s="23"/>
      <c r="BS1219" s="24"/>
      <c r="BT1219" s="24"/>
      <c r="BU1219" s="24"/>
      <c r="BW1219" s="22" t="s">
        <v>64</v>
      </c>
    </row>
    <row r="1220" spans="2:91" ht="18.600000000000001" customHeight="1" thickBot="1">
      <c r="D1220" s="249" t="s">
        <v>103</v>
      </c>
      <c r="E1220" s="250"/>
      <c r="F1220" s="251" t="s">
        <v>104</v>
      </c>
      <c r="G1220" s="252"/>
      <c r="H1220" s="229"/>
      <c r="I1220" s="253" t="s">
        <v>11</v>
      </c>
      <c r="J1220" s="254"/>
      <c r="K1220" s="255" t="s">
        <v>12</v>
      </c>
      <c r="L1220" s="256"/>
      <c r="M1220" s="24"/>
      <c r="N1220" s="253" t="s">
        <v>105</v>
      </c>
      <c r="O1220" s="254"/>
      <c r="P1220" s="255" t="s">
        <v>106</v>
      </c>
      <c r="Q1220" s="256"/>
      <c r="R1220" s="24"/>
      <c r="S1220" s="249" t="s">
        <v>107</v>
      </c>
      <c r="T1220" s="250"/>
      <c r="U1220" s="251" t="s">
        <v>108</v>
      </c>
      <c r="V1220" s="252"/>
      <c r="W1220" s="8"/>
      <c r="X1220" s="253" t="s">
        <v>109</v>
      </c>
      <c r="Y1220" s="254"/>
      <c r="Z1220" s="255" t="s">
        <v>110</v>
      </c>
      <c r="AA1220" s="256"/>
      <c r="AB1220" s="8"/>
      <c r="AC1220" s="253" t="s">
        <v>111</v>
      </c>
      <c r="AD1220" s="254"/>
      <c r="AE1220" s="255" t="s">
        <v>14</v>
      </c>
      <c r="AF1220" s="256"/>
      <c r="AG1220" s="8"/>
      <c r="AH1220" s="253" t="s">
        <v>112</v>
      </c>
      <c r="AI1220" s="254"/>
      <c r="AJ1220" s="255" t="s">
        <v>113</v>
      </c>
      <c r="AK1220" s="256"/>
      <c r="AL1220" s="8"/>
      <c r="AM1220" s="249" t="s">
        <v>114</v>
      </c>
      <c r="AN1220" s="250"/>
      <c r="AO1220" s="251" t="s">
        <v>115</v>
      </c>
      <c r="AP1220" s="252"/>
      <c r="AQ1220" s="24"/>
      <c r="AR1220" s="253" t="s">
        <v>116</v>
      </c>
      <c r="AS1220" s="254"/>
      <c r="AT1220" s="255" t="s">
        <v>13</v>
      </c>
      <c r="AU1220" s="256"/>
      <c r="AV1220" s="4"/>
      <c r="AW1220" s="253" t="s">
        <v>117</v>
      </c>
      <c r="AX1220" s="254"/>
      <c r="AY1220" s="255" t="s">
        <v>118</v>
      </c>
      <c r="AZ1220" s="256"/>
      <c r="BA1220" s="8"/>
      <c r="BB1220" s="253" t="s">
        <v>119</v>
      </c>
      <c r="BC1220" s="254"/>
      <c r="BD1220" s="255" t="s">
        <v>120</v>
      </c>
      <c r="BE1220" s="256"/>
      <c r="BF1220" s="4"/>
      <c r="BG1220" s="249" t="s">
        <v>121</v>
      </c>
      <c r="BH1220" s="250"/>
      <c r="BI1220" s="251" t="s">
        <v>122</v>
      </c>
      <c r="BJ1220" s="252"/>
      <c r="BK1220" s="4"/>
      <c r="BL1220" s="253" t="s">
        <v>123</v>
      </c>
      <c r="BM1220" s="254"/>
      <c r="BN1220" s="255" t="s">
        <v>124</v>
      </c>
      <c r="BO1220" s="256"/>
      <c r="BP1220" s="4"/>
      <c r="BQ1220" s="253" t="s">
        <v>125</v>
      </c>
      <c r="BR1220" s="254"/>
      <c r="BS1220" s="255" t="s">
        <v>126</v>
      </c>
      <c r="BT1220" s="256"/>
      <c r="BU1220" s="8"/>
      <c r="BV1220" s="253" t="s">
        <v>127</v>
      </c>
      <c r="BW1220" s="254"/>
      <c r="BX1220" s="255" t="s">
        <v>128</v>
      </c>
      <c r="BY1220" s="256"/>
      <c r="CA1220" s="27" t="s">
        <v>15</v>
      </c>
      <c r="CC1220" s="133" t="s">
        <v>70</v>
      </c>
      <c r="CD1220" s="9"/>
      <c r="CE1220" s="38"/>
      <c r="CF1220" s="38"/>
      <c r="CG1220" s="38"/>
      <c r="CH1220" s="38"/>
    </row>
    <row r="1221" spans="2:91" ht="18.600000000000001" customHeight="1" thickTop="1" thickBot="1">
      <c r="B1221" s="129">
        <v>3</v>
      </c>
      <c r="D1221" s="29">
        <v>1</v>
      </c>
      <c r="E1221" s="30">
        <v>0</v>
      </c>
      <c r="F1221" s="31">
        <v>0</v>
      </c>
      <c r="G1221" s="32">
        <f t="shared" ref="G1221:G1284" si="11626">-1/($E$8*$B1221)</f>
        <v>-0.21972666666666665</v>
      </c>
      <c r="I1221" s="29">
        <v>1</v>
      </c>
      <c r="J1221" s="33">
        <v>0</v>
      </c>
      <c r="K1221" s="31">
        <v>0</v>
      </c>
      <c r="L1221" s="32">
        <v>0</v>
      </c>
      <c r="N1221" s="29">
        <f t="shared" ref="N1221" si="11627">D1221*I1221+F1221*I1224-E1221*J1221-G1221*J1224</f>
        <v>0.90831017501875078</v>
      </c>
      <c r="O1221" s="33">
        <f t="shared" ref="O1221" si="11628">(D1221*J1221+E1221*I1221+F1221*J1224+G1221*I1224)</f>
        <v>0</v>
      </c>
      <c r="P1221" s="31">
        <f t="shared" ref="P1221" si="11629">D1221*K1221+F1221*K1224-E1221*L1221-G1221*L1224</f>
        <v>0</v>
      </c>
      <c r="Q1221" s="32">
        <f t="shared" ref="Q1221" si="11630">(D1221*L1221+E1221*K1221+F1221*L1224+G1221*K1224)</f>
        <v>-0.21972666666666665</v>
      </c>
      <c r="S1221" s="29">
        <v>1</v>
      </c>
      <c r="T1221" s="30">
        <v>0</v>
      </c>
      <c r="U1221" s="31">
        <v>0</v>
      </c>
      <c r="V1221" s="32">
        <f t="shared" ref="V1221:V1284" si="11631">-1/($T$8*$B1221)</f>
        <v>-0.42685666666666666</v>
      </c>
      <c r="X1221" s="29">
        <f t="shared" ref="X1221" si="11632">N1221*S1221+P1221*S1224-O1221*T1221-Q1221*T1224</f>
        <v>0.90831017501875078</v>
      </c>
      <c r="Y1221" s="33">
        <f t="shared" ref="Y1221" si="11633">(N1221*T1221+O1221*S1221+P1221*T1224+Q1221*S1224)</f>
        <v>0</v>
      </c>
      <c r="Z1221" s="31">
        <f t="shared" ref="Z1221" si="11634">N1221*U1221+P1221*U1224-O1221*V1221-Q1221*V1224</f>
        <v>0</v>
      </c>
      <c r="AA1221" s="32">
        <f t="shared" ref="AA1221" si="11635">(N1221*V1221+O1221*U1221+P1221*V1224+Q1221*U1224)</f>
        <v>-0.60744492027458719</v>
      </c>
      <c r="AB1221" s="8"/>
      <c r="AC1221" s="29">
        <v>1</v>
      </c>
      <c r="AD1221" s="33">
        <v>0</v>
      </c>
      <c r="AE1221" s="31">
        <v>0</v>
      </c>
      <c r="AF1221" s="32">
        <v>0</v>
      </c>
      <c r="AH1221" s="29">
        <f t="shared" ref="AH1221" si="11636">X1221*AC1221+Z1221*AC1224-Y1221*AD1221-AA1221*AD1224</f>
        <v>0.7025056797350423</v>
      </c>
      <c r="AI1221" s="33">
        <f t="shared" ref="AI1221" si="11637">(X1221*AD1221+Y1221*AC1221+Z1221*AD1224+AA1221*AC1224)</f>
        <v>0</v>
      </c>
      <c r="AJ1221" s="31">
        <f t="shared" ref="AJ1221" si="11638">X1221*AE1221+Z1221*AE1224-Y1221*AF1221-AA1221*AF1224</f>
        <v>0</v>
      </c>
      <c r="AK1221" s="32">
        <f t="shared" ref="AK1221" si="11639">(X1221*AF1221+Y1221*AE1221+Z1221*AF1224+AA1221*AE1224)</f>
        <v>-0.60744492027458719</v>
      </c>
      <c r="AL1221" s="8"/>
      <c r="AM1221" s="29">
        <v>1</v>
      </c>
      <c r="AN1221" s="30">
        <v>0</v>
      </c>
      <c r="AO1221" s="31">
        <v>0</v>
      </c>
      <c r="AP1221" s="32">
        <f t="shared" ref="AP1221:AP1284" si="11640">-1/($AN$8*$B1221)</f>
        <v>-0.38601000000000002</v>
      </c>
      <c r="AR1221" s="29">
        <f t="shared" ref="AR1221" si="11641">AH1221*AM1221+AJ1221*AM1224-AI1221*AN1221-AK1221*AN1224</f>
        <v>0.7025056797350423</v>
      </c>
      <c r="AS1221" s="33">
        <f t="shared" ref="AS1221" si="11642">(AH1221*AN1221+AI1221*AM1221+AJ1221*AN1224+AK1221*AM1224)</f>
        <v>0</v>
      </c>
      <c r="AT1221" s="31">
        <f t="shared" ref="AT1221" si="11643">AH1221*AO1221+AJ1221*AO1224-AI1221*AP1221-AK1221*AP1224</f>
        <v>0</v>
      </c>
      <c r="AU1221" s="32">
        <f t="shared" ref="AU1221" si="11644">(AH1221*AP1221+AI1221*AO1221+AJ1221*AP1224+AK1221*AO1224)</f>
        <v>-0.87861913770911082</v>
      </c>
      <c r="AV1221" s="8"/>
      <c r="AW1221" s="29">
        <v>1</v>
      </c>
      <c r="AX1221" s="33">
        <v>0</v>
      </c>
      <c r="AY1221" s="31">
        <v>0</v>
      </c>
      <c r="AZ1221" s="32">
        <v>0</v>
      </c>
      <c r="BB1221" s="29">
        <f t="shared" ref="BB1221" si="11645">AR1221*AW1221+AT1221*AW1224-AS1221*AX1221-AU1221*AX1224</f>
        <v>0.43610696441551339</v>
      </c>
      <c r="BC1221" s="33">
        <f t="shared" ref="BC1221" si="11646">(AR1221*AX1221+AS1221*AW1221+AT1221*AX1224+AU1221*AW1224)</f>
        <v>0</v>
      </c>
      <c r="BD1221" s="31">
        <f t="shared" ref="BD1221" si="11647">AR1221*AY1221+AT1221*AY1224-AS1221*AZ1221-AU1221*AZ1224</f>
        <v>0</v>
      </c>
      <c r="BE1221" s="32">
        <f t="shared" ref="BE1221" si="11648">(AR1221*AZ1221+AS1221*AY1221+AT1221*AZ1224+AU1221*AY1224)</f>
        <v>-0.87861913770911082</v>
      </c>
      <c r="BF1221" s="8"/>
      <c r="BG1221" s="29">
        <v>1</v>
      </c>
      <c r="BH1221" s="30">
        <v>0</v>
      </c>
      <c r="BI1221" s="31">
        <v>0</v>
      </c>
      <c r="BJ1221" s="32">
        <f t="shared" ref="BJ1221:BJ1284" si="11649">-1/($BH$8*$B1221)</f>
        <v>-0.13572999999999999</v>
      </c>
      <c r="BL1221" s="29">
        <f t="shared" ref="BL1221" si="11650">BB1221*BG1221+BD1221*BG1224-BC1221*BH1221-BE1221*BH1224</f>
        <v>0.43610696441551339</v>
      </c>
      <c r="BM1221" s="33">
        <f t="shared" ref="BM1221" si="11651">(BB1221*BH1221+BC1221*BG1221+BD1221*BH1224+BE1221*BG1224)</f>
        <v>0</v>
      </c>
      <c r="BN1221" s="31">
        <f t="shared" ref="BN1221" si="11652">BB1221*BI1221+BD1221*BI1224-BC1221*BJ1221-BE1221*BJ1224</f>
        <v>0</v>
      </c>
      <c r="BO1221" s="32">
        <f t="shared" ref="BO1221" si="11653">(BB1221*BJ1221+BC1221*BI1221+BD1221*BJ1224+BE1221*BI1224)</f>
        <v>-0.93781193598922841</v>
      </c>
      <c r="BP1221" s="8"/>
      <c r="BQ1221" s="34">
        <v>1</v>
      </c>
      <c r="BR1221" s="35">
        <v>0</v>
      </c>
      <c r="BS1221" s="11">
        <v>0</v>
      </c>
      <c r="BT1221" s="36">
        <v>0</v>
      </c>
      <c r="BV1221" s="29">
        <f t="shared" ref="BV1221" si="11654">BL1221*BQ1221+BN1221*BQ1224-BM1221*BR1221-BO1221*BR1224</f>
        <v>0.43610696441551339</v>
      </c>
      <c r="BW1221" s="33">
        <f t="shared" ref="BW1221" si="11655">(BL1221*BR1221+BM1221*BQ1221+BN1221*BR1224+BO1221*BQ1224)</f>
        <v>-0.93781193598922841</v>
      </c>
      <c r="BX1221" s="31">
        <f t="shared" ref="BX1221" si="11656">BL1221*BS1221+BN1221*BS1224-BM1221*BT1221-BO1221*BT1224</f>
        <v>0</v>
      </c>
      <c r="BY1221" s="32">
        <f t="shared" ref="BY1221" si="11657">(BL1221*BT1221+BM1221*BS1221+BN1221*BT1224+BO1221*BS1224)</f>
        <v>-0.93781193598922841</v>
      </c>
      <c r="CA1221" s="37">
        <f t="shared" ref="CA1221" si="11658">20*LOG(((1+$BR$8)/$BR$8)/((BV1221+BV1224)^2+(BW1221+BW1224)^2)^0.5)</f>
        <v>-5.9899254202220352E-3</v>
      </c>
      <c r="CC1221" s="134">
        <f t="shared" ref="CC1221" si="11659">((BV1221^2+BW1221^2)^0.5)/((BV1224^2+BW1224^2)^0.5)</f>
        <v>1.0691193471572662</v>
      </c>
      <c r="CD1221" s="9"/>
      <c r="CE1221" s="38"/>
      <c r="CF1221" s="38"/>
      <c r="CG1221" s="38"/>
      <c r="CH1221" s="38"/>
      <c r="CM1221" s="129">
        <v>2.98</v>
      </c>
    </row>
    <row r="1222" spans="2:91" ht="18.600000000000001" customHeight="1" thickBot="1">
      <c r="D1222" s="39"/>
      <c r="G1222" s="40"/>
      <c r="I1222" s="39"/>
      <c r="L1222" s="40"/>
      <c r="N1222" s="39"/>
      <c r="Q1222" s="40"/>
      <c r="S1222" s="39"/>
      <c r="V1222" s="40"/>
      <c r="X1222" s="39"/>
      <c r="AA1222" s="40"/>
      <c r="AC1222" s="39"/>
      <c r="AF1222" s="40"/>
      <c r="AH1222" s="39"/>
      <c r="AK1222" s="40"/>
      <c r="AM1222" s="39"/>
      <c r="AP1222" s="40"/>
      <c r="AR1222" s="39"/>
      <c r="AU1222" s="40"/>
      <c r="AW1222" s="39"/>
      <c r="AZ1222" s="40"/>
      <c r="BB1222" s="39"/>
      <c r="BE1222" s="40"/>
      <c r="BG1222" s="39"/>
      <c r="BJ1222" s="40"/>
      <c r="BL1222" s="39"/>
      <c r="BO1222" s="40"/>
      <c r="BQ1222" s="34"/>
      <c r="BR1222" s="11"/>
      <c r="BS1222" s="11"/>
      <c r="BT1222" s="41"/>
      <c r="BV1222" s="39"/>
      <c r="BY1222" s="40"/>
      <c r="CC1222" s="135"/>
      <c r="CD1222" s="9"/>
      <c r="CE1222" s="38"/>
      <c r="CF1222" s="38"/>
      <c r="CG1222" s="38"/>
      <c r="CH1222" s="38"/>
    </row>
    <row r="1223" spans="2:91" ht="18.600000000000001" customHeight="1" thickBot="1">
      <c r="D1223" s="258" t="s">
        <v>129</v>
      </c>
      <c r="E1223" s="259"/>
      <c r="F1223" s="260" t="s">
        <v>130</v>
      </c>
      <c r="G1223" s="261"/>
      <c r="H1223" s="229"/>
      <c r="I1223" s="258" t="s">
        <v>131</v>
      </c>
      <c r="J1223" s="259"/>
      <c r="K1223" s="260" t="s">
        <v>132</v>
      </c>
      <c r="L1223" s="261"/>
      <c r="N1223" s="253" t="s">
        <v>133</v>
      </c>
      <c r="O1223" s="254"/>
      <c r="P1223" s="255" t="s">
        <v>134</v>
      </c>
      <c r="Q1223" s="256"/>
      <c r="S1223" s="258" t="s">
        <v>135</v>
      </c>
      <c r="T1223" s="259"/>
      <c r="U1223" s="260" t="s">
        <v>136</v>
      </c>
      <c r="V1223" s="261"/>
      <c r="W1223" s="8"/>
      <c r="X1223" s="253" t="s">
        <v>137</v>
      </c>
      <c r="Y1223" s="254"/>
      <c r="Z1223" s="255" t="s">
        <v>138</v>
      </c>
      <c r="AA1223" s="256"/>
      <c r="AB1223" s="8"/>
      <c r="AC1223" s="258" t="s">
        <v>139</v>
      </c>
      <c r="AD1223" s="259"/>
      <c r="AE1223" s="260" t="s">
        <v>140</v>
      </c>
      <c r="AF1223" s="261"/>
      <c r="AG1223" s="8"/>
      <c r="AH1223" s="253" t="s">
        <v>141</v>
      </c>
      <c r="AI1223" s="254"/>
      <c r="AJ1223" s="255" t="s">
        <v>142</v>
      </c>
      <c r="AK1223" s="256"/>
      <c r="AL1223" s="8"/>
      <c r="AM1223" s="258" t="s">
        <v>143</v>
      </c>
      <c r="AN1223" s="259"/>
      <c r="AO1223" s="260" t="s">
        <v>144</v>
      </c>
      <c r="AP1223" s="261"/>
      <c r="AR1223" s="253" t="s">
        <v>145</v>
      </c>
      <c r="AS1223" s="254"/>
      <c r="AT1223" s="255" t="s">
        <v>146</v>
      </c>
      <c r="AU1223" s="256"/>
      <c r="AV1223" s="4"/>
      <c r="AW1223" s="258" t="s">
        <v>147</v>
      </c>
      <c r="AX1223" s="259"/>
      <c r="AY1223" s="260" t="s">
        <v>148</v>
      </c>
      <c r="AZ1223" s="261"/>
      <c r="BA1223" s="8"/>
      <c r="BB1223" s="253" t="s">
        <v>149</v>
      </c>
      <c r="BC1223" s="254"/>
      <c r="BD1223" s="255" t="s">
        <v>150</v>
      </c>
      <c r="BE1223" s="256"/>
      <c r="BF1223" s="4"/>
      <c r="BG1223" s="258" t="s">
        <v>151</v>
      </c>
      <c r="BH1223" s="259"/>
      <c r="BI1223" s="260" t="s">
        <v>152</v>
      </c>
      <c r="BJ1223" s="261"/>
      <c r="BK1223" s="4"/>
      <c r="BL1223" s="253" t="s">
        <v>153</v>
      </c>
      <c r="BM1223" s="254"/>
      <c r="BN1223" s="255" t="s">
        <v>154</v>
      </c>
      <c r="BO1223" s="256"/>
      <c r="BP1223" s="4"/>
      <c r="BQ1223" s="258" t="s">
        <v>155</v>
      </c>
      <c r="BR1223" s="259"/>
      <c r="BS1223" s="260" t="s">
        <v>156</v>
      </c>
      <c r="BT1223" s="261"/>
      <c r="BU1223" s="8"/>
      <c r="BV1223" s="253" t="s">
        <v>157</v>
      </c>
      <c r="BW1223" s="254"/>
      <c r="BX1223" s="255" t="s">
        <v>158</v>
      </c>
      <c r="BY1223" s="256"/>
      <c r="CA1223" s="46" t="s">
        <v>16</v>
      </c>
      <c r="CC1223" s="136" t="s">
        <v>71</v>
      </c>
      <c r="CD1223" s="9"/>
      <c r="CE1223" s="38"/>
      <c r="CF1223" s="38"/>
      <c r="CG1223" s="38"/>
      <c r="CH1223" s="38"/>
    </row>
    <row r="1224" spans="2:91" ht="18.600000000000001" customHeight="1" thickTop="1" thickBot="1">
      <c r="D1224" s="29">
        <v>0</v>
      </c>
      <c r="E1224" s="33">
        <v>0</v>
      </c>
      <c r="F1224" s="31">
        <v>1</v>
      </c>
      <c r="G1224" s="32">
        <v>0</v>
      </c>
      <c r="I1224" s="29">
        <v>0</v>
      </c>
      <c r="J1224" s="33">
        <f t="shared" ref="J1224" si="11660">IF(0=(1-$J$8*$K$8*$B1221^2),10^14,$B1221*$J$8/(1-$J$8*$K$8*$B1221^2))</f>
        <v>-0.41729038342144409</v>
      </c>
      <c r="K1224" s="31">
        <v>1</v>
      </c>
      <c r="L1224" s="32">
        <v>0</v>
      </c>
      <c r="N1224" s="29">
        <f t="shared" ref="N1224" si="11661">D1224*I1221+F1224*I1224-E1224*J1221-G1224*J1224</f>
        <v>0</v>
      </c>
      <c r="O1224" s="33">
        <f t="shared" ref="O1224" si="11662">(D1224*J1221+E1224*I1221+F1224*J1224+G1224*I1224)</f>
        <v>-0.41729038342144409</v>
      </c>
      <c r="P1224" s="31">
        <f t="shared" ref="P1224" si="11663">D1224*K1221+F1224*K1224-E1224*L1221-G1224*L1224</f>
        <v>1</v>
      </c>
      <c r="Q1224" s="32">
        <f t="shared" ref="Q1224" si="11664">(D1224*L1221+E1224*K1221+F1224*L1224+G1224*K1224)</f>
        <v>0</v>
      </c>
      <c r="S1224" s="29">
        <v>0</v>
      </c>
      <c r="T1224" s="33">
        <v>0</v>
      </c>
      <c r="U1224" s="31">
        <v>1</v>
      </c>
      <c r="V1224" s="32">
        <v>0</v>
      </c>
      <c r="X1224" s="29">
        <f t="shared" ref="X1224" si="11665">N1224*S1221+P1224*S1224-O1224*T1221-Q1224*T1224</f>
        <v>0</v>
      </c>
      <c r="Y1224" s="33">
        <f t="shared" ref="Y1224" si="11666">(N1224*T1221+O1224*S1221+P1224*T1224+Q1224*S1224)</f>
        <v>-0.41729038342144409</v>
      </c>
      <c r="Z1224" s="31">
        <f t="shared" ref="Z1224" si="11667">N1224*U1221+P1224*U1224-O1224*V1221-Q1224*V1224</f>
        <v>0.82187681790066713</v>
      </c>
      <c r="AA1224" s="32">
        <f t="shared" ref="AA1224" si="11668">(N1224*V1221+O1224*U1221+P1224*V1224+Q1224*U1224)</f>
        <v>0</v>
      </c>
      <c r="AB1224" s="8"/>
      <c r="AC1224" s="29">
        <v>0</v>
      </c>
      <c r="AD1224" s="33">
        <f t="shared" ref="AD1224" si="11669">IF(0=(1-$AD$8*$AE$8*$B1221^2),10^14,$B1221*$AD$8/(1-$AD$8*$AE$8*$B1221^2))</f>
        <v>-0.33880354977810556</v>
      </c>
      <c r="AE1224" s="31">
        <v>1</v>
      </c>
      <c r="AF1224" s="32">
        <v>0</v>
      </c>
      <c r="AH1224" s="29">
        <f t="shared" ref="AH1224" si="11670">X1224*AC1221+Z1224*AC1224-Y1224*AD1221-AA1224*AD1224</f>
        <v>0</v>
      </c>
      <c r="AI1224" s="33">
        <f t="shared" ref="AI1224" si="11671">(X1224*AD1221+Y1224*AC1221+Z1224*AD1224+AA1224*AC1224)</f>
        <v>-0.69574516680652376</v>
      </c>
      <c r="AJ1224" s="31">
        <f t="shared" ref="AJ1224" si="11672">X1224*AE1221+Z1224*AE1224-Y1224*AF1221-AA1224*AF1224</f>
        <v>0.82187681790066713</v>
      </c>
      <c r="AK1224" s="32">
        <f t="shared" ref="AK1224" si="11673">(X1224*AF1221+Y1224*AE1221+Z1224*AF1224+AA1224*AE1224)</f>
        <v>0</v>
      </c>
      <c r="AL1224" s="8"/>
      <c r="AM1224" s="29">
        <v>0</v>
      </c>
      <c r="AN1224" s="33">
        <v>0</v>
      </c>
      <c r="AO1224" s="31">
        <v>1</v>
      </c>
      <c r="AP1224" s="32">
        <v>0</v>
      </c>
      <c r="AR1224" s="29">
        <f t="shared" ref="AR1224" si="11674">AH1224*AM1221+AJ1224*AM1224-AI1224*AN1221-AK1224*AN1224</f>
        <v>0</v>
      </c>
      <c r="AS1224" s="33">
        <f t="shared" ref="AS1224" si="11675">(AH1224*AN1221+AI1224*AM1221+AJ1224*AN1224+AK1224*AM1224)</f>
        <v>-0.69574516680652376</v>
      </c>
      <c r="AT1224" s="31">
        <f t="shared" ref="AT1224" si="11676">AH1224*AO1221+AJ1224*AO1224-AI1224*AP1221-AK1224*AP1224</f>
        <v>0.55331222606168096</v>
      </c>
      <c r="AU1224" s="32">
        <f t="shared" ref="AU1224" si="11677">(AH1224*AP1221+AI1224*AO1221+AJ1224*AP1224+AK1224*AO1224)</f>
        <v>0</v>
      </c>
      <c r="AV1224" s="8"/>
      <c r="AW1224" s="29">
        <v>0</v>
      </c>
      <c r="AX1224" s="33">
        <f t="shared" ref="AX1224" si="11678">IF(0=(1-$AX$8*$AY$8*$B1221^2),10^14,$B1221*$AX$8/(1-$AX$8*$AY$8*$B1221^2))</f>
        <v>-0.30320158517617785</v>
      </c>
      <c r="AY1224" s="31">
        <v>1</v>
      </c>
      <c r="AZ1224" s="32">
        <v>0</v>
      </c>
      <c r="BB1224" s="29">
        <f t="shared" ref="BB1224" si="11679">AR1224*AW1221+AT1224*AW1224-AS1224*AX1221-AU1224*AX1224</f>
        <v>0</v>
      </c>
      <c r="BC1224" s="33">
        <f t="shared" ref="BC1224" si="11680">(AR1224*AX1221+AS1224*AW1221+AT1224*AX1224+AU1224*AW1224)</f>
        <v>-0.86351031084578511</v>
      </c>
      <c r="BD1224" s="31">
        <f t="shared" ref="BD1224" si="11681">AR1224*AY1221+AT1224*AY1224-AS1224*AZ1221-AU1224*AZ1224</f>
        <v>0.55331222606168096</v>
      </c>
      <c r="BE1224" s="32">
        <f t="shared" ref="BE1224" si="11682">(AR1224*AZ1221+AS1224*AY1221+AT1224*AZ1224+AU1224*AY1224)</f>
        <v>0</v>
      </c>
      <c r="BF1224" s="8"/>
      <c r="BG1224" s="29">
        <v>0</v>
      </c>
      <c r="BH1224" s="33">
        <v>0</v>
      </c>
      <c r="BI1224" s="31">
        <v>1</v>
      </c>
      <c r="BJ1224" s="32">
        <v>0</v>
      </c>
      <c r="BL1224" s="29">
        <f t="shared" ref="BL1224" si="11683">BB1224*BG1221+BD1224*BG1224-BC1224*BH1221-BE1224*BH1224</f>
        <v>0</v>
      </c>
      <c r="BM1224" s="33">
        <f t="shared" ref="BM1224" si="11684">(BB1224*BH1221+BC1224*BG1221+BD1224*BH1224+BE1224*BG1224)</f>
        <v>-0.86351031084578511</v>
      </c>
      <c r="BN1224" s="31">
        <f t="shared" ref="BN1224" si="11685">BB1224*BI1221+BD1224*BI1224-BC1224*BJ1221-BE1224*BJ1224</f>
        <v>0.43610797157058256</v>
      </c>
      <c r="BO1224" s="32">
        <f t="shared" ref="BO1224" si="11686">(BB1224*BJ1221+BC1224*BI1221+BD1224*BJ1224+BE1224*BI1224)</f>
        <v>0</v>
      </c>
      <c r="BP1224" s="8"/>
      <c r="BQ1224" s="19">
        <f t="shared" ref="BQ1224:BQ1287" si="11687">1/$BR$8</f>
        <v>1</v>
      </c>
      <c r="BR1224" s="47">
        <v>0</v>
      </c>
      <c r="BS1224" s="48">
        <v>1</v>
      </c>
      <c r="BT1224" s="49">
        <v>0</v>
      </c>
      <c r="BV1224" s="29">
        <f t="shared" ref="BV1224" si="11688">BL1224*BQ1221+BN1224*BQ1224-BM1224*BR1221-BO1224*BR1224</f>
        <v>0.43610797157058256</v>
      </c>
      <c r="BW1224" s="33">
        <f t="shared" ref="BW1224" si="11689">(BL1224*BR1221+BM1224*BQ1221+BN1224*BR1224+BO1224*BQ1224)</f>
        <v>-0.86351031084578511</v>
      </c>
      <c r="BX1224" s="31">
        <f t="shared" ref="BX1224" si="11690">BL1224*BS1221+BN1224*BS1224-BM1224*BT1221-BO1224*BT1224</f>
        <v>0.43610797157058256</v>
      </c>
      <c r="BY1224" s="32">
        <f t="shared" ref="BY1224" si="11691">(BL1224*BT1221+BM1224*BS1221+BN1224*BT1224+BO1224*BS1224)</f>
        <v>0</v>
      </c>
      <c r="CA1224" s="50">
        <f t="shared" ref="CA1224" si="11692">(180/PI())*ATAN(-1*(BW1221+BW1224)/(BV1221+BV1224))</f>
        <v>64.163355469417027</v>
      </c>
      <c r="CC1224" s="137">
        <f t="shared" ref="CC1224" si="11693">20*LOG(((1-(10^(CA1221/20)^2)*(1-((1-CC1221)/(1+CC1221))^2))^0.5))</f>
        <v>-26.033386979052739</v>
      </c>
      <c r="CD1224" s="9"/>
      <c r="CE1224" s="38"/>
      <c r="CF1224" s="38"/>
      <c r="CG1224" s="38"/>
      <c r="CH1224" s="38"/>
    </row>
    <row r="1225" spans="2:91" ht="18.600000000000001" customHeight="1">
      <c r="CC1225" s="42"/>
    </row>
    <row r="1226" spans="2:91" ht="18.600000000000001" customHeight="1" thickBot="1">
      <c r="E1226" s="22" t="s">
        <v>4</v>
      </c>
      <c r="J1226" s="22" t="s">
        <v>5</v>
      </c>
      <c r="O1226" s="22" t="s">
        <v>6</v>
      </c>
      <c r="T1226" s="22" t="s">
        <v>7</v>
      </c>
      <c r="Y1226" s="22" t="s">
        <v>8</v>
      </c>
      <c r="AD1226" s="22" t="s">
        <v>65</v>
      </c>
      <c r="AI1226" s="22" t="s">
        <v>9</v>
      </c>
      <c r="AN1226" s="22" t="s">
        <v>66</v>
      </c>
      <c r="AS1226" s="22" t="s">
        <v>51</v>
      </c>
      <c r="AX1226" s="22" t="s">
        <v>67</v>
      </c>
      <c r="BC1226" s="22" t="s">
        <v>52</v>
      </c>
      <c r="BH1226" s="22" t="s">
        <v>68</v>
      </c>
      <c r="BM1226" s="22" t="s">
        <v>63</v>
      </c>
      <c r="BQ1226" s="23" t="s">
        <v>69</v>
      </c>
      <c r="BR1226" s="23"/>
      <c r="BS1226" s="24"/>
      <c r="BT1226" s="24"/>
      <c r="BU1226" s="24"/>
      <c r="BW1226" s="22" t="s">
        <v>64</v>
      </c>
    </row>
    <row r="1227" spans="2:91" ht="18.600000000000001" customHeight="1" thickBot="1">
      <c r="D1227" s="249" t="s">
        <v>103</v>
      </c>
      <c r="E1227" s="250"/>
      <c r="F1227" s="251" t="s">
        <v>104</v>
      </c>
      <c r="G1227" s="252"/>
      <c r="H1227" s="229"/>
      <c r="I1227" s="253" t="s">
        <v>11</v>
      </c>
      <c r="J1227" s="254"/>
      <c r="K1227" s="255" t="s">
        <v>12</v>
      </c>
      <c r="L1227" s="256"/>
      <c r="M1227" s="24"/>
      <c r="N1227" s="253" t="s">
        <v>105</v>
      </c>
      <c r="O1227" s="254"/>
      <c r="P1227" s="255" t="s">
        <v>106</v>
      </c>
      <c r="Q1227" s="256"/>
      <c r="R1227" s="24"/>
      <c r="S1227" s="249" t="s">
        <v>107</v>
      </c>
      <c r="T1227" s="250"/>
      <c r="U1227" s="251" t="s">
        <v>108</v>
      </c>
      <c r="V1227" s="252"/>
      <c r="W1227" s="8"/>
      <c r="X1227" s="253" t="s">
        <v>109</v>
      </c>
      <c r="Y1227" s="254"/>
      <c r="Z1227" s="255" t="s">
        <v>110</v>
      </c>
      <c r="AA1227" s="256"/>
      <c r="AB1227" s="8"/>
      <c r="AC1227" s="253" t="s">
        <v>111</v>
      </c>
      <c r="AD1227" s="254"/>
      <c r="AE1227" s="255" t="s">
        <v>14</v>
      </c>
      <c r="AF1227" s="256"/>
      <c r="AG1227" s="8"/>
      <c r="AH1227" s="253" t="s">
        <v>112</v>
      </c>
      <c r="AI1227" s="254"/>
      <c r="AJ1227" s="255" t="s">
        <v>113</v>
      </c>
      <c r="AK1227" s="256"/>
      <c r="AL1227" s="8"/>
      <c r="AM1227" s="249" t="s">
        <v>114</v>
      </c>
      <c r="AN1227" s="250"/>
      <c r="AO1227" s="251" t="s">
        <v>115</v>
      </c>
      <c r="AP1227" s="252"/>
      <c r="AQ1227" s="24"/>
      <c r="AR1227" s="253" t="s">
        <v>116</v>
      </c>
      <c r="AS1227" s="254"/>
      <c r="AT1227" s="255" t="s">
        <v>13</v>
      </c>
      <c r="AU1227" s="256"/>
      <c r="AV1227" s="4"/>
      <c r="AW1227" s="253" t="s">
        <v>117</v>
      </c>
      <c r="AX1227" s="254"/>
      <c r="AY1227" s="255" t="s">
        <v>118</v>
      </c>
      <c r="AZ1227" s="256"/>
      <c r="BA1227" s="8"/>
      <c r="BB1227" s="253" t="s">
        <v>119</v>
      </c>
      <c r="BC1227" s="254"/>
      <c r="BD1227" s="255" t="s">
        <v>120</v>
      </c>
      <c r="BE1227" s="256"/>
      <c r="BF1227" s="4"/>
      <c r="BG1227" s="249" t="s">
        <v>121</v>
      </c>
      <c r="BH1227" s="250"/>
      <c r="BI1227" s="251" t="s">
        <v>122</v>
      </c>
      <c r="BJ1227" s="252"/>
      <c r="BK1227" s="4"/>
      <c r="BL1227" s="253" t="s">
        <v>123</v>
      </c>
      <c r="BM1227" s="254"/>
      <c r="BN1227" s="255" t="s">
        <v>124</v>
      </c>
      <c r="BO1227" s="256"/>
      <c r="BP1227" s="4"/>
      <c r="BQ1227" s="253" t="s">
        <v>125</v>
      </c>
      <c r="BR1227" s="254"/>
      <c r="BS1227" s="255" t="s">
        <v>126</v>
      </c>
      <c r="BT1227" s="256"/>
      <c r="BU1227" s="8"/>
      <c r="BV1227" s="253" t="s">
        <v>127</v>
      </c>
      <c r="BW1227" s="254"/>
      <c r="BX1227" s="255" t="s">
        <v>128</v>
      </c>
      <c r="BY1227" s="256"/>
      <c r="CA1227" s="27" t="s">
        <v>15</v>
      </c>
      <c r="CC1227" s="133" t="s">
        <v>70</v>
      </c>
      <c r="CD1227" s="9"/>
      <c r="CE1227" s="38"/>
      <c r="CF1227" s="38"/>
      <c r="CG1227" s="38"/>
      <c r="CH1227" s="38"/>
    </row>
    <row r="1228" spans="2:91" ht="18.600000000000001" customHeight="1" thickTop="1" thickBot="1">
      <c r="B1228" s="129">
        <v>3.02</v>
      </c>
      <c r="D1228" s="29">
        <v>1</v>
      </c>
      <c r="E1228" s="30">
        <v>0</v>
      </c>
      <c r="F1228" s="31">
        <v>0</v>
      </c>
      <c r="G1228" s="32">
        <f t="shared" ref="G1228:G1291" si="11694">-1/($E$8*$B1228)</f>
        <v>-0.21827152317880796</v>
      </c>
      <c r="I1228" s="29">
        <v>1</v>
      </c>
      <c r="J1228" s="33">
        <v>0</v>
      </c>
      <c r="K1228" s="31">
        <v>0</v>
      </c>
      <c r="L1228" s="32">
        <v>0</v>
      </c>
      <c r="N1228" s="29">
        <f t="shared" ref="N1228" si="11695">D1228*I1228+F1228*I1231-E1228*J1228-G1228*J1231</f>
        <v>0.90954135810910264</v>
      </c>
      <c r="O1228" s="33">
        <f t="shared" ref="O1228" si="11696">(D1228*J1228+E1228*I1228+F1228*J1231+G1228*I1231)</f>
        <v>0</v>
      </c>
      <c r="P1228" s="31">
        <f t="shared" ref="P1228" si="11697">D1228*K1228+F1228*K1231-E1228*L1228-G1228*L1231</f>
        <v>0</v>
      </c>
      <c r="Q1228" s="32">
        <f t="shared" ref="Q1228" si="11698">(D1228*L1228+E1228*K1228+F1228*L1231+G1228*K1231)</f>
        <v>-0.21827152317880796</v>
      </c>
      <c r="S1228" s="29">
        <v>1</v>
      </c>
      <c r="T1228" s="30">
        <v>0</v>
      </c>
      <c r="U1228" s="31">
        <v>0</v>
      </c>
      <c r="V1228" s="32">
        <f t="shared" ref="V1228:V1291" si="11699">-1/($T$8*$B1228)</f>
        <v>-0.4240298013245033</v>
      </c>
      <c r="X1228" s="29">
        <f t="shared" ref="X1228" si="11700">N1228*S1228+P1228*S1231-O1228*T1228-Q1228*T1231</f>
        <v>0.90954135810910264</v>
      </c>
      <c r="Y1228" s="33">
        <f t="shared" ref="Y1228" si="11701">(N1228*T1228+O1228*S1228+P1228*T1231+Q1228*S1231)</f>
        <v>0</v>
      </c>
      <c r="Z1228" s="31">
        <f t="shared" ref="Z1228" si="11702">N1228*U1228+P1228*U1231-O1228*V1228-Q1228*V1231</f>
        <v>0</v>
      </c>
      <c r="AA1228" s="32">
        <f t="shared" ref="AA1228" si="11703">(N1228*V1228+O1228*U1228+P1228*V1231+Q1228*U1231)</f>
        <v>-0.60394416455422961</v>
      </c>
      <c r="AB1228" s="8"/>
      <c r="AC1228" s="29">
        <v>1</v>
      </c>
      <c r="AD1228" s="33">
        <v>0</v>
      </c>
      <c r="AE1228" s="31">
        <v>0</v>
      </c>
      <c r="AF1228" s="32">
        <v>0</v>
      </c>
      <c r="AH1228" s="29">
        <f t="shared" ref="AH1228" si="11704">X1228*AC1228+Z1228*AC1231-Y1228*AD1228-AA1228*AD1231</f>
        <v>0.70645868581637838</v>
      </c>
      <c r="AI1228" s="33">
        <f t="shared" ref="AI1228" si="11705">(X1228*AD1228+Y1228*AC1228+Z1228*AD1231+AA1228*AC1231)</f>
        <v>0</v>
      </c>
      <c r="AJ1228" s="31">
        <f t="shared" ref="AJ1228" si="11706">X1228*AE1228+Z1228*AE1231-Y1228*AF1228-AA1228*AF1231</f>
        <v>0</v>
      </c>
      <c r="AK1228" s="32">
        <f t="shared" ref="AK1228" si="11707">(X1228*AF1228+Y1228*AE1228+Z1228*AF1231+AA1228*AE1231)</f>
        <v>-0.60394416455422961</v>
      </c>
      <c r="AL1228" s="8"/>
      <c r="AM1228" s="29">
        <v>1</v>
      </c>
      <c r="AN1228" s="30">
        <v>0</v>
      </c>
      <c r="AO1228" s="31">
        <v>0</v>
      </c>
      <c r="AP1228" s="32">
        <f t="shared" ref="AP1228:AP1291" si="11708">-1/($AN$8*$B1228)</f>
        <v>-0.3834536423841059</v>
      </c>
      <c r="AR1228" s="29">
        <f t="shared" ref="AR1228" si="11709">AH1228*AM1228+AJ1228*AM1231-AI1228*AN1228-AK1228*AN1231</f>
        <v>0.70645868581637838</v>
      </c>
      <c r="AS1228" s="33">
        <f t="shared" ref="AS1228" si="11710">(AH1228*AN1228+AI1228*AM1228+AJ1228*AN1231+AK1228*AM1231)</f>
        <v>0</v>
      </c>
      <c r="AT1228" s="31">
        <f t="shared" ref="AT1228" si="11711">AH1228*AO1228+AJ1228*AO1231-AI1228*AP1228-AK1228*AP1231</f>
        <v>0</v>
      </c>
      <c r="AU1228" s="32">
        <f t="shared" ref="AU1228" si="11712">(AH1228*AP1228+AI1228*AO1228+AJ1228*AP1231+AK1228*AO1231)</f>
        <v>-0.8748383208244086</v>
      </c>
      <c r="AV1228" s="8"/>
      <c r="AW1228" s="29">
        <v>1</v>
      </c>
      <c r="AX1228" s="33">
        <v>0</v>
      </c>
      <c r="AY1228" s="31">
        <v>0</v>
      </c>
      <c r="AZ1228" s="32">
        <v>0</v>
      </c>
      <c r="BB1228" s="29">
        <f t="shared" ref="BB1228" si="11713">AR1228*AW1228+AT1228*AW1231-AS1228*AX1228-AU1228*AX1231</f>
        <v>0.4431319315138354</v>
      </c>
      <c r="BC1228" s="33">
        <f t="shared" ref="BC1228" si="11714">(AR1228*AX1228+AS1228*AW1228+AT1228*AX1231+AU1228*AW1231)</f>
        <v>0</v>
      </c>
      <c r="BD1228" s="31">
        <f t="shared" ref="BD1228" si="11715">AR1228*AY1228+AT1228*AY1231-AS1228*AZ1228-AU1228*AZ1231</f>
        <v>0</v>
      </c>
      <c r="BE1228" s="32">
        <f t="shared" ref="BE1228" si="11716">(AR1228*AZ1228+AS1228*AY1228+AT1228*AZ1231+AU1228*AY1231)</f>
        <v>-0.8748383208244086</v>
      </c>
      <c r="BF1228" s="8"/>
      <c r="BG1228" s="29">
        <v>1</v>
      </c>
      <c r="BH1228" s="30">
        <v>0</v>
      </c>
      <c r="BI1228" s="31">
        <v>0</v>
      </c>
      <c r="BJ1228" s="32">
        <f t="shared" ref="BJ1228:BJ1291" si="11717">-1/($BH$8*$B1228)</f>
        <v>-0.13483112582781456</v>
      </c>
      <c r="BL1228" s="29">
        <f t="shared" ref="BL1228" si="11718">BB1228*BG1228+BD1228*BG1231-BC1228*BH1228-BE1228*BH1231</f>
        <v>0.4431319315138354</v>
      </c>
      <c r="BM1228" s="33">
        <f t="shared" ref="BM1228" si="11719">(BB1228*BH1228+BC1228*BG1228+BD1228*BH1231+BE1228*BG1231)</f>
        <v>0</v>
      </c>
      <c r="BN1228" s="31">
        <f t="shared" ref="BN1228" si="11720">BB1228*BI1228+BD1228*BI1231-BC1228*BJ1228-BE1228*BJ1231</f>
        <v>0</v>
      </c>
      <c r="BO1228" s="32">
        <f t="shared" ref="BO1228" si="11721">(BB1228*BJ1228+BC1228*BI1228+BD1228*BJ1231+BE1228*BI1231)</f>
        <v>-0.93458629804067306</v>
      </c>
      <c r="BP1228" s="8"/>
      <c r="BQ1228" s="34">
        <v>1</v>
      </c>
      <c r="BR1228" s="35">
        <v>0</v>
      </c>
      <c r="BS1228" s="11">
        <v>0</v>
      </c>
      <c r="BT1228" s="36">
        <v>0</v>
      </c>
      <c r="BV1228" s="29">
        <f t="shared" ref="BV1228" si="11722">BL1228*BQ1228+BN1228*BQ1231-BM1228*BR1228-BO1228*BR1231</f>
        <v>0.4431319315138354</v>
      </c>
      <c r="BW1228" s="33">
        <f t="shared" ref="BW1228" si="11723">(BL1228*BR1228+BM1228*BQ1228+BN1228*BR1231+BO1228*BQ1231)</f>
        <v>-0.93458629804067306</v>
      </c>
      <c r="BX1228" s="31">
        <f t="shared" ref="BX1228" si="11724">BL1228*BS1228+BN1228*BS1231-BM1228*BT1228-BO1228*BT1231</f>
        <v>0</v>
      </c>
      <c r="BY1228" s="32">
        <f t="shared" ref="BY1228" si="11725">(BL1228*BT1228+BM1228*BS1228+BN1228*BT1231+BO1228*BS1231)</f>
        <v>-0.93458629804067306</v>
      </c>
      <c r="CA1228" s="37">
        <f t="shared" ref="CA1228" si="11726">20*LOG(((1+$BR$8)/$BR$8)/((BV1228+BV1231)^2+(BW1228+BW1231)^2)^0.5)</f>
        <v>-6.0550293870901334E-3</v>
      </c>
      <c r="CC1228" s="134">
        <f t="shared" ref="CC1228" si="11727">((BV1228^2+BW1228^2)^0.5)/((BV1231^2+BW1231^2)^0.5)</f>
        <v>1.0692317128607935</v>
      </c>
      <c r="CD1228" s="9"/>
      <c r="CE1228" s="38"/>
      <c r="CF1228" s="38"/>
      <c r="CG1228" s="38"/>
      <c r="CH1228" s="38"/>
      <c r="CM1228" s="129">
        <v>3</v>
      </c>
    </row>
    <row r="1229" spans="2:91" ht="18.600000000000001" customHeight="1" thickBot="1">
      <c r="D1229" s="39"/>
      <c r="G1229" s="40"/>
      <c r="I1229" s="39"/>
      <c r="L1229" s="40"/>
      <c r="N1229" s="39"/>
      <c r="Q1229" s="40"/>
      <c r="S1229" s="39"/>
      <c r="V1229" s="40"/>
      <c r="X1229" s="39"/>
      <c r="AA1229" s="40"/>
      <c r="AC1229" s="39"/>
      <c r="AF1229" s="40"/>
      <c r="AH1229" s="39"/>
      <c r="AK1229" s="40"/>
      <c r="AM1229" s="39"/>
      <c r="AP1229" s="40"/>
      <c r="AR1229" s="39"/>
      <c r="AU1229" s="40"/>
      <c r="AW1229" s="39"/>
      <c r="AZ1229" s="40"/>
      <c r="BB1229" s="39"/>
      <c r="BE1229" s="40"/>
      <c r="BG1229" s="39"/>
      <c r="BJ1229" s="40"/>
      <c r="BL1229" s="39"/>
      <c r="BO1229" s="40"/>
      <c r="BQ1229" s="34"/>
      <c r="BR1229" s="11"/>
      <c r="BS1229" s="11"/>
      <c r="BT1229" s="41"/>
      <c r="BV1229" s="39"/>
      <c r="BY1229" s="40"/>
      <c r="CC1229" s="135"/>
      <c r="CD1229" s="9"/>
      <c r="CE1229" s="38"/>
      <c r="CF1229" s="38"/>
      <c r="CG1229" s="38"/>
      <c r="CH1229" s="38"/>
    </row>
    <row r="1230" spans="2:91" ht="18.600000000000001" customHeight="1" thickBot="1">
      <c r="D1230" s="258" t="s">
        <v>129</v>
      </c>
      <c r="E1230" s="259"/>
      <c r="F1230" s="260" t="s">
        <v>130</v>
      </c>
      <c r="G1230" s="261"/>
      <c r="H1230" s="229"/>
      <c r="I1230" s="258" t="s">
        <v>131</v>
      </c>
      <c r="J1230" s="259"/>
      <c r="K1230" s="260" t="s">
        <v>132</v>
      </c>
      <c r="L1230" s="261"/>
      <c r="N1230" s="253" t="s">
        <v>133</v>
      </c>
      <c r="O1230" s="254"/>
      <c r="P1230" s="255" t="s">
        <v>134</v>
      </c>
      <c r="Q1230" s="256"/>
      <c r="S1230" s="258" t="s">
        <v>135</v>
      </c>
      <c r="T1230" s="259"/>
      <c r="U1230" s="260" t="s">
        <v>136</v>
      </c>
      <c r="V1230" s="261"/>
      <c r="W1230" s="8"/>
      <c r="X1230" s="253" t="s">
        <v>137</v>
      </c>
      <c r="Y1230" s="254"/>
      <c r="Z1230" s="255" t="s">
        <v>138</v>
      </c>
      <c r="AA1230" s="256"/>
      <c r="AB1230" s="8"/>
      <c r="AC1230" s="258" t="s">
        <v>139</v>
      </c>
      <c r="AD1230" s="259"/>
      <c r="AE1230" s="260" t="s">
        <v>140</v>
      </c>
      <c r="AF1230" s="261"/>
      <c r="AG1230" s="8"/>
      <c r="AH1230" s="253" t="s">
        <v>141</v>
      </c>
      <c r="AI1230" s="254"/>
      <c r="AJ1230" s="255" t="s">
        <v>142</v>
      </c>
      <c r="AK1230" s="256"/>
      <c r="AL1230" s="8"/>
      <c r="AM1230" s="258" t="s">
        <v>143</v>
      </c>
      <c r="AN1230" s="259"/>
      <c r="AO1230" s="260" t="s">
        <v>144</v>
      </c>
      <c r="AP1230" s="261"/>
      <c r="AR1230" s="253" t="s">
        <v>145</v>
      </c>
      <c r="AS1230" s="254"/>
      <c r="AT1230" s="255" t="s">
        <v>146</v>
      </c>
      <c r="AU1230" s="256"/>
      <c r="AV1230" s="4"/>
      <c r="AW1230" s="258" t="s">
        <v>147</v>
      </c>
      <c r="AX1230" s="259"/>
      <c r="AY1230" s="260" t="s">
        <v>148</v>
      </c>
      <c r="AZ1230" s="261"/>
      <c r="BA1230" s="8"/>
      <c r="BB1230" s="253" t="s">
        <v>149</v>
      </c>
      <c r="BC1230" s="254"/>
      <c r="BD1230" s="255" t="s">
        <v>150</v>
      </c>
      <c r="BE1230" s="256"/>
      <c r="BF1230" s="4"/>
      <c r="BG1230" s="258" t="s">
        <v>151</v>
      </c>
      <c r="BH1230" s="259"/>
      <c r="BI1230" s="260" t="s">
        <v>152</v>
      </c>
      <c r="BJ1230" s="261"/>
      <c r="BK1230" s="4"/>
      <c r="BL1230" s="253" t="s">
        <v>153</v>
      </c>
      <c r="BM1230" s="254"/>
      <c r="BN1230" s="255" t="s">
        <v>154</v>
      </c>
      <c r="BO1230" s="256"/>
      <c r="BP1230" s="4"/>
      <c r="BQ1230" s="258" t="s">
        <v>155</v>
      </c>
      <c r="BR1230" s="259"/>
      <c r="BS1230" s="260" t="s">
        <v>156</v>
      </c>
      <c r="BT1230" s="261"/>
      <c r="BU1230" s="8"/>
      <c r="BV1230" s="253" t="s">
        <v>157</v>
      </c>
      <c r="BW1230" s="254"/>
      <c r="BX1230" s="255" t="s">
        <v>158</v>
      </c>
      <c r="BY1230" s="256"/>
      <c r="CA1230" s="46" t="s">
        <v>16</v>
      </c>
      <c r="CC1230" s="136" t="s">
        <v>71</v>
      </c>
      <c r="CD1230" s="9"/>
      <c r="CE1230" s="38"/>
      <c r="CF1230" s="38"/>
      <c r="CG1230" s="38"/>
      <c r="CH1230" s="38"/>
    </row>
    <row r="1231" spans="2:91" ht="18.600000000000001" customHeight="1" thickTop="1" thickBot="1">
      <c r="D1231" s="29">
        <v>0</v>
      </c>
      <c r="E1231" s="33">
        <v>0</v>
      </c>
      <c r="F1231" s="31">
        <v>1</v>
      </c>
      <c r="G1231" s="32">
        <v>0</v>
      </c>
      <c r="I1231" s="29">
        <v>0</v>
      </c>
      <c r="J1231" s="33">
        <f t="shared" ref="J1231" si="11728">IF(0=(1-$J$8*$K$8*$B1228^2),10^14,$B1228*$J$8/(1-$J$8*$K$8*$B1228^2))</f>
        <v>-0.41443171593572309</v>
      </c>
      <c r="K1231" s="31">
        <v>1</v>
      </c>
      <c r="L1231" s="32">
        <v>0</v>
      </c>
      <c r="N1231" s="29">
        <f t="shared" ref="N1231" si="11729">D1231*I1228+F1231*I1231-E1231*J1228-G1231*J1231</f>
        <v>0</v>
      </c>
      <c r="O1231" s="33">
        <f t="shared" ref="O1231" si="11730">(D1231*J1228+E1231*I1228+F1231*J1231+G1231*I1231)</f>
        <v>-0.41443171593572309</v>
      </c>
      <c r="P1231" s="31">
        <f t="shared" ref="P1231" si="11731">D1231*K1228+F1231*K1231-E1231*L1228-G1231*L1231</f>
        <v>1</v>
      </c>
      <c r="Q1231" s="32">
        <f t="shared" ref="Q1231" si="11732">(D1231*L1228+E1231*K1228+F1231*L1231+G1231*K1231)</f>
        <v>0</v>
      </c>
      <c r="S1231" s="29">
        <v>0</v>
      </c>
      <c r="T1231" s="33">
        <v>0</v>
      </c>
      <c r="U1231" s="31">
        <v>1</v>
      </c>
      <c r="V1231" s="32">
        <v>0</v>
      </c>
      <c r="X1231" s="29">
        <f t="shared" ref="X1231" si="11733">N1231*S1228+P1231*S1231-O1231*T1228-Q1231*T1231</f>
        <v>0</v>
      </c>
      <c r="Y1231" s="33">
        <f t="shared" ref="Y1231" si="11734">(N1231*T1228+O1231*S1228+P1231*T1231+Q1231*S1231)</f>
        <v>-0.41443171593572309</v>
      </c>
      <c r="Z1231" s="31">
        <f t="shared" ref="Z1231" si="11735">N1231*U1228+P1231*U1231-O1231*V1228-Q1231*V1231</f>
        <v>0.82426860182920236</v>
      </c>
      <c r="AA1231" s="32">
        <f t="shared" ref="AA1231" si="11736">(N1231*V1228+O1231*U1228+P1231*V1231+Q1231*U1231)</f>
        <v>0</v>
      </c>
      <c r="AB1231" s="8"/>
      <c r="AC1231" s="29">
        <v>0</v>
      </c>
      <c r="AD1231" s="33">
        <f t="shared" ref="AD1231" si="11737">IF(0=(1-$AD$8*$AE$8*$B1228^2),10^14,$B1228*$AD$8/(1-$AD$8*$AE$8*$B1228^2))</f>
        <v>-0.33626067476389865</v>
      </c>
      <c r="AE1231" s="31">
        <v>1</v>
      </c>
      <c r="AF1231" s="32">
        <v>0</v>
      </c>
      <c r="AH1231" s="29">
        <f t="shared" ref="AH1231" si="11738">X1231*AC1228+Z1231*AC1231-Y1231*AD1228-AA1231*AD1231</f>
        <v>0</v>
      </c>
      <c r="AI1231" s="33">
        <f t="shared" ref="AI1231" si="11739">(X1231*AD1228+Y1231*AC1228+Z1231*AD1231+AA1231*AC1231)</f>
        <v>-0.69160083217350599</v>
      </c>
      <c r="AJ1231" s="31">
        <f t="shared" ref="AJ1231" si="11740">X1231*AE1228+Z1231*AE1231-Y1231*AF1228-AA1231*AF1231</f>
        <v>0.82426860182920236</v>
      </c>
      <c r="AK1231" s="32">
        <f t="shared" ref="AK1231" si="11741">(X1231*AF1228+Y1231*AE1228+Z1231*AF1231+AA1231*AE1231)</f>
        <v>0</v>
      </c>
      <c r="AL1231" s="8"/>
      <c r="AM1231" s="29">
        <v>0</v>
      </c>
      <c r="AN1231" s="33">
        <v>0</v>
      </c>
      <c r="AO1231" s="31">
        <v>1</v>
      </c>
      <c r="AP1231" s="32">
        <v>0</v>
      </c>
      <c r="AR1231" s="29">
        <f t="shared" ref="AR1231" si="11742">AH1231*AM1228+AJ1231*AM1231-AI1231*AN1228-AK1231*AN1231</f>
        <v>0</v>
      </c>
      <c r="AS1231" s="33">
        <f t="shared" ref="AS1231" si="11743">(AH1231*AN1228+AI1231*AM1228+AJ1231*AN1231+AK1231*AM1231)</f>
        <v>-0.69160083217350599</v>
      </c>
      <c r="AT1231" s="31">
        <f t="shared" ref="AT1231" si="11744">AH1231*AO1228+AJ1231*AO1231-AI1231*AP1228-AK1231*AP1231</f>
        <v>0.55907174365639278</v>
      </c>
      <c r="AU1231" s="32">
        <f t="shared" ref="AU1231" si="11745">(AH1231*AP1228+AI1231*AO1228+AJ1231*AP1231+AK1231*AO1231)</f>
        <v>0</v>
      </c>
      <c r="AV1231" s="8"/>
      <c r="AW1231" s="29">
        <v>0</v>
      </c>
      <c r="AX1231" s="33">
        <f t="shared" ref="AX1231" si="11746">IF(0=(1-$AX$8*$AY$8*$B1228^2),10^14,$B1228*$AX$8/(1-$AX$8*$AY$8*$B1228^2))</f>
        <v>-0.30100047978510547</v>
      </c>
      <c r="AY1231" s="31">
        <v>1</v>
      </c>
      <c r="AZ1231" s="32">
        <v>0</v>
      </c>
      <c r="BB1231" s="29">
        <f t="shared" ref="BB1231" si="11747">AR1231*AW1228+AT1231*AW1231-AS1231*AX1228-AU1231*AX1231</f>
        <v>0</v>
      </c>
      <c r="BC1231" s="33">
        <f t="shared" ref="BC1231" si="11748">(AR1231*AX1228+AS1231*AW1228+AT1231*AX1231+AU1231*AW1231)</f>
        <v>-0.85988169524837565</v>
      </c>
      <c r="BD1231" s="31">
        <f t="shared" ref="BD1231" si="11749">AR1231*AY1228+AT1231*AY1231-AS1231*AZ1228-AU1231*AZ1231</f>
        <v>0.55907174365639278</v>
      </c>
      <c r="BE1231" s="32">
        <f t="shared" ref="BE1231" si="11750">(AR1231*AZ1228+AS1231*AY1228+AT1231*AZ1231+AU1231*AY1231)</f>
        <v>0</v>
      </c>
      <c r="BF1231" s="8"/>
      <c r="BG1231" s="29">
        <v>0</v>
      </c>
      <c r="BH1231" s="33">
        <v>0</v>
      </c>
      <c r="BI1231" s="31">
        <v>1</v>
      </c>
      <c r="BJ1231" s="32">
        <v>0</v>
      </c>
      <c r="BL1231" s="29">
        <f t="shared" ref="BL1231" si="11751">BB1231*BG1228+BD1231*BG1231-BC1231*BH1228-BE1231*BH1231</f>
        <v>0</v>
      </c>
      <c r="BM1231" s="33">
        <f t="shared" ref="BM1231" si="11752">(BB1231*BH1228+BC1231*BG1228+BD1231*BH1231+BE1231*BG1231)</f>
        <v>-0.85988169524837565</v>
      </c>
      <c r="BN1231" s="31">
        <f t="shared" ref="BN1231" si="11753">BB1231*BI1228+BD1231*BI1231-BC1231*BJ1228-BE1231*BJ1231</f>
        <v>0.44313292660732456</v>
      </c>
      <c r="BO1231" s="32">
        <f t="shared" ref="BO1231" si="11754">(BB1231*BJ1228+BC1231*BI1228+BD1231*BJ1231+BE1231*BI1231)</f>
        <v>0</v>
      </c>
      <c r="BP1231" s="8"/>
      <c r="BQ1231" s="19">
        <f t="shared" ref="BQ1231:BQ1294" si="11755">1/$BR$8</f>
        <v>1</v>
      </c>
      <c r="BR1231" s="47">
        <v>0</v>
      </c>
      <c r="BS1231" s="48">
        <v>1</v>
      </c>
      <c r="BT1231" s="49">
        <v>0</v>
      </c>
      <c r="BV1231" s="29">
        <f t="shared" ref="BV1231" si="11756">BL1231*BQ1228+BN1231*BQ1231-BM1231*BR1228-BO1231*BR1231</f>
        <v>0.44313292660732456</v>
      </c>
      <c r="BW1231" s="33">
        <f t="shared" ref="BW1231" si="11757">(BL1231*BR1228+BM1231*BQ1228+BN1231*BR1231+BO1231*BQ1231)</f>
        <v>-0.85988169524837565</v>
      </c>
      <c r="BX1231" s="31">
        <f t="shared" ref="BX1231" si="11758">BL1231*BS1228+BN1231*BS1231-BM1231*BT1228-BO1231*BT1231</f>
        <v>0.44313292660732456</v>
      </c>
      <c r="BY1231" s="32">
        <f t="shared" ref="BY1231" si="11759">(BL1231*BT1228+BM1231*BS1228+BN1231*BT1231+BO1231*BS1231)</f>
        <v>0</v>
      </c>
      <c r="CA1231" s="50">
        <f t="shared" ref="CA1231" si="11760">(180/PI())*ATAN(-1*(BW1228+BW1231)/(BV1228+BV1231))</f>
        <v>63.715821270749181</v>
      </c>
      <c r="CC1231" s="137">
        <f t="shared" ref="CC1231" si="11761">20*LOG(((1-(10^(CA1228/20)^2)*(1-((1-CC1228)/(1+CC1228))^2))^0.5))</f>
        <v>-26.001346177598322</v>
      </c>
      <c r="CD1231" s="9"/>
      <c r="CE1231" s="38"/>
      <c r="CF1231" s="38"/>
      <c r="CG1231" s="38"/>
      <c r="CH1231" s="38"/>
    </row>
    <row r="1232" spans="2:91" ht="18.600000000000001" customHeight="1">
      <c r="CC1232" s="42"/>
    </row>
    <row r="1233" spans="2:91" ht="18.600000000000001" customHeight="1" thickBot="1">
      <c r="E1233" s="22" t="s">
        <v>4</v>
      </c>
      <c r="J1233" s="22" t="s">
        <v>5</v>
      </c>
      <c r="O1233" s="22" t="s">
        <v>6</v>
      </c>
      <c r="T1233" s="22" t="s">
        <v>7</v>
      </c>
      <c r="Y1233" s="22" t="s">
        <v>8</v>
      </c>
      <c r="AD1233" s="22" t="s">
        <v>65</v>
      </c>
      <c r="AI1233" s="22" t="s">
        <v>9</v>
      </c>
      <c r="AN1233" s="22" t="s">
        <v>66</v>
      </c>
      <c r="AS1233" s="22" t="s">
        <v>51</v>
      </c>
      <c r="AX1233" s="22" t="s">
        <v>67</v>
      </c>
      <c r="BC1233" s="22" t="s">
        <v>52</v>
      </c>
      <c r="BH1233" s="22" t="s">
        <v>68</v>
      </c>
      <c r="BM1233" s="22" t="s">
        <v>63</v>
      </c>
      <c r="BQ1233" s="23" t="s">
        <v>69</v>
      </c>
      <c r="BR1233" s="23"/>
      <c r="BS1233" s="24"/>
      <c r="BT1233" s="24"/>
      <c r="BU1233" s="24"/>
      <c r="BW1233" s="22" t="s">
        <v>64</v>
      </c>
    </row>
    <row r="1234" spans="2:91" ht="18.600000000000001" customHeight="1" thickBot="1">
      <c r="D1234" s="249" t="s">
        <v>103</v>
      </c>
      <c r="E1234" s="250"/>
      <c r="F1234" s="251" t="s">
        <v>104</v>
      </c>
      <c r="G1234" s="252"/>
      <c r="H1234" s="229"/>
      <c r="I1234" s="253" t="s">
        <v>11</v>
      </c>
      <c r="J1234" s="254"/>
      <c r="K1234" s="255" t="s">
        <v>12</v>
      </c>
      <c r="L1234" s="256"/>
      <c r="M1234" s="24"/>
      <c r="N1234" s="253" t="s">
        <v>105</v>
      </c>
      <c r="O1234" s="254"/>
      <c r="P1234" s="255" t="s">
        <v>106</v>
      </c>
      <c r="Q1234" s="256"/>
      <c r="R1234" s="24"/>
      <c r="S1234" s="249" t="s">
        <v>107</v>
      </c>
      <c r="T1234" s="250"/>
      <c r="U1234" s="251" t="s">
        <v>108</v>
      </c>
      <c r="V1234" s="252"/>
      <c r="W1234" s="8"/>
      <c r="X1234" s="253" t="s">
        <v>109</v>
      </c>
      <c r="Y1234" s="254"/>
      <c r="Z1234" s="255" t="s">
        <v>110</v>
      </c>
      <c r="AA1234" s="256"/>
      <c r="AB1234" s="8"/>
      <c r="AC1234" s="253" t="s">
        <v>111</v>
      </c>
      <c r="AD1234" s="254"/>
      <c r="AE1234" s="255" t="s">
        <v>14</v>
      </c>
      <c r="AF1234" s="256"/>
      <c r="AG1234" s="8"/>
      <c r="AH1234" s="253" t="s">
        <v>112</v>
      </c>
      <c r="AI1234" s="254"/>
      <c r="AJ1234" s="255" t="s">
        <v>113</v>
      </c>
      <c r="AK1234" s="256"/>
      <c r="AL1234" s="8"/>
      <c r="AM1234" s="249" t="s">
        <v>114</v>
      </c>
      <c r="AN1234" s="250"/>
      <c r="AO1234" s="251" t="s">
        <v>115</v>
      </c>
      <c r="AP1234" s="252"/>
      <c r="AQ1234" s="24"/>
      <c r="AR1234" s="253" t="s">
        <v>116</v>
      </c>
      <c r="AS1234" s="254"/>
      <c r="AT1234" s="255" t="s">
        <v>13</v>
      </c>
      <c r="AU1234" s="256"/>
      <c r="AV1234" s="4"/>
      <c r="AW1234" s="253" t="s">
        <v>117</v>
      </c>
      <c r="AX1234" s="254"/>
      <c r="AY1234" s="255" t="s">
        <v>118</v>
      </c>
      <c r="AZ1234" s="256"/>
      <c r="BA1234" s="8"/>
      <c r="BB1234" s="253" t="s">
        <v>119</v>
      </c>
      <c r="BC1234" s="254"/>
      <c r="BD1234" s="255" t="s">
        <v>120</v>
      </c>
      <c r="BE1234" s="256"/>
      <c r="BF1234" s="4"/>
      <c r="BG1234" s="249" t="s">
        <v>121</v>
      </c>
      <c r="BH1234" s="250"/>
      <c r="BI1234" s="251" t="s">
        <v>122</v>
      </c>
      <c r="BJ1234" s="252"/>
      <c r="BK1234" s="4"/>
      <c r="BL1234" s="253" t="s">
        <v>123</v>
      </c>
      <c r="BM1234" s="254"/>
      <c r="BN1234" s="255" t="s">
        <v>124</v>
      </c>
      <c r="BO1234" s="256"/>
      <c r="BP1234" s="4"/>
      <c r="BQ1234" s="253" t="s">
        <v>125</v>
      </c>
      <c r="BR1234" s="254"/>
      <c r="BS1234" s="255" t="s">
        <v>126</v>
      </c>
      <c r="BT1234" s="256"/>
      <c r="BU1234" s="8"/>
      <c r="BV1234" s="253" t="s">
        <v>127</v>
      </c>
      <c r="BW1234" s="254"/>
      <c r="BX1234" s="255" t="s">
        <v>128</v>
      </c>
      <c r="BY1234" s="256"/>
      <c r="CA1234" s="27" t="s">
        <v>15</v>
      </c>
      <c r="CC1234" s="133" t="s">
        <v>70</v>
      </c>
      <c r="CD1234" s="9"/>
      <c r="CE1234" s="38"/>
      <c r="CF1234" s="38"/>
      <c r="CG1234" s="38"/>
      <c r="CH1234" s="38"/>
    </row>
    <row r="1235" spans="2:91" ht="18.600000000000001" customHeight="1" thickTop="1" thickBot="1">
      <c r="B1235" s="129">
        <v>3.04</v>
      </c>
      <c r="D1235" s="29">
        <v>1</v>
      </c>
      <c r="E1235" s="30">
        <v>0</v>
      </c>
      <c r="F1235" s="31">
        <v>0</v>
      </c>
      <c r="G1235" s="32">
        <f t="shared" ref="G1235:G1298" si="11762">-1/($E$8*$B1235)</f>
        <v>-0.21683552631578948</v>
      </c>
      <c r="I1235" s="29">
        <v>1</v>
      </c>
      <c r="J1235" s="33">
        <v>0</v>
      </c>
      <c r="K1235" s="31">
        <v>0</v>
      </c>
      <c r="L1235" s="32">
        <v>0</v>
      </c>
      <c r="N1235" s="29">
        <f t="shared" ref="N1235" si="11763">D1235*I1235+F1235*I1238-E1235*J1235-G1235*J1238</f>
        <v>0.91074777300947474</v>
      </c>
      <c r="O1235" s="33">
        <f t="shared" ref="O1235" si="11764">(D1235*J1235+E1235*I1235+F1235*J1238+G1235*I1238)</f>
        <v>0</v>
      </c>
      <c r="P1235" s="31">
        <f t="shared" ref="P1235" si="11765">D1235*K1235+F1235*K1238-E1235*L1235-G1235*L1238</f>
        <v>0</v>
      </c>
      <c r="Q1235" s="32">
        <f t="shared" ref="Q1235" si="11766">(D1235*L1235+E1235*K1235+F1235*L1238+G1235*K1238)</f>
        <v>-0.21683552631578948</v>
      </c>
      <c r="S1235" s="29">
        <v>1</v>
      </c>
      <c r="T1235" s="30">
        <v>0</v>
      </c>
      <c r="U1235" s="31">
        <v>0</v>
      </c>
      <c r="V1235" s="32">
        <f t="shared" ref="V1235:V1298" si="11767">-1/($T$8*$B1235)</f>
        <v>-0.42124013157894735</v>
      </c>
      <c r="X1235" s="29">
        <f t="shared" ref="X1235" si="11768">N1235*S1235+P1235*S1238-O1235*T1235-Q1235*T1238</f>
        <v>0.91074777300947474</v>
      </c>
      <c r="Y1235" s="33">
        <f t="shared" ref="Y1235" si="11769">(N1235*T1235+O1235*S1235+P1235*T1238+Q1235*S1238)</f>
        <v>0</v>
      </c>
      <c r="Z1235" s="31">
        <f t="shared" ref="Z1235" si="11770">N1235*U1235+P1235*U1238-O1235*V1235-Q1235*V1238</f>
        <v>0</v>
      </c>
      <c r="AA1235" s="32">
        <f t="shared" ref="AA1235" si="11771">(N1235*V1235+O1235*U1235+P1235*V1238+Q1235*U1238)</f>
        <v>-0.60047903805353386</v>
      </c>
      <c r="AB1235" s="8"/>
      <c r="AC1235" s="29">
        <v>1</v>
      </c>
      <c r="AD1235" s="33">
        <v>0</v>
      </c>
      <c r="AE1235" s="31">
        <v>0</v>
      </c>
      <c r="AF1235" s="32">
        <v>0</v>
      </c>
      <c r="AH1235" s="29">
        <f t="shared" ref="AH1235" si="11772">X1235*AC1235+Z1235*AC1238-Y1235*AD1235-AA1235*AD1238</f>
        <v>0.7103333202401847</v>
      </c>
      <c r="AI1235" s="33">
        <f t="shared" ref="AI1235" si="11773">(X1235*AD1235+Y1235*AC1235+Z1235*AD1238+AA1235*AC1238)</f>
        <v>0</v>
      </c>
      <c r="AJ1235" s="31">
        <f t="shared" ref="AJ1235" si="11774">X1235*AE1235+Z1235*AE1238-Y1235*AF1235-AA1235*AF1238</f>
        <v>0</v>
      </c>
      <c r="AK1235" s="32">
        <f t="shared" ref="AK1235" si="11775">(X1235*AF1235+Y1235*AE1235+Z1235*AF1238+AA1235*AE1238)</f>
        <v>-0.60047903805353386</v>
      </c>
      <c r="AL1235" s="8"/>
      <c r="AM1235" s="29">
        <v>1</v>
      </c>
      <c r="AN1235" s="30">
        <v>0</v>
      </c>
      <c r="AO1235" s="31">
        <v>0</v>
      </c>
      <c r="AP1235" s="32">
        <f t="shared" ref="AP1235:AP1298" si="11776">-1/($AN$8*$B1235)</f>
        <v>-0.38093092105263154</v>
      </c>
      <c r="AR1235" s="29">
        <f t="shared" ref="AR1235" si="11777">AH1235*AM1235+AJ1235*AM1238-AI1235*AN1235-AK1235*AN1238</f>
        <v>0.7103333202401847</v>
      </c>
      <c r="AS1235" s="33">
        <f t="shared" ref="AS1235" si="11778">(AH1235*AN1235+AI1235*AM1235+AJ1235*AN1238+AK1235*AM1238)</f>
        <v>0</v>
      </c>
      <c r="AT1235" s="31">
        <f t="shared" ref="AT1235" si="11779">AH1235*AO1235+AJ1235*AO1238-AI1235*AP1235-AK1235*AP1238</f>
        <v>0</v>
      </c>
      <c r="AU1235" s="32">
        <f t="shared" ref="AU1235" si="11780">(AH1235*AP1235+AI1235*AO1235+AJ1235*AP1238+AK1235*AO1238)</f>
        <v>-0.87106696398700123</v>
      </c>
      <c r="AV1235" s="8"/>
      <c r="AW1235" s="29">
        <v>1</v>
      </c>
      <c r="AX1235" s="33">
        <v>0</v>
      </c>
      <c r="AY1235" s="31">
        <v>0</v>
      </c>
      <c r="AZ1235" s="32">
        <v>0</v>
      </c>
      <c r="BB1235" s="29">
        <f t="shared" ref="BB1235" si="11781">AR1235*AW1235+AT1235*AW1238-AS1235*AX1235-AU1235*AX1238</f>
        <v>0.45003033272165066</v>
      </c>
      <c r="BC1235" s="33">
        <f t="shared" ref="BC1235" si="11782">(AR1235*AX1235+AS1235*AW1235+AT1235*AX1238+AU1235*AW1238)</f>
        <v>0</v>
      </c>
      <c r="BD1235" s="31">
        <f t="shared" ref="BD1235" si="11783">AR1235*AY1235+AT1235*AY1238-AS1235*AZ1235-AU1235*AZ1238</f>
        <v>0</v>
      </c>
      <c r="BE1235" s="32">
        <f t="shared" ref="BE1235" si="11784">(AR1235*AZ1235+AS1235*AY1235+AT1235*AZ1238+AU1235*AY1238)</f>
        <v>-0.87106696398700123</v>
      </c>
      <c r="BF1235" s="8"/>
      <c r="BG1235" s="29">
        <v>1</v>
      </c>
      <c r="BH1235" s="30">
        <v>0</v>
      </c>
      <c r="BI1235" s="31">
        <v>0</v>
      </c>
      <c r="BJ1235" s="32">
        <f t="shared" ref="BJ1235:BJ1298" si="11785">-1/($BH$8*$B1235)</f>
        <v>-0.1339440789473684</v>
      </c>
      <c r="BL1235" s="29">
        <f t="shared" ref="BL1235" si="11786">BB1235*BG1235+BD1235*BG1238-BC1235*BH1235-BE1235*BH1238</f>
        <v>0.45003033272165066</v>
      </c>
      <c r="BM1235" s="33">
        <f t="shared" ref="BM1235" si="11787">(BB1235*BH1235+BC1235*BG1235+BD1235*BH1238+BE1235*BG1238)</f>
        <v>0</v>
      </c>
      <c r="BN1235" s="31">
        <f t="shared" ref="BN1235" si="11788">BB1235*BI1235+BD1235*BI1238-BC1235*BJ1235-BE1235*BJ1238</f>
        <v>0</v>
      </c>
      <c r="BO1235" s="32">
        <f t="shared" ref="BO1235" si="11789">(BB1235*BJ1235+BC1235*BI1235+BD1235*BJ1238+BE1235*BI1238)</f>
        <v>-0.93134586240178052</v>
      </c>
      <c r="BP1235" s="8"/>
      <c r="BQ1235" s="34">
        <v>1</v>
      </c>
      <c r="BR1235" s="35">
        <v>0</v>
      </c>
      <c r="BS1235" s="11">
        <v>0</v>
      </c>
      <c r="BT1235" s="36">
        <v>0</v>
      </c>
      <c r="BV1235" s="29">
        <f t="shared" ref="BV1235" si="11790">BL1235*BQ1235+BN1235*BQ1238-BM1235*BR1235-BO1235*BR1238</f>
        <v>0.45003033272165066</v>
      </c>
      <c r="BW1235" s="33">
        <f t="shared" ref="BW1235" si="11791">(BL1235*BR1235+BM1235*BQ1235+BN1235*BR1238+BO1235*BQ1238)</f>
        <v>-0.93134586240178052</v>
      </c>
      <c r="BX1235" s="31">
        <f t="shared" ref="BX1235" si="11792">BL1235*BS1235+BN1235*BS1238-BM1235*BT1235-BO1235*BT1238</f>
        <v>0</v>
      </c>
      <c r="BY1235" s="32">
        <f t="shared" ref="BY1235" si="11793">(BL1235*BT1235+BM1235*BS1235+BN1235*BT1238+BO1235*BS1238)</f>
        <v>-0.93134586240178052</v>
      </c>
      <c r="CA1235" s="37">
        <f t="shared" ref="CA1235" si="11794">20*LOG(((1+$BR$8)/$BR$8)/((BV1235+BV1238)^2+(BW1235+BW1238)^2)^0.5)</f>
        <v>-6.1172890010939293E-3</v>
      </c>
      <c r="CC1235" s="134">
        <f t="shared" ref="CC1235" si="11795">((BV1235^2+BW1235^2)^0.5)/((BV1238^2+BW1238^2)^0.5)</f>
        <v>1.0693220329964004</v>
      </c>
      <c r="CD1235" s="9"/>
      <c r="CE1235" s="38"/>
      <c r="CF1235" s="38"/>
      <c r="CG1235" s="38"/>
      <c r="CH1235" s="38"/>
      <c r="CM1235" s="129">
        <v>3.02</v>
      </c>
    </row>
    <row r="1236" spans="2:91" ht="18.600000000000001" customHeight="1" thickBot="1">
      <c r="D1236" s="39"/>
      <c r="G1236" s="40"/>
      <c r="I1236" s="39"/>
      <c r="L1236" s="40"/>
      <c r="N1236" s="39"/>
      <c r="Q1236" s="40"/>
      <c r="S1236" s="39"/>
      <c r="V1236" s="40"/>
      <c r="X1236" s="39"/>
      <c r="AA1236" s="40"/>
      <c r="AC1236" s="39"/>
      <c r="AF1236" s="40"/>
      <c r="AH1236" s="39"/>
      <c r="AK1236" s="40"/>
      <c r="AM1236" s="39"/>
      <c r="AP1236" s="40"/>
      <c r="AR1236" s="39"/>
      <c r="AU1236" s="40"/>
      <c r="AW1236" s="39"/>
      <c r="AZ1236" s="40"/>
      <c r="BB1236" s="39"/>
      <c r="BE1236" s="40"/>
      <c r="BG1236" s="39"/>
      <c r="BJ1236" s="40"/>
      <c r="BL1236" s="39"/>
      <c r="BO1236" s="40"/>
      <c r="BQ1236" s="34"/>
      <c r="BR1236" s="11"/>
      <c r="BS1236" s="11"/>
      <c r="BT1236" s="41"/>
      <c r="BV1236" s="39"/>
      <c r="BY1236" s="40"/>
      <c r="CC1236" s="135"/>
      <c r="CD1236" s="9"/>
      <c r="CE1236" s="38"/>
      <c r="CF1236" s="38"/>
      <c r="CG1236" s="38"/>
      <c r="CH1236" s="38"/>
    </row>
    <row r="1237" spans="2:91" ht="18.600000000000001" customHeight="1" thickBot="1">
      <c r="D1237" s="258" t="s">
        <v>129</v>
      </c>
      <c r="E1237" s="259"/>
      <c r="F1237" s="260" t="s">
        <v>130</v>
      </c>
      <c r="G1237" s="261"/>
      <c r="H1237" s="229"/>
      <c r="I1237" s="258" t="s">
        <v>131</v>
      </c>
      <c r="J1237" s="259"/>
      <c r="K1237" s="260" t="s">
        <v>132</v>
      </c>
      <c r="L1237" s="261"/>
      <c r="N1237" s="253" t="s">
        <v>133</v>
      </c>
      <c r="O1237" s="254"/>
      <c r="P1237" s="255" t="s">
        <v>134</v>
      </c>
      <c r="Q1237" s="256"/>
      <c r="S1237" s="258" t="s">
        <v>135</v>
      </c>
      <c r="T1237" s="259"/>
      <c r="U1237" s="260" t="s">
        <v>136</v>
      </c>
      <c r="V1237" s="261"/>
      <c r="W1237" s="8"/>
      <c r="X1237" s="253" t="s">
        <v>137</v>
      </c>
      <c r="Y1237" s="254"/>
      <c r="Z1237" s="255" t="s">
        <v>138</v>
      </c>
      <c r="AA1237" s="256"/>
      <c r="AB1237" s="8"/>
      <c r="AC1237" s="258" t="s">
        <v>139</v>
      </c>
      <c r="AD1237" s="259"/>
      <c r="AE1237" s="260" t="s">
        <v>140</v>
      </c>
      <c r="AF1237" s="261"/>
      <c r="AG1237" s="8"/>
      <c r="AH1237" s="253" t="s">
        <v>141</v>
      </c>
      <c r="AI1237" s="254"/>
      <c r="AJ1237" s="255" t="s">
        <v>142</v>
      </c>
      <c r="AK1237" s="256"/>
      <c r="AL1237" s="8"/>
      <c r="AM1237" s="258" t="s">
        <v>143</v>
      </c>
      <c r="AN1237" s="259"/>
      <c r="AO1237" s="260" t="s">
        <v>144</v>
      </c>
      <c r="AP1237" s="261"/>
      <c r="AR1237" s="253" t="s">
        <v>145</v>
      </c>
      <c r="AS1237" s="254"/>
      <c r="AT1237" s="255" t="s">
        <v>146</v>
      </c>
      <c r="AU1237" s="256"/>
      <c r="AV1237" s="4"/>
      <c r="AW1237" s="258" t="s">
        <v>147</v>
      </c>
      <c r="AX1237" s="259"/>
      <c r="AY1237" s="260" t="s">
        <v>148</v>
      </c>
      <c r="AZ1237" s="261"/>
      <c r="BA1237" s="8"/>
      <c r="BB1237" s="253" t="s">
        <v>149</v>
      </c>
      <c r="BC1237" s="254"/>
      <c r="BD1237" s="255" t="s">
        <v>150</v>
      </c>
      <c r="BE1237" s="256"/>
      <c r="BF1237" s="4"/>
      <c r="BG1237" s="258" t="s">
        <v>151</v>
      </c>
      <c r="BH1237" s="259"/>
      <c r="BI1237" s="260" t="s">
        <v>152</v>
      </c>
      <c r="BJ1237" s="261"/>
      <c r="BK1237" s="4"/>
      <c r="BL1237" s="253" t="s">
        <v>153</v>
      </c>
      <c r="BM1237" s="254"/>
      <c r="BN1237" s="255" t="s">
        <v>154</v>
      </c>
      <c r="BO1237" s="256"/>
      <c r="BP1237" s="4"/>
      <c r="BQ1237" s="258" t="s">
        <v>155</v>
      </c>
      <c r="BR1237" s="259"/>
      <c r="BS1237" s="260" t="s">
        <v>156</v>
      </c>
      <c r="BT1237" s="261"/>
      <c r="BU1237" s="8"/>
      <c r="BV1237" s="253" t="s">
        <v>157</v>
      </c>
      <c r="BW1237" s="254"/>
      <c r="BX1237" s="255" t="s">
        <v>158</v>
      </c>
      <c r="BY1237" s="256"/>
      <c r="CA1237" s="46" t="s">
        <v>16</v>
      </c>
      <c r="CC1237" s="136" t="s">
        <v>71</v>
      </c>
      <c r="CD1237" s="9"/>
      <c r="CE1237" s="38"/>
      <c r="CF1237" s="38"/>
      <c r="CG1237" s="38"/>
      <c r="CH1237" s="38"/>
    </row>
    <row r="1238" spans="2:91" ht="18.600000000000001" customHeight="1" thickTop="1" thickBot="1">
      <c r="D1238" s="29">
        <v>0</v>
      </c>
      <c r="E1238" s="33">
        <v>0</v>
      </c>
      <c r="F1238" s="31">
        <v>1</v>
      </c>
      <c r="G1238" s="32">
        <v>0</v>
      </c>
      <c r="I1238" s="29">
        <v>0</v>
      </c>
      <c r="J1238" s="33">
        <f t="shared" ref="J1238" si="11796">IF(0=(1-$J$8*$K$8*$B1235^2),10^14,$B1235*$J$8/(1-$J$8*$K$8*$B1235^2))</f>
        <v>-0.41161256417245201</v>
      </c>
      <c r="K1238" s="31">
        <v>1</v>
      </c>
      <c r="L1238" s="32">
        <v>0</v>
      </c>
      <c r="N1238" s="29">
        <f t="shared" ref="N1238" si="11797">D1238*I1235+F1238*I1238-E1238*J1235-G1238*J1238</f>
        <v>0</v>
      </c>
      <c r="O1238" s="33">
        <f t="shared" ref="O1238" si="11798">(D1238*J1235+E1238*I1235+F1238*J1238+G1238*I1238)</f>
        <v>-0.41161256417245201</v>
      </c>
      <c r="P1238" s="31">
        <f t="shared" ref="P1238" si="11799">D1238*K1235+F1238*K1238-E1238*L1235-G1238*L1238</f>
        <v>1</v>
      </c>
      <c r="Q1238" s="32">
        <f t="shared" ref="Q1238" si="11800">(D1238*L1235+E1238*K1235+F1238*L1238+G1238*K1238)</f>
        <v>0</v>
      </c>
      <c r="S1238" s="29">
        <v>0</v>
      </c>
      <c r="T1238" s="33">
        <v>0</v>
      </c>
      <c r="U1238" s="31">
        <v>1</v>
      </c>
      <c r="V1238" s="32">
        <v>0</v>
      </c>
      <c r="X1238" s="29">
        <f t="shared" ref="X1238" si="11801">N1238*S1235+P1238*S1238-O1238*T1235-Q1238*T1238</f>
        <v>0</v>
      </c>
      <c r="Y1238" s="33">
        <f t="shared" ref="Y1238" si="11802">(N1238*T1235+O1238*S1235+P1238*T1238+Q1238*S1238)</f>
        <v>-0.41161256417245201</v>
      </c>
      <c r="Z1238" s="31">
        <f t="shared" ref="Z1238" si="11803">N1238*U1235+P1238*U1238-O1238*V1235-Q1238*V1238</f>
        <v>0.82661226930844844</v>
      </c>
      <c r="AA1238" s="32">
        <f t="shared" ref="AA1238" si="11804">(N1238*V1235+O1238*U1235+P1238*V1238+Q1238*U1238)</f>
        <v>0</v>
      </c>
      <c r="AB1238" s="8"/>
      <c r="AC1238" s="29">
        <v>0</v>
      </c>
      <c r="AD1238" s="33">
        <f t="shared" ref="AD1238" si="11805">IF(0=(1-$AD$8*$AE$8*$B1235^2),10^14,$B1235*$AD$8/(1-$AD$8*$AE$8*$B1235^2))</f>
        <v>-0.33375761695019018</v>
      </c>
      <c r="AE1238" s="31">
        <v>1</v>
      </c>
      <c r="AF1238" s="32">
        <v>0</v>
      </c>
      <c r="AH1238" s="29">
        <f t="shared" ref="AH1238" si="11806">X1238*AC1235+Z1238*AC1238-Y1238*AD1235-AA1238*AD1238</f>
        <v>0</v>
      </c>
      <c r="AI1238" s="33">
        <f t="shared" ref="AI1238" si="11807">(X1238*AD1235+Y1238*AC1235+Z1238*AD1238+AA1238*AC1238)</f>
        <v>-0.68750070531862861</v>
      </c>
      <c r="AJ1238" s="31">
        <f t="shared" ref="AJ1238" si="11808">X1238*AE1235+Z1238*AE1238-Y1238*AF1235-AA1238*AF1238</f>
        <v>0.82661226930844844</v>
      </c>
      <c r="AK1238" s="32">
        <f t="shared" ref="AK1238" si="11809">(X1238*AF1235+Y1238*AE1235+Z1238*AF1238+AA1238*AE1238)</f>
        <v>0</v>
      </c>
      <c r="AL1238" s="8"/>
      <c r="AM1238" s="29">
        <v>0</v>
      </c>
      <c r="AN1238" s="33">
        <v>0</v>
      </c>
      <c r="AO1238" s="31">
        <v>1</v>
      </c>
      <c r="AP1238" s="32">
        <v>0</v>
      </c>
      <c r="AR1238" s="29">
        <f t="shared" ref="AR1238" si="11810">AH1238*AM1235+AJ1238*AM1238-AI1238*AN1235-AK1238*AN1238</f>
        <v>0</v>
      </c>
      <c r="AS1238" s="33">
        <f t="shared" ref="AS1238" si="11811">(AH1238*AN1235+AI1238*AM1235+AJ1238*AN1238+AK1238*AM1238)</f>
        <v>-0.68750070531862861</v>
      </c>
      <c r="AT1238" s="31">
        <f t="shared" ref="AT1238" si="11812">AH1238*AO1235+AJ1238*AO1238-AI1238*AP1235-AK1238*AP1238</f>
        <v>0.56472199240708942</v>
      </c>
      <c r="AU1238" s="32">
        <f t="shared" ref="AU1238" si="11813">(AH1238*AP1235+AI1238*AO1235+AJ1238*AP1238+AK1238*AO1238)</f>
        <v>0</v>
      </c>
      <c r="AV1238" s="8"/>
      <c r="AW1238" s="29">
        <v>0</v>
      </c>
      <c r="AX1238" s="33">
        <f t="shared" ref="AX1238" si="11814">IF(0=(1-$AX$8*$AY$8*$B1235^2),10^14,$B1235*$AX$8/(1-$AX$8*$AY$8*$B1235^2))</f>
        <v>-0.29883234961304134</v>
      </c>
      <c r="AY1238" s="31">
        <v>1</v>
      </c>
      <c r="AZ1238" s="32">
        <v>0</v>
      </c>
      <c r="BB1238" s="29">
        <f t="shared" ref="BB1238" si="11815">AR1238*AW1235+AT1238*AW1238-AS1238*AX1235-AU1238*AX1238</f>
        <v>0</v>
      </c>
      <c r="BC1238" s="33">
        <f t="shared" ref="BC1238" si="11816">(AR1238*AX1235+AS1238*AW1235+AT1238*AX1238+AU1238*AW1238)</f>
        <v>-0.85625790518779721</v>
      </c>
      <c r="BD1238" s="31">
        <f t="shared" ref="BD1238" si="11817">AR1238*AY1235+AT1238*AY1238-AS1238*AZ1235-AU1238*AZ1238</f>
        <v>0.56472199240708942</v>
      </c>
      <c r="BE1238" s="32">
        <f t="shared" ref="BE1238" si="11818">(AR1238*AZ1235+AS1238*AY1235+AT1238*AZ1238+AU1238*AY1238)</f>
        <v>0</v>
      </c>
      <c r="BF1238" s="8"/>
      <c r="BG1238" s="29">
        <v>0</v>
      </c>
      <c r="BH1238" s="33">
        <v>0</v>
      </c>
      <c r="BI1238" s="31">
        <v>1</v>
      </c>
      <c r="BJ1238" s="32">
        <v>0</v>
      </c>
      <c r="BL1238" s="29">
        <f t="shared" ref="BL1238" si="11819">BB1238*BG1235+BD1238*BG1238-BC1238*BH1235-BE1238*BH1238</f>
        <v>0</v>
      </c>
      <c r="BM1238" s="33">
        <f t="shared" ref="BM1238" si="11820">(BB1238*BH1235+BC1238*BG1235+BD1238*BH1238+BE1238*BG1238)</f>
        <v>-0.85625790518779721</v>
      </c>
      <c r="BN1238" s="31">
        <f t="shared" ref="BN1238" si="11821">BB1238*BI1235+BD1238*BI1238-BC1238*BJ1235-BE1238*BJ1238</f>
        <v>0.45003131595530682</v>
      </c>
      <c r="BO1238" s="32">
        <f t="shared" ref="BO1238" si="11822">(BB1238*BJ1235+BC1238*BI1235+BD1238*BJ1238+BE1238*BI1238)</f>
        <v>0</v>
      </c>
      <c r="BP1238" s="8"/>
      <c r="BQ1238" s="19">
        <f t="shared" ref="BQ1238:BQ1301" si="11823">1/$BR$8</f>
        <v>1</v>
      </c>
      <c r="BR1238" s="47">
        <v>0</v>
      </c>
      <c r="BS1238" s="48">
        <v>1</v>
      </c>
      <c r="BT1238" s="49">
        <v>0</v>
      </c>
      <c r="BV1238" s="29">
        <f t="shared" ref="BV1238" si="11824">BL1238*BQ1235+BN1238*BQ1238-BM1238*BR1235-BO1238*BR1238</f>
        <v>0.45003131595530682</v>
      </c>
      <c r="BW1238" s="33">
        <f t="shared" ref="BW1238" si="11825">(BL1238*BR1235+BM1238*BQ1235+BN1238*BR1238+BO1238*BQ1238)</f>
        <v>-0.85625790518779721</v>
      </c>
      <c r="BX1238" s="31">
        <f t="shared" ref="BX1238" si="11826">BL1238*BS1235+BN1238*BS1238-BM1238*BT1235-BO1238*BT1238</f>
        <v>0.45003131595530682</v>
      </c>
      <c r="BY1238" s="32">
        <f t="shared" ref="BY1238" si="11827">(BL1238*BT1235+BM1238*BS1235+BN1238*BT1238+BO1238*BS1238)</f>
        <v>0</v>
      </c>
      <c r="CA1238" s="50">
        <f t="shared" ref="CA1238" si="11828">(180/PI())*ATAN(-1*(BW1235+BW1238)/(BV1235+BV1238))</f>
        <v>63.274664755909548</v>
      </c>
      <c r="CC1238" s="137">
        <f t="shared" ref="CC1238" si="11829">20*LOG(((1-(10^(CA1235/20)^2)*(1-((1-CC1235)/(1+CC1235))^2))^0.5))</f>
        <v>-25.971836936451318</v>
      </c>
      <c r="CD1238" s="9"/>
      <c r="CE1238" s="38"/>
      <c r="CF1238" s="38"/>
      <c r="CG1238" s="38"/>
      <c r="CH1238" s="38"/>
    </row>
    <row r="1239" spans="2:91" ht="18.600000000000001" customHeight="1">
      <c r="CC1239" s="42"/>
    </row>
    <row r="1240" spans="2:91" ht="18.600000000000001" customHeight="1" thickBot="1">
      <c r="E1240" s="22" t="s">
        <v>4</v>
      </c>
      <c r="J1240" s="22" t="s">
        <v>5</v>
      </c>
      <c r="O1240" s="22" t="s">
        <v>6</v>
      </c>
      <c r="T1240" s="22" t="s">
        <v>7</v>
      </c>
      <c r="Y1240" s="22" t="s">
        <v>8</v>
      </c>
      <c r="AD1240" s="22" t="s">
        <v>65</v>
      </c>
      <c r="AI1240" s="22" t="s">
        <v>9</v>
      </c>
      <c r="AN1240" s="22" t="s">
        <v>66</v>
      </c>
      <c r="AS1240" s="22" t="s">
        <v>51</v>
      </c>
      <c r="AX1240" s="22" t="s">
        <v>67</v>
      </c>
      <c r="BC1240" s="22" t="s">
        <v>52</v>
      </c>
      <c r="BH1240" s="22" t="s">
        <v>68</v>
      </c>
      <c r="BM1240" s="22" t="s">
        <v>63</v>
      </c>
      <c r="BQ1240" s="23" t="s">
        <v>69</v>
      </c>
      <c r="BR1240" s="23"/>
      <c r="BS1240" s="24"/>
      <c r="BT1240" s="24"/>
      <c r="BU1240" s="24"/>
      <c r="BW1240" s="22" t="s">
        <v>64</v>
      </c>
    </row>
    <row r="1241" spans="2:91" ht="18.600000000000001" customHeight="1" thickBot="1">
      <c r="D1241" s="249" t="s">
        <v>103</v>
      </c>
      <c r="E1241" s="250"/>
      <c r="F1241" s="251" t="s">
        <v>104</v>
      </c>
      <c r="G1241" s="252"/>
      <c r="H1241" s="229"/>
      <c r="I1241" s="253" t="s">
        <v>11</v>
      </c>
      <c r="J1241" s="254"/>
      <c r="K1241" s="255" t="s">
        <v>12</v>
      </c>
      <c r="L1241" s="256"/>
      <c r="M1241" s="24"/>
      <c r="N1241" s="253" t="s">
        <v>105</v>
      </c>
      <c r="O1241" s="254"/>
      <c r="P1241" s="255" t="s">
        <v>106</v>
      </c>
      <c r="Q1241" s="256"/>
      <c r="R1241" s="24"/>
      <c r="S1241" s="249" t="s">
        <v>107</v>
      </c>
      <c r="T1241" s="250"/>
      <c r="U1241" s="251" t="s">
        <v>108</v>
      </c>
      <c r="V1241" s="252"/>
      <c r="W1241" s="8"/>
      <c r="X1241" s="253" t="s">
        <v>109</v>
      </c>
      <c r="Y1241" s="254"/>
      <c r="Z1241" s="255" t="s">
        <v>110</v>
      </c>
      <c r="AA1241" s="256"/>
      <c r="AB1241" s="8"/>
      <c r="AC1241" s="253" t="s">
        <v>111</v>
      </c>
      <c r="AD1241" s="254"/>
      <c r="AE1241" s="255" t="s">
        <v>14</v>
      </c>
      <c r="AF1241" s="256"/>
      <c r="AG1241" s="8"/>
      <c r="AH1241" s="253" t="s">
        <v>112</v>
      </c>
      <c r="AI1241" s="254"/>
      <c r="AJ1241" s="255" t="s">
        <v>113</v>
      </c>
      <c r="AK1241" s="256"/>
      <c r="AL1241" s="8"/>
      <c r="AM1241" s="249" t="s">
        <v>114</v>
      </c>
      <c r="AN1241" s="250"/>
      <c r="AO1241" s="251" t="s">
        <v>115</v>
      </c>
      <c r="AP1241" s="252"/>
      <c r="AQ1241" s="24"/>
      <c r="AR1241" s="253" t="s">
        <v>116</v>
      </c>
      <c r="AS1241" s="254"/>
      <c r="AT1241" s="255" t="s">
        <v>13</v>
      </c>
      <c r="AU1241" s="256"/>
      <c r="AV1241" s="4"/>
      <c r="AW1241" s="253" t="s">
        <v>117</v>
      </c>
      <c r="AX1241" s="254"/>
      <c r="AY1241" s="255" t="s">
        <v>118</v>
      </c>
      <c r="AZ1241" s="256"/>
      <c r="BA1241" s="8"/>
      <c r="BB1241" s="253" t="s">
        <v>119</v>
      </c>
      <c r="BC1241" s="254"/>
      <c r="BD1241" s="255" t="s">
        <v>120</v>
      </c>
      <c r="BE1241" s="256"/>
      <c r="BF1241" s="4"/>
      <c r="BG1241" s="249" t="s">
        <v>121</v>
      </c>
      <c r="BH1241" s="250"/>
      <c r="BI1241" s="251" t="s">
        <v>122</v>
      </c>
      <c r="BJ1241" s="252"/>
      <c r="BK1241" s="4"/>
      <c r="BL1241" s="253" t="s">
        <v>123</v>
      </c>
      <c r="BM1241" s="254"/>
      <c r="BN1241" s="255" t="s">
        <v>124</v>
      </c>
      <c r="BO1241" s="256"/>
      <c r="BP1241" s="4"/>
      <c r="BQ1241" s="253" t="s">
        <v>125</v>
      </c>
      <c r="BR1241" s="254"/>
      <c r="BS1241" s="255" t="s">
        <v>126</v>
      </c>
      <c r="BT1241" s="256"/>
      <c r="BU1241" s="8"/>
      <c r="BV1241" s="253" t="s">
        <v>127</v>
      </c>
      <c r="BW1241" s="254"/>
      <c r="BX1241" s="255" t="s">
        <v>128</v>
      </c>
      <c r="BY1241" s="256"/>
      <c r="CA1241" s="27" t="s">
        <v>15</v>
      </c>
      <c r="CC1241" s="133" t="s">
        <v>70</v>
      </c>
      <c r="CD1241" s="9"/>
      <c r="CE1241" s="38"/>
      <c r="CF1241" s="38"/>
      <c r="CG1241" s="38"/>
      <c r="CH1241" s="38"/>
    </row>
    <row r="1242" spans="2:91" ht="18.600000000000001" customHeight="1" thickTop="1" thickBot="1">
      <c r="B1242" s="129">
        <v>3.06</v>
      </c>
      <c r="D1242" s="29">
        <v>1</v>
      </c>
      <c r="E1242" s="30">
        <v>0</v>
      </c>
      <c r="F1242" s="31">
        <v>0</v>
      </c>
      <c r="G1242" s="32">
        <f t="shared" ref="G1242:G1305" si="11830">-1/($E$8*$B1242)</f>
        <v>-0.2154183006535948</v>
      </c>
      <c r="I1242" s="29">
        <v>1</v>
      </c>
      <c r="J1242" s="33">
        <v>0</v>
      </c>
      <c r="K1242" s="31">
        <v>0</v>
      </c>
      <c r="L1242" s="32">
        <v>0</v>
      </c>
      <c r="N1242" s="29">
        <f t="shared" ref="N1242" si="11831">D1242*I1242+F1242*I1245-E1242*J1242-G1242*J1245</f>
        <v>0.91193008318232816</v>
      </c>
      <c r="O1242" s="33">
        <f t="shared" ref="O1242" si="11832">(D1242*J1242+E1242*I1242+F1242*J1245+G1242*I1245)</f>
        <v>0</v>
      </c>
      <c r="P1242" s="31">
        <f t="shared" ref="P1242" si="11833">D1242*K1242+F1242*K1245-E1242*L1242-G1242*L1245</f>
        <v>0</v>
      </c>
      <c r="Q1242" s="32">
        <f t="shared" ref="Q1242" si="11834">(D1242*L1242+E1242*K1242+F1242*L1245+G1242*K1245)</f>
        <v>-0.2154183006535948</v>
      </c>
      <c r="S1242" s="29">
        <v>1</v>
      </c>
      <c r="T1242" s="30">
        <v>0</v>
      </c>
      <c r="U1242" s="31">
        <v>0</v>
      </c>
      <c r="V1242" s="32">
        <f t="shared" ref="V1242:V1305" si="11835">-1/($T$8*$B1242)</f>
        <v>-0.41848692810457511</v>
      </c>
      <c r="X1242" s="29">
        <f t="shared" ref="X1242" si="11836">N1242*S1242+P1242*S1245-O1242*T1242-Q1242*T1245</f>
        <v>0.91193008318232816</v>
      </c>
      <c r="Y1242" s="33">
        <f t="shared" ref="Y1242" si="11837">(N1242*T1242+O1242*S1242+P1242*T1245+Q1242*S1245)</f>
        <v>0</v>
      </c>
      <c r="Z1242" s="31">
        <f t="shared" ref="Z1242" si="11838">N1242*U1242+P1242*U1245-O1242*V1242-Q1242*V1245</f>
        <v>0</v>
      </c>
      <c r="AA1242" s="32">
        <f t="shared" ref="AA1242" si="11839">(N1242*V1242+O1242*U1242+P1242*V1245+Q1242*U1245)</f>
        <v>-0.59704911981071696</v>
      </c>
      <c r="AB1242" s="8"/>
      <c r="AC1242" s="29">
        <v>1</v>
      </c>
      <c r="AD1242" s="33">
        <v>0</v>
      </c>
      <c r="AE1242" s="31">
        <v>0</v>
      </c>
      <c r="AF1242" s="32">
        <v>0</v>
      </c>
      <c r="AH1242" s="29">
        <f t="shared" ref="AH1242" si="11840">X1242*AC1242+Z1242*AC1245-Y1242*AD1242-AA1242*AD1245</f>
        <v>0.71413164236640725</v>
      </c>
      <c r="AI1242" s="33">
        <f t="shared" ref="AI1242" si="11841">(X1242*AD1242+Y1242*AC1242+Z1242*AD1245+AA1242*AC1245)</f>
        <v>0</v>
      </c>
      <c r="AJ1242" s="31">
        <f t="shared" ref="AJ1242" si="11842">X1242*AE1242+Z1242*AE1245-Y1242*AF1242-AA1242*AF1245</f>
        <v>0</v>
      </c>
      <c r="AK1242" s="32">
        <f t="shared" ref="AK1242" si="11843">(X1242*AF1242+Y1242*AE1242+Z1242*AF1245+AA1242*AE1245)</f>
        <v>-0.59704911981071696</v>
      </c>
      <c r="AL1242" s="8"/>
      <c r="AM1242" s="29">
        <v>1</v>
      </c>
      <c r="AN1242" s="30">
        <v>0</v>
      </c>
      <c r="AO1242" s="31">
        <v>0</v>
      </c>
      <c r="AP1242" s="32">
        <f t="shared" ref="AP1242:AP1305" si="11844">-1/($AN$8*$B1242)</f>
        <v>-0.37844117647058823</v>
      </c>
      <c r="AR1242" s="29">
        <f t="shared" ref="AR1242" si="11845">AH1242*AM1242+AJ1242*AM1245-AI1242*AN1242-AK1242*AN1245</f>
        <v>0.71413164236640725</v>
      </c>
      <c r="AS1242" s="33">
        <f t="shared" ref="AS1242" si="11846">(AH1242*AN1242+AI1242*AM1242+AJ1242*AN1245+AK1242*AM1245)</f>
        <v>0</v>
      </c>
      <c r="AT1242" s="31">
        <f t="shared" ref="AT1242" si="11847">AH1242*AO1242+AJ1242*AO1245-AI1242*AP1242-AK1242*AP1245</f>
        <v>0</v>
      </c>
      <c r="AU1242" s="32">
        <f t="shared" ref="AU1242" si="11848">(AH1242*AP1242+AI1242*AO1242+AJ1242*AP1245+AK1242*AO1245)</f>
        <v>-0.86730593870273354</v>
      </c>
      <c r="AV1242" s="8"/>
      <c r="AW1242" s="29">
        <v>1</v>
      </c>
      <c r="AX1242" s="33">
        <v>0</v>
      </c>
      <c r="AY1242" s="31">
        <v>0</v>
      </c>
      <c r="AZ1242" s="32">
        <v>0</v>
      </c>
      <c r="BB1242" s="29">
        <f t="shared" ref="BB1242" si="11849">AR1242*AW1242+AT1242*AW1245-AS1242*AX1242-AU1242*AX1245</f>
        <v>0.45680506133452686</v>
      </c>
      <c r="BC1242" s="33">
        <f t="shared" ref="BC1242" si="11850">(AR1242*AX1242+AS1242*AW1242+AT1242*AX1245+AU1242*AW1245)</f>
        <v>0</v>
      </c>
      <c r="BD1242" s="31">
        <f t="shared" ref="BD1242" si="11851">AR1242*AY1242+AT1242*AY1245-AS1242*AZ1242-AU1242*AZ1245</f>
        <v>0</v>
      </c>
      <c r="BE1242" s="32">
        <f t="shared" ref="BE1242" si="11852">(AR1242*AZ1242+AS1242*AY1242+AT1242*AZ1245+AU1242*AY1245)</f>
        <v>-0.86730593870273354</v>
      </c>
      <c r="BF1242" s="8"/>
      <c r="BG1242" s="29">
        <v>1</v>
      </c>
      <c r="BH1242" s="30">
        <v>0</v>
      </c>
      <c r="BI1242" s="31">
        <v>0</v>
      </c>
      <c r="BJ1242" s="32">
        <f t="shared" ref="BJ1242:BJ1305" si="11853">-1/($BH$8*$B1242)</f>
        <v>-0.13306862745098039</v>
      </c>
      <c r="BL1242" s="29">
        <f t="shared" ref="BL1242" si="11854">BB1242*BG1242+BD1242*BG1245-BC1242*BH1242-BE1242*BH1245</f>
        <v>0.45680506133452686</v>
      </c>
      <c r="BM1242" s="33">
        <f t="shared" ref="BM1242" si="11855">(BB1242*BH1242+BC1242*BG1242+BD1242*BH1245+BE1242*BG1245)</f>
        <v>0</v>
      </c>
      <c r="BN1242" s="31">
        <f t="shared" ref="BN1242" si="11856">BB1242*BI1242+BD1242*BI1245-BC1242*BJ1242-BE1242*BJ1245</f>
        <v>0</v>
      </c>
      <c r="BO1242" s="32">
        <f t="shared" ref="BO1242" si="11857">(BB1242*BJ1242+BC1242*BI1242+BD1242*BJ1245+BE1242*BI1245)</f>
        <v>-0.92809236122717997</v>
      </c>
      <c r="BP1242" s="8"/>
      <c r="BQ1242" s="34">
        <v>1</v>
      </c>
      <c r="BR1242" s="35">
        <v>0</v>
      </c>
      <c r="BS1242" s="11">
        <v>0</v>
      </c>
      <c r="BT1242" s="36">
        <v>0</v>
      </c>
      <c r="BV1242" s="29">
        <f t="shared" ref="BV1242" si="11858">BL1242*BQ1242+BN1242*BQ1245-BM1242*BR1242-BO1242*BR1245</f>
        <v>0.45680506133452686</v>
      </c>
      <c r="BW1242" s="33">
        <f t="shared" ref="BW1242" si="11859">(BL1242*BR1242+BM1242*BQ1242+BN1242*BR1245+BO1242*BQ1245)</f>
        <v>-0.92809236122717997</v>
      </c>
      <c r="BX1242" s="31">
        <f t="shared" ref="BX1242" si="11860">BL1242*BS1242+BN1242*BS1245-BM1242*BT1242-BO1242*BT1245</f>
        <v>0</v>
      </c>
      <c r="BY1242" s="32">
        <f t="shared" ref="BY1242" si="11861">(BL1242*BT1242+BM1242*BS1242+BN1242*BT1245+BO1242*BS1245)</f>
        <v>-0.92809236122717997</v>
      </c>
      <c r="CA1242" s="37">
        <f t="shared" ref="CA1242" si="11862">20*LOG(((1+$BR$8)/$BR$8)/((BV1242+BV1245)^2+(BW1242+BW1245)^2)^0.5)</f>
        <v>-6.1767617828322012E-3</v>
      </c>
      <c r="CC1242" s="134">
        <f t="shared" ref="CC1242" si="11863">((BV1242^2+BW1242^2)^0.5)/((BV1245^2+BW1245^2)^0.5)</f>
        <v>1.0693912454370138</v>
      </c>
      <c r="CD1242" s="9"/>
      <c r="CE1242" s="38"/>
      <c r="CF1242" s="38"/>
      <c r="CG1242" s="38"/>
      <c r="CH1242" s="38"/>
      <c r="CM1242" s="129">
        <v>3.04</v>
      </c>
    </row>
    <row r="1243" spans="2:91" ht="18.600000000000001" customHeight="1" thickBot="1">
      <c r="D1243" s="39"/>
      <c r="G1243" s="40"/>
      <c r="I1243" s="39"/>
      <c r="L1243" s="40"/>
      <c r="N1243" s="39"/>
      <c r="Q1243" s="40"/>
      <c r="S1243" s="39"/>
      <c r="V1243" s="40"/>
      <c r="X1243" s="39"/>
      <c r="AA1243" s="40"/>
      <c r="AC1243" s="39"/>
      <c r="AF1243" s="40"/>
      <c r="AH1243" s="39"/>
      <c r="AK1243" s="40"/>
      <c r="AM1243" s="39"/>
      <c r="AP1243" s="40"/>
      <c r="AR1243" s="39"/>
      <c r="AU1243" s="40"/>
      <c r="AW1243" s="39"/>
      <c r="AZ1243" s="40"/>
      <c r="BB1243" s="39"/>
      <c r="BE1243" s="40"/>
      <c r="BG1243" s="39"/>
      <c r="BJ1243" s="40"/>
      <c r="BL1243" s="39"/>
      <c r="BO1243" s="40"/>
      <c r="BQ1243" s="34"/>
      <c r="BR1243" s="11"/>
      <c r="BS1243" s="11"/>
      <c r="BT1243" s="41"/>
      <c r="BV1243" s="39"/>
      <c r="BY1243" s="40"/>
      <c r="CC1243" s="135"/>
      <c r="CD1243" s="9"/>
      <c r="CE1243" s="38"/>
      <c r="CF1243" s="38"/>
      <c r="CG1243" s="38"/>
      <c r="CH1243" s="38"/>
    </row>
    <row r="1244" spans="2:91" ht="18.600000000000001" customHeight="1" thickBot="1">
      <c r="D1244" s="258" t="s">
        <v>129</v>
      </c>
      <c r="E1244" s="259"/>
      <c r="F1244" s="260" t="s">
        <v>130</v>
      </c>
      <c r="G1244" s="261"/>
      <c r="H1244" s="229"/>
      <c r="I1244" s="258" t="s">
        <v>131</v>
      </c>
      <c r="J1244" s="259"/>
      <c r="K1244" s="260" t="s">
        <v>132</v>
      </c>
      <c r="L1244" s="261"/>
      <c r="N1244" s="253" t="s">
        <v>133</v>
      </c>
      <c r="O1244" s="254"/>
      <c r="P1244" s="255" t="s">
        <v>134</v>
      </c>
      <c r="Q1244" s="256"/>
      <c r="S1244" s="258" t="s">
        <v>135</v>
      </c>
      <c r="T1244" s="259"/>
      <c r="U1244" s="260" t="s">
        <v>136</v>
      </c>
      <c r="V1244" s="261"/>
      <c r="W1244" s="8"/>
      <c r="X1244" s="253" t="s">
        <v>137</v>
      </c>
      <c r="Y1244" s="254"/>
      <c r="Z1244" s="255" t="s">
        <v>138</v>
      </c>
      <c r="AA1244" s="256"/>
      <c r="AB1244" s="8"/>
      <c r="AC1244" s="258" t="s">
        <v>139</v>
      </c>
      <c r="AD1244" s="259"/>
      <c r="AE1244" s="260" t="s">
        <v>140</v>
      </c>
      <c r="AF1244" s="261"/>
      <c r="AG1244" s="8"/>
      <c r="AH1244" s="253" t="s">
        <v>141</v>
      </c>
      <c r="AI1244" s="254"/>
      <c r="AJ1244" s="255" t="s">
        <v>142</v>
      </c>
      <c r="AK1244" s="256"/>
      <c r="AL1244" s="8"/>
      <c r="AM1244" s="258" t="s">
        <v>143</v>
      </c>
      <c r="AN1244" s="259"/>
      <c r="AO1244" s="260" t="s">
        <v>144</v>
      </c>
      <c r="AP1244" s="261"/>
      <c r="AR1244" s="253" t="s">
        <v>145</v>
      </c>
      <c r="AS1244" s="254"/>
      <c r="AT1244" s="255" t="s">
        <v>146</v>
      </c>
      <c r="AU1244" s="256"/>
      <c r="AV1244" s="4"/>
      <c r="AW1244" s="258" t="s">
        <v>147</v>
      </c>
      <c r="AX1244" s="259"/>
      <c r="AY1244" s="260" t="s">
        <v>148</v>
      </c>
      <c r="AZ1244" s="261"/>
      <c r="BA1244" s="8"/>
      <c r="BB1244" s="253" t="s">
        <v>149</v>
      </c>
      <c r="BC1244" s="254"/>
      <c r="BD1244" s="255" t="s">
        <v>150</v>
      </c>
      <c r="BE1244" s="256"/>
      <c r="BF1244" s="4"/>
      <c r="BG1244" s="258" t="s">
        <v>151</v>
      </c>
      <c r="BH1244" s="259"/>
      <c r="BI1244" s="260" t="s">
        <v>152</v>
      </c>
      <c r="BJ1244" s="261"/>
      <c r="BK1244" s="4"/>
      <c r="BL1244" s="253" t="s">
        <v>153</v>
      </c>
      <c r="BM1244" s="254"/>
      <c r="BN1244" s="255" t="s">
        <v>154</v>
      </c>
      <c r="BO1244" s="256"/>
      <c r="BP1244" s="4"/>
      <c r="BQ1244" s="258" t="s">
        <v>155</v>
      </c>
      <c r="BR1244" s="259"/>
      <c r="BS1244" s="260" t="s">
        <v>156</v>
      </c>
      <c r="BT1244" s="261"/>
      <c r="BU1244" s="8"/>
      <c r="BV1244" s="253" t="s">
        <v>157</v>
      </c>
      <c r="BW1244" s="254"/>
      <c r="BX1244" s="255" t="s">
        <v>158</v>
      </c>
      <c r="BY1244" s="256"/>
      <c r="CA1244" s="46" t="s">
        <v>16</v>
      </c>
      <c r="CC1244" s="136" t="s">
        <v>71</v>
      </c>
      <c r="CD1244" s="9"/>
      <c r="CE1244" s="38"/>
      <c r="CF1244" s="38"/>
      <c r="CG1244" s="38"/>
      <c r="CH1244" s="38"/>
    </row>
    <row r="1245" spans="2:91" ht="18.600000000000001" customHeight="1" thickTop="1" thickBot="1">
      <c r="D1245" s="29">
        <v>0</v>
      </c>
      <c r="E1245" s="33">
        <v>0</v>
      </c>
      <c r="F1245" s="31">
        <v>1</v>
      </c>
      <c r="G1245" s="32">
        <v>0</v>
      </c>
      <c r="I1245" s="29">
        <v>0</v>
      </c>
      <c r="J1245" s="33">
        <f t="shared" ref="J1245" si="11864">IF(0=(1-$J$8*$K$8*$B1242^2),10^14,$B1242*$J$8/(1-$J$8*$K$8*$B1242^2))</f>
        <v>-0.40883210270650777</v>
      </c>
      <c r="K1245" s="31">
        <v>1</v>
      </c>
      <c r="L1245" s="32">
        <v>0</v>
      </c>
      <c r="N1245" s="29">
        <f t="shared" ref="N1245" si="11865">D1245*I1242+F1245*I1245-E1245*J1242-G1245*J1245</f>
        <v>0</v>
      </c>
      <c r="O1245" s="33">
        <f t="shared" ref="O1245" si="11866">(D1245*J1242+E1245*I1242+F1245*J1245+G1245*I1245)</f>
        <v>-0.40883210270650777</v>
      </c>
      <c r="P1245" s="31">
        <f t="shared" ref="P1245" si="11867">D1245*K1242+F1245*K1245-E1245*L1242-G1245*L1245</f>
        <v>1</v>
      </c>
      <c r="Q1245" s="32">
        <f t="shared" ref="Q1245" si="11868">(D1245*L1242+E1245*K1242+F1245*L1245+G1245*K1245)</f>
        <v>0</v>
      </c>
      <c r="S1245" s="29">
        <v>0</v>
      </c>
      <c r="T1245" s="33">
        <v>0</v>
      </c>
      <c r="U1245" s="31">
        <v>1</v>
      </c>
      <c r="V1245" s="32">
        <v>0</v>
      </c>
      <c r="X1245" s="29">
        <f t="shared" ref="X1245" si="11869">N1245*S1242+P1245*S1245-O1245*T1242-Q1245*T1245</f>
        <v>0</v>
      </c>
      <c r="Y1245" s="33">
        <f t="shared" ref="Y1245" si="11870">(N1245*T1242+O1245*S1242+P1245*T1245+Q1245*S1245)</f>
        <v>-0.40883210270650777</v>
      </c>
      <c r="Z1245" s="31">
        <f t="shared" ref="Z1245" si="11871">N1245*U1242+P1245*U1245-O1245*V1242-Q1245*V1245</f>
        <v>0.82890910922781935</v>
      </c>
      <c r="AA1245" s="32">
        <f t="shared" ref="AA1245" si="11872">(N1245*V1242+O1245*U1242+P1245*V1245+Q1245*U1245)</f>
        <v>0</v>
      </c>
      <c r="AB1245" s="8"/>
      <c r="AC1245" s="29">
        <v>0</v>
      </c>
      <c r="AD1245" s="33">
        <f t="shared" ref="AD1245" si="11873">IF(0=(1-$AD$8*$AE$8*$B1242^2),10^14,$B1242*$AD$8/(1-$AD$8*$AE$8*$B1242^2))</f>
        <v>-0.33129341331016299</v>
      </c>
      <c r="AE1245" s="31">
        <v>1</v>
      </c>
      <c r="AF1245" s="32">
        <v>0</v>
      </c>
      <c r="AH1245" s="29">
        <f t="shared" ref="AH1245" si="11874">X1245*AC1242+Z1245*AC1245-Y1245*AD1242-AA1245*AD1245</f>
        <v>0</v>
      </c>
      <c r="AI1245" s="33">
        <f t="shared" ref="AI1245" si="11875">(X1245*AD1242+Y1245*AC1242+Z1245*AD1245+AA1245*AC1245)</f>
        <v>-0.68344423082647876</v>
      </c>
      <c r="AJ1245" s="31">
        <f t="shared" ref="AJ1245" si="11876">X1245*AE1242+Z1245*AE1245-Y1245*AF1242-AA1245*AF1245</f>
        <v>0.82890910922781935</v>
      </c>
      <c r="AK1245" s="32">
        <f t="shared" ref="AK1245" si="11877">(X1245*AF1242+Y1245*AE1242+Z1245*AF1245+AA1245*AE1245)</f>
        <v>0</v>
      </c>
      <c r="AL1245" s="8"/>
      <c r="AM1245" s="29">
        <v>0</v>
      </c>
      <c r="AN1245" s="33">
        <v>0</v>
      </c>
      <c r="AO1245" s="31">
        <v>1</v>
      </c>
      <c r="AP1245" s="32">
        <v>0</v>
      </c>
      <c r="AR1245" s="29">
        <f t="shared" ref="AR1245" si="11878">AH1245*AM1242+AJ1245*AM1245-AI1245*AN1242-AK1245*AN1245</f>
        <v>0</v>
      </c>
      <c r="AS1245" s="33">
        <f t="shared" ref="AS1245" si="11879">(AH1245*AN1242+AI1245*AM1242+AJ1245*AN1245+AK1245*AM1245)</f>
        <v>-0.68344423082647876</v>
      </c>
      <c r="AT1245" s="31">
        <f t="shared" ref="AT1245" si="11880">AH1245*AO1242+AJ1245*AO1245-AI1245*AP1242-AK1245*AP1245</f>
        <v>0.57026567046181054</v>
      </c>
      <c r="AU1245" s="32">
        <f t="shared" ref="AU1245" si="11881">(AH1245*AP1242+AI1245*AO1242+AJ1245*AP1245+AK1245*AO1245)</f>
        <v>0</v>
      </c>
      <c r="AV1245" s="8"/>
      <c r="AW1245" s="29">
        <v>0</v>
      </c>
      <c r="AX1245" s="33">
        <f t="shared" ref="AX1245" si="11882">IF(0=(1-$AX$8*$AY$8*$B1242^2),10^14,$B1242*$AX$8/(1-$AX$8*$AY$8*$B1242^2))</f>
        <v>-0.29669643611200763</v>
      </c>
      <c r="AY1245" s="31">
        <v>1</v>
      </c>
      <c r="AZ1245" s="32">
        <v>0</v>
      </c>
      <c r="BB1245" s="29">
        <f t="shared" ref="BB1245" si="11883">AR1245*AW1242+AT1245*AW1245-AS1245*AX1242-AU1245*AX1245</f>
        <v>0</v>
      </c>
      <c r="BC1245" s="33">
        <f t="shared" ref="BC1245" si="11884">(AR1245*AX1242+AS1245*AW1242+AT1245*AX1245+AU1245*AW1245)</f>
        <v>-0.85264002288952256</v>
      </c>
      <c r="BD1245" s="31">
        <f t="shared" ref="BD1245" si="11885">AR1245*AY1242+AT1245*AY1245-AS1245*AZ1242-AU1245*AZ1245</f>
        <v>0.57026567046181054</v>
      </c>
      <c r="BE1245" s="32">
        <f t="shared" ref="BE1245" si="11886">(AR1245*AZ1242+AS1245*AY1242+AT1245*AZ1245+AU1245*AY1245)</f>
        <v>0</v>
      </c>
      <c r="BF1245" s="8"/>
      <c r="BG1245" s="29">
        <v>0</v>
      </c>
      <c r="BH1245" s="33">
        <v>0</v>
      </c>
      <c r="BI1245" s="31">
        <v>1</v>
      </c>
      <c r="BJ1245" s="32">
        <v>0</v>
      </c>
      <c r="BL1245" s="29">
        <f t="shared" ref="BL1245" si="11887">BB1245*BG1242+BD1245*BG1245-BC1245*BH1242-BE1245*BH1245</f>
        <v>0</v>
      </c>
      <c r="BM1245" s="33">
        <f t="shared" ref="BM1245" si="11888">(BB1245*BH1242+BC1245*BG1242+BD1245*BH1245+BE1245*BG1245)</f>
        <v>-0.85264002288952256</v>
      </c>
      <c r="BN1245" s="31">
        <f t="shared" ref="BN1245" si="11889">BB1245*BI1242+BD1245*BI1245-BC1245*BJ1242-BE1245*BJ1245</f>
        <v>0.45680603290612926</v>
      </c>
      <c r="BO1245" s="32">
        <f t="shared" ref="BO1245" si="11890">(BB1245*BJ1242+BC1245*BI1242+BD1245*BJ1245+BE1245*BI1245)</f>
        <v>0</v>
      </c>
      <c r="BP1245" s="8"/>
      <c r="BQ1245" s="19">
        <f t="shared" ref="BQ1245:BQ1308" si="11891">1/$BR$8</f>
        <v>1</v>
      </c>
      <c r="BR1245" s="47">
        <v>0</v>
      </c>
      <c r="BS1245" s="48">
        <v>1</v>
      </c>
      <c r="BT1245" s="49">
        <v>0</v>
      </c>
      <c r="BV1245" s="29">
        <f t="shared" ref="BV1245" si="11892">BL1245*BQ1242+BN1245*BQ1245-BM1245*BR1242-BO1245*BR1245</f>
        <v>0.45680603290612926</v>
      </c>
      <c r="BW1245" s="33">
        <f t="shared" ref="BW1245" si="11893">(BL1245*BR1242+BM1245*BQ1242+BN1245*BR1245+BO1245*BQ1245)</f>
        <v>-0.85264002288952256</v>
      </c>
      <c r="BX1245" s="31">
        <f t="shared" ref="BX1245" si="11894">BL1245*BS1242+BN1245*BS1245-BM1245*BT1242-BO1245*BT1245</f>
        <v>0.45680603290612926</v>
      </c>
      <c r="BY1245" s="32">
        <f t="shared" ref="BY1245" si="11895">(BL1245*BT1242+BM1245*BS1242+BN1245*BT1245+BO1245*BS1245)</f>
        <v>0</v>
      </c>
      <c r="CA1245" s="50">
        <f t="shared" ref="CA1245" si="11896">(180/PI())*ATAN(-1*(BW1242+BW1245)/(BV1242+BV1245))</f>
        <v>62.83974689905164</v>
      </c>
      <c r="CC1245" s="137">
        <f t="shared" ref="CC1245" si="11897">20*LOG(((1-(10^(CA1242/20)^2)*(1-((1-CC1242)/(1+CC1242))^2))^0.5))</f>
        <v>-25.944740910470088</v>
      </c>
      <c r="CD1245" s="9"/>
      <c r="CE1245" s="38"/>
      <c r="CF1245" s="38"/>
      <c r="CG1245" s="38"/>
      <c r="CH1245" s="38"/>
    </row>
    <row r="1246" spans="2:91" ht="18.600000000000001" customHeight="1">
      <c r="CC1246" s="42"/>
    </row>
    <row r="1247" spans="2:91" ht="18.600000000000001" customHeight="1" thickBot="1">
      <c r="E1247" s="22" t="s">
        <v>4</v>
      </c>
      <c r="J1247" s="22" t="s">
        <v>5</v>
      </c>
      <c r="O1247" s="22" t="s">
        <v>6</v>
      </c>
      <c r="T1247" s="22" t="s">
        <v>7</v>
      </c>
      <c r="Y1247" s="22" t="s">
        <v>8</v>
      </c>
      <c r="AD1247" s="22" t="s">
        <v>65</v>
      </c>
      <c r="AI1247" s="22" t="s">
        <v>9</v>
      </c>
      <c r="AN1247" s="22" t="s">
        <v>66</v>
      </c>
      <c r="AS1247" s="22" t="s">
        <v>51</v>
      </c>
      <c r="AX1247" s="22" t="s">
        <v>67</v>
      </c>
      <c r="BC1247" s="22" t="s">
        <v>52</v>
      </c>
      <c r="BH1247" s="22" t="s">
        <v>68</v>
      </c>
      <c r="BM1247" s="22" t="s">
        <v>63</v>
      </c>
      <c r="BQ1247" s="23" t="s">
        <v>69</v>
      </c>
      <c r="BR1247" s="23"/>
      <c r="BS1247" s="24"/>
      <c r="BT1247" s="24"/>
      <c r="BU1247" s="24"/>
      <c r="BW1247" s="22" t="s">
        <v>64</v>
      </c>
    </row>
    <row r="1248" spans="2:91" ht="18.600000000000001" customHeight="1" thickBot="1">
      <c r="D1248" s="249" t="s">
        <v>103</v>
      </c>
      <c r="E1248" s="250"/>
      <c r="F1248" s="251" t="s">
        <v>104</v>
      </c>
      <c r="G1248" s="252"/>
      <c r="H1248" s="229"/>
      <c r="I1248" s="253" t="s">
        <v>11</v>
      </c>
      <c r="J1248" s="254"/>
      <c r="K1248" s="255" t="s">
        <v>12</v>
      </c>
      <c r="L1248" s="256"/>
      <c r="M1248" s="24"/>
      <c r="N1248" s="253" t="s">
        <v>105</v>
      </c>
      <c r="O1248" s="254"/>
      <c r="P1248" s="255" t="s">
        <v>106</v>
      </c>
      <c r="Q1248" s="256"/>
      <c r="R1248" s="24"/>
      <c r="S1248" s="249" t="s">
        <v>107</v>
      </c>
      <c r="T1248" s="250"/>
      <c r="U1248" s="251" t="s">
        <v>108</v>
      </c>
      <c r="V1248" s="252"/>
      <c r="W1248" s="8"/>
      <c r="X1248" s="253" t="s">
        <v>109</v>
      </c>
      <c r="Y1248" s="254"/>
      <c r="Z1248" s="255" t="s">
        <v>110</v>
      </c>
      <c r="AA1248" s="256"/>
      <c r="AB1248" s="8"/>
      <c r="AC1248" s="253" t="s">
        <v>111</v>
      </c>
      <c r="AD1248" s="254"/>
      <c r="AE1248" s="255" t="s">
        <v>14</v>
      </c>
      <c r="AF1248" s="256"/>
      <c r="AG1248" s="8"/>
      <c r="AH1248" s="253" t="s">
        <v>112</v>
      </c>
      <c r="AI1248" s="254"/>
      <c r="AJ1248" s="255" t="s">
        <v>113</v>
      </c>
      <c r="AK1248" s="256"/>
      <c r="AL1248" s="8"/>
      <c r="AM1248" s="249" t="s">
        <v>114</v>
      </c>
      <c r="AN1248" s="250"/>
      <c r="AO1248" s="251" t="s">
        <v>115</v>
      </c>
      <c r="AP1248" s="252"/>
      <c r="AQ1248" s="24"/>
      <c r="AR1248" s="253" t="s">
        <v>116</v>
      </c>
      <c r="AS1248" s="254"/>
      <c r="AT1248" s="255" t="s">
        <v>13</v>
      </c>
      <c r="AU1248" s="256"/>
      <c r="AV1248" s="4"/>
      <c r="AW1248" s="253" t="s">
        <v>117</v>
      </c>
      <c r="AX1248" s="254"/>
      <c r="AY1248" s="255" t="s">
        <v>118</v>
      </c>
      <c r="AZ1248" s="256"/>
      <c r="BA1248" s="8"/>
      <c r="BB1248" s="253" t="s">
        <v>119</v>
      </c>
      <c r="BC1248" s="254"/>
      <c r="BD1248" s="255" t="s">
        <v>120</v>
      </c>
      <c r="BE1248" s="256"/>
      <c r="BF1248" s="4"/>
      <c r="BG1248" s="249" t="s">
        <v>121</v>
      </c>
      <c r="BH1248" s="250"/>
      <c r="BI1248" s="251" t="s">
        <v>122</v>
      </c>
      <c r="BJ1248" s="252"/>
      <c r="BK1248" s="4"/>
      <c r="BL1248" s="253" t="s">
        <v>123</v>
      </c>
      <c r="BM1248" s="254"/>
      <c r="BN1248" s="255" t="s">
        <v>124</v>
      </c>
      <c r="BO1248" s="256"/>
      <c r="BP1248" s="4"/>
      <c r="BQ1248" s="253" t="s">
        <v>125</v>
      </c>
      <c r="BR1248" s="254"/>
      <c r="BS1248" s="255" t="s">
        <v>126</v>
      </c>
      <c r="BT1248" s="256"/>
      <c r="BU1248" s="8"/>
      <c r="BV1248" s="253" t="s">
        <v>127</v>
      </c>
      <c r="BW1248" s="254"/>
      <c r="BX1248" s="255" t="s">
        <v>128</v>
      </c>
      <c r="BY1248" s="256"/>
      <c r="CA1248" s="27" t="s">
        <v>15</v>
      </c>
      <c r="CC1248" s="133" t="s">
        <v>70</v>
      </c>
      <c r="CD1248" s="9"/>
      <c r="CE1248" s="38"/>
      <c r="CF1248" s="38"/>
      <c r="CG1248" s="38"/>
      <c r="CH1248" s="38"/>
    </row>
    <row r="1249" spans="2:91" ht="18.600000000000001" customHeight="1" thickTop="1" thickBot="1">
      <c r="B1249" s="129">
        <v>3.08</v>
      </c>
      <c r="D1249" s="29">
        <v>1</v>
      </c>
      <c r="E1249" s="30">
        <v>0</v>
      </c>
      <c r="F1249" s="31">
        <v>0</v>
      </c>
      <c r="G1249" s="32">
        <f t="shared" ref="G1249:G1312" si="11898">-1/($E$8*$B1249)</f>
        <v>-0.2140194805194805</v>
      </c>
      <c r="I1249" s="29">
        <v>1</v>
      </c>
      <c r="J1249" s="33">
        <v>0</v>
      </c>
      <c r="K1249" s="31">
        <v>0</v>
      </c>
      <c r="L1249" s="32">
        <v>0</v>
      </c>
      <c r="N1249" s="29">
        <f t="shared" ref="N1249" si="11899">D1249*I1249+F1249*I1252-E1249*J1249-G1249*J1252</f>
        <v>0.91308892990908852</v>
      </c>
      <c r="O1249" s="33">
        <f t="shared" ref="O1249" si="11900">(D1249*J1249+E1249*I1249+F1249*J1252+G1249*I1252)</f>
        <v>0</v>
      </c>
      <c r="P1249" s="31">
        <f t="shared" ref="P1249" si="11901">D1249*K1249+F1249*K1252-E1249*L1249-G1249*L1252</f>
        <v>0</v>
      </c>
      <c r="Q1249" s="32">
        <f t="shared" ref="Q1249" si="11902">(D1249*L1249+E1249*K1249+F1249*L1252+G1249*K1252)</f>
        <v>-0.2140194805194805</v>
      </c>
      <c r="S1249" s="29">
        <v>1</v>
      </c>
      <c r="T1249" s="30">
        <v>0</v>
      </c>
      <c r="U1249" s="31">
        <v>0</v>
      </c>
      <c r="V1249" s="32">
        <f t="shared" ref="V1249:V1312" si="11903">-1/($T$8*$B1249)</f>
        <v>-0.41576948051948048</v>
      </c>
      <c r="X1249" s="29">
        <f t="shared" ref="X1249" si="11904">N1249*S1249+P1249*S1252-O1249*T1249-Q1249*T1252</f>
        <v>0.91308892990908852</v>
      </c>
      <c r="Y1249" s="33">
        <f t="shared" ref="Y1249" si="11905">(N1249*T1249+O1249*S1249+P1249*T1252+Q1249*S1252)</f>
        <v>0</v>
      </c>
      <c r="Z1249" s="31">
        <f t="shared" ref="Z1249" si="11906">N1249*U1249+P1249*U1252-O1249*V1249-Q1249*V1252</f>
        <v>0</v>
      </c>
      <c r="AA1249" s="32">
        <f t="shared" ref="AA1249" si="11907">(N1249*V1249+O1249*U1249+P1249*V1252+Q1249*U1252)</f>
        <v>-0.59365399057587054</v>
      </c>
      <c r="AB1249" s="8"/>
      <c r="AC1249" s="29">
        <v>1</v>
      </c>
      <c r="AD1249" s="33">
        <v>0</v>
      </c>
      <c r="AE1249" s="31">
        <v>0</v>
      </c>
      <c r="AF1249" s="32">
        <v>0</v>
      </c>
      <c r="AH1249" s="29">
        <f t="shared" ref="AH1249" si="11908">X1249*AC1249+Z1249*AC1252-Y1249*AD1249-AA1249*AD1252</f>
        <v>0.71785564437374061</v>
      </c>
      <c r="AI1249" s="33">
        <f t="shared" ref="AI1249" si="11909">(X1249*AD1249+Y1249*AC1249+Z1249*AD1252+AA1249*AC1252)</f>
        <v>0</v>
      </c>
      <c r="AJ1249" s="31">
        <f t="shared" ref="AJ1249" si="11910">X1249*AE1249+Z1249*AE1252-Y1249*AF1249-AA1249*AF1252</f>
        <v>0</v>
      </c>
      <c r="AK1249" s="32">
        <f t="shared" ref="AK1249" si="11911">(X1249*AF1249+Y1249*AE1249+Z1249*AF1252+AA1249*AE1252)</f>
        <v>-0.59365399057587054</v>
      </c>
      <c r="AL1249" s="8"/>
      <c r="AM1249" s="29">
        <v>1</v>
      </c>
      <c r="AN1249" s="30">
        <v>0</v>
      </c>
      <c r="AO1249" s="31">
        <v>0</v>
      </c>
      <c r="AP1249" s="32">
        <f t="shared" ref="AP1249:AP1312" si="11912">-1/($AN$8*$B1249)</f>
        <v>-0.37598376623376623</v>
      </c>
      <c r="AR1249" s="29">
        <f t="shared" ref="AR1249" si="11913">AH1249*AM1249+AJ1249*AM1252-AI1249*AN1249-AK1249*AN1252</f>
        <v>0.71785564437374061</v>
      </c>
      <c r="AS1249" s="33">
        <f t="shared" ref="AS1249" si="11914">(AH1249*AN1249+AI1249*AM1249+AJ1249*AN1252+AK1249*AM1252)</f>
        <v>0</v>
      </c>
      <c r="AT1249" s="31">
        <f t="shared" ref="AT1249" si="11915">AH1249*AO1249+AJ1249*AO1252-AI1249*AP1249-AK1249*AP1252</f>
        <v>0</v>
      </c>
      <c r="AU1249" s="32">
        <f t="shared" ref="AU1249" si="11916">(AH1249*AP1249+AI1249*AO1249+AJ1249*AP1252+AK1249*AO1252)</f>
        <v>-0.86355605935967672</v>
      </c>
      <c r="AV1249" s="8"/>
      <c r="AW1249" s="29">
        <v>1</v>
      </c>
      <c r="AX1249" s="33">
        <v>0</v>
      </c>
      <c r="AY1249" s="31">
        <v>0</v>
      </c>
      <c r="AZ1249" s="32">
        <v>0</v>
      </c>
      <c r="BB1249" s="29">
        <f t="shared" ref="BB1249" si="11917">AR1249*AW1249+AT1249*AW1252-AS1249*AX1249-AU1249*AX1252</f>
        <v>0.46345893396509186</v>
      </c>
      <c r="BC1249" s="33">
        <f t="shared" ref="BC1249" si="11918">(AR1249*AX1249+AS1249*AW1249+AT1249*AX1252+AU1249*AW1252)</f>
        <v>0</v>
      </c>
      <c r="BD1249" s="31">
        <f t="shared" ref="BD1249" si="11919">AR1249*AY1249+AT1249*AY1252-AS1249*AZ1249-AU1249*AZ1252</f>
        <v>0</v>
      </c>
      <c r="BE1249" s="32">
        <f t="shared" ref="BE1249" si="11920">(AR1249*AZ1249+AS1249*AY1249+AT1249*AZ1252+AU1249*AY1252)</f>
        <v>-0.86355605935967672</v>
      </c>
      <c r="BF1249" s="8"/>
      <c r="BG1249" s="29">
        <v>1</v>
      </c>
      <c r="BH1249" s="30">
        <v>0</v>
      </c>
      <c r="BI1249" s="31">
        <v>0</v>
      </c>
      <c r="BJ1249" s="32">
        <f t="shared" ref="BJ1249:BJ1312" si="11921">-1/($BH$8*$B1249)</f>
        <v>-0.13220454545454544</v>
      </c>
      <c r="BL1249" s="29">
        <f t="shared" ref="BL1249" si="11922">BB1249*BG1249+BD1249*BG1252-BC1249*BH1249-BE1249*BH1252</f>
        <v>0.46345893396509186</v>
      </c>
      <c r="BM1249" s="33">
        <f t="shared" ref="BM1249" si="11923">(BB1249*BH1249+BC1249*BG1249+BD1249*BH1252+BE1249*BG1252)</f>
        <v>0</v>
      </c>
      <c r="BN1249" s="31">
        <f t="shared" ref="BN1249" si="11924">BB1249*BI1249+BD1249*BI1252-BC1249*BJ1249-BE1249*BJ1252</f>
        <v>0</v>
      </c>
      <c r="BO1249" s="32">
        <f t="shared" ref="BO1249" si="11925">(BB1249*BJ1249+BC1249*BI1249+BD1249*BJ1252+BE1249*BI1252)</f>
        <v>-0.92482743706137982</v>
      </c>
      <c r="BP1249" s="8"/>
      <c r="BQ1249" s="34">
        <v>1</v>
      </c>
      <c r="BR1249" s="35">
        <v>0</v>
      </c>
      <c r="BS1249" s="11">
        <v>0</v>
      </c>
      <c r="BT1249" s="36">
        <v>0</v>
      </c>
      <c r="BV1249" s="29">
        <f t="shared" ref="BV1249" si="11926">BL1249*BQ1249+BN1249*BQ1252-BM1249*BR1249-BO1249*BR1252</f>
        <v>0.46345893396509186</v>
      </c>
      <c r="BW1249" s="33">
        <f t="shared" ref="BW1249" si="11927">(BL1249*BR1249+BM1249*BQ1249+BN1249*BR1252+BO1249*BQ1252)</f>
        <v>-0.92482743706137982</v>
      </c>
      <c r="BX1249" s="31">
        <f t="shared" ref="BX1249" si="11928">BL1249*BS1249+BN1249*BS1252-BM1249*BT1249-BO1249*BT1252</f>
        <v>0</v>
      </c>
      <c r="BY1249" s="32">
        <f t="shared" ref="BY1249" si="11929">(BL1249*BT1249+BM1249*BS1249+BN1249*BT1252+BO1249*BS1252)</f>
        <v>-0.92482743706137982</v>
      </c>
      <c r="CA1249" s="37">
        <f t="shared" ref="CA1249" si="11930">20*LOG(((1+$BR$8)/$BR$8)/((BV1249+BV1252)^2+(BW1249+BW1252)^2)^0.5)</f>
        <v>-6.2335062095661541E-3</v>
      </c>
      <c r="CC1249" s="134">
        <f t="shared" ref="CC1249" si="11931">((BV1249^2+BW1249^2)^0.5)/((BV1252^2+BW1252^2)^0.5)</f>
        <v>1.0694402560537477</v>
      </c>
      <c r="CD1249" s="9"/>
      <c r="CE1249" s="38"/>
      <c r="CF1249" s="38"/>
      <c r="CG1249" s="38"/>
      <c r="CH1249" s="38"/>
      <c r="CM1249" s="129">
        <v>3.06</v>
      </c>
    </row>
    <row r="1250" spans="2:91" ht="18.600000000000001" customHeight="1" thickBot="1">
      <c r="D1250" s="39"/>
      <c r="G1250" s="40"/>
      <c r="I1250" s="39"/>
      <c r="L1250" s="40"/>
      <c r="N1250" s="39"/>
      <c r="Q1250" s="40"/>
      <c r="S1250" s="39"/>
      <c r="V1250" s="40"/>
      <c r="X1250" s="39"/>
      <c r="AA1250" s="40"/>
      <c r="AC1250" s="39"/>
      <c r="AF1250" s="40"/>
      <c r="AH1250" s="39"/>
      <c r="AK1250" s="40"/>
      <c r="AM1250" s="39"/>
      <c r="AP1250" s="40"/>
      <c r="AR1250" s="39"/>
      <c r="AU1250" s="40"/>
      <c r="AW1250" s="39"/>
      <c r="AZ1250" s="40"/>
      <c r="BB1250" s="39"/>
      <c r="BE1250" s="40"/>
      <c r="BG1250" s="39"/>
      <c r="BJ1250" s="40"/>
      <c r="BL1250" s="39"/>
      <c r="BO1250" s="40"/>
      <c r="BQ1250" s="34"/>
      <c r="BR1250" s="11"/>
      <c r="BS1250" s="11"/>
      <c r="BT1250" s="41"/>
      <c r="BV1250" s="39"/>
      <c r="BY1250" s="40"/>
      <c r="CC1250" s="135"/>
      <c r="CD1250" s="9"/>
      <c r="CE1250" s="38"/>
      <c r="CF1250" s="38"/>
      <c r="CG1250" s="38"/>
      <c r="CH1250" s="38"/>
    </row>
    <row r="1251" spans="2:91" ht="18.600000000000001" customHeight="1" thickBot="1">
      <c r="D1251" s="258" t="s">
        <v>129</v>
      </c>
      <c r="E1251" s="259"/>
      <c r="F1251" s="260" t="s">
        <v>130</v>
      </c>
      <c r="G1251" s="261"/>
      <c r="H1251" s="229"/>
      <c r="I1251" s="258" t="s">
        <v>131</v>
      </c>
      <c r="J1251" s="259"/>
      <c r="K1251" s="260" t="s">
        <v>132</v>
      </c>
      <c r="L1251" s="261"/>
      <c r="N1251" s="253" t="s">
        <v>133</v>
      </c>
      <c r="O1251" s="254"/>
      <c r="P1251" s="255" t="s">
        <v>134</v>
      </c>
      <c r="Q1251" s="256"/>
      <c r="S1251" s="258" t="s">
        <v>135</v>
      </c>
      <c r="T1251" s="259"/>
      <c r="U1251" s="260" t="s">
        <v>136</v>
      </c>
      <c r="V1251" s="261"/>
      <c r="W1251" s="8"/>
      <c r="X1251" s="253" t="s">
        <v>137</v>
      </c>
      <c r="Y1251" s="254"/>
      <c r="Z1251" s="255" t="s">
        <v>138</v>
      </c>
      <c r="AA1251" s="256"/>
      <c r="AB1251" s="8"/>
      <c r="AC1251" s="258" t="s">
        <v>139</v>
      </c>
      <c r="AD1251" s="259"/>
      <c r="AE1251" s="260" t="s">
        <v>140</v>
      </c>
      <c r="AF1251" s="261"/>
      <c r="AG1251" s="8"/>
      <c r="AH1251" s="253" t="s">
        <v>141</v>
      </c>
      <c r="AI1251" s="254"/>
      <c r="AJ1251" s="255" t="s">
        <v>142</v>
      </c>
      <c r="AK1251" s="256"/>
      <c r="AL1251" s="8"/>
      <c r="AM1251" s="258" t="s">
        <v>143</v>
      </c>
      <c r="AN1251" s="259"/>
      <c r="AO1251" s="260" t="s">
        <v>144</v>
      </c>
      <c r="AP1251" s="261"/>
      <c r="AR1251" s="253" t="s">
        <v>145</v>
      </c>
      <c r="AS1251" s="254"/>
      <c r="AT1251" s="255" t="s">
        <v>146</v>
      </c>
      <c r="AU1251" s="256"/>
      <c r="AV1251" s="4"/>
      <c r="AW1251" s="258" t="s">
        <v>147</v>
      </c>
      <c r="AX1251" s="259"/>
      <c r="AY1251" s="260" t="s">
        <v>148</v>
      </c>
      <c r="AZ1251" s="261"/>
      <c r="BA1251" s="8"/>
      <c r="BB1251" s="253" t="s">
        <v>149</v>
      </c>
      <c r="BC1251" s="254"/>
      <c r="BD1251" s="255" t="s">
        <v>150</v>
      </c>
      <c r="BE1251" s="256"/>
      <c r="BF1251" s="4"/>
      <c r="BG1251" s="258" t="s">
        <v>151</v>
      </c>
      <c r="BH1251" s="259"/>
      <c r="BI1251" s="260" t="s">
        <v>152</v>
      </c>
      <c r="BJ1251" s="261"/>
      <c r="BK1251" s="4"/>
      <c r="BL1251" s="253" t="s">
        <v>153</v>
      </c>
      <c r="BM1251" s="254"/>
      <c r="BN1251" s="255" t="s">
        <v>154</v>
      </c>
      <c r="BO1251" s="256"/>
      <c r="BP1251" s="4"/>
      <c r="BQ1251" s="258" t="s">
        <v>155</v>
      </c>
      <c r="BR1251" s="259"/>
      <c r="BS1251" s="260" t="s">
        <v>156</v>
      </c>
      <c r="BT1251" s="261"/>
      <c r="BU1251" s="8"/>
      <c r="BV1251" s="253" t="s">
        <v>157</v>
      </c>
      <c r="BW1251" s="254"/>
      <c r="BX1251" s="255" t="s">
        <v>158</v>
      </c>
      <c r="BY1251" s="256"/>
      <c r="CA1251" s="46" t="s">
        <v>16</v>
      </c>
      <c r="CC1251" s="136" t="s">
        <v>71</v>
      </c>
      <c r="CD1251" s="9"/>
      <c r="CE1251" s="38"/>
      <c r="CF1251" s="38"/>
      <c r="CG1251" s="38"/>
      <c r="CH1251" s="38"/>
    </row>
    <row r="1252" spans="2:91" ht="18.600000000000001" customHeight="1" thickTop="1" thickBot="1">
      <c r="D1252" s="29">
        <v>0</v>
      </c>
      <c r="E1252" s="33">
        <v>0</v>
      </c>
      <c r="F1252" s="31">
        <v>1</v>
      </c>
      <c r="G1252" s="32">
        <v>0</v>
      </c>
      <c r="I1252" s="29">
        <v>0</v>
      </c>
      <c r="J1252" s="33">
        <f t="shared" ref="J1252" si="11932">IF(0=(1-$J$8*$K$8*$B1249^2),10^14,$B1249*$J$8/(1-$J$8*$K$8*$B1249^2))</f>
        <v>-0.40608952923330077</v>
      </c>
      <c r="K1252" s="31">
        <v>1</v>
      </c>
      <c r="L1252" s="32">
        <v>0</v>
      </c>
      <c r="N1252" s="29">
        <f t="shared" ref="N1252" si="11933">D1252*I1249+F1252*I1252-E1252*J1249-G1252*J1252</f>
        <v>0</v>
      </c>
      <c r="O1252" s="33">
        <f t="shared" ref="O1252" si="11934">(D1252*J1249+E1252*I1249+F1252*J1252+G1252*I1252)</f>
        <v>-0.40608952923330077</v>
      </c>
      <c r="P1252" s="31">
        <f t="shared" ref="P1252" si="11935">D1252*K1249+F1252*K1252-E1252*L1249-G1252*L1252</f>
        <v>1</v>
      </c>
      <c r="Q1252" s="32">
        <f t="shared" ref="Q1252" si="11936">(D1252*L1249+E1252*K1249+F1252*L1252+G1252*K1252)</f>
        <v>0</v>
      </c>
      <c r="S1252" s="29">
        <v>0</v>
      </c>
      <c r="T1252" s="33">
        <v>0</v>
      </c>
      <c r="U1252" s="31">
        <v>1</v>
      </c>
      <c r="V1252" s="32">
        <v>0</v>
      </c>
      <c r="X1252" s="29">
        <f t="shared" ref="X1252" si="11937">N1252*S1249+P1252*S1252-O1252*T1249-Q1252*T1252</f>
        <v>0</v>
      </c>
      <c r="Y1252" s="33">
        <f t="shared" ref="Y1252" si="11938">(N1252*T1249+O1252*S1249+P1252*T1252+Q1252*S1252)</f>
        <v>-0.40608952923330077</v>
      </c>
      <c r="Z1252" s="31">
        <f t="shared" ref="Z1252" si="11939">N1252*U1249+P1252*U1252-O1252*V1249-Q1252*V1252</f>
        <v>0.83116036738627019</v>
      </c>
      <c r="AA1252" s="32">
        <f t="shared" ref="AA1252" si="11940">(N1252*V1249+O1252*U1249+P1252*V1252+Q1252*U1252)</f>
        <v>0</v>
      </c>
      <c r="AB1252" s="8"/>
      <c r="AC1252" s="29">
        <v>0</v>
      </c>
      <c r="AD1252" s="33">
        <f t="shared" ref="AD1252" si="11941">IF(0=(1-$AD$8*$AE$8*$B1249^2),10^14,$B1249*$AD$8/(1-$AD$8*$AE$8*$B1249^2))</f>
        <v>-0.32886713242837468</v>
      </c>
      <c r="AE1252" s="31">
        <v>1</v>
      </c>
      <c r="AF1252" s="32">
        <v>0</v>
      </c>
      <c r="AH1252" s="29">
        <f t="shared" ref="AH1252" si="11942">X1252*AC1249+Z1252*AC1252-Y1252*AD1249-AA1252*AD1252</f>
        <v>0</v>
      </c>
      <c r="AI1252" s="33">
        <f t="shared" ref="AI1252" si="11943">(X1252*AD1249+Y1252*AC1249+Z1252*AD1252+AA1252*AC1252)</f>
        <v>-0.67943085584373786</v>
      </c>
      <c r="AJ1252" s="31">
        <f t="shared" ref="AJ1252" si="11944">X1252*AE1249+Z1252*AE1252-Y1252*AF1249-AA1252*AF1252</f>
        <v>0.83116036738627019</v>
      </c>
      <c r="AK1252" s="32">
        <f t="shared" ref="AK1252" si="11945">(X1252*AF1249+Y1252*AE1249+Z1252*AF1252+AA1252*AE1252)</f>
        <v>0</v>
      </c>
      <c r="AL1252" s="8"/>
      <c r="AM1252" s="29">
        <v>0</v>
      </c>
      <c r="AN1252" s="33">
        <v>0</v>
      </c>
      <c r="AO1252" s="31">
        <v>1</v>
      </c>
      <c r="AP1252" s="32">
        <v>0</v>
      </c>
      <c r="AR1252" s="29">
        <f t="shared" ref="AR1252" si="11946">AH1252*AM1249+AJ1252*AM1252-AI1252*AN1249-AK1252*AN1252</f>
        <v>0</v>
      </c>
      <c r="AS1252" s="33">
        <f t="shared" ref="AS1252" si="11947">(AH1252*AN1249+AI1252*AM1249+AJ1252*AN1252+AK1252*AM1252)</f>
        <v>-0.67943085584373786</v>
      </c>
      <c r="AT1252" s="31">
        <f t="shared" ref="AT1252" si="11948">AH1252*AO1249+AJ1252*AO1252-AI1252*AP1249-AK1252*AP1252</f>
        <v>0.57570539531071052</v>
      </c>
      <c r="AU1252" s="32">
        <f t="shared" ref="AU1252" si="11949">(AH1252*AP1249+AI1252*AO1249+AJ1252*AP1252+AK1252*AO1252)</f>
        <v>0</v>
      </c>
      <c r="AV1252" s="8"/>
      <c r="AW1252" s="29">
        <v>0</v>
      </c>
      <c r="AX1252" s="33">
        <f t="shared" ref="AX1252" si="11950">IF(0=(1-$AX$8*$AY$8*$B1249^2),10^14,$B1249*$AX$8/(1-$AX$8*$AY$8*$B1249^2))</f>
        <v>-0.29459200436539451</v>
      </c>
      <c r="AY1252" s="31">
        <v>1</v>
      </c>
      <c r="AZ1252" s="32">
        <v>0</v>
      </c>
      <c r="BB1252" s="29">
        <f t="shared" ref="BB1252" si="11951">AR1252*AW1249+AT1252*AW1252-AS1252*AX1249-AU1252*AX1252</f>
        <v>0</v>
      </c>
      <c r="BC1252" s="33">
        <f t="shared" ref="BC1252" si="11952">(AR1252*AX1249+AS1252*AW1249+AT1252*AX1252+AU1252*AW1252)</f>
        <v>-0.8490290621722919</v>
      </c>
      <c r="BD1252" s="31">
        <f t="shared" ref="BD1252" si="11953">AR1252*AY1249+AT1252*AY1252-AS1252*AZ1249-AU1252*AZ1252</f>
        <v>0.57570539531071052</v>
      </c>
      <c r="BE1252" s="32">
        <f t="shared" ref="BE1252" si="11954">(AR1252*AZ1249+AS1252*AY1249+AT1252*AZ1252+AU1252*AY1252)</f>
        <v>0</v>
      </c>
      <c r="BF1252" s="8"/>
      <c r="BG1252" s="29">
        <v>0</v>
      </c>
      <c r="BH1252" s="33">
        <v>0</v>
      </c>
      <c r="BI1252" s="31">
        <v>1</v>
      </c>
      <c r="BJ1252" s="32">
        <v>0</v>
      </c>
      <c r="BL1252" s="29">
        <f t="shared" ref="BL1252" si="11955">BB1252*BG1249+BD1252*BG1252-BC1252*BH1249-BE1252*BH1252</f>
        <v>0</v>
      </c>
      <c r="BM1252" s="33">
        <f t="shared" ref="BM1252" si="11956">(BB1252*BH1249+BC1252*BG1249+BD1252*BH1252+BE1252*BG1252)</f>
        <v>-0.8490290621722919</v>
      </c>
      <c r="BN1252" s="31">
        <f t="shared" ref="BN1252" si="11957">BB1252*BI1249+BD1252*BI1252-BC1252*BJ1249-BE1252*BJ1252</f>
        <v>0.46345989406852367</v>
      </c>
      <c r="BO1252" s="32">
        <f t="shared" ref="BO1252" si="11958">(BB1252*BJ1249+BC1252*BI1249+BD1252*BJ1252+BE1252*BI1252)</f>
        <v>0</v>
      </c>
      <c r="BP1252" s="8"/>
      <c r="BQ1252" s="19">
        <f t="shared" ref="BQ1252:BQ1315" si="11959">1/$BR$8</f>
        <v>1</v>
      </c>
      <c r="BR1252" s="47">
        <v>0</v>
      </c>
      <c r="BS1252" s="48">
        <v>1</v>
      </c>
      <c r="BT1252" s="49">
        <v>0</v>
      </c>
      <c r="BV1252" s="29">
        <f t="shared" ref="BV1252" si="11960">BL1252*BQ1249+BN1252*BQ1252-BM1252*BR1249-BO1252*BR1252</f>
        <v>0.46345989406852367</v>
      </c>
      <c r="BW1252" s="33">
        <f t="shared" ref="BW1252" si="11961">(BL1252*BR1249+BM1252*BQ1249+BN1252*BR1252+BO1252*BQ1252)</f>
        <v>-0.8490290621722919</v>
      </c>
      <c r="BX1252" s="31">
        <f t="shared" ref="BX1252" si="11962">BL1252*BS1249+BN1252*BS1252-BM1252*BT1249-BO1252*BT1252</f>
        <v>0.46345989406852367</v>
      </c>
      <c r="BY1252" s="32">
        <f t="shared" ref="BY1252" si="11963">(BL1252*BT1249+BM1252*BS1249+BN1252*BT1252+BO1252*BS1252)</f>
        <v>0</v>
      </c>
      <c r="CA1252" s="50">
        <f t="shared" ref="CA1252" si="11964">(180/PI())*ATAN(-1*(BW1249+BW1252)/(BV1249+BV1252))</f>
        <v>62.41093277766047</v>
      </c>
      <c r="CC1252" s="137">
        <f t="shared" ref="CC1252" si="11965">20*LOG(((1-(10^(CA1249/20)^2)*(1-((1-CC1249)/(1+CC1249))^2))^0.5))</f>
        <v>-25.91994638571872</v>
      </c>
      <c r="CD1252" s="9"/>
      <c r="CE1252" s="38"/>
      <c r="CF1252" s="38"/>
      <c r="CG1252" s="38"/>
      <c r="CH1252" s="38"/>
    </row>
    <row r="1253" spans="2:91" ht="18.600000000000001" customHeight="1">
      <c r="CC1253" s="42"/>
    </row>
    <row r="1254" spans="2:91" ht="18.600000000000001" customHeight="1" thickBot="1">
      <c r="E1254" s="22" t="s">
        <v>4</v>
      </c>
      <c r="J1254" s="22" t="s">
        <v>5</v>
      </c>
      <c r="O1254" s="22" t="s">
        <v>6</v>
      </c>
      <c r="T1254" s="22" t="s">
        <v>7</v>
      </c>
      <c r="Y1254" s="22" t="s">
        <v>8</v>
      </c>
      <c r="AD1254" s="22" t="s">
        <v>65</v>
      </c>
      <c r="AI1254" s="22" t="s">
        <v>9</v>
      </c>
      <c r="AN1254" s="22" t="s">
        <v>66</v>
      </c>
      <c r="AS1254" s="22" t="s">
        <v>51</v>
      </c>
      <c r="AX1254" s="22" t="s">
        <v>67</v>
      </c>
      <c r="BC1254" s="22" t="s">
        <v>52</v>
      </c>
      <c r="BH1254" s="22" t="s">
        <v>68</v>
      </c>
      <c r="BM1254" s="22" t="s">
        <v>63</v>
      </c>
      <c r="BQ1254" s="23" t="s">
        <v>69</v>
      </c>
      <c r="BR1254" s="23"/>
      <c r="BS1254" s="24"/>
      <c r="BT1254" s="24"/>
      <c r="BU1254" s="24"/>
      <c r="BW1254" s="22" t="s">
        <v>64</v>
      </c>
    </row>
    <row r="1255" spans="2:91" ht="18.600000000000001" customHeight="1" thickBot="1">
      <c r="D1255" s="249" t="s">
        <v>103</v>
      </c>
      <c r="E1255" s="250"/>
      <c r="F1255" s="251" t="s">
        <v>104</v>
      </c>
      <c r="G1255" s="252"/>
      <c r="H1255" s="229"/>
      <c r="I1255" s="253" t="s">
        <v>11</v>
      </c>
      <c r="J1255" s="254"/>
      <c r="K1255" s="255" t="s">
        <v>12</v>
      </c>
      <c r="L1255" s="256"/>
      <c r="M1255" s="24"/>
      <c r="N1255" s="253" t="s">
        <v>105</v>
      </c>
      <c r="O1255" s="254"/>
      <c r="P1255" s="255" t="s">
        <v>106</v>
      </c>
      <c r="Q1255" s="256"/>
      <c r="R1255" s="24"/>
      <c r="S1255" s="249" t="s">
        <v>107</v>
      </c>
      <c r="T1255" s="250"/>
      <c r="U1255" s="251" t="s">
        <v>108</v>
      </c>
      <c r="V1255" s="252"/>
      <c r="W1255" s="8"/>
      <c r="X1255" s="253" t="s">
        <v>109</v>
      </c>
      <c r="Y1255" s="254"/>
      <c r="Z1255" s="255" t="s">
        <v>110</v>
      </c>
      <c r="AA1255" s="256"/>
      <c r="AB1255" s="8"/>
      <c r="AC1255" s="253" t="s">
        <v>111</v>
      </c>
      <c r="AD1255" s="254"/>
      <c r="AE1255" s="255" t="s">
        <v>14</v>
      </c>
      <c r="AF1255" s="256"/>
      <c r="AG1255" s="8"/>
      <c r="AH1255" s="253" t="s">
        <v>112</v>
      </c>
      <c r="AI1255" s="254"/>
      <c r="AJ1255" s="255" t="s">
        <v>113</v>
      </c>
      <c r="AK1255" s="256"/>
      <c r="AL1255" s="8"/>
      <c r="AM1255" s="249" t="s">
        <v>114</v>
      </c>
      <c r="AN1255" s="250"/>
      <c r="AO1255" s="251" t="s">
        <v>115</v>
      </c>
      <c r="AP1255" s="252"/>
      <c r="AQ1255" s="24"/>
      <c r="AR1255" s="253" t="s">
        <v>116</v>
      </c>
      <c r="AS1255" s="254"/>
      <c r="AT1255" s="255" t="s">
        <v>13</v>
      </c>
      <c r="AU1255" s="256"/>
      <c r="AV1255" s="4"/>
      <c r="AW1255" s="253" t="s">
        <v>117</v>
      </c>
      <c r="AX1255" s="254"/>
      <c r="AY1255" s="255" t="s">
        <v>118</v>
      </c>
      <c r="AZ1255" s="256"/>
      <c r="BA1255" s="8"/>
      <c r="BB1255" s="253" t="s">
        <v>119</v>
      </c>
      <c r="BC1255" s="254"/>
      <c r="BD1255" s="255" t="s">
        <v>120</v>
      </c>
      <c r="BE1255" s="256"/>
      <c r="BF1255" s="4"/>
      <c r="BG1255" s="249" t="s">
        <v>121</v>
      </c>
      <c r="BH1255" s="250"/>
      <c r="BI1255" s="251" t="s">
        <v>122</v>
      </c>
      <c r="BJ1255" s="252"/>
      <c r="BK1255" s="4"/>
      <c r="BL1255" s="253" t="s">
        <v>123</v>
      </c>
      <c r="BM1255" s="254"/>
      <c r="BN1255" s="255" t="s">
        <v>124</v>
      </c>
      <c r="BO1255" s="256"/>
      <c r="BP1255" s="4"/>
      <c r="BQ1255" s="253" t="s">
        <v>125</v>
      </c>
      <c r="BR1255" s="254"/>
      <c r="BS1255" s="255" t="s">
        <v>126</v>
      </c>
      <c r="BT1255" s="256"/>
      <c r="BU1255" s="8"/>
      <c r="BV1255" s="253" t="s">
        <v>127</v>
      </c>
      <c r="BW1255" s="254"/>
      <c r="BX1255" s="255" t="s">
        <v>128</v>
      </c>
      <c r="BY1255" s="256"/>
      <c r="CA1255" s="27" t="s">
        <v>15</v>
      </c>
      <c r="CC1255" s="133" t="s">
        <v>70</v>
      </c>
      <c r="CD1255" s="9"/>
      <c r="CE1255" s="38"/>
      <c r="CF1255" s="38"/>
      <c r="CG1255" s="38"/>
      <c r="CH1255" s="38"/>
    </row>
    <row r="1256" spans="2:91" ht="18.600000000000001" customHeight="1" thickTop="1" thickBot="1">
      <c r="B1256" s="129">
        <v>3.1</v>
      </c>
      <c r="D1256" s="29">
        <v>1</v>
      </c>
      <c r="E1256" s="30">
        <v>0</v>
      </c>
      <c r="F1256" s="31">
        <v>0</v>
      </c>
      <c r="G1256" s="32">
        <f t="shared" ref="G1256:G1319" si="11966">-1/($E$8*$B1256)</f>
        <v>-0.21263870967741935</v>
      </c>
      <c r="I1256" s="29">
        <v>1</v>
      </c>
      <c r="J1256" s="33">
        <v>0</v>
      </c>
      <c r="K1256" s="31">
        <v>0</v>
      </c>
      <c r="L1256" s="32">
        <v>0</v>
      </c>
      <c r="N1256" s="29">
        <f t="shared" ref="N1256" si="11967">D1256*I1256+F1256*I1259-E1256*J1256-G1256*J1259</f>
        <v>0.9142249331784762</v>
      </c>
      <c r="O1256" s="33">
        <f t="shared" ref="O1256" si="11968">(D1256*J1256+E1256*I1256+F1256*J1259+G1256*I1259)</f>
        <v>0</v>
      </c>
      <c r="P1256" s="31">
        <f t="shared" ref="P1256" si="11969">D1256*K1256+F1256*K1259-E1256*L1256-G1256*L1259</f>
        <v>0</v>
      </c>
      <c r="Q1256" s="32">
        <f t="shared" ref="Q1256" si="11970">(D1256*L1256+E1256*K1256+F1256*L1259+G1256*K1259)</f>
        <v>-0.21263870967741935</v>
      </c>
      <c r="S1256" s="29">
        <v>1</v>
      </c>
      <c r="T1256" s="30">
        <v>0</v>
      </c>
      <c r="U1256" s="31">
        <v>0</v>
      </c>
      <c r="V1256" s="32">
        <f t="shared" ref="V1256:V1319" si="11971">-1/($T$8*$B1256)</f>
        <v>-0.41308709677419347</v>
      </c>
      <c r="X1256" s="29">
        <f t="shared" ref="X1256" si="11972">N1256*S1256+P1256*S1259-O1256*T1256-Q1256*T1259</f>
        <v>0.9142249331784762</v>
      </c>
      <c r="Y1256" s="33">
        <f t="shared" ref="Y1256" si="11973">(N1256*T1256+O1256*S1256+P1256*T1259+Q1256*S1259)</f>
        <v>0</v>
      </c>
      <c r="Z1256" s="31">
        <f t="shared" ref="Z1256" si="11974">N1256*U1256+P1256*U1259-O1256*V1256-Q1256*V1259</f>
        <v>0</v>
      </c>
      <c r="AA1256" s="32">
        <f t="shared" ref="AA1256" si="11975">(N1256*V1256+O1256*U1256+P1256*V1259+Q1256*U1259)</f>
        <v>-0.5902932331226971</v>
      </c>
      <c r="AB1256" s="8"/>
      <c r="AC1256" s="29">
        <v>1</v>
      </c>
      <c r="AD1256" s="33">
        <v>0</v>
      </c>
      <c r="AE1256" s="31">
        <v>0</v>
      </c>
      <c r="AF1256" s="32">
        <v>0</v>
      </c>
      <c r="AH1256" s="29">
        <f t="shared" ref="AH1256" si="11976">X1256*AC1256+Z1256*AC1259-Y1256*AD1256-AA1256*AD1259</f>
        <v>0.72150725386882497</v>
      </c>
      <c r="AI1256" s="33">
        <f t="shared" ref="AI1256" si="11977">(X1256*AD1256+Y1256*AC1256+Z1256*AD1259+AA1256*AC1259)</f>
        <v>0</v>
      </c>
      <c r="AJ1256" s="31">
        <f t="shared" ref="AJ1256" si="11978">X1256*AE1256+Z1256*AE1259-Y1256*AF1256-AA1256*AF1259</f>
        <v>0</v>
      </c>
      <c r="AK1256" s="32">
        <f t="shared" ref="AK1256" si="11979">(X1256*AF1256+Y1256*AE1256+Z1256*AF1259+AA1256*AE1259)</f>
        <v>-0.5902932331226971</v>
      </c>
      <c r="AL1256" s="8"/>
      <c r="AM1256" s="29">
        <v>1</v>
      </c>
      <c r="AN1256" s="30">
        <v>0</v>
      </c>
      <c r="AO1256" s="31">
        <v>0</v>
      </c>
      <c r="AP1256" s="32">
        <f t="shared" ref="AP1256:AP1319" si="11980">-1/($AN$8*$B1256)</f>
        <v>-0.373558064516129</v>
      </c>
      <c r="AR1256" s="29">
        <f t="shared" ref="AR1256" si="11981">AH1256*AM1256+AJ1256*AM1259-AI1256*AN1256-AK1256*AN1259</f>
        <v>0.72150725386882497</v>
      </c>
      <c r="AS1256" s="33">
        <f t="shared" ref="AS1256" si="11982">(AH1256*AN1256+AI1256*AM1256+AJ1256*AN1259+AK1256*AM1259)</f>
        <v>0</v>
      </c>
      <c r="AT1256" s="31">
        <f t="shared" ref="AT1256" si="11983">AH1256*AO1256+AJ1256*AO1259-AI1256*AP1256-AK1256*AP1259</f>
        <v>0</v>
      </c>
      <c r="AU1256" s="32">
        <f t="shared" ref="AU1256" si="11984">(AH1256*AP1256+AI1256*AO1256+AJ1256*AP1259+AK1256*AO1259)</f>
        <v>-0.85981808641228263</v>
      </c>
      <c r="AV1256" s="8"/>
      <c r="AW1256" s="29">
        <v>1</v>
      </c>
      <c r="AX1256" s="33">
        <v>0</v>
      </c>
      <c r="AY1256" s="31">
        <v>0</v>
      </c>
      <c r="AZ1256" s="32">
        <v>0</v>
      </c>
      <c r="BB1256" s="29">
        <f t="shared" ref="BB1256" si="11985">AR1256*AW1256+AT1256*AW1259-AS1256*AX1256-AU1256*AX1259</f>
        <v>0.46999469267281085</v>
      </c>
      <c r="BC1256" s="33">
        <f t="shared" ref="BC1256" si="11986">(AR1256*AX1256+AS1256*AW1256+AT1256*AX1259+AU1256*AW1259)</f>
        <v>0</v>
      </c>
      <c r="BD1256" s="31">
        <f t="shared" ref="BD1256" si="11987">AR1256*AY1256+AT1256*AY1259-AS1256*AZ1256-AU1256*AZ1259</f>
        <v>0</v>
      </c>
      <c r="BE1256" s="32">
        <f t="shared" ref="BE1256" si="11988">(AR1256*AZ1256+AS1256*AY1256+AT1256*AZ1259+AU1256*AY1259)</f>
        <v>-0.85981808641228263</v>
      </c>
      <c r="BF1256" s="8"/>
      <c r="BG1256" s="29">
        <v>1</v>
      </c>
      <c r="BH1256" s="30">
        <v>0</v>
      </c>
      <c r="BI1256" s="31">
        <v>0</v>
      </c>
      <c r="BJ1256" s="32">
        <f t="shared" ref="BJ1256:BJ1319" si="11989">-1/($BH$8*$B1256)</f>
        <v>-0.13135161290322581</v>
      </c>
      <c r="BL1256" s="29">
        <f t="shared" ref="BL1256" si="11990">BB1256*BG1256+BD1256*BG1259-BC1256*BH1256-BE1256*BH1259</f>
        <v>0.46999469267281085</v>
      </c>
      <c r="BM1256" s="33">
        <f t="shared" ref="BM1256" si="11991">(BB1256*BH1256+BC1256*BG1256+BD1256*BH1259+BE1256*BG1259)</f>
        <v>0</v>
      </c>
      <c r="BN1256" s="31">
        <f t="shared" ref="BN1256" si="11992">BB1256*BI1256+BD1256*BI1259-BC1256*BJ1256-BE1256*BJ1259</f>
        <v>0</v>
      </c>
      <c r="BO1256" s="32">
        <f t="shared" ref="BO1256" si="11993">(BB1256*BJ1256+BC1256*BI1256+BD1256*BJ1259+BE1256*BI1259)</f>
        <v>-0.92155264735081222</v>
      </c>
      <c r="BP1256" s="8"/>
      <c r="BQ1256" s="34">
        <v>1</v>
      </c>
      <c r="BR1256" s="35">
        <v>0</v>
      </c>
      <c r="BS1256" s="11">
        <v>0</v>
      </c>
      <c r="BT1256" s="36">
        <v>0</v>
      </c>
      <c r="BV1256" s="29">
        <f t="shared" ref="BV1256" si="11994">BL1256*BQ1256+BN1256*BQ1259-BM1256*BR1256-BO1256*BR1259</f>
        <v>0.46999469267281085</v>
      </c>
      <c r="BW1256" s="33">
        <f t="shared" ref="BW1256" si="11995">(BL1256*BR1256+BM1256*BQ1256+BN1256*BR1259+BO1256*BQ1259)</f>
        <v>-0.92155264735081222</v>
      </c>
      <c r="BX1256" s="31">
        <f t="shared" ref="BX1256" si="11996">BL1256*BS1256+BN1256*BS1259-BM1256*BT1256-BO1256*BT1259</f>
        <v>0</v>
      </c>
      <c r="BY1256" s="32">
        <f t="shared" ref="BY1256" si="11997">(BL1256*BT1256+BM1256*BS1256+BN1256*BT1259+BO1256*BS1259)</f>
        <v>-0.92155264735081222</v>
      </c>
      <c r="CA1256" s="37">
        <f t="shared" ref="CA1256" si="11998">20*LOG(((1+$BR$8)/$BR$8)/((BV1256+BV1259)^2+(BW1256+BW1259)^2)^0.5)</f>
        <v>-6.2875814854250305E-3</v>
      </c>
      <c r="CC1256" s="134">
        <f t="shared" ref="CC1256" si="11999">((BV1256^2+BW1256^2)^0.5)/((BV1259^2+BW1259^2)^0.5)</f>
        <v>1.0694699394465523</v>
      </c>
      <c r="CD1256" s="9"/>
      <c r="CE1256" s="38"/>
      <c r="CF1256" s="38"/>
      <c r="CG1256" s="38"/>
      <c r="CH1256" s="38"/>
      <c r="CM1256" s="129">
        <v>3.08</v>
      </c>
    </row>
    <row r="1257" spans="2:91" ht="18.600000000000001" customHeight="1" thickBot="1">
      <c r="D1257" s="39"/>
      <c r="G1257" s="40"/>
      <c r="I1257" s="39"/>
      <c r="L1257" s="40"/>
      <c r="N1257" s="39"/>
      <c r="Q1257" s="40"/>
      <c r="S1257" s="39"/>
      <c r="V1257" s="40"/>
      <c r="X1257" s="39"/>
      <c r="AA1257" s="40"/>
      <c r="AC1257" s="39"/>
      <c r="AF1257" s="40"/>
      <c r="AH1257" s="39"/>
      <c r="AK1257" s="40"/>
      <c r="AM1257" s="39"/>
      <c r="AP1257" s="40"/>
      <c r="AR1257" s="39"/>
      <c r="AU1257" s="40"/>
      <c r="AW1257" s="39"/>
      <c r="AZ1257" s="40"/>
      <c r="BB1257" s="39"/>
      <c r="BE1257" s="40"/>
      <c r="BG1257" s="39"/>
      <c r="BJ1257" s="40"/>
      <c r="BL1257" s="39"/>
      <c r="BO1257" s="40"/>
      <c r="BQ1257" s="34"/>
      <c r="BR1257" s="11"/>
      <c r="BS1257" s="11"/>
      <c r="BT1257" s="41"/>
      <c r="BV1257" s="39"/>
      <c r="BY1257" s="40"/>
      <c r="CC1257" s="135"/>
      <c r="CD1257" s="9"/>
      <c r="CE1257" s="38"/>
      <c r="CF1257" s="38"/>
      <c r="CG1257" s="38"/>
      <c r="CH1257" s="38"/>
    </row>
    <row r="1258" spans="2:91" ht="18.600000000000001" customHeight="1" thickBot="1">
      <c r="D1258" s="258" t="s">
        <v>129</v>
      </c>
      <c r="E1258" s="259"/>
      <c r="F1258" s="260" t="s">
        <v>130</v>
      </c>
      <c r="G1258" s="261"/>
      <c r="H1258" s="229"/>
      <c r="I1258" s="258" t="s">
        <v>131</v>
      </c>
      <c r="J1258" s="259"/>
      <c r="K1258" s="260" t="s">
        <v>132</v>
      </c>
      <c r="L1258" s="261"/>
      <c r="N1258" s="253" t="s">
        <v>133</v>
      </c>
      <c r="O1258" s="254"/>
      <c r="P1258" s="255" t="s">
        <v>134</v>
      </c>
      <c r="Q1258" s="256"/>
      <c r="S1258" s="258" t="s">
        <v>135</v>
      </c>
      <c r="T1258" s="259"/>
      <c r="U1258" s="260" t="s">
        <v>136</v>
      </c>
      <c r="V1258" s="261"/>
      <c r="W1258" s="8"/>
      <c r="X1258" s="253" t="s">
        <v>137</v>
      </c>
      <c r="Y1258" s="254"/>
      <c r="Z1258" s="255" t="s">
        <v>138</v>
      </c>
      <c r="AA1258" s="256"/>
      <c r="AB1258" s="8"/>
      <c r="AC1258" s="258" t="s">
        <v>139</v>
      </c>
      <c r="AD1258" s="259"/>
      <c r="AE1258" s="260" t="s">
        <v>140</v>
      </c>
      <c r="AF1258" s="261"/>
      <c r="AG1258" s="8"/>
      <c r="AH1258" s="253" t="s">
        <v>141</v>
      </c>
      <c r="AI1258" s="254"/>
      <c r="AJ1258" s="255" t="s">
        <v>142</v>
      </c>
      <c r="AK1258" s="256"/>
      <c r="AL1258" s="8"/>
      <c r="AM1258" s="258" t="s">
        <v>143</v>
      </c>
      <c r="AN1258" s="259"/>
      <c r="AO1258" s="260" t="s">
        <v>144</v>
      </c>
      <c r="AP1258" s="261"/>
      <c r="AR1258" s="253" t="s">
        <v>145</v>
      </c>
      <c r="AS1258" s="254"/>
      <c r="AT1258" s="255" t="s">
        <v>146</v>
      </c>
      <c r="AU1258" s="256"/>
      <c r="AV1258" s="4"/>
      <c r="AW1258" s="258" t="s">
        <v>147</v>
      </c>
      <c r="AX1258" s="259"/>
      <c r="AY1258" s="260" t="s">
        <v>148</v>
      </c>
      <c r="AZ1258" s="261"/>
      <c r="BA1258" s="8"/>
      <c r="BB1258" s="253" t="s">
        <v>149</v>
      </c>
      <c r="BC1258" s="254"/>
      <c r="BD1258" s="255" t="s">
        <v>150</v>
      </c>
      <c r="BE1258" s="256"/>
      <c r="BF1258" s="4"/>
      <c r="BG1258" s="258" t="s">
        <v>151</v>
      </c>
      <c r="BH1258" s="259"/>
      <c r="BI1258" s="260" t="s">
        <v>152</v>
      </c>
      <c r="BJ1258" s="261"/>
      <c r="BK1258" s="4"/>
      <c r="BL1258" s="253" t="s">
        <v>153</v>
      </c>
      <c r="BM1258" s="254"/>
      <c r="BN1258" s="255" t="s">
        <v>154</v>
      </c>
      <c r="BO1258" s="256"/>
      <c r="BP1258" s="4"/>
      <c r="BQ1258" s="258" t="s">
        <v>155</v>
      </c>
      <c r="BR1258" s="259"/>
      <c r="BS1258" s="260" t="s">
        <v>156</v>
      </c>
      <c r="BT1258" s="261"/>
      <c r="BU1258" s="8"/>
      <c r="BV1258" s="253" t="s">
        <v>157</v>
      </c>
      <c r="BW1258" s="254"/>
      <c r="BX1258" s="255" t="s">
        <v>158</v>
      </c>
      <c r="BY1258" s="256"/>
      <c r="CA1258" s="46" t="s">
        <v>16</v>
      </c>
      <c r="CC1258" s="136" t="s">
        <v>71</v>
      </c>
      <c r="CD1258" s="9"/>
      <c r="CE1258" s="38"/>
      <c r="CF1258" s="38"/>
      <c r="CG1258" s="38"/>
      <c r="CH1258" s="38"/>
    </row>
    <row r="1259" spans="2:91" ht="18.600000000000001" customHeight="1" thickTop="1" thickBot="1">
      <c r="D1259" s="29">
        <v>0</v>
      </c>
      <c r="E1259" s="33">
        <v>0</v>
      </c>
      <c r="F1259" s="31">
        <v>1</v>
      </c>
      <c r="G1259" s="32">
        <v>0</v>
      </c>
      <c r="I1259" s="29">
        <v>0</v>
      </c>
      <c r="J1259" s="33">
        <f t="shared" ref="J1259" si="12000">IF(0=(1-$J$8*$K$8*$B1256^2),10^14,$B1256*$J$8/(1-$J$8*$K$8*$B1256^2))</f>
        <v>-0.40338406375606634</v>
      </c>
      <c r="K1259" s="31">
        <v>1</v>
      </c>
      <c r="L1259" s="32">
        <v>0</v>
      </c>
      <c r="N1259" s="29">
        <f t="shared" ref="N1259" si="12001">D1259*I1256+F1259*I1259-E1259*J1256-G1259*J1259</f>
        <v>0</v>
      </c>
      <c r="O1259" s="33">
        <f t="shared" ref="O1259" si="12002">(D1259*J1256+E1259*I1256+F1259*J1259+G1259*I1259)</f>
        <v>-0.40338406375606634</v>
      </c>
      <c r="P1259" s="31">
        <f t="shared" ref="P1259" si="12003">D1259*K1256+F1259*K1259-E1259*L1256-G1259*L1259</f>
        <v>1</v>
      </c>
      <c r="Q1259" s="32">
        <f t="shared" ref="Q1259" si="12004">(D1259*L1256+E1259*K1256+F1259*L1259+G1259*K1259)</f>
        <v>0</v>
      </c>
      <c r="S1259" s="29">
        <v>0</v>
      </c>
      <c r="T1259" s="33">
        <v>0</v>
      </c>
      <c r="U1259" s="31">
        <v>1</v>
      </c>
      <c r="V1259" s="32">
        <v>0</v>
      </c>
      <c r="X1259" s="29">
        <f t="shared" ref="X1259" si="12005">N1259*S1256+P1259*S1259-O1259*T1256-Q1259*T1259</f>
        <v>0</v>
      </c>
      <c r="Y1259" s="33">
        <f t="shared" ref="Y1259" si="12006">(N1259*T1256+O1259*S1256+P1259*T1259+Q1259*S1259)</f>
        <v>-0.40338406375606634</v>
      </c>
      <c r="Z1259" s="31">
        <f t="shared" ref="Z1259" si="12007">N1259*U1256+P1259*U1259-O1259*V1256-Q1259*V1259</f>
        <v>0.83336724821803043</v>
      </c>
      <c r="AA1259" s="32">
        <f t="shared" ref="AA1259" si="12008">(N1259*V1256+O1259*U1256+P1259*V1259+Q1259*U1259)</f>
        <v>0</v>
      </c>
      <c r="AB1259" s="8"/>
      <c r="AC1259" s="29">
        <v>0</v>
      </c>
      <c r="AD1259" s="33">
        <f t="shared" ref="AD1259" si="12009">IF(0=(1-$AD$8*$AE$8*$B1256^2),10^14,$B1256*$AD$8/(1-$AD$8*$AE$8*$B1256^2))</f>
        <v>-0.32647787319220939</v>
      </c>
      <c r="AE1259" s="31">
        <v>1</v>
      </c>
      <c r="AF1259" s="32">
        <v>0</v>
      </c>
      <c r="AH1259" s="29">
        <f t="shared" ref="AH1259" si="12010">X1259*AC1256+Z1259*AC1259-Y1259*AD1256-AA1259*AD1259</f>
        <v>0</v>
      </c>
      <c r="AI1259" s="33">
        <f t="shared" ref="AI1259" si="12011">(X1259*AD1256+Y1259*AC1256+Z1259*AD1259+AA1259*AC1259)</f>
        <v>-0.67546003054233295</v>
      </c>
      <c r="AJ1259" s="31">
        <f t="shared" ref="AJ1259" si="12012">X1259*AE1256+Z1259*AE1259-Y1259*AF1256-AA1259*AF1259</f>
        <v>0.83336724821803043</v>
      </c>
      <c r="AK1259" s="32">
        <f t="shared" ref="AK1259" si="12013">(X1259*AF1256+Y1259*AE1256+Z1259*AF1259+AA1259*AE1259)</f>
        <v>0</v>
      </c>
      <c r="AL1259" s="8"/>
      <c r="AM1259" s="29">
        <v>0</v>
      </c>
      <c r="AN1259" s="33">
        <v>0</v>
      </c>
      <c r="AO1259" s="31">
        <v>1</v>
      </c>
      <c r="AP1259" s="32">
        <v>0</v>
      </c>
      <c r="AR1259" s="29">
        <f t="shared" ref="AR1259" si="12014">AH1259*AM1256+AJ1259*AM1259-AI1259*AN1256-AK1259*AN1259</f>
        <v>0</v>
      </c>
      <c r="AS1259" s="33">
        <f t="shared" ref="AS1259" si="12015">(AH1259*AN1256+AI1259*AM1256+AJ1259*AN1259+AK1259*AM1259)</f>
        <v>-0.67546003054233295</v>
      </c>
      <c r="AT1259" s="31">
        <f t="shared" ref="AT1259" si="12016">AH1259*AO1256+AJ1259*AO1259-AI1259*AP1256-AK1259*AP1259</f>
        <v>0.58104370655063109</v>
      </c>
      <c r="AU1259" s="32">
        <f t="shared" ref="AU1259" si="12017">(AH1259*AP1256+AI1259*AO1256+AJ1259*AP1259+AK1259*AO1259)</f>
        <v>0</v>
      </c>
      <c r="AV1259" s="8"/>
      <c r="AW1259" s="29">
        <v>0</v>
      </c>
      <c r="AX1259" s="33">
        <f t="shared" ref="AX1259" si="12018">IF(0=(1-$AX$8*$AY$8*$B1256^2),10^14,$B1256*$AX$8/(1-$AX$8*$AY$8*$B1256^2))</f>
        <v>-0.29251834215942962</v>
      </c>
      <c r="AY1259" s="31">
        <v>1</v>
      </c>
      <c r="AZ1259" s="32">
        <v>0</v>
      </c>
      <c r="BB1259" s="29">
        <f t="shared" ref="BB1259" si="12019">AR1259*AW1256+AT1259*AW1259-AS1259*AX1256-AU1259*AX1259</f>
        <v>0</v>
      </c>
      <c r="BC1259" s="33">
        <f t="shared" ref="BC1259" si="12020">(AR1259*AX1256+AS1259*AW1256+AT1259*AX1259+AU1259*AW1259)</f>
        <v>-0.84542597230469363</v>
      </c>
      <c r="BD1259" s="31">
        <f t="shared" ref="BD1259" si="12021">AR1259*AY1256+AT1259*AY1259-AS1259*AZ1256-AU1259*AZ1259</f>
        <v>0.58104370655063109</v>
      </c>
      <c r="BE1259" s="32">
        <f t="shared" ref="BE1259" si="12022">(AR1259*AZ1256+AS1259*AY1256+AT1259*AZ1259+AU1259*AY1259)</f>
        <v>0</v>
      </c>
      <c r="BF1259" s="8"/>
      <c r="BG1259" s="29">
        <v>0</v>
      </c>
      <c r="BH1259" s="33">
        <v>0</v>
      </c>
      <c r="BI1259" s="31">
        <v>1</v>
      </c>
      <c r="BJ1259" s="32">
        <v>0</v>
      </c>
      <c r="BL1259" s="29">
        <f t="shared" ref="BL1259" si="12023">BB1259*BG1256+BD1259*BG1259-BC1259*BH1256-BE1259*BH1259</f>
        <v>0</v>
      </c>
      <c r="BM1259" s="33">
        <f t="shared" ref="BM1259" si="12024">(BB1259*BH1256+BC1259*BG1256+BD1259*BH1259+BE1259*BG1259)</f>
        <v>-0.84542597230469363</v>
      </c>
      <c r="BN1259" s="31">
        <f t="shared" ref="BN1259" si="12025">BB1259*BI1256+BD1259*BI1259-BC1259*BJ1256-BE1259*BJ1259</f>
        <v>0.46999564149813167</v>
      </c>
      <c r="BO1259" s="32">
        <f t="shared" ref="BO1259" si="12026">(BB1259*BJ1256+BC1259*BI1256+BD1259*BJ1259+BE1259*BI1259)</f>
        <v>0</v>
      </c>
      <c r="BP1259" s="8"/>
      <c r="BQ1259" s="19">
        <f t="shared" ref="BQ1259:BQ1322" si="12027">1/$BR$8</f>
        <v>1</v>
      </c>
      <c r="BR1259" s="47">
        <v>0</v>
      </c>
      <c r="BS1259" s="48">
        <v>1</v>
      </c>
      <c r="BT1259" s="49">
        <v>0</v>
      </c>
      <c r="BV1259" s="29">
        <f t="shared" ref="BV1259" si="12028">BL1259*BQ1256+BN1259*BQ1259-BM1259*BR1256-BO1259*BR1259</f>
        <v>0.46999564149813167</v>
      </c>
      <c r="BW1259" s="33">
        <f t="shared" ref="BW1259" si="12029">(BL1259*BR1256+BM1259*BQ1256+BN1259*BR1259+BO1259*BQ1259)</f>
        <v>-0.84542597230469363</v>
      </c>
      <c r="BX1259" s="31">
        <f t="shared" ref="BX1259" si="12030">BL1259*BS1256+BN1259*BS1259-BM1259*BT1256-BO1259*BT1259</f>
        <v>0.46999564149813167</v>
      </c>
      <c r="BY1259" s="32">
        <f t="shared" ref="BY1259" si="12031">(BL1259*BT1256+BM1259*BS1256+BN1259*BT1259+BO1259*BS1259)</f>
        <v>0</v>
      </c>
      <c r="CA1259" s="50">
        <f t="shared" ref="CA1259" si="12032">(180/PI())*ATAN(-1*(BW1256+BW1259)/(BV1256+BV1259))</f>
        <v>61.988091419670219</v>
      </c>
      <c r="CC1259" s="137">
        <f t="shared" ref="CC1259" si="12033">20*LOG(((1-(10^(CA1256/20)^2)*(1-((1-CC1256)/(1+CC1256))^2))^0.5))</f>
        <v>-25.897347819801794</v>
      </c>
      <c r="CD1259" s="9"/>
      <c r="CE1259" s="38"/>
      <c r="CF1259" s="38"/>
      <c r="CG1259" s="38"/>
      <c r="CH1259" s="38"/>
    </row>
    <row r="1260" spans="2:91" ht="18.600000000000001" customHeight="1">
      <c r="CC1260" s="42"/>
    </row>
    <row r="1261" spans="2:91" ht="18.600000000000001" customHeight="1" thickBot="1">
      <c r="E1261" s="22" t="s">
        <v>4</v>
      </c>
      <c r="J1261" s="22" t="s">
        <v>5</v>
      </c>
      <c r="O1261" s="22" t="s">
        <v>6</v>
      </c>
      <c r="T1261" s="22" t="s">
        <v>7</v>
      </c>
      <c r="Y1261" s="22" t="s">
        <v>8</v>
      </c>
      <c r="AD1261" s="22" t="s">
        <v>65</v>
      </c>
      <c r="AI1261" s="22" t="s">
        <v>9</v>
      </c>
      <c r="AN1261" s="22" t="s">
        <v>66</v>
      </c>
      <c r="AS1261" s="22" t="s">
        <v>51</v>
      </c>
      <c r="AX1261" s="22" t="s">
        <v>67</v>
      </c>
      <c r="BC1261" s="22" t="s">
        <v>52</v>
      </c>
      <c r="BH1261" s="22" t="s">
        <v>68</v>
      </c>
      <c r="BM1261" s="22" t="s">
        <v>63</v>
      </c>
      <c r="BQ1261" s="23" t="s">
        <v>69</v>
      </c>
      <c r="BR1261" s="23"/>
      <c r="BS1261" s="24"/>
      <c r="BT1261" s="24"/>
      <c r="BU1261" s="24"/>
      <c r="BW1261" s="22" t="s">
        <v>64</v>
      </c>
    </row>
    <row r="1262" spans="2:91" ht="18.600000000000001" customHeight="1" thickBot="1">
      <c r="D1262" s="249" t="s">
        <v>103</v>
      </c>
      <c r="E1262" s="250"/>
      <c r="F1262" s="251" t="s">
        <v>104</v>
      </c>
      <c r="G1262" s="252"/>
      <c r="H1262" s="229"/>
      <c r="I1262" s="253" t="s">
        <v>11</v>
      </c>
      <c r="J1262" s="254"/>
      <c r="K1262" s="255" t="s">
        <v>12</v>
      </c>
      <c r="L1262" s="256"/>
      <c r="M1262" s="24"/>
      <c r="N1262" s="253" t="s">
        <v>105</v>
      </c>
      <c r="O1262" s="254"/>
      <c r="P1262" s="255" t="s">
        <v>106</v>
      </c>
      <c r="Q1262" s="256"/>
      <c r="R1262" s="24"/>
      <c r="S1262" s="249" t="s">
        <v>107</v>
      </c>
      <c r="T1262" s="250"/>
      <c r="U1262" s="251" t="s">
        <v>108</v>
      </c>
      <c r="V1262" s="252"/>
      <c r="W1262" s="8"/>
      <c r="X1262" s="253" t="s">
        <v>109</v>
      </c>
      <c r="Y1262" s="254"/>
      <c r="Z1262" s="255" t="s">
        <v>110</v>
      </c>
      <c r="AA1262" s="256"/>
      <c r="AB1262" s="8"/>
      <c r="AC1262" s="253" t="s">
        <v>111</v>
      </c>
      <c r="AD1262" s="254"/>
      <c r="AE1262" s="255" t="s">
        <v>14</v>
      </c>
      <c r="AF1262" s="256"/>
      <c r="AG1262" s="8"/>
      <c r="AH1262" s="253" t="s">
        <v>112</v>
      </c>
      <c r="AI1262" s="254"/>
      <c r="AJ1262" s="255" t="s">
        <v>113</v>
      </c>
      <c r="AK1262" s="256"/>
      <c r="AL1262" s="8"/>
      <c r="AM1262" s="249" t="s">
        <v>114</v>
      </c>
      <c r="AN1262" s="250"/>
      <c r="AO1262" s="251" t="s">
        <v>115</v>
      </c>
      <c r="AP1262" s="252"/>
      <c r="AQ1262" s="24"/>
      <c r="AR1262" s="253" t="s">
        <v>116</v>
      </c>
      <c r="AS1262" s="254"/>
      <c r="AT1262" s="255" t="s">
        <v>13</v>
      </c>
      <c r="AU1262" s="256"/>
      <c r="AV1262" s="4"/>
      <c r="AW1262" s="253" t="s">
        <v>117</v>
      </c>
      <c r="AX1262" s="254"/>
      <c r="AY1262" s="255" t="s">
        <v>118</v>
      </c>
      <c r="AZ1262" s="256"/>
      <c r="BA1262" s="8"/>
      <c r="BB1262" s="253" t="s">
        <v>119</v>
      </c>
      <c r="BC1262" s="254"/>
      <c r="BD1262" s="255" t="s">
        <v>120</v>
      </c>
      <c r="BE1262" s="256"/>
      <c r="BF1262" s="4"/>
      <c r="BG1262" s="249" t="s">
        <v>121</v>
      </c>
      <c r="BH1262" s="250"/>
      <c r="BI1262" s="251" t="s">
        <v>122</v>
      </c>
      <c r="BJ1262" s="252"/>
      <c r="BK1262" s="4"/>
      <c r="BL1262" s="253" t="s">
        <v>123</v>
      </c>
      <c r="BM1262" s="254"/>
      <c r="BN1262" s="255" t="s">
        <v>124</v>
      </c>
      <c r="BO1262" s="256"/>
      <c r="BP1262" s="4"/>
      <c r="BQ1262" s="253" t="s">
        <v>125</v>
      </c>
      <c r="BR1262" s="254"/>
      <c r="BS1262" s="255" t="s">
        <v>126</v>
      </c>
      <c r="BT1262" s="256"/>
      <c r="BU1262" s="8"/>
      <c r="BV1262" s="253" t="s">
        <v>127</v>
      </c>
      <c r="BW1262" s="254"/>
      <c r="BX1262" s="255" t="s">
        <v>128</v>
      </c>
      <c r="BY1262" s="256"/>
      <c r="CA1262" s="27" t="s">
        <v>15</v>
      </c>
      <c r="CC1262" s="133" t="s">
        <v>70</v>
      </c>
      <c r="CD1262" s="9"/>
      <c r="CE1262" s="38"/>
      <c r="CF1262" s="38"/>
      <c r="CG1262" s="38"/>
      <c r="CH1262" s="38"/>
    </row>
    <row r="1263" spans="2:91" ht="18.600000000000001" customHeight="1" thickTop="1" thickBot="1">
      <c r="B1263" s="129">
        <v>3.12</v>
      </c>
      <c r="D1263" s="29">
        <v>1</v>
      </c>
      <c r="E1263" s="30">
        <v>0</v>
      </c>
      <c r="F1263" s="31">
        <v>0</v>
      </c>
      <c r="G1263" s="32">
        <f t="shared" ref="G1263:G1326" si="12034">-1/($E$8*$B1263)</f>
        <v>-0.211275641025641</v>
      </c>
      <c r="I1263" s="29">
        <v>1</v>
      </c>
      <c r="J1263" s="33">
        <v>0</v>
      </c>
      <c r="K1263" s="31">
        <v>0</v>
      </c>
      <c r="L1263" s="32">
        <v>0</v>
      </c>
      <c r="N1263" s="29">
        <f t="shared" ref="N1263" si="12035">D1263*I1263+F1263*I1266-E1263*J1263-G1263*J1266</f>
        <v>0.91533869253341127</v>
      </c>
      <c r="O1263" s="33">
        <f t="shared" ref="O1263" si="12036">(D1263*J1263+E1263*I1263+F1263*J1266+G1263*I1266)</f>
        <v>0</v>
      </c>
      <c r="P1263" s="31">
        <f t="shared" ref="P1263" si="12037">D1263*K1263+F1263*K1266-E1263*L1263-G1263*L1266</f>
        <v>0</v>
      </c>
      <c r="Q1263" s="32">
        <f t="shared" ref="Q1263" si="12038">(D1263*L1263+E1263*K1263+F1263*L1266+G1263*K1266)</f>
        <v>-0.211275641025641</v>
      </c>
      <c r="S1263" s="29">
        <v>1</v>
      </c>
      <c r="T1263" s="30">
        <v>0</v>
      </c>
      <c r="U1263" s="31">
        <v>0</v>
      </c>
      <c r="V1263" s="32">
        <f t="shared" ref="V1263:V1326" si="12039">-1/($T$8*$B1263)</f>
        <v>-0.4104391025641026</v>
      </c>
      <c r="X1263" s="29">
        <f t="shared" ref="X1263" si="12040">N1263*S1263+P1263*S1266-O1263*T1263-Q1263*T1266</f>
        <v>0.91533869253341127</v>
      </c>
      <c r="Y1263" s="33">
        <f t="shared" ref="Y1263" si="12041">(N1263*T1263+O1263*S1263+P1263*T1266+Q1263*S1266)</f>
        <v>0</v>
      </c>
      <c r="Z1263" s="31">
        <f t="shared" ref="Z1263" si="12042">N1263*U1263+P1263*U1266-O1263*V1263-Q1263*V1266</f>
        <v>0</v>
      </c>
      <c r="AA1263" s="32">
        <f t="shared" ref="AA1263" si="12043">(N1263*V1263+O1263*U1263+P1263*V1266+Q1263*U1266)</f>
        <v>-0.58696643253125336</v>
      </c>
      <c r="AB1263" s="8"/>
      <c r="AC1263" s="29">
        <v>1</v>
      </c>
      <c r="AD1263" s="33">
        <v>0</v>
      </c>
      <c r="AE1263" s="31">
        <v>0</v>
      </c>
      <c r="AF1263" s="32">
        <v>0</v>
      </c>
      <c r="AH1263" s="29">
        <f t="shared" ref="AH1263" si="12044">X1263*AC1263+Z1263*AC1266-Y1263*AD1263-AA1263*AD1266</f>
        <v>0.72508833637831172</v>
      </c>
      <c r="AI1263" s="33">
        <f t="shared" ref="AI1263" si="12045">(X1263*AD1263+Y1263*AC1263+Z1263*AD1266+AA1263*AC1266)</f>
        <v>0</v>
      </c>
      <c r="AJ1263" s="31">
        <f t="shared" ref="AJ1263" si="12046">X1263*AE1263+Z1263*AE1266-Y1263*AF1263-AA1263*AF1266</f>
        <v>0</v>
      </c>
      <c r="AK1263" s="32">
        <f t="shared" ref="AK1263" si="12047">(X1263*AF1263+Y1263*AE1263+Z1263*AF1266+AA1263*AE1266)</f>
        <v>-0.58696643253125336</v>
      </c>
      <c r="AL1263" s="8"/>
      <c r="AM1263" s="29">
        <v>1</v>
      </c>
      <c r="AN1263" s="30">
        <v>0</v>
      </c>
      <c r="AO1263" s="31">
        <v>0</v>
      </c>
      <c r="AP1263" s="32">
        <f t="shared" ref="AP1263:AP1326" si="12048">-1/($AN$8*$B1263)</f>
        <v>-0.37116346153846147</v>
      </c>
      <c r="AR1263" s="29">
        <f t="shared" ref="AR1263" si="12049">AH1263*AM1263+AJ1263*AM1266-AI1263*AN1263-AK1263*AN1266</f>
        <v>0.72508833637831172</v>
      </c>
      <c r="AS1263" s="33">
        <f t="shared" ref="AS1263" si="12050">(AH1263*AN1263+AI1263*AM1263+AJ1263*AN1266+AK1263*AM1266)</f>
        <v>0</v>
      </c>
      <c r="AT1263" s="31">
        <f t="shared" ref="AT1263" si="12051">AH1263*AO1263+AJ1263*AO1266-AI1263*AP1263-AK1263*AP1266</f>
        <v>0</v>
      </c>
      <c r="AU1263" s="32">
        <f t="shared" ref="AU1263" si="12052">(AH1263*AP1263+AI1263*AO1263+AJ1263*AP1266+AK1263*AO1266)</f>
        <v>-0.85609272938259184</v>
      </c>
      <c r="AV1263" s="8"/>
      <c r="AW1263" s="29">
        <v>1</v>
      </c>
      <c r="AX1263" s="33">
        <v>0</v>
      </c>
      <c r="AY1263" s="31">
        <v>0</v>
      </c>
      <c r="AZ1263" s="32">
        <v>0</v>
      </c>
      <c r="BB1263" s="29">
        <f t="shared" ref="BB1263" si="12053">AR1263*AW1263+AT1263*AW1266-AS1263*AX1263-AU1263*AX1266</f>
        <v>0.47641500704484369</v>
      </c>
      <c r="BC1263" s="33">
        <f t="shared" ref="BC1263" si="12054">(AR1263*AX1263+AS1263*AW1263+AT1263*AX1266+AU1263*AW1266)</f>
        <v>0</v>
      </c>
      <c r="BD1263" s="31">
        <f t="shared" ref="BD1263" si="12055">AR1263*AY1263+AT1263*AY1266-AS1263*AZ1263-AU1263*AZ1266</f>
        <v>0</v>
      </c>
      <c r="BE1263" s="32">
        <f t="shared" ref="BE1263" si="12056">(AR1263*AZ1263+AS1263*AY1263+AT1263*AZ1266+AU1263*AY1266)</f>
        <v>-0.85609272938259184</v>
      </c>
      <c r="BF1263" s="8"/>
      <c r="BG1263" s="29">
        <v>1</v>
      </c>
      <c r="BH1263" s="30">
        <v>0</v>
      </c>
      <c r="BI1263" s="31">
        <v>0</v>
      </c>
      <c r="BJ1263" s="32">
        <f t="shared" ref="BJ1263:BJ1326" si="12057">-1/($BH$8*$B1263)</f>
        <v>-0.13050961538461536</v>
      </c>
      <c r="BL1263" s="29">
        <f t="shared" ref="BL1263" si="12058">BB1263*BG1263+BD1263*BG1266-BC1263*BH1263-BE1263*BH1266</f>
        <v>0.47641500704484369</v>
      </c>
      <c r="BM1263" s="33">
        <f t="shared" ref="BM1263" si="12059">(BB1263*BH1263+BC1263*BG1263+BD1263*BH1266+BE1263*BG1266)</f>
        <v>0</v>
      </c>
      <c r="BN1263" s="31">
        <f t="shared" ref="BN1263" si="12060">BB1263*BI1263+BD1263*BI1266-BC1263*BJ1263-BE1263*BJ1266</f>
        <v>0</v>
      </c>
      <c r="BO1263" s="32">
        <f t="shared" ref="BO1263" si="12061">(BB1263*BJ1263+BC1263*BI1263+BD1263*BJ1266+BE1263*BI1266)</f>
        <v>-0.91826946871547321</v>
      </c>
      <c r="BP1263" s="8"/>
      <c r="BQ1263" s="34">
        <v>1</v>
      </c>
      <c r="BR1263" s="35">
        <v>0</v>
      </c>
      <c r="BS1263" s="11">
        <v>0</v>
      </c>
      <c r="BT1263" s="36">
        <v>0</v>
      </c>
      <c r="BV1263" s="29">
        <f t="shared" ref="BV1263" si="12062">BL1263*BQ1263+BN1263*BQ1266-BM1263*BR1263-BO1263*BR1266</f>
        <v>0.47641500704484369</v>
      </c>
      <c r="BW1263" s="33">
        <f t="shared" ref="BW1263" si="12063">(BL1263*BR1263+BM1263*BQ1263+BN1263*BR1266+BO1263*BQ1266)</f>
        <v>-0.91826946871547321</v>
      </c>
      <c r="BX1263" s="31">
        <f t="shared" ref="BX1263" si="12064">BL1263*BS1263+BN1263*BS1266-BM1263*BT1263-BO1263*BT1266</f>
        <v>0</v>
      </c>
      <c r="BY1263" s="32">
        <f t="shared" ref="BY1263" si="12065">(BL1263*BT1263+BM1263*BS1263+BN1263*BT1266+BO1263*BS1266)</f>
        <v>-0.91826946871547321</v>
      </c>
      <c r="CA1263" s="37">
        <f t="shared" ref="CA1263" si="12066">20*LOG(((1+$BR$8)/$BR$8)/((BV1263+BV1266)^2+(BW1263+BW1266)^2)^0.5)</f>
        <v>-6.3390473329621062E-3</v>
      </c>
      <c r="CC1263" s="134">
        <f t="shared" ref="CC1263" si="12067">((BV1263^2+BW1263^2)^0.5)/((BV1266^2+BW1266^2)^0.5)</f>
        <v>1.0694811396947954</v>
      </c>
      <c r="CD1263" s="9"/>
      <c r="CE1263" s="38"/>
      <c r="CF1263" s="38"/>
      <c r="CG1263" s="38"/>
      <c r="CH1263" s="38"/>
      <c r="CM1263" s="129">
        <v>3.1</v>
      </c>
    </row>
    <row r="1264" spans="2:91" ht="18.600000000000001" customHeight="1" thickBot="1">
      <c r="D1264" s="39"/>
      <c r="G1264" s="40"/>
      <c r="I1264" s="39"/>
      <c r="L1264" s="40"/>
      <c r="N1264" s="39"/>
      <c r="Q1264" s="40"/>
      <c r="S1264" s="39"/>
      <c r="V1264" s="40"/>
      <c r="X1264" s="39"/>
      <c r="AA1264" s="40"/>
      <c r="AC1264" s="39"/>
      <c r="AF1264" s="40"/>
      <c r="AH1264" s="39"/>
      <c r="AK1264" s="40"/>
      <c r="AM1264" s="39"/>
      <c r="AP1264" s="40"/>
      <c r="AR1264" s="39"/>
      <c r="AU1264" s="40"/>
      <c r="AW1264" s="39"/>
      <c r="AZ1264" s="40"/>
      <c r="BB1264" s="39"/>
      <c r="BE1264" s="40"/>
      <c r="BG1264" s="39"/>
      <c r="BJ1264" s="40"/>
      <c r="BL1264" s="39"/>
      <c r="BO1264" s="40"/>
      <c r="BQ1264" s="34"/>
      <c r="BR1264" s="11"/>
      <c r="BS1264" s="11"/>
      <c r="BT1264" s="41"/>
      <c r="BV1264" s="39"/>
      <c r="BY1264" s="40"/>
      <c r="CC1264" s="135"/>
      <c r="CD1264" s="9"/>
      <c r="CE1264" s="38"/>
      <c r="CF1264" s="38"/>
      <c r="CG1264" s="38"/>
      <c r="CH1264" s="38"/>
    </row>
    <row r="1265" spans="2:91" ht="18.600000000000001" customHeight="1" thickBot="1">
      <c r="D1265" s="258" t="s">
        <v>129</v>
      </c>
      <c r="E1265" s="259"/>
      <c r="F1265" s="260" t="s">
        <v>130</v>
      </c>
      <c r="G1265" s="261"/>
      <c r="H1265" s="229"/>
      <c r="I1265" s="258" t="s">
        <v>131</v>
      </c>
      <c r="J1265" s="259"/>
      <c r="K1265" s="260" t="s">
        <v>132</v>
      </c>
      <c r="L1265" s="261"/>
      <c r="N1265" s="253" t="s">
        <v>133</v>
      </c>
      <c r="O1265" s="254"/>
      <c r="P1265" s="255" t="s">
        <v>134</v>
      </c>
      <c r="Q1265" s="256"/>
      <c r="S1265" s="258" t="s">
        <v>135</v>
      </c>
      <c r="T1265" s="259"/>
      <c r="U1265" s="260" t="s">
        <v>136</v>
      </c>
      <c r="V1265" s="261"/>
      <c r="W1265" s="8"/>
      <c r="X1265" s="253" t="s">
        <v>137</v>
      </c>
      <c r="Y1265" s="254"/>
      <c r="Z1265" s="255" t="s">
        <v>138</v>
      </c>
      <c r="AA1265" s="256"/>
      <c r="AB1265" s="8"/>
      <c r="AC1265" s="258" t="s">
        <v>139</v>
      </c>
      <c r="AD1265" s="259"/>
      <c r="AE1265" s="260" t="s">
        <v>140</v>
      </c>
      <c r="AF1265" s="261"/>
      <c r="AG1265" s="8"/>
      <c r="AH1265" s="253" t="s">
        <v>141</v>
      </c>
      <c r="AI1265" s="254"/>
      <c r="AJ1265" s="255" t="s">
        <v>142</v>
      </c>
      <c r="AK1265" s="256"/>
      <c r="AL1265" s="8"/>
      <c r="AM1265" s="258" t="s">
        <v>143</v>
      </c>
      <c r="AN1265" s="259"/>
      <c r="AO1265" s="260" t="s">
        <v>144</v>
      </c>
      <c r="AP1265" s="261"/>
      <c r="AR1265" s="253" t="s">
        <v>145</v>
      </c>
      <c r="AS1265" s="254"/>
      <c r="AT1265" s="255" t="s">
        <v>146</v>
      </c>
      <c r="AU1265" s="256"/>
      <c r="AV1265" s="4"/>
      <c r="AW1265" s="258" t="s">
        <v>147</v>
      </c>
      <c r="AX1265" s="259"/>
      <c r="AY1265" s="260" t="s">
        <v>148</v>
      </c>
      <c r="AZ1265" s="261"/>
      <c r="BA1265" s="8"/>
      <c r="BB1265" s="253" t="s">
        <v>149</v>
      </c>
      <c r="BC1265" s="254"/>
      <c r="BD1265" s="255" t="s">
        <v>150</v>
      </c>
      <c r="BE1265" s="256"/>
      <c r="BF1265" s="4"/>
      <c r="BG1265" s="258" t="s">
        <v>151</v>
      </c>
      <c r="BH1265" s="259"/>
      <c r="BI1265" s="260" t="s">
        <v>152</v>
      </c>
      <c r="BJ1265" s="261"/>
      <c r="BK1265" s="4"/>
      <c r="BL1265" s="253" t="s">
        <v>153</v>
      </c>
      <c r="BM1265" s="254"/>
      <c r="BN1265" s="255" t="s">
        <v>154</v>
      </c>
      <c r="BO1265" s="256"/>
      <c r="BP1265" s="4"/>
      <c r="BQ1265" s="258" t="s">
        <v>155</v>
      </c>
      <c r="BR1265" s="259"/>
      <c r="BS1265" s="260" t="s">
        <v>156</v>
      </c>
      <c r="BT1265" s="261"/>
      <c r="BU1265" s="8"/>
      <c r="BV1265" s="253" t="s">
        <v>157</v>
      </c>
      <c r="BW1265" s="254"/>
      <c r="BX1265" s="255" t="s">
        <v>158</v>
      </c>
      <c r="BY1265" s="256"/>
      <c r="CA1265" s="46" t="s">
        <v>16</v>
      </c>
      <c r="CC1265" s="136" t="s">
        <v>71</v>
      </c>
      <c r="CD1265" s="9"/>
      <c r="CE1265" s="38"/>
      <c r="CF1265" s="38"/>
      <c r="CG1265" s="38"/>
      <c r="CH1265" s="38"/>
    </row>
    <row r="1266" spans="2:91" ht="18.600000000000001" customHeight="1" thickTop="1" thickBot="1">
      <c r="D1266" s="29">
        <v>0</v>
      </c>
      <c r="E1266" s="33">
        <v>0</v>
      </c>
      <c r="F1266" s="31">
        <v>1</v>
      </c>
      <c r="G1266" s="32">
        <v>0</v>
      </c>
      <c r="I1266" s="29">
        <v>0</v>
      </c>
      <c r="J1266" s="33">
        <f t="shared" ref="J1266" si="12068">IF(0=(1-$J$8*$K$8*$B1263^2),10^14,$B1263*$J$8/(1-$J$8*$K$8*$B1263^2))</f>
        <v>-0.40071494780751377</v>
      </c>
      <c r="K1266" s="31">
        <v>1</v>
      </c>
      <c r="L1266" s="32">
        <v>0</v>
      </c>
      <c r="N1266" s="29">
        <f t="shared" ref="N1266" si="12069">D1266*I1263+F1266*I1266-E1266*J1263-G1266*J1266</f>
        <v>0</v>
      </c>
      <c r="O1266" s="33">
        <f t="shared" ref="O1266" si="12070">(D1266*J1263+E1266*I1263+F1266*J1266+G1266*I1266)</f>
        <v>-0.40071494780751377</v>
      </c>
      <c r="P1266" s="31">
        <f t="shared" ref="P1266" si="12071">D1266*K1263+F1266*K1266-E1266*L1263-G1266*L1266</f>
        <v>1</v>
      </c>
      <c r="Q1266" s="32">
        <f t="shared" ref="Q1266" si="12072">(D1266*L1263+E1266*K1263+F1266*L1266+G1266*K1266)</f>
        <v>0</v>
      </c>
      <c r="S1266" s="29">
        <v>0</v>
      </c>
      <c r="T1266" s="33">
        <v>0</v>
      </c>
      <c r="U1266" s="31">
        <v>1</v>
      </c>
      <c r="V1266" s="32">
        <v>0</v>
      </c>
      <c r="X1266" s="29">
        <f t="shared" ref="X1266" si="12073">N1266*S1263+P1266*S1266-O1266*T1263-Q1266*T1266</f>
        <v>0</v>
      </c>
      <c r="Y1266" s="33">
        <f t="shared" ref="Y1266" si="12074">(N1266*T1263+O1266*S1263+P1266*T1266+Q1266*S1266)</f>
        <v>-0.40071494780751377</v>
      </c>
      <c r="Z1266" s="31">
        <f t="shared" ref="Z1266" si="12075">N1266*U1263+P1266*U1266-O1266*V1263-Q1266*V1266</f>
        <v>0.83553091643786281</v>
      </c>
      <c r="AA1266" s="32">
        <f t="shared" ref="AA1266" si="12076">(N1266*V1263+O1266*U1263+P1266*V1266+Q1266*U1266)</f>
        <v>0</v>
      </c>
      <c r="AB1266" s="8"/>
      <c r="AC1266" s="29">
        <v>0</v>
      </c>
      <c r="AD1266" s="33">
        <f t="shared" ref="AD1266" si="12077">IF(0=(1-$AD$8*$AE$8*$B1263^2),10^14,$B1263*$AD$8/(1-$AD$8*$AE$8*$B1263^2))</f>
        <v>-0.32412476354850078</v>
      </c>
      <c r="AE1266" s="31">
        <v>1</v>
      </c>
      <c r="AF1266" s="32">
        <v>0</v>
      </c>
      <c r="AH1266" s="29">
        <f t="shared" ref="AH1266" si="12078">X1266*AC1263+Z1266*AC1266-Y1266*AD1263-AA1266*AD1266</f>
        <v>0</v>
      </c>
      <c r="AI1266" s="33">
        <f t="shared" ref="AI1266" si="12079">(X1266*AD1263+Y1266*AC1263+Z1266*AD1266+AA1266*AC1266)</f>
        <v>-0.67153120853539816</v>
      </c>
      <c r="AJ1266" s="31">
        <f t="shared" ref="AJ1266" si="12080">X1266*AE1263+Z1266*AE1266-Y1266*AF1263-AA1266*AF1266</f>
        <v>0.83553091643786281</v>
      </c>
      <c r="AK1266" s="32">
        <f t="shared" ref="AK1266" si="12081">(X1266*AF1263+Y1266*AE1263+Z1266*AF1266+AA1266*AE1266)</f>
        <v>0</v>
      </c>
      <c r="AL1266" s="8"/>
      <c r="AM1266" s="29">
        <v>0</v>
      </c>
      <c r="AN1266" s="33">
        <v>0</v>
      </c>
      <c r="AO1266" s="31">
        <v>1</v>
      </c>
      <c r="AP1266" s="32">
        <v>0</v>
      </c>
      <c r="AR1266" s="29">
        <f t="shared" ref="AR1266" si="12082">AH1266*AM1263+AJ1266*AM1266-AI1266*AN1263-AK1266*AN1266</f>
        <v>0</v>
      </c>
      <c r="AS1266" s="33">
        <f t="shared" ref="AS1266" si="12083">(AH1266*AN1263+AI1266*AM1263+AJ1266*AN1266+AK1266*AM1266)</f>
        <v>-0.67153120853539816</v>
      </c>
      <c r="AT1266" s="31">
        <f t="shared" ref="AT1266" si="12084">AH1266*AO1263+AJ1266*AO1266-AI1266*AP1263-AK1266*AP1266</f>
        <v>0.58628306854675805</v>
      </c>
      <c r="AU1266" s="32">
        <f t="shared" ref="AU1266" si="12085">(AH1266*AP1263+AI1266*AO1263+AJ1266*AP1266+AK1266*AO1266)</f>
        <v>0</v>
      </c>
      <c r="AV1266" s="8"/>
      <c r="AW1266" s="29">
        <v>0</v>
      </c>
      <c r="AX1266" s="33">
        <f t="shared" ref="AX1266" si="12086">IF(0=(1-$AX$8*$AY$8*$B1263^2),10^14,$B1263*$AX$8/(1-$AX$8*$AY$8*$B1263^2))</f>
        <v>-0.29047475909859616</v>
      </c>
      <c r="AY1266" s="31">
        <v>1</v>
      </c>
      <c r="AZ1266" s="32">
        <v>0</v>
      </c>
      <c r="BB1266" s="29">
        <f t="shared" ref="BB1266" si="12087">AR1266*AW1263+AT1266*AW1266-AS1266*AX1263-AU1266*AX1266</f>
        <v>0</v>
      </c>
      <c r="BC1266" s="33">
        <f t="shared" ref="BC1266" si="12088">(AR1266*AX1263+AS1266*AW1263+AT1266*AX1266+AU1266*AW1266)</f>
        <v>-0.84183164163510349</v>
      </c>
      <c r="BD1266" s="31">
        <f t="shared" ref="BD1266" si="12089">AR1266*AY1263+AT1266*AY1266-AS1266*AZ1263-AU1266*AZ1266</f>
        <v>0.58628306854675805</v>
      </c>
      <c r="BE1266" s="32">
        <f t="shared" ref="BE1266" si="12090">(AR1266*AZ1263+AS1266*AY1263+AT1266*AZ1266+AU1266*AY1266)</f>
        <v>0</v>
      </c>
      <c r="BF1266" s="8"/>
      <c r="BG1266" s="29">
        <v>0</v>
      </c>
      <c r="BH1266" s="33">
        <v>0</v>
      </c>
      <c r="BI1266" s="31">
        <v>1</v>
      </c>
      <c r="BJ1266" s="32">
        <v>0</v>
      </c>
      <c r="BL1266" s="29">
        <f t="shared" ref="BL1266" si="12091">BB1266*BG1263+BD1266*BG1266-BC1266*BH1263-BE1266*BH1266</f>
        <v>0</v>
      </c>
      <c r="BM1266" s="33">
        <f t="shared" ref="BM1266" si="12092">(BB1266*BH1263+BC1266*BG1263+BD1266*BH1266+BE1266*BG1266)</f>
        <v>-0.84183164163510349</v>
      </c>
      <c r="BN1266" s="31">
        <f t="shared" ref="BN1266" si="12093">BB1266*BI1263+BD1266*BI1266-BC1266*BJ1263-BE1266*BJ1266</f>
        <v>0.47641594477836136</v>
      </c>
      <c r="BO1266" s="32">
        <f t="shared" ref="BO1266" si="12094">(BB1266*BJ1263+BC1266*BI1263+BD1266*BJ1266+BE1266*BI1266)</f>
        <v>0</v>
      </c>
      <c r="BP1266" s="8"/>
      <c r="BQ1266" s="19">
        <f t="shared" ref="BQ1266:BQ1329" si="12095">1/$BR$8</f>
        <v>1</v>
      </c>
      <c r="BR1266" s="47">
        <v>0</v>
      </c>
      <c r="BS1266" s="48">
        <v>1</v>
      </c>
      <c r="BT1266" s="49">
        <v>0</v>
      </c>
      <c r="BV1266" s="29">
        <f t="shared" ref="BV1266" si="12096">BL1266*BQ1263+BN1266*BQ1266-BM1266*BR1263-BO1266*BR1266</f>
        <v>0.47641594477836136</v>
      </c>
      <c r="BW1266" s="33">
        <f t="shared" ref="BW1266" si="12097">(BL1266*BR1263+BM1266*BQ1263+BN1266*BR1266+BO1266*BQ1266)</f>
        <v>-0.84183164163510349</v>
      </c>
      <c r="BX1266" s="31">
        <f t="shared" ref="BX1266" si="12098">BL1266*BS1263+BN1266*BS1266-BM1266*BT1263-BO1266*BT1266</f>
        <v>0.47641594477836136</v>
      </c>
      <c r="BY1266" s="32">
        <f t="shared" ref="BY1266" si="12099">(BL1266*BT1263+BM1266*BS1263+BN1266*BT1266+BO1266*BS1266)</f>
        <v>0</v>
      </c>
      <c r="CA1266" s="50">
        <f t="shared" ref="CA1266" si="12100">(180/PI())*ATAN(-1*(BW1263+BW1266)/(BV1263+BV1266))</f>
        <v>61.571095657448112</v>
      </c>
      <c r="CC1266" s="137">
        <f t="shared" ref="CC1266" si="12101">20*LOG(((1-(10^(CA1263/20)^2)*(1-((1-CC1263)/(1+CC1263))^2))^0.5))</f>
        <v>-25.876845420931858</v>
      </c>
      <c r="CD1266" s="9"/>
      <c r="CE1266" s="38"/>
      <c r="CF1266" s="38"/>
      <c r="CG1266" s="38"/>
      <c r="CH1266" s="38"/>
    </row>
    <row r="1267" spans="2:91" ht="18.600000000000001" customHeight="1">
      <c r="CC1267" s="42"/>
    </row>
    <row r="1268" spans="2:91" ht="18.600000000000001" customHeight="1" thickBot="1">
      <c r="E1268" s="22" t="s">
        <v>4</v>
      </c>
      <c r="J1268" s="22" t="s">
        <v>5</v>
      </c>
      <c r="O1268" s="22" t="s">
        <v>6</v>
      </c>
      <c r="T1268" s="22" t="s">
        <v>7</v>
      </c>
      <c r="Y1268" s="22" t="s">
        <v>8</v>
      </c>
      <c r="AD1268" s="22" t="s">
        <v>65</v>
      </c>
      <c r="AI1268" s="22" t="s">
        <v>9</v>
      </c>
      <c r="AN1268" s="22" t="s">
        <v>66</v>
      </c>
      <c r="AS1268" s="22" t="s">
        <v>51</v>
      </c>
      <c r="AX1268" s="22" t="s">
        <v>67</v>
      </c>
      <c r="BC1268" s="22" t="s">
        <v>52</v>
      </c>
      <c r="BH1268" s="22" t="s">
        <v>68</v>
      </c>
      <c r="BM1268" s="22" t="s">
        <v>63</v>
      </c>
      <c r="BQ1268" s="23" t="s">
        <v>69</v>
      </c>
      <c r="BR1268" s="23"/>
      <c r="BS1268" s="24"/>
      <c r="BT1268" s="24"/>
      <c r="BU1268" s="24"/>
      <c r="BW1268" s="22" t="s">
        <v>64</v>
      </c>
    </row>
    <row r="1269" spans="2:91" ht="18.600000000000001" customHeight="1" thickBot="1">
      <c r="D1269" s="249" t="s">
        <v>103</v>
      </c>
      <c r="E1269" s="250"/>
      <c r="F1269" s="251" t="s">
        <v>104</v>
      </c>
      <c r="G1269" s="252"/>
      <c r="H1269" s="229"/>
      <c r="I1269" s="253" t="s">
        <v>11</v>
      </c>
      <c r="J1269" s="254"/>
      <c r="K1269" s="255" t="s">
        <v>12</v>
      </c>
      <c r="L1269" s="256"/>
      <c r="M1269" s="24"/>
      <c r="N1269" s="253" t="s">
        <v>105</v>
      </c>
      <c r="O1269" s="254"/>
      <c r="P1269" s="255" t="s">
        <v>106</v>
      </c>
      <c r="Q1269" s="256"/>
      <c r="R1269" s="24"/>
      <c r="S1269" s="249" t="s">
        <v>107</v>
      </c>
      <c r="T1269" s="250"/>
      <c r="U1269" s="251" t="s">
        <v>108</v>
      </c>
      <c r="V1269" s="252"/>
      <c r="W1269" s="8"/>
      <c r="X1269" s="253" t="s">
        <v>109</v>
      </c>
      <c r="Y1269" s="254"/>
      <c r="Z1269" s="255" t="s">
        <v>110</v>
      </c>
      <c r="AA1269" s="256"/>
      <c r="AB1269" s="8"/>
      <c r="AC1269" s="253" t="s">
        <v>111</v>
      </c>
      <c r="AD1269" s="254"/>
      <c r="AE1269" s="255" t="s">
        <v>14</v>
      </c>
      <c r="AF1269" s="256"/>
      <c r="AG1269" s="8"/>
      <c r="AH1269" s="253" t="s">
        <v>112</v>
      </c>
      <c r="AI1269" s="254"/>
      <c r="AJ1269" s="255" t="s">
        <v>113</v>
      </c>
      <c r="AK1269" s="256"/>
      <c r="AL1269" s="8"/>
      <c r="AM1269" s="249" t="s">
        <v>114</v>
      </c>
      <c r="AN1269" s="250"/>
      <c r="AO1269" s="251" t="s">
        <v>115</v>
      </c>
      <c r="AP1269" s="252"/>
      <c r="AQ1269" s="24"/>
      <c r="AR1269" s="253" t="s">
        <v>116</v>
      </c>
      <c r="AS1269" s="254"/>
      <c r="AT1269" s="255" t="s">
        <v>13</v>
      </c>
      <c r="AU1269" s="256"/>
      <c r="AV1269" s="4"/>
      <c r="AW1269" s="253" t="s">
        <v>117</v>
      </c>
      <c r="AX1269" s="254"/>
      <c r="AY1269" s="255" t="s">
        <v>118</v>
      </c>
      <c r="AZ1269" s="256"/>
      <c r="BA1269" s="8"/>
      <c r="BB1269" s="253" t="s">
        <v>119</v>
      </c>
      <c r="BC1269" s="254"/>
      <c r="BD1269" s="255" t="s">
        <v>120</v>
      </c>
      <c r="BE1269" s="256"/>
      <c r="BF1269" s="4"/>
      <c r="BG1269" s="249" t="s">
        <v>121</v>
      </c>
      <c r="BH1269" s="250"/>
      <c r="BI1269" s="251" t="s">
        <v>122</v>
      </c>
      <c r="BJ1269" s="252"/>
      <c r="BK1269" s="4"/>
      <c r="BL1269" s="253" t="s">
        <v>123</v>
      </c>
      <c r="BM1269" s="254"/>
      <c r="BN1269" s="255" t="s">
        <v>124</v>
      </c>
      <c r="BO1269" s="256"/>
      <c r="BP1269" s="4"/>
      <c r="BQ1269" s="253" t="s">
        <v>125</v>
      </c>
      <c r="BR1269" s="254"/>
      <c r="BS1269" s="255" t="s">
        <v>126</v>
      </c>
      <c r="BT1269" s="256"/>
      <c r="BU1269" s="8"/>
      <c r="BV1269" s="253" t="s">
        <v>127</v>
      </c>
      <c r="BW1269" s="254"/>
      <c r="BX1269" s="255" t="s">
        <v>128</v>
      </c>
      <c r="BY1269" s="256"/>
      <c r="CA1269" s="27" t="s">
        <v>15</v>
      </c>
      <c r="CC1269" s="133" t="s">
        <v>70</v>
      </c>
      <c r="CD1269" s="9"/>
      <c r="CE1269" s="38"/>
      <c r="CF1269" s="38"/>
      <c r="CG1269" s="38"/>
      <c r="CH1269" s="38"/>
    </row>
    <row r="1270" spans="2:91" ht="18.600000000000001" customHeight="1" thickTop="1" thickBot="1">
      <c r="B1270" s="129">
        <v>3.14</v>
      </c>
      <c r="D1270" s="29">
        <v>1</v>
      </c>
      <c r="E1270" s="30">
        <v>0</v>
      </c>
      <c r="F1270" s="31">
        <v>0</v>
      </c>
      <c r="G1270" s="32">
        <f t="shared" ref="G1270:G1333" si="12102">-1/($E$8*$B1270)</f>
        <v>-0.20992993630573248</v>
      </c>
      <c r="I1270" s="29">
        <v>1</v>
      </c>
      <c r="J1270" s="33">
        <v>0</v>
      </c>
      <c r="K1270" s="31">
        <v>0</v>
      </c>
      <c r="L1270" s="32">
        <v>0</v>
      </c>
      <c r="N1270" s="29">
        <f t="shared" ref="N1270" si="12103">D1270*I1270+F1270*I1273-E1270*J1270-G1270*J1273</f>
        <v>0.91643078787869692</v>
      </c>
      <c r="O1270" s="33">
        <f t="shared" ref="O1270" si="12104">(D1270*J1270+E1270*I1270+F1270*J1273+G1270*I1273)</f>
        <v>0</v>
      </c>
      <c r="P1270" s="31">
        <f t="shared" ref="P1270" si="12105">D1270*K1270+F1270*K1273-E1270*L1270-G1270*L1273</f>
        <v>0</v>
      </c>
      <c r="Q1270" s="32">
        <f t="shared" ref="Q1270" si="12106">(D1270*L1270+E1270*K1270+F1270*L1273+G1270*K1273)</f>
        <v>-0.20992993630573248</v>
      </c>
      <c r="S1270" s="29">
        <v>1</v>
      </c>
      <c r="T1270" s="30">
        <v>0</v>
      </c>
      <c r="U1270" s="31">
        <v>0</v>
      </c>
      <c r="V1270" s="32">
        <f t="shared" ref="V1270:V1333" si="12107">-1/($T$8*$B1270)</f>
        <v>-0.40782484076433123</v>
      </c>
      <c r="X1270" s="29">
        <f t="shared" ref="X1270" si="12108">N1270*S1270+P1270*S1273-O1270*T1270-Q1270*T1273</f>
        <v>0.91643078787869692</v>
      </c>
      <c r="Y1270" s="33">
        <f t="shared" ref="Y1270" si="12109">(N1270*T1270+O1270*S1270+P1270*T1273+Q1270*S1273)</f>
        <v>0</v>
      </c>
      <c r="Z1270" s="31">
        <f t="shared" ref="Z1270" si="12110">N1270*U1270+P1270*U1273-O1270*V1270-Q1270*V1273</f>
        <v>0</v>
      </c>
      <c r="AA1270" s="32">
        <f t="shared" ref="AA1270" si="12111">(N1270*V1270+O1270*U1270+P1270*V1273+Q1270*U1273)</f>
        <v>-0.58367317644389272</v>
      </c>
      <c r="AB1270" s="8"/>
      <c r="AC1270" s="29">
        <v>1</v>
      </c>
      <c r="AD1270" s="33">
        <v>0</v>
      </c>
      <c r="AE1270" s="31">
        <v>0</v>
      </c>
      <c r="AF1270" s="32">
        <v>0</v>
      </c>
      <c r="AH1270" s="29">
        <f t="shared" ref="AH1270" si="12112">X1270*AC1270+Z1270*AC1273-Y1270*AD1270-AA1270*AD1273</f>
        <v>0.72860069772974168</v>
      </c>
      <c r="AI1270" s="33">
        <f t="shared" ref="AI1270" si="12113">(X1270*AD1270+Y1270*AC1270+Z1270*AD1273+AA1270*AC1273)</f>
        <v>0</v>
      </c>
      <c r="AJ1270" s="31">
        <f t="shared" ref="AJ1270" si="12114">X1270*AE1270+Z1270*AE1273-Y1270*AF1270-AA1270*AF1273</f>
        <v>0</v>
      </c>
      <c r="AK1270" s="32">
        <f t="shared" ref="AK1270" si="12115">(X1270*AF1270+Y1270*AE1270+Z1270*AF1273+AA1270*AE1273)</f>
        <v>-0.58367317644389272</v>
      </c>
      <c r="AL1270" s="8"/>
      <c r="AM1270" s="29">
        <v>1</v>
      </c>
      <c r="AN1270" s="30">
        <v>0</v>
      </c>
      <c r="AO1270" s="31">
        <v>0</v>
      </c>
      <c r="AP1270" s="32">
        <f t="shared" ref="AP1270:AP1333" si="12116">-1/($AN$8*$B1270)</f>
        <v>-0.3687993630573248</v>
      </c>
      <c r="AR1270" s="29">
        <f t="shared" ref="AR1270" si="12117">AH1270*AM1270+AJ1270*AM1273-AI1270*AN1270-AK1270*AN1273</f>
        <v>0.72860069772974168</v>
      </c>
      <c r="AS1270" s="33">
        <f t="shared" ref="AS1270" si="12118">(AH1270*AN1270+AI1270*AM1270+AJ1270*AN1273+AK1270*AM1273)</f>
        <v>0</v>
      </c>
      <c r="AT1270" s="31">
        <f t="shared" ref="AT1270" si="12119">AH1270*AO1270+AJ1270*AO1273-AI1270*AP1270-AK1270*AP1273</f>
        <v>0</v>
      </c>
      <c r="AU1270" s="32">
        <f t="shared" ref="AU1270" si="12120">(AH1270*AP1270+AI1270*AO1270+AJ1270*AP1273+AK1270*AO1273)</f>
        <v>-0.85238064968974392</v>
      </c>
      <c r="AV1270" s="8"/>
      <c r="AW1270" s="29">
        <v>1</v>
      </c>
      <c r="AX1270" s="33">
        <v>0</v>
      </c>
      <c r="AY1270" s="31">
        <v>0</v>
      </c>
      <c r="AZ1270" s="32">
        <v>0</v>
      </c>
      <c r="BB1270" s="29">
        <f t="shared" ref="BB1270" si="12121">AR1270*AW1270+AT1270*AW1273-AS1270*AX1270-AU1270*AX1273</f>
        <v>0.4827224762275566</v>
      </c>
      <c r="BC1270" s="33">
        <f t="shared" ref="BC1270" si="12122">(AR1270*AX1270+AS1270*AW1270+AT1270*AX1273+AU1270*AW1273)</f>
        <v>0</v>
      </c>
      <c r="BD1270" s="31">
        <f t="shared" ref="BD1270" si="12123">AR1270*AY1270+AT1270*AY1273-AS1270*AZ1270-AU1270*AZ1273</f>
        <v>0</v>
      </c>
      <c r="BE1270" s="32">
        <f t="shared" ref="BE1270" si="12124">(AR1270*AZ1270+AS1270*AY1270+AT1270*AZ1273+AU1270*AY1273)</f>
        <v>-0.85238064968974392</v>
      </c>
      <c r="BF1270" s="8"/>
      <c r="BG1270" s="29">
        <v>1</v>
      </c>
      <c r="BH1270" s="30">
        <v>0</v>
      </c>
      <c r="BI1270" s="31">
        <v>0</v>
      </c>
      <c r="BJ1270" s="32">
        <f t="shared" ref="BJ1270:BJ1333" si="12125">-1/($BH$8*$B1270)</f>
        <v>-0.12967834394904457</v>
      </c>
      <c r="BL1270" s="29">
        <f t="shared" ref="BL1270" si="12126">BB1270*BG1270+BD1270*BG1273-BC1270*BH1270-BE1270*BH1273</f>
        <v>0.4827224762275566</v>
      </c>
      <c r="BM1270" s="33">
        <f t="shared" ref="BM1270" si="12127">(BB1270*BH1270+BC1270*BG1270+BD1270*BH1273+BE1270*BG1273)</f>
        <v>0</v>
      </c>
      <c r="BN1270" s="31">
        <f t="shared" ref="BN1270" si="12128">BB1270*BI1270+BD1270*BI1273-BC1270*BJ1270-BE1270*BJ1273</f>
        <v>0</v>
      </c>
      <c r="BO1270" s="32">
        <f t="shared" ref="BO1270" si="12129">(BB1270*BJ1270+BC1270*BI1270+BD1270*BJ1273+BE1270*BI1273)</f>
        <v>-0.91497930099391545</v>
      </c>
      <c r="BP1270" s="8"/>
      <c r="BQ1270" s="34">
        <v>1</v>
      </c>
      <c r="BR1270" s="35">
        <v>0</v>
      </c>
      <c r="BS1270" s="11">
        <v>0</v>
      </c>
      <c r="BT1270" s="36">
        <v>0</v>
      </c>
      <c r="BV1270" s="29">
        <f t="shared" ref="BV1270" si="12130">BL1270*BQ1270+BN1270*BQ1273-BM1270*BR1270-BO1270*BR1273</f>
        <v>0.4827224762275566</v>
      </c>
      <c r="BW1270" s="33">
        <f t="shared" ref="BW1270" si="12131">(BL1270*BR1270+BM1270*BQ1270+BN1270*BR1273+BO1270*BQ1273)</f>
        <v>-0.91497930099391545</v>
      </c>
      <c r="BX1270" s="31">
        <f t="shared" ref="BX1270" si="12132">BL1270*BS1270+BN1270*BS1273-BM1270*BT1270-BO1270*BT1273</f>
        <v>0</v>
      </c>
      <c r="BY1270" s="32">
        <f t="shared" ref="BY1270" si="12133">(BL1270*BT1270+BM1270*BS1270+BN1270*BT1273+BO1270*BS1273)</f>
        <v>-0.91497930099391545</v>
      </c>
      <c r="CA1270" s="37">
        <f t="shared" ref="CA1270" si="12134">20*LOG(((1+$BR$8)/$BR$8)/((BV1270+BV1273)^2+(BW1270+BW1273)^2)^0.5)</f>
        <v>-6.3879638044056167E-3</v>
      </c>
      <c r="CC1270" s="134">
        <f t="shared" ref="CC1270" si="12135">((BV1270^2+BW1270^2)^0.5)/((BV1273^2+BW1273^2)^0.5)</f>
        <v>1.0694746711226297</v>
      </c>
      <c r="CD1270" s="9"/>
      <c r="CE1270" s="38"/>
      <c r="CF1270" s="38"/>
      <c r="CG1270" s="38"/>
      <c r="CH1270" s="38"/>
      <c r="CM1270" s="129">
        <v>3.12</v>
      </c>
    </row>
    <row r="1271" spans="2:91" ht="18.600000000000001" customHeight="1" thickBot="1">
      <c r="D1271" s="39"/>
      <c r="G1271" s="40"/>
      <c r="I1271" s="39"/>
      <c r="L1271" s="40"/>
      <c r="N1271" s="39"/>
      <c r="Q1271" s="40"/>
      <c r="S1271" s="39"/>
      <c r="V1271" s="40"/>
      <c r="X1271" s="39"/>
      <c r="AA1271" s="40"/>
      <c r="AC1271" s="39"/>
      <c r="AF1271" s="40"/>
      <c r="AH1271" s="39"/>
      <c r="AK1271" s="40"/>
      <c r="AM1271" s="39"/>
      <c r="AP1271" s="40"/>
      <c r="AR1271" s="39"/>
      <c r="AU1271" s="40"/>
      <c r="AW1271" s="39"/>
      <c r="AZ1271" s="40"/>
      <c r="BB1271" s="39"/>
      <c r="BE1271" s="40"/>
      <c r="BG1271" s="39"/>
      <c r="BJ1271" s="40"/>
      <c r="BL1271" s="39"/>
      <c r="BO1271" s="40"/>
      <c r="BQ1271" s="34"/>
      <c r="BR1271" s="11"/>
      <c r="BS1271" s="11"/>
      <c r="BT1271" s="41"/>
      <c r="BV1271" s="39"/>
      <c r="BY1271" s="40"/>
      <c r="CC1271" s="135"/>
      <c r="CD1271" s="9"/>
      <c r="CE1271" s="38"/>
      <c r="CF1271" s="38"/>
      <c r="CG1271" s="38"/>
      <c r="CH1271" s="38"/>
    </row>
    <row r="1272" spans="2:91" ht="18.600000000000001" customHeight="1" thickBot="1">
      <c r="D1272" s="258" t="s">
        <v>129</v>
      </c>
      <c r="E1272" s="259"/>
      <c r="F1272" s="260" t="s">
        <v>130</v>
      </c>
      <c r="G1272" s="261"/>
      <c r="H1272" s="229"/>
      <c r="I1272" s="258" t="s">
        <v>131</v>
      </c>
      <c r="J1272" s="259"/>
      <c r="K1272" s="260" t="s">
        <v>132</v>
      </c>
      <c r="L1272" s="261"/>
      <c r="N1272" s="253" t="s">
        <v>133</v>
      </c>
      <c r="O1272" s="254"/>
      <c r="P1272" s="255" t="s">
        <v>134</v>
      </c>
      <c r="Q1272" s="256"/>
      <c r="S1272" s="258" t="s">
        <v>135</v>
      </c>
      <c r="T1272" s="259"/>
      <c r="U1272" s="260" t="s">
        <v>136</v>
      </c>
      <c r="V1272" s="261"/>
      <c r="W1272" s="8"/>
      <c r="X1272" s="253" t="s">
        <v>137</v>
      </c>
      <c r="Y1272" s="254"/>
      <c r="Z1272" s="255" t="s">
        <v>138</v>
      </c>
      <c r="AA1272" s="256"/>
      <c r="AB1272" s="8"/>
      <c r="AC1272" s="258" t="s">
        <v>139</v>
      </c>
      <c r="AD1272" s="259"/>
      <c r="AE1272" s="260" t="s">
        <v>140</v>
      </c>
      <c r="AF1272" s="261"/>
      <c r="AG1272" s="8"/>
      <c r="AH1272" s="253" t="s">
        <v>141</v>
      </c>
      <c r="AI1272" s="254"/>
      <c r="AJ1272" s="255" t="s">
        <v>142</v>
      </c>
      <c r="AK1272" s="256"/>
      <c r="AL1272" s="8"/>
      <c r="AM1272" s="258" t="s">
        <v>143</v>
      </c>
      <c r="AN1272" s="259"/>
      <c r="AO1272" s="260" t="s">
        <v>144</v>
      </c>
      <c r="AP1272" s="261"/>
      <c r="AR1272" s="253" t="s">
        <v>145</v>
      </c>
      <c r="AS1272" s="254"/>
      <c r="AT1272" s="255" t="s">
        <v>146</v>
      </c>
      <c r="AU1272" s="256"/>
      <c r="AV1272" s="4"/>
      <c r="AW1272" s="258" t="s">
        <v>147</v>
      </c>
      <c r="AX1272" s="259"/>
      <c r="AY1272" s="260" t="s">
        <v>148</v>
      </c>
      <c r="AZ1272" s="261"/>
      <c r="BA1272" s="8"/>
      <c r="BB1272" s="253" t="s">
        <v>149</v>
      </c>
      <c r="BC1272" s="254"/>
      <c r="BD1272" s="255" t="s">
        <v>150</v>
      </c>
      <c r="BE1272" s="256"/>
      <c r="BF1272" s="4"/>
      <c r="BG1272" s="258" t="s">
        <v>151</v>
      </c>
      <c r="BH1272" s="259"/>
      <c r="BI1272" s="260" t="s">
        <v>152</v>
      </c>
      <c r="BJ1272" s="261"/>
      <c r="BK1272" s="4"/>
      <c r="BL1272" s="253" t="s">
        <v>153</v>
      </c>
      <c r="BM1272" s="254"/>
      <c r="BN1272" s="255" t="s">
        <v>154</v>
      </c>
      <c r="BO1272" s="256"/>
      <c r="BP1272" s="4"/>
      <c r="BQ1272" s="258" t="s">
        <v>155</v>
      </c>
      <c r="BR1272" s="259"/>
      <c r="BS1272" s="260" t="s">
        <v>156</v>
      </c>
      <c r="BT1272" s="261"/>
      <c r="BU1272" s="8"/>
      <c r="BV1272" s="253" t="s">
        <v>157</v>
      </c>
      <c r="BW1272" s="254"/>
      <c r="BX1272" s="255" t="s">
        <v>158</v>
      </c>
      <c r="BY1272" s="256"/>
      <c r="CA1272" s="46" t="s">
        <v>16</v>
      </c>
      <c r="CC1272" s="136" t="s">
        <v>71</v>
      </c>
      <c r="CD1272" s="9"/>
      <c r="CE1272" s="38"/>
      <c r="CF1272" s="38"/>
      <c r="CG1272" s="38"/>
      <c r="CH1272" s="38"/>
    </row>
    <row r="1273" spans="2:91" ht="18.600000000000001" customHeight="1" thickTop="1" thickBot="1">
      <c r="D1273" s="29">
        <v>0</v>
      </c>
      <c r="E1273" s="33">
        <v>0</v>
      </c>
      <c r="F1273" s="31">
        <v>1</v>
      </c>
      <c r="G1273" s="32">
        <v>0</v>
      </c>
      <c r="I1273" s="29">
        <v>0</v>
      </c>
      <c r="J1273" s="33">
        <f t="shared" ref="J1273" si="12136">IF(0=(1-$J$8*$K$8*$B1270^2),10^14,$B1270*$J$8/(1-$J$8*$K$8*$B1270^2))</f>
        <v>-0.39808144370413501</v>
      </c>
      <c r="K1273" s="31">
        <v>1</v>
      </c>
      <c r="L1273" s="32">
        <v>0</v>
      </c>
      <c r="N1273" s="29">
        <f t="shared" ref="N1273" si="12137">D1273*I1270+F1273*I1273-E1273*J1270-G1273*J1273</f>
        <v>0</v>
      </c>
      <c r="O1273" s="33">
        <f t="shared" ref="O1273" si="12138">(D1273*J1270+E1273*I1270+F1273*J1273+G1273*I1273)</f>
        <v>-0.39808144370413501</v>
      </c>
      <c r="P1273" s="31">
        <f t="shared" ref="P1273" si="12139">D1273*K1270+F1273*K1273-E1273*L1270-G1273*L1273</f>
        <v>1</v>
      </c>
      <c r="Q1273" s="32">
        <f t="shared" ref="Q1273" si="12140">(D1273*L1270+E1273*K1270+F1273*L1273+G1273*K1273)</f>
        <v>0</v>
      </c>
      <c r="S1273" s="29">
        <v>0</v>
      </c>
      <c r="T1273" s="33">
        <v>0</v>
      </c>
      <c r="U1273" s="31">
        <v>1</v>
      </c>
      <c r="V1273" s="32">
        <v>0</v>
      </c>
      <c r="X1273" s="29">
        <f t="shared" ref="X1273" si="12141">N1273*S1270+P1273*S1273-O1273*T1270-Q1273*T1273</f>
        <v>0</v>
      </c>
      <c r="Y1273" s="33">
        <f t="shared" ref="Y1273" si="12142">(N1273*T1270+O1273*S1270+P1273*T1273+Q1273*S1273)</f>
        <v>-0.39808144370413501</v>
      </c>
      <c r="Z1273" s="31">
        <f t="shared" ref="Z1273" si="12143">N1273*U1270+P1273*U1273-O1273*V1270-Q1273*V1273</f>
        <v>0.83765249861012603</v>
      </c>
      <c r="AA1273" s="32">
        <f t="shared" ref="AA1273" si="12144">(N1273*V1270+O1273*U1270+P1273*V1273+Q1273*U1273)</f>
        <v>0</v>
      </c>
      <c r="AB1273" s="8"/>
      <c r="AC1273" s="29">
        <v>0</v>
      </c>
      <c r="AD1273" s="33">
        <f t="shared" ref="AD1273" si="12145">IF(0=(1-$AD$8*$AE$8*$B1270^2),10^14,$B1270*$AD$8/(1-$AD$8*$AE$8*$B1270^2))</f>
        <v>-0.32180695932154246</v>
      </c>
      <c r="AE1273" s="31">
        <v>1</v>
      </c>
      <c r="AF1273" s="32">
        <v>0</v>
      </c>
      <c r="AH1273" s="29">
        <f t="shared" ref="AH1273" si="12146">X1273*AC1270+Z1273*AC1273-Y1273*AD1270-AA1273*AD1273</f>
        <v>0</v>
      </c>
      <c r="AI1273" s="33">
        <f t="shared" ref="AI1273" si="12147">(X1273*AD1270+Y1273*AC1270+Z1273*AD1273+AA1273*AC1273)</f>
        <v>-0.66764384724995218</v>
      </c>
      <c r="AJ1273" s="31">
        <f t="shared" ref="AJ1273" si="12148">X1273*AE1270+Z1273*AE1273-Y1273*AF1270-AA1273*AF1273</f>
        <v>0.83765249861012603</v>
      </c>
      <c r="AK1273" s="32">
        <f t="shared" ref="AK1273" si="12149">(X1273*AF1270+Y1273*AE1270+Z1273*AF1273+AA1273*AE1273)</f>
        <v>0</v>
      </c>
      <c r="AL1273" s="8"/>
      <c r="AM1273" s="29">
        <v>0</v>
      </c>
      <c r="AN1273" s="33">
        <v>0</v>
      </c>
      <c r="AO1273" s="31">
        <v>1</v>
      </c>
      <c r="AP1273" s="32">
        <v>0</v>
      </c>
      <c r="AR1273" s="29">
        <f t="shared" ref="AR1273" si="12150">AH1273*AM1270+AJ1273*AM1273-AI1273*AN1270-AK1273*AN1273</f>
        <v>0</v>
      </c>
      <c r="AS1273" s="33">
        <f t="shared" ref="AS1273" si="12151">(AH1273*AN1270+AI1273*AM1270+AJ1273*AN1273+AK1273*AM1273)</f>
        <v>-0.66764384724995218</v>
      </c>
      <c r="AT1273" s="31">
        <f t="shared" ref="AT1273" si="12152">AH1273*AO1270+AJ1273*AO1273-AI1273*AP1270-AK1273*AP1273</f>
        <v>0.59142587299520177</v>
      </c>
      <c r="AU1273" s="32">
        <f t="shared" ref="AU1273" si="12153">(AH1273*AP1270+AI1273*AO1270+AJ1273*AP1273+AK1273*AO1273)</f>
        <v>0</v>
      </c>
      <c r="AV1273" s="8"/>
      <c r="AW1273" s="29">
        <v>0</v>
      </c>
      <c r="AX1273" s="33">
        <f t="shared" ref="AX1273" si="12154">IF(0=(1-$AX$8*$AY$8*$B1270^2),10^14,$B1270*$AX$8/(1-$AX$8*$AY$8*$B1270^2))</f>
        <v>-0.28846058576257189</v>
      </c>
      <c r="AY1273" s="31">
        <v>1</v>
      </c>
      <c r="AZ1273" s="32">
        <v>0</v>
      </c>
      <c r="BB1273" s="29">
        <f t="shared" ref="BB1273" si="12155">AR1273*AW1270+AT1273*AW1273-AS1273*AX1270-AU1273*AX1273</f>
        <v>0</v>
      </c>
      <c r="BC1273" s="33">
        <f t="shared" ref="BC1273" si="12156">(AR1273*AX1270+AS1273*AW1270+AT1273*AX1273+AU1273*AW1273)</f>
        <v>-0.83824690100928856</v>
      </c>
      <c r="BD1273" s="31">
        <f t="shared" ref="BD1273" si="12157">AR1273*AY1270+AT1273*AY1273-AS1273*AZ1270-AU1273*AZ1273</f>
        <v>0.59142587299520177</v>
      </c>
      <c r="BE1273" s="32">
        <f t="shared" ref="BE1273" si="12158">(AR1273*AZ1270+AS1273*AY1270+AT1273*AZ1273+AU1273*AY1273)</f>
        <v>0</v>
      </c>
      <c r="BF1273" s="8"/>
      <c r="BG1273" s="29">
        <v>0</v>
      </c>
      <c r="BH1273" s="33">
        <v>0</v>
      </c>
      <c r="BI1273" s="31">
        <v>1</v>
      </c>
      <c r="BJ1273" s="32">
        <v>0</v>
      </c>
      <c r="BL1273" s="29">
        <f t="shared" ref="BL1273" si="12159">BB1273*BG1270+BD1273*BG1273-BC1273*BH1270-BE1273*BH1273</f>
        <v>0</v>
      </c>
      <c r="BM1273" s="33">
        <f t="shared" ref="BM1273" si="12160">(BB1273*BH1270+BC1273*BG1270+BD1273*BH1273+BE1273*BG1273)</f>
        <v>-0.83824690100928856</v>
      </c>
      <c r="BN1273" s="31">
        <f t="shared" ref="BN1273" si="12161">BB1273*BI1270+BD1273*BI1273-BC1273*BJ1270-BE1273*BJ1273</f>
        <v>0.48272340305189854</v>
      </c>
      <c r="BO1273" s="32">
        <f t="shared" ref="BO1273" si="12162">(BB1273*BJ1270+BC1273*BI1270+BD1273*BJ1273+BE1273*BI1273)</f>
        <v>0</v>
      </c>
      <c r="BP1273" s="8"/>
      <c r="BQ1273" s="19">
        <f t="shared" ref="BQ1273:BQ1336" si="12163">1/$BR$8</f>
        <v>1</v>
      </c>
      <c r="BR1273" s="47">
        <v>0</v>
      </c>
      <c r="BS1273" s="48">
        <v>1</v>
      </c>
      <c r="BT1273" s="49">
        <v>0</v>
      </c>
      <c r="BV1273" s="29">
        <f t="shared" ref="BV1273" si="12164">BL1273*BQ1270+BN1273*BQ1273-BM1273*BR1270-BO1273*BR1273</f>
        <v>0.48272340305189854</v>
      </c>
      <c r="BW1273" s="33">
        <f t="shared" ref="BW1273" si="12165">(BL1273*BR1270+BM1273*BQ1270+BN1273*BR1273+BO1273*BQ1273)</f>
        <v>-0.83824690100928856</v>
      </c>
      <c r="BX1273" s="31">
        <f t="shared" ref="BX1273" si="12166">BL1273*BS1270+BN1273*BS1273-BM1273*BT1270-BO1273*BT1273</f>
        <v>0.48272340305189854</v>
      </c>
      <c r="BY1273" s="32">
        <f t="shared" ref="BY1273" si="12167">(BL1273*BT1270+BM1273*BS1270+BN1273*BT1273+BO1273*BS1273)</f>
        <v>0</v>
      </c>
      <c r="CA1273" s="50">
        <f t="shared" ref="CA1273" si="12168">(180/PI())*ATAN(-1*(BW1270+BW1273)/(BV1270+BV1273))</f>
        <v>61.159821988284513</v>
      </c>
      <c r="CC1273" s="137">
        <f t="shared" ref="CC1273" si="12169">20*LOG(((1-(10^(CA1270/20)^2)*(1-((1-CC1270)/(1+CC1270))^2))^0.5))</f>
        <v>-25.858344761862682</v>
      </c>
      <c r="CD1273" s="9"/>
      <c r="CE1273" s="38"/>
      <c r="CF1273" s="38"/>
      <c r="CG1273" s="38"/>
      <c r="CH1273" s="38"/>
    </row>
    <row r="1274" spans="2:91" ht="18.600000000000001" customHeight="1">
      <c r="CC1274" s="42"/>
    </row>
    <row r="1275" spans="2:91" ht="18.600000000000001" customHeight="1" thickBot="1">
      <c r="E1275" s="22" t="s">
        <v>4</v>
      </c>
      <c r="J1275" s="22" t="s">
        <v>5</v>
      </c>
      <c r="O1275" s="22" t="s">
        <v>6</v>
      </c>
      <c r="T1275" s="22" t="s">
        <v>7</v>
      </c>
      <c r="Y1275" s="22" t="s">
        <v>8</v>
      </c>
      <c r="AD1275" s="22" t="s">
        <v>65</v>
      </c>
      <c r="AI1275" s="22" t="s">
        <v>9</v>
      </c>
      <c r="AN1275" s="22" t="s">
        <v>66</v>
      </c>
      <c r="AS1275" s="22" t="s">
        <v>51</v>
      </c>
      <c r="AX1275" s="22" t="s">
        <v>67</v>
      </c>
      <c r="BC1275" s="22" t="s">
        <v>52</v>
      </c>
      <c r="BH1275" s="22" t="s">
        <v>68</v>
      </c>
      <c r="BM1275" s="22" t="s">
        <v>63</v>
      </c>
      <c r="BQ1275" s="23" t="s">
        <v>69</v>
      </c>
      <c r="BR1275" s="23"/>
      <c r="BS1275" s="24"/>
      <c r="BT1275" s="24"/>
      <c r="BU1275" s="24"/>
      <c r="BW1275" s="22" t="s">
        <v>64</v>
      </c>
    </row>
    <row r="1276" spans="2:91" ht="18.600000000000001" customHeight="1" thickBot="1">
      <c r="D1276" s="249" t="s">
        <v>103</v>
      </c>
      <c r="E1276" s="250"/>
      <c r="F1276" s="251" t="s">
        <v>104</v>
      </c>
      <c r="G1276" s="252"/>
      <c r="H1276" s="229"/>
      <c r="I1276" s="253" t="s">
        <v>11</v>
      </c>
      <c r="J1276" s="254"/>
      <c r="K1276" s="255" t="s">
        <v>12</v>
      </c>
      <c r="L1276" s="256"/>
      <c r="M1276" s="24"/>
      <c r="N1276" s="253" t="s">
        <v>105</v>
      </c>
      <c r="O1276" s="254"/>
      <c r="P1276" s="255" t="s">
        <v>106</v>
      </c>
      <c r="Q1276" s="256"/>
      <c r="R1276" s="24"/>
      <c r="S1276" s="249" t="s">
        <v>107</v>
      </c>
      <c r="T1276" s="250"/>
      <c r="U1276" s="251" t="s">
        <v>108</v>
      </c>
      <c r="V1276" s="252"/>
      <c r="W1276" s="8"/>
      <c r="X1276" s="253" t="s">
        <v>109</v>
      </c>
      <c r="Y1276" s="254"/>
      <c r="Z1276" s="255" t="s">
        <v>110</v>
      </c>
      <c r="AA1276" s="256"/>
      <c r="AB1276" s="8"/>
      <c r="AC1276" s="253" t="s">
        <v>111</v>
      </c>
      <c r="AD1276" s="254"/>
      <c r="AE1276" s="255" t="s">
        <v>14</v>
      </c>
      <c r="AF1276" s="256"/>
      <c r="AG1276" s="8"/>
      <c r="AH1276" s="253" t="s">
        <v>112</v>
      </c>
      <c r="AI1276" s="254"/>
      <c r="AJ1276" s="255" t="s">
        <v>113</v>
      </c>
      <c r="AK1276" s="256"/>
      <c r="AL1276" s="8"/>
      <c r="AM1276" s="249" t="s">
        <v>114</v>
      </c>
      <c r="AN1276" s="250"/>
      <c r="AO1276" s="251" t="s">
        <v>115</v>
      </c>
      <c r="AP1276" s="252"/>
      <c r="AQ1276" s="24"/>
      <c r="AR1276" s="253" t="s">
        <v>116</v>
      </c>
      <c r="AS1276" s="254"/>
      <c r="AT1276" s="255" t="s">
        <v>13</v>
      </c>
      <c r="AU1276" s="256"/>
      <c r="AV1276" s="4"/>
      <c r="AW1276" s="253" t="s">
        <v>117</v>
      </c>
      <c r="AX1276" s="254"/>
      <c r="AY1276" s="255" t="s">
        <v>118</v>
      </c>
      <c r="AZ1276" s="256"/>
      <c r="BA1276" s="8"/>
      <c r="BB1276" s="253" t="s">
        <v>119</v>
      </c>
      <c r="BC1276" s="254"/>
      <c r="BD1276" s="255" t="s">
        <v>120</v>
      </c>
      <c r="BE1276" s="256"/>
      <c r="BF1276" s="4"/>
      <c r="BG1276" s="249" t="s">
        <v>121</v>
      </c>
      <c r="BH1276" s="250"/>
      <c r="BI1276" s="251" t="s">
        <v>122</v>
      </c>
      <c r="BJ1276" s="252"/>
      <c r="BK1276" s="4"/>
      <c r="BL1276" s="253" t="s">
        <v>123</v>
      </c>
      <c r="BM1276" s="254"/>
      <c r="BN1276" s="255" t="s">
        <v>124</v>
      </c>
      <c r="BO1276" s="256"/>
      <c r="BP1276" s="4"/>
      <c r="BQ1276" s="253" t="s">
        <v>125</v>
      </c>
      <c r="BR1276" s="254"/>
      <c r="BS1276" s="255" t="s">
        <v>126</v>
      </c>
      <c r="BT1276" s="256"/>
      <c r="BU1276" s="8"/>
      <c r="BV1276" s="253" t="s">
        <v>127</v>
      </c>
      <c r="BW1276" s="254"/>
      <c r="BX1276" s="255" t="s">
        <v>128</v>
      </c>
      <c r="BY1276" s="256"/>
      <c r="CA1276" s="27" t="s">
        <v>15</v>
      </c>
      <c r="CC1276" s="133" t="s">
        <v>70</v>
      </c>
      <c r="CD1276" s="9"/>
      <c r="CE1276" s="38"/>
      <c r="CF1276" s="38"/>
      <c r="CG1276" s="38"/>
      <c r="CH1276" s="38"/>
    </row>
    <row r="1277" spans="2:91" ht="18.600000000000001" customHeight="1" thickTop="1" thickBot="1">
      <c r="B1277" s="129">
        <v>3.16</v>
      </c>
      <c r="D1277" s="29">
        <v>1</v>
      </c>
      <c r="E1277" s="30">
        <v>0</v>
      </c>
      <c r="F1277" s="31">
        <v>0</v>
      </c>
      <c r="G1277" s="32">
        <f t="shared" ref="G1277:G1340" si="12170">-1/($E$8*$B1277)</f>
        <v>-0.20860126582278479</v>
      </c>
      <c r="I1277" s="29">
        <v>1</v>
      </c>
      <c r="J1277" s="33">
        <v>0</v>
      </c>
      <c r="K1277" s="31">
        <v>0</v>
      </c>
      <c r="L1277" s="32">
        <v>0</v>
      </c>
      <c r="N1277" s="29">
        <f t="shared" ref="N1277" si="12171">D1277*I1277+F1277*I1280-E1277*J1277-G1277*J1280</f>
        <v>0.91750178025155105</v>
      </c>
      <c r="O1277" s="33">
        <f t="shared" ref="O1277" si="12172">(D1277*J1277+E1277*I1277+F1277*J1280+G1277*I1280)</f>
        <v>0</v>
      </c>
      <c r="P1277" s="31">
        <f t="shared" ref="P1277" si="12173">D1277*K1277+F1277*K1280-E1277*L1277-G1277*L1280</f>
        <v>0</v>
      </c>
      <c r="Q1277" s="32">
        <f t="shared" ref="Q1277" si="12174">(D1277*L1277+E1277*K1277+F1277*L1280+G1277*K1280)</f>
        <v>-0.20860126582278479</v>
      </c>
      <c r="S1277" s="29">
        <v>1</v>
      </c>
      <c r="T1277" s="30">
        <v>0</v>
      </c>
      <c r="U1277" s="31">
        <v>0</v>
      </c>
      <c r="V1277" s="32">
        <f t="shared" ref="V1277:V1340" si="12175">-1/($T$8*$B1277)</f>
        <v>-0.40524367088607594</v>
      </c>
      <c r="X1277" s="29">
        <f t="shared" ref="X1277" si="12176">N1277*S1277+P1277*S1280-O1277*T1277-Q1277*T1280</f>
        <v>0.91750178025155105</v>
      </c>
      <c r="Y1277" s="33">
        <f t="shared" ref="Y1277" si="12177">(N1277*T1277+O1277*S1277+P1277*T1280+Q1277*S1280)</f>
        <v>0</v>
      </c>
      <c r="Z1277" s="31">
        <f t="shared" ref="Z1277" si="12178">N1277*U1277+P1277*U1280-O1277*V1277-Q1277*V1280</f>
        <v>0</v>
      </c>
      <c r="AA1277" s="32">
        <f t="shared" ref="AA1277" si="12179">(N1277*V1277+O1277*U1277+P1277*V1280+Q1277*U1280)</f>
        <v>-0.58041305529643306</v>
      </c>
      <c r="AB1277" s="8"/>
      <c r="AC1277" s="29">
        <v>1</v>
      </c>
      <c r="AD1277" s="33">
        <v>0</v>
      </c>
      <c r="AE1277" s="31">
        <v>0</v>
      </c>
      <c r="AF1277" s="32">
        <v>0</v>
      </c>
      <c r="AH1277" s="29">
        <f t="shared" ref="AH1277" si="12180">X1277*AC1277+Z1277*AC1280-Y1277*AD1277-AA1277*AD1280</f>
        <v>0.73204608632684165</v>
      </c>
      <c r="AI1277" s="33">
        <f t="shared" ref="AI1277" si="12181">(X1277*AD1277+Y1277*AC1277+Z1277*AD1280+AA1277*AC1280)</f>
        <v>0</v>
      </c>
      <c r="AJ1277" s="31">
        <f t="shared" ref="AJ1277" si="12182">X1277*AE1277+Z1277*AE1280-Y1277*AF1277-AA1277*AF1280</f>
        <v>0</v>
      </c>
      <c r="AK1277" s="32">
        <f t="shared" ref="AK1277" si="12183">(X1277*AF1277+Y1277*AE1277+Z1277*AF1280+AA1277*AE1280)</f>
        <v>-0.58041305529643306</v>
      </c>
      <c r="AL1277" s="8"/>
      <c r="AM1277" s="29">
        <v>1</v>
      </c>
      <c r="AN1277" s="30">
        <v>0</v>
      </c>
      <c r="AO1277" s="31">
        <v>0</v>
      </c>
      <c r="AP1277" s="32">
        <f t="shared" ref="AP1277:AP1340" si="12184">-1/($AN$8*$B1277)</f>
        <v>-0.36646518987341764</v>
      </c>
      <c r="AR1277" s="29">
        <f t="shared" ref="AR1277" si="12185">AH1277*AM1277+AJ1277*AM1280-AI1277*AN1277-AK1277*AN1280</f>
        <v>0.73204608632684165</v>
      </c>
      <c r="AS1277" s="33">
        <f t="shared" ref="AS1277" si="12186">(AH1277*AN1277+AI1277*AM1277+AJ1277*AN1280+AK1277*AM1280)</f>
        <v>0</v>
      </c>
      <c r="AT1277" s="31">
        <f t="shared" ref="AT1277" si="12187">AH1277*AO1277+AJ1277*AO1280-AI1277*AP1277-AK1277*AP1280</f>
        <v>0</v>
      </c>
      <c r="AU1277" s="32">
        <f t="shared" ref="AU1277" si="12188">(AH1277*AP1277+AI1277*AO1277+AJ1277*AP1280+AK1277*AO1280)</f>
        <v>-0.84868246331829134</v>
      </c>
      <c r="AV1277" s="8"/>
      <c r="AW1277" s="29">
        <v>1</v>
      </c>
      <c r="AX1277" s="33">
        <v>0</v>
      </c>
      <c r="AY1277" s="31">
        <v>0</v>
      </c>
      <c r="AZ1277" s="32">
        <v>0</v>
      </c>
      <c r="BB1277" s="29">
        <f t="shared" ref="BB1277" si="12189">AR1277*AW1277+AT1277*AW1280-AS1277*AX1277-AU1277*AX1280</f>
        <v>0.48891963090848545</v>
      </c>
      <c r="BC1277" s="33">
        <f t="shared" ref="BC1277" si="12190">(AR1277*AX1277+AS1277*AW1277+AT1277*AX1280+AU1277*AW1280)</f>
        <v>0</v>
      </c>
      <c r="BD1277" s="31">
        <f t="shared" ref="BD1277" si="12191">AR1277*AY1277+AT1277*AY1280-AS1277*AZ1277-AU1277*AZ1280</f>
        <v>0</v>
      </c>
      <c r="BE1277" s="32">
        <f t="shared" ref="BE1277" si="12192">(AR1277*AZ1277+AS1277*AY1277+AT1277*AZ1280+AU1277*AY1280)</f>
        <v>-0.84868246331829134</v>
      </c>
      <c r="BF1277" s="8"/>
      <c r="BG1277" s="29">
        <v>1</v>
      </c>
      <c r="BH1277" s="30">
        <v>0</v>
      </c>
      <c r="BI1277" s="31">
        <v>0</v>
      </c>
      <c r="BJ1277" s="32">
        <f t="shared" ref="BJ1277:BJ1340" si="12193">-1/($BH$8*$B1277)</f>
        <v>-0.12885759493670884</v>
      </c>
      <c r="BL1277" s="29">
        <f t="shared" ref="BL1277" si="12194">BB1277*BG1277+BD1277*BG1280-BC1277*BH1277-BE1277*BH1280</f>
        <v>0.48891963090848545</v>
      </c>
      <c r="BM1277" s="33">
        <f t="shared" ref="BM1277" si="12195">(BB1277*BH1277+BC1277*BG1277+BD1277*BH1280+BE1277*BG1280)</f>
        <v>0</v>
      </c>
      <c r="BN1277" s="31">
        <f t="shared" ref="BN1277" si="12196">BB1277*BI1277+BD1277*BI1280-BC1277*BJ1277-BE1277*BJ1280</f>
        <v>0</v>
      </c>
      <c r="BO1277" s="32">
        <f t="shared" ref="BO1277" si="12197">(BB1277*BJ1277+BC1277*BI1277+BD1277*BJ1280+BE1277*BI1280)</f>
        <v>-0.91168347107450209</v>
      </c>
      <c r="BP1277" s="8"/>
      <c r="BQ1277" s="34">
        <v>1</v>
      </c>
      <c r="BR1277" s="35">
        <v>0</v>
      </c>
      <c r="BS1277" s="11">
        <v>0</v>
      </c>
      <c r="BT1277" s="36">
        <v>0</v>
      </c>
      <c r="BV1277" s="29">
        <f t="shared" ref="BV1277" si="12198">BL1277*BQ1277+BN1277*BQ1280-BM1277*BR1277-BO1277*BR1280</f>
        <v>0.48891963090848545</v>
      </c>
      <c r="BW1277" s="33">
        <f t="shared" ref="BW1277" si="12199">(BL1277*BR1277+BM1277*BQ1277+BN1277*BR1280+BO1277*BQ1280)</f>
        <v>-0.91168347107450209</v>
      </c>
      <c r="BX1277" s="31">
        <f t="shared" ref="BX1277" si="12200">BL1277*BS1277+BN1277*BS1280-BM1277*BT1277-BO1277*BT1280</f>
        <v>0</v>
      </c>
      <c r="BY1277" s="32">
        <f t="shared" ref="BY1277" si="12201">(BL1277*BT1277+BM1277*BS1277+BN1277*BT1280+BO1277*BS1280)</f>
        <v>-0.91168347107450209</v>
      </c>
      <c r="CA1277" s="37">
        <f t="shared" ref="CA1277" si="12202">20*LOG(((1+$BR$8)/$BR$8)/((BV1277+BV1280)^2+(BW1277+BW1280)^2)^0.5)</f>
        <v>-6.4343911110935903E-3</v>
      </c>
      <c r="CC1277" s="134">
        <f t="shared" ref="CC1277" si="12203">((BV1277^2+BW1277^2)^0.5)/((BV1280^2+BW1280^2)^0.5)</f>
        <v>1.0694513190745729</v>
      </c>
      <c r="CD1277" s="9"/>
      <c r="CE1277" s="38"/>
      <c r="CF1277" s="38"/>
      <c r="CG1277" s="38"/>
      <c r="CH1277" s="38"/>
      <c r="CM1277" s="129">
        <v>3.14</v>
      </c>
    </row>
    <row r="1278" spans="2:91" ht="18.600000000000001" customHeight="1" thickBot="1">
      <c r="D1278" s="39"/>
      <c r="G1278" s="40"/>
      <c r="I1278" s="39"/>
      <c r="L1278" s="40"/>
      <c r="N1278" s="39"/>
      <c r="Q1278" s="40"/>
      <c r="S1278" s="39"/>
      <c r="V1278" s="40"/>
      <c r="X1278" s="39"/>
      <c r="AA1278" s="40"/>
      <c r="AC1278" s="39"/>
      <c r="AF1278" s="40"/>
      <c r="AH1278" s="39"/>
      <c r="AK1278" s="40"/>
      <c r="AM1278" s="39"/>
      <c r="AP1278" s="40"/>
      <c r="AR1278" s="39"/>
      <c r="AU1278" s="40"/>
      <c r="AW1278" s="39"/>
      <c r="AZ1278" s="40"/>
      <c r="BB1278" s="39"/>
      <c r="BE1278" s="40"/>
      <c r="BG1278" s="39"/>
      <c r="BJ1278" s="40"/>
      <c r="BL1278" s="39"/>
      <c r="BO1278" s="40"/>
      <c r="BQ1278" s="34"/>
      <c r="BR1278" s="11"/>
      <c r="BS1278" s="11"/>
      <c r="BT1278" s="41"/>
      <c r="BV1278" s="39"/>
      <c r="BY1278" s="40"/>
      <c r="CC1278" s="135"/>
      <c r="CD1278" s="9"/>
      <c r="CE1278" s="38"/>
      <c r="CF1278" s="38"/>
      <c r="CG1278" s="38"/>
      <c r="CH1278" s="38"/>
    </row>
    <row r="1279" spans="2:91" ht="18.600000000000001" customHeight="1" thickBot="1">
      <c r="D1279" s="258" t="s">
        <v>129</v>
      </c>
      <c r="E1279" s="259"/>
      <c r="F1279" s="260" t="s">
        <v>130</v>
      </c>
      <c r="G1279" s="261"/>
      <c r="H1279" s="229"/>
      <c r="I1279" s="258" t="s">
        <v>131</v>
      </c>
      <c r="J1279" s="259"/>
      <c r="K1279" s="260" t="s">
        <v>132</v>
      </c>
      <c r="L1279" s="261"/>
      <c r="N1279" s="253" t="s">
        <v>133</v>
      </c>
      <c r="O1279" s="254"/>
      <c r="P1279" s="255" t="s">
        <v>134</v>
      </c>
      <c r="Q1279" s="256"/>
      <c r="S1279" s="258" t="s">
        <v>135</v>
      </c>
      <c r="T1279" s="259"/>
      <c r="U1279" s="260" t="s">
        <v>136</v>
      </c>
      <c r="V1279" s="261"/>
      <c r="W1279" s="8"/>
      <c r="X1279" s="253" t="s">
        <v>137</v>
      </c>
      <c r="Y1279" s="254"/>
      <c r="Z1279" s="255" t="s">
        <v>138</v>
      </c>
      <c r="AA1279" s="256"/>
      <c r="AB1279" s="8"/>
      <c r="AC1279" s="258" t="s">
        <v>139</v>
      </c>
      <c r="AD1279" s="259"/>
      <c r="AE1279" s="260" t="s">
        <v>140</v>
      </c>
      <c r="AF1279" s="261"/>
      <c r="AG1279" s="8"/>
      <c r="AH1279" s="253" t="s">
        <v>141</v>
      </c>
      <c r="AI1279" s="254"/>
      <c r="AJ1279" s="255" t="s">
        <v>142</v>
      </c>
      <c r="AK1279" s="256"/>
      <c r="AL1279" s="8"/>
      <c r="AM1279" s="258" t="s">
        <v>143</v>
      </c>
      <c r="AN1279" s="259"/>
      <c r="AO1279" s="260" t="s">
        <v>144</v>
      </c>
      <c r="AP1279" s="261"/>
      <c r="AR1279" s="253" t="s">
        <v>145</v>
      </c>
      <c r="AS1279" s="254"/>
      <c r="AT1279" s="255" t="s">
        <v>146</v>
      </c>
      <c r="AU1279" s="256"/>
      <c r="AV1279" s="4"/>
      <c r="AW1279" s="258" t="s">
        <v>147</v>
      </c>
      <c r="AX1279" s="259"/>
      <c r="AY1279" s="260" t="s">
        <v>148</v>
      </c>
      <c r="AZ1279" s="261"/>
      <c r="BA1279" s="8"/>
      <c r="BB1279" s="253" t="s">
        <v>149</v>
      </c>
      <c r="BC1279" s="254"/>
      <c r="BD1279" s="255" t="s">
        <v>150</v>
      </c>
      <c r="BE1279" s="256"/>
      <c r="BF1279" s="4"/>
      <c r="BG1279" s="258" t="s">
        <v>151</v>
      </c>
      <c r="BH1279" s="259"/>
      <c r="BI1279" s="260" t="s">
        <v>152</v>
      </c>
      <c r="BJ1279" s="261"/>
      <c r="BK1279" s="4"/>
      <c r="BL1279" s="253" t="s">
        <v>153</v>
      </c>
      <c r="BM1279" s="254"/>
      <c r="BN1279" s="255" t="s">
        <v>154</v>
      </c>
      <c r="BO1279" s="256"/>
      <c r="BP1279" s="4"/>
      <c r="BQ1279" s="258" t="s">
        <v>155</v>
      </c>
      <c r="BR1279" s="259"/>
      <c r="BS1279" s="260" t="s">
        <v>156</v>
      </c>
      <c r="BT1279" s="261"/>
      <c r="BU1279" s="8"/>
      <c r="BV1279" s="253" t="s">
        <v>157</v>
      </c>
      <c r="BW1279" s="254"/>
      <c r="BX1279" s="255" t="s">
        <v>158</v>
      </c>
      <c r="BY1279" s="256"/>
      <c r="CA1279" s="46" t="s">
        <v>16</v>
      </c>
      <c r="CC1279" s="136" t="s">
        <v>71</v>
      </c>
      <c r="CD1279" s="9"/>
      <c r="CE1279" s="38"/>
      <c r="CF1279" s="38"/>
      <c r="CG1279" s="38"/>
      <c r="CH1279" s="38"/>
    </row>
    <row r="1280" spans="2:91" ht="18.600000000000001" customHeight="1" thickTop="1" thickBot="1">
      <c r="D1280" s="29">
        <v>0</v>
      </c>
      <c r="E1280" s="33">
        <v>0</v>
      </c>
      <c r="F1280" s="31">
        <v>1</v>
      </c>
      <c r="G1280" s="32">
        <v>0</v>
      </c>
      <c r="I1280" s="29">
        <v>0</v>
      </c>
      <c r="J1280" s="33">
        <f t="shared" ref="J1280" si="12204">IF(0=(1-$J$8*$K$8*$B1277^2),10^14,$B1277*$J$8/(1-$J$8*$K$8*$B1277^2))</f>
        <v>-0.39548283383157684</v>
      </c>
      <c r="K1280" s="31">
        <v>1</v>
      </c>
      <c r="L1280" s="32">
        <v>0</v>
      </c>
      <c r="N1280" s="29">
        <f t="shared" ref="N1280" si="12205">D1280*I1277+F1280*I1280-E1280*J1277-G1280*J1280</f>
        <v>0</v>
      </c>
      <c r="O1280" s="33">
        <f t="shared" ref="O1280" si="12206">(D1280*J1277+E1280*I1277+F1280*J1280+G1280*I1280)</f>
        <v>-0.39548283383157684</v>
      </c>
      <c r="P1280" s="31">
        <f t="shared" ref="P1280" si="12207">D1280*K1277+F1280*K1280-E1280*L1277-G1280*L1280</f>
        <v>1</v>
      </c>
      <c r="Q1280" s="32">
        <f t="shared" ref="Q1280" si="12208">(D1280*L1277+E1280*K1277+F1280*L1280+G1280*K1280)</f>
        <v>0</v>
      </c>
      <c r="S1280" s="29">
        <v>0</v>
      </c>
      <c r="T1280" s="33">
        <v>0</v>
      </c>
      <c r="U1280" s="31">
        <v>1</v>
      </c>
      <c r="V1280" s="32">
        <v>0</v>
      </c>
      <c r="X1280" s="29">
        <f t="shared" ref="X1280" si="12209">N1280*S1277+P1280*S1280-O1280*T1277-Q1280*T1280</f>
        <v>0</v>
      </c>
      <c r="Y1280" s="33">
        <f t="shared" ref="Y1280" si="12210">(N1280*T1277+O1280*S1277+P1280*T1280+Q1280*S1280)</f>
        <v>-0.39548283383157684</v>
      </c>
      <c r="Z1280" s="31">
        <f t="shared" ref="Z1280" si="12211">N1280*U1277+P1280*U1280-O1280*V1277-Q1280*V1280</f>
        <v>0.83973308464566387</v>
      </c>
      <c r="AA1280" s="32">
        <f t="shared" ref="AA1280" si="12212">(N1280*V1277+O1280*U1277+P1280*V1280+Q1280*U1280)</f>
        <v>0</v>
      </c>
      <c r="AB1280" s="8"/>
      <c r="AC1280" s="29">
        <v>0</v>
      </c>
      <c r="AD1280" s="33">
        <f t="shared" ref="AD1280" si="12213">IF(0=(1-$AD$8*$AE$8*$B1277^2),10^14,$B1277*$AD$8/(1-$AD$8*$AE$8*$B1277^2))</f>
        <v>-0.31952364308895836</v>
      </c>
      <c r="AE1280" s="31">
        <v>1</v>
      </c>
      <c r="AF1280" s="32">
        <v>0</v>
      </c>
      <c r="AH1280" s="29">
        <f t="shared" ref="AH1280" si="12214">X1280*AC1277+Z1280*AC1280-Y1280*AD1277-AA1280*AD1280</f>
        <v>0</v>
      </c>
      <c r="AI1280" s="33">
        <f t="shared" ref="AI1280" si="12215">(X1280*AD1277+Y1280*AC1277+Z1280*AD1280+AA1280*AC1280)</f>
        <v>-0.66379740825988809</v>
      </c>
      <c r="AJ1280" s="31">
        <f t="shared" ref="AJ1280" si="12216">X1280*AE1277+Z1280*AE1280-Y1280*AF1277-AA1280*AF1280</f>
        <v>0.83973308464566387</v>
      </c>
      <c r="AK1280" s="32">
        <f t="shared" ref="AK1280" si="12217">(X1280*AF1277+Y1280*AE1277+Z1280*AF1280+AA1280*AE1280)</f>
        <v>0</v>
      </c>
      <c r="AL1280" s="8"/>
      <c r="AM1280" s="29">
        <v>0</v>
      </c>
      <c r="AN1280" s="33">
        <v>0</v>
      </c>
      <c r="AO1280" s="31">
        <v>1</v>
      </c>
      <c r="AP1280" s="32">
        <v>0</v>
      </c>
      <c r="AR1280" s="29">
        <f t="shared" ref="AR1280" si="12218">AH1280*AM1277+AJ1280*AM1280-AI1280*AN1277-AK1280*AN1280</f>
        <v>0</v>
      </c>
      <c r="AS1280" s="33">
        <f t="shared" ref="AS1280" si="12219">(AH1280*AN1277+AI1280*AM1277+AJ1280*AN1280+AK1280*AM1280)</f>
        <v>-0.66379740825988809</v>
      </c>
      <c r="AT1280" s="31">
        <f t="shared" ref="AT1280" si="12220">AH1280*AO1277+AJ1280*AO1280-AI1280*AP1277-AK1280*AP1280</f>
        <v>0.59647444139022143</v>
      </c>
      <c r="AU1280" s="32">
        <f t="shared" ref="AU1280" si="12221">(AH1280*AP1277+AI1280*AO1277+AJ1280*AP1280+AK1280*AO1280)</f>
        <v>0</v>
      </c>
      <c r="AV1280" s="8"/>
      <c r="AW1280" s="29">
        <v>0</v>
      </c>
      <c r="AX1280" s="33">
        <f t="shared" ref="AX1280" si="12222">IF(0=(1-$AX$8*$AY$8*$B1277^2),10^14,$B1277*$AX$8/(1-$AX$8*$AY$8*$B1277^2))</f>
        <v>-0.28647517290241648</v>
      </c>
      <c r="AY1280" s="31">
        <v>1</v>
      </c>
      <c r="AZ1280" s="32">
        <v>0</v>
      </c>
      <c r="BB1280" s="29">
        <f t="shared" ref="BB1280" si="12223">AR1280*AW1277+AT1280*AW1280-AS1280*AX1277-AU1280*AX1280</f>
        <v>0</v>
      </c>
      <c r="BC1280" s="33">
        <f t="shared" ref="BC1280" si="12224">(AR1280*AX1277+AS1280*AW1277+AT1280*AX1280+AU1280*AW1280)</f>
        <v>-0.83467252698902406</v>
      </c>
      <c r="BD1280" s="31">
        <f t="shared" ref="BD1280" si="12225">AR1280*AY1277+AT1280*AY1280-AS1280*AZ1277-AU1280*AZ1280</f>
        <v>0.59647444139022143</v>
      </c>
      <c r="BE1280" s="32">
        <f t="shared" ref="BE1280" si="12226">(AR1280*AZ1277+AS1280*AY1277+AT1280*AZ1280+AU1280*AY1280)</f>
        <v>0</v>
      </c>
      <c r="BF1280" s="8"/>
      <c r="BG1280" s="29">
        <v>0</v>
      </c>
      <c r="BH1280" s="33">
        <v>0</v>
      </c>
      <c r="BI1280" s="31">
        <v>1</v>
      </c>
      <c r="BJ1280" s="32">
        <v>0</v>
      </c>
      <c r="BL1280" s="29">
        <f t="shared" ref="BL1280" si="12227">BB1280*BG1277+BD1280*BG1280-BC1280*BH1277-BE1280*BH1280</f>
        <v>0</v>
      </c>
      <c r="BM1280" s="33">
        <f t="shared" ref="BM1280" si="12228">(BB1280*BH1277+BC1280*BG1277+BD1280*BH1280+BE1280*BG1280)</f>
        <v>-0.83467252698902406</v>
      </c>
      <c r="BN1280" s="31">
        <f t="shared" ref="BN1280" si="12229">BB1280*BI1277+BD1280*BI1280-BC1280*BJ1277-BE1280*BJ1280</f>
        <v>0.48892054700267062</v>
      </c>
      <c r="BO1280" s="32">
        <f t="shared" ref="BO1280" si="12230">(BB1280*BJ1277+BC1280*BI1277+BD1280*BJ1280+BE1280*BI1280)</f>
        <v>0</v>
      </c>
      <c r="BP1280" s="8"/>
      <c r="BQ1280" s="19">
        <f t="shared" ref="BQ1280:BQ1343" si="12231">1/$BR$8</f>
        <v>1</v>
      </c>
      <c r="BR1280" s="47">
        <v>0</v>
      </c>
      <c r="BS1280" s="48">
        <v>1</v>
      </c>
      <c r="BT1280" s="49">
        <v>0</v>
      </c>
      <c r="BV1280" s="29">
        <f t="shared" ref="BV1280" si="12232">BL1280*BQ1277+BN1280*BQ1280-BM1280*BR1277-BO1280*BR1280</f>
        <v>0.48892054700267062</v>
      </c>
      <c r="BW1280" s="33">
        <f t="shared" ref="BW1280" si="12233">(BL1280*BR1277+BM1280*BQ1277+BN1280*BR1280+BO1280*BQ1280)</f>
        <v>-0.83467252698902406</v>
      </c>
      <c r="BX1280" s="31">
        <f t="shared" ref="BX1280" si="12234">BL1280*BS1277+BN1280*BS1280-BM1280*BT1277-BO1280*BT1280</f>
        <v>0.48892054700267062</v>
      </c>
      <c r="BY1280" s="32">
        <f t="shared" ref="BY1280" si="12235">(BL1280*BT1277+BM1280*BS1277+BN1280*BT1280+BO1280*BS1280)</f>
        <v>0</v>
      </c>
      <c r="CA1280" s="50">
        <f t="shared" ref="CA1280" si="12236">(180/PI())*ATAN(-1*(BW1277+BW1280)/(BV1277+BV1280))</f>
        <v>60.754150441050953</v>
      </c>
      <c r="CC1280" s="137">
        <f t="shared" ref="CC1280" si="12237">20*LOG(((1-(10^(CA1277/20)^2)*(1-((1-CC1277)/(1+CC1277))^2))^0.5))</f>
        <v>-25.841756425274184</v>
      </c>
      <c r="CD1280" s="9"/>
      <c r="CE1280" s="38"/>
      <c r="CF1280" s="38"/>
      <c r="CG1280" s="38"/>
      <c r="CH1280" s="38"/>
    </row>
    <row r="1281" spans="2:91" ht="18.600000000000001" customHeight="1">
      <c r="CC1281" s="42"/>
    </row>
    <row r="1282" spans="2:91" ht="18.600000000000001" customHeight="1" thickBot="1">
      <c r="E1282" s="22" t="s">
        <v>4</v>
      </c>
      <c r="J1282" s="22" t="s">
        <v>5</v>
      </c>
      <c r="O1282" s="22" t="s">
        <v>6</v>
      </c>
      <c r="T1282" s="22" t="s">
        <v>7</v>
      </c>
      <c r="Y1282" s="22" t="s">
        <v>8</v>
      </c>
      <c r="AD1282" s="22" t="s">
        <v>65</v>
      </c>
      <c r="AI1282" s="22" t="s">
        <v>9</v>
      </c>
      <c r="AN1282" s="22" t="s">
        <v>66</v>
      </c>
      <c r="AS1282" s="22" t="s">
        <v>51</v>
      </c>
      <c r="AX1282" s="22" t="s">
        <v>67</v>
      </c>
      <c r="BC1282" s="22" t="s">
        <v>52</v>
      </c>
      <c r="BH1282" s="22" t="s">
        <v>68</v>
      </c>
      <c r="BM1282" s="22" t="s">
        <v>63</v>
      </c>
      <c r="BQ1282" s="23" t="s">
        <v>69</v>
      </c>
      <c r="BR1282" s="23"/>
      <c r="BS1282" s="24"/>
      <c r="BT1282" s="24"/>
      <c r="BU1282" s="24"/>
      <c r="BW1282" s="22" t="s">
        <v>64</v>
      </c>
    </row>
    <row r="1283" spans="2:91" ht="18.600000000000001" customHeight="1" thickBot="1">
      <c r="D1283" s="249" t="s">
        <v>103</v>
      </c>
      <c r="E1283" s="250"/>
      <c r="F1283" s="251" t="s">
        <v>104</v>
      </c>
      <c r="G1283" s="252"/>
      <c r="H1283" s="229"/>
      <c r="I1283" s="253" t="s">
        <v>11</v>
      </c>
      <c r="J1283" s="254"/>
      <c r="K1283" s="255" t="s">
        <v>12</v>
      </c>
      <c r="L1283" s="256"/>
      <c r="M1283" s="24"/>
      <c r="N1283" s="253" t="s">
        <v>105</v>
      </c>
      <c r="O1283" s="254"/>
      <c r="P1283" s="255" t="s">
        <v>106</v>
      </c>
      <c r="Q1283" s="256"/>
      <c r="R1283" s="24"/>
      <c r="S1283" s="249" t="s">
        <v>107</v>
      </c>
      <c r="T1283" s="250"/>
      <c r="U1283" s="251" t="s">
        <v>108</v>
      </c>
      <c r="V1283" s="252"/>
      <c r="W1283" s="8"/>
      <c r="X1283" s="253" t="s">
        <v>109</v>
      </c>
      <c r="Y1283" s="254"/>
      <c r="Z1283" s="255" t="s">
        <v>110</v>
      </c>
      <c r="AA1283" s="256"/>
      <c r="AB1283" s="8"/>
      <c r="AC1283" s="253" t="s">
        <v>111</v>
      </c>
      <c r="AD1283" s="254"/>
      <c r="AE1283" s="255" t="s">
        <v>14</v>
      </c>
      <c r="AF1283" s="256"/>
      <c r="AG1283" s="8"/>
      <c r="AH1283" s="253" t="s">
        <v>112</v>
      </c>
      <c r="AI1283" s="254"/>
      <c r="AJ1283" s="255" t="s">
        <v>113</v>
      </c>
      <c r="AK1283" s="256"/>
      <c r="AL1283" s="8"/>
      <c r="AM1283" s="249" t="s">
        <v>114</v>
      </c>
      <c r="AN1283" s="250"/>
      <c r="AO1283" s="251" t="s">
        <v>115</v>
      </c>
      <c r="AP1283" s="252"/>
      <c r="AQ1283" s="24"/>
      <c r="AR1283" s="253" t="s">
        <v>116</v>
      </c>
      <c r="AS1283" s="254"/>
      <c r="AT1283" s="255" t="s">
        <v>13</v>
      </c>
      <c r="AU1283" s="256"/>
      <c r="AV1283" s="4"/>
      <c r="AW1283" s="253" t="s">
        <v>117</v>
      </c>
      <c r="AX1283" s="254"/>
      <c r="AY1283" s="255" t="s">
        <v>118</v>
      </c>
      <c r="AZ1283" s="256"/>
      <c r="BA1283" s="8"/>
      <c r="BB1283" s="253" t="s">
        <v>119</v>
      </c>
      <c r="BC1283" s="254"/>
      <c r="BD1283" s="255" t="s">
        <v>120</v>
      </c>
      <c r="BE1283" s="256"/>
      <c r="BF1283" s="4"/>
      <c r="BG1283" s="249" t="s">
        <v>121</v>
      </c>
      <c r="BH1283" s="250"/>
      <c r="BI1283" s="251" t="s">
        <v>122</v>
      </c>
      <c r="BJ1283" s="252"/>
      <c r="BK1283" s="4"/>
      <c r="BL1283" s="253" t="s">
        <v>123</v>
      </c>
      <c r="BM1283" s="254"/>
      <c r="BN1283" s="255" t="s">
        <v>124</v>
      </c>
      <c r="BO1283" s="256"/>
      <c r="BP1283" s="4"/>
      <c r="BQ1283" s="253" t="s">
        <v>125</v>
      </c>
      <c r="BR1283" s="254"/>
      <c r="BS1283" s="255" t="s">
        <v>126</v>
      </c>
      <c r="BT1283" s="256"/>
      <c r="BU1283" s="8"/>
      <c r="BV1283" s="253" t="s">
        <v>127</v>
      </c>
      <c r="BW1283" s="254"/>
      <c r="BX1283" s="255" t="s">
        <v>128</v>
      </c>
      <c r="BY1283" s="256"/>
      <c r="CA1283" s="27" t="s">
        <v>15</v>
      </c>
      <c r="CC1283" s="133" t="s">
        <v>70</v>
      </c>
      <c r="CD1283" s="9"/>
      <c r="CE1283" s="38"/>
      <c r="CF1283" s="38"/>
      <c r="CG1283" s="38"/>
      <c r="CH1283" s="38"/>
    </row>
    <row r="1284" spans="2:91" ht="18.600000000000001" customHeight="1" thickTop="1" thickBot="1">
      <c r="B1284" s="129">
        <v>3.18</v>
      </c>
      <c r="D1284" s="29">
        <v>1</v>
      </c>
      <c r="E1284" s="30">
        <v>0</v>
      </c>
      <c r="F1284" s="31">
        <v>0</v>
      </c>
      <c r="G1284" s="32">
        <f t="shared" ref="G1284:G1347" si="12238">-1/($E$8*$B1284)</f>
        <v>-0.20728930817610064</v>
      </c>
      <c r="I1284" s="29">
        <v>1</v>
      </c>
      <c r="J1284" s="33">
        <v>0</v>
      </c>
      <c r="K1284" s="31">
        <v>0</v>
      </c>
      <c r="L1284" s="32">
        <v>0</v>
      </c>
      <c r="N1284" s="29">
        <f t="shared" ref="N1284" si="12239">D1284*I1284+F1284*I1287-E1284*J1284-G1284*J1287</f>
        <v>0.91855221255693564</v>
      </c>
      <c r="O1284" s="33">
        <f t="shared" ref="O1284" si="12240">(D1284*J1284+E1284*I1284+F1284*J1287+G1284*I1287)</f>
        <v>0</v>
      </c>
      <c r="P1284" s="31">
        <f t="shared" ref="P1284" si="12241">D1284*K1284+F1284*K1287-E1284*L1284-G1284*L1287</f>
        <v>0</v>
      </c>
      <c r="Q1284" s="32">
        <f t="shared" ref="Q1284" si="12242">(D1284*L1284+E1284*K1284+F1284*L1287+G1284*K1287)</f>
        <v>-0.20728930817610064</v>
      </c>
      <c r="S1284" s="29">
        <v>1</v>
      </c>
      <c r="T1284" s="30">
        <v>0</v>
      </c>
      <c r="U1284" s="31">
        <v>0</v>
      </c>
      <c r="V1284" s="32">
        <f t="shared" ref="V1284:V1347" si="12243">-1/($T$8*$B1284)</f>
        <v>-0.4026949685534591</v>
      </c>
      <c r="X1284" s="29">
        <f t="shared" ref="X1284" si="12244">N1284*S1284+P1284*S1287-O1284*T1284-Q1284*T1287</f>
        <v>0.91855221255693564</v>
      </c>
      <c r="Y1284" s="33">
        <f t="shared" ref="Y1284" si="12245">(N1284*T1284+O1284*S1284+P1284*T1287+Q1284*S1287)</f>
        <v>0</v>
      </c>
      <c r="Z1284" s="31">
        <f t="shared" ref="Z1284" si="12246">N1284*U1284+P1284*U1287-O1284*V1284-Q1284*V1287</f>
        <v>0</v>
      </c>
      <c r="AA1284" s="32">
        <f t="shared" ref="AA1284" si="12247">(N1284*V1284+O1284*U1284+P1284*V1287+Q1284*U1287)</f>
        <v>-0.57718566252642611</v>
      </c>
      <c r="AB1284" s="8"/>
      <c r="AC1284" s="29">
        <v>1</v>
      </c>
      <c r="AD1284" s="33">
        <v>0</v>
      </c>
      <c r="AE1284" s="31">
        <v>0</v>
      </c>
      <c r="AF1284" s="32">
        <v>0</v>
      </c>
      <c r="AH1284" s="29">
        <f t="shared" ref="AH1284" si="12248">X1284*AC1284+Z1284*AC1287-Y1284*AD1284-AA1284*AD1287</f>
        <v>0.73542619532453657</v>
      </c>
      <c r="AI1284" s="33">
        <f t="shared" ref="AI1284" si="12249">(X1284*AD1284+Y1284*AC1284+Z1284*AD1287+AA1284*AC1287)</f>
        <v>0</v>
      </c>
      <c r="AJ1284" s="31">
        <f t="shared" ref="AJ1284" si="12250">X1284*AE1284+Z1284*AE1287-Y1284*AF1284-AA1284*AF1287</f>
        <v>0</v>
      </c>
      <c r="AK1284" s="32">
        <f t="shared" ref="AK1284" si="12251">(X1284*AF1284+Y1284*AE1284+Z1284*AF1287+AA1284*AE1287)</f>
        <v>-0.57718566252642611</v>
      </c>
      <c r="AL1284" s="8"/>
      <c r="AM1284" s="29">
        <v>1</v>
      </c>
      <c r="AN1284" s="30">
        <v>0</v>
      </c>
      <c r="AO1284" s="31">
        <v>0</v>
      </c>
      <c r="AP1284" s="32">
        <f t="shared" ref="AP1284:AP1347" si="12252">-1/($AN$8*$B1284)</f>
        <v>-0.36416037735849055</v>
      </c>
      <c r="AR1284" s="29">
        <f t="shared" ref="AR1284" si="12253">AH1284*AM1284+AJ1284*AM1287-AI1284*AN1284-AK1284*AN1287</f>
        <v>0.73542619532453657</v>
      </c>
      <c r="AS1284" s="33">
        <f t="shared" ref="AS1284" si="12254">(AH1284*AN1284+AI1284*AM1284+AJ1284*AN1287+AK1284*AM1287)</f>
        <v>0</v>
      </c>
      <c r="AT1284" s="31">
        <f t="shared" ref="AT1284" si="12255">AH1284*AO1284+AJ1284*AO1287-AI1284*AP1284-AK1284*AP1287</f>
        <v>0</v>
      </c>
      <c r="AU1284" s="32">
        <f t="shared" ref="AU1284" si="12256">(AH1284*AP1284+AI1284*AO1284+AJ1284*AP1287+AK1284*AO1287)</f>
        <v>-0.84499874333512826</v>
      </c>
      <c r="AV1284" s="8"/>
      <c r="AW1284" s="29">
        <v>1</v>
      </c>
      <c r="AX1284" s="33">
        <v>0</v>
      </c>
      <c r="AY1284" s="31">
        <v>0</v>
      </c>
      <c r="AZ1284" s="32">
        <v>0</v>
      </c>
      <c r="BB1284" s="29">
        <f t="shared" ref="BB1284" si="12257">AR1284*AW1284+AT1284*AW1287-AS1284*AX1284-AU1284*AX1287</f>
        <v>0.49500893524875178</v>
      </c>
      <c r="BC1284" s="33">
        <f t="shared" ref="BC1284" si="12258">(AR1284*AX1284+AS1284*AW1284+AT1284*AX1287+AU1284*AW1287)</f>
        <v>0</v>
      </c>
      <c r="BD1284" s="31">
        <f t="shared" ref="BD1284" si="12259">AR1284*AY1284+AT1284*AY1287-AS1284*AZ1284-AU1284*AZ1287</f>
        <v>0</v>
      </c>
      <c r="BE1284" s="32">
        <f t="shared" ref="BE1284" si="12260">(AR1284*AZ1284+AS1284*AY1284+AT1284*AZ1287+AU1284*AY1287)</f>
        <v>-0.84499874333512826</v>
      </c>
      <c r="BF1284" s="8"/>
      <c r="BG1284" s="29">
        <v>1</v>
      </c>
      <c r="BH1284" s="30">
        <v>0</v>
      </c>
      <c r="BI1284" s="31">
        <v>0</v>
      </c>
      <c r="BJ1284" s="32">
        <f t="shared" ref="BJ1284:BJ1347" si="12261">-1/($BH$8*$B1284)</f>
        <v>-0.12804716981132075</v>
      </c>
      <c r="BL1284" s="29">
        <f t="shared" ref="BL1284" si="12262">BB1284*BG1284+BD1284*BG1287-BC1284*BH1284-BE1284*BH1287</f>
        <v>0.49500893524875178</v>
      </c>
      <c r="BM1284" s="33">
        <f t="shared" ref="BM1284" si="12263">(BB1284*BH1284+BC1284*BG1284+BD1284*BH1287+BE1284*BG1287)</f>
        <v>0</v>
      </c>
      <c r="BN1284" s="31">
        <f t="shared" ref="BN1284" si="12264">BB1284*BI1284+BD1284*BI1287-BC1284*BJ1284-BE1284*BJ1287</f>
        <v>0</v>
      </c>
      <c r="BO1284" s="32">
        <f t="shared" ref="BO1284" si="12265">(BB1284*BJ1284+BC1284*BI1284+BD1284*BJ1287+BE1284*BI1287)</f>
        <v>-0.90838323652504627</v>
      </c>
      <c r="BP1284" s="8"/>
      <c r="BQ1284" s="34">
        <v>1</v>
      </c>
      <c r="BR1284" s="35">
        <v>0</v>
      </c>
      <c r="BS1284" s="11">
        <v>0</v>
      </c>
      <c r="BT1284" s="36">
        <v>0</v>
      </c>
      <c r="BV1284" s="29">
        <f t="shared" ref="BV1284" si="12266">BL1284*BQ1284+BN1284*BQ1287-BM1284*BR1284-BO1284*BR1287</f>
        <v>0.49500893524875178</v>
      </c>
      <c r="BW1284" s="33">
        <f t="shared" ref="BW1284" si="12267">(BL1284*BR1284+BM1284*BQ1284+BN1284*BR1287+BO1284*BQ1287)</f>
        <v>-0.90838323652504627</v>
      </c>
      <c r="BX1284" s="31">
        <f t="shared" ref="BX1284" si="12268">BL1284*BS1284+BN1284*BS1287-BM1284*BT1284-BO1284*BT1287</f>
        <v>0</v>
      </c>
      <c r="BY1284" s="32">
        <f t="shared" ref="BY1284" si="12269">(BL1284*BT1284+BM1284*BS1284+BN1284*BT1287+BO1284*BS1287)</f>
        <v>-0.90838323652504627</v>
      </c>
      <c r="CA1284" s="37">
        <f t="shared" ref="CA1284" si="12270">20*LOG(((1+$BR$8)/$BR$8)/((BV1284+BV1287)^2+(BW1284+BW1287)^2)^0.5)</f>
        <v>-6.4783894696700643E-3</v>
      </c>
      <c r="CC1284" s="134">
        <f t="shared" ref="CC1284" si="12271">((BV1284^2+BW1284^2)^0.5)/((BV1287^2+BW1287^2)^0.5)</f>
        <v>1.0694118406972615</v>
      </c>
      <c r="CD1284" s="9"/>
      <c r="CE1284" s="38"/>
      <c r="CF1284" s="38"/>
      <c r="CG1284" s="38"/>
      <c r="CH1284" s="38"/>
      <c r="CM1284" s="129">
        <v>3.16</v>
      </c>
    </row>
    <row r="1285" spans="2:91" ht="18.600000000000001" customHeight="1" thickBot="1">
      <c r="D1285" s="39"/>
      <c r="G1285" s="40"/>
      <c r="I1285" s="39"/>
      <c r="L1285" s="40"/>
      <c r="N1285" s="39"/>
      <c r="Q1285" s="40"/>
      <c r="S1285" s="39"/>
      <c r="V1285" s="40"/>
      <c r="X1285" s="39"/>
      <c r="AA1285" s="40"/>
      <c r="AC1285" s="39"/>
      <c r="AF1285" s="40"/>
      <c r="AH1285" s="39"/>
      <c r="AK1285" s="40"/>
      <c r="AM1285" s="39"/>
      <c r="AP1285" s="40"/>
      <c r="AR1285" s="39"/>
      <c r="AU1285" s="40"/>
      <c r="AW1285" s="39"/>
      <c r="AZ1285" s="40"/>
      <c r="BB1285" s="39"/>
      <c r="BE1285" s="40"/>
      <c r="BG1285" s="39"/>
      <c r="BJ1285" s="40"/>
      <c r="BL1285" s="39"/>
      <c r="BO1285" s="40"/>
      <c r="BQ1285" s="34"/>
      <c r="BR1285" s="11"/>
      <c r="BS1285" s="11"/>
      <c r="BT1285" s="41"/>
      <c r="BV1285" s="39"/>
      <c r="BY1285" s="40"/>
      <c r="CC1285" s="135"/>
      <c r="CD1285" s="9"/>
      <c r="CE1285" s="38"/>
      <c r="CF1285" s="38"/>
      <c r="CG1285" s="38"/>
      <c r="CH1285" s="38"/>
    </row>
    <row r="1286" spans="2:91" ht="18.600000000000001" customHeight="1" thickBot="1">
      <c r="D1286" s="258" t="s">
        <v>129</v>
      </c>
      <c r="E1286" s="259"/>
      <c r="F1286" s="260" t="s">
        <v>130</v>
      </c>
      <c r="G1286" s="261"/>
      <c r="H1286" s="229"/>
      <c r="I1286" s="258" t="s">
        <v>131</v>
      </c>
      <c r="J1286" s="259"/>
      <c r="K1286" s="260" t="s">
        <v>132</v>
      </c>
      <c r="L1286" s="261"/>
      <c r="N1286" s="253" t="s">
        <v>133</v>
      </c>
      <c r="O1286" s="254"/>
      <c r="P1286" s="255" t="s">
        <v>134</v>
      </c>
      <c r="Q1286" s="256"/>
      <c r="S1286" s="258" t="s">
        <v>135</v>
      </c>
      <c r="T1286" s="259"/>
      <c r="U1286" s="260" t="s">
        <v>136</v>
      </c>
      <c r="V1286" s="261"/>
      <c r="W1286" s="8"/>
      <c r="X1286" s="253" t="s">
        <v>137</v>
      </c>
      <c r="Y1286" s="254"/>
      <c r="Z1286" s="255" t="s">
        <v>138</v>
      </c>
      <c r="AA1286" s="256"/>
      <c r="AB1286" s="8"/>
      <c r="AC1286" s="258" t="s">
        <v>139</v>
      </c>
      <c r="AD1286" s="259"/>
      <c r="AE1286" s="260" t="s">
        <v>140</v>
      </c>
      <c r="AF1286" s="261"/>
      <c r="AG1286" s="8"/>
      <c r="AH1286" s="253" t="s">
        <v>141</v>
      </c>
      <c r="AI1286" s="254"/>
      <c r="AJ1286" s="255" t="s">
        <v>142</v>
      </c>
      <c r="AK1286" s="256"/>
      <c r="AL1286" s="8"/>
      <c r="AM1286" s="258" t="s">
        <v>143</v>
      </c>
      <c r="AN1286" s="259"/>
      <c r="AO1286" s="260" t="s">
        <v>144</v>
      </c>
      <c r="AP1286" s="261"/>
      <c r="AR1286" s="253" t="s">
        <v>145</v>
      </c>
      <c r="AS1286" s="254"/>
      <c r="AT1286" s="255" t="s">
        <v>146</v>
      </c>
      <c r="AU1286" s="256"/>
      <c r="AV1286" s="4"/>
      <c r="AW1286" s="258" t="s">
        <v>147</v>
      </c>
      <c r="AX1286" s="259"/>
      <c r="AY1286" s="260" t="s">
        <v>148</v>
      </c>
      <c r="AZ1286" s="261"/>
      <c r="BA1286" s="8"/>
      <c r="BB1286" s="253" t="s">
        <v>149</v>
      </c>
      <c r="BC1286" s="254"/>
      <c r="BD1286" s="255" t="s">
        <v>150</v>
      </c>
      <c r="BE1286" s="256"/>
      <c r="BF1286" s="4"/>
      <c r="BG1286" s="258" t="s">
        <v>151</v>
      </c>
      <c r="BH1286" s="259"/>
      <c r="BI1286" s="260" t="s">
        <v>152</v>
      </c>
      <c r="BJ1286" s="261"/>
      <c r="BK1286" s="4"/>
      <c r="BL1286" s="253" t="s">
        <v>153</v>
      </c>
      <c r="BM1286" s="254"/>
      <c r="BN1286" s="255" t="s">
        <v>154</v>
      </c>
      <c r="BO1286" s="256"/>
      <c r="BP1286" s="4"/>
      <c r="BQ1286" s="258" t="s">
        <v>155</v>
      </c>
      <c r="BR1286" s="259"/>
      <c r="BS1286" s="260" t="s">
        <v>156</v>
      </c>
      <c r="BT1286" s="261"/>
      <c r="BU1286" s="8"/>
      <c r="BV1286" s="253" t="s">
        <v>157</v>
      </c>
      <c r="BW1286" s="254"/>
      <c r="BX1286" s="255" t="s">
        <v>158</v>
      </c>
      <c r="BY1286" s="256"/>
      <c r="CA1286" s="46" t="s">
        <v>16</v>
      </c>
      <c r="CC1286" s="136" t="s">
        <v>71</v>
      </c>
      <c r="CD1286" s="9"/>
      <c r="CE1286" s="38"/>
      <c r="CF1286" s="38"/>
      <c r="CG1286" s="38"/>
      <c r="CH1286" s="38"/>
    </row>
    <row r="1287" spans="2:91" ht="18.600000000000001" customHeight="1" thickTop="1" thickBot="1">
      <c r="D1287" s="29">
        <v>0</v>
      </c>
      <c r="E1287" s="33">
        <v>0</v>
      </c>
      <c r="F1287" s="31">
        <v>1</v>
      </c>
      <c r="G1287" s="32">
        <v>0</v>
      </c>
      <c r="I1287" s="29">
        <v>0</v>
      </c>
      <c r="J1287" s="33">
        <f t="shared" ref="J1287" si="12272">IF(0=(1-$J$8*$K$8*$B1284^2),10^14,$B1284*$J$8/(1-$J$8*$K$8*$B1284^2))</f>
        <v>-0.39291841995956289</v>
      </c>
      <c r="K1287" s="31">
        <v>1</v>
      </c>
      <c r="L1287" s="32">
        <v>0</v>
      </c>
      <c r="N1287" s="29">
        <f t="shared" ref="N1287" si="12273">D1287*I1284+F1287*I1287-E1287*J1284-G1287*J1287</f>
        <v>0</v>
      </c>
      <c r="O1287" s="33">
        <f t="shared" ref="O1287" si="12274">(D1287*J1284+E1287*I1284+F1287*J1287+G1287*I1287)</f>
        <v>-0.39291841995956289</v>
      </c>
      <c r="P1287" s="31">
        <f t="shared" ref="P1287" si="12275">D1287*K1284+F1287*K1287-E1287*L1284-G1287*L1287</f>
        <v>1</v>
      </c>
      <c r="Q1287" s="32">
        <f t="shared" ref="Q1287" si="12276">(D1287*L1284+E1287*K1284+F1287*L1287+G1287*K1287)</f>
        <v>0</v>
      </c>
      <c r="S1287" s="29">
        <v>0</v>
      </c>
      <c r="T1287" s="33">
        <v>0</v>
      </c>
      <c r="U1287" s="31">
        <v>1</v>
      </c>
      <c r="V1287" s="32">
        <v>0</v>
      </c>
      <c r="X1287" s="29">
        <f t="shared" ref="X1287" si="12277">N1287*S1284+P1287*S1287-O1287*T1284-Q1287*T1287</f>
        <v>0</v>
      </c>
      <c r="Y1287" s="33">
        <f t="shared" ref="Y1287" si="12278">(N1287*T1284+O1287*S1284+P1287*T1287+Q1287*S1287)</f>
        <v>-0.39291841995956289</v>
      </c>
      <c r="Z1287" s="31">
        <f t="shared" ref="Z1287" si="12279">N1287*U1284+P1287*U1287-O1287*V1284-Q1287*V1287</f>
        <v>0.84177372923030902</v>
      </c>
      <c r="AA1287" s="32">
        <f t="shared" ref="AA1287" si="12280">(N1287*V1284+O1287*U1284+P1287*V1287+Q1287*U1287)</f>
        <v>0</v>
      </c>
      <c r="AB1287" s="8"/>
      <c r="AC1287" s="29">
        <v>0</v>
      </c>
      <c r="AD1287" s="33">
        <f t="shared" ref="AD1287" si="12281">IF(0=(1-$AD$8*$AE$8*$B1284^2),10^14,$B1284*$AD$8/(1-$AD$8*$AE$8*$B1284^2))</f>
        <v>-0.31727402311212949</v>
      </c>
      <c r="AE1287" s="31">
        <v>1</v>
      </c>
      <c r="AF1287" s="32">
        <v>0</v>
      </c>
      <c r="AH1287" s="29">
        <f t="shared" ref="AH1287" si="12282">X1287*AC1284+Z1287*AC1287-Y1287*AD1284-AA1287*AD1287</f>
        <v>0</v>
      </c>
      <c r="AI1287" s="33">
        <f t="shared" ref="AI1287" si="12283">(X1287*AD1284+Y1287*AC1284+Z1287*AD1287+AA1287*AC1287)</f>
        <v>-0.65999135758256333</v>
      </c>
      <c r="AJ1287" s="31">
        <f t="shared" ref="AJ1287" si="12284">X1287*AE1284+Z1287*AE1287-Y1287*AF1284-AA1287*AF1287</f>
        <v>0.84177372923030902</v>
      </c>
      <c r="AK1287" s="32">
        <f t="shared" ref="AK1287" si="12285">(X1287*AF1284+Y1287*AE1284+Z1287*AF1287+AA1287*AE1287)</f>
        <v>0</v>
      </c>
      <c r="AL1287" s="8"/>
      <c r="AM1287" s="29">
        <v>0</v>
      </c>
      <c r="AN1287" s="33">
        <v>0</v>
      </c>
      <c r="AO1287" s="31">
        <v>1</v>
      </c>
      <c r="AP1287" s="32">
        <v>0</v>
      </c>
      <c r="AR1287" s="29">
        <f t="shared" ref="AR1287" si="12286">AH1287*AM1284+AJ1287*AM1287-AI1287*AN1284-AK1287*AN1287</f>
        <v>0</v>
      </c>
      <c r="AS1287" s="33">
        <f t="shared" ref="AS1287" si="12287">(AH1287*AN1284+AI1287*AM1284+AJ1287*AN1287+AK1287*AM1287)</f>
        <v>-0.65999135758256333</v>
      </c>
      <c r="AT1287" s="31">
        <f t="shared" ref="AT1287" si="12288">AH1287*AO1284+AJ1287*AO1287-AI1287*AP1284-AK1287*AP1287</f>
        <v>0.60143102739970034</v>
      </c>
      <c r="AU1287" s="32">
        <f t="shared" ref="AU1287" si="12289">(AH1287*AP1284+AI1287*AO1284+AJ1287*AP1287+AK1287*AO1287)</f>
        <v>0</v>
      </c>
      <c r="AV1287" s="8"/>
      <c r="AW1287" s="29">
        <v>0</v>
      </c>
      <c r="AX1287" s="33">
        <f t="shared" ref="AX1287" si="12290">IF(0=(1-$AX$8*$AY$8*$B1284^2),10^14,$B1284*$AX$8/(1-$AX$8*$AY$8*$B1284^2))</f>
        <v>-0.28451789067387384</v>
      </c>
      <c r="AY1287" s="31">
        <v>1</v>
      </c>
      <c r="AZ1287" s="32">
        <v>0</v>
      </c>
      <c r="BB1287" s="29">
        <f t="shared" ref="BB1287" si="12291">AR1287*AW1284+AT1287*AW1287-AS1287*AX1284-AU1287*AX1287</f>
        <v>0</v>
      </c>
      <c r="BC1287" s="33">
        <f t="shared" ref="BC1287" si="12292">(AR1287*AX1284+AS1287*AW1284+AT1287*AX1287+AU1287*AW1287)</f>
        <v>-0.83110924488414684</v>
      </c>
      <c r="BD1287" s="31">
        <f t="shared" ref="BD1287" si="12293">AR1287*AY1284+AT1287*AY1287-AS1287*AZ1284-AU1287*AZ1287</f>
        <v>0.60143102739970034</v>
      </c>
      <c r="BE1287" s="32">
        <f t="shared" ref="BE1287" si="12294">(AR1287*AZ1284+AS1287*AY1284+AT1287*AZ1287+AU1287*AY1287)</f>
        <v>0</v>
      </c>
      <c r="BF1287" s="8"/>
      <c r="BG1287" s="29">
        <v>0</v>
      </c>
      <c r="BH1287" s="33">
        <v>0</v>
      </c>
      <c r="BI1287" s="31">
        <v>1</v>
      </c>
      <c r="BJ1287" s="32">
        <v>0</v>
      </c>
      <c r="BL1287" s="29">
        <f t="shared" ref="BL1287" si="12295">BB1287*BG1284+BD1287*BG1287-BC1287*BH1284-BE1287*BH1287</f>
        <v>0</v>
      </c>
      <c r="BM1287" s="33">
        <f t="shared" ref="BM1287" si="12296">(BB1287*BH1284+BC1287*BG1284+BD1287*BH1287+BE1287*BG1287)</f>
        <v>-0.83110924488414684</v>
      </c>
      <c r="BN1287" s="31">
        <f t="shared" ref="BN1287" si="12297">BB1287*BI1284+BD1287*BI1287-BC1287*BJ1284-BE1287*BJ1287</f>
        <v>0.49500984078826143</v>
      </c>
      <c r="BO1287" s="32">
        <f t="shared" ref="BO1287" si="12298">(BB1287*BJ1284+BC1287*BI1284+BD1287*BJ1287+BE1287*BI1287)</f>
        <v>0</v>
      </c>
      <c r="BP1287" s="8"/>
      <c r="BQ1287" s="19">
        <f t="shared" ref="BQ1287:BQ1350" si="12299">1/$BR$8</f>
        <v>1</v>
      </c>
      <c r="BR1287" s="47">
        <v>0</v>
      </c>
      <c r="BS1287" s="48">
        <v>1</v>
      </c>
      <c r="BT1287" s="49">
        <v>0</v>
      </c>
      <c r="BV1287" s="29">
        <f t="shared" ref="BV1287" si="12300">BL1287*BQ1284+BN1287*BQ1287-BM1287*BR1284-BO1287*BR1287</f>
        <v>0.49500984078826143</v>
      </c>
      <c r="BW1287" s="33">
        <f t="shared" ref="BW1287" si="12301">(BL1287*BR1284+BM1287*BQ1284+BN1287*BR1287+BO1287*BQ1287)</f>
        <v>-0.83110924488414684</v>
      </c>
      <c r="BX1287" s="31">
        <f t="shared" ref="BX1287" si="12302">BL1287*BS1284+BN1287*BS1287-BM1287*BT1284-BO1287*BT1287</f>
        <v>0.49500984078826143</v>
      </c>
      <c r="BY1287" s="32">
        <f t="shared" ref="BY1287" si="12303">(BL1287*BT1284+BM1287*BS1284+BN1287*BT1287+BO1287*BS1287)</f>
        <v>0</v>
      </c>
      <c r="CA1287" s="50">
        <f t="shared" ref="CA1287" si="12304">(180/PI())*ATAN(-1*(BW1284+BW1287)/(BV1284+BV1287))</f>
        <v>60.353964448707551</v>
      </c>
      <c r="CC1287" s="137">
        <f t="shared" ref="CC1287" si="12305">20*LOG(((1-(10^(CA1284/20)^2)*(1-((1-CC1284)/(1+CC1284))^2))^0.5))</f>
        <v>-25.826995677576182</v>
      </c>
      <c r="CD1287" s="9"/>
      <c r="CE1287" s="38"/>
      <c r="CF1287" s="38"/>
      <c r="CG1287" s="38"/>
      <c r="CH1287" s="38"/>
    </row>
    <row r="1288" spans="2:91" ht="18.600000000000001" customHeight="1">
      <c r="CC1288" s="42"/>
    </row>
    <row r="1289" spans="2:91" ht="18.600000000000001" customHeight="1" thickBot="1">
      <c r="E1289" s="22" t="s">
        <v>4</v>
      </c>
      <c r="J1289" s="22" t="s">
        <v>5</v>
      </c>
      <c r="O1289" s="22" t="s">
        <v>6</v>
      </c>
      <c r="T1289" s="22" t="s">
        <v>7</v>
      </c>
      <c r="Y1289" s="22" t="s">
        <v>8</v>
      </c>
      <c r="AD1289" s="22" t="s">
        <v>65</v>
      </c>
      <c r="AI1289" s="22" t="s">
        <v>9</v>
      </c>
      <c r="AN1289" s="22" t="s">
        <v>66</v>
      </c>
      <c r="AS1289" s="22" t="s">
        <v>51</v>
      </c>
      <c r="AX1289" s="22" t="s">
        <v>67</v>
      </c>
      <c r="BC1289" s="22" t="s">
        <v>52</v>
      </c>
      <c r="BH1289" s="22" t="s">
        <v>68</v>
      </c>
      <c r="BM1289" s="22" t="s">
        <v>63</v>
      </c>
      <c r="BQ1289" s="23" t="s">
        <v>69</v>
      </c>
      <c r="BR1289" s="23"/>
      <c r="BS1289" s="24"/>
      <c r="BT1289" s="24"/>
      <c r="BU1289" s="24"/>
      <c r="BW1289" s="22" t="s">
        <v>64</v>
      </c>
    </row>
    <row r="1290" spans="2:91" ht="18.600000000000001" customHeight="1" thickBot="1">
      <c r="D1290" s="249" t="s">
        <v>103</v>
      </c>
      <c r="E1290" s="250"/>
      <c r="F1290" s="251" t="s">
        <v>104</v>
      </c>
      <c r="G1290" s="252"/>
      <c r="H1290" s="229"/>
      <c r="I1290" s="253" t="s">
        <v>11</v>
      </c>
      <c r="J1290" s="254"/>
      <c r="K1290" s="255" t="s">
        <v>12</v>
      </c>
      <c r="L1290" s="256"/>
      <c r="M1290" s="24"/>
      <c r="N1290" s="253" t="s">
        <v>105</v>
      </c>
      <c r="O1290" s="254"/>
      <c r="P1290" s="255" t="s">
        <v>106</v>
      </c>
      <c r="Q1290" s="256"/>
      <c r="R1290" s="24"/>
      <c r="S1290" s="249" t="s">
        <v>107</v>
      </c>
      <c r="T1290" s="250"/>
      <c r="U1290" s="251" t="s">
        <v>108</v>
      </c>
      <c r="V1290" s="252"/>
      <c r="W1290" s="8"/>
      <c r="X1290" s="253" t="s">
        <v>109</v>
      </c>
      <c r="Y1290" s="254"/>
      <c r="Z1290" s="255" t="s">
        <v>110</v>
      </c>
      <c r="AA1290" s="256"/>
      <c r="AB1290" s="8"/>
      <c r="AC1290" s="253" t="s">
        <v>111</v>
      </c>
      <c r="AD1290" s="254"/>
      <c r="AE1290" s="255" t="s">
        <v>14</v>
      </c>
      <c r="AF1290" s="256"/>
      <c r="AG1290" s="8"/>
      <c r="AH1290" s="253" t="s">
        <v>112</v>
      </c>
      <c r="AI1290" s="254"/>
      <c r="AJ1290" s="255" t="s">
        <v>113</v>
      </c>
      <c r="AK1290" s="256"/>
      <c r="AL1290" s="8"/>
      <c r="AM1290" s="249" t="s">
        <v>114</v>
      </c>
      <c r="AN1290" s="250"/>
      <c r="AO1290" s="251" t="s">
        <v>115</v>
      </c>
      <c r="AP1290" s="252"/>
      <c r="AQ1290" s="24"/>
      <c r="AR1290" s="253" t="s">
        <v>116</v>
      </c>
      <c r="AS1290" s="254"/>
      <c r="AT1290" s="255" t="s">
        <v>13</v>
      </c>
      <c r="AU1290" s="256"/>
      <c r="AV1290" s="4"/>
      <c r="AW1290" s="253" t="s">
        <v>117</v>
      </c>
      <c r="AX1290" s="254"/>
      <c r="AY1290" s="255" t="s">
        <v>118</v>
      </c>
      <c r="AZ1290" s="256"/>
      <c r="BA1290" s="8"/>
      <c r="BB1290" s="253" t="s">
        <v>119</v>
      </c>
      <c r="BC1290" s="254"/>
      <c r="BD1290" s="255" t="s">
        <v>120</v>
      </c>
      <c r="BE1290" s="256"/>
      <c r="BF1290" s="4"/>
      <c r="BG1290" s="249" t="s">
        <v>121</v>
      </c>
      <c r="BH1290" s="250"/>
      <c r="BI1290" s="251" t="s">
        <v>122</v>
      </c>
      <c r="BJ1290" s="252"/>
      <c r="BK1290" s="4"/>
      <c r="BL1290" s="253" t="s">
        <v>123</v>
      </c>
      <c r="BM1290" s="254"/>
      <c r="BN1290" s="255" t="s">
        <v>124</v>
      </c>
      <c r="BO1290" s="256"/>
      <c r="BP1290" s="4"/>
      <c r="BQ1290" s="253" t="s">
        <v>125</v>
      </c>
      <c r="BR1290" s="254"/>
      <c r="BS1290" s="255" t="s">
        <v>126</v>
      </c>
      <c r="BT1290" s="256"/>
      <c r="BU1290" s="8"/>
      <c r="BV1290" s="253" t="s">
        <v>127</v>
      </c>
      <c r="BW1290" s="254"/>
      <c r="BX1290" s="255" t="s">
        <v>128</v>
      </c>
      <c r="BY1290" s="256"/>
      <c r="CA1290" s="27" t="s">
        <v>15</v>
      </c>
      <c r="CC1290" s="133" t="s">
        <v>70</v>
      </c>
      <c r="CD1290" s="9"/>
      <c r="CE1290" s="38"/>
      <c r="CF1290" s="38"/>
      <c r="CG1290" s="38"/>
      <c r="CH1290" s="38"/>
    </row>
    <row r="1291" spans="2:91" ht="18.600000000000001" customHeight="1" thickTop="1" thickBot="1">
      <c r="B1291" s="129">
        <v>3.2</v>
      </c>
      <c r="D1291" s="29">
        <v>1</v>
      </c>
      <c r="E1291" s="30">
        <v>0</v>
      </c>
      <c r="F1291" s="31">
        <v>0</v>
      </c>
      <c r="G1291" s="32">
        <f t="shared" ref="G1291:G1354" si="12306">-1/($E$8*$B1291)</f>
        <v>-0.20599374999999998</v>
      </c>
      <c r="I1291" s="29">
        <v>1</v>
      </c>
      <c r="J1291" s="33">
        <v>0</v>
      </c>
      <c r="K1291" s="31">
        <v>0</v>
      </c>
      <c r="L1291" s="32">
        <v>0</v>
      </c>
      <c r="N1291" s="29">
        <f t="shared" ref="N1291" si="12307">D1291*I1291+F1291*I1294-E1291*J1291-G1291*J1294</f>
        <v>0.9195826102695186</v>
      </c>
      <c r="O1291" s="33">
        <f t="shared" ref="O1291" si="12308">(D1291*J1291+E1291*I1291+F1291*J1294+G1291*I1294)</f>
        <v>0</v>
      </c>
      <c r="P1291" s="31">
        <f t="shared" ref="P1291" si="12309">D1291*K1291+F1291*K1294-E1291*L1291-G1291*L1294</f>
        <v>0</v>
      </c>
      <c r="Q1291" s="32">
        <f t="shared" ref="Q1291" si="12310">(D1291*L1291+E1291*K1291+F1291*L1294+G1291*K1294)</f>
        <v>-0.20599374999999998</v>
      </c>
      <c r="S1291" s="29">
        <v>1</v>
      </c>
      <c r="T1291" s="30">
        <v>0</v>
      </c>
      <c r="U1291" s="31">
        <v>0</v>
      </c>
      <c r="V1291" s="32">
        <f t="shared" ref="V1291:V1354" si="12311">-1/($T$8*$B1291)</f>
        <v>-0.400178125</v>
      </c>
      <c r="X1291" s="29">
        <f t="shared" ref="X1291" si="12312">N1291*S1291+P1291*S1294-O1291*T1291-Q1291*T1294</f>
        <v>0.9195826102695186</v>
      </c>
      <c r="Y1291" s="33">
        <f t="shared" ref="Y1291" si="12313">(N1291*T1291+O1291*S1291+P1291*T1294+Q1291*S1294)</f>
        <v>0</v>
      </c>
      <c r="Z1291" s="31">
        <f t="shared" ref="Z1291" si="12314">N1291*U1291+P1291*U1294-O1291*V1291-Q1291*V1294</f>
        <v>0</v>
      </c>
      <c r="AA1291" s="32">
        <f t="shared" ref="AA1291" si="12315">(N1291*V1291+O1291*U1291+P1291*V1294+Q1291*U1294)</f>
        <v>-0.57399059476026171</v>
      </c>
      <c r="AB1291" s="8"/>
      <c r="AC1291" s="29">
        <v>1</v>
      </c>
      <c r="AD1291" s="33">
        <v>0</v>
      </c>
      <c r="AE1291" s="31">
        <v>0</v>
      </c>
      <c r="AF1291" s="32">
        <v>0</v>
      </c>
      <c r="AH1291" s="29">
        <f t="shared" ref="AH1291" si="12316">X1291*AC1291+Z1291*AC1294-Y1291*AD1291-AA1291*AD1294</f>
        <v>0.738742664708675</v>
      </c>
      <c r="AI1291" s="33">
        <f t="shared" ref="AI1291" si="12317">(X1291*AD1291+Y1291*AC1291+Z1291*AD1294+AA1291*AC1294)</f>
        <v>0</v>
      </c>
      <c r="AJ1291" s="31">
        <f t="shared" ref="AJ1291" si="12318">X1291*AE1291+Z1291*AE1294-Y1291*AF1291-AA1291*AF1294</f>
        <v>0</v>
      </c>
      <c r="AK1291" s="32">
        <f t="shared" ref="AK1291" si="12319">(X1291*AF1291+Y1291*AE1291+Z1291*AF1294+AA1291*AE1294)</f>
        <v>-0.57399059476026171</v>
      </c>
      <c r="AL1291" s="8"/>
      <c r="AM1291" s="29">
        <v>1</v>
      </c>
      <c r="AN1291" s="30">
        <v>0</v>
      </c>
      <c r="AO1291" s="31">
        <v>0</v>
      </c>
      <c r="AP1291" s="32">
        <f t="shared" ref="AP1291:AP1354" si="12320">-1/($AN$8*$B1291)</f>
        <v>-0.36188437499999998</v>
      </c>
      <c r="AR1291" s="29">
        <f t="shared" ref="AR1291" si="12321">AH1291*AM1291+AJ1291*AM1294-AI1291*AN1291-AK1291*AN1294</f>
        <v>0.738742664708675</v>
      </c>
      <c r="AS1291" s="33">
        <f t="shared" ref="AS1291" si="12322">(AH1291*AN1291+AI1291*AM1291+AJ1291*AN1294+AK1291*AM1294)</f>
        <v>0</v>
      </c>
      <c r="AT1291" s="31">
        <f t="shared" ref="AT1291" si="12323">AH1291*AO1291+AJ1291*AO1294-AI1291*AP1291-AK1291*AP1294</f>
        <v>0</v>
      </c>
      <c r="AU1291" s="32">
        <f t="shared" ref="AU1291" si="12324">(AH1291*AP1291+AI1291*AO1291+AJ1291*AP1294+AK1291*AO1294)</f>
        <v>-0.84133002226419507</v>
      </c>
      <c r="AV1291" s="8"/>
      <c r="AW1291" s="29">
        <v>1</v>
      </c>
      <c r="AX1291" s="33">
        <v>0</v>
      </c>
      <c r="AY1291" s="31">
        <v>0</v>
      </c>
      <c r="AZ1291" s="32">
        <v>0</v>
      </c>
      <c r="BB1291" s="29">
        <f t="shared" ref="BB1291" si="12325">AR1291*AW1291+AT1291*AW1294-AS1291*AX1291-AU1291*AX1294</f>
        <v>0.50099278876610076</v>
      </c>
      <c r="BC1291" s="33">
        <f t="shared" ref="BC1291" si="12326">(AR1291*AX1291+AS1291*AW1291+AT1291*AX1294+AU1291*AW1294)</f>
        <v>0</v>
      </c>
      <c r="BD1291" s="31">
        <f t="shared" ref="BD1291" si="12327">AR1291*AY1291+AT1291*AY1294-AS1291*AZ1291-AU1291*AZ1294</f>
        <v>0</v>
      </c>
      <c r="BE1291" s="32">
        <f t="shared" ref="BE1291" si="12328">(AR1291*AZ1291+AS1291*AY1291+AT1291*AZ1294+AU1291*AY1294)</f>
        <v>-0.84133002226419507</v>
      </c>
      <c r="BF1291" s="8"/>
      <c r="BG1291" s="29">
        <v>1</v>
      </c>
      <c r="BH1291" s="30">
        <v>0</v>
      </c>
      <c r="BI1291" s="31">
        <v>0</v>
      </c>
      <c r="BJ1291" s="32">
        <f t="shared" ref="BJ1291:BJ1354" si="12329">-1/($BH$8*$B1291)</f>
        <v>-0.12724687499999998</v>
      </c>
      <c r="BL1291" s="29">
        <f t="shared" ref="BL1291" si="12330">BB1291*BG1291+BD1291*BG1294-BC1291*BH1291-BE1291*BH1294</f>
        <v>0.50099278876610076</v>
      </c>
      <c r="BM1291" s="33">
        <f t="shared" ref="BM1291" si="12331">(BB1291*BH1291+BC1291*BG1291+BD1291*BH1294+BE1291*BG1294)</f>
        <v>0</v>
      </c>
      <c r="BN1291" s="31">
        <f t="shared" ref="BN1291" si="12332">BB1291*BI1291+BD1291*BI1294-BC1291*BJ1291-BE1291*BJ1294</f>
        <v>0</v>
      </c>
      <c r="BO1291" s="32">
        <f t="shared" ref="BO1291" si="12333">(BB1291*BJ1291+BC1291*BI1291+BD1291*BJ1294+BE1291*BI1294)</f>
        <v>-0.90507978903221653</v>
      </c>
      <c r="BP1291" s="8"/>
      <c r="BQ1291" s="34">
        <v>1</v>
      </c>
      <c r="BR1291" s="35">
        <v>0</v>
      </c>
      <c r="BS1291" s="11">
        <v>0</v>
      </c>
      <c r="BT1291" s="36">
        <v>0</v>
      </c>
      <c r="BV1291" s="29">
        <f t="shared" ref="BV1291" si="12334">BL1291*BQ1291+BN1291*BQ1294-BM1291*BR1291-BO1291*BR1294</f>
        <v>0.50099278876610076</v>
      </c>
      <c r="BW1291" s="33">
        <f t="shared" ref="BW1291" si="12335">(BL1291*BR1291+BM1291*BQ1291+BN1291*BR1294+BO1291*BQ1294)</f>
        <v>-0.90507978903221653</v>
      </c>
      <c r="BX1291" s="31">
        <f t="shared" ref="BX1291" si="12336">BL1291*BS1291+BN1291*BS1294-BM1291*BT1291-BO1291*BT1294</f>
        <v>0</v>
      </c>
      <c r="BY1291" s="32">
        <f t="shared" ref="BY1291" si="12337">(BL1291*BT1291+BM1291*BS1291+BN1291*BT1294+BO1291*BS1294)</f>
        <v>-0.90507978903221653</v>
      </c>
      <c r="CA1291" s="37">
        <f t="shared" ref="CA1291" si="12338">20*LOG(((1+$BR$8)/$BR$8)/((BV1291+BV1294)^2+(BW1291+BW1294)^2)^0.5)</f>
        <v>-6.5200189637212146E-3</v>
      </c>
      <c r="CC1291" s="134">
        <f t="shared" ref="CC1291" si="12339">((BV1291^2+BW1291^2)^0.5)/((BV1294^2+BW1294^2)^0.5)</f>
        <v>1.0693569657238227</v>
      </c>
      <c r="CD1291" s="9"/>
      <c r="CE1291" s="38"/>
      <c r="CF1291" s="38"/>
      <c r="CG1291" s="38"/>
      <c r="CH1291" s="38"/>
      <c r="CM1291" s="129">
        <v>3.18</v>
      </c>
    </row>
    <row r="1292" spans="2:91" ht="18.600000000000001" customHeight="1" thickBot="1">
      <c r="D1292" s="39"/>
      <c r="G1292" s="40"/>
      <c r="I1292" s="39"/>
      <c r="L1292" s="40"/>
      <c r="N1292" s="39"/>
      <c r="Q1292" s="40"/>
      <c r="S1292" s="39"/>
      <c r="V1292" s="40"/>
      <c r="X1292" s="39"/>
      <c r="AA1292" s="40"/>
      <c r="AC1292" s="39"/>
      <c r="AF1292" s="40"/>
      <c r="AH1292" s="39"/>
      <c r="AK1292" s="40"/>
      <c r="AM1292" s="39"/>
      <c r="AP1292" s="40"/>
      <c r="AR1292" s="39"/>
      <c r="AU1292" s="40"/>
      <c r="AW1292" s="39"/>
      <c r="AZ1292" s="40"/>
      <c r="BB1292" s="39"/>
      <c r="BE1292" s="40"/>
      <c r="BG1292" s="39"/>
      <c r="BJ1292" s="40"/>
      <c r="BL1292" s="39"/>
      <c r="BO1292" s="40"/>
      <c r="BQ1292" s="34"/>
      <c r="BR1292" s="11"/>
      <c r="BS1292" s="11"/>
      <c r="BT1292" s="41"/>
      <c r="BV1292" s="39"/>
      <c r="BY1292" s="40"/>
      <c r="CC1292" s="135"/>
      <c r="CD1292" s="9"/>
      <c r="CE1292" s="38"/>
      <c r="CF1292" s="38"/>
      <c r="CG1292" s="38"/>
      <c r="CH1292" s="38"/>
    </row>
    <row r="1293" spans="2:91" ht="18.600000000000001" customHeight="1" thickBot="1">
      <c r="D1293" s="258" t="s">
        <v>129</v>
      </c>
      <c r="E1293" s="259"/>
      <c r="F1293" s="260" t="s">
        <v>130</v>
      </c>
      <c r="G1293" s="261"/>
      <c r="H1293" s="229"/>
      <c r="I1293" s="258" t="s">
        <v>131</v>
      </c>
      <c r="J1293" s="259"/>
      <c r="K1293" s="260" t="s">
        <v>132</v>
      </c>
      <c r="L1293" s="261"/>
      <c r="N1293" s="253" t="s">
        <v>133</v>
      </c>
      <c r="O1293" s="254"/>
      <c r="P1293" s="255" t="s">
        <v>134</v>
      </c>
      <c r="Q1293" s="256"/>
      <c r="S1293" s="258" t="s">
        <v>135</v>
      </c>
      <c r="T1293" s="259"/>
      <c r="U1293" s="260" t="s">
        <v>136</v>
      </c>
      <c r="V1293" s="261"/>
      <c r="W1293" s="8"/>
      <c r="X1293" s="253" t="s">
        <v>137</v>
      </c>
      <c r="Y1293" s="254"/>
      <c r="Z1293" s="255" t="s">
        <v>138</v>
      </c>
      <c r="AA1293" s="256"/>
      <c r="AB1293" s="8"/>
      <c r="AC1293" s="258" t="s">
        <v>139</v>
      </c>
      <c r="AD1293" s="259"/>
      <c r="AE1293" s="260" t="s">
        <v>140</v>
      </c>
      <c r="AF1293" s="261"/>
      <c r="AG1293" s="8"/>
      <c r="AH1293" s="253" t="s">
        <v>141</v>
      </c>
      <c r="AI1293" s="254"/>
      <c r="AJ1293" s="255" t="s">
        <v>142</v>
      </c>
      <c r="AK1293" s="256"/>
      <c r="AL1293" s="8"/>
      <c r="AM1293" s="258" t="s">
        <v>143</v>
      </c>
      <c r="AN1293" s="259"/>
      <c r="AO1293" s="260" t="s">
        <v>144</v>
      </c>
      <c r="AP1293" s="261"/>
      <c r="AR1293" s="253" t="s">
        <v>145</v>
      </c>
      <c r="AS1293" s="254"/>
      <c r="AT1293" s="255" t="s">
        <v>146</v>
      </c>
      <c r="AU1293" s="256"/>
      <c r="AV1293" s="4"/>
      <c r="AW1293" s="258" t="s">
        <v>147</v>
      </c>
      <c r="AX1293" s="259"/>
      <c r="AY1293" s="260" t="s">
        <v>148</v>
      </c>
      <c r="AZ1293" s="261"/>
      <c r="BA1293" s="8"/>
      <c r="BB1293" s="253" t="s">
        <v>149</v>
      </c>
      <c r="BC1293" s="254"/>
      <c r="BD1293" s="255" t="s">
        <v>150</v>
      </c>
      <c r="BE1293" s="256"/>
      <c r="BF1293" s="4"/>
      <c r="BG1293" s="258" t="s">
        <v>151</v>
      </c>
      <c r="BH1293" s="259"/>
      <c r="BI1293" s="260" t="s">
        <v>152</v>
      </c>
      <c r="BJ1293" s="261"/>
      <c r="BK1293" s="4"/>
      <c r="BL1293" s="253" t="s">
        <v>153</v>
      </c>
      <c r="BM1293" s="254"/>
      <c r="BN1293" s="255" t="s">
        <v>154</v>
      </c>
      <c r="BO1293" s="256"/>
      <c r="BP1293" s="4"/>
      <c r="BQ1293" s="258" t="s">
        <v>155</v>
      </c>
      <c r="BR1293" s="259"/>
      <c r="BS1293" s="260" t="s">
        <v>156</v>
      </c>
      <c r="BT1293" s="261"/>
      <c r="BU1293" s="8"/>
      <c r="BV1293" s="253" t="s">
        <v>157</v>
      </c>
      <c r="BW1293" s="254"/>
      <c r="BX1293" s="255" t="s">
        <v>158</v>
      </c>
      <c r="BY1293" s="256"/>
      <c r="CA1293" s="46" t="s">
        <v>16</v>
      </c>
      <c r="CC1293" s="136" t="s">
        <v>71</v>
      </c>
      <c r="CD1293" s="9"/>
      <c r="CE1293" s="38"/>
      <c r="CF1293" s="38"/>
      <c r="CG1293" s="38"/>
      <c r="CH1293" s="38"/>
    </row>
    <row r="1294" spans="2:91" ht="18.600000000000001" customHeight="1" thickTop="1" thickBot="1">
      <c r="D1294" s="29">
        <v>0</v>
      </c>
      <c r="E1294" s="33">
        <v>0</v>
      </c>
      <c r="F1294" s="31">
        <v>1</v>
      </c>
      <c r="G1294" s="32">
        <v>0</v>
      </c>
      <c r="I1294" s="29">
        <v>0</v>
      </c>
      <c r="J1294" s="33">
        <f t="shared" ref="J1294" si="12340">IF(0=(1-$J$8*$K$8*$B1291^2),10^14,$B1291*$J$8/(1-$J$8*$K$8*$B1291^2))</f>
        <v>-0.39038752258493975</v>
      </c>
      <c r="K1294" s="31">
        <v>1</v>
      </c>
      <c r="L1294" s="32">
        <v>0</v>
      </c>
      <c r="N1294" s="29">
        <f t="shared" ref="N1294" si="12341">D1294*I1291+F1294*I1294-E1294*J1291-G1294*J1294</f>
        <v>0</v>
      </c>
      <c r="O1294" s="33">
        <f t="shared" ref="O1294" si="12342">(D1294*J1291+E1294*I1291+F1294*J1294+G1294*I1294)</f>
        <v>-0.39038752258493975</v>
      </c>
      <c r="P1294" s="31">
        <f t="shared" ref="P1294" si="12343">D1294*K1291+F1294*K1294-E1294*L1291-G1294*L1294</f>
        <v>1</v>
      </c>
      <c r="Q1294" s="32">
        <f t="shared" ref="Q1294" si="12344">(D1294*L1291+E1294*K1291+F1294*L1294+G1294*K1294)</f>
        <v>0</v>
      </c>
      <c r="S1294" s="29">
        <v>0</v>
      </c>
      <c r="T1294" s="33">
        <v>0</v>
      </c>
      <c r="U1294" s="31">
        <v>1</v>
      </c>
      <c r="V1294" s="32">
        <v>0</v>
      </c>
      <c r="X1294" s="29">
        <f t="shared" ref="X1294" si="12345">N1294*S1291+P1294*S1294-O1294*T1291-Q1294*T1294</f>
        <v>0</v>
      </c>
      <c r="Y1294" s="33">
        <f t="shared" ref="Y1294" si="12346">(N1294*T1291+O1294*S1291+P1294*T1294+Q1294*S1294)</f>
        <v>-0.39038752258493975</v>
      </c>
      <c r="Z1294" s="31">
        <f t="shared" ref="Z1294" si="12347">N1294*U1291+P1294*U1294-O1294*V1291-Q1294*V1294</f>
        <v>0.84377545318856362</v>
      </c>
      <c r="AA1294" s="32">
        <f t="shared" ref="AA1294" si="12348">(N1294*V1291+O1294*U1291+P1294*V1294+Q1294*U1294)</f>
        <v>0</v>
      </c>
      <c r="AB1294" s="8"/>
      <c r="AC1294" s="29">
        <v>0</v>
      </c>
      <c r="AD1294" s="33">
        <f t="shared" ref="AD1294" si="12349">IF(0=(1-$AD$8*$AE$8*$B1291^2),10^14,$B1291*$AD$8/(1-$AD$8*$AE$8*$B1291^2))</f>
        <v>-0.31505733231809285</v>
      </c>
      <c r="AE1294" s="31">
        <v>1</v>
      </c>
      <c r="AF1294" s="32">
        <v>0</v>
      </c>
      <c r="AH1294" s="29">
        <f t="shared" ref="AH1294" si="12350">X1294*AC1291+Z1294*AC1294-Y1294*AD1291-AA1294*AD1294</f>
        <v>0</v>
      </c>
      <c r="AI1294" s="33">
        <f t="shared" ref="AI1294" si="12351">(X1294*AD1291+Y1294*AC1291+Z1294*AD1294+AA1294*AC1294)</f>
        <v>-0.65622516594201841</v>
      </c>
      <c r="AJ1294" s="31">
        <f t="shared" ref="AJ1294" si="12352">X1294*AE1291+Z1294*AE1294-Y1294*AF1291-AA1294*AF1294</f>
        <v>0.84377545318856362</v>
      </c>
      <c r="AK1294" s="32">
        <f t="shared" ref="AK1294" si="12353">(X1294*AF1291+Y1294*AE1291+Z1294*AF1294+AA1294*AE1294)</f>
        <v>0</v>
      </c>
      <c r="AL1294" s="8"/>
      <c r="AM1294" s="29">
        <v>0</v>
      </c>
      <c r="AN1294" s="33">
        <v>0</v>
      </c>
      <c r="AO1294" s="31">
        <v>1</v>
      </c>
      <c r="AP1294" s="32">
        <v>0</v>
      </c>
      <c r="AR1294" s="29">
        <f t="shared" ref="AR1294" si="12354">AH1294*AM1291+AJ1294*AM1294-AI1294*AN1291-AK1294*AN1294</f>
        <v>0</v>
      </c>
      <c r="AS1294" s="33">
        <f t="shared" ref="AS1294" si="12355">(AH1294*AN1291+AI1294*AM1291+AJ1294*AN1294+AK1294*AM1294)</f>
        <v>-0.65622516594201841</v>
      </c>
      <c r="AT1294" s="31">
        <f t="shared" ref="AT1294" si="12356">AH1294*AO1291+AJ1294*AO1294-AI1294*AP1291-AK1294*AP1294</f>
        <v>0.60629781915236503</v>
      </c>
      <c r="AU1294" s="32">
        <f t="shared" ref="AU1294" si="12357">(AH1294*AP1291+AI1294*AO1291+AJ1294*AP1294+AK1294*AO1294)</f>
        <v>0</v>
      </c>
      <c r="AV1294" s="8"/>
      <c r="AW1294" s="29">
        <v>0</v>
      </c>
      <c r="AX1294" s="33">
        <f t="shared" ref="AX1294" si="12358">IF(0=(1-$AX$8*$AY$8*$B1291^2),10^14,$B1291*$AX$8/(1-$AX$8*$AY$8*$B1291^2))</f>
        <v>-0.28258812790578847</v>
      </c>
      <c r="AY1294" s="31">
        <v>1</v>
      </c>
      <c r="AZ1294" s="32">
        <v>0</v>
      </c>
      <c r="BB1294" s="29">
        <f t="shared" ref="BB1294" si="12359">AR1294*AW1291+AT1294*AW1294-AS1294*AX1291-AU1294*AX1294</f>
        <v>0</v>
      </c>
      <c r="BC1294" s="33">
        <f t="shared" ref="BC1294" si="12360">(AR1294*AX1291+AS1294*AW1291+AT1294*AX1294+AU1294*AW1294)</f>
        <v>-0.82755773160964752</v>
      </c>
      <c r="BD1294" s="31">
        <f t="shared" ref="BD1294" si="12361">AR1294*AY1291+AT1294*AY1294-AS1294*AZ1291-AU1294*AZ1294</f>
        <v>0.60629781915236503</v>
      </c>
      <c r="BE1294" s="32">
        <f t="shared" ref="BE1294" si="12362">(AR1294*AZ1291+AS1294*AY1291+AT1294*AZ1294+AU1294*AY1294)</f>
        <v>0</v>
      </c>
      <c r="BF1294" s="8"/>
      <c r="BG1294" s="29">
        <v>0</v>
      </c>
      <c r="BH1294" s="33">
        <v>0</v>
      </c>
      <c r="BI1294" s="31">
        <v>1</v>
      </c>
      <c r="BJ1294" s="32">
        <v>0</v>
      </c>
      <c r="BL1294" s="29">
        <f t="shared" ref="BL1294" si="12363">BB1294*BG1291+BD1294*BG1294-BC1294*BH1291-BE1294*BH1294</f>
        <v>0</v>
      </c>
      <c r="BM1294" s="33">
        <f t="shared" ref="BM1294" si="12364">(BB1294*BH1291+BC1294*BG1291+BD1294*BH1294+BE1294*BG1294)</f>
        <v>-0.82755773160964752</v>
      </c>
      <c r="BN1294" s="31">
        <f t="shared" ref="BN1294" si="12365">BB1294*BI1291+BD1294*BI1294-BC1294*BJ1291-BE1294*BJ1294</f>
        <v>0.50099368392294863</v>
      </c>
      <c r="BO1294" s="32">
        <f t="shared" ref="BO1294" si="12366">(BB1294*BJ1291+BC1294*BI1291+BD1294*BJ1294+BE1294*BI1294)</f>
        <v>0</v>
      </c>
      <c r="BP1294" s="8"/>
      <c r="BQ1294" s="19">
        <f t="shared" ref="BQ1294:BQ1357" si="12367">1/$BR$8</f>
        <v>1</v>
      </c>
      <c r="BR1294" s="47">
        <v>0</v>
      </c>
      <c r="BS1294" s="48">
        <v>1</v>
      </c>
      <c r="BT1294" s="49">
        <v>0</v>
      </c>
      <c r="BV1294" s="29">
        <f t="shared" ref="BV1294" si="12368">BL1294*BQ1291+BN1294*BQ1294-BM1294*BR1291-BO1294*BR1294</f>
        <v>0.50099368392294863</v>
      </c>
      <c r="BW1294" s="33">
        <f t="shared" ref="BW1294" si="12369">(BL1294*BR1291+BM1294*BQ1291+BN1294*BR1294+BO1294*BQ1294)</f>
        <v>-0.82755773160964752</v>
      </c>
      <c r="BX1294" s="31">
        <f t="shared" ref="BX1294" si="12370">BL1294*BS1291+BN1294*BS1294-BM1294*BT1291-BO1294*BT1294</f>
        <v>0.50099368392294863</v>
      </c>
      <c r="BY1294" s="32">
        <f t="shared" ref="BY1294" si="12371">(BL1294*BT1291+BM1294*BS1291+BN1294*BT1294+BO1294*BS1294)</f>
        <v>0</v>
      </c>
      <c r="CA1294" s="50">
        <f t="shared" ref="CA1294" si="12372">(180/PI())*ATAN(-1*(BW1291+BW1294)/(BV1291+BV1294))</f>
        <v>59.959150726360228</v>
      </c>
      <c r="CC1294" s="137">
        <f t="shared" ref="CC1294" si="12373">20*LOG(((1-(10^(CA1291/20)^2)*(1-((1-CC1291)/(1+CC1291))^2))^0.5))</f>
        <v>-25.81398216843634</v>
      </c>
      <c r="CD1294" s="9"/>
      <c r="CE1294" s="38"/>
      <c r="CF1294" s="38"/>
      <c r="CG1294" s="38"/>
      <c r="CH1294" s="38"/>
    </row>
    <row r="1295" spans="2:91" ht="18.600000000000001" customHeight="1">
      <c r="CC1295" s="42"/>
    </row>
    <row r="1296" spans="2:91" ht="18.600000000000001" customHeight="1" thickBot="1">
      <c r="E1296" s="22" t="s">
        <v>4</v>
      </c>
      <c r="J1296" s="22" t="s">
        <v>5</v>
      </c>
      <c r="O1296" s="22" t="s">
        <v>6</v>
      </c>
      <c r="T1296" s="22" t="s">
        <v>7</v>
      </c>
      <c r="Y1296" s="22" t="s">
        <v>8</v>
      </c>
      <c r="AD1296" s="22" t="s">
        <v>65</v>
      </c>
      <c r="AI1296" s="22" t="s">
        <v>9</v>
      </c>
      <c r="AN1296" s="22" t="s">
        <v>66</v>
      </c>
      <c r="AS1296" s="22" t="s">
        <v>51</v>
      </c>
      <c r="AX1296" s="22" t="s">
        <v>67</v>
      </c>
      <c r="BC1296" s="22" t="s">
        <v>52</v>
      </c>
      <c r="BH1296" s="22" t="s">
        <v>68</v>
      </c>
      <c r="BM1296" s="22" t="s">
        <v>63</v>
      </c>
      <c r="BQ1296" s="23" t="s">
        <v>69</v>
      </c>
      <c r="BR1296" s="23"/>
      <c r="BS1296" s="24"/>
      <c r="BT1296" s="24"/>
      <c r="BU1296" s="24"/>
      <c r="BW1296" s="22" t="s">
        <v>64</v>
      </c>
    </row>
    <row r="1297" spans="2:91" ht="18.600000000000001" customHeight="1" thickBot="1">
      <c r="D1297" s="249" t="s">
        <v>103</v>
      </c>
      <c r="E1297" s="250"/>
      <c r="F1297" s="251" t="s">
        <v>104</v>
      </c>
      <c r="G1297" s="252"/>
      <c r="H1297" s="229"/>
      <c r="I1297" s="253" t="s">
        <v>11</v>
      </c>
      <c r="J1297" s="254"/>
      <c r="K1297" s="255" t="s">
        <v>12</v>
      </c>
      <c r="L1297" s="256"/>
      <c r="M1297" s="24"/>
      <c r="N1297" s="253" t="s">
        <v>105</v>
      </c>
      <c r="O1297" s="254"/>
      <c r="P1297" s="255" t="s">
        <v>106</v>
      </c>
      <c r="Q1297" s="256"/>
      <c r="R1297" s="24"/>
      <c r="S1297" s="249" t="s">
        <v>107</v>
      </c>
      <c r="T1297" s="250"/>
      <c r="U1297" s="251" t="s">
        <v>108</v>
      </c>
      <c r="V1297" s="252"/>
      <c r="W1297" s="8"/>
      <c r="X1297" s="253" t="s">
        <v>109</v>
      </c>
      <c r="Y1297" s="254"/>
      <c r="Z1297" s="255" t="s">
        <v>110</v>
      </c>
      <c r="AA1297" s="256"/>
      <c r="AB1297" s="8"/>
      <c r="AC1297" s="253" t="s">
        <v>111</v>
      </c>
      <c r="AD1297" s="254"/>
      <c r="AE1297" s="255" t="s">
        <v>14</v>
      </c>
      <c r="AF1297" s="256"/>
      <c r="AG1297" s="8"/>
      <c r="AH1297" s="253" t="s">
        <v>112</v>
      </c>
      <c r="AI1297" s="254"/>
      <c r="AJ1297" s="255" t="s">
        <v>113</v>
      </c>
      <c r="AK1297" s="256"/>
      <c r="AL1297" s="8"/>
      <c r="AM1297" s="249" t="s">
        <v>114</v>
      </c>
      <c r="AN1297" s="250"/>
      <c r="AO1297" s="251" t="s">
        <v>115</v>
      </c>
      <c r="AP1297" s="252"/>
      <c r="AQ1297" s="24"/>
      <c r="AR1297" s="253" t="s">
        <v>116</v>
      </c>
      <c r="AS1297" s="254"/>
      <c r="AT1297" s="255" t="s">
        <v>13</v>
      </c>
      <c r="AU1297" s="256"/>
      <c r="AV1297" s="4"/>
      <c r="AW1297" s="253" t="s">
        <v>117</v>
      </c>
      <c r="AX1297" s="254"/>
      <c r="AY1297" s="255" t="s">
        <v>118</v>
      </c>
      <c r="AZ1297" s="256"/>
      <c r="BA1297" s="8"/>
      <c r="BB1297" s="253" t="s">
        <v>119</v>
      </c>
      <c r="BC1297" s="254"/>
      <c r="BD1297" s="255" t="s">
        <v>120</v>
      </c>
      <c r="BE1297" s="256"/>
      <c r="BF1297" s="4"/>
      <c r="BG1297" s="249" t="s">
        <v>121</v>
      </c>
      <c r="BH1297" s="250"/>
      <c r="BI1297" s="251" t="s">
        <v>122</v>
      </c>
      <c r="BJ1297" s="252"/>
      <c r="BK1297" s="4"/>
      <c r="BL1297" s="253" t="s">
        <v>123</v>
      </c>
      <c r="BM1297" s="254"/>
      <c r="BN1297" s="255" t="s">
        <v>124</v>
      </c>
      <c r="BO1297" s="256"/>
      <c r="BP1297" s="4"/>
      <c r="BQ1297" s="253" t="s">
        <v>125</v>
      </c>
      <c r="BR1297" s="254"/>
      <c r="BS1297" s="255" t="s">
        <v>126</v>
      </c>
      <c r="BT1297" s="256"/>
      <c r="BU1297" s="8"/>
      <c r="BV1297" s="253" t="s">
        <v>127</v>
      </c>
      <c r="BW1297" s="254"/>
      <c r="BX1297" s="255" t="s">
        <v>128</v>
      </c>
      <c r="BY1297" s="256"/>
      <c r="CA1297" s="27" t="s">
        <v>15</v>
      </c>
      <c r="CC1297" s="133" t="s">
        <v>70</v>
      </c>
      <c r="CD1297" s="9"/>
      <c r="CE1297" s="38"/>
      <c r="CF1297" s="38"/>
      <c r="CG1297" s="38"/>
      <c r="CH1297" s="38"/>
    </row>
    <row r="1298" spans="2:91" ht="18.600000000000001" customHeight="1" thickTop="1" thickBot="1">
      <c r="B1298" s="129">
        <v>3.22</v>
      </c>
      <c r="D1298" s="29">
        <v>1</v>
      </c>
      <c r="E1298" s="30">
        <v>0</v>
      </c>
      <c r="F1298" s="31">
        <v>0</v>
      </c>
      <c r="G1298" s="32">
        <f t="shared" ref="G1298:G1361" si="12374">-1/($E$8*$B1298)</f>
        <v>-0.20471428571428571</v>
      </c>
      <c r="I1298" s="29">
        <v>1</v>
      </c>
      <c r="J1298" s="33">
        <v>0</v>
      </c>
      <c r="K1298" s="31">
        <v>0</v>
      </c>
      <c r="L1298" s="32">
        <v>0</v>
      </c>
      <c r="N1298" s="29">
        <f t="shared" ref="N1298" si="12375">D1298*I1298+F1298*I1301-E1298*J1298-G1298*J1301</f>
        <v>0.92059348210399283</v>
      </c>
      <c r="O1298" s="33">
        <f t="shared" ref="O1298" si="12376">(D1298*J1298+E1298*I1298+F1298*J1301+G1298*I1301)</f>
        <v>0</v>
      </c>
      <c r="P1298" s="31">
        <f t="shared" ref="P1298" si="12377">D1298*K1298+F1298*K1301-E1298*L1298-G1298*L1301</f>
        <v>0</v>
      </c>
      <c r="Q1298" s="32">
        <f t="shared" ref="Q1298" si="12378">(D1298*L1298+E1298*K1298+F1298*L1301+G1298*K1301)</f>
        <v>-0.20471428571428571</v>
      </c>
      <c r="S1298" s="29">
        <v>1</v>
      </c>
      <c r="T1298" s="30">
        <v>0</v>
      </c>
      <c r="U1298" s="31">
        <v>0</v>
      </c>
      <c r="V1298" s="32">
        <f t="shared" ref="V1298:V1361" si="12379">-1/($T$8*$B1298)</f>
        <v>-0.39769254658385089</v>
      </c>
      <c r="X1298" s="29">
        <f t="shared" ref="X1298" si="12380">N1298*S1298+P1298*S1301-O1298*T1298-Q1298*T1301</f>
        <v>0.92059348210399283</v>
      </c>
      <c r="Y1298" s="33">
        <f t="shared" ref="Y1298" si="12381">(N1298*T1298+O1298*S1298+P1298*T1301+Q1298*S1301)</f>
        <v>0</v>
      </c>
      <c r="Z1298" s="31">
        <f t="shared" ref="Z1298" si="12382">N1298*U1298+P1298*U1301-O1298*V1298-Q1298*V1301</f>
        <v>0</v>
      </c>
      <c r="AA1298" s="32">
        <f t="shared" ref="AA1298" si="12383">(N1298*V1298+O1298*U1298+P1298*V1301+Q1298*U1301)</f>
        <v>-0.57082745198071738</v>
      </c>
      <c r="AB1298" s="8"/>
      <c r="AC1298" s="29">
        <v>1</v>
      </c>
      <c r="AD1298" s="33">
        <v>0</v>
      </c>
      <c r="AE1298" s="31">
        <v>0</v>
      </c>
      <c r="AF1298" s="32">
        <v>0</v>
      </c>
      <c r="AH1298" s="29">
        <f t="shared" ref="AH1298" si="12384">X1298*AC1298+Z1298*AC1301-Y1298*AD1298-AA1298*AD1301</f>
        <v>0.74199708328519143</v>
      </c>
      <c r="AI1298" s="33">
        <f t="shared" ref="AI1298" si="12385">(X1298*AD1298+Y1298*AC1298+Z1298*AD1301+AA1298*AC1301)</f>
        <v>0</v>
      </c>
      <c r="AJ1298" s="31">
        <f t="shared" ref="AJ1298" si="12386">X1298*AE1298+Z1298*AE1301-Y1298*AF1298-AA1298*AF1301</f>
        <v>0</v>
      </c>
      <c r="AK1298" s="32">
        <f t="shared" ref="AK1298" si="12387">(X1298*AF1298+Y1298*AE1298+Z1298*AF1301+AA1298*AE1301)</f>
        <v>-0.57082745198071738</v>
      </c>
      <c r="AL1298" s="8"/>
      <c r="AM1298" s="29">
        <v>1</v>
      </c>
      <c r="AN1298" s="30">
        <v>0</v>
      </c>
      <c r="AO1298" s="31">
        <v>0</v>
      </c>
      <c r="AP1298" s="32">
        <f t="shared" ref="AP1298:AP1361" si="12388">-1/($AN$8*$B1298)</f>
        <v>-0.35963664596273287</v>
      </c>
      <c r="AR1298" s="29">
        <f t="shared" ref="AR1298" si="12389">AH1298*AM1298+AJ1298*AM1301-AI1298*AN1298-AK1298*AN1301</f>
        <v>0.74199708328519143</v>
      </c>
      <c r="AS1298" s="33">
        <f t="shared" ref="AS1298" si="12390">(AH1298*AN1298+AI1298*AM1298+AJ1298*AN1301+AK1298*AM1301)</f>
        <v>0</v>
      </c>
      <c r="AT1298" s="31">
        <f t="shared" ref="AT1298" si="12391">AH1298*AO1298+AJ1298*AO1301-AI1298*AP1298-AK1298*AP1301</f>
        <v>0</v>
      </c>
      <c r="AU1298" s="32">
        <f t="shared" ref="AU1298" si="12392">(AH1298*AP1298+AI1298*AO1298+AJ1298*AP1301+AK1298*AO1301)</f>
        <v>-0.83767679432753417</v>
      </c>
      <c r="AV1298" s="8"/>
      <c r="AW1298" s="29">
        <v>1</v>
      </c>
      <c r="AX1298" s="33">
        <v>0</v>
      </c>
      <c r="AY1298" s="31">
        <v>0</v>
      </c>
      <c r="AZ1298" s="32">
        <v>0</v>
      </c>
      <c r="BB1298" s="29">
        <f t="shared" ref="BB1298" si="12393">AR1298*AW1298+AT1298*AW1301-AS1298*AX1298-AU1298*AX1301</f>
        <v>0.50687352816887477</v>
      </c>
      <c r="BC1298" s="33">
        <f t="shared" ref="BC1298" si="12394">(AR1298*AX1298+AS1298*AW1298+AT1298*AX1301+AU1298*AW1301)</f>
        <v>0</v>
      </c>
      <c r="BD1298" s="31">
        <f t="shared" ref="BD1298" si="12395">AR1298*AY1298+AT1298*AY1301-AS1298*AZ1298-AU1298*AZ1301</f>
        <v>0</v>
      </c>
      <c r="BE1298" s="32">
        <f t="shared" ref="BE1298" si="12396">(AR1298*AZ1298+AS1298*AY1298+AT1298*AZ1301+AU1298*AY1301)</f>
        <v>-0.83767679432753417</v>
      </c>
      <c r="BF1298" s="8"/>
      <c r="BG1298" s="29">
        <v>1</v>
      </c>
      <c r="BH1298" s="30">
        <v>0</v>
      </c>
      <c r="BI1298" s="31">
        <v>0</v>
      </c>
      <c r="BJ1298" s="32">
        <f t="shared" ref="BJ1298:BJ1361" si="12397">-1/($BH$8*$B1298)</f>
        <v>-0.12645652173913041</v>
      </c>
      <c r="BL1298" s="29">
        <f t="shared" ref="BL1298" si="12398">BB1298*BG1298+BD1298*BG1301-BC1298*BH1298-BE1298*BH1301</f>
        <v>0.50687352816887477</v>
      </c>
      <c r="BM1298" s="33">
        <f t="shared" ref="BM1298" si="12399">(BB1298*BH1298+BC1298*BG1298+BD1298*BH1301+BE1298*BG1301)</f>
        <v>0</v>
      </c>
      <c r="BN1298" s="31">
        <f t="shared" ref="BN1298" si="12400">BB1298*BI1298+BD1298*BI1301-BC1298*BJ1298-BE1298*BJ1301</f>
        <v>0</v>
      </c>
      <c r="BO1298" s="32">
        <f t="shared" ref="BO1298" si="12401">(BB1298*BJ1298+BC1298*BI1298+BD1298*BJ1301+BE1298*BI1301)</f>
        <v>-0.90177425766141117</v>
      </c>
      <c r="BP1298" s="8"/>
      <c r="BQ1298" s="34">
        <v>1</v>
      </c>
      <c r="BR1298" s="35">
        <v>0</v>
      </c>
      <c r="BS1298" s="11">
        <v>0</v>
      </c>
      <c r="BT1298" s="36">
        <v>0</v>
      </c>
      <c r="BV1298" s="29">
        <f t="shared" ref="BV1298" si="12402">BL1298*BQ1298+BN1298*BQ1301-BM1298*BR1298-BO1298*BR1301</f>
        <v>0.50687352816887477</v>
      </c>
      <c r="BW1298" s="33">
        <f t="shared" ref="BW1298" si="12403">(BL1298*BR1298+BM1298*BQ1298+BN1298*BR1301+BO1298*BQ1301)</f>
        <v>-0.90177425766141117</v>
      </c>
      <c r="BX1298" s="31">
        <f t="shared" ref="BX1298" si="12404">BL1298*BS1298+BN1298*BS1301-BM1298*BT1298-BO1298*BT1301</f>
        <v>0</v>
      </c>
      <c r="BY1298" s="32">
        <f t="shared" ref="BY1298" si="12405">(BL1298*BT1298+BM1298*BS1298+BN1298*BT1301+BO1298*BS1301)</f>
        <v>-0.90177425766141117</v>
      </c>
      <c r="CA1298" s="37">
        <f t="shared" ref="CA1298" si="12406">20*LOG(((1+$BR$8)/$BR$8)/((BV1298+BV1301)^2+(BW1298+BW1301)^2)^0.5)</f>
        <v>-6.5593394196580383E-3</v>
      </c>
      <c r="CC1298" s="134">
        <f t="shared" ref="CC1298" si="12407">((BV1298^2+BW1298^2)^0.5)/((BV1301^2+BW1301^2)^0.5)</f>
        <v>1.0692873972577319</v>
      </c>
      <c r="CD1298" s="9"/>
      <c r="CE1298" s="38"/>
      <c r="CF1298" s="38"/>
      <c r="CG1298" s="38"/>
      <c r="CH1298" s="38"/>
      <c r="CM1298" s="129">
        <v>3.2</v>
      </c>
    </row>
    <row r="1299" spans="2:91" ht="18.600000000000001" customHeight="1" thickBot="1">
      <c r="D1299" s="39"/>
      <c r="G1299" s="40"/>
      <c r="I1299" s="39"/>
      <c r="L1299" s="40"/>
      <c r="N1299" s="39"/>
      <c r="Q1299" s="40"/>
      <c r="S1299" s="39"/>
      <c r="V1299" s="40"/>
      <c r="X1299" s="39"/>
      <c r="AA1299" s="40"/>
      <c r="AC1299" s="39"/>
      <c r="AF1299" s="40"/>
      <c r="AH1299" s="39"/>
      <c r="AK1299" s="40"/>
      <c r="AM1299" s="39"/>
      <c r="AP1299" s="40"/>
      <c r="AR1299" s="39"/>
      <c r="AU1299" s="40"/>
      <c r="AW1299" s="39"/>
      <c r="AZ1299" s="40"/>
      <c r="BB1299" s="39"/>
      <c r="BE1299" s="40"/>
      <c r="BG1299" s="39"/>
      <c r="BJ1299" s="40"/>
      <c r="BL1299" s="39"/>
      <c r="BO1299" s="40"/>
      <c r="BQ1299" s="34"/>
      <c r="BR1299" s="11"/>
      <c r="BS1299" s="11"/>
      <c r="BT1299" s="41"/>
      <c r="BV1299" s="39"/>
      <c r="BY1299" s="40"/>
      <c r="CC1299" s="135"/>
      <c r="CD1299" s="9"/>
      <c r="CE1299" s="38"/>
      <c r="CF1299" s="38"/>
      <c r="CG1299" s="38"/>
      <c r="CH1299" s="38"/>
    </row>
    <row r="1300" spans="2:91" ht="18.600000000000001" customHeight="1" thickBot="1">
      <c r="D1300" s="258" t="s">
        <v>129</v>
      </c>
      <c r="E1300" s="259"/>
      <c r="F1300" s="260" t="s">
        <v>130</v>
      </c>
      <c r="G1300" s="261"/>
      <c r="H1300" s="229"/>
      <c r="I1300" s="258" t="s">
        <v>131</v>
      </c>
      <c r="J1300" s="259"/>
      <c r="K1300" s="260" t="s">
        <v>132</v>
      </c>
      <c r="L1300" s="261"/>
      <c r="N1300" s="253" t="s">
        <v>133</v>
      </c>
      <c r="O1300" s="254"/>
      <c r="P1300" s="255" t="s">
        <v>134</v>
      </c>
      <c r="Q1300" s="256"/>
      <c r="S1300" s="258" t="s">
        <v>135</v>
      </c>
      <c r="T1300" s="259"/>
      <c r="U1300" s="260" t="s">
        <v>136</v>
      </c>
      <c r="V1300" s="261"/>
      <c r="W1300" s="8"/>
      <c r="X1300" s="253" t="s">
        <v>137</v>
      </c>
      <c r="Y1300" s="254"/>
      <c r="Z1300" s="255" t="s">
        <v>138</v>
      </c>
      <c r="AA1300" s="256"/>
      <c r="AB1300" s="8"/>
      <c r="AC1300" s="258" t="s">
        <v>139</v>
      </c>
      <c r="AD1300" s="259"/>
      <c r="AE1300" s="260" t="s">
        <v>140</v>
      </c>
      <c r="AF1300" s="261"/>
      <c r="AG1300" s="8"/>
      <c r="AH1300" s="253" t="s">
        <v>141</v>
      </c>
      <c r="AI1300" s="254"/>
      <c r="AJ1300" s="255" t="s">
        <v>142</v>
      </c>
      <c r="AK1300" s="256"/>
      <c r="AL1300" s="8"/>
      <c r="AM1300" s="258" t="s">
        <v>143</v>
      </c>
      <c r="AN1300" s="259"/>
      <c r="AO1300" s="260" t="s">
        <v>144</v>
      </c>
      <c r="AP1300" s="261"/>
      <c r="AR1300" s="253" t="s">
        <v>145</v>
      </c>
      <c r="AS1300" s="254"/>
      <c r="AT1300" s="255" t="s">
        <v>146</v>
      </c>
      <c r="AU1300" s="256"/>
      <c r="AV1300" s="4"/>
      <c r="AW1300" s="258" t="s">
        <v>147</v>
      </c>
      <c r="AX1300" s="259"/>
      <c r="AY1300" s="260" t="s">
        <v>148</v>
      </c>
      <c r="AZ1300" s="261"/>
      <c r="BA1300" s="8"/>
      <c r="BB1300" s="253" t="s">
        <v>149</v>
      </c>
      <c r="BC1300" s="254"/>
      <c r="BD1300" s="255" t="s">
        <v>150</v>
      </c>
      <c r="BE1300" s="256"/>
      <c r="BF1300" s="4"/>
      <c r="BG1300" s="258" t="s">
        <v>151</v>
      </c>
      <c r="BH1300" s="259"/>
      <c r="BI1300" s="260" t="s">
        <v>152</v>
      </c>
      <c r="BJ1300" s="261"/>
      <c r="BK1300" s="4"/>
      <c r="BL1300" s="253" t="s">
        <v>153</v>
      </c>
      <c r="BM1300" s="254"/>
      <c r="BN1300" s="255" t="s">
        <v>154</v>
      </c>
      <c r="BO1300" s="256"/>
      <c r="BP1300" s="4"/>
      <c r="BQ1300" s="258" t="s">
        <v>155</v>
      </c>
      <c r="BR1300" s="259"/>
      <c r="BS1300" s="260" t="s">
        <v>156</v>
      </c>
      <c r="BT1300" s="261"/>
      <c r="BU1300" s="8"/>
      <c r="BV1300" s="253" t="s">
        <v>157</v>
      </c>
      <c r="BW1300" s="254"/>
      <c r="BX1300" s="255" t="s">
        <v>158</v>
      </c>
      <c r="BY1300" s="256"/>
      <c r="CA1300" s="46" t="s">
        <v>16</v>
      </c>
      <c r="CC1300" s="136" t="s">
        <v>71</v>
      </c>
      <c r="CD1300" s="9"/>
      <c r="CE1300" s="38"/>
      <c r="CF1300" s="38"/>
      <c r="CG1300" s="38"/>
      <c r="CH1300" s="38"/>
    </row>
    <row r="1301" spans="2:91" ht="18.600000000000001" customHeight="1" thickTop="1" thickBot="1">
      <c r="D1301" s="29">
        <v>0</v>
      </c>
      <c r="E1301" s="33">
        <v>0</v>
      </c>
      <c r="F1301" s="31">
        <v>1</v>
      </c>
      <c r="G1301" s="32">
        <v>0</v>
      </c>
      <c r="I1301" s="29">
        <v>0</v>
      </c>
      <c r="J1301" s="33">
        <f t="shared" ref="J1301" si="12408">IF(0=(1-$J$8*$K$8*$B1298^2),10^14,$B1298*$J$8/(1-$J$8*$K$8*$B1298^2))</f>
        <v>-0.38788948030150039</v>
      </c>
      <c r="K1301" s="31">
        <v>1</v>
      </c>
      <c r="L1301" s="32">
        <v>0</v>
      </c>
      <c r="N1301" s="29">
        <f t="shared" ref="N1301" si="12409">D1301*I1298+F1301*I1301-E1301*J1298-G1301*J1301</f>
        <v>0</v>
      </c>
      <c r="O1301" s="33">
        <f t="shared" ref="O1301" si="12410">(D1301*J1298+E1301*I1298+F1301*J1301+G1301*I1301)</f>
        <v>-0.38788948030150039</v>
      </c>
      <c r="P1301" s="31">
        <f t="shared" ref="P1301" si="12411">D1301*K1298+F1301*K1301-E1301*L1298-G1301*L1301</f>
        <v>1</v>
      </c>
      <c r="Q1301" s="32">
        <f t="shared" ref="Q1301" si="12412">(D1301*L1298+E1301*K1298+F1301*L1301+G1301*K1301)</f>
        <v>0</v>
      </c>
      <c r="S1301" s="29">
        <v>0</v>
      </c>
      <c r="T1301" s="33">
        <v>0</v>
      </c>
      <c r="U1301" s="31">
        <v>1</v>
      </c>
      <c r="V1301" s="32">
        <v>0</v>
      </c>
      <c r="X1301" s="29">
        <f t="shared" ref="X1301" si="12413">N1301*S1298+P1301*S1301-O1301*T1298-Q1301*T1301</f>
        <v>0</v>
      </c>
      <c r="Y1301" s="33">
        <f t="shared" ref="Y1301" si="12414">(N1301*T1298+O1301*S1298+P1301*T1301+Q1301*S1301)</f>
        <v>-0.38788948030150039</v>
      </c>
      <c r="Z1301" s="31">
        <f t="shared" ref="Z1301" si="12415">N1301*U1298+P1301*U1301-O1301*V1298-Q1301*V1301</f>
        <v>0.84573924478580986</v>
      </c>
      <c r="AA1301" s="32">
        <f t="shared" ref="AA1301" si="12416">(N1301*V1298+O1301*U1298+P1301*V1301+Q1301*U1301)</f>
        <v>0</v>
      </c>
      <c r="AB1301" s="8"/>
      <c r="AC1301" s="29">
        <v>0</v>
      </c>
      <c r="AD1301" s="33">
        <f t="shared" ref="AD1301" si="12417">IF(0=(1-$AD$8*$AE$8*$B1298^2),10^14,$B1298*$AD$8/(1-$AD$8*$AE$8*$B1298^2))</f>
        <v>-0.31287282733002558</v>
      </c>
      <c r="AE1301" s="31">
        <v>1</v>
      </c>
      <c r="AF1301" s="32">
        <v>0</v>
      </c>
      <c r="AH1301" s="29">
        <f t="shared" ref="AH1301" si="12418">X1301*AC1298+Z1301*AC1301-Y1301*AD1298-AA1301*AD1301</f>
        <v>0</v>
      </c>
      <c r="AI1301" s="33">
        <f t="shared" ref="AI1301" si="12419">(X1301*AD1298+Y1301*AC1298+Z1301*AD1301+AA1301*AC1301)</f>
        <v>-0.65249830900159733</v>
      </c>
      <c r="AJ1301" s="31">
        <f t="shared" ref="AJ1301" si="12420">X1301*AE1298+Z1301*AE1301-Y1301*AF1298-AA1301*AF1301</f>
        <v>0.84573924478580986</v>
      </c>
      <c r="AK1301" s="32">
        <f t="shared" ref="AK1301" si="12421">(X1301*AF1298+Y1301*AE1298+Z1301*AF1301+AA1301*AE1301)</f>
        <v>0</v>
      </c>
      <c r="AL1301" s="8"/>
      <c r="AM1301" s="29">
        <v>0</v>
      </c>
      <c r="AN1301" s="33">
        <v>0</v>
      </c>
      <c r="AO1301" s="31">
        <v>1</v>
      </c>
      <c r="AP1301" s="32">
        <v>0</v>
      </c>
      <c r="AR1301" s="29">
        <f t="shared" ref="AR1301" si="12422">AH1301*AM1298+AJ1301*AM1301-AI1301*AN1298-AK1301*AN1301</f>
        <v>0</v>
      </c>
      <c r="AS1301" s="33">
        <f t="shared" ref="AS1301" si="12423">(AH1301*AN1298+AI1301*AM1298+AJ1301*AN1301+AK1301*AM1301)</f>
        <v>-0.65249830900159733</v>
      </c>
      <c r="AT1301" s="31">
        <f t="shared" ref="AT1301" si="12424">AH1301*AO1298+AJ1301*AO1301-AI1301*AP1298-AK1301*AP1301</f>
        <v>0.61107694144012048</v>
      </c>
      <c r="AU1301" s="32">
        <f t="shared" ref="AU1301" si="12425">(AH1301*AP1298+AI1301*AO1298+AJ1301*AP1301+AK1301*AO1301)</f>
        <v>0</v>
      </c>
      <c r="AV1301" s="8"/>
      <c r="AW1301" s="29">
        <v>0</v>
      </c>
      <c r="AX1301" s="33">
        <f t="shared" ref="AX1301" si="12426">IF(0=(1-$AX$8*$AY$8*$B1298^2),10^14,$B1298*$AX$8/(1-$AX$8*$AY$8*$B1298^2))</f>
        <v>-0.28068529140176074</v>
      </c>
      <c r="AY1301" s="31">
        <v>1</v>
      </c>
      <c r="AZ1301" s="32">
        <v>0</v>
      </c>
      <c r="BB1301" s="29">
        <f t="shared" ref="BB1301" si="12427">AR1301*AW1298+AT1301*AW1301-AS1301*AX1298-AU1301*AX1301</f>
        <v>0</v>
      </c>
      <c r="BC1301" s="33">
        <f t="shared" ref="BC1301" si="12428">(AR1301*AX1298+AS1301*AW1298+AT1301*AX1301+AU1301*AW1301)</f>
        <v>-0.82401861837861423</v>
      </c>
      <c r="BD1301" s="31">
        <f t="shared" ref="BD1301" si="12429">AR1301*AY1298+AT1301*AY1301-AS1301*AZ1298-AU1301*AZ1301</f>
        <v>0.61107694144012048</v>
      </c>
      <c r="BE1301" s="32">
        <f t="shared" ref="BE1301" si="12430">(AR1301*AZ1298+AS1301*AY1298+AT1301*AZ1301+AU1301*AY1301)</f>
        <v>0</v>
      </c>
      <c r="BF1301" s="8"/>
      <c r="BG1301" s="29">
        <v>0</v>
      </c>
      <c r="BH1301" s="33">
        <v>0</v>
      </c>
      <c r="BI1301" s="31">
        <v>1</v>
      </c>
      <c r="BJ1301" s="32">
        <v>0</v>
      </c>
      <c r="BL1301" s="29">
        <f t="shared" ref="BL1301" si="12431">BB1301*BG1298+BD1301*BG1301-BC1301*BH1298-BE1301*BH1301</f>
        <v>0</v>
      </c>
      <c r="BM1301" s="33">
        <f t="shared" ref="BM1301" si="12432">(BB1301*BH1298+BC1301*BG1298+BD1301*BH1301+BE1301*BG1301)</f>
        <v>-0.82401861837861423</v>
      </c>
      <c r="BN1301" s="31">
        <f t="shared" ref="BN1301" si="12433">BB1301*BI1298+BD1301*BI1301-BC1301*BJ1298-BE1301*BJ1301</f>
        <v>0.50687441311167702</v>
      </c>
      <c r="BO1301" s="32">
        <f t="shared" ref="BO1301" si="12434">(BB1301*BJ1298+BC1301*BI1298+BD1301*BJ1301+BE1301*BI1301)</f>
        <v>0</v>
      </c>
      <c r="BP1301" s="8"/>
      <c r="BQ1301" s="19">
        <f t="shared" ref="BQ1301:BQ1364" si="12435">1/$BR$8</f>
        <v>1</v>
      </c>
      <c r="BR1301" s="47">
        <v>0</v>
      </c>
      <c r="BS1301" s="48">
        <v>1</v>
      </c>
      <c r="BT1301" s="49">
        <v>0</v>
      </c>
      <c r="BV1301" s="29">
        <f t="shared" ref="BV1301" si="12436">BL1301*BQ1298+BN1301*BQ1301-BM1301*BR1298-BO1301*BR1301</f>
        <v>0.50687441311167702</v>
      </c>
      <c r="BW1301" s="33">
        <f t="shared" ref="BW1301" si="12437">(BL1301*BR1298+BM1301*BQ1298+BN1301*BR1301+BO1301*BQ1301)</f>
        <v>-0.82401861837861423</v>
      </c>
      <c r="BX1301" s="31">
        <f t="shared" ref="BX1301" si="12438">BL1301*BS1298+BN1301*BS1301-BM1301*BT1298-BO1301*BT1301</f>
        <v>0.50687441311167702</v>
      </c>
      <c r="BY1301" s="32">
        <f t="shared" ref="BY1301" si="12439">(BL1301*BT1298+BM1301*BS1298+BN1301*BT1301+BO1301*BS1301)</f>
        <v>0</v>
      </c>
      <c r="CA1301" s="50">
        <f t="shared" ref="CA1301" si="12440">(180/PI())*ATAN(-1*(BW1298+BW1301)/(BV1298+BV1301))</f>
        <v>59.56959915458571</v>
      </c>
      <c r="CC1301" s="137">
        <f t="shared" ref="CC1301" si="12441">20*LOG(((1-(10^(CA1298/20)^2)*(1-((1-CC1298)/(1+CC1298))^2))^0.5))</f>
        <v>-25.802639653623526</v>
      </c>
      <c r="CD1301" s="9"/>
      <c r="CE1301" s="38"/>
      <c r="CF1301" s="38"/>
      <c r="CG1301" s="38"/>
      <c r="CH1301" s="38"/>
    </row>
    <row r="1302" spans="2:91" ht="18.600000000000001" customHeight="1">
      <c r="CC1302" s="42"/>
    </row>
    <row r="1303" spans="2:91" ht="18.600000000000001" customHeight="1" thickBot="1">
      <c r="E1303" s="22" t="s">
        <v>4</v>
      </c>
      <c r="J1303" s="22" t="s">
        <v>5</v>
      </c>
      <c r="O1303" s="22" t="s">
        <v>6</v>
      </c>
      <c r="T1303" s="22" t="s">
        <v>7</v>
      </c>
      <c r="Y1303" s="22" t="s">
        <v>8</v>
      </c>
      <c r="AD1303" s="22" t="s">
        <v>65</v>
      </c>
      <c r="AI1303" s="22" t="s">
        <v>9</v>
      </c>
      <c r="AN1303" s="22" t="s">
        <v>66</v>
      </c>
      <c r="AS1303" s="22" t="s">
        <v>51</v>
      </c>
      <c r="AX1303" s="22" t="s">
        <v>67</v>
      </c>
      <c r="BC1303" s="22" t="s">
        <v>52</v>
      </c>
      <c r="BH1303" s="22" t="s">
        <v>68</v>
      </c>
      <c r="BM1303" s="22" t="s">
        <v>63</v>
      </c>
      <c r="BQ1303" s="23" t="s">
        <v>69</v>
      </c>
      <c r="BR1303" s="23"/>
      <c r="BS1303" s="24"/>
      <c r="BT1303" s="24"/>
      <c r="BU1303" s="24"/>
      <c r="BW1303" s="22" t="s">
        <v>64</v>
      </c>
    </row>
    <row r="1304" spans="2:91" ht="18.600000000000001" customHeight="1" thickBot="1">
      <c r="D1304" s="249" t="s">
        <v>103</v>
      </c>
      <c r="E1304" s="250"/>
      <c r="F1304" s="251" t="s">
        <v>104</v>
      </c>
      <c r="G1304" s="252"/>
      <c r="H1304" s="229"/>
      <c r="I1304" s="253" t="s">
        <v>11</v>
      </c>
      <c r="J1304" s="254"/>
      <c r="K1304" s="255" t="s">
        <v>12</v>
      </c>
      <c r="L1304" s="256"/>
      <c r="M1304" s="24"/>
      <c r="N1304" s="253" t="s">
        <v>105</v>
      </c>
      <c r="O1304" s="254"/>
      <c r="P1304" s="255" t="s">
        <v>106</v>
      </c>
      <c r="Q1304" s="256"/>
      <c r="R1304" s="24"/>
      <c r="S1304" s="249" t="s">
        <v>107</v>
      </c>
      <c r="T1304" s="250"/>
      <c r="U1304" s="251" t="s">
        <v>108</v>
      </c>
      <c r="V1304" s="252"/>
      <c r="W1304" s="8"/>
      <c r="X1304" s="253" t="s">
        <v>109</v>
      </c>
      <c r="Y1304" s="254"/>
      <c r="Z1304" s="255" t="s">
        <v>110</v>
      </c>
      <c r="AA1304" s="256"/>
      <c r="AB1304" s="8"/>
      <c r="AC1304" s="253" t="s">
        <v>111</v>
      </c>
      <c r="AD1304" s="254"/>
      <c r="AE1304" s="255" t="s">
        <v>14</v>
      </c>
      <c r="AF1304" s="256"/>
      <c r="AG1304" s="8"/>
      <c r="AH1304" s="253" t="s">
        <v>112</v>
      </c>
      <c r="AI1304" s="254"/>
      <c r="AJ1304" s="255" t="s">
        <v>113</v>
      </c>
      <c r="AK1304" s="256"/>
      <c r="AL1304" s="8"/>
      <c r="AM1304" s="249" t="s">
        <v>114</v>
      </c>
      <c r="AN1304" s="250"/>
      <c r="AO1304" s="251" t="s">
        <v>115</v>
      </c>
      <c r="AP1304" s="252"/>
      <c r="AQ1304" s="24"/>
      <c r="AR1304" s="253" t="s">
        <v>116</v>
      </c>
      <c r="AS1304" s="254"/>
      <c r="AT1304" s="255" t="s">
        <v>13</v>
      </c>
      <c r="AU1304" s="256"/>
      <c r="AV1304" s="4"/>
      <c r="AW1304" s="253" t="s">
        <v>117</v>
      </c>
      <c r="AX1304" s="254"/>
      <c r="AY1304" s="255" t="s">
        <v>118</v>
      </c>
      <c r="AZ1304" s="256"/>
      <c r="BA1304" s="8"/>
      <c r="BB1304" s="253" t="s">
        <v>119</v>
      </c>
      <c r="BC1304" s="254"/>
      <c r="BD1304" s="255" t="s">
        <v>120</v>
      </c>
      <c r="BE1304" s="256"/>
      <c r="BF1304" s="4"/>
      <c r="BG1304" s="249" t="s">
        <v>121</v>
      </c>
      <c r="BH1304" s="250"/>
      <c r="BI1304" s="251" t="s">
        <v>122</v>
      </c>
      <c r="BJ1304" s="252"/>
      <c r="BK1304" s="4"/>
      <c r="BL1304" s="253" t="s">
        <v>123</v>
      </c>
      <c r="BM1304" s="254"/>
      <c r="BN1304" s="255" t="s">
        <v>124</v>
      </c>
      <c r="BO1304" s="256"/>
      <c r="BP1304" s="4"/>
      <c r="BQ1304" s="253" t="s">
        <v>125</v>
      </c>
      <c r="BR1304" s="254"/>
      <c r="BS1304" s="255" t="s">
        <v>126</v>
      </c>
      <c r="BT1304" s="256"/>
      <c r="BU1304" s="8"/>
      <c r="BV1304" s="253" t="s">
        <v>127</v>
      </c>
      <c r="BW1304" s="254"/>
      <c r="BX1304" s="255" t="s">
        <v>128</v>
      </c>
      <c r="BY1304" s="256"/>
      <c r="CA1304" s="27" t="s">
        <v>15</v>
      </c>
      <c r="CC1304" s="133" t="s">
        <v>70</v>
      </c>
      <c r="CD1304" s="9"/>
      <c r="CE1304" s="38"/>
      <c r="CF1304" s="38"/>
      <c r="CG1304" s="38"/>
      <c r="CH1304" s="38"/>
    </row>
    <row r="1305" spans="2:91" ht="18.600000000000001" customHeight="1" thickTop="1" thickBot="1">
      <c r="B1305" s="129">
        <v>3.24</v>
      </c>
      <c r="D1305" s="29">
        <v>1</v>
      </c>
      <c r="E1305" s="30">
        <v>0</v>
      </c>
      <c r="F1305" s="31">
        <v>0</v>
      </c>
      <c r="G1305" s="32">
        <f t="shared" ref="G1305:G1368" si="12442">-1/($E$8*$B1305)</f>
        <v>-0.20345061728395064</v>
      </c>
      <c r="I1305" s="29">
        <v>1</v>
      </c>
      <c r="J1305" s="33">
        <v>0</v>
      </c>
      <c r="K1305" s="31">
        <v>0</v>
      </c>
      <c r="L1305" s="32">
        <v>0</v>
      </c>
      <c r="N1305" s="29">
        <f t="shared" ref="N1305" si="12443">D1305*I1305+F1305*I1308-E1305*J1305-G1305*J1308</f>
        <v>0.92158532065538157</v>
      </c>
      <c r="O1305" s="33">
        <f t="shared" ref="O1305" si="12444">(D1305*J1305+E1305*I1305+F1305*J1308+G1305*I1308)</f>
        <v>0</v>
      </c>
      <c r="P1305" s="31">
        <f t="shared" ref="P1305" si="12445">D1305*K1305+F1305*K1308-E1305*L1305-G1305*L1308</f>
        <v>0</v>
      </c>
      <c r="Q1305" s="32">
        <f t="shared" ref="Q1305" si="12446">(D1305*L1305+E1305*K1305+F1305*L1308+G1305*K1308)</f>
        <v>-0.20345061728395064</v>
      </c>
      <c r="S1305" s="29">
        <v>1</v>
      </c>
      <c r="T1305" s="30">
        <v>0</v>
      </c>
      <c r="U1305" s="31">
        <v>0</v>
      </c>
      <c r="V1305" s="32">
        <f t="shared" ref="V1305:V1368" si="12447">-1/($T$8*$B1305)</f>
        <v>-0.39523765432098762</v>
      </c>
      <c r="X1305" s="29">
        <f t="shared" ref="X1305" si="12448">N1305*S1305+P1305*S1308-O1305*T1305-Q1305*T1308</f>
        <v>0.92158532065538157</v>
      </c>
      <c r="Y1305" s="33">
        <f t="shared" ref="Y1305" si="12449">(N1305*T1305+O1305*S1305+P1305*T1308+Q1305*S1308)</f>
        <v>0</v>
      </c>
      <c r="Z1305" s="31">
        <f t="shared" ref="Z1305" si="12450">N1305*U1305+P1305*U1308-O1305*V1305-Q1305*V1308</f>
        <v>0</v>
      </c>
      <c r="AA1305" s="32">
        <f t="shared" ref="AA1305" si="12451">(N1305*V1305+O1305*U1305+P1305*V1308+Q1305*U1308)</f>
        <v>-0.56769583767643894</v>
      </c>
      <c r="AB1305" s="8"/>
      <c r="AC1305" s="29">
        <v>1</v>
      </c>
      <c r="AD1305" s="33">
        <v>0</v>
      </c>
      <c r="AE1305" s="31">
        <v>0</v>
      </c>
      <c r="AF1305" s="32">
        <v>0</v>
      </c>
      <c r="AH1305" s="29">
        <f t="shared" ref="AH1305" si="12452">X1305*AC1305+Z1305*AC1308-Y1305*AD1305-AA1305*AD1308</f>
        <v>0.74519099058316662</v>
      </c>
      <c r="AI1305" s="33">
        <f t="shared" ref="AI1305" si="12453">(X1305*AD1305+Y1305*AC1305+Z1305*AD1308+AA1305*AC1308)</f>
        <v>0</v>
      </c>
      <c r="AJ1305" s="31">
        <f t="shared" ref="AJ1305" si="12454">X1305*AE1305+Z1305*AE1308-Y1305*AF1305-AA1305*AF1308</f>
        <v>0</v>
      </c>
      <c r="AK1305" s="32">
        <f t="shared" ref="AK1305" si="12455">(X1305*AF1305+Y1305*AE1305+Z1305*AF1308+AA1305*AE1308)</f>
        <v>-0.56769583767643894</v>
      </c>
      <c r="AL1305" s="8"/>
      <c r="AM1305" s="29">
        <v>1</v>
      </c>
      <c r="AN1305" s="30">
        <v>0</v>
      </c>
      <c r="AO1305" s="31">
        <v>0</v>
      </c>
      <c r="AP1305" s="32">
        <f t="shared" ref="AP1305:AP1368" si="12456">-1/($AN$8*$B1305)</f>
        <v>-0.35741666666666666</v>
      </c>
      <c r="AR1305" s="29">
        <f t="shared" ref="AR1305" si="12457">AH1305*AM1305+AJ1305*AM1308-AI1305*AN1305-AK1305*AN1308</f>
        <v>0.74519099058316662</v>
      </c>
      <c r="AS1305" s="33">
        <f t="shared" ref="AS1305" si="12458">(AH1305*AN1305+AI1305*AM1305+AJ1305*AN1308+AK1305*AM1308)</f>
        <v>0</v>
      </c>
      <c r="AT1305" s="31">
        <f t="shared" ref="AT1305" si="12459">AH1305*AO1305+AJ1305*AO1308-AI1305*AP1305-AK1305*AP1308</f>
        <v>0</v>
      </c>
      <c r="AU1305" s="32">
        <f t="shared" ref="AU1305" si="12460">(AH1305*AP1305+AI1305*AO1305+AJ1305*AP1308+AK1305*AO1308)</f>
        <v>-0.83403951756070582</v>
      </c>
      <c r="AV1305" s="8"/>
      <c r="AW1305" s="29">
        <v>1</v>
      </c>
      <c r="AX1305" s="33">
        <v>0</v>
      </c>
      <c r="AY1305" s="31">
        <v>0</v>
      </c>
      <c r="AZ1305" s="32">
        <v>0</v>
      </c>
      <c r="BB1305" s="29">
        <f t="shared" ref="BB1305" si="12461">AR1305*AW1305+AT1305*AW1308-AS1305*AX1305-AU1305*AX1308</f>
        <v>0.51265342914136658</v>
      </c>
      <c r="BC1305" s="33">
        <f t="shared" ref="BC1305" si="12462">(AR1305*AX1305+AS1305*AW1305+AT1305*AX1308+AU1305*AW1308)</f>
        <v>0</v>
      </c>
      <c r="BD1305" s="31">
        <f t="shared" ref="BD1305" si="12463">AR1305*AY1305+AT1305*AY1308-AS1305*AZ1305-AU1305*AZ1308</f>
        <v>0</v>
      </c>
      <c r="BE1305" s="32">
        <f t="shared" ref="BE1305" si="12464">(AR1305*AZ1305+AS1305*AY1305+AT1305*AZ1308+AU1305*AY1308)</f>
        <v>-0.83403951756070582</v>
      </c>
      <c r="BF1305" s="8"/>
      <c r="BG1305" s="29">
        <v>1</v>
      </c>
      <c r="BH1305" s="30">
        <v>0</v>
      </c>
      <c r="BI1305" s="31">
        <v>0</v>
      </c>
      <c r="BJ1305" s="32">
        <f t="shared" ref="BJ1305:BJ1368" si="12465">-1/($BH$8*$B1305)</f>
        <v>-0.12567592592592591</v>
      </c>
      <c r="BL1305" s="29">
        <f t="shared" ref="BL1305" si="12466">BB1305*BG1305+BD1305*BG1308-BC1305*BH1305-BE1305*BH1308</f>
        <v>0.51265342914136658</v>
      </c>
      <c r="BM1305" s="33">
        <f t="shared" ref="BM1305" si="12467">(BB1305*BH1305+BC1305*BG1305+BD1305*BH1308+BE1305*BG1308)</f>
        <v>0</v>
      </c>
      <c r="BN1305" s="31">
        <f t="shared" ref="BN1305" si="12468">BB1305*BI1305+BD1305*BI1308-BC1305*BJ1305-BE1305*BJ1308</f>
        <v>0</v>
      </c>
      <c r="BO1305" s="32">
        <f t="shared" ref="BO1305" si="12469">(BB1305*BJ1305+BC1305*BI1305+BD1305*BJ1308+BE1305*BI1308)</f>
        <v>-0.89846771194714814</v>
      </c>
      <c r="BP1305" s="8"/>
      <c r="BQ1305" s="34">
        <v>1</v>
      </c>
      <c r="BR1305" s="35">
        <v>0</v>
      </c>
      <c r="BS1305" s="11">
        <v>0</v>
      </c>
      <c r="BT1305" s="36">
        <v>0</v>
      </c>
      <c r="BV1305" s="29">
        <f t="shared" ref="BV1305" si="12470">BL1305*BQ1305+BN1305*BQ1308-BM1305*BR1305-BO1305*BR1308</f>
        <v>0.51265342914136658</v>
      </c>
      <c r="BW1305" s="33">
        <f t="shared" ref="BW1305" si="12471">(BL1305*BR1305+BM1305*BQ1305+BN1305*BR1308+BO1305*BQ1308)</f>
        <v>-0.89846771194714814</v>
      </c>
      <c r="BX1305" s="31">
        <f t="shared" ref="BX1305" si="12472">BL1305*BS1305+BN1305*BS1308-BM1305*BT1305-BO1305*BT1308</f>
        <v>0</v>
      </c>
      <c r="BY1305" s="32">
        <f t="shared" ref="BY1305" si="12473">(BL1305*BT1305+BM1305*BS1305+BN1305*BT1308+BO1305*BS1308)</f>
        <v>-0.89846771194714814</v>
      </c>
      <c r="CA1305" s="37">
        <f t="shared" ref="CA1305" si="12474">20*LOG(((1+$BR$8)/$BR$8)/((BV1305+BV1308)^2+(BW1305+BW1308)^2)^0.5)</f>
        <v>-6.5964102956472138E-3</v>
      </c>
      <c r="CC1305" s="134">
        <f t="shared" ref="CC1305" si="12475">((BV1305^2+BW1305^2)^0.5)/((BV1308^2+BW1308^2)^0.5)</f>
        <v>1.0692038125534282</v>
      </c>
      <c r="CD1305" s="9"/>
      <c r="CE1305" s="38"/>
      <c r="CF1305" s="38"/>
      <c r="CG1305" s="38"/>
      <c r="CH1305" s="38"/>
      <c r="CM1305" s="129">
        <v>3.22</v>
      </c>
    </row>
    <row r="1306" spans="2:91" ht="18.600000000000001" customHeight="1" thickBot="1">
      <c r="D1306" s="39"/>
      <c r="G1306" s="40"/>
      <c r="I1306" s="39"/>
      <c r="L1306" s="40"/>
      <c r="N1306" s="39"/>
      <c r="Q1306" s="40"/>
      <c r="S1306" s="39"/>
      <c r="V1306" s="40"/>
      <c r="X1306" s="39"/>
      <c r="AA1306" s="40"/>
      <c r="AC1306" s="39"/>
      <c r="AF1306" s="40"/>
      <c r="AH1306" s="39"/>
      <c r="AK1306" s="40"/>
      <c r="AM1306" s="39"/>
      <c r="AP1306" s="40"/>
      <c r="AR1306" s="39"/>
      <c r="AU1306" s="40"/>
      <c r="AW1306" s="39"/>
      <c r="AZ1306" s="40"/>
      <c r="BB1306" s="39"/>
      <c r="BE1306" s="40"/>
      <c r="BG1306" s="39"/>
      <c r="BJ1306" s="40"/>
      <c r="BL1306" s="39"/>
      <c r="BO1306" s="40"/>
      <c r="BQ1306" s="34"/>
      <c r="BR1306" s="11"/>
      <c r="BS1306" s="11"/>
      <c r="BT1306" s="41"/>
      <c r="BV1306" s="39"/>
      <c r="BY1306" s="40"/>
      <c r="CC1306" s="135"/>
      <c r="CD1306" s="9"/>
      <c r="CE1306" s="38"/>
      <c r="CF1306" s="38"/>
      <c r="CG1306" s="38"/>
      <c r="CH1306" s="38"/>
    </row>
    <row r="1307" spans="2:91" ht="18.600000000000001" customHeight="1" thickBot="1">
      <c r="D1307" s="258" t="s">
        <v>129</v>
      </c>
      <c r="E1307" s="259"/>
      <c r="F1307" s="260" t="s">
        <v>130</v>
      </c>
      <c r="G1307" s="261"/>
      <c r="H1307" s="229"/>
      <c r="I1307" s="258" t="s">
        <v>131</v>
      </c>
      <c r="J1307" s="259"/>
      <c r="K1307" s="260" t="s">
        <v>132</v>
      </c>
      <c r="L1307" s="261"/>
      <c r="N1307" s="253" t="s">
        <v>133</v>
      </c>
      <c r="O1307" s="254"/>
      <c r="P1307" s="255" t="s">
        <v>134</v>
      </c>
      <c r="Q1307" s="256"/>
      <c r="S1307" s="258" t="s">
        <v>135</v>
      </c>
      <c r="T1307" s="259"/>
      <c r="U1307" s="260" t="s">
        <v>136</v>
      </c>
      <c r="V1307" s="261"/>
      <c r="W1307" s="8"/>
      <c r="X1307" s="253" t="s">
        <v>137</v>
      </c>
      <c r="Y1307" s="254"/>
      <c r="Z1307" s="255" t="s">
        <v>138</v>
      </c>
      <c r="AA1307" s="256"/>
      <c r="AB1307" s="8"/>
      <c r="AC1307" s="258" t="s">
        <v>139</v>
      </c>
      <c r="AD1307" s="259"/>
      <c r="AE1307" s="260" t="s">
        <v>140</v>
      </c>
      <c r="AF1307" s="261"/>
      <c r="AG1307" s="8"/>
      <c r="AH1307" s="253" t="s">
        <v>141</v>
      </c>
      <c r="AI1307" s="254"/>
      <c r="AJ1307" s="255" t="s">
        <v>142</v>
      </c>
      <c r="AK1307" s="256"/>
      <c r="AL1307" s="8"/>
      <c r="AM1307" s="258" t="s">
        <v>143</v>
      </c>
      <c r="AN1307" s="259"/>
      <c r="AO1307" s="260" t="s">
        <v>144</v>
      </c>
      <c r="AP1307" s="261"/>
      <c r="AR1307" s="253" t="s">
        <v>145</v>
      </c>
      <c r="AS1307" s="254"/>
      <c r="AT1307" s="255" t="s">
        <v>146</v>
      </c>
      <c r="AU1307" s="256"/>
      <c r="AV1307" s="4"/>
      <c r="AW1307" s="258" t="s">
        <v>147</v>
      </c>
      <c r="AX1307" s="259"/>
      <c r="AY1307" s="260" t="s">
        <v>148</v>
      </c>
      <c r="AZ1307" s="261"/>
      <c r="BA1307" s="8"/>
      <c r="BB1307" s="253" t="s">
        <v>149</v>
      </c>
      <c r="BC1307" s="254"/>
      <c r="BD1307" s="255" t="s">
        <v>150</v>
      </c>
      <c r="BE1307" s="256"/>
      <c r="BF1307" s="4"/>
      <c r="BG1307" s="258" t="s">
        <v>151</v>
      </c>
      <c r="BH1307" s="259"/>
      <c r="BI1307" s="260" t="s">
        <v>152</v>
      </c>
      <c r="BJ1307" s="261"/>
      <c r="BK1307" s="4"/>
      <c r="BL1307" s="253" t="s">
        <v>153</v>
      </c>
      <c r="BM1307" s="254"/>
      <c r="BN1307" s="255" t="s">
        <v>154</v>
      </c>
      <c r="BO1307" s="256"/>
      <c r="BP1307" s="4"/>
      <c r="BQ1307" s="258" t="s">
        <v>155</v>
      </c>
      <c r="BR1307" s="259"/>
      <c r="BS1307" s="260" t="s">
        <v>156</v>
      </c>
      <c r="BT1307" s="261"/>
      <c r="BU1307" s="8"/>
      <c r="BV1307" s="253" t="s">
        <v>157</v>
      </c>
      <c r="BW1307" s="254"/>
      <c r="BX1307" s="255" t="s">
        <v>158</v>
      </c>
      <c r="BY1307" s="256"/>
      <c r="CA1307" s="46" t="s">
        <v>16</v>
      </c>
      <c r="CC1307" s="136" t="s">
        <v>71</v>
      </c>
      <c r="CD1307" s="9"/>
      <c r="CE1307" s="38"/>
      <c r="CF1307" s="38"/>
      <c r="CG1307" s="38"/>
      <c r="CH1307" s="38"/>
    </row>
    <row r="1308" spans="2:91" ht="18.600000000000001" customHeight="1" thickTop="1" thickBot="1">
      <c r="D1308" s="29">
        <v>0</v>
      </c>
      <c r="E1308" s="33">
        <v>0</v>
      </c>
      <c r="F1308" s="31">
        <v>1</v>
      </c>
      <c r="G1308" s="32">
        <v>0</v>
      </c>
      <c r="I1308" s="29">
        <v>0</v>
      </c>
      <c r="J1308" s="33">
        <f t="shared" ref="J1308" si="12476">IF(0=(1-$J$8*$K$8*$B1305^2),10^14,$B1305*$J$8/(1-$J$8*$K$8*$B1305^2))</f>
        <v>-0.38542364919530875</v>
      </c>
      <c r="K1308" s="31">
        <v>1</v>
      </c>
      <c r="L1308" s="32">
        <v>0</v>
      </c>
      <c r="N1308" s="29">
        <f t="shared" ref="N1308" si="12477">D1308*I1305+F1308*I1308-E1308*J1305-G1308*J1308</f>
        <v>0</v>
      </c>
      <c r="O1308" s="33">
        <f t="shared" ref="O1308" si="12478">(D1308*J1305+E1308*I1305+F1308*J1308+G1308*I1308)</f>
        <v>-0.38542364919530875</v>
      </c>
      <c r="P1308" s="31">
        <f t="shared" ref="P1308" si="12479">D1308*K1305+F1308*K1308-E1308*L1305-G1308*L1308</f>
        <v>1</v>
      </c>
      <c r="Q1308" s="32">
        <f t="shared" ref="Q1308" si="12480">(D1308*L1305+E1308*K1305+F1308*L1308+G1308*K1308)</f>
        <v>0</v>
      </c>
      <c r="S1308" s="29">
        <v>0</v>
      </c>
      <c r="T1308" s="33">
        <v>0</v>
      </c>
      <c r="U1308" s="31">
        <v>1</v>
      </c>
      <c r="V1308" s="32">
        <v>0</v>
      </c>
      <c r="X1308" s="29">
        <f t="shared" ref="X1308" si="12481">N1308*S1305+P1308*S1308-O1308*T1305-Q1308*T1308</f>
        <v>0</v>
      </c>
      <c r="Y1308" s="33">
        <f t="shared" ref="Y1308" si="12482">(N1308*T1305+O1308*S1305+P1308*T1308+Q1308*S1308)</f>
        <v>-0.38542364919530875</v>
      </c>
      <c r="Z1308" s="31">
        <f t="shared" ref="Z1308" si="12483">N1308*U1305+P1308*U1308-O1308*V1305-Q1308*V1308</f>
        <v>0.84766606097221098</v>
      </c>
      <c r="AA1308" s="32">
        <f t="shared" ref="AA1308" si="12484">(N1308*V1305+O1308*U1305+P1308*V1308+Q1308*U1308)</f>
        <v>0</v>
      </c>
      <c r="AB1308" s="8"/>
      <c r="AC1308" s="29">
        <v>0</v>
      </c>
      <c r="AD1308" s="33">
        <f t="shared" ref="AD1308" si="12485">IF(0=(1-$AD$8*$AE$8*$B1305^2),10^14,$B1305*$AD$8/(1-$AD$8*$AE$8*$B1305^2))</f>
        <v>-0.31071978754361018</v>
      </c>
      <c r="AE1308" s="31">
        <v>1</v>
      </c>
      <c r="AF1308" s="32">
        <v>0</v>
      </c>
      <c r="AH1308" s="29">
        <f t="shared" ref="AH1308" si="12486">X1308*AC1305+Z1308*AC1308-Y1308*AD1305-AA1308*AD1308</f>
        <v>0</v>
      </c>
      <c r="AI1308" s="33">
        <f t="shared" ref="AI1308" si="12487">(X1308*AD1305+Y1308*AC1305+Z1308*AD1308+AA1308*AC1308)</f>
        <v>-0.648810267568523</v>
      </c>
      <c r="AJ1308" s="31">
        <f t="shared" ref="AJ1308" si="12488">X1308*AE1305+Z1308*AE1308-Y1308*AF1305-AA1308*AF1308</f>
        <v>0.84766606097221098</v>
      </c>
      <c r="AK1308" s="32">
        <f t="shared" ref="AK1308" si="12489">(X1308*AF1305+Y1308*AE1305+Z1308*AF1308+AA1308*AE1308)</f>
        <v>0</v>
      </c>
      <c r="AL1308" s="8"/>
      <c r="AM1308" s="29">
        <v>0</v>
      </c>
      <c r="AN1308" s="33">
        <v>0</v>
      </c>
      <c r="AO1308" s="31">
        <v>1</v>
      </c>
      <c r="AP1308" s="32">
        <v>0</v>
      </c>
      <c r="AR1308" s="29">
        <f t="shared" ref="AR1308" si="12490">AH1308*AM1305+AJ1308*AM1308-AI1308*AN1305-AK1308*AN1308</f>
        <v>0</v>
      </c>
      <c r="AS1308" s="33">
        <f t="shared" ref="AS1308" si="12491">(AH1308*AN1305+AI1308*AM1305+AJ1308*AN1308+AK1308*AM1308)</f>
        <v>-0.648810267568523</v>
      </c>
      <c r="AT1308" s="31">
        <f t="shared" ref="AT1308" si="12492">AH1308*AO1305+AJ1308*AO1308-AI1308*AP1305-AK1308*AP1308</f>
        <v>0.61577045783876139</v>
      </c>
      <c r="AU1308" s="32">
        <f t="shared" ref="AU1308" si="12493">(AH1308*AP1305+AI1308*AO1305+AJ1308*AP1308+AK1308*AO1308)</f>
        <v>0</v>
      </c>
      <c r="AV1308" s="8"/>
      <c r="AW1308" s="29">
        <v>0</v>
      </c>
      <c r="AX1308" s="33">
        <f t="shared" ref="AX1308" si="12494">IF(0=(1-$AX$8*$AY$8*$B1305^2),10^14,$B1305*$AX$8/(1-$AX$8*$AY$8*$B1305^2))</f>
        <v>-0.27880880527327623</v>
      </c>
      <c r="AY1308" s="31">
        <v>1</v>
      </c>
      <c r="AZ1308" s="32">
        <v>0</v>
      </c>
      <c r="BB1308" s="29">
        <f t="shared" ref="BB1308" si="12495">AR1308*AW1305+AT1308*AW1308-AS1308*AX1305-AU1308*AX1308</f>
        <v>0</v>
      </c>
      <c r="BC1308" s="33">
        <f t="shared" ref="BC1308" si="12496">(AR1308*AX1305+AS1308*AW1305+AT1308*AX1308+AU1308*AW1308)</f>
        <v>-0.82049249324112639</v>
      </c>
      <c r="BD1308" s="31">
        <f t="shared" ref="BD1308" si="12497">AR1308*AY1305+AT1308*AY1308-AS1308*AZ1305-AU1308*AZ1308</f>
        <v>0.61577045783876139</v>
      </c>
      <c r="BE1308" s="32">
        <f t="shared" ref="BE1308" si="12498">(AR1308*AZ1305+AS1308*AY1305+AT1308*AZ1308+AU1308*AY1308)</f>
        <v>0</v>
      </c>
      <c r="BF1308" s="8"/>
      <c r="BG1308" s="29">
        <v>0</v>
      </c>
      <c r="BH1308" s="33">
        <v>0</v>
      </c>
      <c r="BI1308" s="31">
        <v>1</v>
      </c>
      <c r="BJ1308" s="32">
        <v>0</v>
      </c>
      <c r="BL1308" s="29">
        <f t="shared" ref="BL1308" si="12499">BB1308*BG1305+BD1308*BG1308-BC1308*BH1305-BE1308*BH1308</f>
        <v>0</v>
      </c>
      <c r="BM1308" s="33">
        <f t="shared" ref="BM1308" si="12500">(BB1308*BH1305+BC1308*BG1305+BD1308*BH1308+BE1308*BG1308)</f>
        <v>-0.82049249324112639</v>
      </c>
      <c r="BN1308" s="31">
        <f t="shared" ref="BN1308" si="12501">BB1308*BI1305+BD1308*BI1308-BC1308*BJ1305-BE1308*BJ1308</f>
        <v>0.51265430403541135</v>
      </c>
      <c r="BO1308" s="32">
        <f t="shared" ref="BO1308" si="12502">(BB1308*BJ1305+BC1308*BI1305+BD1308*BJ1308+BE1308*BI1308)</f>
        <v>0</v>
      </c>
      <c r="BP1308" s="8"/>
      <c r="BQ1308" s="19">
        <f t="shared" ref="BQ1308:BQ1371" si="12503">1/$BR$8</f>
        <v>1</v>
      </c>
      <c r="BR1308" s="47">
        <v>0</v>
      </c>
      <c r="BS1308" s="48">
        <v>1</v>
      </c>
      <c r="BT1308" s="49">
        <v>0</v>
      </c>
      <c r="BV1308" s="29">
        <f t="shared" ref="BV1308" si="12504">BL1308*BQ1305+BN1308*BQ1308-BM1308*BR1305-BO1308*BR1308</f>
        <v>0.51265430403541135</v>
      </c>
      <c r="BW1308" s="33">
        <f t="shared" ref="BW1308" si="12505">(BL1308*BR1305+BM1308*BQ1305+BN1308*BR1308+BO1308*BQ1308)</f>
        <v>-0.82049249324112639</v>
      </c>
      <c r="BX1308" s="31">
        <f t="shared" ref="BX1308" si="12506">BL1308*BS1305+BN1308*BS1308-BM1308*BT1305-BO1308*BT1308</f>
        <v>0.51265430403541135</v>
      </c>
      <c r="BY1308" s="32">
        <f t="shared" ref="BY1308" si="12507">(BL1308*BT1305+BM1308*BS1305+BN1308*BT1308+BO1308*BS1308)</f>
        <v>0</v>
      </c>
      <c r="CA1308" s="50">
        <f t="shared" ref="CA1308" si="12508">(180/PI())*ATAN(-1*(BW1305+BW1308)/(BV1305+BV1308))</f>
        <v>59.185202667758659</v>
      </c>
      <c r="CC1308" s="137">
        <f t="shared" ref="CC1308" si="12509">20*LOG(((1-(10^(CA1305/20)^2)*(1-((1-CC1305)/(1+CC1305))^2))^0.5))</f>
        <v>-25.792895739048376</v>
      </c>
      <c r="CD1308" s="9"/>
      <c r="CE1308" s="38"/>
      <c r="CF1308" s="38"/>
      <c r="CG1308" s="38"/>
      <c r="CH1308" s="38"/>
    </row>
    <row r="1309" spans="2:91" ht="18.600000000000001" customHeight="1">
      <c r="CC1309" s="42"/>
    </row>
    <row r="1310" spans="2:91" ht="18.600000000000001" customHeight="1" thickBot="1">
      <c r="E1310" s="22" t="s">
        <v>4</v>
      </c>
      <c r="J1310" s="22" t="s">
        <v>5</v>
      </c>
      <c r="O1310" s="22" t="s">
        <v>6</v>
      </c>
      <c r="T1310" s="22" t="s">
        <v>7</v>
      </c>
      <c r="Y1310" s="22" t="s">
        <v>8</v>
      </c>
      <c r="AD1310" s="22" t="s">
        <v>65</v>
      </c>
      <c r="AI1310" s="22" t="s">
        <v>9</v>
      </c>
      <c r="AN1310" s="22" t="s">
        <v>66</v>
      </c>
      <c r="AS1310" s="22" t="s">
        <v>51</v>
      </c>
      <c r="AX1310" s="22" t="s">
        <v>67</v>
      </c>
      <c r="BC1310" s="22" t="s">
        <v>52</v>
      </c>
      <c r="BH1310" s="22" t="s">
        <v>68</v>
      </c>
      <c r="BM1310" s="22" t="s">
        <v>63</v>
      </c>
      <c r="BQ1310" s="23" t="s">
        <v>69</v>
      </c>
      <c r="BR1310" s="23"/>
      <c r="BS1310" s="24"/>
      <c r="BT1310" s="24"/>
      <c r="BU1310" s="24"/>
      <c r="BW1310" s="22" t="s">
        <v>64</v>
      </c>
    </row>
    <row r="1311" spans="2:91" ht="18.600000000000001" customHeight="1" thickBot="1">
      <c r="D1311" s="249" t="s">
        <v>103</v>
      </c>
      <c r="E1311" s="250"/>
      <c r="F1311" s="251" t="s">
        <v>104</v>
      </c>
      <c r="G1311" s="252"/>
      <c r="H1311" s="229"/>
      <c r="I1311" s="253" t="s">
        <v>11</v>
      </c>
      <c r="J1311" s="254"/>
      <c r="K1311" s="255" t="s">
        <v>12</v>
      </c>
      <c r="L1311" s="256"/>
      <c r="M1311" s="24"/>
      <c r="N1311" s="253" t="s">
        <v>105</v>
      </c>
      <c r="O1311" s="254"/>
      <c r="P1311" s="255" t="s">
        <v>106</v>
      </c>
      <c r="Q1311" s="256"/>
      <c r="R1311" s="24"/>
      <c r="S1311" s="249" t="s">
        <v>107</v>
      </c>
      <c r="T1311" s="250"/>
      <c r="U1311" s="251" t="s">
        <v>108</v>
      </c>
      <c r="V1311" s="252"/>
      <c r="W1311" s="8"/>
      <c r="X1311" s="253" t="s">
        <v>109</v>
      </c>
      <c r="Y1311" s="254"/>
      <c r="Z1311" s="255" t="s">
        <v>110</v>
      </c>
      <c r="AA1311" s="256"/>
      <c r="AB1311" s="8"/>
      <c r="AC1311" s="253" t="s">
        <v>111</v>
      </c>
      <c r="AD1311" s="254"/>
      <c r="AE1311" s="255" t="s">
        <v>14</v>
      </c>
      <c r="AF1311" s="256"/>
      <c r="AG1311" s="8"/>
      <c r="AH1311" s="253" t="s">
        <v>112</v>
      </c>
      <c r="AI1311" s="254"/>
      <c r="AJ1311" s="255" t="s">
        <v>113</v>
      </c>
      <c r="AK1311" s="256"/>
      <c r="AL1311" s="8"/>
      <c r="AM1311" s="249" t="s">
        <v>114</v>
      </c>
      <c r="AN1311" s="250"/>
      <c r="AO1311" s="251" t="s">
        <v>115</v>
      </c>
      <c r="AP1311" s="252"/>
      <c r="AQ1311" s="24"/>
      <c r="AR1311" s="253" t="s">
        <v>116</v>
      </c>
      <c r="AS1311" s="254"/>
      <c r="AT1311" s="255" t="s">
        <v>13</v>
      </c>
      <c r="AU1311" s="256"/>
      <c r="AV1311" s="4"/>
      <c r="AW1311" s="253" t="s">
        <v>117</v>
      </c>
      <c r="AX1311" s="254"/>
      <c r="AY1311" s="255" t="s">
        <v>118</v>
      </c>
      <c r="AZ1311" s="256"/>
      <c r="BA1311" s="8"/>
      <c r="BB1311" s="253" t="s">
        <v>119</v>
      </c>
      <c r="BC1311" s="254"/>
      <c r="BD1311" s="255" t="s">
        <v>120</v>
      </c>
      <c r="BE1311" s="256"/>
      <c r="BF1311" s="4"/>
      <c r="BG1311" s="249" t="s">
        <v>121</v>
      </c>
      <c r="BH1311" s="250"/>
      <c r="BI1311" s="251" t="s">
        <v>122</v>
      </c>
      <c r="BJ1311" s="252"/>
      <c r="BK1311" s="4"/>
      <c r="BL1311" s="253" t="s">
        <v>123</v>
      </c>
      <c r="BM1311" s="254"/>
      <c r="BN1311" s="255" t="s">
        <v>124</v>
      </c>
      <c r="BO1311" s="256"/>
      <c r="BP1311" s="4"/>
      <c r="BQ1311" s="253" t="s">
        <v>125</v>
      </c>
      <c r="BR1311" s="254"/>
      <c r="BS1311" s="255" t="s">
        <v>126</v>
      </c>
      <c r="BT1311" s="256"/>
      <c r="BU1311" s="8"/>
      <c r="BV1311" s="253" t="s">
        <v>127</v>
      </c>
      <c r="BW1311" s="254"/>
      <c r="BX1311" s="255" t="s">
        <v>128</v>
      </c>
      <c r="BY1311" s="256"/>
      <c r="CA1311" s="27" t="s">
        <v>15</v>
      </c>
      <c r="CC1311" s="133" t="s">
        <v>70</v>
      </c>
      <c r="CD1311" s="9"/>
      <c r="CE1311" s="38"/>
      <c r="CF1311" s="38"/>
      <c r="CG1311" s="38"/>
      <c r="CH1311" s="38"/>
    </row>
    <row r="1312" spans="2:91" ht="18.600000000000001" customHeight="1" thickTop="1" thickBot="1">
      <c r="B1312" s="129">
        <v>3.26</v>
      </c>
      <c r="D1312" s="29">
        <v>1</v>
      </c>
      <c r="E1312" s="30">
        <v>0</v>
      </c>
      <c r="F1312" s="31">
        <v>0</v>
      </c>
      <c r="G1312" s="32">
        <f t="shared" ref="G1312:G1375" si="12510">-1/($E$8*$B1312)</f>
        <v>-0.2022024539877301</v>
      </c>
      <c r="I1312" s="29">
        <v>1</v>
      </c>
      <c r="J1312" s="33">
        <v>0</v>
      </c>
      <c r="K1312" s="31">
        <v>0</v>
      </c>
      <c r="L1312" s="32">
        <v>0</v>
      </c>
      <c r="N1312" s="29">
        <f t="shared" ref="N1312" si="12511">D1312*I1312+F1312*I1315-E1312*J1312-G1312*J1315</f>
        <v>0.92255860301086012</v>
      </c>
      <c r="O1312" s="33">
        <f t="shared" ref="O1312" si="12512">(D1312*J1312+E1312*I1312+F1312*J1315+G1312*I1315)</f>
        <v>0</v>
      </c>
      <c r="P1312" s="31">
        <f t="shared" ref="P1312" si="12513">D1312*K1312+F1312*K1315-E1312*L1312-G1312*L1315</f>
        <v>0</v>
      </c>
      <c r="Q1312" s="32">
        <f t="shared" ref="Q1312" si="12514">(D1312*L1312+E1312*K1312+F1312*L1315+G1312*K1315)</f>
        <v>-0.2022024539877301</v>
      </c>
      <c r="S1312" s="29">
        <v>1</v>
      </c>
      <c r="T1312" s="30">
        <v>0</v>
      </c>
      <c r="U1312" s="31">
        <v>0</v>
      </c>
      <c r="V1312" s="32">
        <f t="shared" ref="V1312:V1375" si="12515">-1/($T$8*$B1312)</f>
        <v>-0.39281288343558285</v>
      </c>
      <c r="X1312" s="29">
        <f t="shared" ref="X1312" si="12516">N1312*S1312+P1312*S1315-O1312*T1312-Q1312*T1315</f>
        <v>0.92255860301086012</v>
      </c>
      <c r="Y1312" s="33">
        <f t="shared" ref="Y1312" si="12517">(N1312*T1312+O1312*S1312+P1312*T1315+Q1312*S1315)</f>
        <v>0</v>
      </c>
      <c r="Z1312" s="31">
        <f t="shared" ref="Z1312" si="12518">N1312*U1312+P1312*U1315-O1312*V1312-Q1312*V1315</f>
        <v>0</v>
      </c>
      <c r="AA1312" s="32">
        <f t="shared" ref="AA1312" si="12519">(N1312*V1312+O1312*U1312+P1312*V1315+Q1312*U1315)</f>
        <v>-0.56459535897472923</v>
      </c>
      <c r="AB1312" s="8"/>
      <c r="AC1312" s="29">
        <v>1</v>
      </c>
      <c r="AD1312" s="33">
        <v>0</v>
      </c>
      <c r="AE1312" s="31">
        <v>0</v>
      </c>
      <c r="AF1312" s="32">
        <v>0</v>
      </c>
      <c r="AH1312" s="29">
        <f t="shared" ref="AH1312" si="12520">X1312*AC1312+Z1312*AC1315-Y1312*AD1312-AA1312*AD1315</f>
        <v>0.74832587867600631</v>
      </c>
      <c r="AI1312" s="33">
        <f t="shared" ref="AI1312" si="12521">(X1312*AD1312+Y1312*AC1312+Z1312*AD1315+AA1312*AC1315)</f>
        <v>0</v>
      </c>
      <c r="AJ1312" s="31">
        <f t="shared" ref="AJ1312" si="12522">X1312*AE1312+Z1312*AE1315-Y1312*AF1312-AA1312*AF1315</f>
        <v>0</v>
      </c>
      <c r="AK1312" s="32">
        <f t="shared" ref="AK1312" si="12523">(X1312*AF1312+Y1312*AE1312+Z1312*AF1315+AA1312*AE1315)</f>
        <v>-0.56459535897472923</v>
      </c>
      <c r="AL1312" s="8"/>
      <c r="AM1312" s="29">
        <v>1</v>
      </c>
      <c r="AN1312" s="30">
        <v>0</v>
      </c>
      <c r="AO1312" s="31">
        <v>0</v>
      </c>
      <c r="AP1312" s="32">
        <f t="shared" ref="AP1312:AP1375" si="12524">-1/($AN$8*$B1312)</f>
        <v>-0.35522392638036809</v>
      </c>
      <c r="AR1312" s="29">
        <f t="shared" ref="AR1312" si="12525">AH1312*AM1312+AJ1312*AM1315-AI1312*AN1312-AK1312*AN1315</f>
        <v>0.74832587867600631</v>
      </c>
      <c r="AS1312" s="33">
        <f t="shared" ref="AS1312" si="12526">(AH1312*AN1312+AI1312*AM1312+AJ1312*AN1315+AK1312*AM1315)</f>
        <v>0</v>
      </c>
      <c r="AT1312" s="31">
        <f t="shared" ref="AT1312" si="12527">AH1312*AO1312+AJ1312*AO1315-AI1312*AP1312-AK1312*AP1315</f>
        <v>0</v>
      </c>
      <c r="AU1312" s="32">
        <f t="shared" ref="AU1312" si="12528">(AH1312*AP1312+AI1312*AO1312+AJ1312*AP1315+AK1312*AO1315)</f>
        <v>-0.83041861581005916</v>
      </c>
      <c r="AV1312" s="8"/>
      <c r="AW1312" s="29">
        <v>1</v>
      </c>
      <c r="AX1312" s="33">
        <v>0</v>
      </c>
      <c r="AY1312" s="31">
        <v>0</v>
      </c>
      <c r="AZ1312" s="32">
        <v>0</v>
      </c>
      <c r="BB1312" s="29">
        <f t="shared" ref="BB1312" si="12529">AR1312*AW1312+AT1312*AW1315-AS1312*AX1312-AU1312*AX1315</f>
        <v>0.51833470808110638</v>
      </c>
      <c r="BC1312" s="33">
        <f t="shared" ref="BC1312" si="12530">(AR1312*AX1312+AS1312*AW1312+AT1312*AX1315+AU1312*AW1315)</f>
        <v>0</v>
      </c>
      <c r="BD1312" s="31">
        <f t="shared" ref="BD1312" si="12531">AR1312*AY1312+AT1312*AY1315-AS1312*AZ1312-AU1312*AZ1315</f>
        <v>0</v>
      </c>
      <c r="BE1312" s="32">
        <f t="shared" ref="BE1312" si="12532">(AR1312*AZ1312+AS1312*AY1312+AT1312*AZ1315+AU1312*AY1315)</f>
        <v>-0.83041861581005916</v>
      </c>
      <c r="BF1312" s="8"/>
      <c r="BG1312" s="29">
        <v>1</v>
      </c>
      <c r="BH1312" s="30">
        <v>0</v>
      </c>
      <c r="BI1312" s="31">
        <v>0</v>
      </c>
      <c r="BJ1312" s="32">
        <f t="shared" ref="BJ1312:BJ1375" si="12533">-1/($BH$8*$B1312)</f>
        <v>-0.12490490797546014</v>
      </c>
      <c r="BL1312" s="29">
        <f t="shared" ref="BL1312" si="12534">BB1312*BG1312+BD1312*BG1315-BC1312*BH1312-BE1312*BH1315</f>
        <v>0.51833470808110638</v>
      </c>
      <c r="BM1312" s="33">
        <f t="shared" ref="BM1312" si="12535">(BB1312*BH1312+BC1312*BG1312+BD1312*BH1315+BE1312*BG1315)</f>
        <v>0</v>
      </c>
      <c r="BN1312" s="31">
        <f t="shared" ref="BN1312" si="12536">BB1312*BI1312+BD1312*BI1315-BC1312*BJ1312-BE1312*BJ1315</f>
        <v>0</v>
      </c>
      <c r="BO1312" s="32">
        <f t="shared" ref="BO1312" si="12537">(BB1312*BJ1312+BC1312*BI1312+BD1312*BJ1315+BE1312*BI1315)</f>
        <v>-0.89516116482341679</v>
      </c>
      <c r="BP1312" s="8"/>
      <c r="BQ1312" s="34">
        <v>1</v>
      </c>
      <c r="BR1312" s="35">
        <v>0</v>
      </c>
      <c r="BS1312" s="11">
        <v>0</v>
      </c>
      <c r="BT1312" s="36">
        <v>0</v>
      </c>
      <c r="BV1312" s="29">
        <f t="shared" ref="BV1312" si="12538">BL1312*BQ1312+BN1312*BQ1315-BM1312*BR1312-BO1312*BR1315</f>
        <v>0.51833470808110638</v>
      </c>
      <c r="BW1312" s="33">
        <f t="shared" ref="BW1312" si="12539">(BL1312*BR1312+BM1312*BQ1312+BN1312*BR1315+BO1312*BQ1315)</f>
        <v>-0.89516116482341679</v>
      </c>
      <c r="BX1312" s="31">
        <f t="shared" ref="BX1312" si="12540">BL1312*BS1312+BN1312*BS1315-BM1312*BT1312-BO1312*BT1315</f>
        <v>0</v>
      </c>
      <c r="BY1312" s="32">
        <f t="shared" ref="BY1312" si="12541">(BL1312*BT1312+BM1312*BS1312+BN1312*BT1315+BO1312*BS1315)</f>
        <v>-0.89516116482341679</v>
      </c>
      <c r="CA1312" s="37">
        <f t="shared" ref="CA1312" si="12542">20*LOG(((1+$BR$8)/$BR$8)/((BV1312+BV1315)^2+(BW1312+BW1315)^2)^0.5)</f>
        <v>-6.6312905825942035E-3</v>
      </c>
      <c r="CC1312" s="134">
        <f t="shared" ref="CC1312" si="12543">((BV1312^2+BW1312^2)^0.5)/((BV1315^2+BW1315^2)^0.5)</f>
        <v>1.0691068637912928</v>
      </c>
      <c r="CD1312" s="9"/>
      <c r="CE1312" s="38"/>
      <c r="CF1312" s="38"/>
      <c r="CG1312" s="38"/>
      <c r="CH1312" s="38"/>
      <c r="CM1312" s="129">
        <v>3.24</v>
      </c>
    </row>
    <row r="1313" spans="2:91" ht="18.600000000000001" customHeight="1" thickBot="1">
      <c r="D1313" s="39"/>
      <c r="G1313" s="40"/>
      <c r="I1313" s="39"/>
      <c r="L1313" s="40"/>
      <c r="N1313" s="39"/>
      <c r="Q1313" s="40"/>
      <c r="S1313" s="39"/>
      <c r="V1313" s="40"/>
      <c r="X1313" s="39"/>
      <c r="AA1313" s="40"/>
      <c r="AC1313" s="39"/>
      <c r="AF1313" s="40"/>
      <c r="AH1313" s="39"/>
      <c r="AK1313" s="40"/>
      <c r="AM1313" s="39"/>
      <c r="AP1313" s="40"/>
      <c r="AR1313" s="39"/>
      <c r="AU1313" s="40"/>
      <c r="AW1313" s="39"/>
      <c r="AZ1313" s="40"/>
      <c r="BB1313" s="39"/>
      <c r="BE1313" s="40"/>
      <c r="BG1313" s="39"/>
      <c r="BJ1313" s="40"/>
      <c r="BL1313" s="39"/>
      <c r="BO1313" s="40"/>
      <c r="BQ1313" s="34"/>
      <c r="BR1313" s="11"/>
      <c r="BS1313" s="11"/>
      <c r="BT1313" s="41"/>
      <c r="BV1313" s="39"/>
      <c r="BY1313" s="40"/>
      <c r="CC1313" s="135"/>
      <c r="CD1313" s="9"/>
      <c r="CE1313" s="38"/>
      <c r="CF1313" s="38"/>
      <c r="CG1313" s="38"/>
      <c r="CH1313" s="38"/>
    </row>
    <row r="1314" spans="2:91" ht="18.600000000000001" customHeight="1" thickBot="1">
      <c r="D1314" s="258" t="s">
        <v>129</v>
      </c>
      <c r="E1314" s="259"/>
      <c r="F1314" s="260" t="s">
        <v>130</v>
      </c>
      <c r="G1314" s="261"/>
      <c r="H1314" s="229"/>
      <c r="I1314" s="258" t="s">
        <v>131</v>
      </c>
      <c r="J1314" s="259"/>
      <c r="K1314" s="260" t="s">
        <v>132</v>
      </c>
      <c r="L1314" s="261"/>
      <c r="N1314" s="253" t="s">
        <v>133</v>
      </c>
      <c r="O1314" s="254"/>
      <c r="P1314" s="255" t="s">
        <v>134</v>
      </c>
      <c r="Q1314" s="256"/>
      <c r="S1314" s="258" t="s">
        <v>135</v>
      </c>
      <c r="T1314" s="259"/>
      <c r="U1314" s="260" t="s">
        <v>136</v>
      </c>
      <c r="V1314" s="261"/>
      <c r="W1314" s="8"/>
      <c r="X1314" s="253" t="s">
        <v>137</v>
      </c>
      <c r="Y1314" s="254"/>
      <c r="Z1314" s="255" t="s">
        <v>138</v>
      </c>
      <c r="AA1314" s="256"/>
      <c r="AB1314" s="8"/>
      <c r="AC1314" s="258" t="s">
        <v>139</v>
      </c>
      <c r="AD1314" s="259"/>
      <c r="AE1314" s="260" t="s">
        <v>140</v>
      </c>
      <c r="AF1314" s="261"/>
      <c r="AG1314" s="8"/>
      <c r="AH1314" s="253" t="s">
        <v>141</v>
      </c>
      <c r="AI1314" s="254"/>
      <c r="AJ1314" s="255" t="s">
        <v>142</v>
      </c>
      <c r="AK1314" s="256"/>
      <c r="AL1314" s="8"/>
      <c r="AM1314" s="258" t="s">
        <v>143</v>
      </c>
      <c r="AN1314" s="259"/>
      <c r="AO1314" s="260" t="s">
        <v>144</v>
      </c>
      <c r="AP1314" s="261"/>
      <c r="AR1314" s="253" t="s">
        <v>145</v>
      </c>
      <c r="AS1314" s="254"/>
      <c r="AT1314" s="255" t="s">
        <v>146</v>
      </c>
      <c r="AU1314" s="256"/>
      <c r="AV1314" s="4"/>
      <c r="AW1314" s="258" t="s">
        <v>147</v>
      </c>
      <c r="AX1314" s="259"/>
      <c r="AY1314" s="260" t="s">
        <v>148</v>
      </c>
      <c r="AZ1314" s="261"/>
      <c r="BA1314" s="8"/>
      <c r="BB1314" s="253" t="s">
        <v>149</v>
      </c>
      <c r="BC1314" s="254"/>
      <c r="BD1314" s="255" t="s">
        <v>150</v>
      </c>
      <c r="BE1314" s="256"/>
      <c r="BF1314" s="4"/>
      <c r="BG1314" s="258" t="s">
        <v>151</v>
      </c>
      <c r="BH1314" s="259"/>
      <c r="BI1314" s="260" t="s">
        <v>152</v>
      </c>
      <c r="BJ1314" s="261"/>
      <c r="BK1314" s="4"/>
      <c r="BL1314" s="253" t="s">
        <v>153</v>
      </c>
      <c r="BM1314" s="254"/>
      <c r="BN1314" s="255" t="s">
        <v>154</v>
      </c>
      <c r="BO1314" s="256"/>
      <c r="BP1314" s="4"/>
      <c r="BQ1314" s="258" t="s">
        <v>155</v>
      </c>
      <c r="BR1314" s="259"/>
      <c r="BS1314" s="260" t="s">
        <v>156</v>
      </c>
      <c r="BT1314" s="261"/>
      <c r="BU1314" s="8"/>
      <c r="BV1314" s="253" t="s">
        <v>157</v>
      </c>
      <c r="BW1314" s="254"/>
      <c r="BX1314" s="255" t="s">
        <v>158</v>
      </c>
      <c r="BY1314" s="256"/>
      <c r="CA1314" s="46" t="s">
        <v>16</v>
      </c>
      <c r="CC1314" s="136" t="s">
        <v>71</v>
      </c>
      <c r="CD1314" s="9"/>
      <c r="CE1314" s="38"/>
      <c r="CF1314" s="38"/>
      <c r="CG1314" s="38"/>
      <c r="CH1314" s="38"/>
    </row>
    <row r="1315" spans="2:91" ht="18.600000000000001" customHeight="1" thickTop="1" thickBot="1">
      <c r="D1315" s="29">
        <v>0</v>
      </c>
      <c r="E1315" s="33">
        <v>0</v>
      </c>
      <c r="F1315" s="31">
        <v>1</v>
      </c>
      <c r="G1315" s="32">
        <v>0</v>
      </c>
      <c r="I1315" s="29">
        <v>0</v>
      </c>
      <c r="J1315" s="33">
        <f t="shared" ref="J1315" si="12544">IF(0=(1-$J$8*$K$8*$B1312^2),10^14,$B1312*$J$8/(1-$J$8*$K$8*$B1312^2))</f>
        <v>-0.38298940226432254</v>
      </c>
      <c r="K1315" s="31">
        <v>1</v>
      </c>
      <c r="L1315" s="32">
        <v>0</v>
      </c>
      <c r="N1315" s="29">
        <f t="shared" ref="N1315" si="12545">D1315*I1312+F1315*I1315-E1315*J1312-G1315*J1315</f>
        <v>0</v>
      </c>
      <c r="O1315" s="33">
        <f t="shared" ref="O1315" si="12546">(D1315*J1312+E1315*I1312+F1315*J1315+G1315*I1315)</f>
        <v>-0.38298940226432254</v>
      </c>
      <c r="P1315" s="31">
        <f t="shared" ref="P1315" si="12547">D1315*K1312+F1315*K1315-E1315*L1312-G1315*L1315</f>
        <v>1</v>
      </c>
      <c r="Q1315" s="32">
        <f t="shared" ref="Q1315" si="12548">(D1315*L1312+E1315*K1312+F1315*L1315+G1315*K1315)</f>
        <v>0</v>
      </c>
      <c r="S1315" s="29">
        <v>0</v>
      </c>
      <c r="T1315" s="33">
        <v>0</v>
      </c>
      <c r="U1315" s="31">
        <v>1</v>
      </c>
      <c r="V1315" s="32">
        <v>0</v>
      </c>
      <c r="X1315" s="29">
        <f t="shared" ref="X1315" si="12549">N1315*S1312+P1315*S1315-O1315*T1312-Q1315*T1315</f>
        <v>0</v>
      </c>
      <c r="Y1315" s="33">
        <f t="shared" ref="Y1315" si="12550">(N1315*T1312+O1315*S1312+P1315*T1315+Q1315*S1315)</f>
        <v>-0.38298940226432254</v>
      </c>
      <c r="Z1315" s="31">
        <f t="shared" ref="Z1315" si="12551">N1315*U1312+P1315*U1315-O1315*V1312-Q1315*V1315</f>
        <v>0.84955682857128112</v>
      </c>
      <c r="AA1315" s="32">
        <f t="shared" ref="AA1315" si="12552">(N1315*V1312+O1315*U1312+P1315*V1315+Q1315*U1315)</f>
        <v>0</v>
      </c>
      <c r="AB1315" s="8"/>
      <c r="AC1315" s="29">
        <v>0</v>
      </c>
      <c r="AD1315" s="33">
        <f t="shared" ref="AD1315" si="12553">IF(0=(1-$AD$8*$AE$8*$B1312^2),10^14,$B1312*$AD$8/(1-$AD$8*$AE$8*$B1312^2))</f>
        <v>-0.30859751424675153</v>
      </c>
      <c r="AE1315" s="31">
        <v>1</v>
      </c>
      <c r="AF1315" s="32">
        <v>0</v>
      </c>
      <c r="AH1315" s="29">
        <f t="shared" ref="AH1315" si="12554">X1315*AC1312+Z1315*AC1315-Y1315*AD1312-AA1315*AD1315</f>
        <v>0</v>
      </c>
      <c r="AI1315" s="33">
        <f t="shared" ref="AI1315" si="12555">(X1315*AD1312+Y1315*AC1312+Z1315*AD1315+AA1315*AC1315)</f>
        <v>-0.64516052777277344</v>
      </c>
      <c r="AJ1315" s="31">
        <f t="shared" ref="AJ1315" si="12556">X1315*AE1312+Z1315*AE1315-Y1315*AF1312-AA1315*AF1315</f>
        <v>0.84955682857128112</v>
      </c>
      <c r="AK1315" s="32">
        <f t="shared" ref="AK1315" si="12557">(X1315*AF1312+Y1315*AE1312+Z1315*AF1315+AA1315*AE1315)</f>
        <v>0</v>
      </c>
      <c r="AL1315" s="8"/>
      <c r="AM1315" s="29">
        <v>0</v>
      </c>
      <c r="AN1315" s="33">
        <v>0</v>
      </c>
      <c r="AO1315" s="31">
        <v>1</v>
      </c>
      <c r="AP1315" s="32">
        <v>0</v>
      </c>
      <c r="AR1315" s="29">
        <f t="shared" ref="AR1315" si="12558">AH1315*AM1312+AJ1315*AM1315-AI1315*AN1312-AK1315*AN1315</f>
        <v>0</v>
      </c>
      <c r="AS1315" s="33">
        <f t="shared" ref="AS1315" si="12559">(AH1315*AN1312+AI1315*AM1312+AJ1315*AN1315+AK1315*AM1315)</f>
        <v>-0.64516052777277344</v>
      </c>
      <c r="AT1315" s="31">
        <f t="shared" ref="AT1315" si="12560">AH1315*AO1312+AJ1315*AO1315-AI1315*AP1312-AK1315*AP1315</f>
        <v>0.62038037275020597</v>
      </c>
      <c r="AU1315" s="32">
        <f t="shared" ref="AU1315" si="12561">(AH1315*AP1312+AI1315*AO1312+AJ1315*AP1315+AK1315*AO1315)</f>
        <v>0</v>
      </c>
      <c r="AV1315" s="8"/>
      <c r="AW1315" s="29">
        <v>0</v>
      </c>
      <c r="AX1315" s="33">
        <f t="shared" ref="AX1315" si="12562">IF(0=(1-$AX$8*$AY$8*$B1312^2),10^14,$B1312*$AX$8/(1-$AX$8*$AY$8*$B1312^2))</f>
        <v>-0.27695811030265438</v>
      </c>
      <c r="AY1315" s="31">
        <v>1</v>
      </c>
      <c r="AZ1315" s="32">
        <v>0</v>
      </c>
      <c r="BB1315" s="29">
        <f t="shared" ref="BB1315" si="12563">AR1315*AW1312+AT1315*AW1315-AS1315*AX1312-AU1315*AX1315</f>
        <v>0</v>
      </c>
      <c r="BC1315" s="33">
        <f t="shared" ref="BC1315" si="12564">(AR1315*AX1312+AS1315*AW1312+AT1315*AX1315+AU1315*AW1315)</f>
        <v>-0.81697990347852678</v>
      </c>
      <c r="BD1315" s="31">
        <f t="shared" ref="BD1315" si="12565">AR1315*AY1312+AT1315*AY1315-AS1315*AZ1312-AU1315*AZ1315</f>
        <v>0.62038037275020597</v>
      </c>
      <c r="BE1315" s="32">
        <f t="shared" ref="BE1315" si="12566">(AR1315*AZ1312+AS1315*AY1312+AT1315*AZ1315+AU1315*AY1315)</f>
        <v>0</v>
      </c>
      <c r="BF1315" s="8"/>
      <c r="BG1315" s="29">
        <v>0</v>
      </c>
      <c r="BH1315" s="33">
        <v>0</v>
      </c>
      <c r="BI1315" s="31">
        <v>1</v>
      </c>
      <c r="BJ1315" s="32">
        <v>0</v>
      </c>
      <c r="BL1315" s="29">
        <f t="shared" ref="BL1315" si="12567">BB1315*BG1312+BD1315*BG1315-BC1315*BH1312-BE1315*BH1315</f>
        <v>0</v>
      </c>
      <c r="BM1315" s="33">
        <f t="shared" ref="BM1315" si="12568">(BB1315*BH1312+BC1315*BG1312+BD1315*BH1315+BE1315*BG1315)</f>
        <v>-0.81697990347852678</v>
      </c>
      <c r="BN1315" s="31">
        <f t="shared" ref="BN1315" si="12569">BB1315*BI1312+BD1315*BI1315-BC1315*BJ1312-BE1315*BJ1315</f>
        <v>0.51833557308842027</v>
      </c>
      <c r="BO1315" s="32">
        <f t="shared" ref="BO1315" si="12570">(BB1315*BJ1312+BC1315*BI1312+BD1315*BJ1315+BE1315*BI1315)</f>
        <v>0</v>
      </c>
      <c r="BP1315" s="8"/>
      <c r="BQ1315" s="19">
        <f t="shared" ref="BQ1315:BQ1378" si="12571">1/$BR$8</f>
        <v>1</v>
      </c>
      <c r="BR1315" s="47">
        <v>0</v>
      </c>
      <c r="BS1315" s="48">
        <v>1</v>
      </c>
      <c r="BT1315" s="49">
        <v>0</v>
      </c>
      <c r="BV1315" s="29">
        <f t="shared" ref="BV1315" si="12572">BL1315*BQ1312+BN1315*BQ1315-BM1315*BR1312-BO1315*BR1315</f>
        <v>0.51833557308842027</v>
      </c>
      <c r="BW1315" s="33">
        <f t="shared" ref="BW1315" si="12573">(BL1315*BR1312+BM1315*BQ1312+BN1315*BR1315+BO1315*BQ1315)</f>
        <v>-0.81697990347852678</v>
      </c>
      <c r="BX1315" s="31">
        <f t="shared" ref="BX1315" si="12574">BL1315*BS1312+BN1315*BS1315-BM1315*BT1312-BO1315*BT1315</f>
        <v>0.51833557308842027</v>
      </c>
      <c r="BY1315" s="32">
        <f t="shared" ref="BY1315" si="12575">(BL1315*BT1312+BM1315*BS1312+BN1315*BT1315+BO1315*BS1315)</f>
        <v>0</v>
      </c>
      <c r="CA1315" s="50">
        <f t="shared" ref="CA1315" si="12576">(180/PI())*ATAN(-1*(BW1312+BW1315)/(BV1312+BV1315))</f>
        <v>58.805857147130254</v>
      </c>
      <c r="CC1315" s="137">
        <f t="shared" ref="CC1315" si="12577">20*LOG(((1-(10^(CA1312/20)^2)*(1-((1-CC1312)/(1+CC1312))^2))^0.5))</f>
        <v>-25.78468164406226</v>
      </c>
      <c r="CD1315" s="9"/>
      <c r="CE1315" s="38"/>
      <c r="CF1315" s="38"/>
      <c r="CG1315" s="38"/>
      <c r="CH1315" s="38"/>
    </row>
    <row r="1316" spans="2:91" ht="18.600000000000001" customHeight="1">
      <c r="CC1316" s="42"/>
    </row>
    <row r="1317" spans="2:91" ht="18.600000000000001" customHeight="1" thickBot="1">
      <c r="E1317" s="22" t="s">
        <v>4</v>
      </c>
      <c r="J1317" s="22" t="s">
        <v>5</v>
      </c>
      <c r="O1317" s="22" t="s">
        <v>6</v>
      </c>
      <c r="T1317" s="22" t="s">
        <v>7</v>
      </c>
      <c r="Y1317" s="22" t="s">
        <v>8</v>
      </c>
      <c r="AD1317" s="22" t="s">
        <v>65</v>
      </c>
      <c r="AI1317" s="22" t="s">
        <v>9</v>
      </c>
      <c r="AN1317" s="22" t="s">
        <v>66</v>
      </c>
      <c r="AS1317" s="22" t="s">
        <v>51</v>
      </c>
      <c r="AX1317" s="22" t="s">
        <v>67</v>
      </c>
      <c r="BC1317" s="22" t="s">
        <v>52</v>
      </c>
      <c r="BH1317" s="22" t="s">
        <v>68</v>
      </c>
      <c r="BM1317" s="22" t="s">
        <v>63</v>
      </c>
      <c r="BQ1317" s="23" t="s">
        <v>69</v>
      </c>
      <c r="BR1317" s="23"/>
      <c r="BS1317" s="24"/>
      <c r="BT1317" s="24"/>
      <c r="BU1317" s="24"/>
      <c r="BW1317" s="22" t="s">
        <v>64</v>
      </c>
    </row>
    <row r="1318" spans="2:91" ht="18.600000000000001" customHeight="1" thickBot="1">
      <c r="D1318" s="249" t="s">
        <v>103</v>
      </c>
      <c r="E1318" s="250"/>
      <c r="F1318" s="251" t="s">
        <v>104</v>
      </c>
      <c r="G1318" s="252"/>
      <c r="H1318" s="229"/>
      <c r="I1318" s="253" t="s">
        <v>11</v>
      </c>
      <c r="J1318" s="254"/>
      <c r="K1318" s="255" t="s">
        <v>12</v>
      </c>
      <c r="L1318" s="256"/>
      <c r="M1318" s="24"/>
      <c r="N1318" s="253" t="s">
        <v>105</v>
      </c>
      <c r="O1318" s="254"/>
      <c r="P1318" s="255" t="s">
        <v>106</v>
      </c>
      <c r="Q1318" s="256"/>
      <c r="R1318" s="24"/>
      <c r="S1318" s="249" t="s">
        <v>107</v>
      </c>
      <c r="T1318" s="250"/>
      <c r="U1318" s="251" t="s">
        <v>108</v>
      </c>
      <c r="V1318" s="252"/>
      <c r="W1318" s="8"/>
      <c r="X1318" s="253" t="s">
        <v>109</v>
      </c>
      <c r="Y1318" s="254"/>
      <c r="Z1318" s="255" t="s">
        <v>110</v>
      </c>
      <c r="AA1318" s="256"/>
      <c r="AB1318" s="8"/>
      <c r="AC1318" s="253" t="s">
        <v>111</v>
      </c>
      <c r="AD1318" s="254"/>
      <c r="AE1318" s="255" t="s">
        <v>14</v>
      </c>
      <c r="AF1318" s="256"/>
      <c r="AG1318" s="8"/>
      <c r="AH1318" s="253" t="s">
        <v>112</v>
      </c>
      <c r="AI1318" s="254"/>
      <c r="AJ1318" s="255" t="s">
        <v>113</v>
      </c>
      <c r="AK1318" s="256"/>
      <c r="AL1318" s="8"/>
      <c r="AM1318" s="249" t="s">
        <v>114</v>
      </c>
      <c r="AN1318" s="250"/>
      <c r="AO1318" s="251" t="s">
        <v>115</v>
      </c>
      <c r="AP1318" s="252"/>
      <c r="AQ1318" s="24"/>
      <c r="AR1318" s="253" t="s">
        <v>116</v>
      </c>
      <c r="AS1318" s="254"/>
      <c r="AT1318" s="255" t="s">
        <v>13</v>
      </c>
      <c r="AU1318" s="256"/>
      <c r="AV1318" s="4"/>
      <c r="AW1318" s="253" t="s">
        <v>117</v>
      </c>
      <c r="AX1318" s="254"/>
      <c r="AY1318" s="255" t="s">
        <v>118</v>
      </c>
      <c r="AZ1318" s="256"/>
      <c r="BA1318" s="8"/>
      <c r="BB1318" s="253" t="s">
        <v>119</v>
      </c>
      <c r="BC1318" s="254"/>
      <c r="BD1318" s="255" t="s">
        <v>120</v>
      </c>
      <c r="BE1318" s="256"/>
      <c r="BF1318" s="4"/>
      <c r="BG1318" s="249" t="s">
        <v>121</v>
      </c>
      <c r="BH1318" s="250"/>
      <c r="BI1318" s="251" t="s">
        <v>122</v>
      </c>
      <c r="BJ1318" s="252"/>
      <c r="BK1318" s="4"/>
      <c r="BL1318" s="253" t="s">
        <v>123</v>
      </c>
      <c r="BM1318" s="254"/>
      <c r="BN1318" s="255" t="s">
        <v>124</v>
      </c>
      <c r="BO1318" s="256"/>
      <c r="BP1318" s="4"/>
      <c r="BQ1318" s="253" t="s">
        <v>125</v>
      </c>
      <c r="BR1318" s="254"/>
      <c r="BS1318" s="255" t="s">
        <v>126</v>
      </c>
      <c r="BT1318" s="256"/>
      <c r="BU1318" s="8"/>
      <c r="BV1318" s="253" t="s">
        <v>127</v>
      </c>
      <c r="BW1318" s="254"/>
      <c r="BX1318" s="255" t="s">
        <v>128</v>
      </c>
      <c r="BY1318" s="256"/>
      <c r="CA1318" s="27" t="s">
        <v>15</v>
      </c>
      <c r="CC1318" s="133" t="s">
        <v>70</v>
      </c>
      <c r="CD1318" s="9"/>
      <c r="CE1318" s="38"/>
      <c r="CF1318" s="38"/>
      <c r="CG1318" s="38"/>
      <c r="CH1318" s="38"/>
    </row>
    <row r="1319" spans="2:91" ht="18.600000000000001" customHeight="1" thickTop="1" thickBot="1">
      <c r="B1319" s="129">
        <v>3.28</v>
      </c>
      <c r="D1319" s="29">
        <v>1</v>
      </c>
      <c r="E1319" s="30">
        <v>0</v>
      </c>
      <c r="F1319" s="31">
        <v>0</v>
      </c>
      <c r="G1319" s="32">
        <f t="shared" ref="G1319:G1382" si="12578">-1/($E$8*$B1319)</f>
        <v>-0.20096951219512196</v>
      </c>
      <c r="I1319" s="29">
        <v>1</v>
      </c>
      <c r="J1319" s="33">
        <v>0</v>
      </c>
      <c r="K1319" s="31">
        <v>0</v>
      </c>
      <c r="L1319" s="32">
        <v>0</v>
      </c>
      <c r="N1319" s="29">
        <f t="shared" ref="N1319" si="12579">D1319*I1319+F1319*I1322-E1319*J1319-G1319*J1322</f>
        <v>0.92351379133454037</v>
      </c>
      <c r="O1319" s="33">
        <f t="shared" ref="O1319" si="12580">(D1319*J1319+E1319*I1319+F1319*J1322+G1319*I1322)</f>
        <v>0</v>
      </c>
      <c r="P1319" s="31">
        <f t="shared" ref="P1319" si="12581">D1319*K1319+F1319*K1322-E1319*L1319-G1319*L1322</f>
        <v>0</v>
      </c>
      <c r="Q1319" s="32">
        <f t="shared" ref="Q1319" si="12582">(D1319*L1319+E1319*K1319+F1319*L1322+G1319*K1322)</f>
        <v>-0.20096951219512196</v>
      </c>
      <c r="S1319" s="29">
        <v>1</v>
      </c>
      <c r="T1319" s="30">
        <v>0</v>
      </c>
      <c r="U1319" s="31">
        <v>0</v>
      </c>
      <c r="V1319" s="32">
        <f t="shared" ref="V1319:V1382" si="12583">-1/($T$8*$B1319)</f>
        <v>-0.39041768292682932</v>
      </c>
      <c r="X1319" s="29">
        <f t="shared" ref="X1319" si="12584">N1319*S1319+P1319*S1322-O1319*T1319-Q1319*T1322</f>
        <v>0.92351379133454037</v>
      </c>
      <c r="Y1319" s="33">
        <f t="shared" ref="Y1319" si="12585">(N1319*T1319+O1319*S1319+P1319*T1322+Q1319*S1322)</f>
        <v>0</v>
      </c>
      <c r="Z1319" s="31">
        <f t="shared" ref="Z1319" si="12586">N1319*U1319+P1319*U1322-O1319*V1319-Q1319*V1322</f>
        <v>0</v>
      </c>
      <c r="AA1319" s="32">
        <f t="shared" ref="AA1319" si="12587">(N1319*V1319+O1319*U1319+P1319*V1322+Q1319*U1322)</f>
        <v>-0.56152562675892459</v>
      </c>
      <c r="AB1319" s="8"/>
      <c r="AC1319" s="29">
        <v>1</v>
      </c>
      <c r="AD1319" s="33">
        <v>0</v>
      </c>
      <c r="AE1319" s="31">
        <v>0</v>
      </c>
      <c r="AF1319" s="32">
        <v>0</v>
      </c>
      <c r="AH1319" s="29">
        <f t="shared" ref="AH1319" si="12588">X1319*AC1319+Z1319*AC1322-Y1319*AD1319-AA1319*AD1322</f>
        <v>0.75140319392472255</v>
      </c>
      <c r="AI1319" s="33">
        <f t="shared" ref="AI1319" si="12589">(X1319*AD1319+Y1319*AC1319+Z1319*AD1322+AA1319*AC1322)</f>
        <v>0</v>
      </c>
      <c r="AJ1319" s="31">
        <f t="shared" ref="AJ1319" si="12590">X1319*AE1319+Z1319*AE1322-Y1319*AF1319-AA1319*AF1322</f>
        <v>0</v>
      </c>
      <c r="AK1319" s="32">
        <f t="shared" ref="AK1319" si="12591">(X1319*AF1319+Y1319*AE1319+Z1319*AF1322+AA1319*AE1322)</f>
        <v>-0.56152562675892459</v>
      </c>
      <c r="AL1319" s="8"/>
      <c r="AM1319" s="29">
        <v>1</v>
      </c>
      <c r="AN1319" s="30">
        <v>0</v>
      </c>
      <c r="AO1319" s="31">
        <v>0</v>
      </c>
      <c r="AP1319" s="32">
        <f t="shared" ref="AP1319:AP1382" si="12592">-1/($AN$8*$B1319)</f>
        <v>-0.35305792682926829</v>
      </c>
      <c r="AR1319" s="29">
        <f t="shared" ref="AR1319" si="12593">AH1319*AM1319+AJ1319*AM1322-AI1319*AN1319-AK1319*AN1322</f>
        <v>0.75140319392472255</v>
      </c>
      <c r="AS1319" s="33">
        <f t="shared" ref="AS1319" si="12594">(AH1319*AN1319+AI1319*AM1319+AJ1319*AN1322+AK1319*AM1322)</f>
        <v>0</v>
      </c>
      <c r="AT1319" s="31">
        <f t="shared" ref="AT1319" si="12595">AH1319*AO1319+AJ1319*AO1322-AI1319*AP1319-AK1319*AP1322</f>
        <v>0</v>
      </c>
      <c r="AU1319" s="32">
        <f t="shared" ref="AU1319" si="12596">(AH1319*AP1319+AI1319*AO1319+AJ1319*AP1322+AK1319*AO1322)</f>
        <v>-0.82681448061887775</v>
      </c>
      <c r="AV1319" s="8"/>
      <c r="AW1319" s="29">
        <v>1</v>
      </c>
      <c r="AX1319" s="33">
        <v>0</v>
      </c>
      <c r="AY1319" s="31">
        <v>0</v>
      </c>
      <c r="AZ1319" s="32">
        <v>0</v>
      </c>
      <c r="BB1319" s="29">
        <f t="shared" ref="BB1319" si="12597">AR1319*AW1319+AT1319*AW1322-AS1319*AX1319-AU1319*AX1322</f>
        <v>0.52391952378871876</v>
      </c>
      <c r="BC1319" s="33">
        <f t="shared" ref="BC1319" si="12598">(AR1319*AX1319+AS1319*AW1319+AT1319*AX1322+AU1319*AW1322)</f>
        <v>0</v>
      </c>
      <c r="BD1319" s="31">
        <f t="shared" ref="BD1319" si="12599">AR1319*AY1319+AT1319*AY1322-AS1319*AZ1319-AU1319*AZ1322</f>
        <v>0</v>
      </c>
      <c r="BE1319" s="32">
        <f t="shared" ref="BE1319" si="12600">(AR1319*AZ1319+AS1319*AY1319+AT1319*AZ1322+AU1319*AY1322)</f>
        <v>-0.82681448061887775</v>
      </c>
      <c r="BF1319" s="8"/>
      <c r="BG1319" s="29">
        <v>1</v>
      </c>
      <c r="BH1319" s="30">
        <v>0</v>
      </c>
      <c r="BI1319" s="31">
        <v>0</v>
      </c>
      <c r="BJ1319" s="32">
        <f t="shared" ref="BJ1319:BJ1382" si="12601">-1/($BH$8*$B1319)</f>
        <v>-0.12414329268292683</v>
      </c>
      <c r="BL1319" s="29">
        <f t="shared" ref="BL1319" si="12602">BB1319*BG1319+BD1319*BG1322-BC1319*BH1319-BE1319*BH1322</f>
        <v>0.52391952378871876</v>
      </c>
      <c r="BM1319" s="33">
        <f t="shared" ref="BM1319" si="12603">(BB1319*BH1319+BC1319*BG1319+BD1319*BH1322+BE1319*BG1322)</f>
        <v>0</v>
      </c>
      <c r="BN1319" s="31">
        <f t="shared" ref="BN1319" si="12604">BB1319*BI1319+BD1319*BI1322-BC1319*BJ1319-BE1319*BJ1322</f>
        <v>0</v>
      </c>
      <c r="BO1319" s="32">
        <f t="shared" ref="BO1319" si="12605">(BB1319*BJ1319+BC1319*BI1319+BD1319*BJ1322+BE1319*BI1322)</f>
        <v>-0.8918555754028803</v>
      </c>
      <c r="BP1319" s="8"/>
      <c r="BQ1319" s="34">
        <v>1</v>
      </c>
      <c r="BR1319" s="35">
        <v>0</v>
      </c>
      <c r="BS1319" s="11">
        <v>0</v>
      </c>
      <c r="BT1319" s="36">
        <v>0</v>
      </c>
      <c r="BV1319" s="29">
        <f t="shared" ref="BV1319" si="12606">BL1319*BQ1319+BN1319*BQ1322-BM1319*BR1319-BO1319*BR1322</f>
        <v>0.52391952378871876</v>
      </c>
      <c r="BW1319" s="33">
        <f t="shared" ref="BW1319" si="12607">(BL1319*BR1319+BM1319*BQ1319+BN1319*BR1322+BO1319*BQ1322)</f>
        <v>-0.8918555754028803</v>
      </c>
      <c r="BX1319" s="31">
        <f t="shared" ref="BX1319" si="12608">BL1319*BS1319+BN1319*BS1322-BM1319*BT1319-BO1319*BT1322</f>
        <v>0</v>
      </c>
      <c r="BY1319" s="32">
        <f t="shared" ref="BY1319" si="12609">(BL1319*BT1319+BM1319*BS1319+BN1319*BT1322+BO1319*BS1322)</f>
        <v>-0.8918555754028803</v>
      </c>
      <c r="CA1319" s="37">
        <f t="shared" ref="CA1319" si="12610">20*LOG(((1+$BR$8)/$BR$8)/((BV1319+BV1322)^2+(BW1319+BW1322)^2)^0.5)</f>
        <v>-6.6640387161757539E-3</v>
      </c>
      <c r="CC1319" s="134">
        <f t="shared" ref="CC1319" si="12611">((BV1319^2+BW1319^2)^0.5)/((BV1322^2+BW1322^2)^0.5)</f>
        <v>1.0689971788449322</v>
      </c>
      <c r="CD1319" s="9"/>
      <c r="CE1319" s="38"/>
      <c r="CF1319" s="38"/>
      <c r="CG1319" s="38"/>
      <c r="CH1319" s="38"/>
      <c r="CM1319" s="129">
        <v>3.26</v>
      </c>
    </row>
    <row r="1320" spans="2:91" ht="18.600000000000001" customHeight="1" thickBot="1">
      <c r="D1320" s="39"/>
      <c r="G1320" s="40"/>
      <c r="I1320" s="39"/>
      <c r="L1320" s="40"/>
      <c r="N1320" s="39"/>
      <c r="Q1320" s="40"/>
      <c r="S1320" s="39"/>
      <c r="V1320" s="40"/>
      <c r="X1320" s="39"/>
      <c r="AA1320" s="40"/>
      <c r="AC1320" s="39"/>
      <c r="AF1320" s="40"/>
      <c r="AH1320" s="39"/>
      <c r="AK1320" s="40"/>
      <c r="AM1320" s="39"/>
      <c r="AP1320" s="40"/>
      <c r="AR1320" s="39"/>
      <c r="AU1320" s="40"/>
      <c r="AW1320" s="39"/>
      <c r="AZ1320" s="40"/>
      <c r="BB1320" s="39"/>
      <c r="BE1320" s="40"/>
      <c r="BG1320" s="39"/>
      <c r="BJ1320" s="40"/>
      <c r="BL1320" s="39"/>
      <c r="BO1320" s="40"/>
      <c r="BQ1320" s="34"/>
      <c r="BR1320" s="11"/>
      <c r="BS1320" s="11"/>
      <c r="BT1320" s="41"/>
      <c r="BV1320" s="39"/>
      <c r="BY1320" s="40"/>
      <c r="CC1320" s="135"/>
      <c r="CD1320" s="9"/>
      <c r="CE1320" s="38"/>
      <c r="CF1320" s="38"/>
      <c r="CG1320" s="38"/>
      <c r="CH1320" s="38"/>
    </row>
    <row r="1321" spans="2:91" ht="18.600000000000001" customHeight="1" thickBot="1">
      <c r="D1321" s="258" t="s">
        <v>129</v>
      </c>
      <c r="E1321" s="259"/>
      <c r="F1321" s="260" t="s">
        <v>130</v>
      </c>
      <c r="G1321" s="261"/>
      <c r="H1321" s="229"/>
      <c r="I1321" s="258" t="s">
        <v>131</v>
      </c>
      <c r="J1321" s="259"/>
      <c r="K1321" s="260" t="s">
        <v>132</v>
      </c>
      <c r="L1321" s="261"/>
      <c r="N1321" s="253" t="s">
        <v>133</v>
      </c>
      <c r="O1321" s="254"/>
      <c r="P1321" s="255" t="s">
        <v>134</v>
      </c>
      <c r="Q1321" s="256"/>
      <c r="S1321" s="258" t="s">
        <v>135</v>
      </c>
      <c r="T1321" s="259"/>
      <c r="U1321" s="260" t="s">
        <v>136</v>
      </c>
      <c r="V1321" s="261"/>
      <c r="W1321" s="8"/>
      <c r="X1321" s="253" t="s">
        <v>137</v>
      </c>
      <c r="Y1321" s="254"/>
      <c r="Z1321" s="255" t="s">
        <v>138</v>
      </c>
      <c r="AA1321" s="256"/>
      <c r="AB1321" s="8"/>
      <c r="AC1321" s="258" t="s">
        <v>139</v>
      </c>
      <c r="AD1321" s="259"/>
      <c r="AE1321" s="260" t="s">
        <v>140</v>
      </c>
      <c r="AF1321" s="261"/>
      <c r="AG1321" s="8"/>
      <c r="AH1321" s="253" t="s">
        <v>141</v>
      </c>
      <c r="AI1321" s="254"/>
      <c r="AJ1321" s="255" t="s">
        <v>142</v>
      </c>
      <c r="AK1321" s="256"/>
      <c r="AL1321" s="8"/>
      <c r="AM1321" s="258" t="s">
        <v>143</v>
      </c>
      <c r="AN1321" s="259"/>
      <c r="AO1321" s="260" t="s">
        <v>144</v>
      </c>
      <c r="AP1321" s="261"/>
      <c r="AR1321" s="253" t="s">
        <v>145</v>
      </c>
      <c r="AS1321" s="254"/>
      <c r="AT1321" s="255" t="s">
        <v>146</v>
      </c>
      <c r="AU1321" s="256"/>
      <c r="AV1321" s="4"/>
      <c r="AW1321" s="258" t="s">
        <v>147</v>
      </c>
      <c r="AX1321" s="259"/>
      <c r="AY1321" s="260" t="s">
        <v>148</v>
      </c>
      <c r="AZ1321" s="261"/>
      <c r="BA1321" s="8"/>
      <c r="BB1321" s="253" t="s">
        <v>149</v>
      </c>
      <c r="BC1321" s="254"/>
      <c r="BD1321" s="255" t="s">
        <v>150</v>
      </c>
      <c r="BE1321" s="256"/>
      <c r="BF1321" s="4"/>
      <c r="BG1321" s="258" t="s">
        <v>151</v>
      </c>
      <c r="BH1321" s="259"/>
      <c r="BI1321" s="260" t="s">
        <v>152</v>
      </c>
      <c r="BJ1321" s="261"/>
      <c r="BK1321" s="4"/>
      <c r="BL1321" s="253" t="s">
        <v>153</v>
      </c>
      <c r="BM1321" s="254"/>
      <c r="BN1321" s="255" t="s">
        <v>154</v>
      </c>
      <c r="BO1321" s="256"/>
      <c r="BP1321" s="4"/>
      <c r="BQ1321" s="258" t="s">
        <v>155</v>
      </c>
      <c r="BR1321" s="259"/>
      <c r="BS1321" s="260" t="s">
        <v>156</v>
      </c>
      <c r="BT1321" s="261"/>
      <c r="BU1321" s="8"/>
      <c r="BV1321" s="253" t="s">
        <v>157</v>
      </c>
      <c r="BW1321" s="254"/>
      <c r="BX1321" s="255" t="s">
        <v>158</v>
      </c>
      <c r="BY1321" s="256"/>
      <c r="CA1321" s="46" t="s">
        <v>16</v>
      </c>
      <c r="CC1321" s="136" t="s">
        <v>71</v>
      </c>
      <c r="CD1321" s="9"/>
      <c r="CE1321" s="38"/>
      <c r="CF1321" s="38"/>
      <c r="CG1321" s="38"/>
      <c r="CH1321" s="38"/>
    </row>
    <row r="1322" spans="2:91" ht="18.600000000000001" customHeight="1" thickTop="1" thickBot="1">
      <c r="D1322" s="29">
        <v>0</v>
      </c>
      <c r="E1322" s="33">
        <v>0</v>
      </c>
      <c r="F1322" s="31">
        <v>1</v>
      </c>
      <c r="G1322" s="32">
        <v>0</v>
      </c>
      <c r="I1322" s="29">
        <v>0</v>
      </c>
      <c r="J1322" s="33">
        <f t="shared" ref="J1322" si="12612">IF(0=(1-$J$8*$K$8*$B1319^2),10^14,$B1319*$J$8/(1-$J$8*$K$8*$B1319^2))</f>
        <v>-0.38058612886117221</v>
      </c>
      <c r="K1322" s="31">
        <v>1</v>
      </c>
      <c r="L1322" s="32">
        <v>0</v>
      </c>
      <c r="N1322" s="29">
        <f t="shared" ref="N1322" si="12613">D1322*I1319+F1322*I1322-E1322*J1319-G1322*J1322</f>
        <v>0</v>
      </c>
      <c r="O1322" s="33">
        <f t="shared" ref="O1322" si="12614">(D1322*J1319+E1322*I1319+F1322*J1322+G1322*I1322)</f>
        <v>-0.38058612886117221</v>
      </c>
      <c r="P1322" s="31">
        <f t="shared" ref="P1322" si="12615">D1322*K1319+F1322*K1322-E1322*L1319-G1322*L1322</f>
        <v>1</v>
      </c>
      <c r="Q1322" s="32">
        <f t="shared" ref="Q1322" si="12616">(D1322*L1319+E1322*K1319+F1322*L1322+G1322*K1322)</f>
        <v>0</v>
      </c>
      <c r="S1322" s="29">
        <v>0</v>
      </c>
      <c r="T1322" s="33">
        <v>0</v>
      </c>
      <c r="U1322" s="31">
        <v>1</v>
      </c>
      <c r="V1322" s="32">
        <v>0</v>
      </c>
      <c r="X1322" s="29">
        <f t="shared" ref="X1322" si="12617">N1322*S1319+P1322*S1322-O1322*T1319-Q1322*T1322</f>
        <v>0</v>
      </c>
      <c r="Y1322" s="33">
        <f t="shared" ref="Y1322" si="12618">(N1322*T1319+O1322*S1319+P1322*T1322+Q1322*S1322)</f>
        <v>-0.38058612886117221</v>
      </c>
      <c r="Z1322" s="31">
        <f t="shared" ref="Z1322" si="12619">N1322*U1319+P1322*U1322-O1322*V1319-Q1322*V1322</f>
        <v>0.85141244541592942</v>
      </c>
      <c r="AA1322" s="32">
        <f t="shared" ref="AA1322" si="12620">(N1322*V1319+O1322*U1319+P1322*V1322+Q1322*U1322)</f>
        <v>0</v>
      </c>
      <c r="AB1322" s="8"/>
      <c r="AC1322" s="29">
        <v>0</v>
      </c>
      <c r="AD1322" s="33">
        <f t="shared" ref="AD1322" si="12621">IF(0=(1-$AD$8*$AE$8*$B1319^2),10^14,$B1319*$AD$8/(1-$AD$8*$AE$8*$B1319^2))</f>
        <v>-0.30650532978027156</v>
      </c>
      <c r="AE1322" s="31">
        <v>1</v>
      </c>
      <c r="AF1322" s="32">
        <v>0</v>
      </c>
      <c r="AH1322" s="29">
        <f t="shared" ref="AH1322" si="12622">X1322*AC1319+Z1322*AC1322-Y1322*AD1319-AA1322*AD1322</f>
        <v>0</v>
      </c>
      <c r="AI1322" s="33">
        <f t="shared" ref="AI1322" si="12623">(X1322*AD1319+Y1322*AC1319+Z1322*AD1322+AA1322*AC1322)</f>
        <v>-0.6415485812224091</v>
      </c>
      <c r="AJ1322" s="31">
        <f t="shared" ref="AJ1322" si="12624">X1322*AE1319+Z1322*AE1322-Y1322*AF1319-AA1322*AF1322</f>
        <v>0.85141244541592942</v>
      </c>
      <c r="AK1322" s="32">
        <f t="shared" ref="AK1322" si="12625">(X1322*AF1319+Y1322*AE1319+Z1322*AF1322+AA1322*AE1322)</f>
        <v>0</v>
      </c>
      <c r="AL1322" s="8"/>
      <c r="AM1322" s="29">
        <v>0</v>
      </c>
      <c r="AN1322" s="33">
        <v>0</v>
      </c>
      <c r="AO1322" s="31">
        <v>1</v>
      </c>
      <c r="AP1322" s="32">
        <v>0</v>
      </c>
      <c r="AR1322" s="29">
        <f t="shared" ref="AR1322" si="12626">AH1322*AM1319+AJ1322*AM1322-AI1322*AN1319-AK1322*AN1322</f>
        <v>0</v>
      </c>
      <c r="AS1322" s="33">
        <f t="shared" ref="AS1322" si="12627">(AH1322*AN1319+AI1322*AM1319+AJ1322*AN1322+AK1322*AM1322)</f>
        <v>-0.6415485812224091</v>
      </c>
      <c r="AT1322" s="31">
        <f t="shared" ref="AT1322" si="12628">AH1322*AO1319+AJ1322*AO1322-AI1322*AP1319-AK1322*AP1322</f>
        <v>0.62490863336928726</v>
      </c>
      <c r="AU1322" s="32">
        <f t="shared" ref="AU1322" si="12629">(AH1322*AP1319+AI1322*AO1319+AJ1322*AP1322+AK1322*AO1322)</f>
        <v>0</v>
      </c>
      <c r="AV1322" s="8"/>
      <c r="AW1322" s="29">
        <v>0</v>
      </c>
      <c r="AX1322" s="33">
        <f t="shared" ref="AX1322" si="12630">IF(0=(1-$AX$8*$AY$8*$B1319^2),10^14,$B1319*$AX$8/(1-$AX$8*$AY$8*$B1319^2))</f>
        <v>-0.27513266333425884</v>
      </c>
      <c r="AY1322" s="31">
        <v>1</v>
      </c>
      <c r="AZ1322" s="32">
        <v>0</v>
      </c>
      <c r="BB1322" s="29">
        <f t="shared" ref="BB1322" si="12631">AR1322*AW1319+AT1322*AW1322-AS1322*AX1319-AU1322*AX1322</f>
        <v>0</v>
      </c>
      <c r="BC1322" s="33">
        <f t="shared" ref="BC1322" si="12632">(AR1322*AX1319+AS1322*AW1319+AT1322*AX1322+AU1322*AW1322)</f>
        <v>-0.81348135786187303</v>
      </c>
      <c r="BD1322" s="31">
        <f t="shared" ref="BD1322" si="12633">AR1322*AY1319+AT1322*AY1322-AS1322*AZ1319-AU1322*AZ1322</f>
        <v>0.62490863336928726</v>
      </c>
      <c r="BE1322" s="32">
        <f t="shared" ref="BE1322" si="12634">(AR1322*AZ1319+AS1322*AY1319+AT1322*AZ1322+AU1322*AY1322)</f>
        <v>0</v>
      </c>
      <c r="BF1322" s="8"/>
      <c r="BG1322" s="29">
        <v>0</v>
      </c>
      <c r="BH1322" s="33">
        <v>0</v>
      </c>
      <c r="BI1322" s="31">
        <v>1</v>
      </c>
      <c r="BJ1322" s="32">
        <v>0</v>
      </c>
      <c r="BL1322" s="29">
        <f t="shared" ref="BL1322" si="12635">BB1322*BG1319+BD1322*BG1322-BC1322*BH1319-BE1322*BH1322</f>
        <v>0</v>
      </c>
      <c r="BM1322" s="33">
        <f t="shared" ref="BM1322" si="12636">(BB1322*BH1319+BC1322*BG1319+BD1322*BH1322+BE1322*BG1322)</f>
        <v>-0.81348135786187303</v>
      </c>
      <c r="BN1322" s="31">
        <f t="shared" ref="BN1322" si="12637">BB1322*BI1319+BD1322*BI1322-BC1322*BJ1319-BE1322*BJ1322</f>
        <v>0.52392037906813604</v>
      </c>
      <c r="BO1322" s="32">
        <f t="shared" ref="BO1322" si="12638">(BB1322*BJ1319+BC1322*BI1319+BD1322*BJ1322+BE1322*BI1322)</f>
        <v>0</v>
      </c>
      <c r="BP1322" s="8"/>
      <c r="BQ1322" s="19">
        <f t="shared" ref="BQ1322:BQ1385" si="12639">1/$BR$8</f>
        <v>1</v>
      </c>
      <c r="BR1322" s="47">
        <v>0</v>
      </c>
      <c r="BS1322" s="48">
        <v>1</v>
      </c>
      <c r="BT1322" s="49">
        <v>0</v>
      </c>
      <c r="BV1322" s="29">
        <f t="shared" ref="BV1322" si="12640">BL1322*BQ1319+BN1322*BQ1322-BM1322*BR1319-BO1322*BR1322</f>
        <v>0.52392037906813604</v>
      </c>
      <c r="BW1322" s="33">
        <f t="shared" ref="BW1322" si="12641">(BL1322*BR1319+BM1322*BQ1319+BN1322*BR1322+BO1322*BQ1322)</f>
        <v>-0.81348135786187303</v>
      </c>
      <c r="BX1322" s="31">
        <f t="shared" ref="BX1322" si="12642">BL1322*BS1319+BN1322*BS1322-BM1322*BT1319-BO1322*BT1322</f>
        <v>0.52392037906813604</v>
      </c>
      <c r="BY1322" s="32">
        <f t="shared" ref="BY1322" si="12643">(BL1322*BT1319+BM1322*BS1319+BN1322*BT1322+BO1322*BS1322)</f>
        <v>0</v>
      </c>
      <c r="CA1322" s="50">
        <f t="shared" ref="CA1322" si="12644">(180/PI())*ATAN(-1*(BW1319+BW1322)/(BV1319+BV1322))</f>
        <v>58.431461318422357</v>
      </c>
      <c r="CC1322" s="137">
        <f t="shared" ref="CC1322" si="12645">20*LOG(((1-(10^(CA1319/20)^2)*(1-((1-CC1319)/(1+CC1319))^2))^0.5))</f>
        <v>-25.777931982310712</v>
      </c>
      <c r="CD1322" s="9"/>
      <c r="CE1322" s="38"/>
      <c r="CF1322" s="38"/>
      <c r="CG1322" s="38"/>
      <c r="CH1322" s="38"/>
    </row>
    <row r="1323" spans="2:91" ht="18.600000000000001" customHeight="1">
      <c r="CC1323" s="42"/>
    </row>
    <row r="1324" spans="2:91" ht="18.600000000000001" customHeight="1" thickBot="1">
      <c r="E1324" s="22" t="s">
        <v>4</v>
      </c>
      <c r="J1324" s="22" t="s">
        <v>5</v>
      </c>
      <c r="O1324" s="22" t="s">
        <v>6</v>
      </c>
      <c r="T1324" s="22" t="s">
        <v>7</v>
      </c>
      <c r="Y1324" s="22" t="s">
        <v>8</v>
      </c>
      <c r="AD1324" s="22" t="s">
        <v>65</v>
      </c>
      <c r="AI1324" s="22" t="s">
        <v>9</v>
      </c>
      <c r="AN1324" s="22" t="s">
        <v>66</v>
      </c>
      <c r="AS1324" s="22" t="s">
        <v>51</v>
      </c>
      <c r="AX1324" s="22" t="s">
        <v>67</v>
      </c>
      <c r="BC1324" s="22" t="s">
        <v>52</v>
      </c>
      <c r="BH1324" s="22" t="s">
        <v>68</v>
      </c>
      <c r="BM1324" s="22" t="s">
        <v>63</v>
      </c>
      <c r="BQ1324" s="23" t="s">
        <v>69</v>
      </c>
      <c r="BR1324" s="23"/>
      <c r="BS1324" s="24"/>
      <c r="BT1324" s="24"/>
      <c r="BU1324" s="24"/>
      <c r="BW1324" s="22" t="s">
        <v>64</v>
      </c>
    </row>
    <row r="1325" spans="2:91" ht="18.600000000000001" customHeight="1" thickBot="1">
      <c r="D1325" s="249" t="s">
        <v>103</v>
      </c>
      <c r="E1325" s="250"/>
      <c r="F1325" s="251" t="s">
        <v>104</v>
      </c>
      <c r="G1325" s="252"/>
      <c r="H1325" s="229"/>
      <c r="I1325" s="253" t="s">
        <v>11</v>
      </c>
      <c r="J1325" s="254"/>
      <c r="K1325" s="255" t="s">
        <v>12</v>
      </c>
      <c r="L1325" s="256"/>
      <c r="M1325" s="24"/>
      <c r="N1325" s="253" t="s">
        <v>105</v>
      </c>
      <c r="O1325" s="254"/>
      <c r="P1325" s="255" t="s">
        <v>106</v>
      </c>
      <c r="Q1325" s="256"/>
      <c r="R1325" s="24"/>
      <c r="S1325" s="249" t="s">
        <v>107</v>
      </c>
      <c r="T1325" s="250"/>
      <c r="U1325" s="251" t="s">
        <v>108</v>
      </c>
      <c r="V1325" s="252"/>
      <c r="W1325" s="8"/>
      <c r="X1325" s="253" t="s">
        <v>109</v>
      </c>
      <c r="Y1325" s="254"/>
      <c r="Z1325" s="255" t="s">
        <v>110</v>
      </c>
      <c r="AA1325" s="256"/>
      <c r="AB1325" s="8"/>
      <c r="AC1325" s="253" t="s">
        <v>111</v>
      </c>
      <c r="AD1325" s="254"/>
      <c r="AE1325" s="255" t="s">
        <v>14</v>
      </c>
      <c r="AF1325" s="256"/>
      <c r="AG1325" s="8"/>
      <c r="AH1325" s="253" t="s">
        <v>112</v>
      </c>
      <c r="AI1325" s="254"/>
      <c r="AJ1325" s="255" t="s">
        <v>113</v>
      </c>
      <c r="AK1325" s="256"/>
      <c r="AL1325" s="8"/>
      <c r="AM1325" s="249" t="s">
        <v>114</v>
      </c>
      <c r="AN1325" s="250"/>
      <c r="AO1325" s="251" t="s">
        <v>115</v>
      </c>
      <c r="AP1325" s="252"/>
      <c r="AQ1325" s="24"/>
      <c r="AR1325" s="253" t="s">
        <v>116</v>
      </c>
      <c r="AS1325" s="254"/>
      <c r="AT1325" s="255" t="s">
        <v>13</v>
      </c>
      <c r="AU1325" s="256"/>
      <c r="AV1325" s="4"/>
      <c r="AW1325" s="253" t="s">
        <v>117</v>
      </c>
      <c r="AX1325" s="254"/>
      <c r="AY1325" s="255" t="s">
        <v>118</v>
      </c>
      <c r="AZ1325" s="256"/>
      <c r="BA1325" s="8"/>
      <c r="BB1325" s="253" t="s">
        <v>119</v>
      </c>
      <c r="BC1325" s="254"/>
      <c r="BD1325" s="255" t="s">
        <v>120</v>
      </c>
      <c r="BE1325" s="256"/>
      <c r="BF1325" s="4"/>
      <c r="BG1325" s="249" t="s">
        <v>121</v>
      </c>
      <c r="BH1325" s="250"/>
      <c r="BI1325" s="251" t="s">
        <v>122</v>
      </c>
      <c r="BJ1325" s="252"/>
      <c r="BK1325" s="4"/>
      <c r="BL1325" s="253" t="s">
        <v>123</v>
      </c>
      <c r="BM1325" s="254"/>
      <c r="BN1325" s="255" t="s">
        <v>124</v>
      </c>
      <c r="BO1325" s="256"/>
      <c r="BP1325" s="4"/>
      <c r="BQ1325" s="253" t="s">
        <v>125</v>
      </c>
      <c r="BR1325" s="254"/>
      <c r="BS1325" s="255" t="s">
        <v>126</v>
      </c>
      <c r="BT1325" s="256"/>
      <c r="BU1325" s="8"/>
      <c r="BV1325" s="253" t="s">
        <v>127</v>
      </c>
      <c r="BW1325" s="254"/>
      <c r="BX1325" s="255" t="s">
        <v>128</v>
      </c>
      <c r="BY1325" s="256"/>
      <c r="CA1325" s="27" t="s">
        <v>15</v>
      </c>
      <c r="CC1325" s="133" t="s">
        <v>70</v>
      </c>
      <c r="CD1325" s="9"/>
      <c r="CE1325" s="38"/>
      <c r="CF1325" s="38"/>
      <c r="CG1325" s="38"/>
      <c r="CH1325" s="38"/>
    </row>
    <row r="1326" spans="2:91" ht="18.600000000000001" customHeight="1" thickTop="1" thickBot="1">
      <c r="B1326" s="129">
        <v>3.3</v>
      </c>
      <c r="D1326" s="29">
        <v>1</v>
      </c>
      <c r="E1326" s="30">
        <v>0</v>
      </c>
      <c r="F1326" s="31">
        <v>0</v>
      </c>
      <c r="G1326" s="32">
        <f t="shared" ref="G1326:G1389" si="12646">-1/($E$8*$B1326)</f>
        <v>-0.19975151515151518</v>
      </c>
      <c r="I1326" s="29">
        <v>1</v>
      </c>
      <c r="J1326" s="33">
        <v>0</v>
      </c>
      <c r="K1326" s="31">
        <v>0</v>
      </c>
      <c r="L1326" s="32">
        <v>0</v>
      </c>
      <c r="N1326" s="29">
        <f t="shared" ref="N1326" si="12647">D1326*I1326+F1326*I1329-E1326*J1326-G1326*J1329</f>
        <v>0.92445133342658081</v>
      </c>
      <c r="O1326" s="33">
        <f t="shared" ref="O1326" si="12648">(D1326*J1326+E1326*I1326+F1326*J1329+G1326*I1329)</f>
        <v>0</v>
      </c>
      <c r="P1326" s="31">
        <f t="shared" ref="P1326" si="12649">D1326*K1326+F1326*K1329-E1326*L1326-G1326*L1329</f>
        <v>0</v>
      </c>
      <c r="Q1326" s="32">
        <f t="shared" ref="Q1326" si="12650">(D1326*L1326+E1326*K1326+F1326*L1329+G1326*K1329)</f>
        <v>-0.19975151515151518</v>
      </c>
      <c r="S1326" s="29">
        <v>1</v>
      </c>
      <c r="T1326" s="30">
        <v>0</v>
      </c>
      <c r="U1326" s="31">
        <v>0</v>
      </c>
      <c r="V1326" s="32">
        <f t="shared" ref="V1326:V1389" si="12651">-1/($T$8*$B1326)</f>
        <v>-0.3880515151515152</v>
      </c>
      <c r="X1326" s="29">
        <f t="shared" ref="X1326" si="12652">N1326*S1326+P1326*S1329-O1326*T1326-Q1326*T1329</f>
        <v>0.92445133342658081</v>
      </c>
      <c r="Y1326" s="33">
        <f t="shared" ref="Y1326" si="12653">(N1326*T1326+O1326*S1326+P1326*T1329+Q1326*S1329)</f>
        <v>0</v>
      </c>
      <c r="Z1326" s="31">
        <f t="shared" ref="Z1326" si="12654">N1326*U1326+P1326*U1329-O1326*V1326-Q1326*V1329</f>
        <v>0</v>
      </c>
      <c r="AA1326" s="32">
        <f t="shared" ref="AA1326" si="12655">(N1326*V1326+O1326*U1326+P1326*V1329+Q1326*U1329)</f>
        <v>-0.55848625577153843</v>
      </c>
      <c r="AB1326" s="8"/>
      <c r="AC1326" s="29">
        <v>1</v>
      </c>
      <c r="AD1326" s="33">
        <v>0</v>
      </c>
      <c r="AE1326" s="31">
        <v>0</v>
      </c>
      <c r="AF1326" s="32">
        <v>0</v>
      </c>
      <c r="AH1326" s="29">
        <f t="shared" ref="AH1326" si="12656">X1326*AC1326+Z1326*AC1329-Y1326*AD1326-AA1326*AD1329</f>
        <v>0.75442433864709479</v>
      </c>
      <c r="AI1326" s="33">
        <f t="shared" ref="AI1326" si="12657">(X1326*AD1326+Y1326*AC1326+Z1326*AD1329+AA1326*AC1329)</f>
        <v>0</v>
      </c>
      <c r="AJ1326" s="31">
        <f t="shared" ref="AJ1326" si="12658">X1326*AE1326+Z1326*AE1329-Y1326*AF1326-AA1326*AF1329</f>
        <v>0</v>
      </c>
      <c r="AK1326" s="32">
        <f t="shared" ref="AK1326" si="12659">(X1326*AF1326+Y1326*AE1326+Z1326*AF1329+AA1326*AE1329)</f>
        <v>-0.55848625577153843</v>
      </c>
      <c r="AL1326" s="8"/>
      <c r="AM1326" s="29">
        <v>1</v>
      </c>
      <c r="AN1326" s="30">
        <v>0</v>
      </c>
      <c r="AO1326" s="31">
        <v>0</v>
      </c>
      <c r="AP1326" s="32">
        <f t="shared" ref="AP1326:AP1389" si="12660">-1/($AN$8*$B1326)</f>
        <v>-0.3509181818181818</v>
      </c>
      <c r="AR1326" s="29">
        <f t="shared" ref="AR1326" si="12661">AH1326*AM1326+AJ1326*AM1329-AI1326*AN1326-AK1326*AN1329</f>
        <v>0.75442433864709479</v>
      </c>
      <c r="AS1326" s="33">
        <f t="shared" ref="AS1326" si="12662">(AH1326*AN1326+AI1326*AM1326+AJ1326*AN1329+AK1326*AM1329)</f>
        <v>0</v>
      </c>
      <c r="AT1326" s="31">
        <f t="shared" ref="AT1326" si="12663">AH1326*AO1326+AJ1326*AO1329-AI1326*AP1326-AK1326*AP1329</f>
        <v>0</v>
      </c>
      <c r="AU1326" s="32">
        <f t="shared" ref="AU1326" si="12664">(AH1326*AP1326+AI1326*AO1326+AJ1326*AP1329+AK1326*AO1329)</f>
        <v>-0.82322747300896126</v>
      </c>
      <c r="AV1326" s="8"/>
      <c r="AW1326" s="29">
        <v>1</v>
      </c>
      <c r="AX1326" s="33">
        <v>0</v>
      </c>
      <c r="AY1326" s="31">
        <v>0</v>
      </c>
      <c r="AZ1326" s="32">
        <v>0</v>
      </c>
      <c r="BB1326" s="29">
        <f t="shared" ref="BB1326" si="12665">AR1326*AW1326+AT1326*AW1329-AS1326*AX1326-AU1326*AX1329</f>
        <v>0.52940997911107779</v>
      </c>
      <c r="BC1326" s="33">
        <f t="shared" ref="BC1326" si="12666">(AR1326*AX1326+AS1326*AW1326+AT1326*AX1329+AU1326*AW1329)</f>
        <v>0</v>
      </c>
      <c r="BD1326" s="31">
        <f t="shared" ref="BD1326" si="12667">AR1326*AY1326+AT1326*AY1329-AS1326*AZ1326-AU1326*AZ1329</f>
        <v>0</v>
      </c>
      <c r="BE1326" s="32">
        <f t="shared" ref="BE1326" si="12668">(AR1326*AZ1326+AS1326*AY1326+AT1326*AZ1329+AU1326*AY1329)</f>
        <v>-0.82322747300896126</v>
      </c>
      <c r="BF1326" s="8"/>
      <c r="BG1326" s="29">
        <v>1</v>
      </c>
      <c r="BH1326" s="30">
        <v>0</v>
      </c>
      <c r="BI1326" s="31">
        <v>0</v>
      </c>
      <c r="BJ1326" s="32">
        <f t="shared" ref="BJ1326:BJ1389" si="12669">-1/($BH$8*$B1326)</f>
        <v>-0.12339090909090909</v>
      </c>
      <c r="BL1326" s="29">
        <f t="shared" ref="BL1326" si="12670">BB1326*BG1326+BD1326*BG1329-BC1326*BH1326-BE1326*BH1329</f>
        <v>0.52940997911107779</v>
      </c>
      <c r="BM1326" s="33">
        <f t="shared" ref="BM1326" si="12671">(BB1326*BH1326+BC1326*BG1326+BD1326*BH1329+BE1326*BG1329)</f>
        <v>0</v>
      </c>
      <c r="BN1326" s="31">
        <f t="shared" ref="BN1326" si="12672">BB1326*BI1326+BD1326*BI1329-BC1326*BJ1326-BE1326*BJ1329</f>
        <v>0</v>
      </c>
      <c r="BO1326" s="32">
        <f t="shared" ref="BO1326" si="12673">(BB1326*BJ1326+BC1326*BI1326+BD1326*BJ1329+BE1326*BI1329)</f>
        <v>-0.88855185161327632</v>
      </c>
      <c r="BP1326" s="8"/>
      <c r="BQ1326" s="34">
        <v>1</v>
      </c>
      <c r="BR1326" s="35">
        <v>0</v>
      </c>
      <c r="BS1326" s="11">
        <v>0</v>
      </c>
      <c r="BT1326" s="36">
        <v>0</v>
      </c>
      <c r="BV1326" s="29">
        <f t="shared" ref="BV1326" si="12674">BL1326*BQ1326+BN1326*BQ1329-BM1326*BR1326-BO1326*BR1329</f>
        <v>0.52940997911107779</v>
      </c>
      <c r="BW1326" s="33">
        <f t="shared" ref="BW1326" si="12675">(BL1326*BR1326+BM1326*BQ1326+BN1326*BR1329+BO1326*BQ1329)</f>
        <v>-0.88855185161327632</v>
      </c>
      <c r="BX1326" s="31">
        <f t="shared" ref="BX1326" si="12676">BL1326*BS1326+BN1326*BS1329-BM1326*BT1326-BO1326*BT1329</f>
        <v>0</v>
      </c>
      <c r="BY1326" s="32">
        <f t="shared" ref="BY1326" si="12677">(BL1326*BT1326+BM1326*BS1326+BN1326*BT1329+BO1326*BS1329)</f>
        <v>-0.88855185161327632</v>
      </c>
      <c r="CA1326" s="37">
        <f t="shared" ref="CA1326" si="12678">20*LOG(((1+$BR$8)/$BR$8)/((BV1326+BV1329)^2+(BW1326+BW1329)^2)^0.5)</f>
        <v>-6.6947124990018279E-3</v>
      </c>
      <c r="CC1326" s="134">
        <f t="shared" ref="CC1326" si="12679">((BV1326^2+BW1326^2)^0.5)/((BV1329^2+BW1329^2)^0.5)</f>
        <v>1.0688753620389859</v>
      </c>
      <c r="CD1326" s="9"/>
      <c r="CE1326" s="38"/>
      <c r="CF1326" s="38"/>
      <c r="CG1326" s="38"/>
      <c r="CH1326" s="38"/>
      <c r="CM1326" s="129">
        <v>3.28</v>
      </c>
    </row>
    <row r="1327" spans="2:91" ht="18.600000000000001" customHeight="1" thickBot="1">
      <c r="D1327" s="39"/>
      <c r="G1327" s="40"/>
      <c r="I1327" s="39"/>
      <c r="L1327" s="40"/>
      <c r="N1327" s="39"/>
      <c r="Q1327" s="40"/>
      <c r="S1327" s="39"/>
      <c r="V1327" s="40"/>
      <c r="X1327" s="39"/>
      <c r="AA1327" s="40"/>
      <c r="AC1327" s="39"/>
      <c r="AF1327" s="40"/>
      <c r="AH1327" s="39"/>
      <c r="AK1327" s="40"/>
      <c r="AM1327" s="39"/>
      <c r="AP1327" s="40"/>
      <c r="AR1327" s="39"/>
      <c r="AU1327" s="40"/>
      <c r="AW1327" s="39"/>
      <c r="AZ1327" s="40"/>
      <c r="BB1327" s="39"/>
      <c r="BE1327" s="40"/>
      <c r="BG1327" s="39"/>
      <c r="BJ1327" s="40"/>
      <c r="BL1327" s="39"/>
      <c r="BO1327" s="40"/>
      <c r="BQ1327" s="34"/>
      <c r="BR1327" s="11"/>
      <c r="BS1327" s="11"/>
      <c r="BT1327" s="41"/>
      <c r="BV1327" s="39"/>
      <c r="BY1327" s="40"/>
      <c r="CC1327" s="135"/>
      <c r="CD1327" s="9"/>
      <c r="CE1327" s="38"/>
      <c r="CF1327" s="38"/>
      <c r="CG1327" s="38"/>
      <c r="CH1327" s="38"/>
    </row>
    <row r="1328" spans="2:91" ht="18.600000000000001" customHeight="1" thickBot="1">
      <c r="D1328" s="258" t="s">
        <v>129</v>
      </c>
      <c r="E1328" s="259"/>
      <c r="F1328" s="260" t="s">
        <v>130</v>
      </c>
      <c r="G1328" s="261"/>
      <c r="H1328" s="229"/>
      <c r="I1328" s="258" t="s">
        <v>131</v>
      </c>
      <c r="J1328" s="259"/>
      <c r="K1328" s="260" t="s">
        <v>132</v>
      </c>
      <c r="L1328" s="261"/>
      <c r="N1328" s="253" t="s">
        <v>133</v>
      </c>
      <c r="O1328" s="254"/>
      <c r="P1328" s="255" t="s">
        <v>134</v>
      </c>
      <c r="Q1328" s="256"/>
      <c r="S1328" s="258" t="s">
        <v>135</v>
      </c>
      <c r="T1328" s="259"/>
      <c r="U1328" s="260" t="s">
        <v>136</v>
      </c>
      <c r="V1328" s="261"/>
      <c r="W1328" s="8"/>
      <c r="X1328" s="253" t="s">
        <v>137</v>
      </c>
      <c r="Y1328" s="254"/>
      <c r="Z1328" s="255" t="s">
        <v>138</v>
      </c>
      <c r="AA1328" s="256"/>
      <c r="AB1328" s="8"/>
      <c r="AC1328" s="258" t="s">
        <v>139</v>
      </c>
      <c r="AD1328" s="259"/>
      <c r="AE1328" s="260" t="s">
        <v>140</v>
      </c>
      <c r="AF1328" s="261"/>
      <c r="AG1328" s="8"/>
      <c r="AH1328" s="253" t="s">
        <v>141</v>
      </c>
      <c r="AI1328" s="254"/>
      <c r="AJ1328" s="255" t="s">
        <v>142</v>
      </c>
      <c r="AK1328" s="256"/>
      <c r="AL1328" s="8"/>
      <c r="AM1328" s="258" t="s">
        <v>143</v>
      </c>
      <c r="AN1328" s="259"/>
      <c r="AO1328" s="260" t="s">
        <v>144</v>
      </c>
      <c r="AP1328" s="261"/>
      <c r="AR1328" s="253" t="s">
        <v>145</v>
      </c>
      <c r="AS1328" s="254"/>
      <c r="AT1328" s="255" t="s">
        <v>146</v>
      </c>
      <c r="AU1328" s="256"/>
      <c r="AV1328" s="4"/>
      <c r="AW1328" s="258" t="s">
        <v>147</v>
      </c>
      <c r="AX1328" s="259"/>
      <c r="AY1328" s="260" t="s">
        <v>148</v>
      </c>
      <c r="AZ1328" s="261"/>
      <c r="BA1328" s="8"/>
      <c r="BB1328" s="253" t="s">
        <v>149</v>
      </c>
      <c r="BC1328" s="254"/>
      <c r="BD1328" s="255" t="s">
        <v>150</v>
      </c>
      <c r="BE1328" s="256"/>
      <c r="BF1328" s="4"/>
      <c r="BG1328" s="258" t="s">
        <v>151</v>
      </c>
      <c r="BH1328" s="259"/>
      <c r="BI1328" s="260" t="s">
        <v>152</v>
      </c>
      <c r="BJ1328" s="261"/>
      <c r="BK1328" s="4"/>
      <c r="BL1328" s="253" t="s">
        <v>153</v>
      </c>
      <c r="BM1328" s="254"/>
      <c r="BN1328" s="255" t="s">
        <v>154</v>
      </c>
      <c r="BO1328" s="256"/>
      <c r="BP1328" s="4"/>
      <c r="BQ1328" s="258" t="s">
        <v>155</v>
      </c>
      <c r="BR1328" s="259"/>
      <c r="BS1328" s="260" t="s">
        <v>156</v>
      </c>
      <c r="BT1328" s="261"/>
      <c r="BU1328" s="8"/>
      <c r="BV1328" s="253" t="s">
        <v>157</v>
      </c>
      <c r="BW1328" s="254"/>
      <c r="BX1328" s="255" t="s">
        <v>158</v>
      </c>
      <c r="BY1328" s="256"/>
      <c r="CA1328" s="46" t="s">
        <v>16</v>
      </c>
      <c r="CC1328" s="136" t="s">
        <v>71</v>
      </c>
      <c r="CD1328" s="9"/>
      <c r="CE1328" s="38"/>
      <c r="CF1328" s="38"/>
      <c r="CG1328" s="38"/>
      <c r="CH1328" s="38"/>
    </row>
    <row r="1329" spans="2:91" ht="18.600000000000001" customHeight="1" thickTop="1" thickBot="1">
      <c r="D1329" s="29">
        <v>0</v>
      </c>
      <c r="E1329" s="33">
        <v>0</v>
      </c>
      <c r="F1329" s="31">
        <v>1</v>
      </c>
      <c r="G1329" s="32">
        <v>0</v>
      </c>
      <c r="I1329" s="29">
        <v>0</v>
      </c>
      <c r="J1329" s="33">
        <f t="shared" ref="J1329" si="12680">IF(0=(1-$J$8*$K$8*$B1326^2),10^14,$B1326*$J$8/(1-$J$8*$K$8*$B1326^2))</f>
        <v>-0.37821323415801944</v>
      </c>
      <c r="K1329" s="31">
        <v>1</v>
      </c>
      <c r="L1329" s="32">
        <v>0</v>
      </c>
      <c r="N1329" s="29">
        <f t="shared" ref="N1329" si="12681">D1329*I1326+F1329*I1329-E1329*J1326-G1329*J1329</f>
        <v>0</v>
      </c>
      <c r="O1329" s="33">
        <f t="shared" ref="O1329" si="12682">(D1329*J1326+E1329*I1326+F1329*J1329+G1329*I1329)</f>
        <v>-0.37821323415801944</v>
      </c>
      <c r="P1329" s="31">
        <f t="shared" ref="P1329" si="12683">D1329*K1326+F1329*K1329-E1329*L1326-G1329*L1329</f>
        <v>1</v>
      </c>
      <c r="Q1329" s="32">
        <f t="shared" ref="Q1329" si="12684">(D1329*L1326+E1329*K1326+F1329*L1329+G1329*K1329)</f>
        <v>0</v>
      </c>
      <c r="S1329" s="29">
        <v>0</v>
      </c>
      <c r="T1329" s="33">
        <v>0</v>
      </c>
      <c r="U1329" s="31">
        <v>1</v>
      </c>
      <c r="V1329" s="32">
        <v>0</v>
      </c>
      <c r="X1329" s="29">
        <f t="shared" ref="X1329" si="12685">N1329*S1326+P1329*S1329-O1329*T1326-Q1329*T1329</f>
        <v>0</v>
      </c>
      <c r="Y1329" s="33">
        <f t="shared" ref="Y1329" si="12686">(N1329*T1326+O1329*S1326+P1329*T1329+Q1329*S1329)</f>
        <v>-0.37821323415801944</v>
      </c>
      <c r="Z1329" s="31">
        <f t="shared" ref="Z1329" si="12687">N1329*U1326+P1329*U1329-O1329*V1326-Q1329*V1329</f>
        <v>0.8532337814346258</v>
      </c>
      <c r="AA1329" s="32">
        <f t="shared" ref="AA1329" si="12688">(N1329*V1326+O1329*U1326+P1329*V1329+Q1329*U1329)</f>
        <v>0</v>
      </c>
      <c r="AB1329" s="8"/>
      <c r="AC1329" s="29">
        <v>0</v>
      </c>
      <c r="AD1329" s="33">
        <f t="shared" ref="AD1329" si="12689">IF(0=(1-$AD$8*$AE$8*$B1326^2),10^14,$B1326*$AD$8/(1-$AD$8*$AE$8*$B1326^2))</f>
        <v>-0.30444257673735747</v>
      </c>
      <c r="AE1329" s="31">
        <v>1</v>
      </c>
      <c r="AF1329" s="32">
        <v>0</v>
      </c>
      <c r="AH1329" s="29">
        <f t="shared" ref="AH1329" si="12690">X1329*AC1326+Z1329*AC1329-Y1329*AD1326-AA1329*AD1329</f>
        <v>0</v>
      </c>
      <c r="AI1329" s="33">
        <f t="shared" ref="AI1329" si="12691">(X1329*AD1326+Y1329*AC1326+Z1329*AD1329+AA1329*AC1329)</f>
        <v>-0.6379739251373362</v>
      </c>
      <c r="AJ1329" s="31">
        <f t="shared" ref="AJ1329" si="12692">X1329*AE1326+Z1329*AE1329-Y1329*AF1326-AA1329*AF1329</f>
        <v>0.8532337814346258</v>
      </c>
      <c r="AK1329" s="32">
        <f t="shared" ref="AK1329" si="12693">(X1329*AF1326+Y1329*AE1326+Z1329*AF1329+AA1329*AE1329)</f>
        <v>0</v>
      </c>
      <c r="AL1329" s="8"/>
      <c r="AM1329" s="29">
        <v>0</v>
      </c>
      <c r="AN1329" s="33">
        <v>0</v>
      </c>
      <c r="AO1329" s="31">
        <v>1</v>
      </c>
      <c r="AP1329" s="32">
        <v>0</v>
      </c>
      <c r="AR1329" s="29">
        <f t="shared" ref="AR1329" si="12694">AH1329*AM1326+AJ1329*AM1329-AI1329*AN1326-AK1329*AN1329</f>
        <v>0</v>
      </c>
      <c r="AS1329" s="33">
        <f t="shared" ref="AS1329" si="12695">(AH1329*AN1326+AI1329*AM1326+AJ1329*AN1329+AK1329*AM1329)</f>
        <v>-0.6379739251373362</v>
      </c>
      <c r="AT1329" s="31">
        <f t="shared" ref="AT1329" si="12696">AH1329*AO1326+AJ1329*AO1329-AI1329*AP1326-AK1329*AP1329</f>
        <v>0.62935713157802298</v>
      </c>
      <c r="AU1329" s="32">
        <f t="shared" ref="AU1329" si="12697">(AH1329*AP1326+AI1329*AO1326+AJ1329*AP1329+AK1329*AO1329)</f>
        <v>0</v>
      </c>
      <c r="AV1329" s="8"/>
      <c r="AW1329" s="29">
        <v>0</v>
      </c>
      <c r="AX1329" s="33">
        <f t="shared" ref="AX1329" si="12698">IF(0=(1-$AX$8*$AY$8*$B1326^2),10^14,$B1326*$AX$8/(1-$AX$8*$AY$8*$B1326^2))</f>
        <v>-0.27333193669250594</v>
      </c>
      <c r="AY1329" s="31">
        <v>1</v>
      </c>
      <c r="AZ1329" s="32">
        <v>0</v>
      </c>
      <c r="BB1329" s="29">
        <f t="shared" ref="BB1329" si="12699">AR1329*AW1326+AT1329*AW1329-AS1329*AX1326-AU1329*AX1329</f>
        <v>0</v>
      </c>
      <c r="BC1329" s="33">
        <f t="shared" ref="BC1329" si="12700">(AR1329*AX1326+AS1329*AW1326+AT1329*AX1329+AU1329*AW1329)</f>
        <v>-0.80999732878279751</v>
      </c>
      <c r="BD1329" s="31">
        <f t="shared" ref="BD1329" si="12701">AR1329*AY1326+AT1329*AY1329-AS1329*AZ1326-AU1329*AZ1329</f>
        <v>0.62935713157802298</v>
      </c>
      <c r="BE1329" s="32">
        <f t="shared" ref="BE1329" si="12702">(AR1329*AZ1326+AS1329*AY1326+AT1329*AZ1329+AU1329*AY1329)</f>
        <v>0</v>
      </c>
      <c r="BF1329" s="8"/>
      <c r="BG1329" s="29">
        <v>0</v>
      </c>
      <c r="BH1329" s="33">
        <v>0</v>
      </c>
      <c r="BI1329" s="31">
        <v>1</v>
      </c>
      <c r="BJ1329" s="32">
        <v>0</v>
      </c>
      <c r="BL1329" s="29">
        <f t="shared" ref="BL1329" si="12703">BB1329*BG1326+BD1329*BG1329-BC1329*BH1326-BE1329*BH1329</f>
        <v>0</v>
      </c>
      <c r="BM1329" s="33">
        <f t="shared" ref="BM1329" si="12704">(BB1329*BH1326+BC1329*BG1326+BD1329*BH1329+BE1329*BG1329)</f>
        <v>-0.80999732878279751</v>
      </c>
      <c r="BN1329" s="31">
        <f t="shared" ref="BN1329" si="12705">BB1329*BI1326+BD1329*BI1329-BC1329*BJ1326-BE1329*BJ1329</f>
        <v>0.52941082481830559</v>
      </c>
      <c r="BO1329" s="32">
        <f t="shared" ref="BO1329" si="12706">(BB1329*BJ1326+BC1329*BI1326+BD1329*BJ1329+BE1329*BI1329)</f>
        <v>0</v>
      </c>
      <c r="BP1329" s="8"/>
      <c r="BQ1329" s="19">
        <f t="shared" ref="BQ1329:BQ1392" si="12707">1/$BR$8</f>
        <v>1</v>
      </c>
      <c r="BR1329" s="47">
        <v>0</v>
      </c>
      <c r="BS1329" s="48">
        <v>1</v>
      </c>
      <c r="BT1329" s="49">
        <v>0</v>
      </c>
      <c r="BV1329" s="29">
        <f t="shared" ref="BV1329" si="12708">BL1329*BQ1326+BN1329*BQ1329-BM1329*BR1326-BO1329*BR1329</f>
        <v>0.52941082481830559</v>
      </c>
      <c r="BW1329" s="33">
        <f t="shared" ref="BW1329" si="12709">(BL1329*BR1326+BM1329*BQ1326+BN1329*BR1329+BO1329*BQ1329)</f>
        <v>-0.80999732878279751</v>
      </c>
      <c r="BX1329" s="31">
        <f t="shared" ref="BX1329" si="12710">BL1329*BS1326+BN1329*BS1329-BM1329*BT1326-BO1329*BT1329</f>
        <v>0.52941082481830559</v>
      </c>
      <c r="BY1329" s="32">
        <f t="shared" ref="BY1329" si="12711">(BL1329*BT1326+BM1329*BS1326+BN1329*BT1329+BO1329*BS1329)</f>
        <v>0</v>
      </c>
      <c r="CA1329" s="50">
        <f t="shared" ref="CA1329" si="12712">(180/PI())*ATAN(-1*(BW1326+BW1329)/(BV1326+BV1329))</f>
        <v>58.061916653714384</v>
      </c>
      <c r="CC1329" s="137">
        <f t="shared" ref="CC1329" si="12713">20*LOG(((1-(10^(CA1326/20)^2)*(1-((1-CC1326)/(1+CC1326))^2))^0.5))</f>
        <v>-25.772584558609545</v>
      </c>
      <c r="CD1329" s="9"/>
      <c r="CE1329" s="38"/>
      <c r="CF1329" s="38"/>
      <c r="CG1329" s="38"/>
      <c r="CH1329" s="38"/>
    </row>
    <row r="1330" spans="2:91" ht="18.600000000000001" customHeight="1">
      <c r="CC1330" s="42"/>
    </row>
    <row r="1331" spans="2:91" ht="18.600000000000001" customHeight="1" thickBot="1">
      <c r="E1331" s="22" t="s">
        <v>4</v>
      </c>
      <c r="J1331" s="22" t="s">
        <v>5</v>
      </c>
      <c r="O1331" s="22" t="s">
        <v>6</v>
      </c>
      <c r="T1331" s="22" t="s">
        <v>7</v>
      </c>
      <c r="Y1331" s="22" t="s">
        <v>8</v>
      </c>
      <c r="AD1331" s="22" t="s">
        <v>65</v>
      </c>
      <c r="AI1331" s="22" t="s">
        <v>9</v>
      </c>
      <c r="AN1331" s="22" t="s">
        <v>66</v>
      </c>
      <c r="AS1331" s="22" t="s">
        <v>51</v>
      </c>
      <c r="AX1331" s="22" t="s">
        <v>67</v>
      </c>
      <c r="BC1331" s="22" t="s">
        <v>52</v>
      </c>
      <c r="BH1331" s="22" t="s">
        <v>68</v>
      </c>
      <c r="BM1331" s="22" t="s">
        <v>63</v>
      </c>
      <c r="BQ1331" s="23" t="s">
        <v>69</v>
      </c>
      <c r="BR1331" s="23"/>
      <c r="BS1331" s="24"/>
      <c r="BT1331" s="24"/>
      <c r="BU1331" s="24"/>
      <c r="BW1331" s="22" t="s">
        <v>64</v>
      </c>
    </row>
    <row r="1332" spans="2:91" ht="18.600000000000001" customHeight="1" thickBot="1">
      <c r="D1332" s="249" t="s">
        <v>103</v>
      </c>
      <c r="E1332" s="250"/>
      <c r="F1332" s="251" t="s">
        <v>104</v>
      </c>
      <c r="G1332" s="252"/>
      <c r="H1332" s="229"/>
      <c r="I1332" s="253" t="s">
        <v>11</v>
      </c>
      <c r="J1332" s="254"/>
      <c r="K1332" s="255" t="s">
        <v>12</v>
      </c>
      <c r="L1332" s="256"/>
      <c r="M1332" s="24"/>
      <c r="N1332" s="253" t="s">
        <v>105</v>
      </c>
      <c r="O1332" s="254"/>
      <c r="P1332" s="255" t="s">
        <v>106</v>
      </c>
      <c r="Q1332" s="256"/>
      <c r="R1332" s="24"/>
      <c r="S1332" s="249" t="s">
        <v>107</v>
      </c>
      <c r="T1332" s="250"/>
      <c r="U1332" s="251" t="s">
        <v>108</v>
      </c>
      <c r="V1332" s="252"/>
      <c r="W1332" s="8"/>
      <c r="X1332" s="253" t="s">
        <v>109</v>
      </c>
      <c r="Y1332" s="254"/>
      <c r="Z1332" s="255" t="s">
        <v>110</v>
      </c>
      <c r="AA1332" s="256"/>
      <c r="AB1332" s="8"/>
      <c r="AC1332" s="253" t="s">
        <v>111</v>
      </c>
      <c r="AD1332" s="254"/>
      <c r="AE1332" s="255" t="s">
        <v>14</v>
      </c>
      <c r="AF1332" s="256"/>
      <c r="AG1332" s="8"/>
      <c r="AH1332" s="253" t="s">
        <v>112</v>
      </c>
      <c r="AI1332" s="254"/>
      <c r="AJ1332" s="255" t="s">
        <v>113</v>
      </c>
      <c r="AK1332" s="256"/>
      <c r="AL1332" s="8"/>
      <c r="AM1332" s="249" t="s">
        <v>114</v>
      </c>
      <c r="AN1332" s="250"/>
      <c r="AO1332" s="251" t="s">
        <v>115</v>
      </c>
      <c r="AP1332" s="252"/>
      <c r="AQ1332" s="24"/>
      <c r="AR1332" s="253" t="s">
        <v>116</v>
      </c>
      <c r="AS1332" s="254"/>
      <c r="AT1332" s="255" t="s">
        <v>13</v>
      </c>
      <c r="AU1332" s="256"/>
      <c r="AV1332" s="4"/>
      <c r="AW1332" s="253" t="s">
        <v>117</v>
      </c>
      <c r="AX1332" s="254"/>
      <c r="AY1332" s="255" t="s">
        <v>118</v>
      </c>
      <c r="AZ1332" s="256"/>
      <c r="BA1332" s="8"/>
      <c r="BB1332" s="253" t="s">
        <v>119</v>
      </c>
      <c r="BC1332" s="254"/>
      <c r="BD1332" s="255" t="s">
        <v>120</v>
      </c>
      <c r="BE1332" s="256"/>
      <c r="BF1332" s="4"/>
      <c r="BG1332" s="249" t="s">
        <v>121</v>
      </c>
      <c r="BH1332" s="250"/>
      <c r="BI1332" s="251" t="s">
        <v>122</v>
      </c>
      <c r="BJ1332" s="252"/>
      <c r="BK1332" s="4"/>
      <c r="BL1332" s="253" t="s">
        <v>123</v>
      </c>
      <c r="BM1332" s="254"/>
      <c r="BN1332" s="255" t="s">
        <v>124</v>
      </c>
      <c r="BO1332" s="256"/>
      <c r="BP1332" s="4"/>
      <c r="BQ1332" s="253" t="s">
        <v>125</v>
      </c>
      <c r="BR1332" s="254"/>
      <c r="BS1332" s="255" t="s">
        <v>126</v>
      </c>
      <c r="BT1332" s="256"/>
      <c r="BU1332" s="8"/>
      <c r="BV1332" s="253" t="s">
        <v>127</v>
      </c>
      <c r="BW1332" s="254"/>
      <c r="BX1332" s="255" t="s">
        <v>128</v>
      </c>
      <c r="BY1332" s="256"/>
      <c r="CA1332" s="27" t="s">
        <v>15</v>
      </c>
      <c r="CC1332" s="133" t="s">
        <v>70</v>
      </c>
      <c r="CD1332" s="9"/>
      <c r="CE1332" s="38"/>
      <c r="CF1332" s="38"/>
      <c r="CG1332" s="38"/>
      <c r="CH1332" s="38"/>
    </row>
    <row r="1333" spans="2:91" ht="18.600000000000001" customHeight="1" thickTop="1" thickBot="1">
      <c r="B1333" s="129">
        <v>3.32</v>
      </c>
      <c r="D1333" s="29">
        <v>1</v>
      </c>
      <c r="E1333" s="30">
        <v>0</v>
      </c>
      <c r="F1333" s="31">
        <v>0</v>
      </c>
      <c r="G1333" s="32">
        <f t="shared" ref="G1333:G1396" si="12714">-1/($E$8*$B1333)</f>
        <v>-0.19854819277108435</v>
      </c>
      <c r="I1333" s="29">
        <v>1</v>
      </c>
      <c r="J1333" s="33">
        <v>0</v>
      </c>
      <c r="K1333" s="31">
        <v>0</v>
      </c>
      <c r="L1333" s="32">
        <v>0</v>
      </c>
      <c r="N1333" s="29">
        <f t="shared" ref="N1333" si="12715">D1333*I1333+F1333*I1336-E1333*J1333-G1333*J1336</f>
        <v>0.92537166325790565</v>
      </c>
      <c r="O1333" s="33">
        <f t="shared" ref="O1333" si="12716">(D1333*J1333+E1333*I1333+F1333*J1336+G1333*I1336)</f>
        <v>0</v>
      </c>
      <c r="P1333" s="31">
        <f t="shared" ref="P1333" si="12717">D1333*K1333+F1333*K1336-E1333*L1333-G1333*L1336</f>
        <v>0</v>
      </c>
      <c r="Q1333" s="32">
        <f t="shared" ref="Q1333" si="12718">(D1333*L1333+E1333*K1333+F1333*L1336+G1333*K1336)</f>
        <v>-0.19854819277108435</v>
      </c>
      <c r="S1333" s="29">
        <v>1</v>
      </c>
      <c r="T1333" s="30">
        <v>0</v>
      </c>
      <c r="U1333" s="31">
        <v>0</v>
      </c>
      <c r="V1333" s="32">
        <f t="shared" ref="V1333:V1396" si="12719">-1/($T$8*$B1333)</f>
        <v>-0.38571385542168679</v>
      </c>
      <c r="X1333" s="29">
        <f t="shared" ref="X1333" si="12720">N1333*S1333+P1333*S1336-O1333*T1333-Q1333*T1336</f>
        <v>0.92537166325790565</v>
      </c>
      <c r="Y1333" s="33">
        <f t="shared" ref="Y1333" si="12721">(N1333*T1333+O1333*S1333+P1333*T1336+Q1333*S1336)</f>
        <v>0</v>
      </c>
      <c r="Z1333" s="31">
        <f t="shared" ref="Z1333" si="12722">N1333*U1333+P1333*U1336-O1333*V1333-Q1333*V1336</f>
        <v>0</v>
      </c>
      <c r="AA1333" s="32">
        <f t="shared" ref="AA1333" si="12723">(N1333*V1333+O1333*U1333+P1333*V1336+Q1333*U1336)</f>
        <v>-0.55547686470427005</v>
      </c>
      <c r="AB1333" s="8"/>
      <c r="AC1333" s="29">
        <v>1</v>
      </c>
      <c r="AD1333" s="33">
        <v>0</v>
      </c>
      <c r="AE1333" s="31">
        <v>0</v>
      </c>
      <c r="AF1333" s="32">
        <v>0</v>
      </c>
      <c r="AH1333" s="29">
        <f t="shared" ref="AH1333" si="12724">X1333*AC1333+Z1333*AC1336-Y1333*AD1333-AA1333*AD1336</f>
        <v>0.7573906727162748</v>
      </c>
      <c r="AI1333" s="33">
        <f t="shared" ref="AI1333" si="12725">(X1333*AD1333+Y1333*AC1333+Z1333*AD1336+AA1333*AC1336)</f>
        <v>0</v>
      </c>
      <c r="AJ1333" s="31">
        <f t="shared" ref="AJ1333" si="12726">X1333*AE1333+Z1333*AE1336-Y1333*AF1333-AA1333*AF1336</f>
        <v>0</v>
      </c>
      <c r="AK1333" s="32">
        <f t="shared" ref="AK1333" si="12727">(X1333*AF1333+Y1333*AE1333+Z1333*AF1336+AA1333*AE1336)</f>
        <v>-0.55547686470427005</v>
      </c>
      <c r="AL1333" s="8"/>
      <c r="AM1333" s="29">
        <v>1</v>
      </c>
      <c r="AN1333" s="30">
        <v>0</v>
      </c>
      <c r="AO1333" s="31">
        <v>0</v>
      </c>
      <c r="AP1333" s="32">
        <f t="shared" ref="AP1333:AP1396" si="12728">-1/($AN$8*$B1333)</f>
        <v>-0.34880421686746987</v>
      </c>
      <c r="AR1333" s="29">
        <f t="shared" ref="AR1333" si="12729">AH1333*AM1333+AJ1333*AM1336-AI1333*AN1333-AK1333*AN1336</f>
        <v>0.7573906727162748</v>
      </c>
      <c r="AS1333" s="33">
        <f t="shared" ref="AS1333" si="12730">(AH1333*AN1333+AI1333*AM1333+AJ1333*AN1336+AK1333*AM1336)</f>
        <v>0</v>
      </c>
      <c r="AT1333" s="31">
        <f t="shared" ref="AT1333" si="12731">AH1333*AO1333+AJ1333*AO1336-AI1333*AP1333-AK1333*AP1336</f>
        <v>0</v>
      </c>
      <c r="AU1333" s="32">
        <f t="shared" ref="AU1333" si="12732">(AH1333*AP1333+AI1333*AO1333+AJ1333*AP1336+AK1333*AO1336)</f>
        <v>-0.81965792516379654</v>
      </c>
      <c r="AV1333" s="8"/>
      <c r="AW1333" s="29">
        <v>1</v>
      </c>
      <c r="AX1333" s="33">
        <v>0</v>
      </c>
      <c r="AY1333" s="31">
        <v>0</v>
      </c>
      <c r="AZ1333" s="32">
        <v>0</v>
      </c>
      <c r="BB1333" s="29">
        <f t="shared" ref="BB1333" si="12733">AR1333*AW1333+AT1333*AW1336-AS1333*AX1333-AU1333*AX1336</f>
        <v>0.53480812253853838</v>
      </c>
      <c r="BC1333" s="33">
        <f t="shared" ref="BC1333" si="12734">(AR1333*AX1333+AS1333*AW1333+AT1333*AX1336+AU1333*AW1336)</f>
        <v>0</v>
      </c>
      <c r="BD1333" s="31">
        <f t="shared" ref="BD1333" si="12735">AR1333*AY1333+AT1333*AY1336-AS1333*AZ1333-AU1333*AZ1336</f>
        <v>0</v>
      </c>
      <c r="BE1333" s="32">
        <f t="shared" ref="BE1333" si="12736">(AR1333*AZ1333+AS1333*AY1333+AT1333*AZ1336+AU1333*AY1336)</f>
        <v>-0.81965792516379654</v>
      </c>
      <c r="BF1333" s="8"/>
      <c r="BG1333" s="29">
        <v>1</v>
      </c>
      <c r="BH1333" s="30">
        <v>0</v>
      </c>
      <c r="BI1333" s="31">
        <v>0</v>
      </c>
      <c r="BJ1333" s="32">
        <f t="shared" ref="BJ1333:BJ1396" si="12737">-1/($BH$8*$B1333)</f>
        <v>-0.12264759036144578</v>
      </c>
      <c r="BL1333" s="29">
        <f t="shared" ref="BL1333" si="12738">BB1333*BG1333+BD1333*BG1336-BC1333*BH1333-BE1333*BH1336</f>
        <v>0.53480812253853838</v>
      </c>
      <c r="BM1333" s="33">
        <f t="shared" ref="BM1333" si="12739">(BB1333*BH1333+BC1333*BG1333+BD1333*BH1336+BE1333*BG1336)</f>
        <v>0</v>
      </c>
      <c r="BN1333" s="31">
        <f t="shared" ref="BN1333" si="12740">BB1333*BI1333+BD1333*BI1336-BC1333*BJ1333-BE1333*BJ1336</f>
        <v>0</v>
      </c>
      <c r="BO1333" s="32">
        <f t="shared" ref="BO1333" si="12741">(BB1333*BJ1333+BC1333*BI1333+BD1333*BJ1336+BE1333*BI1336)</f>
        <v>-0.88525085269887704</v>
      </c>
      <c r="BP1333" s="8"/>
      <c r="BQ1333" s="34">
        <v>1</v>
      </c>
      <c r="BR1333" s="35">
        <v>0</v>
      </c>
      <c r="BS1333" s="11">
        <v>0</v>
      </c>
      <c r="BT1333" s="36">
        <v>0</v>
      </c>
      <c r="BV1333" s="29">
        <f t="shared" ref="BV1333" si="12742">BL1333*BQ1333+BN1333*BQ1336-BM1333*BR1333-BO1333*BR1336</f>
        <v>0.53480812253853838</v>
      </c>
      <c r="BW1333" s="33">
        <f t="shared" ref="BW1333" si="12743">(BL1333*BR1333+BM1333*BQ1333+BN1333*BR1336+BO1333*BQ1336)</f>
        <v>-0.88525085269887704</v>
      </c>
      <c r="BX1333" s="31">
        <f t="shared" ref="BX1333" si="12744">BL1333*BS1333+BN1333*BS1336-BM1333*BT1333-BO1333*BT1336</f>
        <v>0</v>
      </c>
      <c r="BY1333" s="32">
        <f t="shared" ref="BY1333" si="12745">(BL1333*BT1333+BM1333*BS1333+BN1333*BT1336+BO1333*BS1336)</f>
        <v>-0.88525085269887704</v>
      </c>
      <c r="CA1333" s="37">
        <f t="shared" ref="CA1333" si="12746">20*LOG(((1+$BR$8)/$BR$8)/((BV1333+BV1336)^2+(BW1333+BW1336)^2)^0.5)</f>
        <v>-6.7233690320813739E-3</v>
      </c>
      <c r="CC1333" s="134">
        <f t="shared" ref="CC1333" si="12747">((BV1333^2+BW1333^2)^0.5)/((BV1336^2+BW1336^2)^0.5)</f>
        <v>1.0687419948959227</v>
      </c>
      <c r="CD1333" s="9"/>
      <c r="CE1333" s="38"/>
      <c r="CF1333" s="38"/>
      <c r="CG1333" s="38"/>
      <c r="CH1333" s="38"/>
      <c r="CM1333" s="129">
        <v>3.3</v>
      </c>
    </row>
    <row r="1334" spans="2:91" ht="18.600000000000001" customHeight="1" thickBot="1">
      <c r="D1334" s="39"/>
      <c r="G1334" s="40"/>
      <c r="I1334" s="39"/>
      <c r="L1334" s="40"/>
      <c r="N1334" s="39"/>
      <c r="Q1334" s="40"/>
      <c r="S1334" s="39"/>
      <c r="V1334" s="40"/>
      <c r="X1334" s="39"/>
      <c r="AA1334" s="40"/>
      <c r="AC1334" s="39"/>
      <c r="AF1334" s="40"/>
      <c r="AH1334" s="39"/>
      <c r="AK1334" s="40"/>
      <c r="AM1334" s="39"/>
      <c r="AP1334" s="40"/>
      <c r="AR1334" s="39"/>
      <c r="AU1334" s="40"/>
      <c r="AW1334" s="39"/>
      <c r="AZ1334" s="40"/>
      <c r="BB1334" s="39"/>
      <c r="BE1334" s="40"/>
      <c r="BG1334" s="39"/>
      <c r="BJ1334" s="40"/>
      <c r="BL1334" s="39"/>
      <c r="BO1334" s="40"/>
      <c r="BQ1334" s="34"/>
      <c r="BR1334" s="11"/>
      <c r="BS1334" s="11"/>
      <c r="BT1334" s="41"/>
      <c r="BV1334" s="39"/>
      <c r="BY1334" s="40"/>
      <c r="CC1334" s="135"/>
      <c r="CD1334" s="9"/>
      <c r="CE1334" s="38"/>
      <c r="CF1334" s="38"/>
      <c r="CG1334" s="38"/>
      <c r="CH1334" s="38"/>
    </row>
    <row r="1335" spans="2:91" ht="18.600000000000001" customHeight="1" thickBot="1">
      <c r="D1335" s="258" t="s">
        <v>129</v>
      </c>
      <c r="E1335" s="259"/>
      <c r="F1335" s="260" t="s">
        <v>130</v>
      </c>
      <c r="G1335" s="261"/>
      <c r="H1335" s="229"/>
      <c r="I1335" s="258" t="s">
        <v>131</v>
      </c>
      <c r="J1335" s="259"/>
      <c r="K1335" s="260" t="s">
        <v>132</v>
      </c>
      <c r="L1335" s="261"/>
      <c r="N1335" s="253" t="s">
        <v>133</v>
      </c>
      <c r="O1335" s="254"/>
      <c r="P1335" s="255" t="s">
        <v>134</v>
      </c>
      <c r="Q1335" s="256"/>
      <c r="S1335" s="258" t="s">
        <v>135</v>
      </c>
      <c r="T1335" s="259"/>
      <c r="U1335" s="260" t="s">
        <v>136</v>
      </c>
      <c r="V1335" s="261"/>
      <c r="W1335" s="8"/>
      <c r="X1335" s="253" t="s">
        <v>137</v>
      </c>
      <c r="Y1335" s="254"/>
      <c r="Z1335" s="255" t="s">
        <v>138</v>
      </c>
      <c r="AA1335" s="256"/>
      <c r="AB1335" s="8"/>
      <c r="AC1335" s="258" t="s">
        <v>139</v>
      </c>
      <c r="AD1335" s="259"/>
      <c r="AE1335" s="260" t="s">
        <v>140</v>
      </c>
      <c r="AF1335" s="261"/>
      <c r="AG1335" s="8"/>
      <c r="AH1335" s="253" t="s">
        <v>141</v>
      </c>
      <c r="AI1335" s="254"/>
      <c r="AJ1335" s="255" t="s">
        <v>142</v>
      </c>
      <c r="AK1335" s="256"/>
      <c r="AL1335" s="8"/>
      <c r="AM1335" s="258" t="s">
        <v>143</v>
      </c>
      <c r="AN1335" s="259"/>
      <c r="AO1335" s="260" t="s">
        <v>144</v>
      </c>
      <c r="AP1335" s="261"/>
      <c r="AR1335" s="253" t="s">
        <v>145</v>
      </c>
      <c r="AS1335" s="254"/>
      <c r="AT1335" s="255" t="s">
        <v>146</v>
      </c>
      <c r="AU1335" s="256"/>
      <c r="AV1335" s="4"/>
      <c r="AW1335" s="258" t="s">
        <v>147</v>
      </c>
      <c r="AX1335" s="259"/>
      <c r="AY1335" s="260" t="s">
        <v>148</v>
      </c>
      <c r="AZ1335" s="261"/>
      <c r="BA1335" s="8"/>
      <c r="BB1335" s="253" t="s">
        <v>149</v>
      </c>
      <c r="BC1335" s="254"/>
      <c r="BD1335" s="255" t="s">
        <v>150</v>
      </c>
      <c r="BE1335" s="256"/>
      <c r="BF1335" s="4"/>
      <c r="BG1335" s="258" t="s">
        <v>151</v>
      </c>
      <c r="BH1335" s="259"/>
      <c r="BI1335" s="260" t="s">
        <v>152</v>
      </c>
      <c r="BJ1335" s="261"/>
      <c r="BK1335" s="4"/>
      <c r="BL1335" s="253" t="s">
        <v>153</v>
      </c>
      <c r="BM1335" s="254"/>
      <c r="BN1335" s="255" t="s">
        <v>154</v>
      </c>
      <c r="BO1335" s="256"/>
      <c r="BP1335" s="4"/>
      <c r="BQ1335" s="258" t="s">
        <v>155</v>
      </c>
      <c r="BR1335" s="259"/>
      <c r="BS1335" s="260" t="s">
        <v>156</v>
      </c>
      <c r="BT1335" s="261"/>
      <c r="BU1335" s="8"/>
      <c r="BV1335" s="253" t="s">
        <v>157</v>
      </c>
      <c r="BW1335" s="254"/>
      <c r="BX1335" s="255" t="s">
        <v>158</v>
      </c>
      <c r="BY1335" s="256"/>
      <c r="CA1335" s="46" t="s">
        <v>16</v>
      </c>
      <c r="CC1335" s="136" t="s">
        <v>71</v>
      </c>
      <c r="CD1335" s="9"/>
      <c r="CE1335" s="38"/>
      <c r="CF1335" s="38"/>
      <c r="CG1335" s="38"/>
      <c r="CH1335" s="38"/>
    </row>
    <row r="1336" spans="2:91" ht="18.600000000000001" customHeight="1" thickTop="1" thickBot="1">
      <c r="D1336" s="29">
        <v>0</v>
      </c>
      <c r="E1336" s="33">
        <v>0</v>
      </c>
      <c r="F1336" s="31">
        <v>1</v>
      </c>
      <c r="G1336" s="32">
        <v>0</v>
      </c>
      <c r="I1336" s="29">
        <v>0</v>
      </c>
      <c r="J1336" s="33">
        <f t="shared" ref="J1336" si="12748">IF(0=(1-$J$8*$K$8*$B1333^2),10^14,$B1333*$J$8/(1-$J$8*$K$8*$B1333^2))</f>
        <v>-0.37587013863247265</v>
      </c>
      <c r="K1336" s="31">
        <v>1</v>
      </c>
      <c r="L1336" s="32">
        <v>0</v>
      </c>
      <c r="N1336" s="29">
        <f t="shared" ref="N1336" si="12749">D1336*I1333+F1336*I1336-E1336*J1333-G1336*J1336</f>
        <v>0</v>
      </c>
      <c r="O1336" s="33">
        <f t="shared" ref="O1336" si="12750">(D1336*J1333+E1336*I1333+F1336*J1336+G1336*I1336)</f>
        <v>-0.37587013863247265</v>
      </c>
      <c r="P1336" s="31">
        <f t="shared" ref="P1336" si="12751">D1336*K1333+F1336*K1336-E1336*L1333-G1336*L1336</f>
        <v>1</v>
      </c>
      <c r="Q1336" s="32">
        <f t="shared" ref="Q1336" si="12752">(D1336*L1333+E1336*K1333+F1336*L1336+G1336*K1336)</f>
        <v>0</v>
      </c>
      <c r="S1336" s="29">
        <v>0</v>
      </c>
      <c r="T1336" s="33">
        <v>0</v>
      </c>
      <c r="U1336" s="31">
        <v>1</v>
      </c>
      <c r="V1336" s="32">
        <v>0</v>
      </c>
      <c r="X1336" s="29">
        <f t="shared" ref="X1336" si="12753">N1336*S1333+P1336*S1336-O1336*T1333-Q1336*T1336</f>
        <v>0</v>
      </c>
      <c r="Y1336" s="33">
        <f t="shared" ref="Y1336" si="12754">(N1336*T1333+O1336*S1333+P1336*T1336+Q1336*S1336)</f>
        <v>-0.37587013863247265</v>
      </c>
      <c r="Z1336" s="31">
        <f t="shared" ref="Z1336" si="12755">N1336*U1333+P1336*U1336-O1336*V1333-Q1336*V1336</f>
        <v>0.85502167969018505</v>
      </c>
      <c r="AA1336" s="32">
        <f t="shared" ref="AA1336" si="12756">(N1336*V1333+O1336*U1333+P1336*V1336+Q1336*U1336)</f>
        <v>0</v>
      </c>
      <c r="AB1336" s="8"/>
      <c r="AC1336" s="29">
        <v>0</v>
      </c>
      <c r="AD1336" s="33">
        <f t="shared" ref="AD1336" si="12757">IF(0=(1-$AD$8*$AE$8*$B1333^2),10^14,$B1333*$AD$8/(1-$AD$8*$AE$8*$B1333^2))</f>
        <v>-0.30240861719967788</v>
      </c>
      <c r="AE1336" s="31">
        <v>1</v>
      </c>
      <c r="AF1336" s="32">
        <v>0</v>
      </c>
      <c r="AH1336" s="29">
        <f t="shared" ref="AH1336" si="12758">X1336*AC1333+Z1336*AC1336-Y1336*AD1333-AA1336*AD1336</f>
        <v>0</v>
      </c>
      <c r="AI1336" s="33">
        <f t="shared" ref="AI1336" si="12759">(X1336*AD1333+Y1336*AC1333+Z1336*AD1336+AA1336*AC1336)</f>
        <v>-0.6344360624633274</v>
      </c>
      <c r="AJ1336" s="31">
        <f t="shared" ref="AJ1336" si="12760">X1336*AE1333+Z1336*AE1336-Y1336*AF1333-AA1336*AF1336</f>
        <v>0.85502167969018505</v>
      </c>
      <c r="AK1336" s="32">
        <f t="shared" ref="AK1336" si="12761">(X1336*AF1333+Y1336*AE1333+Z1336*AF1336+AA1336*AE1336)</f>
        <v>0</v>
      </c>
      <c r="AL1336" s="8"/>
      <c r="AM1336" s="29">
        <v>0</v>
      </c>
      <c r="AN1336" s="33">
        <v>0</v>
      </c>
      <c r="AO1336" s="31">
        <v>1</v>
      </c>
      <c r="AP1336" s="32">
        <v>0</v>
      </c>
      <c r="AR1336" s="29">
        <f t="shared" ref="AR1336" si="12762">AH1336*AM1333+AJ1336*AM1336-AI1336*AN1333-AK1336*AN1336</f>
        <v>0</v>
      </c>
      <c r="AS1336" s="33">
        <f t="shared" ref="AS1336" si="12763">(AH1336*AN1333+AI1336*AM1333+AJ1336*AN1336+AK1336*AM1336)</f>
        <v>-0.6344360624633274</v>
      </c>
      <c r="AT1336" s="31">
        <f t="shared" ref="AT1336" si="12764">AH1336*AO1333+AJ1336*AO1336-AI1336*AP1333-AK1336*AP1336</f>
        <v>0.63372770577018289</v>
      </c>
      <c r="AU1336" s="32">
        <f t="shared" ref="AU1336" si="12765">(AH1336*AP1333+AI1336*AO1333+AJ1336*AP1336+AK1336*AO1336)</f>
        <v>0</v>
      </c>
      <c r="AV1336" s="8"/>
      <c r="AW1336" s="29">
        <v>0</v>
      </c>
      <c r="AX1336" s="33">
        <f t="shared" ref="AX1336" si="12766">IF(0=(1-$AX$8*$AY$8*$B1333^2),10^14,$B1333*$AX$8/(1-$AX$8*$AY$8*$B1333^2))</f>
        <v>-0.27155541762529367</v>
      </c>
      <c r="AY1336" s="31">
        <v>1</v>
      </c>
      <c r="AZ1336" s="32">
        <v>0</v>
      </c>
      <c r="BB1336" s="29">
        <f t="shared" ref="BB1336" si="12767">AR1336*AW1333+AT1336*AW1336-AS1336*AX1333-AU1336*AX1336</f>
        <v>0</v>
      </c>
      <c r="BC1336" s="33">
        <f t="shared" ref="BC1336" si="12768">(AR1336*AX1333+AS1336*AW1333+AT1336*AX1336+AU1336*AW1336)</f>
        <v>-0.80652825426446861</v>
      </c>
      <c r="BD1336" s="31">
        <f t="shared" ref="BD1336" si="12769">AR1336*AY1333+AT1336*AY1336-AS1336*AZ1333-AU1336*AZ1336</f>
        <v>0.63372770577018289</v>
      </c>
      <c r="BE1336" s="32">
        <f t="shared" ref="BE1336" si="12770">(AR1336*AZ1333+AS1336*AY1333+AT1336*AZ1336+AU1336*AY1336)</f>
        <v>0</v>
      </c>
      <c r="BF1336" s="8"/>
      <c r="BG1336" s="29">
        <v>0</v>
      </c>
      <c r="BH1336" s="33">
        <v>0</v>
      </c>
      <c r="BI1336" s="31">
        <v>1</v>
      </c>
      <c r="BJ1336" s="32">
        <v>0</v>
      </c>
      <c r="BL1336" s="29">
        <f t="shared" ref="BL1336" si="12771">BB1336*BG1333+BD1336*BG1336-BC1336*BH1333-BE1336*BH1336</f>
        <v>0</v>
      </c>
      <c r="BM1336" s="33">
        <f t="shared" ref="BM1336" si="12772">(BB1336*BH1333+BC1336*BG1333+BD1336*BH1336+BE1336*BG1336)</f>
        <v>-0.80652825426446861</v>
      </c>
      <c r="BN1336" s="31">
        <f t="shared" ref="BN1336" si="12773">BB1336*BI1333+BD1336*BI1336-BC1336*BJ1333-BE1336*BJ1336</f>
        <v>0.53480895882622237</v>
      </c>
      <c r="BO1336" s="32">
        <f t="shared" ref="BO1336" si="12774">(BB1336*BJ1333+BC1336*BI1333+BD1336*BJ1336+BE1336*BI1336)</f>
        <v>0</v>
      </c>
      <c r="BP1336" s="8"/>
      <c r="BQ1336" s="19">
        <f t="shared" ref="BQ1336:BQ1399" si="12775">1/$BR$8</f>
        <v>1</v>
      </c>
      <c r="BR1336" s="47">
        <v>0</v>
      </c>
      <c r="BS1336" s="48">
        <v>1</v>
      </c>
      <c r="BT1336" s="49">
        <v>0</v>
      </c>
      <c r="BV1336" s="29">
        <f t="shared" ref="BV1336" si="12776">BL1336*BQ1333+BN1336*BQ1336-BM1336*BR1333-BO1336*BR1336</f>
        <v>0.53480895882622237</v>
      </c>
      <c r="BW1336" s="33">
        <f t="shared" ref="BW1336" si="12777">(BL1336*BR1333+BM1336*BQ1333+BN1336*BR1336+BO1336*BQ1336)</f>
        <v>-0.80652825426446861</v>
      </c>
      <c r="BX1336" s="31">
        <f t="shared" ref="BX1336" si="12778">BL1336*BS1333+BN1336*BS1336-BM1336*BT1333-BO1336*BT1336</f>
        <v>0.53480895882622237</v>
      </c>
      <c r="BY1336" s="32">
        <f t="shared" ref="BY1336" si="12779">(BL1336*BT1333+BM1336*BS1333+BN1336*BT1336+BO1336*BS1336)</f>
        <v>0</v>
      </c>
      <c r="CA1336" s="50">
        <f t="shared" ref="CA1336" si="12780">(180/PI())*ATAN(-1*(BW1333+BW1336)/(BV1333+BV1336))</f>
        <v>57.697127277412804</v>
      </c>
      <c r="CC1336" s="137">
        <f t="shared" ref="CC1336" si="12781">20*LOG(((1-(10^(CA1333/20)^2)*(1-((1-CC1333)/(1+CC1333))^2))^0.5))</f>
        <v>-25.768580180451597</v>
      </c>
      <c r="CD1336" s="9"/>
      <c r="CE1336" s="38"/>
      <c r="CF1336" s="38"/>
      <c r="CG1336" s="38"/>
      <c r="CH1336" s="38"/>
    </row>
    <row r="1337" spans="2:91" ht="18.600000000000001" customHeight="1">
      <c r="CC1337" s="42"/>
    </row>
    <row r="1338" spans="2:91" ht="18.600000000000001" customHeight="1" thickBot="1">
      <c r="E1338" s="22" t="s">
        <v>4</v>
      </c>
      <c r="J1338" s="22" t="s">
        <v>5</v>
      </c>
      <c r="O1338" s="22" t="s">
        <v>6</v>
      </c>
      <c r="T1338" s="22" t="s">
        <v>7</v>
      </c>
      <c r="Y1338" s="22" t="s">
        <v>8</v>
      </c>
      <c r="AD1338" s="22" t="s">
        <v>65</v>
      </c>
      <c r="AI1338" s="22" t="s">
        <v>9</v>
      </c>
      <c r="AN1338" s="22" t="s">
        <v>66</v>
      </c>
      <c r="AS1338" s="22" t="s">
        <v>51</v>
      </c>
      <c r="AX1338" s="22" t="s">
        <v>67</v>
      </c>
      <c r="BC1338" s="22" t="s">
        <v>52</v>
      </c>
      <c r="BH1338" s="22" t="s">
        <v>68</v>
      </c>
      <c r="BM1338" s="22" t="s">
        <v>63</v>
      </c>
      <c r="BQ1338" s="23" t="s">
        <v>69</v>
      </c>
      <c r="BR1338" s="23"/>
      <c r="BS1338" s="24"/>
      <c r="BT1338" s="24"/>
      <c r="BU1338" s="24"/>
      <c r="BW1338" s="22" t="s">
        <v>64</v>
      </c>
    </row>
    <row r="1339" spans="2:91" ht="18.600000000000001" customHeight="1" thickBot="1">
      <c r="D1339" s="249" t="s">
        <v>103</v>
      </c>
      <c r="E1339" s="250"/>
      <c r="F1339" s="251" t="s">
        <v>104</v>
      </c>
      <c r="G1339" s="252"/>
      <c r="H1339" s="229"/>
      <c r="I1339" s="253" t="s">
        <v>11</v>
      </c>
      <c r="J1339" s="254"/>
      <c r="K1339" s="255" t="s">
        <v>12</v>
      </c>
      <c r="L1339" s="256"/>
      <c r="M1339" s="24"/>
      <c r="N1339" s="253" t="s">
        <v>105</v>
      </c>
      <c r="O1339" s="254"/>
      <c r="P1339" s="255" t="s">
        <v>106</v>
      </c>
      <c r="Q1339" s="256"/>
      <c r="R1339" s="24"/>
      <c r="S1339" s="249" t="s">
        <v>107</v>
      </c>
      <c r="T1339" s="250"/>
      <c r="U1339" s="251" t="s">
        <v>108</v>
      </c>
      <c r="V1339" s="252"/>
      <c r="W1339" s="8"/>
      <c r="X1339" s="253" t="s">
        <v>109</v>
      </c>
      <c r="Y1339" s="254"/>
      <c r="Z1339" s="255" t="s">
        <v>110</v>
      </c>
      <c r="AA1339" s="256"/>
      <c r="AB1339" s="8"/>
      <c r="AC1339" s="253" t="s">
        <v>111</v>
      </c>
      <c r="AD1339" s="254"/>
      <c r="AE1339" s="255" t="s">
        <v>14</v>
      </c>
      <c r="AF1339" s="256"/>
      <c r="AG1339" s="8"/>
      <c r="AH1339" s="253" t="s">
        <v>112</v>
      </c>
      <c r="AI1339" s="254"/>
      <c r="AJ1339" s="255" t="s">
        <v>113</v>
      </c>
      <c r="AK1339" s="256"/>
      <c r="AL1339" s="8"/>
      <c r="AM1339" s="249" t="s">
        <v>114</v>
      </c>
      <c r="AN1339" s="250"/>
      <c r="AO1339" s="251" t="s">
        <v>115</v>
      </c>
      <c r="AP1339" s="252"/>
      <c r="AQ1339" s="24"/>
      <c r="AR1339" s="253" t="s">
        <v>116</v>
      </c>
      <c r="AS1339" s="254"/>
      <c r="AT1339" s="255" t="s">
        <v>13</v>
      </c>
      <c r="AU1339" s="256"/>
      <c r="AV1339" s="4"/>
      <c r="AW1339" s="253" t="s">
        <v>117</v>
      </c>
      <c r="AX1339" s="254"/>
      <c r="AY1339" s="255" t="s">
        <v>118</v>
      </c>
      <c r="AZ1339" s="256"/>
      <c r="BA1339" s="8"/>
      <c r="BB1339" s="253" t="s">
        <v>119</v>
      </c>
      <c r="BC1339" s="254"/>
      <c r="BD1339" s="255" t="s">
        <v>120</v>
      </c>
      <c r="BE1339" s="256"/>
      <c r="BF1339" s="4"/>
      <c r="BG1339" s="249" t="s">
        <v>121</v>
      </c>
      <c r="BH1339" s="250"/>
      <c r="BI1339" s="251" t="s">
        <v>122</v>
      </c>
      <c r="BJ1339" s="252"/>
      <c r="BK1339" s="4"/>
      <c r="BL1339" s="253" t="s">
        <v>123</v>
      </c>
      <c r="BM1339" s="254"/>
      <c r="BN1339" s="255" t="s">
        <v>124</v>
      </c>
      <c r="BO1339" s="256"/>
      <c r="BP1339" s="4"/>
      <c r="BQ1339" s="253" t="s">
        <v>125</v>
      </c>
      <c r="BR1339" s="254"/>
      <c r="BS1339" s="255" t="s">
        <v>126</v>
      </c>
      <c r="BT1339" s="256"/>
      <c r="BU1339" s="8"/>
      <c r="BV1339" s="253" t="s">
        <v>127</v>
      </c>
      <c r="BW1339" s="254"/>
      <c r="BX1339" s="255" t="s">
        <v>128</v>
      </c>
      <c r="BY1339" s="256"/>
      <c r="CA1339" s="27" t="s">
        <v>15</v>
      </c>
      <c r="CC1339" s="133" t="s">
        <v>70</v>
      </c>
      <c r="CD1339" s="9"/>
      <c r="CE1339" s="38"/>
      <c r="CF1339" s="38"/>
      <c r="CG1339" s="38"/>
      <c r="CH1339" s="38"/>
    </row>
    <row r="1340" spans="2:91" ht="18.600000000000001" customHeight="1" thickTop="1" thickBot="1">
      <c r="B1340" s="129">
        <v>3.34</v>
      </c>
      <c r="D1340" s="29">
        <v>1</v>
      </c>
      <c r="E1340" s="30">
        <v>0</v>
      </c>
      <c r="F1340" s="31">
        <v>0</v>
      </c>
      <c r="G1340" s="32">
        <f t="shared" ref="G1340:G1403" si="12782">-1/($E$8*$B1340)</f>
        <v>-0.19735928143712578</v>
      </c>
      <c r="I1340" s="29">
        <v>1</v>
      </c>
      <c r="J1340" s="33">
        <v>0</v>
      </c>
      <c r="K1340" s="31">
        <v>0</v>
      </c>
      <c r="L1340" s="32">
        <v>0</v>
      </c>
      <c r="N1340" s="29">
        <f t="shared" ref="N1340" si="12783">D1340*I1340+F1340*I1343-E1340*J1340-G1340*J1343</f>
        <v>0.92627520148174836</v>
      </c>
      <c r="O1340" s="33">
        <f t="shared" ref="O1340" si="12784">(D1340*J1340+E1340*I1340+F1340*J1343+G1340*I1343)</f>
        <v>0</v>
      </c>
      <c r="P1340" s="31">
        <f t="shared" ref="P1340" si="12785">D1340*K1340+F1340*K1343-E1340*L1340-G1340*L1343</f>
        <v>0</v>
      </c>
      <c r="Q1340" s="32">
        <f t="shared" ref="Q1340" si="12786">(D1340*L1340+E1340*K1340+F1340*L1343+G1340*K1343)</f>
        <v>-0.19735928143712578</v>
      </c>
      <c r="S1340" s="29">
        <v>1</v>
      </c>
      <c r="T1340" s="30">
        <v>0</v>
      </c>
      <c r="U1340" s="31">
        <v>0</v>
      </c>
      <c r="V1340" s="32">
        <f t="shared" ref="V1340:V1403" si="12787">-1/($T$8*$B1340)</f>
        <v>-0.38340419161676648</v>
      </c>
      <c r="X1340" s="29">
        <f t="shared" ref="X1340" si="12788">N1340*S1340+P1340*S1343-O1340*T1340-Q1340*T1343</f>
        <v>0.92627520148174836</v>
      </c>
      <c r="Y1340" s="33">
        <f t="shared" ref="Y1340" si="12789">(N1340*T1340+O1340*S1340+P1340*T1343+Q1340*S1343)</f>
        <v>0</v>
      </c>
      <c r="Z1340" s="31">
        <f t="shared" ref="Z1340" si="12790">N1340*U1340+P1340*U1343-O1340*V1340-Q1340*V1343</f>
        <v>0</v>
      </c>
      <c r="AA1340" s="32">
        <f t="shared" ref="AA1340" si="12791">(N1340*V1340+O1340*U1340+P1340*V1343+Q1340*U1343)</f>
        <v>-0.55249707627589295</v>
      </c>
      <c r="AB1340" s="8"/>
      <c r="AC1340" s="29">
        <v>1</v>
      </c>
      <c r="AD1340" s="33">
        <v>0</v>
      </c>
      <c r="AE1340" s="31">
        <v>0</v>
      </c>
      <c r="AF1340" s="32">
        <v>0</v>
      </c>
      <c r="AH1340" s="29">
        <f t="shared" ref="AH1340" si="12792">X1340*AC1340+Z1340*AC1343-Y1340*AD1340-AA1340*AD1343</f>
        <v>0.76030351509221628</v>
      </c>
      <c r="AI1340" s="33">
        <f t="shared" ref="AI1340" si="12793">(X1340*AD1340+Y1340*AC1340+Z1340*AD1343+AA1340*AC1343)</f>
        <v>0</v>
      </c>
      <c r="AJ1340" s="31">
        <f t="shared" ref="AJ1340" si="12794">X1340*AE1340+Z1340*AE1343-Y1340*AF1340-AA1340*AF1343</f>
        <v>0</v>
      </c>
      <c r="AK1340" s="32">
        <f t="shared" ref="AK1340" si="12795">(X1340*AF1340+Y1340*AE1340+Z1340*AF1343+AA1340*AE1343)</f>
        <v>-0.55249707627589295</v>
      </c>
      <c r="AL1340" s="8"/>
      <c r="AM1340" s="29">
        <v>1</v>
      </c>
      <c r="AN1340" s="30">
        <v>0</v>
      </c>
      <c r="AO1340" s="31">
        <v>0</v>
      </c>
      <c r="AP1340" s="32">
        <f t="shared" ref="AP1340:AP1403" si="12796">-1/($AN$8*$B1340)</f>
        <v>-0.34671556886227545</v>
      </c>
      <c r="AR1340" s="29">
        <f t="shared" ref="AR1340" si="12797">AH1340*AM1340+AJ1340*AM1343-AI1340*AN1340-AK1340*AN1343</f>
        <v>0.76030351509221628</v>
      </c>
      <c r="AS1340" s="33">
        <f t="shared" ref="AS1340" si="12798">(AH1340*AN1340+AI1340*AM1340+AJ1340*AN1343+AK1340*AM1343)</f>
        <v>0</v>
      </c>
      <c r="AT1340" s="31">
        <f t="shared" ref="AT1340" si="12799">AH1340*AO1340+AJ1340*AO1343-AI1340*AP1340-AK1340*AP1343</f>
        <v>0</v>
      </c>
      <c r="AU1340" s="32">
        <f t="shared" ref="AU1340" si="12800">(AH1340*AP1340+AI1340*AO1340+AJ1340*AP1343+AK1340*AO1343)</f>
        <v>-0.81610614201907827</v>
      </c>
      <c r="AV1340" s="8"/>
      <c r="AW1340" s="29">
        <v>1</v>
      </c>
      <c r="AX1340" s="33">
        <v>0</v>
      </c>
      <c r="AY1340" s="31">
        <v>0</v>
      </c>
      <c r="AZ1340" s="32">
        <v>0</v>
      </c>
      <c r="BB1340" s="29">
        <f t="shared" ref="BB1340" si="12801">AR1340*AW1340+AT1340*AW1343-AS1340*AX1340-AU1340*AX1343</f>
        <v>0.54011594975708643</v>
      </c>
      <c r="BC1340" s="33">
        <f t="shared" ref="BC1340" si="12802">(AR1340*AX1340+AS1340*AW1340+AT1340*AX1343+AU1340*AW1343)</f>
        <v>0</v>
      </c>
      <c r="BD1340" s="31">
        <f t="shared" ref="BD1340" si="12803">AR1340*AY1340+AT1340*AY1343-AS1340*AZ1340-AU1340*AZ1343</f>
        <v>0</v>
      </c>
      <c r="BE1340" s="32">
        <f t="shared" ref="BE1340" si="12804">(AR1340*AZ1340+AS1340*AY1340+AT1340*AZ1343+AU1340*AY1343)</f>
        <v>-0.81610614201907827</v>
      </c>
      <c r="BF1340" s="8"/>
      <c r="BG1340" s="29">
        <v>1</v>
      </c>
      <c r="BH1340" s="30">
        <v>0</v>
      </c>
      <c r="BI1340" s="31">
        <v>0</v>
      </c>
      <c r="BJ1340" s="32">
        <f t="shared" ref="BJ1340:BJ1403" si="12805">-1/($BH$8*$B1340)</f>
        <v>-0.12191317365269459</v>
      </c>
      <c r="BL1340" s="29">
        <f t="shared" ref="BL1340" si="12806">BB1340*BG1340+BD1340*BG1343-BC1340*BH1340-BE1340*BH1343</f>
        <v>0.54011594975708643</v>
      </c>
      <c r="BM1340" s="33">
        <f t="shared" ref="BM1340" si="12807">(BB1340*BH1340+BC1340*BG1340+BD1340*BH1343+BE1340*BG1343)</f>
        <v>0</v>
      </c>
      <c r="BN1340" s="31">
        <f t="shared" ref="BN1340" si="12808">BB1340*BI1340+BD1340*BI1343-BC1340*BJ1340-BE1340*BJ1343</f>
        <v>0</v>
      </c>
      <c r="BO1340" s="32">
        <f t="shared" ref="BO1340" si="12809">(BB1340*BJ1340+BC1340*BI1340+BD1340*BJ1343+BE1340*BI1343)</f>
        <v>-0.881953391594404</v>
      </c>
      <c r="BP1340" s="8"/>
      <c r="BQ1340" s="34">
        <v>1</v>
      </c>
      <c r="BR1340" s="35">
        <v>0</v>
      </c>
      <c r="BS1340" s="11">
        <v>0</v>
      </c>
      <c r="BT1340" s="36">
        <v>0</v>
      </c>
      <c r="BV1340" s="29">
        <f t="shared" ref="BV1340" si="12810">BL1340*BQ1340+BN1340*BQ1343-BM1340*BR1340-BO1340*BR1343</f>
        <v>0.54011594975708643</v>
      </c>
      <c r="BW1340" s="33">
        <f t="shared" ref="BW1340" si="12811">(BL1340*BR1340+BM1340*BQ1340+BN1340*BR1343+BO1340*BQ1343)</f>
        <v>-0.881953391594404</v>
      </c>
      <c r="BX1340" s="31">
        <f t="shared" ref="BX1340" si="12812">BL1340*BS1340+BN1340*BS1343-BM1340*BT1340-BO1340*BT1343</f>
        <v>0</v>
      </c>
      <c r="BY1340" s="32">
        <f t="shared" ref="BY1340" si="12813">(BL1340*BT1340+BM1340*BS1340+BN1340*BT1343+BO1340*BS1343)</f>
        <v>-0.881953391594404</v>
      </c>
      <c r="CA1340" s="37">
        <f t="shared" ref="CA1340" si="12814">20*LOG(((1+$BR$8)/$BR$8)/((BV1340+BV1343)^2+(BW1340+BW1343)^2)^0.5)</f>
        <v>-6.7500646548029654E-3</v>
      </c>
      <c r="CC1340" s="134">
        <f t="shared" ref="CC1340" si="12815">((BV1340^2+BW1340^2)^0.5)/((BV1343^2+BW1343^2)^0.5)</f>
        <v>1.0685976368705428</v>
      </c>
      <c r="CD1340" s="9"/>
      <c r="CE1340" s="38"/>
      <c r="CF1340" s="38"/>
      <c r="CG1340" s="38"/>
      <c r="CH1340" s="38"/>
      <c r="CM1340" s="129">
        <v>3.32</v>
      </c>
    </row>
    <row r="1341" spans="2:91" ht="18.600000000000001" customHeight="1" thickBot="1">
      <c r="D1341" s="39"/>
      <c r="G1341" s="40"/>
      <c r="I1341" s="39"/>
      <c r="L1341" s="40"/>
      <c r="N1341" s="39"/>
      <c r="Q1341" s="40"/>
      <c r="S1341" s="39"/>
      <c r="V1341" s="40"/>
      <c r="X1341" s="39"/>
      <c r="AA1341" s="40"/>
      <c r="AC1341" s="39"/>
      <c r="AF1341" s="40"/>
      <c r="AH1341" s="39"/>
      <c r="AK1341" s="40"/>
      <c r="AM1341" s="39"/>
      <c r="AP1341" s="40"/>
      <c r="AR1341" s="39"/>
      <c r="AU1341" s="40"/>
      <c r="AW1341" s="39"/>
      <c r="AZ1341" s="40"/>
      <c r="BB1341" s="39"/>
      <c r="BE1341" s="40"/>
      <c r="BG1341" s="39"/>
      <c r="BJ1341" s="40"/>
      <c r="BL1341" s="39"/>
      <c r="BO1341" s="40"/>
      <c r="BQ1341" s="34"/>
      <c r="BR1341" s="11"/>
      <c r="BS1341" s="11"/>
      <c r="BT1341" s="41"/>
      <c r="BV1341" s="39"/>
      <c r="BY1341" s="40"/>
      <c r="CC1341" s="135"/>
      <c r="CD1341" s="9"/>
      <c r="CE1341" s="38"/>
      <c r="CF1341" s="38"/>
      <c r="CG1341" s="38"/>
      <c r="CH1341" s="38"/>
    </row>
    <row r="1342" spans="2:91" ht="18.600000000000001" customHeight="1" thickBot="1">
      <c r="D1342" s="258" t="s">
        <v>129</v>
      </c>
      <c r="E1342" s="259"/>
      <c r="F1342" s="260" t="s">
        <v>130</v>
      </c>
      <c r="G1342" s="261"/>
      <c r="H1342" s="229"/>
      <c r="I1342" s="258" t="s">
        <v>131</v>
      </c>
      <c r="J1342" s="259"/>
      <c r="K1342" s="260" t="s">
        <v>132</v>
      </c>
      <c r="L1342" s="261"/>
      <c r="N1342" s="253" t="s">
        <v>133</v>
      </c>
      <c r="O1342" s="254"/>
      <c r="P1342" s="255" t="s">
        <v>134</v>
      </c>
      <c r="Q1342" s="256"/>
      <c r="S1342" s="258" t="s">
        <v>135</v>
      </c>
      <c r="T1342" s="259"/>
      <c r="U1342" s="260" t="s">
        <v>136</v>
      </c>
      <c r="V1342" s="261"/>
      <c r="W1342" s="8"/>
      <c r="X1342" s="253" t="s">
        <v>137</v>
      </c>
      <c r="Y1342" s="254"/>
      <c r="Z1342" s="255" t="s">
        <v>138</v>
      </c>
      <c r="AA1342" s="256"/>
      <c r="AB1342" s="8"/>
      <c r="AC1342" s="258" t="s">
        <v>139</v>
      </c>
      <c r="AD1342" s="259"/>
      <c r="AE1342" s="260" t="s">
        <v>140</v>
      </c>
      <c r="AF1342" s="261"/>
      <c r="AG1342" s="8"/>
      <c r="AH1342" s="253" t="s">
        <v>141</v>
      </c>
      <c r="AI1342" s="254"/>
      <c r="AJ1342" s="255" t="s">
        <v>142</v>
      </c>
      <c r="AK1342" s="256"/>
      <c r="AL1342" s="8"/>
      <c r="AM1342" s="258" t="s">
        <v>143</v>
      </c>
      <c r="AN1342" s="259"/>
      <c r="AO1342" s="260" t="s">
        <v>144</v>
      </c>
      <c r="AP1342" s="261"/>
      <c r="AR1342" s="253" t="s">
        <v>145</v>
      </c>
      <c r="AS1342" s="254"/>
      <c r="AT1342" s="255" t="s">
        <v>146</v>
      </c>
      <c r="AU1342" s="256"/>
      <c r="AV1342" s="4"/>
      <c r="AW1342" s="258" t="s">
        <v>147</v>
      </c>
      <c r="AX1342" s="259"/>
      <c r="AY1342" s="260" t="s">
        <v>148</v>
      </c>
      <c r="AZ1342" s="261"/>
      <c r="BA1342" s="8"/>
      <c r="BB1342" s="253" t="s">
        <v>149</v>
      </c>
      <c r="BC1342" s="254"/>
      <c r="BD1342" s="255" t="s">
        <v>150</v>
      </c>
      <c r="BE1342" s="256"/>
      <c r="BF1342" s="4"/>
      <c r="BG1342" s="258" t="s">
        <v>151</v>
      </c>
      <c r="BH1342" s="259"/>
      <c r="BI1342" s="260" t="s">
        <v>152</v>
      </c>
      <c r="BJ1342" s="261"/>
      <c r="BK1342" s="4"/>
      <c r="BL1342" s="253" t="s">
        <v>153</v>
      </c>
      <c r="BM1342" s="254"/>
      <c r="BN1342" s="255" t="s">
        <v>154</v>
      </c>
      <c r="BO1342" s="256"/>
      <c r="BP1342" s="4"/>
      <c r="BQ1342" s="258" t="s">
        <v>155</v>
      </c>
      <c r="BR1342" s="259"/>
      <c r="BS1342" s="260" t="s">
        <v>156</v>
      </c>
      <c r="BT1342" s="261"/>
      <c r="BU1342" s="8"/>
      <c r="BV1342" s="253" t="s">
        <v>157</v>
      </c>
      <c r="BW1342" s="254"/>
      <c r="BX1342" s="255" t="s">
        <v>158</v>
      </c>
      <c r="BY1342" s="256"/>
      <c r="CA1342" s="46" t="s">
        <v>16</v>
      </c>
      <c r="CC1342" s="136" t="s">
        <v>71</v>
      </c>
      <c r="CD1342" s="9"/>
      <c r="CE1342" s="38"/>
      <c r="CF1342" s="38"/>
      <c r="CG1342" s="38"/>
      <c r="CH1342" s="38"/>
    </row>
    <row r="1343" spans="2:91" ht="18.600000000000001" customHeight="1" thickTop="1" thickBot="1">
      <c r="D1343" s="29">
        <v>0</v>
      </c>
      <c r="E1343" s="33">
        <v>0</v>
      </c>
      <c r="F1343" s="31">
        <v>1</v>
      </c>
      <c r="G1343" s="32">
        <v>0</v>
      </c>
      <c r="I1343" s="29">
        <v>0</v>
      </c>
      <c r="J1343" s="33">
        <f t="shared" ref="J1343" si="12816">IF(0=(1-$J$8*$K$8*$B1340^2),10^14,$B1340*$J$8/(1-$J$8*$K$8*$B1340^2))</f>
        <v>-0.37355627757359194</v>
      </c>
      <c r="K1343" s="31">
        <v>1</v>
      </c>
      <c r="L1343" s="32">
        <v>0</v>
      </c>
      <c r="N1343" s="29">
        <f t="shared" ref="N1343" si="12817">D1343*I1340+F1343*I1343-E1343*J1340-G1343*J1343</f>
        <v>0</v>
      </c>
      <c r="O1343" s="33">
        <f t="shared" ref="O1343" si="12818">(D1343*J1340+E1343*I1340+F1343*J1343+G1343*I1343)</f>
        <v>-0.37355627757359194</v>
      </c>
      <c r="P1343" s="31">
        <f t="shared" ref="P1343" si="12819">D1343*K1340+F1343*K1343-E1343*L1340-G1343*L1343</f>
        <v>1</v>
      </c>
      <c r="Q1343" s="32">
        <f t="shared" ref="Q1343" si="12820">(D1343*L1340+E1343*K1340+F1343*L1343+G1343*K1343)</f>
        <v>0</v>
      </c>
      <c r="S1343" s="29">
        <v>0</v>
      </c>
      <c r="T1343" s="33">
        <v>0</v>
      </c>
      <c r="U1343" s="31">
        <v>1</v>
      </c>
      <c r="V1343" s="32">
        <v>0</v>
      </c>
      <c r="X1343" s="29">
        <f t="shared" ref="X1343" si="12821">N1343*S1340+P1343*S1343-O1343*T1340-Q1343*T1343</f>
        <v>0</v>
      </c>
      <c r="Y1343" s="33">
        <f t="shared" ref="Y1343" si="12822">(N1343*T1340+O1343*S1340+P1343*T1343+Q1343*S1343)</f>
        <v>-0.37355627757359194</v>
      </c>
      <c r="Z1343" s="31">
        <f t="shared" ref="Z1343" si="12823">N1343*U1340+P1343*U1343-O1343*V1340-Q1343*V1343</f>
        <v>0.85677695737352855</v>
      </c>
      <c r="AA1343" s="32">
        <f t="shared" ref="AA1343" si="12824">(N1343*V1340+O1343*U1340+P1343*V1343+Q1343*U1343)</f>
        <v>0</v>
      </c>
      <c r="AB1343" s="8"/>
      <c r="AC1343" s="29">
        <v>0</v>
      </c>
      <c r="AD1343" s="33">
        <f t="shared" ref="AD1343" si="12825">IF(0=(1-$AD$8*$AE$8*$B1340^2),10^14,$B1340*$AD$8/(1-$AD$8*$AE$8*$B1340^2))</f>
        <v>-0.30040283200820606</v>
      </c>
      <c r="AE1343" s="31">
        <v>1</v>
      </c>
      <c r="AF1343" s="32">
        <v>0</v>
      </c>
      <c r="AH1343" s="29">
        <f t="shared" ref="AH1343" si="12826">X1343*AC1340+Z1343*AC1343-Y1343*AD1340-AA1343*AD1343</f>
        <v>0</v>
      </c>
      <c r="AI1343" s="33">
        <f t="shared" ref="AI1343" si="12827">(X1343*AD1340+Y1343*AC1340+Z1343*AD1343+AA1343*AC1343)</f>
        <v>-0.63093450196797396</v>
      </c>
      <c r="AJ1343" s="31">
        <f t="shared" ref="AJ1343" si="12828">X1343*AE1340+Z1343*AE1343-Y1343*AF1340-AA1343*AF1343</f>
        <v>0.85677695737352855</v>
      </c>
      <c r="AK1343" s="32">
        <f t="shared" ref="AK1343" si="12829">(X1343*AF1340+Y1343*AE1340+Z1343*AF1343+AA1343*AE1343)</f>
        <v>0</v>
      </c>
      <c r="AL1343" s="8"/>
      <c r="AM1343" s="29">
        <v>0</v>
      </c>
      <c r="AN1343" s="33">
        <v>0</v>
      </c>
      <c r="AO1343" s="31">
        <v>1</v>
      </c>
      <c r="AP1343" s="32">
        <v>0</v>
      </c>
      <c r="AR1343" s="29">
        <f t="shared" ref="AR1343" si="12830">AH1343*AM1340+AJ1343*AM1343-AI1343*AN1340-AK1343*AN1343</f>
        <v>0</v>
      </c>
      <c r="AS1343" s="33">
        <f t="shared" ref="AS1343" si="12831">(AH1343*AN1340+AI1343*AM1340+AJ1343*AN1343+AK1343*AM1343)</f>
        <v>-0.63093450196797396</v>
      </c>
      <c r="AT1343" s="31">
        <f t="shared" ref="AT1343" si="12832">AH1343*AO1340+AJ1343*AO1343-AI1343*AP1340-AK1343*AP1343</f>
        <v>0.63802214260886603</v>
      </c>
      <c r="AU1343" s="32">
        <f t="shared" ref="AU1343" si="12833">(AH1343*AP1340+AI1343*AO1340+AJ1343*AP1343+AK1343*AO1343)</f>
        <v>0</v>
      </c>
      <c r="AV1343" s="8"/>
      <c r="AW1343" s="29">
        <v>0</v>
      </c>
      <c r="AX1343" s="33">
        <f t="shared" ref="AX1343" si="12834">IF(0=(1-$AX$8*$AY$8*$B1340^2),10^14,$B1340*$AX$8/(1-$AX$8*$AY$8*$B1340^2))</f>
        <v>-0.26980260777155446</v>
      </c>
      <c r="AY1343" s="31">
        <v>1</v>
      </c>
      <c r="AZ1343" s="32">
        <v>0</v>
      </c>
      <c r="BB1343" s="29">
        <f t="shared" ref="BB1343" si="12835">AR1343*AW1340+AT1343*AW1343-AS1343*AX1340-AU1343*AX1343</f>
        <v>0</v>
      </c>
      <c r="BC1343" s="33">
        <f t="shared" ref="BC1343" si="12836">(AR1343*AX1340+AS1343*AW1340+AT1343*AX1343+AU1343*AW1343)</f>
        <v>-0.80307453985984067</v>
      </c>
      <c r="BD1343" s="31">
        <f t="shared" ref="BD1343" si="12837">AR1343*AY1340+AT1343*AY1343-AS1343*AZ1340-AU1343*AZ1343</f>
        <v>0.63802214260886603</v>
      </c>
      <c r="BE1343" s="32">
        <f t="shared" ref="BE1343" si="12838">(AR1343*AZ1340+AS1343*AY1340+AT1343*AZ1343+AU1343*AY1343)</f>
        <v>0</v>
      </c>
      <c r="BF1343" s="8"/>
      <c r="BG1343" s="29">
        <v>0</v>
      </c>
      <c r="BH1343" s="33">
        <v>0</v>
      </c>
      <c r="BI1343" s="31">
        <v>1</v>
      </c>
      <c r="BJ1343" s="32">
        <v>0</v>
      </c>
      <c r="BL1343" s="29">
        <f t="shared" ref="BL1343" si="12839">BB1343*BG1340+BD1343*BG1343-BC1343*BH1340-BE1343*BH1343</f>
        <v>0</v>
      </c>
      <c r="BM1343" s="33">
        <f t="shared" ref="BM1343" si="12840">(BB1343*BH1340+BC1343*BG1340+BD1343*BH1343+BE1343*BG1343)</f>
        <v>-0.80307453985984067</v>
      </c>
      <c r="BN1343" s="31">
        <f t="shared" ref="BN1343" si="12841">BB1343*BI1340+BD1343*BI1343-BC1343*BJ1340-BE1343*BJ1343</f>
        <v>0.54011677677487546</v>
      </c>
      <c r="BO1343" s="32">
        <f t="shared" ref="BO1343" si="12842">(BB1343*BJ1340+BC1343*BI1340+BD1343*BJ1343+BE1343*BI1343)</f>
        <v>0</v>
      </c>
      <c r="BP1343" s="8"/>
      <c r="BQ1343" s="19">
        <f t="shared" ref="BQ1343:BQ1406" si="12843">1/$BR$8</f>
        <v>1</v>
      </c>
      <c r="BR1343" s="47">
        <v>0</v>
      </c>
      <c r="BS1343" s="48">
        <v>1</v>
      </c>
      <c r="BT1343" s="49">
        <v>0</v>
      </c>
      <c r="BV1343" s="29">
        <f t="shared" ref="BV1343" si="12844">BL1343*BQ1340+BN1343*BQ1343-BM1343*BR1340-BO1343*BR1343</f>
        <v>0.54011677677487546</v>
      </c>
      <c r="BW1343" s="33">
        <f t="shared" ref="BW1343" si="12845">(BL1343*BR1340+BM1343*BQ1340+BN1343*BR1343+BO1343*BQ1343)</f>
        <v>-0.80307453985984067</v>
      </c>
      <c r="BX1343" s="31">
        <f t="shared" ref="BX1343" si="12846">BL1343*BS1340+BN1343*BS1343-BM1343*BT1340-BO1343*BT1343</f>
        <v>0.54011677677487546</v>
      </c>
      <c r="BY1343" s="32">
        <f t="shared" ref="BY1343" si="12847">(BL1343*BT1340+BM1343*BS1340+BN1343*BT1343+BO1343*BS1343)</f>
        <v>0</v>
      </c>
      <c r="CA1343" s="50">
        <f t="shared" ref="CA1343" si="12848">(180/PI())*ATAN(-1*(BW1340+BW1343)/(BV1340+BV1343))</f>
        <v>57.336999876104713</v>
      </c>
      <c r="CC1343" s="137">
        <f t="shared" ref="CC1343" si="12849">20*LOG(((1-(10^(CA1340/20)^2)*(1-((1-CC1340)/(1+CC1340))^2))^0.5))</f>
        <v>-25.765862482906499</v>
      </c>
      <c r="CD1343" s="9"/>
      <c r="CE1343" s="38"/>
      <c r="CF1343" s="38"/>
      <c r="CG1343" s="38"/>
      <c r="CH1343" s="38"/>
    </row>
    <row r="1344" spans="2:91" ht="18.600000000000001" customHeight="1">
      <c r="CC1344" s="42"/>
    </row>
    <row r="1345" spans="2:91" ht="18.600000000000001" customHeight="1" thickBot="1">
      <c r="E1345" s="22" t="s">
        <v>4</v>
      </c>
      <c r="J1345" s="22" t="s">
        <v>5</v>
      </c>
      <c r="O1345" s="22" t="s">
        <v>6</v>
      </c>
      <c r="T1345" s="22" t="s">
        <v>7</v>
      </c>
      <c r="Y1345" s="22" t="s">
        <v>8</v>
      </c>
      <c r="AD1345" s="22" t="s">
        <v>65</v>
      </c>
      <c r="AI1345" s="22" t="s">
        <v>9</v>
      </c>
      <c r="AN1345" s="22" t="s">
        <v>66</v>
      </c>
      <c r="AS1345" s="22" t="s">
        <v>51</v>
      </c>
      <c r="AX1345" s="22" t="s">
        <v>67</v>
      </c>
      <c r="BC1345" s="22" t="s">
        <v>52</v>
      </c>
      <c r="BH1345" s="22" t="s">
        <v>68</v>
      </c>
      <c r="BM1345" s="22" t="s">
        <v>63</v>
      </c>
      <c r="BQ1345" s="23" t="s">
        <v>69</v>
      </c>
      <c r="BR1345" s="23"/>
      <c r="BS1345" s="24"/>
      <c r="BT1345" s="24"/>
      <c r="BU1345" s="24"/>
      <c r="BW1345" s="22" t="s">
        <v>64</v>
      </c>
    </row>
    <row r="1346" spans="2:91" ht="18.600000000000001" customHeight="1" thickBot="1">
      <c r="D1346" s="249" t="s">
        <v>103</v>
      </c>
      <c r="E1346" s="250"/>
      <c r="F1346" s="251" t="s">
        <v>104</v>
      </c>
      <c r="G1346" s="252"/>
      <c r="H1346" s="229"/>
      <c r="I1346" s="253" t="s">
        <v>11</v>
      </c>
      <c r="J1346" s="254"/>
      <c r="K1346" s="255" t="s">
        <v>12</v>
      </c>
      <c r="L1346" s="256"/>
      <c r="M1346" s="24"/>
      <c r="N1346" s="253" t="s">
        <v>105</v>
      </c>
      <c r="O1346" s="254"/>
      <c r="P1346" s="255" t="s">
        <v>106</v>
      </c>
      <c r="Q1346" s="256"/>
      <c r="R1346" s="24"/>
      <c r="S1346" s="249" t="s">
        <v>107</v>
      </c>
      <c r="T1346" s="250"/>
      <c r="U1346" s="251" t="s">
        <v>108</v>
      </c>
      <c r="V1346" s="252"/>
      <c r="W1346" s="8"/>
      <c r="X1346" s="253" t="s">
        <v>109</v>
      </c>
      <c r="Y1346" s="254"/>
      <c r="Z1346" s="255" t="s">
        <v>110</v>
      </c>
      <c r="AA1346" s="256"/>
      <c r="AB1346" s="8"/>
      <c r="AC1346" s="253" t="s">
        <v>111</v>
      </c>
      <c r="AD1346" s="254"/>
      <c r="AE1346" s="255" t="s">
        <v>14</v>
      </c>
      <c r="AF1346" s="256"/>
      <c r="AG1346" s="8"/>
      <c r="AH1346" s="253" t="s">
        <v>112</v>
      </c>
      <c r="AI1346" s="254"/>
      <c r="AJ1346" s="255" t="s">
        <v>113</v>
      </c>
      <c r="AK1346" s="256"/>
      <c r="AL1346" s="8"/>
      <c r="AM1346" s="249" t="s">
        <v>114</v>
      </c>
      <c r="AN1346" s="250"/>
      <c r="AO1346" s="251" t="s">
        <v>115</v>
      </c>
      <c r="AP1346" s="252"/>
      <c r="AQ1346" s="24"/>
      <c r="AR1346" s="253" t="s">
        <v>116</v>
      </c>
      <c r="AS1346" s="254"/>
      <c r="AT1346" s="255" t="s">
        <v>13</v>
      </c>
      <c r="AU1346" s="256"/>
      <c r="AV1346" s="4"/>
      <c r="AW1346" s="253" t="s">
        <v>117</v>
      </c>
      <c r="AX1346" s="254"/>
      <c r="AY1346" s="255" t="s">
        <v>118</v>
      </c>
      <c r="AZ1346" s="256"/>
      <c r="BA1346" s="8"/>
      <c r="BB1346" s="253" t="s">
        <v>119</v>
      </c>
      <c r="BC1346" s="254"/>
      <c r="BD1346" s="255" t="s">
        <v>120</v>
      </c>
      <c r="BE1346" s="256"/>
      <c r="BF1346" s="4"/>
      <c r="BG1346" s="249" t="s">
        <v>121</v>
      </c>
      <c r="BH1346" s="250"/>
      <c r="BI1346" s="251" t="s">
        <v>122</v>
      </c>
      <c r="BJ1346" s="252"/>
      <c r="BK1346" s="4"/>
      <c r="BL1346" s="253" t="s">
        <v>123</v>
      </c>
      <c r="BM1346" s="254"/>
      <c r="BN1346" s="255" t="s">
        <v>124</v>
      </c>
      <c r="BO1346" s="256"/>
      <c r="BP1346" s="4"/>
      <c r="BQ1346" s="253" t="s">
        <v>125</v>
      </c>
      <c r="BR1346" s="254"/>
      <c r="BS1346" s="255" t="s">
        <v>126</v>
      </c>
      <c r="BT1346" s="256"/>
      <c r="BU1346" s="8"/>
      <c r="BV1346" s="253" t="s">
        <v>127</v>
      </c>
      <c r="BW1346" s="254"/>
      <c r="BX1346" s="255" t="s">
        <v>128</v>
      </c>
      <c r="BY1346" s="256"/>
      <c r="CA1346" s="27" t="s">
        <v>15</v>
      </c>
      <c r="CC1346" s="133" t="s">
        <v>70</v>
      </c>
      <c r="CD1346" s="9"/>
      <c r="CE1346" s="38"/>
      <c r="CF1346" s="38"/>
      <c r="CG1346" s="38"/>
      <c r="CH1346" s="38"/>
    </row>
    <row r="1347" spans="2:91" ht="18.600000000000001" customHeight="1" thickTop="1" thickBot="1">
      <c r="B1347" s="129">
        <v>3.36</v>
      </c>
      <c r="D1347" s="29">
        <v>1</v>
      </c>
      <c r="E1347" s="30">
        <v>0</v>
      </c>
      <c r="F1347" s="31">
        <v>0</v>
      </c>
      <c r="G1347" s="32">
        <f t="shared" ref="G1347:G1410" si="12850">-1/($E$8*$B1347)</f>
        <v>-0.19618452380952381</v>
      </c>
      <c r="I1347" s="29">
        <v>1</v>
      </c>
      <c r="J1347" s="33">
        <v>0</v>
      </c>
      <c r="K1347" s="31">
        <v>0</v>
      </c>
      <c r="L1347" s="32">
        <v>0</v>
      </c>
      <c r="N1347" s="29">
        <f t="shared" ref="N1347" si="12851">D1347*I1347+F1347*I1350-E1347*J1347-G1347*J1350</f>
        <v>0.92716235592316476</v>
      </c>
      <c r="O1347" s="33">
        <f t="shared" ref="O1347" si="12852">(D1347*J1347+E1347*I1347+F1347*J1350+G1347*I1350)</f>
        <v>0</v>
      </c>
      <c r="P1347" s="31">
        <f t="shared" ref="P1347" si="12853">D1347*K1347+F1347*K1350-E1347*L1347-G1347*L1350</f>
        <v>0</v>
      </c>
      <c r="Q1347" s="32">
        <f t="shared" ref="Q1347" si="12854">(D1347*L1347+E1347*K1347+F1347*L1350+G1347*K1350)</f>
        <v>-0.19618452380952381</v>
      </c>
      <c r="S1347" s="29">
        <v>1</v>
      </c>
      <c r="T1347" s="30">
        <v>0</v>
      </c>
      <c r="U1347" s="31">
        <v>0</v>
      </c>
      <c r="V1347" s="32">
        <f t="shared" ref="V1347:V1410" si="12855">-1/($T$8*$B1347)</f>
        <v>-0.38112202380952381</v>
      </c>
      <c r="X1347" s="29">
        <f t="shared" ref="X1347" si="12856">N1347*S1347+P1347*S1350-O1347*T1347-Q1347*T1350</f>
        <v>0.92716235592316476</v>
      </c>
      <c r="Y1347" s="33">
        <f t="shared" ref="Y1347" si="12857">(N1347*T1347+O1347*S1347+P1347*T1350+Q1347*S1350)</f>
        <v>0</v>
      </c>
      <c r="Z1347" s="31">
        <f t="shared" ref="Z1347" si="12858">N1347*U1347+P1347*U1350-O1347*V1347-Q1347*V1350</f>
        <v>0</v>
      </c>
      <c r="AA1347" s="32">
        <f t="shared" ref="AA1347" si="12859">(N1347*V1347+O1347*U1347+P1347*V1350+Q1347*U1350)</f>
        <v>-0.54954651729896642</v>
      </c>
      <c r="AB1347" s="8"/>
      <c r="AC1347" s="29">
        <v>1</v>
      </c>
      <c r="AD1347" s="33">
        <v>0</v>
      </c>
      <c r="AE1347" s="31">
        <v>0</v>
      </c>
      <c r="AF1347" s="32">
        <v>0</v>
      </c>
      <c r="AH1347" s="29">
        <f t="shared" ref="AH1347" si="12860">X1347*AC1347+Z1347*AC1350-Y1347*AD1347-AA1347*AD1350</f>
        <v>0.76316414528912602</v>
      </c>
      <c r="AI1347" s="33">
        <f t="shared" ref="AI1347" si="12861">(X1347*AD1347+Y1347*AC1347+Z1347*AD1350+AA1347*AC1350)</f>
        <v>0</v>
      </c>
      <c r="AJ1347" s="31">
        <f t="shared" ref="AJ1347" si="12862">X1347*AE1347+Z1347*AE1350-Y1347*AF1347-AA1347*AF1350</f>
        <v>0</v>
      </c>
      <c r="AK1347" s="32">
        <f t="shared" ref="AK1347" si="12863">(X1347*AF1347+Y1347*AE1347+Z1347*AF1350+AA1347*AE1350)</f>
        <v>-0.54954651729896642</v>
      </c>
      <c r="AL1347" s="8"/>
      <c r="AM1347" s="29">
        <v>1</v>
      </c>
      <c r="AN1347" s="30">
        <v>0</v>
      </c>
      <c r="AO1347" s="31">
        <v>0</v>
      </c>
      <c r="AP1347" s="32">
        <f t="shared" ref="AP1347:AP1410" si="12864">-1/($AN$8*$B1347)</f>
        <v>-0.34465178571428567</v>
      </c>
      <c r="AR1347" s="29">
        <f t="shared" ref="AR1347" si="12865">AH1347*AM1347+AJ1347*AM1350-AI1347*AN1347-AK1347*AN1350</f>
        <v>0.76316414528912602</v>
      </c>
      <c r="AS1347" s="33">
        <f t="shared" ref="AS1347" si="12866">(AH1347*AN1347+AI1347*AM1347+AJ1347*AN1350+AK1347*AM1350)</f>
        <v>0</v>
      </c>
      <c r="AT1347" s="31">
        <f t="shared" ref="AT1347" si="12867">AH1347*AO1347+AJ1347*AO1350-AI1347*AP1347-AK1347*AP1350</f>
        <v>0</v>
      </c>
      <c r="AU1347" s="32">
        <f t="shared" ref="AU1347" si="12868">(AH1347*AP1347+AI1347*AO1347+AJ1347*AP1350+AK1347*AO1350)</f>
        <v>-0.8125724027659802</v>
      </c>
      <c r="AV1347" s="8"/>
      <c r="AW1347" s="29">
        <v>1</v>
      </c>
      <c r="AX1347" s="33">
        <v>0</v>
      </c>
      <c r="AY1347" s="31">
        <v>0</v>
      </c>
      <c r="AZ1347" s="32">
        <v>0</v>
      </c>
      <c r="BB1347" s="29">
        <f t="shared" ref="BB1347" si="12869">AR1347*AW1347+AT1347*AW1350-AS1347*AX1347-AU1347*AX1350</f>
        <v>0.54533540515628653</v>
      </c>
      <c r="BC1347" s="33">
        <f t="shared" ref="BC1347" si="12870">(AR1347*AX1347+AS1347*AW1347+AT1347*AX1350+AU1347*AW1350)</f>
        <v>0</v>
      </c>
      <c r="BD1347" s="31">
        <f t="shared" ref="BD1347" si="12871">AR1347*AY1347+AT1347*AY1350-AS1347*AZ1347-AU1347*AZ1350</f>
        <v>0</v>
      </c>
      <c r="BE1347" s="32">
        <f t="shared" ref="BE1347" si="12872">(AR1347*AZ1347+AS1347*AY1347+AT1347*AZ1350+AU1347*AY1350)</f>
        <v>-0.8125724027659802</v>
      </c>
      <c r="BF1347" s="8"/>
      <c r="BG1347" s="29">
        <v>1</v>
      </c>
      <c r="BH1347" s="30">
        <v>0</v>
      </c>
      <c r="BI1347" s="31">
        <v>0</v>
      </c>
      <c r="BJ1347" s="32">
        <f t="shared" ref="BJ1347:BJ1410" si="12873">-1/($BH$8*$B1347)</f>
        <v>-0.1211875</v>
      </c>
      <c r="BL1347" s="29">
        <f t="shared" ref="BL1347" si="12874">BB1347*BG1347+BD1347*BG1350-BC1347*BH1347-BE1347*BH1350</f>
        <v>0.54533540515628653</v>
      </c>
      <c r="BM1347" s="33">
        <f t="shared" ref="BM1347" si="12875">(BB1347*BH1347+BC1347*BG1347+BD1347*BH1350+BE1347*BG1350)</f>
        <v>0</v>
      </c>
      <c r="BN1347" s="31">
        <f t="shared" ref="BN1347" si="12876">BB1347*BI1347+BD1347*BI1350-BC1347*BJ1347-BE1347*BJ1350</f>
        <v>0</v>
      </c>
      <c r="BO1347" s="32">
        <f t="shared" ref="BO1347" si="12877">(BB1347*BJ1347+BC1347*BI1347+BD1347*BJ1350+BE1347*BI1350)</f>
        <v>-0.87866023717835762</v>
      </c>
      <c r="BP1347" s="8"/>
      <c r="BQ1347" s="34">
        <v>1</v>
      </c>
      <c r="BR1347" s="35">
        <v>0</v>
      </c>
      <c r="BS1347" s="11">
        <v>0</v>
      </c>
      <c r="BT1347" s="36">
        <v>0</v>
      </c>
      <c r="BV1347" s="29">
        <f t="shared" ref="BV1347" si="12878">BL1347*BQ1347+BN1347*BQ1350-BM1347*BR1347-BO1347*BR1350</f>
        <v>0.54533540515628653</v>
      </c>
      <c r="BW1347" s="33">
        <f t="shared" ref="BW1347" si="12879">(BL1347*BR1347+BM1347*BQ1347+BN1347*BR1350+BO1347*BQ1350)</f>
        <v>-0.87866023717835762</v>
      </c>
      <c r="BX1347" s="31">
        <f t="shared" ref="BX1347" si="12880">BL1347*BS1347+BN1347*BS1350-BM1347*BT1347-BO1347*BT1350</f>
        <v>0</v>
      </c>
      <c r="BY1347" s="32">
        <f t="shared" ref="BY1347" si="12881">(BL1347*BT1347+BM1347*BS1347+BN1347*BT1350+BO1347*BS1350)</f>
        <v>-0.87866023717835762</v>
      </c>
      <c r="CA1347" s="37">
        <f t="shared" ref="CA1347" si="12882">20*LOG(((1+$BR$8)/$BR$8)/((BV1347+BV1350)^2+(BW1347+BW1350)^2)^0.5)</f>
        <v>-6.7748548927232524E-3</v>
      </c>
      <c r="CC1347" s="134">
        <f t="shared" ref="CC1347" si="12883">((BV1347^2+BW1347^2)^0.5)/((BV1350^2+BW1350^2)^0.5)</f>
        <v>1.0684428260710945</v>
      </c>
      <c r="CD1347" s="9"/>
      <c r="CE1347" s="38"/>
      <c r="CF1347" s="38"/>
      <c r="CG1347" s="38"/>
      <c r="CH1347" s="38"/>
      <c r="CM1347" s="129">
        <v>3.34</v>
      </c>
    </row>
    <row r="1348" spans="2:91" ht="18.600000000000001" customHeight="1" thickBot="1">
      <c r="D1348" s="39"/>
      <c r="G1348" s="40"/>
      <c r="I1348" s="39"/>
      <c r="L1348" s="40"/>
      <c r="N1348" s="39"/>
      <c r="Q1348" s="40"/>
      <c r="S1348" s="39"/>
      <c r="V1348" s="40"/>
      <c r="X1348" s="39"/>
      <c r="AA1348" s="40"/>
      <c r="AC1348" s="39"/>
      <c r="AF1348" s="40"/>
      <c r="AH1348" s="39"/>
      <c r="AK1348" s="40"/>
      <c r="AM1348" s="39"/>
      <c r="AP1348" s="40"/>
      <c r="AR1348" s="39"/>
      <c r="AU1348" s="40"/>
      <c r="AW1348" s="39"/>
      <c r="AZ1348" s="40"/>
      <c r="BB1348" s="39"/>
      <c r="BE1348" s="40"/>
      <c r="BG1348" s="39"/>
      <c r="BJ1348" s="40"/>
      <c r="BL1348" s="39"/>
      <c r="BO1348" s="40"/>
      <c r="BQ1348" s="34"/>
      <c r="BR1348" s="11"/>
      <c r="BS1348" s="11"/>
      <c r="BT1348" s="41"/>
      <c r="BV1348" s="39"/>
      <c r="BY1348" s="40"/>
      <c r="CC1348" s="135"/>
      <c r="CD1348" s="9"/>
      <c r="CE1348" s="38"/>
      <c r="CF1348" s="38"/>
      <c r="CG1348" s="38"/>
      <c r="CH1348" s="38"/>
    </row>
    <row r="1349" spans="2:91" ht="18.600000000000001" customHeight="1" thickBot="1">
      <c r="D1349" s="258" t="s">
        <v>129</v>
      </c>
      <c r="E1349" s="259"/>
      <c r="F1349" s="260" t="s">
        <v>130</v>
      </c>
      <c r="G1349" s="261"/>
      <c r="H1349" s="229"/>
      <c r="I1349" s="258" t="s">
        <v>131</v>
      </c>
      <c r="J1349" s="259"/>
      <c r="K1349" s="260" t="s">
        <v>132</v>
      </c>
      <c r="L1349" s="261"/>
      <c r="N1349" s="253" t="s">
        <v>133</v>
      </c>
      <c r="O1349" s="254"/>
      <c r="P1349" s="255" t="s">
        <v>134</v>
      </c>
      <c r="Q1349" s="256"/>
      <c r="S1349" s="258" t="s">
        <v>135</v>
      </c>
      <c r="T1349" s="259"/>
      <c r="U1349" s="260" t="s">
        <v>136</v>
      </c>
      <c r="V1349" s="261"/>
      <c r="W1349" s="8"/>
      <c r="X1349" s="253" t="s">
        <v>137</v>
      </c>
      <c r="Y1349" s="254"/>
      <c r="Z1349" s="255" t="s">
        <v>138</v>
      </c>
      <c r="AA1349" s="256"/>
      <c r="AB1349" s="8"/>
      <c r="AC1349" s="258" t="s">
        <v>139</v>
      </c>
      <c r="AD1349" s="259"/>
      <c r="AE1349" s="260" t="s">
        <v>140</v>
      </c>
      <c r="AF1349" s="261"/>
      <c r="AG1349" s="8"/>
      <c r="AH1349" s="253" t="s">
        <v>141</v>
      </c>
      <c r="AI1349" s="254"/>
      <c r="AJ1349" s="255" t="s">
        <v>142</v>
      </c>
      <c r="AK1349" s="256"/>
      <c r="AL1349" s="8"/>
      <c r="AM1349" s="258" t="s">
        <v>143</v>
      </c>
      <c r="AN1349" s="259"/>
      <c r="AO1349" s="260" t="s">
        <v>144</v>
      </c>
      <c r="AP1349" s="261"/>
      <c r="AR1349" s="253" t="s">
        <v>145</v>
      </c>
      <c r="AS1349" s="254"/>
      <c r="AT1349" s="255" t="s">
        <v>146</v>
      </c>
      <c r="AU1349" s="256"/>
      <c r="AV1349" s="4"/>
      <c r="AW1349" s="258" t="s">
        <v>147</v>
      </c>
      <c r="AX1349" s="259"/>
      <c r="AY1349" s="260" t="s">
        <v>148</v>
      </c>
      <c r="AZ1349" s="261"/>
      <c r="BA1349" s="8"/>
      <c r="BB1349" s="253" t="s">
        <v>149</v>
      </c>
      <c r="BC1349" s="254"/>
      <c r="BD1349" s="255" t="s">
        <v>150</v>
      </c>
      <c r="BE1349" s="256"/>
      <c r="BF1349" s="4"/>
      <c r="BG1349" s="258" t="s">
        <v>151</v>
      </c>
      <c r="BH1349" s="259"/>
      <c r="BI1349" s="260" t="s">
        <v>152</v>
      </c>
      <c r="BJ1349" s="261"/>
      <c r="BK1349" s="4"/>
      <c r="BL1349" s="253" t="s">
        <v>153</v>
      </c>
      <c r="BM1349" s="254"/>
      <c r="BN1349" s="255" t="s">
        <v>154</v>
      </c>
      <c r="BO1349" s="256"/>
      <c r="BP1349" s="4"/>
      <c r="BQ1349" s="258" t="s">
        <v>155</v>
      </c>
      <c r="BR1349" s="259"/>
      <c r="BS1349" s="260" t="s">
        <v>156</v>
      </c>
      <c r="BT1349" s="261"/>
      <c r="BU1349" s="8"/>
      <c r="BV1349" s="253" t="s">
        <v>157</v>
      </c>
      <c r="BW1349" s="254"/>
      <c r="BX1349" s="255" t="s">
        <v>158</v>
      </c>
      <c r="BY1349" s="256"/>
      <c r="CA1349" s="46" t="s">
        <v>16</v>
      </c>
      <c r="CC1349" s="136" t="s">
        <v>71</v>
      </c>
      <c r="CD1349" s="9"/>
      <c r="CE1349" s="38"/>
      <c r="CF1349" s="38"/>
      <c r="CG1349" s="38"/>
      <c r="CH1349" s="38"/>
    </row>
    <row r="1350" spans="2:91" ht="18.600000000000001" customHeight="1" thickTop="1" thickBot="1">
      <c r="D1350" s="29">
        <v>0</v>
      </c>
      <c r="E1350" s="33">
        <v>0</v>
      </c>
      <c r="F1350" s="31">
        <v>1</v>
      </c>
      <c r="G1350" s="32">
        <v>0</v>
      </c>
      <c r="I1350" s="29">
        <v>0</v>
      </c>
      <c r="J1350" s="33">
        <f t="shared" ref="J1350" si="12884">IF(0=(1-$J$8*$K$8*$B1347^2),10^14,$B1347*$J$8/(1-$J$8*$K$8*$B1347^2))</f>
        <v>-0.37127110060706703</v>
      </c>
      <c r="K1350" s="31">
        <v>1</v>
      </c>
      <c r="L1350" s="32">
        <v>0</v>
      </c>
      <c r="N1350" s="29">
        <f t="shared" ref="N1350" si="12885">D1350*I1347+F1350*I1350-E1350*J1347-G1350*J1350</f>
        <v>0</v>
      </c>
      <c r="O1350" s="33">
        <f t="shared" ref="O1350" si="12886">(D1350*J1347+E1350*I1347+F1350*J1350+G1350*I1350)</f>
        <v>-0.37127110060706703</v>
      </c>
      <c r="P1350" s="31">
        <f t="shared" ref="P1350" si="12887">D1350*K1347+F1350*K1350-E1350*L1347-G1350*L1350</f>
        <v>1</v>
      </c>
      <c r="Q1350" s="32">
        <f t="shared" ref="Q1350" si="12888">(D1350*L1347+E1350*K1347+F1350*L1350+G1350*K1350)</f>
        <v>0</v>
      </c>
      <c r="S1350" s="29">
        <v>0</v>
      </c>
      <c r="T1350" s="33">
        <v>0</v>
      </c>
      <c r="U1350" s="31">
        <v>1</v>
      </c>
      <c r="V1350" s="32">
        <v>0</v>
      </c>
      <c r="X1350" s="29">
        <f t="shared" ref="X1350" si="12889">N1350*S1347+P1350*S1350-O1350*T1347-Q1350*T1350</f>
        <v>0</v>
      </c>
      <c r="Y1350" s="33">
        <f t="shared" ref="Y1350" si="12890">(N1350*T1347+O1350*S1347+P1350*T1350+Q1350*S1350)</f>
        <v>-0.37127110060706703</v>
      </c>
      <c r="Z1350" s="31">
        <f t="shared" ref="Z1350" si="12891">N1350*U1347+P1350*U1350-O1350*V1347-Q1350*V1350</f>
        <v>0.85850040675464534</v>
      </c>
      <c r="AA1350" s="32">
        <f t="shared" ref="AA1350" si="12892">(N1350*V1347+O1350*U1347+P1350*V1350+Q1350*U1350)</f>
        <v>0</v>
      </c>
      <c r="AB1350" s="8"/>
      <c r="AC1350" s="29">
        <v>0</v>
      </c>
      <c r="AD1350" s="33">
        <f t="shared" ref="AD1350" si="12893">IF(0=(1-$AD$8*$AE$8*$B1347^2),10^14,$B1347*$AD$8/(1-$AD$8*$AE$8*$B1347^2))</f>
        <v>-0.29842462006691212</v>
      </c>
      <c r="AE1350" s="31">
        <v>1</v>
      </c>
      <c r="AF1350" s="32">
        <v>0</v>
      </c>
      <c r="AH1350" s="29">
        <f t="shared" ref="AH1350" si="12894">X1350*AC1347+Z1350*AC1350-Y1350*AD1347-AA1350*AD1350</f>
        <v>0</v>
      </c>
      <c r="AI1350" s="33">
        <f t="shared" ref="AI1350" si="12895">(X1350*AD1347+Y1350*AC1347+Z1350*AD1350+AA1350*AC1350)</f>
        <v>-0.62746875832011151</v>
      </c>
      <c r="AJ1350" s="31">
        <f t="shared" ref="AJ1350" si="12896">X1350*AE1347+Z1350*AE1350-Y1350*AF1347-AA1350*AF1350</f>
        <v>0.85850040675464534</v>
      </c>
      <c r="AK1350" s="32">
        <f t="shared" ref="AK1350" si="12897">(X1350*AF1347+Y1350*AE1347+Z1350*AF1350+AA1350*AE1350)</f>
        <v>0</v>
      </c>
      <c r="AL1350" s="8"/>
      <c r="AM1350" s="29">
        <v>0</v>
      </c>
      <c r="AN1350" s="33">
        <v>0</v>
      </c>
      <c r="AO1350" s="31">
        <v>1</v>
      </c>
      <c r="AP1350" s="32">
        <v>0</v>
      </c>
      <c r="AR1350" s="29">
        <f t="shared" ref="AR1350" si="12898">AH1350*AM1347+AJ1350*AM1350-AI1350*AN1347-AK1350*AN1350</f>
        <v>0</v>
      </c>
      <c r="AS1350" s="33">
        <f t="shared" ref="AS1350" si="12899">(AH1350*AN1347+AI1350*AM1347+AJ1350*AN1350+AK1350*AM1350)</f>
        <v>-0.62746875832011151</v>
      </c>
      <c r="AT1350" s="31">
        <f t="shared" ref="AT1350" si="12900">AH1350*AO1347+AJ1350*AO1350-AI1350*AP1347-AK1350*AP1350</f>
        <v>0.64224217871969336</v>
      </c>
      <c r="AU1350" s="32">
        <f t="shared" ref="AU1350" si="12901">(AH1350*AP1347+AI1350*AO1347+AJ1350*AP1350+AK1350*AO1350)</f>
        <v>0</v>
      </c>
      <c r="AV1350" s="8"/>
      <c r="AW1350" s="29">
        <v>0</v>
      </c>
      <c r="AX1350" s="33">
        <f t="shared" ref="AX1350" si="12902">IF(0=(1-$AX$8*$AY$8*$B1347^2),10^14,$B1347*$AX$8/(1-$AX$8*$AY$8*$B1347^2))</f>
        <v>-0.26807302265171051</v>
      </c>
      <c r="AY1350" s="31">
        <v>1</v>
      </c>
      <c r="AZ1350" s="32">
        <v>0</v>
      </c>
      <c r="BB1350" s="29">
        <f t="shared" ref="BB1350" si="12903">AR1350*AW1347+AT1350*AW1350-AS1350*AX1347-AU1350*AX1350</f>
        <v>0</v>
      </c>
      <c r="BC1350" s="33">
        <f t="shared" ref="BC1350" si="12904">(AR1350*AX1347+AS1350*AW1347+AT1350*AX1350+AU1350*AW1350)</f>
        <v>-0.79963656044391973</v>
      </c>
      <c r="BD1350" s="31">
        <f t="shared" ref="BD1350" si="12905">AR1350*AY1347+AT1350*AY1350-AS1350*AZ1347-AU1350*AZ1350</f>
        <v>0.64224217871969336</v>
      </c>
      <c r="BE1350" s="32">
        <f t="shared" ref="BE1350" si="12906">(AR1350*AZ1347+AS1350*AY1347+AT1350*AZ1350+AU1350*AY1350)</f>
        <v>0</v>
      </c>
      <c r="BF1350" s="8"/>
      <c r="BG1350" s="29">
        <v>0</v>
      </c>
      <c r="BH1350" s="33">
        <v>0</v>
      </c>
      <c r="BI1350" s="31">
        <v>1</v>
      </c>
      <c r="BJ1350" s="32">
        <v>0</v>
      </c>
      <c r="BL1350" s="29">
        <f t="shared" ref="BL1350" si="12907">BB1350*BG1347+BD1350*BG1350-BC1350*BH1347-BE1350*BH1350</f>
        <v>0</v>
      </c>
      <c r="BM1350" s="33">
        <f t="shared" ref="BM1350" si="12908">(BB1350*BH1347+BC1350*BG1347+BD1350*BH1350+BE1350*BG1350)</f>
        <v>-0.79963656044391973</v>
      </c>
      <c r="BN1350" s="31">
        <f t="shared" ref="BN1350" si="12909">BB1350*BI1347+BD1350*BI1350-BC1350*BJ1347-BE1350*BJ1350</f>
        <v>0.5453362230508958</v>
      </c>
      <c r="BO1350" s="32">
        <f t="shared" ref="BO1350" si="12910">(BB1350*BJ1347+BC1350*BI1347+BD1350*BJ1350+BE1350*BI1350)</f>
        <v>0</v>
      </c>
      <c r="BP1350" s="8"/>
      <c r="BQ1350" s="19">
        <f t="shared" ref="BQ1350:BQ1413" si="12911">1/$BR$8</f>
        <v>1</v>
      </c>
      <c r="BR1350" s="47">
        <v>0</v>
      </c>
      <c r="BS1350" s="48">
        <v>1</v>
      </c>
      <c r="BT1350" s="49">
        <v>0</v>
      </c>
      <c r="BV1350" s="29">
        <f t="shared" ref="BV1350" si="12912">BL1350*BQ1347+BN1350*BQ1350-BM1350*BR1347-BO1350*BR1350</f>
        <v>0.5453362230508958</v>
      </c>
      <c r="BW1350" s="33">
        <f t="shared" ref="BW1350" si="12913">(BL1350*BR1347+BM1350*BQ1347+BN1350*BR1350+BO1350*BQ1350)</f>
        <v>-0.79963656044391973</v>
      </c>
      <c r="BX1350" s="31">
        <f t="shared" ref="BX1350" si="12914">BL1350*BS1347+BN1350*BS1350-BM1350*BT1347-BO1350*BT1350</f>
        <v>0.5453362230508958</v>
      </c>
      <c r="BY1350" s="32">
        <f t="shared" ref="BY1350" si="12915">(BL1350*BT1347+BM1350*BS1347+BN1350*BT1350+BO1350*BS1350)</f>
        <v>0</v>
      </c>
      <c r="CA1350" s="50">
        <f t="shared" ref="CA1350" si="12916">(180/PI())*ATAN(-1*(BW1347+BW1350)/(BV1347+BV1350))</f>
        <v>56.981443612108087</v>
      </c>
      <c r="CC1350" s="137">
        <f t="shared" ref="CC1350" si="12917">20*LOG(((1-(10^(CA1347/20)^2)*(1-((1-CC1347)/(1+CC1347))^2))^0.5))</f>
        <v>-25.764377765784108</v>
      </c>
      <c r="CD1350" s="9"/>
      <c r="CE1350" s="38"/>
      <c r="CF1350" s="38"/>
      <c r="CG1350" s="38"/>
      <c r="CH1350" s="38"/>
    </row>
    <row r="1351" spans="2:91" ht="18.600000000000001" customHeight="1">
      <c r="CC1351" s="42"/>
    </row>
    <row r="1352" spans="2:91" ht="18.600000000000001" customHeight="1" thickBot="1">
      <c r="E1352" s="22" t="s">
        <v>4</v>
      </c>
      <c r="J1352" s="22" t="s">
        <v>5</v>
      </c>
      <c r="O1352" s="22" t="s">
        <v>6</v>
      </c>
      <c r="T1352" s="22" t="s">
        <v>7</v>
      </c>
      <c r="Y1352" s="22" t="s">
        <v>8</v>
      </c>
      <c r="AD1352" s="22" t="s">
        <v>65</v>
      </c>
      <c r="AI1352" s="22" t="s">
        <v>9</v>
      </c>
      <c r="AN1352" s="22" t="s">
        <v>66</v>
      </c>
      <c r="AS1352" s="22" t="s">
        <v>51</v>
      </c>
      <c r="AX1352" s="22" t="s">
        <v>67</v>
      </c>
      <c r="BC1352" s="22" t="s">
        <v>52</v>
      </c>
      <c r="BH1352" s="22" t="s">
        <v>68</v>
      </c>
      <c r="BM1352" s="22" t="s">
        <v>63</v>
      </c>
      <c r="BQ1352" s="23" t="s">
        <v>69</v>
      </c>
      <c r="BR1352" s="23"/>
      <c r="BS1352" s="24"/>
      <c r="BT1352" s="24"/>
      <c r="BU1352" s="24"/>
      <c r="BW1352" s="22" t="s">
        <v>64</v>
      </c>
    </row>
    <row r="1353" spans="2:91" ht="18.600000000000001" customHeight="1" thickBot="1">
      <c r="D1353" s="249" t="s">
        <v>103</v>
      </c>
      <c r="E1353" s="250"/>
      <c r="F1353" s="251" t="s">
        <v>104</v>
      </c>
      <c r="G1353" s="252"/>
      <c r="H1353" s="229"/>
      <c r="I1353" s="253" t="s">
        <v>11</v>
      </c>
      <c r="J1353" s="254"/>
      <c r="K1353" s="255" t="s">
        <v>12</v>
      </c>
      <c r="L1353" s="256"/>
      <c r="M1353" s="24"/>
      <c r="N1353" s="253" t="s">
        <v>105</v>
      </c>
      <c r="O1353" s="254"/>
      <c r="P1353" s="255" t="s">
        <v>106</v>
      </c>
      <c r="Q1353" s="256"/>
      <c r="R1353" s="24"/>
      <c r="S1353" s="249" t="s">
        <v>107</v>
      </c>
      <c r="T1353" s="250"/>
      <c r="U1353" s="251" t="s">
        <v>108</v>
      </c>
      <c r="V1353" s="252"/>
      <c r="W1353" s="8"/>
      <c r="X1353" s="253" t="s">
        <v>109</v>
      </c>
      <c r="Y1353" s="254"/>
      <c r="Z1353" s="255" t="s">
        <v>110</v>
      </c>
      <c r="AA1353" s="256"/>
      <c r="AB1353" s="8"/>
      <c r="AC1353" s="253" t="s">
        <v>111</v>
      </c>
      <c r="AD1353" s="254"/>
      <c r="AE1353" s="255" t="s">
        <v>14</v>
      </c>
      <c r="AF1353" s="256"/>
      <c r="AG1353" s="8"/>
      <c r="AH1353" s="253" t="s">
        <v>112</v>
      </c>
      <c r="AI1353" s="254"/>
      <c r="AJ1353" s="255" t="s">
        <v>113</v>
      </c>
      <c r="AK1353" s="256"/>
      <c r="AL1353" s="8"/>
      <c r="AM1353" s="249" t="s">
        <v>114</v>
      </c>
      <c r="AN1353" s="250"/>
      <c r="AO1353" s="251" t="s">
        <v>115</v>
      </c>
      <c r="AP1353" s="252"/>
      <c r="AQ1353" s="24"/>
      <c r="AR1353" s="253" t="s">
        <v>116</v>
      </c>
      <c r="AS1353" s="254"/>
      <c r="AT1353" s="255" t="s">
        <v>13</v>
      </c>
      <c r="AU1353" s="256"/>
      <c r="AV1353" s="4"/>
      <c r="AW1353" s="253" t="s">
        <v>117</v>
      </c>
      <c r="AX1353" s="254"/>
      <c r="AY1353" s="255" t="s">
        <v>118</v>
      </c>
      <c r="AZ1353" s="256"/>
      <c r="BA1353" s="8"/>
      <c r="BB1353" s="253" t="s">
        <v>119</v>
      </c>
      <c r="BC1353" s="254"/>
      <c r="BD1353" s="255" t="s">
        <v>120</v>
      </c>
      <c r="BE1353" s="256"/>
      <c r="BF1353" s="4"/>
      <c r="BG1353" s="249" t="s">
        <v>121</v>
      </c>
      <c r="BH1353" s="250"/>
      <c r="BI1353" s="251" t="s">
        <v>122</v>
      </c>
      <c r="BJ1353" s="252"/>
      <c r="BK1353" s="4"/>
      <c r="BL1353" s="253" t="s">
        <v>123</v>
      </c>
      <c r="BM1353" s="254"/>
      <c r="BN1353" s="255" t="s">
        <v>124</v>
      </c>
      <c r="BO1353" s="256"/>
      <c r="BP1353" s="4"/>
      <c r="BQ1353" s="253" t="s">
        <v>125</v>
      </c>
      <c r="BR1353" s="254"/>
      <c r="BS1353" s="255" t="s">
        <v>126</v>
      </c>
      <c r="BT1353" s="256"/>
      <c r="BU1353" s="8"/>
      <c r="BV1353" s="253" t="s">
        <v>127</v>
      </c>
      <c r="BW1353" s="254"/>
      <c r="BX1353" s="255" t="s">
        <v>128</v>
      </c>
      <c r="BY1353" s="256"/>
      <c r="CA1353" s="27" t="s">
        <v>15</v>
      </c>
      <c r="CC1353" s="133" t="s">
        <v>70</v>
      </c>
      <c r="CD1353" s="9"/>
      <c r="CE1353" s="38"/>
      <c r="CF1353" s="38"/>
      <c r="CG1353" s="38"/>
      <c r="CH1353" s="38"/>
    </row>
    <row r="1354" spans="2:91" ht="18.600000000000001" customHeight="1" thickTop="1" thickBot="1">
      <c r="B1354" s="129">
        <v>3.38</v>
      </c>
      <c r="D1354" s="29">
        <v>1</v>
      </c>
      <c r="E1354" s="30">
        <v>0</v>
      </c>
      <c r="F1354" s="31">
        <v>0</v>
      </c>
      <c r="G1354" s="32">
        <f t="shared" ref="G1354:G1417" si="12918">-1/($E$8*$B1354)</f>
        <v>-0.19502366863905327</v>
      </c>
      <c r="I1354" s="29">
        <v>1</v>
      </c>
      <c r="J1354" s="33">
        <v>0</v>
      </c>
      <c r="K1354" s="31">
        <v>0</v>
      </c>
      <c r="L1354" s="32">
        <v>0</v>
      </c>
      <c r="N1354" s="29">
        <f t="shared" ref="N1354" si="12919">D1354*I1354+F1354*I1357-E1354*J1354-G1354*J1357</f>
        <v>0.9280335220475957</v>
      </c>
      <c r="O1354" s="33">
        <f t="shared" ref="O1354" si="12920">(D1354*J1354+E1354*I1354+F1354*J1357+G1354*I1357)</f>
        <v>0</v>
      </c>
      <c r="P1354" s="31">
        <f t="shared" ref="P1354" si="12921">D1354*K1354+F1354*K1357-E1354*L1354-G1354*L1357</f>
        <v>0</v>
      </c>
      <c r="Q1354" s="32">
        <f t="shared" ref="Q1354" si="12922">(D1354*L1354+E1354*K1354+F1354*L1357+G1354*K1357)</f>
        <v>-0.19502366863905327</v>
      </c>
      <c r="S1354" s="29">
        <v>1</v>
      </c>
      <c r="T1354" s="30">
        <v>0</v>
      </c>
      <c r="U1354" s="31">
        <v>0</v>
      </c>
      <c r="V1354" s="32">
        <f t="shared" ref="V1354:V1417" si="12923">-1/($T$8*$B1354)</f>
        <v>-0.37886686390532548</v>
      </c>
      <c r="X1354" s="29">
        <f t="shared" ref="X1354" si="12924">N1354*S1354+P1354*S1357-O1354*T1354-Q1354*T1357</f>
        <v>0.9280335220475957</v>
      </c>
      <c r="Y1354" s="33">
        <f t="shared" ref="Y1354" si="12925">(N1354*T1354+O1354*S1354+P1354*T1357+Q1354*S1357)</f>
        <v>0</v>
      </c>
      <c r="Z1354" s="31">
        <f t="shared" ref="Z1354" si="12926">N1354*U1354+P1354*U1357-O1354*V1354-Q1354*V1357</f>
        <v>0</v>
      </c>
      <c r="AA1354" s="32">
        <f t="shared" ref="AA1354" si="12927">(N1354*V1354+O1354*U1354+P1354*V1357+Q1354*U1357)</f>
        <v>-0.54662481873623958</v>
      </c>
      <c r="AB1354" s="8"/>
      <c r="AC1354" s="29">
        <v>1</v>
      </c>
      <c r="AD1354" s="33">
        <v>0</v>
      </c>
      <c r="AE1354" s="31">
        <v>0</v>
      </c>
      <c r="AF1354" s="32">
        <v>0</v>
      </c>
      <c r="AH1354" s="29">
        <f t="shared" ref="AH1354" si="12928">X1354*AC1354+Z1354*AC1357-Y1354*AD1354-AA1354*AD1357</f>
        <v>0.76597380478196331</v>
      </c>
      <c r="AI1354" s="33">
        <f t="shared" ref="AI1354" si="12929">(X1354*AD1354+Y1354*AC1354+Z1354*AD1357+AA1354*AC1357)</f>
        <v>0</v>
      </c>
      <c r="AJ1354" s="31">
        <f t="shared" ref="AJ1354" si="12930">X1354*AE1354+Z1354*AE1357-Y1354*AF1354-AA1354*AF1357</f>
        <v>0</v>
      </c>
      <c r="AK1354" s="32">
        <f t="shared" ref="AK1354" si="12931">(X1354*AF1354+Y1354*AE1354+Z1354*AF1357+AA1354*AE1357)</f>
        <v>-0.54662481873623958</v>
      </c>
      <c r="AL1354" s="8"/>
      <c r="AM1354" s="29">
        <v>1</v>
      </c>
      <c r="AN1354" s="30">
        <v>0</v>
      </c>
      <c r="AO1354" s="31">
        <v>0</v>
      </c>
      <c r="AP1354" s="32">
        <f t="shared" ref="AP1354:AP1417" si="12932">-1/($AN$8*$B1354)</f>
        <v>-0.34261242603550296</v>
      </c>
      <c r="AR1354" s="29">
        <f t="shared" ref="AR1354" si="12933">AH1354*AM1354+AJ1354*AM1357-AI1354*AN1354-AK1354*AN1357</f>
        <v>0.76597380478196331</v>
      </c>
      <c r="AS1354" s="33">
        <f t="shared" ref="AS1354" si="12934">(AH1354*AN1354+AI1354*AM1354+AJ1354*AN1357+AK1354*AM1357)</f>
        <v>0</v>
      </c>
      <c r="AT1354" s="31">
        <f t="shared" ref="AT1354" si="12935">AH1354*AO1354+AJ1354*AO1357-AI1354*AP1354-AK1354*AP1357</f>
        <v>0</v>
      </c>
      <c r="AU1354" s="32">
        <f t="shared" ref="AU1354" si="12936">(AH1354*AP1354+AI1354*AO1354+AJ1354*AP1357+AK1354*AO1357)</f>
        <v>-0.80905696227223278</v>
      </c>
      <c r="AV1354" s="8"/>
      <c r="AW1354" s="29">
        <v>1</v>
      </c>
      <c r="AX1354" s="33">
        <v>0</v>
      </c>
      <c r="AY1354" s="31">
        <v>0</v>
      </c>
      <c r="AZ1354" s="32">
        <v>0</v>
      </c>
      <c r="BB1354" s="29">
        <f t="shared" ref="BB1354" si="12937">AR1354*AW1354+AT1354*AW1357-AS1354*AX1354-AU1354*AX1357</f>
        <v>0.5504683832939441</v>
      </c>
      <c r="BC1354" s="33">
        <f t="shared" ref="BC1354" si="12938">(AR1354*AX1354+AS1354*AW1354+AT1354*AX1357+AU1354*AW1357)</f>
        <v>0</v>
      </c>
      <c r="BD1354" s="31">
        <f t="shared" ref="BD1354" si="12939">AR1354*AY1354+AT1354*AY1357-AS1354*AZ1354-AU1354*AZ1357</f>
        <v>0</v>
      </c>
      <c r="BE1354" s="32">
        <f t="shared" ref="BE1354" si="12940">(AR1354*AZ1354+AS1354*AY1354+AT1354*AZ1357+AU1354*AY1357)</f>
        <v>-0.80905696227223278</v>
      </c>
      <c r="BF1354" s="8"/>
      <c r="BG1354" s="29">
        <v>1</v>
      </c>
      <c r="BH1354" s="30">
        <v>0</v>
      </c>
      <c r="BI1354" s="31">
        <v>0</v>
      </c>
      <c r="BJ1354" s="32">
        <f t="shared" ref="BJ1354:BJ1417" si="12941">-1/($BH$8*$B1354)</f>
        <v>-0.12047041420118343</v>
      </c>
      <c r="BL1354" s="29">
        <f t="shared" ref="BL1354" si="12942">BB1354*BG1354+BD1354*BG1357-BC1354*BH1354-BE1354*BH1357</f>
        <v>0.5504683832939441</v>
      </c>
      <c r="BM1354" s="33">
        <f t="shared" ref="BM1354" si="12943">(BB1354*BH1354+BC1354*BG1354+BD1354*BH1357+BE1354*BG1357)</f>
        <v>0</v>
      </c>
      <c r="BN1354" s="31">
        <f t="shared" ref="BN1354" si="12944">BB1354*BI1354+BD1354*BI1357-BC1354*BJ1354-BE1354*BJ1357</f>
        <v>0</v>
      </c>
      <c r="BO1354" s="32">
        <f t="shared" ref="BO1354" si="12945">(BB1354*BJ1354+BC1354*BI1354+BD1354*BJ1357+BE1354*BI1357)</f>
        <v>-0.87537211641231005</v>
      </c>
      <c r="BP1354" s="8"/>
      <c r="BQ1354" s="34">
        <v>1</v>
      </c>
      <c r="BR1354" s="35">
        <v>0</v>
      </c>
      <c r="BS1354" s="11">
        <v>0</v>
      </c>
      <c r="BT1354" s="36">
        <v>0</v>
      </c>
      <c r="BV1354" s="29">
        <f t="shared" ref="BV1354" si="12946">BL1354*BQ1354+BN1354*BQ1357-BM1354*BR1354-BO1354*BR1357</f>
        <v>0.5504683832939441</v>
      </c>
      <c r="BW1354" s="33">
        <f t="shared" ref="BW1354" si="12947">(BL1354*BR1354+BM1354*BQ1354+BN1354*BR1357+BO1354*BQ1357)</f>
        <v>-0.87537211641231005</v>
      </c>
      <c r="BX1354" s="31">
        <f t="shared" ref="BX1354" si="12948">BL1354*BS1354+BN1354*BS1357-BM1354*BT1354-BO1354*BT1357</f>
        <v>0</v>
      </c>
      <c r="BY1354" s="32">
        <f t="shared" ref="BY1354" si="12949">(BL1354*BT1354+BM1354*BS1354+BN1354*BT1357+BO1354*BS1357)</f>
        <v>-0.87537211641231005</v>
      </c>
      <c r="CA1354" s="37">
        <f t="shared" ref="CA1354" si="12950">20*LOG(((1+$BR$8)/$BR$8)/((BV1354+BV1357)^2+(BW1354+BW1357)^2)^0.5)</f>
        <v>-6.7977944124743761E-3</v>
      </c>
      <c r="CC1354" s="134">
        <f t="shared" ref="CC1354" si="12951">((BV1354^2+BW1354^2)^0.5)/((BV1357^2+BW1357^2)^0.5)</f>
        <v>1.0682780799660945</v>
      </c>
      <c r="CD1354" s="9"/>
      <c r="CE1354" s="38"/>
      <c r="CF1354" s="38"/>
      <c r="CG1354" s="38"/>
      <c r="CH1354" s="38"/>
      <c r="CM1354" s="129">
        <v>3.36</v>
      </c>
    </row>
    <row r="1355" spans="2:91" ht="18.600000000000001" customHeight="1" thickBot="1">
      <c r="D1355" s="39"/>
      <c r="G1355" s="40"/>
      <c r="I1355" s="39"/>
      <c r="L1355" s="40"/>
      <c r="N1355" s="39"/>
      <c r="Q1355" s="40"/>
      <c r="S1355" s="39"/>
      <c r="V1355" s="40"/>
      <c r="X1355" s="39"/>
      <c r="AA1355" s="40"/>
      <c r="AC1355" s="39"/>
      <c r="AF1355" s="40"/>
      <c r="AH1355" s="39"/>
      <c r="AK1355" s="40"/>
      <c r="AM1355" s="39"/>
      <c r="AP1355" s="40"/>
      <c r="AR1355" s="39"/>
      <c r="AU1355" s="40"/>
      <c r="AW1355" s="39"/>
      <c r="AZ1355" s="40"/>
      <c r="BB1355" s="39"/>
      <c r="BE1355" s="40"/>
      <c r="BG1355" s="39"/>
      <c r="BJ1355" s="40"/>
      <c r="BL1355" s="39"/>
      <c r="BO1355" s="40"/>
      <c r="BQ1355" s="34"/>
      <c r="BR1355" s="11"/>
      <c r="BS1355" s="11"/>
      <c r="BT1355" s="41"/>
      <c r="BV1355" s="39"/>
      <c r="BY1355" s="40"/>
      <c r="CC1355" s="135"/>
      <c r="CD1355" s="9"/>
      <c r="CE1355" s="38"/>
      <c r="CF1355" s="38"/>
      <c r="CG1355" s="38"/>
      <c r="CH1355" s="38"/>
    </row>
    <row r="1356" spans="2:91" ht="18.600000000000001" customHeight="1" thickBot="1">
      <c r="D1356" s="258" t="s">
        <v>129</v>
      </c>
      <c r="E1356" s="259"/>
      <c r="F1356" s="260" t="s">
        <v>130</v>
      </c>
      <c r="G1356" s="261"/>
      <c r="H1356" s="229"/>
      <c r="I1356" s="258" t="s">
        <v>131</v>
      </c>
      <c r="J1356" s="259"/>
      <c r="K1356" s="260" t="s">
        <v>132</v>
      </c>
      <c r="L1356" s="261"/>
      <c r="N1356" s="253" t="s">
        <v>133</v>
      </c>
      <c r="O1356" s="254"/>
      <c r="P1356" s="255" t="s">
        <v>134</v>
      </c>
      <c r="Q1356" s="256"/>
      <c r="S1356" s="258" t="s">
        <v>135</v>
      </c>
      <c r="T1356" s="259"/>
      <c r="U1356" s="260" t="s">
        <v>136</v>
      </c>
      <c r="V1356" s="261"/>
      <c r="W1356" s="8"/>
      <c r="X1356" s="253" t="s">
        <v>137</v>
      </c>
      <c r="Y1356" s="254"/>
      <c r="Z1356" s="255" t="s">
        <v>138</v>
      </c>
      <c r="AA1356" s="256"/>
      <c r="AB1356" s="8"/>
      <c r="AC1356" s="258" t="s">
        <v>139</v>
      </c>
      <c r="AD1356" s="259"/>
      <c r="AE1356" s="260" t="s">
        <v>140</v>
      </c>
      <c r="AF1356" s="261"/>
      <c r="AG1356" s="8"/>
      <c r="AH1356" s="253" t="s">
        <v>141</v>
      </c>
      <c r="AI1356" s="254"/>
      <c r="AJ1356" s="255" t="s">
        <v>142</v>
      </c>
      <c r="AK1356" s="256"/>
      <c r="AL1356" s="8"/>
      <c r="AM1356" s="258" t="s">
        <v>143</v>
      </c>
      <c r="AN1356" s="259"/>
      <c r="AO1356" s="260" t="s">
        <v>144</v>
      </c>
      <c r="AP1356" s="261"/>
      <c r="AR1356" s="253" t="s">
        <v>145</v>
      </c>
      <c r="AS1356" s="254"/>
      <c r="AT1356" s="255" t="s">
        <v>146</v>
      </c>
      <c r="AU1356" s="256"/>
      <c r="AV1356" s="4"/>
      <c r="AW1356" s="258" t="s">
        <v>147</v>
      </c>
      <c r="AX1356" s="259"/>
      <c r="AY1356" s="260" t="s">
        <v>148</v>
      </c>
      <c r="AZ1356" s="261"/>
      <c r="BA1356" s="8"/>
      <c r="BB1356" s="253" t="s">
        <v>149</v>
      </c>
      <c r="BC1356" s="254"/>
      <c r="BD1356" s="255" t="s">
        <v>150</v>
      </c>
      <c r="BE1356" s="256"/>
      <c r="BF1356" s="4"/>
      <c r="BG1356" s="258" t="s">
        <v>151</v>
      </c>
      <c r="BH1356" s="259"/>
      <c r="BI1356" s="260" t="s">
        <v>152</v>
      </c>
      <c r="BJ1356" s="261"/>
      <c r="BK1356" s="4"/>
      <c r="BL1356" s="253" t="s">
        <v>153</v>
      </c>
      <c r="BM1356" s="254"/>
      <c r="BN1356" s="255" t="s">
        <v>154</v>
      </c>
      <c r="BO1356" s="256"/>
      <c r="BP1356" s="4"/>
      <c r="BQ1356" s="258" t="s">
        <v>155</v>
      </c>
      <c r="BR1356" s="259"/>
      <c r="BS1356" s="260" t="s">
        <v>156</v>
      </c>
      <c r="BT1356" s="261"/>
      <c r="BU1356" s="8"/>
      <c r="BV1356" s="253" t="s">
        <v>157</v>
      </c>
      <c r="BW1356" s="254"/>
      <c r="BX1356" s="255" t="s">
        <v>158</v>
      </c>
      <c r="BY1356" s="256"/>
      <c r="CA1356" s="46" t="s">
        <v>16</v>
      </c>
      <c r="CC1356" s="136" t="s">
        <v>71</v>
      </c>
      <c r="CD1356" s="9"/>
      <c r="CE1356" s="38"/>
      <c r="CF1356" s="38"/>
      <c r="CG1356" s="38"/>
      <c r="CH1356" s="38"/>
    </row>
    <row r="1357" spans="2:91" ht="18.600000000000001" customHeight="1" thickTop="1" thickBot="1">
      <c r="D1357" s="29">
        <v>0</v>
      </c>
      <c r="E1357" s="33">
        <v>0</v>
      </c>
      <c r="F1357" s="31">
        <v>1</v>
      </c>
      <c r="G1357" s="32">
        <v>0</v>
      </c>
      <c r="I1357" s="29">
        <v>0</v>
      </c>
      <c r="J1357" s="33">
        <f t="shared" ref="J1357" si="12952">IF(0=(1-$J$8*$K$8*$B1354^2),10^14,$B1354*$J$8/(1-$J$8*$K$8*$B1354^2))</f>
        <v>-0.36901407123870006</v>
      </c>
      <c r="K1357" s="31">
        <v>1</v>
      </c>
      <c r="L1357" s="32">
        <v>0</v>
      </c>
      <c r="N1357" s="29">
        <f t="shared" ref="N1357" si="12953">D1357*I1354+F1357*I1357-E1357*J1354-G1357*J1357</f>
        <v>0</v>
      </c>
      <c r="O1357" s="33">
        <f t="shared" ref="O1357" si="12954">(D1357*J1354+E1357*I1354+F1357*J1357+G1357*I1357)</f>
        <v>-0.36901407123870006</v>
      </c>
      <c r="P1357" s="31">
        <f t="shared" ref="P1357" si="12955">D1357*K1354+F1357*K1357-E1357*L1354-G1357*L1357</f>
        <v>1</v>
      </c>
      <c r="Q1357" s="32">
        <f t="shared" ref="Q1357" si="12956">(D1357*L1354+E1357*K1354+F1357*L1357+G1357*K1357)</f>
        <v>0</v>
      </c>
      <c r="S1357" s="29">
        <v>0</v>
      </c>
      <c r="T1357" s="33">
        <v>0</v>
      </c>
      <c r="U1357" s="31">
        <v>1</v>
      </c>
      <c r="V1357" s="32">
        <v>0</v>
      </c>
      <c r="X1357" s="29">
        <f t="shared" ref="X1357" si="12957">N1357*S1354+P1357*S1357-O1357*T1354-Q1357*T1357</f>
        <v>0</v>
      </c>
      <c r="Y1357" s="33">
        <f t="shared" ref="Y1357" si="12958">(N1357*T1354+O1357*S1354+P1357*T1357+Q1357*S1357)</f>
        <v>-0.36901407123870006</v>
      </c>
      <c r="Z1357" s="31">
        <f t="shared" ref="Z1357" si="12959">N1357*U1354+P1357*U1357-O1357*V1354-Q1357*V1357</f>
        <v>0.86019279609285737</v>
      </c>
      <c r="AA1357" s="32">
        <f t="shared" ref="AA1357" si="12960">(N1357*V1354+O1357*U1354+P1357*V1357+Q1357*U1357)</f>
        <v>0</v>
      </c>
      <c r="AB1357" s="8"/>
      <c r="AC1357" s="29">
        <v>0</v>
      </c>
      <c r="AD1357" s="33">
        <f t="shared" ref="AD1357" si="12961">IF(0=(1-$AD$8*$AE$8*$B1354^2),10^14,$B1354*$AD$8/(1-$AD$8*$AE$8*$B1354^2))</f>
        <v>-0.2964733976775949</v>
      </c>
      <c r="AE1357" s="31">
        <v>1</v>
      </c>
      <c r="AF1357" s="32">
        <v>0</v>
      </c>
      <c r="AH1357" s="29">
        <f t="shared" ref="AH1357" si="12962">X1357*AC1354+Z1357*AC1357-Y1357*AD1354-AA1357*AD1357</f>
        <v>0</v>
      </c>
      <c r="AI1357" s="33">
        <f t="shared" ref="AI1357" si="12963">(X1357*AD1354+Y1357*AC1354+Z1357*AD1357+AA1357*AC1357)</f>
        <v>-0.62403835215414005</v>
      </c>
      <c r="AJ1357" s="31">
        <f t="shared" ref="AJ1357" si="12964">X1357*AE1354+Z1357*AE1357-Y1357*AF1354-AA1357*AF1357</f>
        <v>0.86019279609285737</v>
      </c>
      <c r="AK1357" s="32">
        <f t="shared" ref="AK1357" si="12965">(X1357*AF1354+Y1357*AE1354+Z1357*AF1357+AA1357*AE1357)</f>
        <v>0</v>
      </c>
      <c r="AL1357" s="8"/>
      <c r="AM1357" s="29">
        <v>0</v>
      </c>
      <c r="AN1357" s="33">
        <v>0</v>
      </c>
      <c r="AO1357" s="31">
        <v>1</v>
      </c>
      <c r="AP1357" s="32">
        <v>0</v>
      </c>
      <c r="AR1357" s="29">
        <f t="shared" ref="AR1357" si="12966">AH1357*AM1354+AJ1357*AM1357-AI1357*AN1354-AK1357*AN1357</f>
        <v>0</v>
      </c>
      <c r="AS1357" s="33">
        <f t="shared" ref="AS1357" si="12967">(AH1357*AN1354+AI1357*AM1354+AJ1357*AN1357+AK1357*AM1357)</f>
        <v>-0.62403835215414005</v>
      </c>
      <c r="AT1357" s="31">
        <f t="shared" ref="AT1357" si="12968">AH1357*AO1354+AJ1357*AO1357-AI1357*AP1354-AK1357*AP1357</f>
        <v>0.64638950232212988</v>
      </c>
      <c r="AU1357" s="32">
        <f t="shared" ref="AU1357" si="12969">(AH1357*AP1354+AI1357*AO1354+AJ1357*AP1357+AK1357*AO1357)</f>
        <v>0</v>
      </c>
      <c r="AV1357" s="8"/>
      <c r="AW1357" s="29">
        <v>0</v>
      </c>
      <c r="AX1357" s="33">
        <f t="shared" ref="AX1357" si="12970">IF(0=(1-$AX$8*$AY$8*$B1354^2),10^14,$B1354*$AX$8/(1-$AX$8*$AY$8*$B1354^2))</f>
        <v>-0.26636619117988081</v>
      </c>
      <c r="AY1357" s="31">
        <v>1</v>
      </c>
      <c r="AZ1357" s="32">
        <v>0</v>
      </c>
      <c r="BB1357" s="29">
        <f t="shared" ref="BB1357" si="12971">AR1357*AW1354+AT1357*AW1357-AS1357*AX1354-AU1357*AX1357</f>
        <v>0</v>
      </c>
      <c r="BC1357" s="33">
        <f t="shared" ref="BC1357" si="12972">(AR1357*AX1354+AS1357*AW1354+AT1357*AX1357+AU1357*AW1357)</f>
        <v>-0.79621466190634449</v>
      </c>
      <c r="BD1357" s="31">
        <f t="shared" ref="BD1357" si="12973">AR1357*AY1354+AT1357*AY1357-AS1357*AZ1354-AU1357*AZ1357</f>
        <v>0.64638950232212988</v>
      </c>
      <c r="BE1357" s="32">
        <f t="shared" ref="BE1357" si="12974">(AR1357*AZ1354+AS1357*AY1354+AT1357*AZ1357+AU1357*AY1357)</f>
        <v>0</v>
      </c>
      <c r="BF1357" s="8"/>
      <c r="BG1357" s="29">
        <v>0</v>
      </c>
      <c r="BH1357" s="33">
        <v>0</v>
      </c>
      <c r="BI1357" s="31">
        <v>1</v>
      </c>
      <c r="BJ1357" s="32">
        <v>0</v>
      </c>
      <c r="BL1357" s="29">
        <f t="shared" ref="BL1357" si="12975">BB1357*BG1354+BD1357*BG1357-BC1357*BH1354-BE1357*BH1357</f>
        <v>0</v>
      </c>
      <c r="BM1357" s="33">
        <f t="shared" ref="BM1357" si="12976">(BB1357*BH1354+BC1357*BG1354+BD1357*BH1357+BE1357*BG1357)</f>
        <v>-0.79621466190634449</v>
      </c>
      <c r="BN1357" s="31">
        <f t="shared" ref="BN1357" si="12977">BB1357*BI1354+BD1357*BI1357-BC1357*BJ1354-BE1357*BJ1357</f>
        <v>0.55046919220921731</v>
      </c>
      <c r="BO1357" s="32">
        <f t="shared" ref="BO1357" si="12978">(BB1357*BJ1354+BC1357*BI1354+BD1357*BJ1357+BE1357*BI1357)</f>
        <v>0</v>
      </c>
      <c r="BP1357" s="8"/>
      <c r="BQ1357" s="19">
        <f t="shared" ref="BQ1357:BQ1420" si="12979">1/$BR$8</f>
        <v>1</v>
      </c>
      <c r="BR1357" s="47">
        <v>0</v>
      </c>
      <c r="BS1357" s="48">
        <v>1</v>
      </c>
      <c r="BT1357" s="49">
        <v>0</v>
      </c>
      <c r="BV1357" s="29">
        <f t="shared" ref="BV1357" si="12980">BL1357*BQ1354+BN1357*BQ1357-BM1357*BR1354-BO1357*BR1357</f>
        <v>0.55046919220921731</v>
      </c>
      <c r="BW1357" s="33">
        <f t="shared" ref="BW1357" si="12981">(BL1357*BR1354+BM1357*BQ1354+BN1357*BR1357+BO1357*BQ1357)</f>
        <v>-0.79621466190634449</v>
      </c>
      <c r="BX1357" s="31">
        <f t="shared" ref="BX1357" si="12982">BL1357*BS1354+BN1357*BS1357-BM1357*BT1354-BO1357*BT1357</f>
        <v>0.55046919220921731</v>
      </c>
      <c r="BY1357" s="32">
        <f t="shared" ref="BY1357" si="12983">(BL1357*BT1354+BM1357*BS1354+BN1357*BT1357+BO1357*BS1357)</f>
        <v>0</v>
      </c>
      <c r="CA1357" s="50">
        <f t="shared" ref="CA1357" si="12984">(180/PI())*ATAN(-1*(BW1354+BW1357)/(BV1354+BV1357))</f>
        <v>56.630370040541678</v>
      </c>
      <c r="CC1357" s="137">
        <f t="shared" ref="CC1357" si="12985">20*LOG(((1-(10^(CA1354/20)^2)*(1-((1-CC1354)/(1+CC1354))^2))^0.5))</f>
        <v>-25.764074842055059</v>
      </c>
      <c r="CD1357" s="9"/>
      <c r="CE1357" s="38"/>
      <c r="CF1357" s="38"/>
      <c r="CG1357" s="38"/>
      <c r="CH1357" s="38"/>
    </row>
    <row r="1358" spans="2:91" ht="18.600000000000001" customHeight="1">
      <c r="CC1358" s="42"/>
    </row>
    <row r="1359" spans="2:91" ht="18.600000000000001" customHeight="1" thickBot="1">
      <c r="E1359" s="22" t="s">
        <v>4</v>
      </c>
      <c r="J1359" s="22" t="s">
        <v>5</v>
      </c>
      <c r="O1359" s="22" t="s">
        <v>6</v>
      </c>
      <c r="T1359" s="22" t="s">
        <v>7</v>
      </c>
      <c r="Y1359" s="22" t="s">
        <v>8</v>
      </c>
      <c r="AD1359" s="22" t="s">
        <v>65</v>
      </c>
      <c r="AI1359" s="22" t="s">
        <v>9</v>
      </c>
      <c r="AN1359" s="22" t="s">
        <v>66</v>
      </c>
      <c r="AS1359" s="22" t="s">
        <v>51</v>
      </c>
      <c r="AX1359" s="22" t="s">
        <v>67</v>
      </c>
      <c r="BC1359" s="22" t="s">
        <v>52</v>
      </c>
      <c r="BH1359" s="22" t="s">
        <v>68</v>
      </c>
      <c r="BM1359" s="22" t="s">
        <v>63</v>
      </c>
      <c r="BQ1359" s="23" t="s">
        <v>69</v>
      </c>
      <c r="BR1359" s="23"/>
      <c r="BS1359" s="24"/>
      <c r="BT1359" s="24"/>
      <c r="BU1359" s="24"/>
      <c r="BW1359" s="22" t="s">
        <v>64</v>
      </c>
    </row>
    <row r="1360" spans="2:91" ht="18.600000000000001" customHeight="1" thickBot="1">
      <c r="D1360" s="249" t="s">
        <v>103</v>
      </c>
      <c r="E1360" s="250"/>
      <c r="F1360" s="251" t="s">
        <v>104</v>
      </c>
      <c r="G1360" s="252"/>
      <c r="H1360" s="229"/>
      <c r="I1360" s="253" t="s">
        <v>11</v>
      </c>
      <c r="J1360" s="254"/>
      <c r="K1360" s="255" t="s">
        <v>12</v>
      </c>
      <c r="L1360" s="256"/>
      <c r="M1360" s="24"/>
      <c r="N1360" s="253" t="s">
        <v>105</v>
      </c>
      <c r="O1360" s="254"/>
      <c r="P1360" s="255" t="s">
        <v>106</v>
      </c>
      <c r="Q1360" s="256"/>
      <c r="R1360" s="24"/>
      <c r="S1360" s="249" t="s">
        <v>107</v>
      </c>
      <c r="T1360" s="250"/>
      <c r="U1360" s="251" t="s">
        <v>108</v>
      </c>
      <c r="V1360" s="252"/>
      <c r="W1360" s="8"/>
      <c r="X1360" s="253" t="s">
        <v>109</v>
      </c>
      <c r="Y1360" s="254"/>
      <c r="Z1360" s="255" t="s">
        <v>110</v>
      </c>
      <c r="AA1360" s="256"/>
      <c r="AB1360" s="8"/>
      <c r="AC1360" s="253" t="s">
        <v>111</v>
      </c>
      <c r="AD1360" s="254"/>
      <c r="AE1360" s="255" t="s">
        <v>14</v>
      </c>
      <c r="AF1360" s="256"/>
      <c r="AG1360" s="8"/>
      <c r="AH1360" s="253" t="s">
        <v>112</v>
      </c>
      <c r="AI1360" s="254"/>
      <c r="AJ1360" s="255" t="s">
        <v>113</v>
      </c>
      <c r="AK1360" s="256"/>
      <c r="AL1360" s="8"/>
      <c r="AM1360" s="249" t="s">
        <v>114</v>
      </c>
      <c r="AN1360" s="250"/>
      <c r="AO1360" s="251" t="s">
        <v>115</v>
      </c>
      <c r="AP1360" s="252"/>
      <c r="AQ1360" s="24"/>
      <c r="AR1360" s="253" t="s">
        <v>116</v>
      </c>
      <c r="AS1360" s="254"/>
      <c r="AT1360" s="255" t="s">
        <v>13</v>
      </c>
      <c r="AU1360" s="256"/>
      <c r="AV1360" s="4"/>
      <c r="AW1360" s="253" t="s">
        <v>117</v>
      </c>
      <c r="AX1360" s="254"/>
      <c r="AY1360" s="255" t="s">
        <v>118</v>
      </c>
      <c r="AZ1360" s="256"/>
      <c r="BA1360" s="8"/>
      <c r="BB1360" s="253" t="s">
        <v>119</v>
      </c>
      <c r="BC1360" s="254"/>
      <c r="BD1360" s="255" t="s">
        <v>120</v>
      </c>
      <c r="BE1360" s="256"/>
      <c r="BF1360" s="4"/>
      <c r="BG1360" s="249" t="s">
        <v>121</v>
      </c>
      <c r="BH1360" s="250"/>
      <c r="BI1360" s="251" t="s">
        <v>122</v>
      </c>
      <c r="BJ1360" s="252"/>
      <c r="BK1360" s="4"/>
      <c r="BL1360" s="253" t="s">
        <v>123</v>
      </c>
      <c r="BM1360" s="254"/>
      <c r="BN1360" s="255" t="s">
        <v>124</v>
      </c>
      <c r="BO1360" s="256"/>
      <c r="BP1360" s="4"/>
      <c r="BQ1360" s="253" t="s">
        <v>125</v>
      </c>
      <c r="BR1360" s="254"/>
      <c r="BS1360" s="255" t="s">
        <v>126</v>
      </c>
      <c r="BT1360" s="256"/>
      <c r="BU1360" s="8"/>
      <c r="BV1360" s="253" t="s">
        <v>127</v>
      </c>
      <c r="BW1360" s="254"/>
      <c r="BX1360" s="255" t="s">
        <v>128</v>
      </c>
      <c r="BY1360" s="256"/>
      <c r="CA1360" s="27" t="s">
        <v>15</v>
      </c>
      <c r="CC1360" s="133" t="s">
        <v>70</v>
      </c>
      <c r="CD1360" s="9"/>
      <c r="CE1360" s="38"/>
      <c r="CF1360" s="38"/>
      <c r="CG1360" s="38"/>
      <c r="CH1360" s="38"/>
    </row>
    <row r="1361" spans="2:91" ht="18.600000000000001" customHeight="1" thickTop="1" thickBot="1">
      <c r="B1361" s="129">
        <v>3.4</v>
      </c>
      <c r="D1361" s="29">
        <v>1</v>
      </c>
      <c r="E1361" s="30">
        <v>0</v>
      </c>
      <c r="F1361" s="31">
        <v>0</v>
      </c>
      <c r="G1361" s="32">
        <f t="shared" ref="G1361:G1424" si="12986">-1/($E$8*$B1361)</f>
        <v>-0.19387647058823532</v>
      </c>
      <c r="I1361" s="29">
        <v>1</v>
      </c>
      <c r="J1361" s="33">
        <v>0</v>
      </c>
      <c r="K1361" s="31">
        <v>0</v>
      </c>
      <c r="L1361" s="32">
        <v>0</v>
      </c>
      <c r="N1361" s="29">
        <f t="shared" ref="N1361" si="12987">D1361*I1361+F1361*I1364-E1361*J1361-G1361*J1364</f>
        <v>0.92888908340950516</v>
      </c>
      <c r="O1361" s="33">
        <f t="shared" ref="O1361" si="12988">(D1361*J1361+E1361*I1361+F1361*J1364+G1361*I1364)</f>
        <v>0</v>
      </c>
      <c r="P1361" s="31">
        <f t="shared" ref="P1361" si="12989">D1361*K1361+F1361*K1364-E1361*L1361-G1361*L1364</f>
        <v>0</v>
      </c>
      <c r="Q1361" s="32">
        <f t="shared" ref="Q1361" si="12990">(D1361*L1361+E1361*K1361+F1361*L1364+G1361*K1364)</f>
        <v>-0.19387647058823532</v>
      </c>
      <c r="S1361" s="29">
        <v>1</v>
      </c>
      <c r="T1361" s="30">
        <v>0</v>
      </c>
      <c r="U1361" s="31">
        <v>0</v>
      </c>
      <c r="V1361" s="32">
        <f t="shared" ref="V1361:V1424" si="12991">-1/($T$8*$B1361)</f>
        <v>-0.37663823529411766</v>
      </c>
      <c r="X1361" s="29">
        <f t="shared" ref="X1361" si="12992">N1361*S1361+P1361*S1364-O1361*T1361-Q1361*T1364</f>
        <v>0.92888908340950516</v>
      </c>
      <c r="Y1361" s="33">
        <f t="shared" ref="Y1361" si="12993">(N1361*T1361+O1361*S1361+P1361*T1364+Q1361*S1364)</f>
        <v>0</v>
      </c>
      <c r="Z1361" s="31">
        <f t="shared" ref="Z1361" si="12994">N1361*U1361+P1361*U1364-O1361*V1361-Q1361*V1364</f>
        <v>0</v>
      </c>
      <c r="AA1361" s="32">
        <f t="shared" ref="AA1361" si="12995">(N1361*V1361+O1361*U1361+P1361*V1364+Q1361*U1364)</f>
        <v>-0.54373161574756179</v>
      </c>
      <c r="AB1361" s="8"/>
      <c r="AC1361" s="29">
        <v>1</v>
      </c>
      <c r="AD1361" s="33">
        <v>0</v>
      </c>
      <c r="AE1361" s="31">
        <v>0</v>
      </c>
      <c r="AF1361" s="32">
        <v>0</v>
      </c>
      <c r="AH1361" s="29">
        <f t="shared" ref="AH1361" si="12996">X1361*AC1361+Z1361*AC1364-Y1361*AD1361-AA1361*AD1364</f>
        <v>0.76873369835485938</v>
      </c>
      <c r="AI1361" s="33">
        <f t="shared" ref="AI1361" si="12997">(X1361*AD1361+Y1361*AC1361+Z1361*AD1364+AA1361*AC1364)</f>
        <v>0</v>
      </c>
      <c r="AJ1361" s="31">
        <f t="shared" ref="AJ1361" si="12998">X1361*AE1361+Z1361*AE1364-Y1361*AF1361-AA1361*AF1364</f>
        <v>0</v>
      </c>
      <c r="AK1361" s="32">
        <f t="shared" ref="AK1361" si="12999">(X1361*AF1361+Y1361*AE1361+Z1361*AF1364+AA1361*AE1364)</f>
        <v>-0.54373161574756179</v>
      </c>
      <c r="AL1361" s="8"/>
      <c r="AM1361" s="29">
        <v>1</v>
      </c>
      <c r="AN1361" s="30">
        <v>0</v>
      </c>
      <c r="AO1361" s="31">
        <v>0</v>
      </c>
      <c r="AP1361" s="32">
        <f t="shared" ref="AP1361:AP1424" si="13000">-1/($AN$8*$B1361)</f>
        <v>-0.34059705882352936</v>
      </c>
      <c r="AR1361" s="29">
        <f t="shared" ref="AR1361" si="13001">AH1361*AM1361+AJ1361*AM1364-AI1361*AN1361-AK1361*AN1364</f>
        <v>0.76873369835485938</v>
      </c>
      <c r="AS1361" s="33">
        <f t="shared" ref="AS1361" si="13002">(AH1361*AN1361+AI1361*AM1361+AJ1361*AN1364+AK1361*AM1364)</f>
        <v>0</v>
      </c>
      <c r="AT1361" s="31">
        <f t="shared" ref="AT1361" si="13003">AH1361*AO1361+AJ1361*AO1364-AI1361*AP1361-AK1361*AP1364</f>
        <v>0</v>
      </c>
      <c r="AU1361" s="32">
        <f t="shared" ref="AU1361" si="13004">(AH1361*AP1361+AI1361*AO1361+AJ1361*AP1364+AK1361*AO1364)</f>
        <v>-0.80556005242576112</v>
      </c>
      <c r="AV1361" s="8"/>
      <c r="AW1361" s="29">
        <v>1</v>
      </c>
      <c r="AX1361" s="33">
        <v>0</v>
      </c>
      <c r="AY1361" s="31">
        <v>0</v>
      </c>
      <c r="AZ1361" s="32">
        <v>0</v>
      </c>
      <c r="BB1361" s="29">
        <f t="shared" ref="BB1361" si="13005">AR1361*AW1361+AT1361*AW1364-AS1361*AX1361-AU1361*AX1364</f>
        <v>0.55551673031842363</v>
      </c>
      <c r="BC1361" s="33">
        <f t="shared" ref="BC1361" si="13006">(AR1361*AX1361+AS1361*AW1361+AT1361*AX1364+AU1361*AW1364)</f>
        <v>0</v>
      </c>
      <c r="BD1361" s="31">
        <f t="shared" ref="BD1361" si="13007">AR1361*AY1361+AT1361*AY1364-AS1361*AZ1361-AU1361*AZ1364</f>
        <v>0</v>
      </c>
      <c r="BE1361" s="32">
        <f t="shared" ref="BE1361" si="13008">(AR1361*AZ1361+AS1361*AY1361+AT1361*AZ1364+AU1361*AY1364)</f>
        <v>-0.80556005242576112</v>
      </c>
      <c r="BF1361" s="8"/>
      <c r="BG1361" s="29">
        <v>1</v>
      </c>
      <c r="BH1361" s="30">
        <v>0</v>
      </c>
      <c r="BI1361" s="31">
        <v>0</v>
      </c>
      <c r="BJ1361" s="32">
        <f t="shared" ref="BJ1361:BJ1424" si="13009">-1/($BH$8*$B1361)</f>
        <v>-0.11976176470588235</v>
      </c>
      <c r="BL1361" s="29">
        <f t="shared" ref="BL1361" si="13010">BB1361*BG1361+BD1361*BG1364-BC1361*BH1361-BE1361*BH1364</f>
        <v>0.55551673031842363</v>
      </c>
      <c r="BM1361" s="33">
        <f t="shared" ref="BM1361" si="13011">(BB1361*BH1361+BC1361*BG1361+BD1361*BH1364+BE1361*BG1364)</f>
        <v>0</v>
      </c>
      <c r="BN1361" s="31">
        <f t="shared" ref="BN1361" si="13012">BB1361*BI1361+BD1361*BI1364-BC1361*BJ1361-BE1361*BJ1364</f>
        <v>0</v>
      </c>
      <c r="BO1361" s="32">
        <f t="shared" ref="BO1361" si="13013">(BB1361*BJ1361+BC1361*BI1361+BD1361*BJ1364+BE1361*BI1364)</f>
        <v>-0.87208971637233723</v>
      </c>
      <c r="BP1361" s="8"/>
      <c r="BQ1361" s="34">
        <v>1</v>
      </c>
      <c r="BR1361" s="35">
        <v>0</v>
      </c>
      <c r="BS1361" s="11">
        <v>0</v>
      </c>
      <c r="BT1361" s="36">
        <v>0</v>
      </c>
      <c r="BV1361" s="29">
        <f t="shared" ref="BV1361" si="13014">BL1361*BQ1361+BN1361*BQ1364-BM1361*BR1361-BO1361*BR1364</f>
        <v>0.55551673031842363</v>
      </c>
      <c r="BW1361" s="33">
        <f t="shared" ref="BW1361" si="13015">(BL1361*BR1361+BM1361*BQ1361+BN1361*BR1364+BO1361*BQ1364)</f>
        <v>-0.87208971637233723</v>
      </c>
      <c r="BX1361" s="31">
        <f t="shared" ref="BX1361" si="13016">BL1361*BS1361+BN1361*BS1364-BM1361*BT1361-BO1361*BT1364</f>
        <v>0</v>
      </c>
      <c r="BY1361" s="32">
        <f t="shared" ref="BY1361" si="13017">(BL1361*BT1361+BM1361*BS1361+BN1361*BT1364+BO1361*BS1364)</f>
        <v>-0.87208971637233723</v>
      </c>
      <c r="CA1361" s="37">
        <f t="shared" ref="CA1361" si="13018">20*LOG(((1+$BR$8)/$BR$8)/((BV1361+BV1364)^2+(BW1361+BW1364)^2)^0.5)</f>
        <v>-6.8189369831873859E-3</v>
      </c>
      <c r="CC1361" s="134">
        <f t="shared" ref="CC1361" si="13019">((BV1361^2+BW1361^2)^0.5)/((BV1364^2+BW1364^2)^0.5)</f>
        <v>1.0681038960761204</v>
      </c>
      <c r="CD1361" s="9"/>
      <c r="CE1361" s="38"/>
      <c r="CF1361" s="38"/>
      <c r="CG1361" s="38"/>
      <c r="CH1361" s="38"/>
      <c r="CM1361" s="129">
        <v>3.38</v>
      </c>
    </row>
    <row r="1362" spans="2:91" ht="18.600000000000001" customHeight="1" thickBot="1">
      <c r="D1362" s="39"/>
      <c r="G1362" s="40"/>
      <c r="I1362" s="39"/>
      <c r="L1362" s="40"/>
      <c r="N1362" s="39"/>
      <c r="Q1362" s="40"/>
      <c r="S1362" s="39"/>
      <c r="V1362" s="40"/>
      <c r="X1362" s="39"/>
      <c r="AA1362" s="40"/>
      <c r="AC1362" s="39"/>
      <c r="AF1362" s="40"/>
      <c r="AH1362" s="39"/>
      <c r="AK1362" s="40"/>
      <c r="AM1362" s="39"/>
      <c r="AP1362" s="40"/>
      <c r="AR1362" s="39"/>
      <c r="AU1362" s="40"/>
      <c r="AW1362" s="39"/>
      <c r="AZ1362" s="40"/>
      <c r="BB1362" s="39"/>
      <c r="BE1362" s="40"/>
      <c r="BG1362" s="39"/>
      <c r="BJ1362" s="40"/>
      <c r="BL1362" s="39"/>
      <c r="BO1362" s="40"/>
      <c r="BQ1362" s="34"/>
      <c r="BR1362" s="11"/>
      <c r="BS1362" s="11"/>
      <c r="BT1362" s="41"/>
      <c r="BV1362" s="39"/>
      <c r="BY1362" s="40"/>
      <c r="CC1362" s="135"/>
      <c r="CD1362" s="9"/>
      <c r="CE1362" s="38"/>
      <c r="CF1362" s="38"/>
      <c r="CG1362" s="38"/>
      <c r="CH1362" s="38"/>
    </row>
    <row r="1363" spans="2:91" ht="18.600000000000001" customHeight="1" thickBot="1">
      <c r="D1363" s="258" t="s">
        <v>129</v>
      </c>
      <c r="E1363" s="259"/>
      <c r="F1363" s="260" t="s">
        <v>130</v>
      </c>
      <c r="G1363" s="261"/>
      <c r="H1363" s="229"/>
      <c r="I1363" s="258" t="s">
        <v>131</v>
      </c>
      <c r="J1363" s="259"/>
      <c r="K1363" s="260" t="s">
        <v>132</v>
      </c>
      <c r="L1363" s="261"/>
      <c r="N1363" s="253" t="s">
        <v>133</v>
      </c>
      <c r="O1363" s="254"/>
      <c r="P1363" s="255" t="s">
        <v>134</v>
      </c>
      <c r="Q1363" s="256"/>
      <c r="S1363" s="258" t="s">
        <v>135</v>
      </c>
      <c r="T1363" s="259"/>
      <c r="U1363" s="260" t="s">
        <v>136</v>
      </c>
      <c r="V1363" s="261"/>
      <c r="W1363" s="8"/>
      <c r="X1363" s="253" t="s">
        <v>137</v>
      </c>
      <c r="Y1363" s="254"/>
      <c r="Z1363" s="255" t="s">
        <v>138</v>
      </c>
      <c r="AA1363" s="256"/>
      <c r="AB1363" s="8"/>
      <c r="AC1363" s="258" t="s">
        <v>139</v>
      </c>
      <c r="AD1363" s="259"/>
      <c r="AE1363" s="260" t="s">
        <v>140</v>
      </c>
      <c r="AF1363" s="261"/>
      <c r="AG1363" s="8"/>
      <c r="AH1363" s="253" t="s">
        <v>141</v>
      </c>
      <c r="AI1363" s="254"/>
      <c r="AJ1363" s="255" t="s">
        <v>142</v>
      </c>
      <c r="AK1363" s="256"/>
      <c r="AL1363" s="8"/>
      <c r="AM1363" s="258" t="s">
        <v>143</v>
      </c>
      <c r="AN1363" s="259"/>
      <c r="AO1363" s="260" t="s">
        <v>144</v>
      </c>
      <c r="AP1363" s="261"/>
      <c r="AR1363" s="253" t="s">
        <v>145</v>
      </c>
      <c r="AS1363" s="254"/>
      <c r="AT1363" s="255" t="s">
        <v>146</v>
      </c>
      <c r="AU1363" s="256"/>
      <c r="AV1363" s="4"/>
      <c r="AW1363" s="258" t="s">
        <v>147</v>
      </c>
      <c r="AX1363" s="259"/>
      <c r="AY1363" s="260" t="s">
        <v>148</v>
      </c>
      <c r="AZ1363" s="261"/>
      <c r="BA1363" s="8"/>
      <c r="BB1363" s="253" t="s">
        <v>149</v>
      </c>
      <c r="BC1363" s="254"/>
      <c r="BD1363" s="255" t="s">
        <v>150</v>
      </c>
      <c r="BE1363" s="256"/>
      <c r="BF1363" s="4"/>
      <c r="BG1363" s="258" t="s">
        <v>151</v>
      </c>
      <c r="BH1363" s="259"/>
      <c r="BI1363" s="260" t="s">
        <v>152</v>
      </c>
      <c r="BJ1363" s="261"/>
      <c r="BK1363" s="4"/>
      <c r="BL1363" s="253" t="s">
        <v>153</v>
      </c>
      <c r="BM1363" s="254"/>
      <c r="BN1363" s="255" t="s">
        <v>154</v>
      </c>
      <c r="BO1363" s="256"/>
      <c r="BP1363" s="4"/>
      <c r="BQ1363" s="258" t="s">
        <v>155</v>
      </c>
      <c r="BR1363" s="259"/>
      <c r="BS1363" s="260" t="s">
        <v>156</v>
      </c>
      <c r="BT1363" s="261"/>
      <c r="BU1363" s="8"/>
      <c r="BV1363" s="253" t="s">
        <v>157</v>
      </c>
      <c r="BW1363" s="254"/>
      <c r="BX1363" s="255" t="s">
        <v>158</v>
      </c>
      <c r="BY1363" s="256"/>
      <c r="CA1363" s="46" t="s">
        <v>16</v>
      </c>
      <c r="CC1363" s="136" t="s">
        <v>71</v>
      </c>
      <c r="CD1363" s="9"/>
      <c r="CE1363" s="38"/>
      <c r="CF1363" s="38"/>
      <c r="CG1363" s="38"/>
      <c r="CH1363" s="38"/>
    </row>
    <row r="1364" spans="2:91" ht="18.600000000000001" customHeight="1" thickTop="1" thickBot="1">
      <c r="D1364" s="29">
        <v>0</v>
      </c>
      <c r="E1364" s="33">
        <v>0</v>
      </c>
      <c r="F1364" s="31">
        <v>1</v>
      </c>
      <c r="G1364" s="32">
        <v>0</v>
      </c>
      <c r="I1364" s="29">
        <v>0</v>
      </c>
      <c r="J1364" s="33">
        <f t="shared" ref="J1364" si="13020">IF(0=(1-$J$8*$K$8*$B1361^2),10^14,$B1361*$J$8/(1-$J$8*$K$8*$B1361^2))</f>
        <v>-0.366784666415368</v>
      </c>
      <c r="K1364" s="31">
        <v>1</v>
      </c>
      <c r="L1364" s="32">
        <v>0</v>
      </c>
      <c r="N1364" s="29">
        <f t="shared" ref="N1364" si="13021">D1364*I1361+F1364*I1364-E1364*J1361-G1364*J1364</f>
        <v>0</v>
      </c>
      <c r="O1364" s="33">
        <f t="shared" ref="O1364" si="13022">(D1364*J1361+E1364*I1361+F1364*J1364+G1364*I1364)</f>
        <v>-0.366784666415368</v>
      </c>
      <c r="P1364" s="31">
        <f t="shared" ref="P1364" si="13023">D1364*K1361+F1364*K1364-E1364*L1361-G1364*L1364</f>
        <v>1</v>
      </c>
      <c r="Q1364" s="32">
        <f t="shared" ref="Q1364" si="13024">(D1364*L1361+E1364*K1361+F1364*L1364+G1364*K1364)</f>
        <v>0</v>
      </c>
      <c r="S1364" s="29">
        <v>0</v>
      </c>
      <c r="T1364" s="33">
        <v>0</v>
      </c>
      <c r="U1364" s="31">
        <v>1</v>
      </c>
      <c r="V1364" s="32">
        <v>0</v>
      </c>
      <c r="X1364" s="29">
        <f t="shared" ref="X1364" si="13025">N1364*S1361+P1364*S1364-O1364*T1361-Q1364*T1364</f>
        <v>0</v>
      </c>
      <c r="Y1364" s="33">
        <f t="shared" ref="Y1364" si="13026">(N1364*T1361+O1364*S1361+P1364*T1364+Q1364*S1364)</f>
        <v>-0.366784666415368</v>
      </c>
      <c r="Z1364" s="31">
        <f t="shared" ref="Z1364" si="13027">N1364*U1361+P1364*U1364-O1364*V1361-Q1364*V1364</f>
        <v>0.86185487050837417</v>
      </c>
      <c r="AA1364" s="32">
        <f t="shared" ref="AA1364" si="13028">(N1364*V1361+O1364*U1361+P1364*V1364+Q1364*U1364)</f>
        <v>0</v>
      </c>
      <c r="AB1364" s="8"/>
      <c r="AC1364" s="29">
        <v>0</v>
      </c>
      <c r="AD1364" s="33">
        <f t="shared" ref="AD1364" si="13029">IF(0=(1-$AD$8*$AE$8*$B1361^2),10^14,$B1361*$AD$8/(1-$AD$8*$AE$8*$B1361^2))</f>
        <v>-0.29454859790422988</v>
      </c>
      <c r="AE1364" s="31">
        <v>1</v>
      </c>
      <c r="AF1364" s="32">
        <v>0</v>
      </c>
      <c r="AH1364" s="29">
        <f t="shared" ref="AH1364" si="13030">X1364*AC1361+Z1364*AC1364-Y1364*AD1361-AA1364*AD1364</f>
        <v>0</v>
      </c>
      <c r="AI1364" s="33">
        <f t="shared" ref="AI1364" si="13031">(X1364*AD1361+Y1364*AC1361+Z1364*AD1364+AA1364*AC1364)</f>
        <v>-0.62064281012054123</v>
      </c>
      <c r="AJ1364" s="31">
        <f t="shared" ref="AJ1364" si="13032">X1364*AE1361+Z1364*AE1364-Y1364*AF1361-AA1364*AF1364</f>
        <v>0.86185487050837417</v>
      </c>
      <c r="AK1364" s="32">
        <f t="shared" ref="AK1364" si="13033">(X1364*AF1361+Y1364*AE1361+Z1364*AF1364+AA1364*AE1364)</f>
        <v>0</v>
      </c>
      <c r="AL1364" s="8"/>
      <c r="AM1364" s="29">
        <v>0</v>
      </c>
      <c r="AN1364" s="33">
        <v>0</v>
      </c>
      <c r="AO1364" s="31">
        <v>1</v>
      </c>
      <c r="AP1364" s="32">
        <v>0</v>
      </c>
      <c r="AR1364" s="29">
        <f t="shared" ref="AR1364" si="13034">AH1364*AM1361+AJ1364*AM1364-AI1364*AN1361-AK1364*AN1364</f>
        <v>0</v>
      </c>
      <c r="AS1364" s="33">
        <f t="shared" ref="AS1364" si="13035">(AH1364*AN1361+AI1364*AM1361+AJ1364*AN1364+AK1364*AM1364)</f>
        <v>-0.62064281012054123</v>
      </c>
      <c r="AT1364" s="31">
        <f t="shared" ref="AT1364" si="13036">AH1364*AO1361+AJ1364*AO1364-AI1364*AP1361-AK1364*AP1364</f>
        <v>0.65046575480134761</v>
      </c>
      <c r="AU1364" s="32">
        <f t="shared" ref="AU1364" si="13037">(AH1364*AP1361+AI1364*AO1361+AJ1364*AP1364+AK1364*AO1364)</f>
        <v>0</v>
      </c>
      <c r="AV1364" s="8"/>
      <c r="AW1364" s="29">
        <v>0</v>
      </c>
      <c r="AX1364" s="33">
        <f t="shared" ref="AX1364" si="13038">IF(0=(1-$AX$8*$AY$8*$B1361^2),10^14,$B1361*$AX$8/(1-$AX$8*$AY$8*$B1361^2))</f>
        <v>-0.26468165519675563</v>
      </c>
      <c r="AY1364" s="31">
        <v>1</v>
      </c>
      <c r="AZ1364" s="32">
        <v>0</v>
      </c>
      <c r="BB1364" s="29">
        <f t="shared" ref="BB1364" si="13039">AR1364*AW1361+AT1364*AW1364-AS1364*AX1361-AU1364*AX1364</f>
        <v>0</v>
      </c>
      <c r="BC1364" s="33">
        <f t="shared" ref="BC1364" si="13040">(AR1364*AX1361+AS1364*AW1361+AT1364*AX1364+AU1364*AW1364)</f>
        <v>-0.79280916275016888</v>
      </c>
      <c r="BD1364" s="31">
        <f t="shared" ref="BD1364" si="13041">AR1364*AY1361+AT1364*AY1364-AS1364*AZ1361-AU1364*AZ1364</f>
        <v>0.65046575480134761</v>
      </c>
      <c r="BE1364" s="32">
        <f t="shared" ref="BE1364" si="13042">(AR1364*AZ1361+AS1364*AY1361+AT1364*AZ1364+AU1364*AY1364)</f>
        <v>0</v>
      </c>
      <c r="BF1364" s="8"/>
      <c r="BG1364" s="29">
        <v>0</v>
      </c>
      <c r="BH1364" s="33">
        <v>0</v>
      </c>
      <c r="BI1364" s="31">
        <v>1</v>
      </c>
      <c r="BJ1364" s="32">
        <v>0</v>
      </c>
      <c r="BL1364" s="29">
        <f t="shared" ref="BL1364" si="13043">BB1364*BG1361+BD1364*BG1364-BC1364*BH1361-BE1364*BH1364</f>
        <v>0</v>
      </c>
      <c r="BM1364" s="33">
        <f t="shared" ref="BM1364" si="13044">(BB1364*BH1361+BC1364*BG1361+BD1364*BH1364+BE1364*BG1364)</f>
        <v>-0.79280916275016888</v>
      </c>
      <c r="BN1364" s="31">
        <f t="shared" ref="BN1364" si="13045">BB1364*BI1361+BD1364*BI1364-BC1364*BJ1361-BE1364*BJ1364</f>
        <v>0.55551753039539431</v>
      </c>
      <c r="BO1364" s="32">
        <f t="shared" ref="BO1364" si="13046">(BB1364*BJ1361+BC1364*BI1361+BD1364*BJ1364+BE1364*BI1364)</f>
        <v>0</v>
      </c>
      <c r="BP1364" s="8"/>
      <c r="BQ1364" s="19">
        <f t="shared" ref="BQ1364:BQ1427" si="13047">1/$BR$8</f>
        <v>1</v>
      </c>
      <c r="BR1364" s="47">
        <v>0</v>
      </c>
      <c r="BS1364" s="48">
        <v>1</v>
      </c>
      <c r="BT1364" s="49">
        <v>0</v>
      </c>
      <c r="BV1364" s="29">
        <f t="shared" ref="BV1364" si="13048">BL1364*BQ1361+BN1364*BQ1364-BM1364*BR1361-BO1364*BR1364</f>
        <v>0.55551753039539431</v>
      </c>
      <c r="BW1364" s="33">
        <f t="shared" ref="BW1364" si="13049">(BL1364*BR1361+BM1364*BQ1361+BN1364*BR1364+BO1364*BQ1364)</f>
        <v>-0.79280916275016888</v>
      </c>
      <c r="BX1364" s="31">
        <f t="shared" ref="BX1364" si="13050">BL1364*BS1361+BN1364*BS1364-BM1364*BT1361-BO1364*BT1364</f>
        <v>0.55551753039539431</v>
      </c>
      <c r="BY1364" s="32">
        <f t="shared" ref="BY1364" si="13051">(BL1364*BT1361+BM1364*BS1361+BN1364*BT1364+BO1364*BS1364)</f>
        <v>0</v>
      </c>
      <c r="CA1364" s="50">
        <f t="shared" ref="CA1364" si="13052">(180/PI())*ATAN(-1*(BW1361+BW1364)/(BV1361+BV1364))</f>
        <v>56.283693029746956</v>
      </c>
      <c r="CC1364" s="137">
        <f t="shared" ref="CC1364" si="13053">20*LOG(((1-(10^(CA1361/20)^2)*(1-((1-CC1361)/(1+CC1361))^2))^0.5))</f>
        <v>-25.764904896611473</v>
      </c>
      <c r="CD1364" s="9"/>
      <c r="CE1364" s="38"/>
      <c r="CF1364" s="38"/>
      <c r="CG1364" s="38"/>
      <c r="CH1364" s="38"/>
    </row>
    <row r="1365" spans="2:91" ht="18.600000000000001" customHeight="1">
      <c r="CC1365" s="42"/>
    </row>
    <row r="1366" spans="2:91" ht="18.600000000000001" customHeight="1" thickBot="1">
      <c r="E1366" s="22" t="s">
        <v>4</v>
      </c>
      <c r="J1366" s="22" t="s">
        <v>5</v>
      </c>
      <c r="O1366" s="22" t="s">
        <v>6</v>
      </c>
      <c r="T1366" s="22" t="s">
        <v>7</v>
      </c>
      <c r="Y1366" s="22" t="s">
        <v>8</v>
      </c>
      <c r="AD1366" s="22" t="s">
        <v>65</v>
      </c>
      <c r="AI1366" s="22" t="s">
        <v>9</v>
      </c>
      <c r="AN1366" s="22" t="s">
        <v>66</v>
      </c>
      <c r="AS1366" s="22" t="s">
        <v>51</v>
      </c>
      <c r="AX1366" s="22" t="s">
        <v>67</v>
      </c>
      <c r="BC1366" s="22" t="s">
        <v>52</v>
      </c>
      <c r="BH1366" s="22" t="s">
        <v>68</v>
      </c>
      <c r="BM1366" s="22" t="s">
        <v>63</v>
      </c>
      <c r="BQ1366" s="23" t="s">
        <v>69</v>
      </c>
      <c r="BR1366" s="23"/>
      <c r="BS1366" s="24"/>
      <c r="BT1366" s="24"/>
      <c r="BU1366" s="24"/>
      <c r="BW1366" s="22" t="s">
        <v>64</v>
      </c>
    </row>
    <row r="1367" spans="2:91" ht="18.600000000000001" customHeight="1" thickBot="1">
      <c r="D1367" s="249" t="s">
        <v>103</v>
      </c>
      <c r="E1367" s="250"/>
      <c r="F1367" s="251" t="s">
        <v>104</v>
      </c>
      <c r="G1367" s="252"/>
      <c r="H1367" s="229"/>
      <c r="I1367" s="253" t="s">
        <v>11</v>
      </c>
      <c r="J1367" s="254"/>
      <c r="K1367" s="255" t="s">
        <v>12</v>
      </c>
      <c r="L1367" s="256"/>
      <c r="M1367" s="24"/>
      <c r="N1367" s="253" t="s">
        <v>105</v>
      </c>
      <c r="O1367" s="254"/>
      <c r="P1367" s="255" t="s">
        <v>106</v>
      </c>
      <c r="Q1367" s="256"/>
      <c r="R1367" s="24"/>
      <c r="S1367" s="249" t="s">
        <v>107</v>
      </c>
      <c r="T1367" s="250"/>
      <c r="U1367" s="251" t="s">
        <v>108</v>
      </c>
      <c r="V1367" s="252"/>
      <c r="W1367" s="8"/>
      <c r="X1367" s="253" t="s">
        <v>109</v>
      </c>
      <c r="Y1367" s="254"/>
      <c r="Z1367" s="255" t="s">
        <v>110</v>
      </c>
      <c r="AA1367" s="256"/>
      <c r="AB1367" s="8"/>
      <c r="AC1367" s="253" t="s">
        <v>111</v>
      </c>
      <c r="AD1367" s="254"/>
      <c r="AE1367" s="255" t="s">
        <v>14</v>
      </c>
      <c r="AF1367" s="256"/>
      <c r="AG1367" s="8"/>
      <c r="AH1367" s="253" t="s">
        <v>112</v>
      </c>
      <c r="AI1367" s="254"/>
      <c r="AJ1367" s="255" t="s">
        <v>113</v>
      </c>
      <c r="AK1367" s="256"/>
      <c r="AL1367" s="8"/>
      <c r="AM1367" s="249" t="s">
        <v>114</v>
      </c>
      <c r="AN1367" s="250"/>
      <c r="AO1367" s="251" t="s">
        <v>115</v>
      </c>
      <c r="AP1367" s="252"/>
      <c r="AQ1367" s="24"/>
      <c r="AR1367" s="253" t="s">
        <v>116</v>
      </c>
      <c r="AS1367" s="254"/>
      <c r="AT1367" s="255" t="s">
        <v>13</v>
      </c>
      <c r="AU1367" s="256"/>
      <c r="AV1367" s="4"/>
      <c r="AW1367" s="253" t="s">
        <v>117</v>
      </c>
      <c r="AX1367" s="254"/>
      <c r="AY1367" s="255" t="s">
        <v>118</v>
      </c>
      <c r="AZ1367" s="256"/>
      <c r="BA1367" s="8"/>
      <c r="BB1367" s="253" t="s">
        <v>119</v>
      </c>
      <c r="BC1367" s="254"/>
      <c r="BD1367" s="255" t="s">
        <v>120</v>
      </c>
      <c r="BE1367" s="256"/>
      <c r="BF1367" s="4"/>
      <c r="BG1367" s="249" t="s">
        <v>121</v>
      </c>
      <c r="BH1367" s="250"/>
      <c r="BI1367" s="251" t="s">
        <v>122</v>
      </c>
      <c r="BJ1367" s="252"/>
      <c r="BK1367" s="4"/>
      <c r="BL1367" s="253" t="s">
        <v>123</v>
      </c>
      <c r="BM1367" s="254"/>
      <c r="BN1367" s="255" t="s">
        <v>124</v>
      </c>
      <c r="BO1367" s="256"/>
      <c r="BP1367" s="4"/>
      <c r="BQ1367" s="253" t="s">
        <v>125</v>
      </c>
      <c r="BR1367" s="254"/>
      <c r="BS1367" s="255" t="s">
        <v>126</v>
      </c>
      <c r="BT1367" s="256"/>
      <c r="BU1367" s="8"/>
      <c r="BV1367" s="253" t="s">
        <v>127</v>
      </c>
      <c r="BW1367" s="254"/>
      <c r="BX1367" s="255" t="s">
        <v>128</v>
      </c>
      <c r="BY1367" s="256"/>
      <c r="CA1367" s="27" t="s">
        <v>15</v>
      </c>
      <c r="CC1367" s="133" t="s">
        <v>70</v>
      </c>
      <c r="CD1367" s="9"/>
      <c r="CE1367" s="38"/>
      <c r="CF1367" s="38"/>
      <c r="CG1367" s="38"/>
      <c r="CH1367" s="38"/>
    </row>
    <row r="1368" spans="2:91" ht="18.600000000000001" customHeight="1" thickTop="1" thickBot="1">
      <c r="B1368" s="129">
        <v>3.42</v>
      </c>
      <c r="D1368" s="29">
        <v>1</v>
      </c>
      <c r="E1368" s="30">
        <v>0</v>
      </c>
      <c r="F1368" s="31">
        <v>0</v>
      </c>
      <c r="G1368" s="32">
        <f t="shared" ref="G1368:G1431" si="13054">-1/($E$8*$B1368)</f>
        <v>-0.19274269005847955</v>
      </c>
      <c r="I1368" s="29">
        <v>1</v>
      </c>
      <c r="J1368" s="33">
        <v>0</v>
      </c>
      <c r="K1368" s="31">
        <v>0</v>
      </c>
      <c r="L1368" s="32">
        <v>0</v>
      </c>
      <c r="N1368" s="29">
        <f t="shared" ref="N1368" si="13055">D1368*I1368+F1368*I1371-E1368*J1368-G1368*J1371</f>
        <v>0.92972941208205628</v>
      </c>
      <c r="O1368" s="33">
        <f t="shared" ref="O1368" si="13056">(D1368*J1368+E1368*I1368+F1368*J1371+G1368*I1371)</f>
        <v>0</v>
      </c>
      <c r="P1368" s="31">
        <f t="shared" ref="P1368" si="13057">D1368*K1368+F1368*K1371-E1368*L1368-G1368*L1371</f>
        <v>0</v>
      </c>
      <c r="Q1368" s="32">
        <f t="shared" ref="Q1368" si="13058">(D1368*L1368+E1368*K1368+F1368*L1371+G1368*K1371)</f>
        <v>-0.19274269005847955</v>
      </c>
      <c r="S1368" s="29">
        <v>1</v>
      </c>
      <c r="T1368" s="30">
        <v>0</v>
      </c>
      <c r="U1368" s="31">
        <v>0</v>
      </c>
      <c r="V1368" s="32">
        <f t="shared" ref="V1368:V1431" si="13059">-1/($T$8*$B1368)</f>
        <v>-0.3744356725146199</v>
      </c>
      <c r="X1368" s="29">
        <f t="shared" ref="X1368" si="13060">N1368*S1368+P1368*S1371-O1368*T1368-Q1368*T1371</f>
        <v>0.92972941208205628</v>
      </c>
      <c r="Y1368" s="33">
        <f t="shared" ref="Y1368" si="13061">(N1368*T1368+O1368*S1368+P1368*T1371+Q1368*S1371)</f>
        <v>0</v>
      </c>
      <c r="Z1368" s="31">
        <f t="shared" ref="Z1368" si="13062">N1368*U1368+P1368*U1371-O1368*V1368-Q1368*V1371</f>
        <v>0</v>
      </c>
      <c r="AA1368" s="32">
        <f t="shared" ref="AA1368" si="13063">(N1368*V1368+O1368*U1368+P1368*V1371+Q1368*U1371)</f>
        <v>-0.54086654772804654</v>
      </c>
      <c r="AB1368" s="8"/>
      <c r="AC1368" s="29">
        <v>1</v>
      </c>
      <c r="AD1368" s="33">
        <v>0</v>
      </c>
      <c r="AE1368" s="31">
        <v>0</v>
      </c>
      <c r="AF1368" s="32">
        <v>0</v>
      </c>
      <c r="AH1368" s="29">
        <f t="shared" ref="AH1368" si="13064">X1368*AC1368+Z1368*AC1371-Y1368*AD1368-AA1368*AD1371</f>
        <v>0.77144499539417066</v>
      </c>
      <c r="AI1368" s="33">
        <f t="shared" ref="AI1368" si="13065">(X1368*AD1368+Y1368*AC1368+Z1368*AD1371+AA1368*AC1371)</f>
        <v>0</v>
      </c>
      <c r="AJ1368" s="31">
        <f t="shared" ref="AJ1368" si="13066">X1368*AE1368+Z1368*AE1371-Y1368*AF1368-AA1368*AF1371</f>
        <v>0</v>
      </c>
      <c r="AK1368" s="32">
        <f t="shared" ref="AK1368" si="13067">(X1368*AF1368+Y1368*AE1368+Z1368*AF1371+AA1368*AE1371)</f>
        <v>-0.54086654772804654</v>
      </c>
      <c r="AL1368" s="8"/>
      <c r="AM1368" s="29">
        <v>1</v>
      </c>
      <c r="AN1368" s="30">
        <v>0</v>
      </c>
      <c r="AO1368" s="31">
        <v>0</v>
      </c>
      <c r="AP1368" s="32">
        <f t="shared" ref="AP1368:AP1431" si="13068">-1/($AN$8*$B1368)</f>
        <v>-0.33860526315789474</v>
      </c>
      <c r="AR1368" s="29">
        <f t="shared" ref="AR1368" si="13069">AH1368*AM1368+AJ1368*AM1371-AI1368*AN1368-AK1368*AN1371</f>
        <v>0.77144499539417066</v>
      </c>
      <c r="AS1368" s="33">
        <f t="shared" ref="AS1368" si="13070">(AH1368*AN1368+AI1368*AM1368+AJ1368*AN1371+AK1368*AM1371)</f>
        <v>0</v>
      </c>
      <c r="AT1368" s="31">
        <f t="shared" ref="AT1368" si="13071">AH1368*AO1368+AJ1368*AO1371-AI1368*AP1368-AK1368*AP1371</f>
        <v>0</v>
      </c>
      <c r="AU1368" s="32">
        <f t="shared" ref="AU1368" si="13072">(AH1368*AP1368+AI1368*AO1368+AJ1368*AP1371+AK1368*AO1371)</f>
        <v>-0.8020818834053306</v>
      </c>
      <c r="AV1368" s="8"/>
      <c r="AW1368" s="29">
        <v>1</v>
      </c>
      <c r="AX1368" s="33">
        <v>0</v>
      </c>
      <c r="AY1368" s="31">
        <v>0</v>
      </c>
      <c r="AZ1368" s="32">
        <v>0</v>
      </c>
      <c r="BB1368" s="29">
        <f t="shared" ref="BB1368" si="13073">AR1368*AW1368+AT1368*AW1371-AS1368*AX1368-AU1368*AX1371</f>
        <v>0.56048224534958435</v>
      </c>
      <c r="BC1368" s="33">
        <f t="shared" ref="BC1368" si="13074">(AR1368*AX1368+AS1368*AW1368+AT1368*AX1371+AU1368*AW1371)</f>
        <v>0</v>
      </c>
      <c r="BD1368" s="31">
        <f t="shared" ref="BD1368" si="13075">AR1368*AY1368+AT1368*AY1371-AS1368*AZ1368-AU1368*AZ1371</f>
        <v>0</v>
      </c>
      <c r="BE1368" s="32">
        <f t="shared" ref="BE1368" si="13076">(AR1368*AZ1368+AS1368*AY1368+AT1368*AZ1371+AU1368*AY1371)</f>
        <v>-0.8020818834053306</v>
      </c>
      <c r="BF1368" s="8"/>
      <c r="BG1368" s="29">
        <v>1</v>
      </c>
      <c r="BH1368" s="30">
        <v>0</v>
      </c>
      <c r="BI1368" s="31">
        <v>0</v>
      </c>
      <c r="BJ1368" s="32">
        <f t="shared" ref="BJ1368:BJ1431" si="13077">-1/($BH$8*$B1368)</f>
        <v>-0.11906140350877192</v>
      </c>
      <c r="BL1368" s="29">
        <f t="shared" ref="BL1368" si="13078">BB1368*BG1368+BD1368*BG1371-BC1368*BH1368-BE1368*BH1371</f>
        <v>0.56048224534958435</v>
      </c>
      <c r="BM1368" s="33">
        <f t="shared" ref="BM1368" si="13079">(BB1368*BH1368+BC1368*BG1368+BD1368*BH1371+BE1368*BG1371)</f>
        <v>0</v>
      </c>
      <c r="BN1368" s="31">
        <f t="shared" ref="BN1368" si="13080">BB1368*BI1368+BD1368*BI1371-BC1368*BJ1368-BE1368*BJ1371</f>
        <v>0</v>
      </c>
      <c r="BO1368" s="32">
        <f t="shared" ref="BO1368" si="13081">(BB1368*BJ1368+BC1368*BI1368+BD1368*BJ1371+BE1368*BI1371)</f>
        <v>-0.86881368617839994</v>
      </c>
      <c r="BP1368" s="8"/>
      <c r="BQ1368" s="34">
        <v>1</v>
      </c>
      <c r="BR1368" s="35">
        <v>0</v>
      </c>
      <c r="BS1368" s="11">
        <v>0</v>
      </c>
      <c r="BT1368" s="36">
        <v>0</v>
      </c>
      <c r="BV1368" s="29">
        <f t="shared" ref="BV1368" si="13082">BL1368*BQ1368+BN1368*BQ1371-BM1368*BR1368-BO1368*BR1371</f>
        <v>0.56048224534958435</v>
      </c>
      <c r="BW1368" s="33">
        <f t="shared" ref="BW1368" si="13083">(BL1368*BR1368+BM1368*BQ1368+BN1368*BR1371+BO1368*BQ1371)</f>
        <v>-0.86881368617839994</v>
      </c>
      <c r="BX1368" s="31">
        <f t="shared" ref="BX1368" si="13084">BL1368*BS1368+BN1368*BS1371-BM1368*BT1368-BO1368*BT1371</f>
        <v>0</v>
      </c>
      <c r="BY1368" s="32">
        <f t="shared" ref="BY1368" si="13085">(BL1368*BT1368+BM1368*BS1368+BN1368*BT1371+BO1368*BS1371)</f>
        <v>-0.86881368617839994</v>
      </c>
      <c r="CA1368" s="37">
        <f t="shared" ref="CA1368" si="13086">20*LOG(((1+$BR$8)/$BR$8)/((BV1368+BV1371)^2+(BW1368+BW1371)^2)^0.5)</f>
        <v>-6.8383354438748892E-3</v>
      </c>
      <c r="CC1368" s="134">
        <f t="shared" ref="CC1368" si="13087">((BV1368^2+BW1368^2)^0.5)/((BV1371^2+BW1371^2)^0.5)</f>
        <v>1.0679207526499805</v>
      </c>
      <c r="CD1368" s="9"/>
      <c r="CE1368" s="38"/>
      <c r="CF1368" s="38"/>
      <c r="CG1368" s="38"/>
      <c r="CH1368" s="38"/>
      <c r="CM1368" s="129">
        <v>3.4</v>
      </c>
    </row>
    <row r="1369" spans="2:91" ht="18.600000000000001" customHeight="1" thickBot="1">
      <c r="D1369" s="39"/>
      <c r="G1369" s="40"/>
      <c r="I1369" s="39"/>
      <c r="L1369" s="40"/>
      <c r="N1369" s="39"/>
      <c r="Q1369" s="40"/>
      <c r="S1369" s="39"/>
      <c r="V1369" s="40"/>
      <c r="X1369" s="39"/>
      <c r="AA1369" s="40"/>
      <c r="AC1369" s="39"/>
      <c r="AF1369" s="40"/>
      <c r="AH1369" s="39"/>
      <c r="AK1369" s="40"/>
      <c r="AM1369" s="39"/>
      <c r="AP1369" s="40"/>
      <c r="AR1369" s="39"/>
      <c r="AU1369" s="40"/>
      <c r="AW1369" s="39"/>
      <c r="AZ1369" s="40"/>
      <c r="BB1369" s="39"/>
      <c r="BE1369" s="40"/>
      <c r="BG1369" s="39"/>
      <c r="BJ1369" s="40"/>
      <c r="BL1369" s="39"/>
      <c r="BO1369" s="40"/>
      <c r="BQ1369" s="34"/>
      <c r="BR1369" s="11"/>
      <c r="BS1369" s="11"/>
      <c r="BT1369" s="41"/>
      <c r="BV1369" s="39"/>
      <c r="BY1369" s="40"/>
      <c r="CC1369" s="135"/>
      <c r="CD1369" s="9"/>
      <c r="CE1369" s="38"/>
      <c r="CF1369" s="38"/>
      <c r="CG1369" s="38"/>
      <c r="CH1369" s="38"/>
    </row>
    <row r="1370" spans="2:91" ht="18.600000000000001" customHeight="1" thickBot="1">
      <c r="D1370" s="258" t="s">
        <v>129</v>
      </c>
      <c r="E1370" s="259"/>
      <c r="F1370" s="260" t="s">
        <v>130</v>
      </c>
      <c r="G1370" s="261"/>
      <c r="H1370" s="229"/>
      <c r="I1370" s="258" t="s">
        <v>131</v>
      </c>
      <c r="J1370" s="259"/>
      <c r="K1370" s="260" t="s">
        <v>132</v>
      </c>
      <c r="L1370" s="261"/>
      <c r="N1370" s="253" t="s">
        <v>133</v>
      </c>
      <c r="O1370" s="254"/>
      <c r="P1370" s="255" t="s">
        <v>134</v>
      </c>
      <c r="Q1370" s="256"/>
      <c r="S1370" s="258" t="s">
        <v>135</v>
      </c>
      <c r="T1370" s="259"/>
      <c r="U1370" s="260" t="s">
        <v>136</v>
      </c>
      <c r="V1370" s="261"/>
      <c r="W1370" s="8"/>
      <c r="X1370" s="253" t="s">
        <v>137</v>
      </c>
      <c r="Y1370" s="254"/>
      <c r="Z1370" s="255" t="s">
        <v>138</v>
      </c>
      <c r="AA1370" s="256"/>
      <c r="AB1370" s="8"/>
      <c r="AC1370" s="258" t="s">
        <v>139</v>
      </c>
      <c r="AD1370" s="259"/>
      <c r="AE1370" s="260" t="s">
        <v>140</v>
      </c>
      <c r="AF1370" s="261"/>
      <c r="AG1370" s="8"/>
      <c r="AH1370" s="253" t="s">
        <v>141</v>
      </c>
      <c r="AI1370" s="254"/>
      <c r="AJ1370" s="255" t="s">
        <v>142</v>
      </c>
      <c r="AK1370" s="256"/>
      <c r="AL1370" s="8"/>
      <c r="AM1370" s="258" t="s">
        <v>143</v>
      </c>
      <c r="AN1370" s="259"/>
      <c r="AO1370" s="260" t="s">
        <v>144</v>
      </c>
      <c r="AP1370" s="261"/>
      <c r="AR1370" s="253" t="s">
        <v>145</v>
      </c>
      <c r="AS1370" s="254"/>
      <c r="AT1370" s="255" t="s">
        <v>146</v>
      </c>
      <c r="AU1370" s="256"/>
      <c r="AV1370" s="4"/>
      <c r="AW1370" s="258" t="s">
        <v>147</v>
      </c>
      <c r="AX1370" s="259"/>
      <c r="AY1370" s="260" t="s">
        <v>148</v>
      </c>
      <c r="AZ1370" s="261"/>
      <c r="BA1370" s="8"/>
      <c r="BB1370" s="253" t="s">
        <v>149</v>
      </c>
      <c r="BC1370" s="254"/>
      <c r="BD1370" s="255" t="s">
        <v>150</v>
      </c>
      <c r="BE1370" s="256"/>
      <c r="BF1370" s="4"/>
      <c r="BG1370" s="258" t="s">
        <v>151</v>
      </c>
      <c r="BH1370" s="259"/>
      <c r="BI1370" s="260" t="s">
        <v>152</v>
      </c>
      <c r="BJ1370" s="261"/>
      <c r="BK1370" s="4"/>
      <c r="BL1370" s="253" t="s">
        <v>153</v>
      </c>
      <c r="BM1370" s="254"/>
      <c r="BN1370" s="255" t="s">
        <v>154</v>
      </c>
      <c r="BO1370" s="256"/>
      <c r="BP1370" s="4"/>
      <c r="BQ1370" s="258" t="s">
        <v>155</v>
      </c>
      <c r="BR1370" s="259"/>
      <c r="BS1370" s="260" t="s">
        <v>156</v>
      </c>
      <c r="BT1370" s="261"/>
      <c r="BU1370" s="8"/>
      <c r="BV1370" s="253" t="s">
        <v>157</v>
      </c>
      <c r="BW1370" s="254"/>
      <c r="BX1370" s="255" t="s">
        <v>158</v>
      </c>
      <c r="BY1370" s="256"/>
      <c r="CA1370" s="46" t="s">
        <v>16</v>
      </c>
      <c r="CC1370" s="136" t="s">
        <v>71</v>
      </c>
      <c r="CD1370" s="9"/>
      <c r="CE1370" s="38"/>
      <c r="CF1370" s="38"/>
      <c r="CG1370" s="38"/>
      <c r="CH1370" s="38"/>
    </row>
    <row r="1371" spans="2:91" ht="18.600000000000001" customHeight="1" thickTop="1" thickBot="1">
      <c r="D1371" s="29">
        <v>0</v>
      </c>
      <c r="E1371" s="33">
        <v>0</v>
      </c>
      <c r="F1371" s="31">
        <v>1</v>
      </c>
      <c r="G1371" s="32">
        <v>0</v>
      </c>
      <c r="I1371" s="29">
        <v>0</v>
      </c>
      <c r="J1371" s="33">
        <f t="shared" ref="J1371" si="13088">IF(0=(1-$J$8*$K$8*$B1368^2),10^14,$B1368*$J$8/(1-$J$8*$K$8*$B1368^2))</f>
        <v>-0.36458237610268435</v>
      </c>
      <c r="K1371" s="31">
        <v>1</v>
      </c>
      <c r="L1371" s="32">
        <v>0</v>
      </c>
      <c r="N1371" s="29">
        <f t="shared" ref="N1371" si="13089">D1371*I1368+F1371*I1371-E1371*J1368-G1371*J1371</f>
        <v>0</v>
      </c>
      <c r="O1371" s="33">
        <f t="shared" ref="O1371" si="13090">(D1371*J1368+E1371*I1368+F1371*J1371+G1371*I1371)</f>
        <v>-0.36458237610268435</v>
      </c>
      <c r="P1371" s="31">
        <f t="shared" ref="P1371" si="13091">D1371*K1368+F1371*K1371-E1371*L1368-G1371*L1371</f>
        <v>1</v>
      </c>
      <c r="Q1371" s="32">
        <f t="shared" ref="Q1371" si="13092">(D1371*L1368+E1371*K1368+F1371*L1371+G1371*K1371)</f>
        <v>0</v>
      </c>
      <c r="S1371" s="29">
        <v>0</v>
      </c>
      <c r="T1371" s="33">
        <v>0</v>
      </c>
      <c r="U1371" s="31">
        <v>1</v>
      </c>
      <c r="V1371" s="32">
        <v>0</v>
      </c>
      <c r="X1371" s="29">
        <f t="shared" ref="X1371" si="13093">N1371*S1368+P1371*S1371-O1371*T1368-Q1371*T1371</f>
        <v>0</v>
      </c>
      <c r="Y1371" s="33">
        <f t="shared" ref="Y1371" si="13094">(N1371*T1368+O1371*S1368+P1371*T1371+Q1371*S1371)</f>
        <v>-0.36458237610268435</v>
      </c>
      <c r="Z1371" s="31">
        <f t="shared" ref="Z1371" si="13095">N1371*U1368+P1371*U1371-O1371*V1368-Q1371*V1371</f>
        <v>0.86348735281701328</v>
      </c>
      <c r="AA1371" s="32">
        <f t="shared" ref="AA1371" si="13096">(N1371*V1368+O1371*U1368+P1371*V1371+Q1371*U1371)</f>
        <v>0</v>
      </c>
      <c r="AB1371" s="8"/>
      <c r="AC1371" s="29">
        <v>0</v>
      </c>
      <c r="AD1371" s="33">
        <f t="shared" ref="AD1371" si="13097">IF(0=(1-$AD$8*$AE$8*$B1368^2),10^14,$B1368*$AD$8/(1-$AD$8*$AE$8*$B1368^2))</f>
        <v>-0.29264966996530312</v>
      </c>
      <c r="AE1371" s="31">
        <v>1</v>
      </c>
      <c r="AF1371" s="32">
        <v>0</v>
      </c>
      <c r="AH1371" s="29">
        <f t="shared" ref="AH1371" si="13098">X1371*AC1368+Z1371*AC1371-Y1371*AD1368-AA1371*AD1371</f>
        <v>0</v>
      </c>
      <c r="AI1371" s="33">
        <f t="shared" ref="AI1371" si="13099">(X1371*AD1368+Y1371*AC1368+Z1371*AD1371+AA1371*AC1371)</f>
        <v>-0.61728166492379655</v>
      </c>
      <c r="AJ1371" s="31">
        <f t="shared" ref="AJ1371" si="13100">X1371*AE1368+Z1371*AE1371-Y1371*AF1368-AA1371*AF1371</f>
        <v>0.86348735281701328</v>
      </c>
      <c r="AK1371" s="32">
        <f t="shared" ref="AK1371" si="13101">(X1371*AF1368+Y1371*AE1368+Z1371*AF1371+AA1371*AE1371)</f>
        <v>0</v>
      </c>
      <c r="AL1371" s="8"/>
      <c r="AM1371" s="29">
        <v>0</v>
      </c>
      <c r="AN1371" s="33">
        <v>0</v>
      </c>
      <c r="AO1371" s="31">
        <v>1</v>
      </c>
      <c r="AP1371" s="32">
        <v>0</v>
      </c>
      <c r="AR1371" s="29">
        <f t="shared" ref="AR1371" si="13102">AH1371*AM1368+AJ1371*AM1371-AI1371*AN1368-AK1371*AN1371</f>
        <v>0</v>
      </c>
      <c r="AS1371" s="33">
        <f t="shared" ref="AS1371" si="13103">(AH1371*AN1368+AI1371*AM1368+AJ1371*AN1371+AK1371*AM1371)</f>
        <v>-0.61728166492379655</v>
      </c>
      <c r="AT1371" s="31">
        <f t="shared" ref="AT1371" si="13104">AH1371*AO1368+AJ1371*AO1371-AI1371*AP1368-AK1371*AP1371</f>
        <v>0.65447253222294777</v>
      </c>
      <c r="AU1371" s="32">
        <f t="shared" ref="AU1371" si="13105">(AH1371*AP1368+AI1371*AO1368+AJ1371*AP1371+AK1371*AO1371)</f>
        <v>0</v>
      </c>
      <c r="AV1371" s="8"/>
      <c r="AW1371" s="29">
        <v>0</v>
      </c>
      <c r="AX1371" s="33">
        <f t="shared" ref="AX1371" si="13106">IF(0=(1-$AX$8*$AY$8*$B1368^2),10^14,$B1368*$AX$8/(1-$AX$8*$AY$8*$B1368^2))</f>
        <v>-0.26301896902211497</v>
      </c>
      <c r="AY1371" s="31">
        <v>1</v>
      </c>
      <c r="AZ1371" s="32">
        <v>0</v>
      </c>
      <c r="BB1371" s="29">
        <f t="shared" ref="BB1371" si="13107">AR1371*AW1368+AT1371*AW1371-AS1371*AX1368-AU1371*AX1371</f>
        <v>0</v>
      </c>
      <c r="BC1371" s="33">
        <f t="shared" ref="BC1371" si="13108">(AR1371*AX1368+AS1371*AW1368+AT1371*AX1371+AU1371*AW1371)</f>
        <v>-0.78942035560236912</v>
      </c>
      <c r="BD1371" s="31">
        <f t="shared" ref="BD1371" si="13109">AR1371*AY1368+AT1371*AY1371-AS1371*AZ1368-AU1371*AZ1371</f>
        <v>0.65447253222294777</v>
      </c>
      <c r="BE1371" s="32">
        <f t="shared" ref="BE1371" si="13110">(AR1371*AZ1368+AS1371*AY1368+AT1371*AZ1371+AU1371*AY1371)</f>
        <v>0</v>
      </c>
      <c r="BF1371" s="8"/>
      <c r="BG1371" s="29">
        <v>0</v>
      </c>
      <c r="BH1371" s="33">
        <v>0</v>
      </c>
      <c r="BI1371" s="31">
        <v>1</v>
      </c>
      <c r="BJ1371" s="32">
        <v>0</v>
      </c>
      <c r="BL1371" s="29">
        <f t="shared" ref="BL1371" si="13111">BB1371*BG1368+BD1371*BG1371-BC1371*BH1368-BE1371*BH1371</f>
        <v>0</v>
      </c>
      <c r="BM1371" s="33">
        <f t="shared" ref="BM1371" si="13112">(BB1371*BH1368+BC1371*BG1368+BD1371*BH1371+BE1371*BG1371)</f>
        <v>-0.78942035560236912</v>
      </c>
      <c r="BN1371" s="31">
        <f t="shared" ref="BN1371" si="13113">BB1371*BI1368+BD1371*BI1371-BC1371*BJ1368-BE1371*BJ1371</f>
        <v>0.56048303672653588</v>
      </c>
      <c r="BO1371" s="32">
        <f t="shared" ref="BO1371" si="13114">(BB1371*BJ1368+BC1371*BI1368+BD1371*BJ1371+BE1371*BI1371)</f>
        <v>0</v>
      </c>
      <c r="BP1371" s="8"/>
      <c r="BQ1371" s="19">
        <f t="shared" ref="BQ1371:BQ1434" si="13115">1/$BR$8</f>
        <v>1</v>
      </c>
      <c r="BR1371" s="47">
        <v>0</v>
      </c>
      <c r="BS1371" s="48">
        <v>1</v>
      </c>
      <c r="BT1371" s="49">
        <v>0</v>
      </c>
      <c r="BV1371" s="29">
        <f t="shared" ref="BV1371" si="13116">BL1371*BQ1368+BN1371*BQ1371-BM1371*BR1368-BO1371*BR1371</f>
        <v>0.56048303672653588</v>
      </c>
      <c r="BW1371" s="33">
        <f t="shared" ref="BW1371" si="13117">(BL1371*BR1368+BM1371*BQ1368+BN1371*BR1371+BO1371*BQ1371)</f>
        <v>-0.78942035560236912</v>
      </c>
      <c r="BX1371" s="31">
        <f t="shared" ref="BX1371" si="13118">BL1371*BS1368+BN1371*BS1371-BM1371*BT1368-BO1371*BT1371</f>
        <v>0.56048303672653588</v>
      </c>
      <c r="BY1371" s="32">
        <f t="shared" ref="BY1371" si="13119">(BL1371*BT1368+BM1371*BS1368+BN1371*BT1371+BO1371*BS1371)</f>
        <v>0</v>
      </c>
      <c r="CA1371" s="50">
        <f t="shared" ref="CA1371" si="13120">(180/PI())*ATAN(-1*(BW1368+BW1371)/(BV1368+BV1371))</f>
        <v>55.941328684903965</v>
      </c>
      <c r="CC1371" s="137">
        <f t="shared" ref="CC1371" si="13121">20*LOG(((1-(10^(CA1368/20)^2)*(1-((1-CC1368)/(1+CC1368))^2))^0.5))</f>
        <v>-25.76682135452522</v>
      </c>
      <c r="CD1371" s="9"/>
      <c r="CE1371" s="38"/>
      <c r="CF1371" s="38"/>
      <c r="CG1371" s="38"/>
      <c r="CH1371" s="38"/>
    </row>
    <row r="1372" spans="2:91" ht="18.600000000000001" customHeight="1">
      <c r="CC1372" s="42"/>
    </row>
    <row r="1373" spans="2:91" ht="18.600000000000001" customHeight="1" thickBot="1">
      <c r="E1373" s="22" t="s">
        <v>4</v>
      </c>
      <c r="J1373" s="22" t="s">
        <v>5</v>
      </c>
      <c r="O1373" s="22" t="s">
        <v>6</v>
      </c>
      <c r="T1373" s="22" t="s">
        <v>7</v>
      </c>
      <c r="Y1373" s="22" t="s">
        <v>8</v>
      </c>
      <c r="AD1373" s="22" t="s">
        <v>65</v>
      </c>
      <c r="AI1373" s="22" t="s">
        <v>9</v>
      </c>
      <c r="AN1373" s="22" t="s">
        <v>66</v>
      </c>
      <c r="AS1373" s="22" t="s">
        <v>51</v>
      </c>
      <c r="AX1373" s="22" t="s">
        <v>67</v>
      </c>
      <c r="BC1373" s="22" t="s">
        <v>52</v>
      </c>
      <c r="BH1373" s="22" t="s">
        <v>68</v>
      </c>
      <c r="BM1373" s="22" t="s">
        <v>63</v>
      </c>
      <c r="BQ1373" s="23" t="s">
        <v>69</v>
      </c>
      <c r="BR1373" s="23"/>
      <c r="BS1373" s="24"/>
      <c r="BT1373" s="24"/>
      <c r="BU1373" s="24"/>
      <c r="BW1373" s="22" t="s">
        <v>64</v>
      </c>
    </row>
    <row r="1374" spans="2:91" ht="18.600000000000001" customHeight="1" thickBot="1">
      <c r="D1374" s="249" t="s">
        <v>103</v>
      </c>
      <c r="E1374" s="250"/>
      <c r="F1374" s="251" t="s">
        <v>104</v>
      </c>
      <c r="G1374" s="252"/>
      <c r="H1374" s="229"/>
      <c r="I1374" s="253" t="s">
        <v>11</v>
      </c>
      <c r="J1374" s="254"/>
      <c r="K1374" s="255" t="s">
        <v>12</v>
      </c>
      <c r="L1374" s="256"/>
      <c r="M1374" s="24"/>
      <c r="N1374" s="253" t="s">
        <v>105</v>
      </c>
      <c r="O1374" s="254"/>
      <c r="P1374" s="255" t="s">
        <v>106</v>
      </c>
      <c r="Q1374" s="256"/>
      <c r="R1374" s="24"/>
      <c r="S1374" s="249" t="s">
        <v>107</v>
      </c>
      <c r="T1374" s="250"/>
      <c r="U1374" s="251" t="s">
        <v>108</v>
      </c>
      <c r="V1374" s="252"/>
      <c r="W1374" s="8"/>
      <c r="X1374" s="253" t="s">
        <v>109</v>
      </c>
      <c r="Y1374" s="254"/>
      <c r="Z1374" s="255" t="s">
        <v>110</v>
      </c>
      <c r="AA1374" s="256"/>
      <c r="AB1374" s="8"/>
      <c r="AC1374" s="253" t="s">
        <v>111</v>
      </c>
      <c r="AD1374" s="254"/>
      <c r="AE1374" s="255" t="s">
        <v>14</v>
      </c>
      <c r="AF1374" s="256"/>
      <c r="AG1374" s="8"/>
      <c r="AH1374" s="253" t="s">
        <v>112</v>
      </c>
      <c r="AI1374" s="254"/>
      <c r="AJ1374" s="255" t="s">
        <v>113</v>
      </c>
      <c r="AK1374" s="256"/>
      <c r="AL1374" s="8"/>
      <c r="AM1374" s="249" t="s">
        <v>114</v>
      </c>
      <c r="AN1374" s="250"/>
      <c r="AO1374" s="251" t="s">
        <v>115</v>
      </c>
      <c r="AP1374" s="252"/>
      <c r="AQ1374" s="24"/>
      <c r="AR1374" s="253" t="s">
        <v>116</v>
      </c>
      <c r="AS1374" s="254"/>
      <c r="AT1374" s="255" t="s">
        <v>13</v>
      </c>
      <c r="AU1374" s="256"/>
      <c r="AV1374" s="4"/>
      <c r="AW1374" s="253" t="s">
        <v>117</v>
      </c>
      <c r="AX1374" s="254"/>
      <c r="AY1374" s="255" t="s">
        <v>118</v>
      </c>
      <c r="AZ1374" s="256"/>
      <c r="BA1374" s="8"/>
      <c r="BB1374" s="253" t="s">
        <v>119</v>
      </c>
      <c r="BC1374" s="254"/>
      <c r="BD1374" s="255" t="s">
        <v>120</v>
      </c>
      <c r="BE1374" s="256"/>
      <c r="BF1374" s="4"/>
      <c r="BG1374" s="249" t="s">
        <v>121</v>
      </c>
      <c r="BH1374" s="250"/>
      <c r="BI1374" s="251" t="s">
        <v>122</v>
      </c>
      <c r="BJ1374" s="252"/>
      <c r="BK1374" s="4"/>
      <c r="BL1374" s="253" t="s">
        <v>123</v>
      </c>
      <c r="BM1374" s="254"/>
      <c r="BN1374" s="255" t="s">
        <v>124</v>
      </c>
      <c r="BO1374" s="256"/>
      <c r="BP1374" s="4"/>
      <c r="BQ1374" s="253" t="s">
        <v>125</v>
      </c>
      <c r="BR1374" s="254"/>
      <c r="BS1374" s="255" t="s">
        <v>126</v>
      </c>
      <c r="BT1374" s="256"/>
      <c r="BU1374" s="8"/>
      <c r="BV1374" s="253" t="s">
        <v>127</v>
      </c>
      <c r="BW1374" s="254"/>
      <c r="BX1374" s="255" t="s">
        <v>128</v>
      </c>
      <c r="BY1374" s="256"/>
      <c r="CA1374" s="27" t="s">
        <v>15</v>
      </c>
      <c r="CC1374" s="133" t="s">
        <v>70</v>
      </c>
      <c r="CD1374" s="9"/>
      <c r="CE1374" s="38"/>
      <c r="CF1374" s="38"/>
      <c r="CG1374" s="38"/>
      <c r="CH1374" s="38"/>
    </row>
    <row r="1375" spans="2:91" ht="18.600000000000001" customHeight="1" thickTop="1" thickBot="1">
      <c r="B1375" s="129">
        <v>3.44</v>
      </c>
      <c r="D1375" s="29">
        <v>1</v>
      </c>
      <c r="E1375" s="30">
        <v>0</v>
      </c>
      <c r="F1375" s="31">
        <v>0</v>
      </c>
      <c r="G1375" s="32">
        <f t="shared" ref="G1375:G1438" si="13122">-1/($E$8*$B1375)</f>
        <v>-0.19162209302325584</v>
      </c>
      <c r="I1375" s="29">
        <v>1</v>
      </c>
      <c r="J1375" s="33">
        <v>0</v>
      </c>
      <c r="K1375" s="31">
        <v>0</v>
      </c>
      <c r="L1375" s="32">
        <v>0</v>
      </c>
      <c r="N1375" s="29">
        <f t="shared" ref="N1375" si="13123">D1375*I1375+F1375*I1378-E1375*J1375-G1375*J1378</f>
        <v>0.93055486906874207</v>
      </c>
      <c r="O1375" s="33">
        <f t="shared" ref="O1375" si="13124">(D1375*J1375+E1375*I1375+F1375*J1378+G1375*I1378)</f>
        <v>0</v>
      </c>
      <c r="P1375" s="31">
        <f t="shared" ref="P1375" si="13125">D1375*K1375+F1375*K1378-E1375*L1375-G1375*L1378</f>
        <v>0</v>
      </c>
      <c r="Q1375" s="32">
        <f t="shared" ref="Q1375" si="13126">(D1375*L1375+E1375*K1375+F1375*L1378+G1375*K1378)</f>
        <v>-0.19162209302325584</v>
      </c>
      <c r="S1375" s="29">
        <v>1</v>
      </c>
      <c r="T1375" s="30">
        <v>0</v>
      </c>
      <c r="U1375" s="31">
        <v>0</v>
      </c>
      <c r="V1375" s="32">
        <f t="shared" ref="V1375:V1438" si="13127">-1/($T$8*$B1375)</f>
        <v>-0.37225872093023255</v>
      </c>
      <c r="X1375" s="29">
        <f t="shared" ref="X1375" si="13128">N1375*S1375+P1375*S1378-O1375*T1375-Q1375*T1378</f>
        <v>0.93055486906874207</v>
      </c>
      <c r="Y1375" s="33">
        <f t="shared" ref="Y1375" si="13129">(N1375*T1375+O1375*S1375+P1375*T1378+Q1375*S1378)</f>
        <v>0</v>
      </c>
      <c r="Z1375" s="31">
        <f t="shared" ref="Z1375" si="13130">N1375*U1375+P1375*U1378-O1375*V1375-Q1375*V1378</f>
        <v>0</v>
      </c>
      <c r="AA1375" s="32">
        <f t="shared" ref="AA1375" si="13131">(N1375*V1375+O1375*U1375+P1375*V1378+Q1375*U1378)</f>
        <v>-0.53802925833818582</v>
      </c>
      <c r="AB1375" s="8"/>
      <c r="AC1375" s="29">
        <v>1</v>
      </c>
      <c r="AD1375" s="33">
        <v>0</v>
      </c>
      <c r="AE1375" s="31">
        <v>0</v>
      </c>
      <c r="AF1375" s="32">
        <v>0</v>
      </c>
      <c r="AH1375" s="29">
        <f t="shared" ref="AH1375" si="13132">X1375*AC1375+Z1375*AC1378-Y1375*AD1375-AA1375*AD1378</f>
        <v>0.77410883112874684</v>
      </c>
      <c r="AI1375" s="33">
        <f t="shared" ref="AI1375" si="13133">(X1375*AD1375+Y1375*AC1375+Z1375*AD1378+AA1375*AC1378)</f>
        <v>0</v>
      </c>
      <c r="AJ1375" s="31">
        <f t="shared" ref="AJ1375" si="13134">X1375*AE1375+Z1375*AE1378-Y1375*AF1375-AA1375*AF1378</f>
        <v>0</v>
      </c>
      <c r="AK1375" s="32">
        <f t="shared" ref="AK1375" si="13135">(X1375*AF1375+Y1375*AE1375+Z1375*AF1378+AA1375*AE1378)</f>
        <v>-0.53802925833818582</v>
      </c>
      <c r="AL1375" s="8"/>
      <c r="AM1375" s="29">
        <v>1</v>
      </c>
      <c r="AN1375" s="30">
        <v>0</v>
      </c>
      <c r="AO1375" s="31">
        <v>0</v>
      </c>
      <c r="AP1375" s="32">
        <f t="shared" ref="AP1375:AP1438" si="13136">-1/($AN$8*$B1375)</f>
        <v>-0.33663662790697674</v>
      </c>
      <c r="AR1375" s="29">
        <f t="shared" ref="AR1375" si="13137">AH1375*AM1375+AJ1375*AM1378-AI1375*AN1375-AK1375*AN1378</f>
        <v>0.77410883112874684</v>
      </c>
      <c r="AS1375" s="33">
        <f t="shared" ref="AS1375" si="13138">(AH1375*AN1375+AI1375*AM1375+AJ1375*AN1378+AK1375*AM1378)</f>
        <v>0</v>
      </c>
      <c r="AT1375" s="31">
        <f t="shared" ref="AT1375" si="13139">AH1375*AO1375+AJ1375*AO1378-AI1375*AP1375-AK1375*AP1378</f>
        <v>0</v>
      </c>
      <c r="AU1375" s="32">
        <f t="shared" ref="AU1375" si="13140">(AH1375*AP1375+AI1375*AO1375+AJ1375*AP1378+AK1375*AO1378)</f>
        <v>-0.79862264488237844</v>
      </c>
      <c r="AV1375" s="8"/>
      <c r="AW1375" s="29">
        <v>1</v>
      </c>
      <c r="AX1375" s="33">
        <v>0</v>
      </c>
      <c r="AY1375" s="31">
        <v>0</v>
      </c>
      <c r="AZ1375" s="32">
        <v>0</v>
      </c>
      <c r="BB1375" s="29">
        <f t="shared" ref="BB1375" si="13141">AR1375*AW1375+AT1375*AW1378-AS1375*AX1375-AU1375*AX1378</f>
        <v>0.56536668181931127</v>
      </c>
      <c r="BC1375" s="33">
        <f t="shared" ref="BC1375" si="13142">(AR1375*AX1375+AS1375*AW1375+AT1375*AX1378+AU1375*AW1378)</f>
        <v>0</v>
      </c>
      <c r="BD1375" s="31">
        <f t="shared" ref="BD1375" si="13143">AR1375*AY1375+AT1375*AY1378-AS1375*AZ1375-AU1375*AZ1378</f>
        <v>0</v>
      </c>
      <c r="BE1375" s="32">
        <f t="shared" ref="BE1375" si="13144">(AR1375*AZ1375+AS1375*AY1375+AT1375*AZ1378+AU1375*AY1378)</f>
        <v>-0.79862264488237844</v>
      </c>
      <c r="BF1375" s="8"/>
      <c r="BG1375" s="29">
        <v>1</v>
      </c>
      <c r="BH1375" s="30">
        <v>0</v>
      </c>
      <c r="BI1375" s="31">
        <v>0</v>
      </c>
      <c r="BJ1375" s="32">
        <f t="shared" ref="BJ1375:BJ1438" si="13145">-1/($BH$8*$B1375)</f>
        <v>-0.11836918604651162</v>
      </c>
      <c r="BL1375" s="29">
        <f t="shared" ref="BL1375" si="13146">BB1375*BG1375+BD1375*BG1378-BC1375*BH1375-BE1375*BH1378</f>
        <v>0.56536668181931127</v>
      </c>
      <c r="BM1375" s="33">
        <f t="shared" ref="BM1375" si="13147">(BB1375*BH1375+BC1375*BG1375+BD1375*BH1378+BE1375*BG1378)</f>
        <v>0</v>
      </c>
      <c r="BN1375" s="31">
        <f t="shared" ref="BN1375" si="13148">BB1375*BI1375+BD1375*BI1378-BC1375*BJ1375-BE1375*BJ1378</f>
        <v>0</v>
      </c>
      <c r="BO1375" s="32">
        <f t="shared" ref="BO1375" si="13149">(BB1375*BJ1375+BC1375*BI1375+BD1375*BJ1378+BE1375*BI1378)</f>
        <v>-0.86554463882714749</v>
      </c>
      <c r="BP1375" s="8"/>
      <c r="BQ1375" s="34">
        <v>1</v>
      </c>
      <c r="BR1375" s="35">
        <v>0</v>
      </c>
      <c r="BS1375" s="11">
        <v>0</v>
      </c>
      <c r="BT1375" s="36">
        <v>0</v>
      </c>
      <c r="BV1375" s="29">
        <f t="shared" ref="BV1375" si="13150">BL1375*BQ1375+BN1375*BQ1378-BM1375*BR1375-BO1375*BR1378</f>
        <v>0.56536668181931127</v>
      </c>
      <c r="BW1375" s="33">
        <f t="shared" ref="BW1375" si="13151">(BL1375*BR1375+BM1375*BQ1375+BN1375*BR1378+BO1375*BQ1378)</f>
        <v>-0.86554463882714749</v>
      </c>
      <c r="BX1375" s="31">
        <f t="shared" ref="BX1375" si="13152">BL1375*BS1375+BN1375*BS1378-BM1375*BT1375-BO1375*BT1378</f>
        <v>0</v>
      </c>
      <c r="BY1375" s="32">
        <f t="shared" ref="BY1375" si="13153">(BL1375*BT1375+BM1375*BS1375+BN1375*BT1378+BO1375*BS1378)</f>
        <v>-0.86554463882714749</v>
      </c>
      <c r="CA1375" s="37">
        <f t="shared" ref="CA1375" si="13154">20*LOG(((1+$BR$8)/$BR$8)/((BV1375+BV1378)^2+(BW1375+BW1378)^2)^0.5)</f>
        <v>-6.8560416762045544E-3</v>
      </c>
      <c r="CC1375" s="134">
        <f t="shared" ref="CC1375" si="13155">((BV1375^2+BW1375^2)^0.5)/((BV1378^2+BW1378^2)^0.5)</f>
        <v>1.0677291093247951</v>
      </c>
      <c r="CD1375" s="9"/>
      <c r="CE1375" s="38"/>
      <c r="CF1375" s="38"/>
      <c r="CG1375" s="38"/>
      <c r="CH1375" s="38"/>
      <c r="CM1375" s="129">
        <v>3.42</v>
      </c>
    </row>
    <row r="1376" spans="2:91" ht="18.600000000000001" customHeight="1" thickBot="1">
      <c r="D1376" s="39"/>
      <c r="G1376" s="40"/>
      <c r="I1376" s="39"/>
      <c r="L1376" s="40"/>
      <c r="N1376" s="39"/>
      <c r="Q1376" s="40"/>
      <c r="S1376" s="39"/>
      <c r="V1376" s="40"/>
      <c r="X1376" s="39"/>
      <c r="AA1376" s="40"/>
      <c r="AC1376" s="39"/>
      <c r="AF1376" s="40"/>
      <c r="AH1376" s="39"/>
      <c r="AK1376" s="40"/>
      <c r="AM1376" s="39"/>
      <c r="AP1376" s="40"/>
      <c r="AR1376" s="39"/>
      <c r="AU1376" s="40"/>
      <c r="AW1376" s="39"/>
      <c r="AZ1376" s="40"/>
      <c r="BB1376" s="39"/>
      <c r="BE1376" s="40"/>
      <c r="BG1376" s="39"/>
      <c r="BJ1376" s="40"/>
      <c r="BL1376" s="39"/>
      <c r="BO1376" s="40"/>
      <c r="BQ1376" s="34"/>
      <c r="BR1376" s="11"/>
      <c r="BS1376" s="11"/>
      <c r="BT1376" s="41"/>
      <c r="BV1376" s="39"/>
      <c r="BY1376" s="40"/>
      <c r="CC1376" s="135"/>
      <c r="CD1376" s="9"/>
      <c r="CE1376" s="38"/>
      <c r="CF1376" s="38"/>
      <c r="CG1376" s="38"/>
      <c r="CH1376" s="38"/>
    </row>
    <row r="1377" spans="2:91" ht="18.600000000000001" customHeight="1" thickBot="1">
      <c r="D1377" s="258" t="s">
        <v>129</v>
      </c>
      <c r="E1377" s="259"/>
      <c r="F1377" s="260" t="s">
        <v>130</v>
      </c>
      <c r="G1377" s="261"/>
      <c r="H1377" s="229"/>
      <c r="I1377" s="258" t="s">
        <v>131</v>
      </c>
      <c r="J1377" s="259"/>
      <c r="K1377" s="260" t="s">
        <v>132</v>
      </c>
      <c r="L1377" s="261"/>
      <c r="N1377" s="253" t="s">
        <v>133</v>
      </c>
      <c r="O1377" s="254"/>
      <c r="P1377" s="255" t="s">
        <v>134</v>
      </c>
      <c r="Q1377" s="256"/>
      <c r="S1377" s="258" t="s">
        <v>135</v>
      </c>
      <c r="T1377" s="259"/>
      <c r="U1377" s="260" t="s">
        <v>136</v>
      </c>
      <c r="V1377" s="261"/>
      <c r="W1377" s="8"/>
      <c r="X1377" s="253" t="s">
        <v>137</v>
      </c>
      <c r="Y1377" s="254"/>
      <c r="Z1377" s="255" t="s">
        <v>138</v>
      </c>
      <c r="AA1377" s="256"/>
      <c r="AB1377" s="8"/>
      <c r="AC1377" s="258" t="s">
        <v>139</v>
      </c>
      <c r="AD1377" s="259"/>
      <c r="AE1377" s="260" t="s">
        <v>140</v>
      </c>
      <c r="AF1377" s="261"/>
      <c r="AG1377" s="8"/>
      <c r="AH1377" s="253" t="s">
        <v>141</v>
      </c>
      <c r="AI1377" s="254"/>
      <c r="AJ1377" s="255" t="s">
        <v>142</v>
      </c>
      <c r="AK1377" s="256"/>
      <c r="AL1377" s="8"/>
      <c r="AM1377" s="258" t="s">
        <v>143</v>
      </c>
      <c r="AN1377" s="259"/>
      <c r="AO1377" s="260" t="s">
        <v>144</v>
      </c>
      <c r="AP1377" s="261"/>
      <c r="AR1377" s="253" t="s">
        <v>145</v>
      </c>
      <c r="AS1377" s="254"/>
      <c r="AT1377" s="255" t="s">
        <v>146</v>
      </c>
      <c r="AU1377" s="256"/>
      <c r="AV1377" s="4"/>
      <c r="AW1377" s="258" t="s">
        <v>147</v>
      </c>
      <c r="AX1377" s="259"/>
      <c r="AY1377" s="260" t="s">
        <v>148</v>
      </c>
      <c r="AZ1377" s="261"/>
      <c r="BA1377" s="8"/>
      <c r="BB1377" s="253" t="s">
        <v>149</v>
      </c>
      <c r="BC1377" s="254"/>
      <c r="BD1377" s="255" t="s">
        <v>150</v>
      </c>
      <c r="BE1377" s="256"/>
      <c r="BF1377" s="4"/>
      <c r="BG1377" s="258" t="s">
        <v>151</v>
      </c>
      <c r="BH1377" s="259"/>
      <c r="BI1377" s="260" t="s">
        <v>152</v>
      </c>
      <c r="BJ1377" s="261"/>
      <c r="BK1377" s="4"/>
      <c r="BL1377" s="253" t="s">
        <v>153</v>
      </c>
      <c r="BM1377" s="254"/>
      <c r="BN1377" s="255" t="s">
        <v>154</v>
      </c>
      <c r="BO1377" s="256"/>
      <c r="BP1377" s="4"/>
      <c r="BQ1377" s="258" t="s">
        <v>155</v>
      </c>
      <c r="BR1377" s="259"/>
      <c r="BS1377" s="260" t="s">
        <v>156</v>
      </c>
      <c r="BT1377" s="261"/>
      <c r="BU1377" s="8"/>
      <c r="BV1377" s="253" t="s">
        <v>157</v>
      </c>
      <c r="BW1377" s="254"/>
      <c r="BX1377" s="255" t="s">
        <v>158</v>
      </c>
      <c r="BY1377" s="256"/>
      <c r="CA1377" s="46" t="s">
        <v>16</v>
      </c>
      <c r="CC1377" s="136" t="s">
        <v>71</v>
      </c>
      <c r="CD1377" s="9"/>
      <c r="CE1377" s="38"/>
      <c r="CF1377" s="38"/>
      <c r="CG1377" s="38"/>
      <c r="CH1377" s="38"/>
    </row>
    <row r="1378" spans="2:91" ht="18.600000000000001" customHeight="1" thickTop="1" thickBot="1">
      <c r="D1378" s="29">
        <v>0</v>
      </c>
      <c r="E1378" s="33">
        <v>0</v>
      </c>
      <c r="F1378" s="31">
        <v>1</v>
      </c>
      <c r="G1378" s="32">
        <v>0</v>
      </c>
      <c r="I1378" s="29">
        <v>0</v>
      </c>
      <c r="J1378" s="33">
        <f t="shared" ref="J1378" si="13156">IF(0=(1-$J$8*$K$8*$B1375^2),10^14,$B1375*$J$8/(1-$J$8*$K$8*$B1375^2))</f>
        <v>-0.36240670287861765</v>
      </c>
      <c r="K1378" s="31">
        <v>1</v>
      </c>
      <c r="L1378" s="32">
        <v>0</v>
      </c>
      <c r="N1378" s="29">
        <f t="shared" ref="N1378" si="13157">D1378*I1375+F1378*I1378-E1378*J1375-G1378*J1378</f>
        <v>0</v>
      </c>
      <c r="O1378" s="33">
        <f t="shared" ref="O1378" si="13158">(D1378*J1375+E1378*I1375+F1378*J1378+G1378*I1378)</f>
        <v>-0.36240670287861765</v>
      </c>
      <c r="P1378" s="31">
        <f t="shared" ref="P1378" si="13159">D1378*K1375+F1378*K1378-E1378*L1375-G1378*L1378</f>
        <v>1</v>
      </c>
      <c r="Q1378" s="32">
        <f t="shared" ref="Q1378" si="13160">(D1378*L1375+E1378*K1375+F1378*L1378+G1378*K1378)</f>
        <v>0</v>
      </c>
      <c r="S1378" s="29">
        <v>0</v>
      </c>
      <c r="T1378" s="33">
        <v>0</v>
      </c>
      <c r="U1378" s="31">
        <v>1</v>
      </c>
      <c r="V1378" s="32">
        <v>0</v>
      </c>
      <c r="X1378" s="29">
        <f t="shared" ref="X1378" si="13161">N1378*S1375+P1378*S1378-O1378*T1375-Q1378*T1378</f>
        <v>0</v>
      </c>
      <c r="Y1378" s="33">
        <f t="shared" ref="Y1378" si="13162">(N1378*T1375+O1378*S1375+P1378*T1378+Q1378*S1378)</f>
        <v>-0.36240670287861765</v>
      </c>
      <c r="Z1378" s="31">
        <f t="shared" ref="Z1378" si="13163">N1378*U1375+P1378*U1378-O1378*V1375-Q1378*V1378</f>
        <v>0.865090944329863</v>
      </c>
      <c r="AA1378" s="32">
        <f t="shared" ref="AA1378" si="13164">(N1378*V1375+O1378*U1375+P1378*V1378+Q1378*U1378)</f>
        <v>0</v>
      </c>
      <c r="AB1378" s="8"/>
      <c r="AC1378" s="29">
        <v>0</v>
      </c>
      <c r="AD1378" s="33">
        <f t="shared" ref="AD1378" si="13165">IF(0=(1-$AD$8*$AE$8*$B1375^2),10^14,$B1375*$AD$8/(1-$AD$8*$AE$8*$B1375^2))</f>
        <v>-0.29077607865269461</v>
      </c>
      <c r="AE1378" s="31">
        <v>1</v>
      </c>
      <c r="AF1378" s="32">
        <v>0</v>
      </c>
      <c r="AH1378" s="29">
        <f t="shared" ref="AH1378" si="13166">X1378*AC1375+Z1378*AC1378-Y1378*AD1375-AA1378*AD1378</f>
        <v>0</v>
      </c>
      <c r="AI1378" s="33">
        <f t="shared" ref="AI1378" si="13167">(X1378*AD1375+Y1378*AC1375+Z1378*AD1378+AA1378*AC1378)</f>
        <v>-0.61395445534881177</v>
      </c>
      <c r="AJ1378" s="31">
        <f t="shared" ref="AJ1378" si="13168">X1378*AE1375+Z1378*AE1378-Y1378*AF1375-AA1378*AF1378</f>
        <v>0.865090944329863</v>
      </c>
      <c r="AK1378" s="32">
        <f t="shared" ref="AK1378" si="13169">(X1378*AF1375+Y1378*AE1375+Z1378*AF1378+AA1378*AE1378)</f>
        <v>0</v>
      </c>
      <c r="AL1378" s="8"/>
      <c r="AM1378" s="29">
        <v>0</v>
      </c>
      <c r="AN1378" s="33">
        <v>0</v>
      </c>
      <c r="AO1378" s="31">
        <v>1</v>
      </c>
      <c r="AP1378" s="32">
        <v>0</v>
      </c>
      <c r="AR1378" s="29">
        <f t="shared" ref="AR1378" si="13170">AH1378*AM1375+AJ1378*AM1378-AI1378*AN1375-AK1378*AN1378</f>
        <v>0</v>
      </c>
      <c r="AS1378" s="33">
        <f t="shared" ref="AS1378" si="13171">(AH1378*AN1375+AI1378*AM1375+AJ1378*AN1378+AK1378*AM1378)</f>
        <v>-0.61395445534881177</v>
      </c>
      <c r="AT1378" s="31">
        <f t="shared" ref="AT1378" si="13172">AH1378*AO1375+AJ1378*AO1378-AI1378*AP1375-AK1378*AP1378</f>
        <v>0.65841138679277456</v>
      </c>
      <c r="AU1378" s="32">
        <f t="shared" ref="AU1378" si="13173">(AH1378*AP1375+AI1378*AO1375+AJ1378*AP1378+AK1378*AO1378)</f>
        <v>0</v>
      </c>
      <c r="AV1378" s="8"/>
      <c r="AW1378" s="29">
        <v>0</v>
      </c>
      <c r="AX1378" s="33">
        <f t="shared" ref="AX1378" si="13174">IF(0=(1-$AX$8*$AY$8*$B1375^2),10^14,$B1375*$AX$8/(1-$AX$8*$AY$8*$B1375^2))</f>
        <v>-0.26137769902602648</v>
      </c>
      <c r="AY1378" s="31">
        <v>1</v>
      </c>
      <c r="AZ1378" s="32">
        <v>0</v>
      </c>
      <c r="BB1378" s="29">
        <f t="shared" ref="BB1378" si="13175">AR1378*AW1375+AT1378*AW1378-AS1378*AX1375-AU1378*AX1378</f>
        <v>0</v>
      </c>
      <c r="BC1378" s="33">
        <f t="shared" ref="BC1378" si="13176">(AR1378*AX1375+AS1378*AW1375+AT1378*AX1378+AU1378*AW1378)</f>
        <v>-0.78604850864124232</v>
      </c>
      <c r="BD1378" s="31">
        <f t="shared" ref="BD1378" si="13177">AR1378*AY1375+AT1378*AY1378-AS1378*AZ1375-AU1378*AZ1378</f>
        <v>0.65841138679277456</v>
      </c>
      <c r="BE1378" s="32">
        <f t="shared" ref="BE1378" si="13178">(AR1378*AZ1375+AS1378*AY1375+AT1378*AZ1378+AU1378*AY1378)</f>
        <v>0</v>
      </c>
      <c r="BF1378" s="8"/>
      <c r="BG1378" s="29">
        <v>0</v>
      </c>
      <c r="BH1378" s="33">
        <v>0</v>
      </c>
      <c r="BI1378" s="31">
        <v>1</v>
      </c>
      <c r="BJ1378" s="32">
        <v>0</v>
      </c>
      <c r="BL1378" s="29">
        <f t="shared" ref="BL1378" si="13179">BB1378*BG1375+BD1378*BG1378-BC1378*BH1375-BE1378*BH1378</f>
        <v>0</v>
      </c>
      <c r="BM1378" s="33">
        <f t="shared" ref="BM1378" si="13180">(BB1378*BH1375+BC1378*BG1375+BD1378*BH1378+BE1378*BG1378)</f>
        <v>-0.78604850864124232</v>
      </c>
      <c r="BN1378" s="31">
        <f t="shared" ref="BN1378" si="13181">BB1378*BI1375+BD1378*BI1378-BC1378*BJ1375-BE1378*BJ1378</f>
        <v>0.56536746463183629</v>
      </c>
      <c r="BO1378" s="32">
        <f t="shared" ref="BO1378" si="13182">(BB1378*BJ1375+BC1378*BI1375+BD1378*BJ1378+BE1378*BI1378)</f>
        <v>0</v>
      </c>
      <c r="BP1378" s="8"/>
      <c r="BQ1378" s="19">
        <f t="shared" ref="BQ1378:BQ1441" si="13183">1/$BR$8</f>
        <v>1</v>
      </c>
      <c r="BR1378" s="47">
        <v>0</v>
      </c>
      <c r="BS1378" s="48">
        <v>1</v>
      </c>
      <c r="BT1378" s="49">
        <v>0</v>
      </c>
      <c r="BV1378" s="29">
        <f t="shared" ref="BV1378" si="13184">BL1378*BQ1375+BN1378*BQ1378-BM1378*BR1375-BO1378*BR1378</f>
        <v>0.56536746463183629</v>
      </c>
      <c r="BW1378" s="33">
        <f t="shared" ref="BW1378" si="13185">(BL1378*BR1375+BM1378*BQ1375+BN1378*BR1378+BO1378*BQ1378)</f>
        <v>-0.78604850864124232</v>
      </c>
      <c r="BX1378" s="31">
        <f t="shared" ref="BX1378" si="13186">BL1378*BS1375+BN1378*BS1378-BM1378*BT1375-BO1378*BT1378</f>
        <v>0.56536746463183629</v>
      </c>
      <c r="BY1378" s="32">
        <f t="shared" ref="BY1378" si="13187">(BL1378*BT1375+BM1378*BS1375+BN1378*BT1378+BO1378*BS1378)</f>
        <v>0</v>
      </c>
      <c r="CA1378" s="50">
        <f t="shared" ref="CA1378" si="13188">(180/PI())*ATAN(-1*(BW1375+BW1378)/(BV1375+BV1378))</f>
        <v>55.603195274691153</v>
      </c>
      <c r="CC1378" s="137">
        <f t="shared" ref="CC1378" si="13189">20*LOG(((1-(10^(CA1375/20)^2)*(1-((1-CC1375)/(1+CC1375))^2))^0.5))</f>
        <v>-25.769779758070783</v>
      </c>
      <c r="CD1378" s="9"/>
      <c r="CE1378" s="38"/>
      <c r="CF1378" s="38"/>
      <c r="CG1378" s="38"/>
      <c r="CH1378" s="38"/>
    </row>
    <row r="1379" spans="2:91" ht="18.600000000000001" customHeight="1">
      <c r="CC1379" s="42"/>
    </row>
    <row r="1380" spans="2:91" ht="18.600000000000001" customHeight="1" thickBot="1">
      <c r="E1380" s="22" t="s">
        <v>4</v>
      </c>
      <c r="J1380" s="22" t="s">
        <v>5</v>
      </c>
      <c r="O1380" s="22" t="s">
        <v>6</v>
      </c>
      <c r="T1380" s="22" t="s">
        <v>7</v>
      </c>
      <c r="Y1380" s="22" t="s">
        <v>8</v>
      </c>
      <c r="AD1380" s="22" t="s">
        <v>65</v>
      </c>
      <c r="AI1380" s="22" t="s">
        <v>9</v>
      </c>
      <c r="AN1380" s="22" t="s">
        <v>66</v>
      </c>
      <c r="AS1380" s="22" t="s">
        <v>51</v>
      </c>
      <c r="AX1380" s="22" t="s">
        <v>67</v>
      </c>
      <c r="BC1380" s="22" t="s">
        <v>52</v>
      </c>
      <c r="BH1380" s="22" t="s">
        <v>68</v>
      </c>
      <c r="BM1380" s="22" t="s">
        <v>63</v>
      </c>
      <c r="BQ1380" s="23" t="s">
        <v>69</v>
      </c>
      <c r="BR1380" s="23"/>
      <c r="BS1380" s="24"/>
      <c r="BT1380" s="24"/>
      <c r="BU1380" s="24"/>
      <c r="BW1380" s="22" t="s">
        <v>64</v>
      </c>
    </row>
    <row r="1381" spans="2:91" ht="18.600000000000001" customHeight="1" thickBot="1">
      <c r="D1381" s="249" t="s">
        <v>103</v>
      </c>
      <c r="E1381" s="250"/>
      <c r="F1381" s="251" t="s">
        <v>104</v>
      </c>
      <c r="G1381" s="252"/>
      <c r="H1381" s="229"/>
      <c r="I1381" s="253" t="s">
        <v>11</v>
      </c>
      <c r="J1381" s="254"/>
      <c r="K1381" s="255" t="s">
        <v>12</v>
      </c>
      <c r="L1381" s="256"/>
      <c r="M1381" s="24"/>
      <c r="N1381" s="253" t="s">
        <v>105</v>
      </c>
      <c r="O1381" s="254"/>
      <c r="P1381" s="255" t="s">
        <v>106</v>
      </c>
      <c r="Q1381" s="256"/>
      <c r="R1381" s="24"/>
      <c r="S1381" s="249" t="s">
        <v>107</v>
      </c>
      <c r="T1381" s="250"/>
      <c r="U1381" s="251" t="s">
        <v>108</v>
      </c>
      <c r="V1381" s="252"/>
      <c r="W1381" s="8"/>
      <c r="X1381" s="253" t="s">
        <v>109</v>
      </c>
      <c r="Y1381" s="254"/>
      <c r="Z1381" s="255" t="s">
        <v>110</v>
      </c>
      <c r="AA1381" s="256"/>
      <c r="AB1381" s="8"/>
      <c r="AC1381" s="253" t="s">
        <v>111</v>
      </c>
      <c r="AD1381" s="254"/>
      <c r="AE1381" s="255" t="s">
        <v>14</v>
      </c>
      <c r="AF1381" s="256"/>
      <c r="AG1381" s="8"/>
      <c r="AH1381" s="253" t="s">
        <v>112</v>
      </c>
      <c r="AI1381" s="254"/>
      <c r="AJ1381" s="255" t="s">
        <v>113</v>
      </c>
      <c r="AK1381" s="256"/>
      <c r="AL1381" s="8"/>
      <c r="AM1381" s="249" t="s">
        <v>114</v>
      </c>
      <c r="AN1381" s="250"/>
      <c r="AO1381" s="251" t="s">
        <v>115</v>
      </c>
      <c r="AP1381" s="252"/>
      <c r="AQ1381" s="24"/>
      <c r="AR1381" s="253" t="s">
        <v>116</v>
      </c>
      <c r="AS1381" s="254"/>
      <c r="AT1381" s="255" t="s">
        <v>13</v>
      </c>
      <c r="AU1381" s="256"/>
      <c r="AV1381" s="4"/>
      <c r="AW1381" s="253" t="s">
        <v>117</v>
      </c>
      <c r="AX1381" s="254"/>
      <c r="AY1381" s="255" t="s">
        <v>118</v>
      </c>
      <c r="AZ1381" s="256"/>
      <c r="BA1381" s="8"/>
      <c r="BB1381" s="253" t="s">
        <v>119</v>
      </c>
      <c r="BC1381" s="254"/>
      <c r="BD1381" s="255" t="s">
        <v>120</v>
      </c>
      <c r="BE1381" s="256"/>
      <c r="BF1381" s="4"/>
      <c r="BG1381" s="249" t="s">
        <v>121</v>
      </c>
      <c r="BH1381" s="250"/>
      <c r="BI1381" s="251" t="s">
        <v>122</v>
      </c>
      <c r="BJ1381" s="252"/>
      <c r="BK1381" s="4"/>
      <c r="BL1381" s="253" t="s">
        <v>123</v>
      </c>
      <c r="BM1381" s="254"/>
      <c r="BN1381" s="255" t="s">
        <v>124</v>
      </c>
      <c r="BO1381" s="256"/>
      <c r="BP1381" s="4"/>
      <c r="BQ1381" s="253" t="s">
        <v>125</v>
      </c>
      <c r="BR1381" s="254"/>
      <c r="BS1381" s="255" t="s">
        <v>126</v>
      </c>
      <c r="BT1381" s="256"/>
      <c r="BU1381" s="8"/>
      <c r="BV1381" s="253" t="s">
        <v>127</v>
      </c>
      <c r="BW1381" s="254"/>
      <c r="BX1381" s="255" t="s">
        <v>128</v>
      </c>
      <c r="BY1381" s="256"/>
      <c r="CA1381" s="27" t="s">
        <v>15</v>
      </c>
      <c r="CC1381" s="133" t="s">
        <v>70</v>
      </c>
      <c r="CD1381" s="9"/>
      <c r="CE1381" s="38"/>
      <c r="CF1381" s="38"/>
      <c r="CG1381" s="38"/>
      <c r="CH1381" s="38"/>
    </row>
    <row r="1382" spans="2:91" ht="18.600000000000001" customHeight="1" thickTop="1" thickBot="1">
      <c r="B1382" s="129">
        <v>3.46</v>
      </c>
      <c r="D1382" s="29">
        <v>1</v>
      </c>
      <c r="E1382" s="30">
        <v>0</v>
      </c>
      <c r="F1382" s="31">
        <v>0</v>
      </c>
      <c r="G1382" s="32">
        <f t="shared" ref="G1382:G1445" si="13190">-1/($E$8*$B1382)</f>
        <v>-0.19051445086705204</v>
      </c>
      <c r="I1382" s="29">
        <v>1</v>
      </c>
      <c r="J1382" s="33">
        <v>0</v>
      </c>
      <c r="K1382" s="31">
        <v>0</v>
      </c>
      <c r="L1382" s="32">
        <v>0</v>
      </c>
      <c r="N1382" s="29">
        <f t="shared" ref="N1382" si="13191">D1382*I1382+F1382*I1385-E1382*J1382-G1382*J1385</f>
        <v>0.9313658046978337</v>
      </c>
      <c r="O1382" s="33">
        <f t="shared" ref="O1382" si="13192">(D1382*J1382+E1382*I1382+F1382*J1385+G1382*I1385)</f>
        <v>0</v>
      </c>
      <c r="P1382" s="31">
        <f t="shared" ref="P1382" si="13193">D1382*K1382+F1382*K1385-E1382*L1382-G1382*L1385</f>
        <v>0</v>
      </c>
      <c r="Q1382" s="32">
        <f t="shared" ref="Q1382" si="13194">(D1382*L1382+E1382*K1382+F1382*L1385+G1382*K1385)</f>
        <v>-0.19051445086705204</v>
      </c>
      <c r="S1382" s="29">
        <v>1</v>
      </c>
      <c r="T1382" s="30">
        <v>0</v>
      </c>
      <c r="U1382" s="31">
        <v>0</v>
      </c>
      <c r="V1382" s="32">
        <f t="shared" ref="V1382:V1445" si="13195">-1/($T$8*$B1382)</f>
        <v>-0.37010693641618497</v>
      </c>
      <c r="X1382" s="29">
        <f t="shared" ref="X1382" si="13196">N1382*S1382+P1382*S1385-O1382*T1382-Q1382*T1385</f>
        <v>0.9313658046978337</v>
      </c>
      <c r="Y1382" s="33">
        <f t="shared" ref="Y1382" si="13197">(N1382*T1382+O1382*S1382+P1382*T1385+Q1382*S1385)</f>
        <v>0</v>
      </c>
      <c r="Z1382" s="31">
        <f t="shared" ref="Z1382" si="13198">N1382*U1382+P1382*U1385-O1382*V1382-Q1382*V1385</f>
        <v>0</v>
      </c>
      <c r="AA1382" s="32">
        <f t="shared" ref="AA1382" si="13199">(N1382*V1382+O1382*U1382+P1382*V1385+Q1382*U1385)</f>
        <v>-0.53521939552656206</v>
      </c>
      <c r="AB1382" s="8"/>
      <c r="AC1382" s="29">
        <v>1</v>
      </c>
      <c r="AD1382" s="33">
        <v>0</v>
      </c>
      <c r="AE1382" s="31">
        <v>0</v>
      </c>
      <c r="AF1382" s="32">
        <v>0</v>
      </c>
      <c r="AH1382" s="29">
        <f t="shared" ref="AH1382" si="13200">X1382*AC1382+Z1382*AC1385-Y1382*AD1382-AA1382*AD1385</f>
        <v>0.77672630781985397</v>
      </c>
      <c r="AI1382" s="33">
        <f t="shared" ref="AI1382" si="13201">(X1382*AD1382+Y1382*AC1382+Z1382*AD1385+AA1382*AC1385)</f>
        <v>0</v>
      </c>
      <c r="AJ1382" s="31">
        <f t="shared" ref="AJ1382" si="13202">X1382*AE1382+Z1382*AE1385-Y1382*AF1382-AA1382*AF1385</f>
        <v>0</v>
      </c>
      <c r="AK1382" s="32">
        <f t="shared" ref="AK1382" si="13203">(X1382*AF1382+Y1382*AE1382+Z1382*AF1385+AA1382*AE1385)</f>
        <v>-0.53521939552656206</v>
      </c>
      <c r="AL1382" s="8"/>
      <c r="AM1382" s="29">
        <v>1</v>
      </c>
      <c r="AN1382" s="30">
        <v>0</v>
      </c>
      <c r="AO1382" s="31">
        <v>0</v>
      </c>
      <c r="AP1382" s="32">
        <f t="shared" ref="AP1382:AP1445" si="13204">-1/($AN$8*$B1382)</f>
        <v>-0.3346907514450867</v>
      </c>
      <c r="AR1382" s="29">
        <f t="shared" ref="AR1382" si="13205">AH1382*AM1382+AJ1382*AM1385-AI1382*AN1382-AK1382*AN1385</f>
        <v>0.77672630781985397</v>
      </c>
      <c r="AS1382" s="33">
        <f t="shared" ref="AS1382" si="13206">(AH1382*AN1382+AI1382*AM1382+AJ1382*AN1385+AK1382*AM1385)</f>
        <v>0</v>
      </c>
      <c r="AT1382" s="31">
        <f t="shared" ref="AT1382" si="13207">AH1382*AO1382+AJ1382*AO1385-AI1382*AP1382-AK1382*AP1385</f>
        <v>0</v>
      </c>
      <c r="AU1382" s="32">
        <f t="shared" ref="AU1382" si="13208">(AH1382*AP1382+AI1382*AO1382+AJ1382*AP1385+AK1382*AO1385)</f>
        <v>-0.79518250715795669</v>
      </c>
      <c r="AV1382" s="8"/>
      <c r="AW1382" s="29">
        <v>1</v>
      </c>
      <c r="AX1382" s="33">
        <v>0</v>
      </c>
      <c r="AY1382" s="31">
        <v>0</v>
      </c>
      <c r="AZ1382" s="32">
        <v>0</v>
      </c>
      <c r="BB1382" s="29">
        <f t="shared" ref="BB1382" si="13209">AR1382*AW1382+AT1382*AW1385-AS1382*AX1382-AU1382*AX1385</f>
        <v>0.57017174877262478</v>
      </c>
      <c r="BC1382" s="33">
        <f t="shared" ref="BC1382" si="13210">(AR1382*AX1382+AS1382*AW1382+AT1382*AX1385+AU1382*AW1385)</f>
        <v>0</v>
      </c>
      <c r="BD1382" s="31">
        <f t="shared" ref="BD1382" si="13211">AR1382*AY1382+AT1382*AY1385-AS1382*AZ1382-AU1382*AZ1385</f>
        <v>0</v>
      </c>
      <c r="BE1382" s="32">
        <f t="shared" ref="BE1382" si="13212">(AR1382*AZ1382+AS1382*AY1382+AT1382*AZ1385+AU1382*AY1385)</f>
        <v>-0.79518250715795669</v>
      </c>
      <c r="BF1382" s="8"/>
      <c r="BG1382" s="29">
        <v>1</v>
      </c>
      <c r="BH1382" s="30">
        <v>0</v>
      </c>
      <c r="BI1382" s="31">
        <v>0</v>
      </c>
      <c r="BJ1382" s="32">
        <f t="shared" ref="BJ1382:BJ1445" si="13213">-1/($BH$8*$B1382)</f>
        <v>-0.11768497109826589</v>
      </c>
      <c r="BL1382" s="29">
        <f t="shared" ref="BL1382" si="13214">BB1382*BG1382+BD1382*BG1385-BC1382*BH1382-BE1382*BH1385</f>
        <v>0.57017174877262478</v>
      </c>
      <c r="BM1382" s="33">
        <f t="shared" ref="BM1382" si="13215">(BB1382*BH1382+BC1382*BG1382+BD1382*BH1385+BE1382*BG1385)</f>
        <v>0</v>
      </c>
      <c r="BN1382" s="31">
        <f t="shared" ref="BN1382" si="13216">BB1382*BI1382+BD1382*BI1385-BC1382*BJ1382-BE1382*BJ1385</f>
        <v>0</v>
      </c>
      <c r="BO1382" s="32">
        <f t="shared" ref="BO1382" si="13217">(BB1382*BJ1382+BC1382*BI1382+BD1382*BJ1385+BE1382*BI1385)</f>
        <v>-0.86228315293331081</v>
      </c>
      <c r="BP1382" s="8"/>
      <c r="BQ1382" s="34">
        <v>1</v>
      </c>
      <c r="BR1382" s="35">
        <v>0</v>
      </c>
      <c r="BS1382" s="11">
        <v>0</v>
      </c>
      <c r="BT1382" s="36">
        <v>0</v>
      </c>
      <c r="BV1382" s="29">
        <f t="shared" ref="BV1382" si="13218">BL1382*BQ1382+BN1382*BQ1385-BM1382*BR1382-BO1382*BR1385</f>
        <v>0.57017174877262478</v>
      </c>
      <c r="BW1382" s="33">
        <f t="shared" ref="BW1382" si="13219">(BL1382*BR1382+BM1382*BQ1382+BN1382*BR1385+BO1382*BQ1385)</f>
        <v>-0.86228315293331081</v>
      </c>
      <c r="BX1382" s="31">
        <f t="shared" ref="BX1382" si="13220">BL1382*BS1382+BN1382*BS1385-BM1382*BT1382-BO1382*BT1385</f>
        <v>0</v>
      </c>
      <c r="BY1382" s="32">
        <f t="shared" ref="BY1382" si="13221">(BL1382*BT1382+BM1382*BS1382+BN1382*BT1385+BO1382*BS1385)</f>
        <v>-0.86228315293331081</v>
      </c>
      <c r="CA1382" s="37">
        <f t="shared" ref="CA1382" si="13222">20*LOG(((1+$BR$8)/$BR$8)/((BV1382+BV1385)^2+(BW1382+BW1385)^2)^0.5)</f>
        <v>-6.8721065822166605E-3</v>
      </c>
      <c r="CC1382" s="134">
        <f t="shared" ref="CC1382" si="13223">((BV1382^2+BW1382^2)^0.5)/((BV1385^2+BW1385^2)^0.5)</f>
        <v>1.0675294077696518</v>
      </c>
      <c r="CD1382" s="9"/>
      <c r="CE1382" s="38"/>
      <c r="CF1382" s="38"/>
      <c r="CG1382" s="38"/>
      <c r="CH1382" s="38"/>
      <c r="CM1382" s="129">
        <v>3.44</v>
      </c>
    </row>
    <row r="1383" spans="2:91" ht="18.600000000000001" customHeight="1" thickBot="1">
      <c r="D1383" s="39"/>
      <c r="G1383" s="40"/>
      <c r="I1383" s="39"/>
      <c r="L1383" s="40"/>
      <c r="N1383" s="39"/>
      <c r="Q1383" s="40"/>
      <c r="S1383" s="39"/>
      <c r="V1383" s="40"/>
      <c r="X1383" s="39"/>
      <c r="AA1383" s="40"/>
      <c r="AC1383" s="39"/>
      <c r="AF1383" s="40"/>
      <c r="AH1383" s="39"/>
      <c r="AK1383" s="40"/>
      <c r="AM1383" s="39"/>
      <c r="AP1383" s="40"/>
      <c r="AR1383" s="39"/>
      <c r="AU1383" s="40"/>
      <c r="AW1383" s="39"/>
      <c r="AZ1383" s="40"/>
      <c r="BB1383" s="39"/>
      <c r="BE1383" s="40"/>
      <c r="BG1383" s="39"/>
      <c r="BJ1383" s="40"/>
      <c r="BL1383" s="39"/>
      <c r="BO1383" s="40"/>
      <c r="BQ1383" s="34"/>
      <c r="BR1383" s="11"/>
      <c r="BS1383" s="11"/>
      <c r="BT1383" s="41"/>
      <c r="BV1383" s="39"/>
      <c r="BY1383" s="40"/>
      <c r="CC1383" s="135"/>
      <c r="CD1383" s="9"/>
      <c r="CE1383" s="38"/>
      <c r="CF1383" s="38"/>
      <c r="CG1383" s="38"/>
      <c r="CH1383" s="38"/>
    </row>
    <row r="1384" spans="2:91" ht="18.600000000000001" customHeight="1" thickBot="1">
      <c r="D1384" s="258" t="s">
        <v>129</v>
      </c>
      <c r="E1384" s="259"/>
      <c r="F1384" s="260" t="s">
        <v>130</v>
      </c>
      <c r="G1384" s="261"/>
      <c r="H1384" s="229"/>
      <c r="I1384" s="258" t="s">
        <v>131</v>
      </c>
      <c r="J1384" s="259"/>
      <c r="K1384" s="260" t="s">
        <v>132</v>
      </c>
      <c r="L1384" s="261"/>
      <c r="N1384" s="253" t="s">
        <v>133</v>
      </c>
      <c r="O1384" s="254"/>
      <c r="P1384" s="255" t="s">
        <v>134</v>
      </c>
      <c r="Q1384" s="256"/>
      <c r="S1384" s="258" t="s">
        <v>135</v>
      </c>
      <c r="T1384" s="259"/>
      <c r="U1384" s="260" t="s">
        <v>136</v>
      </c>
      <c r="V1384" s="261"/>
      <c r="W1384" s="8"/>
      <c r="X1384" s="253" t="s">
        <v>137</v>
      </c>
      <c r="Y1384" s="254"/>
      <c r="Z1384" s="255" t="s">
        <v>138</v>
      </c>
      <c r="AA1384" s="256"/>
      <c r="AB1384" s="8"/>
      <c r="AC1384" s="258" t="s">
        <v>139</v>
      </c>
      <c r="AD1384" s="259"/>
      <c r="AE1384" s="260" t="s">
        <v>140</v>
      </c>
      <c r="AF1384" s="261"/>
      <c r="AG1384" s="8"/>
      <c r="AH1384" s="253" t="s">
        <v>141</v>
      </c>
      <c r="AI1384" s="254"/>
      <c r="AJ1384" s="255" t="s">
        <v>142</v>
      </c>
      <c r="AK1384" s="256"/>
      <c r="AL1384" s="8"/>
      <c r="AM1384" s="258" t="s">
        <v>143</v>
      </c>
      <c r="AN1384" s="259"/>
      <c r="AO1384" s="260" t="s">
        <v>144</v>
      </c>
      <c r="AP1384" s="261"/>
      <c r="AR1384" s="253" t="s">
        <v>145</v>
      </c>
      <c r="AS1384" s="254"/>
      <c r="AT1384" s="255" t="s">
        <v>146</v>
      </c>
      <c r="AU1384" s="256"/>
      <c r="AV1384" s="4"/>
      <c r="AW1384" s="258" t="s">
        <v>147</v>
      </c>
      <c r="AX1384" s="259"/>
      <c r="AY1384" s="260" t="s">
        <v>148</v>
      </c>
      <c r="AZ1384" s="261"/>
      <c r="BA1384" s="8"/>
      <c r="BB1384" s="253" t="s">
        <v>149</v>
      </c>
      <c r="BC1384" s="254"/>
      <c r="BD1384" s="255" t="s">
        <v>150</v>
      </c>
      <c r="BE1384" s="256"/>
      <c r="BF1384" s="4"/>
      <c r="BG1384" s="258" t="s">
        <v>151</v>
      </c>
      <c r="BH1384" s="259"/>
      <c r="BI1384" s="260" t="s">
        <v>152</v>
      </c>
      <c r="BJ1384" s="261"/>
      <c r="BK1384" s="4"/>
      <c r="BL1384" s="253" t="s">
        <v>153</v>
      </c>
      <c r="BM1384" s="254"/>
      <c r="BN1384" s="255" t="s">
        <v>154</v>
      </c>
      <c r="BO1384" s="256"/>
      <c r="BP1384" s="4"/>
      <c r="BQ1384" s="258" t="s">
        <v>155</v>
      </c>
      <c r="BR1384" s="259"/>
      <c r="BS1384" s="260" t="s">
        <v>156</v>
      </c>
      <c r="BT1384" s="261"/>
      <c r="BU1384" s="8"/>
      <c r="BV1384" s="253" t="s">
        <v>157</v>
      </c>
      <c r="BW1384" s="254"/>
      <c r="BX1384" s="255" t="s">
        <v>158</v>
      </c>
      <c r="BY1384" s="256"/>
      <c r="CA1384" s="46" t="s">
        <v>16</v>
      </c>
      <c r="CC1384" s="136" t="s">
        <v>71</v>
      </c>
      <c r="CD1384" s="9"/>
      <c r="CE1384" s="38"/>
      <c r="CF1384" s="38"/>
      <c r="CG1384" s="38"/>
      <c r="CH1384" s="38"/>
    </row>
    <row r="1385" spans="2:91" ht="18.600000000000001" customHeight="1" thickTop="1" thickBot="1">
      <c r="D1385" s="29">
        <v>0</v>
      </c>
      <c r="E1385" s="33">
        <v>0</v>
      </c>
      <c r="F1385" s="31">
        <v>1</v>
      </c>
      <c r="G1385" s="32">
        <v>0</v>
      </c>
      <c r="I1385" s="29">
        <v>0</v>
      </c>
      <c r="J1385" s="33">
        <f t="shared" ref="J1385" si="13224">IF(0=(1-$J$8*$K$8*$B1382^2),10^14,$B1382*$J$8/(1-$J$8*$K$8*$B1382^2))</f>
        <v>-0.36025716154236376</v>
      </c>
      <c r="K1385" s="31">
        <v>1</v>
      </c>
      <c r="L1385" s="32">
        <v>0</v>
      </c>
      <c r="N1385" s="29">
        <f t="shared" ref="N1385" si="13225">D1385*I1382+F1385*I1385-E1385*J1382-G1385*J1385</f>
        <v>0</v>
      </c>
      <c r="O1385" s="33">
        <f t="shared" ref="O1385" si="13226">(D1385*J1382+E1385*I1382+F1385*J1385+G1385*I1385)</f>
        <v>-0.36025716154236376</v>
      </c>
      <c r="P1385" s="31">
        <f t="shared" ref="P1385" si="13227">D1385*K1382+F1385*K1385-E1385*L1382-G1385*L1385</f>
        <v>1</v>
      </c>
      <c r="Q1385" s="32">
        <f t="shared" ref="Q1385" si="13228">(D1385*L1382+E1385*K1382+F1385*L1385+G1385*K1385)</f>
        <v>0</v>
      </c>
      <c r="S1385" s="29">
        <v>0</v>
      </c>
      <c r="T1385" s="33">
        <v>0</v>
      </c>
      <c r="U1385" s="31">
        <v>1</v>
      </c>
      <c r="V1385" s="32">
        <v>0</v>
      </c>
      <c r="X1385" s="29">
        <f t="shared" ref="X1385" si="13229">N1385*S1382+P1385*S1385-O1385*T1382-Q1385*T1385</f>
        <v>0</v>
      </c>
      <c r="Y1385" s="33">
        <f t="shared" ref="Y1385" si="13230">(N1385*T1382+O1385*S1382+P1385*T1385+Q1385*S1385)</f>
        <v>-0.36025716154236376</v>
      </c>
      <c r="Z1385" s="31">
        <f t="shared" ref="Z1385" si="13231">N1385*U1382+P1385*U1385-O1385*V1382-Q1385*V1385</f>
        <v>0.86666632561956514</v>
      </c>
      <c r="AA1385" s="32">
        <f t="shared" ref="AA1385" si="13232">(N1385*V1382+O1385*U1382+P1385*V1385+Q1385*U1385)</f>
        <v>0</v>
      </c>
      <c r="AB1385" s="8"/>
      <c r="AC1385" s="29">
        <v>0</v>
      </c>
      <c r="AD1385" s="33">
        <f t="shared" ref="AD1385" si="13233">IF(0=(1-$AD$8*$AE$8*$B1382^2),10^14,$B1382*$AD$8/(1-$AD$8*$AE$8*$B1382^2))</f>
        <v>-0.28892730377575648</v>
      </c>
      <c r="AE1385" s="31">
        <v>1</v>
      </c>
      <c r="AF1385" s="32">
        <v>0</v>
      </c>
      <c r="AH1385" s="29">
        <f t="shared" ref="AH1385" si="13234">X1385*AC1382+Z1385*AC1385-Y1385*AD1382-AA1385*AD1385</f>
        <v>0</v>
      </c>
      <c r="AI1385" s="33">
        <f t="shared" ref="AI1385" si="13235">(X1385*AD1382+Y1385*AC1382+Z1385*AD1385+AA1385*AC1385)</f>
        <v>-0.61066072627686652</v>
      </c>
      <c r="AJ1385" s="31">
        <f t="shared" ref="AJ1385" si="13236">X1385*AE1382+Z1385*AE1385-Y1385*AF1382-AA1385*AF1385</f>
        <v>0.86666632561956514</v>
      </c>
      <c r="AK1385" s="32">
        <f t="shared" ref="AK1385" si="13237">(X1385*AF1382+Y1385*AE1382+Z1385*AF1385+AA1385*AE1385)</f>
        <v>0</v>
      </c>
      <c r="AL1385" s="8"/>
      <c r="AM1385" s="29">
        <v>0</v>
      </c>
      <c r="AN1385" s="33">
        <v>0</v>
      </c>
      <c r="AO1385" s="31">
        <v>1</v>
      </c>
      <c r="AP1385" s="32">
        <v>0</v>
      </c>
      <c r="AR1385" s="29">
        <f t="shared" ref="AR1385" si="13238">AH1385*AM1382+AJ1385*AM1385-AI1385*AN1382-AK1385*AN1385</f>
        <v>0</v>
      </c>
      <c r="AS1385" s="33">
        <f t="shared" ref="AS1385" si="13239">(AH1385*AN1382+AI1385*AM1382+AJ1385*AN1385+AK1385*AM1385)</f>
        <v>-0.61066072627686652</v>
      </c>
      <c r="AT1385" s="31">
        <f t="shared" ref="AT1385" si="13240">AH1385*AO1382+AJ1385*AO1385-AI1385*AP1382-AK1385*AP1385</f>
        <v>0.66228382826395826</v>
      </c>
      <c r="AU1385" s="32">
        <f t="shared" ref="AU1385" si="13241">(AH1385*AP1382+AI1385*AO1382+AJ1385*AP1385+AK1385*AO1385)</f>
        <v>0</v>
      </c>
      <c r="AV1385" s="8"/>
      <c r="AW1385" s="29">
        <v>0</v>
      </c>
      <c r="AX1385" s="33">
        <f t="shared" ref="AX1385" si="13242">IF(0=(1-$AX$8*$AY$8*$B1382^2),10^14,$B1382*$AX$8/(1-$AX$8*$AY$8*$B1382^2))</f>
        <v>-0.25975742321781081</v>
      </c>
      <c r="AY1385" s="31">
        <v>1</v>
      </c>
      <c r="AZ1385" s="32">
        <v>0</v>
      </c>
      <c r="BB1385" s="29">
        <f t="shared" ref="BB1385" si="13243">AR1385*AW1382+AT1385*AW1385-AS1385*AX1382-AU1385*AX1385</f>
        <v>0</v>
      </c>
      <c r="BC1385" s="33">
        <f t="shared" ref="BC1385" si="13244">(AR1385*AX1382+AS1385*AW1382+AT1385*AX1385+AU1385*AW1385)</f>
        <v>-0.78269386694553944</v>
      </c>
      <c r="BD1385" s="31">
        <f t="shared" ref="BD1385" si="13245">AR1385*AY1382+AT1385*AY1385-AS1385*AZ1382-AU1385*AZ1385</f>
        <v>0.66228382826395826</v>
      </c>
      <c r="BE1385" s="32">
        <f t="shared" ref="BE1385" si="13246">(AR1385*AZ1382+AS1385*AY1382+AT1385*AZ1385+AU1385*AY1385)</f>
        <v>0</v>
      </c>
      <c r="BF1385" s="8"/>
      <c r="BG1385" s="29">
        <v>0</v>
      </c>
      <c r="BH1385" s="33">
        <v>0</v>
      </c>
      <c r="BI1385" s="31">
        <v>1</v>
      </c>
      <c r="BJ1385" s="32">
        <v>0</v>
      </c>
      <c r="BL1385" s="29">
        <f t="shared" ref="BL1385" si="13247">BB1385*BG1382+BD1385*BG1385-BC1385*BH1382-BE1385*BH1385</f>
        <v>0</v>
      </c>
      <c r="BM1385" s="33">
        <f t="shared" ref="BM1385" si="13248">(BB1385*BH1382+BC1385*BG1382+BD1385*BH1385+BE1385*BG1385)</f>
        <v>-0.78269386694553944</v>
      </c>
      <c r="BN1385" s="31">
        <f t="shared" ref="BN1385" si="13249">BB1385*BI1382+BD1385*BI1385-BC1385*BJ1382-BE1385*BJ1385</f>
        <v>0.5701725231536825</v>
      </c>
      <c r="BO1385" s="32">
        <f t="shared" ref="BO1385" si="13250">(BB1385*BJ1382+BC1385*BI1382+BD1385*BJ1385+BE1385*BI1385)</f>
        <v>0</v>
      </c>
      <c r="BP1385" s="8"/>
      <c r="BQ1385" s="19">
        <f t="shared" ref="BQ1385:BQ1448" si="13251">1/$BR$8</f>
        <v>1</v>
      </c>
      <c r="BR1385" s="47">
        <v>0</v>
      </c>
      <c r="BS1385" s="48">
        <v>1</v>
      </c>
      <c r="BT1385" s="49">
        <v>0</v>
      </c>
      <c r="BV1385" s="29">
        <f t="shared" ref="BV1385" si="13252">BL1385*BQ1382+BN1385*BQ1385-BM1385*BR1382-BO1385*BR1385</f>
        <v>0.5701725231536825</v>
      </c>
      <c r="BW1385" s="33">
        <f t="shared" ref="BW1385" si="13253">(BL1385*BR1382+BM1385*BQ1382+BN1385*BR1385+BO1385*BQ1385)</f>
        <v>-0.78269386694553944</v>
      </c>
      <c r="BX1385" s="31">
        <f t="shared" ref="BX1385" si="13254">BL1385*BS1382+BN1385*BS1385-BM1385*BT1382-BO1385*BT1385</f>
        <v>0.5701725231536825</v>
      </c>
      <c r="BY1385" s="32">
        <f t="shared" ref="BY1385" si="13255">(BL1385*BT1382+BM1385*BS1382+BN1385*BT1385+BO1385*BS1385)</f>
        <v>0</v>
      </c>
      <c r="CA1385" s="50">
        <f t="shared" ref="CA1385" si="13256">(180/PI())*ATAN(-1*(BW1382+BW1385)/(BV1382+BV1385))</f>
        <v>55.269213160847386</v>
      </c>
      <c r="CC1385" s="137">
        <f t="shared" ref="CC1385" si="13257">20*LOG(((1-(10^(CA1382/20)^2)*(1-((1-CC1382)/(1+CC1382))^2))^0.5))</f>
        <v>-25.77373765181299</v>
      </c>
      <c r="CD1385" s="9"/>
      <c r="CE1385" s="38"/>
      <c r="CF1385" s="38"/>
      <c r="CG1385" s="38"/>
      <c r="CH1385" s="38"/>
    </row>
    <row r="1386" spans="2:91" ht="18.600000000000001" customHeight="1">
      <c r="CC1386" s="42"/>
    </row>
    <row r="1387" spans="2:91" ht="18.600000000000001" customHeight="1" thickBot="1">
      <c r="E1387" s="22" t="s">
        <v>4</v>
      </c>
      <c r="J1387" s="22" t="s">
        <v>5</v>
      </c>
      <c r="O1387" s="22" t="s">
        <v>6</v>
      </c>
      <c r="T1387" s="22" t="s">
        <v>7</v>
      </c>
      <c r="Y1387" s="22" t="s">
        <v>8</v>
      </c>
      <c r="AD1387" s="22" t="s">
        <v>65</v>
      </c>
      <c r="AI1387" s="22" t="s">
        <v>9</v>
      </c>
      <c r="AN1387" s="22" t="s">
        <v>66</v>
      </c>
      <c r="AS1387" s="22" t="s">
        <v>51</v>
      </c>
      <c r="AX1387" s="22" t="s">
        <v>67</v>
      </c>
      <c r="BC1387" s="22" t="s">
        <v>52</v>
      </c>
      <c r="BH1387" s="22" t="s">
        <v>68</v>
      </c>
      <c r="BM1387" s="22" t="s">
        <v>63</v>
      </c>
      <c r="BQ1387" s="23" t="s">
        <v>69</v>
      </c>
      <c r="BR1387" s="23"/>
      <c r="BS1387" s="24"/>
      <c r="BT1387" s="24"/>
      <c r="BU1387" s="24"/>
      <c r="BW1387" s="22" t="s">
        <v>64</v>
      </c>
    </row>
    <row r="1388" spans="2:91" ht="18.600000000000001" customHeight="1" thickBot="1">
      <c r="D1388" s="249" t="s">
        <v>103</v>
      </c>
      <c r="E1388" s="250"/>
      <c r="F1388" s="251" t="s">
        <v>104</v>
      </c>
      <c r="G1388" s="252"/>
      <c r="H1388" s="229"/>
      <c r="I1388" s="253" t="s">
        <v>11</v>
      </c>
      <c r="J1388" s="254"/>
      <c r="K1388" s="255" t="s">
        <v>12</v>
      </c>
      <c r="L1388" s="256"/>
      <c r="M1388" s="24"/>
      <c r="N1388" s="253" t="s">
        <v>105</v>
      </c>
      <c r="O1388" s="254"/>
      <c r="P1388" s="255" t="s">
        <v>106</v>
      </c>
      <c r="Q1388" s="256"/>
      <c r="R1388" s="24"/>
      <c r="S1388" s="249" t="s">
        <v>107</v>
      </c>
      <c r="T1388" s="250"/>
      <c r="U1388" s="251" t="s">
        <v>108</v>
      </c>
      <c r="V1388" s="252"/>
      <c r="W1388" s="8"/>
      <c r="X1388" s="253" t="s">
        <v>109</v>
      </c>
      <c r="Y1388" s="254"/>
      <c r="Z1388" s="255" t="s">
        <v>110</v>
      </c>
      <c r="AA1388" s="256"/>
      <c r="AB1388" s="8"/>
      <c r="AC1388" s="253" t="s">
        <v>111</v>
      </c>
      <c r="AD1388" s="254"/>
      <c r="AE1388" s="255" t="s">
        <v>14</v>
      </c>
      <c r="AF1388" s="256"/>
      <c r="AG1388" s="8"/>
      <c r="AH1388" s="253" t="s">
        <v>112</v>
      </c>
      <c r="AI1388" s="254"/>
      <c r="AJ1388" s="255" t="s">
        <v>113</v>
      </c>
      <c r="AK1388" s="256"/>
      <c r="AL1388" s="8"/>
      <c r="AM1388" s="249" t="s">
        <v>114</v>
      </c>
      <c r="AN1388" s="250"/>
      <c r="AO1388" s="251" t="s">
        <v>115</v>
      </c>
      <c r="AP1388" s="252"/>
      <c r="AQ1388" s="24"/>
      <c r="AR1388" s="253" t="s">
        <v>116</v>
      </c>
      <c r="AS1388" s="254"/>
      <c r="AT1388" s="255" t="s">
        <v>13</v>
      </c>
      <c r="AU1388" s="256"/>
      <c r="AV1388" s="4"/>
      <c r="AW1388" s="253" t="s">
        <v>117</v>
      </c>
      <c r="AX1388" s="254"/>
      <c r="AY1388" s="255" t="s">
        <v>118</v>
      </c>
      <c r="AZ1388" s="256"/>
      <c r="BA1388" s="8"/>
      <c r="BB1388" s="253" t="s">
        <v>119</v>
      </c>
      <c r="BC1388" s="254"/>
      <c r="BD1388" s="255" t="s">
        <v>120</v>
      </c>
      <c r="BE1388" s="256"/>
      <c r="BF1388" s="4"/>
      <c r="BG1388" s="249" t="s">
        <v>121</v>
      </c>
      <c r="BH1388" s="250"/>
      <c r="BI1388" s="251" t="s">
        <v>122</v>
      </c>
      <c r="BJ1388" s="252"/>
      <c r="BK1388" s="4"/>
      <c r="BL1388" s="253" t="s">
        <v>123</v>
      </c>
      <c r="BM1388" s="254"/>
      <c r="BN1388" s="255" t="s">
        <v>124</v>
      </c>
      <c r="BO1388" s="256"/>
      <c r="BP1388" s="4"/>
      <c r="BQ1388" s="253" t="s">
        <v>125</v>
      </c>
      <c r="BR1388" s="254"/>
      <c r="BS1388" s="255" t="s">
        <v>126</v>
      </c>
      <c r="BT1388" s="256"/>
      <c r="BU1388" s="8"/>
      <c r="BV1388" s="253" t="s">
        <v>127</v>
      </c>
      <c r="BW1388" s="254"/>
      <c r="BX1388" s="255" t="s">
        <v>128</v>
      </c>
      <c r="BY1388" s="256"/>
      <c r="CA1388" s="27" t="s">
        <v>15</v>
      </c>
      <c r="CC1388" s="133" t="s">
        <v>70</v>
      </c>
      <c r="CD1388" s="9"/>
      <c r="CE1388" s="38"/>
      <c r="CF1388" s="38"/>
      <c r="CG1388" s="38"/>
      <c r="CH1388" s="38"/>
    </row>
    <row r="1389" spans="2:91" ht="18.600000000000001" customHeight="1" thickTop="1" thickBot="1">
      <c r="B1389" s="129">
        <v>3.48</v>
      </c>
      <c r="D1389" s="29">
        <v>1</v>
      </c>
      <c r="E1389" s="30">
        <v>0</v>
      </c>
      <c r="F1389" s="31">
        <v>0</v>
      </c>
      <c r="G1389" s="32">
        <f t="shared" ref="G1389:G1452" si="13258">-1/($E$8*$B1389)</f>
        <v>-0.18941954022988508</v>
      </c>
      <c r="I1389" s="29">
        <v>1</v>
      </c>
      <c r="J1389" s="33">
        <v>0</v>
      </c>
      <c r="K1389" s="31">
        <v>0</v>
      </c>
      <c r="L1389" s="32">
        <v>0</v>
      </c>
      <c r="N1389" s="29">
        <f t="shared" ref="N1389" si="13259">D1389*I1389+F1389*I1392-E1389*J1389-G1389*J1392</f>
        <v>0.93216255900046419</v>
      </c>
      <c r="O1389" s="33">
        <f t="shared" ref="O1389" si="13260">(D1389*J1389+E1389*I1389+F1389*J1392+G1389*I1392)</f>
        <v>0</v>
      </c>
      <c r="P1389" s="31">
        <f t="shared" ref="P1389" si="13261">D1389*K1389+F1389*K1392-E1389*L1389-G1389*L1392</f>
        <v>0</v>
      </c>
      <c r="Q1389" s="32">
        <f t="shared" ref="Q1389" si="13262">(D1389*L1389+E1389*K1389+F1389*L1392+G1389*K1392)</f>
        <v>-0.18941954022988508</v>
      </c>
      <c r="S1389" s="29">
        <v>1</v>
      </c>
      <c r="T1389" s="30">
        <v>0</v>
      </c>
      <c r="U1389" s="31">
        <v>0</v>
      </c>
      <c r="V1389" s="32">
        <f t="shared" ref="V1389:V1452" si="13263">-1/($T$8*$B1389)</f>
        <v>-0.36797988505747126</v>
      </c>
      <c r="X1389" s="29">
        <f t="shared" ref="X1389" si="13264">N1389*S1389+P1389*S1392-O1389*T1389-Q1389*T1392</f>
        <v>0.93216255900046419</v>
      </c>
      <c r="Y1389" s="33">
        <f t="shared" ref="Y1389" si="13265">(N1389*T1389+O1389*S1389+P1389*T1392+Q1389*S1392)</f>
        <v>0</v>
      </c>
      <c r="Z1389" s="31">
        <f t="shared" ref="Z1389" si="13266">N1389*U1389+P1389*U1392-O1389*V1389-Q1389*V1392</f>
        <v>0</v>
      </c>
      <c r="AA1389" s="32">
        <f t="shared" ref="AA1389" si="13267">(N1389*V1389+O1389*U1389+P1389*V1392+Q1389*U1392)</f>
        <v>-0.53243661154575417</v>
      </c>
      <c r="AB1389" s="8"/>
      <c r="AC1389" s="29">
        <v>1</v>
      </c>
      <c r="AD1389" s="33">
        <v>0</v>
      </c>
      <c r="AE1389" s="31">
        <v>0</v>
      </c>
      <c r="AF1389" s="32">
        <v>0</v>
      </c>
      <c r="AH1389" s="29">
        <f t="shared" ref="AH1389" si="13268">X1389*AC1389+Z1389*AC1392-Y1389*AD1389-AA1389*AD1392</f>
        <v>0.77929849590306921</v>
      </c>
      <c r="AI1389" s="33">
        <f t="shared" ref="AI1389" si="13269">(X1389*AD1389+Y1389*AC1389+Z1389*AD1392+AA1389*AC1392)</f>
        <v>0</v>
      </c>
      <c r="AJ1389" s="31">
        <f t="shared" ref="AJ1389" si="13270">X1389*AE1389+Z1389*AE1392-Y1389*AF1389-AA1389*AF1392</f>
        <v>0</v>
      </c>
      <c r="AK1389" s="32">
        <f t="shared" ref="AK1389" si="13271">(X1389*AF1389+Y1389*AE1389+Z1389*AF1392+AA1389*AE1392)</f>
        <v>-0.53243661154575417</v>
      </c>
      <c r="AL1389" s="8"/>
      <c r="AM1389" s="29">
        <v>1</v>
      </c>
      <c r="AN1389" s="30">
        <v>0</v>
      </c>
      <c r="AO1389" s="31">
        <v>0</v>
      </c>
      <c r="AP1389" s="32">
        <f t="shared" ref="AP1389:AP1452" si="13272">-1/($AN$8*$B1389)</f>
        <v>-0.33276724137931035</v>
      </c>
      <c r="AR1389" s="29">
        <f t="shared" ref="AR1389" si="13273">AH1389*AM1389+AJ1389*AM1392-AI1389*AN1389-AK1389*AN1392</f>
        <v>0.77929849590306921</v>
      </c>
      <c r="AS1389" s="33">
        <f t="shared" ref="AS1389" si="13274">(AH1389*AN1389+AI1389*AM1389+AJ1389*AN1392+AK1389*AM1392)</f>
        <v>0</v>
      </c>
      <c r="AT1389" s="31">
        <f t="shared" ref="AT1389" si="13275">AH1389*AO1389+AJ1389*AO1392-AI1389*AP1389-AK1389*AP1392</f>
        <v>0</v>
      </c>
      <c r="AU1389" s="32">
        <f t="shared" ref="AU1389" si="13276">(AH1389*AP1389+AI1389*AO1389+AJ1389*AP1392+AK1389*AO1392)</f>
        <v>-0.79176162223846425</v>
      </c>
      <c r="AV1389" s="8"/>
      <c r="AW1389" s="29">
        <v>1</v>
      </c>
      <c r="AX1389" s="33">
        <v>0</v>
      </c>
      <c r="AY1389" s="31">
        <v>0</v>
      </c>
      <c r="AZ1389" s="32">
        <v>0</v>
      </c>
      <c r="BB1389" s="29">
        <f t="shared" ref="BB1389" si="13277">AR1389*AW1389+AT1389*AW1392-AS1389*AX1389-AU1389*AX1392</f>
        <v>0.57489911213035583</v>
      </c>
      <c r="BC1389" s="33">
        <f t="shared" ref="BC1389" si="13278">(AR1389*AX1389+AS1389*AW1389+AT1389*AX1392+AU1389*AW1392)</f>
        <v>0</v>
      </c>
      <c r="BD1389" s="31">
        <f t="shared" ref="BD1389" si="13279">AR1389*AY1389+AT1389*AY1392-AS1389*AZ1389-AU1389*AZ1392</f>
        <v>0</v>
      </c>
      <c r="BE1389" s="32">
        <f t="shared" ref="BE1389" si="13280">(AR1389*AZ1389+AS1389*AY1389+AT1389*AZ1392+AU1389*AY1392)</f>
        <v>-0.79176162223846425</v>
      </c>
      <c r="BF1389" s="8"/>
      <c r="BG1389" s="29">
        <v>1</v>
      </c>
      <c r="BH1389" s="30">
        <v>0</v>
      </c>
      <c r="BI1389" s="31">
        <v>0</v>
      </c>
      <c r="BJ1389" s="32">
        <f t="shared" ref="BJ1389:BJ1452" si="13281">-1/($BH$8*$B1389)</f>
        <v>-0.11700862068965517</v>
      </c>
      <c r="BL1389" s="29">
        <f t="shared" ref="BL1389" si="13282">BB1389*BG1389+BD1389*BG1392-BC1389*BH1389-BE1389*BH1392</f>
        <v>0.57489911213035583</v>
      </c>
      <c r="BM1389" s="33">
        <f t="shared" ref="BM1389" si="13283">(BB1389*BH1389+BC1389*BG1389+BD1389*BH1392+BE1389*BG1392)</f>
        <v>0</v>
      </c>
      <c r="BN1389" s="31">
        <f t="shared" ref="BN1389" si="13284">BB1389*BI1389+BD1389*BI1392-BC1389*BJ1389-BE1389*BJ1392</f>
        <v>0</v>
      </c>
      <c r="BO1389" s="32">
        <f t="shared" ref="BO1389" si="13285">(BB1389*BJ1389+BC1389*BI1389+BD1389*BJ1392+BE1389*BI1392)</f>
        <v>-0.85902977438454453</v>
      </c>
      <c r="BP1389" s="8"/>
      <c r="BQ1389" s="34">
        <v>1</v>
      </c>
      <c r="BR1389" s="35">
        <v>0</v>
      </c>
      <c r="BS1389" s="11">
        <v>0</v>
      </c>
      <c r="BT1389" s="36">
        <v>0</v>
      </c>
      <c r="BV1389" s="29">
        <f t="shared" ref="BV1389" si="13286">BL1389*BQ1389+BN1389*BQ1392-BM1389*BR1389-BO1389*BR1392</f>
        <v>0.57489911213035583</v>
      </c>
      <c r="BW1389" s="33">
        <f t="shared" ref="BW1389" si="13287">(BL1389*BR1389+BM1389*BQ1389+BN1389*BR1392+BO1389*BQ1392)</f>
        <v>-0.85902977438454453</v>
      </c>
      <c r="BX1389" s="31">
        <f t="shared" ref="BX1389" si="13288">BL1389*BS1389+BN1389*BS1392-BM1389*BT1389-BO1389*BT1392</f>
        <v>0</v>
      </c>
      <c r="BY1389" s="32">
        <f t="shared" ref="BY1389" si="13289">(BL1389*BT1389+BM1389*BS1389+BN1389*BT1392+BO1389*BS1392)</f>
        <v>-0.85902977438454453</v>
      </c>
      <c r="CA1389" s="37">
        <f t="shared" ref="CA1389" si="13290">20*LOG(((1+$BR$8)/$BR$8)/((BV1389+BV1392)^2+(BW1389+BW1392)^2)^0.5)</f>
        <v>-6.8865800665416834E-3</v>
      </c>
      <c r="CC1389" s="134">
        <f t="shared" ref="CC1389" si="13291">((BV1389^2+BW1389^2)^0.5)/((BV1392^2+BW1392^2)^0.5)</f>
        <v>1.0673220723125809</v>
      </c>
      <c r="CD1389" s="9"/>
      <c r="CE1389" s="38"/>
      <c r="CF1389" s="38"/>
      <c r="CG1389" s="38"/>
      <c r="CH1389" s="38"/>
      <c r="CM1389" s="129">
        <v>3.46</v>
      </c>
    </row>
    <row r="1390" spans="2:91" ht="18.600000000000001" customHeight="1" thickBot="1">
      <c r="D1390" s="39"/>
      <c r="G1390" s="40"/>
      <c r="I1390" s="39"/>
      <c r="L1390" s="40"/>
      <c r="N1390" s="39"/>
      <c r="Q1390" s="40"/>
      <c r="S1390" s="39"/>
      <c r="V1390" s="40"/>
      <c r="X1390" s="39"/>
      <c r="AA1390" s="40"/>
      <c r="AC1390" s="39"/>
      <c r="AF1390" s="40"/>
      <c r="AH1390" s="39"/>
      <c r="AK1390" s="40"/>
      <c r="AM1390" s="39"/>
      <c r="AP1390" s="40"/>
      <c r="AR1390" s="39"/>
      <c r="AU1390" s="40"/>
      <c r="AW1390" s="39"/>
      <c r="AZ1390" s="40"/>
      <c r="BB1390" s="39"/>
      <c r="BE1390" s="40"/>
      <c r="BG1390" s="39"/>
      <c r="BJ1390" s="40"/>
      <c r="BL1390" s="39"/>
      <c r="BO1390" s="40"/>
      <c r="BQ1390" s="34"/>
      <c r="BR1390" s="11"/>
      <c r="BS1390" s="11"/>
      <c r="BT1390" s="41"/>
      <c r="BV1390" s="39"/>
      <c r="BY1390" s="40"/>
      <c r="CC1390" s="135"/>
      <c r="CD1390" s="9"/>
      <c r="CE1390" s="38"/>
      <c r="CF1390" s="38"/>
      <c r="CG1390" s="38"/>
      <c r="CH1390" s="38"/>
    </row>
    <row r="1391" spans="2:91" ht="18.600000000000001" customHeight="1" thickBot="1">
      <c r="D1391" s="258" t="s">
        <v>129</v>
      </c>
      <c r="E1391" s="259"/>
      <c r="F1391" s="260" t="s">
        <v>130</v>
      </c>
      <c r="G1391" s="261"/>
      <c r="H1391" s="229"/>
      <c r="I1391" s="258" t="s">
        <v>131</v>
      </c>
      <c r="J1391" s="259"/>
      <c r="K1391" s="260" t="s">
        <v>132</v>
      </c>
      <c r="L1391" s="261"/>
      <c r="N1391" s="253" t="s">
        <v>133</v>
      </c>
      <c r="O1391" s="254"/>
      <c r="P1391" s="255" t="s">
        <v>134</v>
      </c>
      <c r="Q1391" s="256"/>
      <c r="S1391" s="258" t="s">
        <v>135</v>
      </c>
      <c r="T1391" s="259"/>
      <c r="U1391" s="260" t="s">
        <v>136</v>
      </c>
      <c r="V1391" s="261"/>
      <c r="W1391" s="8"/>
      <c r="X1391" s="253" t="s">
        <v>137</v>
      </c>
      <c r="Y1391" s="254"/>
      <c r="Z1391" s="255" t="s">
        <v>138</v>
      </c>
      <c r="AA1391" s="256"/>
      <c r="AB1391" s="8"/>
      <c r="AC1391" s="258" t="s">
        <v>139</v>
      </c>
      <c r="AD1391" s="259"/>
      <c r="AE1391" s="260" t="s">
        <v>140</v>
      </c>
      <c r="AF1391" s="261"/>
      <c r="AG1391" s="8"/>
      <c r="AH1391" s="253" t="s">
        <v>141</v>
      </c>
      <c r="AI1391" s="254"/>
      <c r="AJ1391" s="255" t="s">
        <v>142</v>
      </c>
      <c r="AK1391" s="256"/>
      <c r="AL1391" s="8"/>
      <c r="AM1391" s="258" t="s">
        <v>143</v>
      </c>
      <c r="AN1391" s="259"/>
      <c r="AO1391" s="260" t="s">
        <v>144</v>
      </c>
      <c r="AP1391" s="261"/>
      <c r="AR1391" s="253" t="s">
        <v>145</v>
      </c>
      <c r="AS1391" s="254"/>
      <c r="AT1391" s="255" t="s">
        <v>146</v>
      </c>
      <c r="AU1391" s="256"/>
      <c r="AV1391" s="4"/>
      <c r="AW1391" s="258" t="s">
        <v>147</v>
      </c>
      <c r="AX1391" s="259"/>
      <c r="AY1391" s="260" t="s">
        <v>148</v>
      </c>
      <c r="AZ1391" s="261"/>
      <c r="BA1391" s="8"/>
      <c r="BB1391" s="253" t="s">
        <v>149</v>
      </c>
      <c r="BC1391" s="254"/>
      <c r="BD1391" s="255" t="s">
        <v>150</v>
      </c>
      <c r="BE1391" s="256"/>
      <c r="BF1391" s="4"/>
      <c r="BG1391" s="258" t="s">
        <v>151</v>
      </c>
      <c r="BH1391" s="259"/>
      <c r="BI1391" s="260" t="s">
        <v>152</v>
      </c>
      <c r="BJ1391" s="261"/>
      <c r="BK1391" s="4"/>
      <c r="BL1391" s="253" t="s">
        <v>153</v>
      </c>
      <c r="BM1391" s="254"/>
      <c r="BN1391" s="255" t="s">
        <v>154</v>
      </c>
      <c r="BO1391" s="256"/>
      <c r="BP1391" s="4"/>
      <c r="BQ1391" s="258" t="s">
        <v>155</v>
      </c>
      <c r="BR1391" s="259"/>
      <c r="BS1391" s="260" t="s">
        <v>156</v>
      </c>
      <c r="BT1391" s="261"/>
      <c r="BU1391" s="8"/>
      <c r="BV1391" s="253" t="s">
        <v>157</v>
      </c>
      <c r="BW1391" s="254"/>
      <c r="BX1391" s="255" t="s">
        <v>158</v>
      </c>
      <c r="BY1391" s="256"/>
      <c r="CA1391" s="46" t="s">
        <v>16</v>
      </c>
      <c r="CC1391" s="136" t="s">
        <v>71</v>
      </c>
      <c r="CD1391" s="9"/>
      <c r="CE1391" s="38"/>
      <c r="CF1391" s="38"/>
      <c r="CG1391" s="38"/>
      <c r="CH1391" s="38"/>
    </row>
    <row r="1392" spans="2:91" ht="18.600000000000001" customHeight="1" thickTop="1" thickBot="1">
      <c r="D1392" s="29">
        <v>0</v>
      </c>
      <c r="E1392" s="33">
        <v>0</v>
      </c>
      <c r="F1392" s="31">
        <v>1</v>
      </c>
      <c r="G1392" s="32">
        <v>0</v>
      </c>
      <c r="I1392" s="29">
        <v>0</v>
      </c>
      <c r="J1392" s="33">
        <f t="shared" ref="J1392" si="13292">IF(0=(1-$J$8*$K$8*$B1389^2),10^14,$B1389*$J$8/(1-$J$8*$K$8*$B1389^2))</f>
        <v>-0.35813327873780243</v>
      </c>
      <c r="K1392" s="31">
        <v>1</v>
      </c>
      <c r="L1392" s="32">
        <v>0</v>
      </c>
      <c r="N1392" s="29">
        <f t="shared" ref="N1392" si="13293">D1392*I1389+F1392*I1392-E1392*J1389-G1392*J1392</f>
        <v>0</v>
      </c>
      <c r="O1392" s="33">
        <f t="shared" ref="O1392" si="13294">(D1392*J1389+E1392*I1389+F1392*J1392+G1392*I1392)</f>
        <v>-0.35813327873780243</v>
      </c>
      <c r="P1392" s="31">
        <f t="shared" ref="P1392" si="13295">D1392*K1389+F1392*K1392-E1392*L1389-G1392*L1392</f>
        <v>1</v>
      </c>
      <c r="Q1392" s="32">
        <f t="shared" ref="Q1392" si="13296">(D1392*L1389+E1392*K1389+F1392*L1392+G1392*K1392)</f>
        <v>0</v>
      </c>
      <c r="S1392" s="29">
        <v>0</v>
      </c>
      <c r="T1392" s="33">
        <v>0</v>
      </c>
      <c r="U1392" s="31">
        <v>1</v>
      </c>
      <c r="V1392" s="32">
        <v>0</v>
      </c>
      <c r="X1392" s="29">
        <f t="shared" ref="X1392" si="13297">N1392*S1389+P1392*S1392-O1392*T1389-Q1392*T1392</f>
        <v>0</v>
      </c>
      <c r="Y1392" s="33">
        <f t="shared" ref="Y1392" si="13298">(N1392*T1389+O1392*S1389+P1392*T1392+Q1392*S1392)</f>
        <v>-0.35813327873780243</v>
      </c>
      <c r="Z1392" s="31">
        <f t="shared" ref="Z1392" si="13299">N1392*U1389+P1392*U1392-O1392*V1389-Q1392*V1392</f>
        <v>0.86821415725480811</v>
      </c>
      <c r="AA1392" s="32">
        <f t="shared" ref="AA1392" si="13300">(N1392*V1389+O1392*U1389+P1392*V1392+Q1392*U1392)</f>
        <v>0</v>
      </c>
      <c r="AB1392" s="8"/>
      <c r="AC1392" s="29">
        <v>0</v>
      </c>
      <c r="AD1392" s="33">
        <f t="shared" ref="AD1392" si="13301">IF(0=(1-$AD$8*$AE$8*$B1389^2),10^14,$B1389*$AD$8/(1-$AD$8*$AE$8*$B1389^2))</f>
        <v>-0.28710283962931205</v>
      </c>
      <c r="AE1392" s="31">
        <v>1</v>
      </c>
      <c r="AF1392" s="32">
        <v>0</v>
      </c>
      <c r="AH1392" s="29">
        <f t="shared" ref="AH1392" si="13302">X1392*AC1389+Z1392*AC1392-Y1392*AD1389-AA1392*AD1392</f>
        <v>0</v>
      </c>
      <c r="AI1392" s="33">
        <f t="shared" ref="AI1392" si="13303">(X1392*AD1389+Y1392*AC1389+Z1392*AD1392+AA1392*AC1392)</f>
        <v>-0.60740002869202792</v>
      </c>
      <c r="AJ1392" s="31">
        <f t="shared" ref="AJ1392" si="13304">X1392*AE1389+Z1392*AE1392-Y1392*AF1389-AA1392*AF1392</f>
        <v>0.86821415725480811</v>
      </c>
      <c r="AK1392" s="32">
        <f t="shared" ref="AK1392" si="13305">(X1392*AF1389+Y1392*AE1389+Z1392*AF1392+AA1392*AE1392)</f>
        <v>0</v>
      </c>
      <c r="AL1392" s="8"/>
      <c r="AM1392" s="29">
        <v>0</v>
      </c>
      <c r="AN1392" s="33">
        <v>0</v>
      </c>
      <c r="AO1392" s="31">
        <v>1</v>
      </c>
      <c r="AP1392" s="32">
        <v>0</v>
      </c>
      <c r="AR1392" s="29">
        <f t="shared" ref="AR1392" si="13306">AH1392*AM1389+AJ1392*AM1392-AI1392*AN1389-AK1392*AN1392</f>
        <v>0</v>
      </c>
      <c r="AS1392" s="33">
        <f t="shared" ref="AS1392" si="13307">(AH1392*AN1389+AI1392*AM1389+AJ1392*AN1392+AK1392*AM1392)</f>
        <v>-0.60740002869202792</v>
      </c>
      <c r="AT1392" s="31">
        <f t="shared" ref="AT1392" si="13308">AH1392*AO1389+AJ1392*AO1392-AI1392*AP1389-AK1392*AP1392</f>
        <v>0.66609132529324799</v>
      </c>
      <c r="AU1392" s="32">
        <f t="shared" ref="AU1392" si="13309">(AH1392*AP1389+AI1392*AO1389+AJ1392*AP1392+AK1392*AO1392)</f>
        <v>0</v>
      </c>
      <c r="AV1392" s="8"/>
      <c r="AW1392" s="29">
        <v>0</v>
      </c>
      <c r="AX1392" s="33">
        <f t="shared" ref="AX1392" si="13310">IF(0=(1-$AX$8*$AY$8*$B1389^2),10^14,$B1389*$AX$8/(1-$AX$8*$AY$8*$B1389^2))</f>
        <v>-0.25815773085191546</v>
      </c>
      <c r="AY1392" s="31">
        <v>1</v>
      </c>
      <c r="AZ1392" s="32">
        <v>0</v>
      </c>
      <c r="BB1392" s="29">
        <f t="shared" ref="BB1392" si="13311">AR1392*AW1389+AT1392*AW1392-AS1392*AX1389-AU1392*AX1392</f>
        <v>0</v>
      </c>
      <c r="BC1392" s="33">
        <f t="shared" ref="BC1392" si="13312">(AR1392*AX1389+AS1392*AW1389+AT1392*AX1392+AU1392*AW1392)</f>
        <v>-0.77935665376987795</v>
      </c>
      <c r="BD1392" s="31">
        <f t="shared" ref="BD1392" si="13313">AR1392*AY1389+AT1392*AY1392-AS1392*AZ1389-AU1392*AZ1392</f>
        <v>0.66609132529324799</v>
      </c>
      <c r="BE1392" s="32">
        <f t="shared" ref="BE1392" si="13314">(AR1392*AZ1389+AS1392*AY1389+AT1392*AZ1392+AU1392*AY1392)</f>
        <v>0</v>
      </c>
      <c r="BF1392" s="8"/>
      <c r="BG1392" s="29">
        <v>0</v>
      </c>
      <c r="BH1392" s="33">
        <v>0</v>
      </c>
      <c r="BI1392" s="31">
        <v>1</v>
      </c>
      <c r="BJ1392" s="32">
        <v>0</v>
      </c>
      <c r="BL1392" s="29">
        <f t="shared" ref="BL1392" si="13315">BB1392*BG1389+BD1392*BG1392-BC1392*BH1389-BE1392*BH1392</f>
        <v>0</v>
      </c>
      <c r="BM1392" s="33">
        <f t="shared" ref="BM1392" si="13316">(BB1392*BH1389+BC1392*BG1389+BD1392*BH1392+BE1392*BG1392)</f>
        <v>-0.77935665376987795</v>
      </c>
      <c r="BN1392" s="31">
        <f t="shared" ref="BN1392" si="13317">BB1392*BI1389+BD1392*BI1392-BC1392*BJ1389-BE1392*BJ1392</f>
        <v>0.5748998782103294</v>
      </c>
      <c r="BO1392" s="32">
        <f t="shared" ref="BO1392" si="13318">(BB1392*BJ1389+BC1392*BI1389+BD1392*BJ1392+BE1392*BI1392)</f>
        <v>0</v>
      </c>
      <c r="BP1392" s="8"/>
      <c r="BQ1392" s="19">
        <f t="shared" ref="BQ1392:BQ1455" si="13319">1/$BR$8</f>
        <v>1</v>
      </c>
      <c r="BR1392" s="47">
        <v>0</v>
      </c>
      <c r="BS1392" s="48">
        <v>1</v>
      </c>
      <c r="BT1392" s="49">
        <v>0</v>
      </c>
      <c r="BV1392" s="29">
        <f t="shared" ref="BV1392" si="13320">BL1392*BQ1389+BN1392*BQ1392-BM1392*BR1389-BO1392*BR1392</f>
        <v>0.5748998782103294</v>
      </c>
      <c r="BW1392" s="33">
        <f t="shared" ref="BW1392" si="13321">(BL1392*BR1389+BM1392*BQ1389+BN1392*BR1392+BO1392*BQ1392)</f>
        <v>-0.77935665376987795</v>
      </c>
      <c r="BX1392" s="31">
        <f t="shared" ref="BX1392" si="13322">BL1392*BS1389+BN1392*BS1392-BM1392*BT1389-BO1392*BT1392</f>
        <v>0.5748998782103294</v>
      </c>
      <c r="BY1392" s="32">
        <f t="shared" ref="BY1392" si="13323">(BL1392*BT1389+BM1392*BS1389+BN1392*BT1392+BO1392*BS1392)</f>
        <v>0</v>
      </c>
      <c r="CA1392" s="50">
        <f t="shared" ref="CA1392" si="13324">(180/PI())*ATAN(-1*(BW1389+BW1392)/(BV1389+BV1392))</f>
        <v>54.939304730502087</v>
      </c>
      <c r="CC1392" s="137">
        <f t="shared" ref="CC1392" si="13325">20*LOG(((1-(10^(CA1389/20)^2)*(1-((1-CC1389)/(1+CC1389))^2))^0.5))</f>
        <v>-25.778654475132164</v>
      </c>
      <c r="CD1392" s="9"/>
      <c r="CE1392" s="38"/>
      <c r="CF1392" s="38"/>
      <c r="CG1392" s="38"/>
      <c r="CH1392" s="38"/>
    </row>
    <row r="1393" spans="2:91" ht="18.600000000000001" customHeight="1">
      <c r="CC1393" s="42"/>
    </row>
    <row r="1394" spans="2:91" ht="18.600000000000001" customHeight="1" thickBot="1">
      <c r="E1394" s="22" t="s">
        <v>4</v>
      </c>
      <c r="J1394" s="22" t="s">
        <v>5</v>
      </c>
      <c r="O1394" s="22" t="s">
        <v>6</v>
      </c>
      <c r="T1394" s="22" t="s">
        <v>7</v>
      </c>
      <c r="Y1394" s="22" t="s">
        <v>8</v>
      </c>
      <c r="AD1394" s="22" t="s">
        <v>65</v>
      </c>
      <c r="AI1394" s="22" t="s">
        <v>9</v>
      </c>
      <c r="AN1394" s="22" t="s">
        <v>66</v>
      </c>
      <c r="AS1394" s="22" t="s">
        <v>51</v>
      </c>
      <c r="AX1394" s="22" t="s">
        <v>67</v>
      </c>
      <c r="BC1394" s="22" t="s">
        <v>52</v>
      </c>
      <c r="BH1394" s="22" t="s">
        <v>68</v>
      </c>
      <c r="BM1394" s="22" t="s">
        <v>63</v>
      </c>
      <c r="BQ1394" s="23" t="s">
        <v>69</v>
      </c>
      <c r="BR1394" s="23"/>
      <c r="BS1394" s="24"/>
      <c r="BT1394" s="24"/>
      <c r="BU1394" s="24"/>
      <c r="BW1394" s="22" t="s">
        <v>64</v>
      </c>
    </row>
    <row r="1395" spans="2:91" ht="18.600000000000001" customHeight="1" thickBot="1">
      <c r="D1395" s="249" t="s">
        <v>103</v>
      </c>
      <c r="E1395" s="250"/>
      <c r="F1395" s="251" t="s">
        <v>104</v>
      </c>
      <c r="G1395" s="252"/>
      <c r="H1395" s="229"/>
      <c r="I1395" s="253" t="s">
        <v>11</v>
      </c>
      <c r="J1395" s="254"/>
      <c r="K1395" s="255" t="s">
        <v>12</v>
      </c>
      <c r="L1395" s="256"/>
      <c r="M1395" s="24"/>
      <c r="N1395" s="253" t="s">
        <v>105</v>
      </c>
      <c r="O1395" s="254"/>
      <c r="P1395" s="255" t="s">
        <v>106</v>
      </c>
      <c r="Q1395" s="256"/>
      <c r="R1395" s="24"/>
      <c r="S1395" s="249" t="s">
        <v>107</v>
      </c>
      <c r="T1395" s="250"/>
      <c r="U1395" s="251" t="s">
        <v>108</v>
      </c>
      <c r="V1395" s="252"/>
      <c r="W1395" s="8"/>
      <c r="X1395" s="253" t="s">
        <v>109</v>
      </c>
      <c r="Y1395" s="254"/>
      <c r="Z1395" s="255" t="s">
        <v>110</v>
      </c>
      <c r="AA1395" s="256"/>
      <c r="AB1395" s="8"/>
      <c r="AC1395" s="253" t="s">
        <v>111</v>
      </c>
      <c r="AD1395" s="254"/>
      <c r="AE1395" s="255" t="s">
        <v>14</v>
      </c>
      <c r="AF1395" s="256"/>
      <c r="AG1395" s="8"/>
      <c r="AH1395" s="253" t="s">
        <v>112</v>
      </c>
      <c r="AI1395" s="254"/>
      <c r="AJ1395" s="255" t="s">
        <v>113</v>
      </c>
      <c r="AK1395" s="256"/>
      <c r="AL1395" s="8"/>
      <c r="AM1395" s="249" t="s">
        <v>114</v>
      </c>
      <c r="AN1395" s="250"/>
      <c r="AO1395" s="251" t="s">
        <v>115</v>
      </c>
      <c r="AP1395" s="252"/>
      <c r="AQ1395" s="24"/>
      <c r="AR1395" s="253" t="s">
        <v>116</v>
      </c>
      <c r="AS1395" s="254"/>
      <c r="AT1395" s="255" t="s">
        <v>13</v>
      </c>
      <c r="AU1395" s="256"/>
      <c r="AV1395" s="4"/>
      <c r="AW1395" s="253" t="s">
        <v>117</v>
      </c>
      <c r="AX1395" s="254"/>
      <c r="AY1395" s="255" t="s">
        <v>118</v>
      </c>
      <c r="AZ1395" s="256"/>
      <c r="BA1395" s="8"/>
      <c r="BB1395" s="253" t="s">
        <v>119</v>
      </c>
      <c r="BC1395" s="254"/>
      <c r="BD1395" s="255" t="s">
        <v>120</v>
      </c>
      <c r="BE1395" s="256"/>
      <c r="BF1395" s="4"/>
      <c r="BG1395" s="249" t="s">
        <v>121</v>
      </c>
      <c r="BH1395" s="250"/>
      <c r="BI1395" s="251" t="s">
        <v>122</v>
      </c>
      <c r="BJ1395" s="252"/>
      <c r="BK1395" s="4"/>
      <c r="BL1395" s="253" t="s">
        <v>123</v>
      </c>
      <c r="BM1395" s="254"/>
      <c r="BN1395" s="255" t="s">
        <v>124</v>
      </c>
      <c r="BO1395" s="256"/>
      <c r="BP1395" s="4"/>
      <c r="BQ1395" s="253" t="s">
        <v>125</v>
      </c>
      <c r="BR1395" s="254"/>
      <c r="BS1395" s="255" t="s">
        <v>126</v>
      </c>
      <c r="BT1395" s="256"/>
      <c r="BU1395" s="8"/>
      <c r="BV1395" s="253" t="s">
        <v>127</v>
      </c>
      <c r="BW1395" s="254"/>
      <c r="BX1395" s="255" t="s">
        <v>128</v>
      </c>
      <c r="BY1395" s="256"/>
      <c r="CA1395" s="27" t="s">
        <v>15</v>
      </c>
      <c r="CC1395" s="133" t="s">
        <v>70</v>
      </c>
      <c r="CD1395" s="9"/>
      <c r="CE1395" s="38"/>
      <c r="CF1395" s="38"/>
      <c r="CG1395" s="38"/>
      <c r="CH1395" s="38"/>
    </row>
    <row r="1396" spans="2:91" ht="18.600000000000001" customHeight="1" thickTop="1" thickBot="1">
      <c r="B1396" s="129">
        <v>3.5</v>
      </c>
      <c r="D1396" s="29">
        <v>1</v>
      </c>
      <c r="E1396" s="30">
        <v>0</v>
      </c>
      <c r="F1396" s="31">
        <v>0</v>
      </c>
      <c r="G1396" s="32">
        <f t="shared" ref="G1396:G1459" si="13326">-1/($E$8*$B1396)</f>
        <v>-0.18833714285714287</v>
      </c>
      <c r="I1396" s="29">
        <v>1</v>
      </c>
      <c r="J1396" s="33">
        <v>0</v>
      </c>
      <c r="K1396" s="31">
        <v>0</v>
      </c>
      <c r="L1396" s="32">
        <v>0</v>
      </c>
      <c r="N1396" s="29">
        <f t="shared" ref="N1396" si="13327">D1396*I1396+F1396*I1399-E1396*J1396-G1396*J1399</f>
        <v>0.93294546207312223</v>
      </c>
      <c r="O1396" s="33">
        <f t="shared" ref="O1396" si="13328">(D1396*J1396+E1396*I1396+F1396*J1399+G1396*I1399)</f>
        <v>0</v>
      </c>
      <c r="P1396" s="31">
        <f t="shared" ref="P1396" si="13329">D1396*K1396+F1396*K1399-E1396*L1396-G1396*L1399</f>
        <v>0</v>
      </c>
      <c r="Q1396" s="32">
        <f t="shared" ref="Q1396" si="13330">(D1396*L1396+E1396*K1396+F1396*L1399+G1396*K1399)</f>
        <v>-0.18833714285714287</v>
      </c>
      <c r="S1396" s="29">
        <v>1</v>
      </c>
      <c r="T1396" s="30">
        <v>0</v>
      </c>
      <c r="U1396" s="31">
        <v>0</v>
      </c>
      <c r="V1396" s="32">
        <f t="shared" ref="V1396:V1459" si="13331">-1/($T$8*$B1396)</f>
        <v>-0.36587714285714285</v>
      </c>
      <c r="X1396" s="29">
        <f t="shared" ref="X1396" si="13332">N1396*S1396+P1396*S1399-O1396*T1396-Q1396*T1399</f>
        <v>0.93294546207312223</v>
      </c>
      <c r="Y1396" s="33">
        <f t="shared" ref="Y1396" si="13333">(N1396*T1396+O1396*S1396+P1396*T1399+Q1396*S1399)</f>
        <v>0</v>
      </c>
      <c r="Z1396" s="31">
        <f t="shared" ref="Z1396" si="13334">N1396*U1396+P1396*U1399-O1396*V1396-Q1396*V1399</f>
        <v>0</v>
      </c>
      <c r="AA1396" s="32">
        <f t="shared" ref="AA1396" si="13335">(N1396*V1396+O1396*U1396+P1396*V1399+Q1396*U1399)</f>
        <v>-0.52968056296199373</v>
      </c>
      <c r="AB1396" s="8"/>
      <c r="AC1396" s="29">
        <v>1</v>
      </c>
      <c r="AD1396" s="33">
        <v>0</v>
      </c>
      <c r="AE1396" s="31">
        <v>0</v>
      </c>
      <c r="AF1396" s="32">
        <v>0</v>
      </c>
      <c r="AH1396" s="29">
        <f t="shared" ref="AH1396" si="13336">X1396*AC1396+Z1396*AC1399-Y1396*AD1396-AA1396*AD1399</f>
        <v>0.78182643508434746</v>
      </c>
      <c r="AI1396" s="33">
        <f t="shared" ref="AI1396" si="13337">(X1396*AD1396+Y1396*AC1396+Z1396*AD1399+AA1396*AC1399)</f>
        <v>0</v>
      </c>
      <c r="AJ1396" s="31">
        <f t="shared" ref="AJ1396" si="13338">X1396*AE1396+Z1396*AE1399-Y1396*AF1396-AA1396*AF1399</f>
        <v>0</v>
      </c>
      <c r="AK1396" s="32">
        <f t="shared" ref="AK1396" si="13339">(X1396*AF1396+Y1396*AE1396+Z1396*AF1399+AA1396*AE1399)</f>
        <v>-0.52968056296199373</v>
      </c>
      <c r="AL1396" s="8"/>
      <c r="AM1396" s="29">
        <v>1</v>
      </c>
      <c r="AN1396" s="30">
        <v>0</v>
      </c>
      <c r="AO1396" s="31">
        <v>0</v>
      </c>
      <c r="AP1396" s="32">
        <f t="shared" ref="AP1396:AP1459" si="13340">-1/($AN$8*$B1396)</f>
        <v>-0.33086571428571426</v>
      </c>
      <c r="AR1396" s="29">
        <f t="shared" ref="AR1396" si="13341">AH1396*AM1396+AJ1396*AM1399-AI1396*AN1396-AK1396*AN1399</f>
        <v>0.78182643508434746</v>
      </c>
      <c r="AS1396" s="33">
        <f t="shared" ref="AS1396" si="13342">(AH1396*AN1396+AI1396*AM1396+AJ1396*AN1399+AK1396*AM1399)</f>
        <v>0</v>
      </c>
      <c r="AT1396" s="31">
        <f t="shared" ref="AT1396" si="13343">AH1396*AO1396+AJ1396*AO1399-AI1396*AP1396-AK1396*AP1399</f>
        <v>0</v>
      </c>
      <c r="AU1396" s="32">
        <f t="shared" ref="AU1396" si="13344">(AH1396*AP1396+AI1396*AO1396+AJ1396*AP1399+AK1396*AO1399)</f>
        <v>-0.78836012485362994</v>
      </c>
      <c r="AV1396" s="8"/>
      <c r="AW1396" s="29">
        <v>1</v>
      </c>
      <c r="AX1396" s="33">
        <v>0</v>
      </c>
      <c r="AY1396" s="31">
        <v>0</v>
      </c>
      <c r="AZ1396" s="32">
        <v>0</v>
      </c>
      <c r="BB1396" s="29">
        <f t="shared" ref="BB1396" si="13345">AR1396*AW1396+AT1396*AW1399-AS1396*AX1396-AU1396*AX1399</f>
        <v>0.5795503959143794</v>
      </c>
      <c r="BC1396" s="33">
        <f t="shared" ref="BC1396" si="13346">(AR1396*AX1396+AS1396*AW1396+AT1396*AX1399+AU1396*AW1399)</f>
        <v>0</v>
      </c>
      <c r="BD1396" s="31">
        <f t="shared" ref="BD1396" si="13347">AR1396*AY1396+AT1396*AY1399-AS1396*AZ1396-AU1396*AZ1399</f>
        <v>0</v>
      </c>
      <c r="BE1396" s="32">
        <f t="shared" ref="BE1396" si="13348">(AR1396*AZ1396+AS1396*AY1396+AT1396*AZ1399+AU1396*AY1399)</f>
        <v>-0.78836012485362994</v>
      </c>
      <c r="BF1396" s="8"/>
      <c r="BG1396" s="29">
        <v>1</v>
      </c>
      <c r="BH1396" s="30">
        <v>0</v>
      </c>
      <c r="BI1396" s="31">
        <v>0</v>
      </c>
      <c r="BJ1396" s="32">
        <f t="shared" ref="BJ1396:BJ1459" si="13349">-1/($BH$8*$B1396)</f>
        <v>-0.11633999999999999</v>
      </c>
      <c r="BL1396" s="29">
        <f t="shared" ref="BL1396" si="13350">BB1396*BG1396+BD1396*BG1399-BC1396*BH1396-BE1396*BH1399</f>
        <v>0.5795503959143794</v>
      </c>
      <c r="BM1396" s="33">
        <f t="shared" ref="BM1396" si="13351">(BB1396*BH1396+BC1396*BG1396+BD1396*BH1399+BE1396*BG1399)</f>
        <v>0</v>
      </c>
      <c r="BN1396" s="31">
        <f t="shared" ref="BN1396" si="13352">BB1396*BI1396+BD1396*BI1399-BC1396*BJ1396-BE1396*BJ1399</f>
        <v>0</v>
      </c>
      <c r="BO1396" s="32">
        <f t="shared" ref="BO1396" si="13353">(BB1396*BJ1396+BC1396*BI1396+BD1396*BJ1399+BE1396*BI1399)</f>
        <v>-0.85578501791430883</v>
      </c>
      <c r="BP1396" s="8"/>
      <c r="BQ1396" s="34">
        <v>1</v>
      </c>
      <c r="BR1396" s="35">
        <v>0</v>
      </c>
      <c r="BS1396" s="11">
        <v>0</v>
      </c>
      <c r="BT1396" s="36">
        <v>0</v>
      </c>
      <c r="BV1396" s="29">
        <f t="shared" ref="BV1396" si="13354">BL1396*BQ1396+BN1396*BQ1399-BM1396*BR1396-BO1396*BR1399</f>
        <v>0.5795503959143794</v>
      </c>
      <c r="BW1396" s="33">
        <f t="shared" ref="BW1396" si="13355">(BL1396*BR1396+BM1396*BQ1396+BN1396*BR1399+BO1396*BQ1399)</f>
        <v>-0.85578501791430883</v>
      </c>
      <c r="BX1396" s="31">
        <f t="shared" ref="BX1396" si="13356">BL1396*BS1396+BN1396*BS1399-BM1396*BT1396-BO1396*BT1399</f>
        <v>0</v>
      </c>
      <c r="BY1396" s="32">
        <f t="shared" ref="BY1396" si="13357">(BL1396*BT1396+BM1396*BS1396+BN1396*BT1399+BO1396*BS1399)</f>
        <v>-0.85578501791430883</v>
      </c>
      <c r="CA1396" s="37">
        <f t="shared" ref="CA1396" si="13358">20*LOG(((1+$BR$8)/$BR$8)/((BV1396+BV1399)^2+(BW1396+BW1399)^2)^0.5)</f>
        <v>-6.8995110226507785E-3</v>
      </c>
      <c r="CC1396" s="134">
        <f t="shared" ref="CC1396" si="13359">((BV1396^2+BW1396^2)^0.5)/((BV1399^2+BW1399^2)^0.5)</f>
        <v>1.06710751055071</v>
      </c>
      <c r="CD1396" s="9"/>
      <c r="CE1396" s="38"/>
      <c r="CF1396" s="38"/>
      <c r="CG1396" s="38"/>
      <c r="CH1396" s="38"/>
      <c r="CM1396" s="129">
        <v>3.48</v>
      </c>
    </row>
    <row r="1397" spans="2:91" ht="18.600000000000001" customHeight="1" thickBot="1">
      <c r="D1397" s="39"/>
      <c r="G1397" s="40"/>
      <c r="I1397" s="39"/>
      <c r="L1397" s="40"/>
      <c r="N1397" s="39"/>
      <c r="Q1397" s="40"/>
      <c r="S1397" s="39"/>
      <c r="V1397" s="40"/>
      <c r="X1397" s="39"/>
      <c r="AA1397" s="40"/>
      <c r="AC1397" s="39"/>
      <c r="AF1397" s="40"/>
      <c r="AH1397" s="39"/>
      <c r="AK1397" s="40"/>
      <c r="AM1397" s="39"/>
      <c r="AP1397" s="40"/>
      <c r="AR1397" s="39"/>
      <c r="AU1397" s="40"/>
      <c r="AW1397" s="39"/>
      <c r="AZ1397" s="40"/>
      <c r="BB1397" s="39"/>
      <c r="BE1397" s="40"/>
      <c r="BG1397" s="39"/>
      <c r="BJ1397" s="40"/>
      <c r="BL1397" s="39"/>
      <c r="BO1397" s="40"/>
      <c r="BQ1397" s="34"/>
      <c r="BR1397" s="11"/>
      <c r="BS1397" s="11"/>
      <c r="BT1397" s="41"/>
      <c r="BV1397" s="39"/>
      <c r="BY1397" s="40"/>
      <c r="CC1397" s="135"/>
      <c r="CD1397" s="9"/>
      <c r="CE1397" s="38"/>
      <c r="CF1397" s="38"/>
      <c r="CG1397" s="38"/>
      <c r="CH1397" s="38"/>
    </row>
    <row r="1398" spans="2:91" ht="18.600000000000001" customHeight="1" thickBot="1">
      <c r="D1398" s="258" t="s">
        <v>129</v>
      </c>
      <c r="E1398" s="259"/>
      <c r="F1398" s="260" t="s">
        <v>130</v>
      </c>
      <c r="G1398" s="261"/>
      <c r="H1398" s="229"/>
      <c r="I1398" s="258" t="s">
        <v>131</v>
      </c>
      <c r="J1398" s="259"/>
      <c r="K1398" s="260" t="s">
        <v>132</v>
      </c>
      <c r="L1398" s="261"/>
      <c r="N1398" s="253" t="s">
        <v>133</v>
      </c>
      <c r="O1398" s="254"/>
      <c r="P1398" s="255" t="s">
        <v>134</v>
      </c>
      <c r="Q1398" s="256"/>
      <c r="S1398" s="258" t="s">
        <v>135</v>
      </c>
      <c r="T1398" s="259"/>
      <c r="U1398" s="260" t="s">
        <v>136</v>
      </c>
      <c r="V1398" s="261"/>
      <c r="W1398" s="8"/>
      <c r="X1398" s="253" t="s">
        <v>137</v>
      </c>
      <c r="Y1398" s="254"/>
      <c r="Z1398" s="255" t="s">
        <v>138</v>
      </c>
      <c r="AA1398" s="256"/>
      <c r="AB1398" s="8"/>
      <c r="AC1398" s="258" t="s">
        <v>139</v>
      </c>
      <c r="AD1398" s="259"/>
      <c r="AE1398" s="260" t="s">
        <v>140</v>
      </c>
      <c r="AF1398" s="261"/>
      <c r="AG1398" s="8"/>
      <c r="AH1398" s="253" t="s">
        <v>141</v>
      </c>
      <c r="AI1398" s="254"/>
      <c r="AJ1398" s="255" t="s">
        <v>142</v>
      </c>
      <c r="AK1398" s="256"/>
      <c r="AL1398" s="8"/>
      <c r="AM1398" s="258" t="s">
        <v>143</v>
      </c>
      <c r="AN1398" s="259"/>
      <c r="AO1398" s="260" t="s">
        <v>144</v>
      </c>
      <c r="AP1398" s="261"/>
      <c r="AR1398" s="253" t="s">
        <v>145</v>
      </c>
      <c r="AS1398" s="254"/>
      <c r="AT1398" s="255" t="s">
        <v>146</v>
      </c>
      <c r="AU1398" s="256"/>
      <c r="AV1398" s="4"/>
      <c r="AW1398" s="258" t="s">
        <v>147</v>
      </c>
      <c r="AX1398" s="259"/>
      <c r="AY1398" s="260" t="s">
        <v>148</v>
      </c>
      <c r="AZ1398" s="261"/>
      <c r="BA1398" s="8"/>
      <c r="BB1398" s="253" t="s">
        <v>149</v>
      </c>
      <c r="BC1398" s="254"/>
      <c r="BD1398" s="255" t="s">
        <v>150</v>
      </c>
      <c r="BE1398" s="256"/>
      <c r="BF1398" s="4"/>
      <c r="BG1398" s="258" t="s">
        <v>151</v>
      </c>
      <c r="BH1398" s="259"/>
      <c r="BI1398" s="260" t="s">
        <v>152</v>
      </c>
      <c r="BJ1398" s="261"/>
      <c r="BK1398" s="4"/>
      <c r="BL1398" s="253" t="s">
        <v>153</v>
      </c>
      <c r="BM1398" s="254"/>
      <c r="BN1398" s="255" t="s">
        <v>154</v>
      </c>
      <c r="BO1398" s="256"/>
      <c r="BP1398" s="4"/>
      <c r="BQ1398" s="258" t="s">
        <v>155</v>
      </c>
      <c r="BR1398" s="259"/>
      <c r="BS1398" s="260" t="s">
        <v>156</v>
      </c>
      <c r="BT1398" s="261"/>
      <c r="BU1398" s="8"/>
      <c r="BV1398" s="253" t="s">
        <v>157</v>
      </c>
      <c r="BW1398" s="254"/>
      <c r="BX1398" s="255" t="s">
        <v>158</v>
      </c>
      <c r="BY1398" s="256"/>
      <c r="CA1398" s="46" t="s">
        <v>16</v>
      </c>
      <c r="CC1398" s="136" t="s">
        <v>71</v>
      </c>
      <c r="CD1398" s="9"/>
      <c r="CE1398" s="38"/>
      <c r="CF1398" s="38"/>
      <c r="CG1398" s="38"/>
      <c r="CH1398" s="38"/>
    </row>
    <row r="1399" spans="2:91" ht="18.600000000000001" customHeight="1" thickTop="1" thickBot="1">
      <c r="D1399" s="29">
        <v>0</v>
      </c>
      <c r="E1399" s="33">
        <v>0</v>
      </c>
      <c r="F1399" s="31">
        <v>1</v>
      </c>
      <c r="G1399" s="32">
        <v>0</v>
      </c>
      <c r="I1399" s="29">
        <v>0</v>
      </c>
      <c r="J1399" s="33">
        <f t="shared" ref="J1399" si="13360">IF(0=(1-$J$8*$K$8*$B1396^2),10^14,$B1396*$J$8/(1-$J$8*$K$8*$B1396^2))</f>
        <v>-0.35603459259090386</v>
      </c>
      <c r="K1399" s="31">
        <v>1</v>
      </c>
      <c r="L1399" s="32">
        <v>0</v>
      </c>
      <c r="N1399" s="29">
        <f t="shared" ref="N1399" si="13361">D1399*I1396+F1399*I1399-E1399*J1396-G1399*J1399</f>
        <v>0</v>
      </c>
      <c r="O1399" s="33">
        <f t="shared" ref="O1399" si="13362">(D1399*J1396+E1399*I1396+F1399*J1399+G1399*I1399)</f>
        <v>-0.35603459259090386</v>
      </c>
      <c r="P1399" s="31">
        <f t="shared" ref="P1399" si="13363">D1399*K1396+F1399*K1399-E1399*L1396-G1399*L1399</f>
        <v>1</v>
      </c>
      <c r="Q1399" s="32">
        <f t="shared" ref="Q1399" si="13364">(D1399*L1396+E1399*K1396+F1399*L1399+G1399*K1399)</f>
        <v>0</v>
      </c>
      <c r="S1399" s="29">
        <v>0</v>
      </c>
      <c r="T1399" s="33">
        <v>0</v>
      </c>
      <c r="U1399" s="31">
        <v>1</v>
      </c>
      <c r="V1399" s="32">
        <v>0</v>
      </c>
      <c r="X1399" s="29">
        <f t="shared" ref="X1399" si="13365">N1399*S1396+P1399*S1399-O1399*T1396-Q1399*T1399</f>
        <v>0</v>
      </c>
      <c r="Y1399" s="33">
        <f t="shared" ref="Y1399" si="13366">(N1399*T1396+O1399*S1396+P1399*T1399+Q1399*S1399)</f>
        <v>-0.35603459259090386</v>
      </c>
      <c r="Z1399" s="31">
        <f t="shared" ref="Z1399" si="13367">N1399*U1396+P1399*U1399-O1399*V1396-Q1399*V1399</f>
        <v>0.86973508050453319</v>
      </c>
      <c r="AA1399" s="32">
        <f t="shared" ref="AA1399" si="13368">(N1399*V1396+O1399*U1396+P1399*V1399+Q1399*U1399)</f>
        <v>0</v>
      </c>
      <c r="AB1399" s="8"/>
      <c r="AC1399" s="29">
        <v>0</v>
      </c>
      <c r="AD1399" s="33">
        <f t="shared" ref="AD1399" si="13369">IF(0=(1-$AD$8*$AE$8*$B1396^2),10^14,$B1396*$AD$8/(1-$AD$8*$AE$8*$B1396^2))</f>
        <v>-0.28530219448437272</v>
      </c>
      <c r="AE1399" s="31">
        <v>1</v>
      </c>
      <c r="AF1399" s="32">
        <v>0</v>
      </c>
      <c r="AH1399" s="29">
        <f t="shared" ref="AH1399" si="13370">X1399*AC1396+Z1399*AC1399-Y1399*AD1396-AA1399*AD1399</f>
        <v>0</v>
      </c>
      <c r="AI1399" s="33">
        <f t="shared" ref="AI1399" si="13371">(X1399*AD1396+Y1399*AC1396+Z1399*AD1399+AA1399*AC1399)</f>
        <v>-0.60417191967888972</v>
      </c>
      <c r="AJ1399" s="31">
        <f t="shared" ref="AJ1399" si="13372">X1399*AE1396+Z1399*AE1399-Y1399*AF1396-AA1399*AF1399</f>
        <v>0.86973508050453319</v>
      </c>
      <c r="AK1399" s="32">
        <f t="shared" ref="AK1399" si="13373">(X1399*AF1396+Y1399*AE1396+Z1399*AF1399+AA1399*AE1399)</f>
        <v>0</v>
      </c>
      <c r="AL1399" s="8"/>
      <c r="AM1399" s="29">
        <v>0</v>
      </c>
      <c r="AN1399" s="33">
        <v>0</v>
      </c>
      <c r="AO1399" s="31">
        <v>1</v>
      </c>
      <c r="AP1399" s="32">
        <v>0</v>
      </c>
      <c r="AR1399" s="29">
        <f t="shared" ref="AR1399" si="13374">AH1399*AM1396+AJ1399*AM1399-AI1399*AN1396-AK1399*AN1399</f>
        <v>0</v>
      </c>
      <c r="AS1399" s="33">
        <f t="shared" ref="AS1399" si="13375">(AH1399*AN1396+AI1399*AM1396+AJ1399*AN1399+AK1399*AM1399)</f>
        <v>-0.60417191967888972</v>
      </c>
      <c r="AT1399" s="31">
        <f t="shared" ref="AT1399" si="13376">AH1399*AO1396+AJ1399*AO1399-AI1399*AP1396-AK1399*AP1399</f>
        <v>0.66983530674860614</v>
      </c>
      <c r="AU1399" s="32">
        <f t="shared" ref="AU1399" si="13377">(AH1399*AP1396+AI1399*AO1396+AJ1399*AP1399+AK1399*AO1399)</f>
        <v>0</v>
      </c>
      <c r="AV1399" s="8"/>
      <c r="AW1399" s="29">
        <v>0</v>
      </c>
      <c r="AX1399" s="33">
        <f t="shared" ref="AX1399" si="13378">IF(0=(1-$AX$8*$AY$8*$B1396^2),10^14,$B1396*$AX$8/(1-$AX$8*$AY$8*$B1396^2))</f>
        <v>-0.25657822204988284</v>
      </c>
      <c r="AY1399" s="31">
        <v>1</v>
      </c>
      <c r="AZ1399" s="32">
        <v>0</v>
      </c>
      <c r="BB1399" s="29">
        <f t="shared" ref="BB1399" si="13379">AR1399*AW1396+AT1399*AW1399-AS1399*AX1396-AU1399*AX1399</f>
        <v>0</v>
      </c>
      <c r="BC1399" s="33">
        <f t="shared" ref="BC1399" si="13380">(AR1399*AX1396+AS1399*AW1396+AT1399*AX1399+AU1399*AW1399)</f>
        <v>-0.77603707175068504</v>
      </c>
      <c r="BD1399" s="31">
        <f t="shared" ref="BD1399" si="13381">AR1399*AY1396+AT1399*AY1399-AS1399*AZ1396-AU1399*AZ1399</f>
        <v>0.66983530674860614</v>
      </c>
      <c r="BE1399" s="32">
        <f t="shared" ref="BE1399" si="13382">(AR1399*AZ1396+AS1399*AY1396+AT1399*AZ1399+AU1399*AY1399)</f>
        <v>0</v>
      </c>
      <c r="BF1399" s="8"/>
      <c r="BG1399" s="29">
        <v>0</v>
      </c>
      <c r="BH1399" s="33">
        <v>0</v>
      </c>
      <c r="BI1399" s="31">
        <v>1</v>
      </c>
      <c r="BJ1399" s="32">
        <v>0</v>
      </c>
      <c r="BL1399" s="29">
        <f t="shared" ref="BL1399" si="13383">BB1399*BG1396+BD1399*BG1399-BC1399*BH1396-BE1399*BH1399</f>
        <v>0</v>
      </c>
      <c r="BM1399" s="33">
        <f t="shared" ref="BM1399" si="13384">(BB1399*BH1396+BC1399*BG1396+BD1399*BH1399+BE1399*BG1399)</f>
        <v>-0.77603707175068504</v>
      </c>
      <c r="BN1399" s="31">
        <f t="shared" ref="BN1399" si="13385">BB1399*BI1396+BD1399*BI1399-BC1399*BJ1396-BE1399*BJ1399</f>
        <v>0.57955115382113143</v>
      </c>
      <c r="BO1399" s="32">
        <f t="shared" ref="BO1399" si="13386">(BB1399*BJ1396+BC1399*BI1396+BD1399*BJ1399+BE1399*BI1399)</f>
        <v>0</v>
      </c>
      <c r="BP1399" s="8"/>
      <c r="BQ1399" s="19">
        <f t="shared" ref="BQ1399:BQ1462" si="13387">1/$BR$8</f>
        <v>1</v>
      </c>
      <c r="BR1399" s="47">
        <v>0</v>
      </c>
      <c r="BS1399" s="48">
        <v>1</v>
      </c>
      <c r="BT1399" s="49">
        <v>0</v>
      </c>
      <c r="BV1399" s="29">
        <f t="shared" ref="BV1399" si="13388">BL1399*BQ1396+BN1399*BQ1399-BM1399*BR1396-BO1399*BR1399</f>
        <v>0.57955115382113143</v>
      </c>
      <c r="BW1399" s="33">
        <f t="shared" ref="BW1399" si="13389">(BL1399*BR1396+BM1399*BQ1396+BN1399*BR1399+BO1399*BQ1399)</f>
        <v>-0.77603707175068504</v>
      </c>
      <c r="BX1399" s="31">
        <f t="shared" ref="BX1399" si="13390">BL1399*BS1396+BN1399*BS1399-BM1399*BT1396-BO1399*BT1399</f>
        <v>0.57955115382113143</v>
      </c>
      <c r="BY1399" s="32">
        <f t="shared" ref="BY1399" si="13391">(BL1399*BT1396+BM1399*BS1396+BN1399*BT1399+BO1399*BS1399)</f>
        <v>0</v>
      </c>
      <c r="CA1399" s="50">
        <f t="shared" ref="CA1399" si="13392">(180/PI())*ATAN(-1*(BW1396+BW1399)/(BV1396+BV1399))</f>
        <v>54.613394331146004</v>
      </c>
      <c r="CC1399" s="137">
        <f t="shared" ref="CC1399" si="13393">20*LOG(((1-(10^(CA1396/20)^2)*(1-((1-CC1396)/(1+CC1396))^2))^0.5))</f>
        <v>-25.784491461644556</v>
      </c>
      <c r="CD1399" s="9"/>
      <c r="CE1399" s="38"/>
      <c r="CF1399" s="38"/>
      <c r="CG1399" s="38"/>
      <c r="CH1399" s="38"/>
    </row>
    <row r="1400" spans="2:91" ht="18.600000000000001" customHeight="1">
      <c r="CC1400" s="42"/>
    </row>
    <row r="1401" spans="2:91" ht="18.600000000000001" customHeight="1" thickBot="1">
      <c r="E1401" s="22" t="s">
        <v>4</v>
      </c>
      <c r="J1401" s="22" t="s">
        <v>5</v>
      </c>
      <c r="O1401" s="22" t="s">
        <v>6</v>
      </c>
      <c r="T1401" s="22" t="s">
        <v>7</v>
      </c>
      <c r="Y1401" s="22" t="s">
        <v>8</v>
      </c>
      <c r="AD1401" s="22" t="s">
        <v>65</v>
      </c>
      <c r="AI1401" s="22" t="s">
        <v>9</v>
      </c>
      <c r="AN1401" s="22" t="s">
        <v>66</v>
      </c>
      <c r="AS1401" s="22" t="s">
        <v>51</v>
      </c>
      <c r="AX1401" s="22" t="s">
        <v>67</v>
      </c>
      <c r="BC1401" s="22" t="s">
        <v>52</v>
      </c>
      <c r="BH1401" s="22" t="s">
        <v>68</v>
      </c>
      <c r="BM1401" s="22" t="s">
        <v>63</v>
      </c>
      <c r="BQ1401" s="23" t="s">
        <v>69</v>
      </c>
      <c r="BR1401" s="23"/>
      <c r="BS1401" s="24"/>
      <c r="BT1401" s="24"/>
      <c r="BU1401" s="24"/>
      <c r="BW1401" s="22" t="s">
        <v>64</v>
      </c>
    </row>
    <row r="1402" spans="2:91" ht="18.600000000000001" customHeight="1" thickBot="1">
      <c r="D1402" s="249" t="s">
        <v>103</v>
      </c>
      <c r="E1402" s="250"/>
      <c r="F1402" s="251" t="s">
        <v>104</v>
      </c>
      <c r="G1402" s="252"/>
      <c r="H1402" s="229"/>
      <c r="I1402" s="253" t="s">
        <v>11</v>
      </c>
      <c r="J1402" s="254"/>
      <c r="K1402" s="255" t="s">
        <v>12</v>
      </c>
      <c r="L1402" s="256"/>
      <c r="M1402" s="24"/>
      <c r="N1402" s="253" t="s">
        <v>105</v>
      </c>
      <c r="O1402" s="254"/>
      <c r="P1402" s="255" t="s">
        <v>106</v>
      </c>
      <c r="Q1402" s="256"/>
      <c r="R1402" s="24"/>
      <c r="S1402" s="249" t="s">
        <v>107</v>
      </c>
      <c r="T1402" s="250"/>
      <c r="U1402" s="251" t="s">
        <v>108</v>
      </c>
      <c r="V1402" s="252"/>
      <c r="W1402" s="8"/>
      <c r="X1402" s="253" t="s">
        <v>109</v>
      </c>
      <c r="Y1402" s="254"/>
      <c r="Z1402" s="255" t="s">
        <v>110</v>
      </c>
      <c r="AA1402" s="256"/>
      <c r="AB1402" s="8"/>
      <c r="AC1402" s="253" t="s">
        <v>111</v>
      </c>
      <c r="AD1402" s="254"/>
      <c r="AE1402" s="255" t="s">
        <v>14</v>
      </c>
      <c r="AF1402" s="256"/>
      <c r="AG1402" s="8"/>
      <c r="AH1402" s="253" t="s">
        <v>112</v>
      </c>
      <c r="AI1402" s="254"/>
      <c r="AJ1402" s="255" t="s">
        <v>113</v>
      </c>
      <c r="AK1402" s="256"/>
      <c r="AL1402" s="8"/>
      <c r="AM1402" s="249" t="s">
        <v>114</v>
      </c>
      <c r="AN1402" s="250"/>
      <c r="AO1402" s="251" t="s">
        <v>115</v>
      </c>
      <c r="AP1402" s="252"/>
      <c r="AQ1402" s="24"/>
      <c r="AR1402" s="253" t="s">
        <v>116</v>
      </c>
      <c r="AS1402" s="254"/>
      <c r="AT1402" s="255" t="s">
        <v>13</v>
      </c>
      <c r="AU1402" s="256"/>
      <c r="AV1402" s="4"/>
      <c r="AW1402" s="253" t="s">
        <v>117</v>
      </c>
      <c r="AX1402" s="254"/>
      <c r="AY1402" s="255" t="s">
        <v>118</v>
      </c>
      <c r="AZ1402" s="256"/>
      <c r="BA1402" s="8"/>
      <c r="BB1402" s="253" t="s">
        <v>119</v>
      </c>
      <c r="BC1402" s="254"/>
      <c r="BD1402" s="255" t="s">
        <v>120</v>
      </c>
      <c r="BE1402" s="256"/>
      <c r="BF1402" s="4"/>
      <c r="BG1402" s="249" t="s">
        <v>121</v>
      </c>
      <c r="BH1402" s="250"/>
      <c r="BI1402" s="251" t="s">
        <v>122</v>
      </c>
      <c r="BJ1402" s="252"/>
      <c r="BK1402" s="4"/>
      <c r="BL1402" s="253" t="s">
        <v>123</v>
      </c>
      <c r="BM1402" s="254"/>
      <c r="BN1402" s="255" t="s">
        <v>124</v>
      </c>
      <c r="BO1402" s="256"/>
      <c r="BP1402" s="4"/>
      <c r="BQ1402" s="253" t="s">
        <v>125</v>
      </c>
      <c r="BR1402" s="254"/>
      <c r="BS1402" s="255" t="s">
        <v>126</v>
      </c>
      <c r="BT1402" s="256"/>
      <c r="BU1402" s="8"/>
      <c r="BV1402" s="253" t="s">
        <v>127</v>
      </c>
      <c r="BW1402" s="254"/>
      <c r="BX1402" s="255" t="s">
        <v>128</v>
      </c>
      <c r="BY1402" s="256"/>
      <c r="CA1402" s="27" t="s">
        <v>15</v>
      </c>
      <c r="CC1402" s="133" t="s">
        <v>70</v>
      </c>
      <c r="CD1402" s="9"/>
      <c r="CE1402" s="38"/>
      <c r="CF1402" s="38"/>
      <c r="CG1402" s="38"/>
      <c r="CH1402" s="38"/>
    </row>
    <row r="1403" spans="2:91" ht="18.600000000000001" customHeight="1" thickTop="1" thickBot="1">
      <c r="B1403" s="129">
        <v>3.52</v>
      </c>
      <c r="D1403" s="29">
        <v>1</v>
      </c>
      <c r="E1403" s="30">
        <v>0</v>
      </c>
      <c r="F1403" s="31">
        <v>0</v>
      </c>
      <c r="G1403" s="32">
        <f t="shared" ref="G1403:G1466" si="13394">-1/($E$8*$B1403)</f>
        <v>-0.18726704545454548</v>
      </c>
      <c r="I1403" s="29">
        <v>1</v>
      </c>
      <c r="J1403" s="33">
        <v>0</v>
      </c>
      <c r="K1403" s="31">
        <v>0</v>
      </c>
      <c r="L1403" s="32">
        <v>0</v>
      </c>
      <c r="N1403" s="29">
        <f t="shared" ref="N1403" si="13395">D1403*I1403+F1403*I1406-E1403*J1403-G1403*J1406</f>
        <v>0.93371483442528924</v>
      </c>
      <c r="O1403" s="33">
        <f t="shared" ref="O1403" si="13396">(D1403*J1403+E1403*I1403+F1403*J1406+G1403*I1406)</f>
        <v>0</v>
      </c>
      <c r="P1403" s="31">
        <f t="shared" ref="P1403" si="13397">D1403*K1403+F1403*K1406-E1403*L1403-G1403*L1406</f>
        <v>0</v>
      </c>
      <c r="Q1403" s="32">
        <f t="shared" ref="Q1403" si="13398">(D1403*L1403+E1403*K1403+F1403*L1406+G1403*K1406)</f>
        <v>-0.18726704545454548</v>
      </c>
      <c r="S1403" s="29">
        <v>1</v>
      </c>
      <c r="T1403" s="30">
        <v>0</v>
      </c>
      <c r="U1403" s="31">
        <v>0</v>
      </c>
      <c r="V1403" s="32">
        <f t="shared" ref="V1403:V1466" si="13399">-1/($T$8*$B1403)</f>
        <v>-0.36379829545454545</v>
      </c>
      <c r="X1403" s="29">
        <f t="shared" ref="X1403" si="13400">N1403*S1403+P1403*S1406-O1403*T1403-Q1403*T1406</f>
        <v>0.93371483442528924</v>
      </c>
      <c r="Y1403" s="33">
        <f t="shared" ref="Y1403" si="13401">(N1403*T1403+O1403*S1403+P1403*T1406+Q1403*S1406)</f>
        <v>0</v>
      </c>
      <c r="Z1403" s="31">
        <f t="shared" ref="Z1403" si="13402">N1403*U1403+P1403*U1406-O1403*V1403-Q1403*V1406</f>
        <v>0</v>
      </c>
      <c r="AA1403" s="32">
        <f t="shared" ref="AA1403" si="13403">(N1403*V1403+O1403*U1403+P1403*V1406+Q1403*U1406)</f>
        <v>-0.52695091065908883</v>
      </c>
      <c r="AB1403" s="8"/>
      <c r="AC1403" s="29">
        <v>1</v>
      </c>
      <c r="AD1403" s="33">
        <v>0</v>
      </c>
      <c r="AE1403" s="31">
        <v>0</v>
      </c>
      <c r="AF1403" s="32">
        <v>0</v>
      </c>
      <c r="AH1403" s="29">
        <f t="shared" ref="AH1403" si="13404">X1403*AC1403+Z1403*AC1406-Y1403*AD1403-AA1403*AD1406</f>
        <v>0.78431113539234365</v>
      </c>
      <c r="AI1403" s="33">
        <f t="shared" ref="AI1403" si="13405">(X1403*AD1403+Y1403*AC1403+Z1403*AD1406+AA1403*AC1406)</f>
        <v>0</v>
      </c>
      <c r="AJ1403" s="31">
        <f t="shared" ref="AJ1403" si="13406">X1403*AE1403+Z1403*AE1406-Y1403*AF1403-AA1403*AF1406</f>
        <v>0</v>
      </c>
      <c r="AK1403" s="32">
        <f t="shared" ref="AK1403" si="13407">(X1403*AF1403+Y1403*AE1403+Z1403*AF1406+AA1403*AE1406)</f>
        <v>-0.52695091065908883</v>
      </c>
      <c r="AL1403" s="8"/>
      <c r="AM1403" s="29">
        <v>1</v>
      </c>
      <c r="AN1403" s="30">
        <v>0</v>
      </c>
      <c r="AO1403" s="31">
        <v>0</v>
      </c>
      <c r="AP1403" s="32">
        <f t="shared" ref="AP1403:AP1466" si="13408">-1/($AN$8*$B1403)</f>
        <v>-0.32898579545454543</v>
      </c>
      <c r="AR1403" s="29">
        <f t="shared" ref="AR1403" si="13409">AH1403*AM1403+AJ1403*AM1406-AI1403*AN1403-AK1403*AN1406</f>
        <v>0.78431113539234365</v>
      </c>
      <c r="AS1403" s="33">
        <f t="shared" ref="AS1403" si="13410">(AH1403*AN1403+AI1403*AM1403+AJ1403*AN1406+AK1403*AM1406)</f>
        <v>0</v>
      </c>
      <c r="AT1403" s="31">
        <f t="shared" ref="AT1403" si="13411">AH1403*AO1403+AJ1403*AO1406-AI1403*AP1403-AK1403*AP1406</f>
        <v>0</v>
      </c>
      <c r="AU1403" s="32">
        <f t="shared" ref="AU1403" si="13412">(AH1403*AP1403+AI1403*AO1403+AJ1403*AP1406+AK1403*AO1406)</f>
        <v>-0.78497813341999667</v>
      </c>
      <c r="AV1403" s="8"/>
      <c r="AW1403" s="29">
        <v>1</v>
      </c>
      <c r="AX1403" s="33">
        <v>0</v>
      </c>
      <c r="AY1403" s="31">
        <v>0</v>
      </c>
      <c r="AZ1403" s="32">
        <v>0</v>
      </c>
      <c r="BB1403" s="29">
        <f t="shared" ref="BB1403" si="13413">AR1403*AW1403+AT1403*AW1406-AS1403*AX1403-AU1403*AX1406</f>
        <v>0.5841271834363867</v>
      </c>
      <c r="BC1403" s="33">
        <f t="shared" ref="BC1403" si="13414">(AR1403*AX1403+AS1403*AW1403+AT1403*AX1406+AU1403*AW1406)</f>
        <v>0</v>
      </c>
      <c r="BD1403" s="31">
        <f t="shared" ref="BD1403" si="13415">AR1403*AY1403+AT1403*AY1406-AS1403*AZ1403-AU1403*AZ1406</f>
        <v>0</v>
      </c>
      <c r="BE1403" s="32">
        <f t="shared" ref="BE1403" si="13416">(AR1403*AZ1403+AS1403*AY1403+AT1403*AZ1406+AU1403*AY1406)</f>
        <v>-0.78497813341999667</v>
      </c>
      <c r="BF1403" s="8"/>
      <c r="BG1403" s="29">
        <v>1</v>
      </c>
      <c r="BH1403" s="30">
        <v>0</v>
      </c>
      <c r="BI1403" s="31">
        <v>0</v>
      </c>
      <c r="BJ1403" s="32">
        <f t="shared" ref="BJ1403:BJ1466" si="13417">-1/($BH$8*$B1403)</f>
        <v>-0.11567897727272726</v>
      </c>
      <c r="BL1403" s="29">
        <f t="shared" ref="BL1403" si="13418">BB1403*BG1403+BD1403*BG1406-BC1403*BH1403-BE1403*BH1406</f>
        <v>0.5841271834363867</v>
      </c>
      <c r="BM1403" s="33">
        <f t="shared" ref="BM1403" si="13419">(BB1403*BH1403+BC1403*BG1403+BD1403*BH1406+BE1403*BG1406)</f>
        <v>0</v>
      </c>
      <c r="BN1403" s="31">
        <f t="shared" ref="BN1403" si="13420">BB1403*BI1403+BD1403*BI1406-BC1403*BJ1403-BE1403*BJ1406</f>
        <v>0</v>
      </c>
      <c r="BO1403" s="32">
        <f t="shared" ref="BO1403" si="13421">(BB1403*BJ1403+BC1403*BI1403+BD1403*BJ1406+BE1403*BI1406)</f>
        <v>-0.85254936859711661</v>
      </c>
      <c r="BP1403" s="8"/>
      <c r="BQ1403" s="34">
        <v>1</v>
      </c>
      <c r="BR1403" s="35">
        <v>0</v>
      </c>
      <c r="BS1403" s="11">
        <v>0</v>
      </c>
      <c r="BT1403" s="36">
        <v>0</v>
      </c>
      <c r="BV1403" s="29">
        <f t="shared" ref="BV1403" si="13422">BL1403*BQ1403+BN1403*BQ1406-BM1403*BR1403-BO1403*BR1406</f>
        <v>0.5841271834363867</v>
      </c>
      <c r="BW1403" s="33">
        <f t="shared" ref="BW1403" si="13423">(BL1403*BR1403+BM1403*BQ1403+BN1403*BR1406+BO1403*BQ1406)</f>
        <v>-0.85254936859711661</v>
      </c>
      <c r="BX1403" s="31">
        <f t="shared" ref="BX1403" si="13424">BL1403*BS1403+BN1403*BS1406-BM1403*BT1403-BO1403*BT1406</f>
        <v>0</v>
      </c>
      <c r="BY1403" s="32">
        <f t="shared" ref="BY1403" si="13425">(BL1403*BT1403+BM1403*BS1403+BN1403*BT1406+BO1403*BS1406)</f>
        <v>-0.85254936859711661</v>
      </c>
      <c r="CA1403" s="37">
        <f t="shared" ref="CA1403" si="13426">20*LOG(((1+$BR$8)/$BR$8)/((BV1403+BV1406)^2+(BW1403+BW1406)^2)^0.5)</f>
        <v>-6.9109473228253851E-3</v>
      </c>
      <c r="CC1403" s="134">
        <f t="shared" ref="CC1403" si="13427">((BV1403^2+BW1403^2)^0.5)/((BV1406^2+BW1406^2)^0.5)</f>
        <v>1.0668861139435186</v>
      </c>
      <c r="CD1403" s="9"/>
      <c r="CE1403" s="38"/>
      <c r="CF1403" s="38"/>
      <c r="CG1403" s="38"/>
      <c r="CH1403" s="38"/>
      <c r="CM1403" s="129">
        <v>3.5</v>
      </c>
    </row>
    <row r="1404" spans="2:91" ht="18.600000000000001" customHeight="1" thickBot="1">
      <c r="D1404" s="39"/>
      <c r="G1404" s="40"/>
      <c r="I1404" s="39"/>
      <c r="L1404" s="40"/>
      <c r="N1404" s="39"/>
      <c r="Q1404" s="40"/>
      <c r="S1404" s="39"/>
      <c r="V1404" s="40"/>
      <c r="X1404" s="39"/>
      <c r="AA1404" s="40"/>
      <c r="AC1404" s="39"/>
      <c r="AF1404" s="40"/>
      <c r="AH1404" s="39"/>
      <c r="AK1404" s="40"/>
      <c r="AM1404" s="39"/>
      <c r="AP1404" s="40"/>
      <c r="AR1404" s="39"/>
      <c r="AU1404" s="40"/>
      <c r="AW1404" s="39"/>
      <c r="AZ1404" s="40"/>
      <c r="BB1404" s="39"/>
      <c r="BE1404" s="40"/>
      <c r="BG1404" s="39"/>
      <c r="BJ1404" s="40"/>
      <c r="BL1404" s="39"/>
      <c r="BO1404" s="40"/>
      <c r="BQ1404" s="34"/>
      <c r="BR1404" s="11"/>
      <c r="BS1404" s="11"/>
      <c r="BT1404" s="41"/>
      <c r="BV1404" s="39"/>
      <c r="BY1404" s="40"/>
      <c r="CC1404" s="135"/>
      <c r="CD1404" s="9"/>
      <c r="CE1404" s="38"/>
      <c r="CF1404" s="38"/>
      <c r="CG1404" s="38"/>
      <c r="CH1404" s="38"/>
    </row>
    <row r="1405" spans="2:91" ht="18.600000000000001" customHeight="1" thickBot="1">
      <c r="D1405" s="258" t="s">
        <v>129</v>
      </c>
      <c r="E1405" s="259"/>
      <c r="F1405" s="260" t="s">
        <v>130</v>
      </c>
      <c r="G1405" s="261"/>
      <c r="H1405" s="229"/>
      <c r="I1405" s="258" t="s">
        <v>131</v>
      </c>
      <c r="J1405" s="259"/>
      <c r="K1405" s="260" t="s">
        <v>132</v>
      </c>
      <c r="L1405" s="261"/>
      <c r="N1405" s="253" t="s">
        <v>133</v>
      </c>
      <c r="O1405" s="254"/>
      <c r="P1405" s="255" t="s">
        <v>134</v>
      </c>
      <c r="Q1405" s="256"/>
      <c r="S1405" s="258" t="s">
        <v>135</v>
      </c>
      <c r="T1405" s="259"/>
      <c r="U1405" s="260" t="s">
        <v>136</v>
      </c>
      <c r="V1405" s="261"/>
      <c r="W1405" s="8"/>
      <c r="X1405" s="253" t="s">
        <v>137</v>
      </c>
      <c r="Y1405" s="254"/>
      <c r="Z1405" s="255" t="s">
        <v>138</v>
      </c>
      <c r="AA1405" s="256"/>
      <c r="AB1405" s="8"/>
      <c r="AC1405" s="258" t="s">
        <v>139</v>
      </c>
      <c r="AD1405" s="259"/>
      <c r="AE1405" s="260" t="s">
        <v>140</v>
      </c>
      <c r="AF1405" s="261"/>
      <c r="AG1405" s="8"/>
      <c r="AH1405" s="253" t="s">
        <v>141</v>
      </c>
      <c r="AI1405" s="254"/>
      <c r="AJ1405" s="255" t="s">
        <v>142</v>
      </c>
      <c r="AK1405" s="256"/>
      <c r="AL1405" s="8"/>
      <c r="AM1405" s="258" t="s">
        <v>143</v>
      </c>
      <c r="AN1405" s="259"/>
      <c r="AO1405" s="260" t="s">
        <v>144</v>
      </c>
      <c r="AP1405" s="261"/>
      <c r="AR1405" s="253" t="s">
        <v>145</v>
      </c>
      <c r="AS1405" s="254"/>
      <c r="AT1405" s="255" t="s">
        <v>146</v>
      </c>
      <c r="AU1405" s="256"/>
      <c r="AV1405" s="4"/>
      <c r="AW1405" s="258" t="s">
        <v>147</v>
      </c>
      <c r="AX1405" s="259"/>
      <c r="AY1405" s="260" t="s">
        <v>148</v>
      </c>
      <c r="AZ1405" s="261"/>
      <c r="BA1405" s="8"/>
      <c r="BB1405" s="253" t="s">
        <v>149</v>
      </c>
      <c r="BC1405" s="254"/>
      <c r="BD1405" s="255" t="s">
        <v>150</v>
      </c>
      <c r="BE1405" s="256"/>
      <c r="BF1405" s="4"/>
      <c r="BG1405" s="258" t="s">
        <v>151</v>
      </c>
      <c r="BH1405" s="259"/>
      <c r="BI1405" s="260" t="s">
        <v>152</v>
      </c>
      <c r="BJ1405" s="261"/>
      <c r="BK1405" s="4"/>
      <c r="BL1405" s="253" t="s">
        <v>153</v>
      </c>
      <c r="BM1405" s="254"/>
      <c r="BN1405" s="255" t="s">
        <v>154</v>
      </c>
      <c r="BO1405" s="256"/>
      <c r="BP1405" s="4"/>
      <c r="BQ1405" s="258" t="s">
        <v>155</v>
      </c>
      <c r="BR1405" s="259"/>
      <c r="BS1405" s="260" t="s">
        <v>156</v>
      </c>
      <c r="BT1405" s="261"/>
      <c r="BU1405" s="8"/>
      <c r="BV1405" s="253" t="s">
        <v>157</v>
      </c>
      <c r="BW1405" s="254"/>
      <c r="BX1405" s="255" t="s">
        <v>158</v>
      </c>
      <c r="BY1405" s="256"/>
      <c r="CA1405" s="46" t="s">
        <v>16</v>
      </c>
      <c r="CC1405" s="136" t="s">
        <v>71</v>
      </c>
      <c r="CD1405" s="9"/>
      <c r="CE1405" s="38"/>
      <c r="CF1405" s="38"/>
      <c r="CG1405" s="38"/>
      <c r="CH1405" s="38"/>
    </row>
    <row r="1406" spans="2:91" ht="18.600000000000001" customHeight="1" thickTop="1" thickBot="1">
      <c r="D1406" s="29">
        <v>0</v>
      </c>
      <c r="E1406" s="33">
        <v>0</v>
      </c>
      <c r="F1406" s="31">
        <v>1</v>
      </c>
      <c r="G1406" s="32">
        <v>0</v>
      </c>
      <c r="I1406" s="29">
        <v>0</v>
      </c>
      <c r="J1406" s="33">
        <f t="shared" ref="J1406" si="13428">IF(0=(1-$J$8*$K$8*$B1403^2),10^14,$B1403*$J$8/(1-$J$8*$K$8*$B1403^2))</f>
        <v>-0.35396065236048119</v>
      </c>
      <c r="K1406" s="31">
        <v>1</v>
      </c>
      <c r="L1406" s="32">
        <v>0</v>
      </c>
      <c r="N1406" s="29">
        <f t="shared" ref="N1406" si="13429">D1406*I1403+F1406*I1406-E1406*J1403-G1406*J1406</f>
        <v>0</v>
      </c>
      <c r="O1406" s="33">
        <f t="shared" ref="O1406" si="13430">(D1406*J1403+E1406*I1403+F1406*J1406+G1406*I1406)</f>
        <v>-0.35396065236048119</v>
      </c>
      <c r="P1406" s="31">
        <f t="shared" ref="P1406" si="13431">D1406*K1403+F1406*K1406-E1406*L1403-G1406*L1406</f>
        <v>1</v>
      </c>
      <c r="Q1406" s="32">
        <f t="shared" ref="Q1406" si="13432">(D1406*L1403+E1406*K1403+F1406*L1406+G1406*K1406)</f>
        <v>0</v>
      </c>
      <c r="S1406" s="29">
        <v>0</v>
      </c>
      <c r="T1406" s="33">
        <v>0</v>
      </c>
      <c r="U1406" s="31">
        <v>1</v>
      </c>
      <c r="V1406" s="32">
        <v>0</v>
      </c>
      <c r="X1406" s="29">
        <f t="shared" ref="X1406" si="13433">N1406*S1403+P1406*S1406-O1406*T1403-Q1406*T1406</f>
        <v>0</v>
      </c>
      <c r="Y1406" s="33">
        <f t="shared" ref="Y1406" si="13434">(N1406*T1403+O1406*S1403+P1406*T1406+Q1406*S1406)</f>
        <v>-0.35396065236048119</v>
      </c>
      <c r="Z1406" s="31">
        <f t="shared" ref="Z1406" si="13435">N1406*U1403+P1406*U1406-O1406*V1403-Q1406*V1406</f>
        <v>0.87122971801327798</v>
      </c>
      <c r="AA1406" s="32">
        <f t="shared" ref="AA1406" si="13436">(N1406*V1403+O1406*U1403+P1406*V1406+Q1406*U1406)</f>
        <v>0</v>
      </c>
      <c r="AB1406" s="8"/>
      <c r="AC1406" s="29">
        <v>0</v>
      </c>
      <c r="AD1406" s="33">
        <f t="shared" ref="AD1406" si="13437">IF(0=(1-$AD$8*$AE$8*$B1403^2),10^14,$B1403*$AD$8/(1-$AD$8*$AE$8*$B1403^2))</f>
        <v>-0.2835248901004413</v>
      </c>
      <c r="AE1406" s="31">
        <v>1</v>
      </c>
      <c r="AF1406" s="32">
        <v>0</v>
      </c>
      <c r="AH1406" s="29">
        <f t="shared" ref="AH1406" si="13438">X1406*AC1403+Z1406*AC1406-Y1406*AD1403-AA1406*AD1406</f>
        <v>0</v>
      </c>
      <c r="AI1406" s="33">
        <f t="shared" ref="AI1406" si="13439">(X1406*AD1403+Y1406*AC1403+Z1406*AD1406+AA1406*AC1406)</f>
        <v>-0.60097596241243423</v>
      </c>
      <c r="AJ1406" s="31">
        <f t="shared" ref="AJ1406" si="13440">X1406*AE1403+Z1406*AE1406-Y1406*AF1403-AA1406*AF1406</f>
        <v>0.87122971801327798</v>
      </c>
      <c r="AK1406" s="32">
        <f t="shared" ref="AK1406" si="13441">(X1406*AF1403+Y1406*AE1403+Z1406*AF1406+AA1406*AE1406)</f>
        <v>0</v>
      </c>
      <c r="AL1406" s="8"/>
      <c r="AM1406" s="29">
        <v>0</v>
      </c>
      <c r="AN1406" s="33">
        <v>0</v>
      </c>
      <c r="AO1406" s="31">
        <v>1</v>
      </c>
      <c r="AP1406" s="32">
        <v>0</v>
      </c>
      <c r="AR1406" s="29">
        <f t="shared" ref="AR1406" si="13442">AH1406*AM1403+AJ1406*AM1406-AI1406*AN1403-AK1406*AN1406</f>
        <v>0</v>
      </c>
      <c r="AS1406" s="33">
        <f t="shared" ref="AS1406" si="13443">(AH1406*AN1403+AI1406*AM1403+AJ1406*AN1406+AK1406*AM1406)</f>
        <v>-0.60097596241243423</v>
      </c>
      <c r="AT1406" s="31">
        <f t="shared" ref="AT1406" si="13444">AH1406*AO1403+AJ1406*AO1406-AI1406*AP1403-AK1406*AP1406</f>
        <v>0.67351716296996234</v>
      </c>
      <c r="AU1406" s="32">
        <f t="shared" ref="AU1406" si="13445">(AH1406*AP1403+AI1406*AO1403+AJ1406*AP1406+AK1406*AO1406)</f>
        <v>0</v>
      </c>
      <c r="AV1406" s="8"/>
      <c r="AW1406" s="29">
        <v>0</v>
      </c>
      <c r="AX1406" s="33">
        <f t="shared" ref="AX1406" si="13446">IF(0=(1-$AX$8*$AY$8*$B1403^2),10^14,$B1403*$AX$8/(1-$AX$8*$AY$8*$B1403^2))</f>
        <v>-0.25501850743764604</v>
      </c>
      <c r="AY1406" s="31">
        <v>1</v>
      </c>
      <c r="AZ1406" s="32">
        <v>0</v>
      </c>
      <c r="BB1406" s="29">
        <f t="shared" ref="BB1406" si="13447">AR1406*AW1403+AT1406*AW1406-AS1406*AX1403-AU1406*AX1406</f>
        <v>0</v>
      </c>
      <c r="BC1406" s="33">
        <f t="shared" ref="BC1406" si="13448">(AR1406*AX1403+AS1406*AW1403+AT1406*AX1406+AU1406*AW1406)</f>
        <v>-0.77273530404667179</v>
      </c>
      <c r="BD1406" s="31">
        <f t="shared" ref="BD1406" si="13449">AR1406*AY1403+AT1406*AY1406-AS1406*AZ1403-AU1406*AZ1406</f>
        <v>0.67351716296996234</v>
      </c>
      <c r="BE1406" s="32">
        <f t="shared" ref="BE1406" si="13450">(AR1406*AZ1403+AS1406*AY1403+AT1406*AZ1406+AU1406*AY1406)</f>
        <v>0</v>
      </c>
      <c r="BF1406" s="8"/>
      <c r="BG1406" s="29">
        <v>0</v>
      </c>
      <c r="BH1406" s="33">
        <v>0</v>
      </c>
      <c r="BI1406" s="31">
        <v>1</v>
      </c>
      <c r="BJ1406" s="32">
        <v>0</v>
      </c>
      <c r="BL1406" s="29">
        <f t="shared" ref="BL1406" si="13451">BB1406*BG1403+BD1406*BG1406-BC1406*BH1403-BE1406*BH1406</f>
        <v>0</v>
      </c>
      <c r="BM1406" s="33">
        <f t="shared" ref="BM1406" si="13452">(BB1406*BH1403+BC1406*BG1403+BD1406*BH1406+BE1406*BG1406)</f>
        <v>-0.77273530404667179</v>
      </c>
      <c r="BN1406" s="31">
        <f t="shared" ref="BN1406" si="13453">BB1406*BI1403+BD1406*BI1406-BC1406*BJ1403-BE1406*BJ1406</f>
        <v>0.58412793329531343</v>
      </c>
      <c r="BO1406" s="32">
        <f t="shared" ref="BO1406" si="13454">(BB1406*BJ1403+BC1406*BI1403+BD1406*BJ1406+BE1406*BI1406)</f>
        <v>0</v>
      </c>
      <c r="BP1406" s="8"/>
      <c r="BQ1406" s="19">
        <f t="shared" ref="BQ1406:BQ1469" si="13455">1/$BR$8</f>
        <v>1</v>
      </c>
      <c r="BR1406" s="47">
        <v>0</v>
      </c>
      <c r="BS1406" s="48">
        <v>1</v>
      </c>
      <c r="BT1406" s="49">
        <v>0</v>
      </c>
      <c r="BV1406" s="29">
        <f t="shared" ref="BV1406" si="13456">BL1406*BQ1403+BN1406*BQ1406-BM1406*BR1403-BO1406*BR1406</f>
        <v>0.58412793329531343</v>
      </c>
      <c r="BW1406" s="33">
        <f t="shared" ref="BW1406" si="13457">(BL1406*BR1403+BM1406*BQ1403+BN1406*BR1406+BO1406*BQ1406)</f>
        <v>-0.77273530404667179</v>
      </c>
      <c r="BX1406" s="31">
        <f t="shared" ref="BX1406" si="13458">BL1406*BS1403+BN1406*BS1406-BM1406*BT1403-BO1406*BT1406</f>
        <v>0.58412793329531343</v>
      </c>
      <c r="BY1406" s="32">
        <f t="shared" ref="BY1406" si="13459">(BL1406*BT1403+BM1406*BS1403+BN1406*BT1406+BO1406*BS1406)</f>
        <v>0</v>
      </c>
      <c r="CA1406" s="50">
        <f t="shared" ref="CA1406" si="13460">(180/PI())*ATAN(-1*(BW1403+BW1406)/(BV1403+BV1406))</f>
        <v>54.291408208122604</v>
      </c>
      <c r="CC1406" s="137">
        <f t="shared" ref="CC1406" si="13461">20*LOG(((1-(10^(CA1403/20)^2)*(1-((1-CC1403)/(1+CC1403))^2))^0.5))</f>
        <v>-25.79121154496849</v>
      </c>
      <c r="CD1406" s="9"/>
      <c r="CE1406" s="38"/>
      <c r="CF1406" s="38"/>
      <c r="CG1406" s="38"/>
      <c r="CH1406" s="38"/>
    </row>
    <row r="1407" spans="2:91" ht="18.600000000000001" customHeight="1">
      <c r="CC1407" s="42"/>
    </row>
    <row r="1408" spans="2:91" ht="18.600000000000001" customHeight="1" thickBot="1">
      <c r="E1408" s="22" t="s">
        <v>4</v>
      </c>
      <c r="J1408" s="22" t="s">
        <v>5</v>
      </c>
      <c r="O1408" s="22" t="s">
        <v>6</v>
      </c>
      <c r="T1408" s="22" t="s">
        <v>7</v>
      </c>
      <c r="Y1408" s="22" t="s">
        <v>8</v>
      </c>
      <c r="AD1408" s="22" t="s">
        <v>65</v>
      </c>
      <c r="AI1408" s="22" t="s">
        <v>9</v>
      </c>
      <c r="AN1408" s="22" t="s">
        <v>66</v>
      </c>
      <c r="AS1408" s="22" t="s">
        <v>51</v>
      </c>
      <c r="AX1408" s="22" t="s">
        <v>67</v>
      </c>
      <c r="BC1408" s="22" t="s">
        <v>52</v>
      </c>
      <c r="BH1408" s="22" t="s">
        <v>68</v>
      </c>
      <c r="BM1408" s="22" t="s">
        <v>63</v>
      </c>
      <c r="BQ1408" s="23" t="s">
        <v>69</v>
      </c>
      <c r="BR1408" s="23"/>
      <c r="BS1408" s="24"/>
      <c r="BT1408" s="24"/>
      <c r="BU1408" s="24"/>
      <c r="BW1408" s="22" t="s">
        <v>64</v>
      </c>
    </row>
    <row r="1409" spans="2:91" ht="18.600000000000001" customHeight="1" thickBot="1">
      <c r="D1409" s="249" t="s">
        <v>103</v>
      </c>
      <c r="E1409" s="250"/>
      <c r="F1409" s="251" t="s">
        <v>104</v>
      </c>
      <c r="G1409" s="252"/>
      <c r="H1409" s="229"/>
      <c r="I1409" s="253" t="s">
        <v>11</v>
      </c>
      <c r="J1409" s="254"/>
      <c r="K1409" s="255" t="s">
        <v>12</v>
      </c>
      <c r="L1409" s="256"/>
      <c r="M1409" s="24"/>
      <c r="N1409" s="253" t="s">
        <v>105</v>
      </c>
      <c r="O1409" s="254"/>
      <c r="P1409" s="255" t="s">
        <v>106</v>
      </c>
      <c r="Q1409" s="256"/>
      <c r="R1409" s="24"/>
      <c r="S1409" s="249" t="s">
        <v>107</v>
      </c>
      <c r="T1409" s="250"/>
      <c r="U1409" s="251" t="s">
        <v>108</v>
      </c>
      <c r="V1409" s="252"/>
      <c r="W1409" s="8"/>
      <c r="X1409" s="253" t="s">
        <v>109</v>
      </c>
      <c r="Y1409" s="254"/>
      <c r="Z1409" s="255" t="s">
        <v>110</v>
      </c>
      <c r="AA1409" s="256"/>
      <c r="AB1409" s="8"/>
      <c r="AC1409" s="253" t="s">
        <v>111</v>
      </c>
      <c r="AD1409" s="254"/>
      <c r="AE1409" s="255" t="s">
        <v>14</v>
      </c>
      <c r="AF1409" s="256"/>
      <c r="AG1409" s="8"/>
      <c r="AH1409" s="253" t="s">
        <v>112</v>
      </c>
      <c r="AI1409" s="254"/>
      <c r="AJ1409" s="255" t="s">
        <v>113</v>
      </c>
      <c r="AK1409" s="256"/>
      <c r="AL1409" s="8"/>
      <c r="AM1409" s="249" t="s">
        <v>114</v>
      </c>
      <c r="AN1409" s="250"/>
      <c r="AO1409" s="251" t="s">
        <v>115</v>
      </c>
      <c r="AP1409" s="252"/>
      <c r="AQ1409" s="24"/>
      <c r="AR1409" s="253" t="s">
        <v>116</v>
      </c>
      <c r="AS1409" s="254"/>
      <c r="AT1409" s="255" t="s">
        <v>13</v>
      </c>
      <c r="AU1409" s="256"/>
      <c r="AV1409" s="4"/>
      <c r="AW1409" s="253" t="s">
        <v>117</v>
      </c>
      <c r="AX1409" s="254"/>
      <c r="AY1409" s="255" t="s">
        <v>118</v>
      </c>
      <c r="AZ1409" s="256"/>
      <c r="BA1409" s="8"/>
      <c r="BB1409" s="253" t="s">
        <v>119</v>
      </c>
      <c r="BC1409" s="254"/>
      <c r="BD1409" s="255" t="s">
        <v>120</v>
      </c>
      <c r="BE1409" s="256"/>
      <c r="BF1409" s="4"/>
      <c r="BG1409" s="249" t="s">
        <v>121</v>
      </c>
      <c r="BH1409" s="250"/>
      <c r="BI1409" s="251" t="s">
        <v>122</v>
      </c>
      <c r="BJ1409" s="252"/>
      <c r="BK1409" s="4"/>
      <c r="BL1409" s="253" t="s">
        <v>123</v>
      </c>
      <c r="BM1409" s="254"/>
      <c r="BN1409" s="255" t="s">
        <v>124</v>
      </c>
      <c r="BO1409" s="256"/>
      <c r="BP1409" s="4"/>
      <c r="BQ1409" s="253" t="s">
        <v>125</v>
      </c>
      <c r="BR1409" s="254"/>
      <c r="BS1409" s="255" t="s">
        <v>126</v>
      </c>
      <c r="BT1409" s="256"/>
      <c r="BU1409" s="8"/>
      <c r="BV1409" s="253" t="s">
        <v>127</v>
      </c>
      <c r="BW1409" s="254"/>
      <c r="BX1409" s="255" t="s">
        <v>128</v>
      </c>
      <c r="BY1409" s="256"/>
      <c r="CA1409" s="27" t="s">
        <v>15</v>
      </c>
      <c r="CC1409" s="133" t="s">
        <v>70</v>
      </c>
      <c r="CD1409" s="9"/>
      <c r="CE1409" s="38"/>
      <c r="CF1409" s="38"/>
      <c r="CG1409" s="38"/>
      <c r="CH1409" s="38"/>
    </row>
    <row r="1410" spans="2:91" ht="18.600000000000001" customHeight="1" thickTop="1" thickBot="1">
      <c r="B1410" s="129">
        <v>3.54</v>
      </c>
      <c r="D1410" s="29">
        <v>1</v>
      </c>
      <c r="E1410" s="30">
        <v>0</v>
      </c>
      <c r="F1410" s="31">
        <v>0</v>
      </c>
      <c r="G1410" s="32">
        <f t="shared" ref="G1410:G1473" si="13462">-1/($E$8*$B1410)</f>
        <v>-0.18620903954802259</v>
      </c>
      <c r="I1410" s="29">
        <v>1</v>
      </c>
      <c r="J1410" s="33">
        <v>0</v>
      </c>
      <c r="K1410" s="31">
        <v>0</v>
      </c>
      <c r="L1410" s="32">
        <v>0</v>
      </c>
      <c r="N1410" s="29">
        <f t="shared" ref="N1410" si="13463">D1410*I1410+F1410*I1413-E1410*J1410-G1410*J1413</f>
        <v>0.93447098731291256</v>
      </c>
      <c r="O1410" s="33">
        <f t="shared" ref="O1410" si="13464">(D1410*J1410+E1410*I1410+F1410*J1413+G1410*I1413)</f>
        <v>0</v>
      </c>
      <c r="P1410" s="31">
        <f t="shared" ref="P1410" si="13465">D1410*K1410+F1410*K1413-E1410*L1410-G1410*L1413</f>
        <v>0</v>
      </c>
      <c r="Q1410" s="32">
        <f t="shared" ref="Q1410" si="13466">(D1410*L1410+E1410*K1410+F1410*L1413+G1410*K1413)</f>
        <v>-0.18620903954802259</v>
      </c>
      <c r="S1410" s="29">
        <v>1</v>
      </c>
      <c r="T1410" s="30">
        <v>0</v>
      </c>
      <c r="U1410" s="31">
        <v>0</v>
      </c>
      <c r="V1410" s="32">
        <f t="shared" ref="V1410:V1473" si="13467">-1/($T$8*$B1410)</f>
        <v>-0.36174293785310735</v>
      </c>
      <c r="X1410" s="29">
        <f t="shared" ref="X1410" si="13468">N1410*S1410+P1410*S1413-O1410*T1410-Q1410*T1413</f>
        <v>0.93447098731291256</v>
      </c>
      <c r="Y1410" s="33">
        <f t="shared" ref="Y1410" si="13469">(N1410*T1410+O1410*S1410+P1410*T1413+Q1410*S1413)</f>
        <v>0</v>
      </c>
      <c r="Z1410" s="31">
        <f t="shared" ref="Z1410" si="13470">N1410*U1410+P1410*U1413-O1410*V1410-Q1410*V1413</f>
        <v>0</v>
      </c>
      <c r="AA1410" s="32">
        <f t="shared" ref="AA1410" si="13471">(N1410*V1410+O1410*U1410+P1410*V1413+Q1410*U1413)</f>
        <v>-0.52424731983708939</v>
      </c>
      <c r="AB1410" s="8"/>
      <c r="AC1410" s="29">
        <v>1</v>
      </c>
      <c r="AD1410" s="33">
        <v>0</v>
      </c>
      <c r="AE1410" s="31">
        <v>0</v>
      </c>
      <c r="AF1410" s="32">
        <v>0</v>
      </c>
      <c r="AH1410" s="29">
        <f t="shared" ref="AH1410" si="13472">X1410*AC1410+Z1410*AC1413-Y1410*AD1410-AA1410*AD1413</f>
        <v>0.78675357818897107</v>
      </c>
      <c r="AI1410" s="33">
        <f t="shared" ref="AI1410" si="13473">(X1410*AD1410+Y1410*AC1410+Z1410*AD1413+AA1410*AC1413)</f>
        <v>0</v>
      </c>
      <c r="AJ1410" s="31">
        <f t="shared" ref="AJ1410" si="13474">X1410*AE1410+Z1410*AE1413-Y1410*AF1410-AA1410*AF1413</f>
        <v>0</v>
      </c>
      <c r="AK1410" s="32">
        <f t="shared" ref="AK1410" si="13475">(X1410*AF1410+Y1410*AE1410+Z1410*AF1413+AA1410*AE1413)</f>
        <v>-0.52424731983708939</v>
      </c>
      <c r="AL1410" s="8"/>
      <c r="AM1410" s="29">
        <v>1</v>
      </c>
      <c r="AN1410" s="30">
        <v>0</v>
      </c>
      <c r="AO1410" s="31">
        <v>0</v>
      </c>
      <c r="AP1410" s="32">
        <f t="shared" ref="AP1410:AP1473" si="13476">-1/($AN$8*$B1410)</f>
        <v>-0.32712711864406779</v>
      </c>
      <c r="AR1410" s="29">
        <f t="shared" ref="AR1410" si="13477">AH1410*AM1410+AJ1410*AM1413-AI1410*AN1410-AK1410*AN1413</f>
        <v>0.78675357818897107</v>
      </c>
      <c r="AS1410" s="33">
        <f t="shared" ref="AS1410" si="13478">(AH1410*AN1410+AI1410*AM1410+AJ1410*AN1413+AK1410*AM1413)</f>
        <v>0</v>
      </c>
      <c r="AT1410" s="31">
        <f t="shared" ref="AT1410" si="13479">AH1410*AO1410+AJ1410*AO1413-AI1410*AP1410-AK1410*AP1413</f>
        <v>0</v>
      </c>
      <c r="AU1410" s="32">
        <f t="shared" ref="AU1410" si="13480">(AH1410*AP1410+AI1410*AO1410+AJ1410*AP1413+AK1410*AO1413)</f>
        <v>-0.78161575095295777</v>
      </c>
      <c r="AV1410" s="8"/>
      <c r="AW1410" s="29">
        <v>1</v>
      </c>
      <c r="AX1410" s="33">
        <v>0</v>
      </c>
      <c r="AY1410" s="31">
        <v>0</v>
      </c>
      <c r="AZ1410" s="32">
        <v>0</v>
      </c>
      <c r="BB1410" s="29">
        <f t="shared" ref="BB1410" si="13481">AR1410*AW1410+AT1410*AW1413-AS1410*AX1410-AU1410*AX1413</f>
        <v>0.58863101845117716</v>
      </c>
      <c r="BC1410" s="33">
        <f t="shared" ref="BC1410" si="13482">(AR1410*AX1410+AS1410*AW1410+AT1410*AX1413+AU1410*AW1413)</f>
        <v>0</v>
      </c>
      <c r="BD1410" s="31">
        <f t="shared" ref="BD1410" si="13483">AR1410*AY1410+AT1410*AY1413-AS1410*AZ1410-AU1410*AZ1413</f>
        <v>0</v>
      </c>
      <c r="BE1410" s="32">
        <f t="shared" ref="BE1410" si="13484">(AR1410*AZ1410+AS1410*AY1410+AT1410*AZ1413+AU1410*AY1413)</f>
        <v>-0.78161575095295777</v>
      </c>
      <c r="BF1410" s="8"/>
      <c r="BG1410" s="29">
        <v>1</v>
      </c>
      <c r="BH1410" s="30">
        <v>0</v>
      </c>
      <c r="BI1410" s="31">
        <v>0</v>
      </c>
      <c r="BJ1410" s="32">
        <f t="shared" ref="BJ1410:BJ1473" si="13485">-1/($BH$8*$B1410)</f>
        <v>-0.11502542372881357</v>
      </c>
      <c r="BL1410" s="29">
        <f t="shared" ref="BL1410" si="13486">BB1410*BG1410+BD1410*BG1413-BC1410*BH1410-BE1410*BH1413</f>
        <v>0.58863101845117716</v>
      </c>
      <c r="BM1410" s="33">
        <f t="shared" ref="BM1410" si="13487">(BB1410*BH1410+BC1410*BG1410+BD1410*BH1413+BE1410*BG1413)</f>
        <v>0</v>
      </c>
      <c r="BN1410" s="31">
        <f t="shared" ref="BN1410" si="13488">BB1410*BI1410+BD1410*BI1413-BC1410*BJ1410-BE1410*BJ1413</f>
        <v>0</v>
      </c>
      <c r="BO1410" s="32">
        <f t="shared" ref="BO1410" si="13489">(BB1410*BJ1410+BC1410*BI1410+BD1410*BJ1413+BE1410*BI1413)</f>
        <v>-0.84932328327022755</v>
      </c>
      <c r="BP1410" s="8"/>
      <c r="BQ1410" s="34">
        <v>1</v>
      </c>
      <c r="BR1410" s="35">
        <v>0</v>
      </c>
      <c r="BS1410" s="11">
        <v>0</v>
      </c>
      <c r="BT1410" s="36">
        <v>0</v>
      </c>
      <c r="BV1410" s="29">
        <f t="shared" ref="BV1410" si="13490">BL1410*BQ1410+BN1410*BQ1413-BM1410*BR1410-BO1410*BR1413</f>
        <v>0.58863101845117716</v>
      </c>
      <c r="BW1410" s="33">
        <f t="shared" ref="BW1410" si="13491">(BL1410*BR1410+BM1410*BQ1410+BN1410*BR1413+BO1410*BQ1413)</f>
        <v>-0.84932328327022755</v>
      </c>
      <c r="BX1410" s="31">
        <f t="shared" ref="BX1410" si="13492">BL1410*BS1410+BN1410*BS1413-BM1410*BT1410-BO1410*BT1413</f>
        <v>0</v>
      </c>
      <c r="BY1410" s="32">
        <f t="shared" ref="BY1410" si="13493">(BL1410*BT1410+BM1410*BS1410+BN1410*BT1413+BO1410*BS1413)</f>
        <v>-0.84932328327022755</v>
      </c>
      <c r="CA1410" s="37">
        <f t="shared" ref="CA1410" si="13494">20*LOG(((1+$BR$8)/$BR$8)/((BV1410+BV1413)^2+(BW1410+BW1413)^2)^0.5)</f>
        <v>-6.9209358114443722E-3</v>
      </c>
      <c r="CC1410" s="134">
        <f t="shared" ref="CC1410" si="13495">((BV1410^2+BW1410^2)^0.5)/((BV1413^2+BW1413^2)^0.5)</f>
        <v>1.0666582583891888</v>
      </c>
      <c r="CD1410" s="9"/>
      <c r="CE1410" s="38"/>
      <c r="CF1410" s="38"/>
      <c r="CG1410" s="38"/>
      <c r="CH1410" s="38"/>
      <c r="CM1410" s="129">
        <v>3.52</v>
      </c>
    </row>
    <row r="1411" spans="2:91" ht="18.600000000000001" customHeight="1" thickBot="1">
      <c r="D1411" s="39"/>
      <c r="G1411" s="40"/>
      <c r="I1411" s="39"/>
      <c r="L1411" s="40"/>
      <c r="N1411" s="39"/>
      <c r="Q1411" s="40"/>
      <c r="S1411" s="39"/>
      <c r="V1411" s="40"/>
      <c r="X1411" s="39"/>
      <c r="AA1411" s="40"/>
      <c r="AC1411" s="39"/>
      <c r="AF1411" s="40"/>
      <c r="AH1411" s="39"/>
      <c r="AK1411" s="40"/>
      <c r="AM1411" s="39"/>
      <c r="AP1411" s="40"/>
      <c r="AR1411" s="39"/>
      <c r="AU1411" s="40"/>
      <c r="AW1411" s="39"/>
      <c r="AZ1411" s="40"/>
      <c r="BB1411" s="39"/>
      <c r="BE1411" s="40"/>
      <c r="BG1411" s="39"/>
      <c r="BJ1411" s="40"/>
      <c r="BL1411" s="39"/>
      <c r="BO1411" s="40"/>
      <c r="BQ1411" s="34"/>
      <c r="BR1411" s="11"/>
      <c r="BS1411" s="11"/>
      <c r="BT1411" s="41"/>
      <c r="BV1411" s="39"/>
      <c r="BY1411" s="40"/>
      <c r="CC1411" s="135"/>
      <c r="CD1411" s="9"/>
      <c r="CE1411" s="38"/>
      <c r="CF1411" s="38"/>
      <c r="CG1411" s="38"/>
      <c r="CH1411" s="38"/>
    </row>
    <row r="1412" spans="2:91" ht="18.600000000000001" customHeight="1" thickBot="1">
      <c r="D1412" s="258" t="s">
        <v>129</v>
      </c>
      <c r="E1412" s="259"/>
      <c r="F1412" s="260" t="s">
        <v>130</v>
      </c>
      <c r="G1412" s="261"/>
      <c r="H1412" s="229"/>
      <c r="I1412" s="258" t="s">
        <v>131</v>
      </c>
      <c r="J1412" s="259"/>
      <c r="K1412" s="260" t="s">
        <v>132</v>
      </c>
      <c r="L1412" s="261"/>
      <c r="N1412" s="253" t="s">
        <v>133</v>
      </c>
      <c r="O1412" s="254"/>
      <c r="P1412" s="255" t="s">
        <v>134</v>
      </c>
      <c r="Q1412" s="256"/>
      <c r="S1412" s="258" t="s">
        <v>135</v>
      </c>
      <c r="T1412" s="259"/>
      <c r="U1412" s="260" t="s">
        <v>136</v>
      </c>
      <c r="V1412" s="261"/>
      <c r="W1412" s="8"/>
      <c r="X1412" s="253" t="s">
        <v>137</v>
      </c>
      <c r="Y1412" s="254"/>
      <c r="Z1412" s="255" t="s">
        <v>138</v>
      </c>
      <c r="AA1412" s="256"/>
      <c r="AB1412" s="8"/>
      <c r="AC1412" s="258" t="s">
        <v>139</v>
      </c>
      <c r="AD1412" s="259"/>
      <c r="AE1412" s="260" t="s">
        <v>140</v>
      </c>
      <c r="AF1412" s="261"/>
      <c r="AG1412" s="8"/>
      <c r="AH1412" s="253" t="s">
        <v>141</v>
      </c>
      <c r="AI1412" s="254"/>
      <c r="AJ1412" s="255" t="s">
        <v>142</v>
      </c>
      <c r="AK1412" s="256"/>
      <c r="AL1412" s="8"/>
      <c r="AM1412" s="258" t="s">
        <v>143</v>
      </c>
      <c r="AN1412" s="259"/>
      <c r="AO1412" s="260" t="s">
        <v>144</v>
      </c>
      <c r="AP1412" s="261"/>
      <c r="AR1412" s="253" t="s">
        <v>145</v>
      </c>
      <c r="AS1412" s="254"/>
      <c r="AT1412" s="255" t="s">
        <v>146</v>
      </c>
      <c r="AU1412" s="256"/>
      <c r="AV1412" s="4"/>
      <c r="AW1412" s="258" t="s">
        <v>147</v>
      </c>
      <c r="AX1412" s="259"/>
      <c r="AY1412" s="260" t="s">
        <v>148</v>
      </c>
      <c r="AZ1412" s="261"/>
      <c r="BA1412" s="8"/>
      <c r="BB1412" s="253" t="s">
        <v>149</v>
      </c>
      <c r="BC1412" s="254"/>
      <c r="BD1412" s="255" t="s">
        <v>150</v>
      </c>
      <c r="BE1412" s="256"/>
      <c r="BF1412" s="4"/>
      <c r="BG1412" s="258" t="s">
        <v>151</v>
      </c>
      <c r="BH1412" s="259"/>
      <c r="BI1412" s="260" t="s">
        <v>152</v>
      </c>
      <c r="BJ1412" s="261"/>
      <c r="BK1412" s="4"/>
      <c r="BL1412" s="253" t="s">
        <v>153</v>
      </c>
      <c r="BM1412" s="254"/>
      <c r="BN1412" s="255" t="s">
        <v>154</v>
      </c>
      <c r="BO1412" s="256"/>
      <c r="BP1412" s="4"/>
      <c r="BQ1412" s="258" t="s">
        <v>155</v>
      </c>
      <c r="BR1412" s="259"/>
      <c r="BS1412" s="260" t="s">
        <v>156</v>
      </c>
      <c r="BT1412" s="261"/>
      <c r="BU1412" s="8"/>
      <c r="BV1412" s="253" t="s">
        <v>157</v>
      </c>
      <c r="BW1412" s="254"/>
      <c r="BX1412" s="255" t="s">
        <v>158</v>
      </c>
      <c r="BY1412" s="256"/>
      <c r="CA1412" s="46" t="s">
        <v>16</v>
      </c>
      <c r="CC1412" s="136" t="s">
        <v>71</v>
      </c>
      <c r="CD1412" s="9"/>
      <c r="CE1412" s="38"/>
      <c r="CF1412" s="38"/>
      <c r="CG1412" s="38"/>
      <c r="CH1412" s="38"/>
    </row>
    <row r="1413" spans="2:91" ht="18.600000000000001" customHeight="1" thickTop="1" thickBot="1">
      <c r="D1413" s="29">
        <v>0</v>
      </c>
      <c r="E1413" s="33">
        <v>0</v>
      </c>
      <c r="F1413" s="31">
        <v>1</v>
      </c>
      <c r="G1413" s="32">
        <v>0</v>
      </c>
      <c r="I1413" s="29">
        <v>0</v>
      </c>
      <c r="J1413" s="33">
        <f t="shared" ref="J1413" si="13496">IF(0=(1-$J$8*$K$8*$B1410^2),10^14,$B1410*$J$8/(1-$J$8*$K$8*$B1410^2))</f>
        <v>-0.35191101810171638</v>
      </c>
      <c r="K1413" s="31">
        <v>1</v>
      </c>
      <c r="L1413" s="32">
        <v>0</v>
      </c>
      <c r="N1413" s="29">
        <f t="shared" ref="N1413" si="13497">D1413*I1410+F1413*I1413-E1413*J1410-G1413*J1413</f>
        <v>0</v>
      </c>
      <c r="O1413" s="33">
        <f t="shared" ref="O1413" si="13498">(D1413*J1410+E1413*I1410+F1413*J1413+G1413*I1413)</f>
        <v>-0.35191101810171638</v>
      </c>
      <c r="P1413" s="31">
        <f t="shared" ref="P1413" si="13499">D1413*K1410+F1413*K1413-E1413*L1410-G1413*L1413</f>
        <v>1</v>
      </c>
      <c r="Q1413" s="32">
        <f t="shared" ref="Q1413" si="13500">(D1413*L1410+E1413*K1410+F1413*L1413+G1413*K1413)</f>
        <v>0</v>
      </c>
      <c r="S1413" s="29">
        <v>0</v>
      </c>
      <c r="T1413" s="33">
        <v>0</v>
      </c>
      <c r="U1413" s="31">
        <v>1</v>
      </c>
      <c r="V1413" s="32">
        <v>0</v>
      </c>
      <c r="X1413" s="29">
        <f t="shared" ref="X1413" si="13501">N1413*S1410+P1413*S1413-O1413*T1410-Q1413*T1413</f>
        <v>0</v>
      </c>
      <c r="Y1413" s="33">
        <f t="shared" ref="Y1413" si="13502">(N1413*T1410+O1413*S1410+P1413*T1413+Q1413*S1413)</f>
        <v>-0.35191101810171638</v>
      </c>
      <c r="Z1413" s="31">
        <f t="shared" ref="Z1413" si="13503">N1413*U1410+P1413*U1413-O1413*V1410-Q1413*V1413</f>
        <v>0.87269867444900706</v>
      </c>
      <c r="AA1413" s="32">
        <f t="shared" ref="AA1413" si="13504">(N1413*V1410+O1413*U1410+P1413*V1413+Q1413*U1413)</f>
        <v>0</v>
      </c>
      <c r="AB1413" s="8"/>
      <c r="AC1413" s="29">
        <v>0</v>
      </c>
      <c r="AD1413" s="33">
        <f t="shared" ref="AD1413" si="13505">IF(0=(1-$AD$8*$AE$8*$B1410^2),10^14,$B1410*$AD$8/(1-$AD$8*$AE$8*$B1410^2))</f>
        <v>-0.28177046125833305</v>
      </c>
      <c r="AE1413" s="31">
        <v>1</v>
      </c>
      <c r="AF1413" s="32">
        <v>0</v>
      </c>
      <c r="AH1413" s="29">
        <f t="shared" ref="AH1413" si="13506">X1413*AC1410+Z1413*AC1413-Y1413*AD1410-AA1413*AD1413</f>
        <v>0</v>
      </c>
      <c r="AI1413" s="33">
        <f t="shared" ref="AI1413" si="13507">(X1413*AD1410+Y1413*AC1410+Z1413*AD1413+AA1413*AC1413)</f>
        <v>-0.59781172614074896</v>
      </c>
      <c r="AJ1413" s="31">
        <f t="shared" ref="AJ1413" si="13508">X1413*AE1410+Z1413*AE1413-Y1413*AF1410-AA1413*AF1413</f>
        <v>0.87269867444900706</v>
      </c>
      <c r="AK1413" s="32">
        <f t="shared" ref="AK1413" si="13509">(X1413*AF1410+Y1413*AE1410+Z1413*AF1413+AA1413*AE1413)</f>
        <v>0</v>
      </c>
      <c r="AL1413" s="8"/>
      <c r="AM1413" s="29">
        <v>0</v>
      </c>
      <c r="AN1413" s="33">
        <v>0</v>
      </c>
      <c r="AO1413" s="31">
        <v>1</v>
      </c>
      <c r="AP1413" s="32">
        <v>0</v>
      </c>
      <c r="AR1413" s="29">
        <f t="shared" ref="AR1413" si="13510">AH1413*AM1410+AJ1413*AM1413-AI1413*AN1410-AK1413*AN1413</f>
        <v>0</v>
      </c>
      <c r="AS1413" s="33">
        <f t="shared" ref="AS1413" si="13511">(AH1413*AN1410+AI1413*AM1410+AJ1413*AN1413+AK1413*AM1413)</f>
        <v>-0.59781172614074896</v>
      </c>
      <c r="AT1413" s="31">
        <f t="shared" ref="AT1413" si="13512">AH1413*AO1410+AJ1413*AO1413-AI1413*AP1410-AK1413*AP1413</f>
        <v>0.67713824698494729</v>
      </c>
      <c r="AU1413" s="32">
        <f t="shared" ref="AU1413" si="13513">(AH1413*AP1410+AI1413*AO1410+AJ1413*AP1413+AK1413*AO1413)</f>
        <v>0</v>
      </c>
      <c r="AV1413" s="8"/>
      <c r="AW1413" s="29">
        <v>0</v>
      </c>
      <c r="AX1413" s="33">
        <f t="shared" ref="AX1413" si="13514">IF(0=(1-$AX$8*$AY$8*$B1410^2),10^14,$B1410*$AX$8/(1-$AX$8*$AY$8*$B1410^2))</f>
        <v>-0.25347820779742464</v>
      </c>
      <c r="AY1413" s="31">
        <v>1</v>
      </c>
      <c r="AZ1413" s="32">
        <v>0</v>
      </c>
      <c r="BB1413" s="29">
        <f t="shared" ref="BB1413" si="13515">AR1413*AW1410+AT1413*AW1413-AS1413*AX1410-AU1413*AX1413</f>
        <v>0</v>
      </c>
      <c r="BC1413" s="33">
        <f t="shared" ref="BC1413" si="13516">(AR1413*AX1410+AS1413*AW1410+AT1413*AX1413+AU1413*AW1413)</f>
        <v>-0.76945151541758328</v>
      </c>
      <c r="BD1413" s="31">
        <f t="shared" ref="BD1413" si="13517">AR1413*AY1410+AT1413*AY1413-AS1413*AZ1410-AU1413*AZ1413</f>
        <v>0.67713824698494729</v>
      </c>
      <c r="BE1413" s="32">
        <f t="shared" ref="BE1413" si="13518">(AR1413*AZ1410+AS1413*AY1410+AT1413*AZ1413+AU1413*AY1413)</f>
        <v>0</v>
      </c>
      <c r="BF1413" s="8"/>
      <c r="BG1413" s="29">
        <v>0</v>
      </c>
      <c r="BH1413" s="33">
        <v>0</v>
      </c>
      <c r="BI1413" s="31">
        <v>1</v>
      </c>
      <c r="BJ1413" s="32">
        <v>0</v>
      </c>
      <c r="BL1413" s="29">
        <f t="shared" ref="BL1413" si="13519">BB1413*BG1410+BD1413*BG1413-BC1413*BH1410-BE1413*BH1413</f>
        <v>0</v>
      </c>
      <c r="BM1413" s="33">
        <f t="shared" ref="BM1413" si="13520">(BB1413*BH1410+BC1413*BG1410+BD1413*BH1413+BE1413*BG1413)</f>
        <v>-0.76945151541758328</v>
      </c>
      <c r="BN1413" s="31">
        <f t="shared" ref="BN1413" si="13521">BB1413*BI1410+BD1413*BI1413-BC1413*BJ1410-BE1413*BJ1413</f>
        <v>0.58863176038526199</v>
      </c>
      <c r="BO1413" s="32">
        <f t="shared" ref="BO1413" si="13522">(BB1413*BJ1410+BC1413*BI1410+BD1413*BJ1413+BE1413*BI1413)</f>
        <v>0</v>
      </c>
      <c r="BP1413" s="8"/>
      <c r="BQ1413" s="19">
        <f t="shared" ref="BQ1413:BQ1476" si="13523">1/$BR$8</f>
        <v>1</v>
      </c>
      <c r="BR1413" s="47">
        <v>0</v>
      </c>
      <c r="BS1413" s="48">
        <v>1</v>
      </c>
      <c r="BT1413" s="49">
        <v>0</v>
      </c>
      <c r="BV1413" s="29">
        <f t="shared" ref="BV1413" si="13524">BL1413*BQ1410+BN1413*BQ1413-BM1413*BR1410-BO1413*BR1413</f>
        <v>0.58863176038526199</v>
      </c>
      <c r="BW1413" s="33">
        <f t="shared" ref="BW1413" si="13525">(BL1413*BR1410+BM1413*BQ1410+BN1413*BR1413+BO1413*BQ1413)</f>
        <v>-0.76945151541758328</v>
      </c>
      <c r="BX1413" s="31">
        <f t="shared" ref="BX1413" si="13526">BL1413*BS1410+BN1413*BS1413-BM1413*BT1410-BO1413*BT1413</f>
        <v>0.58863176038526199</v>
      </c>
      <c r="BY1413" s="32">
        <f t="shared" ref="BY1413" si="13527">(BL1413*BT1410+BM1413*BS1410+BN1413*BT1413+BO1413*BS1413)</f>
        <v>0</v>
      </c>
      <c r="CA1413" s="50">
        <f t="shared" ref="CA1413" si="13528">(180/PI())*ATAN(-1*(BW1410+BW1413)/(BV1410+BV1413))</f>
        <v>53.973274444525401</v>
      </c>
      <c r="CC1413" s="137">
        <f t="shared" ref="CC1413" si="13529">20*LOG(((1-(10^(CA1410/20)^2)*(1-((1-CC1410)/(1+CC1410))^2))^0.5))</f>
        <v>-25.798779270392718</v>
      </c>
      <c r="CD1413" s="9"/>
      <c r="CE1413" s="38"/>
      <c r="CF1413" s="38"/>
      <c r="CG1413" s="38"/>
      <c r="CH1413" s="38"/>
    </row>
    <row r="1414" spans="2:91" ht="18.600000000000001" customHeight="1">
      <c r="CC1414" s="42"/>
    </row>
    <row r="1415" spans="2:91" ht="18.600000000000001" customHeight="1" thickBot="1">
      <c r="E1415" s="22" t="s">
        <v>4</v>
      </c>
      <c r="J1415" s="22" t="s">
        <v>5</v>
      </c>
      <c r="O1415" s="22" t="s">
        <v>6</v>
      </c>
      <c r="T1415" s="22" t="s">
        <v>7</v>
      </c>
      <c r="Y1415" s="22" t="s">
        <v>8</v>
      </c>
      <c r="AD1415" s="22" t="s">
        <v>65</v>
      </c>
      <c r="AI1415" s="22" t="s">
        <v>9</v>
      </c>
      <c r="AN1415" s="22" t="s">
        <v>66</v>
      </c>
      <c r="AS1415" s="22" t="s">
        <v>51</v>
      </c>
      <c r="AX1415" s="22" t="s">
        <v>67</v>
      </c>
      <c r="BC1415" s="22" t="s">
        <v>52</v>
      </c>
      <c r="BH1415" s="22" t="s">
        <v>68</v>
      </c>
      <c r="BM1415" s="22" t="s">
        <v>63</v>
      </c>
      <c r="BQ1415" s="23" t="s">
        <v>69</v>
      </c>
      <c r="BR1415" s="23"/>
      <c r="BS1415" s="24"/>
      <c r="BT1415" s="24"/>
      <c r="BU1415" s="24"/>
      <c r="BW1415" s="22" t="s">
        <v>64</v>
      </c>
    </row>
    <row r="1416" spans="2:91" ht="18.600000000000001" customHeight="1" thickBot="1">
      <c r="D1416" s="249" t="s">
        <v>103</v>
      </c>
      <c r="E1416" s="250"/>
      <c r="F1416" s="251" t="s">
        <v>104</v>
      </c>
      <c r="G1416" s="252"/>
      <c r="H1416" s="229"/>
      <c r="I1416" s="253" t="s">
        <v>11</v>
      </c>
      <c r="J1416" s="254"/>
      <c r="K1416" s="255" t="s">
        <v>12</v>
      </c>
      <c r="L1416" s="256"/>
      <c r="M1416" s="24"/>
      <c r="N1416" s="253" t="s">
        <v>105</v>
      </c>
      <c r="O1416" s="254"/>
      <c r="P1416" s="255" t="s">
        <v>106</v>
      </c>
      <c r="Q1416" s="256"/>
      <c r="R1416" s="24"/>
      <c r="S1416" s="249" t="s">
        <v>107</v>
      </c>
      <c r="T1416" s="250"/>
      <c r="U1416" s="251" t="s">
        <v>108</v>
      </c>
      <c r="V1416" s="252"/>
      <c r="W1416" s="8"/>
      <c r="X1416" s="253" t="s">
        <v>109</v>
      </c>
      <c r="Y1416" s="254"/>
      <c r="Z1416" s="255" t="s">
        <v>110</v>
      </c>
      <c r="AA1416" s="256"/>
      <c r="AB1416" s="8"/>
      <c r="AC1416" s="253" t="s">
        <v>111</v>
      </c>
      <c r="AD1416" s="254"/>
      <c r="AE1416" s="255" t="s">
        <v>14</v>
      </c>
      <c r="AF1416" s="256"/>
      <c r="AG1416" s="8"/>
      <c r="AH1416" s="253" t="s">
        <v>112</v>
      </c>
      <c r="AI1416" s="254"/>
      <c r="AJ1416" s="255" t="s">
        <v>113</v>
      </c>
      <c r="AK1416" s="256"/>
      <c r="AL1416" s="8"/>
      <c r="AM1416" s="249" t="s">
        <v>114</v>
      </c>
      <c r="AN1416" s="250"/>
      <c r="AO1416" s="251" t="s">
        <v>115</v>
      </c>
      <c r="AP1416" s="252"/>
      <c r="AQ1416" s="24"/>
      <c r="AR1416" s="253" t="s">
        <v>116</v>
      </c>
      <c r="AS1416" s="254"/>
      <c r="AT1416" s="255" t="s">
        <v>13</v>
      </c>
      <c r="AU1416" s="256"/>
      <c r="AV1416" s="4"/>
      <c r="AW1416" s="253" t="s">
        <v>117</v>
      </c>
      <c r="AX1416" s="254"/>
      <c r="AY1416" s="255" t="s">
        <v>118</v>
      </c>
      <c r="AZ1416" s="256"/>
      <c r="BA1416" s="8"/>
      <c r="BB1416" s="253" t="s">
        <v>119</v>
      </c>
      <c r="BC1416" s="254"/>
      <c r="BD1416" s="255" t="s">
        <v>120</v>
      </c>
      <c r="BE1416" s="256"/>
      <c r="BF1416" s="4"/>
      <c r="BG1416" s="249" t="s">
        <v>121</v>
      </c>
      <c r="BH1416" s="250"/>
      <c r="BI1416" s="251" t="s">
        <v>122</v>
      </c>
      <c r="BJ1416" s="252"/>
      <c r="BK1416" s="4"/>
      <c r="BL1416" s="253" t="s">
        <v>123</v>
      </c>
      <c r="BM1416" s="254"/>
      <c r="BN1416" s="255" t="s">
        <v>124</v>
      </c>
      <c r="BO1416" s="256"/>
      <c r="BP1416" s="4"/>
      <c r="BQ1416" s="253" t="s">
        <v>125</v>
      </c>
      <c r="BR1416" s="254"/>
      <c r="BS1416" s="255" t="s">
        <v>126</v>
      </c>
      <c r="BT1416" s="256"/>
      <c r="BU1416" s="8"/>
      <c r="BV1416" s="253" t="s">
        <v>127</v>
      </c>
      <c r="BW1416" s="254"/>
      <c r="BX1416" s="255" t="s">
        <v>128</v>
      </c>
      <c r="BY1416" s="256"/>
      <c r="CA1416" s="27" t="s">
        <v>15</v>
      </c>
      <c r="CC1416" s="133" t="s">
        <v>70</v>
      </c>
      <c r="CD1416" s="9"/>
      <c r="CE1416" s="38"/>
      <c r="CF1416" s="38"/>
      <c r="CG1416" s="38"/>
      <c r="CH1416" s="38"/>
    </row>
    <row r="1417" spans="2:91" ht="18.600000000000001" customHeight="1" thickTop="1" thickBot="1">
      <c r="B1417" s="129">
        <v>3.56</v>
      </c>
      <c r="D1417" s="29">
        <v>1</v>
      </c>
      <c r="E1417" s="30">
        <v>0</v>
      </c>
      <c r="F1417" s="31">
        <v>0</v>
      </c>
      <c r="G1417" s="32">
        <f t="shared" ref="G1417:G1480" si="13530">-1/($E$8*$B1417)</f>
        <v>-0.18516292134831461</v>
      </c>
      <c r="I1417" s="29">
        <v>1</v>
      </c>
      <c r="J1417" s="33">
        <v>0</v>
      </c>
      <c r="K1417" s="31">
        <v>0</v>
      </c>
      <c r="L1417" s="32">
        <v>0</v>
      </c>
      <c r="N1417" s="29">
        <f t="shared" ref="N1417" si="13531">D1417*I1417+F1417*I1420-E1417*J1417-G1417*J1420</f>
        <v>0.93521422305837587</v>
      </c>
      <c r="O1417" s="33">
        <f t="shared" ref="O1417" si="13532">(D1417*J1417+E1417*I1417+F1417*J1420+G1417*I1420)</f>
        <v>0</v>
      </c>
      <c r="P1417" s="31">
        <f t="shared" ref="P1417" si="13533">D1417*K1417+F1417*K1420-E1417*L1417-G1417*L1420</f>
        <v>0</v>
      </c>
      <c r="Q1417" s="32">
        <f t="shared" ref="Q1417" si="13534">(D1417*L1417+E1417*K1417+F1417*L1420+G1417*K1420)</f>
        <v>-0.18516292134831461</v>
      </c>
      <c r="S1417" s="29">
        <v>1</v>
      </c>
      <c r="T1417" s="30">
        <v>0</v>
      </c>
      <c r="U1417" s="31">
        <v>0</v>
      </c>
      <c r="V1417" s="32">
        <f t="shared" ref="V1417:V1480" si="13535">-1/($T$8*$B1417)</f>
        <v>-0.35971067415730335</v>
      </c>
      <c r="X1417" s="29">
        <f t="shared" ref="X1417" si="13536">N1417*S1417+P1417*S1420-O1417*T1417-Q1417*T1420</f>
        <v>0.93521422305837587</v>
      </c>
      <c r="Y1417" s="33">
        <f t="shared" ref="Y1417" si="13537">(N1417*T1417+O1417*S1417+P1417*T1420+Q1417*S1420)</f>
        <v>0</v>
      </c>
      <c r="Z1417" s="31">
        <f t="shared" ref="Z1417" si="13538">N1417*U1417+P1417*U1420-O1417*V1417-Q1417*V1420</f>
        <v>0</v>
      </c>
      <c r="AA1417" s="32">
        <f t="shared" ref="AA1417" si="13539">(N1417*V1417+O1417*U1417+P1417*V1420+Q1417*U1420)</f>
        <v>-0.52156946000614168</v>
      </c>
      <c r="AB1417" s="8"/>
      <c r="AC1417" s="29">
        <v>1</v>
      </c>
      <c r="AD1417" s="33">
        <v>0</v>
      </c>
      <c r="AE1417" s="31">
        <v>0</v>
      </c>
      <c r="AF1417" s="32">
        <v>0</v>
      </c>
      <c r="AH1417" s="29">
        <f t="shared" ref="AH1417" si="13540">X1417*AC1417+Z1417*AC1420-Y1417*AD1417-AA1417*AD1420</f>
        <v>0.78915471714007757</v>
      </c>
      <c r="AI1417" s="33">
        <f t="shared" ref="AI1417" si="13541">(X1417*AD1417+Y1417*AC1417+Z1417*AD1420+AA1417*AC1420)</f>
        <v>0</v>
      </c>
      <c r="AJ1417" s="31">
        <f t="shared" ref="AJ1417" si="13542">X1417*AE1417+Z1417*AE1420-Y1417*AF1417-AA1417*AF1420</f>
        <v>0</v>
      </c>
      <c r="AK1417" s="32">
        <f t="shared" ref="AK1417" si="13543">(X1417*AF1417+Y1417*AE1417+Z1417*AF1420+AA1417*AE1420)</f>
        <v>-0.52156946000614168</v>
      </c>
      <c r="AL1417" s="8"/>
      <c r="AM1417" s="29">
        <v>1</v>
      </c>
      <c r="AN1417" s="30">
        <v>0</v>
      </c>
      <c r="AO1417" s="31">
        <v>0</v>
      </c>
      <c r="AP1417" s="32">
        <f t="shared" ref="AP1417:AP1480" si="13544">-1/($AN$8*$B1417)</f>
        <v>-0.3252893258426966</v>
      </c>
      <c r="AR1417" s="29">
        <f t="shared" ref="AR1417" si="13545">AH1417*AM1417+AJ1417*AM1420-AI1417*AN1417-AK1417*AN1420</f>
        <v>0.78915471714007757</v>
      </c>
      <c r="AS1417" s="33">
        <f t="shared" ref="AS1417" si="13546">(AH1417*AN1417+AI1417*AM1417+AJ1417*AN1420+AK1417*AM1420)</f>
        <v>0</v>
      </c>
      <c r="AT1417" s="31">
        <f t="shared" ref="AT1417" si="13547">AH1417*AO1417+AJ1417*AO1420-AI1417*AP1417-AK1417*AP1420</f>
        <v>0</v>
      </c>
      <c r="AU1417" s="32">
        <f t="shared" ref="AU1417" si="13548">(AH1417*AP1417+AI1417*AO1417+AJ1417*AP1420+AK1417*AO1420)</f>
        <v>-0.7782730659302215</v>
      </c>
      <c r="AV1417" s="8"/>
      <c r="AW1417" s="29">
        <v>1</v>
      </c>
      <c r="AX1417" s="33">
        <v>0</v>
      </c>
      <c r="AY1417" s="31">
        <v>0</v>
      </c>
      <c r="AZ1417" s="32">
        <v>0</v>
      </c>
      <c r="BB1417" s="29">
        <f t="shared" ref="BB1417" si="13549">AR1417*AW1417+AT1417*AW1420-AS1417*AX1417-AU1417*AX1420</f>
        <v>0.59306340627544052</v>
      </c>
      <c r="BC1417" s="33">
        <f t="shared" ref="BC1417" si="13550">(AR1417*AX1417+AS1417*AW1417+AT1417*AX1420+AU1417*AW1420)</f>
        <v>0</v>
      </c>
      <c r="BD1417" s="31">
        <f t="shared" ref="BD1417" si="13551">AR1417*AY1417+AT1417*AY1420-AS1417*AZ1417-AU1417*AZ1420</f>
        <v>0</v>
      </c>
      <c r="BE1417" s="32">
        <f t="shared" ref="BE1417" si="13552">(AR1417*AZ1417+AS1417*AY1417+AT1417*AZ1420+AU1417*AY1420)</f>
        <v>-0.7782730659302215</v>
      </c>
      <c r="BF1417" s="8"/>
      <c r="BG1417" s="29">
        <v>1</v>
      </c>
      <c r="BH1417" s="30">
        <v>0</v>
      </c>
      <c r="BI1417" s="31">
        <v>0</v>
      </c>
      <c r="BJ1417" s="32">
        <f t="shared" ref="BJ1417:BJ1480" si="13553">-1/($BH$8*$B1417)</f>
        <v>-0.11437921348314607</v>
      </c>
      <c r="BL1417" s="29">
        <f t="shared" ref="BL1417" si="13554">BB1417*BG1417+BD1417*BG1420-BC1417*BH1417-BE1417*BH1420</f>
        <v>0.59306340627544052</v>
      </c>
      <c r="BM1417" s="33">
        <f t="shared" ref="BM1417" si="13555">(BB1417*BH1417+BC1417*BG1417+BD1417*BH1420+BE1417*BG1420)</f>
        <v>0</v>
      </c>
      <c r="BN1417" s="31">
        <f t="shared" ref="BN1417" si="13556">BB1417*BI1417+BD1417*BI1420-BC1417*BJ1417-BE1417*BJ1420</f>
        <v>0</v>
      </c>
      <c r="BO1417" s="32">
        <f t="shared" ref="BO1417" si="13557">(BB1417*BJ1417+BC1417*BI1417+BD1417*BJ1420+BE1417*BI1420)</f>
        <v>-0.84610719188564187</v>
      </c>
      <c r="BP1417" s="8"/>
      <c r="BQ1417" s="34">
        <v>1</v>
      </c>
      <c r="BR1417" s="35">
        <v>0</v>
      </c>
      <c r="BS1417" s="11">
        <v>0</v>
      </c>
      <c r="BT1417" s="36">
        <v>0</v>
      </c>
      <c r="BV1417" s="29">
        <f t="shared" ref="BV1417" si="13558">BL1417*BQ1417+BN1417*BQ1420-BM1417*BR1417-BO1417*BR1420</f>
        <v>0.59306340627544052</v>
      </c>
      <c r="BW1417" s="33">
        <f t="shared" ref="BW1417" si="13559">(BL1417*BR1417+BM1417*BQ1417+BN1417*BR1420+BO1417*BQ1420)</f>
        <v>-0.84610719188564187</v>
      </c>
      <c r="BX1417" s="31">
        <f t="shared" ref="BX1417" si="13560">BL1417*BS1417+BN1417*BS1420-BM1417*BT1417-BO1417*BT1420</f>
        <v>0</v>
      </c>
      <c r="BY1417" s="32">
        <f t="shared" ref="BY1417" si="13561">(BL1417*BT1417+BM1417*BS1417+BN1417*BT1420+BO1417*BS1420)</f>
        <v>-0.84610719188564187</v>
      </c>
      <c r="CA1417" s="37">
        <f t="shared" ref="CA1417" si="13562">20*LOG(((1+$BR$8)/$BR$8)/((BV1417+BV1420)^2+(BW1417+BW1420)^2)^0.5)</f>
        <v>-6.9295223013009707E-3</v>
      </c>
      <c r="CC1417" s="134">
        <f t="shared" ref="CC1417" si="13563">((BV1417^2+BW1417^2)^0.5)/((BV1420^2+BW1420^2)^0.5)</f>
        <v>1.0664243047841206</v>
      </c>
      <c r="CD1417" s="9"/>
      <c r="CE1417" s="38"/>
      <c r="CF1417" s="38"/>
      <c r="CG1417" s="38"/>
      <c r="CH1417" s="38"/>
      <c r="CM1417" s="129">
        <v>3.54</v>
      </c>
    </row>
    <row r="1418" spans="2:91" ht="18.600000000000001" customHeight="1" thickBot="1">
      <c r="D1418" s="39"/>
      <c r="G1418" s="40"/>
      <c r="I1418" s="39"/>
      <c r="L1418" s="40"/>
      <c r="N1418" s="39"/>
      <c r="Q1418" s="40"/>
      <c r="S1418" s="39"/>
      <c r="V1418" s="40"/>
      <c r="X1418" s="39"/>
      <c r="AA1418" s="40"/>
      <c r="AC1418" s="39"/>
      <c r="AF1418" s="40"/>
      <c r="AH1418" s="39"/>
      <c r="AK1418" s="40"/>
      <c r="AM1418" s="39"/>
      <c r="AP1418" s="40"/>
      <c r="AR1418" s="39"/>
      <c r="AU1418" s="40"/>
      <c r="AW1418" s="39"/>
      <c r="AZ1418" s="40"/>
      <c r="BB1418" s="39"/>
      <c r="BE1418" s="40"/>
      <c r="BG1418" s="39"/>
      <c r="BJ1418" s="40"/>
      <c r="BL1418" s="39"/>
      <c r="BO1418" s="40"/>
      <c r="BQ1418" s="34"/>
      <c r="BR1418" s="11"/>
      <c r="BS1418" s="11"/>
      <c r="BT1418" s="41"/>
      <c r="BV1418" s="39"/>
      <c r="BY1418" s="40"/>
      <c r="CC1418" s="135"/>
      <c r="CD1418" s="9"/>
      <c r="CE1418" s="38"/>
      <c r="CF1418" s="38"/>
      <c r="CG1418" s="38"/>
      <c r="CH1418" s="38"/>
    </row>
    <row r="1419" spans="2:91" ht="18.600000000000001" customHeight="1" thickBot="1">
      <c r="D1419" s="258" t="s">
        <v>129</v>
      </c>
      <c r="E1419" s="259"/>
      <c r="F1419" s="260" t="s">
        <v>130</v>
      </c>
      <c r="G1419" s="261"/>
      <c r="H1419" s="229"/>
      <c r="I1419" s="258" t="s">
        <v>131</v>
      </c>
      <c r="J1419" s="259"/>
      <c r="K1419" s="260" t="s">
        <v>132</v>
      </c>
      <c r="L1419" s="261"/>
      <c r="N1419" s="253" t="s">
        <v>133</v>
      </c>
      <c r="O1419" s="254"/>
      <c r="P1419" s="255" t="s">
        <v>134</v>
      </c>
      <c r="Q1419" s="256"/>
      <c r="S1419" s="258" t="s">
        <v>135</v>
      </c>
      <c r="T1419" s="259"/>
      <c r="U1419" s="260" t="s">
        <v>136</v>
      </c>
      <c r="V1419" s="261"/>
      <c r="W1419" s="8"/>
      <c r="X1419" s="253" t="s">
        <v>137</v>
      </c>
      <c r="Y1419" s="254"/>
      <c r="Z1419" s="255" t="s">
        <v>138</v>
      </c>
      <c r="AA1419" s="256"/>
      <c r="AB1419" s="8"/>
      <c r="AC1419" s="258" t="s">
        <v>139</v>
      </c>
      <c r="AD1419" s="259"/>
      <c r="AE1419" s="260" t="s">
        <v>140</v>
      </c>
      <c r="AF1419" s="261"/>
      <c r="AG1419" s="8"/>
      <c r="AH1419" s="253" t="s">
        <v>141</v>
      </c>
      <c r="AI1419" s="254"/>
      <c r="AJ1419" s="255" t="s">
        <v>142</v>
      </c>
      <c r="AK1419" s="256"/>
      <c r="AL1419" s="8"/>
      <c r="AM1419" s="258" t="s">
        <v>143</v>
      </c>
      <c r="AN1419" s="259"/>
      <c r="AO1419" s="260" t="s">
        <v>144</v>
      </c>
      <c r="AP1419" s="261"/>
      <c r="AR1419" s="253" t="s">
        <v>145</v>
      </c>
      <c r="AS1419" s="254"/>
      <c r="AT1419" s="255" t="s">
        <v>146</v>
      </c>
      <c r="AU1419" s="256"/>
      <c r="AV1419" s="4"/>
      <c r="AW1419" s="258" t="s">
        <v>147</v>
      </c>
      <c r="AX1419" s="259"/>
      <c r="AY1419" s="260" t="s">
        <v>148</v>
      </c>
      <c r="AZ1419" s="261"/>
      <c r="BA1419" s="8"/>
      <c r="BB1419" s="253" t="s">
        <v>149</v>
      </c>
      <c r="BC1419" s="254"/>
      <c r="BD1419" s="255" t="s">
        <v>150</v>
      </c>
      <c r="BE1419" s="256"/>
      <c r="BF1419" s="4"/>
      <c r="BG1419" s="258" t="s">
        <v>151</v>
      </c>
      <c r="BH1419" s="259"/>
      <c r="BI1419" s="260" t="s">
        <v>152</v>
      </c>
      <c r="BJ1419" s="261"/>
      <c r="BK1419" s="4"/>
      <c r="BL1419" s="253" t="s">
        <v>153</v>
      </c>
      <c r="BM1419" s="254"/>
      <c r="BN1419" s="255" t="s">
        <v>154</v>
      </c>
      <c r="BO1419" s="256"/>
      <c r="BP1419" s="4"/>
      <c r="BQ1419" s="258" t="s">
        <v>155</v>
      </c>
      <c r="BR1419" s="259"/>
      <c r="BS1419" s="260" t="s">
        <v>156</v>
      </c>
      <c r="BT1419" s="261"/>
      <c r="BU1419" s="8"/>
      <c r="BV1419" s="253" t="s">
        <v>157</v>
      </c>
      <c r="BW1419" s="254"/>
      <c r="BX1419" s="255" t="s">
        <v>158</v>
      </c>
      <c r="BY1419" s="256"/>
      <c r="CA1419" s="46" t="s">
        <v>16</v>
      </c>
      <c r="CC1419" s="136" t="s">
        <v>71</v>
      </c>
      <c r="CD1419" s="9"/>
      <c r="CE1419" s="38"/>
      <c r="CF1419" s="38"/>
      <c r="CG1419" s="38"/>
      <c r="CH1419" s="38"/>
    </row>
    <row r="1420" spans="2:91" ht="18.600000000000001" customHeight="1" thickTop="1" thickBot="1">
      <c r="D1420" s="29">
        <v>0</v>
      </c>
      <c r="E1420" s="33">
        <v>0</v>
      </c>
      <c r="F1420" s="31">
        <v>1</v>
      </c>
      <c r="G1420" s="32">
        <v>0</v>
      </c>
      <c r="I1420" s="29">
        <v>0</v>
      </c>
      <c r="J1420" s="33">
        <f t="shared" ref="J1420" si="13564">IF(0=(1-$J$8*$K$8*$B1417^2),10^14,$B1417*$J$8/(1-$J$8*$K$8*$B1417^2))</f>
        <v>-0.34988526034191275</v>
      </c>
      <c r="K1420" s="31">
        <v>1</v>
      </c>
      <c r="L1420" s="32">
        <v>0</v>
      </c>
      <c r="N1420" s="29">
        <f t="shared" ref="N1420" si="13565">D1420*I1417+F1420*I1420-E1420*J1417-G1420*J1420</f>
        <v>0</v>
      </c>
      <c r="O1420" s="33">
        <f t="shared" ref="O1420" si="13566">(D1420*J1417+E1420*I1417+F1420*J1420+G1420*I1420)</f>
        <v>-0.34988526034191275</v>
      </c>
      <c r="P1420" s="31">
        <f t="shared" ref="P1420" si="13567">D1420*K1417+F1420*K1420-E1420*L1417-G1420*L1420</f>
        <v>1</v>
      </c>
      <c r="Q1420" s="32">
        <f t="shared" ref="Q1420" si="13568">(D1420*L1417+E1420*K1417+F1420*L1420+G1420*K1420)</f>
        <v>0</v>
      </c>
      <c r="S1420" s="29">
        <v>0</v>
      </c>
      <c r="T1420" s="33">
        <v>0</v>
      </c>
      <c r="U1420" s="31">
        <v>1</v>
      </c>
      <c r="V1420" s="32">
        <v>0</v>
      </c>
      <c r="X1420" s="29">
        <f t="shared" ref="X1420" si="13569">N1420*S1417+P1420*S1420-O1420*T1417-Q1420*T1420</f>
        <v>0</v>
      </c>
      <c r="Y1420" s="33">
        <f t="shared" ref="Y1420" si="13570">(N1420*T1417+O1420*S1417+P1420*T1420+Q1420*S1420)</f>
        <v>-0.34988526034191275</v>
      </c>
      <c r="Z1420" s="31">
        <f t="shared" ref="Z1420" si="13571">N1420*U1417+P1420*U1420-O1420*V1417-Q1420*V1420</f>
        <v>0.87414253712470691</v>
      </c>
      <c r="AA1420" s="32">
        <f t="shared" ref="AA1420" si="13572">(N1420*V1417+O1420*U1417+P1420*V1420+Q1420*U1420)</f>
        <v>0</v>
      </c>
      <c r="AB1420" s="8"/>
      <c r="AC1420" s="29">
        <v>0</v>
      </c>
      <c r="AD1420" s="33">
        <f t="shared" ref="AD1420" si="13573">IF(0=(1-$AD$8*$AE$8*$B1417^2),10^14,$B1417*$AD$8/(1-$AD$8*$AE$8*$B1417^2))</f>
        <v>-0.28003845531250704</v>
      </c>
      <c r="AE1420" s="31">
        <v>1</v>
      </c>
      <c r="AF1420" s="32">
        <v>0</v>
      </c>
      <c r="AH1420" s="29">
        <f t="shared" ref="AH1420" si="13574">X1420*AC1417+Z1420*AC1420-Y1420*AD1417-AA1420*AD1420</f>
        <v>0</v>
      </c>
      <c r="AI1420" s="33">
        <f t="shared" ref="AI1420" si="13575">(X1420*AD1417+Y1420*AC1417+Z1420*AD1420+AA1420*AC1420)</f>
        <v>-0.59467878616127146</v>
      </c>
      <c r="AJ1420" s="31">
        <f t="shared" ref="AJ1420" si="13576">X1420*AE1417+Z1420*AE1420-Y1420*AF1417-AA1420*AF1420</f>
        <v>0.87414253712470691</v>
      </c>
      <c r="AK1420" s="32">
        <f t="shared" ref="AK1420" si="13577">(X1420*AF1417+Y1420*AE1417+Z1420*AF1420+AA1420*AE1420)</f>
        <v>0</v>
      </c>
      <c r="AL1420" s="8"/>
      <c r="AM1420" s="29">
        <v>0</v>
      </c>
      <c r="AN1420" s="33">
        <v>0</v>
      </c>
      <c r="AO1420" s="31">
        <v>1</v>
      </c>
      <c r="AP1420" s="32">
        <v>0</v>
      </c>
      <c r="AR1420" s="29">
        <f t="shared" ref="AR1420" si="13578">AH1420*AM1417+AJ1420*AM1420-AI1420*AN1417-AK1420*AN1420</f>
        <v>0</v>
      </c>
      <c r="AS1420" s="33">
        <f t="shared" ref="AS1420" si="13579">(AH1420*AN1417+AI1420*AM1417+AJ1420*AN1420+AK1420*AM1420)</f>
        <v>-0.59467878616127146</v>
      </c>
      <c r="AT1420" s="31">
        <f t="shared" ref="AT1420" si="13580">AH1420*AO1417+AJ1420*AO1420-AI1420*AP1417-AK1420*AP1420</f>
        <v>0.68069987568135382</v>
      </c>
      <c r="AU1420" s="32">
        <f t="shared" ref="AU1420" si="13581">(AH1420*AP1417+AI1420*AO1417+AJ1420*AP1420+AK1420*AO1420)</f>
        <v>0</v>
      </c>
      <c r="AV1420" s="8"/>
      <c r="AW1420" s="29">
        <v>0</v>
      </c>
      <c r="AX1420" s="33">
        <f t="shared" ref="AX1420" si="13582">IF(0=(1-$AX$8*$AY$8*$B1417^2),10^14,$B1417*$AX$8/(1-$AX$8*$AY$8*$B1417^2))</f>
        <v>-0.25195695373353477</v>
      </c>
      <c r="AY1420" s="31">
        <v>1</v>
      </c>
      <c r="AZ1420" s="32">
        <v>0</v>
      </c>
      <c r="BB1420" s="29">
        <f t="shared" ref="BB1420" si="13583">AR1420*AW1417+AT1420*AW1420-AS1420*AX1417-AU1420*AX1420</f>
        <v>0</v>
      </c>
      <c r="BC1420" s="33">
        <f t="shared" ref="BC1420" si="13584">(AR1420*AX1417+AS1420*AW1417+AT1420*AX1420+AU1420*AW1420)</f>
        <v>-0.7661858532447412</v>
      </c>
      <c r="BD1420" s="31">
        <f t="shared" ref="BD1420" si="13585">AR1420*AY1417+AT1420*AY1420-AS1420*AZ1417-AU1420*AZ1420</f>
        <v>0.68069987568135382</v>
      </c>
      <c r="BE1420" s="32">
        <f t="shared" ref="BE1420" si="13586">(AR1420*AZ1417+AS1420*AY1417+AT1420*AZ1420+AU1420*AY1420)</f>
        <v>0</v>
      </c>
      <c r="BF1420" s="8"/>
      <c r="BG1420" s="29">
        <v>0</v>
      </c>
      <c r="BH1420" s="33">
        <v>0</v>
      </c>
      <c r="BI1420" s="31">
        <v>1</v>
      </c>
      <c r="BJ1420" s="32">
        <v>0</v>
      </c>
      <c r="BL1420" s="29">
        <f t="shared" ref="BL1420" si="13587">BB1420*BG1417+BD1420*BG1420-BC1420*BH1417-BE1420*BH1420</f>
        <v>0</v>
      </c>
      <c r="BM1420" s="33">
        <f t="shared" ref="BM1420" si="13588">(BB1420*BH1417+BC1420*BG1417+BD1420*BH1420+BE1420*BG1420)</f>
        <v>-0.7661858532447412</v>
      </c>
      <c r="BN1420" s="31">
        <f t="shared" ref="BN1420" si="13589">BB1420*BI1417+BD1420*BI1420-BC1420*BJ1417-BE1420*BJ1420</f>
        <v>0.59306414040530719</v>
      </c>
      <c r="BO1420" s="32">
        <f t="shared" ref="BO1420" si="13590">(BB1420*BJ1417+BC1420*BI1417+BD1420*BJ1420+BE1420*BI1420)</f>
        <v>0</v>
      </c>
      <c r="BP1420" s="8"/>
      <c r="BQ1420" s="19">
        <f t="shared" ref="BQ1420:BQ1483" si="13591">1/$BR$8</f>
        <v>1</v>
      </c>
      <c r="BR1420" s="47">
        <v>0</v>
      </c>
      <c r="BS1420" s="48">
        <v>1</v>
      </c>
      <c r="BT1420" s="49">
        <v>0</v>
      </c>
      <c r="BV1420" s="29">
        <f t="shared" ref="BV1420" si="13592">BL1420*BQ1417+BN1420*BQ1420-BM1420*BR1417-BO1420*BR1420</f>
        <v>0.59306414040530719</v>
      </c>
      <c r="BW1420" s="33">
        <f t="shared" ref="BW1420" si="13593">(BL1420*BR1417+BM1420*BQ1417+BN1420*BR1420+BO1420*BQ1420)</f>
        <v>-0.7661858532447412</v>
      </c>
      <c r="BX1420" s="31">
        <f t="shared" ref="BX1420" si="13594">BL1420*BS1417+BN1420*BS1420-BM1420*BT1417-BO1420*BT1420</f>
        <v>0.59306414040530719</v>
      </c>
      <c r="BY1420" s="32">
        <f t="shared" ref="BY1420" si="13595">(BL1420*BT1417+BM1420*BS1417+BN1420*BT1420+BO1420*BS1420)</f>
        <v>0</v>
      </c>
      <c r="CA1420" s="50">
        <f t="shared" ref="CA1420" si="13596">(180/PI())*ATAN(-1*(BW1417+BW1420)/(BV1417+BV1420))</f>
        <v>53.658922903393233</v>
      </c>
      <c r="CC1420" s="137">
        <f t="shared" ref="CC1420" si="13597">20*LOG(((1-(10^(CA1417/20)^2)*(1-((1-CC1417)/(1+CC1417))^2))^0.5))</f>
        <v>-25.807160711988345</v>
      </c>
      <c r="CD1420" s="9"/>
      <c r="CE1420" s="38"/>
      <c r="CF1420" s="38"/>
      <c r="CG1420" s="38"/>
      <c r="CH1420" s="38"/>
    </row>
    <row r="1421" spans="2:91" ht="18.600000000000001" customHeight="1">
      <c r="CC1421" s="42"/>
    </row>
    <row r="1422" spans="2:91" ht="18.600000000000001" customHeight="1" thickBot="1">
      <c r="E1422" s="22" t="s">
        <v>4</v>
      </c>
      <c r="J1422" s="22" t="s">
        <v>5</v>
      </c>
      <c r="O1422" s="22" t="s">
        <v>6</v>
      </c>
      <c r="T1422" s="22" t="s">
        <v>7</v>
      </c>
      <c r="Y1422" s="22" t="s">
        <v>8</v>
      </c>
      <c r="AD1422" s="22" t="s">
        <v>65</v>
      </c>
      <c r="AI1422" s="22" t="s">
        <v>9</v>
      </c>
      <c r="AN1422" s="22" t="s">
        <v>66</v>
      </c>
      <c r="AS1422" s="22" t="s">
        <v>51</v>
      </c>
      <c r="AX1422" s="22" t="s">
        <v>67</v>
      </c>
      <c r="BC1422" s="22" t="s">
        <v>52</v>
      </c>
      <c r="BH1422" s="22" t="s">
        <v>68</v>
      </c>
      <c r="BM1422" s="22" t="s">
        <v>63</v>
      </c>
      <c r="BQ1422" s="23" t="s">
        <v>69</v>
      </c>
      <c r="BR1422" s="23"/>
      <c r="BS1422" s="24"/>
      <c r="BT1422" s="24"/>
      <c r="BU1422" s="24"/>
      <c r="BW1422" s="22" t="s">
        <v>64</v>
      </c>
    </row>
    <row r="1423" spans="2:91" ht="18.600000000000001" customHeight="1" thickBot="1">
      <c r="D1423" s="249" t="s">
        <v>103</v>
      </c>
      <c r="E1423" s="250"/>
      <c r="F1423" s="251" t="s">
        <v>104</v>
      </c>
      <c r="G1423" s="252"/>
      <c r="H1423" s="229"/>
      <c r="I1423" s="253" t="s">
        <v>11</v>
      </c>
      <c r="J1423" s="254"/>
      <c r="K1423" s="255" t="s">
        <v>12</v>
      </c>
      <c r="L1423" s="256"/>
      <c r="M1423" s="24"/>
      <c r="N1423" s="253" t="s">
        <v>105</v>
      </c>
      <c r="O1423" s="254"/>
      <c r="P1423" s="255" t="s">
        <v>106</v>
      </c>
      <c r="Q1423" s="256"/>
      <c r="R1423" s="24"/>
      <c r="S1423" s="249" t="s">
        <v>107</v>
      </c>
      <c r="T1423" s="250"/>
      <c r="U1423" s="251" t="s">
        <v>108</v>
      </c>
      <c r="V1423" s="252"/>
      <c r="W1423" s="8"/>
      <c r="X1423" s="253" t="s">
        <v>109</v>
      </c>
      <c r="Y1423" s="254"/>
      <c r="Z1423" s="255" t="s">
        <v>110</v>
      </c>
      <c r="AA1423" s="256"/>
      <c r="AB1423" s="8"/>
      <c r="AC1423" s="253" t="s">
        <v>111</v>
      </c>
      <c r="AD1423" s="254"/>
      <c r="AE1423" s="255" t="s">
        <v>14</v>
      </c>
      <c r="AF1423" s="256"/>
      <c r="AG1423" s="8"/>
      <c r="AH1423" s="253" t="s">
        <v>112</v>
      </c>
      <c r="AI1423" s="254"/>
      <c r="AJ1423" s="255" t="s">
        <v>113</v>
      </c>
      <c r="AK1423" s="256"/>
      <c r="AL1423" s="8"/>
      <c r="AM1423" s="249" t="s">
        <v>114</v>
      </c>
      <c r="AN1423" s="250"/>
      <c r="AO1423" s="251" t="s">
        <v>115</v>
      </c>
      <c r="AP1423" s="252"/>
      <c r="AQ1423" s="24"/>
      <c r="AR1423" s="253" t="s">
        <v>116</v>
      </c>
      <c r="AS1423" s="254"/>
      <c r="AT1423" s="255" t="s">
        <v>13</v>
      </c>
      <c r="AU1423" s="256"/>
      <c r="AV1423" s="4"/>
      <c r="AW1423" s="253" t="s">
        <v>117</v>
      </c>
      <c r="AX1423" s="254"/>
      <c r="AY1423" s="255" t="s">
        <v>118</v>
      </c>
      <c r="AZ1423" s="256"/>
      <c r="BA1423" s="8"/>
      <c r="BB1423" s="253" t="s">
        <v>119</v>
      </c>
      <c r="BC1423" s="254"/>
      <c r="BD1423" s="255" t="s">
        <v>120</v>
      </c>
      <c r="BE1423" s="256"/>
      <c r="BF1423" s="4"/>
      <c r="BG1423" s="249" t="s">
        <v>121</v>
      </c>
      <c r="BH1423" s="250"/>
      <c r="BI1423" s="251" t="s">
        <v>122</v>
      </c>
      <c r="BJ1423" s="252"/>
      <c r="BK1423" s="4"/>
      <c r="BL1423" s="253" t="s">
        <v>123</v>
      </c>
      <c r="BM1423" s="254"/>
      <c r="BN1423" s="255" t="s">
        <v>124</v>
      </c>
      <c r="BO1423" s="256"/>
      <c r="BP1423" s="4"/>
      <c r="BQ1423" s="253" t="s">
        <v>125</v>
      </c>
      <c r="BR1423" s="254"/>
      <c r="BS1423" s="255" t="s">
        <v>126</v>
      </c>
      <c r="BT1423" s="256"/>
      <c r="BU1423" s="8"/>
      <c r="BV1423" s="253" t="s">
        <v>127</v>
      </c>
      <c r="BW1423" s="254"/>
      <c r="BX1423" s="255" t="s">
        <v>128</v>
      </c>
      <c r="BY1423" s="256"/>
      <c r="CA1423" s="27" t="s">
        <v>15</v>
      </c>
      <c r="CC1423" s="133" t="s">
        <v>70</v>
      </c>
      <c r="CD1423" s="9"/>
      <c r="CE1423" s="38"/>
      <c r="CF1423" s="38"/>
      <c r="CG1423" s="38"/>
      <c r="CH1423" s="38"/>
    </row>
    <row r="1424" spans="2:91" ht="18.600000000000001" customHeight="1" thickTop="1" thickBot="1">
      <c r="B1424" s="129">
        <v>3.58</v>
      </c>
      <c r="D1424" s="29">
        <v>1</v>
      </c>
      <c r="E1424" s="30">
        <v>0</v>
      </c>
      <c r="F1424" s="31">
        <v>0</v>
      </c>
      <c r="G1424" s="32">
        <f t="shared" ref="G1424:G1487" si="13598">-1/($E$8*$B1424)</f>
        <v>-0.18412849162011172</v>
      </c>
      <c r="I1424" s="29">
        <v>1</v>
      </c>
      <c r="J1424" s="33">
        <v>0</v>
      </c>
      <c r="K1424" s="31">
        <v>0</v>
      </c>
      <c r="L1424" s="32">
        <v>0</v>
      </c>
      <c r="N1424" s="29">
        <f t="shared" ref="N1424" si="13599">D1424*I1424+F1424*I1427-E1424*J1424-G1424*J1427</f>
        <v>0.93594483535758632</v>
      </c>
      <c r="O1424" s="33">
        <f t="shared" ref="O1424" si="13600">(D1424*J1424+E1424*I1424+F1424*J1427+G1424*I1427)</f>
        <v>0</v>
      </c>
      <c r="P1424" s="31">
        <f t="shared" ref="P1424" si="13601">D1424*K1424+F1424*K1427-E1424*L1424-G1424*L1427</f>
        <v>0</v>
      </c>
      <c r="Q1424" s="32">
        <f t="shared" ref="Q1424" si="13602">(D1424*L1424+E1424*K1424+F1424*L1427+G1424*K1427)</f>
        <v>-0.18412849162011172</v>
      </c>
      <c r="S1424" s="29">
        <v>1</v>
      </c>
      <c r="T1424" s="30">
        <v>0</v>
      </c>
      <c r="U1424" s="31">
        <v>0</v>
      </c>
      <c r="V1424" s="32">
        <f t="shared" ref="V1424:V1487" si="13603">-1/($T$8*$B1424)</f>
        <v>-0.35770111731843574</v>
      </c>
      <c r="X1424" s="29">
        <f t="shared" ref="X1424" si="13604">N1424*S1424+P1424*S1427-O1424*T1424-Q1424*T1427</f>
        <v>0.93594483535758632</v>
      </c>
      <c r="Y1424" s="33">
        <f t="shared" ref="Y1424" si="13605">(N1424*T1424+O1424*S1424+P1424*T1427+Q1424*S1427)</f>
        <v>0</v>
      </c>
      <c r="Z1424" s="31">
        <f t="shared" ref="Z1424" si="13606">N1424*U1424+P1424*U1427-O1424*V1424-Q1424*V1427</f>
        <v>0</v>
      </c>
      <c r="AA1424" s="32">
        <f t="shared" ref="AA1424" si="13607">(N1424*V1424+O1424*U1424+P1424*V1427+Q1424*U1427)</f>
        <v>-0.51891700497593973</v>
      </c>
      <c r="AB1424" s="8"/>
      <c r="AC1424" s="29">
        <v>1</v>
      </c>
      <c r="AD1424" s="33">
        <v>0</v>
      </c>
      <c r="AE1424" s="31">
        <v>0</v>
      </c>
      <c r="AF1424" s="32">
        <v>0</v>
      </c>
      <c r="AH1424" s="29">
        <f t="shared" ref="AH1424" si="13608">X1424*AC1424+Z1424*AC1427-Y1424*AD1424-AA1424*AD1427</f>
        <v>0.79151547914802245</v>
      </c>
      <c r="AI1424" s="33">
        <f t="shared" ref="AI1424" si="13609">(X1424*AD1424+Y1424*AC1424+Z1424*AD1427+AA1424*AC1427)</f>
        <v>0</v>
      </c>
      <c r="AJ1424" s="31">
        <f t="shared" ref="AJ1424" si="13610">X1424*AE1424+Z1424*AE1427-Y1424*AF1424-AA1424*AF1427</f>
        <v>0</v>
      </c>
      <c r="AK1424" s="32">
        <f t="shared" ref="AK1424" si="13611">(X1424*AF1424+Y1424*AE1424+Z1424*AF1427+AA1424*AE1427)</f>
        <v>-0.51891700497593973</v>
      </c>
      <c r="AL1424" s="8"/>
      <c r="AM1424" s="29">
        <v>1</v>
      </c>
      <c r="AN1424" s="30">
        <v>0</v>
      </c>
      <c r="AO1424" s="31">
        <v>0</v>
      </c>
      <c r="AP1424" s="32">
        <f t="shared" ref="AP1424:AP1487" si="13612">-1/($AN$8*$B1424)</f>
        <v>-0.32347206703910614</v>
      </c>
      <c r="AR1424" s="29">
        <f t="shared" ref="AR1424" si="13613">AH1424*AM1424+AJ1424*AM1427-AI1424*AN1424-AK1424*AN1427</f>
        <v>0.79151547914802245</v>
      </c>
      <c r="AS1424" s="33">
        <f t="shared" ref="AS1424" si="13614">(AH1424*AN1424+AI1424*AM1424+AJ1424*AN1427+AK1424*AM1427)</f>
        <v>0</v>
      </c>
      <c r="AT1424" s="31">
        <f t="shared" ref="AT1424" si="13615">AH1424*AO1424+AJ1424*AO1427-AI1424*AP1424-AK1424*AP1427</f>
        <v>0</v>
      </c>
      <c r="AU1424" s="32">
        <f t="shared" ref="AU1424" si="13616">(AH1424*AP1424+AI1424*AO1424+AJ1424*AP1427+AK1424*AO1427)</f>
        <v>-0.77495015310939908</v>
      </c>
      <c r="AV1424" s="8"/>
      <c r="AW1424" s="29">
        <v>1</v>
      </c>
      <c r="AX1424" s="33">
        <v>0</v>
      </c>
      <c r="AY1424" s="31">
        <v>0</v>
      </c>
      <c r="AZ1424" s="32">
        <v>0</v>
      </c>
      <c r="BB1424" s="29">
        <f t="shared" ref="BB1424" si="13617">AR1424*AW1424+AT1424*AW1427-AS1424*AX1424-AU1424*AX1427</f>
        <v>0.5974258148729864</v>
      </c>
      <c r="BC1424" s="33">
        <f t="shared" ref="BC1424" si="13618">(AR1424*AX1424+AS1424*AW1424+AT1424*AX1427+AU1424*AW1427)</f>
        <v>0</v>
      </c>
      <c r="BD1424" s="31">
        <f t="shared" ref="BD1424" si="13619">AR1424*AY1424+AT1424*AY1427-AS1424*AZ1424-AU1424*AZ1427</f>
        <v>0</v>
      </c>
      <c r="BE1424" s="32">
        <f t="shared" ref="BE1424" si="13620">(AR1424*AZ1424+AS1424*AY1424+AT1424*AZ1427+AU1424*AY1427)</f>
        <v>-0.77495015310939908</v>
      </c>
      <c r="BF1424" s="8"/>
      <c r="BG1424" s="29">
        <v>1</v>
      </c>
      <c r="BH1424" s="30">
        <v>0</v>
      </c>
      <c r="BI1424" s="31">
        <v>0</v>
      </c>
      <c r="BJ1424" s="32">
        <f t="shared" ref="BJ1424:BJ1487" si="13621">-1/($BH$8*$B1424)</f>
        <v>-0.11374022346368715</v>
      </c>
      <c r="BL1424" s="29">
        <f t="shared" ref="BL1424" si="13622">BB1424*BG1424+BD1424*BG1427-BC1424*BH1424-BE1424*BH1427</f>
        <v>0.5974258148729864</v>
      </c>
      <c r="BM1424" s="33">
        <f t="shared" ref="BM1424" si="13623">(BB1424*BH1424+BC1424*BG1424+BD1424*BH1427+BE1424*BG1427)</f>
        <v>0</v>
      </c>
      <c r="BN1424" s="31">
        <f t="shared" ref="BN1424" si="13624">BB1424*BI1424+BD1424*BI1427-BC1424*BJ1424-BE1424*BJ1427</f>
        <v>0</v>
      </c>
      <c r="BO1424" s="32">
        <f t="shared" ref="BO1424" si="13625">(BB1424*BJ1424+BC1424*BI1424+BD1424*BJ1427+BE1424*BI1427)</f>
        <v>-0.84290149879602794</v>
      </c>
      <c r="BP1424" s="8"/>
      <c r="BQ1424" s="34">
        <v>1</v>
      </c>
      <c r="BR1424" s="35">
        <v>0</v>
      </c>
      <c r="BS1424" s="11">
        <v>0</v>
      </c>
      <c r="BT1424" s="36">
        <v>0</v>
      </c>
      <c r="BV1424" s="29">
        <f t="shared" ref="BV1424" si="13626">BL1424*BQ1424+BN1424*BQ1427-BM1424*BR1424-BO1424*BR1427</f>
        <v>0.5974258148729864</v>
      </c>
      <c r="BW1424" s="33">
        <f t="shared" ref="BW1424" si="13627">(BL1424*BR1424+BM1424*BQ1424+BN1424*BR1427+BO1424*BQ1427)</f>
        <v>-0.84290149879602794</v>
      </c>
      <c r="BX1424" s="31">
        <f t="shared" ref="BX1424" si="13628">BL1424*BS1424+BN1424*BS1427-BM1424*BT1424-BO1424*BT1427</f>
        <v>0</v>
      </c>
      <c r="BY1424" s="32">
        <f t="shared" ref="BY1424" si="13629">(BL1424*BT1424+BM1424*BS1424+BN1424*BT1427+BO1424*BS1427)</f>
        <v>-0.84290149879602794</v>
      </c>
      <c r="CA1424" s="37">
        <f t="shared" ref="CA1424" si="13630">20*LOG(((1+$BR$8)/$BR$8)/((BV1424+BV1427)^2+(BW1424+BW1427)^2)^0.5)</f>
        <v>-6.9367515726221881E-3</v>
      </c>
      <c r="CC1424" s="134">
        <f t="shared" ref="CC1424" si="13631">((BV1424^2+BW1424^2)^0.5)/((BV1427^2+BW1427^2)^0.5)</f>
        <v>1.0661845995657153</v>
      </c>
      <c r="CD1424" s="9"/>
      <c r="CE1424" s="38"/>
      <c r="CF1424" s="38"/>
      <c r="CG1424" s="38"/>
      <c r="CH1424" s="38"/>
      <c r="CM1424" s="129">
        <v>3.56</v>
      </c>
    </row>
    <row r="1425" spans="2:91" ht="18.600000000000001" customHeight="1" thickBot="1">
      <c r="D1425" s="39"/>
      <c r="G1425" s="40"/>
      <c r="I1425" s="39"/>
      <c r="L1425" s="40"/>
      <c r="N1425" s="39"/>
      <c r="Q1425" s="40"/>
      <c r="S1425" s="39"/>
      <c r="V1425" s="40"/>
      <c r="X1425" s="39"/>
      <c r="AA1425" s="40"/>
      <c r="AC1425" s="39"/>
      <c r="AF1425" s="40"/>
      <c r="AH1425" s="39"/>
      <c r="AK1425" s="40"/>
      <c r="AM1425" s="39"/>
      <c r="AP1425" s="40"/>
      <c r="AR1425" s="39"/>
      <c r="AU1425" s="40"/>
      <c r="AW1425" s="39"/>
      <c r="AZ1425" s="40"/>
      <c r="BB1425" s="39"/>
      <c r="BE1425" s="40"/>
      <c r="BG1425" s="39"/>
      <c r="BJ1425" s="40"/>
      <c r="BL1425" s="39"/>
      <c r="BO1425" s="40"/>
      <c r="BQ1425" s="34"/>
      <c r="BR1425" s="11"/>
      <c r="BS1425" s="11"/>
      <c r="BT1425" s="41"/>
      <c r="BV1425" s="39"/>
      <c r="BY1425" s="40"/>
      <c r="CC1425" s="135"/>
      <c r="CD1425" s="9"/>
      <c r="CE1425" s="38"/>
      <c r="CF1425" s="38"/>
      <c r="CG1425" s="38"/>
      <c r="CH1425" s="38"/>
    </row>
    <row r="1426" spans="2:91" ht="18.600000000000001" customHeight="1" thickBot="1">
      <c r="D1426" s="258" t="s">
        <v>129</v>
      </c>
      <c r="E1426" s="259"/>
      <c r="F1426" s="260" t="s">
        <v>130</v>
      </c>
      <c r="G1426" s="261"/>
      <c r="H1426" s="229"/>
      <c r="I1426" s="258" t="s">
        <v>131</v>
      </c>
      <c r="J1426" s="259"/>
      <c r="K1426" s="260" t="s">
        <v>132</v>
      </c>
      <c r="L1426" s="261"/>
      <c r="N1426" s="253" t="s">
        <v>133</v>
      </c>
      <c r="O1426" s="254"/>
      <c r="P1426" s="255" t="s">
        <v>134</v>
      </c>
      <c r="Q1426" s="256"/>
      <c r="S1426" s="258" t="s">
        <v>135</v>
      </c>
      <c r="T1426" s="259"/>
      <c r="U1426" s="260" t="s">
        <v>136</v>
      </c>
      <c r="V1426" s="261"/>
      <c r="W1426" s="8"/>
      <c r="X1426" s="253" t="s">
        <v>137</v>
      </c>
      <c r="Y1426" s="254"/>
      <c r="Z1426" s="255" t="s">
        <v>138</v>
      </c>
      <c r="AA1426" s="256"/>
      <c r="AB1426" s="8"/>
      <c r="AC1426" s="258" t="s">
        <v>139</v>
      </c>
      <c r="AD1426" s="259"/>
      <c r="AE1426" s="260" t="s">
        <v>140</v>
      </c>
      <c r="AF1426" s="261"/>
      <c r="AG1426" s="8"/>
      <c r="AH1426" s="253" t="s">
        <v>141</v>
      </c>
      <c r="AI1426" s="254"/>
      <c r="AJ1426" s="255" t="s">
        <v>142</v>
      </c>
      <c r="AK1426" s="256"/>
      <c r="AL1426" s="8"/>
      <c r="AM1426" s="258" t="s">
        <v>143</v>
      </c>
      <c r="AN1426" s="259"/>
      <c r="AO1426" s="260" t="s">
        <v>144</v>
      </c>
      <c r="AP1426" s="261"/>
      <c r="AR1426" s="253" t="s">
        <v>145</v>
      </c>
      <c r="AS1426" s="254"/>
      <c r="AT1426" s="255" t="s">
        <v>146</v>
      </c>
      <c r="AU1426" s="256"/>
      <c r="AV1426" s="4"/>
      <c r="AW1426" s="258" t="s">
        <v>147</v>
      </c>
      <c r="AX1426" s="259"/>
      <c r="AY1426" s="260" t="s">
        <v>148</v>
      </c>
      <c r="AZ1426" s="261"/>
      <c r="BA1426" s="8"/>
      <c r="BB1426" s="253" t="s">
        <v>149</v>
      </c>
      <c r="BC1426" s="254"/>
      <c r="BD1426" s="255" t="s">
        <v>150</v>
      </c>
      <c r="BE1426" s="256"/>
      <c r="BF1426" s="4"/>
      <c r="BG1426" s="258" t="s">
        <v>151</v>
      </c>
      <c r="BH1426" s="259"/>
      <c r="BI1426" s="260" t="s">
        <v>152</v>
      </c>
      <c r="BJ1426" s="261"/>
      <c r="BK1426" s="4"/>
      <c r="BL1426" s="253" t="s">
        <v>153</v>
      </c>
      <c r="BM1426" s="254"/>
      <c r="BN1426" s="255" t="s">
        <v>154</v>
      </c>
      <c r="BO1426" s="256"/>
      <c r="BP1426" s="4"/>
      <c r="BQ1426" s="258" t="s">
        <v>155</v>
      </c>
      <c r="BR1426" s="259"/>
      <c r="BS1426" s="260" t="s">
        <v>156</v>
      </c>
      <c r="BT1426" s="261"/>
      <c r="BU1426" s="8"/>
      <c r="BV1426" s="253" t="s">
        <v>157</v>
      </c>
      <c r="BW1426" s="254"/>
      <c r="BX1426" s="255" t="s">
        <v>158</v>
      </c>
      <c r="BY1426" s="256"/>
      <c r="CA1426" s="46" t="s">
        <v>16</v>
      </c>
      <c r="CC1426" s="136" t="s">
        <v>71</v>
      </c>
      <c r="CD1426" s="9"/>
      <c r="CE1426" s="38"/>
      <c r="CF1426" s="38"/>
      <c r="CG1426" s="38"/>
      <c r="CH1426" s="38"/>
    </row>
    <row r="1427" spans="2:91" ht="18.600000000000001" customHeight="1" thickTop="1" thickBot="1">
      <c r="D1427" s="29">
        <v>0</v>
      </c>
      <c r="E1427" s="33">
        <v>0</v>
      </c>
      <c r="F1427" s="31">
        <v>1</v>
      </c>
      <c r="G1427" s="32">
        <v>0</v>
      </c>
      <c r="I1427" s="29">
        <v>0</v>
      </c>
      <c r="J1427" s="33">
        <f t="shared" ref="J1427" si="13632">IF(0=(1-$J$8*$K$8*$B1424^2),10^14,$B1424*$J$8/(1-$J$8*$K$8*$B1424^2))</f>
        <v>-0.34788295976795591</v>
      </c>
      <c r="K1427" s="31">
        <v>1</v>
      </c>
      <c r="L1427" s="32">
        <v>0</v>
      </c>
      <c r="N1427" s="29">
        <f t="shared" ref="N1427" si="13633">D1427*I1424+F1427*I1427-E1427*J1424-G1427*J1427</f>
        <v>0</v>
      </c>
      <c r="O1427" s="33">
        <f t="shared" ref="O1427" si="13634">(D1427*J1424+E1427*I1424+F1427*J1427+G1427*I1427)</f>
        <v>-0.34788295976795591</v>
      </c>
      <c r="P1427" s="31">
        <f t="shared" ref="P1427" si="13635">D1427*K1424+F1427*K1427-E1427*L1424-G1427*L1427</f>
        <v>1</v>
      </c>
      <c r="Q1427" s="32">
        <f t="shared" ref="Q1427" si="13636">(D1427*L1424+E1427*K1424+F1427*L1427+G1427*K1427)</f>
        <v>0</v>
      </c>
      <c r="S1427" s="29">
        <v>0</v>
      </c>
      <c r="T1427" s="33">
        <v>0</v>
      </c>
      <c r="U1427" s="31">
        <v>1</v>
      </c>
      <c r="V1427" s="32">
        <v>0</v>
      </c>
      <c r="X1427" s="29">
        <f t="shared" ref="X1427" si="13637">N1427*S1424+P1427*S1427-O1427*T1424-Q1427*T1427</f>
        <v>0</v>
      </c>
      <c r="Y1427" s="33">
        <f t="shared" ref="Y1427" si="13638">(N1427*T1424+O1427*S1424+P1427*T1427+Q1427*S1427)</f>
        <v>-0.34788295976795591</v>
      </c>
      <c r="Z1427" s="31">
        <f t="shared" ref="Z1427" si="13639">N1427*U1424+P1427*U1427-O1427*V1424-Q1427*V1427</f>
        <v>0.87556187659495777</v>
      </c>
      <c r="AA1427" s="32">
        <f t="shared" ref="AA1427" si="13640">(N1427*V1424+O1427*U1424+P1427*V1427+Q1427*U1427)</f>
        <v>0</v>
      </c>
      <c r="AB1427" s="8"/>
      <c r="AC1427" s="29">
        <v>0</v>
      </c>
      <c r="AD1427" s="33">
        <f t="shared" ref="AD1427" si="13641">IF(0=(1-$AD$8*$AE$8*$B1424^2),10^14,$B1424*$AD$8/(1-$AD$8*$AE$8*$B1424^2))</f>
        <v>-0.27832843176195499</v>
      </c>
      <c r="AE1427" s="31">
        <v>1</v>
      </c>
      <c r="AF1427" s="32">
        <v>0</v>
      </c>
      <c r="AH1427" s="29">
        <f t="shared" ref="AH1427" si="13642">X1427*AC1424+Z1427*AC1427-Y1427*AD1424-AA1427*AD1427</f>
        <v>0</v>
      </c>
      <c r="AI1427" s="33">
        <f t="shared" ref="AI1427" si="13643">(X1427*AD1424+Y1427*AC1424+Z1427*AD1427+AA1427*AC1427)</f>
        <v>-0.59157672379118487</v>
      </c>
      <c r="AJ1427" s="31">
        <f t="shared" ref="AJ1427" si="13644">X1427*AE1424+Z1427*AE1427-Y1427*AF1424-AA1427*AF1427</f>
        <v>0.87556187659495777</v>
      </c>
      <c r="AK1427" s="32">
        <f t="shared" ref="AK1427" si="13645">(X1427*AF1424+Y1427*AE1424+Z1427*AF1427+AA1427*AE1427)</f>
        <v>0</v>
      </c>
      <c r="AL1427" s="8"/>
      <c r="AM1427" s="29">
        <v>0</v>
      </c>
      <c r="AN1427" s="33">
        <v>0</v>
      </c>
      <c r="AO1427" s="31">
        <v>1</v>
      </c>
      <c r="AP1427" s="32">
        <v>0</v>
      </c>
      <c r="AR1427" s="29">
        <f t="shared" ref="AR1427" si="13646">AH1427*AM1424+AJ1427*AM1427-AI1427*AN1424-AK1427*AN1427</f>
        <v>0</v>
      </c>
      <c r="AS1427" s="33">
        <f t="shared" ref="AS1427" si="13647">(AH1427*AN1424+AI1427*AM1424+AJ1427*AN1427+AK1427*AM1427)</f>
        <v>-0.59157672379118487</v>
      </c>
      <c r="AT1427" s="31">
        <f t="shared" ref="AT1427" si="13648">AH1427*AO1424+AJ1427*AO1427-AI1427*AP1424-AK1427*AP1427</f>
        <v>0.6842033309380009</v>
      </c>
      <c r="AU1427" s="32">
        <f t="shared" ref="AU1427" si="13649">(AH1427*AP1424+AI1427*AO1424+AJ1427*AP1427+AK1427*AO1427)</f>
        <v>0</v>
      </c>
      <c r="AV1427" s="8"/>
      <c r="AW1427" s="29">
        <v>0</v>
      </c>
      <c r="AX1427" s="33">
        <f t="shared" ref="AX1427" si="13650">IF(0=(1-$AX$8*$AY$8*$B1424^2),10^14,$B1424*$AX$8/(1-$AX$8*$AY$8*$B1424^2))</f>
        <v>-0.25045438535146214</v>
      </c>
      <c r="AY1427" s="31">
        <v>1</v>
      </c>
      <c r="AZ1427" s="32">
        <v>0</v>
      </c>
      <c r="BB1427" s="29">
        <f t="shared" ref="BB1427" si="13651">AR1427*AW1424+AT1427*AW1427-AS1427*AX1424-AU1427*AX1427</f>
        <v>0</v>
      </c>
      <c r="BC1427" s="33">
        <f t="shared" ref="BC1427" si="13652">(AR1427*AX1424+AS1427*AW1424+AT1427*AX1427+AU1427*AW1427)</f>
        <v>-0.76293844849668491</v>
      </c>
      <c r="BD1427" s="31">
        <f t="shared" ref="BD1427" si="13653">AR1427*AY1424+AT1427*AY1427-AS1427*AZ1424-AU1427*AZ1427</f>
        <v>0.6842033309380009</v>
      </c>
      <c r="BE1427" s="32">
        <f t="shared" ref="BE1427" si="13654">(AR1427*AZ1424+AS1427*AY1424+AT1427*AZ1427+AU1427*AY1427)</f>
        <v>0</v>
      </c>
      <c r="BF1427" s="8"/>
      <c r="BG1427" s="29">
        <v>0</v>
      </c>
      <c r="BH1427" s="33">
        <v>0</v>
      </c>
      <c r="BI1427" s="31">
        <v>1</v>
      </c>
      <c r="BJ1427" s="32">
        <v>0</v>
      </c>
      <c r="BL1427" s="29">
        <f t="shared" ref="BL1427" si="13655">BB1427*BG1424+BD1427*BG1427-BC1427*BH1424-BE1427*BH1427</f>
        <v>0</v>
      </c>
      <c r="BM1427" s="33">
        <f t="shared" ref="BM1427" si="13656">(BB1427*BH1424+BC1427*BG1424+BD1427*BH1427+BE1427*BG1427)</f>
        <v>-0.76293844849668491</v>
      </c>
      <c r="BN1427" s="31">
        <f t="shared" ref="BN1427" si="13657">BB1427*BI1424+BD1427*BI1427-BC1427*BJ1424-BE1427*BJ1427</f>
        <v>0.59742654131694917</v>
      </c>
      <c r="BO1427" s="32">
        <f t="shared" ref="BO1427" si="13658">(BB1427*BJ1424+BC1427*BI1424+BD1427*BJ1427+BE1427*BI1427)</f>
        <v>0</v>
      </c>
      <c r="BP1427" s="8"/>
      <c r="BQ1427" s="19">
        <f t="shared" ref="BQ1427:BQ1490" si="13659">1/$BR$8</f>
        <v>1</v>
      </c>
      <c r="BR1427" s="47">
        <v>0</v>
      </c>
      <c r="BS1427" s="48">
        <v>1</v>
      </c>
      <c r="BT1427" s="49">
        <v>0</v>
      </c>
      <c r="BV1427" s="29">
        <f t="shared" ref="BV1427" si="13660">BL1427*BQ1424+BN1427*BQ1427-BM1427*BR1424-BO1427*BR1427</f>
        <v>0.59742654131694917</v>
      </c>
      <c r="BW1427" s="33">
        <f t="shared" ref="BW1427" si="13661">(BL1427*BR1424+BM1427*BQ1424+BN1427*BR1427+BO1427*BQ1427)</f>
        <v>-0.76293844849668491</v>
      </c>
      <c r="BX1427" s="31">
        <f t="shared" ref="BX1427" si="13662">BL1427*BS1424+BN1427*BS1427-BM1427*BT1424-BO1427*BT1427</f>
        <v>0.59742654131694917</v>
      </c>
      <c r="BY1427" s="32">
        <f t="shared" ref="BY1427" si="13663">(BL1427*BT1424+BM1427*BS1424+BN1427*BT1427+BO1427*BS1427)</f>
        <v>0</v>
      </c>
      <c r="CA1427" s="50">
        <f t="shared" ref="CA1427" si="13664">(180/PI())*ATAN(-1*(BW1424+BW1427)/(BV1424+BV1427))</f>
        <v>53.348285172100688</v>
      </c>
      <c r="CC1427" s="137">
        <f t="shared" ref="CC1427" si="13665">20*LOG(((1-(10^(CA1424/20)^2)*(1-((1-CC1424)/(1+CC1424))^2))^0.5))</f>
        <v>-25.816323394795138</v>
      </c>
      <c r="CD1427" s="9"/>
      <c r="CE1427" s="38"/>
      <c r="CF1427" s="38"/>
      <c r="CG1427" s="38"/>
      <c r="CH1427" s="38"/>
    </row>
    <row r="1428" spans="2:91" ht="18.600000000000001" customHeight="1">
      <c r="CC1428" s="42"/>
    </row>
    <row r="1429" spans="2:91" ht="18.600000000000001" customHeight="1" thickBot="1">
      <c r="E1429" s="22" t="s">
        <v>4</v>
      </c>
      <c r="J1429" s="22" t="s">
        <v>5</v>
      </c>
      <c r="O1429" s="22" t="s">
        <v>6</v>
      </c>
      <c r="T1429" s="22" t="s">
        <v>7</v>
      </c>
      <c r="Y1429" s="22" t="s">
        <v>8</v>
      </c>
      <c r="AD1429" s="22" t="s">
        <v>65</v>
      </c>
      <c r="AI1429" s="22" t="s">
        <v>9</v>
      </c>
      <c r="AN1429" s="22" t="s">
        <v>66</v>
      </c>
      <c r="AS1429" s="22" t="s">
        <v>51</v>
      </c>
      <c r="AX1429" s="22" t="s">
        <v>67</v>
      </c>
      <c r="BC1429" s="22" t="s">
        <v>52</v>
      </c>
      <c r="BH1429" s="22" t="s">
        <v>68</v>
      </c>
      <c r="BM1429" s="22" t="s">
        <v>63</v>
      </c>
      <c r="BQ1429" s="23" t="s">
        <v>69</v>
      </c>
      <c r="BR1429" s="23"/>
      <c r="BS1429" s="24"/>
      <c r="BT1429" s="24"/>
      <c r="BU1429" s="24"/>
      <c r="BW1429" s="22" t="s">
        <v>64</v>
      </c>
    </row>
    <row r="1430" spans="2:91" ht="18.600000000000001" customHeight="1" thickBot="1">
      <c r="D1430" s="249" t="s">
        <v>103</v>
      </c>
      <c r="E1430" s="250"/>
      <c r="F1430" s="251" t="s">
        <v>104</v>
      </c>
      <c r="G1430" s="252"/>
      <c r="H1430" s="229"/>
      <c r="I1430" s="253" t="s">
        <v>11</v>
      </c>
      <c r="J1430" s="254"/>
      <c r="K1430" s="255" t="s">
        <v>12</v>
      </c>
      <c r="L1430" s="256"/>
      <c r="M1430" s="24"/>
      <c r="N1430" s="253" t="s">
        <v>105</v>
      </c>
      <c r="O1430" s="254"/>
      <c r="P1430" s="255" t="s">
        <v>106</v>
      </c>
      <c r="Q1430" s="256"/>
      <c r="R1430" s="24"/>
      <c r="S1430" s="249" t="s">
        <v>107</v>
      </c>
      <c r="T1430" s="250"/>
      <c r="U1430" s="251" t="s">
        <v>108</v>
      </c>
      <c r="V1430" s="252"/>
      <c r="W1430" s="8"/>
      <c r="X1430" s="253" t="s">
        <v>109</v>
      </c>
      <c r="Y1430" s="254"/>
      <c r="Z1430" s="255" t="s">
        <v>110</v>
      </c>
      <c r="AA1430" s="256"/>
      <c r="AB1430" s="8"/>
      <c r="AC1430" s="253" t="s">
        <v>111</v>
      </c>
      <c r="AD1430" s="254"/>
      <c r="AE1430" s="255" t="s">
        <v>14</v>
      </c>
      <c r="AF1430" s="256"/>
      <c r="AG1430" s="8"/>
      <c r="AH1430" s="253" t="s">
        <v>112</v>
      </c>
      <c r="AI1430" s="254"/>
      <c r="AJ1430" s="255" t="s">
        <v>113</v>
      </c>
      <c r="AK1430" s="256"/>
      <c r="AL1430" s="8"/>
      <c r="AM1430" s="249" t="s">
        <v>114</v>
      </c>
      <c r="AN1430" s="250"/>
      <c r="AO1430" s="251" t="s">
        <v>115</v>
      </c>
      <c r="AP1430" s="252"/>
      <c r="AQ1430" s="24"/>
      <c r="AR1430" s="253" t="s">
        <v>116</v>
      </c>
      <c r="AS1430" s="254"/>
      <c r="AT1430" s="255" t="s">
        <v>13</v>
      </c>
      <c r="AU1430" s="256"/>
      <c r="AV1430" s="4"/>
      <c r="AW1430" s="253" t="s">
        <v>117</v>
      </c>
      <c r="AX1430" s="254"/>
      <c r="AY1430" s="255" t="s">
        <v>118</v>
      </c>
      <c r="AZ1430" s="256"/>
      <c r="BA1430" s="8"/>
      <c r="BB1430" s="253" t="s">
        <v>119</v>
      </c>
      <c r="BC1430" s="254"/>
      <c r="BD1430" s="255" t="s">
        <v>120</v>
      </c>
      <c r="BE1430" s="256"/>
      <c r="BF1430" s="4"/>
      <c r="BG1430" s="249" t="s">
        <v>121</v>
      </c>
      <c r="BH1430" s="250"/>
      <c r="BI1430" s="251" t="s">
        <v>122</v>
      </c>
      <c r="BJ1430" s="252"/>
      <c r="BK1430" s="4"/>
      <c r="BL1430" s="253" t="s">
        <v>123</v>
      </c>
      <c r="BM1430" s="254"/>
      <c r="BN1430" s="255" t="s">
        <v>124</v>
      </c>
      <c r="BO1430" s="256"/>
      <c r="BP1430" s="4"/>
      <c r="BQ1430" s="253" t="s">
        <v>125</v>
      </c>
      <c r="BR1430" s="254"/>
      <c r="BS1430" s="255" t="s">
        <v>126</v>
      </c>
      <c r="BT1430" s="256"/>
      <c r="BU1430" s="8"/>
      <c r="BV1430" s="253" t="s">
        <v>127</v>
      </c>
      <c r="BW1430" s="254"/>
      <c r="BX1430" s="255" t="s">
        <v>128</v>
      </c>
      <c r="BY1430" s="256"/>
      <c r="CA1430" s="27" t="s">
        <v>15</v>
      </c>
      <c r="CC1430" s="133" t="s">
        <v>70</v>
      </c>
      <c r="CD1430" s="9"/>
      <c r="CE1430" s="38"/>
      <c r="CF1430" s="38"/>
      <c r="CG1430" s="38"/>
      <c r="CH1430" s="38"/>
    </row>
    <row r="1431" spans="2:91" ht="18.600000000000001" customHeight="1" thickTop="1" thickBot="1">
      <c r="B1431" s="129">
        <v>3.6</v>
      </c>
      <c r="D1431" s="29">
        <v>1</v>
      </c>
      <c r="E1431" s="30">
        <v>0</v>
      </c>
      <c r="F1431" s="31">
        <v>0</v>
      </c>
      <c r="G1431" s="32">
        <f t="shared" ref="G1431:G1494" si="13666">-1/($E$8*$B1431)</f>
        <v>-0.18310555555555558</v>
      </c>
      <c r="I1431" s="29">
        <v>1</v>
      </c>
      <c r="J1431" s="33">
        <v>0</v>
      </c>
      <c r="K1431" s="31">
        <v>0</v>
      </c>
      <c r="L1431" s="32">
        <v>0</v>
      </c>
      <c r="N1431" s="29">
        <f t="shared" ref="N1431" si="13667">D1431*I1431+F1431*I1434-E1431*J1431-G1431*J1434</f>
        <v>0.93666310957477361</v>
      </c>
      <c r="O1431" s="33">
        <f t="shared" ref="O1431" si="13668">(D1431*J1431+E1431*I1431+F1431*J1434+G1431*I1434)</f>
        <v>0</v>
      </c>
      <c r="P1431" s="31">
        <f t="shared" ref="P1431" si="13669">D1431*K1431+F1431*K1434-E1431*L1431-G1431*L1434</f>
        <v>0</v>
      </c>
      <c r="Q1431" s="32">
        <f t="shared" ref="Q1431" si="13670">(D1431*L1431+E1431*K1431+F1431*L1434+G1431*K1434)</f>
        <v>-0.18310555555555558</v>
      </c>
      <c r="S1431" s="29">
        <v>1</v>
      </c>
      <c r="T1431" s="30">
        <v>0</v>
      </c>
      <c r="U1431" s="31">
        <v>0</v>
      </c>
      <c r="V1431" s="32">
        <f t="shared" ref="V1431:V1494" si="13671">-1/($T$8*$B1431)</f>
        <v>-0.35571388888888883</v>
      </c>
      <c r="X1431" s="29">
        <f t="shared" ref="X1431" si="13672">N1431*S1431+P1431*S1434-O1431*T1431-Q1431*T1434</f>
        <v>0.93666310957477361</v>
      </c>
      <c r="Y1431" s="33">
        <f t="shared" ref="Y1431" si="13673">(N1431*T1431+O1431*S1431+P1431*T1434+Q1431*S1434)</f>
        <v>0</v>
      </c>
      <c r="Z1431" s="31">
        <f t="shared" ref="Z1431" si="13674">N1431*U1431+P1431*U1434-O1431*V1431-Q1431*V1434</f>
        <v>0</v>
      </c>
      <c r="AA1431" s="32">
        <f t="shared" ref="AA1431" si="13675">(N1431*V1431+O1431*U1431+P1431*V1434+Q1431*U1434)</f>
        <v>-0.5162896328411577</v>
      </c>
      <c r="AB1431" s="8"/>
      <c r="AC1431" s="29">
        <v>1</v>
      </c>
      <c r="AD1431" s="33">
        <v>0</v>
      </c>
      <c r="AE1431" s="31">
        <v>0</v>
      </c>
      <c r="AF1431" s="32">
        <v>0</v>
      </c>
      <c r="AH1431" s="29">
        <f t="shared" ref="AH1431" si="13676">X1431*AC1431+Z1431*AC1434-Y1431*AD1431-AA1431*AD1434</f>
        <v>0.79383676524785307</v>
      </c>
      <c r="AI1431" s="33">
        <f t="shared" ref="AI1431" si="13677">(X1431*AD1431+Y1431*AC1431+Z1431*AD1434+AA1431*AC1434)</f>
        <v>0</v>
      </c>
      <c r="AJ1431" s="31">
        <f t="shared" ref="AJ1431" si="13678">X1431*AE1431+Z1431*AE1434-Y1431*AF1431-AA1431*AF1434</f>
        <v>0</v>
      </c>
      <c r="AK1431" s="32">
        <f t="shared" ref="AK1431" si="13679">(X1431*AF1431+Y1431*AE1431+Z1431*AF1434+AA1431*AE1434)</f>
        <v>-0.5162896328411577</v>
      </c>
      <c r="AL1431" s="8"/>
      <c r="AM1431" s="29">
        <v>1</v>
      </c>
      <c r="AN1431" s="30">
        <v>0</v>
      </c>
      <c r="AO1431" s="31">
        <v>0</v>
      </c>
      <c r="AP1431" s="32">
        <f t="shared" ref="AP1431:AP1494" si="13680">-1/($AN$8*$B1431)</f>
        <v>-0.32167499999999999</v>
      </c>
      <c r="AR1431" s="29">
        <f t="shared" ref="AR1431" si="13681">AH1431*AM1431+AJ1431*AM1434-AI1431*AN1431-AK1431*AN1434</f>
        <v>0.79383676524785307</v>
      </c>
      <c r="AS1431" s="33">
        <f t="shared" ref="AS1431" si="13682">(AH1431*AN1431+AI1431*AM1431+AJ1431*AN1434+AK1431*AM1434)</f>
        <v>0</v>
      </c>
      <c r="AT1431" s="31">
        <f t="shared" ref="AT1431" si="13683">AH1431*AO1431+AJ1431*AO1434-AI1431*AP1431-AK1431*AP1434</f>
        <v>0</v>
      </c>
      <c r="AU1431" s="32">
        <f t="shared" ref="AU1431" si="13684">(AH1431*AP1431+AI1431*AO1431+AJ1431*AP1434+AK1431*AO1434)</f>
        <v>-0.77164707430226076</v>
      </c>
      <c r="AV1431" s="8"/>
      <c r="AW1431" s="29">
        <v>1</v>
      </c>
      <c r="AX1431" s="33">
        <v>0</v>
      </c>
      <c r="AY1431" s="31">
        <v>0</v>
      </c>
      <c r="AZ1431" s="32">
        <v>0</v>
      </c>
      <c r="BB1431" s="29">
        <f t="shared" ref="BB1431" si="13685">AR1431*AW1431+AT1431*AW1434-AS1431*AX1431-AU1431*AX1434</f>
        <v>0.6017196759073673</v>
      </c>
      <c r="BC1431" s="33">
        <f t="shared" ref="BC1431" si="13686">(AR1431*AX1431+AS1431*AW1431+AT1431*AX1434+AU1431*AW1434)</f>
        <v>0</v>
      </c>
      <c r="BD1431" s="31">
        <f t="shared" ref="BD1431" si="13687">AR1431*AY1431+AT1431*AY1434-AS1431*AZ1431-AU1431*AZ1434</f>
        <v>0</v>
      </c>
      <c r="BE1431" s="32">
        <f t="shared" ref="BE1431" si="13688">(AR1431*AZ1431+AS1431*AY1431+AT1431*AZ1434+AU1431*AY1434)</f>
        <v>-0.77164707430226076</v>
      </c>
      <c r="BF1431" s="8"/>
      <c r="BG1431" s="29">
        <v>1</v>
      </c>
      <c r="BH1431" s="30">
        <v>0</v>
      </c>
      <c r="BI1431" s="31">
        <v>0</v>
      </c>
      <c r="BJ1431" s="32">
        <f t="shared" ref="BJ1431:BJ1494" si="13689">-1/($BH$8*$B1431)</f>
        <v>-0.11310833333333332</v>
      </c>
      <c r="BL1431" s="29">
        <f t="shared" ref="BL1431" si="13690">BB1431*BG1431+BD1431*BG1434-BC1431*BH1431-BE1431*BH1434</f>
        <v>0.6017196759073673</v>
      </c>
      <c r="BM1431" s="33">
        <f t="shared" ref="BM1431" si="13691">(BB1431*BH1431+BC1431*BG1431+BD1431*BH1434+BE1431*BG1434)</f>
        <v>0</v>
      </c>
      <c r="BN1431" s="31">
        <f t="shared" ref="BN1431" si="13692">BB1431*BI1431+BD1431*BI1434-BC1431*BJ1431-BE1431*BJ1434</f>
        <v>0</v>
      </c>
      <c r="BO1431" s="32">
        <f t="shared" ref="BO1431" si="13693">(BB1431*BJ1431+BC1431*BI1431+BD1431*BJ1434+BE1431*BI1434)</f>
        <v>-0.83970658397801656</v>
      </c>
      <c r="BP1431" s="8"/>
      <c r="BQ1431" s="34">
        <v>1</v>
      </c>
      <c r="BR1431" s="35">
        <v>0</v>
      </c>
      <c r="BS1431" s="11">
        <v>0</v>
      </c>
      <c r="BT1431" s="36">
        <v>0</v>
      </c>
      <c r="BV1431" s="29">
        <f t="shared" ref="BV1431" si="13694">BL1431*BQ1431+BN1431*BQ1434-BM1431*BR1431-BO1431*BR1434</f>
        <v>0.6017196759073673</v>
      </c>
      <c r="BW1431" s="33">
        <f t="shared" ref="BW1431" si="13695">(BL1431*BR1431+BM1431*BQ1431+BN1431*BR1434+BO1431*BQ1434)</f>
        <v>-0.83970658397801656</v>
      </c>
      <c r="BX1431" s="31">
        <f t="shared" ref="BX1431" si="13696">BL1431*BS1431+BN1431*BS1434-BM1431*BT1431-BO1431*BT1434</f>
        <v>0</v>
      </c>
      <c r="BY1431" s="32">
        <f t="shared" ref="BY1431" si="13697">(BL1431*BT1431+BM1431*BS1431+BN1431*BT1434+BO1431*BS1434)</f>
        <v>-0.83970658397801656</v>
      </c>
      <c r="CA1431" s="37">
        <f t="shared" ref="CA1431" si="13698">20*LOG(((1+$BR$8)/$BR$8)/((BV1431+BV1434)^2+(BW1431+BW1434)^2)^0.5)</f>
        <v>-6.9426673745405613E-3</v>
      </c>
      <c r="CC1431" s="134">
        <f t="shared" ref="CC1431" si="13699">((BV1431^2+BW1431^2)^0.5)/((BV1434^2+BW1434^2)^0.5)</f>
        <v>1.065939475238592</v>
      </c>
      <c r="CD1431" s="9"/>
      <c r="CE1431" s="38"/>
      <c r="CF1431" s="38"/>
      <c r="CG1431" s="38"/>
      <c r="CH1431" s="38"/>
      <c r="CM1431" s="129">
        <v>3.58</v>
      </c>
    </row>
    <row r="1432" spans="2:91" ht="18.600000000000001" customHeight="1" thickBot="1">
      <c r="D1432" s="39"/>
      <c r="G1432" s="40"/>
      <c r="I1432" s="39"/>
      <c r="L1432" s="40"/>
      <c r="N1432" s="39"/>
      <c r="Q1432" s="40"/>
      <c r="S1432" s="39"/>
      <c r="V1432" s="40"/>
      <c r="X1432" s="39"/>
      <c r="AA1432" s="40"/>
      <c r="AC1432" s="39"/>
      <c r="AF1432" s="40"/>
      <c r="AH1432" s="39"/>
      <c r="AK1432" s="40"/>
      <c r="AM1432" s="39"/>
      <c r="AP1432" s="40"/>
      <c r="AR1432" s="39"/>
      <c r="AU1432" s="40"/>
      <c r="AW1432" s="39"/>
      <c r="AZ1432" s="40"/>
      <c r="BB1432" s="39"/>
      <c r="BE1432" s="40"/>
      <c r="BG1432" s="39"/>
      <c r="BJ1432" s="40"/>
      <c r="BL1432" s="39"/>
      <c r="BO1432" s="40"/>
      <c r="BQ1432" s="34"/>
      <c r="BR1432" s="11"/>
      <c r="BS1432" s="11"/>
      <c r="BT1432" s="41"/>
      <c r="BV1432" s="39"/>
      <c r="BY1432" s="40"/>
      <c r="CC1432" s="135"/>
      <c r="CD1432" s="9"/>
      <c r="CE1432" s="38"/>
      <c r="CF1432" s="38"/>
      <c r="CG1432" s="38"/>
      <c r="CH1432" s="38"/>
    </row>
    <row r="1433" spans="2:91" ht="18.600000000000001" customHeight="1" thickBot="1">
      <c r="D1433" s="258" t="s">
        <v>129</v>
      </c>
      <c r="E1433" s="259"/>
      <c r="F1433" s="260" t="s">
        <v>130</v>
      </c>
      <c r="G1433" s="261"/>
      <c r="H1433" s="229"/>
      <c r="I1433" s="258" t="s">
        <v>131</v>
      </c>
      <c r="J1433" s="259"/>
      <c r="K1433" s="260" t="s">
        <v>132</v>
      </c>
      <c r="L1433" s="261"/>
      <c r="N1433" s="253" t="s">
        <v>133</v>
      </c>
      <c r="O1433" s="254"/>
      <c r="P1433" s="255" t="s">
        <v>134</v>
      </c>
      <c r="Q1433" s="256"/>
      <c r="S1433" s="258" t="s">
        <v>135</v>
      </c>
      <c r="T1433" s="259"/>
      <c r="U1433" s="260" t="s">
        <v>136</v>
      </c>
      <c r="V1433" s="261"/>
      <c r="W1433" s="8"/>
      <c r="X1433" s="253" t="s">
        <v>137</v>
      </c>
      <c r="Y1433" s="254"/>
      <c r="Z1433" s="255" t="s">
        <v>138</v>
      </c>
      <c r="AA1433" s="256"/>
      <c r="AB1433" s="8"/>
      <c r="AC1433" s="258" t="s">
        <v>139</v>
      </c>
      <c r="AD1433" s="259"/>
      <c r="AE1433" s="260" t="s">
        <v>140</v>
      </c>
      <c r="AF1433" s="261"/>
      <c r="AG1433" s="8"/>
      <c r="AH1433" s="253" t="s">
        <v>141</v>
      </c>
      <c r="AI1433" s="254"/>
      <c r="AJ1433" s="255" t="s">
        <v>142</v>
      </c>
      <c r="AK1433" s="256"/>
      <c r="AL1433" s="8"/>
      <c r="AM1433" s="258" t="s">
        <v>143</v>
      </c>
      <c r="AN1433" s="259"/>
      <c r="AO1433" s="260" t="s">
        <v>144</v>
      </c>
      <c r="AP1433" s="261"/>
      <c r="AR1433" s="253" t="s">
        <v>145</v>
      </c>
      <c r="AS1433" s="254"/>
      <c r="AT1433" s="255" t="s">
        <v>146</v>
      </c>
      <c r="AU1433" s="256"/>
      <c r="AV1433" s="4"/>
      <c r="AW1433" s="258" t="s">
        <v>147</v>
      </c>
      <c r="AX1433" s="259"/>
      <c r="AY1433" s="260" t="s">
        <v>148</v>
      </c>
      <c r="AZ1433" s="261"/>
      <c r="BA1433" s="8"/>
      <c r="BB1433" s="253" t="s">
        <v>149</v>
      </c>
      <c r="BC1433" s="254"/>
      <c r="BD1433" s="255" t="s">
        <v>150</v>
      </c>
      <c r="BE1433" s="256"/>
      <c r="BF1433" s="4"/>
      <c r="BG1433" s="258" t="s">
        <v>151</v>
      </c>
      <c r="BH1433" s="259"/>
      <c r="BI1433" s="260" t="s">
        <v>152</v>
      </c>
      <c r="BJ1433" s="261"/>
      <c r="BK1433" s="4"/>
      <c r="BL1433" s="253" t="s">
        <v>153</v>
      </c>
      <c r="BM1433" s="254"/>
      <c r="BN1433" s="255" t="s">
        <v>154</v>
      </c>
      <c r="BO1433" s="256"/>
      <c r="BP1433" s="4"/>
      <c r="BQ1433" s="258" t="s">
        <v>155</v>
      </c>
      <c r="BR1433" s="259"/>
      <c r="BS1433" s="260" t="s">
        <v>156</v>
      </c>
      <c r="BT1433" s="261"/>
      <c r="BU1433" s="8"/>
      <c r="BV1433" s="253" t="s">
        <v>157</v>
      </c>
      <c r="BW1433" s="254"/>
      <c r="BX1433" s="255" t="s">
        <v>158</v>
      </c>
      <c r="BY1433" s="256"/>
      <c r="CA1433" s="46" t="s">
        <v>16</v>
      </c>
      <c r="CC1433" s="136" t="s">
        <v>71</v>
      </c>
      <c r="CD1433" s="9"/>
      <c r="CE1433" s="38"/>
      <c r="CF1433" s="38"/>
      <c r="CG1433" s="38"/>
      <c r="CH1433" s="38"/>
    </row>
    <row r="1434" spans="2:91" ht="18.600000000000001" customHeight="1" thickTop="1" thickBot="1">
      <c r="D1434" s="29">
        <v>0</v>
      </c>
      <c r="E1434" s="33">
        <v>0</v>
      </c>
      <c r="F1434" s="31">
        <v>1</v>
      </c>
      <c r="G1434" s="32">
        <v>0</v>
      </c>
      <c r="I1434" s="29">
        <v>0</v>
      </c>
      <c r="J1434" s="33">
        <f t="shared" ref="J1434" si="13700">IF(0=(1-$J$8*$K$8*$B1431^2),10^14,$B1431*$J$8/(1-$J$8*$K$8*$B1431^2))</f>
        <v>-0.3459037069249899</v>
      </c>
      <c r="K1434" s="31">
        <v>1</v>
      </c>
      <c r="L1434" s="32">
        <v>0</v>
      </c>
      <c r="N1434" s="29">
        <f t="shared" ref="N1434" si="13701">D1434*I1431+F1434*I1434-E1434*J1431-G1434*J1434</f>
        <v>0</v>
      </c>
      <c r="O1434" s="33">
        <f t="shared" ref="O1434" si="13702">(D1434*J1431+E1434*I1431+F1434*J1434+G1434*I1434)</f>
        <v>-0.3459037069249899</v>
      </c>
      <c r="P1434" s="31">
        <f t="shared" ref="P1434" si="13703">D1434*K1431+F1434*K1434-E1434*L1431-G1434*L1434</f>
        <v>1</v>
      </c>
      <c r="Q1434" s="32">
        <f t="shared" ref="Q1434" si="13704">(D1434*L1431+E1434*K1431+F1434*L1434+G1434*K1434)</f>
        <v>0</v>
      </c>
      <c r="S1434" s="29">
        <v>0</v>
      </c>
      <c r="T1434" s="33">
        <v>0</v>
      </c>
      <c r="U1434" s="31">
        <v>1</v>
      </c>
      <c r="V1434" s="32">
        <v>0</v>
      </c>
      <c r="X1434" s="29">
        <f t="shared" ref="X1434" si="13705">N1434*S1431+P1434*S1434-O1434*T1431-Q1434*T1434</f>
        <v>0</v>
      </c>
      <c r="Y1434" s="33">
        <f t="shared" ref="Y1434" si="13706">(N1434*T1431+O1434*S1431+P1434*T1434+Q1434*S1434)</f>
        <v>-0.3459037069249899</v>
      </c>
      <c r="Z1434" s="31">
        <f t="shared" ref="Z1434" si="13707">N1434*U1431+P1434*U1434-O1434*V1431-Q1434*V1434</f>
        <v>0.87695724722862933</v>
      </c>
      <c r="AA1434" s="32">
        <f t="shared" ref="AA1434" si="13708">(N1434*V1431+O1434*U1431+P1434*V1434+Q1434*U1434)</f>
        <v>0</v>
      </c>
      <c r="AB1434" s="8"/>
      <c r="AC1434" s="29">
        <v>0</v>
      </c>
      <c r="AD1434" s="33">
        <f t="shared" ref="AD1434" si="13709">IF(0=(1-$AD$8*$AE$8*$B1431^2),10^14,$B1431*$AD$8/(1-$AD$8*$AE$8*$B1431^2))</f>
        <v>-0.27663996183875073</v>
      </c>
      <c r="AE1434" s="31">
        <v>1</v>
      </c>
      <c r="AF1434" s="32">
        <v>0</v>
      </c>
      <c r="AH1434" s="29">
        <f t="shared" ref="AH1434" si="13710">X1434*AC1431+Z1434*AC1434-Y1434*AD1431-AA1434*AD1434</f>
        <v>0</v>
      </c>
      <c r="AI1434" s="33">
        <f t="shared" ref="AI1434" si="13711">(X1434*AD1431+Y1434*AC1431+Z1434*AD1434+AA1434*AC1434)</f>
        <v>-0.58850512633253382</v>
      </c>
      <c r="AJ1434" s="31">
        <f t="shared" ref="AJ1434" si="13712">X1434*AE1431+Z1434*AE1434-Y1434*AF1431-AA1434*AF1434</f>
        <v>0.87695724722862933</v>
      </c>
      <c r="AK1434" s="32">
        <f t="shared" ref="AK1434" si="13713">(X1434*AF1431+Y1434*AE1431+Z1434*AF1434+AA1434*AE1434)</f>
        <v>0</v>
      </c>
      <c r="AL1434" s="8"/>
      <c r="AM1434" s="29">
        <v>0</v>
      </c>
      <c r="AN1434" s="33">
        <v>0</v>
      </c>
      <c r="AO1434" s="31">
        <v>1</v>
      </c>
      <c r="AP1434" s="32">
        <v>0</v>
      </c>
      <c r="AR1434" s="29">
        <f t="shared" ref="AR1434" si="13714">AH1434*AM1431+AJ1434*AM1434-AI1434*AN1431-AK1434*AN1434</f>
        <v>0</v>
      </c>
      <c r="AS1434" s="33">
        <f t="shared" ref="AS1434" si="13715">(AH1434*AN1431+AI1434*AM1431+AJ1434*AN1434+AK1434*AM1434)</f>
        <v>-0.58850512633253382</v>
      </c>
      <c r="AT1434" s="31">
        <f t="shared" ref="AT1434" si="13716">AH1434*AO1431+AJ1434*AO1434-AI1434*AP1431-AK1434*AP1434</f>
        <v>0.68764986071561152</v>
      </c>
      <c r="AU1434" s="32">
        <f t="shared" ref="AU1434" si="13717">(AH1434*AP1431+AI1434*AO1431+AJ1434*AP1434+AK1434*AO1434)</f>
        <v>0</v>
      </c>
      <c r="AV1434" s="8"/>
      <c r="AW1434" s="29">
        <v>0</v>
      </c>
      <c r="AX1434" s="33">
        <f t="shared" ref="AX1434" si="13718">IF(0=(1-$AX$8*$AY$8*$B1431^2),10^14,$B1431*$AX$8/(1-$AX$8*$AY$8*$B1431^2))</f>
        <v>-0.24897015194958391</v>
      </c>
      <c r="AY1434" s="31">
        <v>1</v>
      </c>
      <c r="AZ1434" s="32">
        <v>0</v>
      </c>
      <c r="BB1434" s="29">
        <f t="shared" ref="BB1434" si="13719">AR1434*AW1431+AT1434*AW1434-AS1434*AX1431-AU1434*AX1434</f>
        <v>0</v>
      </c>
      <c r="BC1434" s="33">
        <f t="shared" ref="BC1434" si="13720">(AR1434*AX1431+AS1434*AW1431+AT1434*AX1434+AU1434*AW1434)</f>
        <v>-0.75970941664300984</v>
      </c>
      <c r="BD1434" s="31">
        <f t="shared" ref="BD1434" si="13721">AR1434*AY1431+AT1434*AY1434-AS1434*AZ1431-AU1434*AZ1434</f>
        <v>0.68764986071561152</v>
      </c>
      <c r="BE1434" s="32">
        <f t="shared" ref="BE1434" si="13722">(AR1434*AZ1431+AS1434*AY1431+AT1434*AZ1434+AU1434*AY1434)</f>
        <v>0</v>
      </c>
      <c r="BF1434" s="8"/>
      <c r="BG1434" s="29">
        <v>0</v>
      </c>
      <c r="BH1434" s="33">
        <v>0</v>
      </c>
      <c r="BI1434" s="31">
        <v>1</v>
      </c>
      <c r="BJ1434" s="32">
        <v>0</v>
      </c>
      <c r="BL1434" s="29">
        <f t="shared" ref="BL1434" si="13723">BB1434*BG1431+BD1434*BG1434-BC1434*BH1431-BE1434*BH1434</f>
        <v>0</v>
      </c>
      <c r="BM1434" s="33">
        <f t="shared" ref="BM1434" si="13724">(BB1434*BH1431+BC1434*BG1431+BD1434*BH1434+BE1434*BG1434)</f>
        <v>-0.75970941664300984</v>
      </c>
      <c r="BN1434" s="31">
        <f t="shared" ref="BN1434" si="13725">BB1434*BI1431+BD1434*BI1434-BC1434*BJ1431-BE1434*BJ1434</f>
        <v>0.60172039478148176</v>
      </c>
      <c r="BO1434" s="32">
        <f t="shared" ref="BO1434" si="13726">(BB1434*BJ1431+BC1434*BI1431+BD1434*BJ1434+BE1434*BI1434)</f>
        <v>0</v>
      </c>
      <c r="BP1434" s="8"/>
      <c r="BQ1434" s="19">
        <f t="shared" ref="BQ1434:BQ1497" si="13727">1/$BR$8</f>
        <v>1</v>
      </c>
      <c r="BR1434" s="47">
        <v>0</v>
      </c>
      <c r="BS1434" s="48">
        <v>1</v>
      </c>
      <c r="BT1434" s="49">
        <v>0</v>
      </c>
      <c r="BV1434" s="29">
        <f t="shared" ref="BV1434" si="13728">BL1434*BQ1431+BN1434*BQ1434-BM1434*BR1431-BO1434*BR1434</f>
        <v>0.60172039478148176</v>
      </c>
      <c r="BW1434" s="33">
        <f t="shared" ref="BW1434" si="13729">(BL1434*BR1431+BM1434*BQ1431+BN1434*BR1434+BO1434*BQ1434)</f>
        <v>-0.75970941664300984</v>
      </c>
      <c r="BX1434" s="31">
        <f t="shared" ref="BX1434" si="13730">BL1434*BS1431+BN1434*BS1434-BM1434*BT1431-BO1434*BT1434</f>
        <v>0.60172039478148176</v>
      </c>
      <c r="BY1434" s="32">
        <f t="shared" ref="BY1434" si="13731">(BL1434*BT1431+BM1434*BS1431+BN1434*BT1434+BO1434*BS1434)</f>
        <v>0</v>
      </c>
      <c r="CA1434" s="50">
        <f t="shared" ref="CA1434" si="13732">(180/PI())*ATAN(-1*(BW1431+BW1434)/(BV1431+BV1434))</f>
        <v>53.041294508846093</v>
      </c>
      <c r="CC1434" s="137">
        <f t="shared" ref="CC1434" si="13733">20*LOG(((1-(10^(CA1431/20)^2)*(1-((1-CC1431)/(1+CC1431))^2))^0.5))</f>
        <v>-25.826236221696739</v>
      </c>
      <c r="CD1434" s="9"/>
      <c r="CE1434" s="38"/>
      <c r="CF1434" s="38"/>
      <c r="CG1434" s="38"/>
      <c r="CH1434" s="38"/>
    </row>
    <row r="1435" spans="2:91" ht="18.600000000000001" customHeight="1">
      <c r="CC1435" s="42"/>
    </row>
    <row r="1436" spans="2:91" ht="18.600000000000001" customHeight="1" thickBot="1">
      <c r="E1436" s="22" t="s">
        <v>4</v>
      </c>
      <c r="J1436" s="22" t="s">
        <v>5</v>
      </c>
      <c r="O1436" s="22" t="s">
        <v>6</v>
      </c>
      <c r="T1436" s="22" t="s">
        <v>7</v>
      </c>
      <c r="Y1436" s="22" t="s">
        <v>8</v>
      </c>
      <c r="AD1436" s="22" t="s">
        <v>65</v>
      </c>
      <c r="AI1436" s="22" t="s">
        <v>9</v>
      </c>
      <c r="AN1436" s="22" t="s">
        <v>66</v>
      </c>
      <c r="AS1436" s="22" t="s">
        <v>51</v>
      </c>
      <c r="AX1436" s="22" t="s">
        <v>67</v>
      </c>
      <c r="BC1436" s="22" t="s">
        <v>52</v>
      </c>
      <c r="BH1436" s="22" t="s">
        <v>68</v>
      </c>
      <c r="BM1436" s="22" t="s">
        <v>63</v>
      </c>
      <c r="BQ1436" s="23" t="s">
        <v>69</v>
      </c>
      <c r="BR1436" s="23"/>
      <c r="BS1436" s="24"/>
      <c r="BT1436" s="24"/>
      <c r="BU1436" s="24"/>
      <c r="BW1436" s="22" t="s">
        <v>64</v>
      </c>
    </row>
    <row r="1437" spans="2:91" ht="18.600000000000001" customHeight="1" thickBot="1">
      <c r="D1437" s="249" t="s">
        <v>103</v>
      </c>
      <c r="E1437" s="250"/>
      <c r="F1437" s="251" t="s">
        <v>104</v>
      </c>
      <c r="G1437" s="252"/>
      <c r="H1437" s="229"/>
      <c r="I1437" s="253" t="s">
        <v>11</v>
      </c>
      <c r="J1437" s="254"/>
      <c r="K1437" s="255" t="s">
        <v>12</v>
      </c>
      <c r="L1437" s="256"/>
      <c r="M1437" s="24"/>
      <c r="N1437" s="253" t="s">
        <v>105</v>
      </c>
      <c r="O1437" s="254"/>
      <c r="P1437" s="255" t="s">
        <v>106</v>
      </c>
      <c r="Q1437" s="256"/>
      <c r="R1437" s="24"/>
      <c r="S1437" s="249" t="s">
        <v>107</v>
      </c>
      <c r="T1437" s="250"/>
      <c r="U1437" s="251" t="s">
        <v>108</v>
      </c>
      <c r="V1437" s="252"/>
      <c r="W1437" s="8"/>
      <c r="X1437" s="253" t="s">
        <v>109</v>
      </c>
      <c r="Y1437" s="254"/>
      <c r="Z1437" s="255" t="s">
        <v>110</v>
      </c>
      <c r="AA1437" s="256"/>
      <c r="AB1437" s="8"/>
      <c r="AC1437" s="253" t="s">
        <v>111</v>
      </c>
      <c r="AD1437" s="254"/>
      <c r="AE1437" s="255" t="s">
        <v>14</v>
      </c>
      <c r="AF1437" s="256"/>
      <c r="AG1437" s="8"/>
      <c r="AH1437" s="253" t="s">
        <v>112</v>
      </c>
      <c r="AI1437" s="254"/>
      <c r="AJ1437" s="255" t="s">
        <v>113</v>
      </c>
      <c r="AK1437" s="256"/>
      <c r="AL1437" s="8"/>
      <c r="AM1437" s="249" t="s">
        <v>114</v>
      </c>
      <c r="AN1437" s="250"/>
      <c r="AO1437" s="251" t="s">
        <v>115</v>
      </c>
      <c r="AP1437" s="252"/>
      <c r="AQ1437" s="24"/>
      <c r="AR1437" s="253" t="s">
        <v>116</v>
      </c>
      <c r="AS1437" s="254"/>
      <c r="AT1437" s="255" t="s">
        <v>13</v>
      </c>
      <c r="AU1437" s="256"/>
      <c r="AV1437" s="4"/>
      <c r="AW1437" s="253" t="s">
        <v>117</v>
      </c>
      <c r="AX1437" s="254"/>
      <c r="AY1437" s="255" t="s">
        <v>118</v>
      </c>
      <c r="AZ1437" s="256"/>
      <c r="BA1437" s="8"/>
      <c r="BB1437" s="253" t="s">
        <v>119</v>
      </c>
      <c r="BC1437" s="254"/>
      <c r="BD1437" s="255" t="s">
        <v>120</v>
      </c>
      <c r="BE1437" s="256"/>
      <c r="BF1437" s="4"/>
      <c r="BG1437" s="249" t="s">
        <v>121</v>
      </c>
      <c r="BH1437" s="250"/>
      <c r="BI1437" s="251" t="s">
        <v>122</v>
      </c>
      <c r="BJ1437" s="252"/>
      <c r="BK1437" s="4"/>
      <c r="BL1437" s="253" t="s">
        <v>123</v>
      </c>
      <c r="BM1437" s="254"/>
      <c r="BN1437" s="255" t="s">
        <v>124</v>
      </c>
      <c r="BO1437" s="256"/>
      <c r="BP1437" s="4"/>
      <c r="BQ1437" s="253" t="s">
        <v>125</v>
      </c>
      <c r="BR1437" s="254"/>
      <c r="BS1437" s="255" t="s">
        <v>126</v>
      </c>
      <c r="BT1437" s="256"/>
      <c r="BU1437" s="8"/>
      <c r="BV1437" s="253" t="s">
        <v>127</v>
      </c>
      <c r="BW1437" s="254"/>
      <c r="BX1437" s="255" t="s">
        <v>128</v>
      </c>
      <c r="BY1437" s="256"/>
      <c r="CA1437" s="27" t="s">
        <v>15</v>
      </c>
      <c r="CC1437" s="133" t="s">
        <v>70</v>
      </c>
      <c r="CD1437" s="9"/>
      <c r="CE1437" s="38"/>
      <c r="CF1437" s="38"/>
      <c r="CG1437" s="38"/>
      <c r="CH1437" s="38"/>
    </row>
    <row r="1438" spans="2:91" ht="18.600000000000001" customHeight="1" thickTop="1" thickBot="1">
      <c r="B1438" s="129">
        <v>3.62</v>
      </c>
      <c r="D1438" s="29">
        <v>1</v>
      </c>
      <c r="E1438" s="30">
        <v>0</v>
      </c>
      <c r="F1438" s="31">
        <v>0</v>
      </c>
      <c r="G1438" s="32">
        <f t="shared" ref="G1438:G1501" si="13734">-1/($E$8*$B1438)</f>
        <v>-0.18209392265193369</v>
      </c>
      <c r="I1438" s="29">
        <v>1</v>
      </c>
      <c r="J1438" s="33">
        <v>0</v>
      </c>
      <c r="K1438" s="31">
        <v>0</v>
      </c>
      <c r="L1438" s="32">
        <v>0</v>
      </c>
      <c r="N1438" s="29">
        <f t="shared" ref="N1438" si="13735">D1438*I1438+F1438*I1441-E1438*J1438-G1438*J1441</f>
        <v>0.93736932302555964</v>
      </c>
      <c r="O1438" s="33">
        <f t="shared" ref="O1438" si="13736">(D1438*J1438+E1438*I1438+F1438*J1441+G1438*I1441)</f>
        <v>0</v>
      </c>
      <c r="P1438" s="31">
        <f t="shared" ref="P1438" si="13737">D1438*K1438+F1438*K1441-E1438*L1438-G1438*L1441</f>
        <v>0</v>
      </c>
      <c r="Q1438" s="32">
        <f t="shared" ref="Q1438" si="13738">(D1438*L1438+E1438*K1438+F1438*L1441+G1438*K1441)</f>
        <v>-0.18209392265193369</v>
      </c>
      <c r="S1438" s="29">
        <v>1</v>
      </c>
      <c r="T1438" s="30">
        <v>0</v>
      </c>
      <c r="U1438" s="31">
        <v>0</v>
      </c>
      <c r="V1438" s="32">
        <f t="shared" ref="V1438:V1501" si="13739">-1/($T$8*$B1438)</f>
        <v>-0.35374861878453034</v>
      </c>
      <c r="X1438" s="29">
        <f t="shared" ref="X1438" si="13740">N1438*S1438+P1438*S1441-O1438*T1438-Q1438*T1441</f>
        <v>0.93736932302555964</v>
      </c>
      <c r="Y1438" s="33">
        <f t="shared" ref="Y1438" si="13741">(N1438*T1438+O1438*S1438+P1438*T1441+Q1438*S1441)</f>
        <v>0</v>
      </c>
      <c r="Z1438" s="31">
        <f t="shared" ref="Z1438" si="13742">N1438*U1438+P1438*U1441-O1438*V1438-Q1438*V1441</f>
        <v>0</v>
      </c>
      <c r="AA1438" s="32">
        <f t="shared" ref="AA1438" si="13743">(N1438*V1438+O1438*U1438+P1438*V1441+Q1438*U1441)</f>
        <v>-0.51368702596321569</v>
      </c>
      <c r="AB1438" s="8"/>
      <c r="AC1438" s="29">
        <v>1</v>
      </c>
      <c r="AD1438" s="33">
        <v>0</v>
      </c>
      <c r="AE1438" s="31">
        <v>0</v>
      </c>
      <c r="AF1438" s="32">
        <v>0</v>
      </c>
      <c r="AH1438" s="29">
        <f t="shared" ref="AH1438" si="13744">X1438*AC1438+Z1438*AC1441-Y1438*AD1438-AA1438*AD1441</f>
        <v>0.79611945146869234</v>
      </c>
      <c r="AI1438" s="33">
        <f t="shared" ref="AI1438" si="13745">(X1438*AD1438+Y1438*AC1438+Z1438*AD1441+AA1438*AC1441)</f>
        <v>0</v>
      </c>
      <c r="AJ1438" s="31">
        <f t="shared" ref="AJ1438" si="13746">X1438*AE1438+Z1438*AE1441-Y1438*AF1438-AA1438*AF1441</f>
        <v>0</v>
      </c>
      <c r="AK1438" s="32">
        <f t="shared" ref="AK1438" si="13747">(X1438*AF1438+Y1438*AE1438+Z1438*AF1441+AA1438*AE1441)</f>
        <v>-0.51368702596321569</v>
      </c>
      <c r="AL1438" s="8"/>
      <c r="AM1438" s="29">
        <v>1</v>
      </c>
      <c r="AN1438" s="30">
        <v>0</v>
      </c>
      <c r="AO1438" s="31">
        <v>0</v>
      </c>
      <c r="AP1438" s="32">
        <f t="shared" ref="AP1438:AP1501" si="13748">-1/($AN$8*$B1438)</f>
        <v>-0.3198977900552486</v>
      </c>
      <c r="AR1438" s="29">
        <f t="shared" ref="AR1438" si="13749">AH1438*AM1438+AJ1438*AM1441-AI1438*AN1438-AK1438*AN1441</f>
        <v>0.79611945146869234</v>
      </c>
      <c r="AS1438" s="33">
        <f t="shared" ref="AS1438" si="13750">(AH1438*AN1438+AI1438*AM1438+AJ1438*AN1441+AK1438*AM1441)</f>
        <v>0</v>
      </c>
      <c r="AT1438" s="31">
        <f t="shared" ref="AT1438" si="13751">AH1438*AO1438+AJ1438*AO1441-AI1438*AP1438-AK1438*AP1441</f>
        <v>0</v>
      </c>
      <c r="AU1438" s="32">
        <f t="shared" ref="AU1438" si="13752">(AH1438*AP1438+AI1438*AO1438+AJ1438*AP1441+AK1438*AO1441)</f>
        <v>-0.76836387910804715</v>
      </c>
      <c r="AV1438" s="8"/>
      <c r="AW1438" s="29">
        <v>1</v>
      </c>
      <c r="AX1438" s="33">
        <v>0</v>
      </c>
      <c r="AY1438" s="31">
        <v>0</v>
      </c>
      <c r="AZ1438" s="32">
        <v>0</v>
      </c>
      <c r="BB1438" s="29">
        <f t="shared" ref="BB1438" si="13753">AR1438*AW1438+AT1438*AW1441-AS1438*AX1438-AU1438*AX1441</f>
        <v>0.605946385762826</v>
      </c>
      <c r="BC1438" s="33">
        <f t="shared" ref="BC1438" si="13754">(AR1438*AX1438+AS1438*AW1438+AT1438*AX1441+AU1438*AW1441)</f>
        <v>0</v>
      </c>
      <c r="BD1438" s="31">
        <f t="shared" ref="BD1438" si="13755">AR1438*AY1438+AT1438*AY1441-AS1438*AZ1438-AU1438*AZ1441</f>
        <v>0</v>
      </c>
      <c r="BE1438" s="32">
        <f t="shared" ref="BE1438" si="13756">(AR1438*AZ1438+AS1438*AY1438+AT1438*AZ1441+AU1438*AY1441)</f>
        <v>-0.76836387910804715</v>
      </c>
      <c r="BF1438" s="8"/>
      <c r="BG1438" s="29">
        <v>1</v>
      </c>
      <c r="BH1438" s="30">
        <v>0</v>
      </c>
      <c r="BI1438" s="31">
        <v>0</v>
      </c>
      <c r="BJ1438" s="32">
        <f t="shared" ref="BJ1438:BJ1501" si="13757">-1/($BH$8*$B1438)</f>
        <v>-0.11248342541436462</v>
      </c>
      <c r="BL1438" s="29">
        <f t="shared" ref="BL1438" si="13758">BB1438*BG1438+BD1438*BG1441-BC1438*BH1438-BE1438*BH1441</f>
        <v>0.605946385762826</v>
      </c>
      <c r="BM1438" s="33">
        <f t="shared" ref="BM1438" si="13759">(BB1438*BH1438+BC1438*BG1438+BD1438*BH1441+BE1438*BG1441)</f>
        <v>0</v>
      </c>
      <c r="BN1438" s="31">
        <f t="shared" ref="BN1438" si="13760">BB1438*BI1438+BD1438*BI1441-BC1438*BJ1438-BE1438*BJ1441</f>
        <v>0</v>
      </c>
      <c r="BO1438" s="32">
        <f t="shared" ref="BO1438" si="13761">(BB1438*BJ1438+BC1438*BI1438+BD1438*BJ1441+BE1438*BI1441)</f>
        <v>-0.83652280419610381</v>
      </c>
      <c r="BP1438" s="8"/>
      <c r="BQ1438" s="34">
        <v>1</v>
      </c>
      <c r="BR1438" s="35">
        <v>0</v>
      </c>
      <c r="BS1438" s="11">
        <v>0</v>
      </c>
      <c r="BT1438" s="36">
        <v>0</v>
      </c>
      <c r="BV1438" s="29">
        <f t="shared" ref="BV1438" si="13762">BL1438*BQ1438+BN1438*BQ1441-BM1438*BR1438-BO1438*BR1441</f>
        <v>0.605946385762826</v>
      </c>
      <c r="BW1438" s="33">
        <f t="shared" ref="BW1438" si="13763">(BL1438*BR1438+BM1438*BQ1438+BN1438*BR1441+BO1438*BQ1441)</f>
        <v>-0.83652280419610381</v>
      </c>
      <c r="BX1438" s="31">
        <f t="shared" ref="BX1438" si="13764">BL1438*BS1438+BN1438*BS1441-BM1438*BT1438-BO1438*BT1441</f>
        <v>0</v>
      </c>
      <c r="BY1438" s="32">
        <f t="shared" ref="BY1438" si="13765">(BL1438*BT1438+BM1438*BS1438+BN1438*BT1441+BO1438*BS1441)</f>
        <v>-0.83652280419610381</v>
      </c>
      <c r="CA1438" s="37">
        <f t="shared" ref="CA1438" si="13766">20*LOG(((1+$BR$8)/$BR$8)/((BV1438+BV1441)^2+(BW1438+BW1441)^2)^0.5)</f>
        <v>-6.9473124287546227E-3</v>
      </c>
      <c r="CC1438" s="134">
        <f t="shared" ref="CC1438" si="13767">((BV1438^2+BW1438^2)^0.5)/((BV1441^2+BW1441^2)^0.5)</f>
        <v>1.0656892508844329</v>
      </c>
      <c r="CD1438" s="9"/>
      <c r="CE1438" s="38"/>
      <c r="CF1438" s="38"/>
      <c r="CG1438" s="38"/>
      <c r="CH1438" s="38"/>
      <c r="CM1438" s="129">
        <v>3.6</v>
      </c>
    </row>
    <row r="1439" spans="2:91" ht="18.600000000000001" customHeight="1" thickBot="1">
      <c r="D1439" s="39"/>
      <c r="G1439" s="40"/>
      <c r="I1439" s="39"/>
      <c r="L1439" s="40"/>
      <c r="N1439" s="39"/>
      <c r="Q1439" s="40"/>
      <c r="S1439" s="39"/>
      <c r="V1439" s="40"/>
      <c r="X1439" s="39"/>
      <c r="AA1439" s="40"/>
      <c r="AC1439" s="39"/>
      <c r="AF1439" s="40"/>
      <c r="AH1439" s="39"/>
      <c r="AK1439" s="40"/>
      <c r="AM1439" s="39"/>
      <c r="AP1439" s="40"/>
      <c r="AR1439" s="39"/>
      <c r="AU1439" s="40"/>
      <c r="AW1439" s="39"/>
      <c r="AZ1439" s="40"/>
      <c r="BB1439" s="39"/>
      <c r="BE1439" s="40"/>
      <c r="BG1439" s="39"/>
      <c r="BJ1439" s="40"/>
      <c r="BL1439" s="39"/>
      <c r="BO1439" s="40"/>
      <c r="BQ1439" s="34"/>
      <c r="BR1439" s="11"/>
      <c r="BS1439" s="11"/>
      <c r="BT1439" s="41"/>
      <c r="BV1439" s="39"/>
      <c r="BY1439" s="40"/>
      <c r="CC1439" s="135"/>
      <c r="CD1439" s="9"/>
      <c r="CE1439" s="38"/>
      <c r="CF1439" s="38"/>
      <c r="CG1439" s="38"/>
      <c r="CH1439" s="38"/>
    </row>
    <row r="1440" spans="2:91" ht="18.600000000000001" customHeight="1" thickBot="1">
      <c r="D1440" s="258" t="s">
        <v>129</v>
      </c>
      <c r="E1440" s="259"/>
      <c r="F1440" s="260" t="s">
        <v>130</v>
      </c>
      <c r="G1440" s="261"/>
      <c r="H1440" s="229"/>
      <c r="I1440" s="258" t="s">
        <v>131</v>
      </c>
      <c r="J1440" s="259"/>
      <c r="K1440" s="260" t="s">
        <v>132</v>
      </c>
      <c r="L1440" s="261"/>
      <c r="N1440" s="253" t="s">
        <v>133</v>
      </c>
      <c r="O1440" s="254"/>
      <c r="P1440" s="255" t="s">
        <v>134</v>
      </c>
      <c r="Q1440" s="256"/>
      <c r="S1440" s="258" t="s">
        <v>135</v>
      </c>
      <c r="T1440" s="259"/>
      <c r="U1440" s="260" t="s">
        <v>136</v>
      </c>
      <c r="V1440" s="261"/>
      <c r="W1440" s="8"/>
      <c r="X1440" s="253" t="s">
        <v>137</v>
      </c>
      <c r="Y1440" s="254"/>
      <c r="Z1440" s="255" t="s">
        <v>138</v>
      </c>
      <c r="AA1440" s="256"/>
      <c r="AB1440" s="8"/>
      <c r="AC1440" s="258" t="s">
        <v>139</v>
      </c>
      <c r="AD1440" s="259"/>
      <c r="AE1440" s="260" t="s">
        <v>140</v>
      </c>
      <c r="AF1440" s="261"/>
      <c r="AG1440" s="8"/>
      <c r="AH1440" s="253" t="s">
        <v>141</v>
      </c>
      <c r="AI1440" s="254"/>
      <c r="AJ1440" s="255" t="s">
        <v>142</v>
      </c>
      <c r="AK1440" s="256"/>
      <c r="AL1440" s="8"/>
      <c r="AM1440" s="258" t="s">
        <v>143</v>
      </c>
      <c r="AN1440" s="259"/>
      <c r="AO1440" s="260" t="s">
        <v>144</v>
      </c>
      <c r="AP1440" s="261"/>
      <c r="AR1440" s="253" t="s">
        <v>145</v>
      </c>
      <c r="AS1440" s="254"/>
      <c r="AT1440" s="255" t="s">
        <v>146</v>
      </c>
      <c r="AU1440" s="256"/>
      <c r="AV1440" s="4"/>
      <c r="AW1440" s="258" t="s">
        <v>147</v>
      </c>
      <c r="AX1440" s="259"/>
      <c r="AY1440" s="260" t="s">
        <v>148</v>
      </c>
      <c r="AZ1440" s="261"/>
      <c r="BA1440" s="8"/>
      <c r="BB1440" s="253" t="s">
        <v>149</v>
      </c>
      <c r="BC1440" s="254"/>
      <c r="BD1440" s="255" t="s">
        <v>150</v>
      </c>
      <c r="BE1440" s="256"/>
      <c r="BF1440" s="4"/>
      <c r="BG1440" s="258" t="s">
        <v>151</v>
      </c>
      <c r="BH1440" s="259"/>
      <c r="BI1440" s="260" t="s">
        <v>152</v>
      </c>
      <c r="BJ1440" s="261"/>
      <c r="BK1440" s="4"/>
      <c r="BL1440" s="253" t="s">
        <v>153</v>
      </c>
      <c r="BM1440" s="254"/>
      <c r="BN1440" s="255" t="s">
        <v>154</v>
      </c>
      <c r="BO1440" s="256"/>
      <c r="BP1440" s="4"/>
      <c r="BQ1440" s="258" t="s">
        <v>155</v>
      </c>
      <c r="BR1440" s="259"/>
      <c r="BS1440" s="260" t="s">
        <v>156</v>
      </c>
      <c r="BT1440" s="261"/>
      <c r="BU1440" s="8"/>
      <c r="BV1440" s="253" t="s">
        <v>157</v>
      </c>
      <c r="BW1440" s="254"/>
      <c r="BX1440" s="255" t="s">
        <v>158</v>
      </c>
      <c r="BY1440" s="256"/>
      <c r="CA1440" s="46" t="s">
        <v>16</v>
      </c>
      <c r="CC1440" s="136" t="s">
        <v>71</v>
      </c>
      <c r="CD1440" s="9"/>
      <c r="CE1440" s="38"/>
      <c r="CF1440" s="38"/>
      <c r="CG1440" s="38"/>
      <c r="CH1440" s="38"/>
    </row>
    <row r="1441" spans="2:91" ht="18.600000000000001" customHeight="1" thickTop="1" thickBot="1">
      <c r="D1441" s="29">
        <v>0</v>
      </c>
      <c r="E1441" s="33">
        <v>0</v>
      </c>
      <c r="F1441" s="31">
        <v>1</v>
      </c>
      <c r="G1441" s="32">
        <v>0</v>
      </c>
      <c r="I1441" s="29">
        <v>0</v>
      </c>
      <c r="J1441" s="33">
        <f t="shared" ref="J1441" si="13768">IF(0=(1-$J$8*$K$8*$B1438^2),10^14,$B1438*$J$8/(1-$J$8*$K$8*$B1438^2))</f>
        <v>-0.34394710192583838</v>
      </c>
      <c r="K1441" s="31">
        <v>1</v>
      </c>
      <c r="L1441" s="32">
        <v>0</v>
      </c>
      <c r="N1441" s="29">
        <f t="shared" ref="N1441" si="13769">D1441*I1438+F1441*I1441-E1441*J1438-G1441*J1441</f>
        <v>0</v>
      </c>
      <c r="O1441" s="33">
        <f t="shared" ref="O1441" si="13770">(D1441*J1438+E1441*I1438+F1441*J1441+G1441*I1441)</f>
        <v>-0.34394710192583838</v>
      </c>
      <c r="P1441" s="31">
        <f t="shared" ref="P1441" si="13771">D1441*K1438+F1441*K1441-E1441*L1438-G1441*L1441</f>
        <v>1</v>
      </c>
      <c r="Q1441" s="32">
        <f t="shared" ref="Q1441" si="13772">(D1441*L1438+E1441*K1438+F1441*L1441+G1441*K1441)</f>
        <v>0</v>
      </c>
      <c r="S1441" s="29">
        <v>0</v>
      </c>
      <c r="T1441" s="33">
        <v>0</v>
      </c>
      <c r="U1441" s="31">
        <v>1</v>
      </c>
      <c r="V1441" s="32">
        <v>0</v>
      </c>
      <c r="X1441" s="29">
        <f t="shared" ref="X1441" si="13773">N1441*S1438+P1441*S1441-O1441*T1438-Q1441*T1441</f>
        <v>0</v>
      </c>
      <c r="Y1441" s="33">
        <f t="shared" ref="Y1441" si="13774">(N1441*T1438+O1441*S1438+P1441*T1441+Q1441*S1441)</f>
        <v>-0.34394710192583838</v>
      </c>
      <c r="Z1441" s="31">
        <f t="shared" ref="Z1441" si="13775">N1441*U1438+P1441*U1441-O1441*V1438-Q1441*V1441</f>
        <v>0.87832918775879265</v>
      </c>
      <c r="AA1441" s="32">
        <f t="shared" ref="AA1441" si="13776">(N1441*V1438+O1441*U1438+P1441*V1441+Q1441*U1441)</f>
        <v>0</v>
      </c>
      <c r="AB1441" s="8"/>
      <c r="AC1441" s="29">
        <v>0</v>
      </c>
      <c r="AD1441" s="33">
        <f t="shared" ref="AD1441" si="13777">IF(0=(1-$AD$8*$AE$8*$B1438^2),10^14,$B1438*$AD$8/(1-$AD$8*$AE$8*$B1438^2))</f>
        <v>-0.27497262811341078</v>
      </c>
      <c r="AE1441" s="31">
        <v>1</v>
      </c>
      <c r="AF1441" s="32">
        <v>0</v>
      </c>
      <c r="AH1441" s="29">
        <f t="shared" ref="AH1441" si="13778">X1441*AC1438+Z1441*AC1441-Y1441*AD1438-AA1441*AD1441</f>
        <v>0</v>
      </c>
      <c r="AI1441" s="33">
        <f t="shared" ref="AI1441" si="13779">(X1441*AD1438+Y1441*AC1438+Z1441*AD1441+AA1441*AC1441)</f>
        <v>-0.58546358703259105</v>
      </c>
      <c r="AJ1441" s="31">
        <f t="shared" ref="AJ1441" si="13780">X1441*AE1438+Z1441*AE1441-Y1441*AF1438-AA1441*AF1441</f>
        <v>0.87832918775879265</v>
      </c>
      <c r="AK1441" s="32">
        <f t="shared" ref="AK1441" si="13781">(X1441*AF1438+Y1441*AE1438+Z1441*AF1441+AA1441*AE1441)</f>
        <v>0</v>
      </c>
      <c r="AL1441" s="8"/>
      <c r="AM1441" s="29">
        <v>0</v>
      </c>
      <c r="AN1441" s="33">
        <v>0</v>
      </c>
      <c r="AO1441" s="31">
        <v>1</v>
      </c>
      <c r="AP1441" s="32">
        <v>0</v>
      </c>
      <c r="AR1441" s="29">
        <f t="shared" ref="AR1441" si="13782">AH1441*AM1438+AJ1441*AM1441-AI1441*AN1438-AK1441*AN1441</f>
        <v>0</v>
      </c>
      <c r="AS1441" s="33">
        <f t="shared" ref="AS1441" si="13783">(AH1441*AN1438+AI1441*AM1438+AJ1441*AN1441+AK1441*AM1441)</f>
        <v>-0.58546358703259105</v>
      </c>
      <c r="AT1441" s="31">
        <f t="shared" ref="AT1441" si="13784">AH1441*AO1438+AJ1441*AO1441-AI1441*AP1438-AK1441*AP1441</f>
        <v>0.69104068010924813</v>
      </c>
      <c r="AU1441" s="32">
        <f t="shared" ref="AU1441" si="13785">(AH1441*AP1438+AI1441*AO1438+AJ1441*AP1441+AK1441*AO1441)</f>
        <v>0</v>
      </c>
      <c r="AV1441" s="8"/>
      <c r="AW1441" s="29">
        <v>0</v>
      </c>
      <c r="AX1441" s="33">
        <f t="shared" ref="AX1441" si="13786">IF(0=(1-$AX$8*$AY$8*$B1438^2),10^14,$B1438*$AX$8/(1-$AX$8*$AY$8*$B1438^2))</f>
        <v>-0.24750391172295622</v>
      </c>
      <c r="AY1441" s="31">
        <v>1</v>
      </c>
      <c r="AZ1441" s="32">
        <v>0</v>
      </c>
      <c r="BB1441" s="29">
        <f t="shared" ref="BB1441" si="13787">AR1441*AW1438+AT1441*AW1441-AS1441*AX1438-AU1441*AX1441</f>
        <v>0</v>
      </c>
      <c r="BC1441" s="33">
        <f t="shared" ref="BC1441" si="13788">(AR1441*AX1438+AS1441*AW1438+AT1441*AX1441+AU1441*AW1441)</f>
        <v>-0.75649885851932197</v>
      </c>
      <c r="BD1441" s="31">
        <f t="shared" ref="BD1441" si="13789">AR1441*AY1438+AT1441*AY1441-AS1441*AZ1438-AU1441*AZ1441</f>
        <v>0.69104068010924813</v>
      </c>
      <c r="BE1441" s="32">
        <f t="shared" ref="BE1441" si="13790">(AR1441*AZ1438+AS1441*AY1438+AT1441*AZ1441+AU1441*AY1441)</f>
        <v>0</v>
      </c>
      <c r="BF1441" s="8"/>
      <c r="BG1441" s="29">
        <v>0</v>
      </c>
      <c r="BH1441" s="33">
        <v>0</v>
      </c>
      <c r="BI1441" s="31">
        <v>1</v>
      </c>
      <c r="BJ1441" s="32">
        <v>0</v>
      </c>
      <c r="BL1441" s="29">
        <f t="shared" ref="BL1441" si="13791">BB1441*BG1438+BD1441*BG1441-BC1441*BH1438-BE1441*BH1441</f>
        <v>0</v>
      </c>
      <c r="BM1441" s="33">
        <f t="shared" ref="BM1441" si="13792">(BB1441*BH1438+BC1441*BG1438+BD1441*BH1441+BE1441*BG1441)</f>
        <v>-0.75649885851932197</v>
      </c>
      <c r="BN1441" s="31">
        <f t="shared" ref="BN1441" si="13793">BB1441*BI1438+BD1441*BI1441-BC1441*BJ1438-BE1441*BJ1441</f>
        <v>0.60594709718093798</v>
      </c>
      <c r="BO1441" s="32">
        <f t="shared" ref="BO1441" si="13794">(BB1441*BJ1438+BC1441*BI1438+BD1441*BJ1441+BE1441*BI1441)</f>
        <v>0</v>
      </c>
      <c r="BP1441" s="8"/>
      <c r="BQ1441" s="19">
        <f t="shared" ref="BQ1441:BQ1504" si="13795">1/$BR$8</f>
        <v>1</v>
      </c>
      <c r="BR1441" s="47">
        <v>0</v>
      </c>
      <c r="BS1441" s="48">
        <v>1</v>
      </c>
      <c r="BT1441" s="49">
        <v>0</v>
      </c>
      <c r="BV1441" s="29">
        <f t="shared" ref="BV1441" si="13796">BL1441*BQ1438+BN1441*BQ1441-BM1441*BR1438-BO1441*BR1441</f>
        <v>0.60594709718093798</v>
      </c>
      <c r="BW1441" s="33">
        <f t="shared" ref="BW1441" si="13797">(BL1441*BR1438+BM1441*BQ1438+BN1441*BR1441+BO1441*BQ1441)</f>
        <v>-0.75649885851932197</v>
      </c>
      <c r="BX1441" s="31">
        <f t="shared" ref="BX1441" si="13798">BL1441*BS1438+BN1441*BS1441-BM1441*BT1438-BO1441*BT1441</f>
        <v>0.60594709718093798</v>
      </c>
      <c r="BY1441" s="32">
        <f t="shared" ref="BY1441" si="13799">(BL1441*BT1438+BM1441*BS1438+BN1441*BT1441+BO1441*BS1441)</f>
        <v>0</v>
      </c>
      <c r="CA1441" s="50">
        <f t="shared" ref="CA1441" si="13800">(180/PI())*ATAN(-1*(BW1438+BW1441)/(BV1438+BV1441))</f>
        <v>52.737885791144677</v>
      </c>
      <c r="CC1441" s="137">
        <f t="shared" ref="CC1441" si="13801">20*LOG(((1-(10^(CA1438/20)^2)*(1-((1-CC1438)/(1+CC1438))^2))^0.5))</f>
        <v>-25.836869404667606</v>
      </c>
      <c r="CD1441" s="9"/>
      <c r="CE1441" s="38"/>
      <c r="CF1441" s="38"/>
      <c r="CG1441" s="38"/>
      <c r="CH1441" s="38"/>
    </row>
    <row r="1442" spans="2:91" ht="18.600000000000001" customHeight="1">
      <c r="CC1442" s="42"/>
    </row>
    <row r="1443" spans="2:91" ht="18.600000000000001" customHeight="1" thickBot="1">
      <c r="E1443" s="22" t="s">
        <v>4</v>
      </c>
      <c r="J1443" s="22" t="s">
        <v>5</v>
      </c>
      <c r="O1443" s="22" t="s">
        <v>6</v>
      </c>
      <c r="T1443" s="22" t="s">
        <v>7</v>
      </c>
      <c r="Y1443" s="22" t="s">
        <v>8</v>
      </c>
      <c r="AD1443" s="22" t="s">
        <v>65</v>
      </c>
      <c r="AI1443" s="22" t="s">
        <v>9</v>
      </c>
      <c r="AN1443" s="22" t="s">
        <v>66</v>
      </c>
      <c r="AS1443" s="22" t="s">
        <v>51</v>
      </c>
      <c r="AX1443" s="22" t="s">
        <v>67</v>
      </c>
      <c r="BC1443" s="22" t="s">
        <v>52</v>
      </c>
      <c r="BH1443" s="22" t="s">
        <v>68</v>
      </c>
      <c r="BM1443" s="22" t="s">
        <v>63</v>
      </c>
      <c r="BQ1443" s="23" t="s">
        <v>69</v>
      </c>
      <c r="BR1443" s="23"/>
      <c r="BS1443" s="24"/>
      <c r="BT1443" s="24"/>
      <c r="BU1443" s="24"/>
      <c r="BW1443" s="22" t="s">
        <v>64</v>
      </c>
    </row>
    <row r="1444" spans="2:91" ht="18.600000000000001" customHeight="1" thickBot="1">
      <c r="D1444" s="249" t="s">
        <v>103</v>
      </c>
      <c r="E1444" s="250"/>
      <c r="F1444" s="251" t="s">
        <v>104</v>
      </c>
      <c r="G1444" s="252"/>
      <c r="H1444" s="229"/>
      <c r="I1444" s="253" t="s">
        <v>11</v>
      </c>
      <c r="J1444" s="254"/>
      <c r="K1444" s="255" t="s">
        <v>12</v>
      </c>
      <c r="L1444" s="256"/>
      <c r="M1444" s="24"/>
      <c r="N1444" s="253" t="s">
        <v>105</v>
      </c>
      <c r="O1444" s="254"/>
      <c r="P1444" s="255" t="s">
        <v>106</v>
      </c>
      <c r="Q1444" s="256"/>
      <c r="R1444" s="24"/>
      <c r="S1444" s="249" t="s">
        <v>107</v>
      </c>
      <c r="T1444" s="250"/>
      <c r="U1444" s="251" t="s">
        <v>108</v>
      </c>
      <c r="V1444" s="252"/>
      <c r="W1444" s="8"/>
      <c r="X1444" s="253" t="s">
        <v>109</v>
      </c>
      <c r="Y1444" s="254"/>
      <c r="Z1444" s="255" t="s">
        <v>110</v>
      </c>
      <c r="AA1444" s="256"/>
      <c r="AB1444" s="8"/>
      <c r="AC1444" s="253" t="s">
        <v>111</v>
      </c>
      <c r="AD1444" s="254"/>
      <c r="AE1444" s="255" t="s">
        <v>14</v>
      </c>
      <c r="AF1444" s="256"/>
      <c r="AG1444" s="8"/>
      <c r="AH1444" s="253" t="s">
        <v>112</v>
      </c>
      <c r="AI1444" s="254"/>
      <c r="AJ1444" s="255" t="s">
        <v>113</v>
      </c>
      <c r="AK1444" s="256"/>
      <c r="AL1444" s="8"/>
      <c r="AM1444" s="249" t="s">
        <v>114</v>
      </c>
      <c r="AN1444" s="250"/>
      <c r="AO1444" s="251" t="s">
        <v>115</v>
      </c>
      <c r="AP1444" s="252"/>
      <c r="AQ1444" s="24"/>
      <c r="AR1444" s="253" t="s">
        <v>116</v>
      </c>
      <c r="AS1444" s="254"/>
      <c r="AT1444" s="255" t="s">
        <v>13</v>
      </c>
      <c r="AU1444" s="256"/>
      <c r="AV1444" s="4"/>
      <c r="AW1444" s="253" t="s">
        <v>117</v>
      </c>
      <c r="AX1444" s="254"/>
      <c r="AY1444" s="255" t="s">
        <v>118</v>
      </c>
      <c r="AZ1444" s="256"/>
      <c r="BA1444" s="8"/>
      <c r="BB1444" s="253" t="s">
        <v>119</v>
      </c>
      <c r="BC1444" s="254"/>
      <c r="BD1444" s="255" t="s">
        <v>120</v>
      </c>
      <c r="BE1444" s="256"/>
      <c r="BF1444" s="4"/>
      <c r="BG1444" s="249" t="s">
        <v>121</v>
      </c>
      <c r="BH1444" s="250"/>
      <c r="BI1444" s="251" t="s">
        <v>122</v>
      </c>
      <c r="BJ1444" s="252"/>
      <c r="BK1444" s="4"/>
      <c r="BL1444" s="253" t="s">
        <v>123</v>
      </c>
      <c r="BM1444" s="254"/>
      <c r="BN1444" s="255" t="s">
        <v>124</v>
      </c>
      <c r="BO1444" s="256"/>
      <c r="BP1444" s="4"/>
      <c r="BQ1444" s="253" t="s">
        <v>125</v>
      </c>
      <c r="BR1444" s="254"/>
      <c r="BS1444" s="255" t="s">
        <v>126</v>
      </c>
      <c r="BT1444" s="256"/>
      <c r="BU1444" s="8"/>
      <c r="BV1444" s="253" t="s">
        <v>127</v>
      </c>
      <c r="BW1444" s="254"/>
      <c r="BX1444" s="255" t="s">
        <v>128</v>
      </c>
      <c r="BY1444" s="256"/>
      <c r="CA1444" s="27" t="s">
        <v>15</v>
      </c>
      <c r="CC1444" s="133" t="s">
        <v>70</v>
      </c>
      <c r="CD1444" s="9"/>
      <c r="CE1444" s="38"/>
      <c r="CF1444" s="38"/>
      <c r="CG1444" s="38"/>
      <c r="CH1444" s="38"/>
    </row>
    <row r="1445" spans="2:91" ht="18.600000000000001" customHeight="1" thickTop="1" thickBot="1">
      <c r="B1445" s="129">
        <v>3.64</v>
      </c>
      <c r="D1445" s="29">
        <v>1</v>
      </c>
      <c r="E1445" s="30">
        <v>0</v>
      </c>
      <c r="F1445" s="31">
        <v>0</v>
      </c>
      <c r="G1445" s="32">
        <f t="shared" ref="G1445:G1508" si="13802">-1/($E$8*$B1445)</f>
        <v>-0.18109340659340661</v>
      </c>
      <c r="I1445" s="29">
        <v>1</v>
      </c>
      <c r="J1445" s="33">
        <v>0</v>
      </c>
      <c r="K1445" s="31">
        <v>0</v>
      </c>
      <c r="L1445" s="32">
        <v>0</v>
      </c>
      <c r="N1445" s="29">
        <f t="shared" ref="N1445" si="13803">D1445*I1445+F1445*I1448-E1445*J1445-G1445*J1448</f>
        <v>0.93806374524883063</v>
      </c>
      <c r="O1445" s="33">
        <f t="shared" ref="O1445" si="13804">(D1445*J1445+E1445*I1445+F1445*J1448+G1445*I1448)</f>
        <v>0</v>
      </c>
      <c r="P1445" s="31">
        <f t="shared" ref="P1445" si="13805">D1445*K1445+F1445*K1448-E1445*L1445-G1445*L1448</f>
        <v>0</v>
      </c>
      <c r="Q1445" s="32">
        <f t="shared" ref="Q1445" si="13806">(D1445*L1445+E1445*K1445+F1445*L1448+G1445*K1448)</f>
        <v>-0.18109340659340661</v>
      </c>
      <c r="S1445" s="29">
        <v>1</v>
      </c>
      <c r="T1445" s="30">
        <v>0</v>
      </c>
      <c r="U1445" s="31">
        <v>0</v>
      </c>
      <c r="V1445" s="32">
        <f t="shared" ref="V1445:V1508" si="13807">-1/($T$8*$B1445)</f>
        <v>-0.35180494505494503</v>
      </c>
      <c r="X1445" s="29">
        <f t="shared" ref="X1445" si="13808">N1445*S1445+P1445*S1448-O1445*T1445-Q1445*T1448</f>
        <v>0.93806374524883063</v>
      </c>
      <c r="Y1445" s="33">
        <f t="shared" ref="Y1445" si="13809">(N1445*T1445+O1445*S1445+P1445*T1448+Q1445*S1448)</f>
        <v>0</v>
      </c>
      <c r="Z1445" s="31">
        <f t="shared" ref="Z1445" si="13810">N1445*U1445+P1445*U1448-O1445*V1445-Q1445*V1448</f>
        <v>0</v>
      </c>
      <c r="AA1445" s="32">
        <f t="shared" ref="AA1445" si="13811">(N1445*V1445+O1445*U1445+P1445*V1448+Q1445*U1448)</f>
        <v>-0.51110887094870749</v>
      </c>
      <c r="AB1445" s="8"/>
      <c r="AC1445" s="29">
        <v>1</v>
      </c>
      <c r="AD1445" s="33">
        <v>0</v>
      </c>
      <c r="AE1445" s="31">
        <v>0</v>
      </c>
      <c r="AF1445" s="32">
        <v>0</v>
      </c>
      <c r="AH1445" s="29">
        <f t="shared" ref="AH1445" si="13812">X1445*AC1445+Z1445*AC1448-Y1445*AD1445-AA1445*AD1448</f>
        <v>0.79836438966186818</v>
      </c>
      <c r="AI1445" s="33">
        <f t="shared" ref="AI1445" si="13813">(X1445*AD1445+Y1445*AC1445+Z1445*AD1448+AA1445*AC1448)</f>
        <v>0</v>
      </c>
      <c r="AJ1445" s="31">
        <f t="shared" ref="AJ1445" si="13814">X1445*AE1445+Z1445*AE1448-Y1445*AF1445-AA1445*AF1448</f>
        <v>0</v>
      </c>
      <c r="AK1445" s="32">
        <f t="shared" ref="AK1445" si="13815">(X1445*AF1445+Y1445*AE1445+Z1445*AF1448+AA1445*AE1448)</f>
        <v>-0.51110887094870749</v>
      </c>
      <c r="AL1445" s="8"/>
      <c r="AM1445" s="29">
        <v>1</v>
      </c>
      <c r="AN1445" s="30">
        <v>0</v>
      </c>
      <c r="AO1445" s="31">
        <v>0</v>
      </c>
      <c r="AP1445" s="32">
        <f t="shared" ref="AP1445:AP1508" si="13816">-1/($AN$8*$B1445)</f>
        <v>-0.31814010989010988</v>
      </c>
      <c r="AR1445" s="29">
        <f t="shared" ref="AR1445" si="13817">AH1445*AM1445+AJ1445*AM1448-AI1445*AN1445-AK1445*AN1448</f>
        <v>0.79836438966186818</v>
      </c>
      <c r="AS1445" s="33">
        <f t="shared" ref="AS1445" si="13818">(AH1445*AN1445+AI1445*AM1445+AJ1445*AN1448+AK1445*AM1448)</f>
        <v>0</v>
      </c>
      <c r="AT1445" s="31">
        <f t="shared" ref="AT1445" si="13819">AH1445*AO1445+AJ1445*AO1448-AI1445*AP1445-AK1445*AP1448</f>
        <v>0</v>
      </c>
      <c r="AU1445" s="32">
        <f t="shared" ref="AU1445" si="13820">(AH1445*AP1445+AI1445*AO1445+AJ1445*AP1448+AK1445*AO1448)</f>
        <v>-0.76510060560808468</v>
      </c>
      <c r="AV1445" s="8"/>
      <c r="AW1445" s="29">
        <v>1</v>
      </c>
      <c r="AX1445" s="33">
        <v>0</v>
      </c>
      <c r="AY1445" s="31">
        <v>0</v>
      </c>
      <c r="AZ1445" s="32">
        <v>0</v>
      </c>
      <c r="BB1445" s="29">
        <f t="shared" ref="BB1445" si="13821">AR1445*AW1445+AT1445*AW1448-AS1445*AX1445-AU1445*AX1448</f>
        <v>0.6101073065344822</v>
      </c>
      <c r="BC1445" s="33">
        <f t="shared" ref="BC1445" si="13822">(AR1445*AX1445+AS1445*AW1445+AT1445*AX1448+AU1445*AW1448)</f>
        <v>0</v>
      </c>
      <c r="BD1445" s="31">
        <f t="shared" ref="BD1445" si="13823">AR1445*AY1445+AT1445*AY1448-AS1445*AZ1445-AU1445*AZ1448</f>
        <v>0</v>
      </c>
      <c r="BE1445" s="32">
        <f t="shared" ref="BE1445" si="13824">(AR1445*AZ1445+AS1445*AY1445+AT1445*AZ1448+AU1445*AY1448)</f>
        <v>-0.76510060560808468</v>
      </c>
      <c r="BF1445" s="8"/>
      <c r="BG1445" s="29">
        <v>1</v>
      </c>
      <c r="BH1445" s="30">
        <v>0</v>
      </c>
      <c r="BI1445" s="31">
        <v>0</v>
      </c>
      <c r="BJ1445" s="32">
        <f t="shared" ref="BJ1445:BJ1508" si="13825">-1/($BH$8*$B1445)</f>
        <v>-0.11186538461538462</v>
      </c>
      <c r="BL1445" s="29">
        <f t="shared" ref="BL1445" si="13826">BB1445*BG1445+BD1445*BG1448-BC1445*BH1445-BE1445*BH1448</f>
        <v>0.6101073065344822</v>
      </c>
      <c r="BM1445" s="33">
        <f t="shared" ref="BM1445" si="13827">(BB1445*BH1445+BC1445*BG1445+BD1445*BH1448+BE1445*BG1448)</f>
        <v>0</v>
      </c>
      <c r="BN1445" s="31">
        <f t="shared" ref="BN1445" si="13828">BB1445*BI1445+BD1445*BI1448-BC1445*BJ1445-BE1445*BJ1448</f>
        <v>0</v>
      </c>
      <c r="BO1445" s="32">
        <f t="shared" ref="BO1445" si="13829">(BB1445*BJ1445+BC1445*BI1445+BD1445*BJ1448+BE1445*BI1448)</f>
        <v>-0.83335049411022089</v>
      </c>
      <c r="BP1445" s="8"/>
      <c r="BQ1445" s="34">
        <v>1</v>
      </c>
      <c r="BR1445" s="35">
        <v>0</v>
      </c>
      <c r="BS1445" s="11">
        <v>0</v>
      </c>
      <c r="BT1445" s="36">
        <v>0</v>
      </c>
      <c r="BV1445" s="29">
        <f t="shared" ref="BV1445" si="13830">BL1445*BQ1445+BN1445*BQ1448-BM1445*BR1445-BO1445*BR1448</f>
        <v>0.6101073065344822</v>
      </c>
      <c r="BW1445" s="33">
        <f t="shared" ref="BW1445" si="13831">(BL1445*BR1445+BM1445*BQ1445+BN1445*BR1448+BO1445*BQ1448)</f>
        <v>-0.83335049411022089</v>
      </c>
      <c r="BX1445" s="31">
        <f t="shared" ref="BX1445" si="13832">BL1445*BS1445+BN1445*BS1448-BM1445*BT1445-BO1445*BT1448</f>
        <v>0</v>
      </c>
      <c r="BY1445" s="32">
        <f t="shared" ref="BY1445" si="13833">(BL1445*BT1445+BM1445*BS1445+BN1445*BT1448+BO1445*BS1448)</f>
        <v>-0.83335049411022089</v>
      </c>
      <c r="CA1445" s="37">
        <f t="shared" ref="CA1445" si="13834">20*LOG(((1+$BR$8)/$BR$8)/((BV1445+BV1448)^2+(BW1445+BW1448)^2)^0.5)</f>
        <v>-6.9507284351317698E-3</v>
      </c>
      <c r="CC1445" s="134">
        <f t="shared" ref="CC1445" si="13835">((BV1445^2+BW1445^2)^0.5)/((BV1448^2+BW1448^2)^0.5)</f>
        <v>1.065434232655694</v>
      </c>
      <c r="CD1445" s="9"/>
      <c r="CE1445" s="38"/>
      <c r="CF1445" s="38"/>
      <c r="CG1445" s="38"/>
      <c r="CH1445" s="38"/>
      <c r="CM1445" s="129">
        <v>3.62</v>
      </c>
    </row>
    <row r="1446" spans="2:91" ht="18.600000000000001" customHeight="1" thickBot="1">
      <c r="D1446" s="39"/>
      <c r="G1446" s="40"/>
      <c r="I1446" s="39"/>
      <c r="L1446" s="40"/>
      <c r="N1446" s="39"/>
      <c r="Q1446" s="40"/>
      <c r="S1446" s="39"/>
      <c r="V1446" s="40"/>
      <c r="X1446" s="39"/>
      <c r="AA1446" s="40"/>
      <c r="AC1446" s="39"/>
      <c r="AF1446" s="40"/>
      <c r="AH1446" s="39"/>
      <c r="AK1446" s="40"/>
      <c r="AM1446" s="39"/>
      <c r="AP1446" s="40"/>
      <c r="AR1446" s="39"/>
      <c r="AU1446" s="40"/>
      <c r="AW1446" s="39"/>
      <c r="AZ1446" s="40"/>
      <c r="BB1446" s="39"/>
      <c r="BE1446" s="40"/>
      <c r="BG1446" s="39"/>
      <c r="BJ1446" s="40"/>
      <c r="BL1446" s="39"/>
      <c r="BO1446" s="40"/>
      <c r="BQ1446" s="34"/>
      <c r="BR1446" s="11"/>
      <c r="BS1446" s="11"/>
      <c r="BT1446" s="41"/>
      <c r="BV1446" s="39"/>
      <c r="BY1446" s="40"/>
      <c r="CC1446" s="135"/>
      <c r="CD1446" s="9"/>
      <c r="CE1446" s="38"/>
      <c r="CF1446" s="38"/>
      <c r="CG1446" s="38"/>
      <c r="CH1446" s="38"/>
    </row>
    <row r="1447" spans="2:91" ht="18.600000000000001" customHeight="1" thickBot="1">
      <c r="D1447" s="258" t="s">
        <v>129</v>
      </c>
      <c r="E1447" s="259"/>
      <c r="F1447" s="260" t="s">
        <v>130</v>
      </c>
      <c r="G1447" s="261"/>
      <c r="H1447" s="229"/>
      <c r="I1447" s="258" t="s">
        <v>131</v>
      </c>
      <c r="J1447" s="259"/>
      <c r="K1447" s="260" t="s">
        <v>132</v>
      </c>
      <c r="L1447" s="261"/>
      <c r="N1447" s="253" t="s">
        <v>133</v>
      </c>
      <c r="O1447" s="254"/>
      <c r="P1447" s="255" t="s">
        <v>134</v>
      </c>
      <c r="Q1447" s="256"/>
      <c r="S1447" s="258" t="s">
        <v>135</v>
      </c>
      <c r="T1447" s="259"/>
      <c r="U1447" s="260" t="s">
        <v>136</v>
      </c>
      <c r="V1447" s="261"/>
      <c r="W1447" s="8"/>
      <c r="X1447" s="253" t="s">
        <v>137</v>
      </c>
      <c r="Y1447" s="254"/>
      <c r="Z1447" s="255" t="s">
        <v>138</v>
      </c>
      <c r="AA1447" s="256"/>
      <c r="AB1447" s="8"/>
      <c r="AC1447" s="258" t="s">
        <v>139</v>
      </c>
      <c r="AD1447" s="259"/>
      <c r="AE1447" s="260" t="s">
        <v>140</v>
      </c>
      <c r="AF1447" s="261"/>
      <c r="AG1447" s="8"/>
      <c r="AH1447" s="253" t="s">
        <v>141</v>
      </c>
      <c r="AI1447" s="254"/>
      <c r="AJ1447" s="255" t="s">
        <v>142</v>
      </c>
      <c r="AK1447" s="256"/>
      <c r="AL1447" s="8"/>
      <c r="AM1447" s="258" t="s">
        <v>143</v>
      </c>
      <c r="AN1447" s="259"/>
      <c r="AO1447" s="260" t="s">
        <v>144</v>
      </c>
      <c r="AP1447" s="261"/>
      <c r="AR1447" s="253" t="s">
        <v>145</v>
      </c>
      <c r="AS1447" s="254"/>
      <c r="AT1447" s="255" t="s">
        <v>146</v>
      </c>
      <c r="AU1447" s="256"/>
      <c r="AV1447" s="4"/>
      <c r="AW1447" s="258" t="s">
        <v>147</v>
      </c>
      <c r="AX1447" s="259"/>
      <c r="AY1447" s="260" t="s">
        <v>148</v>
      </c>
      <c r="AZ1447" s="261"/>
      <c r="BA1447" s="8"/>
      <c r="BB1447" s="253" t="s">
        <v>149</v>
      </c>
      <c r="BC1447" s="254"/>
      <c r="BD1447" s="255" t="s">
        <v>150</v>
      </c>
      <c r="BE1447" s="256"/>
      <c r="BF1447" s="4"/>
      <c r="BG1447" s="258" t="s">
        <v>151</v>
      </c>
      <c r="BH1447" s="259"/>
      <c r="BI1447" s="260" t="s">
        <v>152</v>
      </c>
      <c r="BJ1447" s="261"/>
      <c r="BK1447" s="4"/>
      <c r="BL1447" s="253" t="s">
        <v>153</v>
      </c>
      <c r="BM1447" s="254"/>
      <c r="BN1447" s="255" t="s">
        <v>154</v>
      </c>
      <c r="BO1447" s="256"/>
      <c r="BP1447" s="4"/>
      <c r="BQ1447" s="258" t="s">
        <v>155</v>
      </c>
      <c r="BR1447" s="259"/>
      <c r="BS1447" s="260" t="s">
        <v>156</v>
      </c>
      <c r="BT1447" s="261"/>
      <c r="BU1447" s="8"/>
      <c r="BV1447" s="253" t="s">
        <v>157</v>
      </c>
      <c r="BW1447" s="254"/>
      <c r="BX1447" s="255" t="s">
        <v>158</v>
      </c>
      <c r="BY1447" s="256"/>
      <c r="CA1447" s="46" t="s">
        <v>16</v>
      </c>
      <c r="CC1447" s="136" t="s">
        <v>71</v>
      </c>
      <c r="CD1447" s="9"/>
      <c r="CE1447" s="38"/>
      <c r="CF1447" s="38"/>
      <c r="CG1447" s="38"/>
      <c r="CH1447" s="38"/>
    </row>
    <row r="1448" spans="2:91" ht="18.600000000000001" customHeight="1" thickTop="1" thickBot="1">
      <c r="D1448" s="29">
        <v>0</v>
      </c>
      <c r="E1448" s="33">
        <v>0</v>
      </c>
      <c r="F1448" s="31">
        <v>1</v>
      </c>
      <c r="G1448" s="32">
        <v>0</v>
      </c>
      <c r="I1448" s="29">
        <v>0</v>
      </c>
      <c r="J1448" s="33">
        <f t="shared" ref="J1448" si="13836">IF(0=(1-$J$8*$K$8*$B1445^2),10^14,$B1445*$J$8/(1-$J$8*$K$8*$B1445^2))</f>
        <v>-0.34201275417072219</v>
      </c>
      <c r="K1448" s="31">
        <v>1</v>
      </c>
      <c r="L1448" s="32">
        <v>0</v>
      </c>
      <c r="N1448" s="29">
        <f t="shared" ref="N1448" si="13837">D1448*I1445+F1448*I1448-E1448*J1445-G1448*J1448</f>
        <v>0</v>
      </c>
      <c r="O1448" s="33">
        <f t="shared" ref="O1448" si="13838">(D1448*J1445+E1448*I1445+F1448*J1448+G1448*I1448)</f>
        <v>-0.34201275417072219</v>
      </c>
      <c r="P1448" s="31">
        <f t="shared" ref="P1448" si="13839">D1448*K1445+F1448*K1448-E1448*L1445-G1448*L1448</f>
        <v>1</v>
      </c>
      <c r="Q1448" s="32">
        <f t="shared" ref="Q1448" si="13840">(D1448*L1445+E1448*K1445+F1448*L1448+G1448*K1448)</f>
        <v>0</v>
      </c>
      <c r="S1448" s="29">
        <v>0</v>
      </c>
      <c r="T1448" s="33">
        <v>0</v>
      </c>
      <c r="U1448" s="31">
        <v>1</v>
      </c>
      <c r="V1448" s="32">
        <v>0</v>
      </c>
      <c r="X1448" s="29">
        <f t="shared" ref="X1448" si="13841">N1448*S1445+P1448*S1448-O1448*T1445-Q1448*T1448</f>
        <v>0</v>
      </c>
      <c r="Y1448" s="33">
        <f t="shared" ref="Y1448" si="13842">(N1448*T1445+O1448*S1445+P1448*T1448+Q1448*S1448)</f>
        <v>-0.34201275417072219</v>
      </c>
      <c r="Z1448" s="31">
        <f t="shared" ref="Z1448" si="13843">N1448*U1445+P1448*U1448-O1448*V1445-Q1448*V1448</f>
        <v>0.87967822181087862</v>
      </c>
      <c r="AA1448" s="32">
        <f t="shared" ref="AA1448" si="13844">(N1448*V1445+O1448*U1445+P1448*V1448+Q1448*U1448)</f>
        <v>0</v>
      </c>
      <c r="AB1448" s="8"/>
      <c r="AC1448" s="29">
        <v>0</v>
      </c>
      <c r="AD1448" s="33">
        <f t="shared" ref="AD1448" si="13845">IF(0=(1-$AD$8*$AE$8*$B1445^2),10^14,$B1445*$AD$8/(1-$AD$8*$AE$8*$B1445^2))</f>
        <v>-0.27332602411626306</v>
      </c>
      <c r="AE1448" s="31">
        <v>1</v>
      </c>
      <c r="AF1448" s="32">
        <v>0</v>
      </c>
      <c r="AH1448" s="29">
        <f t="shared" ref="AH1448" si="13846">X1448*AC1445+Z1448*AC1448-Y1448*AD1445-AA1448*AD1448</f>
        <v>0</v>
      </c>
      <c r="AI1448" s="33">
        <f t="shared" ref="AI1448" si="13847">(X1448*AD1445+Y1448*AC1445+Z1448*AD1448+AA1448*AC1448)</f>
        <v>-0.5824517050399538</v>
      </c>
      <c r="AJ1448" s="31">
        <f t="shared" ref="AJ1448" si="13848">X1448*AE1445+Z1448*AE1448-Y1448*AF1445-AA1448*AF1448</f>
        <v>0.87967822181087862</v>
      </c>
      <c r="AK1448" s="32">
        <f t="shared" ref="AK1448" si="13849">(X1448*AF1445+Y1448*AE1445+Z1448*AF1448+AA1448*AE1448)</f>
        <v>0</v>
      </c>
      <c r="AL1448" s="8"/>
      <c r="AM1448" s="29">
        <v>0</v>
      </c>
      <c r="AN1448" s="33">
        <v>0</v>
      </c>
      <c r="AO1448" s="31">
        <v>1</v>
      </c>
      <c r="AP1448" s="32">
        <v>0</v>
      </c>
      <c r="AR1448" s="29">
        <f t="shared" ref="AR1448" si="13850">AH1448*AM1445+AJ1448*AM1448-AI1448*AN1445-AK1448*AN1448</f>
        <v>0</v>
      </c>
      <c r="AS1448" s="33">
        <f t="shared" ref="AS1448" si="13851">(AH1448*AN1445+AI1448*AM1445+AJ1448*AN1448+AK1448*AM1448)</f>
        <v>-0.5824517050399538</v>
      </c>
      <c r="AT1448" s="31">
        <f t="shared" ref="AT1448" si="13852">AH1448*AO1445+AJ1448*AO1448-AI1448*AP1445-AK1448*AP1448</f>
        <v>0.69437697236378582</v>
      </c>
      <c r="AU1448" s="32">
        <f t="shared" ref="AU1448" si="13853">(AH1448*AP1445+AI1448*AO1445+AJ1448*AP1448+AK1448*AO1448)</f>
        <v>0</v>
      </c>
      <c r="AV1448" s="8"/>
      <c r="AW1448" s="29">
        <v>0</v>
      </c>
      <c r="AX1448" s="33">
        <f t="shared" ref="AX1448" si="13854">IF(0=(1-$AX$8*$AY$8*$B1445^2),10^14,$B1445*$AX$8/(1-$AX$8*$AY$8*$B1445^2))</f>
        <v>-0.24605533147861444</v>
      </c>
      <c r="AY1448" s="31">
        <v>1</v>
      </c>
      <c r="AZ1448" s="32">
        <v>0</v>
      </c>
      <c r="BB1448" s="29">
        <f t="shared" ref="BB1448" si="13855">AR1448*AW1445+AT1448*AW1448-AS1448*AX1445-AU1448*AX1448</f>
        <v>0</v>
      </c>
      <c r="BC1448" s="33">
        <f t="shared" ref="BC1448" si="13856">(AR1448*AX1445+AS1448*AW1445+AT1448*AX1448+AU1448*AW1448)</f>
        <v>-0.75330686114604184</v>
      </c>
      <c r="BD1448" s="31">
        <f t="shared" ref="BD1448" si="13857">AR1448*AY1445+AT1448*AY1448-AS1448*AZ1445-AU1448*AZ1448</f>
        <v>0.69437697236378582</v>
      </c>
      <c r="BE1448" s="32">
        <f t="shared" ref="BE1448" si="13858">(AR1448*AZ1445+AS1448*AY1445+AT1448*AZ1448+AU1448*AY1448)</f>
        <v>0</v>
      </c>
      <c r="BF1448" s="8"/>
      <c r="BG1448" s="29">
        <v>0</v>
      </c>
      <c r="BH1448" s="33">
        <v>0</v>
      </c>
      <c r="BI1448" s="31">
        <v>1</v>
      </c>
      <c r="BJ1448" s="32">
        <v>0</v>
      </c>
      <c r="BL1448" s="29">
        <f t="shared" ref="BL1448" si="13859">BB1448*BG1445+BD1448*BG1448-BC1448*BH1445-BE1448*BH1448</f>
        <v>0</v>
      </c>
      <c r="BM1448" s="33">
        <f t="shared" ref="BM1448" si="13860">(BB1448*BH1445+BC1448*BG1445+BD1448*BH1448+BE1448*BG1448)</f>
        <v>-0.75330686114604184</v>
      </c>
      <c r="BN1448" s="31">
        <f t="shared" ref="BN1448" si="13861">BB1448*BI1445+BD1448*BI1448-BC1448*BJ1445-BE1448*BJ1448</f>
        <v>0.61010801060827569</v>
      </c>
      <c r="BO1448" s="32">
        <f t="shared" ref="BO1448" si="13862">(BB1448*BJ1445+BC1448*BI1445+BD1448*BJ1448+BE1448*BI1448)</f>
        <v>0</v>
      </c>
      <c r="BP1448" s="8"/>
      <c r="BQ1448" s="19">
        <f t="shared" ref="BQ1448:BQ1511" si="13863">1/$BR$8</f>
        <v>1</v>
      </c>
      <c r="BR1448" s="47">
        <v>0</v>
      </c>
      <c r="BS1448" s="48">
        <v>1</v>
      </c>
      <c r="BT1448" s="49">
        <v>0</v>
      </c>
      <c r="BV1448" s="29">
        <f t="shared" ref="BV1448" si="13864">BL1448*BQ1445+BN1448*BQ1448-BM1448*BR1445-BO1448*BR1448</f>
        <v>0.61010801060827569</v>
      </c>
      <c r="BW1448" s="33">
        <f t="shared" ref="BW1448" si="13865">(BL1448*BR1445+BM1448*BQ1445+BN1448*BR1448+BO1448*BQ1448)</f>
        <v>-0.75330686114604184</v>
      </c>
      <c r="BX1448" s="31">
        <f t="shared" ref="BX1448" si="13866">BL1448*BS1445+BN1448*BS1448-BM1448*BT1445-BO1448*BT1448</f>
        <v>0.61010801060827569</v>
      </c>
      <c r="BY1448" s="32">
        <f t="shared" ref="BY1448" si="13867">(BL1448*BT1445+BM1448*BS1445+BN1448*BT1448+BO1448*BS1448)</f>
        <v>0</v>
      </c>
      <c r="CA1448" s="50">
        <f t="shared" ref="CA1448" si="13868">(180/PI())*ATAN(-1*(BW1445+BW1448)/(BV1445+BV1448))</f>
        <v>52.437995466238917</v>
      </c>
      <c r="CC1448" s="137">
        <f t="shared" ref="CC1448" si="13869">20*LOG(((1-(10^(CA1445/20)^2)*(1-((1-CC1445)/(1+CC1445))^2))^0.5))</f>
        <v>-25.848194400087181</v>
      </c>
      <c r="CD1448" s="9"/>
      <c r="CE1448" s="38"/>
      <c r="CF1448" s="38"/>
      <c r="CG1448" s="38"/>
      <c r="CH1448" s="38"/>
    </row>
    <row r="1449" spans="2:91" ht="18.600000000000001" customHeight="1">
      <c r="CC1449" s="42"/>
    </row>
    <row r="1450" spans="2:91" ht="18.600000000000001" customHeight="1" thickBot="1">
      <c r="E1450" s="22" t="s">
        <v>4</v>
      </c>
      <c r="J1450" s="22" t="s">
        <v>5</v>
      </c>
      <c r="O1450" s="22" t="s">
        <v>6</v>
      </c>
      <c r="T1450" s="22" t="s">
        <v>7</v>
      </c>
      <c r="Y1450" s="22" t="s">
        <v>8</v>
      </c>
      <c r="AD1450" s="22" t="s">
        <v>65</v>
      </c>
      <c r="AI1450" s="22" t="s">
        <v>9</v>
      </c>
      <c r="AN1450" s="22" t="s">
        <v>66</v>
      </c>
      <c r="AS1450" s="22" t="s">
        <v>51</v>
      </c>
      <c r="AX1450" s="22" t="s">
        <v>67</v>
      </c>
      <c r="BC1450" s="22" t="s">
        <v>52</v>
      </c>
      <c r="BH1450" s="22" t="s">
        <v>68</v>
      </c>
      <c r="BM1450" s="22" t="s">
        <v>63</v>
      </c>
      <c r="BQ1450" s="23" t="s">
        <v>69</v>
      </c>
      <c r="BR1450" s="23"/>
      <c r="BS1450" s="24"/>
      <c r="BT1450" s="24"/>
      <c r="BU1450" s="24"/>
      <c r="BW1450" s="22" t="s">
        <v>64</v>
      </c>
    </row>
    <row r="1451" spans="2:91" ht="18.600000000000001" customHeight="1" thickBot="1">
      <c r="D1451" s="249" t="s">
        <v>103</v>
      </c>
      <c r="E1451" s="250"/>
      <c r="F1451" s="251" t="s">
        <v>104</v>
      </c>
      <c r="G1451" s="252"/>
      <c r="H1451" s="229"/>
      <c r="I1451" s="253" t="s">
        <v>11</v>
      </c>
      <c r="J1451" s="254"/>
      <c r="K1451" s="255" t="s">
        <v>12</v>
      </c>
      <c r="L1451" s="256"/>
      <c r="M1451" s="24"/>
      <c r="N1451" s="253" t="s">
        <v>105</v>
      </c>
      <c r="O1451" s="254"/>
      <c r="P1451" s="255" t="s">
        <v>106</v>
      </c>
      <c r="Q1451" s="256"/>
      <c r="R1451" s="24"/>
      <c r="S1451" s="249" t="s">
        <v>107</v>
      </c>
      <c r="T1451" s="250"/>
      <c r="U1451" s="251" t="s">
        <v>108</v>
      </c>
      <c r="V1451" s="252"/>
      <c r="W1451" s="8"/>
      <c r="X1451" s="253" t="s">
        <v>109</v>
      </c>
      <c r="Y1451" s="254"/>
      <c r="Z1451" s="255" t="s">
        <v>110</v>
      </c>
      <c r="AA1451" s="256"/>
      <c r="AB1451" s="8"/>
      <c r="AC1451" s="253" t="s">
        <v>111</v>
      </c>
      <c r="AD1451" s="254"/>
      <c r="AE1451" s="255" t="s">
        <v>14</v>
      </c>
      <c r="AF1451" s="256"/>
      <c r="AG1451" s="8"/>
      <c r="AH1451" s="253" t="s">
        <v>112</v>
      </c>
      <c r="AI1451" s="254"/>
      <c r="AJ1451" s="255" t="s">
        <v>113</v>
      </c>
      <c r="AK1451" s="256"/>
      <c r="AL1451" s="8"/>
      <c r="AM1451" s="249" t="s">
        <v>114</v>
      </c>
      <c r="AN1451" s="250"/>
      <c r="AO1451" s="251" t="s">
        <v>115</v>
      </c>
      <c r="AP1451" s="252"/>
      <c r="AQ1451" s="24"/>
      <c r="AR1451" s="253" t="s">
        <v>116</v>
      </c>
      <c r="AS1451" s="254"/>
      <c r="AT1451" s="255" t="s">
        <v>13</v>
      </c>
      <c r="AU1451" s="256"/>
      <c r="AV1451" s="4"/>
      <c r="AW1451" s="253" t="s">
        <v>117</v>
      </c>
      <c r="AX1451" s="254"/>
      <c r="AY1451" s="255" t="s">
        <v>118</v>
      </c>
      <c r="AZ1451" s="256"/>
      <c r="BA1451" s="8"/>
      <c r="BB1451" s="253" t="s">
        <v>119</v>
      </c>
      <c r="BC1451" s="254"/>
      <c r="BD1451" s="255" t="s">
        <v>120</v>
      </c>
      <c r="BE1451" s="256"/>
      <c r="BF1451" s="4"/>
      <c r="BG1451" s="249" t="s">
        <v>121</v>
      </c>
      <c r="BH1451" s="250"/>
      <c r="BI1451" s="251" t="s">
        <v>122</v>
      </c>
      <c r="BJ1451" s="252"/>
      <c r="BK1451" s="4"/>
      <c r="BL1451" s="253" t="s">
        <v>123</v>
      </c>
      <c r="BM1451" s="254"/>
      <c r="BN1451" s="255" t="s">
        <v>124</v>
      </c>
      <c r="BO1451" s="256"/>
      <c r="BP1451" s="4"/>
      <c r="BQ1451" s="253" t="s">
        <v>125</v>
      </c>
      <c r="BR1451" s="254"/>
      <c r="BS1451" s="255" t="s">
        <v>126</v>
      </c>
      <c r="BT1451" s="256"/>
      <c r="BU1451" s="8"/>
      <c r="BV1451" s="253" t="s">
        <v>127</v>
      </c>
      <c r="BW1451" s="254"/>
      <c r="BX1451" s="255" t="s">
        <v>128</v>
      </c>
      <c r="BY1451" s="256"/>
      <c r="CA1451" s="27" t="s">
        <v>15</v>
      </c>
      <c r="CC1451" s="133" t="s">
        <v>70</v>
      </c>
      <c r="CD1451" s="9"/>
      <c r="CE1451" s="38"/>
      <c r="CF1451" s="38"/>
      <c r="CG1451" s="38"/>
      <c r="CH1451" s="38"/>
    </row>
    <row r="1452" spans="2:91" ht="18.600000000000001" customHeight="1" thickTop="1" thickBot="1">
      <c r="B1452" s="129">
        <v>3.66</v>
      </c>
      <c r="D1452" s="29">
        <v>1</v>
      </c>
      <c r="E1452" s="30">
        <v>0</v>
      </c>
      <c r="F1452" s="31">
        <v>0</v>
      </c>
      <c r="G1452" s="32">
        <f t="shared" ref="G1452:G1515" si="13870">-1/($E$8*$B1452)</f>
        <v>-0.18010382513661202</v>
      </c>
      <c r="I1452" s="29">
        <v>1</v>
      </c>
      <c r="J1452" s="33">
        <v>0</v>
      </c>
      <c r="K1452" s="31">
        <v>0</v>
      </c>
      <c r="L1452" s="32">
        <v>0</v>
      </c>
      <c r="N1452" s="29">
        <f t="shared" ref="N1452" si="13871">D1452*I1452+F1452*I1455-E1452*J1452-G1452*J1455</f>
        <v>0.9387466382679186</v>
      </c>
      <c r="O1452" s="33">
        <f t="shared" ref="O1452" si="13872">(D1452*J1452+E1452*I1452+F1452*J1455+G1452*I1455)</f>
        <v>0</v>
      </c>
      <c r="P1452" s="31">
        <f t="shared" ref="P1452" si="13873">D1452*K1452+F1452*K1455-E1452*L1452-G1452*L1455</f>
        <v>0</v>
      </c>
      <c r="Q1452" s="32">
        <f t="shared" ref="Q1452" si="13874">(D1452*L1452+E1452*K1452+F1452*L1455+G1452*K1455)</f>
        <v>-0.18010382513661202</v>
      </c>
      <c r="S1452" s="29">
        <v>1</v>
      </c>
      <c r="T1452" s="30">
        <v>0</v>
      </c>
      <c r="U1452" s="31">
        <v>0</v>
      </c>
      <c r="V1452" s="32">
        <f t="shared" ref="V1452:V1515" si="13875">-1/($T$8*$B1452)</f>
        <v>-0.34988251366120215</v>
      </c>
      <c r="X1452" s="29">
        <f t="shared" ref="X1452" si="13876">N1452*S1452+P1452*S1455-O1452*T1452-Q1452*T1455</f>
        <v>0.9387466382679186</v>
      </c>
      <c r="Y1452" s="33">
        <f t="shared" ref="Y1452" si="13877">(N1452*T1452+O1452*S1452+P1452*T1455+Q1452*S1455)</f>
        <v>0</v>
      </c>
      <c r="Z1452" s="31">
        <f t="shared" ref="Z1452" si="13878">N1452*U1452+P1452*U1455-O1452*V1452-Q1452*V1455</f>
        <v>0</v>
      </c>
      <c r="AA1452" s="32">
        <f t="shared" ref="AA1452" si="13879">(N1452*V1452+O1452*U1452+P1452*V1455+Q1452*U1455)</f>
        <v>-0.50855485862479466</v>
      </c>
      <c r="AB1452" s="8"/>
      <c r="AC1452" s="29">
        <v>1</v>
      </c>
      <c r="AD1452" s="33">
        <v>0</v>
      </c>
      <c r="AE1452" s="31">
        <v>0</v>
      </c>
      <c r="AF1452" s="32">
        <v>0</v>
      </c>
      <c r="AH1452" s="29">
        <f t="shared" ref="AH1452" si="13880">X1452*AC1452+Z1452*AC1455-Y1452*AD1452-AA1452*AD1455</f>
        <v>0.80057240829724563</v>
      </c>
      <c r="AI1452" s="33">
        <f t="shared" ref="AI1452" si="13881">(X1452*AD1452+Y1452*AC1452+Z1452*AD1455+AA1452*AC1455)</f>
        <v>0</v>
      </c>
      <c r="AJ1452" s="31">
        <f t="shared" ref="AJ1452" si="13882">X1452*AE1452+Z1452*AE1455-Y1452*AF1452-AA1452*AF1455</f>
        <v>0</v>
      </c>
      <c r="AK1452" s="32">
        <f t="shared" ref="AK1452" si="13883">(X1452*AF1452+Y1452*AE1452+Z1452*AF1455+AA1452*AE1455)</f>
        <v>-0.50855485862479466</v>
      </c>
      <c r="AL1452" s="8"/>
      <c r="AM1452" s="29">
        <v>1</v>
      </c>
      <c r="AN1452" s="30">
        <v>0</v>
      </c>
      <c r="AO1452" s="31">
        <v>0</v>
      </c>
      <c r="AP1452" s="32">
        <f t="shared" ref="AP1452:AP1515" si="13884">-1/($AN$8*$B1452)</f>
        <v>-0.31640163934426224</v>
      </c>
      <c r="AR1452" s="29">
        <f t="shared" ref="AR1452" si="13885">AH1452*AM1452+AJ1452*AM1455-AI1452*AN1452-AK1452*AN1455</f>
        <v>0.80057240829724563</v>
      </c>
      <c r="AS1452" s="33">
        <f t="shared" ref="AS1452" si="13886">(AH1452*AN1452+AI1452*AM1452+AJ1452*AN1455+AK1452*AM1455)</f>
        <v>0</v>
      </c>
      <c r="AT1452" s="31">
        <f t="shared" ref="AT1452" si="13887">AH1452*AO1452+AJ1452*AO1455-AI1452*AP1452-AK1452*AP1455</f>
        <v>0</v>
      </c>
      <c r="AU1452" s="32">
        <f t="shared" ref="AU1452" si="13888">(AH1452*AP1452+AI1452*AO1452+AJ1452*AP1455+AK1452*AO1455)</f>
        <v>-0.76185728102382722</v>
      </c>
      <c r="AV1452" s="8"/>
      <c r="AW1452" s="29">
        <v>1</v>
      </c>
      <c r="AX1452" s="33">
        <v>0</v>
      </c>
      <c r="AY1452" s="31">
        <v>0</v>
      </c>
      <c r="AZ1452" s="32">
        <v>0</v>
      </c>
      <c r="BB1452" s="29">
        <f t="shared" ref="BB1452" si="13889">AR1452*AW1452+AT1452*AW1455-AS1452*AX1452-AU1452*AX1455</f>
        <v>0.61420376698865753</v>
      </c>
      <c r="BC1452" s="33">
        <f t="shared" ref="BC1452" si="13890">(AR1452*AX1452+AS1452*AW1452+AT1452*AX1455+AU1452*AW1455)</f>
        <v>0</v>
      </c>
      <c r="BD1452" s="31">
        <f t="shared" ref="BD1452" si="13891">AR1452*AY1452+AT1452*AY1455-AS1452*AZ1452-AU1452*AZ1455</f>
        <v>0</v>
      </c>
      <c r="BE1452" s="32">
        <f t="shared" ref="BE1452" si="13892">(AR1452*AZ1452+AS1452*AY1452+AT1452*AZ1455+AU1452*AY1455)</f>
        <v>-0.76185728102382722</v>
      </c>
      <c r="BF1452" s="8"/>
      <c r="BG1452" s="29">
        <v>1</v>
      </c>
      <c r="BH1452" s="30">
        <v>0</v>
      </c>
      <c r="BI1452" s="31">
        <v>0</v>
      </c>
      <c r="BJ1452" s="32">
        <f t="shared" ref="BJ1452:BJ1515" si="13893">-1/($BH$8*$B1452)</f>
        <v>-0.11125409836065574</v>
      </c>
      <c r="BL1452" s="29">
        <f t="shared" ref="BL1452" si="13894">BB1452*BG1452+BD1452*BG1455-BC1452*BH1452-BE1452*BH1455</f>
        <v>0.61420376698865753</v>
      </c>
      <c r="BM1452" s="33">
        <f t="shared" ref="BM1452" si="13895">(BB1452*BH1452+BC1452*BG1452+BD1452*BH1455+BE1452*BG1455)</f>
        <v>0</v>
      </c>
      <c r="BN1452" s="31">
        <f t="shared" ref="BN1452" si="13896">BB1452*BI1452+BD1452*BI1455-BC1452*BJ1452-BE1452*BJ1455</f>
        <v>0</v>
      </c>
      <c r="BO1452" s="32">
        <f t="shared" ref="BO1452" si="13897">(BB1452*BJ1452+BC1452*BI1452+BD1452*BJ1455+BE1452*BI1455)</f>
        <v>-0.83018996732986861</v>
      </c>
      <c r="BP1452" s="8"/>
      <c r="BQ1452" s="34">
        <v>1</v>
      </c>
      <c r="BR1452" s="35">
        <v>0</v>
      </c>
      <c r="BS1452" s="11">
        <v>0</v>
      </c>
      <c r="BT1452" s="36">
        <v>0</v>
      </c>
      <c r="BV1452" s="29">
        <f t="shared" ref="BV1452" si="13898">BL1452*BQ1452+BN1452*BQ1455-BM1452*BR1452-BO1452*BR1455</f>
        <v>0.61420376698865753</v>
      </c>
      <c r="BW1452" s="33">
        <f t="shared" ref="BW1452" si="13899">(BL1452*BR1452+BM1452*BQ1452+BN1452*BR1455+BO1452*BQ1455)</f>
        <v>-0.83018996732986861</v>
      </c>
      <c r="BX1452" s="31">
        <f t="shared" ref="BX1452" si="13900">BL1452*BS1452+BN1452*BS1455-BM1452*BT1452-BO1452*BT1455</f>
        <v>0</v>
      </c>
      <c r="BY1452" s="32">
        <f t="shared" ref="BY1452" si="13901">(BL1452*BT1452+BM1452*BS1452+BN1452*BT1455+BO1452*BS1455)</f>
        <v>-0.83018996732986861</v>
      </c>
      <c r="CA1452" s="37">
        <f t="shared" ref="CA1452" si="13902">20*LOG(((1+$BR$8)/$BR$8)/((BV1452+BV1455)^2+(BW1452+BW1455)^2)^0.5)</f>
        <v>-6.9529560791076663E-3</v>
      </c>
      <c r="CC1452" s="134">
        <f t="shared" ref="CC1452" si="13903">((BV1452^2+BW1452^2)^0.5)/((BV1455^2+BW1455^2)^0.5)</f>
        <v>1.0651747142534411</v>
      </c>
      <c r="CD1452" s="9"/>
      <c r="CE1452" s="38"/>
      <c r="CF1452" s="38"/>
      <c r="CG1452" s="38"/>
      <c r="CH1452" s="38"/>
      <c r="CM1452" s="129">
        <v>3.64</v>
      </c>
    </row>
    <row r="1453" spans="2:91" ht="18.600000000000001" customHeight="1" thickBot="1">
      <c r="D1453" s="39"/>
      <c r="G1453" s="40"/>
      <c r="I1453" s="39"/>
      <c r="L1453" s="40"/>
      <c r="N1453" s="39"/>
      <c r="Q1453" s="40"/>
      <c r="S1453" s="39"/>
      <c r="V1453" s="40"/>
      <c r="X1453" s="39"/>
      <c r="AA1453" s="40"/>
      <c r="AC1453" s="39"/>
      <c r="AF1453" s="40"/>
      <c r="AH1453" s="39"/>
      <c r="AK1453" s="40"/>
      <c r="AM1453" s="39"/>
      <c r="AP1453" s="40"/>
      <c r="AR1453" s="39"/>
      <c r="AU1453" s="40"/>
      <c r="AW1453" s="39"/>
      <c r="AZ1453" s="40"/>
      <c r="BB1453" s="39"/>
      <c r="BE1453" s="40"/>
      <c r="BG1453" s="39"/>
      <c r="BJ1453" s="40"/>
      <c r="BL1453" s="39"/>
      <c r="BO1453" s="40"/>
      <c r="BQ1453" s="34"/>
      <c r="BR1453" s="11"/>
      <c r="BS1453" s="11"/>
      <c r="BT1453" s="41"/>
      <c r="BV1453" s="39"/>
      <c r="BY1453" s="40"/>
      <c r="CC1453" s="135"/>
      <c r="CD1453" s="9"/>
      <c r="CE1453" s="38"/>
      <c r="CF1453" s="38"/>
      <c r="CG1453" s="38"/>
      <c r="CH1453" s="38"/>
    </row>
    <row r="1454" spans="2:91" ht="18.600000000000001" customHeight="1" thickBot="1">
      <c r="D1454" s="258" t="s">
        <v>129</v>
      </c>
      <c r="E1454" s="259"/>
      <c r="F1454" s="260" t="s">
        <v>130</v>
      </c>
      <c r="G1454" s="261"/>
      <c r="H1454" s="229"/>
      <c r="I1454" s="258" t="s">
        <v>131</v>
      </c>
      <c r="J1454" s="259"/>
      <c r="K1454" s="260" t="s">
        <v>132</v>
      </c>
      <c r="L1454" s="261"/>
      <c r="N1454" s="253" t="s">
        <v>133</v>
      </c>
      <c r="O1454" s="254"/>
      <c r="P1454" s="255" t="s">
        <v>134</v>
      </c>
      <c r="Q1454" s="256"/>
      <c r="S1454" s="258" t="s">
        <v>135</v>
      </c>
      <c r="T1454" s="259"/>
      <c r="U1454" s="260" t="s">
        <v>136</v>
      </c>
      <c r="V1454" s="261"/>
      <c r="W1454" s="8"/>
      <c r="X1454" s="253" t="s">
        <v>137</v>
      </c>
      <c r="Y1454" s="254"/>
      <c r="Z1454" s="255" t="s">
        <v>138</v>
      </c>
      <c r="AA1454" s="256"/>
      <c r="AB1454" s="8"/>
      <c r="AC1454" s="258" t="s">
        <v>139</v>
      </c>
      <c r="AD1454" s="259"/>
      <c r="AE1454" s="260" t="s">
        <v>140</v>
      </c>
      <c r="AF1454" s="261"/>
      <c r="AG1454" s="8"/>
      <c r="AH1454" s="253" t="s">
        <v>141</v>
      </c>
      <c r="AI1454" s="254"/>
      <c r="AJ1454" s="255" t="s">
        <v>142</v>
      </c>
      <c r="AK1454" s="256"/>
      <c r="AL1454" s="8"/>
      <c r="AM1454" s="258" t="s">
        <v>143</v>
      </c>
      <c r="AN1454" s="259"/>
      <c r="AO1454" s="260" t="s">
        <v>144</v>
      </c>
      <c r="AP1454" s="261"/>
      <c r="AR1454" s="253" t="s">
        <v>145</v>
      </c>
      <c r="AS1454" s="254"/>
      <c r="AT1454" s="255" t="s">
        <v>146</v>
      </c>
      <c r="AU1454" s="256"/>
      <c r="AV1454" s="4"/>
      <c r="AW1454" s="258" t="s">
        <v>147</v>
      </c>
      <c r="AX1454" s="259"/>
      <c r="AY1454" s="260" t="s">
        <v>148</v>
      </c>
      <c r="AZ1454" s="261"/>
      <c r="BA1454" s="8"/>
      <c r="BB1454" s="253" t="s">
        <v>149</v>
      </c>
      <c r="BC1454" s="254"/>
      <c r="BD1454" s="255" t="s">
        <v>150</v>
      </c>
      <c r="BE1454" s="256"/>
      <c r="BF1454" s="4"/>
      <c r="BG1454" s="258" t="s">
        <v>151</v>
      </c>
      <c r="BH1454" s="259"/>
      <c r="BI1454" s="260" t="s">
        <v>152</v>
      </c>
      <c r="BJ1454" s="261"/>
      <c r="BK1454" s="4"/>
      <c r="BL1454" s="253" t="s">
        <v>153</v>
      </c>
      <c r="BM1454" s="254"/>
      <c r="BN1454" s="255" t="s">
        <v>154</v>
      </c>
      <c r="BO1454" s="256"/>
      <c r="BP1454" s="4"/>
      <c r="BQ1454" s="258" t="s">
        <v>155</v>
      </c>
      <c r="BR1454" s="259"/>
      <c r="BS1454" s="260" t="s">
        <v>156</v>
      </c>
      <c r="BT1454" s="261"/>
      <c r="BU1454" s="8"/>
      <c r="BV1454" s="253" t="s">
        <v>157</v>
      </c>
      <c r="BW1454" s="254"/>
      <c r="BX1454" s="255" t="s">
        <v>158</v>
      </c>
      <c r="BY1454" s="256"/>
      <c r="CA1454" s="46" t="s">
        <v>16</v>
      </c>
      <c r="CC1454" s="136" t="s">
        <v>71</v>
      </c>
      <c r="CD1454" s="9"/>
      <c r="CE1454" s="38"/>
      <c r="CF1454" s="38"/>
      <c r="CG1454" s="38"/>
      <c r="CH1454" s="38"/>
    </row>
    <row r="1455" spans="2:91" ht="18.600000000000001" customHeight="1" thickTop="1" thickBot="1">
      <c r="D1455" s="29">
        <v>0</v>
      </c>
      <c r="E1455" s="33">
        <v>0</v>
      </c>
      <c r="F1455" s="31">
        <v>1</v>
      </c>
      <c r="G1455" s="32">
        <v>0</v>
      </c>
      <c r="I1455" s="29">
        <v>0</v>
      </c>
      <c r="J1455" s="33">
        <f t="shared" ref="J1455" si="13904">IF(0=(1-$J$8*$K$8*$B1452^2),10^14,$B1452*$J$8/(1-$J$8*$K$8*$B1452^2))</f>
        <v>-0.34010028207684989</v>
      </c>
      <c r="K1455" s="31">
        <v>1</v>
      </c>
      <c r="L1455" s="32">
        <v>0</v>
      </c>
      <c r="N1455" s="29">
        <f t="shared" ref="N1455" si="13905">D1455*I1452+F1455*I1455-E1455*J1452-G1455*J1455</f>
        <v>0</v>
      </c>
      <c r="O1455" s="33">
        <f t="shared" ref="O1455" si="13906">(D1455*J1452+E1455*I1452+F1455*J1455+G1455*I1455)</f>
        <v>-0.34010028207684989</v>
      </c>
      <c r="P1455" s="31">
        <f t="shared" ref="P1455" si="13907">D1455*K1452+F1455*K1455-E1455*L1452-G1455*L1455</f>
        <v>1</v>
      </c>
      <c r="Q1455" s="32">
        <f t="shared" ref="Q1455" si="13908">(D1455*L1452+E1455*K1452+F1455*L1455+G1455*K1455)</f>
        <v>0</v>
      </c>
      <c r="S1455" s="29">
        <v>0</v>
      </c>
      <c r="T1455" s="33">
        <v>0</v>
      </c>
      <c r="U1455" s="31">
        <v>1</v>
      </c>
      <c r="V1455" s="32">
        <v>0</v>
      </c>
      <c r="X1455" s="29">
        <f t="shared" ref="X1455" si="13909">N1455*S1452+P1455*S1455-O1455*T1452-Q1455*T1455</f>
        <v>0</v>
      </c>
      <c r="Y1455" s="33">
        <f t="shared" ref="Y1455" si="13910">(N1455*T1452+O1455*S1452+P1455*T1455+Q1455*S1455)</f>
        <v>-0.34010028207684989</v>
      </c>
      <c r="Z1455" s="31">
        <f t="shared" ref="Z1455" si="13911">N1455*U1452+P1455*U1455-O1455*V1452-Q1455*V1455</f>
        <v>0.88100485841006781</v>
      </c>
      <c r="AA1455" s="32">
        <f t="shared" ref="AA1455" si="13912">(N1455*V1452+O1455*U1452+P1455*V1455+Q1455*U1455)</f>
        <v>0</v>
      </c>
      <c r="AB1455" s="8"/>
      <c r="AC1455" s="29">
        <v>0</v>
      </c>
      <c r="AD1455" s="33">
        <f t="shared" ref="AD1455" si="13913">IF(0=(1-$AD$8*$AE$8*$B1452^2),10^14,$B1452*$AD$8/(1-$AD$8*$AE$8*$B1452^2))</f>
        <v>-0.27169975397406654</v>
      </c>
      <c r="AE1455" s="31">
        <v>1</v>
      </c>
      <c r="AF1455" s="32">
        <v>0</v>
      </c>
      <c r="AH1455" s="29">
        <f t="shared" ref="AH1455" si="13914">X1455*AC1452+Z1455*AC1455-Y1455*AD1452-AA1455*AD1455</f>
        <v>0</v>
      </c>
      <c r="AI1455" s="33">
        <f t="shared" ref="AI1455" si="13915">(X1455*AD1452+Y1455*AC1452+Z1455*AD1455+AA1455*AC1455)</f>
        <v>-0.57946908535682262</v>
      </c>
      <c r="AJ1455" s="31">
        <f t="shared" ref="AJ1455" si="13916">X1455*AE1452+Z1455*AE1455-Y1455*AF1452-AA1455*AF1455</f>
        <v>0.88100485841006781</v>
      </c>
      <c r="AK1455" s="32">
        <f t="shared" ref="AK1455" si="13917">(X1455*AF1452+Y1455*AE1452+Z1455*AF1455+AA1455*AE1455)</f>
        <v>0</v>
      </c>
      <c r="AL1455" s="8"/>
      <c r="AM1455" s="29">
        <v>0</v>
      </c>
      <c r="AN1455" s="33">
        <v>0</v>
      </c>
      <c r="AO1455" s="31">
        <v>1</v>
      </c>
      <c r="AP1455" s="32">
        <v>0</v>
      </c>
      <c r="AR1455" s="29">
        <f t="shared" ref="AR1455" si="13918">AH1455*AM1452+AJ1455*AM1455-AI1455*AN1452-AK1455*AN1455</f>
        <v>0</v>
      </c>
      <c r="AS1455" s="33">
        <f t="shared" ref="AS1455" si="13919">(AH1455*AN1452+AI1455*AM1452+AJ1455*AN1455+AK1455*AM1455)</f>
        <v>-0.57946908535682262</v>
      </c>
      <c r="AT1455" s="31">
        <f t="shared" ref="AT1455" si="13920">AH1455*AO1452+AJ1455*AO1455-AI1455*AP1452-AK1455*AP1455</f>
        <v>0.69765988985384886</v>
      </c>
      <c r="AU1455" s="32">
        <f t="shared" ref="AU1455" si="13921">(AH1455*AP1452+AI1455*AO1452+AJ1455*AP1455+AK1455*AO1455)</f>
        <v>0</v>
      </c>
      <c r="AV1455" s="8"/>
      <c r="AW1455" s="29">
        <v>0</v>
      </c>
      <c r="AX1455" s="33">
        <f t="shared" ref="AX1455" si="13922">IF(0=(1-$AX$8*$AY$8*$B1452^2),10^14,$B1452*$AX$8/(1-$AX$8*$AY$8*$B1452^2))</f>
        <v>-0.24462408636186461</v>
      </c>
      <c r="AY1455" s="31">
        <v>1</v>
      </c>
      <c r="AZ1455" s="32">
        <v>0</v>
      </c>
      <c r="BB1455" s="29">
        <f t="shared" ref="BB1455" si="13923">AR1455*AW1452+AT1455*AW1455-AS1455*AX1452-AU1455*AX1455</f>
        <v>0</v>
      </c>
      <c r="BC1455" s="33">
        <f t="shared" ref="BC1455" si="13924">(AR1455*AX1452+AS1455*AW1452+AT1455*AX1455+AU1455*AW1455)</f>
        <v>-0.75013349850363953</v>
      </c>
      <c r="BD1455" s="31">
        <f t="shared" ref="BD1455" si="13925">AR1455*AY1452+AT1455*AY1455-AS1455*AZ1452-AU1455*AZ1455</f>
        <v>0.69765988985384886</v>
      </c>
      <c r="BE1455" s="32">
        <f t="shared" ref="BE1455" si="13926">(AR1455*AZ1452+AS1455*AY1452+AT1455*AZ1455+AU1455*AY1455)</f>
        <v>0</v>
      </c>
      <c r="BF1455" s="8"/>
      <c r="BG1455" s="29">
        <v>0</v>
      </c>
      <c r="BH1455" s="33">
        <v>0</v>
      </c>
      <c r="BI1455" s="31">
        <v>1</v>
      </c>
      <c r="BJ1455" s="32">
        <v>0</v>
      </c>
      <c r="BL1455" s="29">
        <f t="shared" ref="BL1455" si="13927">BB1455*BG1452+BD1455*BG1455-BC1455*BH1452-BE1455*BH1455</f>
        <v>0</v>
      </c>
      <c r="BM1455" s="33">
        <f t="shared" ref="BM1455" si="13928">(BB1455*BH1452+BC1455*BG1452+BD1455*BH1455+BE1455*BG1455)</f>
        <v>-0.75013349850363953</v>
      </c>
      <c r="BN1455" s="31">
        <f t="shared" ref="BN1455" si="13929">BB1455*BI1452+BD1455*BI1455-BC1455*BJ1452-BE1455*BJ1455</f>
        <v>0.61420446382770211</v>
      </c>
      <c r="BO1455" s="32">
        <f t="shared" ref="BO1455" si="13930">(BB1455*BJ1452+BC1455*BI1452+BD1455*BJ1455+BE1455*BI1455)</f>
        <v>0</v>
      </c>
      <c r="BP1455" s="8"/>
      <c r="BQ1455" s="19">
        <f t="shared" ref="BQ1455:BQ1518" si="13931">1/$BR$8</f>
        <v>1</v>
      </c>
      <c r="BR1455" s="47">
        <v>0</v>
      </c>
      <c r="BS1455" s="48">
        <v>1</v>
      </c>
      <c r="BT1455" s="49">
        <v>0</v>
      </c>
      <c r="BV1455" s="29">
        <f t="shared" ref="BV1455" si="13932">BL1455*BQ1452+BN1455*BQ1455-BM1455*BR1452-BO1455*BR1455</f>
        <v>0.61420446382770211</v>
      </c>
      <c r="BW1455" s="33">
        <f t="shared" ref="BW1455" si="13933">(BL1455*BR1452+BM1455*BQ1452+BN1455*BR1455+BO1455*BQ1455)</f>
        <v>-0.75013349850363953</v>
      </c>
      <c r="BX1455" s="31">
        <f t="shared" ref="BX1455" si="13934">BL1455*BS1452+BN1455*BS1455-BM1455*BT1452-BO1455*BT1455</f>
        <v>0.61420446382770211</v>
      </c>
      <c r="BY1455" s="32">
        <f t="shared" ref="BY1455" si="13935">(BL1455*BT1452+BM1455*BS1452+BN1455*BT1455+BO1455*BS1455)</f>
        <v>0</v>
      </c>
      <c r="CA1455" s="50">
        <f t="shared" ref="CA1455" si="13936">(180/PI())*ATAN(-1*(BW1452+BW1455)/(BV1452+BV1455))</f>
        <v>52.141561503342636</v>
      </c>
      <c r="CC1455" s="137">
        <f t="shared" ref="CC1455" si="13937">20*LOG(((1-(10^(CA1452/20)^2)*(1-((1-CC1452)/(1+CC1452))^2))^0.5))</f>
        <v>-25.860183847815328</v>
      </c>
      <c r="CD1455" s="9"/>
      <c r="CE1455" s="38"/>
      <c r="CF1455" s="38"/>
      <c r="CG1455" s="38"/>
      <c r="CH1455" s="38"/>
    </row>
    <row r="1456" spans="2:91" ht="18.600000000000001" customHeight="1">
      <c r="CC1456" s="42"/>
    </row>
    <row r="1457" spans="2:91" ht="18.600000000000001" customHeight="1" thickBot="1">
      <c r="E1457" s="22" t="s">
        <v>4</v>
      </c>
      <c r="J1457" s="22" t="s">
        <v>5</v>
      </c>
      <c r="O1457" s="22" t="s">
        <v>6</v>
      </c>
      <c r="T1457" s="22" t="s">
        <v>7</v>
      </c>
      <c r="Y1457" s="22" t="s">
        <v>8</v>
      </c>
      <c r="AD1457" s="22" t="s">
        <v>65</v>
      </c>
      <c r="AI1457" s="22" t="s">
        <v>9</v>
      </c>
      <c r="AN1457" s="22" t="s">
        <v>66</v>
      </c>
      <c r="AS1457" s="22" t="s">
        <v>51</v>
      </c>
      <c r="AX1457" s="22" t="s">
        <v>67</v>
      </c>
      <c r="BC1457" s="22" t="s">
        <v>52</v>
      </c>
      <c r="BH1457" s="22" t="s">
        <v>68</v>
      </c>
      <c r="BM1457" s="22" t="s">
        <v>63</v>
      </c>
      <c r="BQ1457" s="23" t="s">
        <v>69</v>
      </c>
      <c r="BR1457" s="23"/>
      <c r="BS1457" s="24"/>
      <c r="BT1457" s="24"/>
      <c r="BU1457" s="24"/>
      <c r="BW1457" s="22" t="s">
        <v>64</v>
      </c>
    </row>
    <row r="1458" spans="2:91" ht="18.600000000000001" customHeight="1" thickBot="1">
      <c r="D1458" s="249" t="s">
        <v>103</v>
      </c>
      <c r="E1458" s="250"/>
      <c r="F1458" s="251" t="s">
        <v>104</v>
      </c>
      <c r="G1458" s="252"/>
      <c r="H1458" s="229"/>
      <c r="I1458" s="253" t="s">
        <v>11</v>
      </c>
      <c r="J1458" s="254"/>
      <c r="K1458" s="255" t="s">
        <v>12</v>
      </c>
      <c r="L1458" s="256"/>
      <c r="M1458" s="24"/>
      <c r="N1458" s="253" t="s">
        <v>105</v>
      </c>
      <c r="O1458" s="254"/>
      <c r="P1458" s="255" t="s">
        <v>106</v>
      </c>
      <c r="Q1458" s="256"/>
      <c r="R1458" s="24"/>
      <c r="S1458" s="249" t="s">
        <v>107</v>
      </c>
      <c r="T1458" s="250"/>
      <c r="U1458" s="251" t="s">
        <v>108</v>
      </c>
      <c r="V1458" s="252"/>
      <c r="W1458" s="8"/>
      <c r="X1458" s="253" t="s">
        <v>109</v>
      </c>
      <c r="Y1458" s="254"/>
      <c r="Z1458" s="255" t="s">
        <v>110</v>
      </c>
      <c r="AA1458" s="256"/>
      <c r="AB1458" s="8"/>
      <c r="AC1458" s="253" t="s">
        <v>111</v>
      </c>
      <c r="AD1458" s="254"/>
      <c r="AE1458" s="255" t="s">
        <v>14</v>
      </c>
      <c r="AF1458" s="256"/>
      <c r="AG1458" s="8"/>
      <c r="AH1458" s="253" t="s">
        <v>112</v>
      </c>
      <c r="AI1458" s="254"/>
      <c r="AJ1458" s="255" t="s">
        <v>113</v>
      </c>
      <c r="AK1458" s="256"/>
      <c r="AL1458" s="8"/>
      <c r="AM1458" s="249" t="s">
        <v>114</v>
      </c>
      <c r="AN1458" s="250"/>
      <c r="AO1458" s="251" t="s">
        <v>115</v>
      </c>
      <c r="AP1458" s="252"/>
      <c r="AQ1458" s="24"/>
      <c r="AR1458" s="253" t="s">
        <v>116</v>
      </c>
      <c r="AS1458" s="254"/>
      <c r="AT1458" s="255" t="s">
        <v>13</v>
      </c>
      <c r="AU1458" s="256"/>
      <c r="AV1458" s="4"/>
      <c r="AW1458" s="253" t="s">
        <v>117</v>
      </c>
      <c r="AX1458" s="254"/>
      <c r="AY1458" s="255" t="s">
        <v>118</v>
      </c>
      <c r="AZ1458" s="256"/>
      <c r="BA1458" s="8"/>
      <c r="BB1458" s="253" t="s">
        <v>119</v>
      </c>
      <c r="BC1458" s="254"/>
      <c r="BD1458" s="255" t="s">
        <v>120</v>
      </c>
      <c r="BE1458" s="256"/>
      <c r="BF1458" s="4"/>
      <c r="BG1458" s="249" t="s">
        <v>121</v>
      </c>
      <c r="BH1458" s="250"/>
      <c r="BI1458" s="251" t="s">
        <v>122</v>
      </c>
      <c r="BJ1458" s="252"/>
      <c r="BK1458" s="4"/>
      <c r="BL1458" s="253" t="s">
        <v>123</v>
      </c>
      <c r="BM1458" s="254"/>
      <c r="BN1458" s="255" t="s">
        <v>124</v>
      </c>
      <c r="BO1458" s="256"/>
      <c r="BP1458" s="4"/>
      <c r="BQ1458" s="253" t="s">
        <v>125</v>
      </c>
      <c r="BR1458" s="254"/>
      <c r="BS1458" s="255" t="s">
        <v>126</v>
      </c>
      <c r="BT1458" s="256"/>
      <c r="BU1458" s="8"/>
      <c r="BV1458" s="253" t="s">
        <v>127</v>
      </c>
      <c r="BW1458" s="254"/>
      <c r="BX1458" s="255" t="s">
        <v>128</v>
      </c>
      <c r="BY1458" s="256"/>
      <c r="CA1458" s="27" t="s">
        <v>15</v>
      </c>
      <c r="CC1458" s="133" t="s">
        <v>70</v>
      </c>
      <c r="CD1458" s="9"/>
      <c r="CE1458" s="38"/>
      <c r="CF1458" s="38"/>
      <c r="CG1458" s="38"/>
      <c r="CH1458" s="38"/>
    </row>
    <row r="1459" spans="2:91" ht="18.600000000000001" customHeight="1" thickTop="1" thickBot="1">
      <c r="B1459" s="129">
        <v>3.68</v>
      </c>
      <c r="D1459" s="29">
        <v>1</v>
      </c>
      <c r="E1459" s="30">
        <v>0</v>
      </c>
      <c r="F1459" s="31">
        <v>0</v>
      </c>
      <c r="G1459" s="32">
        <f t="shared" ref="G1459:G1522" si="13938">-1/($E$8*$B1459)</f>
        <v>-0.17912500000000001</v>
      </c>
      <c r="I1459" s="29">
        <v>1</v>
      </c>
      <c r="J1459" s="33">
        <v>0</v>
      </c>
      <c r="K1459" s="31">
        <v>0</v>
      </c>
      <c r="L1459" s="32">
        <v>0</v>
      </c>
      <c r="N1459" s="29">
        <f t="shared" ref="N1459" si="13939">D1459*I1459+F1459*I1462-E1459*J1459-G1459*J1462</f>
        <v>0.93941825684157021</v>
      </c>
      <c r="O1459" s="33">
        <f t="shared" ref="O1459" si="13940">(D1459*J1459+E1459*I1459+F1459*J1462+G1459*I1462)</f>
        <v>0</v>
      </c>
      <c r="P1459" s="31">
        <f t="shared" ref="P1459" si="13941">D1459*K1459+F1459*K1462-E1459*L1459-G1459*L1462</f>
        <v>0</v>
      </c>
      <c r="Q1459" s="32">
        <f t="shared" ref="Q1459" si="13942">(D1459*L1459+E1459*K1459+F1459*L1462+G1459*K1462)</f>
        <v>-0.17912500000000001</v>
      </c>
      <c r="S1459" s="29">
        <v>1</v>
      </c>
      <c r="T1459" s="30">
        <v>0</v>
      </c>
      <c r="U1459" s="31">
        <v>0</v>
      </c>
      <c r="V1459" s="32">
        <f t="shared" ref="V1459:V1522" si="13943">-1/($T$8*$B1459)</f>
        <v>-0.34798097826086954</v>
      </c>
      <c r="X1459" s="29">
        <f t="shared" ref="X1459" si="13944">N1459*S1459+P1459*S1462-O1459*T1459-Q1459*T1462</f>
        <v>0.93941825684157021</v>
      </c>
      <c r="Y1459" s="33">
        <f t="shared" ref="Y1459" si="13945">(N1459*T1459+O1459*S1459+P1459*T1462+Q1459*S1462)</f>
        <v>0</v>
      </c>
      <c r="Z1459" s="31">
        <f t="shared" ref="Z1459" si="13946">N1459*U1459+P1459*U1462-O1459*V1459-Q1459*V1462</f>
        <v>0</v>
      </c>
      <c r="AA1459" s="32">
        <f t="shared" ref="AA1459" si="13947">(N1459*V1459+O1459*U1459+P1459*V1462+Q1459*U1462)</f>
        <v>-0.50602468401185041</v>
      </c>
      <c r="AB1459" s="8"/>
      <c r="AC1459" s="29">
        <v>1</v>
      </c>
      <c r="AD1459" s="33">
        <v>0</v>
      </c>
      <c r="AE1459" s="31">
        <v>0</v>
      </c>
      <c r="AF1459" s="32">
        <v>0</v>
      </c>
      <c r="AH1459" s="29">
        <f t="shared" ref="AH1459" si="13948">X1459*AC1459+Z1459*AC1462-Y1459*AD1459-AA1459*AD1462</f>
        <v>0.80274431322914419</v>
      </c>
      <c r="AI1459" s="33">
        <f t="shared" ref="AI1459" si="13949">(X1459*AD1459+Y1459*AC1459+Z1459*AD1462+AA1459*AC1462)</f>
        <v>0</v>
      </c>
      <c r="AJ1459" s="31">
        <f t="shared" ref="AJ1459" si="13950">X1459*AE1459+Z1459*AE1462-Y1459*AF1459-AA1459*AF1462</f>
        <v>0</v>
      </c>
      <c r="AK1459" s="32">
        <f t="shared" ref="AK1459" si="13951">(X1459*AF1459+Y1459*AE1459+Z1459*AF1462+AA1459*AE1462)</f>
        <v>-0.50602468401185041</v>
      </c>
      <c r="AL1459" s="8"/>
      <c r="AM1459" s="29">
        <v>1</v>
      </c>
      <c r="AN1459" s="30">
        <v>0</v>
      </c>
      <c r="AO1459" s="31">
        <v>0</v>
      </c>
      <c r="AP1459" s="32">
        <f t="shared" ref="AP1459:AP1522" si="13952">-1/($AN$8*$B1459)</f>
        <v>-0.31468206521739128</v>
      </c>
      <c r="AR1459" s="29">
        <f t="shared" ref="AR1459" si="13953">AH1459*AM1459+AJ1459*AM1462-AI1459*AN1459-AK1459*AN1462</f>
        <v>0.80274431322914419</v>
      </c>
      <c r="AS1459" s="33">
        <f t="shared" ref="AS1459" si="13954">(AH1459*AN1459+AI1459*AM1459+AJ1459*AN1462+AK1459*AM1462)</f>
        <v>0</v>
      </c>
      <c r="AT1459" s="31">
        <f t="shared" ref="AT1459" si="13955">AH1459*AO1459+AJ1459*AO1462-AI1459*AP1459-AK1459*AP1462</f>
        <v>0</v>
      </c>
      <c r="AU1459" s="32">
        <f t="shared" ref="AU1459" si="13956">(AH1459*AP1459+AI1459*AO1459+AJ1459*AP1462+AK1459*AO1462)</f>
        <v>-0.75863392234031402</v>
      </c>
      <c r="AV1459" s="8"/>
      <c r="AW1459" s="29">
        <v>1</v>
      </c>
      <c r="AX1459" s="33">
        <v>0</v>
      </c>
      <c r="AY1459" s="31">
        <v>0</v>
      </c>
      <c r="AZ1459" s="32">
        <v>0</v>
      </c>
      <c r="BB1459" s="29">
        <f t="shared" ref="BB1459" si="13957">AR1459*AW1459+AT1459*AW1462-AS1459*AX1459-AU1459*AX1462</f>
        <v>0.61823706349421748</v>
      </c>
      <c r="BC1459" s="33">
        <f t="shared" ref="BC1459" si="13958">(AR1459*AX1459+AS1459*AW1459+AT1459*AX1462+AU1459*AW1462)</f>
        <v>0</v>
      </c>
      <c r="BD1459" s="31">
        <f t="shared" ref="BD1459" si="13959">AR1459*AY1459+AT1459*AY1462-AS1459*AZ1459-AU1459*AZ1462</f>
        <v>0</v>
      </c>
      <c r="BE1459" s="32">
        <f t="shared" ref="BE1459" si="13960">(AR1459*AZ1459+AS1459*AY1459+AT1459*AZ1462+AU1459*AY1462)</f>
        <v>-0.75863392234031402</v>
      </c>
      <c r="BF1459" s="8"/>
      <c r="BG1459" s="29">
        <v>1</v>
      </c>
      <c r="BH1459" s="30">
        <v>0</v>
      </c>
      <c r="BI1459" s="31">
        <v>0</v>
      </c>
      <c r="BJ1459" s="32">
        <f t="shared" ref="BJ1459:BJ1522" si="13961">-1/($BH$8*$B1459)</f>
        <v>-0.11064945652173912</v>
      </c>
      <c r="BL1459" s="29">
        <f t="shared" ref="BL1459" si="13962">BB1459*BG1459+BD1459*BG1462-BC1459*BH1459-BE1459*BH1462</f>
        <v>0.61823706349421748</v>
      </c>
      <c r="BM1459" s="33">
        <f t="shared" ref="BM1459" si="13963">(BB1459*BH1459+BC1459*BG1459+BD1459*BH1462+BE1459*BG1462)</f>
        <v>0</v>
      </c>
      <c r="BN1459" s="31">
        <f t="shared" ref="BN1459" si="13964">BB1459*BI1459+BD1459*BI1462-BC1459*BJ1459-BE1459*BJ1462</f>
        <v>0</v>
      </c>
      <c r="BO1459" s="32">
        <f t="shared" ref="BO1459" si="13965">(BB1459*BJ1459+BC1459*BI1459+BD1459*BJ1462+BE1459*BI1462)</f>
        <v>-0.82704151741754506</v>
      </c>
      <c r="BP1459" s="8"/>
      <c r="BQ1459" s="34">
        <v>1</v>
      </c>
      <c r="BR1459" s="35">
        <v>0</v>
      </c>
      <c r="BS1459" s="11">
        <v>0</v>
      </c>
      <c r="BT1459" s="36">
        <v>0</v>
      </c>
      <c r="BV1459" s="29">
        <f t="shared" ref="BV1459" si="13966">BL1459*BQ1459+BN1459*BQ1462-BM1459*BR1459-BO1459*BR1462</f>
        <v>0.61823706349421748</v>
      </c>
      <c r="BW1459" s="33">
        <f t="shared" ref="BW1459" si="13967">(BL1459*BR1459+BM1459*BQ1459+BN1459*BR1462+BO1459*BQ1462)</f>
        <v>-0.82704151741754506</v>
      </c>
      <c r="BX1459" s="31">
        <f t="shared" ref="BX1459" si="13968">BL1459*BS1459+BN1459*BS1462-BM1459*BT1459-BO1459*BT1462</f>
        <v>0</v>
      </c>
      <c r="BY1459" s="32">
        <f t="shared" ref="BY1459" si="13969">(BL1459*BT1459+BM1459*BS1459+BN1459*BT1462+BO1459*BS1462)</f>
        <v>-0.82704151741754506</v>
      </c>
      <c r="CA1459" s="37">
        <f t="shared" ref="CA1459" si="13970">20*LOG(((1+$BR$8)/$BR$8)/((BV1459+BV1462)^2+(BW1459+BW1462)^2)^0.5)</f>
        <v>-6.9540350405808251E-3</v>
      </c>
      <c r="CC1459" s="134">
        <f t="shared" ref="CC1459" si="13971">((BV1459^2+BW1459^2)^0.5)/((BV1462^2+BW1462^2)^0.5)</f>
        <v>1.0649109773895995</v>
      </c>
      <c r="CD1459" s="9"/>
      <c r="CE1459" s="38"/>
      <c r="CF1459" s="38"/>
      <c r="CG1459" s="38"/>
      <c r="CH1459" s="38"/>
      <c r="CM1459" s="129">
        <v>3.66</v>
      </c>
    </row>
    <row r="1460" spans="2:91" ht="18.600000000000001" customHeight="1" thickBot="1">
      <c r="D1460" s="39"/>
      <c r="G1460" s="40"/>
      <c r="I1460" s="39"/>
      <c r="L1460" s="40"/>
      <c r="N1460" s="39"/>
      <c r="Q1460" s="40"/>
      <c r="S1460" s="39"/>
      <c r="V1460" s="40"/>
      <c r="X1460" s="39"/>
      <c r="AA1460" s="40"/>
      <c r="AC1460" s="39"/>
      <c r="AF1460" s="40"/>
      <c r="AH1460" s="39"/>
      <c r="AK1460" s="40"/>
      <c r="AM1460" s="39"/>
      <c r="AP1460" s="40"/>
      <c r="AR1460" s="39"/>
      <c r="AU1460" s="40"/>
      <c r="AW1460" s="39"/>
      <c r="AZ1460" s="40"/>
      <c r="BB1460" s="39"/>
      <c r="BE1460" s="40"/>
      <c r="BG1460" s="39"/>
      <c r="BJ1460" s="40"/>
      <c r="BL1460" s="39"/>
      <c r="BO1460" s="40"/>
      <c r="BQ1460" s="34"/>
      <c r="BR1460" s="11"/>
      <c r="BS1460" s="11"/>
      <c r="BT1460" s="41"/>
      <c r="BV1460" s="39"/>
      <c r="BY1460" s="40"/>
      <c r="CC1460" s="135"/>
      <c r="CD1460" s="9"/>
      <c r="CE1460" s="38"/>
      <c r="CF1460" s="38"/>
      <c r="CG1460" s="38"/>
      <c r="CH1460" s="38"/>
    </row>
    <row r="1461" spans="2:91" ht="18.600000000000001" customHeight="1" thickBot="1">
      <c r="D1461" s="258" t="s">
        <v>129</v>
      </c>
      <c r="E1461" s="259"/>
      <c r="F1461" s="260" t="s">
        <v>130</v>
      </c>
      <c r="G1461" s="261"/>
      <c r="H1461" s="229"/>
      <c r="I1461" s="258" t="s">
        <v>131</v>
      </c>
      <c r="J1461" s="259"/>
      <c r="K1461" s="260" t="s">
        <v>132</v>
      </c>
      <c r="L1461" s="261"/>
      <c r="N1461" s="253" t="s">
        <v>133</v>
      </c>
      <c r="O1461" s="254"/>
      <c r="P1461" s="255" t="s">
        <v>134</v>
      </c>
      <c r="Q1461" s="256"/>
      <c r="S1461" s="258" t="s">
        <v>135</v>
      </c>
      <c r="T1461" s="259"/>
      <c r="U1461" s="260" t="s">
        <v>136</v>
      </c>
      <c r="V1461" s="261"/>
      <c r="W1461" s="8"/>
      <c r="X1461" s="253" t="s">
        <v>137</v>
      </c>
      <c r="Y1461" s="254"/>
      <c r="Z1461" s="255" t="s">
        <v>138</v>
      </c>
      <c r="AA1461" s="256"/>
      <c r="AB1461" s="8"/>
      <c r="AC1461" s="258" t="s">
        <v>139</v>
      </c>
      <c r="AD1461" s="259"/>
      <c r="AE1461" s="260" t="s">
        <v>140</v>
      </c>
      <c r="AF1461" s="261"/>
      <c r="AG1461" s="8"/>
      <c r="AH1461" s="253" t="s">
        <v>141</v>
      </c>
      <c r="AI1461" s="254"/>
      <c r="AJ1461" s="255" t="s">
        <v>142</v>
      </c>
      <c r="AK1461" s="256"/>
      <c r="AL1461" s="8"/>
      <c r="AM1461" s="258" t="s">
        <v>143</v>
      </c>
      <c r="AN1461" s="259"/>
      <c r="AO1461" s="260" t="s">
        <v>144</v>
      </c>
      <c r="AP1461" s="261"/>
      <c r="AR1461" s="253" t="s">
        <v>145</v>
      </c>
      <c r="AS1461" s="254"/>
      <c r="AT1461" s="255" t="s">
        <v>146</v>
      </c>
      <c r="AU1461" s="256"/>
      <c r="AV1461" s="4"/>
      <c r="AW1461" s="258" t="s">
        <v>147</v>
      </c>
      <c r="AX1461" s="259"/>
      <c r="AY1461" s="260" t="s">
        <v>148</v>
      </c>
      <c r="AZ1461" s="261"/>
      <c r="BA1461" s="8"/>
      <c r="BB1461" s="253" t="s">
        <v>149</v>
      </c>
      <c r="BC1461" s="254"/>
      <c r="BD1461" s="255" t="s">
        <v>150</v>
      </c>
      <c r="BE1461" s="256"/>
      <c r="BF1461" s="4"/>
      <c r="BG1461" s="258" t="s">
        <v>151</v>
      </c>
      <c r="BH1461" s="259"/>
      <c r="BI1461" s="260" t="s">
        <v>152</v>
      </c>
      <c r="BJ1461" s="261"/>
      <c r="BK1461" s="4"/>
      <c r="BL1461" s="253" t="s">
        <v>153</v>
      </c>
      <c r="BM1461" s="254"/>
      <c r="BN1461" s="255" t="s">
        <v>154</v>
      </c>
      <c r="BO1461" s="256"/>
      <c r="BP1461" s="4"/>
      <c r="BQ1461" s="258" t="s">
        <v>155</v>
      </c>
      <c r="BR1461" s="259"/>
      <c r="BS1461" s="260" t="s">
        <v>156</v>
      </c>
      <c r="BT1461" s="261"/>
      <c r="BU1461" s="8"/>
      <c r="BV1461" s="253" t="s">
        <v>157</v>
      </c>
      <c r="BW1461" s="254"/>
      <c r="BX1461" s="255" t="s">
        <v>158</v>
      </c>
      <c r="BY1461" s="256"/>
      <c r="CA1461" s="46" t="s">
        <v>16</v>
      </c>
      <c r="CC1461" s="136" t="s">
        <v>71</v>
      </c>
      <c r="CD1461" s="9"/>
      <c r="CE1461" s="38"/>
      <c r="CF1461" s="38"/>
      <c r="CG1461" s="38"/>
      <c r="CH1461" s="38"/>
    </row>
    <row r="1462" spans="2:91" ht="18.600000000000001" customHeight="1" thickTop="1" thickBot="1">
      <c r="D1462" s="29">
        <v>0</v>
      </c>
      <c r="E1462" s="33">
        <v>0</v>
      </c>
      <c r="F1462" s="31">
        <v>1</v>
      </c>
      <c r="G1462" s="32">
        <v>0</v>
      </c>
      <c r="I1462" s="29">
        <v>0</v>
      </c>
      <c r="J1462" s="33">
        <f t="shared" ref="J1462" si="13972">IF(0=(1-$J$8*$K$8*$B1459^2),10^14,$B1459*$J$8/(1-$J$8*$K$8*$B1459^2))</f>
        <v>-0.33820931281747252</v>
      </c>
      <c r="K1462" s="31">
        <v>1</v>
      </c>
      <c r="L1462" s="32">
        <v>0</v>
      </c>
      <c r="N1462" s="29">
        <f t="shared" ref="N1462" si="13973">D1462*I1459+F1462*I1462-E1462*J1459-G1462*J1462</f>
        <v>0</v>
      </c>
      <c r="O1462" s="33">
        <f t="shared" ref="O1462" si="13974">(D1462*J1459+E1462*I1459+F1462*J1462+G1462*I1462)</f>
        <v>-0.33820931281747252</v>
      </c>
      <c r="P1462" s="31">
        <f t="shared" ref="P1462" si="13975">D1462*K1459+F1462*K1462-E1462*L1459-G1462*L1462</f>
        <v>1</v>
      </c>
      <c r="Q1462" s="32">
        <f t="shared" ref="Q1462" si="13976">(D1462*L1459+E1462*K1459+F1462*L1462+G1462*K1462)</f>
        <v>0</v>
      </c>
      <c r="S1462" s="29">
        <v>0</v>
      </c>
      <c r="T1462" s="33">
        <v>0</v>
      </c>
      <c r="U1462" s="31">
        <v>1</v>
      </c>
      <c r="V1462" s="32">
        <v>0</v>
      </c>
      <c r="X1462" s="29">
        <f t="shared" ref="X1462" si="13977">N1462*S1459+P1462*S1462-O1462*T1459-Q1462*T1462</f>
        <v>0</v>
      </c>
      <c r="Y1462" s="33">
        <f t="shared" ref="Y1462" si="13978">(N1462*T1459+O1462*S1459+P1462*T1462+Q1462*S1462)</f>
        <v>-0.33820931281747252</v>
      </c>
      <c r="Z1462" s="31">
        <f t="shared" ref="Z1462" si="13979">N1462*U1459+P1462*U1462-O1462*V1459-Q1462*V1462</f>
        <v>0.88230959246883944</v>
      </c>
      <c r="AA1462" s="32">
        <f t="shared" ref="AA1462" si="13980">(N1462*V1459+O1462*U1459+P1462*V1462+Q1462*U1462)</f>
        <v>0</v>
      </c>
      <c r="AB1462" s="8"/>
      <c r="AC1462" s="29">
        <v>0</v>
      </c>
      <c r="AD1462" s="33">
        <f t="shared" ref="AD1462" si="13981">IF(0=(1-$AD$8*$AE$8*$B1459^2),10^14,$B1459*$AD$8/(1-$AD$8*$AE$8*$B1459^2))</f>
        <v>-0.27009343206116265</v>
      </c>
      <c r="AE1462" s="31">
        <v>1</v>
      </c>
      <c r="AF1462" s="32">
        <v>0</v>
      </c>
      <c r="AH1462" s="29">
        <f t="shared" ref="AH1462" si="13982">X1462*AC1459+Z1462*AC1462-Y1462*AD1459-AA1462*AD1462</f>
        <v>0</v>
      </c>
      <c r="AI1462" s="33">
        <f t="shared" ref="AI1462" si="13983">(X1462*AD1459+Y1462*AC1459+Z1462*AD1462+AA1462*AC1462)</f>
        <v>-0.57651533878786709</v>
      </c>
      <c r="AJ1462" s="31">
        <f t="shared" ref="AJ1462" si="13984">X1462*AE1459+Z1462*AE1462-Y1462*AF1459-AA1462*AF1462</f>
        <v>0.88230959246883944</v>
      </c>
      <c r="AK1462" s="32">
        <f t="shared" ref="AK1462" si="13985">(X1462*AF1459+Y1462*AE1459+Z1462*AF1462+AA1462*AE1462)</f>
        <v>0</v>
      </c>
      <c r="AL1462" s="8"/>
      <c r="AM1462" s="29">
        <v>0</v>
      </c>
      <c r="AN1462" s="33">
        <v>0</v>
      </c>
      <c r="AO1462" s="31">
        <v>1</v>
      </c>
      <c r="AP1462" s="32">
        <v>0</v>
      </c>
      <c r="AR1462" s="29">
        <f t="shared" ref="AR1462" si="13986">AH1462*AM1459+AJ1462*AM1462-AI1462*AN1459-AK1462*AN1462</f>
        <v>0</v>
      </c>
      <c r="AS1462" s="33">
        <f t="shared" ref="AS1462" si="13987">(AH1462*AN1459+AI1462*AM1459+AJ1462*AN1462+AK1462*AM1462)</f>
        <v>-0.57651533878786709</v>
      </c>
      <c r="AT1462" s="31">
        <f t="shared" ref="AT1462" si="13988">AH1462*AO1459+AJ1462*AO1462-AI1462*AP1459-AK1462*AP1462</f>
        <v>0.70089055502956943</v>
      </c>
      <c r="AU1462" s="32">
        <f t="shared" ref="AU1462" si="13989">(AH1462*AP1459+AI1462*AO1459+AJ1462*AP1462+AK1462*AO1462)</f>
        <v>0</v>
      </c>
      <c r="AV1462" s="8"/>
      <c r="AW1462" s="29">
        <v>0</v>
      </c>
      <c r="AX1462" s="33">
        <f t="shared" ref="AX1462" si="13990">IF(0=(1-$AX$8*$AY$8*$B1459^2),10^14,$B1459*$AX$8/(1-$AX$8*$AY$8*$B1459^2))</f>
        <v>-0.24320985959306868</v>
      </c>
      <c r="AY1462" s="31">
        <v>1</v>
      </c>
      <c r="AZ1462" s="32">
        <v>0</v>
      </c>
      <c r="BB1462" s="29">
        <f t="shared" ref="BB1462" si="13991">AR1462*AW1459+AT1462*AW1462-AS1462*AX1459-AU1462*AX1462</f>
        <v>0</v>
      </c>
      <c r="BC1462" s="33">
        <f t="shared" ref="BC1462" si="13992">(AR1462*AX1459+AS1462*AW1459+AT1462*AX1462+AU1462*AW1462)</f>
        <v>-0.74697883226671669</v>
      </c>
      <c r="BD1462" s="31">
        <f t="shared" ref="BD1462" si="13993">AR1462*AY1459+AT1462*AY1462-AS1462*AZ1459-AU1462*AZ1462</f>
        <v>0.70089055502956943</v>
      </c>
      <c r="BE1462" s="32">
        <f t="shared" ref="BE1462" si="13994">(AR1462*AZ1459+AS1462*AY1459+AT1462*AZ1462+AU1462*AY1462)</f>
        <v>0</v>
      </c>
      <c r="BF1462" s="8"/>
      <c r="BG1462" s="29">
        <v>0</v>
      </c>
      <c r="BH1462" s="33">
        <v>0</v>
      </c>
      <c r="BI1462" s="31">
        <v>1</v>
      </c>
      <c r="BJ1462" s="32">
        <v>0</v>
      </c>
      <c r="BL1462" s="29">
        <f t="shared" ref="BL1462" si="13995">BB1462*BG1459+BD1462*BG1462-BC1462*BH1459-BE1462*BH1462</f>
        <v>0</v>
      </c>
      <c r="BM1462" s="33">
        <f t="shared" ref="BM1462" si="13996">(BB1462*BH1459+BC1462*BG1459+BD1462*BH1462+BE1462*BG1462)</f>
        <v>-0.74697883226671669</v>
      </c>
      <c r="BN1462" s="31">
        <f t="shared" ref="BN1462" si="13997">BB1462*BI1459+BD1462*BI1462-BC1462*BJ1459-BE1462*BJ1462</f>
        <v>0.61823775320601393</v>
      </c>
      <c r="BO1462" s="32">
        <f t="shared" ref="BO1462" si="13998">(BB1462*BJ1459+BC1462*BI1459+BD1462*BJ1462+BE1462*BI1462)</f>
        <v>0</v>
      </c>
      <c r="BP1462" s="8"/>
      <c r="BQ1462" s="19">
        <f t="shared" ref="BQ1462:BQ1525" si="13999">1/$BR$8</f>
        <v>1</v>
      </c>
      <c r="BR1462" s="47">
        <v>0</v>
      </c>
      <c r="BS1462" s="48">
        <v>1</v>
      </c>
      <c r="BT1462" s="49">
        <v>0</v>
      </c>
      <c r="BV1462" s="29">
        <f t="shared" ref="BV1462" si="14000">BL1462*BQ1459+BN1462*BQ1462-BM1462*BR1459-BO1462*BR1462</f>
        <v>0.61823775320601393</v>
      </c>
      <c r="BW1462" s="33">
        <f t="shared" ref="BW1462" si="14001">(BL1462*BR1459+BM1462*BQ1459+BN1462*BR1462+BO1462*BQ1462)</f>
        <v>-0.74697883226671669</v>
      </c>
      <c r="BX1462" s="31">
        <f t="shared" ref="BX1462" si="14002">BL1462*BS1459+BN1462*BS1462-BM1462*BT1459-BO1462*BT1462</f>
        <v>0.61823775320601393</v>
      </c>
      <c r="BY1462" s="32">
        <f t="shared" ref="BY1462" si="14003">(BL1462*BT1459+BM1462*BS1459+BN1462*BT1462+BO1462*BS1462)</f>
        <v>0</v>
      </c>
      <c r="CA1462" s="50">
        <f t="shared" ref="CA1462" si="14004">(180/PI())*ATAN(-1*(BW1459+BW1462)/(BV1459+BV1462))</f>
        <v>51.848523347639521</v>
      </c>
      <c r="CC1462" s="137">
        <f t="shared" ref="CC1462" si="14005">20*LOG(((1-(10^(CA1459/20)^2)*(1-((1-CC1459)/(1+CC1459))^2))^0.5))</f>
        <v>-25.872811513811676</v>
      </c>
      <c r="CD1462" s="9"/>
      <c r="CE1462" s="38"/>
      <c r="CF1462" s="38"/>
      <c r="CG1462" s="38"/>
      <c r="CH1462" s="38"/>
    </row>
    <row r="1463" spans="2:91" ht="18.600000000000001" customHeight="1">
      <c r="CC1463" s="42"/>
    </row>
    <row r="1464" spans="2:91" ht="18.600000000000001" customHeight="1" thickBot="1">
      <c r="E1464" s="22" t="s">
        <v>4</v>
      </c>
      <c r="J1464" s="22" t="s">
        <v>5</v>
      </c>
      <c r="O1464" s="22" t="s">
        <v>6</v>
      </c>
      <c r="T1464" s="22" t="s">
        <v>7</v>
      </c>
      <c r="Y1464" s="22" t="s">
        <v>8</v>
      </c>
      <c r="AD1464" s="22" t="s">
        <v>65</v>
      </c>
      <c r="AI1464" s="22" t="s">
        <v>9</v>
      </c>
      <c r="AN1464" s="22" t="s">
        <v>66</v>
      </c>
      <c r="AS1464" s="22" t="s">
        <v>51</v>
      </c>
      <c r="AX1464" s="22" t="s">
        <v>67</v>
      </c>
      <c r="BC1464" s="22" t="s">
        <v>52</v>
      </c>
      <c r="BH1464" s="22" t="s">
        <v>68</v>
      </c>
      <c r="BM1464" s="22" t="s">
        <v>63</v>
      </c>
      <c r="BQ1464" s="23" t="s">
        <v>69</v>
      </c>
      <c r="BR1464" s="23"/>
      <c r="BS1464" s="24"/>
      <c r="BT1464" s="24"/>
      <c r="BU1464" s="24"/>
      <c r="BW1464" s="22" t="s">
        <v>64</v>
      </c>
    </row>
    <row r="1465" spans="2:91" ht="18.600000000000001" customHeight="1" thickBot="1">
      <c r="D1465" s="249" t="s">
        <v>103</v>
      </c>
      <c r="E1465" s="250"/>
      <c r="F1465" s="251" t="s">
        <v>104</v>
      </c>
      <c r="G1465" s="252"/>
      <c r="H1465" s="229"/>
      <c r="I1465" s="253" t="s">
        <v>11</v>
      </c>
      <c r="J1465" s="254"/>
      <c r="K1465" s="255" t="s">
        <v>12</v>
      </c>
      <c r="L1465" s="256"/>
      <c r="M1465" s="24"/>
      <c r="N1465" s="253" t="s">
        <v>105</v>
      </c>
      <c r="O1465" s="254"/>
      <c r="P1465" s="255" t="s">
        <v>106</v>
      </c>
      <c r="Q1465" s="256"/>
      <c r="R1465" s="24"/>
      <c r="S1465" s="249" t="s">
        <v>107</v>
      </c>
      <c r="T1465" s="250"/>
      <c r="U1465" s="251" t="s">
        <v>108</v>
      </c>
      <c r="V1465" s="252"/>
      <c r="W1465" s="8"/>
      <c r="X1465" s="253" t="s">
        <v>109</v>
      </c>
      <c r="Y1465" s="254"/>
      <c r="Z1465" s="255" t="s">
        <v>110</v>
      </c>
      <c r="AA1465" s="256"/>
      <c r="AB1465" s="8"/>
      <c r="AC1465" s="253" t="s">
        <v>111</v>
      </c>
      <c r="AD1465" s="254"/>
      <c r="AE1465" s="255" t="s">
        <v>14</v>
      </c>
      <c r="AF1465" s="256"/>
      <c r="AG1465" s="8"/>
      <c r="AH1465" s="253" t="s">
        <v>112</v>
      </c>
      <c r="AI1465" s="254"/>
      <c r="AJ1465" s="255" t="s">
        <v>113</v>
      </c>
      <c r="AK1465" s="256"/>
      <c r="AL1465" s="8"/>
      <c r="AM1465" s="249" t="s">
        <v>114</v>
      </c>
      <c r="AN1465" s="250"/>
      <c r="AO1465" s="251" t="s">
        <v>115</v>
      </c>
      <c r="AP1465" s="252"/>
      <c r="AQ1465" s="24"/>
      <c r="AR1465" s="253" t="s">
        <v>116</v>
      </c>
      <c r="AS1465" s="254"/>
      <c r="AT1465" s="255" t="s">
        <v>13</v>
      </c>
      <c r="AU1465" s="256"/>
      <c r="AV1465" s="4"/>
      <c r="AW1465" s="253" t="s">
        <v>117</v>
      </c>
      <c r="AX1465" s="254"/>
      <c r="AY1465" s="255" t="s">
        <v>118</v>
      </c>
      <c r="AZ1465" s="256"/>
      <c r="BA1465" s="8"/>
      <c r="BB1465" s="253" t="s">
        <v>119</v>
      </c>
      <c r="BC1465" s="254"/>
      <c r="BD1465" s="255" t="s">
        <v>120</v>
      </c>
      <c r="BE1465" s="256"/>
      <c r="BF1465" s="4"/>
      <c r="BG1465" s="249" t="s">
        <v>121</v>
      </c>
      <c r="BH1465" s="250"/>
      <c r="BI1465" s="251" t="s">
        <v>122</v>
      </c>
      <c r="BJ1465" s="252"/>
      <c r="BK1465" s="4"/>
      <c r="BL1465" s="253" t="s">
        <v>123</v>
      </c>
      <c r="BM1465" s="254"/>
      <c r="BN1465" s="255" t="s">
        <v>124</v>
      </c>
      <c r="BO1465" s="256"/>
      <c r="BP1465" s="4"/>
      <c r="BQ1465" s="253" t="s">
        <v>125</v>
      </c>
      <c r="BR1465" s="254"/>
      <c r="BS1465" s="255" t="s">
        <v>126</v>
      </c>
      <c r="BT1465" s="256"/>
      <c r="BU1465" s="8"/>
      <c r="BV1465" s="253" t="s">
        <v>127</v>
      </c>
      <c r="BW1465" s="254"/>
      <c r="BX1465" s="255" t="s">
        <v>128</v>
      </c>
      <c r="BY1465" s="256"/>
      <c r="CA1465" s="27" t="s">
        <v>15</v>
      </c>
      <c r="CC1465" s="133" t="s">
        <v>70</v>
      </c>
      <c r="CD1465" s="9"/>
      <c r="CE1465" s="38"/>
      <c r="CF1465" s="38"/>
      <c r="CG1465" s="38"/>
      <c r="CH1465" s="38"/>
    </row>
    <row r="1466" spans="2:91" ht="18.600000000000001" customHeight="1" thickTop="1" thickBot="1">
      <c r="B1466" s="129">
        <v>3.7</v>
      </c>
      <c r="D1466" s="29">
        <v>1</v>
      </c>
      <c r="E1466" s="30">
        <v>0</v>
      </c>
      <c r="F1466" s="31">
        <v>0</v>
      </c>
      <c r="G1466" s="32">
        <f t="shared" ref="G1466:G1529" si="14006">-1/($E$8*$B1466)</f>
        <v>-0.17815675675675674</v>
      </c>
      <c r="I1466" s="29">
        <v>1</v>
      </c>
      <c r="J1466" s="33">
        <v>0</v>
      </c>
      <c r="K1466" s="31">
        <v>0</v>
      </c>
      <c r="L1466" s="32">
        <v>0</v>
      </c>
      <c r="N1466" s="29">
        <f t="shared" ref="N1466" si="14007">D1466*I1466+F1466*I1469-E1466*J1466-G1466*J1469</f>
        <v>0.94007884870515834</v>
      </c>
      <c r="O1466" s="33">
        <f t="shared" ref="O1466" si="14008">(D1466*J1466+E1466*I1466+F1466*J1469+G1466*I1469)</f>
        <v>0</v>
      </c>
      <c r="P1466" s="31">
        <f t="shared" ref="P1466" si="14009">D1466*K1466+F1466*K1469-E1466*L1466-G1466*L1469</f>
        <v>0</v>
      </c>
      <c r="Q1466" s="32">
        <f t="shared" ref="Q1466" si="14010">(D1466*L1466+E1466*K1466+F1466*L1469+G1466*K1469)</f>
        <v>-0.17815675675675674</v>
      </c>
      <c r="S1466" s="29">
        <v>1</v>
      </c>
      <c r="T1466" s="30">
        <v>0</v>
      </c>
      <c r="U1466" s="31">
        <v>0</v>
      </c>
      <c r="V1466" s="32">
        <f t="shared" ref="V1466:V1529" si="14011">-1/($T$8*$B1466)</f>
        <v>-0.34610000000000002</v>
      </c>
      <c r="X1466" s="29">
        <f t="shared" ref="X1466" si="14012">N1466*S1466+P1466*S1469-O1466*T1466-Q1466*T1469</f>
        <v>0.94007884870515834</v>
      </c>
      <c r="Y1466" s="33">
        <f t="shared" ref="Y1466" si="14013">(N1466*T1466+O1466*S1466+P1466*T1469+Q1466*S1469)</f>
        <v>0</v>
      </c>
      <c r="Z1466" s="31">
        <f t="shared" ref="Z1466" si="14014">N1466*U1466+P1466*U1469-O1466*V1466-Q1466*V1469</f>
        <v>0</v>
      </c>
      <c r="AA1466" s="32">
        <f t="shared" ref="AA1466" si="14015">(N1466*V1466+O1466*U1466+P1466*V1469+Q1466*U1469)</f>
        <v>-0.50351804629361208</v>
      </c>
      <c r="AB1466" s="8"/>
      <c r="AC1466" s="29">
        <v>1</v>
      </c>
      <c r="AD1466" s="33">
        <v>0</v>
      </c>
      <c r="AE1466" s="31">
        <v>0</v>
      </c>
      <c r="AF1466" s="32">
        <v>0</v>
      </c>
      <c r="AH1466" s="29">
        <f t="shared" ref="AH1466" si="14016">X1466*AC1466+Z1466*AC1469-Y1466*AD1466-AA1466*AD1469</f>
        <v>0.80488088843316019</v>
      </c>
      <c r="AI1466" s="33">
        <f t="shared" ref="AI1466" si="14017">(X1466*AD1466+Y1466*AC1466+Z1466*AD1469+AA1466*AC1469)</f>
        <v>0</v>
      </c>
      <c r="AJ1466" s="31">
        <f t="shared" ref="AJ1466" si="14018">X1466*AE1466+Z1466*AE1469-Y1466*AF1466-AA1466*AF1469</f>
        <v>0</v>
      </c>
      <c r="AK1466" s="32">
        <f t="shared" ref="AK1466" si="14019">(X1466*AF1466+Y1466*AE1466+Z1466*AF1469+AA1466*AE1469)</f>
        <v>-0.50351804629361208</v>
      </c>
      <c r="AL1466" s="8"/>
      <c r="AM1466" s="29">
        <v>1</v>
      </c>
      <c r="AN1466" s="30">
        <v>0</v>
      </c>
      <c r="AO1466" s="31">
        <v>0</v>
      </c>
      <c r="AP1466" s="32">
        <f t="shared" ref="AP1466:AP1529" si="14020">-1/($AN$8*$B1466)</f>
        <v>-0.31298108108108103</v>
      </c>
      <c r="AR1466" s="29">
        <f t="shared" ref="AR1466" si="14021">AH1466*AM1466+AJ1466*AM1469-AI1466*AN1466-AK1466*AN1469</f>
        <v>0.80488088843316019</v>
      </c>
      <c r="AS1466" s="33">
        <f t="shared" ref="AS1466" si="14022">(AH1466*AN1466+AI1466*AM1466+AJ1466*AN1469+AK1466*AM1469)</f>
        <v>0</v>
      </c>
      <c r="AT1466" s="31">
        <f t="shared" ref="AT1466" si="14023">AH1466*AO1466+AJ1466*AO1469-AI1466*AP1466-AK1466*AP1469</f>
        <v>0</v>
      </c>
      <c r="AU1466" s="32">
        <f t="shared" ref="AU1466" si="14024">(AH1466*AP1466+AI1466*AO1466+AJ1466*AP1469+AK1466*AO1469)</f>
        <v>-0.75543053689692352</v>
      </c>
      <c r="AV1466" s="8"/>
      <c r="AW1466" s="29">
        <v>1</v>
      </c>
      <c r="AX1466" s="33">
        <v>0</v>
      </c>
      <c r="AY1466" s="31">
        <v>0</v>
      </c>
      <c r="AZ1466" s="32">
        <v>0</v>
      </c>
      <c r="BB1466" s="29">
        <f t="shared" ref="BB1466" si="14025">AR1466*AW1466+AT1466*AW1469-AS1466*AX1466-AU1466*AX1469</f>
        <v>0.62220846092579307</v>
      </c>
      <c r="BC1466" s="33">
        <f t="shared" ref="BC1466" si="14026">(AR1466*AX1466+AS1466*AW1466+AT1466*AX1469+AU1466*AW1469)</f>
        <v>0</v>
      </c>
      <c r="BD1466" s="31">
        <f t="shared" ref="BD1466" si="14027">AR1466*AY1466+AT1466*AY1469-AS1466*AZ1466-AU1466*AZ1469</f>
        <v>0</v>
      </c>
      <c r="BE1466" s="32">
        <f t="shared" ref="BE1466" si="14028">(AR1466*AZ1466+AS1466*AY1466+AT1466*AZ1469+AU1466*AY1469)</f>
        <v>-0.75543053689692352</v>
      </c>
      <c r="BF1466" s="8"/>
      <c r="BG1466" s="29">
        <v>1</v>
      </c>
      <c r="BH1466" s="30">
        <v>0</v>
      </c>
      <c r="BI1466" s="31">
        <v>0</v>
      </c>
      <c r="BJ1466" s="32">
        <f t="shared" ref="BJ1466:BJ1529" si="14029">-1/($BH$8*$B1466)</f>
        <v>-0.11005135135135133</v>
      </c>
      <c r="BL1466" s="29">
        <f t="shared" ref="BL1466" si="14030">BB1466*BG1466+BD1466*BG1469-BC1466*BH1466-BE1466*BH1469</f>
        <v>0.62220846092579307</v>
      </c>
      <c r="BM1466" s="33">
        <f t="shared" ref="BM1466" si="14031">(BB1466*BH1466+BC1466*BG1466+BD1466*BH1469+BE1466*BG1469)</f>
        <v>0</v>
      </c>
      <c r="BN1466" s="31">
        <f t="shared" ref="BN1466" si="14032">BB1466*BI1466+BD1466*BI1469-BC1466*BJ1466-BE1466*BJ1469</f>
        <v>0</v>
      </c>
      <c r="BO1466" s="32">
        <f t="shared" ref="BO1466" si="14033">(BB1466*BJ1466+BC1466*BI1466+BD1466*BJ1469+BE1466*BI1469)</f>
        <v>-0.82390541884405155</v>
      </c>
      <c r="BP1466" s="8"/>
      <c r="BQ1466" s="34">
        <v>1</v>
      </c>
      <c r="BR1466" s="35">
        <v>0</v>
      </c>
      <c r="BS1466" s="11">
        <v>0</v>
      </c>
      <c r="BT1466" s="36">
        <v>0</v>
      </c>
      <c r="BV1466" s="29">
        <f t="shared" ref="BV1466" si="14034">BL1466*BQ1466+BN1466*BQ1469-BM1466*BR1466-BO1466*BR1469</f>
        <v>0.62220846092579307</v>
      </c>
      <c r="BW1466" s="33">
        <f t="shared" ref="BW1466" si="14035">(BL1466*BR1466+BM1466*BQ1466+BN1466*BR1469+BO1466*BQ1469)</f>
        <v>-0.82390541884405155</v>
      </c>
      <c r="BX1466" s="31">
        <f t="shared" ref="BX1466" si="14036">BL1466*BS1466+BN1466*BS1469-BM1466*BT1466-BO1466*BT1469</f>
        <v>0</v>
      </c>
      <c r="BY1466" s="32">
        <f t="shared" ref="BY1466" si="14037">(BL1466*BT1466+BM1466*BS1466+BN1466*BT1469+BO1466*BS1469)</f>
        <v>-0.82390541884405155</v>
      </c>
      <c r="CA1466" s="37">
        <f t="shared" ref="CA1466" si="14038">20*LOG(((1+$BR$8)/$BR$8)/((BV1466+BV1469)^2+(BW1466+BW1469)^2)^0.5)</f>
        <v>-6.9540040042172999E-3</v>
      </c>
      <c r="CC1466" s="134">
        <f t="shared" ref="CC1466" si="14039">((BV1466^2+BW1466^2)^0.5)/((BV1469^2+BW1469^2)^0.5)</f>
        <v>1.064643292233924</v>
      </c>
      <c r="CD1466" s="9"/>
      <c r="CE1466" s="38"/>
      <c r="CF1466" s="38"/>
      <c r="CG1466" s="38"/>
      <c r="CH1466" s="38"/>
      <c r="CM1466" s="129">
        <v>3.68</v>
      </c>
    </row>
    <row r="1467" spans="2:91" ht="18.600000000000001" customHeight="1" thickBot="1">
      <c r="D1467" s="39"/>
      <c r="G1467" s="40"/>
      <c r="I1467" s="39"/>
      <c r="L1467" s="40"/>
      <c r="N1467" s="39"/>
      <c r="Q1467" s="40"/>
      <c r="S1467" s="39"/>
      <c r="V1467" s="40"/>
      <c r="X1467" s="39"/>
      <c r="AA1467" s="40"/>
      <c r="AC1467" s="39"/>
      <c r="AF1467" s="40"/>
      <c r="AH1467" s="39"/>
      <c r="AK1467" s="40"/>
      <c r="AM1467" s="39"/>
      <c r="AP1467" s="40"/>
      <c r="AR1467" s="39"/>
      <c r="AU1467" s="40"/>
      <c r="AW1467" s="39"/>
      <c r="AZ1467" s="40"/>
      <c r="BB1467" s="39"/>
      <c r="BE1467" s="40"/>
      <c r="BG1467" s="39"/>
      <c r="BJ1467" s="40"/>
      <c r="BL1467" s="39"/>
      <c r="BO1467" s="40"/>
      <c r="BQ1467" s="34"/>
      <c r="BR1467" s="11"/>
      <c r="BS1467" s="11"/>
      <c r="BT1467" s="41"/>
      <c r="BV1467" s="39"/>
      <c r="BY1467" s="40"/>
      <c r="CC1467" s="135"/>
      <c r="CD1467" s="9"/>
      <c r="CE1467" s="38"/>
      <c r="CF1467" s="38"/>
      <c r="CG1467" s="38"/>
      <c r="CH1467" s="38"/>
    </row>
    <row r="1468" spans="2:91" ht="18.600000000000001" customHeight="1" thickBot="1">
      <c r="D1468" s="258" t="s">
        <v>129</v>
      </c>
      <c r="E1468" s="259"/>
      <c r="F1468" s="260" t="s">
        <v>130</v>
      </c>
      <c r="G1468" s="261"/>
      <c r="H1468" s="229"/>
      <c r="I1468" s="258" t="s">
        <v>131</v>
      </c>
      <c r="J1468" s="259"/>
      <c r="K1468" s="260" t="s">
        <v>132</v>
      </c>
      <c r="L1468" s="261"/>
      <c r="N1468" s="253" t="s">
        <v>133</v>
      </c>
      <c r="O1468" s="254"/>
      <c r="P1468" s="255" t="s">
        <v>134</v>
      </c>
      <c r="Q1468" s="256"/>
      <c r="S1468" s="258" t="s">
        <v>135</v>
      </c>
      <c r="T1468" s="259"/>
      <c r="U1468" s="260" t="s">
        <v>136</v>
      </c>
      <c r="V1468" s="261"/>
      <c r="W1468" s="8"/>
      <c r="X1468" s="253" t="s">
        <v>137</v>
      </c>
      <c r="Y1468" s="254"/>
      <c r="Z1468" s="255" t="s">
        <v>138</v>
      </c>
      <c r="AA1468" s="256"/>
      <c r="AB1468" s="8"/>
      <c r="AC1468" s="258" t="s">
        <v>139</v>
      </c>
      <c r="AD1468" s="259"/>
      <c r="AE1468" s="260" t="s">
        <v>140</v>
      </c>
      <c r="AF1468" s="261"/>
      <c r="AG1468" s="8"/>
      <c r="AH1468" s="253" t="s">
        <v>141</v>
      </c>
      <c r="AI1468" s="254"/>
      <c r="AJ1468" s="255" t="s">
        <v>142</v>
      </c>
      <c r="AK1468" s="256"/>
      <c r="AL1468" s="8"/>
      <c r="AM1468" s="258" t="s">
        <v>143</v>
      </c>
      <c r="AN1468" s="259"/>
      <c r="AO1468" s="260" t="s">
        <v>144</v>
      </c>
      <c r="AP1468" s="261"/>
      <c r="AR1468" s="253" t="s">
        <v>145</v>
      </c>
      <c r="AS1468" s="254"/>
      <c r="AT1468" s="255" t="s">
        <v>146</v>
      </c>
      <c r="AU1468" s="256"/>
      <c r="AV1468" s="4"/>
      <c r="AW1468" s="258" t="s">
        <v>147</v>
      </c>
      <c r="AX1468" s="259"/>
      <c r="AY1468" s="260" t="s">
        <v>148</v>
      </c>
      <c r="AZ1468" s="261"/>
      <c r="BA1468" s="8"/>
      <c r="BB1468" s="253" t="s">
        <v>149</v>
      </c>
      <c r="BC1468" s="254"/>
      <c r="BD1468" s="255" t="s">
        <v>150</v>
      </c>
      <c r="BE1468" s="256"/>
      <c r="BF1468" s="4"/>
      <c r="BG1468" s="258" t="s">
        <v>151</v>
      </c>
      <c r="BH1468" s="259"/>
      <c r="BI1468" s="260" t="s">
        <v>152</v>
      </c>
      <c r="BJ1468" s="261"/>
      <c r="BK1468" s="4"/>
      <c r="BL1468" s="253" t="s">
        <v>153</v>
      </c>
      <c r="BM1468" s="254"/>
      <c r="BN1468" s="255" t="s">
        <v>154</v>
      </c>
      <c r="BO1468" s="256"/>
      <c r="BP1468" s="4"/>
      <c r="BQ1468" s="258" t="s">
        <v>155</v>
      </c>
      <c r="BR1468" s="259"/>
      <c r="BS1468" s="260" t="s">
        <v>156</v>
      </c>
      <c r="BT1468" s="261"/>
      <c r="BU1468" s="8"/>
      <c r="BV1468" s="253" t="s">
        <v>157</v>
      </c>
      <c r="BW1468" s="254"/>
      <c r="BX1468" s="255" t="s">
        <v>158</v>
      </c>
      <c r="BY1468" s="256"/>
      <c r="CA1468" s="46" t="s">
        <v>16</v>
      </c>
      <c r="CC1468" s="136" t="s">
        <v>71</v>
      </c>
      <c r="CD1468" s="9"/>
      <c r="CE1468" s="38"/>
      <c r="CF1468" s="38"/>
      <c r="CG1468" s="38"/>
      <c r="CH1468" s="38"/>
    </row>
    <row r="1469" spans="2:91" ht="18.600000000000001" customHeight="1" thickTop="1" thickBot="1">
      <c r="D1469" s="29">
        <v>0</v>
      </c>
      <c r="E1469" s="33">
        <v>0</v>
      </c>
      <c r="F1469" s="31">
        <v>1</v>
      </c>
      <c r="G1469" s="32">
        <v>0</v>
      </c>
      <c r="I1469" s="29">
        <v>0</v>
      </c>
      <c r="J1469" s="33">
        <f t="shared" ref="J1469" si="14040">IF(0=(1-$J$8*$K$8*$B1466^2),10^14,$B1466*$J$8/(1-$J$8*$K$8*$B1466^2))</f>
        <v>-0.33633948207001729</v>
      </c>
      <c r="K1469" s="31">
        <v>1</v>
      </c>
      <c r="L1469" s="32">
        <v>0</v>
      </c>
      <c r="N1469" s="29">
        <f t="shared" ref="N1469" si="14041">D1469*I1466+F1469*I1469-E1469*J1466-G1469*J1469</f>
        <v>0</v>
      </c>
      <c r="O1469" s="33">
        <f t="shared" ref="O1469" si="14042">(D1469*J1466+E1469*I1466+F1469*J1469+G1469*I1469)</f>
        <v>-0.33633948207001729</v>
      </c>
      <c r="P1469" s="31">
        <f t="shared" ref="P1469" si="14043">D1469*K1466+F1469*K1469-E1469*L1466-G1469*L1469</f>
        <v>1</v>
      </c>
      <c r="Q1469" s="32">
        <f t="shared" ref="Q1469" si="14044">(D1469*L1466+E1469*K1466+F1469*L1469+G1469*K1469)</f>
        <v>0</v>
      </c>
      <c r="S1469" s="29">
        <v>0</v>
      </c>
      <c r="T1469" s="33">
        <v>0</v>
      </c>
      <c r="U1469" s="31">
        <v>1</v>
      </c>
      <c r="V1469" s="32">
        <v>0</v>
      </c>
      <c r="X1469" s="29">
        <f t="shared" ref="X1469" si="14045">N1469*S1466+P1469*S1469-O1469*T1466-Q1469*T1469</f>
        <v>0</v>
      </c>
      <c r="Y1469" s="33">
        <f t="shared" ref="Y1469" si="14046">(N1469*T1466+O1469*S1466+P1469*T1469+Q1469*S1469)</f>
        <v>-0.33633948207001729</v>
      </c>
      <c r="Z1469" s="31">
        <f t="shared" ref="Z1469" si="14047">N1469*U1466+P1469*U1469-O1469*V1466-Q1469*V1469</f>
        <v>0.883592905255567</v>
      </c>
      <c r="AA1469" s="32">
        <f t="shared" ref="AA1469" si="14048">(N1469*V1466+O1469*U1466+P1469*V1469+Q1469*U1469)</f>
        <v>0</v>
      </c>
      <c r="AB1469" s="8"/>
      <c r="AC1469" s="29">
        <v>0</v>
      </c>
      <c r="AD1469" s="33">
        <f t="shared" ref="AD1469" si="14049">IF(0=(1-$AD$8*$AE$8*$B1466^2),10^14,$B1466*$AD$8/(1-$AD$8*$AE$8*$B1466^2))</f>
        <v>-0.26850668266448052</v>
      </c>
      <c r="AE1469" s="31">
        <v>1</v>
      </c>
      <c r="AF1469" s="32">
        <v>0</v>
      </c>
      <c r="AH1469" s="29">
        <f t="shared" ref="AH1469" si="14050">X1469*AC1466+Z1469*AC1469-Y1469*AD1466-AA1469*AD1469</f>
        <v>0</v>
      </c>
      <c r="AI1469" s="33">
        <f t="shared" ref="AI1469" si="14051">(X1469*AD1466+Y1469*AC1466+Z1469*AD1469+AA1469*AC1469)</f>
        <v>-0.5735900818860602</v>
      </c>
      <c r="AJ1469" s="31">
        <f t="shared" ref="AJ1469" si="14052">X1469*AE1466+Z1469*AE1469-Y1469*AF1466-AA1469*AF1469</f>
        <v>0.883592905255567</v>
      </c>
      <c r="AK1469" s="32">
        <f t="shared" ref="AK1469" si="14053">(X1469*AF1466+Y1469*AE1466+Z1469*AF1469+AA1469*AE1469)</f>
        <v>0</v>
      </c>
      <c r="AL1469" s="8"/>
      <c r="AM1469" s="29">
        <v>0</v>
      </c>
      <c r="AN1469" s="33">
        <v>0</v>
      </c>
      <c r="AO1469" s="31">
        <v>1</v>
      </c>
      <c r="AP1469" s="32">
        <v>0</v>
      </c>
      <c r="AR1469" s="29">
        <f t="shared" ref="AR1469" si="14054">AH1469*AM1466+AJ1469*AM1469-AI1469*AN1466-AK1469*AN1469</f>
        <v>0</v>
      </c>
      <c r="AS1469" s="33">
        <f t="shared" ref="AS1469" si="14055">(AH1469*AN1466+AI1469*AM1466+AJ1469*AN1469+AK1469*AM1469)</f>
        <v>-0.5735900818860602</v>
      </c>
      <c r="AT1469" s="31">
        <f t="shared" ref="AT1469" si="14056">AH1469*AO1466+AJ1469*AO1469-AI1469*AP1466-AK1469*AP1469</f>
        <v>0.70407006132948213</v>
      </c>
      <c r="AU1469" s="32">
        <f t="shared" ref="AU1469" si="14057">(AH1469*AP1466+AI1469*AO1466+AJ1469*AP1469+AK1469*AO1469)</f>
        <v>0</v>
      </c>
      <c r="AV1469" s="8"/>
      <c r="AW1469" s="29">
        <v>0</v>
      </c>
      <c r="AX1469" s="33">
        <f t="shared" ref="AX1469" si="14058">IF(0=(1-$AX$8*$AY$8*$B1466^2),10^14,$B1466*$AX$8/(1-$AX$8*$AY$8*$B1466^2))</f>
        <v>-0.24181234221445339</v>
      </c>
      <c r="AY1469" s="31">
        <v>1</v>
      </c>
      <c r="AZ1469" s="32">
        <v>0</v>
      </c>
      <c r="BB1469" s="29">
        <f t="shared" ref="BB1469" si="14059">AR1469*AW1466+AT1469*AW1469-AS1469*AX1466-AU1469*AX1469</f>
        <v>0</v>
      </c>
      <c r="BC1469" s="33">
        <f t="shared" ref="BC1469" si="14060">(AR1469*AX1466+AS1469*AW1466+AT1469*AX1469+AU1469*AW1469)</f>
        <v>-0.74384291249921608</v>
      </c>
      <c r="BD1469" s="31">
        <f t="shared" ref="BD1469" si="14061">AR1469*AY1466+AT1469*AY1469-AS1469*AZ1466-AU1469*AZ1469</f>
        <v>0.70407006132948213</v>
      </c>
      <c r="BE1469" s="32">
        <f t="shared" ref="BE1469" si="14062">(AR1469*AZ1466+AS1469*AY1466+AT1469*AZ1469+AU1469*AY1469)</f>
        <v>0</v>
      </c>
      <c r="BF1469" s="8"/>
      <c r="BG1469" s="29">
        <v>0</v>
      </c>
      <c r="BH1469" s="33">
        <v>0</v>
      </c>
      <c r="BI1469" s="31">
        <v>1</v>
      </c>
      <c r="BJ1469" s="32">
        <v>0</v>
      </c>
      <c r="BL1469" s="29">
        <f t="shared" ref="BL1469" si="14063">BB1469*BG1466+BD1469*BG1469-BC1469*BH1466-BE1469*BH1469</f>
        <v>0</v>
      </c>
      <c r="BM1469" s="33">
        <f t="shared" ref="BM1469" si="14064">(BB1469*BH1466+BC1469*BG1466+BD1469*BH1469+BE1469*BG1469)</f>
        <v>-0.74384291249921608</v>
      </c>
      <c r="BN1469" s="31">
        <f t="shared" ref="BN1469" si="14065">BB1469*BI1466+BD1469*BI1469-BC1469*BJ1466-BE1469*BJ1469</f>
        <v>0.62220914361581836</v>
      </c>
      <c r="BO1469" s="32">
        <f t="shared" ref="BO1469" si="14066">(BB1469*BJ1466+BC1469*BI1466+BD1469*BJ1469+BE1469*BI1469)</f>
        <v>0</v>
      </c>
      <c r="BP1469" s="8"/>
      <c r="BQ1469" s="19">
        <f t="shared" ref="BQ1469:BQ1532" si="14067">1/$BR$8</f>
        <v>1</v>
      </c>
      <c r="BR1469" s="47">
        <v>0</v>
      </c>
      <c r="BS1469" s="48">
        <v>1</v>
      </c>
      <c r="BT1469" s="49">
        <v>0</v>
      </c>
      <c r="BV1469" s="29">
        <f t="shared" ref="BV1469" si="14068">BL1469*BQ1466+BN1469*BQ1469-BM1469*BR1466-BO1469*BR1469</f>
        <v>0.62220914361581836</v>
      </c>
      <c r="BW1469" s="33">
        <f t="shared" ref="BW1469" si="14069">(BL1469*BR1466+BM1469*BQ1466+BN1469*BR1469+BO1469*BQ1469)</f>
        <v>-0.74384291249921608</v>
      </c>
      <c r="BX1469" s="31">
        <f t="shared" ref="BX1469" si="14070">BL1469*BS1466+BN1469*BS1469-BM1469*BT1466-BO1469*BT1469</f>
        <v>0.62220914361581836</v>
      </c>
      <c r="BY1469" s="32">
        <f t="shared" ref="BY1469" si="14071">(BL1469*BT1466+BM1469*BS1466+BN1469*BT1469+BO1469*BS1469)</f>
        <v>0</v>
      </c>
      <c r="CA1469" s="50">
        <f t="shared" ref="CA1469" si="14072">(180/PI())*ATAN(-1*(BW1466+BW1469)/(BV1466+BV1469))</f>
        <v>51.558821875960646</v>
      </c>
      <c r="CC1469" s="137">
        <f t="shared" ref="CC1469" si="14073">20*LOG(((1-(10^(CA1466/20)^2)*(1-((1-CC1466)/(1+CC1466))^2))^0.5))</f>
        <v>-25.886052236029855</v>
      </c>
      <c r="CD1469" s="9"/>
      <c r="CE1469" s="38"/>
      <c r="CF1469" s="38"/>
      <c r="CG1469" s="38"/>
      <c r="CH1469" s="38"/>
    </row>
    <row r="1470" spans="2:91" ht="18.600000000000001" customHeight="1">
      <c r="CC1470" s="42"/>
    </row>
    <row r="1471" spans="2:91" ht="18.600000000000001" customHeight="1" thickBot="1">
      <c r="E1471" s="22" t="s">
        <v>4</v>
      </c>
      <c r="J1471" s="22" t="s">
        <v>5</v>
      </c>
      <c r="O1471" s="22" t="s">
        <v>6</v>
      </c>
      <c r="T1471" s="22" t="s">
        <v>7</v>
      </c>
      <c r="Y1471" s="22" t="s">
        <v>8</v>
      </c>
      <c r="AD1471" s="22" t="s">
        <v>65</v>
      </c>
      <c r="AI1471" s="22" t="s">
        <v>9</v>
      </c>
      <c r="AN1471" s="22" t="s">
        <v>66</v>
      </c>
      <c r="AS1471" s="22" t="s">
        <v>51</v>
      </c>
      <c r="AX1471" s="22" t="s">
        <v>67</v>
      </c>
      <c r="BC1471" s="22" t="s">
        <v>52</v>
      </c>
      <c r="BH1471" s="22" t="s">
        <v>68</v>
      </c>
      <c r="BM1471" s="22" t="s">
        <v>63</v>
      </c>
      <c r="BQ1471" s="23" t="s">
        <v>69</v>
      </c>
      <c r="BR1471" s="23"/>
      <c r="BS1471" s="24"/>
      <c r="BT1471" s="24"/>
      <c r="BU1471" s="24"/>
      <c r="BW1471" s="22" t="s">
        <v>64</v>
      </c>
    </row>
    <row r="1472" spans="2:91" ht="18.600000000000001" customHeight="1" thickBot="1">
      <c r="D1472" s="249" t="s">
        <v>103</v>
      </c>
      <c r="E1472" s="250"/>
      <c r="F1472" s="251" t="s">
        <v>104</v>
      </c>
      <c r="G1472" s="252"/>
      <c r="H1472" s="229"/>
      <c r="I1472" s="253" t="s">
        <v>11</v>
      </c>
      <c r="J1472" s="254"/>
      <c r="K1472" s="255" t="s">
        <v>12</v>
      </c>
      <c r="L1472" s="256"/>
      <c r="M1472" s="24"/>
      <c r="N1472" s="253" t="s">
        <v>105</v>
      </c>
      <c r="O1472" s="254"/>
      <c r="P1472" s="255" t="s">
        <v>106</v>
      </c>
      <c r="Q1472" s="256"/>
      <c r="R1472" s="24"/>
      <c r="S1472" s="249" t="s">
        <v>107</v>
      </c>
      <c r="T1472" s="250"/>
      <c r="U1472" s="251" t="s">
        <v>108</v>
      </c>
      <c r="V1472" s="252"/>
      <c r="W1472" s="8"/>
      <c r="X1472" s="253" t="s">
        <v>109</v>
      </c>
      <c r="Y1472" s="254"/>
      <c r="Z1472" s="255" t="s">
        <v>110</v>
      </c>
      <c r="AA1472" s="256"/>
      <c r="AB1472" s="8"/>
      <c r="AC1472" s="253" t="s">
        <v>111</v>
      </c>
      <c r="AD1472" s="254"/>
      <c r="AE1472" s="255" t="s">
        <v>14</v>
      </c>
      <c r="AF1472" s="256"/>
      <c r="AG1472" s="8"/>
      <c r="AH1472" s="253" t="s">
        <v>112</v>
      </c>
      <c r="AI1472" s="254"/>
      <c r="AJ1472" s="255" t="s">
        <v>113</v>
      </c>
      <c r="AK1472" s="256"/>
      <c r="AL1472" s="8"/>
      <c r="AM1472" s="249" t="s">
        <v>114</v>
      </c>
      <c r="AN1472" s="250"/>
      <c r="AO1472" s="251" t="s">
        <v>115</v>
      </c>
      <c r="AP1472" s="252"/>
      <c r="AQ1472" s="24"/>
      <c r="AR1472" s="253" t="s">
        <v>116</v>
      </c>
      <c r="AS1472" s="254"/>
      <c r="AT1472" s="255" t="s">
        <v>13</v>
      </c>
      <c r="AU1472" s="256"/>
      <c r="AV1472" s="4"/>
      <c r="AW1472" s="253" t="s">
        <v>117</v>
      </c>
      <c r="AX1472" s="254"/>
      <c r="AY1472" s="255" t="s">
        <v>118</v>
      </c>
      <c r="AZ1472" s="256"/>
      <c r="BA1472" s="8"/>
      <c r="BB1472" s="253" t="s">
        <v>119</v>
      </c>
      <c r="BC1472" s="254"/>
      <c r="BD1472" s="255" t="s">
        <v>120</v>
      </c>
      <c r="BE1472" s="256"/>
      <c r="BF1472" s="4"/>
      <c r="BG1472" s="249" t="s">
        <v>121</v>
      </c>
      <c r="BH1472" s="250"/>
      <c r="BI1472" s="251" t="s">
        <v>122</v>
      </c>
      <c r="BJ1472" s="252"/>
      <c r="BK1472" s="4"/>
      <c r="BL1472" s="253" t="s">
        <v>123</v>
      </c>
      <c r="BM1472" s="254"/>
      <c r="BN1472" s="255" t="s">
        <v>124</v>
      </c>
      <c r="BO1472" s="256"/>
      <c r="BP1472" s="4"/>
      <c r="BQ1472" s="253" t="s">
        <v>125</v>
      </c>
      <c r="BR1472" s="254"/>
      <c r="BS1472" s="255" t="s">
        <v>126</v>
      </c>
      <c r="BT1472" s="256"/>
      <c r="BU1472" s="8"/>
      <c r="BV1472" s="253" t="s">
        <v>127</v>
      </c>
      <c r="BW1472" s="254"/>
      <c r="BX1472" s="255" t="s">
        <v>128</v>
      </c>
      <c r="BY1472" s="256"/>
      <c r="CA1472" s="27" t="s">
        <v>15</v>
      </c>
      <c r="CC1472" s="133" t="s">
        <v>70</v>
      </c>
      <c r="CD1472" s="9"/>
      <c r="CE1472" s="38"/>
      <c r="CF1472" s="38"/>
      <c r="CG1472" s="38"/>
      <c r="CH1472" s="38"/>
    </row>
    <row r="1473" spans="2:91" ht="18.600000000000001" customHeight="1" thickTop="1" thickBot="1">
      <c r="B1473" s="129">
        <v>3.72</v>
      </c>
      <c r="D1473" s="29">
        <v>1</v>
      </c>
      <c r="E1473" s="30">
        <v>0</v>
      </c>
      <c r="F1473" s="31">
        <v>0</v>
      </c>
      <c r="G1473" s="32">
        <f t="shared" ref="G1473:G1536" si="14074">-1/($E$8*$B1473)</f>
        <v>-0.17719892473118279</v>
      </c>
      <c r="I1473" s="29">
        <v>1</v>
      </c>
      <c r="J1473" s="33">
        <v>0</v>
      </c>
      <c r="K1473" s="31">
        <v>0</v>
      </c>
      <c r="L1473" s="32">
        <v>0</v>
      </c>
      <c r="N1473" s="29">
        <f t="shared" ref="N1473" si="14075">D1473*I1473+F1473*I1476-E1473*J1473-G1473*J1476</f>
        <v>0.94072865480256962</v>
      </c>
      <c r="O1473" s="33">
        <f t="shared" ref="O1473" si="14076">(D1473*J1473+E1473*I1473+F1473*J1476+G1473*I1476)</f>
        <v>0</v>
      </c>
      <c r="P1473" s="31">
        <f t="shared" ref="P1473" si="14077">D1473*K1473+F1473*K1476-E1473*L1473-G1473*L1476</f>
        <v>0</v>
      </c>
      <c r="Q1473" s="32">
        <f t="shared" ref="Q1473" si="14078">(D1473*L1473+E1473*K1473+F1473*L1476+G1473*K1476)</f>
        <v>-0.17719892473118279</v>
      </c>
      <c r="S1473" s="29">
        <v>1</v>
      </c>
      <c r="T1473" s="30">
        <v>0</v>
      </c>
      <c r="U1473" s="31">
        <v>0</v>
      </c>
      <c r="V1473" s="32">
        <f t="shared" ref="V1473:V1536" si="14079">-1/($T$8*$B1473)</f>
        <v>-0.34423924731182798</v>
      </c>
      <c r="X1473" s="29">
        <f t="shared" ref="X1473" si="14080">N1473*S1473+P1473*S1476-O1473*T1473-Q1473*T1476</f>
        <v>0.94072865480256962</v>
      </c>
      <c r="Y1473" s="33">
        <f t="shared" ref="Y1473" si="14081">(N1473*T1473+O1473*S1473+P1473*T1476+Q1473*S1476)</f>
        <v>0</v>
      </c>
      <c r="Z1473" s="31">
        <f t="shared" ref="Z1473" si="14082">N1473*U1473+P1473*U1476-O1473*V1473-Q1473*V1476</f>
        <v>0</v>
      </c>
      <c r="AA1473" s="32">
        <f t="shared" ref="AA1473" si="14083">(N1473*V1473+O1473*U1473+P1473*V1476+Q1473*U1476)</f>
        <v>-0.50103464878508785</v>
      </c>
      <c r="AB1473" s="8"/>
      <c r="AC1473" s="29">
        <v>1</v>
      </c>
      <c r="AD1473" s="33">
        <v>0</v>
      </c>
      <c r="AE1473" s="31">
        <v>0</v>
      </c>
      <c r="AF1473" s="32">
        <v>0</v>
      </c>
      <c r="AH1473" s="29">
        <f t="shared" ref="AH1473" si="14084">X1473*AC1473+Z1473*AC1476-Y1473*AD1473-AA1473*AD1476</f>
        <v>0.80698289671514956</v>
      </c>
      <c r="AI1473" s="33">
        <f t="shared" ref="AI1473" si="14085">(X1473*AD1473+Y1473*AC1473+Z1473*AD1476+AA1473*AC1476)</f>
        <v>0</v>
      </c>
      <c r="AJ1473" s="31">
        <f t="shared" ref="AJ1473" si="14086">X1473*AE1473+Z1473*AE1476-Y1473*AF1473-AA1473*AF1476</f>
        <v>0</v>
      </c>
      <c r="AK1473" s="32">
        <f t="shared" ref="AK1473" si="14087">(X1473*AF1473+Y1473*AE1473+Z1473*AF1476+AA1473*AE1476)</f>
        <v>-0.50103464878508785</v>
      </c>
      <c r="AL1473" s="8"/>
      <c r="AM1473" s="29">
        <v>1</v>
      </c>
      <c r="AN1473" s="30">
        <v>0</v>
      </c>
      <c r="AO1473" s="31">
        <v>0</v>
      </c>
      <c r="AP1473" s="32">
        <f t="shared" ref="AP1473:AP1536" si="14088">-1/($AN$8*$B1473)</f>
        <v>-0.31129838709677415</v>
      </c>
      <c r="AR1473" s="29">
        <f t="shared" ref="AR1473" si="14089">AH1473*AM1473+AJ1473*AM1476-AI1473*AN1473-AK1473*AN1476</f>
        <v>0.80698289671514956</v>
      </c>
      <c r="AS1473" s="33">
        <f t="shared" ref="AS1473" si="14090">(AH1473*AN1473+AI1473*AM1473+AJ1473*AN1476+AK1473*AM1476)</f>
        <v>0</v>
      </c>
      <c r="AT1473" s="31">
        <f t="shared" ref="AT1473" si="14091">AH1473*AO1473+AJ1473*AO1476-AI1473*AP1473-AK1473*AP1476</f>
        <v>0</v>
      </c>
      <c r="AU1473" s="32">
        <f t="shared" ref="AU1473" si="14092">(AH1473*AP1473+AI1473*AO1473+AJ1473*AP1476+AK1473*AO1476)</f>
        <v>-0.75224712294719653</v>
      </c>
      <c r="AV1473" s="8"/>
      <c r="AW1473" s="29">
        <v>1</v>
      </c>
      <c r="AX1473" s="33">
        <v>0</v>
      </c>
      <c r="AY1473" s="31">
        <v>0</v>
      </c>
      <c r="AZ1473" s="32">
        <v>0</v>
      </c>
      <c r="BB1473" s="29">
        <f t="shared" ref="BB1473" si="14093">AR1473*AW1473+AT1473*AW1476-AS1473*AX1473-AU1473*AX1476</f>
        <v>0.62611919353972467</v>
      </c>
      <c r="BC1473" s="33">
        <f t="shared" ref="BC1473" si="14094">(AR1473*AX1473+AS1473*AW1473+AT1473*AX1476+AU1473*AW1476)</f>
        <v>0</v>
      </c>
      <c r="BD1473" s="31">
        <f t="shared" ref="BD1473" si="14095">AR1473*AY1473+AT1473*AY1476-AS1473*AZ1473-AU1473*AZ1476</f>
        <v>0</v>
      </c>
      <c r="BE1473" s="32">
        <f t="shared" ref="BE1473" si="14096">(AR1473*AZ1473+AS1473*AY1473+AT1473*AZ1476+AU1473*AY1476)</f>
        <v>-0.75224712294719653</v>
      </c>
      <c r="BF1473" s="8"/>
      <c r="BG1473" s="29">
        <v>1</v>
      </c>
      <c r="BH1473" s="30">
        <v>0</v>
      </c>
      <c r="BI1473" s="31">
        <v>0</v>
      </c>
      <c r="BJ1473" s="32">
        <f t="shared" ref="BJ1473:BJ1536" si="14097">-1/($BH$8*$B1473)</f>
        <v>-0.10945967741935482</v>
      </c>
      <c r="BL1473" s="29">
        <f t="shared" ref="BL1473" si="14098">BB1473*BG1473+BD1473*BG1476-BC1473*BH1473-BE1473*BH1476</f>
        <v>0.62611919353972467</v>
      </c>
      <c r="BM1473" s="33">
        <f t="shared" ref="BM1473" si="14099">(BB1473*BH1473+BC1473*BG1473+BD1473*BH1476+BE1473*BG1476)</f>
        <v>0</v>
      </c>
      <c r="BN1473" s="31">
        <f t="shared" ref="BN1473" si="14100">BB1473*BI1473+BD1473*BI1476-BC1473*BJ1473-BE1473*BJ1476</f>
        <v>0</v>
      </c>
      <c r="BO1473" s="32">
        <f t="shared" ref="BO1473" si="14101">(BB1473*BJ1473+BC1473*BI1473+BD1473*BJ1476+BE1473*BI1476)</f>
        <v>-0.82078192789812143</v>
      </c>
      <c r="BP1473" s="8"/>
      <c r="BQ1473" s="34">
        <v>1</v>
      </c>
      <c r="BR1473" s="35">
        <v>0</v>
      </c>
      <c r="BS1473" s="11">
        <v>0</v>
      </c>
      <c r="BT1473" s="36">
        <v>0</v>
      </c>
      <c r="BV1473" s="29">
        <f t="shared" ref="BV1473" si="14102">BL1473*BQ1473+BN1473*BQ1476-BM1473*BR1473-BO1473*BR1476</f>
        <v>0.62611919353972467</v>
      </c>
      <c r="BW1473" s="33">
        <f t="shared" ref="BW1473" si="14103">(BL1473*BR1473+BM1473*BQ1473+BN1473*BR1476+BO1473*BQ1476)</f>
        <v>-0.82078192789812143</v>
      </c>
      <c r="BX1473" s="31">
        <f t="shared" ref="BX1473" si="14104">BL1473*BS1473+BN1473*BS1476-BM1473*BT1473-BO1473*BT1476</f>
        <v>0</v>
      </c>
      <c r="BY1473" s="32">
        <f t="shared" ref="BY1473" si="14105">(BL1473*BT1473+BM1473*BS1473+BN1473*BT1476+BO1473*BS1476)</f>
        <v>-0.82078192789812143</v>
      </c>
      <c r="CA1473" s="37">
        <f t="shared" ref="CA1473" si="14106">20*LOG(((1+$BR$8)/$BR$8)/((BV1473+BV1476)^2+(BW1473+BW1476)^2)^0.5)</f>
        <v>-6.9529006709751501E-3</v>
      </c>
      <c r="CC1473" s="134">
        <f t="shared" ref="CC1473" si="14107">((BV1473^2+BW1473^2)^0.5)/((BV1476^2+BW1476^2)^0.5)</f>
        <v>1.0643719178460136</v>
      </c>
      <c r="CD1473" s="9"/>
      <c r="CE1473" s="38"/>
      <c r="CF1473" s="38"/>
      <c r="CG1473" s="38"/>
      <c r="CH1473" s="38"/>
      <c r="CM1473" s="129">
        <v>3.7</v>
      </c>
    </row>
    <row r="1474" spans="2:91" ht="18.600000000000001" customHeight="1" thickBot="1">
      <c r="D1474" s="39"/>
      <c r="G1474" s="40"/>
      <c r="I1474" s="39"/>
      <c r="L1474" s="40"/>
      <c r="N1474" s="39"/>
      <c r="Q1474" s="40"/>
      <c r="S1474" s="39"/>
      <c r="V1474" s="40"/>
      <c r="X1474" s="39"/>
      <c r="AA1474" s="40"/>
      <c r="AC1474" s="39"/>
      <c r="AF1474" s="40"/>
      <c r="AH1474" s="39"/>
      <c r="AK1474" s="40"/>
      <c r="AM1474" s="39"/>
      <c r="AP1474" s="40"/>
      <c r="AR1474" s="39"/>
      <c r="AU1474" s="40"/>
      <c r="AW1474" s="39"/>
      <c r="AZ1474" s="40"/>
      <c r="BB1474" s="39"/>
      <c r="BE1474" s="40"/>
      <c r="BG1474" s="39"/>
      <c r="BJ1474" s="40"/>
      <c r="BL1474" s="39"/>
      <c r="BO1474" s="40"/>
      <c r="BQ1474" s="34"/>
      <c r="BR1474" s="11"/>
      <c r="BS1474" s="11"/>
      <c r="BT1474" s="41"/>
      <c r="BV1474" s="39"/>
      <c r="BY1474" s="40"/>
      <c r="CC1474" s="135"/>
      <c r="CD1474" s="9"/>
      <c r="CE1474" s="38"/>
      <c r="CF1474" s="38"/>
      <c r="CG1474" s="38"/>
      <c r="CH1474" s="38"/>
    </row>
    <row r="1475" spans="2:91" ht="18.600000000000001" customHeight="1" thickBot="1">
      <c r="D1475" s="258" t="s">
        <v>129</v>
      </c>
      <c r="E1475" s="259"/>
      <c r="F1475" s="260" t="s">
        <v>130</v>
      </c>
      <c r="G1475" s="261"/>
      <c r="H1475" s="229"/>
      <c r="I1475" s="258" t="s">
        <v>131</v>
      </c>
      <c r="J1475" s="259"/>
      <c r="K1475" s="260" t="s">
        <v>132</v>
      </c>
      <c r="L1475" s="261"/>
      <c r="N1475" s="253" t="s">
        <v>133</v>
      </c>
      <c r="O1475" s="254"/>
      <c r="P1475" s="255" t="s">
        <v>134</v>
      </c>
      <c r="Q1475" s="256"/>
      <c r="S1475" s="258" t="s">
        <v>135</v>
      </c>
      <c r="T1475" s="259"/>
      <c r="U1475" s="260" t="s">
        <v>136</v>
      </c>
      <c r="V1475" s="261"/>
      <c r="W1475" s="8"/>
      <c r="X1475" s="253" t="s">
        <v>137</v>
      </c>
      <c r="Y1475" s="254"/>
      <c r="Z1475" s="255" t="s">
        <v>138</v>
      </c>
      <c r="AA1475" s="256"/>
      <c r="AB1475" s="8"/>
      <c r="AC1475" s="258" t="s">
        <v>139</v>
      </c>
      <c r="AD1475" s="259"/>
      <c r="AE1475" s="260" t="s">
        <v>140</v>
      </c>
      <c r="AF1475" s="261"/>
      <c r="AG1475" s="8"/>
      <c r="AH1475" s="253" t="s">
        <v>141</v>
      </c>
      <c r="AI1475" s="254"/>
      <c r="AJ1475" s="255" t="s">
        <v>142</v>
      </c>
      <c r="AK1475" s="256"/>
      <c r="AL1475" s="8"/>
      <c r="AM1475" s="258" t="s">
        <v>143</v>
      </c>
      <c r="AN1475" s="259"/>
      <c r="AO1475" s="260" t="s">
        <v>144</v>
      </c>
      <c r="AP1475" s="261"/>
      <c r="AR1475" s="253" t="s">
        <v>145</v>
      </c>
      <c r="AS1475" s="254"/>
      <c r="AT1475" s="255" t="s">
        <v>146</v>
      </c>
      <c r="AU1475" s="256"/>
      <c r="AV1475" s="4"/>
      <c r="AW1475" s="258" t="s">
        <v>147</v>
      </c>
      <c r="AX1475" s="259"/>
      <c r="AY1475" s="260" t="s">
        <v>148</v>
      </c>
      <c r="AZ1475" s="261"/>
      <c r="BA1475" s="8"/>
      <c r="BB1475" s="253" t="s">
        <v>149</v>
      </c>
      <c r="BC1475" s="254"/>
      <c r="BD1475" s="255" t="s">
        <v>150</v>
      </c>
      <c r="BE1475" s="256"/>
      <c r="BF1475" s="4"/>
      <c r="BG1475" s="258" t="s">
        <v>151</v>
      </c>
      <c r="BH1475" s="259"/>
      <c r="BI1475" s="260" t="s">
        <v>152</v>
      </c>
      <c r="BJ1475" s="261"/>
      <c r="BK1475" s="4"/>
      <c r="BL1475" s="253" t="s">
        <v>153</v>
      </c>
      <c r="BM1475" s="254"/>
      <c r="BN1475" s="255" t="s">
        <v>154</v>
      </c>
      <c r="BO1475" s="256"/>
      <c r="BP1475" s="4"/>
      <c r="BQ1475" s="258" t="s">
        <v>155</v>
      </c>
      <c r="BR1475" s="259"/>
      <c r="BS1475" s="260" t="s">
        <v>156</v>
      </c>
      <c r="BT1475" s="261"/>
      <c r="BU1475" s="8"/>
      <c r="BV1475" s="253" t="s">
        <v>157</v>
      </c>
      <c r="BW1475" s="254"/>
      <c r="BX1475" s="255" t="s">
        <v>158</v>
      </c>
      <c r="BY1475" s="256"/>
      <c r="CA1475" s="46" t="s">
        <v>16</v>
      </c>
      <c r="CC1475" s="136" t="s">
        <v>71</v>
      </c>
      <c r="CD1475" s="9"/>
      <c r="CE1475" s="38"/>
      <c r="CF1475" s="38"/>
      <c r="CG1475" s="38"/>
      <c r="CH1475" s="38"/>
    </row>
    <row r="1476" spans="2:91" ht="18.600000000000001" customHeight="1" thickTop="1" thickBot="1">
      <c r="D1476" s="29">
        <v>0</v>
      </c>
      <c r="E1476" s="33">
        <v>0</v>
      </c>
      <c r="F1476" s="31">
        <v>1</v>
      </c>
      <c r="G1476" s="32">
        <v>0</v>
      </c>
      <c r="I1476" s="29">
        <v>0</v>
      </c>
      <c r="J1476" s="33">
        <f t="shared" ref="J1476" si="14108">IF(0=(1-$J$8*$K$8*$B1473^2),10^14,$B1473*$J$8/(1-$J$8*$K$8*$B1473^2))</f>
        <v>-0.33449043377293136</v>
      </c>
      <c r="K1476" s="31">
        <v>1</v>
      </c>
      <c r="L1476" s="32">
        <v>0</v>
      </c>
      <c r="N1476" s="29">
        <f t="shared" ref="N1476" si="14109">D1476*I1473+F1476*I1476-E1476*J1473-G1476*J1476</f>
        <v>0</v>
      </c>
      <c r="O1476" s="33">
        <f t="shared" ref="O1476" si="14110">(D1476*J1473+E1476*I1473+F1476*J1476+G1476*I1476)</f>
        <v>-0.33449043377293136</v>
      </c>
      <c r="P1476" s="31">
        <f t="shared" ref="P1476" si="14111">D1476*K1473+F1476*K1476-E1476*L1473-G1476*L1476</f>
        <v>1</v>
      </c>
      <c r="Q1476" s="32">
        <f t="shared" ref="Q1476" si="14112">(D1476*L1473+E1476*K1473+F1476*L1476+G1476*K1476)</f>
        <v>0</v>
      </c>
      <c r="S1476" s="29">
        <v>0</v>
      </c>
      <c r="T1476" s="33">
        <v>0</v>
      </c>
      <c r="U1476" s="31">
        <v>1</v>
      </c>
      <c r="V1476" s="32">
        <v>0</v>
      </c>
      <c r="X1476" s="29">
        <f t="shared" ref="X1476" si="14113">N1476*S1473+P1476*S1476-O1476*T1473-Q1476*T1476</f>
        <v>0</v>
      </c>
      <c r="Y1476" s="33">
        <f t="shared" ref="Y1476" si="14114">(N1476*T1473+O1476*S1473+P1476*T1476+Q1476*S1476)</f>
        <v>-0.33449043377293136</v>
      </c>
      <c r="Z1476" s="31">
        <f t="shared" ref="Z1476" si="14115">N1476*U1473+P1476*U1476-O1476*V1473-Q1476*V1476</f>
        <v>0.88485526484499921</v>
      </c>
      <c r="AA1476" s="32">
        <f t="shared" ref="AA1476" si="14116">(N1476*V1473+O1476*U1473+P1476*V1476+Q1476*U1476)</f>
        <v>0</v>
      </c>
      <c r="AB1476" s="8"/>
      <c r="AC1476" s="29">
        <v>0</v>
      </c>
      <c r="AD1476" s="33">
        <f t="shared" ref="AD1476" si="14117">IF(0=(1-$AD$8*$AE$8*$B1473^2),10^14,$B1473*$AD$8/(1-$AD$8*$AE$8*$B1473^2))</f>
        <v>-0.26693913966175337</v>
      </c>
      <c r="AE1476" s="31">
        <v>1</v>
      </c>
      <c r="AF1476" s="32">
        <v>0</v>
      </c>
      <c r="AH1476" s="29">
        <f t="shared" ref="AH1476" si="14118">X1476*AC1473+Z1476*AC1476-Y1476*AD1473-AA1476*AD1476</f>
        <v>0</v>
      </c>
      <c r="AI1476" s="33">
        <f t="shared" ref="AI1476" si="14119">(X1476*AD1473+Y1476*AC1473+Z1476*AD1476+AA1476*AC1476)</f>
        <v>-0.57069293689582834</v>
      </c>
      <c r="AJ1476" s="31">
        <f t="shared" ref="AJ1476" si="14120">X1476*AE1473+Z1476*AE1476-Y1476*AF1473-AA1476*AF1476</f>
        <v>0.88485526484499921</v>
      </c>
      <c r="AK1476" s="32">
        <f t="shared" ref="AK1476" si="14121">(X1476*AF1473+Y1476*AE1473+Z1476*AF1476+AA1476*AE1476)</f>
        <v>0</v>
      </c>
      <c r="AL1476" s="8"/>
      <c r="AM1476" s="29">
        <v>0</v>
      </c>
      <c r="AN1476" s="33">
        <v>0</v>
      </c>
      <c r="AO1476" s="31">
        <v>1</v>
      </c>
      <c r="AP1476" s="32">
        <v>0</v>
      </c>
      <c r="AR1476" s="29">
        <f t="shared" ref="AR1476" si="14122">AH1476*AM1473+AJ1476*AM1476-AI1476*AN1473-AK1476*AN1476</f>
        <v>0</v>
      </c>
      <c r="AS1476" s="33">
        <f t="shared" ref="AS1476" si="14123">(AH1476*AN1473+AI1476*AM1473+AJ1476*AN1476+AK1476*AM1476)</f>
        <v>-0.57069293689582834</v>
      </c>
      <c r="AT1476" s="31">
        <f t="shared" ref="AT1476" si="14124">AH1476*AO1473+AJ1476*AO1476-AI1476*AP1473-AK1476*AP1476</f>
        <v>0.70719947406180672</v>
      </c>
      <c r="AU1476" s="32">
        <f t="shared" ref="AU1476" si="14125">(AH1476*AP1473+AI1476*AO1473+AJ1476*AP1476+AK1476*AO1476)</f>
        <v>0</v>
      </c>
      <c r="AV1476" s="8"/>
      <c r="AW1476" s="29">
        <v>0</v>
      </c>
      <c r="AX1476" s="33">
        <f t="shared" ref="AX1476" si="14126">IF(0=(1-$AX$8*$AY$8*$B1473^2),10^14,$B1473*$AX$8/(1-$AX$8*$AY$8*$B1473^2))</f>
        <v>-0.24043123284649706</v>
      </c>
      <c r="AY1476" s="31">
        <v>1</v>
      </c>
      <c r="AZ1476" s="32">
        <v>0</v>
      </c>
      <c r="BB1476" s="29">
        <f t="shared" ref="BB1476" si="14127">AR1476*AW1473+AT1476*AW1476-AS1476*AX1473-AU1476*AX1476</f>
        <v>0</v>
      </c>
      <c r="BC1476" s="33">
        <f t="shared" ref="BC1476" si="14128">(AR1476*AX1473+AS1476*AW1473+AT1476*AX1476+AU1476*AW1476)</f>
        <v>-0.74072577831290287</v>
      </c>
      <c r="BD1476" s="31">
        <f t="shared" ref="BD1476" si="14129">AR1476*AY1473+AT1476*AY1476-AS1476*AZ1473-AU1476*AZ1476</f>
        <v>0.70719947406180672</v>
      </c>
      <c r="BE1476" s="32">
        <f t="shared" ref="BE1476" si="14130">(AR1476*AZ1473+AS1476*AY1473+AT1476*AZ1476+AU1476*AY1476)</f>
        <v>0</v>
      </c>
      <c r="BF1476" s="8"/>
      <c r="BG1476" s="29">
        <v>0</v>
      </c>
      <c r="BH1476" s="33">
        <v>0</v>
      </c>
      <c r="BI1476" s="31">
        <v>1</v>
      </c>
      <c r="BJ1476" s="32">
        <v>0</v>
      </c>
      <c r="BL1476" s="29">
        <f t="shared" ref="BL1476" si="14131">BB1476*BG1473+BD1476*BG1476-BC1476*BH1473-BE1476*BH1476</f>
        <v>0</v>
      </c>
      <c r="BM1476" s="33">
        <f t="shared" ref="BM1476" si="14132">(BB1476*BH1473+BC1476*BG1473+BD1476*BH1476+BE1476*BG1476)</f>
        <v>-0.74072577831290287</v>
      </c>
      <c r="BN1476" s="31">
        <f t="shared" ref="BN1476" si="14133">BB1476*BI1473+BD1476*BI1476-BC1476*BJ1473-BE1476*BJ1476</f>
        <v>0.62611986931147579</v>
      </c>
      <c r="BO1476" s="32">
        <f t="shared" ref="BO1476" si="14134">(BB1476*BJ1473+BC1476*BI1473+BD1476*BJ1476+BE1476*BI1476)</f>
        <v>0</v>
      </c>
      <c r="BP1476" s="8"/>
      <c r="BQ1476" s="19">
        <f t="shared" ref="BQ1476:BQ1539" si="14135">1/$BR$8</f>
        <v>1</v>
      </c>
      <c r="BR1476" s="47">
        <v>0</v>
      </c>
      <c r="BS1476" s="48">
        <v>1</v>
      </c>
      <c r="BT1476" s="49">
        <v>0</v>
      </c>
      <c r="BV1476" s="29">
        <f t="shared" ref="BV1476" si="14136">BL1476*BQ1473+BN1476*BQ1476-BM1476*BR1473-BO1476*BR1476</f>
        <v>0.62611986931147579</v>
      </c>
      <c r="BW1476" s="33">
        <f t="shared" ref="BW1476" si="14137">(BL1476*BR1473+BM1476*BQ1473+BN1476*BR1476+BO1476*BQ1476)</f>
        <v>-0.74072577831290287</v>
      </c>
      <c r="BX1476" s="31">
        <f t="shared" ref="BX1476" si="14138">BL1476*BS1473+BN1476*BS1476-BM1476*BT1473-BO1476*BT1476</f>
        <v>0.62611986931147579</v>
      </c>
      <c r="BY1476" s="32">
        <f t="shared" ref="BY1476" si="14139">(BL1476*BT1473+BM1476*BS1473+BN1476*BT1476+BO1476*BS1476)</f>
        <v>0</v>
      </c>
      <c r="CA1476" s="50">
        <f t="shared" ref="CA1476" si="14140">(180/PI())*ATAN(-1*(BW1473+BW1476)/(BV1473+BV1476))</f>
        <v>51.27239935406935</v>
      </c>
      <c r="CC1476" s="137">
        <f t="shared" ref="CC1476" si="14141">20*LOG(((1-(10^(CA1473/20)^2)*(1-((1-CC1473)/(1+CC1473))^2))^0.5))</f>
        <v>-25.899881873367676</v>
      </c>
      <c r="CD1476" s="9"/>
      <c r="CE1476" s="38"/>
      <c r="CF1476" s="38"/>
      <c r="CG1476" s="38"/>
      <c r="CH1476" s="38"/>
    </row>
    <row r="1477" spans="2:91" ht="18.600000000000001" customHeight="1">
      <c r="CC1477" s="42"/>
    </row>
    <row r="1478" spans="2:91" ht="18.600000000000001" customHeight="1" thickBot="1">
      <c r="E1478" s="22" t="s">
        <v>4</v>
      </c>
      <c r="J1478" s="22" t="s">
        <v>5</v>
      </c>
      <c r="O1478" s="22" t="s">
        <v>6</v>
      </c>
      <c r="T1478" s="22" t="s">
        <v>7</v>
      </c>
      <c r="Y1478" s="22" t="s">
        <v>8</v>
      </c>
      <c r="AD1478" s="22" t="s">
        <v>65</v>
      </c>
      <c r="AI1478" s="22" t="s">
        <v>9</v>
      </c>
      <c r="AN1478" s="22" t="s">
        <v>66</v>
      </c>
      <c r="AS1478" s="22" t="s">
        <v>51</v>
      </c>
      <c r="AX1478" s="22" t="s">
        <v>67</v>
      </c>
      <c r="BC1478" s="22" t="s">
        <v>52</v>
      </c>
      <c r="BH1478" s="22" t="s">
        <v>68</v>
      </c>
      <c r="BM1478" s="22" t="s">
        <v>63</v>
      </c>
      <c r="BQ1478" s="23" t="s">
        <v>69</v>
      </c>
      <c r="BR1478" s="23"/>
      <c r="BS1478" s="24"/>
      <c r="BT1478" s="24"/>
      <c r="BU1478" s="24"/>
      <c r="BW1478" s="22" t="s">
        <v>64</v>
      </c>
    </row>
    <row r="1479" spans="2:91" ht="18.600000000000001" customHeight="1" thickBot="1">
      <c r="D1479" s="249" t="s">
        <v>103</v>
      </c>
      <c r="E1479" s="250"/>
      <c r="F1479" s="251" t="s">
        <v>104</v>
      </c>
      <c r="G1479" s="252"/>
      <c r="H1479" s="229"/>
      <c r="I1479" s="253" t="s">
        <v>11</v>
      </c>
      <c r="J1479" s="254"/>
      <c r="K1479" s="255" t="s">
        <v>12</v>
      </c>
      <c r="L1479" s="256"/>
      <c r="M1479" s="24"/>
      <c r="N1479" s="253" t="s">
        <v>105</v>
      </c>
      <c r="O1479" s="254"/>
      <c r="P1479" s="255" t="s">
        <v>106</v>
      </c>
      <c r="Q1479" s="256"/>
      <c r="R1479" s="24"/>
      <c r="S1479" s="249" t="s">
        <v>107</v>
      </c>
      <c r="T1479" s="250"/>
      <c r="U1479" s="251" t="s">
        <v>108</v>
      </c>
      <c r="V1479" s="252"/>
      <c r="W1479" s="8"/>
      <c r="X1479" s="253" t="s">
        <v>109</v>
      </c>
      <c r="Y1479" s="254"/>
      <c r="Z1479" s="255" t="s">
        <v>110</v>
      </c>
      <c r="AA1479" s="256"/>
      <c r="AB1479" s="8"/>
      <c r="AC1479" s="253" t="s">
        <v>111</v>
      </c>
      <c r="AD1479" s="254"/>
      <c r="AE1479" s="255" t="s">
        <v>14</v>
      </c>
      <c r="AF1479" s="256"/>
      <c r="AG1479" s="8"/>
      <c r="AH1479" s="253" t="s">
        <v>112</v>
      </c>
      <c r="AI1479" s="254"/>
      <c r="AJ1479" s="255" t="s">
        <v>113</v>
      </c>
      <c r="AK1479" s="256"/>
      <c r="AL1479" s="8"/>
      <c r="AM1479" s="249" t="s">
        <v>114</v>
      </c>
      <c r="AN1479" s="250"/>
      <c r="AO1479" s="251" t="s">
        <v>115</v>
      </c>
      <c r="AP1479" s="252"/>
      <c r="AQ1479" s="24"/>
      <c r="AR1479" s="253" t="s">
        <v>116</v>
      </c>
      <c r="AS1479" s="254"/>
      <c r="AT1479" s="255" t="s">
        <v>13</v>
      </c>
      <c r="AU1479" s="256"/>
      <c r="AV1479" s="4"/>
      <c r="AW1479" s="253" t="s">
        <v>117</v>
      </c>
      <c r="AX1479" s="254"/>
      <c r="AY1479" s="255" t="s">
        <v>118</v>
      </c>
      <c r="AZ1479" s="256"/>
      <c r="BA1479" s="8"/>
      <c r="BB1479" s="253" t="s">
        <v>119</v>
      </c>
      <c r="BC1479" s="254"/>
      <c r="BD1479" s="255" t="s">
        <v>120</v>
      </c>
      <c r="BE1479" s="256"/>
      <c r="BF1479" s="4"/>
      <c r="BG1479" s="249" t="s">
        <v>121</v>
      </c>
      <c r="BH1479" s="250"/>
      <c r="BI1479" s="251" t="s">
        <v>122</v>
      </c>
      <c r="BJ1479" s="252"/>
      <c r="BK1479" s="4"/>
      <c r="BL1479" s="253" t="s">
        <v>123</v>
      </c>
      <c r="BM1479" s="254"/>
      <c r="BN1479" s="255" t="s">
        <v>124</v>
      </c>
      <c r="BO1479" s="256"/>
      <c r="BP1479" s="4"/>
      <c r="BQ1479" s="253" t="s">
        <v>125</v>
      </c>
      <c r="BR1479" s="254"/>
      <c r="BS1479" s="255" t="s">
        <v>126</v>
      </c>
      <c r="BT1479" s="256"/>
      <c r="BU1479" s="8"/>
      <c r="BV1479" s="253" t="s">
        <v>127</v>
      </c>
      <c r="BW1479" s="254"/>
      <c r="BX1479" s="255" t="s">
        <v>128</v>
      </c>
      <c r="BY1479" s="256"/>
      <c r="CA1479" s="27" t="s">
        <v>15</v>
      </c>
      <c r="CC1479" s="133" t="s">
        <v>70</v>
      </c>
      <c r="CD1479" s="9"/>
      <c r="CE1479" s="38"/>
      <c r="CF1479" s="38"/>
      <c r="CG1479" s="38"/>
      <c r="CH1479" s="38"/>
    </row>
    <row r="1480" spans="2:91" ht="18.600000000000001" customHeight="1" thickTop="1" thickBot="1">
      <c r="B1480" s="129">
        <v>3.74</v>
      </c>
      <c r="D1480" s="29">
        <v>1</v>
      </c>
      <c r="E1480" s="30">
        <v>0</v>
      </c>
      <c r="F1480" s="31">
        <v>0</v>
      </c>
      <c r="G1480" s="32">
        <f t="shared" ref="G1480:G1543" si="14142">-1/($E$8*$B1480)</f>
        <v>-0.1762513368983957</v>
      </c>
      <c r="I1480" s="29">
        <v>1</v>
      </c>
      <c r="J1480" s="33">
        <v>0</v>
      </c>
      <c r="K1480" s="31">
        <v>0</v>
      </c>
      <c r="L1480" s="32">
        <v>0</v>
      </c>
      <c r="N1480" s="29">
        <f t="shared" ref="N1480" si="14143">D1480*I1480+F1480*I1483-E1480*J1480-G1480*J1483</f>
        <v>0.94136790950917848</v>
      </c>
      <c r="O1480" s="33">
        <f t="shared" ref="O1480" si="14144">(D1480*J1480+E1480*I1480+F1480*J1483+G1480*I1483)</f>
        <v>0</v>
      </c>
      <c r="P1480" s="31">
        <f t="shared" ref="P1480" si="14145">D1480*K1480+F1480*K1483-E1480*L1480-G1480*L1483</f>
        <v>0</v>
      </c>
      <c r="Q1480" s="32">
        <f t="shared" ref="Q1480" si="14146">(D1480*L1480+E1480*K1480+F1480*L1483+G1480*K1483)</f>
        <v>-0.1762513368983957</v>
      </c>
      <c r="S1480" s="29">
        <v>1</v>
      </c>
      <c r="T1480" s="30">
        <v>0</v>
      </c>
      <c r="U1480" s="31">
        <v>0</v>
      </c>
      <c r="V1480" s="32">
        <f t="shared" ref="V1480:V1543" si="14147">-1/($T$8*$B1480)</f>
        <v>-0.34239839572192515</v>
      </c>
      <c r="X1480" s="29">
        <f t="shared" ref="X1480" si="14148">N1480*S1480+P1480*S1483-O1480*T1480-Q1480*T1483</f>
        <v>0.94136790950917848</v>
      </c>
      <c r="Y1480" s="33">
        <f t="shared" ref="Y1480" si="14149">(N1480*T1480+O1480*S1480+P1480*T1483+Q1480*S1483)</f>
        <v>0</v>
      </c>
      <c r="Z1480" s="31">
        <f t="shared" ref="Z1480" si="14150">N1480*U1480+P1480*U1483-O1480*V1480-Q1480*V1483</f>
        <v>0</v>
      </c>
      <c r="AA1480" s="32">
        <f t="shared" ref="AA1480" si="14151">(N1480*V1480+O1480*U1480+P1480*V1483+Q1480*U1483)</f>
        <v>-0.49857419889844079</v>
      </c>
      <c r="AB1480" s="8"/>
      <c r="AC1480" s="29">
        <v>1</v>
      </c>
      <c r="AD1480" s="33">
        <v>0</v>
      </c>
      <c r="AE1480" s="31">
        <v>0</v>
      </c>
      <c r="AF1480" s="32">
        <v>0</v>
      </c>
      <c r="AH1480" s="29">
        <f t="shared" ref="AH1480" si="14152">X1480*AC1480+Z1480*AC1483-Y1480*AD1480-AA1480*AD1483</f>
        <v>0.80905108039356333</v>
      </c>
      <c r="AI1480" s="33">
        <f t="shared" ref="AI1480" si="14153">(X1480*AD1480+Y1480*AC1480+Z1480*AD1483+AA1480*AC1483)</f>
        <v>0</v>
      </c>
      <c r="AJ1480" s="31">
        <f t="shared" ref="AJ1480" si="14154">X1480*AE1480+Z1480*AE1483-Y1480*AF1480-AA1480*AF1483</f>
        <v>0</v>
      </c>
      <c r="AK1480" s="32">
        <f t="shared" ref="AK1480" si="14155">(X1480*AF1480+Y1480*AE1480+Z1480*AF1483+AA1480*AE1483)</f>
        <v>-0.49857419889844079</v>
      </c>
      <c r="AL1480" s="8"/>
      <c r="AM1480" s="29">
        <v>1</v>
      </c>
      <c r="AN1480" s="30">
        <v>0</v>
      </c>
      <c r="AO1480" s="31">
        <v>0</v>
      </c>
      <c r="AP1480" s="32">
        <f t="shared" ref="AP1480:AP1543" si="14156">-1/($AN$8*$B1480)</f>
        <v>-0.30963368983957212</v>
      </c>
      <c r="AR1480" s="29">
        <f t="shared" ref="AR1480" si="14157">AH1480*AM1480+AJ1480*AM1483-AI1480*AN1480-AK1480*AN1483</f>
        <v>0.80905108039356333</v>
      </c>
      <c r="AS1480" s="33">
        <f t="shared" ref="AS1480" si="14158">(AH1480*AN1480+AI1480*AM1480+AJ1480*AN1483+AK1480*AM1483)</f>
        <v>0</v>
      </c>
      <c r="AT1480" s="31">
        <f t="shared" ref="AT1480" si="14159">AH1480*AO1480+AJ1480*AO1483-AI1480*AP1480-AK1480*AP1483</f>
        <v>0</v>
      </c>
      <c r="AU1480" s="32">
        <f t="shared" ref="AU1480" si="14160">(AH1480*AP1480+AI1480*AO1480+AJ1480*AP1483+AK1480*AO1483)</f>
        <v>-0.74908367018939215</v>
      </c>
      <c r="AV1480" s="8"/>
      <c r="AW1480" s="29">
        <v>1</v>
      </c>
      <c r="AX1480" s="33">
        <v>0</v>
      </c>
      <c r="AY1480" s="31">
        <v>0</v>
      </c>
      <c r="AZ1480" s="32">
        <v>0</v>
      </c>
      <c r="BB1480" s="29">
        <f t="shared" ref="BB1480" si="14161">AR1480*AW1480+AT1480*AW1483-AS1480*AX1480-AU1480*AX1483</f>
        <v>0.62997046582354954</v>
      </c>
      <c r="BC1480" s="33">
        <f t="shared" ref="BC1480" si="14162">(AR1480*AX1480+AS1480*AW1480+AT1480*AX1483+AU1480*AW1483)</f>
        <v>0</v>
      </c>
      <c r="BD1480" s="31">
        <f t="shared" ref="BD1480" si="14163">AR1480*AY1480+AT1480*AY1483-AS1480*AZ1480-AU1480*AZ1483</f>
        <v>0</v>
      </c>
      <c r="BE1480" s="32">
        <f t="shared" ref="BE1480" si="14164">(AR1480*AZ1480+AS1480*AY1480+AT1480*AZ1483+AU1480*AY1483)</f>
        <v>-0.74908367018939215</v>
      </c>
      <c r="BF1480" s="8"/>
      <c r="BG1480" s="29">
        <v>1</v>
      </c>
      <c r="BH1480" s="30">
        <v>0</v>
      </c>
      <c r="BI1480" s="31">
        <v>0</v>
      </c>
      <c r="BJ1480" s="32">
        <f t="shared" ref="BJ1480:BJ1543" si="14165">-1/($BH$8*$B1480)</f>
        <v>-0.10887433155080213</v>
      </c>
      <c r="BL1480" s="29">
        <f t="shared" ref="BL1480" si="14166">BB1480*BG1480+BD1480*BG1483-BC1480*BH1480-BE1480*BH1483</f>
        <v>0.62997046582354954</v>
      </c>
      <c r="BM1480" s="33">
        <f t="shared" ref="BM1480" si="14167">(BB1480*BH1480+BC1480*BG1480+BD1480*BH1483+BE1480*BG1483)</f>
        <v>0</v>
      </c>
      <c r="BN1480" s="31">
        <f t="shared" ref="BN1480" si="14168">BB1480*BI1480+BD1480*BI1483-BC1480*BJ1480-BE1480*BJ1483</f>
        <v>0</v>
      </c>
      <c r="BO1480" s="32">
        <f t="shared" ref="BO1480" si="14169">(BB1480*BJ1480+BC1480*BI1480+BD1480*BJ1483+BE1480*BI1483)</f>
        <v>-0.81767128355267849</v>
      </c>
      <c r="BP1480" s="8"/>
      <c r="BQ1480" s="34">
        <v>1</v>
      </c>
      <c r="BR1480" s="35">
        <v>0</v>
      </c>
      <c r="BS1480" s="11">
        <v>0</v>
      </c>
      <c r="BT1480" s="36">
        <v>0</v>
      </c>
      <c r="BV1480" s="29">
        <f t="shared" ref="BV1480" si="14170">BL1480*BQ1480+BN1480*BQ1483-BM1480*BR1480-BO1480*BR1483</f>
        <v>0.62997046582354954</v>
      </c>
      <c r="BW1480" s="33">
        <f t="shared" ref="BW1480" si="14171">(BL1480*BR1480+BM1480*BQ1480+BN1480*BR1483+BO1480*BQ1483)</f>
        <v>-0.81767128355267849</v>
      </c>
      <c r="BX1480" s="31">
        <f t="shared" ref="BX1480" si="14172">BL1480*BS1480+BN1480*BS1483-BM1480*BT1480-BO1480*BT1483</f>
        <v>0</v>
      </c>
      <c r="BY1480" s="32">
        <f t="shared" ref="BY1480" si="14173">(BL1480*BT1480+BM1480*BS1480+BN1480*BT1483+BO1480*BS1483)</f>
        <v>-0.81767128355267849</v>
      </c>
      <c r="CA1480" s="37">
        <f t="shared" ref="CA1480" si="14174">20*LOG(((1+$BR$8)/$BR$8)/((BV1480+BV1483)^2+(BW1480+BW1483)^2)^0.5)</f>
        <v>-6.9507617706554888E-3</v>
      </c>
      <c r="CC1480" s="134">
        <f t="shared" ref="CC1480" si="14175">((BV1480^2+BW1480^2)^0.5)/((BV1483^2+BW1483^2)^0.5)</f>
        <v>1.0640971025927048</v>
      </c>
      <c r="CD1480" s="9"/>
      <c r="CE1480" s="38"/>
      <c r="CF1480" s="38"/>
      <c r="CG1480" s="38"/>
      <c r="CH1480" s="38"/>
      <c r="CM1480" s="129">
        <v>3.72</v>
      </c>
    </row>
    <row r="1481" spans="2:91" ht="18.600000000000001" customHeight="1" thickBot="1">
      <c r="D1481" s="39"/>
      <c r="G1481" s="40"/>
      <c r="I1481" s="39"/>
      <c r="L1481" s="40"/>
      <c r="N1481" s="39"/>
      <c r="Q1481" s="40"/>
      <c r="S1481" s="39"/>
      <c r="V1481" s="40"/>
      <c r="X1481" s="39"/>
      <c r="AA1481" s="40"/>
      <c r="AC1481" s="39"/>
      <c r="AF1481" s="40"/>
      <c r="AH1481" s="39"/>
      <c r="AK1481" s="40"/>
      <c r="AM1481" s="39"/>
      <c r="AP1481" s="40"/>
      <c r="AR1481" s="39"/>
      <c r="AU1481" s="40"/>
      <c r="AW1481" s="39"/>
      <c r="AZ1481" s="40"/>
      <c r="BB1481" s="39"/>
      <c r="BE1481" s="40"/>
      <c r="BG1481" s="39"/>
      <c r="BJ1481" s="40"/>
      <c r="BL1481" s="39"/>
      <c r="BO1481" s="40"/>
      <c r="BQ1481" s="34"/>
      <c r="BR1481" s="11"/>
      <c r="BS1481" s="11"/>
      <c r="BT1481" s="41"/>
      <c r="BV1481" s="39"/>
      <c r="BY1481" s="40"/>
      <c r="CC1481" s="135"/>
      <c r="CD1481" s="9"/>
      <c r="CE1481" s="38"/>
      <c r="CF1481" s="38"/>
      <c r="CG1481" s="38"/>
      <c r="CH1481" s="38"/>
    </row>
    <row r="1482" spans="2:91" ht="18.600000000000001" customHeight="1" thickBot="1">
      <c r="D1482" s="258" t="s">
        <v>129</v>
      </c>
      <c r="E1482" s="259"/>
      <c r="F1482" s="260" t="s">
        <v>130</v>
      </c>
      <c r="G1482" s="261"/>
      <c r="H1482" s="229"/>
      <c r="I1482" s="258" t="s">
        <v>131</v>
      </c>
      <c r="J1482" s="259"/>
      <c r="K1482" s="260" t="s">
        <v>132</v>
      </c>
      <c r="L1482" s="261"/>
      <c r="N1482" s="253" t="s">
        <v>133</v>
      </c>
      <c r="O1482" s="254"/>
      <c r="P1482" s="255" t="s">
        <v>134</v>
      </c>
      <c r="Q1482" s="256"/>
      <c r="S1482" s="258" t="s">
        <v>135</v>
      </c>
      <c r="T1482" s="259"/>
      <c r="U1482" s="260" t="s">
        <v>136</v>
      </c>
      <c r="V1482" s="261"/>
      <c r="W1482" s="8"/>
      <c r="X1482" s="253" t="s">
        <v>137</v>
      </c>
      <c r="Y1482" s="254"/>
      <c r="Z1482" s="255" t="s">
        <v>138</v>
      </c>
      <c r="AA1482" s="256"/>
      <c r="AB1482" s="8"/>
      <c r="AC1482" s="258" t="s">
        <v>139</v>
      </c>
      <c r="AD1482" s="259"/>
      <c r="AE1482" s="260" t="s">
        <v>140</v>
      </c>
      <c r="AF1482" s="261"/>
      <c r="AG1482" s="8"/>
      <c r="AH1482" s="253" t="s">
        <v>141</v>
      </c>
      <c r="AI1482" s="254"/>
      <c r="AJ1482" s="255" t="s">
        <v>142</v>
      </c>
      <c r="AK1482" s="256"/>
      <c r="AL1482" s="8"/>
      <c r="AM1482" s="258" t="s">
        <v>143</v>
      </c>
      <c r="AN1482" s="259"/>
      <c r="AO1482" s="260" t="s">
        <v>144</v>
      </c>
      <c r="AP1482" s="261"/>
      <c r="AR1482" s="253" t="s">
        <v>145</v>
      </c>
      <c r="AS1482" s="254"/>
      <c r="AT1482" s="255" t="s">
        <v>146</v>
      </c>
      <c r="AU1482" s="256"/>
      <c r="AV1482" s="4"/>
      <c r="AW1482" s="258" t="s">
        <v>147</v>
      </c>
      <c r="AX1482" s="259"/>
      <c r="AY1482" s="260" t="s">
        <v>148</v>
      </c>
      <c r="AZ1482" s="261"/>
      <c r="BA1482" s="8"/>
      <c r="BB1482" s="253" t="s">
        <v>149</v>
      </c>
      <c r="BC1482" s="254"/>
      <c r="BD1482" s="255" t="s">
        <v>150</v>
      </c>
      <c r="BE1482" s="256"/>
      <c r="BF1482" s="4"/>
      <c r="BG1482" s="258" t="s">
        <v>151</v>
      </c>
      <c r="BH1482" s="259"/>
      <c r="BI1482" s="260" t="s">
        <v>152</v>
      </c>
      <c r="BJ1482" s="261"/>
      <c r="BK1482" s="4"/>
      <c r="BL1482" s="253" t="s">
        <v>153</v>
      </c>
      <c r="BM1482" s="254"/>
      <c r="BN1482" s="255" t="s">
        <v>154</v>
      </c>
      <c r="BO1482" s="256"/>
      <c r="BP1482" s="4"/>
      <c r="BQ1482" s="258" t="s">
        <v>155</v>
      </c>
      <c r="BR1482" s="259"/>
      <c r="BS1482" s="260" t="s">
        <v>156</v>
      </c>
      <c r="BT1482" s="261"/>
      <c r="BU1482" s="8"/>
      <c r="BV1482" s="253" t="s">
        <v>157</v>
      </c>
      <c r="BW1482" s="254"/>
      <c r="BX1482" s="255" t="s">
        <v>158</v>
      </c>
      <c r="BY1482" s="256"/>
      <c r="CA1482" s="46" t="s">
        <v>16</v>
      </c>
      <c r="CC1482" s="136" t="s">
        <v>71</v>
      </c>
      <c r="CD1482" s="9"/>
      <c r="CE1482" s="38"/>
      <c r="CF1482" s="38"/>
      <c r="CG1482" s="38"/>
      <c r="CH1482" s="38"/>
    </row>
    <row r="1483" spans="2:91" ht="18.600000000000001" customHeight="1" thickTop="1" thickBot="1">
      <c r="D1483" s="29">
        <v>0</v>
      </c>
      <c r="E1483" s="33">
        <v>0</v>
      </c>
      <c r="F1483" s="31">
        <v>1</v>
      </c>
      <c r="G1483" s="32">
        <v>0</v>
      </c>
      <c r="I1483" s="29">
        <v>0</v>
      </c>
      <c r="J1483" s="33">
        <f t="shared" ref="J1483" si="14176">IF(0=(1-$J$8*$K$8*$B1480^2),10^14,$B1480*$J$8/(1-$J$8*$K$8*$B1480^2))</f>
        <v>-0.3326618198908835</v>
      </c>
      <c r="K1483" s="31">
        <v>1</v>
      </c>
      <c r="L1483" s="32">
        <v>0</v>
      </c>
      <c r="N1483" s="29">
        <f t="shared" ref="N1483" si="14177">D1483*I1480+F1483*I1483-E1483*J1480-G1483*J1483</f>
        <v>0</v>
      </c>
      <c r="O1483" s="33">
        <f t="shared" ref="O1483" si="14178">(D1483*J1480+E1483*I1480+F1483*J1483+G1483*I1483)</f>
        <v>-0.3326618198908835</v>
      </c>
      <c r="P1483" s="31">
        <f t="shared" ref="P1483" si="14179">D1483*K1480+F1483*K1483-E1483*L1480-G1483*L1483</f>
        <v>1</v>
      </c>
      <c r="Q1483" s="32">
        <f t="shared" ref="Q1483" si="14180">(D1483*L1480+E1483*K1480+F1483*L1483+G1483*K1483)</f>
        <v>0</v>
      </c>
      <c r="S1483" s="29">
        <v>0</v>
      </c>
      <c r="T1483" s="33">
        <v>0</v>
      </c>
      <c r="U1483" s="31">
        <v>1</v>
      </c>
      <c r="V1483" s="32">
        <v>0</v>
      </c>
      <c r="X1483" s="29">
        <f t="shared" ref="X1483" si="14181">N1483*S1480+P1483*S1483-O1483*T1480-Q1483*T1483</f>
        <v>0</v>
      </c>
      <c r="Y1483" s="33">
        <f t="shared" ref="Y1483" si="14182">(N1483*T1480+O1483*S1480+P1483*T1483+Q1483*S1483)</f>
        <v>-0.3326618198908835</v>
      </c>
      <c r="Z1483" s="31">
        <f t="shared" ref="Z1483" si="14183">N1483*U1480+P1483*U1483-O1483*V1480-Q1483*V1483</f>
        <v>0.88609712655142547</v>
      </c>
      <c r="AA1483" s="32">
        <f t="shared" ref="AA1483" si="14184">(N1483*V1480+O1483*U1480+P1483*V1483+Q1483*U1483)</f>
        <v>0</v>
      </c>
      <c r="AB1483" s="8"/>
      <c r="AC1483" s="29">
        <v>0</v>
      </c>
      <c r="AD1483" s="33">
        <f t="shared" ref="AD1483" si="14185">IF(0=(1-$AD$8*$AE$8*$B1480^2),10^14,$B1480*$AD$8/(1-$AD$8*$AE$8*$B1480^2))</f>
        <v>-0.26539044621233604</v>
      </c>
      <c r="AE1483" s="31">
        <v>1</v>
      </c>
      <c r="AF1483" s="32">
        <v>0</v>
      </c>
      <c r="AH1483" s="29">
        <f t="shared" ref="AH1483" si="14186">X1483*AC1480+Z1483*AC1483-Y1483*AD1480-AA1483*AD1483</f>
        <v>0</v>
      </c>
      <c r="AI1483" s="33">
        <f t="shared" ref="AI1483" si="14187">(X1483*AD1480+Y1483*AC1480+Z1483*AD1483+AA1483*AC1483)</f>
        <v>-0.56782353169383515</v>
      </c>
      <c r="AJ1483" s="31">
        <f t="shared" ref="AJ1483" si="14188">X1483*AE1480+Z1483*AE1483-Y1483*AF1480-AA1483*AF1483</f>
        <v>0.88609712655142547</v>
      </c>
      <c r="AK1483" s="32">
        <f t="shared" ref="AK1483" si="14189">(X1483*AF1480+Y1483*AE1480+Z1483*AF1483+AA1483*AE1483)</f>
        <v>0</v>
      </c>
      <c r="AL1483" s="8"/>
      <c r="AM1483" s="29">
        <v>0</v>
      </c>
      <c r="AN1483" s="33">
        <v>0</v>
      </c>
      <c r="AO1483" s="31">
        <v>1</v>
      </c>
      <c r="AP1483" s="32">
        <v>0</v>
      </c>
      <c r="AR1483" s="29">
        <f t="shared" ref="AR1483" si="14190">AH1483*AM1480+AJ1483*AM1483-AI1483*AN1480-AK1483*AN1483</f>
        <v>0</v>
      </c>
      <c r="AS1483" s="33">
        <f t="shared" ref="AS1483" si="14191">(AH1483*AN1480+AI1483*AM1480+AJ1483*AN1483+AK1483*AM1483)</f>
        <v>-0.56782353169383515</v>
      </c>
      <c r="AT1483" s="31">
        <f t="shared" ref="AT1483" si="14192">AH1483*AO1480+AJ1483*AO1483-AI1483*AP1480-AK1483*AP1483</f>
        <v>0.71027983125532601</v>
      </c>
      <c r="AU1483" s="32">
        <f t="shared" ref="AU1483" si="14193">(AH1483*AP1480+AI1483*AO1480+AJ1483*AP1483+AK1483*AO1483)</f>
        <v>0</v>
      </c>
      <c r="AV1483" s="8"/>
      <c r="AW1483" s="29">
        <v>0</v>
      </c>
      <c r="AX1483" s="33">
        <f t="shared" ref="AX1483" si="14194">IF(0=(1-$AX$8*$AY$8*$B1480^2),10^14,$B1480*$AX$8/(1-$AX$8*$AY$8*$B1480^2))</f>
        <v>-0.23906623745346964</v>
      </c>
      <c r="AY1483" s="31">
        <v>1</v>
      </c>
      <c r="AZ1483" s="32">
        <v>0</v>
      </c>
      <c r="BB1483" s="29">
        <f t="shared" ref="BB1483" si="14195">AR1483*AW1480+AT1483*AW1483-AS1483*AX1480-AU1483*AX1483</f>
        <v>0</v>
      </c>
      <c r="BC1483" s="33">
        <f t="shared" ref="BC1483" si="14196">(AR1483*AX1480+AS1483*AW1480+AT1483*AX1483+AU1483*AW1483)</f>
        <v>-0.73762745849113132</v>
      </c>
      <c r="BD1483" s="31">
        <f t="shared" ref="BD1483" si="14197">AR1483*AY1480+AT1483*AY1483-AS1483*AZ1480-AU1483*AZ1483</f>
        <v>0.71027983125532601</v>
      </c>
      <c r="BE1483" s="32">
        <f t="shared" ref="BE1483" si="14198">(AR1483*AZ1480+AS1483*AY1480+AT1483*AZ1483+AU1483*AY1483)</f>
        <v>0</v>
      </c>
      <c r="BF1483" s="8"/>
      <c r="BG1483" s="29">
        <v>0</v>
      </c>
      <c r="BH1483" s="33">
        <v>0</v>
      </c>
      <c r="BI1483" s="31">
        <v>1</v>
      </c>
      <c r="BJ1483" s="32">
        <v>0</v>
      </c>
      <c r="BL1483" s="29">
        <f t="shared" ref="BL1483" si="14199">BB1483*BG1480+BD1483*BG1483-BC1483*BH1480-BE1483*BH1483</f>
        <v>0</v>
      </c>
      <c r="BM1483" s="33">
        <f t="shared" ref="BM1483" si="14200">(BB1483*BH1480+BC1483*BG1480+BD1483*BH1483+BE1483*BG1483)</f>
        <v>-0.73762745849113132</v>
      </c>
      <c r="BN1483" s="31">
        <f t="shared" ref="BN1483" si="14201">BB1483*BI1480+BD1483*BI1483-BC1483*BJ1480-BE1483*BJ1483</f>
        <v>0.62997113477858702</v>
      </c>
      <c r="BO1483" s="32">
        <f t="shared" ref="BO1483" si="14202">(BB1483*BJ1480+BC1483*BI1480+BD1483*BJ1483+BE1483*BI1483)</f>
        <v>0</v>
      </c>
      <c r="BP1483" s="8"/>
      <c r="BQ1483" s="19">
        <f t="shared" ref="BQ1483:BQ1546" si="14203">1/$BR$8</f>
        <v>1</v>
      </c>
      <c r="BR1483" s="47">
        <v>0</v>
      </c>
      <c r="BS1483" s="48">
        <v>1</v>
      </c>
      <c r="BT1483" s="49">
        <v>0</v>
      </c>
      <c r="BV1483" s="29">
        <f t="shared" ref="BV1483" si="14204">BL1483*BQ1480+BN1483*BQ1483-BM1483*BR1480-BO1483*BR1483</f>
        <v>0.62997113477858702</v>
      </c>
      <c r="BW1483" s="33">
        <f t="shared" ref="BW1483" si="14205">(BL1483*BR1480+BM1483*BQ1480+BN1483*BR1483+BO1483*BQ1483)</f>
        <v>-0.73762745849113132</v>
      </c>
      <c r="BX1483" s="31">
        <f t="shared" ref="BX1483" si="14206">BL1483*BS1480+BN1483*BS1483-BM1483*BT1480-BO1483*BT1483</f>
        <v>0.62997113477858702</v>
      </c>
      <c r="BY1483" s="32">
        <f t="shared" ref="BY1483" si="14207">(BL1483*BT1480+BM1483*BS1480+BN1483*BT1483+BO1483*BS1483)</f>
        <v>0</v>
      </c>
      <c r="CA1483" s="50">
        <f t="shared" ref="CA1483" si="14208">(180/PI())*ATAN(-1*(BW1480+BW1483)/(BV1480+BV1483))</f>
        <v>50.989199395485159</v>
      </c>
      <c r="CC1483" s="137">
        <f t="shared" ref="CC1483" si="14209">20*LOG(((1-(10^(CA1480/20)^2)*(1-((1-CC1480)/(1+CC1480))^2))^0.5))</f>
        <v>-25.914277257497641</v>
      </c>
      <c r="CD1483" s="9"/>
      <c r="CE1483" s="38"/>
      <c r="CF1483" s="38"/>
      <c r="CG1483" s="38"/>
      <c r="CH1483" s="38"/>
    </row>
    <row r="1484" spans="2:91" ht="18.600000000000001" customHeight="1">
      <c r="CC1484" s="42"/>
    </row>
    <row r="1485" spans="2:91" ht="18.600000000000001" customHeight="1" thickBot="1">
      <c r="E1485" s="22" t="s">
        <v>4</v>
      </c>
      <c r="J1485" s="22" t="s">
        <v>5</v>
      </c>
      <c r="O1485" s="22" t="s">
        <v>6</v>
      </c>
      <c r="T1485" s="22" t="s">
        <v>7</v>
      </c>
      <c r="Y1485" s="22" t="s">
        <v>8</v>
      </c>
      <c r="AD1485" s="22" t="s">
        <v>65</v>
      </c>
      <c r="AI1485" s="22" t="s">
        <v>9</v>
      </c>
      <c r="AN1485" s="22" t="s">
        <v>66</v>
      </c>
      <c r="AS1485" s="22" t="s">
        <v>51</v>
      </c>
      <c r="AX1485" s="22" t="s">
        <v>67</v>
      </c>
      <c r="BC1485" s="22" t="s">
        <v>52</v>
      </c>
      <c r="BH1485" s="22" t="s">
        <v>68</v>
      </c>
      <c r="BM1485" s="22" t="s">
        <v>63</v>
      </c>
      <c r="BQ1485" s="23" t="s">
        <v>69</v>
      </c>
      <c r="BR1485" s="23"/>
      <c r="BS1485" s="24"/>
      <c r="BT1485" s="24"/>
      <c r="BU1485" s="24"/>
      <c r="BW1485" s="22" t="s">
        <v>64</v>
      </c>
    </row>
    <row r="1486" spans="2:91" ht="18.600000000000001" customHeight="1" thickBot="1">
      <c r="D1486" s="249" t="s">
        <v>103</v>
      </c>
      <c r="E1486" s="250"/>
      <c r="F1486" s="251" t="s">
        <v>104</v>
      </c>
      <c r="G1486" s="252"/>
      <c r="H1486" s="229"/>
      <c r="I1486" s="253" t="s">
        <v>11</v>
      </c>
      <c r="J1486" s="254"/>
      <c r="K1486" s="255" t="s">
        <v>12</v>
      </c>
      <c r="L1486" s="256"/>
      <c r="M1486" s="24"/>
      <c r="N1486" s="253" t="s">
        <v>105</v>
      </c>
      <c r="O1486" s="254"/>
      <c r="P1486" s="255" t="s">
        <v>106</v>
      </c>
      <c r="Q1486" s="256"/>
      <c r="R1486" s="24"/>
      <c r="S1486" s="249" t="s">
        <v>107</v>
      </c>
      <c r="T1486" s="250"/>
      <c r="U1486" s="251" t="s">
        <v>108</v>
      </c>
      <c r="V1486" s="252"/>
      <c r="W1486" s="8"/>
      <c r="X1486" s="253" t="s">
        <v>109</v>
      </c>
      <c r="Y1486" s="254"/>
      <c r="Z1486" s="255" t="s">
        <v>110</v>
      </c>
      <c r="AA1486" s="256"/>
      <c r="AB1486" s="8"/>
      <c r="AC1486" s="253" t="s">
        <v>111</v>
      </c>
      <c r="AD1486" s="254"/>
      <c r="AE1486" s="255" t="s">
        <v>14</v>
      </c>
      <c r="AF1486" s="256"/>
      <c r="AG1486" s="8"/>
      <c r="AH1486" s="253" t="s">
        <v>112</v>
      </c>
      <c r="AI1486" s="254"/>
      <c r="AJ1486" s="255" t="s">
        <v>113</v>
      </c>
      <c r="AK1486" s="256"/>
      <c r="AL1486" s="8"/>
      <c r="AM1486" s="249" t="s">
        <v>114</v>
      </c>
      <c r="AN1486" s="250"/>
      <c r="AO1486" s="251" t="s">
        <v>115</v>
      </c>
      <c r="AP1486" s="252"/>
      <c r="AQ1486" s="24"/>
      <c r="AR1486" s="253" t="s">
        <v>116</v>
      </c>
      <c r="AS1486" s="254"/>
      <c r="AT1486" s="255" t="s">
        <v>13</v>
      </c>
      <c r="AU1486" s="256"/>
      <c r="AV1486" s="4"/>
      <c r="AW1486" s="253" t="s">
        <v>117</v>
      </c>
      <c r="AX1486" s="254"/>
      <c r="AY1486" s="255" t="s">
        <v>118</v>
      </c>
      <c r="AZ1486" s="256"/>
      <c r="BA1486" s="8"/>
      <c r="BB1486" s="253" t="s">
        <v>119</v>
      </c>
      <c r="BC1486" s="254"/>
      <c r="BD1486" s="255" t="s">
        <v>120</v>
      </c>
      <c r="BE1486" s="256"/>
      <c r="BF1486" s="4"/>
      <c r="BG1486" s="249" t="s">
        <v>121</v>
      </c>
      <c r="BH1486" s="250"/>
      <c r="BI1486" s="251" t="s">
        <v>122</v>
      </c>
      <c r="BJ1486" s="252"/>
      <c r="BK1486" s="4"/>
      <c r="BL1486" s="253" t="s">
        <v>123</v>
      </c>
      <c r="BM1486" s="254"/>
      <c r="BN1486" s="255" t="s">
        <v>124</v>
      </c>
      <c r="BO1486" s="256"/>
      <c r="BP1486" s="4"/>
      <c r="BQ1486" s="253" t="s">
        <v>125</v>
      </c>
      <c r="BR1486" s="254"/>
      <c r="BS1486" s="255" t="s">
        <v>126</v>
      </c>
      <c r="BT1486" s="256"/>
      <c r="BU1486" s="8"/>
      <c r="BV1486" s="253" t="s">
        <v>127</v>
      </c>
      <c r="BW1486" s="254"/>
      <c r="BX1486" s="255" t="s">
        <v>128</v>
      </c>
      <c r="BY1486" s="256"/>
      <c r="CA1486" s="27" t="s">
        <v>15</v>
      </c>
      <c r="CC1486" s="133" t="s">
        <v>70</v>
      </c>
      <c r="CD1486" s="9"/>
      <c r="CE1486" s="38"/>
      <c r="CF1486" s="38"/>
      <c r="CG1486" s="38"/>
      <c r="CH1486" s="38"/>
    </row>
    <row r="1487" spans="2:91" ht="18.600000000000001" customHeight="1" thickTop="1" thickBot="1">
      <c r="B1487" s="129">
        <v>3.76</v>
      </c>
      <c r="D1487" s="29">
        <v>1</v>
      </c>
      <c r="E1487" s="30">
        <v>0</v>
      </c>
      <c r="F1487" s="31">
        <v>0</v>
      </c>
      <c r="G1487" s="32">
        <f t="shared" ref="G1487:G1550" si="14210">-1/($E$8*$B1487)</f>
        <v>-0.17531382978723406</v>
      </c>
      <c r="I1487" s="29">
        <v>1</v>
      </c>
      <c r="J1487" s="33">
        <v>0</v>
      </c>
      <c r="K1487" s="31">
        <v>0</v>
      </c>
      <c r="L1487" s="32">
        <v>0</v>
      </c>
      <c r="N1487" s="29">
        <f t="shared" ref="N1487" si="14211">D1487*I1487+F1487*I1490-E1487*J1487-G1487*J1490</f>
        <v>0.94199684084629842</v>
      </c>
      <c r="O1487" s="33">
        <f t="shared" ref="O1487" si="14212">(D1487*J1487+E1487*I1487+F1487*J1490+G1487*I1490)</f>
        <v>0</v>
      </c>
      <c r="P1487" s="31">
        <f t="shared" ref="P1487" si="14213">D1487*K1487+F1487*K1490-E1487*L1487-G1487*L1490</f>
        <v>0</v>
      </c>
      <c r="Q1487" s="32">
        <f t="shared" ref="Q1487" si="14214">(D1487*L1487+E1487*K1487+F1487*L1490+G1487*K1490)</f>
        <v>-0.17531382978723406</v>
      </c>
      <c r="S1487" s="29">
        <v>1</v>
      </c>
      <c r="T1487" s="30">
        <v>0</v>
      </c>
      <c r="U1487" s="31">
        <v>0</v>
      </c>
      <c r="V1487" s="32">
        <f t="shared" ref="V1487:V1550" si="14215">-1/($T$8*$B1487)</f>
        <v>-0.34057712765957443</v>
      </c>
      <c r="X1487" s="29">
        <f t="shared" ref="X1487" si="14216">N1487*S1487+P1487*S1490-O1487*T1487-Q1487*T1490</f>
        <v>0.94199684084629842</v>
      </c>
      <c r="Y1487" s="33">
        <f t="shared" ref="Y1487" si="14217">(N1487*T1487+O1487*S1487+P1487*T1490+Q1487*S1490)</f>
        <v>0</v>
      </c>
      <c r="Z1487" s="31">
        <f t="shared" ref="Z1487" si="14218">N1487*U1487+P1487*U1490-O1487*V1487-Q1487*V1490</f>
        <v>0</v>
      </c>
      <c r="AA1487" s="32">
        <f t="shared" ref="AA1487" si="14219">(N1487*V1487+O1487*U1487+P1487*V1490+Q1487*U1490)</f>
        <v>-0.49613640810705961</v>
      </c>
      <c r="AB1487" s="8"/>
      <c r="AC1487" s="29">
        <v>1</v>
      </c>
      <c r="AD1487" s="33">
        <v>0</v>
      </c>
      <c r="AE1487" s="31">
        <v>0</v>
      </c>
      <c r="AF1487" s="32">
        <v>0</v>
      </c>
      <c r="AH1487" s="29">
        <f t="shared" ref="AH1487" si="14220">X1487*AC1487+Z1487*AC1490-Y1487*AD1487-AA1487*AD1490</f>
        <v>0.81108616195627548</v>
      </c>
      <c r="AI1487" s="33">
        <f t="shared" ref="AI1487" si="14221">(X1487*AD1487+Y1487*AC1487+Z1487*AD1490+AA1487*AC1490)</f>
        <v>0</v>
      </c>
      <c r="AJ1487" s="31">
        <f t="shared" ref="AJ1487" si="14222">X1487*AE1487+Z1487*AE1490-Y1487*AF1487-AA1487*AF1490</f>
        <v>0</v>
      </c>
      <c r="AK1487" s="32">
        <f t="shared" ref="AK1487" si="14223">(X1487*AF1487+Y1487*AE1487+Z1487*AF1490+AA1487*AE1490)</f>
        <v>-0.49613640810705961</v>
      </c>
      <c r="AL1487" s="8"/>
      <c r="AM1487" s="29">
        <v>1</v>
      </c>
      <c r="AN1487" s="30">
        <v>0</v>
      </c>
      <c r="AO1487" s="31">
        <v>0</v>
      </c>
      <c r="AP1487" s="32">
        <f t="shared" ref="AP1487:AP1550" si="14224">-1/($AN$8*$B1487)</f>
        <v>-0.30798670212765961</v>
      </c>
      <c r="AR1487" s="29">
        <f t="shared" ref="AR1487" si="14225">AH1487*AM1487+AJ1487*AM1490-AI1487*AN1487-AK1487*AN1490</f>
        <v>0.81108616195627548</v>
      </c>
      <c r="AS1487" s="33">
        <f t="shared" ref="AS1487" si="14226">(AH1487*AN1487+AI1487*AM1487+AJ1487*AN1490+AK1487*AM1490)</f>
        <v>0</v>
      </c>
      <c r="AT1487" s="31">
        <f t="shared" ref="AT1487" si="14227">AH1487*AO1487+AJ1487*AO1490-AI1487*AP1487-AK1487*AP1490</f>
        <v>0</v>
      </c>
      <c r="AU1487" s="32">
        <f t="shared" ref="AU1487" si="14228">(AH1487*AP1487+AI1487*AO1487+AJ1487*AP1490+AK1487*AO1490)</f>
        <v>-0.74594016026935372</v>
      </c>
      <c r="AV1487" s="8"/>
      <c r="AW1487" s="29">
        <v>1</v>
      </c>
      <c r="AX1487" s="33">
        <v>0</v>
      </c>
      <c r="AY1487" s="31">
        <v>0</v>
      </c>
      <c r="AZ1487" s="32">
        <v>0</v>
      </c>
      <c r="BB1487" s="29">
        <f t="shared" ref="BB1487" si="14229">AR1487*AW1487+AT1487*AW1490-AS1487*AX1487-AU1487*AX1490</f>
        <v>0.63376345331983885</v>
      </c>
      <c r="BC1487" s="33">
        <f t="shared" ref="BC1487" si="14230">(AR1487*AX1487+AS1487*AW1487+AT1487*AX1490+AU1487*AW1490)</f>
        <v>0</v>
      </c>
      <c r="BD1487" s="31">
        <f t="shared" ref="BD1487" si="14231">AR1487*AY1487+AT1487*AY1490-AS1487*AZ1487-AU1487*AZ1490</f>
        <v>0</v>
      </c>
      <c r="BE1487" s="32">
        <f t="shared" ref="BE1487" si="14232">(AR1487*AZ1487+AS1487*AY1487+AT1487*AZ1490+AU1487*AY1490)</f>
        <v>-0.74594016026935372</v>
      </c>
      <c r="BF1487" s="8"/>
      <c r="BG1487" s="29">
        <v>1</v>
      </c>
      <c r="BH1487" s="30">
        <v>0</v>
      </c>
      <c r="BI1487" s="31">
        <v>0</v>
      </c>
      <c r="BJ1487" s="32">
        <f t="shared" ref="BJ1487:BJ1550" si="14233">-1/($BH$8*$B1487)</f>
        <v>-0.10829521276595744</v>
      </c>
      <c r="BL1487" s="29">
        <f t="shared" ref="BL1487" si="14234">BB1487*BG1487+BD1487*BG1490-BC1487*BH1487-BE1487*BH1490</f>
        <v>0.63376345331983885</v>
      </c>
      <c r="BM1487" s="33">
        <f t="shared" ref="BM1487" si="14235">(BB1487*BH1487+BC1487*BG1487+BD1487*BH1490+BE1487*BG1490)</f>
        <v>0</v>
      </c>
      <c r="BN1487" s="31">
        <f t="shared" ref="BN1487" si="14236">BB1487*BI1487+BD1487*BI1490-BC1487*BJ1487-BE1487*BJ1490</f>
        <v>0</v>
      </c>
      <c r="BO1487" s="32">
        <f t="shared" ref="BO1487" si="14237">(BB1487*BJ1487+BC1487*BI1487+BD1487*BJ1490+BE1487*BI1490)</f>
        <v>-0.8145737082899136</v>
      </c>
      <c r="BP1487" s="8"/>
      <c r="BQ1487" s="34">
        <v>1</v>
      </c>
      <c r="BR1487" s="35">
        <v>0</v>
      </c>
      <c r="BS1487" s="11">
        <v>0</v>
      </c>
      <c r="BT1487" s="36">
        <v>0</v>
      </c>
      <c r="BV1487" s="29">
        <f t="shared" ref="BV1487" si="14238">BL1487*BQ1487+BN1487*BQ1490-BM1487*BR1487-BO1487*BR1490</f>
        <v>0.63376345331983885</v>
      </c>
      <c r="BW1487" s="33">
        <f t="shared" ref="BW1487" si="14239">(BL1487*BR1487+BM1487*BQ1487+BN1487*BR1490+BO1487*BQ1490)</f>
        <v>-0.8145737082899136</v>
      </c>
      <c r="BX1487" s="31">
        <f t="shared" ref="BX1487" si="14240">BL1487*BS1487+BN1487*BS1490-BM1487*BT1487-BO1487*BT1490</f>
        <v>0</v>
      </c>
      <c r="BY1487" s="32">
        <f t="shared" ref="BY1487" si="14241">(BL1487*BT1487+BM1487*BS1487+BN1487*BT1490+BO1487*BS1490)</f>
        <v>-0.8145737082899136</v>
      </c>
      <c r="CA1487" s="37">
        <f t="shared" ref="CA1487" si="14242">20*LOG(((1+$BR$8)/$BR$8)/((BV1487+BV1490)^2+(BW1487+BW1490)^2)^0.5)</f>
        <v>-6.9476230754191137E-3</v>
      </c>
      <c r="CC1487" s="134">
        <f t="shared" ref="CC1487" si="14243">((BV1487^2+BW1487^2)^0.5)/((BV1490^2+BW1490^2)^0.5)</f>
        <v>1.0638190845511999</v>
      </c>
      <c r="CD1487" s="9"/>
      <c r="CE1487" s="38"/>
      <c r="CF1487" s="38"/>
      <c r="CG1487" s="38"/>
      <c r="CH1487" s="38"/>
      <c r="CM1487" s="129">
        <v>3.74</v>
      </c>
    </row>
    <row r="1488" spans="2:91" ht="18.600000000000001" customHeight="1" thickBot="1">
      <c r="D1488" s="39"/>
      <c r="G1488" s="40"/>
      <c r="I1488" s="39"/>
      <c r="L1488" s="40"/>
      <c r="N1488" s="39"/>
      <c r="Q1488" s="40"/>
      <c r="S1488" s="39"/>
      <c r="V1488" s="40"/>
      <c r="X1488" s="39"/>
      <c r="AA1488" s="40"/>
      <c r="AC1488" s="39"/>
      <c r="AF1488" s="40"/>
      <c r="AH1488" s="39"/>
      <c r="AK1488" s="40"/>
      <c r="AM1488" s="39"/>
      <c r="AP1488" s="40"/>
      <c r="AR1488" s="39"/>
      <c r="AU1488" s="40"/>
      <c r="AW1488" s="39"/>
      <c r="AZ1488" s="40"/>
      <c r="BB1488" s="39"/>
      <c r="BE1488" s="40"/>
      <c r="BG1488" s="39"/>
      <c r="BJ1488" s="40"/>
      <c r="BL1488" s="39"/>
      <c r="BO1488" s="40"/>
      <c r="BQ1488" s="34"/>
      <c r="BR1488" s="11"/>
      <c r="BS1488" s="11"/>
      <c r="BT1488" s="41"/>
      <c r="BV1488" s="39"/>
      <c r="BY1488" s="40"/>
      <c r="CC1488" s="135"/>
      <c r="CD1488" s="9"/>
      <c r="CE1488" s="38"/>
      <c r="CF1488" s="38"/>
      <c r="CG1488" s="38"/>
      <c r="CH1488" s="38"/>
    </row>
    <row r="1489" spans="2:91" ht="18.600000000000001" customHeight="1" thickBot="1">
      <c r="D1489" s="258" t="s">
        <v>129</v>
      </c>
      <c r="E1489" s="259"/>
      <c r="F1489" s="260" t="s">
        <v>130</v>
      </c>
      <c r="G1489" s="261"/>
      <c r="H1489" s="229"/>
      <c r="I1489" s="258" t="s">
        <v>131</v>
      </c>
      <c r="J1489" s="259"/>
      <c r="K1489" s="260" t="s">
        <v>132</v>
      </c>
      <c r="L1489" s="261"/>
      <c r="N1489" s="253" t="s">
        <v>133</v>
      </c>
      <c r="O1489" s="254"/>
      <c r="P1489" s="255" t="s">
        <v>134</v>
      </c>
      <c r="Q1489" s="256"/>
      <c r="S1489" s="258" t="s">
        <v>135</v>
      </c>
      <c r="T1489" s="259"/>
      <c r="U1489" s="260" t="s">
        <v>136</v>
      </c>
      <c r="V1489" s="261"/>
      <c r="W1489" s="8"/>
      <c r="X1489" s="253" t="s">
        <v>137</v>
      </c>
      <c r="Y1489" s="254"/>
      <c r="Z1489" s="255" t="s">
        <v>138</v>
      </c>
      <c r="AA1489" s="256"/>
      <c r="AB1489" s="8"/>
      <c r="AC1489" s="258" t="s">
        <v>139</v>
      </c>
      <c r="AD1489" s="259"/>
      <c r="AE1489" s="260" t="s">
        <v>140</v>
      </c>
      <c r="AF1489" s="261"/>
      <c r="AG1489" s="8"/>
      <c r="AH1489" s="253" t="s">
        <v>141</v>
      </c>
      <c r="AI1489" s="254"/>
      <c r="AJ1489" s="255" t="s">
        <v>142</v>
      </c>
      <c r="AK1489" s="256"/>
      <c r="AL1489" s="8"/>
      <c r="AM1489" s="258" t="s">
        <v>143</v>
      </c>
      <c r="AN1489" s="259"/>
      <c r="AO1489" s="260" t="s">
        <v>144</v>
      </c>
      <c r="AP1489" s="261"/>
      <c r="AR1489" s="253" t="s">
        <v>145</v>
      </c>
      <c r="AS1489" s="254"/>
      <c r="AT1489" s="255" t="s">
        <v>146</v>
      </c>
      <c r="AU1489" s="256"/>
      <c r="AV1489" s="4"/>
      <c r="AW1489" s="258" t="s">
        <v>147</v>
      </c>
      <c r="AX1489" s="259"/>
      <c r="AY1489" s="260" t="s">
        <v>148</v>
      </c>
      <c r="AZ1489" s="261"/>
      <c r="BA1489" s="8"/>
      <c r="BB1489" s="253" t="s">
        <v>149</v>
      </c>
      <c r="BC1489" s="254"/>
      <c r="BD1489" s="255" t="s">
        <v>150</v>
      </c>
      <c r="BE1489" s="256"/>
      <c r="BF1489" s="4"/>
      <c r="BG1489" s="258" t="s">
        <v>151</v>
      </c>
      <c r="BH1489" s="259"/>
      <c r="BI1489" s="260" t="s">
        <v>152</v>
      </c>
      <c r="BJ1489" s="261"/>
      <c r="BK1489" s="4"/>
      <c r="BL1489" s="253" t="s">
        <v>153</v>
      </c>
      <c r="BM1489" s="254"/>
      <c r="BN1489" s="255" t="s">
        <v>154</v>
      </c>
      <c r="BO1489" s="256"/>
      <c r="BP1489" s="4"/>
      <c r="BQ1489" s="258" t="s">
        <v>155</v>
      </c>
      <c r="BR1489" s="259"/>
      <c r="BS1489" s="260" t="s">
        <v>156</v>
      </c>
      <c r="BT1489" s="261"/>
      <c r="BU1489" s="8"/>
      <c r="BV1489" s="253" t="s">
        <v>157</v>
      </c>
      <c r="BW1489" s="254"/>
      <c r="BX1489" s="255" t="s">
        <v>158</v>
      </c>
      <c r="BY1489" s="256"/>
      <c r="CA1489" s="46" t="s">
        <v>16</v>
      </c>
      <c r="CC1489" s="136" t="s">
        <v>71</v>
      </c>
      <c r="CD1489" s="9"/>
      <c r="CE1489" s="38"/>
      <c r="CF1489" s="38"/>
      <c r="CG1489" s="38"/>
      <c r="CH1489" s="38"/>
    </row>
    <row r="1490" spans="2:91" ht="18.600000000000001" customHeight="1" thickTop="1" thickBot="1">
      <c r="D1490" s="29">
        <v>0</v>
      </c>
      <c r="E1490" s="33">
        <v>0</v>
      </c>
      <c r="F1490" s="31">
        <v>1</v>
      </c>
      <c r="G1490" s="32">
        <v>0</v>
      </c>
      <c r="I1490" s="29">
        <v>0</v>
      </c>
      <c r="J1490" s="33">
        <f t="shared" ref="J1490" si="14244">IF(0=(1-$J$8*$K$8*$B1487^2),10^14,$B1487*$J$8/(1-$J$8*$K$8*$B1487^2))</f>
        <v>-0.33085330018798809</v>
      </c>
      <c r="K1490" s="31">
        <v>1</v>
      </c>
      <c r="L1490" s="32">
        <v>0</v>
      </c>
      <c r="N1490" s="29">
        <f t="shared" ref="N1490" si="14245">D1490*I1487+F1490*I1490-E1490*J1487-G1490*J1490</f>
        <v>0</v>
      </c>
      <c r="O1490" s="33">
        <f t="shared" ref="O1490" si="14246">(D1490*J1487+E1490*I1487+F1490*J1490+G1490*I1490)</f>
        <v>-0.33085330018798809</v>
      </c>
      <c r="P1490" s="31">
        <f t="shared" ref="P1490" si="14247">D1490*K1487+F1490*K1490-E1490*L1487-G1490*L1490</f>
        <v>1</v>
      </c>
      <c r="Q1490" s="32">
        <f t="shared" ref="Q1490" si="14248">(D1490*L1487+E1490*K1487+F1490*L1490+G1490*K1490)</f>
        <v>0</v>
      </c>
      <c r="S1490" s="29">
        <v>0</v>
      </c>
      <c r="T1490" s="33">
        <v>0</v>
      </c>
      <c r="U1490" s="31">
        <v>1</v>
      </c>
      <c r="V1490" s="32">
        <v>0</v>
      </c>
      <c r="X1490" s="29">
        <f t="shared" ref="X1490" si="14249">N1490*S1487+P1490*S1490-O1490*T1487-Q1490*T1490</f>
        <v>0</v>
      </c>
      <c r="Y1490" s="33">
        <f t="shared" ref="Y1490" si="14250">(N1490*T1487+O1490*S1487+P1490*T1490+Q1490*S1490)</f>
        <v>-0.33085330018798809</v>
      </c>
      <c r="Z1490" s="31">
        <f t="shared" ref="Z1490" si="14251">N1490*U1487+P1490*U1490-O1490*V1487-Q1490*V1490</f>
        <v>0.88731893334528411</v>
      </c>
      <c r="AA1490" s="32">
        <f t="shared" ref="AA1490" si="14252">(N1490*V1487+O1490*U1487+P1490*V1490+Q1490*U1490)</f>
        <v>0</v>
      </c>
      <c r="AB1490" s="8"/>
      <c r="AC1490" s="29">
        <v>0</v>
      </c>
      <c r="AD1490" s="33">
        <f t="shared" ref="AD1490" si="14253">IF(0=(1-$AD$8*$AE$8*$B1487^2),10^14,$B1487*$AD$8/(1-$AD$8*$AE$8*$B1487^2))</f>
        <v>-0.26386025446004807</v>
      </c>
      <c r="AE1490" s="31">
        <v>1</v>
      </c>
      <c r="AF1490" s="32">
        <v>0</v>
      </c>
      <c r="AH1490" s="29">
        <f t="shared" ref="AH1490" si="14254">X1490*AC1487+Z1490*AC1490-Y1490*AD1487-AA1490*AD1490</f>
        <v>0</v>
      </c>
      <c r="AI1490" s="33">
        <f t="shared" ref="AI1490" si="14255">(X1490*AD1487+Y1490*AC1487+Z1490*AD1490+AA1490*AC1490)</f>
        <v>-0.56498149972769318</v>
      </c>
      <c r="AJ1490" s="31">
        <f t="shared" ref="AJ1490" si="14256">X1490*AE1487+Z1490*AE1490-Y1490*AF1487-AA1490*AF1490</f>
        <v>0.88731893334528411</v>
      </c>
      <c r="AK1490" s="32">
        <f t="shared" ref="AK1490" si="14257">(X1490*AF1487+Y1490*AE1487+Z1490*AF1490+AA1490*AE1490)</f>
        <v>0</v>
      </c>
      <c r="AL1490" s="8"/>
      <c r="AM1490" s="29">
        <v>0</v>
      </c>
      <c r="AN1490" s="33">
        <v>0</v>
      </c>
      <c r="AO1490" s="31">
        <v>1</v>
      </c>
      <c r="AP1490" s="32">
        <v>0</v>
      </c>
      <c r="AR1490" s="29">
        <f t="shared" ref="AR1490" si="14258">AH1490*AM1487+AJ1490*AM1490-AI1490*AN1487-AK1490*AN1490</f>
        <v>0</v>
      </c>
      <c r="AS1490" s="33">
        <f t="shared" ref="AS1490" si="14259">(AH1490*AN1487+AI1490*AM1487+AJ1490*AN1490+AK1490*AM1490)</f>
        <v>-0.56498149972769318</v>
      </c>
      <c r="AT1490" s="31">
        <f t="shared" ref="AT1490" si="14260">AH1490*AO1487+AJ1490*AO1490-AI1490*AP1487-AK1490*AP1490</f>
        <v>0.71331214448101266</v>
      </c>
      <c r="AU1490" s="32">
        <f t="shared" ref="AU1490" si="14261">(AH1490*AP1487+AI1490*AO1487+AJ1490*AP1490+AK1490*AO1490)</f>
        <v>0</v>
      </c>
      <c r="AV1490" s="8"/>
      <c r="AW1490" s="29">
        <v>0</v>
      </c>
      <c r="AX1490" s="33">
        <f t="shared" ref="AX1490" si="14262">IF(0=(1-$AX$8*$AY$8*$B1487^2),10^14,$B1487*$AX$8/(1-$AX$8*$AY$8*$B1487^2))</f>
        <v>-0.23771706911772464</v>
      </c>
      <c r="AY1490" s="31">
        <v>1</v>
      </c>
      <c r="AZ1490" s="32">
        <v>0</v>
      </c>
      <c r="BB1490" s="29">
        <f t="shared" ref="BB1490" si="14263">AR1490*AW1487+AT1490*AW1490-AS1490*AX1487-AU1490*AX1490</f>
        <v>0</v>
      </c>
      <c r="BC1490" s="33">
        <f t="shared" ref="BC1490" si="14264">(AR1490*AX1487+AS1490*AW1487+AT1490*AX1490+AU1490*AW1490)</f>
        <v>-0.73454797207979849</v>
      </c>
      <c r="BD1490" s="31">
        <f t="shared" ref="BD1490" si="14265">AR1490*AY1487+AT1490*AY1490-AS1490*AZ1487-AU1490*AZ1490</f>
        <v>0.71331214448101266</v>
      </c>
      <c r="BE1490" s="32">
        <f t="shared" ref="BE1490" si="14266">(AR1490*AZ1487+AS1490*AY1487+AT1490*AZ1490+AU1490*AY1490)</f>
        <v>0</v>
      </c>
      <c r="BF1490" s="8"/>
      <c r="BG1490" s="29">
        <v>0</v>
      </c>
      <c r="BH1490" s="33">
        <v>0</v>
      </c>
      <c r="BI1490" s="31">
        <v>1</v>
      </c>
      <c r="BJ1490" s="32">
        <v>0</v>
      </c>
      <c r="BL1490" s="29">
        <f t="shared" ref="BL1490" si="14267">BB1490*BG1487+BD1490*BG1490-BC1490*BH1487-BE1490*BH1490</f>
        <v>0</v>
      </c>
      <c r="BM1490" s="33">
        <f t="shared" ref="BM1490" si="14268">(BB1490*BH1487+BC1490*BG1487+BD1490*BH1490+BE1490*BG1490)</f>
        <v>-0.73454797207979849</v>
      </c>
      <c r="BN1490" s="31">
        <f t="shared" ref="BN1490" si="14269">BB1490*BI1487+BD1490*BI1490-BC1490*BJ1487-BE1490*BJ1490</f>
        <v>0.6337641155578283</v>
      </c>
      <c r="BO1490" s="32">
        <f t="shared" ref="BO1490" si="14270">(BB1490*BJ1487+BC1490*BI1487+BD1490*BJ1490+BE1490*BI1490)</f>
        <v>0</v>
      </c>
      <c r="BP1490" s="8"/>
      <c r="BQ1490" s="19">
        <f t="shared" ref="BQ1490:BQ1553" si="14271">1/$BR$8</f>
        <v>1</v>
      </c>
      <c r="BR1490" s="47">
        <v>0</v>
      </c>
      <c r="BS1490" s="48">
        <v>1</v>
      </c>
      <c r="BT1490" s="49">
        <v>0</v>
      </c>
      <c r="BV1490" s="29">
        <f t="shared" ref="BV1490" si="14272">BL1490*BQ1487+BN1490*BQ1490-BM1490*BR1487-BO1490*BR1490</f>
        <v>0.6337641155578283</v>
      </c>
      <c r="BW1490" s="33">
        <f t="shared" ref="BW1490" si="14273">(BL1490*BR1487+BM1490*BQ1487+BN1490*BR1490+BO1490*BQ1490)</f>
        <v>-0.73454797207979849</v>
      </c>
      <c r="BX1490" s="31">
        <f t="shared" ref="BX1490" si="14274">BL1490*BS1487+BN1490*BS1490-BM1490*BT1487-BO1490*BT1490</f>
        <v>0.6337641155578283</v>
      </c>
      <c r="BY1490" s="32">
        <f t="shared" ref="BY1490" si="14275">(BL1490*BT1487+BM1490*BS1487+BN1490*BT1490+BO1490*BS1490)</f>
        <v>0</v>
      </c>
      <c r="CA1490" s="50">
        <f t="shared" ref="CA1490" si="14276">(180/PI())*ATAN(-1*(BW1487+BW1490)/(BV1487+BV1490))</f>
        <v>50.70916692178195</v>
      </c>
      <c r="CC1490" s="137">
        <f t="shared" ref="CC1490" si="14277">20*LOG(((1-(10^(CA1487/20)^2)*(1-((1-CC1487)/(1+CC1487))^2))^0.5))</f>
        <v>-25.929216147353991</v>
      </c>
      <c r="CD1490" s="9"/>
      <c r="CE1490" s="38"/>
      <c r="CF1490" s="38"/>
      <c r="CG1490" s="38"/>
      <c r="CH1490" s="38"/>
    </row>
    <row r="1491" spans="2:91" ht="18.600000000000001" customHeight="1">
      <c r="CC1491" s="42"/>
    </row>
    <row r="1492" spans="2:91" ht="18.600000000000001" customHeight="1" thickBot="1">
      <c r="E1492" s="22" t="s">
        <v>4</v>
      </c>
      <c r="J1492" s="22" t="s">
        <v>5</v>
      </c>
      <c r="O1492" s="22" t="s">
        <v>6</v>
      </c>
      <c r="T1492" s="22" t="s">
        <v>7</v>
      </c>
      <c r="Y1492" s="22" t="s">
        <v>8</v>
      </c>
      <c r="AD1492" s="22" t="s">
        <v>65</v>
      </c>
      <c r="AI1492" s="22" t="s">
        <v>9</v>
      </c>
      <c r="AN1492" s="22" t="s">
        <v>66</v>
      </c>
      <c r="AS1492" s="22" t="s">
        <v>51</v>
      </c>
      <c r="AX1492" s="22" t="s">
        <v>67</v>
      </c>
      <c r="BC1492" s="22" t="s">
        <v>52</v>
      </c>
      <c r="BH1492" s="22" t="s">
        <v>68</v>
      </c>
      <c r="BM1492" s="22" t="s">
        <v>63</v>
      </c>
      <c r="BQ1492" s="23" t="s">
        <v>69</v>
      </c>
      <c r="BR1492" s="23"/>
      <c r="BS1492" s="24"/>
      <c r="BT1492" s="24"/>
      <c r="BU1492" s="24"/>
      <c r="BW1492" s="22" t="s">
        <v>64</v>
      </c>
    </row>
    <row r="1493" spans="2:91" ht="18.600000000000001" customHeight="1" thickBot="1">
      <c r="D1493" s="249" t="s">
        <v>103</v>
      </c>
      <c r="E1493" s="250"/>
      <c r="F1493" s="251" t="s">
        <v>104</v>
      </c>
      <c r="G1493" s="252"/>
      <c r="H1493" s="229"/>
      <c r="I1493" s="253" t="s">
        <v>11</v>
      </c>
      <c r="J1493" s="254"/>
      <c r="K1493" s="255" t="s">
        <v>12</v>
      </c>
      <c r="L1493" s="256"/>
      <c r="M1493" s="24"/>
      <c r="N1493" s="253" t="s">
        <v>105</v>
      </c>
      <c r="O1493" s="254"/>
      <c r="P1493" s="255" t="s">
        <v>106</v>
      </c>
      <c r="Q1493" s="256"/>
      <c r="R1493" s="24"/>
      <c r="S1493" s="249" t="s">
        <v>107</v>
      </c>
      <c r="T1493" s="250"/>
      <c r="U1493" s="251" t="s">
        <v>108</v>
      </c>
      <c r="V1493" s="252"/>
      <c r="W1493" s="8"/>
      <c r="X1493" s="253" t="s">
        <v>109</v>
      </c>
      <c r="Y1493" s="254"/>
      <c r="Z1493" s="255" t="s">
        <v>110</v>
      </c>
      <c r="AA1493" s="256"/>
      <c r="AB1493" s="8"/>
      <c r="AC1493" s="253" t="s">
        <v>111</v>
      </c>
      <c r="AD1493" s="254"/>
      <c r="AE1493" s="255" t="s">
        <v>14</v>
      </c>
      <c r="AF1493" s="256"/>
      <c r="AG1493" s="8"/>
      <c r="AH1493" s="253" t="s">
        <v>112</v>
      </c>
      <c r="AI1493" s="254"/>
      <c r="AJ1493" s="255" t="s">
        <v>113</v>
      </c>
      <c r="AK1493" s="256"/>
      <c r="AL1493" s="8"/>
      <c r="AM1493" s="249" t="s">
        <v>114</v>
      </c>
      <c r="AN1493" s="250"/>
      <c r="AO1493" s="251" t="s">
        <v>115</v>
      </c>
      <c r="AP1493" s="252"/>
      <c r="AQ1493" s="24"/>
      <c r="AR1493" s="253" t="s">
        <v>116</v>
      </c>
      <c r="AS1493" s="254"/>
      <c r="AT1493" s="255" t="s">
        <v>13</v>
      </c>
      <c r="AU1493" s="256"/>
      <c r="AV1493" s="4"/>
      <c r="AW1493" s="253" t="s">
        <v>117</v>
      </c>
      <c r="AX1493" s="254"/>
      <c r="AY1493" s="255" t="s">
        <v>118</v>
      </c>
      <c r="AZ1493" s="256"/>
      <c r="BA1493" s="8"/>
      <c r="BB1493" s="253" t="s">
        <v>119</v>
      </c>
      <c r="BC1493" s="254"/>
      <c r="BD1493" s="255" t="s">
        <v>120</v>
      </c>
      <c r="BE1493" s="256"/>
      <c r="BF1493" s="4"/>
      <c r="BG1493" s="249" t="s">
        <v>121</v>
      </c>
      <c r="BH1493" s="250"/>
      <c r="BI1493" s="251" t="s">
        <v>122</v>
      </c>
      <c r="BJ1493" s="252"/>
      <c r="BK1493" s="4"/>
      <c r="BL1493" s="253" t="s">
        <v>123</v>
      </c>
      <c r="BM1493" s="254"/>
      <c r="BN1493" s="255" t="s">
        <v>124</v>
      </c>
      <c r="BO1493" s="256"/>
      <c r="BP1493" s="4"/>
      <c r="BQ1493" s="253" t="s">
        <v>125</v>
      </c>
      <c r="BR1493" s="254"/>
      <c r="BS1493" s="255" t="s">
        <v>126</v>
      </c>
      <c r="BT1493" s="256"/>
      <c r="BU1493" s="8"/>
      <c r="BV1493" s="253" t="s">
        <v>127</v>
      </c>
      <c r="BW1493" s="254"/>
      <c r="BX1493" s="255" t="s">
        <v>128</v>
      </c>
      <c r="BY1493" s="256"/>
      <c r="CA1493" s="27" t="s">
        <v>15</v>
      </c>
      <c r="CC1493" s="133" t="s">
        <v>70</v>
      </c>
      <c r="CD1493" s="9"/>
      <c r="CE1493" s="38"/>
      <c r="CF1493" s="38"/>
      <c r="CG1493" s="38"/>
      <c r="CH1493" s="38"/>
    </row>
    <row r="1494" spans="2:91" ht="18.600000000000001" customHeight="1" thickTop="1" thickBot="1">
      <c r="B1494" s="129">
        <v>3.78</v>
      </c>
      <c r="D1494" s="29">
        <v>1</v>
      </c>
      <c r="E1494" s="30">
        <v>0</v>
      </c>
      <c r="F1494" s="31">
        <v>0</v>
      </c>
      <c r="G1494" s="32">
        <f t="shared" ref="G1494:G1557" si="14278">-1/($E$8*$B1494)</f>
        <v>-0.17438624338624339</v>
      </c>
      <c r="I1494" s="29">
        <v>1</v>
      </c>
      <c r="J1494" s="33">
        <v>0</v>
      </c>
      <c r="K1494" s="31">
        <v>0</v>
      </c>
      <c r="L1494" s="32">
        <v>0</v>
      </c>
      <c r="N1494" s="29">
        <f t="shared" ref="N1494" si="14279">D1494*I1494+F1494*I1497-E1494*J1494-G1494*J1497</f>
        <v>0.94261567068748253</v>
      </c>
      <c r="O1494" s="33">
        <f t="shared" ref="O1494" si="14280">(D1494*J1494+E1494*I1494+F1494*J1497+G1494*I1497)</f>
        <v>0</v>
      </c>
      <c r="P1494" s="31">
        <f t="shared" ref="P1494" si="14281">D1494*K1494+F1494*K1497-E1494*L1494-G1494*L1497</f>
        <v>0</v>
      </c>
      <c r="Q1494" s="32">
        <f t="shared" ref="Q1494" si="14282">(D1494*L1494+E1494*K1494+F1494*L1497+G1494*K1497)</f>
        <v>-0.17438624338624339</v>
      </c>
      <c r="S1494" s="29">
        <v>1</v>
      </c>
      <c r="T1494" s="30">
        <v>0</v>
      </c>
      <c r="U1494" s="31">
        <v>0</v>
      </c>
      <c r="V1494" s="32">
        <f t="shared" ref="V1494:V1557" si="14283">-1/($T$8*$B1494)</f>
        <v>-0.33877513227513228</v>
      </c>
      <c r="X1494" s="29">
        <f t="shared" ref="X1494" si="14284">N1494*S1494+P1494*S1497-O1494*T1494-Q1494*T1497</f>
        <v>0.94261567068748253</v>
      </c>
      <c r="Y1494" s="33">
        <f t="shared" ref="Y1494" si="14285">(N1494*T1494+O1494*S1494+P1494*T1497+Q1494*S1497)</f>
        <v>0</v>
      </c>
      <c r="Z1494" s="31">
        <f t="shared" ref="Z1494" si="14286">N1494*U1494+P1494*U1497-O1494*V1494-Q1494*V1497</f>
        <v>0</v>
      </c>
      <c r="AA1494" s="32">
        <f t="shared" ref="AA1494" si="14287">(N1494*V1494+O1494*U1494+P1494*V1497+Q1494*U1497)</f>
        <v>-0.49372099190800778</v>
      </c>
      <c r="AB1494" s="8"/>
      <c r="AC1494" s="29">
        <v>1</v>
      </c>
      <c r="AD1494" s="33">
        <v>0</v>
      </c>
      <c r="AE1494" s="31">
        <v>0</v>
      </c>
      <c r="AF1494" s="32">
        <v>0</v>
      </c>
      <c r="AH1494" s="29">
        <f t="shared" ref="AH1494" si="14288">X1494*AC1494+Z1494*AC1497-Y1494*AD1494-AA1494*AD1497</f>
        <v>0.8130888446929837</v>
      </c>
      <c r="AI1494" s="33">
        <f t="shared" ref="AI1494" si="14289">(X1494*AD1494+Y1494*AC1494+Z1494*AD1497+AA1494*AC1497)</f>
        <v>0</v>
      </c>
      <c r="AJ1494" s="31">
        <f t="shared" ref="AJ1494" si="14290">X1494*AE1494+Z1494*AE1497-Y1494*AF1494-AA1494*AF1497</f>
        <v>0</v>
      </c>
      <c r="AK1494" s="32">
        <f t="shared" ref="AK1494" si="14291">(X1494*AF1494+Y1494*AE1494+Z1494*AF1497+AA1494*AE1497)</f>
        <v>-0.49372099190800778</v>
      </c>
      <c r="AL1494" s="8"/>
      <c r="AM1494" s="29">
        <v>1</v>
      </c>
      <c r="AN1494" s="30">
        <v>0</v>
      </c>
      <c r="AO1494" s="31">
        <v>0</v>
      </c>
      <c r="AP1494" s="32">
        <f t="shared" ref="AP1494:AP1557" si="14292">-1/($AN$8*$B1494)</f>
        <v>-0.30635714285714288</v>
      </c>
      <c r="AR1494" s="29">
        <f t="shared" ref="AR1494" si="14293">AH1494*AM1494+AJ1494*AM1497-AI1494*AN1494-AK1494*AN1497</f>
        <v>0.8130888446929837</v>
      </c>
      <c r="AS1494" s="33">
        <f t="shared" ref="AS1494" si="14294">(AH1494*AN1494+AI1494*AM1494+AJ1494*AN1497+AK1494*AM1497)</f>
        <v>0</v>
      </c>
      <c r="AT1494" s="31">
        <f t="shared" ref="AT1494" si="14295">AH1494*AO1494+AJ1494*AO1497-AI1494*AP1494-AK1494*AP1497</f>
        <v>0</v>
      </c>
      <c r="AU1494" s="32">
        <f t="shared" ref="AU1494" si="14296">(AH1494*AP1494+AI1494*AO1494+AJ1494*AP1497+AK1494*AO1497)</f>
        <v>-0.74281656725716538</v>
      </c>
      <c r="AV1494" s="8"/>
      <c r="AW1494" s="29">
        <v>1</v>
      </c>
      <c r="AX1494" s="33">
        <v>0</v>
      </c>
      <c r="AY1494" s="31">
        <v>0</v>
      </c>
      <c r="AZ1494" s="32">
        <v>0</v>
      </c>
      <c r="BB1494" s="29">
        <f t="shared" ref="BB1494" si="14297">AR1494*AW1494+AT1494*AW1497-AS1494*AX1494-AU1494*AX1497</f>
        <v>0.6374993034251647</v>
      </c>
      <c r="BC1494" s="33">
        <f t="shared" ref="BC1494" si="14298">(AR1494*AX1494+AS1494*AW1494+AT1494*AX1497+AU1494*AW1497)</f>
        <v>0</v>
      </c>
      <c r="BD1494" s="31">
        <f t="shared" ref="BD1494" si="14299">AR1494*AY1494+AT1494*AY1497-AS1494*AZ1494-AU1494*AZ1497</f>
        <v>0</v>
      </c>
      <c r="BE1494" s="32">
        <f t="shared" ref="BE1494" si="14300">(AR1494*AZ1494+AS1494*AY1494+AT1494*AZ1497+AU1494*AY1497)</f>
        <v>-0.74281656725716538</v>
      </c>
      <c r="BF1494" s="8"/>
      <c r="BG1494" s="29">
        <v>1</v>
      </c>
      <c r="BH1494" s="30">
        <v>0</v>
      </c>
      <c r="BI1494" s="31">
        <v>0</v>
      </c>
      <c r="BJ1494" s="32">
        <f t="shared" ref="BJ1494:BJ1557" si="14301">-1/($BH$8*$B1494)</f>
        <v>-0.10772222222222223</v>
      </c>
      <c r="BL1494" s="29">
        <f t="shared" ref="BL1494" si="14302">BB1494*BG1494+BD1494*BG1497-BC1494*BH1494-BE1494*BH1497</f>
        <v>0.6374993034251647</v>
      </c>
      <c r="BM1494" s="33">
        <f t="shared" ref="BM1494" si="14303">(BB1494*BH1494+BC1494*BG1494+BD1494*BH1497+BE1494*BG1497)</f>
        <v>0</v>
      </c>
      <c r="BN1494" s="31">
        <f t="shared" ref="BN1494" si="14304">BB1494*BI1494+BD1494*BI1497-BC1494*BJ1494-BE1494*BJ1497</f>
        <v>0</v>
      </c>
      <c r="BO1494" s="32">
        <f t="shared" ref="BO1494" si="14305">(BB1494*BJ1494+BC1494*BI1494+BD1494*BJ1497+BE1494*BI1497)</f>
        <v>-0.81148940888724286</v>
      </c>
      <c r="BP1494" s="8"/>
      <c r="BQ1494" s="34">
        <v>1</v>
      </c>
      <c r="BR1494" s="35">
        <v>0</v>
      </c>
      <c r="BS1494" s="11">
        <v>0</v>
      </c>
      <c r="BT1494" s="36">
        <v>0</v>
      </c>
      <c r="BV1494" s="29">
        <f t="shared" ref="BV1494" si="14306">BL1494*BQ1494+BN1494*BQ1497-BM1494*BR1494-BO1494*BR1497</f>
        <v>0.6374993034251647</v>
      </c>
      <c r="BW1494" s="33">
        <f t="shared" ref="BW1494" si="14307">(BL1494*BR1494+BM1494*BQ1494+BN1494*BR1497+BO1494*BQ1497)</f>
        <v>-0.81148940888724286</v>
      </c>
      <c r="BX1494" s="31">
        <f t="shared" ref="BX1494" si="14308">BL1494*BS1494+BN1494*BS1497-BM1494*BT1494-BO1494*BT1497</f>
        <v>0</v>
      </c>
      <c r="BY1494" s="32">
        <f t="shared" ref="BY1494" si="14309">(BL1494*BT1494+BM1494*BS1494+BN1494*BT1497+BO1494*BS1497)</f>
        <v>-0.81148940888724286</v>
      </c>
      <c r="CA1494" s="37">
        <f t="shared" ref="CA1494" si="14310">20*LOG(((1+$BR$8)/$BR$8)/((BV1494+BV1497)^2+(BW1494+BW1497)^2)^0.5)</f>
        <v>-6.9435194140745806E-3</v>
      </c>
      <c r="CC1494" s="134">
        <f t="shared" ref="CC1494" si="14311">((BV1494^2+BW1494^2)^0.5)/((BV1497^2+BW1497^2)^0.5)</f>
        <v>1.0635380918982724</v>
      </c>
      <c r="CD1494" s="9"/>
      <c r="CE1494" s="38"/>
      <c r="CF1494" s="38"/>
      <c r="CG1494" s="38"/>
      <c r="CH1494" s="38"/>
      <c r="CM1494" s="129">
        <v>3.76</v>
      </c>
    </row>
    <row r="1495" spans="2:91" ht="18.600000000000001" customHeight="1" thickBot="1">
      <c r="D1495" s="39"/>
      <c r="G1495" s="40"/>
      <c r="I1495" s="39"/>
      <c r="L1495" s="40"/>
      <c r="N1495" s="39"/>
      <c r="Q1495" s="40"/>
      <c r="S1495" s="39"/>
      <c r="V1495" s="40"/>
      <c r="X1495" s="39"/>
      <c r="AA1495" s="40"/>
      <c r="AC1495" s="39"/>
      <c r="AF1495" s="40"/>
      <c r="AH1495" s="39"/>
      <c r="AK1495" s="40"/>
      <c r="AM1495" s="39"/>
      <c r="AP1495" s="40"/>
      <c r="AR1495" s="39"/>
      <c r="AU1495" s="40"/>
      <c r="AW1495" s="39"/>
      <c r="AZ1495" s="40"/>
      <c r="BB1495" s="39"/>
      <c r="BE1495" s="40"/>
      <c r="BG1495" s="39"/>
      <c r="BJ1495" s="40"/>
      <c r="BL1495" s="39"/>
      <c r="BO1495" s="40"/>
      <c r="BQ1495" s="34"/>
      <c r="BR1495" s="11"/>
      <c r="BS1495" s="11"/>
      <c r="BT1495" s="41"/>
      <c r="BV1495" s="39"/>
      <c r="BY1495" s="40"/>
      <c r="CC1495" s="135"/>
      <c r="CD1495" s="9"/>
      <c r="CE1495" s="38"/>
      <c r="CF1495" s="38"/>
      <c r="CG1495" s="38"/>
      <c r="CH1495" s="38"/>
    </row>
    <row r="1496" spans="2:91" ht="18.600000000000001" customHeight="1" thickBot="1">
      <c r="D1496" s="258" t="s">
        <v>129</v>
      </c>
      <c r="E1496" s="259"/>
      <c r="F1496" s="260" t="s">
        <v>130</v>
      </c>
      <c r="G1496" s="261"/>
      <c r="H1496" s="229"/>
      <c r="I1496" s="258" t="s">
        <v>131</v>
      </c>
      <c r="J1496" s="259"/>
      <c r="K1496" s="260" t="s">
        <v>132</v>
      </c>
      <c r="L1496" s="261"/>
      <c r="N1496" s="253" t="s">
        <v>133</v>
      </c>
      <c r="O1496" s="254"/>
      <c r="P1496" s="255" t="s">
        <v>134</v>
      </c>
      <c r="Q1496" s="256"/>
      <c r="S1496" s="258" t="s">
        <v>135</v>
      </c>
      <c r="T1496" s="259"/>
      <c r="U1496" s="260" t="s">
        <v>136</v>
      </c>
      <c r="V1496" s="261"/>
      <c r="W1496" s="8"/>
      <c r="X1496" s="253" t="s">
        <v>137</v>
      </c>
      <c r="Y1496" s="254"/>
      <c r="Z1496" s="255" t="s">
        <v>138</v>
      </c>
      <c r="AA1496" s="256"/>
      <c r="AB1496" s="8"/>
      <c r="AC1496" s="258" t="s">
        <v>139</v>
      </c>
      <c r="AD1496" s="259"/>
      <c r="AE1496" s="260" t="s">
        <v>140</v>
      </c>
      <c r="AF1496" s="261"/>
      <c r="AG1496" s="8"/>
      <c r="AH1496" s="253" t="s">
        <v>141</v>
      </c>
      <c r="AI1496" s="254"/>
      <c r="AJ1496" s="255" t="s">
        <v>142</v>
      </c>
      <c r="AK1496" s="256"/>
      <c r="AL1496" s="8"/>
      <c r="AM1496" s="258" t="s">
        <v>143</v>
      </c>
      <c r="AN1496" s="259"/>
      <c r="AO1496" s="260" t="s">
        <v>144</v>
      </c>
      <c r="AP1496" s="261"/>
      <c r="AR1496" s="253" t="s">
        <v>145</v>
      </c>
      <c r="AS1496" s="254"/>
      <c r="AT1496" s="255" t="s">
        <v>146</v>
      </c>
      <c r="AU1496" s="256"/>
      <c r="AV1496" s="4"/>
      <c r="AW1496" s="258" t="s">
        <v>147</v>
      </c>
      <c r="AX1496" s="259"/>
      <c r="AY1496" s="260" t="s">
        <v>148</v>
      </c>
      <c r="AZ1496" s="261"/>
      <c r="BA1496" s="8"/>
      <c r="BB1496" s="253" t="s">
        <v>149</v>
      </c>
      <c r="BC1496" s="254"/>
      <c r="BD1496" s="255" t="s">
        <v>150</v>
      </c>
      <c r="BE1496" s="256"/>
      <c r="BF1496" s="4"/>
      <c r="BG1496" s="258" t="s">
        <v>151</v>
      </c>
      <c r="BH1496" s="259"/>
      <c r="BI1496" s="260" t="s">
        <v>152</v>
      </c>
      <c r="BJ1496" s="261"/>
      <c r="BK1496" s="4"/>
      <c r="BL1496" s="253" t="s">
        <v>153</v>
      </c>
      <c r="BM1496" s="254"/>
      <c r="BN1496" s="255" t="s">
        <v>154</v>
      </c>
      <c r="BO1496" s="256"/>
      <c r="BP1496" s="4"/>
      <c r="BQ1496" s="258" t="s">
        <v>155</v>
      </c>
      <c r="BR1496" s="259"/>
      <c r="BS1496" s="260" t="s">
        <v>156</v>
      </c>
      <c r="BT1496" s="261"/>
      <c r="BU1496" s="8"/>
      <c r="BV1496" s="253" t="s">
        <v>157</v>
      </c>
      <c r="BW1496" s="254"/>
      <c r="BX1496" s="255" t="s">
        <v>158</v>
      </c>
      <c r="BY1496" s="256"/>
      <c r="CA1496" s="46" t="s">
        <v>16</v>
      </c>
      <c r="CC1496" s="136" t="s">
        <v>71</v>
      </c>
      <c r="CD1496" s="9"/>
      <c r="CE1496" s="38"/>
      <c r="CF1496" s="38"/>
      <c r="CG1496" s="38"/>
      <c r="CH1496" s="38"/>
    </row>
    <row r="1497" spans="2:91" ht="18.600000000000001" customHeight="1" thickTop="1" thickBot="1">
      <c r="D1497" s="29">
        <v>0</v>
      </c>
      <c r="E1497" s="33">
        <v>0</v>
      </c>
      <c r="F1497" s="31">
        <v>1</v>
      </c>
      <c r="G1497" s="32">
        <v>0</v>
      </c>
      <c r="I1497" s="29">
        <v>0</v>
      </c>
      <c r="J1497" s="33">
        <f t="shared" ref="J1497" si="14312">IF(0=(1-$J$8*$K$8*$B1494^2),10^14,$B1494*$J$8/(1-$J$8*$K$8*$B1494^2))</f>
        <v>-0.32906454200873198</v>
      </c>
      <c r="K1497" s="31">
        <v>1</v>
      </c>
      <c r="L1497" s="32">
        <v>0</v>
      </c>
      <c r="N1497" s="29">
        <f t="shared" ref="N1497" si="14313">D1497*I1494+F1497*I1497-E1497*J1494-G1497*J1497</f>
        <v>0</v>
      </c>
      <c r="O1497" s="33">
        <f t="shared" ref="O1497" si="14314">(D1497*J1494+E1497*I1494+F1497*J1497+G1497*I1497)</f>
        <v>-0.32906454200873198</v>
      </c>
      <c r="P1497" s="31">
        <f t="shared" ref="P1497" si="14315">D1497*K1494+F1497*K1497-E1497*L1494-G1497*L1497</f>
        <v>1</v>
      </c>
      <c r="Q1497" s="32">
        <f t="shared" ref="Q1497" si="14316">(D1497*L1494+E1497*K1494+F1497*L1497+G1497*K1497)</f>
        <v>0</v>
      </c>
      <c r="S1497" s="29">
        <v>0</v>
      </c>
      <c r="T1497" s="33">
        <v>0</v>
      </c>
      <c r="U1497" s="31">
        <v>1</v>
      </c>
      <c r="V1497" s="32">
        <v>0</v>
      </c>
      <c r="X1497" s="29">
        <f t="shared" ref="X1497" si="14317">N1497*S1494+P1497*S1497-O1497*T1494-Q1497*T1497</f>
        <v>0</v>
      </c>
      <c r="Y1497" s="33">
        <f t="shared" ref="Y1497" si="14318">(N1497*T1494+O1497*S1494+P1497*T1497+Q1497*S1497)</f>
        <v>-0.32906454200873198</v>
      </c>
      <c r="Z1497" s="31">
        <f t="shared" ref="Z1497" si="14319">N1497*U1494+P1497*U1497-O1497*V1494-Q1497*V1497</f>
        <v>0.88852111625393604</v>
      </c>
      <c r="AA1497" s="32">
        <f t="shared" ref="AA1497" si="14320">(N1497*V1494+O1497*U1494+P1497*V1497+Q1497*U1497)</f>
        <v>0</v>
      </c>
      <c r="AB1497" s="8"/>
      <c r="AC1497" s="29">
        <v>0</v>
      </c>
      <c r="AD1497" s="33">
        <f t="shared" ref="AD1497" si="14321">IF(0=(1-$AD$8*$AE$8*$B1494^2),10^14,$B1494*$AD$8/(1-$AD$8*$AE$8*$B1494^2))</f>
        <v>-0.26234822524749535</v>
      </c>
      <c r="AE1497" s="31">
        <v>1</v>
      </c>
      <c r="AF1497" s="32">
        <v>0</v>
      </c>
      <c r="AH1497" s="29">
        <f t="shared" ref="AH1497" si="14322">X1497*AC1494+Z1497*AC1497-Y1497*AD1494-AA1497*AD1497</f>
        <v>0</v>
      </c>
      <c r="AI1497" s="33">
        <f t="shared" ref="AI1497" si="14323">(X1497*AD1494+Y1497*AC1494+Z1497*AD1497+AA1497*AC1497)</f>
        <v>-0.56216647995287561</v>
      </c>
      <c r="AJ1497" s="31">
        <f t="shared" ref="AJ1497" si="14324">X1497*AE1494+Z1497*AE1497-Y1497*AF1494-AA1497*AF1497</f>
        <v>0.88852111625393604</v>
      </c>
      <c r="AK1497" s="32">
        <f t="shared" ref="AK1497" si="14325">(X1497*AF1494+Y1497*AE1494+Z1497*AF1497+AA1497*AE1497)</f>
        <v>0</v>
      </c>
      <c r="AL1497" s="8"/>
      <c r="AM1497" s="29">
        <v>0</v>
      </c>
      <c r="AN1497" s="33">
        <v>0</v>
      </c>
      <c r="AO1497" s="31">
        <v>1</v>
      </c>
      <c r="AP1497" s="32">
        <v>0</v>
      </c>
      <c r="AR1497" s="29">
        <f t="shared" ref="AR1497" si="14326">AH1497*AM1494+AJ1497*AM1497-AI1497*AN1494-AK1497*AN1497</f>
        <v>0</v>
      </c>
      <c r="AS1497" s="33">
        <f t="shared" ref="AS1497" si="14327">(AH1497*AN1494+AI1497*AM1494+AJ1497*AN1497+AK1497*AM1497)</f>
        <v>-0.56216647995287561</v>
      </c>
      <c r="AT1497" s="31">
        <f t="shared" ref="AT1497" si="14328">AH1497*AO1494+AJ1497*AO1497-AI1497*AP1494-AK1497*AP1497</f>
        <v>0.71629739964551575</v>
      </c>
      <c r="AU1497" s="32">
        <f t="shared" ref="AU1497" si="14329">(AH1497*AP1494+AI1497*AO1494+AJ1497*AP1497+AK1497*AO1497)</f>
        <v>0</v>
      </c>
      <c r="AV1497" s="8"/>
      <c r="AW1497" s="29">
        <v>0</v>
      </c>
      <c r="AX1497" s="33">
        <f t="shared" ref="AX1497" si="14330">IF(0=(1-$AX$8*$AY$8*$B1494^2),10^14,$B1494*$AX$8/(1-$AX$8*$AY$8*$B1494^2))</f>
        <v>-0.2363834478223604</v>
      </c>
      <c r="AY1497" s="31">
        <v>1</v>
      </c>
      <c r="AZ1497" s="32">
        <v>0</v>
      </c>
      <c r="BB1497" s="29">
        <f t="shared" ref="BB1497" si="14331">AR1497*AW1494+AT1497*AW1497-AS1497*AX1494-AU1497*AX1497</f>
        <v>0</v>
      </c>
      <c r="BC1497" s="33">
        <f t="shared" ref="BC1497" si="14332">(AR1497*AX1494+AS1497*AW1494+AT1497*AX1497+AU1497*AW1497)</f>
        <v>-0.73148732894727386</v>
      </c>
      <c r="BD1497" s="31">
        <f t="shared" ref="BD1497" si="14333">AR1497*AY1494+AT1497*AY1497-AS1497*AZ1494-AU1497*AZ1497</f>
        <v>0.71629739964551575</v>
      </c>
      <c r="BE1497" s="32">
        <f t="shared" ref="BE1497" si="14334">(AR1497*AZ1494+AS1497*AY1494+AT1497*AZ1497+AU1497*AY1497)</f>
        <v>0</v>
      </c>
      <c r="BF1497" s="8"/>
      <c r="BG1497" s="29">
        <v>0</v>
      </c>
      <c r="BH1497" s="33">
        <v>0</v>
      </c>
      <c r="BI1497" s="31">
        <v>1</v>
      </c>
      <c r="BJ1497" s="32">
        <v>0</v>
      </c>
      <c r="BL1497" s="29">
        <f t="shared" ref="BL1497" si="14335">BB1497*BG1494+BD1497*BG1497-BC1497*BH1494-BE1497*BH1497</f>
        <v>0</v>
      </c>
      <c r="BM1497" s="33">
        <f t="shared" ref="BM1497" si="14336">(BB1497*BH1494+BC1497*BG1494+BD1497*BH1497+BE1497*BG1497)</f>
        <v>-0.73148732894727386</v>
      </c>
      <c r="BN1497" s="31">
        <f t="shared" ref="BN1497" si="14337">BB1497*BI1494+BD1497*BI1497-BC1497*BJ1494-BE1497*BJ1497</f>
        <v>0.63749995904391776</v>
      </c>
      <c r="BO1497" s="32">
        <f t="shared" ref="BO1497" si="14338">(BB1497*BJ1494+BC1497*BI1494+BD1497*BJ1497+BE1497*BI1497)</f>
        <v>0</v>
      </c>
      <c r="BP1497" s="8"/>
      <c r="BQ1497" s="19">
        <f t="shared" ref="BQ1497:BQ1560" si="14339">1/$BR$8</f>
        <v>1</v>
      </c>
      <c r="BR1497" s="47">
        <v>0</v>
      </c>
      <c r="BS1497" s="48">
        <v>1</v>
      </c>
      <c r="BT1497" s="49">
        <v>0</v>
      </c>
      <c r="BV1497" s="29">
        <f t="shared" ref="BV1497" si="14340">BL1497*BQ1494+BN1497*BQ1497-BM1497*BR1494-BO1497*BR1497</f>
        <v>0.63749995904391776</v>
      </c>
      <c r="BW1497" s="33">
        <f t="shared" ref="BW1497" si="14341">(BL1497*BR1494+BM1497*BQ1494+BN1497*BR1497+BO1497*BQ1497)</f>
        <v>-0.73148732894727386</v>
      </c>
      <c r="BX1497" s="31">
        <f t="shared" ref="BX1497" si="14342">BL1497*BS1494+BN1497*BS1497-BM1497*BT1494-BO1497*BT1497</f>
        <v>0.63749995904391776</v>
      </c>
      <c r="BY1497" s="32">
        <f t="shared" ref="BY1497" si="14343">(BL1497*BT1494+BM1497*BS1494+BN1497*BT1497+BO1497*BS1497)</f>
        <v>0</v>
      </c>
      <c r="CA1497" s="50">
        <f t="shared" ref="CA1497" si="14344">(180/PI())*ATAN(-1*(BW1494+BW1497)/(BV1494+BV1497))</f>
        <v>50.432248124298603</v>
      </c>
      <c r="CC1497" s="137">
        <f t="shared" ref="CC1497" si="14345">20*LOG(((1-(10^(CA1494/20)^2)*(1-((1-CC1494)/(1+CC1494))^2))^0.5))</f>
        <v>-25.944677186134818</v>
      </c>
      <c r="CD1497" s="9"/>
      <c r="CE1497" s="38"/>
      <c r="CF1497" s="38"/>
      <c r="CG1497" s="38"/>
      <c r="CH1497" s="38"/>
    </row>
    <row r="1498" spans="2:91" ht="18.600000000000001" customHeight="1">
      <c r="CC1498" s="42"/>
    </row>
    <row r="1499" spans="2:91" ht="18.600000000000001" customHeight="1" thickBot="1">
      <c r="E1499" s="22" t="s">
        <v>4</v>
      </c>
      <c r="J1499" s="22" t="s">
        <v>5</v>
      </c>
      <c r="O1499" s="22" t="s">
        <v>6</v>
      </c>
      <c r="T1499" s="22" t="s">
        <v>7</v>
      </c>
      <c r="Y1499" s="22" t="s">
        <v>8</v>
      </c>
      <c r="AD1499" s="22" t="s">
        <v>65</v>
      </c>
      <c r="AI1499" s="22" t="s">
        <v>9</v>
      </c>
      <c r="AN1499" s="22" t="s">
        <v>66</v>
      </c>
      <c r="AS1499" s="22" t="s">
        <v>51</v>
      </c>
      <c r="AX1499" s="22" t="s">
        <v>67</v>
      </c>
      <c r="BC1499" s="22" t="s">
        <v>52</v>
      </c>
      <c r="BH1499" s="22" t="s">
        <v>68</v>
      </c>
      <c r="BM1499" s="22" t="s">
        <v>63</v>
      </c>
      <c r="BQ1499" s="23" t="s">
        <v>69</v>
      </c>
      <c r="BR1499" s="23"/>
      <c r="BS1499" s="24"/>
      <c r="BT1499" s="24"/>
      <c r="BU1499" s="24"/>
      <c r="BW1499" s="22" t="s">
        <v>64</v>
      </c>
    </row>
    <row r="1500" spans="2:91" ht="18.600000000000001" customHeight="1" thickBot="1">
      <c r="D1500" s="249" t="s">
        <v>103</v>
      </c>
      <c r="E1500" s="250"/>
      <c r="F1500" s="251" t="s">
        <v>104</v>
      </c>
      <c r="G1500" s="252"/>
      <c r="H1500" s="229"/>
      <c r="I1500" s="253" t="s">
        <v>11</v>
      </c>
      <c r="J1500" s="254"/>
      <c r="K1500" s="255" t="s">
        <v>12</v>
      </c>
      <c r="L1500" s="256"/>
      <c r="M1500" s="24"/>
      <c r="N1500" s="253" t="s">
        <v>105</v>
      </c>
      <c r="O1500" s="254"/>
      <c r="P1500" s="255" t="s">
        <v>106</v>
      </c>
      <c r="Q1500" s="256"/>
      <c r="R1500" s="24"/>
      <c r="S1500" s="249" t="s">
        <v>107</v>
      </c>
      <c r="T1500" s="250"/>
      <c r="U1500" s="251" t="s">
        <v>108</v>
      </c>
      <c r="V1500" s="252"/>
      <c r="W1500" s="8"/>
      <c r="X1500" s="253" t="s">
        <v>109</v>
      </c>
      <c r="Y1500" s="254"/>
      <c r="Z1500" s="255" t="s">
        <v>110</v>
      </c>
      <c r="AA1500" s="256"/>
      <c r="AB1500" s="8"/>
      <c r="AC1500" s="253" t="s">
        <v>111</v>
      </c>
      <c r="AD1500" s="254"/>
      <c r="AE1500" s="255" t="s">
        <v>14</v>
      </c>
      <c r="AF1500" s="256"/>
      <c r="AG1500" s="8"/>
      <c r="AH1500" s="253" t="s">
        <v>112</v>
      </c>
      <c r="AI1500" s="254"/>
      <c r="AJ1500" s="255" t="s">
        <v>113</v>
      </c>
      <c r="AK1500" s="256"/>
      <c r="AL1500" s="8"/>
      <c r="AM1500" s="249" t="s">
        <v>114</v>
      </c>
      <c r="AN1500" s="250"/>
      <c r="AO1500" s="251" t="s">
        <v>115</v>
      </c>
      <c r="AP1500" s="252"/>
      <c r="AQ1500" s="24"/>
      <c r="AR1500" s="253" t="s">
        <v>116</v>
      </c>
      <c r="AS1500" s="254"/>
      <c r="AT1500" s="255" t="s">
        <v>13</v>
      </c>
      <c r="AU1500" s="256"/>
      <c r="AV1500" s="4"/>
      <c r="AW1500" s="253" t="s">
        <v>117</v>
      </c>
      <c r="AX1500" s="254"/>
      <c r="AY1500" s="255" t="s">
        <v>118</v>
      </c>
      <c r="AZ1500" s="256"/>
      <c r="BA1500" s="8"/>
      <c r="BB1500" s="253" t="s">
        <v>119</v>
      </c>
      <c r="BC1500" s="254"/>
      <c r="BD1500" s="255" t="s">
        <v>120</v>
      </c>
      <c r="BE1500" s="256"/>
      <c r="BF1500" s="4"/>
      <c r="BG1500" s="249" t="s">
        <v>121</v>
      </c>
      <c r="BH1500" s="250"/>
      <c r="BI1500" s="251" t="s">
        <v>122</v>
      </c>
      <c r="BJ1500" s="252"/>
      <c r="BK1500" s="4"/>
      <c r="BL1500" s="253" t="s">
        <v>123</v>
      </c>
      <c r="BM1500" s="254"/>
      <c r="BN1500" s="255" t="s">
        <v>124</v>
      </c>
      <c r="BO1500" s="256"/>
      <c r="BP1500" s="4"/>
      <c r="BQ1500" s="253" t="s">
        <v>125</v>
      </c>
      <c r="BR1500" s="254"/>
      <c r="BS1500" s="255" t="s">
        <v>126</v>
      </c>
      <c r="BT1500" s="256"/>
      <c r="BU1500" s="8"/>
      <c r="BV1500" s="253" t="s">
        <v>127</v>
      </c>
      <c r="BW1500" s="254"/>
      <c r="BX1500" s="255" t="s">
        <v>128</v>
      </c>
      <c r="BY1500" s="256"/>
      <c r="CA1500" s="27" t="s">
        <v>15</v>
      </c>
      <c r="CC1500" s="133" t="s">
        <v>70</v>
      </c>
      <c r="CD1500" s="9"/>
      <c r="CE1500" s="38"/>
      <c r="CF1500" s="38"/>
      <c r="CG1500" s="38"/>
      <c r="CH1500" s="38"/>
    </row>
    <row r="1501" spans="2:91" ht="18.600000000000001" customHeight="1" thickTop="1" thickBot="1">
      <c r="B1501" s="129">
        <v>3.8</v>
      </c>
      <c r="D1501" s="29">
        <v>1</v>
      </c>
      <c r="E1501" s="30">
        <v>0</v>
      </c>
      <c r="F1501" s="31">
        <v>0</v>
      </c>
      <c r="G1501" s="32">
        <f t="shared" ref="G1501:G1564" si="14346">-1/($E$8*$B1501)</f>
        <v>-0.17346842105263161</v>
      </c>
      <c r="I1501" s="29">
        <v>1</v>
      </c>
      <c r="J1501" s="33">
        <v>0</v>
      </c>
      <c r="K1501" s="31">
        <v>0</v>
      </c>
      <c r="L1501" s="32">
        <v>0</v>
      </c>
      <c r="N1501" s="29">
        <f t="shared" ref="N1501" si="14347">D1501*I1501+F1501*I1504-E1501*J1501-G1501*J1504</f>
        <v>0.94322461495702559</v>
      </c>
      <c r="O1501" s="33">
        <f t="shared" ref="O1501" si="14348">(D1501*J1501+E1501*I1501+F1501*J1504+G1501*I1504)</f>
        <v>0</v>
      </c>
      <c r="P1501" s="31">
        <f t="shared" ref="P1501" si="14349">D1501*K1501+F1501*K1504-E1501*L1501-G1501*L1504</f>
        <v>0</v>
      </c>
      <c r="Q1501" s="32">
        <f t="shared" ref="Q1501" si="14350">(D1501*L1501+E1501*K1501+F1501*L1504+G1501*K1504)</f>
        <v>-0.17346842105263161</v>
      </c>
      <c r="S1501" s="29">
        <v>1</v>
      </c>
      <c r="T1501" s="30">
        <v>0</v>
      </c>
      <c r="U1501" s="31">
        <v>0</v>
      </c>
      <c r="V1501" s="32">
        <f t="shared" ref="V1501:V1564" si="14351">-1/($T$8*$B1501)</f>
        <v>-0.33699210526315793</v>
      </c>
      <c r="X1501" s="29">
        <f t="shared" ref="X1501" si="14352">N1501*S1501+P1501*S1504-O1501*T1501-Q1501*T1504</f>
        <v>0.94322461495702559</v>
      </c>
      <c r="Y1501" s="33">
        <f t="shared" ref="Y1501" si="14353">(N1501*T1501+O1501*S1501+P1501*T1504+Q1501*S1504)</f>
        <v>0</v>
      </c>
      <c r="Z1501" s="31">
        <f t="shared" ref="Z1501" si="14354">N1501*U1501+P1501*U1504-O1501*V1501-Q1501*V1504</f>
        <v>0</v>
      </c>
      <c r="AA1501" s="32">
        <f t="shared" ref="AA1501" si="14355">(N1501*V1501+O1501*U1501+P1501*V1504+Q1501*U1504)</f>
        <v>-0.49132766978303116</v>
      </c>
      <c r="AB1501" s="8"/>
      <c r="AC1501" s="29">
        <v>1</v>
      </c>
      <c r="AD1501" s="33">
        <v>0</v>
      </c>
      <c r="AE1501" s="31">
        <v>0</v>
      </c>
      <c r="AF1501" s="32">
        <v>0</v>
      </c>
      <c r="AH1501" s="29">
        <f t="shared" ref="AH1501" si="14356">X1501*AC1501+Z1501*AC1504-Y1501*AD1501-AA1501*AD1504</f>
        <v>0.81505981330421595</v>
      </c>
      <c r="AI1501" s="33">
        <f t="shared" ref="AI1501" si="14357">(X1501*AD1501+Y1501*AC1501+Z1501*AD1504+AA1501*AC1504)</f>
        <v>0</v>
      </c>
      <c r="AJ1501" s="31">
        <f t="shared" ref="AJ1501" si="14358">X1501*AE1501+Z1501*AE1504-Y1501*AF1501-AA1501*AF1504</f>
        <v>0</v>
      </c>
      <c r="AK1501" s="32">
        <f t="shared" ref="AK1501" si="14359">(X1501*AF1501+Y1501*AE1501+Z1501*AF1504+AA1501*AE1504)</f>
        <v>-0.49132766978303116</v>
      </c>
      <c r="AL1501" s="8"/>
      <c r="AM1501" s="29">
        <v>1</v>
      </c>
      <c r="AN1501" s="30">
        <v>0</v>
      </c>
      <c r="AO1501" s="31">
        <v>0</v>
      </c>
      <c r="AP1501" s="32">
        <f t="shared" ref="AP1501:AP1564" si="14360">-1/($AN$8*$B1501)</f>
        <v>-0.30474473684210523</v>
      </c>
      <c r="AR1501" s="29">
        <f t="shared" ref="AR1501" si="14361">AH1501*AM1501+AJ1501*AM1504-AI1501*AN1501-AK1501*AN1504</f>
        <v>0.81505981330421595</v>
      </c>
      <c r="AS1501" s="33">
        <f t="shared" ref="AS1501" si="14362">(AH1501*AN1501+AI1501*AM1501+AJ1501*AN1504+AK1501*AM1504)</f>
        <v>0</v>
      </c>
      <c r="AT1501" s="31">
        <f t="shared" ref="AT1501" si="14363">AH1501*AO1501+AJ1501*AO1504-AI1501*AP1501-AK1501*AP1504</f>
        <v>0</v>
      </c>
      <c r="AU1501" s="32">
        <f t="shared" ref="AU1501" si="14364">(AH1501*AP1501+AI1501*AO1501+AJ1501*AP1504+AK1501*AO1504)</f>
        <v>-0.73971285809899989</v>
      </c>
      <c r="AV1501" s="8"/>
      <c r="AW1501" s="29">
        <v>1</v>
      </c>
      <c r="AX1501" s="33">
        <v>0</v>
      </c>
      <c r="AY1501" s="31">
        <v>0</v>
      </c>
      <c r="AZ1501" s="32">
        <v>0</v>
      </c>
      <c r="BB1501" s="29">
        <f t="shared" ref="BB1501" si="14365">AR1501*AW1501+AT1501*AW1504-AS1501*AX1501-AU1501*AX1504</f>
        <v>0.64117913616496114</v>
      </c>
      <c r="BC1501" s="33">
        <f t="shared" ref="BC1501" si="14366">(AR1501*AX1501+AS1501*AW1501+AT1501*AX1504+AU1501*AW1504)</f>
        <v>0</v>
      </c>
      <c r="BD1501" s="31">
        <f t="shared" ref="BD1501" si="14367">AR1501*AY1501+AT1501*AY1504-AS1501*AZ1501-AU1501*AZ1504</f>
        <v>0</v>
      </c>
      <c r="BE1501" s="32">
        <f t="shared" ref="BE1501" si="14368">(AR1501*AZ1501+AS1501*AY1501+AT1501*AZ1504+AU1501*AY1504)</f>
        <v>-0.73971285809899989</v>
      </c>
      <c r="BF1501" s="8"/>
      <c r="BG1501" s="29">
        <v>1</v>
      </c>
      <c r="BH1501" s="30">
        <v>0</v>
      </c>
      <c r="BI1501" s="31">
        <v>0</v>
      </c>
      <c r="BJ1501" s="32">
        <f t="shared" ref="BJ1501:BJ1564" si="14369">-1/($BH$8*$B1501)</f>
        <v>-0.10715526315789474</v>
      </c>
      <c r="BL1501" s="29">
        <f t="shared" ref="BL1501" si="14370">BB1501*BG1501+BD1501*BG1504-BC1501*BH1501-BE1501*BH1504</f>
        <v>0.64117913616496114</v>
      </c>
      <c r="BM1501" s="33">
        <f t="shared" ref="BM1501" si="14371">(BB1501*BH1501+BC1501*BG1501+BD1501*BH1504+BE1501*BG1504)</f>
        <v>0</v>
      </c>
      <c r="BN1501" s="31">
        <f t="shared" ref="BN1501" si="14372">BB1501*BI1501+BD1501*BI1504-BC1501*BJ1501-BE1501*BJ1504</f>
        <v>0</v>
      </c>
      <c r="BO1501" s="32">
        <f t="shared" ref="BO1501" si="14373">(BB1501*BJ1501+BC1501*BI1501+BD1501*BJ1504+BE1501*BI1504)</f>
        <v>-0.80841857716610788</v>
      </c>
      <c r="BP1501" s="8"/>
      <c r="BQ1501" s="34">
        <v>1</v>
      </c>
      <c r="BR1501" s="35">
        <v>0</v>
      </c>
      <c r="BS1501" s="11">
        <v>0</v>
      </c>
      <c r="BT1501" s="36">
        <v>0</v>
      </c>
      <c r="BV1501" s="29">
        <f t="shared" ref="BV1501" si="14374">BL1501*BQ1501+BN1501*BQ1504-BM1501*BR1501-BO1501*BR1504</f>
        <v>0.64117913616496114</v>
      </c>
      <c r="BW1501" s="33">
        <f t="shared" ref="BW1501" si="14375">(BL1501*BR1501+BM1501*BQ1501+BN1501*BR1504+BO1501*BQ1504)</f>
        <v>-0.80841857716610788</v>
      </c>
      <c r="BX1501" s="31">
        <f t="shared" ref="BX1501" si="14376">BL1501*BS1501+BN1501*BS1504-BM1501*BT1501-BO1501*BT1504</f>
        <v>0</v>
      </c>
      <c r="BY1501" s="32">
        <f t="shared" ref="BY1501" si="14377">(BL1501*BT1501+BM1501*BS1501+BN1501*BT1504+BO1501*BS1504)</f>
        <v>-0.80841857716610788</v>
      </c>
      <c r="CA1501" s="37">
        <f t="shared" ref="CA1501" si="14378">20*LOG(((1+$BR$8)/$BR$8)/((BV1501+BV1504)^2+(BW1501+BW1504)^2)^0.5)</f>
        <v>-6.9384846870709296E-3</v>
      </c>
      <c r="CC1501" s="134">
        <f t="shared" ref="CC1501" si="14379">((BV1501^2+BW1501^2)^0.5)/((BV1504^2+BW1504^2)^0.5)</f>
        <v>1.0632543432859234</v>
      </c>
      <c r="CD1501" s="9"/>
      <c r="CE1501" s="38"/>
      <c r="CF1501" s="38"/>
      <c r="CG1501" s="38"/>
      <c r="CH1501" s="38"/>
      <c r="CM1501" s="129">
        <v>3.78</v>
      </c>
    </row>
    <row r="1502" spans="2:91" ht="18.600000000000001" customHeight="1" thickBot="1">
      <c r="D1502" s="39"/>
      <c r="G1502" s="40"/>
      <c r="I1502" s="39"/>
      <c r="L1502" s="40"/>
      <c r="N1502" s="39"/>
      <c r="Q1502" s="40"/>
      <c r="S1502" s="39"/>
      <c r="V1502" s="40"/>
      <c r="X1502" s="39"/>
      <c r="AA1502" s="40"/>
      <c r="AC1502" s="39"/>
      <c r="AF1502" s="40"/>
      <c r="AH1502" s="39"/>
      <c r="AK1502" s="40"/>
      <c r="AM1502" s="39"/>
      <c r="AP1502" s="40"/>
      <c r="AR1502" s="39"/>
      <c r="AU1502" s="40"/>
      <c r="AW1502" s="39"/>
      <c r="AZ1502" s="40"/>
      <c r="BB1502" s="39"/>
      <c r="BE1502" s="40"/>
      <c r="BG1502" s="39"/>
      <c r="BJ1502" s="40"/>
      <c r="BL1502" s="39"/>
      <c r="BO1502" s="40"/>
      <c r="BQ1502" s="34"/>
      <c r="BR1502" s="11"/>
      <c r="BS1502" s="11"/>
      <c r="BT1502" s="41"/>
      <c r="BV1502" s="39"/>
      <c r="BY1502" s="40"/>
      <c r="CC1502" s="135"/>
      <c r="CD1502" s="9"/>
      <c r="CE1502" s="38"/>
      <c r="CF1502" s="38"/>
      <c r="CG1502" s="38"/>
      <c r="CH1502" s="38"/>
    </row>
    <row r="1503" spans="2:91" ht="18.600000000000001" customHeight="1" thickBot="1">
      <c r="D1503" s="258" t="s">
        <v>129</v>
      </c>
      <c r="E1503" s="259"/>
      <c r="F1503" s="260" t="s">
        <v>130</v>
      </c>
      <c r="G1503" s="261"/>
      <c r="H1503" s="229"/>
      <c r="I1503" s="258" t="s">
        <v>131</v>
      </c>
      <c r="J1503" s="259"/>
      <c r="K1503" s="260" t="s">
        <v>132</v>
      </c>
      <c r="L1503" s="261"/>
      <c r="N1503" s="253" t="s">
        <v>133</v>
      </c>
      <c r="O1503" s="254"/>
      <c r="P1503" s="255" t="s">
        <v>134</v>
      </c>
      <c r="Q1503" s="256"/>
      <c r="S1503" s="258" t="s">
        <v>135</v>
      </c>
      <c r="T1503" s="259"/>
      <c r="U1503" s="260" t="s">
        <v>136</v>
      </c>
      <c r="V1503" s="261"/>
      <c r="W1503" s="8"/>
      <c r="X1503" s="253" t="s">
        <v>137</v>
      </c>
      <c r="Y1503" s="254"/>
      <c r="Z1503" s="255" t="s">
        <v>138</v>
      </c>
      <c r="AA1503" s="256"/>
      <c r="AB1503" s="8"/>
      <c r="AC1503" s="258" t="s">
        <v>139</v>
      </c>
      <c r="AD1503" s="259"/>
      <c r="AE1503" s="260" t="s">
        <v>140</v>
      </c>
      <c r="AF1503" s="261"/>
      <c r="AG1503" s="8"/>
      <c r="AH1503" s="253" t="s">
        <v>141</v>
      </c>
      <c r="AI1503" s="254"/>
      <c r="AJ1503" s="255" t="s">
        <v>142</v>
      </c>
      <c r="AK1503" s="256"/>
      <c r="AL1503" s="8"/>
      <c r="AM1503" s="258" t="s">
        <v>143</v>
      </c>
      <c r="AN1503" s="259"/>
      <c r="AO1503" s="260" t="s">
        <v>144</v>
      </c>
      <c r="AP1503" s="261"/>
      <c r="AR1503" s="253" t="s">
        <v>145</v>
      </c>
      <c r="AS1503" s="254"/>
      <c r="AT1503" s="255" t="s">
        <v>146</v>
      </c>
      <c r="AU1503" s="256"/>
      <c r="AV1503" s="4"/>
      <c r="AW1503" s="258" t="s">
        <v>147</v>
      </c>
      <c r="AX1503" s="259"/>
      <c r="AY1503" s="260" t="s">
        <v>148</v>
      </c>
      <c r="AZ1503" s="261"/>
      <c r="BA1503" s="8"/>
      <c r="BB1503" s="253" t="s">
        <v>149</v>
      </c>
      <c r="BC1503" s="254"/>
      <c r="BD1503" s="255" t="s">
        <v>150</v>
      </c>
      <c r="BE1503" s="256"/>
      <c r="BF1503" s="4"/>
      <c r="BG1503" s="258" t="s">
        <v>151</v>
      </c>
      <c r="BH1503" s="259"/>
      <c r="BI1503" s="260" t="s">
        <v>152</v>
      </c>
      <c r="BJ1503" s="261"/>
      <c r="BK1503" s="4"/>
      <c r="BL1503" s="253" t="s">
        <v>153</v>
      </c>
      <c r="BM1503" s="254"/>
      <c r="BN1503" s="255" t="s">
        <v>154</v>
      </c>
      <c r="BO1503" s="256"/>
      <c r="BP1503" s="4"/>
      <c r="BQ1503" s="258" t="s">
        <v>155</v>
      </c>
      <c r="BR1503" s="259"/>
      <c r="BS1503" s="260" t="s">
        <v>156</v>
      </c>
      <c r="BT1503" s="261"/>
      <c r="BU1503" s="8"/>
      <c r="BV1503" s="253" t="s">
        <v>157</v>
      </c>
      <c r="BW1503" s="254"/>
      <c r="BX1503" s="255" t="s">
        <v>158</v>
      </c>
      <c r="BY1503" s="256"/>
      <c r="CA1503" s="46" t="s">
        <v>16</v>
      </c>
      <c r="CC1503" s="136" t="s">
        <v>71</v>
      </c>
      <c r="CD1503" s="9"/>
      <c r="CE1503" s="38"/>
      <c r="CF1503" s="38"/>
      <c r="CG1503" s="38"/>
      <c r="CH1503" s="38"/>
    </row>
    <row r="1504" spans="2:91" ht="18.600000000000001" customHeight="1" thickTop="1" thickBot="1">
      <c r="D1504" s="29">
        <v>0</v>
      </c>
      <c r="E1504" s="33">
        <v>0</v>
      </c>
      <c r="F1504" s="31">
        <v>1</v>
      </c>
      <c r="G1504" s="32">
        <v>0</v>
      </c>
      <c r="I1504" s="29">
        <v>0</v>
      </c>
      <c r="J1504" s="33">
        <f t="shared" ref="J1504" si="14380">IF(0=(1-$J$8*$K$8*$B1501^2),10^14,$B1501*$J$8/(1-$J$8*$K$8*$B1501^2))</f>
        <v>-0.32729522006629841</v>
      </c>
      <c r="K1504" s="31">
        <v>1</v>
      </c>
      <c r="L1504" s="32">
        <v>0</v>
      </c>
      <c r="N1504" s="29">
        <f t="shared" ref="N1504" si="14381">D1504*I1501+F1504*I1504-E1504*J1501-G1504*J1504</f>
        <v>0</v>
      </c>
      <c r="O1504" s="33">
        <f t="shared" ref="O1504" si="14382">(D1504*J1501+E1504*I1501+F1504*J1504+G1504*I1504)</f>
        <v>-0.32729522006629841</v>
      </c>
      <c r="P1504" s="31">
        <f t="shared" ref="P1504" si="14383">D1504*K1501+F1504*K1504-E1504*L1501-G1504*L1504</f>
        <v>1</v>
      </c>
      <c r="Q1504" s="32">
        <f t="shared" ref="Q1504" si="14384">(D1504*L1501+E1504*K1501+F1504*L1504+G1504*K1504)</f>
        <v>0</v>
      </c>
      <c r="S1504" s="29">
        <v>0</v>
      </c>
      <c r="T1504" s="33">
        <v>0</v>
      </c>
      <c r="U1504" s="31">
        <v>1</v>
      </c>
      <c r="V1504" s="32">
        <v>0</v>
      </c>
      <c r="X1504" s="29">
        <f t="shared" ref="X1504" si="14385">N1504*S1501+P1504*S1504-O1504*T1501-Q1504*T1504</f>
        <v>0</v>
      </c>
      <c r="Y1504" s="33">
        <f t="shared" ref="Y1504" si="14386">(N1504*T1501+O1504*S1501+P1504*T1504+Q1504*S1504)</f>
        <v>-0.32729522006629841</v>
      </c>
      <c r="Z1504" s="31">
        <f t="shared" ref="Z1504" si="14387">N1504*U1501+P1504*U1504-O1504*V1501-Q1504*V1504</f>
        <v>0.88970409474728951</v>
      </c>
      <c r="AA1504" s="32">
        <f t="shared" ref="AA1504" si="14388">(N1504*V1501+O1504*U1501+P1504*V1504+Q1504*U1504)</f>
        <v>0</v>
      </c>
      <c r="AB1504" s="8"/>
      <c r="AC1504" s="29">
        <v>0</v>
      </c>
      <c r="AD1504" s="33">
        <f t="shared" ref="AD1504" si="14389">IF(0=(1-$AD$8*$AE$8*$B1501^2),10^14,$B1501*$AD$8/(1-$AD$8*$AE$8*$B1501^2))</f>
        <v>-0.26085402784135236</v>
      </c>
      <c r="AE1504" s="31">
        <v>1</v>
      </c>
      <c r="AF1504" s="32">
        <v>0</v>
      </c>
      <c r="AH1504" s="29">
        <f t="shared" ref="AH1504" si="14390">X1504*AC1501+Z1504*AC1504-Y1504*AD1501-AA1504*AD1504</f>
        <v>0</v>
      </c>
      <c r="AI1504" s="33">
        <f t="shared" ref="AI1504" si="14391">(X1504*AD1501+Y1504*AC1501+Z1504*AD1504+AA1504*AC1504)</f>
        <v>-0.55937811676807303</v>
      </c>
      <c r="AJ1504" s="31">
        <f t="shared" ref="AJ1504" si="14392">X1504*AE1501+Z1504*AE1504-Y1504*AF1501-AA1504*AF1504</f>
        <v>0.88970409474728951</v>
      </c>
      <c r="AK1504" s="32">
        <f t="shared" ref="AK1504" si="14393">(X1504*AF1501+Y1504*AE1501+Z1504*AF1504+AA1504*AE1504)</f>
        <v>0</v>
      </c>
      <c r="AL1504" s="8"/>
      <c r="AM1504" s="29">
        <v>0</v>
      </c>
      <c r="AN1504" s="33">
        <v>0</v>
      </c>
      <c r="AO1504" s="31">
        <v>1</v>
      </c>
      <c r="AP1504" s="32">
        <v>0</v>
      </c>
      <c r="AR1504" s="29">
        <f t="shared" ref="AR1504" si="14394">AH1504*AM1501+AJ1504*AM1504-AI1504*AN1501-AK1504*AN1504</f>
        <v>0</v>
      </c>
      <c r="AS1504" s="33">
        <f t="shared" ref="AS1504" si="14395">(AH1504*AN1501+AI1504*AM1501+AJ1504*AN1504+AK1504*AM1504)</f>
        <v>-0.55937811676807303</v>
      </c>
      <c r="AT1504" s="31">
        <f t="shared" ref="AT1504" si="14396">AH1504*AO1501+AJ1504*AO1504-AI1504*AP1501-AK1504*AP1504</f>
        <v>0.71923655775757067</v>
      </c>
      <c r="AU1504" s="32">
        <f t="shared" ref="AU1504" si="14397">(AH1504*AP1501+AI1504*AO1501+AJ1504*AP1504+AK1504*AO1504)</f>
        <v>0</v>
      </c>
      <c r="AV1504" s="8"/>
      <c r="AW1504" s="29">
        <v>0</v>
      </c>
      <c r="AX1504" s="33">
        <f t="shared" ref="AX1504" si="14398">IF(0=(1-$AX$8*$AY$8*$B1501^2),10^14,$B1501*$AX$8/(1-$AX$8*$AY$8*$B1501^2))</f>
        <v>-0.23506510024188793</v>
      </c>
      <c r="AY1504" s="31">
        <v>1</v>
      </c>
      <c r="AZ1504" s="32">
        <v>0</v>
      </c>
      <c r="BB1504" s="29">
        <f t="shared" ref="BB1504" si="14399">AR1504*AW1501+AT1504*AW1504-AS1504*AX1501-AU1504*AX1504</f>
        <v>0</v>
      </c>
      <c r="BC1504" s="33">
        <f t="shared" ref="BC1504" si="14400">(AR1504*AX1501+AS1504*AW1501+AT1504*AX1504+AU1504*AW1504)</f>
        <v>-0.72844553031498682</v>
      </c>
      <c r="BD1504" s="31">
        <f t="shared" ref="BD1504" si="14401">AR1504*AY1501+AT1504*AY1504-AS1504*AZ1501-AU1504*AZ1504</f>
        <v>0.71923655775757067</v>
      </c>
      <c r="BE1504" s="32">
        <f t="shared" ref="BE1504" si="14402">(AR1504*AZ1501+AS1504*AY1501+AT1504*AZ1504+AU1504*AY1504)</f>
        <v>0</v>
      </c>
      <c r="BF1504" s="8"/>
      <c r="BG1504" s="29">
        <v>0</v>
      </c>
      <c r="BH1504" s="33">
        <v>0</v>
      </c>
      <c r="BI1504" s="31">
        <v>1</v>
      </c>
      <c r="BJ1504" s="32">
        <v>0</v>
      </c>
      <c r="BL1504" s="29">
        <f t="shared" ref="BL1504" si="14403">BB1504*BG1501+BD1504*BG1504-BC1504*BH1501-BE1504*BH1504</f>
        <v>0</v>
      </c>
      <c r="BM1504" s="33">
        <f t="shared" ref="BM1504" si="14404">(BB1504*BH1501+BC1504*BG1501+BD1504*BH1504+BE1504*BG1504)</f>
        <v>-0.72844553031498682</v>
      </c>
      <c r="BN1504" s="31">
        <f t="shared" ref="BN1504" si="14405">BB1504*BI1501+BD1504*BI1504-BC1504*BJ1501-BE1504*BJ1504</f>
        <v>0.64117978526047603</v>
      </c>
      <c r="BO1504" s="32">
        <f t="shared" ref="BO1504" si="14406">(BB1504*BJ1501+BC1504*BI1501+BD1504*BJ1504+BE1504*BI1504)</f>
        <v>0</v>
      </c>
      <c r="BP1504" s="8"/>
      <c r="BQ1504" s="19">
        <f t="shared" ref="BQ1504:BQ1567" si="14407">1/$BR$8</f>
        <v>1</v>
      </c>
      <c r="BR1504" s="47">
        <v>0</v>
      </c>
      <c r="BS1504" s="48">
        <v>1</v>
      </c>
      <c r="BT1504" s="49">
        <v>0</v>
      </c>
      <c r="BV1504" s="29">
        <f t="shared" ref="BV1504" si="14408">BL1504*BQ1501+BN1504*BQ1504-BM1504*BR1501-BO1504*BR1504</f>
        <v>0.64117978526047603</v>
      </c>
      <c r="BW1504" s="33">
        <f t="shared" ref="BW1504" si="14409">(BL1504*BR1501+BM1504*BQ1501+BN1504*BR1504+BO1504*BQ1504)</f>
        <v>-0.72844553031498682</v>
      </c>
      <c r="BX1504" s="31">
        <f t="shared" ref="BX1504" si="14410">BL1504*BS1501+BN1504*BS1504-BM1504*BT1501-BO1504*BT1504</f>
        <v>0.64117978526047603</v>
      </c>
      <c r="BY1504" s="32">
        <f t="shared" ref="BY1504" si="14411">(BL1504*BT1501+BM1504*BS1501+BN1504*BT1504+BO1504*BS1504)</f>
        <v>0</v>
      </c>
      <c r="CA1504" s="50">
        <f t="shared" ref="CA1504" si="14412">(180/PI())*ATAN(-1*(BW1501+BW1504)/(BV1501+BV1504))</f>
        <v>50.158390427203273</v>
      </c>
      <c r="CC1504" s="137">
        <f t="shared" ref="CC1504" si="14413">20*LOG(((1-(10^(CA1501/20)^2)*(1-((1-CC1501)/(1+CC1501))^2))^0.5))</f>
        <v>-25.960639860637396</v>
      </c>
      <c r="CD1504" s="9"/>
      <c r="CE1504" s="38"/>
      <c r="CF1504" s="38"/>
      <c r="CG1504" s="38"/>
      <c r="CH1504" s="38"/>
    </row>
    <row r="1505" spans="2:91" ht="18.600000000000001" customHeight="1">
      <c r="CC1505" s="42"/>
    </row>
    <row r="1506" spans="2:91" ht="18.600000000000001" customHeight="1" thickBot="1">
      <c r="E1506" s="22" t="s">
        <v>4</v>
      </c>
      <c r="J1506" s="22" t="s">
        <v>5</v>
      </c>
      <c r="O1506" s="22" t="s">
        <v>6</v>
      </c>
      <c r="T1506" s="22" t="s">
        <v>7</v>
      </c>
      <c r="Y1506" s="22" t="s">
        <v>8</v>
      </c>
      <c r="AD1506" s="22" t="s">
        <v>65</v>
      </c>
      <c r="AI1506" s="22" t="s">
        <v>9</v>
      </c>
      <c r="AN1506" s="22" t="s">
        <v>66</v>
      </c>
      <c r="AS1506" s="22" t="s">
        <v>51</v>
      </c>
      <c r="AX1506" s="22" t="s">
        <v>67</v>
      </c>
      <c r="BC1506" s="22" t="s">
        <v>52</v>
      </c>
      <c r="BH1506" s="22" t="s">
        <v>68</v>
      </c>
      <c r="BM1506" s="22" t="s">
        <v>63</v>
      </c>
      <c r="BQ1506" s="23" t="s">
        <v>69</v>
      </c>
      <c r="BR1506" s="23"/>
      <c r="BS1506" s="24"/>
      <c r="BT1506" s="24"/>
      <c r="BU1506" s="24"/>
      <c r="BW1506" s="22" t="s">
        <v>64</v>
      </c>
    </row>
    <row r="1507" spans="2:91" ht="18.600000000000001" customHeight="1" thickBot="1">
      <c r="D1507" s="249" t="s">
        <v>103</v>
      </c>
      <c r="E1507" s="250"/>
      <c r="F1507" s="251" t="s">
        <v>104</v>
      </c>
      <c r="G1507" s="252"/>
      <c r="H1507" s="229"/>
      <c r="I1507" s="253" t="s">
        <v>11</v>
      </c>
      <c r="J1507" s="254"/>
      <c r="K1507" s="255" t="s">
        <v>12</v>
      </c>
      <c r="L1507" s="256"/>
      <c r="M1507" s="24"/>
      <c r="N1507" s="253" t="s">
        <v>105</v>
      </c>
      <c r="O1507" s="254"/>
      <c r="P1507" s="255" t="s">
        <v>106</v>
      </c>
      <c r="Q1507" s="256"/>
      <c r="R1507" s="24"/>
      <c r="S1507" s="249" t="s">
        <v>107</v>
      </c>
      <c r="T1507" s="250"/>
      <c r="U1507" s="251" t="s">
        <v>108</v>
      </c>
      <c r="V1507" s="252"/>
      <c r="W1507" s="8"/>
      <c r="X1507" s="253" t="s">
        <v>109</v>
      </c>
      <c r="Y1507" s="254"/>
      <c r="Z1507" s="255" t="s">
        <v>110</v>
      </c>
      <c r="AA1507" s="256"/>
      <c r="AB1507" s="8"/>
      <c r="AC1507" s="253" t="s">
        <v>111</v>
      </c>
      <c r="AD1507" s="254"/>
      <c r="AE1507" s="255" t="s">
        <v>14</v>
      </c>
      <c r="AF1507" s="256"/>
      <c r="AG1507" s="8"/>
      <c r="AH1507" s="253" t="s">
        <v>112</v>
      </c>
      <c r="AI1507" s="254"/>
      <c r="AJ1507" s="255" t="s">
        <v>113</v>
      </c>
      <c r="AK1507" s="256"/>
      <c r="AL1507" s="8"/>
      <c r="AM1507" s="249" t="s">
        <v>114</v>
      </c>
      <c r="AN1507" s="250"/>
      <c r="AO1507" s="251" t="s">
        <v>115</v>
      </c>
      <c r="AP1507" s="252"/>
      <c r="AQ1507" s="24"/>
      <c r="AR1507" s="253" t="s">
        <v>116</v>
      </c>
      <c r="AS1507" s="254"/>
      <c r="AT1507" s="255" t="s">
        <v>13</v>
      </c>
      <c r="AU1507" s="256"/>
      <c r="AV1507" s="4"/>
      <c r="AW1507" s="253" t="s">
        <v>117</v>
      </c>
      <c r="AX1507" s="254"/>
      <c r="AY1507" s="255" t="s">
        <v>118</v>
      </c>
      <c r="AZ1507" s="256"/>
      <c r="BA1507" s="8"/>
      <c r="BB1507" s="253" t="s">
        <v>119</v>
      </c>
      <c r="BC1507" s="254"/>
      <c r="BD1507" s="255" t="s">
        <v>120</v>
      </c>
      <c r="BE1507" s="256"/>
      <c r="BF1507" s="4"/>
      <c r="BG1507" s="249" t="s">
        <v>121</v>
      </c>
      <c r="BH1507" s="250"/>
      <c r="BI1507" s="251" t="s">
        <v>122</v>
      </c>
      <c r="BJ1507" s="252"/>
      <c r="BK1507" s="4"/>
      <c r="BL1507" s="253" t="s">
        <v>123</v>
      </c>
      <c r="BM1507" s="254"/>
      <c r="BN1507" s="255" t="s">
        <v>124</v>
      </c>
      <c r="BO1507" s="256"/>
      <c r="BP1507" s="4"/>
      <c r="BQ1507" s="253" t="s">
        <v>125</v>
      </c>
      <c r="BR1507" s="254"/>
      <c r="BS1507" s="255" t="s">
        <v>126</v>
      </c>
      <c r="BT1507" s="256"/>
      <c r="BU1507" s="8"/>
      <c r="BV1507" s="253" t="s">
        <v>127</v>
      </c>
      <c r="BW1507" s="254"/>
      <c r="BX1507" s="255" t="s">
        <v>128</v>
      </c>
      <c r="BY1507" s="256"/>
      <c r="CA1507" s="27" t="s">
        <v>15</v>
      </c>
      <c r="CC1507" s="133" t="s">
        <v>70</v>
      </c>
      <c r="CD1507" s="9"/>
      <c r="CE1507" s="38"/>
      <c r="CF1507" s="38"/>
      <c r="CG1507" s="38"/>
      <c r="CH1507" s="38"/>
    </row>
    <row r="1508" spans="2:91" ht="18.600000000000001" customHeight="1" thickTop="1" thickBot="1">
      <c r="B1508" s="129">
        <v>3.82</v>
      </c>
      <c r="D1508" s="29">
        <v>1</v>
      </c>
      <c r="E1508" s="30">
        <v>0</v>
      </c>
      <c r="F1508" s="31">
        <v>0</v>
      </c>
      <c r="G1508" s="32">
        <f t="shared" ref="G1508:G1571" si="14414">-1/($E$8*$B1508)</f>
        <v>-0.17256020942408379</v>
      </c>
      <c r="I1508" s="29">
        <v>1</v>
      </c>
      <c r="J1508" s="33">
        <v>0</v>
      </c>
      <c r="K1508" s="31">
        <v>0</v>
      </c>
      <c r="L1508" s="32">
        <v>0</v>
      </c>
      <c r="N1508" s="29">
        <f t="shared" ref="N1508" si="14415">D1508*I1508+F1508*I1511-E1508*J1508-G1508*J1511</f>
        <v>0.94382388382100457</v>
      </c>
      <c r="O1508" s="33">
        <f t="shared" ref="O1508" si="14416">(D1508*J1508+E1508*I1508+F1508*J1511+G1508*I1511)</f>
        <v>0</v>
      </c>
      <c r="P1508" s="31">
        <f t="shared" ref="P1508" si="14417">D1508*K1508+F1508*K1511-E1508*L1508-G1508*L1511</f>
        <v>0</v>
      </c>
      <c r="Q1508" s="32">
        <f t="shared" ref="Q1508" si="14418">(D1508*L1508+E1508*K1508+F1508*L1511+G1508*K1511)</f>
        <v>-0.17256020942408379</v>
      </c>
      <c r="S1508" s="29">
        <v>1</v>
      </c>
      <c r="T1508" s="30">
        <v>0</v>
      </c>
      <c r="U1508" s="31">
        <v>0</v>
      </c>
      <c r="V1508" s="32">
        <f t="shared" ref="V1508:V1571" si="14419">-1/($T$8*$B1508)</f>
        <v>-0.3352277486910995</v>
      </c>
      <c r="X1508" s="29">
        <f t="shared" ref="X1508" si="14420">N1508*S1508+P1508*S1511-O1508*T1508-Q1508*T1511</f>
        <v>0.94382388382100457</v>
      </c>
      <c r="Y1508" s="33">
        <f t="shared" ref="Y1508" si="14421">(N1508*T1508+O1508*S1508+P1508*T1511+Q1508*S1511)</f>
        <v>0</v>
      </c>
      <c r="Z1508" s="31">
        <f t="shared" ref="Z1508" si="14422">N1508*U1508+P1508*U1511-O1508*V1508-Q1508*V1511</f>
        <v>0</v>
      </c>
      <c r="AA1508" s="32">
        <f t="shared" ref="AA1508" si="14423">(N1508*V1508+O1508*U1508+P1508*V1511+Q1508*U1511)</f>
        <v>-0.48895616515828899</v>
      </c>
      <c r="AB1508" s="8"/>
      <c r="AC1508" s="29">
        <v>1</v>
      </c>
      <c r="AD1508" s="33">
        <v>0</v>
      </c>
      <c r="AE1508" s="31">
        <v>0</v>
      </c>
      <c r="AF1508" s="32">
        <v>0</v>
      </c>
      <c r="AH1508" s="29">
        <f t="shared" ref="AH1508" si="14424">X1508*AC1508+Z1508*AC1511-Y1508*AD1508-AA1508*AD1511</f>
        <v>0.8169997344879254</v>
      </c>
      <c r="AI1508" s="33">
        <f t="shared" ref="AI1508" si="14425">(X1508*AD1508+Y1508*AC1508+Z1508*AD1511+AA1508*AC1511)</f>
        <v>0</v>
      </c>
      <c r="AJ1508" s="31">
        <f t="shared" ref="AJ1508" si="14426">X1508*AE1508+Z1508*AE1511-Y1508*AF1508-AA1508*AF1511</f>
        <v>0</v>
      </c>
      <c r="AK1508" s="32">
        <f t="shared" ref="AK1508" si="14427">(X1508*AF1508+Y1508*AE1508+Z1508*AF1511+AA1508*AE1511)</f>
        <v>-0.48895616515828899</v>
      </c>
      <c r="AL1508" s="8"/>
      <c r="AM1508" s="29">
        <v>1</v>
      </c>
      <c r="AN1508" s="30">
        <v>0</v>
      </c>
      <c r="AO1508" s="31">
        <v>0</v>
      </c>
      <c r="AP1508" s="32">
        <f t="shared" ref="AP1508:AP1571" si="14428">-1/($AN$8*$B1508)</f>
        <v>-0.30314921465968586</v>
      </c>
      <c r="AR1508" s="29">
        <f t="shared" ref="AR1508" si="14429">AH1508*AM1508+AJ1508*AM1511-AI1508*AN1508-AK1508*AN1511</f>
        <v>0.8169997344879254</v>
      </c>
      <c r="AS1508" s="33">
        <f t="shared" ref="AS1508" si="14430">(AH1508*AN1508+AI1508*AM1508+AJ1508*AN1511+AK1508*AM1511)</f>
        <v>0</v>
      </c>
      <c r="AT1508" s="31">
        <f t="shared" ref="AT1508" si="14431">AH1508*AO1508+AJ1508*AO1511-AI1508*AP1508-AK1508*AP1511</f>
        <v>0</v>
      </c>
      <c r="AU1508" s="32">
        <f t="shared" ref="AU1508" si="14432">(AH1508*AP1508+AI1508*AO1508+AJ1508*AP1511+AK1508*AO1511)</f>
        <v>-0.73662899304547547</v>
      </c>
      <c r="AV1508" s="8"/>
      <c r="AW1508" s="29">
        <v>1</v>
      </c>
      <c r="AX1508" s="33">
        <v>0</v>
      </c>
      <c r="AY1508" s="31">
        <v>0</v>
      </c>
      <c r="AZ1508" s="32">
        <v>0</v>
      </c>
      <c r="BB1508" s="29">
        <f t="shared" ref="BB1508" si="14433">AR1508*AW1508+AT1508*AW1511-AS1508*AX1508-AU1508*AX1511</f>
        <v>0.64480404494502375</v>
      </c>
      <c r="BC1508" s="33">
        <f t="shared" ref="BC1508" si="14434">(AR1508*AX1508+AS1508*AW1508+AT1508*AX1511+AU1508*AW1511)</f>
        <v>0</v>
      </c>
      <c r="BD1508" s="31">
        <f t="shared" ref="BD1508" si="14435">AR1508*AY1508+AT1508*AY1511-AS1508*AZ1508-AU1508*AZ1511</f>
        <v>0</v>
      </c>
      <c r="BE1508" s="32">
        <f t="shared" ref="BE1508" si="14436">(AR1508*AZ1508+AS1508*AY1508+AT1508*AZ1511+AU1508*AY1511)</f>
        <v>-0.73662899304547547</v>
      </c>
      <c r="BF1508" s="8"/>
      <c r="BG1508" s="29">
        <v>1</v>
      </c>
      <c r="BH1508" s="30">
        <v>0</v>
      </c>
      <c r="BI1508" s="31">
        <v>0</v>
      </c>
      <c r="BJ1508" s="32">
        <f t="shared" ref="BJ1508:BJ1571" si="14437">-1/($BH$8*$B1508)</f>
        <v>-0.10659424083769634</v>
      </c>
      <c r="BL1508" s="29">
        <f t="shared" ref="BL1508" si="14438">BB1508*BG1508+BD1508*BG1511-BC1508*BH1508-BE1508*BH1511</f>
        <v>0.64480404494502375</v>
      </c>
      <c r="BM1508" s="33">
        <f t="shared" ref="BM1508" si="14439">(BB1508*BH1508+BC1508*BG1508+BD1508*BH1511+BE1508*BG1511)</f>
        <v>0</v>
      </c>
      <c r="BN1508" s="31">
        <f t="shared" ref="BN1508" si="14440">BB1508*BI1508+BD1508*BI1511-BC1508*BJ1508-BE1508*BJ1511</f>
        <v>0</v>
      </c>
      <c r="BO1508" s="32">
        <f t="shared" ref="BO1508" si="14441">(BB1508*BJ1508+BC1508*BI1508+BD1508*BJ1511+BE1508*BI1511)</f>
        <v>-0.80536139070546608</v>
      </c>
      <c r="BP1508" s="8"/>
      <c r="BQ1508" s="34">
        <v>1</v>
      </c>
      <c r="BR1508" s="35">
        <v>0</v>
      </c>
      <c r="BS1508" s="11">
        <v>0</v>
      </c>
      <c r="BT1508" s="36">
        <v>0</v>
      </c>
      <c r="BV1508" s="29">
        <f t="shared" ref="BV1508" si="14442">BL1508*BQ1508+BN1508*BQ1511-BM1508*BR1508-BO1508*BR1511</f>
        <v>0.64480404494502375</v>
      </c>
      <c r="BW1508" s="33">
        <f t="shared" ref="BW1508" si="14443">(BL1508*BR1508+BM1508*BQ1508+BN1508*BR1511+BO1508*BQ1511)</f>
        <v>-0.80536139070546608</v>
      </c>
      <c r="BX1508" s="31">
        <f t="shared" ref="BX1508" si="14444">BL1508*BS1508+BN1508*BS1511-BM1508*BT1508-BO1508*BT1511</f>
        <v>0</v>
      </c>
      <c r="BY1508" s="32">
        <f t="shared" ref="BY1508" si="14445">(BL1508*BT1508+BM1508*BS1508+BN1508*BT1511+BO1508*BS1511)</f>
        <v>-0.80536139070546608</v>
      </c>
      <c r="CA1508" s="37">
        <f t="shared" ref="CA1508" si="14446">20*LOG(((1+$BR$8)/$BR$8)/((BV1508+BV1511)^2+(BW1508+BW1511)^2)^0.5)</f>
        <v>-6.9325518820781409E-3</v>
      </c>
      <c r="CC1508" s="134">
        <f t="shared" ref="CC1508" si="14447">((BV1508^2+BW1508^2)^0.5)/((BV1511^2+BW1511^2)^0.5)</f>
        <v>1.0629680482038446</v>
      </c>
      <c r="CD1508" s="9"/>
      <c r="CE1508" s="38"/>
      <c r="CF1508" s="38"/>
      <c r="CG1508" s="38"/>
      <c r="CH1508" s="38"/>
      <c r="CM1508" s="129">
        <v>3.8</v>
      </c>
    </row>
    <row r="1509" spans="2:91" ht="18.600000000000001" customHeight="1" thickBot="1">
      <c r="D1509" s="39"/>
      <c r="G1509" s="40"/>
      <c r="I1509" s="39"/>
      <c r="L1509" s="40"/>
      <c r="N1509" s="39"/>
      <c r="Q1509" s="40"/>
      <c r="S1509" s="39"/>
      <c r="V1509" s="40"/>
      <c r="X1509" s="39"/>
      <c r="AA1509" s="40"/>
      <c r="AC1509" s="39"/>
      <c r="AF1509" s="40"/>
      <c r="AH1509" s="39"/>
      <c r="AK1509" s="40"/>
      <c r="AM1509" s="39"/>
      <c r="AP1509" s="40"/>
      <c r="AR1509" s="39"/>
      <c r="AU1509" s="40"/>
      <c r="AW1509" s="39"/>
      <c r="AZ1509" s="40"/>
      <c r="BB1509" s="39"/>
      <c r="BE1509" s="40"/>
      <c r="BG1509" s="39"/>
      <c r="BJ1509" s="40"/>
      <c r="BL1509" s="39"/>
      <c r="BO1509" s="40"/>
      <c r="BQ1509" s="34"/>
      <c r="BR1509" s="11"/>
      <c r="BS1509" s="11"/>
      <c r="BT1509" s="41"/>
      <c r="BV1509" s="39"/>
      <c r="BY1509" s="40"/>
      <c r="CC1509" s="135"/>
      <c r="CD1509" s="9"/>
      <c r="CE1509" s="38"/>
      <c r="CF1509" s="38"/>
      <c r="CG1509" s="38"/>
      <c r="CH1509" s="38"/>
    </row>
    <row r="1510" spans="2:91" ht="18.600000000000001" customHeight="1" thickBot="1">
      <c r="D1510" s="258" t="s">
        <v>129</v>
      </c>
      <c r="E1510" s="259"/>
      <c r="F1510" s="260" t="s">
        <v>130</v>
      </c>
      <c r="G1510" s="261"/>
      <c r="H1510" s="229"/>
      <c r="I1510" s="258" t="s">
        <v>131</v>
      </c>
      <c r="J1510" s="259"/>
      <c r="K1510" s="260" t="s">
        <v>132</v>
      </c>
      <c r="L1510" s="261"/>
      <c r="N1510" s="253" t="s">
        <v>133</v>
      </c>
      <c r="O1510" s="254"/>
      <c r="P1510" s="255" t="s">
        <v>134</v>
      </c>
      <c r="Q1510" s="256"/>
      <c r="S1510" s="258" t="s">
        <v>135</v>
      </c>
      <c r="T1510" s="259"/>
      <c r="U1510" s="260" t="s">
        <v>136</v>
      </c>
      <c r="V1510" s="261"/>
      <c r="W1510" s="8"/>
      <c r="X1510" s="253" t="s">
        <v>137</v>
      </c>
      <c r="Y1510" s="254"/>
      <c r="Z1510" s="255" t="s">
        <v>138</v>
      </c>
      <c r="AA1510" s="256"/>
      <c r="AB1510" s="8"/>
      <c r="AC1510" s="258" t="s">
        <v>139</v>
      </c>
      <c r="AD1510" s="259"/>
      <c r="AE1510" s="260" t="s">
        <v>140</v>
      </c>
      <c r="AF1510" s="261"/>
      <c r="AG1510" s="8"/>
      <c r="AH1510" s="253" t="s">
        <v>141</v>
      </c>
      <c r="AI1510" s="254"/>
      <c r="AJ1510" s="255" t="s">
        <v>142</v>
      </c>
      <c r="AK1510" s="256"/>
      <c r="AL1510" s="8"/>
      <c r="AM1510" s="258" t="s">
        <v>143</v>
      </c>
      <c r="AN1510" s="259"/>
      <c r="AO1510" s="260" t="s">
        <v>144</v>
      </c>
      <c r="AP1510" s="261"/>
      <c r="AR1510" s="253" t="s">
        <v>145</v>
      </c>
      <c r="AS1510" s="254"/>
      <c r="AT1510" s="255" t="s">
        <v>146</v>
      </c>
      <c r="AU1510" s="256"/>
      <c r="AV1510" s="4"/>
      <c r="AW1510" s="258" t="s">
        <v>147</v>
      </c>
      <c r="AX1510" s="259"/>
      <c r="AY1510" s="260" t="s">
        <v>148</v>
      </c>
      <c r="AZ1510" s="261"/>
      <c r="BA1510" s="8"/>
      <c r="BB1510" s="253" t="s">
        <v>149</v>
      </c>
      <c r="BC1510" s="254"/>
      <c r="BD1510" s="255" t="s">
        <v>150</v>
      </c>
      <c r="BE1510" s="256"/>
      <c r="BF1510" s="4"/>
      <c r="BG1510" s="258" t="s">
        <v>151</v>
      </c>
      <c r="BH1510" s="259"/>
      <c r="BI1510" s="260" t="s">
        <v>152</v>
      </c>
      <c r="BJ1510" s="261"/>
      <c r="BK1510" s="4"/>
      <c r="BL1510" s="253" t="s">
        <v>153</v>
      </c>
      <c r="BM1510" s="254"/>
      <c r="BN1510" s="255" t="s">
        <v>154</v>
      </c>
      <c r="BO1510" s="256"/>
      <c r="BP1510" s="4"/>
      <c r="BQ1510" s="258" t="s">
        <v>155</v>
      </c>
      <c r="BR1510" s="259"/>
      <c r="BS1510" s="260" t="s">
        <v>156</v>
      </c>
      <c r="BT1510" s="261"/>
      <c r="BU1510" s="8"/>
      <c r="BV1510" s="253" t="s">
        <v>157</v>
      </c>
      <c r="BW1510" s="254"/>
      <c r="BX1510" s="255" t="s">
        <v>158</v>
      </c>
      <c r="BY1510" s="256"/>
      <c r="CA1510" s="46" t="s">
        <v>16</v>
      </c>
      <c r="CC1510" s="136" t="s">
        <v>71</v>
      </c>
      <c r="CD1510" s="9"/>
      <c r="CE1510" s="38"/>
      <c r="CF1510" s="38"/>
      <c r="CG1510" s="38"/>
      <c r="CH1510" s="38"/>
    </row>
    <row r="1511" spans="2:91" ht="18.600000000000001" customHeight="1" thickTop="1" thickBot="1">
      <c r="D1511" s="29">
        <v>0</v>
      </c>
      <c r="E1511" s="33">
        <v>0</v>
      </c>
      <c r="F1511" s="31">
        <v>1</v>
      </c>
      <c r="G1511" s="32">
        <v>0</v>
      </c>
      <c r="I1511" s="29">
        <v>0</v>
      </c>
      <c r="J1511" s="33">
        <f t="shared" ref="J1511" si="14448">IF(0=(1-$J$8*$K$8*$B1508^2),10^14,$B1508*$J$8/(1-$J$8*$K$8*$B1508^2))</f>
        <v>-0.32554501623799659</v>
      </c>
      <c r="K1511" s="31">
        <v>1</v>
      </c>
      <c r="L1511" s="32">
        <v>0</v>
      </c>
      <c r="N1511" s="29">
        <f t="shared" ref="N1511" si="14449">D1511*I1508+F1511*I1511-E1511*J1508-G1511*J1511</f>
        <v>0</v>
      </c>
      <c r="O1511" s="33">
        <f t="shared" ref="O1511" si="14450">(D1511*J1508+E1511*I1508+F1511*J1511+G1511*I1511)</f>
        <v>-0.32554501623799659</v>
      </c>
      <c r="P1511" s="31">
        <f t="shared" ref="P1511" si="14451">D1511*K1508+F1511*K1511-E1511*L1508-G1511*L1511</f>
        <v>1</v>
      </c>
      <c r="Q1511" s="32">
        <f t="shared" ref="Q1511" si="14452">(D1511*L1508+E1511*K1508+F1511*L1511+G1511*K1511)</f>
        <v>0</v>
      </c>
      <c r="S1511" s="29">
        <v>0</v>
      </c>
      <c r="T1511" s="33">
        <v>0</v>
      </c>
      <c r="U1511" s="31">
        <v>1</v>
      </c>
      <c r="V1511" s="32">
        <v>0</v>
      </c>
      <c r="X1511" s="29">
        <f t="shared" ref="X1511" si="14453">N1511*S1508+P1511*S1511-O1511*T1508-Q1511*T1511</f>
        <v>0</v>
      </c>
      <c r="Y1511" s="33">
        <f t="shared" ref="Y1511" si="14454">(N1511*T1508+O1511*S1508+P1511*T1511+Q1511*S1511)</f>
        <v>-0.32554501623799659</v>
      </c>
      <c r="Z1511" s="31">
        <f t="shared" ref="Z1511" si="14455">N1511*U1508+P1511*U1511-O1511*V1508-Q1511*V1511</f>
        <v>0.89086827710892902</v>
      </c>
      <c r="AA1511" s="32">
        <f t="shared" ref="AA1511" si="14456">(N1511*V1508+O1511*U1508+P1511*V1511+Q1511*U1511)</f>
        <v>0</v>
      </c>
      <c r="AB1511" s="8"/>
      <c r="AC1511" s="29">
        <v>0</v>
      </c>
      <c r="AD1511" s="33">
        <f t="shared" ref="AD1511" si="14457">IF(0=(1-$AD$8*$AE$8*$B1508^2),10^14,$B1508*$AD$8/(1-$AD$8*$AE$8*$B1508^2))</f>
        <v>-0.25937733966811233</v>
      </c>
      <c r="AE1511" s="31">
        <v>1</v>
      </c>
      <c r="AF1511" s="32">
        <v>0</v>
      </c>
      <c r="AH1511" s="29">
        <f t="shared" ref="AH1511" si="14458">X1511*AC1508+Z1511*AC1511-Y1511*AD1508-AA1511*AD1511</f>
        <v>0</v>
      </c>
      <c r="AI1511" s="33">
        <f t="shared" ref="AI1511" si="14459">(X1511*AD1508+Y1511*AC1508+Z1511*AD1511+AA1511*AC1511)</f>
        <v>-0.55661605994922525</v>
      </c>
      <c r="AJ1511" s="31">
        <f t="shared" ref="AJ1511" si="14460">X1511*AE1508+Z1511*AE1511-Y1511*AF1508-AA1511*AF1511</f>
        <v>0.89086827710892902</v>
      </c>
      <c r="AK1511" s="32">
        <f t="shared" ref="AK1511" si="14461">(X1511*AF1508+Y1511*AE1508+Z1511*AF1511+AA1511*AE1511)</f>
        <v>0</v>
      </c>
      <c r="AL1511" s="8"/>
      <c r="AM1511" s="29">
        <v>0</v>
      </c>
      <c r="AN1511" s="33">
        <v>0</v>
      </c>
      <c r="AO1511" s="31">
        <v>1</v>
      </c>
      <c r="AP1511" s="32">
        <v>0</v>
      </c>
      <c r="AR1511" s="29">
        <f t="shared" ref="AR1511" si="14462">AH1511*AM1508+AJ1511*AM1511-AI1511*AN1508-AK1511*AN1511</f>
        <v>0</v>
      </c>
      <c r="AS1511" s="33">
        <f t="shared" ref="AS1511" si="14463">(AH1511*AN1508+AI1511*AM1508+AJ1511*AN1511+AK1511*AM1511)</f>
        <v>-0.55661605994922525</v>
      </c>
      <c r="AT1511" s="31">
        <f t="shared" ref="AT1511" si="14464">AH1511*AO1508+AJ1511*AO1511-AI1511*AP1508-AK1511*AP1511</f>
        <v>0.72213055566835282</v>
      </c>
      <c r="AU1511" s="32">
        <f t="shared" ref="AU1511" si="14465">(AH1511*AP1508+AI1511*AO1508+AJ1511*AP1511+AK1511*AO1511)</f>
        <v>0</v>
      </c>
      <c r="AV1511" s="8"/>
      <c r="AW1511" s="29">
        <v>0</v>
      </c>
      <c r="AX1511" s="33">
        <f t="shared" ref="AX1511" si="14466">IF(0=(1-$AX$8*$AY$8*$B1508^2),10^14,$B1508*$AX$8/(1-$AX$8*$AY$8*$B1508^2))</f>
        <v>-0.23376175954056055</v>
      </c>
      <c r="AY1511" s="31">
        <v>1</v>
      </c>
      <c r="AZ1511" s="32">
        <v>0</v>
      </c>
      <c r="BB1511" s="29">
        <f t="shared" ref="BB1511" si="14467">AR1511*AW1508+AT1511*AW1511-AS1511*AX1508-AU1511*AX1511</f>
        <v>0</v>
      </c>
      <c r="BC1511" s="33">
        <f t="shared" ref="BC1511" si="14468">(AR1511*AX1508+AS1511*AW1508+AT1511*AX1511+AU1511*AW1511)</f>
        <v>-0.72542256926026216</v>
      </c>
      <c r="BD1511" s="31">
        <f t="shared" ref="BD1511" si="14469">AR1511*AY1508+AT1511*AY1511-AS1511*AZ1508-AU1511*AZ1511</f>
        <v>0.72213055566835282</v>
      </c>
      <c r="BE1511" s="32">
        <f t="shared" ref="BE1511" si="14470">(AR1511*AZ1508+AS1511*AY1508+AT1511*AZ1511+AU1511*AY1511)</f>
        <v>0</v>
      </c>
      <c r="BF1511" s="8"/>
      <c r="BG1511" s="29">
        <v>0</v>
      </c>
      <c r="BH1511" s="33">
        <v>0</v>
      </c>
      <c r="BI1511" s="31">
        <v>1</v>
      </c>
      <c r="BJ1511" s="32">
        <v>0</v>
      </c>
      <c r="BL1511" s="29">
        <f t="shared" ref="BL1511" si="14471">BB1511*BG1508+BD1511*BG1511-BC1511*BH1508-BE1511*BH1511</f>
        <v>0</v>
      </c>
      <c r="BM1511" s="33">
        <f t="shared" ref="BM1511" si="14472">(BB1511*BH1508+BC1511*BG1508+BD1511*BH1511+BE1511*BG1511)</f>
        <v>-0.72542256926026216</v>
      </c>
      <c r="BN1511" s="31">
        <f t="shared" ref="BN1511" si="14473">BB1511*BI1508+BD1511*BI1511-BC1511*BJ1508-BE1511*BJ1511</f>
        <v>0.64480468761152399</v>
      </c>
      <c r="BO1511" s="32">
        <f t="shared" ref="BO1511" si="14474">(BB1511*BJ1508+BC1511*BI1508+BD1511*BJ1511+BE1511*BI1511)</f>
        <v>0</v>
      </c>
      <c r="BP1511" s="8"/>
      <c r="BQ1511" s="19">
        <f t="shared" ref="BQ1511:BQ1574" si="14475">1/$BR$8</f>
        <v>1</v>
      </c>
      <c r="BR1511" s="47">
        <v>0</v>
      </c>
      <c r="BS1511" s="48">
        <v>1</v>
      </c>
      <c r="BT1511" s="49">
        <v>0</v>
      </c>
      <c r="BV1511" s="29">
        <f t="shared" ref="BV1511" si="14476">BL1511*BQ1508+BN1511*BQ1511-BM1511*BR1508-BO1511*BR1511</f>
        <v>0.64480468761152399</v>
      </c>
      <c r="BW1511" s="33">
        <f t="shared" ref="BW1511" si="14477">(BL1511*BR1508+BM1511*BQ1508+BN1511*BR1511+BO1511*BQ1511)</f>
        <v>-0.72542256926026216</v>
      </c>
      <c r="BX1511" s="31">
        <f t="shared" ref="BX1511" si="14478">BL1511*BS1508+BN1511*BS1511-BM1511*BT1508-BO1511*BT1511</f>
        <v>0.64480468761152399</v>
      </c>
      <c r="BY1511" s="32">
        <f t="shared" ref="BY1511" si="14479">(BL1511*BT1508+BM1511*BS1508+BN1511*BT1511+BO1511*BS1511)</f>
        <v>0</v>
      </c>
      <c r="CA1511" s="50">
        <f t="shared" ref="CA1511" si="14480">(180/PI())*ATAN(-1*(BW1508+BW1511)/(BV1508+BV1511))</f>
        <v>49.887542451855197</v>
      </c>
      <c r="CC1511" s="137">
        <f t="shared" ref="CC1511" si="14481">20*LOG(((1-(10^(CA1508/20)^2)*(1-((1-CC1508)/(1+CC1508))^2))^0.5))</f>
        <v>-25.977084462784241</v>
      </c>
      <c r="CD1511" s="9"/>
      <c r="CE1511" s="38"/>
      <c r="CF1511" s="38"/>
      <c r="CG1511" s="38"/>
      <c r="CH1511" s="38"/>
    </row>
    <row r="1512" spans="2:91" ht="18.600000000000001" customHeight="1">
      <c r="CC1512" s="42"/>
    </row>
    <row r="1513" spans="2:91" ht="18.600000000000001" customHeight="1" thickBot="1">
      <c r="E1513" s="22" t="s">
        <v>4</v>
      </c>
      <c r="J1513" s="22" t="s">
        <v>5</v>
      </c>
      <c r="O1513" s="22" t="s">
        <v>6</v>
      </c>
      <c r="T1513" s="22" t="s">
        <v>7</v>
      </c>
      <c r="Y1513" s="22" t="s">
        <v>8</v>
      </c>
      <c r="AD1513" s="22" t="s">
        <v>65</v>
      </c>
      <c r="AI1513" s="22" t="s">
        <v>9</v>
      </c>
      <c r="AN1513" s="22" t="s">
        <v>66</v>
      </c>
      <c r="AS1513" s="22" t="s">
        <v>51</v>
      </c>
      <c r="AX1513" s="22" t="s">
        <v>67</v>
      </c>
      <c r="BC1513" s="22" t="s">
        <v>52</v>
      </c>
      <c r="BH1513" s="22" t="s">
        <v>68</v>
      </c>
      <c r="BM1513" s="22" t="s">
        <v>63</v>
      </c>
      <c r="BQ1513" s="23" t="s">
        <v>69</v>
      </c>
      <c r="BR1513" s="23"/>
      <c r="BS1513" s="24"/>
      <c r="BT1513" s="24"/>
      <c r="BU1513" s="24"/>
      <c r="BW1513" s="22" t="s">
        <v>64</v>
      </c>
    </row>
    <row r="1514" spans="2:91" ht="18.600000000000001" customHeight="1" thickBot="1">
      <c r="D1514" s="249" t="s">
        <v>103</v>
      </c>
      <c r="E1514" s="250"/>
      <c r="F1514" s="251" t="s">
        <v>104</v>
      </c>
      <c r="G1514" s="252"/>
      <c r="H1514" s="229"/>
      <c r="I1514" s="253" t="s">
        <v>11</v>
      </c>
      <c r="J1514" s="254"/>
      <c r="K1514" s="255" t="s">
        <v>12</v>
      </c>
      <c r="L1514" s="256"/>
      <c r="M1514" s="24"/>
      <c r="N1514" s="253" t="s">
        <v>105</v>
      </c>
      <c r="O1514" s="254"/>
      <c r="P1514" s="255" t="s">
        <v>106</v>
      </c>
      <c r="Q1514" s="256"/>
      <c r="R1514" s="24"/>
      <c r="S1514" s="249" t="s">
        <v>107</v>
      </c>
      <c r="T1514" s="250"/>
      <c r="U1514" s="251" t="s">
        <v>108</v>
      </c>
      <c r="V1514" s="252"/>
      <c r="W1514" s="8"/>
      <c r="X1514" s="253" t="s">
        <v>109</v>
      </c>
      <c r="Y1514" s="254"/>
      <c r="Z1514" s="255" t="s">
        <v>110</v>
      </c>
      <c r="AA1514" s="256"/>
      <c r="AB1514" s="8"/>
      <c r="AC1514" s="253" t="s">
        <v>111</v>
      </c>
      <c r="AD1514" s="254"/>
      <c r="AE1514" s="255" t="s">
        <v>14</v>
      </c>
      <c r="AF1514" s="256"/>
      <c r="AG1514" s="8"/>
      <c r="AH1514" s="253" t="s">
        <v>112</v>
      </c>
      <c r="AI1514" s="254"/>
      <c r="AJ1514" s="255" t="s">
        <v>113</v>
      </c>
      <c r="AK1514" s="256"/>
      <c r="AL1514" s="8"/>
      <c r="AM1514" s="249" t="s">
        <v>114</v>
      </c>
      <c r="AN1514" s="250"/>
      <c r="AO1514" s="251" t="s">
        <v>115</v>
      </c>
      <c r="AP1514" s="252"/>
      <c r="AQ1514" s="24"/>
      <c r="AR1514" s="253" t="s">
        <v>116</v>
      </c>
      <c r="AS1514" s="254"/>
      <c r="AT1514" s="255" t="s">
        <v>13</v>
      </c>
      <c r="AU1514" s="256"/>
      <c r="AV1514" s="4"/>
      <c r="AW1514" s="253" t="s">
        <v>117</v>
      </c>
      <c r="AX1514" s="254"/>
      <c r="AY1514" s="255" t="s">
        <v>118</v>
      </c>
      <c r="AZ1514" s="256"/>
      <c r="BA1514" s="8"/>
      <c r="BB1514" s="253" t="s">
        <v>119</v>
      </c>
      <c r="BC1514" s="254"/>
      <c r="BD1514" s="255" t="s">
        <v>120</v>
      </c>
      <c r="BE1514" s="256"/>
      <c r="BF1514" s="4"/>
      <c r="BG1514" s="249" t="s">
        <v>121</v>
      </c>
      <c r="BH1514" s="250"/>
      <c r="BI1514" s="251" t="s">
        <v>122</v>
      </c>
      <c r="BJ1514" s="252"/>
      <c r="BK1514" s="4"/>
      <c r="BL1514" s="253" t="s">
        <v>123</v>
      </c>
      <c r="BM1514" s="254"/>
      <c r="BN1514" s="255" t="s">
        <v>124</v>
      </c>
      <c r="BO1514" s="256"/>
      <c r="BP1514" s="4"/>
      <c r="BQ1514" s="253" t="s">
        <v>125</v>
      </c>
      <c r="BR1514" s="254"/>
      <c r="BS1514" s="255" t="s">
        <v>126</v>
      </c>
      <c r="BT1514" s="256"/>
      <c r="BU1514" s="8"/>
      <c r="BV1514" s="253" t="s">
        <v>127</v>
      </c>
      <c r="BW1514" s="254"/>
      <c r="BX1514" s="255" t="s">
        <v>128</v>
      </c>
      <c r="BY1514" s="256"/>
      <c r="CA1514" s="27" t="s">
        <v>15</v>
      </c>
      <c r="CC1514" s="133" t="s">
        <v>70</v>
      </c>
      <c r="CD1514" s="9"/>
      <c r="CE1514" s="38"/>
      <c r="CF1514" s="38"/>
      <c r="CG1514" s="38"/>
      <c r="CH1514" s="38"/>
    </row>
    <row r="1515" spans="2:91" ht="18.600000000000001" customHeight="1" thickTop="1" thickBot="1">
      <c r="B1515" s="129">
        <v>3.84</v>
      </c>
      <c r="D1515" s="29">
        <v>1</v>
      </c>
      <c r="E1515" s="30">
        <v>0</v>
      </c>
      <c r="F1515" s="31">
        <v>0</v>
      </c>
      <c r="G1515" s="32">
        <f t="shared" ref="G1515:G1578" si="14482">-1/($E$8*$B1515)</f>
        <v>-0.17166145833333335</v>
      </c>
      <c r="I1515" s="29">
        <v>1</v>
      </c>
      <c r="J1515" s="33">
        <v>0</v>
      </c>
      <c r="K1515" s="31">
        <v>0</v>
      </c>
      <c r="L1515" s="32">
        <v>0</v>
      </c>
      <c r="N1515" s="29">
        <f t="shared" ref="N1515" si="14483">D1515*I1515+F1515*I1518-E1515*J1515-G1515*J1518</f>
        <v>0.94441368187117702</v>
      </c>
      <c r="O1515" s="33">
        <f t="shared" ref="O1515" si="14484">(D1515*J1515+E1515*I1515+F1515*J1518+G1515*I1518)</f>
        <v>0</v>
      </c>
      <c r="P1515" s="31">
        <f t="shared" ref="P1515" si="14485">D1515*K1515+F1515*K1518-E1515*L1515-G1515*L1518</f>
        <v>0</v>
      </c>
      <c r="Q1515" s="32">
        <f t="shared" ref="Q1515" si="14486">(D1515*L1515+E1515*K1515+F1515*L1518+G1515*K1518)</f>
        <v>-0.17166145833333335</v>
      </c>
      <c r="S1515" s="29">
        <v>1</v>
      </c>
      <c r="T1515" s="30">
        <v>0</v>
      </c>
      <c r="U1515" s="31">
        <v>0</v>
      </c>
      <c r="V1515" s="32">
        <f t="shared" ref="V1515:V1578" si="14487">-1/($T$8*$B1515)</f>
        <v>-0.33348177083333336</v>
      </c>
      <c r="X1515" s="29">
        <f t="shared" ref="X1515" si="14488">N1515*S1515+P1515*S1518-O1515*T1515-Q1515*T1518</f>
        <v>0.94441368187117702</v>
      </c>
      <c r="Y1515" s="33">
        <f t="shared" ref="Y1515" si="14489">(N1515*T1515+O1515*S1515+P1515*T1518+Q1515*S1518)</f>
        <v>0</v>
      </c>
      <c r="Z1515" s="31">
        <f t="shared" ref="Z1515" si="14490">N1515*U1515+P1515*U1518-O1515*V1515-Q1515*V1518</f>
        <v>0</v>
      </c>
      <c r="AA1515" s="32">
        <f t="shared" ref="AA1515" si="14491">(N1515*V1515+O1515*U1515+P1515*V1518+Q1515*U1518)</f>
        <v>-0.48660620536296179</v>
      </c>
      <c r="AB1515" s="8"/>
      <c r="AC1515" s="29">
        <v>1</v>
      </c>
      <c r="AD1515" s="33">
        <v>0</v>
      </c>
      <c r="AE1515" s="31">
        <v>0</v>
      </c>
      <c r="AF1515" s="32">
        <v>0</v>
      </c>
      <c r="AH1515" s="29">
        <f t="shared" ref="AH1515" si="14492">X1515*AC1515+Z1515*AC1518-Y1515*AD1515-AA1515*AD1518</f>
        <v>0.81890925750460919</v>
      </c>
      <c r="AI1515" s="33">
        <f t="shared" ref="AI1515" si="14493">(X1515*AD1515+Y1515*AC1515+Z1515*AD1518+AA1515*AC1518)</f>
        <v>0</v>
      </c>
      <c r="AJ1515" s="31">
        <f t="shared" ref="AJ1515" si="14494">X1515*AE1515+Z1515*AE1518-Y1515*AF1515-AA1515*AF1518</f>
        <v>0</v>
      </c>
      <c r="AK1515" s="32">
        <f t="shared" ref="AK1515" si="14495">(X1515*AF1515+Y1515*AE1515+Z1515*AF1518+AA1515*AE1518)</f>
        <v>-0.48660620536296179</v>
      </c>
      <c r="AL1515" s="8"/>
      <c r="AM1515" s="29">
        <v>1</v>
      </c>
      <c r="AN1515" s="30">
        <v>0</v>
      </c>
      <c r="AO1515" s="31">
        <v>0</v>
      </c>
      <c r="AP1515" s="32">
        <f t="shared" ref="AP1515:AP1578" si="14496">-1/($AN$8*$B1515)</f>
        <v>-0.30157031249999999</v>
      </c>
      <c r="AR1515" s="29">
        <f t="shared" ref="AR1515" si="14497">AH1515*AM1515+AJ1515*AM1518-AI1515*AN1515-AK1515*AN1518</f>
        <v>0.81890925750460919</v>
      </c>
      <c r="AS1515" s="33">
        <f t="shared" ref="AS1515" si="14498">(AH1515*AN1515+AI1515*AM1515+AJ1515*AN1518+AK1515*AM1518)</f>
        <v>0</v>
      </c>
      <c r="AT1515" s="31">
        <f t="shared" ref="AT1515" si="14499">AH1515*AO1515+AJ1515*AO1518-AI1515*AP1515-AK1515*AP1518</f>
        <v>0</v>
      </c>
      <c r="AU1515" s="32">
        <f t="shared" ref="AU1515" si="14500">(AH1515*AP1515+AI1515*AO1515+AJ1515*AP1518+AK1515*AO1518)</f>
        <v>-0.73356492605776968</v>
      </c>
      <c r="AV1515" s="8"/>
      <c r="AW1515" s="29">
        <v>1</v>
      </c>
      <c r="AX1515" s="33">
        <v>0</v>
      </c>
      <c r="AY1515" s="31">
        <v>0</v>
      </c>
      <c r="AZ1515" s="32">
        <v>0</v>
      </c>
      <c r="BB1515" s="29">
        <f t="shared" ref="BB1515" si="14501">AR1515*AW1515+AT1515*AW1518-AS1515*AX1515-AU1515*AX1518</f>
        <v>0.64837509728036691</v>
      </c>
      <c r="BC1515" s="33">
        <f t="shared" ref="BC1515" si="14502">(AR1515*AX1515+AS1515*AW1515+AT1515*AX1518+AU1515*AW1518)</f>
        <v>0</v>
      </c>
      <c r="BD1515" s="31">
        <f t="shared" ref="BD1515" si="14503">AR1515*AY1515+AT1515*AY1518-AS1515*AZ1515-AU1515*AZ1518</f>
        <v>0</v>
      </c>
      <c r="BE1515" s="32">
        <f t="shared" ref="BE1515" si="14504">(AR1515*AZ1515+AS1515*AY1515+AT1515*AZ1518+AU1515*AY1518)</f>
        <v>-0.73356492605776968</v>
      </c>
      <c r="BF1515" s="8"/>
      <c r="BG1515" s="29">
        <v>1</v>
      </c>
      <c r="BH1515" s="30">
        <v>0</v>
      </c>
      <c r="BI1515" s="31">
        <v>0</v>
      </c>
      <c r="BJ1515" s="32">
        <f t="shared" ref="BJ1515:BJ1578" si="14505">-1/($BH$8*$B1515)</f>
        <v>-0.10603906249999999</v>
      </c>
      <c r="BL1515" s="29">
        <f t="shared" ref="BL1515" si="14506">BB1515*BG1515+BD1515*BG1518-BC1515*BH1515-BE1515*BH1518</f>
        <v>0.64837509728036691</v>
      </c>
      <c r="BM1515" s="33">
        <f t="shared" ref="BM1515" si="14507">(BB1515*BH1515+BC1515*BG1515+BD1515*BH1518+BE1515*BG1518)</f>
        <v>0</v>
      </c>
      <c r="BN1515" s="31">
        <f t="shared" ref="BN1515" si="14508">BB1515*BI1515+BD1515*BI1518-BC1515*BJ1515-BE1515*BJ1518</f>
        <v>0</v>
      </c>
      <c r="BO1515" s="32">
        <f t="shared" ref="BO1515" si="14509">(BB1515*BJ1515+BC1515*BI1515+BD1515*BJ1518+BE1515*BI1518)</f>
        <v>-0.80231801352172605</v>
      </c>
      <c r="BP1515" s="8"/>
      <c r="BQ1515" s="34">
        <v>1</v>
      </c>
      <c r="BR1515" s="35">
        <v>0</v>
      </c>
      <c r="BS1515" s="11">
        <v>0</v>
      </c>
      <c r="BT1515" s="36">
        <v>0</v>
      </c>
      <c r="BV1515" s="29">
        <f t="shared" ref="BV1515" si="14510">BL1515*BQ1515+BN1515*BQ1518-BM1515*BR1515-BO1515*BR1518</f>
        <v>0.64837509728036691</v>
      </c>
      <c r="BW1515" s="33">
        <f t="shared" ref="BW1515" si="14511">(BL1515*BR1515+BM1515*BQ1515+BN1515*BR1518+BO1515*BQ1518)</f>
        <v>-0.80231801352172605</v>
      </c>
      <c r="BX1515" s="31">
        <f t="shared" ref="BX1515" si="14512">BL1515*BS1515+BN1515*BS1518-BM1515*BT1515-BO1515*BT1518</f>
        <v>0</v>
      </c>
      <c r="BY1515" s="32">
        <f t="shared" ref="BY1515" si="14513">(BL1515*BT1515+BM1515*BS1515+BN1515*BT1518+BO1515*BS1518)</f>
        <v>-0.80231801352172605</v>
      </c>
      <c r="CA1515" s="37">
        <f t="shared" ref="CA1515" si="14514">20*LOG(((1+$BR$8)/$BR$8)/((BV1515+BV1518)^2+(BW1515+BW1518)^2)^0.5)</f>
        <v>-6.9257530900238909E-3</v>
      </c>
      <c r="CC1515" s="134">
        <f t="shared" ref="CC1515" si="14515">((BV1515^2+BW1515^2)^0.5)/((BV1518^2+BW1518^2)^0.5)</f>
        <v>1.0626794073290604</v>
      </c>
      <c r="CD1515" s="9"/>
      <c r="CE1515" s="38"/>
      <c r="CF1515" s="38"/>
      <c r="CG1515" s="38"/>
      <c r="CH1515" s="38"/>
      <c r="CM1515" s="129">
        <v>3.82</v>
      </c>
    </row>
    <row r="1516" spans="2:91" ht="18.600000000000001" customHeight="1" thickBot="1">
      <c r="D1516" s="39"/>
      <c r="G1516" s="40"/>
      <c r="I1516" s="39"/>
      <c r="L1516" s="40"/>
      <c r="N1516" s="39"/>
      <c r="Q1516" s="40"/>
      <c r="S1516" s="39"/>
      <c r="V1516" s="40"/>
      <c r="X1516" s="39"/>
      <c r="AA1516" s="40"/>
      <c r="AC1516" s="39"/>
      <c r="AF1516" s="40"/>
      <c r="AH1516" s="39"/>
      <c r="AK1516" s="40"/>
      <c r="AM1516" s="39"/>
      <c r="AP1516" s="40"/>
      <c r="AR1516" s="39"/>
      <c r="AU1516" s="40"/>
      <c r="AW1516" s="39"/>
      <c r="AZ1516" s="40"/>
      <c r="BB1516" s="39"/>
      <c r="BE1516" s="40"/>
      <c r="BG1516" s="39"/>
      <c r="BJ1516" s="40"/>
      <c r="BL1516" s="39"/>
      <c r="BO1516" s="40"/>
      <c r="BQ1516" s="34"/>
      <c r="BR1516" s="11"/>
      <c r="BS1516" s="11"/>
      <c r="BT1516" s="41"/>
      <c r="BV1516" s="39"/>
      <c r="BY1516" s="40"/>
      <c r="CC1516" s="135"/>
      <c r="CD1516" s="9"/>
      <c r="CE1516" s="38"/>
      <c r="CF1516" s="38"/>
      <c r="CG1516" s="38"/>
      <c r="CH1516" s="38"/>
    </row>
    <row r="1517" spans="2:91" ht="18.600000000000001" customHeight="1" thickBot="1">
      <c r="D1517" s="258" t="s">
        <v>129</v>
      </c>
      <c r="E1517" s="259"/>
      <c r="F1517" s="260" t="s">
        <v>130</v>
      </c>
      <c r="G1517" s="261"/>
      <c r="H1517" s="229"/>
      <c r="I1517" s="258" t="s">
        <v>131</v>
      </c>
      <c r="J1517" s="259"/>
      <c r="K1517" s="260" t="s">
        <v>132</v>
      </c>
      <c r="L1517" s="261"/>
      <c r="N1517" s="253" t="s">
        <v>133</v>
      </c>
      <c r="O1517" s="254"/>
      <c r="P1517" s="255" t="s">
        <v>134</v>
      </c>
      <c r="Q1517" s="256"/>
      <c r="S1517" s="258" t="s">
        <v>135</v>
      </c>
      <c r="T1517" s="259"/>
      <c r="U1517" s="260" t="s">
        <v>136</v>
      </c>
      <c r="V1517" s="261"/>
      <c r="W1517" s="8"/>
      <c r="X1517" s="253" t="s">
        <v>137</v>
      </c>
      <c r="Y1517" s="254"/>
      <c r="Z1517" s="255" t="s">
        <v>138</v>
      </c>
      <c r="AA1517" s="256"/>
      <c r="AB1517" s="8"/>
      <c r="AC1517" s="258" t="s">
        <v>139</v>
      </c>
      <c r="AD1517" s="259"/>
      <c r="AE1517" s="260" t="s">
        <v>140</v>
      </c>
      <c r="AF1517" s="261"/>
      <c r="AG1517" s="8"/>
      <c r="AH1517" s="253" t="s">
        <v>141</v>
      </c>
      <c r="AI1517" s="254"/>
      <c r="AJ1517" s="255" t="s">
        <v>142</v>
      </c>
      <c r="AK1517" s="256"/>
      <c r="AL1517" s="8"/>
      <c r="AM1517" s="258" t="s">
        <v>143</v>
      </c>
      <c r="AN1517" s="259"/>
      <c r="AO1517" s="260" t="s">
        <v>144</v>
      </c>
      <c r="AP1517" s="261"/>
      <c r="AR1517" s="253" t="s">
        <v>145</v>
      </c>
      <c r="AS1517" s="254"/>
      <c r="AT1517" s="255" t="s">
        <v>146</v>
      </c>
      <c r="AU1517" s="256"/>
      <c r="AV1517" s="4"/>
      <c r="AW1517" s="258" t="s">
        <v>147</v>
      </c>
      <c r="AX1517" s="259"/>
      <c r="AY1517" s="260" t="s">
        <v>148</v>
      </c>
      <c r="AZ1517" s="261"/>
      <c r="BA1517" s="8"/>
      <c r="BB1517" s="253" t="s">
        <v>149</v>
      </c>
      <c r="BC1517" s="254"/>
      <c r="BD1517" s="255" t="s">
        <v>150</v>
      </c>
      <c r="BE1517" s="256"/>
      <c r="BF1517" s="4"/>
      <c r="BG1517" s="258" t="s">
        <v>151</v>
      </c>
      <c r="BH1517" s="259"/>
      <c r="BI1517" s="260" t="s">
        <v>152</v>
      </c>
      <c r="BJ1517" s="261"/>
      <c r="BK1517" s="4"/>
      <c r="BL1517" s="253" t="s">
        <v>153</v>
      </c>
      <c r="BM1517" s="254"/>
      <c r="BN1517" s="255" t="s">
        <v>154</v>
      </c>
      <c r="BO1517" s="256"/>
      <c r="BP1517" s="4"/>
      <c r="BQ1517" s="258" t="s">
        <v>155</v>
      </c>
      <c r="BR1517" s="259"/>
      <c r="BS1517" s="260" t="s">
        <v>156</v>
      </c>
      <c r="BT1517" s="261"/>
      <c r="BU1517" s="8"/>
      <c r="BV1517" s="253" t="s">
        <v>157</v>
      </c>
      <c r="BW1517" s="254"/>
      <c r="BX1517" s="255" t="s">
        <v>158</v>
      </c>
      <c r="BY1517" s="256"/>
      <c r="CA1517" s="46" t="s">
        <v>16</v>
      </c>
      <c r="CC1517" s="136" t="s">
        <v>71</v>
      </c>
      <c r="CD1517" s="9"/>
      <c r="CE1517" s="38"/>
      <c r="CF1517" s="38"/>
      <c r="CG1517" s="38"/>
      <c r="CH1517" s="38"/>
    </row>
    <row r="1518" spans="2:91" ht="18.600000000000001" customHeight="1" thickTop="1" thickBot="1">
      <c r="D1518" s="29">
        <v>0</v>
      </c>
      <c r="E1518" s="33">
        <v>0</v>
      </c>
      <c r="F1518" s="31">
        <v>1</v>
      </c>
      <c r="G1518" s="32">
        <v>0</v>
      </c>
      <c r="I1518" s="29">
        <v>0</v>
      </c>
      <c r="J1518" s="33">
        <f t="shared" ref="J1518" si="14516">IF(0=(1-$J$8*$K$8*$B1515^2),10^14,$B1515*$J$8/(1-$J$8*$K$8*$B1515^2))</f>
        <v>-0.32381361936751729</v>
      </c>
      <c r="K1518" s="31">
        <v>1</v>
      </c>
      <c r="L1518" s="32">
        <v>0</v>
      </c>
      <c r="N1518" s="29">
        <f t="shared" ref="N1518" si="14517">D1518*I1515+F1518*I1518-E1518*J1515-G1518*J1518</f>
        <v>0</v>
      </c>
      <c r="O1518" s="33">
        <f t="shared" ref="O1518" si="14518">(D1518*J1515+E1518*I1515+F1518*J1518+G1518*I1518)</f>
        <v>-0.32381361936751729</v>
      </c>
      <c r="P1518" s="31">
        <f t="shared" ref="P1518" si="14519">D1518*K1515+F1518*K1518-E1518*L1515-G1518*L1518</f>
        <v>1</v>
      </c>
      <c r="Q1518" s="32">
        <f t="shared" ref="Q1518" si="14520">(D1518*L1515+E1518*K1515+F1518*L1518+G1518*K1518)</f>
        <v>0</v>
      </c>
      <c r="S1518" s="29">
        <v>0</v>
      </c>
      <c r="T1518" s="33">
        <v>0</v>
      </c>
      <c r="U1518" s="31">
        <v>1</v>
      </c>
      <c r="V1518" s="32">
        <v>0</v>
      </c>
      <c r="X1518" s="29">
        <f t="shared" ref="X1518" si="14521">N1518*S1515+P1518*S1518-O1518*T1515-Q1518*T1518</f>
        <v>0</v>
      </c>
      <c r="Y1518" s="33">
        <f t="shared" ref="Y1518" si="14522">(N1518*T1515+O1518*S1515+P1518*T1518+Q1518*S1518)</f>
        <v>-0.32381361936751729</v>
      </c>
      <c r="Z1518" s="31">
        <f t="shared" ref="Z1518" si="14523">N1518*U1515+P1518*U1518-O1518*V1515-Q1518*V1518</f>
        <v>0.89201406079336931</v>
      </c>
      <c r="AA1518" s="32">
        <f t="shared" ref="AA1518" si="14524">(N1518*V1515+O1518*U1515+P1518*V1518+Q1518*U1518)</f>
        <v>0</v>
      </c>
      <c r="AB1518" s="8"/>
      <c r="AC1518" s="29">
        <v>0</v>
      </c>
      <c r="AD1518" s="33">
        <f t="shared" ref="AD1518" si="14525">IF(0=(1-$AD$8*$AE$8*$B1515^2),10^14,$B1515*$AD$8/(1-$AD$8*$AE$8*$B1515^2))</f>
        <v>-0.25791784605984125</v>
      </c>
      <c r="AE1518" s="31">
        <v>1</v>
      </c>
      <c r="AF1518" s="32">
        <v>0</v>
      </c>
      <c r="AH1518" s="29">
        <f t="shared" ref="AH1518" si="14526">X1518*AC1515+Z1518*AC1518-Y1518*AD1515-AA1518*AD1518</f>
        <v>0</v>
      </c>
      <c r="AI1518" s="33">
        <f t="shared" ref="AI1518" si="14527">(X1518*AD1515+Y1518*AC1515+Z1518*AD1518+AA1518*AC1518)</f>
        <v>-0.55387996458243538</v>
      </c>
      <c r="AJ1518" s="31">
        <f t="shared" ref="AJ1518" si="14528">X1518*AE1515+Z1518*AE1518-Y1518*AF1515-AA1518*AF1518</f>
        <v>0.89201406079336931</v>
      </c>
      <c r="AK1518" s="32">
        <f t="shared" ref="AK1518" si="14529">(X1518*AF1515+Y1518*AE1515+Z1518*AF1518+AA1518*AE1518)</f>
        <v>0</v>
      </c>
      <c r="AL1518" s="8"/>
      <c r="AM1518" s="29">
        <v>0</v>
      </c>
      <c r="AN1518" s="33">
        <v>0</v>
      </c>
      <c r="AO1518" s="31">
        <v>1</v>
      </c>
      <c r="AP1518" s="32">
        <v>0</v>
      </c>
      <c r="AR1518" s="29">
        <f t="shared" ref="AR1518" si="14530">AH1518*AM1515+AJ1518*AM1518-AI1518*AN1515-AK1518*AN1518</f>
        <v>0</v>
      </c>
      <c r="AS1518" s="33">
        <f t="shared" ref="AS1518" si="14531">(AH1518*AN1515+AI1518*AM1515+AJ1518*AN1518+AK1518*AM1518)</f>
        <v>-0.55387996458243538</v>
      </c>
      <c r="AT1518" s="31">
        <f t="shared" ref="AT1518" si="14532">AH1518*AO1515+AJ1518*AO1518-AI1518*AP1515-AK1518*AP1518</f>
        <v>0.72498030678675529</v>
      </c>
      <c r="AU1518" s="32">
        <f t="shared" ref="AU1518" si="14533">(AH1518*AP1515+AI1518*AO1515+AJ1518*AP1518+AK1518*AO1518)</f>
        <v>0</v>
      </c>
      <c r="AV1518" s="8"/>
      <c r="AW1518" s="29">
        <v>0</v>
      </c>
      <c r="AX1518" s="33">
        <f t="shared" ref="AX1518" si="14534">IF(0=(1-$AX$8*$AY$8*$B1515^2),10^14,$B1515*$AX$8/(1-$AX$8*$AY$8*$B1515^2))</f>
        <v>-0.23247316517803682</v>
      </c>
      <c r="AY1518" s="31">
        <v>1</v>
      </c>
      <c r="AZ1518" s="32">
        <v>0</v>
      </c>
      <c r="BB1518" s="29">
        <f t="shared" ref="BB1518" si="14535">AR1518*AW1515+AT1518*AW1518-AS1518*AX1515-AU1518*AX1518</f>
        <v>0</v>
      </c>
      <c r="BC1518" s="33">
        <f t="shared" ref="BC1518" si="14536">(AR1518*AX1515+AS1518*AW1515+AT1518*AX1518+AU1518*AW1518)</f>
        <v>-0.7224184311928965</v>
      </c>
      <c r="BD1518" s="31">
        <f t="shared" ref="BD1518" si="14537">AR1518*AY1515+AT1518*AY1518-AS1518*AZ1515-AU1518*AZ1518</f>
        <v>0.72498030678675529</v>
      </c>
      <c r="BE1518" s="32">
        <f t="shared" ref="BE1518" si="14538">(AR1518*AZ1515+AS1518*AY1515+AT1518*AZ1518+AU1518*AY1518)</f>
        <v>0</v>
      </c>
      <c r="BF1518" s="8"/>
      <c r="BG1518" s="29">
        <v>0</v>
      </c>
      <c r="BH1518" s="33">
        <v>0</v>
      </c>
      <c r="BI1518" s="31">
        <v>1</v>
      </c>
      <c r="BJ1518" s="32">
        <v>0</v>
      </c>
      <c r="BL1518" s="29">
        <f t="shared" ref="BL1518" si="14539">BB1518*BG1515+BD1518*BG1518-BC1518*BH1515-BE1518*BH1518</f>
        <v>0</v>
      </c>
      <c r="BM1518" s="33">
        <f t="shared" ref="BM1518" si="14540">(BB1518*BH1515+BC1518*BG1515+BD1518*BH1518+BE1518*BG1518)</f>
        <v>-0.7224184311928965</v>
      </c>
      <c r="BN1518" s="31">
        <f t="shared" ref="BN1518" si="14541">BB1518*BI1515+BD1518*BI1518-BC1518*BJ1515-BE1518*BJ1518</f>
        <v>0.64837573361033984</v>
      </c>
      <c r="BO1518" s="32">
        <f t="shared" ref="BO1518" si="14542">(BB1518*BJ1515+BC1518*BI1515+BD1518*BJ1518+BE1518*BI1518)</f>
        <v>0</v>
      </c>
      <c r="BP1518" s="8"/>
      <c r="BQ1518" s="19">
        <f t="shared" ref="BQ1518:BQ1581" si="14543">1/$BR$8</f>
        <v>1</v>
      </c>
      <c r="BR1518" s="47">
        <v>0</v>
      </c>
      <c r="BS1518" s="48">
        <v>1</v>
      </c>
      <c r="BT1518" s="49">
        <v>0</v>
      </c>
      <c r="BV1518" s="29">
        <f t="shared" ref="BV1518" si="14544">BL1518*BQ1515+BN1518*BQ1518-BM1518*BR1515-BO1518*BR1518</f>
        <v>0.64837573361033984</v>
      </c>
      <c r="BW1518" s="33">
        <f t="shared" ref="BW1518" si="14545">(BL1518*BR1515+BM1518*BQ1515+BN1518*BR1518+BO1518*BQ1518)</f>
        <v>-0.7224184311928965</v>
      </c>
      <c r="BX1518" s="31">
        <f t="shared" ref="BX1518" si="14546">BL1518*BS1515+BN1518*BS1518-BM1518*BT1515-BO1518*BT1518</f>
        <v>0.64837573361033984</v>
      </c>
      <c r="BY1518" s="32">
        <f t="shared" ref="BY1518" si="14547">(BL1518*BT1515+BM1518*BS1515+BN1518*BT1518+BO1518*BS1518)</f>
        <v>0</v>
      </c>
      <c r="CA1518" s="50">
        <f t="shared" ref="CA1518" si="14548">(180/PI())*ATAN(-1*(BW1515+BW1518)/(BV1515+BV1518))</f>
        <v>49.619653982410924</v>
      </c>
      <c r="CC1518" s="137">
        <f t="shared" ref="CC1518" si="14549">20*LOG(((1-(10^(CA1515/20)^2)*(1-((1-CC1515)/(1+CC1515))^2))^0.5))</f>
        <v>-25.993992053218964</v>
      </c>
      <c r="CD1518" s="9"/>
      <c r="CE1518" s="38"/>
      <c r="CF1518" s="38"/>
      <c r="CG1518" s="38"/>
      <c r="CH1518" s="38"/>
    </row>
    <row r="1519" spans="2:91" ht="18.600000000000001" customHeight="1">
      <c r="CC1519" s="42"/>
    </row>
    <row r="1520" spans="2:91" ht="18.600000000000001" customHeight="1" thickBot="1">
      <c r="E1520" s="22" t="s">
        <v>4</v>
      </c>
      <c r="J1520" s="22" t="s">
        <v>5</v>
      </c>
      <c r="O1520" s="22" t="s">
        <v>6</v>
      </c>
      <c r="T1520" s="22" t="s">
        <v>7</v>
      </c>
      <c r="Y1520" s="22" t="s">
        <v>8</v>
      </c>
      <c r="AD1520" s="22" t="s">
        <v>65</v>
      </c>
      <c r="AI1520" s="22" t="s">
        <v>9</v>
      </c>
      <c r="AN1520" s="22" t="s">
        <v>66</v>
      </c>
      <c r="AS1520" s="22" t="s">
        <v>51</v>
      </c>
      <c r="AX1520" s="22" t="s">
        <v>67</v>
      </c>
      <c r="BC1520" s="22" t="s">
        <v>52</v>
      </c>
      <c r="BH1520" s="22" t="s">
        <v>68</v>
      </c>
      <c r="BM1520" s="22" t="s">
        <v>63</v>
      </c>
      <c r="BQ1520" s="23" t="s">
        <v>69</v>
      </c>
      <c r="BR1520" s="23"/>
      <c r="BS1520" s="24"/>
      <c r="BT1520" s="24"/>
      <c r="BU1520" s="24"/>
      <c r="BW1520" s="22" t="s">
        <v>64</v>
      </c>
    </row>
    <row r="1521" spans="2:91" ht="18.600000000000001" customHeight="1" thickBot="1">
      <c r="D1521" s="249" t="s">
        <v>103</v>
      </c>
      <c r="E1521" s="250"/>
      <c r="F1521" s="251" t="s">
        <v>104</v>
      </c>
      <c r="G1521" s="252"/>
      <c r="H1521" s="229"/>
      <c r="I1521" s="253" t="s">
        <v>11</v>
      </c>
      <c r="J1521" s="254"/>
      <c r="K1521" s="255" t="s">
        <v>12</v>
      </c>
      <c r="L1521" s="256"/>
      <c r="M1521" s="24"/>
      <c r="N1521" s="253" t="s">
        <v>105</v>
      </c>
      <c r="O1521" s="254"/>
      <c r="P1521" s="255" t="s">
        <v>106</v>
      </c>
      <c r="Q1521" s="256"/>
      <c r="R1521" s="24"/>
      <c r="S1521" s="249" t="s">
        <v>107</v>
      </c>
      <c r="T1521" s="250"/>
      <c r="U1521" s="251" t="s">
        <v>108</v>
      </c>
      <c r="V1521" s="252"/>
      <c r="W1521" s="8"/>
      <c r="X1521" s="253" t="s">
        <v>109</v>
      </c>
      <c r="Y1521" s="254"/>
      <c r="Z1521" s="255" t="s">
        <v>110</v>
      </c>
      <c r="AA1521" s="256"/>
      <c r="AB1521" s="8"/>
      <c r="AC1521" s="253" t="s">
        <v>111</v>
      </c>
      <c r="AD1521" s="254"/>
      <c r="AE1521" s="255" t="s">
        <v>14</v>
      </c>
      <c r="AF1521" s="256"/>
      <c r="AG1521" s="8"/>
      <c r="AH1521" s="253" t="s">
        <v>112</v>
      </c>
      <c r="AI1521" s="254"/>
      <c r="AJ1521" s="255" t="s">
        <v>113</v>
      </c>
      <c r="AK1521" s="256"/>
      <c r="AL1521" s="8"/>
      <c r="AM1521" s="249" t="s">
        <v>114</v>
      </c>
      <c r="AN1521" s="250"/>
      <c r="AO1521" s="251" t="s">
        <v>115</v>
      </c>
      <c r="AP1521" s="252"/>
      <c r="AQ1521" s="24"/>
      <c r="AR1521" s="253" t="s">
        <v>116</v>
      </c>
      <c r="AS1521" s="254"/>
      <c r="AT1521" s="255" t="s">
        <v>13</v>
      </c>
      <c r="AU1521" s="256"/>
      <c r="AV1521" s="4"/>
      <c r="AW1521" s="253" t="s">
        <v>117</v>
      </c>
      <c r="AX1521" s="254"/>
      <c r="AY1521" s="255" t="s">
        <v>118</v>
      </c>
      <c r="AZ1521" s="256"/>
      <c r="BA1521" s="8"/>
      <c r="BB1521" s="253" t="s">
        <v>119</v>
      </c>
      <c r="BC1521" s="254"/>
      <c r="BD1521" s="255" t="s">
        <v>120</v>
      </c>
      <c r="BE1521" s="256"/>
      <c r="BF1521" s="4"/>
      <c r="BG1521" s="249" t="s">
        <v>121</v>
      </c>
      <c r="BH1521" s="250"/>
      <c r="BI1521" s="251" t="s">
        <v>122</v>
      </c>
      <c r="BJ1521" s="252"/>
      <c r="BK1521" s="4"/>
      <c r="BL1521" s="253" t="s">
        <v>123</v>
      </c>
      <c r="BM1521" s="254"/>
      <c r="BN1521" s="255" t="s">
        <v>124</v>
      </c>
      <c r="BO1521" s="256"/>
      <c r="BP1521" s="4"/>
      <c r="BQ1521" s="253" t="s">
        <v>125</v>
      </c>
      <c r="BR1521" s="254"/>
      <c r="BS1521" s="255" t="s">
        <v>126</v>
      </c>
      <c r="BT1521" s="256"/>
      <c r="BU1521" s="8"/>
      <c r="BV1521" s="253" t="s">
        <v>127</v>
      </c>
      <c r="BW1521" s="254"/>
      <c r="BX1521" s="255" t="s">
        <v>128</v>
      </c>
      <c r="BY1521" s="256"/>
      <c r="CA1521" s="27" t="s">
        <v>15</v>
      </c>
      <c r="CC1521" s="133" t="s">
        <v>70</v>
      </c>
      <c r="CD1521" s="9"/>
      <c r="CE1521" s="38"/>
      <c r="CF1521" s="38"/>
      <c r="CG1521" s="38"/>
      <c r="CH1521" s="38"/>
    </row>
    <row r="1522" spans="2:91" ht="18.600000000000001" customHeight="1" thickTop="1" thickBot="1">
      <c r="B1522" s="129">
        <v>3.86</v>
      </c>
      <c r="D1522" s="29">
        <v>1</v>
      </c>
      <c r="E1522" s="30">
        <v>0</v>
      </c>
      <c r="F1522" s="31">
        <v>0</v>
      </c>
      <c r="G1522" s="32">
        <f t="shared" ref="G1522:G1585" si="14550">-1/($E$8*$B1522)</f>
        <v>-0.17077202072538861</v>
      </c>
      <c r="I1522" s="29">
        <v>1</v>
      </c>
      <c r="J1522" s="33">
        <v>0</v>
      </c>
      <c r="K1522" s="31">
        <v>0</v>
      </c>
      <c r="L1522" s="32">
        <v>0</v>
      </c>
      <c r="N1522" s="29">
        <f t="shared" ref="N1522" si="14551">D1522*I1522+F1522*I1525-E1522*J1522-G1522*J1525</f>
        <v>0.94499420830204273</v>
      </c>
      <c r="O1522" s="33">
        <f t="shared" ref="O1522" si="14552">(D1522*J1522+E1522*I1522+F1522*J1525+G1522*I1525)</f>
        <v>0</v>
      </c>
      <c r="P1522" s="31">
        <f t="shared" ref="P1522" si="14553">D1522*K1522+F1522*K1525-E1522*L1522-G1522*L1525</f>
        <v>0</v>
      </c>
      <c r="Q1522" s="32">
        <f t="shared" ref="Q1522" si="14554">(D1522*L1522+E1522*K1522+F1522*L1525+G1522*K1525)</f>
        <v>-0.17077202072538861</v>
      </c>
      <c r="S1522" s="29">
        <v>1</v>
      </c>
      <c r="T1522" s="30">
        <v>0</v>
      </c>
      <c r="U1522" s="31">
        <v>0</v>
      </c>
      <c r="V1522" s="32">
        <f t="shared" ref="V1522:V1585" si="14555">-1/($T$8*$B1522)</f>
        <v>-0.33175388601036271</v>
      </c>
      <c r="X1522" s="29">
        <f t="shared" ref="X1522" si="14556">N1522*S1522+P1522*S1525-O1522*T1522-Q1522*T1525</f>
        <v>0.94499420830204273</v>
      </c>
      <c r="Y1522" s="33">
        <f t="shared" ref="Y1522" si="14557">(N1522*T1522+O1522*S1522+P1522*T1525+Q1522*S1525)</f>
        <v>0</v>
      </c>
      <c r="Z1522" s="31">
        <f t="shared" ref="Z1522" si="14558">N1522*U1522+P1522*U1525-O1522*V1522-Q1522*V1525</f>
        <v>0</v>
      </c>
      <c r="AA1522" s="32">
        <f t="shared" ref="AA1522" si="14559">(N1522*V1522+O1522*U1522+P1522*V1525+Q1522*U1525)</f>
        <v>-0.48427752158687742</v>
      </c>
      <c r="AB1522" s="8"/>
      <c r="AC1522" s="29">
        <v>1</v>
      </c>
      <c r="AD1522" s="33">
        <v>0</v>
      </c>
      <c r="AE1522" s="31">
        <v>0</v>
      </c>
      <c r="AF1522" s="32">
        <v>0</v>
      </c>
      <c r="AH1522" s="29">
        <f t="shared" ref="AH1522" si="14560">X1522*AC1522+Z1522*AC1525-Y1522*AD1522-AA1522*AD1525</f>
        <v>0.82078901472184718</v>
      </c>
      <c r="AI1522" s="33">
        <f t="shared" ref="AI1522" si="14561">(X1522*AD1522+Y1522*AC1522+Z1522*AD1525+AA1522*AC1525)</f>
        <v>0</v>
      </c>
      <c r="AJ1522" s="31">
        <f t="shared" ref="AJ1522" si="14562">X1522*AE1522+Z1522*AE1525-Y1522*AF1522-AA1522*AF1525</f>
        <v>0</v>
      </c>
      <c r="AK1522" s="32">
        <f t="shared" ref="AK1522" si="14563">(X1522*AF1522+Y1522*AE1522+Z1522*AF1525+AA1522*AE1525)</f>
        <v>-0.48427752158687742</v>
      </c>
      <c r="AL1522" s="8"/>
      <c r="AM1522" s="29">
        <v>1</v>
      </c>
      <c r="AN1522" s="30">
        <v>0</v>
      </c>
      <c r="AO1522" s="31">
        <v>0</v>
      </c>
      <c r="AP1522" s="32">
        <f t="shared" ref="AP1522:AP1585" si="14564">-1/($AN$8*$B1522)</f>
        <v>-0.30000777202072537</v>
      </c>
      <c r="AR1522" s="29">
        <f t="shared" ref="AR1522" si="14565">AH1522*AM1522+AJ1522*AM1525-AI1522*AN1522-AK1522*AN1525</f>
        <v>0.82078901472184718</v>
      </c>
      <c r="AS1522" s="33">
        <f t="shared" ref="AS1522" si="14566">(AH1522*AN1522+AI1522*AM1522+AJ1522*AN1525+AK1522*AM1525)</f>
        <v>0</v>
      </c>
      <c r="AT1522" s="31">
        <f t="shared" ref="AT1522" si="14567">AH1522*AO1522+AJ1522*AO1525-AI1522*AP1522-AK1522*AP1525</f>
        <v>0</v>
      </c>
      <c r="AU1522" s="32">
        <f t="shared" ref="AU1522" si="14568">(AH1522*AP1522+AI1522*AO1522+AJ1522*AP1525+AK1522*AO1525)</f>
        <v>-0.73052060519266515</v>
      </c>
      <c r="AV1522" s="8"/>
      <c r="AW1522" s="29">
        <v>1</v>
      </c>
      <c r="AX1522" s="33">
        <v>0</v>
      </c>
      <c r="AY1522" s="31">
        <v>0</v>
      </c>
      <c r="AZ1522" s="32">
        <v>0</v>
      </c>
      <c r="BB1522" s="29">
        <f t="shared" ref="BB1522" si="14569">AR1522*AW1522+AT1522*AW1525-AS1522*AX1522-AU1522*AX1525</f>
        <v>0.65189333550214723</v>
      </c>
      <c r="BC1522" s="33">
        <f t="shared" ref="BC1522" si="14570">(AR1522*AX1522+AS1522*AW1522+AT1522*AX1525+AU1522*AW1525)</f>
        <v>0</v>
      </c>
      <c r="BD1522" s="31">
        <f t="shared" ref="BD1522" si="14571">AR1522*AY1522+AT1522*AY1525-AS1522*AZ1522-AU1522*AZ1525</f>
        <v>0</v>
      </c>
      <c r="BE1522" s="32">
        <f t="shared" ref="BE1522" si="14572">(AR1522*AZ1522+AS1522*AY1522+AT1522*AZ1525+AU1522*AY1525)</f>
        <v>-0.73052060519266515</v>
      </c>
      <c r="BF1522" s="8"/>
      <c r="BG1522" s="29">
        <v>1</v>
      </c>
      <c r="BH1522" s="30">
        <v>0</v>
      </c>
      <c r="BI1522" s="31">
        <v>0</v>
      </c>
      <c r="BJ1522" s="32">
        <f t="shared" ref="BJ1522:BJ1585" si="14573">-1/($BH$8*$B1522)</f>
        <v>-0.10548963730569949</v>
      </c>
      <c r="BL1522" s="29">
        <f t="shared" ref="BL1522" si="14574">BB1522*BG1522+BD1522*BG1525-BC1522*BH1522-BE1522*BH1525</f>
        <v>0.65189333550214723</v>
      </c>
      <c r="BM1522" s="33">
        <f t="shared" ref="BM1522" si="14575">(BB1522*BH1522+BC1522*BG1522+BD1522*BH1525+BE1522*BG1525)</f>
        <v>0</v>
      </c>
      <c r="BN1522" s="31">
        <f t="shared" ref="BN1522" si="14576">BB1522*BI1522+BD1522*BI1525-BC1522*BJ1522-BE1522*BJ1525</f>
        <v>0</v>
      </c>
      <c r="BO1522" s="32">
        <f t="shared" ref="BO1522" si="14577">(BB1522*BJ1522+BC1522*BI1522+BD1522*BJ1525+BE1522*BI1525)</f>
        <v>-0.79928859671678931</v>
      </c>
      <c r="BP1522" s="8"/>
      <c r="BQ1522" s="34">
        <v>1</v>
      </c>
      <c r="BR1522" s="35">
        <v>0</v>
      </c>
      <c r="BS1522" s="11">
        <v>0</v>
      </c>
      <c r="BT1522" s="36">
        <v>0</v>
      </c>
      <c r="BV1522" s="29">
        <f t="shared" ref="BV1522" si="14578">BL1522*BQ1522+BN1522*BQ1525-BM1522*BR1522-BO1522*BR1525</f>
        <v>0.65189333550214723</v>
      </c>
      <c r="BW1522" s="33">
        <f t="shared" ref="BW1522" si="14579">(BL1522*BR1522+BM1522*BQ1522+BN1522*BR1525+BO1522*BQ1525)</f>
        <v>-0.79928859671678931</v>
      </c>
      <c r="BX1522" s="31">
        <f t="shared" ref="BX1522" si="14580">BL1522*BS1522+BN1522*BS1525-BM1522*BT1522-BO1522*BT1525</f>
        <v>0</v>
      </c>
      <c r="BY1522" s="32">
        <f t="shared" ref="BY1522" si="14581">(BL1522*BT1522+BM1522*BS1522+BN1522*BT1525+BO1522*BS1525)</f>
        <v>-0.79928859671678931</v>
      </c>
      <c r="CA1522" s="37">
        <f t="shared" ref="CA1522" si="14582">20*LOG(((1+$BR$8)/$BR$8)/((BV1522+BV1525)^2+(BW1522+BW1525)^2)^0.5)</f>
        <v>-6.9181195215825848E-3</v>
      </c>
      <c r="CC1522" s="134">
        <f t="shared" ref="CC1522" si="14583">((BV1522^2+BW1522^2)^0.5)/((BV1525^2+BW1525^2)^0.5)</f>
        <v>1.0623886128631077</v>
      </c>
      <c r="CD1522" s="9"/>
      <c r="CE1522" s="38"/>
      <c r="CF1522" s="38"/>
      <c r="CG1522" s="38"/>
      <c r="CH1522" s="38"/>
      <c r="CM1522" s="129">
        <v>3.84</v>
      </c>
    </row>
    <row r="1523" spans="2:91" ht="18.600000000000001" customHeight="1" thickBot="1">
      <c r="D1523" s="39"/>
      <c r="G1523" s="40"/>
      <c r="I1523" s="39"/>
      <c r="L1523" s="40"/>
      <c r="N1523" s="39"/>
      <c r="Q1523" s="40"/>
      <c r="S1523" s="39"/>
      <c r="V1523" s="40"/>
      <c r="X1523" s="39"/>
      <c r="AA1523" s="40"/>
      <c r="AC1523" s="39"/>
      <c r="AF1523" s="40"/>
      <c r="AH1523" s="39"/>
      <c r="AK1523" s="40"/>
      <c r="AM1523" s="39"/>
      <c r="AP1523" s="40"/>
      <c r="AR1523" s="39"/>
      <c r="AU1523" s="40"/>
      <c r="AW1523" s="39"/>
      <c r="AZ1523" s="40"/>
      <c r="BB1523" s="39"/>
      <c r="BE1523" s="40"/>
      <c r="BG1523" s="39"/>
      <c r="BJ1523" s="40"/>
      <c r="BL1523" s="39"/>
      <c r="BO1523" s="40"/>
      <c r="BQ1523" s="34"/>
      <c r="BR1523" s="11"/>
      <c r="BS1523" s="11"/>
      <c r="BT1523" s="41"/>
      <c r="BV1523" s="39"/>
      <c r="BY1523" s="40"/>
      <c r="CC1523" s="135"/>
      <c r="CD1523" s="9"/>
      <c r="CE1523" s="38"/>
      <c r="CF1523" s="38"/>
      <c r="CG1523" s="38"/>
      <c r="CH1523" s="38"/>
    </row>
    <row r="1524" spans="2:91" ht="18.600000000000001" customHeight="1" thickBot="1">
      <c r="D1524" s="258" t="s">
        <v>129</v>
      </c>
      <c r="E1524" s="259"/>
      <c r="F1524" s="260" t="s">
        <v>130</v>
      </c>
      <c r="G1524" s="261"/>
      <c r="H1524" s="229"/>
      <c r="I1524" s="258" t="s">
        <v>131</v>
      </c>
      <c r="J1524" s="259"/>
      <c r="K1524" s="260" t="s">
        <v>132</v>
      </c>
      <c r="L1524" s="261"/>
      <c r="N1524" s="253" t="s">
        <v>133</v>
      </c>
      <c r="O1524" s="254"/>
      <c r="P1524" s="255" t="s">
        <v>134</v>
      </c>
      <c r="Q1524" s="256"/>
      <c r="S1524" s="258" t="s">
        <v>135</v>
      </c>
      <c r="T1524" s="259"/>
      <c r="U1524" s="260" t="s">
        <v>136</v>
      </c>
      <c r="V1524" s="261"/>
      <c r="W1524" s="8"/>
      <c r="X1524" s="253" t="s">
        <v>137</v>
      </c>
      <c r="Y1524" s="254"/>
      <c r="Z1524" s="255" t="s">
        <v>138</v>
      </c>
      <c r="AA1524" s="256"/>
      <c r="AB1524" s="8"/>
      <c r="AC1524" s="258" t="s">
        <v>139</v>
      </c>
      <c r="AD1524" s="259"/>
      <c r="AE1524" s="260" t="s">
        <v>140</v>
      </c>
      <c r="AF1524" s="261"/>
      <c r="AG1524" s="8"/>
      <c r="AH1524" s="253" t="s">
        <v>141</v>
      </c>
      <c r="AI1524" s="254"/>
      <c r="AJ1524" s="255" t="s">
        <v>142</v>
      </c>
      <c r="AK1524" s="256"/>
      <c r="AL1524" s="8"/>
      <c r="AM1524" s="258" t="s">
        <v>143</v>
      </c>
      <c r="AN1524" s="259"/>
      <c r="AO1524" s="260" t="s">
        <v>144</v>
      </c>
      <c r="AP1524" s="261"/>
      <c r="AR1524" s="253" t="s">
        <v>145</v>
      </c>
      <c r="AS1524" s="254"/>
      <c r="AT1524" s="255" t="s">
        <v>146</v>
      </c>
      <c r="AU1524" s="256"/>
      <c r="AV1524" s="4"/>
      <c r="AW1524" s="258" t="s">
        <v>147</v>
      </c>
      <c r="AX1524" s="259"/>
      <c r="AY1524" s="260" t="s">
        <v>148</v>
      </c>
      <c r="AZ1524" s="261"/>
      <c r="BA1524" s="8"/>
      <c r="BB1524" s="253" t="s">
        <v>149</v>
      </c>
      <c r="BC1524" s="254"/>
      <c r="BD1524" s="255" t="s">
        <v>150</v>
      </c>
      <c r="BE1524" s="256"/>
      <c r="BF1524" s="4"/>
      <c r="BG1524" s="258" t="s">
        <v>151</v>
      </c>
      <c r="BH1524" s="259"/>
      <c r="BI1524" s="260" t="s">
        <v>152</v>
      </c>
      <c r="BJ1524" s="261"/>
      <c r="BK1524" s="4"/>
      <c r="BL1524" s="253" t="s">
        <v>153</v>
      </c>
      <c r="BM1524" s="254"/>
      <c r="BN1524" s="255" t="s">
        <v>154</v>
      </c>
      <c r="BO1524" s="256"/>
      <c r="BP1524" s="4"/>
      <c r="BQ1524" s="258" t="s">
        <v>155</v>
      </c>
      <c r="BR1524" s="259"/>
      <c r="BS1524" s="260" t="s">
        <v>156</v>
      </c>
      <c r="BT1524" s="261"/>
      <c r="BU1524" s="8"/>
      <c r="BV1524" s="253" t="s">
        <v>157</v>
      </c>
      <c r="BW1524" s="254"/>
      <c r="BX1524" s="255" t="s">
        <v>158</v>
      </c>
      <c r="BY1524" s="256"/>
      <c r="CA1524" s="46" t="s">
        <v>16</v>
      </c>
      <c r="CC1524" s="136" t="s">
        <v>71</v>
      </c>
      <c r="CD1524" s="9"/>
      <c r="CE1524" s="38"/>
      <c r="CF1524" s="38"/>
      <c r="CG1524" s="38"/>
      <c r="CH1524" s="38"/>
    </row>
    <row r="1525" spans="2:91" ht="18.600000000000001" customHeight="1" thickTop="1" thickBot="1">
      <c r="D1525" s="29">
        <v>0</v>
      </c>
      <c r="E1525" s="33">
        <v>0</v>
      </c>
      <c r="F1525" s="31">
        <v>1</v>
      </c>
      <c r="G1525" s="32">
        <v>0</v>
      </c>
      <c r="I1525" s="29">
        <v>0</v>
      </c>
      <c r="J1525" s="33">
        <f t="shared" ref="J1525" si="14584">IF(0=(1-$J$8*$K$8*$B1522^2),10^14,$B1522*$J$8/(1-$J$8*$K$8*$B1522^2))</f>
        <v>-0.32210072507375059</v>
      </c>
      <c r="K1525" s="31">
        <v>1</v>
      </c>
      <c r="L1525" s="32">
        <v>0</v>
      </c>
      <c r="N1525" s="29">
        <f t="shared" ref="N1525" si="14585">D1525*I1522+F1525*I1525-E1525*J1522-G1525*J1525</f>
        <v>0</v>
      </c>
      <c r="O1525" s="33">
        <f t="shared" ref="O1525" si="14586">(D1525*J1522+E1525*I1522+F1525*J1525+G1525*I1525)</f>
        <v>-0.32210072507375059</v>
      </c>
      <c r="P1525" s="31">
        <f t="shared" ref="P1525" si="14587">D1525*K1522+F1525*K1525-E1525*L1522-G1525*L1525</f>
        <v>1</v>
      </c>
      <c r="Q1525" s="32">
        <f t="shared" ref="Q1525" si="14588">(D1525*L1522+E1525*K1522+F1525*L1525+G1525*K1525)</f>
        <v>0</v>
      </c>
      <c r="S1525" s="29">
        <v>0</v>
      </c>
      <c r="T1525" s="33">
        <v>0</v>
      </c>
      <c r="U1525" s="31">
        <v>1</v>
      </c>
      <c r="V1525" s="32">
        <v>0</v>
      </c>
      <c r="X1525" s="29">
        <f t="shared" ref="X1525" si="14589">N1525*S1522+P1525*S1525-O1525*T1522-Q1525*T1525</f>
        <v>0</v>
      </c>
      <c r="Y1525" s="33">
        <f t="shared" ref="Y1525" si="14590">(N1525*T1522+O1525*S1522+P1525*T1525+Q1525*S1525)</f>
        <v>-0.32210072507375059</v>
      </c>
      <c r="Z1525" s="31">
        <f t="shared" ref="Z1525" si="14591">N1525*U1522+P1525*U1525-O1525*V1522-Q1525*V1525</f>
        <v>0.89314183277002779</v>
      </c>
      <c r="AA1525" s="32">
        <f t="shared" ref="AA1525" si="14592">(N1525*V1522+O1525*U1522+P1525*V1525+Q1525*U1525)</f>
        <v>0</v>
      </c>
      <c r="AB1525" s="8"/>
      <c r="AC1525" s="29">
        <v>0</v>
      </c>
      <c r="AD1525" s="33">
        <f t="shared" ref="AD1525" si="14593">IF(0=(1-$AD$8*$AE$8*$B1522^2),10^14,$B1522*$AD$8/(1-$AD$8*$AE$8*$B1522^2))</f>
        <v>-0.25647524000949046</v>
      </c>
      <c r="AE1525" s="31">
        <v>1</v>
      </c>
      <c r="AF1525" s="32">
        <v>0</v>
      </c>
      <c r="AH1525" s="29">
        <f t="shared" ref="AH1525" si="14594">X1525*AC1522+Z1525*AC1525-Y1525*AD1522-AA1525*AD1525</f>
        <v>0</v>
      </c>
      <c r="AI1525" s="33">
        <f t="shared" ref="AI1525" si="14595">(X1525*AD1522+Y1525*AC1522+Z1525*AD1525+AA1525*AC1525)</f>
        <v>-0.55116949099595969</v>
      </c>
      <c r="AJ1525" s="31">
        <f t="shared" ref="AJ1525" si="14596">X1525*AE1522+Z1525*AE1525-Y1525*AF1522-AA1525*AF1525</f>
        <v>0.89314183277002779</v>
      </c>
      <c r="AK1525" s="32">
        <f t="shared" ref="AK1525" si="14597">(X1525*AF1522+Y1525*AE1522+Z1525*AF1525+AA1525*AE1525)</f>
        <v>0</v>
      </c>
      <c r="AL1525" s="8"/>
      <c r="AM1525" s="29">
        <v>0</v>
      </c>
      <c r="AN1525" s="33">
        <v>0</v>
      </c>
      <c r="AO1525" s="31">
        <v>1</v>
      </c>
      <c r="AP1525" s="32">
        <v>0</v>
      </c>
      <c r="AR1525" s="29">
        <f t="shared" ref="AR1525" si="14598">AH1525*AM1522+AJ1525*AM1525-AI1525*AN1522-AK1525*AN1525</f>
        <v>0</v>
      </c>
      <c r="AS1525" s="33">
        <f t="shared" ref="AS1525" si="14599">(AH1525*AN1522+AI1525*AM1522+AJ1525*AN1525+AK1525*AM1525)</f>
        <v>-0.55116949099595969</v>
      </c>
      <c r="AT1525" s="31">
        <f t="shared" ref="AT1525" si="14600">AH1525*AO1522+AJ1525*AO1525-AI1525*AP1522-AK1525*AP1525</f>
        <v>0.72778670177053262</v>
      </c>
      <c r="AU1525" s="32">
        <f t="shared" ref="AU1525" si="14601">(AH1525*AP1522+AI1525*AO1522+AJ1525*AP1525+AK1525*AO1525)</f>
        <v>0</v>
      </c>
      <c r="AV1525" s="8"/>
      <c r="AW1525" s="29">
        <v>0</v>
      </c>
      <c r="AX1525" s="33">
        <f t="shared" ref="AX1525" si="14602">IF(0=(1-$AX$8*$AY$8*$B1522^2),10^14,$B1522*$AX$8/(1-$AX$8*$AY$8*$B1522^2))</f>
        <v>-0.23119906272206511</v>
      </c>
      <c r="AY1525" s="31">
        <v>1</v>
      </c>
      <c r="AZ1525" s="32">
        <v>0</v>
      </c>
      <c r="BB1525" s="29">
        <f t="shared" ref="BB1525" si="14603">AR1525*AW1522+AT1525*AW1525-AS1525*AX1522-AU1525*AX1525</f>
        <v>0</v>
      </c>
      <c r="BC1525" s="33">
        <f t="shared" ref="BC1525" si="14604">(AR1525*AX1522+AS1525*AW1522+AT1525*AX1525+AU1525*AW1525)</f>
        <v>-0.71943309430688995</v>
      </c>
      <c r="BD1525" s="31">
        <f t="shared" ref="BD1525" si="14605">AR1525*AY1522+AT1525*AY1525-AS1525*AZ1522-AU1525*AZ1525</f>
        <v>0.72778670177053262</v>
      </c>
      <c r="BE1525" s="32">
        <f t="shared" ref="BE1525" si="14606">(AR1525*AZ1522+AS1525*AY1522+AT1525*AZ1525+AU1525*AY1525)</f>
        <v>0</v>
      </c>
      <c r="BF1525" s="8"/>
      <c r="BG1525" s="29">
        <v>0</v>
      </c>
      <c r="BH1525" s="33">
        <v>0</v>
      </c>
      <c r="BI1525" s="31">
        <v>1</v>
      </c>
      <c r="BJ1525" s="32">
        <v>0</v>
      </c>
      <c r="BL1525" s="29">
        <f t="shared" ref="BL1525" si="14607">BB1525*BG1522+BD1525*BG1525-BC1525*BH1522-BE1525*BH1525</f>
        <v>0</v>
      </c>
      <c r="BM1525" s="33">
        <f t="shared" ref="BM1525" si="14608">(BB1525*BH1522+BC1525*BG1522+BD1525*BH1525+BE1525*BG1525)</f>
        <v>-0.71943309430688995</v>
      </c>
      <c r="BN1525" s="31">
        <f t="shared" ref="BN1525" si="14609">BB1525*BI1522+BD1525*BI1525-BC1525*BJ1522-BE1525*BJ1525</f>
        <v>0.65189396558638169</v>
      </c>
      <c r="BO1525" s="32">
        <f t="shared" ref="BO1525" si="14610">(BB1525*BJ1522+BC1525*BI1522+BD1525*BJ1525+BE1525*BI1525)</f>
        <v>0</v>
      </c>
      <c r="BP1525" s="8"/>
      <c r="BQ1525" s="19">
        <f t="shared" ref="BQ1525:BQ1588" si="14611">1/$BR$8</f>
        <v>1</v>
      </c>
      <c r="BR1525" s="47">
        <v>0</v>
      </c>
      <c r="BS1525" s="48">
        <v>1</v>
      </c>
      <c r="BT1525" s="49">
        <v>0</v>
      </c>
      <c r="BV1525" s="29">
        <f t="shared" ref="BV1525" si="14612">BL1525*BQ1522+BN1525*BQ1525-BM1525*BR1522-BO1525*BR1525</f>
        <v>0.65189396558638169</v>
      </c>
      <c r="BW1525" s="33">
        <f t="shared" ref="BW1525" si="14613">(BL1525*BR1522+BM1525*BQ1522+BN1525*BR1525+BO1525*BQ1525)</f>
        <v>-0.71943309430688995</v>
      </c>
      <c r="BX1525" s="31">
        <f t="shared" ref="BX1525" si="14614">BL1525*BS1522+BN1525*BS1525-BM1525*BT1522-BO1525*BT1525</f>
        <v>0.65189396558638169</v>
      </c>
      <c r="BY1525" s="32">
        <f t="shared" ref="BY1525" si="14615">(BL1525*BT1522+BM1525*BS1522+BN1525*BT1525+BO1525*BS1525)</f>
        <v>0</v>
      </c>
      <c r="CA1525" s="50">
        <f t="shared" ref="CA1525" si="14616">(180/PI())*ATAN(-1*(BW1522+BW1525)/(BV1522+BV1525))</f>
        <v>49.35467593262382</v>
      </c>
      <c r="CC1525" s="137">
        <f t="shared" ref="CC1525" si="14617">20*LOG(((1-(10^(CA1522/20)^2)*(1-((1-CC1522)/(1+CC1522))^2))^0.5))</f>
        <v>-26.011344426806428</v>
      </c>
      <c r="CD1525" s="9"/>
      <c r="CE1525" s="38"/>
      <c r="CF1525" s="38"/>
      <c r="CG1525" s="38"/>
      <c r="CH1525" s="38"/>
    </row>
    <row r="1526" spans="2:91" ht="18.600000000000001" customHeight="1">
      <c r="CC1526" s="42"/>
    </row>
    <row r="1527" spans="2:91" ht="18.600000000000001" customHeight="1" thickBot="1">
      <c r="E1527" s="22" t="s">
        <v>4</v>
      </c>
      <c r="J1527" s="22" t="s">
        <v>5</v>
      </c>
      <c r="O1527" s="22" t="s">
        <v>6</v>
      </c>
      <c r="T1527" s="22" t="s">
        <v>7</v>
      </c>
      <c r="Y1527" s="22" t="s">
        <v>8</v>
      </c>
      <c r="AD1527" s="22" t="s">
        <v>65</v>
      </c>
      <c r="AI1527" s="22" t="s">
        <v>9</v>
      </c>
      <c r="AN1527" s="22" t="s">
        <v>66</v>
      </c>
      <c r="AS1527" s="22" t="s">
        <v>51</v>
      </c>
      <c r="AX1527" s="22" t="s">
        <v>67</v>
      </c>
      <c r="BC1527" s="22" t="s">
        <v>52</v>
      </c>
      <c r="BH1527" s="22" t="s">
        <v>68</v>
      </c>
      <c r="BM1527" s="22" t="s">
        <v>63</v>
      </c>
      <c r="BQ1527" s="23" t="s">
        <v>69</v>
      </c>
      <c r="BR1527" s="23"/>
      <c r="BS1527" s="24"/>
      <c r="BT1527" s="24"/>
      <c r="BU1527" s="24"/>
      <c r="BW1527" s="22" t="s">
        <v>64</v>
      </c>
    </row>
    <row r="1528" spans="2:91" ht="18.600000000000001" customHeight="1" thickBot="1">
      <c r="D1528" s="249" t="s">
        <v>103</v>
      </c>
      <c r="E1528" s="250"/>
      <c r="F1528" s="251" t="s">
        <v>104</v>
      </c>
      <c r="G1528" s="252"/>
      <c r="H1528" s="229"/>
      <c r="I1528" s="253" t="s">
        <v>11</v>
      </c>
      <c r="J1528" s="254"/>
      <c r="K1528" s="255" t="s">
        <v>12</v>
      </c>
      <c r="L1528" s="256"/>
      <c r="M1528" s="24"/>
      <c r="N1528" s="253" t="s">
        <v>105</v>
      </c>
      <c r="O1528" s="254"/>
      <c r="P1528" s="255" t="s">
        <v>106</v>
      </c>
      <c r="Q1528" s="256"/>
      <c r="R1528" s="24"/>
      <c r="S1528" s="249" t="s">
        <v>107</v>
      </c>
      <c r="T1528" s="250"/>
      <c r="U1528" s="251" t="s">
        <v>108</v>
      </c>
      <c r="V1528" s="252"/>
      <c r="W1528" s="8"/>
      <c r="X1528" s="253" t="s">
        <v>109</v>
      </c>
      <c r="Y1528" s="254"/>
      <c r="Z1528" s="255" t="s">
        <v>110</v>
      </c>
      <c r="AA1528" s="256"/>
      <c r="AB1528" s="8"/>
      <c r="AC1528" s="253" t="s">
        <v>111</v>
      </c>
      <c r="AD1528" s="254"/>
      <c r="AE1528" s="255" t="s">
        <v>14</v>
      </c>
      <c r="AF1528" s="256"/>
      <c r="AG1528" s="8"/>
      <c r="AH1528" s="253" t="s">
        <v>112</v>
      </c>
      <c r="AI1528" s="254"/>
      <c r="AJ1528" s="255" t="s">
        <v>113</v>
      </c>
      <c r="AK1528" s="256"/>
      <c r="AL1528" s="8"/>
      <c r="AM1528" s="249" t="s">
        <v>114</v>
      </c>
      <c r="AN1528" s="250"/>
      <c r="AO1528" s="251" t="s">
        <v>115</v>
      </c>
      <c r="AP1528" s="252"/>
      <c r="AQ1528" s="24"/>
      <c r="AR1528" s="253" t="s">
        <v>116</v>
      </c>
      <c r="AS1528" s="254"/>
      <c r="AT1528" s="255" t="s">
        <v>13</v>
      </c>
      <c r="AU1528" s="256"/>
      <c r="AV1528" s="4"/>
      <c r="AW1528" s="253" t="s">
        <v>117</v>
      </c>
      <c r="AX1528" s="254"/>
      <c r="AY1528" s="255" t="s">
        <v>118</v>
      </c>
      <c r="AZ1528" s="256"/>
      <c r="BA1528" s="8"/>
      <c r="BB1528" s="253" t="s">
        <v>119</v>
      </c>
      <c r="BC1528" s="254"/>
      <c r="BD1528" s="255" t="s">
        <v>120</v>
      </c>
      <c r="BE1528" s="256"/>
      <c r="BF1528" s="4"/>
      <c r="BG1528" s="249" t="s">
        <v>121</v>
      </c>
      <c r="BH1528" s="250"/>
      <c r="BI1528" s="251" t="s">
        <v>122</v>
      </c>
      <c r="BJ1528" s="252"/>
      <c r="BK1528" s="4"/>
      <c r="BL1528" s="253" t="s">
        <v>123</v>
      </c>
      <c r="BM1528" s="254"/>
      <c r="BN1528" s="255" t="s">
        <v>124</v>
      </c>
      <c r="BO1528" s="256"/>
      <c r="BP1528" s="4"/>
      <c r="BQ1528" s="253" t="s">
        <v>125</v>
      </c>
      <c r="BR1528" s="254"/>
      <c r="BS1528" s="255" t="s">
        <v>126</v>
      </c>
      <c r="BT1528" s="256"/>
      <c r="BU1528" s="8"/>
      <c r="BV1528" s="253" t="s">
        <v>127</v>
      </c>
      <c r="BW1528" s="254"/>
      <c r="BX1528" s="255" t="s">
        <v>128</v>
      </c>
      <c r="BY1528" s="256"/>
      <c r="CA1528" s="27" t="s">
        <v>15</v>
      </c>
      <c r="CC1528" s="133" t="s">
        <v>70</v>
      </c>
      <c r="CD1528" s="9"/>
      <c r="CE1528" s="38"/>
      <c r="CF1528" s="38"/>
      <c r="CG1528" s="38"/>
      <c r="CH1528" s="38"/>
    </row>
    <row r="1529" spans="2:91" ht="18.600000000000001" customHeight="1" thickTop="1" thickBot="1">
      <c r="B1529" s="129">
        <v>3.88</v>
      </c>
      <c r="D1529" s="29">
        <v>1</v>
      </c>
      <c r="E1529" s="30">
        <v>0</v>
      </c>
      <c r="F1529" s="31">
        <v>0</v>
      </c>
      <c r="G1529" s="32">
        <f t="shared" ref="G1529:G1592" si="14618">-1/($E$8*$B1529)</f>
        <v>-0.16989175257731962</v>
      </c>
      <c r="I1529" s="29">
        <v>1</v>
      </c>
      <c r="J1529" s="33">
        <v>0</v>
      </c>
      <c r="K1529" s="31">
        <v>0</v>
      </c>
      <c r="L1529" s="32">
        <v>0</v>
      </c>
      <c r="N1529" s="29">
        <f t="shared" ref="N1529" si="14619">D1529*I1529+F1529*I1532-E1529*J1529-G1529*J1532</f>
        <v>0.94556565708135665</v>
      </c>
      <c r="O1529" s="33">
        <f t="shared" ref="O1529" si="14620">(D1529*J1529+E1529*I1529+F1529*J1532+G1529*I1532)</f>
        <v>0</v>
      </c>
      <c r="P1529" s="31">
        <f t="shared" ref="P1529" si="14621">D1529*K1529+F1529*K1532-E1529*L1529-G1529*L1532</f>
        <v>0</v>
      </c>
      <c r="Q1529" s="32">
        <f t="shared" ref="Q1529" si="14622">(D1529*L1529+E1529*K1529+F1529*L1532+G1529*K1532)</f>
        <v>-0.16989175257731962</v>
      </c>
      <c r="S1529" s="29">
        <v>1</v>
      </c>
      <c r="T1529" s="30">
        <v>0</v>
      </c>
      <c r="U1529" s="31">
        <v>0</v>
      </c>
      <c r="V1529" s="32">
        <f t="shared" ref="V1529:V1592" si="14623">-1/($T$8*$B1529)</f>
        <v>-0.33004381443298969</v>
      </c>
      <c r="X1529" s="29">
        <f t="shared" ref="X1529" si="14624">N1529*S1529+P1529*S1532-O1529*T1529-Q1529*T1532</f>
        <v>0.94556565708135665</v>
      </c>
      <c r="Y1529" s="33">
        <f t="shared" ref="Y1529" si="14625">(N1529*T1529+O1529*S1529+P1529*T1532+Q1529*S1532)</f>
        <v>0</v>
      </c>
      <c r="Z1529" s="31">
        <f t="shared" ref="Z1529" si="14626">N1529*U1529+P1529*U1532-O1529*V1529-Q1529*V1532</f>
        <v>0</v>
      </c>
      <c r="AA1529" s="32">
        <f t="shared" ref="AA1529" si="14627">(N1529*V1529+O1529*U1529+P1529*V1532+Q1529*U1532)</f>
        <v>-0.48196984883728688</v>
      </c>
      <c r="AB1529" s="8"/>
      <c r="AC1529" s="29">
        <v>1</v>
      </c>
      <c r="AD1529" s="33">
        <v>0</v>
      </c>
      <c r="AE1529" s="31">
        <v>0</v>
      </c>
      <c r="AF1529" s="32">
        <v>0</v>
      </c>
      <c r="AH1529" s="29">
        <f t="shared" ref="AH1529" si="14628">X1529*AC1529+Z1529*AC1532-Y1529*AD1529-AA1529*AD1532</f>
        <v>0.82263962213910857</v>
      </c>
      <c r="AI1529" s="33">
        <f t="shared" ref="AI1529" si="14629">(X1529*AD1529+Y1529*AC1529+Z1529*AD1532+AA1529*AC1532)</f>
        <v>0</v>
      </c>
      <c r="AJ1529" s="31">
        <f t="shared" ref="AJ1529" si="14630">X1529*AE1529+Z1529*AE1532-Y1529*AF1529-AA1529*AF1532</f>
        <v>0</v>
      </c>
      <c r="AK1529" s="32">
        <f t="shared" ref="AK1529" si="14631">(X1529*AF1529+Y1529*AE1529+Z1529*AF1532+AA1529*AE1532)</f>
        <v>-0.48196984883728688</v>
      </c>
      <c r="AL1529" s="8"/>
      <c r="AM1529" s="29">
        <v>1</v>
      </c>
      <c r="AN1529" s="30">
        <v>0</v>
      </c>
      <c r="AO1529" s="31">
        <v>0</v>
      </c>
      <c r="AP1529" s="32">
        <f t="shared" ref="AP1529:AP1592" si="14632">-1/($AN$8*$B1529)</f>
        <v>-0.29846134020618553</v>
      </c>
      <c r="AR1529" s="29">
        <f t="shared" ref="AR1529" si="14633">AH1529*AM1529+AJ1529*AM1532-AI1529*AN1529-AK1529*AN1532</f>
        <v>0.82263962213910857</v>
      </c>
      <c r="AS1529" s="33">
        <f t="shared" ref="AS1529" si="14634">(AH1529*AN1529+AI1529*AM1529+AJ1529*AN1532+AK1529*AM1532)</f>
        <v>0</v>
      </c>
      <c r="AT1529" s="31">
        <f t="shared" ref="AT1529" si="14635">AH1529*AO1529+AJ1529*AO1532-AI1529*AP1529-AK1529*AP1532</f>
        <v>0</v>
      </c>
      <c r="AU1529" s="32">
        <f t="shared" ref="AU1529" si="14636">(AH1529*AP1529+AI1529*AO1529+AJ1529*AP1532+AK1529*AO1532)</f>
        <v>-0.72749597296763535</v>
      </c>
      <c r="AV1529" s="8"/>
      <c r="AW1529" s="29">
        <v>1</v>
      </c>
      <c r="AX1529" s="33">
        <v>0</v>
      </c>
      <c r="AY1529" s="31">
        <v>0</v>
      </c>
      <c r="AZ1529" s="32">
        <v>0</v>
      </c>
      <c r="BB1529" s="29">
        <f t="shared" ref="BB1529" si="14637">AR1529*AW1529+AT1529*AW1532-AS1529*AX1529-AU1529*AX1532</f>
        <v>0.65535977744333129</v>
      </c>
      <c r="BC1529" s="33">
        <f t="shared" ref="BC1529" si="14638">(AR1529*AX1529+AS1529*AW1529+AT1529*AX1532+AU1529*AW1532)</f>
        <v>0</v>
      </c>
      <c r="BD1529" s="31">
        <f t="shared" ref="BD1529" si="14639">AR1529*AY1529+AT1529*AY1532-AS1529*AZ1529-AU1529*AZ1532</f>
        <v>0</v>
      </c>
      <c r="BE1529" s="32">
        <f t="shared" ref="BE1529" si="14640">(AR1529*AZ1529+AS1529*AY1529+AT1529*AZ1532+AU1529*AY1532)</f>
        <v>-0.72749597296763535</v>
      </c>
      <c r="BF1529" s="8"/>
      <c r="BG1529" s="29">
        <v>1</v>
      </c>
      <c r="BH1529" s="30">
        <v>0</v>
      </c>
      <c r="BI1529" s="31">
        <v>0</v>
      </c>
      <c r="BJ1529" s="32">
        <f t="shared" ref="BJ1529:BJ1592" si="14641">-1/($BH$8*$B1529)</f>
        <v>-0.1049458762886598</v>
      </c>
      <c r="BL1529" s="29">
        <f t="shared" ref="BL1529" si="14642">BB1529*BG1529+BD1529*BG1532-BC1529*BH1529-BE1529*BH1532</f>
        <v>0.65535977744333129</v>
      </c>
      <c r="BM1529" s="33">
        <f t="shared" ref="BM1529" si="14643">(BB1529*BH1529+BC1529*BG1529+BD1529*BH1532+BE1529*BG1532)</f>
        <v>0</v>
      </c>
      <c r="BN1529" s="31">
        <f t="shared" ref="BN1529" si="14644">BB1529*BI1529+BD1529*BI1532-BC1529*BJ1529-BE1529*BJ1532</f>
        <v>0</v>
      </c>
      <c r="BO1529" s="32">
        <f t="shared" ref="BO1529" si="14645">(BB1529*BJ1529+BC1529*BI1529+BD1529*BJ1532+BE1529*BI1532)</f>
        <v>-0.79627327909576684</v>
      </c>
      <c r="BP1529" s="8"/>
      <c r="BQ1529" s="34">
        <v>1</v>
      </c>
      <c r="BR1529" s="35">
        <v>0</v>
      </c>
      <c r="BS1529" s="11">
        <v>0</v>
      </c>
      <c r="BT1529" s="36">
        <v>0</v>
      </c>
      <c r="BV1529" s="29">
        <f t="shared" ref="BV1529" si="14646">BL1529*BQ1529+BN1529*BQ1532-BM1529*BR1529-BO1529*BR1532</f>
        <v>0.65535977744333129</v>
      </c>
      <c r="BW1529" s="33">
        <f t="shared" ref="BW1529" si="14647">(BL1529*BR1529+BM1529*BQ1529+BN1529*BR1532+BO1529*BQ1532)</f>
        <v>-0.79627327909576684</v>
      </c>
      <c r="BX1529" s="31">
        <f t="shared" ref="BX1529" si="14648">BL1529*BS1529+BN1529*BS1532-BM1529*BT1529-BO1529*BT1532</f>
        <v>0</v>
      </c>
      <c r="BY1529" s="32">
        <f t="shared" ref="BY1529" si="14649">(BL1529*BT1529+BM1529*BS1529+BN1529*BT1532+BO1529*BS1532)</f>
        <v>-0.79627327909576684</v>
      </c>
      <c r="CA1529" s="37">
        <f t="shared" ref="CA1529" si="14650">20*LOG(((1+$BR$8)/$BR$8)/((BV1529+BV1532)^2+(BW1529+BW1532)^2)^0.5)</f>
        <v>-6.9096815239341322E-3</v>
      </c>
      <c r="CC1529" s="134">
        <f t="shared" ref="CC1529" si="14651">((BV1529^2+BW1529^2)^0.5)/((BV1532^2+BW1532^2)^0.5)</f>
        <v>1.0620958488571299</v>
      </c>
      <c r="CD1529" s="9"/>
      <c r="CE1529" s="38"/>
      <c r="CF1529" s="38"/>
      <c r="CG1529" s="38"/>
      <c r="CH1529" s="38"/>
      <c r="CM1529" s="129">
        <v>3.86</v>
      </c>
    </row>
    <row r="1530" spans="2:91" ht="18.600000000000001" customHeight="1" thickBot="1">
      <c r="D1530" s="39"/>
      <c r="G1530" s="40"/>
      <c r="I1530" s="39"/>
      <c r="L1530" s="40"/>
      <c r="N1530" s="39"/>
      <c r="Q1530" s="40"/>
      <c r="S1530" s="39"/>
      <c r="V1530" s="40"/>
      <c r="X1530" s="39"/>
      <c r="AA1530" s="40"/>
      <c r="AC1530" s="39"/>
      <c r="AF1530" s="40"/>
      <c r="AH1530" s="39"/>
      <c r="AK1530" s="40"/>
      <c r="AM1530" s="39"/>
      <c r="AP1530" s="40"/>
      <c r="AR1530" s="39"/>
      <c r="AU1530" s="40"/>
      <c r="AW1530" s="39"/>
      <c r="AZ1530" s="40"/>
      <c r="BB1530" s="39"/>
      <c r="BE1530" s="40"/>
      <c r="BG1530" s="39"/>
      <c r="BJ1530" s="40"/>
      <c r="BL1530" s="39"/>
      <c r="BO1530" s="40"/>
      <c r="BQ1530" s="34"/>
      <c r="BR1530" s="11"/>
      <c r="BS1530" s="11"/>
      <c r="BT1530" s="41"/>
      <c r="BV1530" s="39"/>
      <c r="BY1530" s="40"/>
      <c r="CC1530" s="135"/>
      <c r="CD1530" s="9"/>
      <c r="CE1530" s="38"/>
      <c r="CF1530" s="38"/>
      <c r="CG1530" s="38"/>
      <c r="CH1530" s="38"/>
    </row>
    <row r="1531" spans="2:91" ht="18.600000000000001" customHeight="1" thickBot="1">
      <c r="D1531" s="258" t="s">
        <v>129</v>
      </c>
      <c r="E1531" s="259"/>
      <c r="F1531" s="260" t="s">
        <v>130</v>
      </c>
      <c r="G1531" s="261"/>
      <c r="H1531" s="229"/>
      <c r="I1531" s="258" t="s">
        <v>131</v>
      </c>
      <c r="J1531" s="259"/>
      <c r="K1531" s="260" t="s">
        <v>132</v>
      </c>
      <c r="L1531" s="261"/>
      <c r="N1531" s="253" t="s">
        <v>133</v>
      </c>
      <c r="O1531" s="254"/>
      <c r="P1531" s="255" t="s">
        <v>134</v>
      </c>
      <c r="Q1531" s="256"/>
      <c r="S1531" s="258" t="s">
        <v>135</v>
      </c>
      <c r="T1531" s="259"/>
      <c r="U1531" s="260" t="s">
        <v>136</v>
      </c>
      <c r="V1531" s="261"/>
      <c r="W1531" s="8"/>
      <c r="X1531" s="253" t="s">
        <v>137</v>
      </c>
      <c r="Y1531" s="254"/>
      <c r="Z1531" s="255" t="s">
        <v>138</v>
      </c>
      <c r="AA1531" s="256"/>
      <c r="AB1531" s="8"/>
      <c r="AC1531" s="258" t="s">
        <v>139</v>
      </c>
      <c r="AD1531" s="259"/>
      <c r="AE1531" s="260" t="s">
        <v>140</v>
      </c>
      <c r="AF1531" s="261"/>
      <c r="AG1531" s="8"/>
      <c r="AH1531" s="253" t="s">
        <v>141</v>
      </c>
      <c r="AI1531" s="254"/>
      <c r="AJ1531" s="255" t="s">
        <v>142</v>
      </c>
      <c r="AK1531" s="256"/>
      <c r="AL1531" s="8"/>
      <c r="AM1531" s="258" t="s">
        <v>143</v>
      </c>
      <c r="AN1531" s="259"/>
      <c r="AO1531" s="260" t="s">
        <v>144</v>
      </c>
      <c r="AP1531" s="261"/>
      <c r="AR1531" s="253" t="s">
        <v>145</v>
      </c>
      <c r="AS1531" s="254"/>
      <c r="AT1531" s="255" t="s">
        <v>146</v>
      </c>
      <c r="AU1531" s="256"/>
      <c r="AV1531" s="4"/>
      <c r="AW1531" s="258" t="s">
        <v>147</v>
      </c>
      <c r="AX1531" s="259"/>
      <c r="AY1531" s="260" t="s">
        <v>148</v>
      </c>
      <c r="AZ1531" s="261"/>
      <c r="BA1531" s="8"/>
      <c r="BB1531" s="253" t="s">
        <v>149</v>
      </c>
      <c r="BC1531" s="254"/>
      <c r="BD1531" s="255" t="s">
        <v>150</v>
      </c>
      <c r="BE1531" s="256"/>
      <c r="BF1531" s="4"/>
      <c r="BG1531" s="258" t="s">
        <v>151</v>
      </c>
      <c r="BH1531" s="259"/>
      <c r="BI1531" s="260" t="s">
        <v>152</v>
      </c>
      <c r="BJ1531" s="261"/>
      <c r="BK1531" s="4"/>
      <c r="BL1531" s="253" t="s">
        <v>153</v>
      </c>
      <c r="BM1531" s="254"/>
      <c r="BN1531" s="255" t="s">
        <v>154</v>
      </c>
      <c r="BO1531" s="256"/>
      <c r="BP1531" s="4"/>
      <c r="BQ1531" s="258" t="s">
        <v>155</v>
      </c>
      <c r="BR1531" s="259"/>
      <c r="BS1531" s="260" t="s">
        <v>156</v>
      </c>
      <c r="BT1531" s="261"/>
      <c r="BU1531" s="8"/>
      <c r="BV1531" s="253" t="s">
        <v>157</v>
      </c>
      <c r="BW1531" s="254"/>
      <c r="BX1531" s="255" t="s">
        <v>158</v>
      </c>
      <c r="BY1531" s="256"/>
      <c r="CA1531" s="46" t="s">
        <v>16</v>
      </c>
      <c r="CC1531" s="136" t="s">
        <v>71</v>
      </c>
      <c r="CD1531" s="9"/>
      <c r="CE1531" s="38"/>
      <c r="CF1531" s="38"/>
      <c r="CG1531" s="38"/>
      <c r="CH1531" s="38"/>
    </row>
    <row r="1532" spans="2:91" ht="18.600000000000001" customHeight="1" thickTop="1" thickBot="1">
      <c r="D1532" s="29">
        <v>0</v>
      </c>
      <c r="E1532" s="33">
        <v>0</v>
      </c>
      <c r="F1532" s="31">
        <v>1</v>
      </c>
      <c r="G1532" s="32">
        <v>0</v>
      </c>
      <c r="I1532" s="29">
        <v>0</v>
      </c>
      <c r="J1532" s="33">
        <f t="shared" ref="J1532" si="14652">IF(0=(1-$J$8*$K$8*$B1529^2),10^14,$B1529*$J$8/(1-$J$8*$K$8*$B1529^2))</f>
        <v>-0.32040603556590974</v>
      </c>
      <c r="K1532" s="31">
        <v>1</v>
      </c>
      <c r="L1532" s="32">
        <v>0</v>
      </c>
      <c r="N1532" s="29">
        <f t="shared" ref="N1532" si="14653">D1532*I1529+F1532*I1532-E1532*J1529-G1532*J1532</f>
        <v>0</v>
      </c>
      <c r="O1532" s="33">
        <f t="shared" ref="O1532" si="14654">(D1532*J1529+E1532*I1529+F1532*J1532+G1532*I1532)</f>
        <v>-0.32040603556590974</v>
      </c>
      <c r="P1532" s="31">
        <f t="shared" ref="P1532" si="14655">D1532*K1529+F1532*K1532-E1532*L1529-G1532*L1532</f>
        <v>1</v>
      </c>
      <c r="Q1532" s="32">
        <f t="shared" ref="Q1532" si="14656">(D1532*L1529+E1532*K1529+F1532*L1532+G1532*K1532)</f>
        <v>0</v>
      </c>
      <c r="S1532" s="29">
        <v>0</v>
      </c>
      <c r="T1532" s="33">
        <v>0</v>
      </c>
      <c r="U1532" s="31">
        <v>1</v>
      </c>
      <c r="V1532" s="32">
        <v>0</v>
      </c>
      <c r="X1532" s="29">
        <f t="shared" ref="X1532" si="14657">N1532*S1529+P1532*S1532-O1532*T1529-Q1532*T1532</f>
        <v>0</v>
      </c>
      <c r="Y1532" s="33">
        <f t="shared" ref="Y1532" si="14658">(N1532*T1529+O1532*S1529+P1532*T1532+Q1532*S1532)</f>
        <v>-0.32040603556590974</v>
      </c>
      <c r="Z1532" s="31">
        <f t="shared" ref="Z1532" si="14659">N1532*U1529+P1532*U1532-O1532*V1529-Q1532*V1532</f>
        <v>0.89425196985447497</v>
      </c>
      <c r="AA1532" s="32">
        <f t="shared" ref="AA1532" si="14660">(N1532*V1529+O1532*U1529+P1532*V1532+Q1532*U1532)</f>
        <v>0</v>
      </c>
      <c r="AB1532" s="8"/>
      <c r="AC1532" s="29">
        <v>0</v>
      </c>
      <c r="AD1532" s="33">
        <f t="shared" ref="AD1532" si="14661">IF(0=(1-$AD$8*$AE$8*$B1529^2),10^14,$B1529*$AD$8/(1-$AD$8*$AE$8*$B1529^2))</f>
        <v>-0.25504922193534946</v>
      </c>
      <c r="AE1532" s="31">
        <v>1</v>
      </c>
      <c r="AF1532" s="32">
        <v>0</v>
      </c>
      <c r="AH1532" s="29">
        <f t="shared" ref="AH1532" si="14662">X1532*AC1529+Z1532*AC1532-Y1532*AD1529-AA1532*AD1532</f>
        <v>0</v>
      </c>
      <c r="AI1532" s="33">
        <f t="shared" ref="AI1532" si="14663">(X1532*AD1529+Y1532*AC1529+Z1532*AD1532+AA1532*AC1532)</f>
        <v>-0.54848430469144716</v>
      </c>
      <c r="AJ1532" s="31">
        <f t="shared" ref="AJ1532" si="14664">X1532*AE1529+Z1532*AE1532-Y1532*AF1529-AA1532*AF1532</f>
        <v>0.89425196985447497</v>
      </c>
      <c r="AK1532" s="32">
        <f t="shared" ref="AK1532" si="14665">(X1532*AF1529+Y1532*AE1529+Z1532*AF1532+AA1532*AE1532)</f>
        <v>0</v>
      </c>
      <c r="AL1532" s="8"/>
      <c r="AM1532" s="29">
        <v>0</v>
      </c>
      <c r="AN1532" s="33">
        <v>0</v>
      </c>
      <c r="AO1532" s="31">
        <v>1</v>
      </c>
      <c r="AP1532" s="32">
        <v>0</v>
      </c>
      <c r="AR1532" s="29">
        <f t="shared" ref="AR1532" si="14666">AH1532*AM1529+AJ1532*AM1532-AI1532*AN1529-AK1532*AN1532</f>
        <v>0</v>
      </c>
      <c r="AS1532" s="33">
        <f t="shared" ref="AS1532" si="14667">(AH1532*AN1529+AI1532*AM1529+AJ1532*AN1532+AK1532*AM1532)</f>
        <v>-0.54848430469144716</v>
      </c>
      <c r="AT1532" s="31">
        <f t="shared" ref="AT1532" si="14668">AH1532*AO1529+AJ1532*AO1532-AI1532*AP1529-AK1532*AP1532</f>
        <v>0.73055060919420778</v>
      </c>
      <c r="AU1532" s="32">
        <f t="shared" ref="AU1532" si="14669">(AH1532*AP1529+AI1532*AO1529+AJ1532*AP1532+AK1532*AO1532)</f>
        <v>0</v>
      </c>
      <c r="AV1532" s="8"/>
      <c r="AW1532" s="29">
        <v>0</v>
      </c>
      <c r="AX1532" s="33">
        <f t="shared" ref="AX1532" si="14670">IF(0=(1-$AX$8*$AY$8*$B1529^2),10^14,$B1529*$AX$8/(1-$AX$8*$AY$8*$B1529^2))</f>
        <v>-0.22993920366789333</v>
      </c>
      <c r="AY1532" s="31">
        <v>1</v>
      </c>
      <c r="AZ1532" s="32">
        <v>0</v>
      </c>
      <c r="BB1532" s="29">
        <f t="shared" ref="BB1532" si="14671">AR1532*AW1529+AT1532*AW1532-AS1532*AX1529-AU1532*AX1532</f>
        <v>0</v>
      </c>
      <c r="BC1532" s="33">
        <f t="shared" ref="BC1532" si="14672">(AR1532*AX1529+AS1532*AW1529+AT1532*AX1532+AU1532*AW1532)</f>
        <v>-0.71646653000865768</v>
      </c>
      <c r="BD1532" s="31">
        <f t="shared" ref="BD1532" si="14673">AR1532*AY1529+AT1532*AY1532-AS1532*AZ1529-AU1532*AZ1532</f>
        <v>0.73055060919420778</v>
      </c>
      <c r="BE1532" s="32">
        <f t="shared" ref="BE1532" si="14674">(AR1532*AZ1529+AS1532*AY1529+AT1532*AZ1532+AU1532*AY1532)</f>
        <v>0</v>
      </c>
      <c r="BF1532" s="8"/>
      <c r="BG1532" s="29">
        <v>0</v>
      </c>
      <c r="BH1532" s="33">
        <v>0</v>
      </c>
      <c r="BI1532" s="31">
        <v>1</v>
      </c>
      <c r="BJ1532" s="32">
        <v>0</v>
      </c>
      <c r="BL1532" s="29">
        <f t="shared" ref="BL1532" si="14675">BB1532*BG1529+BD1532*BG1532-BC1532*BH1529-BE1532*BH1532</f>
        <v>0</v>
      </c>
      <c r="BM1532" s="33">
        <f t="shared" ref="BM1532" si="14676">(BB1532*BH1529+BC1532*BG1529+BD1532*BH1532+BE1532*BG1532)</f>
        <v>-0.71646653000865768</v>
      </c>
      <c r="BN1532" s="31">
        <f t="shared" ref="BN1532" si="14677">BB1532*BI1529+BD1532*BI1532-BC1532*BJ1529-BE1532*BJ1532</f>
        <v>0.65536040137095386</v>
      </c>
      <c r="BO1532" s="32">
        <f t="shared" ref="BO1532" si="14678">(BB1532*BJ1529+BC1532*BI1529+BD1532*BJ1532+BE1532*BI1532)</f>
        <v>0</v>
      </c>
      <c r="BP1532" s="8"/>
      <c r="BQ1532" s="19">
        <f t="shared" ref="BQ1532:BQ1595" si="14679">1/$BR$8</f>
        <v>1</v>
      </c>
      <c r="BR1532" s="47">
        <v>0</v>
      </c>
      <c r="BS1532" s="48">
        <v>1</v>
      </c>
      <c r="BT1532" s="49">
        <v>0</v>
      </c>
      <c r="BV1532" s="29">
        <f t="shared" ref="BV1532" si="14680">BL1532*BQ1529+BN1532*BQ1532-BM1532*BR1529-BO1532*BR1532</f>
        <v>0.65536040137095386</v>
      </c>
      <c r="BW1532" s="33">
        <f t="shared" ref="BW1532" si="14681">(BL1532*BR1529+BM1532*BQ1529+BN1532*BR1532+BO1532*BQ1532)</f>
        <v>-0.71646653000865768</v>
      </c>
      <c r="BX1532" s="31">
        <f t="shared" ref="BX1532" si="14682">BL1532*BS1529+BN1532*BS1532-BM1532*BT1529-BO1532*BT1532</f>
        <v>0.65536040137095386</v>
      </c>
      <c r="BY1532" s="32">
        <f t="shared" ref="BY1532" si="14683">(BL1532*BT1529+BM1532*BS1529+BN1532*BT1532+BO1532*BS1532)</f>
        <v>0</v>
      </c>
      <c r="CA1532" s="50">
        <f t="shared" ref="CA1532" si="14684">(180/PI())*ATAN(-1*(BW1529+BW1532)/(BV1529+BV1532))</f>
        <v>49.092560313788631</v>
      </c>
      <c r="CC1532" s="137">
        <f t="shared" ref="CC1532" si="14685">20*LOG(((1-(10^(CA1529/20)^2)*(1-((1-CC1529)/(1+CC1529))^2))^0.5))</f>
        <v>-26.029124079966266</v>
      </c>
      <c r="CD1532" s="9"/>
      <c r="CE1532" s="38"/>
      <c r="CF1532" s="38"/>
      <c r="CG1532" s="38"/>
      <c r="CH1532" s="38"/>
    </row>
    <row r="1533" spans="2:91" ht="18.600000000000001" customHeight="1">
      <c r="CC1533" s="42"/>
    </row>
    <row r="1534" spans="2:91" ht="18.600000000000001" customHeight="1" thickBot="1">
      <c r="E1534" s="22" t="s">
        <v>4</v>
      </c>
      <c r="J1534" s="22" t="s">
        <v>5</v>
      </c>
      <c r="O1534" s="22" t="s">
        <v>6</v>
      </c>
      <c r="T1534" s="22" t="s">
        <v>7</v>
      </c>
      <c r="Y1534" s="22" t="s">
        <v>8</v>
      </c>
      <c r="AD1534" s="22" t="s">
        <v>65</v>
      </c>
      <c r="AI1534" s="22" t="s">
        <v>9</v>
      </c>
      <c r="AN1534" s="22" t="s">
        <v>66</v>
      </c>
      <c r="AS1534" s="22" t="s">
        <v>51</v>
      </c>
      <c r="AX1534" s="22" t="s">
        <v>67</v>
      </c>
      <c r="BC1534" s="22" t="s">
        <v>52</v>
      </c>
      <c r="BH1534" s="22" t="s">
        <v>68</v>
      </c>
      <c r="BM1534" s="22" t="s">
        <v>63</v>
      </c>
      <c r="BQ1534" s="23" t="s">
        <v>69</v>
      </c>
      <c r="BR1534" s="23"/>
      <c r="BS1534" s="24"/>
      <c r="BT1534" s="24"/>
      <c r="BU1534" s="24"/>
      <c r="BW1534" s="22" t="s">
        <v>64</v>
      </c>
    </row>
    <row r="1535" spans="2:91" ht="18.600000000000001" customHeight="1" thickBot="1">
      <c r="D1535" s="249" t="s">
        <v>103</v>
      </c>
      <c r="E1535" s="250"/>
      <c r="F1535" s="251" t="s">
        <v>104</v>
      </c>
      <c r="G1535" s="252"/>
      <c r="H1535" s="229"/>
      <c r="I1535" s="253" t="s">
        <v>11</v>
      </c>
      <c r="J1535" s="254"/>
      <c r="K1535" s="255" t="s">
        <v>12</v>
      </c>
      <c r="L1535" s="256"/>
      <c r="M1535" s="24"/>
      <c r="N1535" s="253" t="s">
        <v>105</v>
      </c>
      <c r="O1535" s="254"/>
      <c r="P1535" s="255" t="s">
        <v>106</v>
      </c>
      <c r="Q1535" s="256"/>
      <c r="R1535" s="24"/>
      <c r="S1535" s="249" t="s">
        <v>107</v>
      </c>
      <c r="T1535" s="250"/>
      <c r="U1535" s="251" t="s">
        <v>108</v>
      </c>
      <c r="V1535" s="252"/>
      <c r="W1535" s="8"/>
      <c r="X1535" s="253" t="s">
        <v>109</v>
      </c>
      <c r="Y1535" s="254"/>
      <c r="Z1535" s="255" t="s">
        <v>110</v>
      </c>
      <c r="AA1535" s="256"/>
      <c r="AB1535" s="8"/>
      <c r="AC1535" s="253" t="s">
        <v>111</v>
      </c>
      <c r="AD1535" s="254"/>
      <c r="AE1535" s="255" t="s">
        <v>14</v>
      </c>
      <c r="AF1535" s="256"/>
      <c r="AG1535" s="8"/>
      <c r="AH1535" s="253" t="s">
        <v>112</v>
      </c>
      <c r="AI1535" s="254"/>
      <c r="AJ1535" s="255" t="s">
        <v>113</v>
      </c>
      <c r="AK1535" s="256"/>
      <c r="AL1535" s="8"/>
      <c r="AM1535" s="249" t="s">
        <v>114</v>
      </c>
      <c r="AN1535" s="250"/>
      <c r="AO1535" s="251" t="s">
        <v>115</v>
      </c>
      <c r="AP1535" s="252"/>
      <c r="AQ1535" s="24"/>
      <c r="AR1535" s="253" t="s">
        <v>116</v>
      </c>
      <c r="AS1535" s="254"/>
      <c r="AT1535" s="255" t="s">
        <v>13</v>
      </c>
      <c r="AU1535" s="256"/>
      <c r="AV1535" s="4"/>
      <c r="AW1535" s="253" t="s">
        <v>117</v>
      </c>
      <c r="AX1535" s="254"/>
      <c r="AY1535" s="255" t="s">
        <v>118</v>
      </c>
      <c r="AZ1535" s="256"/>
      <c r="BA1535" s="8"/>
      <c r="BB1535" s="253" t="s">
        <v>119</v>
      </c>
      <c r="BC1535" s="254"/>
      <c r="BD1535" s="255" t="s">
        <v>120</v>
      </c>
      <c r="BE1535" s="256"/>
      <c r="BF1535" s="4"/>
      <c r="BG1535" s="249" t="s">
        <v>121</v>
      </c>
      <c r="BH1535" s="250"/>
      <c r="BI1535" s="251" t="s">
        <v>122</v>
      </c>
      <c r="BJ1535" s="252"/>
      <c r="BK1535" s="4"/>
      <c r="BL1535" s="253" t="s">
        <v>123</v>
      </c>
      <c r="BM1535" s="254"/>
      <c r="BN1535" s="255" t="s">
        <v>124</v>
      </c>
      <c r="BO1535" s="256"/>
      <c r="BP1535" s="4"/>
      <c r="BQ1535" s="253" t="s">
        <v>125</v>
      </c>
      <c r="BR1535" s="254"/>
      <c r="BS1535" s="255" t="s">
        <v>126</v>
      </c>
      <c r="BT1535" s="256"/>
      <c r="BU1535" s="8"/>
      <c r="BV1535" s="253" t="s">
        <v>127</v>
      </c>
      <c r="BW1535" s="254"/>
      <c r="BX1535" s="255" t="s">
        <v>128</v>
      </c>
      <c r="BY1535" s="256"/>
      <c r="CA1535" s="27" t="s">
        <v>15</v>
      </c>
      <c r="CC1535" s="133" t="s">
        <v>70</v>
      </c>
      <c r="CD1535" s="9"/>
      <c r="CE1535" s="38"/>
      <c r="CF1535" s="38"/>
      <c r="CG1535" s="38"/>
      <c r="CH1535" s="38"/>
    </row>
    <row r="1536" spans="2:91" ht="18.600000000000001" customHeight="1" thickTop="1" thickBot="1">
      <c r="B1536" s="129">
        <v>3.9</v>
      </c>
      <c r="D1536" s="29">
        <v>1</v>
      </c>
      <c r="E1536" s="30">
        <v>0</v>
      </c>
      <c r="F1536" s="31">
        <v>0</v>
      </c>
      <c r="G1536" s="32">
        <f t="shared" ref="G1536:G1599" si="14686">-1/($E$8*$B1536)</f>
        <v>-0.16902051282051281</v>
      </c>
      <c r="I1536" s="29">
        <v>1</v>
      </c>
      <c r="J1536" s="33">
        <v>0</v>
      </c>
      <c r="K1536" s="31">
        <v>0</v>
      </c>
      <c r="L1536" s="32">
        <v>0</v>
      </c>
      <c r="N1536" s="29">
        <f t="shared" ref="N1536" si="14687">D1536*I1536+F1536*I1539-E1536*J1536-G1536*J1539</f>
        <v>0.94612821711437101</v>
      </c>
      <c r="O1536" s="33">
        <f t="shared" ref="O1536" si="14688">(D1536*J1536+E1536*I1536+F1536*J1539+G1536*I1539)</f>
        <v>0</v>
      </c>
      <c r="P1536" s="31">
        <f t="shared" ref="P1536" si="14689">D1536*K1536+F1536*K1539-E1536*L1536-G1536*L1539</f>
        <v>0</v>
      </c>
      <c r="Q1536" s="32">
        <f t="shared" ref="Q1536" si="14690">(D1536*L1536+E1536*K1536+F1536*L1539+G1536*K1539)</f>
        <v>-0.16902051282051281</v>
      </c>
      <c r="S1536" s="29">
        <v>1</v>
      </c>
      <c r="T1536" s="30">
        <v>0</v>
      </c>
      <c r="U1536" s="31">
        <v>0</v>
      </c>
      <c r="V1536" s="32">
        <f t="shared" ref="V1536:V1599" si="14691">-1/($T$8*$B1536)</f>
        <v>-0.32835128205128206</v>
      </c>
      <c r="X1536" s="29">
        <f t="shared" ref="X1536" si="14692">N1536*S1536+P1536*S1539-O1536*T1536-Q1536*T1539</f>
        <v>0.94612821711437101</v>
      </c>
      <c r="Y1536" s="33">
        <f t="shared" ref="Y1536" si="14693">(N1536*T1536+O1536*S1536+P1536*T1539+Q1536*S1539)</f>
        <v>0</v>
      </c>
      <c r="Z1536" s="31">
        <f t="shared" ref="Z1536" si="14694">N1536*U1536+P1536*U1539-O1536*V1536-Q1536*V1539</f>
        <v>0</v>
      </c>
      <c r="AA1536" s="32">
        <f t="shared" ref="AA1536" si="14695">(N1536*V1536+O1536*U1536+P1536*V1539+Q1536*U1539)</f>
        <v>-0.47968292589491024</v>
      </c>
      <c r="AB1536" s="8"/>
      <c r="AC1536" s="29">
        <v>1</v>
      </c>
      <c r="AD1536" s="33">
        <v>0</v>
      </c>
      <c r="AE1536" s="31">
        <v>0</v>
      </c>
      <c r="AF1536" s="32">
        <v>0</v>
      </c>
      <c r="AH1536" s="29">
        <f t="shared" ref="AH1536" si="14696">X1536*AC1536+Z1536*AC1539-Y1536*AD1536-AA1536*AD1539</f>
        <v>0.82446167989364083</v>
      </c>
      <c r="AI1536" s="33">
        <f t="shared" ref="AI1536" si="14697">(X1536*AD1536+Y1536*AC1536+Z1536*AD1539+AA1536*AC1539)</f>
        <v>0</v>
      </c>
      <c r="AJ1536" s="31">
        <f t="shared" ref="AJ1536" si="14698">X1536*AE1536+Z1536*AE1539-Y1536*AF1536-AA1536*AF1539</f>
        <v>0</v>
      </c>
      <c r="AK1536" s="32">
        <f t="shared" ref="AK1536" si="14699">(X1536*AF1536+Y1536*AE1536+Z1536*AF1539+AA1536*AE1539)</f>
        <v>-0.47968292589491024</v>
      </c>
      <c r="AL1536" s="8"/>
      <c r="AM1536" s="29">
        <v>1</v>
      </c>
      <c r="AN1536" s="30">
        <v>0</v>
      </c>
      <c r="AO1536" s="31">
        <v>0</v>
      </c>
      <c r="AP1536" s="32">
        <f t="shared" ref="AP1536:AP1599" si="14700">-1/($AN$8*$B1536)</f>
        <v>-0.29693076923076922</v>
      </c>
      <c r="AR1536" s="29">
        <f t="shared" ref="AR1536" si="14701">AH1536*AM1536+AJ1536*AM1539-AI1536*AN1536-AK1536*AN1539</f>
        <v>0.82446167989364083</v>
      </c>
      <c r="AS1536" s="33">
        <f t="shared" ref="AS1536" si="14702">(AH1536*AN1536+AI1536*AM1536+AJ1536*AN1539+AK1536*AM1539)</f>
        <v>0</v>
      </c>
      <c r="AT1536" s="31">
        <f t="shared" ref="AT1536" si="14703">AH1536*AO1536+AJ1536*AO1539-AI1536*AP1536-AK1536*AP1539</f>
        <v>0</v>
      </c>
      <c r="AU1536" s="32">
        <f t="shared" ref="AU1536" si="14704">(AH1536*AP1536+AI1536*AO1536+AJ1536*AP1539+AK1536*AO1539)</f>
        <v>-0.72449096670702118</v>
      </c>
      <c r="AV1536" s="8"/>
      <c r="AW1536" s="29">
        <v>1</v>
      </c>
      <c r="AX1536" s="33">
        <v>0</v>
      </c>
      <c r="AY1536" s="31">
        <v>0</v>
      </c>
      <c r="AZ1536" s="32">
        <v>0</v>
      </c>
      <c r="BB1536" s="29">
        <f t="shared" ref="BB1536" si="14705">AR1536*AW1536+AT1536*AW1539-AS1536*AX1536-AU1536*AX1539</f>
        <v>0.65877541710377518</v>
      </c>
      <c r="BC1536" s="33">
        <f t="shared" ref="BC1536" si="14706">(AR1536*AX1536+AS1536*AW1536+AT1536*AX1539+AU1536*AW1539)</f>
        <v>0</v>
      </c>
      <c r="BD1536" s="31">
        <f t="shared" ref="BD1536" si="14707">AR1536*AY1536+AT1536*AY1539-AS1536*AZ1536-AU1536*AZ1539</f>
        <v>0</v>
      </c>
      <c r="BE1536" s="32">
        <f t="shared" ref="BE1536" si="14708">(AR1536*AZ1536+AS1536*AY1536+AT1536*AZ1539+AU1536*AY1539)</f>
        <v>-0.72449096670702118</v>
      </c>
      <c r="BF1536" s="8"/>
      <c r="BG1536" s="29">
        <v>1</v>
      </c>
      <c r="BH1536" s="30">
        <v>0</v>
      </c>
      <c r="BI1536" s="31">
        <v>0</v>
      </c>
      <c r="BJ1536" s="32">
        <f t="shared" ref="BJ1536:BJ1599" si="14709">-1/($BH$8*$B1536)</f>
        <v>-0.1044076923076923</v>
      </c>
      <c r="BL1536" s="29">
        <f t="shared" ref="BL1536" si="14710">BB1536*BG1536+BD1536*BG1539-BC1536*BH1536-BE1536*BH1539</f>
        <v>0.65877541710377518</v>
      </c>
      <c r="BM1536" s="33">
        <f t="shared" ref="BM1536" si="14711">(BB1536*BH1536+BC1536*BG1536+BD1536*BH1539+BE1536*BG1539)</f>
        <v>0</v>
      </c>
      <c r="BN1536" s="31">
        <f t="shared" ref="BN1536" si="14712">BB1536*BI1536+BD1536*BI1539-BC1536*BJ1536-BE1536*BJ1539</f>
        <v>0</v>
      </c>
      <c r="BO1536" s="32">
        <f t="shared" ref="BO1536" si="14713">(BB1536*BJ1536+BC1536*BI1536+BD1536*BJ1539+BE1536*BI1539)</f>
        <v>-0.79327218775586383</v>
      </c>
      <c r="BP1536" s="8"/>
      <c r="BQ1536" s="34">
        <v>1</v>
      </c>
      <c r="BR1536" s="35">
        <v>0</v>
      </c>
      <c r="BS1536" s="11">
        <v>0</v>
      </c>
      <c r="BT1536" s="36">
        <v>0</v>
      </c>
      <c r="BV1536" s="29">
        <f t="shared" ref="BV1536" si="14714">BL1536*BQ1536+BN1536*BQ1539-BM1536*BR1536-BO1536*BR1539</f>
        <v>0.65877541710377518</v>
      </c>
      <c r="BW1536" s="33">
        <f t="shared" ref="BW1536" si="14715">(BL1536*BR1536+BM1536*BQ1536+BN1536*BR1539+BO1536*BQ1539)</f>
        <v>-0.79327218775586383</v>
      </c>
      <c r="BX1536" s="31">
        <f t="shared" ref="BX1536" si="14716">BL1536*BS1536+BN1536*BS1539-BM1536*BT1536-BO1536*BT1539</f>
        <v>0</v>
      </c>
      <c r="BY1536" s="32">
        <f t="shared" ref="BY1536" si="14717">(BL1536*BT1536+BM1536*BS1536+BN1536*BT1539+BO1536*BS1539)</f>
        <v>-0.79327218775586383</v>
      </c>
      <c r="CA1536" s="37">
        <f t="shared" ref="CA1536" si="14718">20*LOG(((1+$BR$8)/$BR$8)/((BV1536+BV1539)^2+(BW1536+BW1539)^2)^0.5)</f>
        <v>-6.9004685978193234E-3</v>
      </c>
      <c r="CC1536" s="134">
        <f t="shared" ref="CC1536" si="14719">((BV1536^2+BW1536^2)^0.5)/((BV1539^2+BW1539^2)^0.5)</f>
        <v>1.0618012915252371</v>
      </c>
      <c r="CD1536" s="9"/>
      <c r="CE1536" s="38"/>
      <c r="CF1536" s="38"/>
      <c r="CG1536" s="38"/>
      <c r="CH1536" s="38"/>
      <c r="CM1536" s="129">
        <v>3.88</v>
      </c>
    </row>
    <row r="1537" spans="2:91" ht="18.600000000000001" customHeight="1" thickBot="1">
      <c r="D1537" s="39"/>
      <c r="G1537" s="40"/>
      <c r="I1537" s="39"/>
      <c r="L1537" s="40"/>
      <c r="N1537" s="39"/>
      <c r="Q1537" s="40"/>
      <c r="S1537" s="39"/>
      <c r="V1537" s="40"/>
      <c r="X1537" s="39"/>
      <c r="AA1537" s="40"/>
      <c r="AC1537" s="39"/>
      <c r="AF1537" s="40"/>
      <c r="AH1537" s="39"/>
      <c r="AK1537" s="40"/>
      <c r="AM1537" s="39"/>
      <c r="AP1537" s="40"/>
      <c r="AR1537" s="39"/>
      <c r="AU1537" s="40"/>
      <c r="AW1537" s="39"/>
      <c r="AZ1537" s="40"/>
      <c r="BB1537" s="39"/>
      <c r="BE1537" s="40"/>
      <c r="BG1537" s="39"/>
      <c r="BJ1537" s="40"/>
      <c r="BL1537" s="39"/>
      <c r="BO1537" s="40"/>
      <c r="BQ1537" s="34"/>
      <c r="BR1537" s="11"/>
      <c r="BS1537" s="11"/>
      <c r="BT1537" s="41"/>
      <c r="BV1537" s="39"/>
      <c r="BY1537" s="40"/>
      <c r="CC1537" s="135"/>
      <c r="CD1537" s="9"/>
      <c r="CE1537" s="38"/>
      <c r="CF1537" s="38"/>
      <c r="CG1537" s="38"/>
      <c r="CH1537" s="38"/>
    </row>
    <row r="1538" spans="2:91" ht="18.600000000000001" customHeight="1" thickBot="1">
      <c r="D1538" s="258" t="s">
        <v>129</v>
      </c>
      <c r="E1538" s="259"/>
      <c r="F1538" s="260" t="s">
        <v>130</v>
      </c>
      <c r="G1538" s="261"/>
      <c r="H1538" s="229"/>
      <c r="I1538" s="258" t="s">
        <v>131</v>
      </c>
      <c r="J1538" s="259"/>
      <c r="K1538" s="260" t="s">
        <v>132</v>
      </c>
      <c r="L1538" s="261"/>
      <c r="N1538" s="253" t="s">
        <v>133</v>
      </c>
      <c r="O1538" s="254"/>
      <c r="P1538" s="255" t="s">
        <v>134</v>
      </c>
      <c r="Q1538" s="256"/>
      <c r="S1538" s="258" t="s">
        <v>135</v>
      </c>
      <c r="T1538" s="259"/>
      <c r="U1538" s="260" t="s">
        <v>136</v>
      </c>
      <c r="V1538" s="261"/>
      <c r="W1538" s="8"/>
      <c r="X1538" s="253" t="s">
        <v>137</v>
      </c>
      <c r="Y1538" s="254"/>
      <c r="Z1538" s="255" t="s">
        <v>138</v>
      </c>
      <c r="AA1538" s="256"/>
      <c r="AB1538" s="8"/>
      <c r="AC1538" s="258" t="s">
        <v>139</v>
      </c>
      <c r="AD1538" s="259"/>
      <c r="AE1538" s="260" t="s">
        <v>140</v>
      </c>
      <c r="AF1538" s="261"/>
      <c r="AG1538" s="8"/>
      <c r="AH1538" s="253" t="s">
        <v>141</v>
      </c>
      <c r="AI1538" s="254"/>
      <c r="AJ1538" s="255" t="s">
        <v>142</v>
      </c>
      <c r="AK1538" s="256"/>
      <c r="AL1538" s="8"/>
      <c r="AM1538" s="258" t="s">
        <v>143</v>
      </c>
      <c r="AN1538" s="259"/>
      <c r="AO1538" s="260" t="s">
        <v>144</v>
      </c>
      <c r="AP1538" s="261"/>
      <c r="AR1538" s="253" t="s">
        <v>145</v>
      </c>
      <c r="AS1538" s="254"/>
      <c r="AT1538" s="255" t="s">
        <v>146</v>
      </c>
      <c r="AU1538" s="256"/>
      <c r="AV1538" s="4"/>
      <c r="AW1538" s="258" t="s">
        <v>147</v>
      </c>
      <c r="AX1538" s="259"/>
      <c r="AY1538" s="260" t="s">
        <v>148</v>
      </c>
      <c r="AZ1538" s="261"/>
      <c r="BA1538" s="8"/>
      <c r="BB1538" s="253" t="s">
        <v>149</v>
      </c>
      <c r="BC1538" s="254"/>
      <c r="BD1538" s="255" t="s">
        <v>150</v>
      </c>
      <c r="BE1538" s="256"/>
      <c r="BF1538" s="4"/>
      <c r="BG1538" s="258" t="s">
        <v>151</v>
      </c>
      <c r="BH1538" s="259"/>
      <c r="BI1538" s="260" t="s">
        <v>152</v>
      </c>
      <c r="BJ1538" s="261"/>
      <c r="BK1538" s="4"/>
      <c r="BL1538" s="253" t="s">
        <v>153</v>
      </c>
      <c r="BM1538" s="254"/>
      <c r="BN1538" s="255" t="s">
        <v>154</v>
      </c>
      <c r="BO1538" s="256"/>
      <c r="BP1538" s="4"/>
      <c r="BQ1538" s="258" t="s">
        <v>155</v>
      </c>
      <c r="BR1538" s="259"/>
      <c r="BS1538" s="260" t="s">
        <v>156</v>
      </c>
      <c r="BT1538" s="261"/>
      <c r="BU1538" s="8"/>
      <c r="BV1538" s="253" t="s">
        <v>157</v>
      </c>
      <c r="BW1538" s="254"/>
      <c r="BX1538" s="255" t="s">
        <v>158</v>
      </c>
      <c r="BY1538" s="256"/>
      <c r="CA1538" s="46" t="s">
        <v>16</v>
      </c>
      <c r="CC1538" s="136" t="s">
        <v>71</v>
      </c>
      <c r="CD1538" s="9"/>
      <c r="CE1538" s="38"/>
      <c r="CF1538" s="38"/>
      <c r="CG1538" s="38"/>
      <c r="CH1538" s="38"/>
    </row>
    <row r="1539" spans="2:91" ht="18.600000000000001" customHeight="1" thickTop="1" thickBot="1">
      <c r="D1539" s="29">
        <v>0</v>
      </c>
      <c r="E1539" s="33">
        <v>0</v>
      </c>
      <c r="F1539" s="31">
        <v>1</v>
      </c>
      <c r="G1539" s="32">
        <v>0</v>
      </c>
      <c r="I1539" s="29">
        <v>0</v>
      </c>
      <c r="J1539" s="33">
        <f t="shared" ref="J1539" si="14720">IF(0=(1-$J$8*$K$8*$B1536^2),10^14,$B1536*$J$8/(1-$J$8*$K$8*$B1536^2))</f>
        <v>-0.31872925946471858</v>
      </c>
      <c r="K1539" s="31">
        <v>1</v>
      </c>
      <c r="L1539" s="32">
        <v>0</v>
      </c>
      <c r="N1539" s="29">
        <f t="shared" ref="N1539" si="14721">D1539*I1536+F1539*I1539-E1539*J1536-G1539*J1539</f>
        <v>0</v>
      </c>
      <c r="O1539" s="33">
        <f t="shared" ref="O1539" si="14722">(D1539*J1536+E1539*I1536+F1539*J1539+G1539*I1539)</f>
        <v>-0.31872925946471858</v>
      </c>
      <c r="P1539" s="31">
        <f t="shared" ref="P1539" si="14723">D1539*K1536+F1539*K1539-E1539*L1536-G1539*L1539</f>
        <v>1</v>
      </c>
      <c r="Q1539" s="32">
        <f t="shared" ref="Q1539" si="14724">(D1539*L1536+E1539*K1536+F1539*L1539+G1539*K1539)</f>
        <v>0</v>
      </c>
      <c r="S1539" s="29">
        <v>0</v>
      </c>
      <c r="T1539" s="33">
        <v>0</v>
      </c>
      <c r="U1539" s="31">
        <v>1</v>
      </c>
      <c r="V1539" s="32">
        <v>0</v>
      </c>
      <c r="X1539" s="29">
        <f t="shared" ref="X1539" si="14725">N1539*S1536+P1539*S1539-O1539*T1536-Q1539*T1539</f>
        <v>0</v>
      </c>
      <c r="Y1539" s="33">
        <f t="shared" ref="Y1539" si="14726">(N1539*T1536+O1539*S1536+P1539*T1539+Q1539*S1539)</f>
        <v>-0.31872925946471858</v>
      </c>
      <c r="Z1539" s="31">
        <f t="shared" ref="Z1539" si="14727">N1539*U1536+P1539*U1539-O1539*V1536-Q1539*V1539</f>
        <v>0.89534483902750395</v>
      </c>
      <c r="AA1539" s="32">
        <f t="shared" ref="AA1539" si="14728">(N1539*V1536+O1539*U1536+P1539*V1539+Q1539*U1539)</f>
        <v>0</v>
      </c>
      <c r="AB1539" s="8"/>
      <c r="AC1539" s="29">
        <v>0</v>
      </c>
      <c r="AD1539" s="33">
        <f t="shared" ref="AD1539" si="14729">IF(0=(1-$AD$8*$AE$8*$B1536^2),10^14,$B1536*$AD$8/(1-$AD$8*$AE$8*$B1536^2))</f>
        <v>-0.25363949945423958</v>
      </c>
      <c r="AE1539" s="31">
        <v>1</v>
      </c>
      <c r="AF1539" s="32">
        <v>0</v>
      </c>
      <c r="AH1539" s="29">
        <f t="shared" ref="AH1539" si="14730">X1539*AC1536+Z1539*AC1539-Y1539*AD1536-AA1539*AD1539</f>
        <v>0</v>
      </c>
      <c r="AI1539" s="33">
        <f t="shared" ref="AI1539" si="14731">(X1539*AD1536+Y1539*AC1536+Z1539*AD1539+AA1539*AC1539)</f>
        <v>-0.5458240762745914</v>
      </c>
      <c r="AJ1539" s="31">
        <f t="shared" ref="AJ1539" si="14732">X1539*AE1536+Z1539*AE1539-Y1539*AF1536-AA1539*AF1539</f>
        <v>0.89534483902750395</v>
      </c>
      <c r="AK1539" s="32">
        <f t="shared" ref="AK1539" si="14733">(X1539*AF1536+Y1539*AE1536+Z1539*AF1539+AA1539*AE1539)</f>
        <v>0</v>
      </c>
      <c r="AL1539" s="8"/>
      <c r="AM1539" s="29">
        <v>0</v>
      </c>
      <c r="AN1539" s="33">
        <v>0</v>
      </c>
      <c r="AO1539" s="31">
        <v>1</v>
      </c>
      <c r="AP1539" s="32">
        <v>0</v>
      </c>
      <c r="AR1539" s="29">
        <f t="shared" ref="AR1539" si="14734">AH1539*AM1536+AJ1539*AM1539-AI1539*AN1536-AK1539*AN1539</f>
        <v>0</v>
      </c>
      <c r="AS1539" s="33">
        <f t="shared" ref="AS1539" si="14735">(AH1539*AN1536+AI1539*AM1536+AJ1539*AN1539+AK1539*AM1539)</f>
        <v>-0.5458240762745914</v>
      </c>
      <c r="AT1539" s="31">
        <f t="shared" ref="AT1539" si="14736">AH1539*AO1536+AJ1539*AO1539-AI1539*AP1536-AK1539*AP1539</f>
        <v>0.73327287619461545</v>
      </c>
      <c r="AU1539" s="32">
        <f t="shared" ref="AU1539" si="14737">(AH1539*AP1536+AI1539*AO1536+AJ1539*AP1539+AK1539*AO1539)</f>
        <v>0</v>
      </c>
      <c r="AV1539" s="8"/>
      <c r="AW1539" s="29">
        <v>0</v>
      </c>
      <c r="AX1539" s="33">
        <f t="shared" ref="AX1539" si="14738">IF(0=(1-$AX$8*$AY$8*$B1536^2),10^14,$B1536*$AX$8/(1-$AX$8*$AY$8*$B1536^2))</f>
        <v>-0.22869334526412113</v>
      </c>
      <c r="AY1539" s="31">
        <v>1</v>
      </c>
      <c r="AZ1539" s="32">
        <v>0</v>
      </c>
      <c r="BB1539" s="29">
        <f t="shared" ref="BB1539" si="14739">AR1539*AW1536+AT1539*AW1539-AS1539*AX1536-AU1539*AX1539</f>
        <v>0</v>
      </c>
      <c r="BC1539" s="33">
        <f t="shared" ref="BC1539" si="14740">(AR1539*AX1536+AS1539*AW1536+AT1539*AX1539+AU1539*AW1539)</f>
        <v>-0.71351870332298173</v>
      </c>
      <c r="BD1539" s="31">
        <f t="shared" ref="BD1539" si="14741">AR1539*AY1536+AT1539*AY1539-AS1539*AZ1536-AU1539*AZ1539</f>
        <v>0.73327287619461545</v>
      </c>
      <c r="BE1539" s="32">
        <f t="shared" ref="BE1539" si="14742">(AR1539*AZ1536+AS1539*AY1536+AT1539*AZ1539+AU1539*AY1539)</f>
        <v>0</v>
      </c>
      <c r="BF1539" s="8"/>
      <c r="BG1539" s="29">
        <v>0</v>
      </c>
      <c r="BH1539" s="33">
        <v>0</v>
      </c>
      <c r="BI1539" s="31">
        <v>1</v>
      </c>
      <c r="BJ1539" s="32">
        <v>0</v>
      </c>
      <c r="BL1539" s="29">
        <f t="shared" ref="BL1539" si="14743">BB1539*BG1536+BD1539*BG1539-BC1539*BH1536-BE1539*BH1539</f>
        <v>0</v>
      </c>
      <c r="BM1539" s="33">
        <f t="shared" ref="BM1539" si="14744">(BB1539*BH1536+BC1539*BG1536+BD1539*BH1539+BE1539*BG1539)</f>
        <v>-0.71351870332298173</v>
      </c>
      <c r="BN1539" s="31">
        <f t="shared" ref="BN1539" si="14745">BB1539*BI1536+BD1539*BI1539-BC1539*BJ1536-BE1539*BJ1539</f>
        <v>0.65877603496228598</v>
      </c>
      <c r="BO1539" s="32">
        <f t="shared" ref="BO1539" si="14746">(BB1539*BJ1536+BC1539*BI1536+BD1539*BJ1539+BE1539*BI1539)</f>
        <v>0</v>
      </c>
      <c r="BP1539" s="8"/>
      <c r="BQ1539" s="19">
        <f t="shared" ref="BQ1539:BQ1602" si="14747">1/$BR$8</f>
        <v>1</v>
      </c>
      <c r="BR1539" s="47">
        <v>0</v>
      </c>
      <c r="BS1539" s="48">
        <v>1</v>
      </c>
      <c r="BT1539" s="49">
        <v>0</v>
      </c>
      <c r="BV1539" s="29">
        <f t="shared" ref="BV1539" si="14748">BL1539*BQ1536+BN1539*BQ1539-BM1539*BR1536-BO1539*BR1539</f>
        <v>0.65877603496228598</v>
      </c>
      <c r="BW1539" s="33">
        <f t="shared" ref="BW1539" si="14749">(BL1539*BR1536+BM1539*BQ1536+BN1539*BR1539+BO1539*BQ1539)</f>
        <v>-0.71351870332298173</v>
      </c>
      <c r="BX1539" s="31">
        <f t="shared" ref="BX1539" si="14750">BL1539*BS1536+BN1539*BS1539-BM1539*BT1536-BO1539*BT1539</f>
        <v>0.65877603496228598</v>
      </c>
      <c r="BY1539" s="32">
        <f t="shared" ref="BY1539" si="14751">(BL1539*BT1536+BM1539*BS1536+BN1539*BT1539+BO1539*BS1539)</f>
        <v>0</v>
      </c>
      <c r="CA1539" s="50">
        <f t="shared" ref="CA1539" si="14752">(180/PI())*ATAN(-1*(BW1536+BW1539)/(BV1536+BV1539))</f>
        <v>48.83326020378459</v>
      </c>
      <c r="CC1539" s="137">
        <f t="shared" ref="CC1539" si="14753">20*LOG(((1-(10^(CA1536/20)^2)*(1-((1-CC1536)/(1+CC1536))^2))^0.5))</f>
        <v>-26.047314179686808</v>
      </c>
      <c r="CD1539" s="9"/>
      <c r="CE1539" s="38"/>
      <c r="CF1539" s="38"/>
      <c r="CG1539" s="38"/>
      <c r="CH1539" s="38"/>
    </row>
    <row r="1540" spans="2:91" ht="18.600000000000001" customHeight="1">
      <c r="CC1540" s="42"/>
    </row>
    <row r="1541" spans="2:91" ht="18.600000000000001" customHeight="1" thickBot="1">
      <c r="E1541" s="22" t="s">
        <v>4</v>
      </c>
      <c r="J1541" s="22" t="s">
        <v>5</v>
      </c>
      <c r="O1541" s="22" t="s">
        <v>6</v>
      </c>
      <c r="T1541" s="22" t="s">
        <v>7</v>
      </c>
      <c r="Y1541" s="22" t="s">
        <v>8</v>
      </c>
      <c r="AD1541" s="22" t="s">
        <v>65</v>
      </c>
      <c r="AI1541" s="22" t="s">
        <v>9</v>
      </c>
      <c r="AN1541" s="22" t="s">
        <v>66</v>
      </c>
      <c r="AS1541" s="22" t="s">
        <v>51</v>
      </c>
      <c r="AX1541" s="22" t="s">
        <v>67</v>
      </c>
      <c r="BC1541" s="22" t="s">
        <v>52</v>
      </c>
      <c r="BH1541" s="22" t="s">
        <v>68</v>
      </c>
      <c r="BM1541" s="22" t="s">
        <v>63</v>
      </c>
      <c r="BQ1541" s="23" t="s">
        <v>69</v>
      </c>
      <c r="BR1541" s="23"/>
      <c r="BS1541" s="24"/>
      <c r="BT1541" s="24"/>
      <c r="BU1541" s="24"/>
      <c r="BW1541" s="22" t="s">
        <v>64</v>
      </c>
    </row>
    <row r="1542" spans="2:91" ht="18.600000000000001" customHeight="1" thickBot="1">
      <c r="D1542" s="249" t="s">
        <v>103</v>
      </c>
      <c r="E1542" s="250"/>
      <c r="F1542" s="251" t="s">
        <v>104</v>
      </c>
      <c r="G1542" s="252"/>
      <c r="H1542" s="229"/>
      <c r="I1542" s="253" t="s">
        <v>11</v>
      </c>
      <c r="J1542" s="254"/>
      <c r="K1542" s="255" t="s">
        <v>12</v>
      </c>
      <c r="L1542" s="256"/>
      <c r="M1542" s="24"/>
      <c r="N1542" s="253" t="s">
        <v>105</v>
      </c>
      <c r="O1542" s="254"/>
      <c r="P1542" s="255" t="s">
        <v>106</v>
      </c>
      <c r="Q1542" s="256"/>
      <c r="R1542" s="24"/>
      <c r="S1542" s="249" t="s">
        <v>107</v>
      </c>
      <c r="T1542" s="250"/>
      <c r="U1542" s="251" t="s">
        <v>108</v>
      </c>
      <c r="V1542" s="252"/>
      <c r="W1542" s="8"/>
      <c r="X1542" s="253" t="s">
        <v>109</v>
      </c>
      <c r="Y1542" s="254"/>
      <c r="Z1542" s="255" t="s">
        <v>110</v>
      </c>
      <c r="AA1542" s="256"/>
      <c r="AB1542" s="8"/>
      <c r="AC1542" s="253" t="s">
        <v>111</v>
      </c>
      <c r="AD1542" s="254"/>
      <c r="AE1542" s="255" t="s">
        <v>14</v>
      </c>
      <c r="AF1542" s="256"/>
      <c r="AG1542" s="8"/>
      <c r="AH1542" s="253" t="s">
        <v>112</v>
      </c>
      <c r="AI1542" s="254"/>
      <c r="AJ1542" s="255" t="s">
        <v>113</v>
      </c>
      <c r="AK1542" s="256"/>
      <c r="AL1542" s="8"/>
      <c r="AM1542" s="249" t="s">
        <v>114</v>
      </c>
      <c r="AN1542" s="250"/>
      <c r="AO1542" s="251" t="s">
        <v>115</v>
      </c>
      <c r="AP1542" s="252"/>
      <c r="AQ1542" s="24"/>
      <c r="AR1542" s="253" t="s">
        <v>116</v>
      </c>
      <c r="AS1542" s="254"/>
      <c r="AT1542" s="255" t="s">
        <v>13</v>
      </c>
      <c r="AU1542" s="256"/>
      <c r="AV1542" s="4"/>
      <c r="AW1542" s="253" t="s">
        <v>117</v>
      </c>
      <c r="AX1542" s="254"/>
      <c r="AY1542" s="255" t="s">
        <v>118</v>
      </c>
      <c r="AZ1542" s="256"/>
      <c r="BA1542" s="8"/>
      <c r="BB1542" s="253" t="s">
        <v>119</v>
      </c>
      <c r="BC1542" s="254"/>
      <c r="BD1542" s="255" t="s">
        <v>120</v>
      </c>
      <c r="BE1542" s="256"/>
      <c r="BF1542" s="4"/>
      <c r="BG1542" s="249" t="s">
        <v>121</v>
      </c>
      <c r="BH1542" s="250"/>
      <c r="BI1542" s="251" t="s">
        <v>122</v>
      </c>
      <c r="BJ1542" s="252"/>
      <c r="BK1542" s="4"/>
      <c r="BL1542" s="253" t="s">
        <v>123</v>
      </c>
      <c r="BM1542" s="254"/>
      <c r="BN1542" s="255" t="s">
        <v>124</v>
      </c>
      <c r="BO1542" s="256"/>
      <c r="BP1542" s="4"/>
      <c r="BQ1542" s="253" t="s">
        <v>125</v>
      </c>
      <c r="BR1542" s="254"/>
      <c r="BS1542" s="255" t="s">
        <v>126</v>
      </c>
      <c r="BT1542" s="256"/>
      <c r="BU1542" s="8"/>
      <c r="BV1542" s="253" t="s">
        <v>127</v>
      </c>
      <c r="BW1542" s="254"/>
      <c r="BX1542" s="255" t="s">
        <v>128</v>
      </c>
      <c r="BY1542" s="256"/>
      <c r="CA1542" s="27" t="s">
        <v>15</v>
      </c>
      <c r="CC1542" s="133" t="s">
        <v>70</v>
      </c>
      <c r="CD1542" s="9"/>
      <c r="CE1542" s="38"/>
      <c r="CF1542" s="38"/>
      <c r="CG1542" s="38"/>
      <c r="CH1542" s="38"/>
    </row>
    <row r="1543" spans="2:91" ht="18.600000000000001" customHeight="1" thickTop="1" thickBot="1">
      <c r="B1543" s="129">
        <v>3.92</v>
      </c>
      <c r="D1543" s="29">
        <v>1</v>
      </c>
      <c r="E1543" s="30">
        <v>0</v>
      </c>
      <c r="F1543" s="31">
        <v>0</v>
      </c>
      <c r="G1543" s="32">
        <f t="shared" ref="G1543:G1606" si="14754">-1/($E$8*$B1543)</f>
        <v>-0.16815816326530614</v>
      </c>
      <c r="I1543" s="29">
        <v>1</v>
      </c>
      <c r="J1543" s="33">
        <v>0</v>
      </c>
      <c r="K1543" s="31">
        <v>0</v>
      </c>
      <c r="L1543" s="32">
        <v>0</v>
      </c>
      <c r="N1543" s="29">
        <f t="shared" ref="N1543" si="14755">D1543*I1543+F1543*I1546-E1543*J1543-G1543*J1546</f>
        <v>0.94668207240206925</v>
      </c>
      <c r="O1543" s="33">
        <f t="shared" ref="O1543" si="14756">(D1543*J1543+E1543*I1543+F1543*J1546+G1543*I1546)</f>
        <v>0</v>
      </c>
      <c r="P1543" s="31">
        <f t="shared" ref="P1543" si="14757">D1543*K1543+F1543*K1546-E1543*L1543-G1543*L1546</f>
        <v>0</v>
      </c>
      <c r="Q1543" s="32">
        <f t="shared" ref="Q1543" si="14758">(D1543*L1543+E1543*K1543+F1543*L1546+G1543*K1546)</f>
        <v>-0.16815816326530614</v>
      </c>
      <c r="S1543" s="29">
        <v>1</v>
      </c>
      <c r="T1543" s="30">
        <v>0</v>
      </c>
      <c r="U1543" s="31">
        <v>0</v>
      </c>
      <c r="V1543" s="32">
        <f t="shared" ref="V1543:V1606" si="14759">-1/($T$8*$B1543)</f>
        <v>-0.32667602040816329</v>
      </c>
      <c r="X1543" s="29">
        <f t="shared" ref="X1543" si="14760">N1543*S1543+P1543*S1546-O1543*T1543-Q1543*T1546</f>
        <v>0.94668207240206925</v>
      </c>
      <c r="Y1543" s="33">
        <f t="shared" ref="Y1543" si="14761">(N1543*T1543+O1543*S1543+P1543*T1546+Q1543*S1546)</f>
        <v>0</v>
      </c>
      <c r="Z1543" s="31">
        <f t="shared" ref="Z1543" si="14762">N1543*U1543+P1543*U1546-O1543*V1543-Q1543*V1546</f>
        <v>0</v>
      </c>
      <c r="AA1543" s="32">
        <f t="shared" ref="AA1543" si="14763">(N1543*V1543+O1543*U1543+P1543*V1546+Q1543*U1546)</f>
        <v>-0.47741649526936686</v>
      </c>
      <c r="AB1543" s="8"/>
      <c r="AC1543" s="29">
        <v>1</v>
      </c>
      <c r="AD1543" s="33">
        <v>0</v>
      </c>
      <c r="AE1543" s="31">
        <v>0</v>
      </c>
      <c r="AF1543" s="32">
        <v>0</v>
      </c>
      <c r="AH1543" s="29">
        <f t="shared" ref="AH1543" si="14764">X1543*AC1543+Z1543*AC1546-Y1543*AD1543-AA1543*AD1546</f>
        <v>0.82625577274821482</v>
      </c>
      <c r="AI1543" s="33">
        <f t="shared" ref="AI1543" si="14765">(X1543*AD1543+Y1543*AC1543+Z1543*AD1546+AA1543*AC1546)</f>
        <v>0</v>
      </c>
      <c r="AJ1543" s="31">
        <f t="shared" ref="AJ1543" si="14766">X1543*AE1543+Z1543*AE1546-Y1543*AF1543-AA1543*AF1546</f>
        <v>0</v>
      </c>
      <c r="AK1543" s="32">
        <f t="shared" ref="AK1543" si="14767">(X1543*AF1543+Y1543*AE1543+Z1543*AF1546+AA1543*AE1546)</f>
        <v>-0.47741649526936686</v>
      </c>
      <c r="AL1543" s="8"/>
      <c r="AM1543" s="29">
        <v>1</v>
      </c>
      <c r="AN1543" s="30">
        <v>0</v>
      </c>
      <c r="AO1543" s="31">
        <v>0</v>
      </c>
      <c r="AP1543" s="32">
        <f t="shared" ref="AP1543:AP1606" si="14768">-1/($AN$8*$B1543)</f>
        <v>-0.29541581632653063</v>
      </c>
      <c r="AR1543" s="29">
        <f t="shared" ref="AR1543" si="14769">AH1543*AM1543+AJ1543*AM1546-AI1543*AN1543-AK1543*AN1546</f>
        <v>0.82625577274821482</v>
      </c>
      <c r="AS1543" s="33">
        <f t="shared" ref="AS1543" si="14770">(AH1543*AN1543+AI1543*AM1543+AJ1543*AN1546+AK1543*AM1546)</f>
        <v>0</v>
      </c>
      <c r="AT1543" s="31">
        <f t="shared" ref="AT1543" si="14771">AH1543*AO1543+AJ1543*AO1546-AI1543*AP1543-AK1543*AP1546</f>
        <v>0</v>
      </c>
      <c r="AU1543" s="32">
        <f t="shared" ref="AU1543" si="14772">(AH1543*AP1543+AI1543*AO1543+AJ1543*AP1546+AK1543*AO1546)</f>
        <v>-0.72150551887028913</v>
      </c>
      <c r="AV1543" s="8"/>
      <c r="AW1543" s="29">
        <v>1</v>
      </c>
      <c r="AX1543" s="33">
        <v>0</v>
      </c>
      <c r="AY1543" s="31">
        <v>0</v>
      </c>
      <c r="AZ1543" s="32">
        <v>0</v>
      </c>
      <c r="BB1543" s="29">
        <f t="shared" ref="BB1543" si="14773">AR1543*AW1543+AT1543*AW1546-AS1543*AX1543-AU1543*AX1546</f>
        <v>0.66214122529535924</v>
      </c>
      <c r="BC1543" s="33">
        <f t="shared" ref="BC1543" si="14774">(AR1543*AX1543+AS1543*AW1543+AT1543*AX1546+AU1543*AW1546)</f>
        <v>0</v>
      </c>
      <c r="BD1543" s="31">
        <f t="shared" ref="BD1543" si="14775">AR1543*AY1543+AT1543*AY1546-AS1543*AZ1543-AU1543*AZ1546</f>
        <v>0</v>
      </c>
      <c r="BE1543" s="32">
        <f t="shared" ref="BE1543" si="14776">(AR1543*AZ1543+AS1543*AY1543+AT1543*AZ1546+AU1543*AY1546)</f>
        <v>-0.72150551887028913</v>
      </c>
      <c r="BF1543" s="8"/>
      <c r="BG1543" s="29">
        <v>1</v>
      </c>
      <c r="BH1543" s="30">
        <v>0</v>
      </c>
      <c r="BI1543" s="31">
        <v>0</v>
      </c>
      <c r="BJ1543" s="32">
        <f t="shared" ref="BJ1543:BJ1606" si="14777">-1/($BH$8*$B1543)</f>
        <v>-0.103875</v>
      </c>
      <c r="BL1543" s="29">
        <f t="shared" ref="BL1543" si="14778">BB1543*BG1543+BD1543*BG1546-BC1543*BH1543-BE1543*BH1546</f>
        <v>0.66214122529535924</v>
      </c>
      <c r="BM1543" s="33">
        <f t="shared" ref="BM1543" si="14779">(BB1543*BH1543+BC1543*BG1543+BD1543*BH1546+BE1543*BG1546)</f>
        <v>0</v>
      </c>
      <c r="BN1543" s="31">
        <f t="shared" ref="BN1543" si="14780">BB1543*BI1543+BD1543*BI1546-BC1543*BJ1543-BE1543*BJ1546</f>
        <v>0</v>
      </c>
      <c r="BO1543" s="32">
        <f t="shared" ref="BO1543" si="14781">(BB1543*BJ1543+BC1543*BI1543+BD1543*BJ1546+BE1543*BI1546)</f>
        <v>-0.79028543864784462</v>
      </c>
      <c r="BP1543" s="8"/>
      <c r="BQ1543" s="34">
        <v>1</v>
      </c>
      <c r="BR1543" s="35">
        <v>0</v>
      </c>
      <c r="BS1543" s="11">
        <v>0</v>
      </c>
      <c r="BT1543" s="36">
        <v>0</v>
      </c>
      <c r="BV1543" s="29">
        <f t="shared" ref="BV1543" si="14782">BL1543*BQ1543+BN1543*BQ1546-BM1543*BR1543-BO1543*BR1546</f>
        <v>0.66214122529535924</v>
      </c>
      <c r="BW1543" s="33">
        <f t="shared" ref="BW1543" si="14783">(BL1543*BR1543+BM1543*BQ1543+BN1543*BR1546+BO1543*BQ1546)</f>
        <v>-0.79028543864784462</v>
      </c>
      <c r="BX1543" s="31">
        <f t="shared" ref="BX1543" si="14784">BL1543*BS1543+BN1543*BS1546-BM1543*BT1543-BO1543*BT1546</f>
        <v>0</v>
      </c>
      <c r="BY1543" s="32">
        <f t="shared" ref="BY1543" si="14785">(BL1543*BT1543+BM1543*BS1543+BN1543*BT1546+BO1543*BS1546)</f>
        <v>-0.79028543864784462</v>
      </c>
      <c r="CA1543" s="37">
        <f t="shared" ref="CA1543" si="14786">20*LOG(((1+$BR$8)/$BR$8)/((BV1543+BV1546)^2+(BW1543+BW1546)^2)^0.5)</f>
        <v>-6.8905094147662035E-3</v>
      </c>
      <c r="CC1543" s="134">
        <f t="shared" ref="CC1543" si="14787">((BV1543^2+BW1543^2)^0.5)/((BV1546^2+BW1546^2)^0.5)</f>
        <v>1.0615051095464962</v>
      </c>
      <c r="CD1543" s="9"/>
      <c r="CE1543" s="38"/>
      <c r="CF1543" s="38"/>
      <c r="CG1543" s="38"/>
      <c r="CH1543" s="38"/>
      <c r="CM1543" s="129">
        <v>3.9</v>
      </c>
    </row>
    <row r="1544" spans="2:91" ht="18.600000000000001" customHeight="1" thickBot="1">
      <c r="D1544" s="39"/>
      <c r="G1544" s="40"/>
      <c r="I1544" s="39"/>
      <c r="L1544" s="40"/>
      <c r="N1544" s="39"/>
      <c r="Q1544" s="40"/>
      <c r="S1544" s="39"/>
      <c r="V1544" s="40"/>
      <c r="X1544" s="39"/>
      <c r="AA1544" s="40"/>
      <c r="AC1544" s="39"/>
      <c r="AF1544" s="40"/>
      <c r="AH1544" s="39"/>
      <c r="AK1544" s="40"/>
      <c r="AM1544" s="39"/>
      <c r="AP1544" s="40"/>
      <c r="AR1544" s="39"/>
      <c r="AU1544" s="40"/>
      <c r="AW1544" s="39"/>
      <c r="AZ1544" s="40"/>
      <c r="BB1544" s="39"/>
      <c r="BE1544" s="40"/>
      <c r="BG1544" s="39"/>
      <c r="BJ1544" s="40"/>
      <c r="BL1544" s="39"/>
      <c r="BO1544" s="40"/>
      <c r="BQ1544" s="34"/>
      <c r="BR1544" s="11"/>
      <c r="BS1544" s="11"/>
      <c r="BT1544" s="41"/>
      <c r="BV1544" s="39"/>
      <c r="BY1544" s="40"/>
      <c r="CC1544" s="135"/>
      <c r="CD1544" s="9"/>
      <c r="CE1544" s="38"/>
      <c r="CF1544" s="38"/>
      <c r="CG1544" s="38"/>
      <c r="CH1544" s="38"/>
    </row>
    <row r="1545" spans="2:91" ht="18.600000000000001" customHeight="1" thickBot="1">
      <c r="D1545" s="258" t="s">
        <v>129</v>
      </c>
      <c r="E1545" s="259"/>
      <c r="F1545" s="260" t="s">
        <v>130</v>
      </c>
      <c r="G1545" s="261"/>
      <c r="H1545" s="229"/>
      <c r="I1545" s="258" t="s">
        <v>131</v>
      </c>
      <c r="J1545" s="259"/>
      <c r="K1545" s="260" t="s">
        <v>132</v>
      </c>
      <c r="L1545" s="261"/>
      <c r="N1545" s="253" t="s">
        <v>133</v>
      </c>
      <c r="O1545" s="254"/>
      <c r="P1545" s="255" t="s">
        <v>134</v>
      </c>
      <c r="Q1545" s="256"/>
      <c r="S1545" s="258" t="s">
        <v>135</v>
      </c>
      <c r="T1545" s="259"/>
      <c r="U1545" s="260" t="s">
        <v>136</v>
      </c>
      <c r="V1545" s="261"/>
      <c r="W1545" s="8"/>
      <c r="X1545" s="253" t="s">
        <v>137</v>
      </c>
      <c r="Y1545" s="254"/>
      <c r="Z1545" s="255" t="s">
        <v>138</v>
      </c>
      <c r="AA1545" s="256"/>
      <c r="AB1545" s="8"/>
      <c r="AC1545" s="258" t="s">
        <v>139</v>
      </c>
      <c r="AD1545" s="259"/>
      <c r="AE1545" s="260" t="s">
        <v>140</v>
      </c>
      <c r="AF1545" s="261"/>
      <c r="AG1545" s="8"/>
      <c r="AH1545" s="253" t="s">
        <v>141</v>
      </c>
      <c r="AI1545" s="254"/>
      <c r="AJ1545" s="255" t="s">
        <v>142</v>
      </c>
      <c r="AK1545" s="256"/>
      <c r="AL1545" s="8"/>
      <c r="AM1545" s="258" t="s">
        <v>143</v>
      </c>
      <c r="AN1545" s="259"/>
      <c r="AO1545" s="260" t="s">
        <v>144</v>
      </c>
      <c r="AP1545" s="261"/>
      <c r="AR1545" s="253" t="s">
        <v>145</v>
      </c>
      <c r="AS1545" s="254"/>
      <c r="AT1545" s="255" t="s">
        <v>146</v>
      </c>
      <c r="AU1545" s="256"/>
      <c r="AV1545" s="4"/>
      <c r="AW1545" s="258" t="s">
        <v>147</v>
      </c>
      <c r="AX1545" s="259"/>
      <c r="AY1545" s="260" t="s">
        <v>148</v>
      </c>
      <c r="AZ1545" s="261"/>
      <c r="BA1545" s="8"/>
      <c r="BB1545" s="253" t="s">
        <v>149</v>
      </c>
      <c r="BC1545" s="254"/>
      <c r="BD1545" s="255" t="s">
        <v>150</v>
      </c>
      <c r="BE1545" s="256"/>
      <c r="BF1545" s="4"/>
      <c r="BG1545" s="258" t="s">
        <v>151</v>
      </c>
      <c r="BH1545" s="259"/>
      <c r="BI1545" s="260" t="s">
        <v>152</v>
      </c>
      <c r="BJ1545" s="261"/>
      <c r="BK1545" s="4"/>
      <c r="BL1545" s="253" t="s">
        <v>153</v>
      </c>
      <c r="BM1545" s="254"/>
      <c r="BN1545" s="255" t="s">
        <v>154</v>
      </c>
      <c r="BO1545" s="256"/>
      <c r="BP1545" s="4"/>
      <c r="BQ1545" s="258" t="s">
        <v>155</v>
      </c>
      <c r="BR1545" s="259"/>
      <c r="BS1545" s="260" t="s">
        <v>156</v>
      </c>
      <c r="BT1545" s="261"/>
      <c r="BU1545" s="8"/>
      <c r="BV1545" s="253" t="s">
        <v>157</v>
      </c>
      <c r="BW1545" s="254"/>
      <c r="BX1545" s="255" t="s">
        <v>158</v>
      </c>
      <c r="BY1545" s="256"/>
      <c r="CA1545" s="46" t="s">
        <v>16</v>
      </c>
      <c r="CC1545" s="136" t="s">
        <v>71</v>
      </c>
      <c r="CD1545" s="9"/>
      <c r="CE1545" s="38"/>
      <c r="CF1545" s="38"/>
      <c r="CG1545" s="38"/>
      <c r="CH1545" s="38"/>
    </row>
    <row r="1546" spans="2:91" ht="18.600000000000001" customHeight="1" thickTop="1" thickBot="1">
      <c r="D1546" s="29">
        <v>0</v>
      </c>
      <c r="E1546" s="33">
        <v>0</v>
      </c>
      <c r="F1546" s="31">
        <v>1</v>
      </c>
      <c r="G1546" s="32">
        <v>0</v>
      </c>
      <c r="I1546" s="29">
        <v>0</v>
      </c>
      <c r="J1546" s="33">
        <f t="shared" ref="J1546" si="14788">IF(0=(1-$J$8*$K$8*$B1543^2),10^14,$B1543*$J$8/(1-$J$8*$K$8*$B1543^2))</f>
        <v>-0.31707011162943133</v>
      </c>
      <c r="K1546" s="31">
        <v>1</v>
      </c>
      <c r="L1546" s="32">
        <v>0</v>
      </c>
      <c r="N1546" s="29">
        <f t="shared" ref="N1546" si="14789">D1546*I1543+F1546*I1546-E1546*J1543-G1546*J1546</f>
        <v>0</v>
      </c>
      <c r="O1546" s="33">
        <f t="shared" ref="O1546" si="14790">(D1546*J1543+E1546*I1543+F1546*J1546+G1546*I1546)</f>
        <v>-0.31707011162943133</v>
      </c>
      <c r="P1546" s="31">
        <f t="shared" ref="P1546" si="14791">D1546*K1543+F1546*K1546-E1546*L1543-G1546*L1546</f>
        <v>1</v>
      </c>
      <c r="Q1546" s="32">
        <f t="shared" ref="Q1546" si="14792">(D1546*L1543+E1546*K1543+F1546*L1546+G1546*K1546)</f>
        <v>0</v>
      </c>
      <c r="S1546" s="29">
        <v>0</v>
      </c>
      <c r="T1546" s="33">
        <v>0</v>
      </c>
      <c r="U1546" s="31">
        <v>1</v>
      </c>
      <c r="V1546" s="32">
        <v>0</v>
      </c>
      <c r="X1546" s="29">
        <f t="shared" ref="X1546" si="14793">N1546*S1543+P1546*S1546-O1546*T1543-Q1546*T1546</f>
        <v>0</v>
      </c>
      <c r="Y1546" s="33">
        <f t="shared" ref="Y1546" si="14794">(N1546*T1543+O1546*S1543+P1546*T1546+Q1546*S1546)</f>
        <v>-0.31707011162943133</v>
      </c>
      <c r="Z1546" s="31">
        <f t="shared" ref="Z1546" si="14795">N1546*U1543+P1546*U1546-O1546*V1543-Q1546*V1546</f>
        <v>0.89642079774252525</v>
      </c>
      <c r="AA1546" s="32">
        <f t="shared" ref="AA1546" si="14796">(N1546*V1543+O1546*U1543+P1546*V1546+Q1546*U1546)</f>
        <v>0</v>
      </c>
      <c r="AB1546" s="8"/>
      <c r="AC1546" s="29">
        <v>0</v>
      </c>
      <c r="AD1546" s="33">
        <f t="shared" ref="AD1546" si="14797">IF(0=(1-$AD$8*$AE$8*$B1543^2),10^14,$B1543*$AD$8/(1-$AD$8*$AE$8*$B1543^2))</f>
        <v>-0.25224578716306778</v>
      </c>
      <c r="AE1546" s="31">
        <v>1</v>
      </c>
      <c r="AF1546" s="32">
        <v>0</v>
      </c>
      <c r="AH1546" s="29">
        <f t="shared" ref="AH1546" si="14798">X1546*AC1543+Z1546*AC1546-Y1546*AD1543-AA1546*AD1546</f>
        <v>0</v>
      </c>
      <c r="AI1546" s="33">
        <f t="shared" ref="AI1546" si="14799">(X1546*AD1543+Y1546*AC1543+Z1546*AD1546+AA1546*AC1546)</f>
        <v>-0.54318848138533982</v>
      </c>
      <c r="AJ1546" s="31">
        <f t="shared" ref="AJ1546" si="14800">X1546*AE1543+Z1546*AE1546-Y1546*AF1543-AA1546*AF1546</f>
        <v>0.89642079774252525</v>
      </c>
      <c r="AK1546" s="32">
        <f t="shared" ref="AK1546" si="14801">(X1546*AF1543+Y1546*AE1543+Z1546*AF1546+AA1546*AE1546)</f>
        <v>0</v>
      </c>
      <c r="AL1546" s="8"/>
      <c r="AM1546" s="29">
        <v>0</v>
      </c>
      <c r="AN1546" s="33">
        <v>0</v>
      </c>
      <c r="AO1546" s="31">
        <v>1</v>
      </c>
      <c r="AP1546" s="32">
        <v>0</v>
      </c>
      <c r="AR1546" s="29">
        <f t="shared" ref="AR1546" si="14802">AH1546*AM1543+AJ1546*AM1546-AI1546*AN1543-AK1546*AN1546</f>
        <v>0</v>
      </c>
      <c r="AS1546" s="33">
        <f t="shared" ref="AS1546" si="14803">(AH1546*AN1543+AI1546*AM1543+AJ1546*AN1546+AK1546*AM1546)</f>
        <v>-0.54318848138533982</v>
      </c>
      <c r="AT1546" s="31">
        <f t="shared" ref="AT1546" si="14804">AH1546*AO1543+AJ1546*AO1546-AI1546*AP1543-AK1546*AP1546</f>
        <v>0.73595432909490666</v>
      </c>
      <c r="AU1546" s="32">
        <f t="shared" ref="AU1546" si="14805">(AH1546*AP1543+AI1546*AO1543+AJ1546*AP1546+AK1546*AO1546)</f>
        <v>0</v>
      </c>
      <c r="AV1546" s="8"/>
      <c r="AW1546" s="29">
        <v>0</v>
      </c>
      <c r="AX1546" s="33">
        <f t="shared" ref="AX1546" si="14806">IF(0=(1-$AX$8*$AY$8*$B1543^2),10^14,$B1543*$AX$8/(1-$AX$8*$AY$8*$B1543^2))</f>
        <v>-0.22746125034472506</v>
      </c>
      <c r="AY1546" s="31">
        <v>1</v>
      </c>
      <c r="AZ1546" s="32">
        <v>0</v>
      </c>
      <c r="BB1546" s="29">
        <f t="shared" ref="BB1546" si="14807">AR1546*AW1543+AT1546*AW1546-AS1546*AX1543-AU1546*AX1546</f>
        <v>0</v>
      </c>
      <c r="BC1546" s="33">
        <f t="shared" ref="BC1546" si="14808">(AR1546*AX1543+AS1546*AW1543+AT1546*AX1546+AU1546*AW1546)</f>
        <v>-0.71058957327788053</v>
      </c>
      <c r="BD1546" s="31">
        <f t="shared" ref="BD1546" si="14809">AR1546*AY1543+AT1546*AY1546-AS1546*AZ1543-AU1546*AZ1546</f>
        <v>0.73595432909490666</v>
      </c>
      <c r="BE1546" s="32">
        <f t="shared" ref="BE1546" si="14810">(AR1546*AZ1543+AS1546*AY1543+AT1546*AZ1546+AU1546*AY1546)</f>
        <v>0</v>
      </c>
      <c r="BF1546" s="8"/>
      <c r="BG1546" s="29">
        <v>0</v>
      </c>
      <c r="BH1546" s="33">
        <v>0</v>
      </c>
      <c r="BI1546" s="31">
        <v>1</v>
      </c>
      <c r="BJ1546" s="32">
        <v>0</v>
      </c>
      <c r="BL1546" s="29">
        <f t="shared" ref="BL1546" si="14811">BB1546*BG1543+BD1546*BG1546-BC1546*BH1543-BE1546*BH1546</f>
        <v>0</v>
      </c>
      <c r="BM1546" s="33">
        <f t="shared" ref="BM1546" si="14812">(BB1546*BH1543+BC1546*BG1543+BD1546*BH1546+BE1546*BG1546)</f>
        <v>-0.71058957327788053</v>
      </c>
      <c r="BN1546" s="31">
        <f t="shared" ref="BN1546" si="14813">BB1546*BI1543+BD1546*BI1546-BC1546*BJ1543-BE1546*BJ1546</f>
        <v>0.66214183717066688</v>
      </c>
      <c r="BO1546" s="32">
        <f t="shared" ref="BO1546" si="14814">(BB1546*BJ1543+BC1546*BI1543+BD1546*BJ1546+BE1546*BI1546)</f>
        <v>0</v>
      </c>
      <c r="BP1546" s="8"/>
      <c r="BQ1546" s="19">
        <f t="shared" ref="BQ1546:BQ1609" si="14815">1/$BR$8</f>
        <v>1</v>
      </c>
      <c r="BR1546" s="47">
        <v>0</v>
      </c>
      <c r="BS1546" s="48">
        <v>1</v>
      </c>
      <c r="BT1546" s="49">
        <v>0</v>
      </c>
      <c r="BV1546" s="29">
        <f t="shared" ref="BV1546" si="14816">BL1546*BQ1543+BN1546*BQ1546-BM1546*BR1543-BO1546*BR1546</f>
        <v>0.66214183717066688</v>
      </c>
      <c r="BW1546" s="33">
        <f t="shared" ref="BW1546" si="14817">(BL1546*BR1543+BM1546*BQ1543+BN1546*BR1546+BO1546*BQ1546)</f>
        <v>-0.71058957327788053</v>
      </c>
      <c r="BX1546" s="31">
        <f t="shared" ref="BX1546" si="14818">BL1546*BS1543+BN1546*BS1546-BM1546*BT1543-BO1546*BT1546</f>
        <v>0.66214183717066688</v>
      </c>
      <c r="BY1546" s="32">
        <f t="shared" ref="BY1546" si="14819">(BL1546*BT1543+BM1546*BS1543+BN1546*BT1546+BO1546*BS1546)</f>
        <v>0</v>
      </c>
      <c r="CA1546" s="50">
        <f t="shared" ref="CA1546" si="14820">(180/PI())*ATAN(-1*(BW1543+BW1546)/(BV1543+BV1546))</f>
        <v>48.5767297171734</v>
      </c>
      <c r="CC1546" s="137">
        <f t="shared" ref="CC1546" si="14821">20*LOG(((1-(10^(CA1543/20)^2)*(1-((1-CC1543)/(1+CC1543))^2))^0.5))</f>
        <v>-26.065898534140395</v>
      </c>
      <c r="CD1546" s="9"/>
      <c r="CE1546" s="38"/>
      <c r="CF1546" s="38"/>
      <c r="CG1546" s="38"/>
      <c r="CH1546" s="38"/>
    </row>
    <row r="1547" spans="2:91" ht="18.600000000000001" customHeight="1">
      <c r="CC1547" s="42"/>
    </row>
    <row r="1548" spans="2:91" ht="18.600000000000001" customHeight="1" thickBot="1">
      <c r="E1548" s="22" t="s">
        <v>4</v>
      </c>
      <c r="J1548" s="22" t="s">
        <v>5</v>
      </c>
      <c r="O1548" s="22" t="s">
        <v>6</v>
      </c>
      <c r="T1548" s="22" t="s">
        <v>7</v>
      </c>
      <c r="Y1548" s="22" t="s">
        <v>8</v>
      </c>
      <c r="AD1548" s="22" t="s">
        <v>65</v>
      </c>
      <c r="AI1548" s="22" t="s">
        <v>9</v>
      </c>
      <c r="AN1548" s="22" t="s">
        <v>66</v>
      </c>
      <c r="AS1548" s="22" t="s">
        <v>51</v>
      </c>
      <c r="AX1548" s="22" t="s">
        <v>67</v>
      </c>
      <c r="BC1548" s="22" t="s">
        <v>52</v>
      </c>
      <c r="BH1548" s="22" t="s">
        <v>68</v>
      </c>
      <c r="BM1548" s="22" t="s">
        <v>63</v>
      </c>
      <c r="BQ1548" s="23" t="s">
        <v>69</v>
      </c>
      <c r="BR1548" s="23"/>
      <c r="BS1548" s="24"/>
      <c r="BT1548" s="24"/>
      <c r="BU1548" s="24"/>
      <c r="BW1548" s="22" t="s">
        <v>64</v>
      </c>
    </row>
    <row r="1549" spans="2:91" ht="18.600000000000001" customHeight="1" thickBot="1">
      <c r="D1549" s="249" t="s">
        <v>103</v>
      </c>
      <c r="E1549" s="250"/>
      <c r="F1549" s="251" t="s">
        <v>104</v>
      </c>
      <c r="G1549" s="252"/>
      <c r="H1549" s="229"/>
      <c r="I1549" s="253" t="s">
        <v>11</v>
      </c>
      <c r="J1549" s="254"/>
      <c r="K1549" s="255" t="s">
        <v>12</v>
      </c>
      <c r="L1549" s="256"/>
      <c r="M1549" s="24"/>
      <c r="N1549" s="253" t="s">
        <v>105</v>
      </c>
      <c r="O1549" s="254"/>
      <c r="P1549" s="255" t="s">
        <v>106</v>
      </c>
      <c r="Q1549" s="256"/>
      <c r="R1549" s="24"/>
      <c r="S1549" s="249" t="s">
        <v>107</v>
      </c>
      <c r="T1549" s="250"/>
      <c r="U1549" s="251" t="s">
        <v>108</v>
      </c>
      <c r="V1549" s="252"/>
      <c r="W1549" s="8"/>
      <c r="X1549" s="253" t="s">
        <v>109</v>
      </c>
      <c r="Y1549" s="254"/>
      <c r="Z1549" s="255" t="s">
        <v>110</v>
      </c>
      <c r="AA1549" s="256"/>
      <c r="AB1549" s="8"/>
      <c r="AC1549" s="253" t="s">
        <v>111</v>
      </c>
      <c r="AD1549" s="254"/>
      <c r="AE1549" s="255" t="s">
        <v>14</v>
      </c>
      <c r="AF1549" s="256"/>
      <c r="AG1549" s="8"/>
      <c r="AH1549" s="253" t="s">
        <v>112</v>
      </c>
      <c r="AI1549" s="254"/>
      <c r="AJ1549" s="255" t="s">
        <v>113</v>
      </c>
      <c r="AK1549" s="256"/>
      <c r="AL1549" s="8"/>
      <c r="AM1549" s="249" t="s">
        <v>114</v>
      </c>
      <c r="AN1549" s="250"/>
      <c r="AO1549" s="251" t="s">
        <v>115</v>
      </c>
      <c r="AP1549" s="252"/>
      <c r="AQ1549" s="24"/>
      <c r="AR1549" s="253" t="s">
        <v>116</v>
      </c>
      <c r="AS1549" s="254"/>
      <c r="AT1549" s="255" t="s">
        <v>13</v>
      </c>
      <c r="AU1549" s="256"/>
      <c r="AV1549" s="4"/>
      <c r="AW1549" s="253" t="s">
        <v>117</v>
      </c>
      <c r="AX1549" s="254"/>
      <c r="AY1549" s="255" t="s">
        <v>118</v>
      </c>
      <c r="AZ1549" s="256"/>
      <c r="BA1549" s="8"/>
      <c r="BB1549" s="253" t="s">
        <v>119</v>
      </c>
      <c r="BC1549" s="254"/>
      <c r="BD1549" s="255" t="s">
        <v>120</v>
      </c>
      <c r="BE1549" s="256"/>
      <c r="BF1549" s="4"/>
      <c r="BG1549" s="249" t="s">
        <v>121</v>
      </c>
      <c r="BH1549" s="250"/>
      <c r="BI1549" s="251" t="s">
        <v>122</v>
      </c>
      <c r="BJ1549" s="252"/>
      <c r="BK1549" s="4"/>
      <c r="BL1549" s="253" t="s">
        <v>123</v>
      </c>
      <c r="BM1549" s="254"/>
      <c r="BN1549" s="255" t="s">
        <v>124</v>
      </c>
      <c r="BO1549" s="256"/>
      <c r="BP1549" s="4"/>
      <c r="BQ1549" s="253" t="s">
        <v>125</v>
      </c>
      <c r="BR1549" s="254"/>
      <c r="BS1549" s="255" t="s">
        <v>126</v>
      </c>
      <c r="BT1549" s="256"/>
      <c r="BU1549" s="8"/>
      <c r="BV1549" s="253" t="s">
        <v>127</v>
      </c>
      <c r="BW1549" s="254"/>
      <c r="BX1549" s="255" t="s">
        <v>128</v>
      </c>
      <c r="BY1549" s="256"/>
      <c r="CA1549" s="27" t="s">
        <v>15</v>
      </c>
      <c r="CC1549" s="133" t="s">
        <v>70</v>
      </c>
      <c r="CD1549" s="9"/>
      <c r="CE1549" s="38"/>
      <c r="CF1549" s="38"/>
      <c r="CG1549" s="38"/>
      <c r="CH1549" s="38"/>
    </row>
    <row r="1550" spans="2:91" ht="18.600000000000001" customHeight="1" thickTop="1" thickBot="1">
      <c r="B1550" s="129">
        <v>3.94</v>
      </c>
      <c r="D1550" s="29">
        <v>1</v>
      </c>
      <c r="E1550" s="30">
        <v>0</v>
      </c>
      <c r="F1550" s="31">
        <v>0</v>
      </c>
      <c r="G1550" s="32">
        <f t="shared" ref="G1550:G1613" si="14822">-1/($E$8*$B1550)</f>
        <v>-0.16730456852791878</v>
      </c>
      <c r="I1550" s="29">
        <v>1</v>
      </c>
      <c r="J1550" s="33">
        <v>0</v>
      </c>
      <c r="K1550" s="31">
        <v>0</v>
      </c>
      <c r="L1550" s="32">
        <v>0</v>
      </c>
      <c r="N1550" s="29">
        <f t="shared" ref="N1550" si="14823">D1550*I1550+F1550*I1553-E1550*J1550-G1550*J1553</f>
        <v>0.94722740219364154</v>
      </c>
      <c r="O1550" s="33">
        <f t="shared" ref="O1550" si="14824">(D1550*J1550+E1550*I1550+F1550*J1553+G1550*I1553)</f>
        <v>0</v>
      </c>
      <c r="P1550" s="31">
        <f t="shared" ref="P1550" si="14825">D1550*K1550+F1550*K1553-E1550*L1550-G1550*L1553</f>
        <v>0</v>
      </c>
      <c r="Q1550" s="32">
        <f t="shared" ref="Q1550" si="14826">(D1550*L1550+E1550*K1550+F1550*L1553+G1550*K1553)</f>
        <v>-0.16730456852791878</v>
      </c>
      <c r="S1550" s="29">
        <v>1</v>
      </c>
      <c r="T1550" s="30">
        <v>0</v>
      </c>
      <c r="U1550" s="31">
        <v>0</v>
      </c>
      <c r="V1550" s="32">
        <f t="shared" ref="V1550:V1613" si="14827">-1/($T$8*$B1550)</f>
        <v>-0.32501776649746195</v>
      </c>
      <c r="X1550" s="29">
        <f t="shared" ref="X1550" si="14828">N1550*S1550+P1550*S1553-O1550*T1550-Q1550*T1553</f>
        <v>0.94722740219364154</v>
      </c>
      <c r="Y1550" s="33">
        <f t="shared" ref="Y1550" si="14829">(N1550*T1550+O1550*S1550+P1550*T1553+Q1550*S1553)</f>
        <v>0</v>
      </c>
      <c r="Z1550" s="31">
        <f t="shared" ref="Z1550" si="14830">N1550*U1550+P1550*U1553-O1550*V1550-Q1550*V1553</f>
        <v>0</v>
      </c>
      <c r="AA1550" s="32">
        <f t="shared" ref="AA1550" si="14831">(N1550*V1550+O1550*U1550+P1550*V1553+Q1550*U1553)</f>
        <v>-0.47517030315408926</v>
      </c>
      <c r="AB1550" s="8"/>
      <c r="AC1550" s="29">
        <v>1</v>
      </c>
      <c r="AD1550" s="33">
        <v>0</v>
      </c>
      <c r="AE1550" s="31">
        <v>0</v>
      </c>
      <c r="AF1550" s="32">
        <v>0</v>
      </c>
      <c r="AH1550" s="29">
        <f t="shared" ref="AH1550" si="14832">X1550*AC1550+Z1550*AC1553-Y1550*AD1550-AA1550*AD1553</f>
        <v>0.82802247056146561</v>
      </c>
      <c r="AI1550" s="33">
        <f t="shared" ref="AI1550" si="14833">(X1550*AD1550+Y1550*AC1550+Z1550*AD1553+AA1550*AC1553)</f>
        <v>0</v>
      </c>
      <c r="AJ1550" s="31">
        <f t="shared" ref="AJ1550" si="14834">X1550*AE1550+Z1550*AE1553-Y1550*AF1550-AA1550*AF1553</f>
        <v>0</v>
      </c>
      <c r="AK1550" s="32">
        <f t="shared" ref="AK1550" si="14835">(X1550*AF1550+Y1550*AE1550+Z1550*AF1553+AA1550*AE1553)</f>
        <v>-0.47517030315408926</v>
      </c>
      <c r="AL1550" s="8"/>
      <c r="AM1550" s="29">
        <v>1</v>
      </c>
      <c r="AN1550" s="30">
        <v>0</v>
      </c>
      <c r="AO1550" s="31">
        <v>0</v>
      </c>
      <c r="AP1550" s="32">
        <f t="shared" ref="AP1550:AP1613" si="14836">-1/($AN$8*$B1550)</f>
        <v>-0.29391624365482233</v>
      </c>
      <c r="AR1550" s="29">
        <f t="shared" ref="AR1550" si="14837">AH1550*AM1550+AJ1550*AM1553-AI1550*AN1550-AK1550*AN1553</f>
        <v>0.82802247056146561</v>
      </c>
      <c r="AS1550" s="33">
        <f t="shared" ref="AS1550" si="14838">(AH1550*AN1550+AI1550*AM1550+AJ1550*AN1553+AK1550*AM1553)</f>
        <v>0</v>
      </c>
      <c r="AT1550" s="31">
        <f t="shared" ref="AT1550" si="14839">AH1550*AO1550+AJ1550*AO1553-AI1550*AP1550-AK1550*AP1553</f>
        <v>0</v>
      </c>
      <c r="AU1550" s="32">
        <f t="shared" ref="AU1550" si="14840">(AH1550*AP1550+AI1550*AO1550+AJ1550*AP1553+AK1550*AO1553)</f>
        <v>-0.71853955736330088</v>
      </c>
      <c r="AV1550" s="8"/>
      <c r="AW1550" s="29">
        <v>1</v>
      </c>
      <c r="AX1550" s="33">
        <v>0</v>
      </c>
      <c r="AY1550" s="31">
        <v>0</v>
      </c>
      <c r="AZ1550" s="32">
        <v>0</v>
      </c>
      <c r="BB1550" s="29">
        <f t="shared" ref="BB1550" si="14841">AR1550*AW1550+AT1550*AW1553-AS1550*AX1550-AU1550*AX1553</f>
        <v>0.66545815026780397</v>
      </c>
      <c r="BC1550" s="33">
        <f t="shared" ref="BC1550" si="14842">(AR1550*AX1550+AS1550*AW1550+AT1550*AX1553+AU1550*AW1553)</f>
        <v>0</v>
      </c>
      <c r="BD1550" s="31">
        <f t="shared" ref="BD1550" si="14843">AR1550*AY1550+AT1550*AY1553-AS1550*AZ1550-AU1550*AZ1553</f>
        <v>0</v>
      </c>
      <c r="BE1550" s="32">
        <f t="shared" ref="BE1550" si="14844">(AR1550*AZ1550+AS1550*AY1550+AT1550*AZ1553+AU1550*AY1553)</f>
        <v>-0.71853955736330088</v>
      </c>
      <c r="BF1550" s="8"/>
      <c r="BG1550" s="29">
        <v>1</v>
      </c>
      <c r="BH1550" s="30">
        <v>0</v>
      </c>
      <c r="BI1550" s="31">
        <v>0</v>
      </c>
      <c r="BJ1550" s="32">
        <f t="shared" ref="BJ1550:BJ1613" si="14845">-1/($BH$8*$B1550)</f>
        <v>-0.1033477157360406</v>
      </c>
      <c r="BL1550" s="29">
        <f t="shared" ref="BL1550" si="14846">BB1550*BG1550+BD1550*BG1553-BC1550*BH1550-BE1550*BH1553</f>
        <v>0.66545815026780397</v>
      </c>
      <c r="BM1550" s="33">
        <f t="shared" ref="BM1550" si="14847">(BB1550*BH1550+BC1550*BG1550+BD1550*BH1553+BE1550*BG1553)</f>
        <v>0</v>
      </c>
      <c r="BN1550" s="31">
        <f t="shared" ref="BN1550" si="14848">BB1550*BI1550+BD1550*BI1553-BC1550*BJ1550-BE1550*BJ1553</f>
        <v>0</v>
      </c>
      <c r="BO1550" s="32">
        <f t="shared" ref="BO1550" si="14849">(BB1550*BJ1550+BC1550*BI1550+BD1550*BJ1553+BE1550*BI1553)</f>
        <v>-0.78731313711140927</v>
      </c>
      <c r="BP1550" s="8"/>
      <c r="BQ1550" s="34">
        <v>1</v>
      </c>
      <c r="BR1550" s="35">
        <v>0</v>
      </c>
      <c r="BS1550" s="11">
        <v>0</v>
      </c>
      <c r="BT1550" s="36">
        <v>0</v>
      </c>
      <c r="BV1550" s="29">
        <f t="shared" ref="BV1550" si="14850">BL1550*BQ1550+BN1550*BQ1553-BM1550*BR1550-BO1550*BR1553</f>
        <v>0.66545815026780397</v>
      </c>
      <c r="BW1550" s="33">
        <f t="shared" ref="BW1550" si="14851">(BL1550*BR1550+BM1550*BQ1550+BN1550*BR1553+BO1550*BQ1553)</f>
        <v>-0.78731313711140927</v>
      </c>
      <c r="BX1550" s="31">
        <f t="shared" ref="BX1550" si="14852">BL1550*BS1550+BN1550*BS1553-BM1550*BT1550-BO1550*BT1553</f>
        <v>0</v>
      </c>
      <c r="BY1550" s="32">
        <f t="shared" ref="BY1550" si="14853">(BL1550*BT1550+BM1550*BS1550+BN1550*BT1553+BO1550*BS1553)</f>
        <v>-0.78731313711140927</v>
      </c>
      <c r="CA1550" s="37">
        <f t="shared" ref="CA1550" si="14854">20*LOG(((1+$BR$8)/$BR$8)/((BV1550+BV1553)^2+(BW1550+BW1553)^2)^0.5)</f>
        <v>-6.8798318344361811E-3</v>
      </c>
      <c r="CC1550" s="134">
        <f t="shared" ref="CC1550" si="14855">((BV1550^2+BW1550^2)^0.5)/((BV1553^2+BW1553^2)^0.5)</f>
        <v>1.06120746435591</v>
      </c>
      <c r="CD1550" s="9"/>
      <c r="CE1550" s="38"/>
      <c r="CF1550" s="38"/>
      <c r="CG1550" s="38"/>
      <c r="CH1550" s="38"/>
      <c r="CM1550" s="129">
        <v>3.92</v>
      </c>
    </row>
    <row r="1551" spans="2:91" ht="18.600000000000001" customHeight="1" thickBot="1">
      <c r="D1551" s="39"/>
      <c r="G1551" s="40"/>
      <c r="I1551" s="39"/>
      <c r="L1551" s="40"/>
      <c r="N1551" s="39"/>
      <c r="Q1551" s="40"/>
      <c r="S1551" s="39"/>
      <c r="V1551" s="40"/>
      <c r="X1551" s="39"/>
      <c r="AA1551" s="40"/>
      <c r="AC1551" s="39"/>
      <c r="AF1551" s="40"/>
      <c r="AH1551" s="39"/>
      <c r="AK1551" s="40"/>
      <c r="AM1551" s="39"/>
      <c r="AP1551" s="40"/>
      <c r="AR1551" s="39"/>
      <c r="AU1551" s="40"/>
      <c r="AW1551" s="39"/>
      <c r="AZ1551" s="40"/>
      <c r="BB1551" s="39"/>
      <c r="BE1551" s="40"/>
      <c r="BG1551" s="39"/>
      <c r="BJ1551" s="40"/>
      <c r="BL1551" s="39"/>
      <c r="BO1551" s="40"/>
      <c r="BQ1551" s="34"/>
      <c r="BR1551" s="11"/>
      <c r="BS1551" s="11"/>
      <c r="BT1551" s="41"/>
      <c r="BV1551" s="39"/>
      <c r="BY1551" s="40"/>
      <c r="CC1551" s="135"/>
      <c r="CD1551" s="9"/>
      <c r="CE1551" s="38"/>
      <c r="CF1551" s="38"/>
      <c r="CG1551" s="38"/>
      <c r="CH1551" s="38"/>
    </row>
    <row r="1552" spans="2:91" ht="18.600000000000001" customHeight="1" thickBot="1">
      <c r="D1552" s="258" t="s">
        <v>129</v>
      </c>
      <c r="E1552" s="259"/>
      <c r="F1552" s="260" t="s">
        <v>130</v>
      </c>
      <c r="G1552" s="261"/>
      <c r="H1552" s="229"/>
      <c r="I1552" s="258" t="s">
        <v>131</v>
      </c>
      <c r="J1552" s="259"/>
      <c r="K1552" s="260" t="s">
        <v>132</v>
      </c>
      <c r="L1552" s="261"/>
      <c r="N1552" s="253" t="s">
        <v>133</v>
      </c>
      <c r="O1552" s="254"/>
      <c r="P1552" s="255" t="s">
        <v>134</v>
      </c>
      <c r="Q1552" s="256"/>
      <c r="S1552" s="258" t="s">
        <v>135</v>
      </c>
      <c r="T1552" s="259"/>
      <c r="U1552" s="260" t="s">
        <v>136</v>
      </c>
      <c r="V1552" s="261"/>
      <c r="W1552" s="8"/>
      <c r="X1552" s="253" t="s">
        <v>137</v>
      </c>
      <c r="Y1552" s="254"/>
      <c r="Z1552" s="255" t="s">
        <v>138</v>
      </c>
      <c r="AA1552" s="256"/>
      <c r="AB1552" s="8"/>
      <c r="AC1552" s="258" t="s">
        <v>139</v>
      </c>
      <c r="AD1552" s="259"/>
      <c r="AE1552" s="260" t="s">
        <v>140</v>
      </c>
      <c r="AF1552" s="261"/>
      <c r="AG1552" s="8"/>
      <c r="AH1552" s="253" t="s">
        <v>141</v>
      </c>
      <c r="AI1552" s="254"/>
      <c r="AJ1552" s="255" t="s">
        <v>142</v>
      </c>
      <c r="AK1552" s="256"/>
      <c r="AL1552" s="8"/>
      <c r="AM1552" s="258" t="s">
        <v>143</v>
      </c>
      <c r="AN1552" s="259"/>
      <c r="AO1552" s="260" t="s">
        <v>144</v>
      </c>
      <c r="AP1552" s="261"/>
      <c r="AR1552" s="253" t="s">
        <v>145</v>
      </c>
      <c r="AS1552" s="254"/>
      <c r="AT1552" s="255" t="s">
        <v>146</v>
      </c>
      <c r="AU1552" s="256"/>
      <c r="AV1552" s="4"/>
      <c r="AW1552" s="258" t="s">
        <v>147</v>
      </c>
      <c r="AX1552" s="259"/>
      <c r="AY1552" s="260" t="s">
        <v>148</v>
      </c>
      <c r="AZ1552" s="261"/>
      <c r="BA1552" s="8"/>
      <c r="BB1552" s="253" t="s">
        <v>149</v>
      </c>
      <c r="BC1552" s="254"/>
      <c r="BD1552" s="255" t="s">
        <v>150</v>
      </c>
      <c r="BE1552" s="256"/>
      <c r="BF1552" s="4"/>
      <c r="BG1552" s="258" t="s">
        <v>151</v>
      </c>
      <c r="BH1552" s="259"/>
      <c r="BI1552" s="260" t="s">
        <v>152</v>
      </c>
      <c r="BJ1552" s="261"/>
      <c r="BK1552" s="4"/>
      <c r="BL1552" s="253" t="s">
        <v>153</v>
      </c>
      <c r="BM1552" s="254"/>
      <c r="BN1552" s="255" t="s">
        <v>154</v>
      </c>
      <c r="BO1552" s="256"/>
      <c r="BP1552" s="4"/>
      <c r="BQ1552" s="258" t="s">
        <v>155</v>
      </c>
      <c r="BR1552" s="259"/>
      <c r="BS1552" s="260" t="s">
        <v>156</v>
      </c>
      <c r="BT1552" s="261"/>
      <c r="BU1552" s="8"/>
      <c r="BV1552" s="253" t="s">
        <v>157</v>
      </c>
      <c r="BW1552" s="254"/>
      <c r="BX1552" s="255" t="s">
        <v>158</v>
      </c>
      <c r="BY1552" s="256"/>
      <c r="CA1552" s="46" t="s">
        <v>16</v>
      </c>
      <c r="CC1552" s="136" t="s">
        <v>71</v>
      </c>
      <c r="CD1552" s="9"/>
      <c r="CE1552" s="38"/>
      <c r="CF1552" s="38"/>
      <c r="CG1552" s="38"/>
      <c r="CH1552" s="38"/>
    </row>
    <row r="1553" spans="2:91" ht="18.600000000000001" customHeight="1" thickTop="1" thickBot="1">
      <c r="D1553" s="29">
        <v>0</v>
      </c>
      <c r="E1553" s="33">
        <v>0</v>
      </c>
      <c r="F1553" s="31">
        <v>1</v>
      </c>
      <c r="G1553" s="32">
        <v>0</v>
      </c>
      <c r="I1553" s="29">
        <v>0</v>
      </c>
      <c r="J1553" s="33">
        <f t="shared" ref="J1553" si="14856">IF(0=(1-$J$8*$K$8*$B1550^2),10^14,$B1550*$J$8/(1-$J$8*$K$8*$B1550^2))</f>
        <v>-0.3154283129904612</v>
      </c>
      <c r="K1553" s="31">
        <v>1</v>
      </c>
      <c r="L1553" s="32">
        <v>0</v>
      </c>
      <c r="N1553" s="29">
        <f t="shared" ref="N1553" si="14857">D1553*I1550+F1553*I1553-E1553*J1550-G1553*J1553</f>
        <v>0</v>
      </c>
      <c r="O1553" s="33">
        <f t="shared" ref="O1553" si="14858">(D1553*J1550+E1553*I1550+F1553*J1553+G1553*I1553)</f>
        <v>-0.3154283129904612</v>
      </c>
      <c r="P1553" s="31">
        <f t="shared" ref="P1553" si="14859">D1553*K1550+F1553*K1553-E1553*L1550-G1553*L1553</f>
        <v>1</v>
      </c>
      <c r="Q1553" s="32">
        <f t="shared" ref="Q1553" si="14860">(D1553*L1550+E1553*K1550+F1553*L1553+G1553*K1553)</f>
        <v>0</v>
      </c>
      <c r="S1553" s="29">
        <v>0</v>
      </c>
      <c r="T1553" s="33">
        <v>0</v>
      </c>
      <c r="U1553" s="31">
        <v>1</v>
      </c>
      <c r="V1553" s="32">
        <v>0</v>
      </c>
      <c r="X1553" s="29">
        <f t="shared" ref="X1553" si="14861">N1553*S1550+P1553*S1553-O1553*T1550-Q1553*T1553</f>
        <v>0</v>
      </c>
      <c r="Y1553" s="33">
        <f t="shared" ref="Y1553" si="14862">(N1553*T1550+O1553*S1550+P1553*T1553+Q1553*S1553)</f>
        <v>-0.3154283129904612</v>
      </c>
      <c r="Z1553" s="31">
        <f t="shared" ref="Z1553" si="14863">N1553*U1550+P1553*U1553-O1553*V1550-Q1553*V1553</f>
        <v>0.89748019422177794</v>
      </c>
      <c r="AA1553" s="32">
        <f t="shared" ref="AA1553" si="14864">(N1553*V1550+O1553*U1550+P1553*V1553+Q1553*U1553)</f>
        <v>0</v>
      </c>
      <c r="AB1553" s="8"/>
      <c r="AC1553" s="29">
        <v>0</v>
      </c>
      <c r="AD1553" s="33">
        <f t="shared" ref="AD1553" si="14865">IF(0=(1-$AD$8*$AE$8*$B1550^2),10^14,$B1550*$AD$8/(1-$AD$8*$AE$8*$B1550^2))</f>
        <v>-0.25086780642838252</v>
      </c>
      <c r="AE1553" s="31">
        <v>1</v>
      </c>
      <c r="AF1553" s="32">
        <v>0</v>
      </c>
      <c r="AH1553" s="29">
        <f t="shared" ref="AH1553" si="14866">X1553*AC1550+Z1553*AC1553-Y1553*AD1550-AA1553*AD1553</f>
        <v>0</v>
      </c>
      <c r="AI1553" s="33">
        <f t="shared" ref="AI1553" si="14867">(X1553*AD1550+Y1553*AC1550+Z1553*AD1553+AA1553*AC1553)</f>
        <v>-0.54057720062779735</v>
      </c>
      <c r="AJ1553" s="31">
        <f t="shared" ref="AJ1553" si="14868">X1553*AE1550+Z1553*AE1553-Y1553*AF1550-AA1553*AF1553</f>
        <v>0.89748019422177794</v>
      </c>
      <c r="AK1553" s="32">
        <f t="shared" ref="AK1553" si="14869">(X1553*AF1550+Y1553*AE1550+Z1553*AF1553+AA1553*AE1553)</f>
        <v>0</v>
      </c>
      <c r="AL1553" s="8"/>
      <c r="AM1553" s="29">
        <v>0</v>
      </c>
      <c r="AN1553" s="33">
        <v>0</v>
      </c>
      <c r="AO1553" s="31">
        <v>1</v>
      </c>
      <c r="AP1553" s="32">
        <v>0</v>
      </c>
      <c r="AR1553" s="29">
        <f t="shared" ref="AR1553" si="14870">AH1553*AM1550+AJ1553*AM1553-AI1553*AN1550-AK1553*AN1553</f>
        <v>0</v>
      </c>
      <c r="AS1553" s="33">
        <f t="shared" ref="AS1553" si="14871">(AH1553*AN1550+AI1553*AM1550+AJ1553*AN1553+AK1553*AM1553)</f>
        <v>-0.54057720062779735</v>
      </c>
      <c r="AT1553" s="31">
        <f t="shared" ref="AT1553" si="14872">AH1553*AO1550+AJ1553*AO1553-AI1553*AP1550-AK1553*AP1553</f>
        <v>0.73859577400781651</v>
      </c>
      <c r="AU1553" s="32">
        <f t="shared" ref="AU1553" si="14873">(AH1553*AP1550+AI1553*AO1550+AJ1553*AP1553+AK1553*AO1553)</f>
        <v>0</v>
      </c>
      <c r="AV1553" s="8"/>
      <c r="AW1553" s="29">
        <v>0</v>
      </c>
      <c r="AX1553" s="33">
        <f t="shared" ref="AX1553" si="14874">IF(0=(1-$AX$8*$AY$8*$B1550^2),10^14,$B1550*$AX$8/(1-$AX$8*$AY$8*$B1550^2))</f>
        <v>-0.22624268716700238</v>
      </c>
      <c r="AY1553" s="31">
        <v>1</v>
      </c>
      <c r="AZ1553" s="32">
        <v>0</v>
      </c>
      <c r="BB1553" s="29">
        <f t="shared" ref="BB1553" si="14875">AR1553*AW1550+AT1553*AW1553-AS1553*AX1550-AU1553*AX1553</f>
        <v>0</v>
      </c>
      <c r="BC1553" s="33">
        <f t="shared" ref="BC1553" si="14876">(AR1553*AX1550+AS1553*AW1550+AT1553*AX1553+AU1553*AW1553)</f>
        <v>-0.70767909326951783</v>
      </c>
      <c r="BD1553" s="31">
        <f t="shared" ref="BD1553" si="14877">AR1553*AY1550+AT1553*AY1553-AS1553*AZ1550-AU1553*AZ1553</f>
        <v>0.73859577400781651</v>
      </c>
      <c r="BE1553" s="32">
        <f t="shared" ref="BE1553" si="14878">(AR1553*AZ1550+AS1553*AY1550+AT1553*AZ1553+AU1553*AY1553)</f>
        <v>0</v>
      </c>
      <c r="BF1553" s="8"/>
      <c r="BG1553" s="29">
        <v>0</v>
      </c>
      <c r="BH1553" s="33">
        <v>0</v>
      </c>
      <c r="BI1553" s="31">
        <v>1</v>
      </c>
      <c r="BJ1553" s="32">
        <v>0</v>
      </c>
      <c r="BL1553" s="29">
        <f t="shared" ref="BL1553" si="14879">BB1553*BG1550+BD1553*BG1553-BC1553*BH1550-BE1553*BH1553</f>
        <v>0</v>
      </c>
      <c r="BM1553" s="33">
        <f t="shared" ref="BM1553" si="14880">(BB1553*BH1550+BC1553*BG1550+BD1553*BH1553+BE1553*BG1553)</f>
        <v>-0.70767909326951783</v>
      </c>
      <c r="BN1553" s="31">
        <f t="shared" ref="BN1553" si="14881">BB1553*BI1550+BD1553*BI1553-BC1553*BJ1550-BE1553*BJ1553</f>
        <v>0.66545875624425943</v>
      </c>
      <c r="BO1553" s="32">
        <f t="shared" ref="BO1553" si="14882">(BB1553*BJ1550+BC1553*BI1550+BD1553*BJ1553+BE1553*BI1553)</f>
        <v>0</v>
      </c>
      <c r="BP1553" s="8"/>
      <c r="BQ1553" s="19">
        <f t="shared" ref="BQ1553:BQ1616" si="14883">1/$BR$8</f>
        <v>1</v>
      </c>
      <c r="BR1553" s="47">
        <v>0</v>
      </c>
      <c r="BS1553" s="48">
        <v>1</v>
      </c>
      <c r="BT1553" s="49">
        <v>0</v>
      </c>
      <c r="BV1553" s="29">
        <f t="shared" ref="BV1553" si="14884">BL1553*BQ1550+BN1553*BQ1553-BM1553*BR1550-BO1553*BR1553</f>
        <v>0.66545875624425943</v>
      </c>
      <c r="BW1553" s="33">
        <f t="shared" ref="BW1553" si="14885">(BL1553*BR1550+BM1553*BQ1550+BN1553*BR1553+BO1553*BQ1553)</f>
        <v>-0.70767909326951783</v>
      </c>
      <c r="BX1553" s="31">
        <f t="shared" ref="BX1553" si="14886">BL1553*BS1550+BN1553*BS1553-BM1553*BT1550-BO1553*BT1553</f>
        <v>0.66545875624425943</v>
      </c>
      <c r="BY1553" s="32">
        <f t="shared" ref="BY1553" si="14887">(BL1553*BT1550+BM1553*BS1550+BN1553*BT1553+BO1553*BS1553)</f>
        <v>0</v>
      </c>
      <c r="CA1553" s="50">
        <f t="shared" ref="CA1553" si="14888">(180/PI())*ATAN(-1*(BW1550+BW1553)/(BV1550+BV1553))</f>
        <v>48.322923976309475</v>
      </c>
      <c r="CC1553" s="137">
        <f t="shared" ref="CC1553" si="14889">20*LOG(((1-(10^(CA1550/20)^2)*(1-((1-CC1550)/(1+CC1550))^2))^0.5))</f>
        <v>-26.084861564806197</v>
      </c>
      <c r="CD1553" s="9"/>
      <c r="CE1553" s="38"/>
      <c r="CF1553" s="38"/>
      <c r="CG1553" s="38"/>
      <c r="CH1553" s="38"/>
    </row>
    <row r="1554" spans="2:91" ht="18.600000000000001" customHeight="1">
      <c r="CC1554" s="42"/>
    </row>
    <row r="1555" spans="2:91" ht="18.600000000000001" customHeight="1" thickBot="1">
      <c r="E1555" s="22" t="s">
        <v>4</v>
      </c>
      <c r="J1555" s="22" t="s">
        <v>5</v>
      </c>
      <c r="O1555" s="22" t="s">
        <v>6</v>
      </c>
      <c r="T1555" s="22" t="s">
        <v>7</v>
      </c>
      <c r="Y1555" s="22" t="s">
        <v>8</v>
      </c>
      <c r="AD1555" s="22" t="s">
        <v>65</v>
      </c>
      <c r="AI1555" s="22" t="s">
        <v>9</v>
      </c>
      <c r="AN1555" s="22" t="s">
        <v>66</v>
      </c>
      <c r="AS1555" s="22" t="s">
        <v>51</v>
      </c>
      <c r="AX1555" s="22" t="s">
        <v>67</v>
      </c>
      <c r="BC1555" s="22" t="s">
        <v>52</v>
      </c>
      <c r="BH1555" s="22" t="s">
        <v>68</v>
      </c>
      <c r="BM1555" s="22" t="s">
        <v>63</v>
      </c>
      <c r="BQ1555" s="23" t="s">
        <v>69</v>
      </c>
      <c r="BR1555" s="23"/>
      <c r="BS1555" s="24"/>
      <c r="BT1555" s="24"/>
      <c r="BU1555" s="24"/>
      <c r="BW1555" s="22" t="s">
        <v>64</v>
      </c>
    </row>
    <row r="1556" spans="2:91" ht="18.600000000000001" customHeight="1" thickBot="1">
      <c r="D1556" s="249" t="s">
        <v>103</v>
      </c>
      <c r="E1556" s="250"/>
      <c r="F1556" s="251" t="s">
        <v>104</v>
      </c>
      <c r="G1556" s="252"/>
      <c r="H1556" s="229"/>
      <c r="I1556" s="253" t="s">
        <v>11</v>
      </c>
      <c r="J1556" s="254"/>
      <c r="K1556" s="255" t="s">
        <v>12</v>
      </c>
      <c r="L1556" s="256"/>
      <c r="M1556" s="24"/>
      <c r="N1556" s="253" t="s">
        <v>105</v>
      </c>
      <c r="O1556" s="254"/>
      <c r="P1556" s="255" t="s">
        <v>106</v>
      </c>
      <c r="Q1556" s="256"/>
      <c r="R1556" s="24"/>
      <c r="S1556" s="249" t="s">
        <v>107</v>
      </c>
      <c r="T1556" s="250"/>
      <c r="U1556" s="251" t="s">
        <v>108</v>
      </c>
      <c r="V1556" s="252"/>
      <c r="W1556" s="8"/>
      <c r="X1556" s="253" t="s">
        <v>109</v>
      </c>
      <c r="Y1556" s="254"/>
      <c r="Z1556" s="255" t="s">
        <v>110</v>
      </c>
      <c r="AA1556" s="256"/>
      <c r="AB1556" s="8"/>
      <c r="AC1556" s="253" t="s">
        <v>111</v>
      </c>
      <c r="AD1556" s="254"/>
      <c r="AE1556" s="255" t="s">
        <v>14</v>
      </c>
      <c r="AF1556" s="256"/>
      <c r="AG1556" s="8"/>
      <c r="AH1556" s="253" t="s">
        <v>112</v>
      </c>
      <c r="AI1556" s="254"/>
      <c r="AJ1556" s="255" t="s">
        <v>113</v>
      </c>
      <c r="AK1556" s="256"/>
      <c r="AL1556" s="8"/>
      <c r="AM1556" s="249" t="s">
        <v>114</v>
      </c>
      <c r="AN1556" s="250"/>
      <c r="AO1556" s="251" t="s">
        <v>115</v>
      </c>
      <c r="AP1556" s="252"/>
      <c r="AQ1556" s="24"/>
      <c r="AR1556" s="253" t="s">
        <v>116</v>
      </c>
      <c r="AS1556" s="254"/>
      <c r="AT1556" s="255" t="s">
        <v>13</v>
      </c>
      <c r="AU1556" s="256"/>
      <c r="AV1556" s="4"/>
      <c r="AW1556" s="253" t="s">
        <v>117</v>
      </c>
      <c r="AX1556" s="254"/>
      <c r="AY1556" s="255" t="s">
        <v>118</v>
      </c>
      <c r="AZ1556" s="256"/>
      <c r="BA1556" s="8"/>
      <c r="BB1556" s="253" t="s">
        <v>119</v>
      </c>
      <c r="BC1556" s="254"/>
      <c r="BD1556" s="255" t="s">
        <v>120</v>
      </c>
      <c r="BE1556" s="256"/>
      <c r="BF1556" s="4"/>
      <c r="BG1556" s="249" t="s">
        <v>121</v>
      </c>
      <c r="BH1556" s="250"/>
      <c r="BI1556" s="251" t="s">
        <v>122</v>
      </c>
      <c r="BJ1556" s="252"/>
      <c r="BK1556" s="4"/>
      <c r="BL1556" s="253" t="s">
        <v>123</v>
      </c>
      <c r="BM1556" s="254"/>
      <c r="BN1556" s="255" t="s">
        <v>124</v>
      </c>
      <c r="BO1556" s="256"/>
      <c r="BP1556" s="4"/>
      <c r="BQ1556" s="253" t="s">
        <v>125</v>
      </c>
      <c r="BR1556" s="254"/>
      <c r="BS1556" s="255" t="s">
        <v>126</v>
      </c>
      <c r="BT1556" s="256"/>
      <c r="BU1556" s="8"/>
      <c r="BV1556" s="253" t="s">
        <v>127</v>
      </c>
      <c r="BW1556" s="254"/>
      <c r="BX1556" s="255" t="s">
        <v>128</v>
      </c>
      <c r="BY1556" s="256"/>
      <c r="CA1556" s="27" t="s">
        <v>15</v>
      </c>
      <c r="CC1556" s="133" t="s">
        <v>70</v>
      </c>
      <c r="CD1556" s="9"/>
      <c r="CE1556" s="38"/>
      <c r="CF1556" s="38"/>
      <c r="CG1556" s="38"/>
      <c r="CH1556" s="38"/>
    </row>
    <row r="1557" spans="2:91" ht="18.600000000000001" customHeight="1" thickTop="1" thickBot="1">
      <c r="B1557" s="129">
        <v>3.96</v>
      </c>
      <c r="D1557" s="29">
        <v>1</v>
      </c>
      <c r="E1557" s="30">
        <v>0</v>
      </c>
      <c r="F1557" s="31">
        <v>0</v>
      </c>
      <c r="G1557" s="32">
        <f t="shared" ref="G1557:G1620" si="14890">-1/($E$8*$B1557)</f>
        <v>-0.16645959595959597</v>
      </c>
      <c r="I1557" s="29">
        <v>1</v>
      </c>
      <c r="J1557" s="33">
        <v>0</v>
      </c>
      <c r="K1557" s="31">
        <v>0</v>
      </c>
      <c r="L1557" s="32">
        <v>0</v>
      </c>
      <c r="N1557" s="29">
        <f t="shared" ref="N1557" si="14891">D1557*I1557+F1557*I1560-E1557*J1557-G1557*J1560</f>
        <v>0.94776438113344175</v>
      </c>
      <c r="O1557" s="33">
        <f t="shared" ref="O1557" si="14892">(D1557*J1557+E1557*I1557+F1557*J1560+G1557*I1560)</f>
        <v>0</v>
      </c>
      <c r="P1557" s="31">
        <f t="shared" ref="P1557" si="14893">D1557*K1557+F1557*K1560-E1557*L1557-G1557*L1560</f>
        <v>0</v>
      </c>
      <c r="Q1557" s="32">
        <f t="shared" ref="Q1557" si="14894">(D1557*L1557+E1557*K1557+F1557*L1560+G1557*K1560)</f>
        <v>-0.16645959595959597</v>
      </c>
      <c r="S1557" s="29">
        <v>1</v>
      </c>
      <c r="T1557" s="30">
        <v>0</v>
      </c>
      <c r="U1557" s="31">
        <v>0</v>
      </c>
      <c r="V1557" s="32">
        <f t="shared" ref="V1557:V1620" si="14895">-1/($T$8*$B1557)</f>
        <v>-0.32337626262626262</v>
      </c>
      <c r="X1557" s="29">
        <f t="shared" ref="X1557" si="14896">N1557*S1557+P1557*S1560-O1557*T1557-Q1557*T1560</f>
        <v>0.94776438113344175</v>
      </c>
      <c r="Y1557" s="33">
        <f t="shared" ref="Y1557" si="14897">(N1557*T1557+O1557*S1557+P1557*T1560+Q1557*S1560)</f>
        <v>0</v>
      </c>
      <c r="Z1557" s="31">
        <f t="shared" ref="Z1557" si="14898">N1557*U1557+P1557*U1560-O1557*V1557-Q1557*V1560</f>
        <v>0</v>
      </c>
      <c r="AA1557" s="32">
        <f t="shared" ref="AA1557" si="14899">(N1557*V1557+O1557*U1557+P1557*V1560+Q1557*U1560)</f>
        <v>-0.4729440993808211</v>
      </c>
      <c r="AB1557" s="8"/>
      <c r="AC1557" s="29">
        <v>1</v>
      </c>
      <c r="AD1557" s="33">
        <v>0</v>
      </c>
      <c r="AE1557" s="31">
        <v>0</v>
      </c>
      <c r="AF1557" s="32">
        <v>0</v>
      </c>
      <c r="AH1557" s="29">
        <f t="shared" ref="AH1557" si="14900">X1557*AC1557+Z1557*AC1560-Y1557*AD1557-AA1557*AD1560</f>
        <v>0.82976232874153522</v>
      </c>
      <c r="AI1557" s="33">
        <f t="shared" ref="AI1557" si="14901">(X1557*AD1557+Y1557*AC1557+Z1557*AD1560+AA1557*AC1560)</f>
        <v>0</v>
      </c>
      <c r="AJ1557" s="31">
        <f t="shared" ref="AJ1557" si="14902">X1557*AE1557+Z1557*AE1560-Y1557*AF1557-AA1557*AF1560</f>
        <v>0</v>
      </c>
      <c r="AK1557" s="32">
        <f t="shared" ref="AK1557" si="14903">(X1557*AF1557+Y1557*AE1557+Z1557*AF1560+AA1557*AE1560)</f>
        <v>-0.4729440993808211</v>
      </c>
      <c r="AL1557" s="8"/>
      <c r="AM1557" s="29">
        <v>1</v>
      </c>
      <c r="AN1557" s="30">
        <v>0</v>
      </c>
      <c r="AO1557" s="31">
        <v>0</v>
      </c>
      <c r="AP1557" s="32">
        <f t="shared" ref="AP1557:AP1620" si="14904">-1/($AN$8*$B1557)</f>
        <v>-0.29243181818181818</v>
      </c>
      <c r="AR1557" s="29">
        <f t="shared" ref="AR1557" si="14905">AH1557*AM1557+AJ1557*AM1560-AI1557*AN1557-AK1557*AN1560</f>
        <v>0.82976232874153522</v>
      </c>
      <c r="AS1557" s="33">
        <f t="shared" ref="AS1557" si="14906">(AH1557*AN1557+AI1557*AM1557+AJ1557*AN1560+AK1557*AM1560)</f>
        <v>0</v>
      </c>
      <c r="AT1557" s="31">
        <f t="shared" ref="AT1557" si="14907">AH1557*AO1557+AJ1557*AO1560-AI1557*AP1557-AK1557*AP1560</f>
        <v>0</v>
      </c>
      <c r="AU1557" s="32">
        <f t="shared" ref="AU1557" si="14908">(AH1557*AP1557+AI1557*AO1557+AJ1557*AP1560+AK1557*AO1560)</f>
        <v>-0.71559300583348784</v>
      </c>
      <c r="AV1557" s="8"/>
      <c r="AW1557" s="29">
        <v>1</v>
      </c>
      <c r="AX1557" s="33">
        <v>0</v>
      </c>
      <c r="AY1557" s="31">
        <v>0</v>
      </c>
      <c r="AZ1557" s="32">
        <v>0</v>
      </c>
      <c r="BB1557" s="29">
        <f t="shared" ref="BB1557" si="14909">AR1557*AW1557+AT1557*AW1560-AS1557*AX1557-AU1557*AX1560</f>
        <v>0.66872711831577469</v>
      </c>
      <c r="BC1557" s="33">
        <f t="shared" ref="BC1557" si="14910">(AR1557*AX1557+AS1557*AW1557+AT1557*AX1560+AU1557*AW1560)</f>
        <v>0</v>
      </c>
      <c r="BD1557" s="31">
        <f t="shared" ref="BD1557" si="14911">AR1557*AY1557+AT1557*AY1560-AS1557*AZ1557-AU1557*AZ1560</f>
        <v>0</v>
      </c>
      <c r="BE1557" s="32">
        <f t="shared" ref="BE1557" si="14912">(AR1557*AZ1557+AS1557*AY1557+AT1557*AZ1560+AU1557*AY1560)</f>
        <v>-0.71559300583348784</v>
      </c>
      <c r="BF1557" s="8"/>
      <c r="BG1557" s="29">
        <v>1</v>
      </c>
      <c r="BH1557" s="30">
        <v>0</v>
      </c>
      <c r="BI1557" s="31">
        <v>0</v>
      </c>
      <c r="BJ1557" s="32">
        <f t="shared" ref="BJ1557:BJ1620" si="14913">-1/($BH$8*$B1557)</f>
        <v>-0.10282575757575758</v>
      </c>
      <c r="BL1557" s="29">
        <f t="shared" ref="BL1557" si="14914">BB1557*BG1557+BD1557*BG1560-BC1557*BH1557-BE1557*BH1560</f>
        <v>0.66872711831577469</v>
      </c>
      <c r="BM1557" s="33">
        <f t="shared" ref="BM1557" si="14915">(BB1557*BH1557+BC1557*BG1557+BD1557*BH1560+BE1557*BG1560)</f>
        <v>0</v>
      </c>
      <c r="BN1557" s="31">
        <f t="shared" ref="BN1557" si="14916">BB1557*BI1557+BD1557*BI1560-BC1557*BJ1557-BE1557*BJ1560</f>
        <v>0</v>
      </c>
      <c r="BO1557" s="32">
        <f t="shared" ref="BO1557" si="14917">(BB1557*BJ1557+BC1557*BI1557+BD1557*BJ1560+BE1557*BI1560)</f>
        <v>-0.78435537838576064</v>
      </c>
      <c r="BP1557" s="8"/>
      <c r="BQ1557" s="34">
        <v>1</v>
      </c>
      <c r="BR1557" s="35">
        <v>0</v>
      </c>
      <c r="BS1557" s="11">
        <v>0</v>
      </c>
      <c r="BT1557" s="36">
        <v>0</v>
      </c>
      <c r="BV1557" s="29">
        <f t="shared" ref="BV1557" si="14918">BL1557*BQ1557+BN1557*BQ1560-BM1557*BR1557-BO1557*BR1560</f>
        <v>0.66872711831577469</v>
      </c>
      <c r="BW1557" s="33">
        <f t="shared" ref="BW1557" si="14919">(BL1557*BR1557+BM1557*BQ1557+BN1557*BR1560+BO1557*BQ1560)</f>
        <v>-0.78435537838576064</v>
      </c>
      <c r="BX1557" s="31">
        <f t="shared" ref="BX1557" si="14920">BL1557*BS1557+BN1557*BS1560-BM1557*BT1557-BO1557*BT1560</f>
        <v>0</v>
      </c>
      <c r="BY1557" s="32">
        <f t="shared" ref="BY1557" si="14921">(BL1557*BT1557+BM1557*BS1557+BN1557*BT1560+BO1557*BS1560)</f>
        <v>-0.78435537838576064</v>
      </c>
      <c r="CA1557" s="37">
        <f t="shared" ref="CA1557" si="14922">20*LOG(((1+$BR$8)/$BR$8)/((BV1557+BV1560)^2+(BW1557+BW1560)^2)^0.5)</f>
        <v>-6.868462922066553E-3</v>
      </c>
      <c r="CC1557" s="134">
        <f t="shared" ref="CC1557" si="14923">((BV1557^2+BW1557^2)^0.5)/((BV1560^2+BW1560^2)^0.5)</f>
        <v>1.0609085104247289</v>
      </c>
      <c r="CD1557" s="9"/>
      <c r="CE1557" s="38"/>
      <c r="CF1557" s="38"/>
      <c r="CG1557" s="38"/>
      <c r="CH1557" s="38"/>
      <c r="CM1557" s="129">
        <v>3.94</v>
      </c>
    </row>
    <row r="1558" spans="2:91" ht="18.600000000000001" customHeight="1" thickBot="1">
      <c r="D1558" s="39"/>
      <c r="G1558" s="40"/>
      <c r="I1558" s="39"/>
      <c r="L1558" s="40"/>
      <c r="N1558" s="39"/>
      <c r="Q1558" s="40"/>
      <c r="S1558" s="39"/>
      <c r="V1558" s="40"/>
      <c r="X1558" s="39"/>
      <c r="AA1558" s="40"/>
      <c r="AC1558" s="39"/>
      <c r="AF1558" s="40"/>
      <c r="AH1558" s="39"/>
      <c r="AK1558" s="40"/>
      <c r="AM1558" s="39"/>
      <c r="AP1558" s="40"/>
      <c r="AR1558" s="39"/>
      <c r="AU1558" s="40"/>
      <c r="AW1558" s="39"/>
      <c r="AZ1558" s="40"/>
      <c r="BB1558" s="39"/>
      <c r="BE1558" s="40"/>
      <c r="BG1558" s="39"/>
      <c r="BJ1558" s="40"/>
      <c r="BL1558" s="39"/>
      <c r="BO1558" s="40"/>
      <c r="BQ1558" s="34"/>
      <c r="BR1558" s="11"/>
      <c r="BS1558" s="11"/>
      <c r="BT1558" s="41"/>
      <c r="BV1558" s="39"/>
      <c r="BY1558" s="40"/>
      <c r="CC1558" s="135"/>
      <c r="CD1558" s="9"/>
      <c r="CE1558" s="38"/>
      <c r="CF1558" s="38"/>
      <c r="CG1558" s="38"/>
      <c r="CH1558" s="38"/>
    </row>
    <row r="1559" spans="2:91" ht="18.600000000000001" customHeight="1" thickBot="1">
      <c r="D1559" s="258" t="s">
        <v>129</v>
      </c>
      <c r="E1559" s="259"/>
      <c r="F1559" s="260" t="s">
        <v>130</v>
      </c>
      <c r="G1559" s="261"/>
      <c r="H1559" s="229"/>
      <c r="I1559" s="258" t="s">
        <v>131</v>
      </c>
      <c r="J1559" s="259"/>
      <c r="K1559" s="260" t="s">
        <v>132</v>
      </c>
      <c r="L1559" s="261"/>
      <c r="N1559" s="253" t="s">
        <v>133</v>
      </c>
      <c r="O1559" s="254"/>
      <c r="P1559" s="255" t="s">
        <v>134</v>
      </c>
      <c r="Q1559" s="256"/>
      <c r="S1559" s="258" t="s">
        <v>135</v>
      </c>
      <c r="T1559" s="259"/>
      <c r="U1559" s="260" t="s">
        <v>136</v>
      </c>
      <c r="V1559" s="261"/>
      <c r="W1559" s="8"/>
      <c r="X1559" s="253" t="s">
        <v>137</v>
      </c>
      <c r="Y1559" s="254"/>
      <c r="Z1559" s="255" t="s">
        <v>138</v>
      </c>
      <c r="AA1559" s="256"/>
      <c r="AB1559" s="8"/>
      <c r="AC1559" s="258" t="s">
        <v>139</v>
      </c>
      <c r="AD1559" s="259"/>
      <c r="AE1559" s="260" t="s">
        <v>140</v>
      </c>
      <c r="AF1559" s="261"/>
      <c r="AG1559" s="8"/>
      <c r="AH1559" s="253" t="s">
        <v>141</v>
      </c>
      <c r="AI1559" s="254"/>
      <c r="AJ1559" s="255" t="s">
        <v>142</v>
      </c>
      <c r="AK1559" s="256"/>
      <c r="AL1559" s="8"/>
      <c r="AM1559" s="258" t="s">
        <v>143</v>
      </c>
      <c r="AN1559" s="259"/>
      <c r="AO1559" s="260" t="s">
        <v>144</v>
      </c>
      <c r="AP1559" s="261"/>
      <c r="AR1559" s="253" t="s">
        <v>145</v>
      </c>
      <c r="AS1559" s="254"/>
      <c r="AT1559" s="255" t="s">
        <v>146</v>
      </c>
      <c r="AU1559" s="256"/>
      <c r="AV1559" s="4"/>
      <c r="AW1559" s="258" t="s">
        <v>147</v>
      </c>
      <c r="AX1559" s="259"/>
      <c r="AY1559" s="260" t="s">
        <v>148</v>
      </c>
      <c r="AZ1559" s="261"/>
      <c r="BA1559" s="8"/>
      <c r="BB1559" s="253" t="s">
        <v>149</v>
      </c>
      <c r="BC1559" s="254"/>
      <c r="BD1559" s="255" t="s">
        <v>150</v>
      </c>
      <c r="BE1559" s="256"/>
      <c r="BF1559" s="4"/>
      <c r="BG1559" s="258" t="s">
        <v>151</v>
      </c>
      <c r="BH1559" s="259"/>
      <c r="BI1559" s="260" t="s">
        <v>152</v>
      </c>
      <c r="BJ1559" s="261"/>
      <c r="BK1559" s="4"/>
      <c r="BL1559" s="253" t="s">
        <v>153</v>
      </c>
      <c r="BM1559" s="254"/>
      <c r="BN1559" s="255" t="s">
        <v>154</v>
      </c>
      <c r="BO1559" s="256"/>
      <c r="BP1559" s="4"/>
      <c r="BQ1559" s="258" t="s">
        <v>155</v>
      </c>
      <c r="BR1559" s="259"/>
      <c r="BS1559" s="260" t="s">
        <v>156</v>
      </c>
      <c r="BT1559" s="261"/>
      <c r="BU1559" s="8"/>
      <c r="BV1559" s="253" t="s">
        <v>157</v>
      </c>
      <c r="BW1559" s="254"/>
      <c r="BX1559" s="255" t="s">
        <v>158</v>
      </c>
      <c r="BY1559" s="256"/>
      <c r="CA1559" s="46" t="s">
        <v>16</v>
      </c>
      <c r="CC1559" s="136" t="s">
        <v>71</v>
      </c>
      <c r="CD1559" s="9"/>
      <c r="CE1559" s="38"/>
      <c r="CF1559" s="38"/>
      <c r="CG1559" s="38"/>
      <c r="CH1559" s="38"/>
    </row>
    <row r="1560" spans="2:91" ht="18.600000000000001" customHeight="1" thickTop="1" thickBot="1">
      <c r="D1560" s="29">
        <v>0</v>
      </c>
      <c r="E1560" s="33">
        <v>0</v>
      </c>
      <c r="F1560" s="31">
        <v>1</v>
      </c>
      <c r="G1560" s="32">
        <v>0</v>
      </c>
      <c r="I1560" s="29">
        <v>0</v>
      </c>
      <c r="J1560" s="33">
        <f t="shared" ref="J1560" si="14924">IF(0=(1-$J$8*$K$8*$B1557^2),10^14,$B1557*$J$8/(1-$J$8*$K$8*$B1557^2))</f>
        <v>-0.31380359038740652</v>
      </c>
      <c r="K1560" s="31">
        <v>1</v>
      </c>
      <c r="L1560" s="32">
        <v>0</v>
      </c>
      <c r="N1560" s="29">
        <f t="shared" ref="N1560" si="14925">D1560*I1557+F1560*I1560-E1560*J1557-G1560*J1560</f>
        <v>0</v>
      </c>
      <c r="O1560" s="33">
        <f t="shared" ref="O1560" si="14926">(D1560*J1557+E1560*I1557+F1560*J1560+G1560*I1560)</f>
        <v>-0.31380359038740652</v>
      </c>
      <c r="P1560" s="31">
        <f t="shared" ref="P1560" si="14927">D1560*K1557+F1560*K1560-E1560*L1557-G1560*L1560</f>
        <v>1</v>
      </c>
      <c r="Q1560" s="32">
        <f t="shared" ref="Q1560" si="14928">(D1560*L1557+E1560*K1557+F1560*L1560+G1560*K1560)</f>
        <v>0</v>
      </c>
      <c r="S1560" s="29">
        <v>0</v>
      </c>
      <c r="T1560" s="33">
        <v>0</v>
      </c>
      <c r="U1560" s="31">
        <v>1</v>
      </c>
      <c r="V1560" s="32">
        <v>0</v>
      </c>
      <c r="X1560" s="29">
        <f t="shared" ref="X1560" si="14929">N1560*S1557+P1560*S1560-O1560*T1557-Q1560*T1560</f>
        <v>0</v>
      </c>
      <c r="Y1560" s="33">
        <f t="shared" ref="Y1560" si="14930">(N1560*T1557+O1560*S1557+P1560*T1560+Q1560*S1560)</f>
        <v>-0.31380359038740652</v>
      </c>
      <c r="Z1560" s="31">
        <f t="shared" ref="Z1560" si="14931">N1560*U1557+P1560*U1560-O1560*V1557-Q1560*V1560</f>
        <v>0.89852336774181785</v>
      </c>
      <c r="AA1560" s="32">
        <f t="shared" ref="AA1560" si="14932">(N1560*V1557+O1560*U1557+P1560*V1560+Q1560*U1560)</f>
        <v>0</v>
      </c>
      <c r="AB1560" s="8"/>
      <c r="AC1560" s="29">
        <v>0</v>
      </c>
      <c r="AD1560" s="33">
        <f t="shared" ref="AD1560" si="14933">IF(0=(1-$AD$8*$AE$8*$B1557^2),10^14,$B1557*$AD$8/(1-$AD$8*$AE$8*$B1557^2))</f>
        <v>-0.24950528518358714</v>
      </c>
      <c r="AE1560" s="31">
        <v>1</v>
      </c>
      <c r="AF1560" s="32">
        <v>0</v>
      </c>
      <c r="AH1560" s="29">
        <f t="shared" ref="AH1560" si="14934">X1560*AC1557+Z1560*AC1560-Y1560*AD1557-AA1560*AD1560</f>
        <v>0</v>
      </c>
      <c r="AI1560" s="33">
        <f t="shared" ref="AI1560" si="14935">(X1560*AD1557+Y1560*AC1557+Z1560*AD1560+AA1560*AC1560)</f>
        <v>-0.5379899194999459</v>
      </c>
      <c r="AJ1560" s="31">
        <f t="shared" ref="AJ1560" si="14936">X1560*AE1557+Z1560*AE1560-Y1560*AF1557-AA1560*AF1560</f>
        <v>0.89852336774181785</v>
      </c>
      <c r="AK1560" s="32">
        <f t="shared" ref="AK1560" si="14937">(X1560*AF1557+Y1560*AE1557+Z1560*AF1560+AA1560*AE1560)</f>
        <v>0</v>
      </c>
      <c r="AL1560" s="8"/>
      <c r="AM1560" s="29">
        <v>0</v>
      </c>
      <c r="AN1560" s="33">
        <v>0</v>
      </c>
      <c r="AO1560" s="31">
        <v>1</v>
      </c>
      <c r="AP1560" s="32">
        <v>0</v>
      </c>
      <c r="AR1560" s="29">
        <f t="shared" ref="AR1560" si="14938">AH1560*AM1557+AJ1560*AM1560-AI1560*AN1557-AK1560*AN1560</f>
        <v>0</v>
      </c>
      <c r="AS1560" s="33">
        <f t="shared" ref="AS1560" si="14939">(AH1560*AN1557+AI1560*AM1557+AJ1560*AN1560+AK1560*AM1560)</f>
        <v>-0.5379899194999459</v>
      </c>
      <c r="AT1560" s="31">
        <f t="shared" ref="AT1560" si="14940">AH1560*AO1557+AJ1560*AO1560-AI1560*AP1557-AK1560*AP1560</f>
        <v>0.74119799741895864</v>
      </c>
      <c r="AU1560" s="32">
        <f t="shared" ref="AU1560" si="14941">(AH1560*AP1557+AI1560*AO1557+AJ1560*AP1560+AK1560*AO1560)</f>
        <v>0</v>
      </c>
      <c r="AV1560" s="8"/>
      <c r="AW1560" s="29">
        <v>0</v>
      </c>
      <c r="AX1560" s="33">
        <f t="shared" ref="AX1560" si="14942">IF(0=(1-$AX$8*$AY$8*$B1557^2),10^14,$B1557*$AX$8/(1-$AX$8*$AY$8*$B1557^2))</f>
        <v>-0.22503742925518758</v>
      </c>
      <c r="AY1560" s="31">
        <v>1</v>
      </c>
      <c r="AZ1560" s="32">
        <v>0</v>
      </c>
      <c r="BB1560" s="29">
        <f t="shared" ref="BB1560" si="14943">AR1560*AW1557+AT1560*AW1560-AS1560*AX1557-AU1560*AX1560</f>
        <v>0</v>
      </c>
      <c r="BC1560" s="33">
        <f t="shared" ref="BC1560" si="14944">(AR1560*AX1557+AS1560*AW1557+AT1560*AX1560+AU1560*AW1560)</f>
        <v>-0.70478721140820144</v>
      </c>
      <c r="BD1560" s="31">
        <f t="shared" ref="BD1560" si="14945">AR1560*AY1557+AT1560*AY1560-AS1560*AZ1557-AU1560*AZ1560</f>
        <v>0.74119799741895864</v>
      </c>
      <c r="BE1560" s="32">
        <f t="shared" ref="BE1560" si="14946">(AR1560*AZ1557+AS1560*AY1557+AT1560*AZ1560+AU1560*AY1560)</f>
        <v>0</v>
      </c>
      <c r="BF1560" s="8"/>
      <c r="BG1560" s="29">
        <v>0</v>
      </c>
      <c r="BH1560" s="33">
        <v>0</v>
      </c>
      <c r="BI1560" s="31">
        <v>1</v>
      </c>
      <c r="BJ1560" s="32">
        <v>0</v>
      </c>
      <c r="BL1560" s="29">
        <f t="shared" ref="BL1560" si="14947">BB1560*BG1557+BD1560*BG1560-BC1560*BH1557-BE1560*BH1560</f>
        <v>0</v>
      </c>
      <c r="BM1560" s="33">
        <f t="shared" ref="BM1560" si="14948">(BB1560*BH1557+BC1560*BG1557+BD1560*BH1560+BE1560*BG1560)</f>
        <v>-0.70478721140820144</v>
      </c>
      <c r="BN1560" s="31">
        <f t="shared" ref="BN1560" si="14949">BB1560*BI1557+BD1560*BI1560-BC1560*BJ1557-BE1560*BJ1560</f>
        <v>0.66872771847620471</v>
      </c>
      <c r="BO1560" s="32">
        <f t="shared" ref="BO1560" si="14950">(BB1560*BJ1557+BC1560*BI1557+BD1560*BJ1560+BE1560*BI1560)</f>
        <v>0</v>
      </c>
      <c r="BP1560" s="8"/>
      <c r="BQ1560" s="19">
        <f t="shared" ref="BQ1560:BQ1623" si="14951">1/$BR$8</f>
        <v>1</v>
      </c>
      <c r="BR1560" s="47">
        <v>0</v>
      </c>
      <c r="BS1560" s="48">
        <v>1</v>
      </c>
      <c r="BT1560" s="49">
        <v>0</v>
      </c>
      <c r="BV1560" s="29">
        <f t="shared" ref="BV1560" si="14952">BL1560*BQ1557+BN1560*BQ1560-BM1560*BR1557-BO1560*BR1560</f>
        <v>0.66872771847620471</v>
      </c>
      <c r="BW1560" s="33">
        <f t="shared" ref="BW1560" si="14953">(BL1560*BR1557+BM1560*BQ1557+BN1560*BR1560+BO1560*BQ1560)</f>
        <v>-0.70478721140820144</v>
      </c>
      <c r="BX1560" s="31">
        <f t="shared" ref="BX1560" si="14954">BL1560*BS1557+BN1560*BS1560-BM1560*BT1557-BO1560*BT1560</f>
        <v>0.66872771847620471</v>
      </c>
      <c r="BY1560" s="32">
        <f t="shared" ref="BY1560" si="14955">(BL1560*BT1557+BM1560*BS1557+BN1560*BT1560+BO1560*BS1560)</f>
        <v>0</v>
      </c>
      <c r="CA1560" s="50">
        <f t="shared" ref="CA1560" si="14956">(180/PI())*ATAN(-1*(BW1557+BW1560)/(BV1557+BV1560))</f>
        <v>48.071799083422853</v>
      </c>
      <c r="CC1560" s="137">
        <f t="shared" ref="CC1560" si="14957">20*LOG(((1-(10^(CA1557/20)^2)*(1-((1-CC1557)/(1+CC1557))^2))^0.5))</f>
        <v>-26.104188279993696</v>
      </c>
      <c r="CD1560" s="9"/>
      <c r="CE1560" s="38"/>
      <c r="CF1560" s="38"/>
      <c r="CG1560" s="38"/>
      <c r="CH1560" s="38"/>
    </row>
    <row r="1561" spans="2:91" ht="18.600000000000001" customHeight="1">
      <c r="CC1561" s="42"/>
    </row>
    <row r="1562" spans="2:91" ht="18.600000000000001" customHeight="1" thickBot="1">
      <c r="E1562" s="22" t="s">
        <v>4</v>
      </c>
      <c r="J1562" s="22" t="s">
        <v>5</v>
      </c>
      <c r="O1562" s="22" t="s">
        <v>6</v>
      </c>
      <c r="T1562" s="22" t="s">
        <v>7</v>
      </c>
      <c r="Y1562" s="22" t="s">
        <v>8</v>
      </c>
      <c r="AD1562" s="22" t="s">
        <v>65</v>
      </c>
      <c r="AI1562" s="22" t="s">
        <v>9</v>
      </c>
      <c r="AN1562" s="22" t="s">
        <v>66</v>
      </c>
      <c r="AS1562" s="22" t="s">
        <v>51</v>
      </c>
      <c r="AX1562" s="22" t="s">
        <v>67</v>
      </c>
      <c r="BC1562" s="22" t="s">
        <v>52</v>
      </c>
      <c r="BH1562" s="22" t="s">
        <v>68</v>
      </c>
      <c r="BM1562" s="22" t="s">
        <v>63</v>
      </c>
      <c r="BQ1562" s="23" t="s">
        <v>69</v>
      </c>
      <c r="BR1562" s="23"/>
      <c r="BS1562" s="24"/>
      <c r="BT1562" s="24"/>
      <c r="BU1562" s="24"/>
      <c r="BW1562" s="22" t="s">
        <v>64</v>
      </c>
    </row>
    <row r="1563" spans="2:91" ht="18.600000000000001" customHeight="1" thickBot="1">
      <c r="D1563" s="249" t="s">
        <v>103</v>
      </c>
      <c r="E1563" s="250"/>
      <c r="F1563" s="251" t="s">
        <v>104</v>
      </c>
      <c r="G1563" s="252"/>
      <c r="H1563" s="229"/>
      <c r="I1563" s="253" t="s">
        <v>11</v>
      </c>
      <c r="J1563" s="254"/>
      <c r="K1563" s="255" t="s">
        <v>12</v>
      </c>
      <c r="L1563" s="256"/>
      <c r="M1563" s="24"/>
      <c r="N1563" s="253" t="s">
        <v>105</v>
      </c>
      <c r="O1563" s="254"/>
      <c r="P1563" s="255" t="s">
        <v>106</v>
      </c>
      <c r="Q1563" s="256"/>
      <c r="R1563" s="24"/>
      <c r="S1563" s="249" t="s">
        <v>107</v>
      </c>
      <c r="T1563" s="250"/>
      <c r="U1563" s="251" t="s">
        <v>108</v>
      </c>
      <c r="V1563" s="252"/>
      <c r="W1563" s="8"/>
      <c r="X1563" s="253" t="s">
        <v>109</v>
      </c>
      <c r="Y1563" s="254"/>
      <c r="Z1563" s="255" t="s">
        <v>110</v>
      </c>
      <c r="AA1563" s="256"/>
      <c r="AB1563" s="8"/>
      <c r="AC1563" s="253" t="s">
        <v>111</v>
      </c>
      <c r="AD1563" s="254"/>
      <c r="AE1563" s="255" t="s">
        <v>14</v>
      </c>
      <c r="AF1563" s="256"/>
      <c r="AG1563" s="8"/>
      <c r="AH1563" s="253" t="s">
        <v>112</v>
      </c>
      <c r="AI1563" s="254"/>
      <c r="AJ1563" s="255" t="s">
        <v>113</v>
      </c>
      <c r="AK1563" s="256"/>
      <c r="AL1563" s="8"/>
      <c r="AM1563" s="249" t="s">
        <v>114</v>
      </c>
      <c r="AN1563" s="250"/>
      <c r="AO1563" s="251" t="s">
        <v>115</v>
      </c>
      <c r="AP1563" s="252"/>
      <c r="AQ1563" s="24"/>
      <c r="AR1563" s="253" t="s">
        <v>116</v>
      </c>
      <c r="AS1563" s="254"/>
      <c r="AT1563" s="255" t="s">
        <v>13</v>
      </c>
      <c r="AU1563" s="256"/>
      <c r="AV1563" s="4"/>
      <c r="AW1563" s="253" t="s">
        <v>117</v>
      </c>
      <c r="AX1563" s="254"/>
      <c r="AY1563" s="255" t="s">
        <v>118</v>
      </c>
      <c r="AZ1563" s="256"/>
      <c r="BA1563" s="8"/>
      <c r="BB1563" s="253" t="s">
        <v>119</v>
      </c>
      <c r="BC1563" s="254"/>
      <c r="BD1563" s="255" t="s">
        <v>120</v>
      </c>
      <c r="BE1563" s="256"/>
      <c r="BF1563" s="4"/>
      <c r="BG1563" s="249" t="s">
        <v>121</v>
      </c>
      <c r="BH1563" s="250"/>
      <c r="BI1563" s="251" t="s">
        <v>122</v>
      </c>
      <c r="BJ1563" s="252"/>
      <c r="BK1563" s="4"/>
      <c r="BL1563" s="253" t="s">
        <v>123</v>
      </c>
      <c r="BM1563" s="254"/>
      <c r="BN1563" s="255" t="s">
        <v>124</v>
      </c>
      <c r="BO1563" s="256"/>
      <c r="BP1563" s="4"/>
      <c r="BQ1563" s="253" t="s">
        <v>125</v>
      </c>
      <c r="BR1563" s="254"/>
      <c r="BS1563" s="255" t="s">
        <v>126</v>
      </c>
      <c r="BT1563" s="256"/>
      <c r="BU1563" s="8"/>
      <c r="BV1563" s="253" t="s">
        <v>127</v>
      </c>
      <c r="BW1563" s="254"/>
      <c r="BX1563" s="255" t="s">
        <v>128</v>
      </c>
      <c r="BY1563" s="256"/>
      <c r="CA1563" s="27" t="s">
        <v>15</v>
      </c>
      <c r="CC1563" s="133" t="s">
        <v>70</v>
      </c>
      <c r="CD1563" s="9"/>
      <c r="CE1563" s="38"/>
      <c r="CF1563" s="38"/>
      <c r="CG1563" s="38"/>
      <c r="CH1563" s="38"/>
    </row>
    <row r="1564" spans="2:91" ht="18.600000000000001" customHeight="1" thickTop="1" thickBot="1">
      <c r="B1564" s="129">
        <v>3.98</v>
      </c>
      <c r="D1564" s="29">
        <v>1</v>
      </c>
      <c r="E1564" s="30">
        <v>0</v>
      </c>
      <c r="F1564" s="31">
        <v>0</v>
      </c>
      <c r="G1564" s="32">
        <f t="shared" ref="G1564:G1627" si="14958">-1/($E$8*$B1564)</f>
        <v>-0.16562311557788945</v>
      </c>
      <c r="I1564" s="29">
        <v>1</v>
      </c>
      <c r="J1564" s="33">
        <v>0</v>
      </c>
      <c r="K1564" s="31">
        <v>0</v>
      </c>
      <c r="L1564" s="32">
        <v>0</v>
      </c>
      <c r="N1564" s="29">
        <f t="shared" ref="N1564" si="14959">D1564*I1564+F1564*I1567-E1564*J1564-G1564*J1567</f>
        <v>0.94829317940265312</v>
      </c>
      <c r="O1564" s="33">
        <f t="shared" ref="O1564" si="14960">(D1564*J1564+E1564*I1564+F1564*J1567+G1564*I1567)</f>
        <v>0</v>
      </c>
      <c r="P1564" s="31">
        <f t="shared" ref="P1564" si="14961">D1564*K1564+F1564*K1567-E1564*L1564-G1564*L1567</f>
        <v>0</v>
      </c>
      <c r="Q1564" s="32">
        <f t="shared" ref="Q1564" si="14962">(D1564*L1564+E1564*K1564+F1564*L1567+G1564*K1567)</f>
        <v>-0.16562311557788945</v>
      </c>
      <c r="S1564" s="29">
        <v>1</v>
      </c>
      <c r="T1564" s="30">
        <v>0</v>
      </c>
      <c r="U1564" s="31">
        <v>0</v>
      </c>
      <c r="V1564" s="32">
        <f t="shared" ref="V1564:V1627" si="14963">-1/($T$8*$B1564)</f>
        <v>-0.32175125628140705</v>
      </c>
      <c r="X1564" s="29">
        <f t="shared" ref="X1564" si="14964">N1564*S1564+P1564*S1567-O1564*T1564-Q1564*T1567</f>
        <v>0.94829317940265312</v>
      </c>
      <c r="Y1564" s="33">
        <f t="shared" ref="Y1564" si="14965">(N1564*T1564+O1564*S1564+P1564*T1567+Q1564*S1567)</f>
        <v>0</v>
      </c>
      <c r="Z1564" s="31">
        <f t="shared" ref="Z1564" si="14966">N1564*U1564+P1564*U1567-O1564*V1564-Q1564*V1567</f>
        <v>0</v>
      </c>
      <c r="AA1564" s="32">
        <f t="shared" ref="AA1564" si="14967">(N1564*V1564+O1564*U1564+P1564*V1567+Q1564*U1567)</f>
        <v>-0.47073763737378282</v>
      </c>
      <c r="AB1564" s="8"/>
      <c r="AC1564" s="29">
        <v>1</v>
      </c>
      <c r="AD1564" s="33">
        <v>0</v>
      </c>
      <c r="AE1564" s="31">
        <v>0</v>
      </c>
      <c r="AF1564" s="32">
        <v>0</v>
      </c>
      <c r="AH1564" s="29">
        <f t="shared" ref="AH1564" si="14968">X1564*AC1564+Z1564*AC1567-Y1564*AD1564-AA1564*AD1567</f>
        <v>0.83147588868368927</v>
      </c>
      <c r="AI1564" s="33">
        <f t="shared" ref="AI1564" si="14969">(X1564*AD1564+Y1564*AC1564+Z1564*AD1567+AA1564*AC1567)</f>
        <v>0</v>
      </c>
      <c r="AJ1564" s="31">
        <f t="shared" ref="AJ1564" si="14970">X1564*AE1564+Z1564*AE1567-Y1564*AF1564-AA1564*AF1567</f>
        <v>0</v>
      </c>
      <c r="AK1564" s="32">
        <f t="shared" ref="AK1564" si="14971">(X1564*AF1564+Y1564*AE1564+Z1564*AF1567+AA1564*AE1567)</f>
        <v>-0.47073763737378282</v>
      </c>
      <c r="AL1564" s="8"/>
      <c r="AM1564" s="29">
        <v>1</v>
      </c>
      <c r="AN1564" s="30">
        <v>0</v>
      </c>
      <c r="AO1564" s="31">
        <v>0</v>
      </c>
      <c r="AP1564" s="32">
        <f t="shared" ref="AP1564:AP1627" si="14972">-1/($AN$8*$B1564)</f>
        <v>-0.2909623115577889</v>
      </c>
      <c r="AR1564" s="29">
        <f t="shared" ref="AR1564" si="14973">AH1564*AM1564+AJ1564*AM1567-AI1564*AN1564-AK1564*AN1567</f>
        <v>0.83147588868368927</v>
      </c>
      <c r="AS1564" s="33">
        <f t="shared" ref="AS1564" si="14974">(AH1564*AN1564+AI1564*AM1564+AJ1564*AN1567+AK1564*AM1567)</f>
        <v>0</v>
      </c>
      <c r="AT1564" s="31">
        <f t="shared" ref="AT1564" si="14975">AH1564*AO1564+AJ1564*AO1567-AI1564*AP1564-AK1564*AP1567</f>
        <v>0</v>
      </c>
      <c r="AU1564" s="32">
        <f t="shared" ref="AU1564" si="14976">(AH1564*AP1564+AI1564*AO1564+AJ1564*AP1567+AK1564*AO1567)</f>
        <v>-0.71266578394975588</v>
      </c>
      <c r="AV1564" s="8"/>
      <c r="AW1564" s="29">
        <v>1</v>
      </c>
      <c r="AX1564" s="33">
        <v>0</v>
      </c>
      <c r="AY1564" s="31">
        <v>0</v>
      </c>
      <c r="AZ1564" s="32">
        <v>0</v>
      </c>
      <c r="BB1564" s="29">
        <f t="shared" ref="BB1564" si="14977">AR1564*AW1564+AT1564*AW1567-AS1564*AX1564-AU1564*AX1567</f>
        <v>0.67194903436786357</v>
      </c>
      <c r="BC1564" s="33">
        <f t="shared" ref="BC1564" si="14978">(AR1564*AX1564+AS1564*AW1564+AT1564*AX1567+AU1564*AW1567)</f>
        <v>0</v>
      </c>
      <c r="BD1564" s="31">
        <f t="shared" ref="BD1564" si="14979">AR1564*AY1564+AT1564*AY1567-AS1564*AZ1564-AU1564*AZ1567</f>
        <v>0</v>
      </c>
      <c r="BE1564" s="32">
        <f t="shared" ref="BE1564" si="14980">(AR1564*AZ1564+AS1564*AY1564+AT1564*AZ1567+AU1564*AY1567)</f>
        <v>-0.71266578394975588</v>
      </c>
      <c r="BF1564" s="8"/>
      <c r="BG1564" s="29">
        <v>1</v>
      </c>
      <c r="BH1564" s="30">
        <v>0</v>
      </c>
      <c r="BI1564" s="31">
        <v>0</v>
      </c>
      <c r="BJ1564" s="32">
        <f t="shared" ref="BJ1564:BJ1627" si="14981">-1/($BH$8*$B1564)</f>
        <v>-0.10230904522613066</v>
      </c>
      <c r="BL1564" s="29">
        <f t="shared" ref="BL1564" si="14982">BB1564*BG1564+BD1564*BG1567-BC1564*BH1564-BE1564*BH1567</f>
        <v>0.67194903436786357</v>
      </c>
      <c r="BM1564" s="33">
        <f t="shared" ref="BM1564" si="14983">(BB1564*BH1564+BC1564*BG1564+BD1564*BH1567+BE1564*BG1567)</f>
        <v>0</v>
      </c>
      <c r="BN1564" s="31">
        <f t="shared" ref="BN1564" si="14984">BB1564*BI1564+BD1564*BI1567-BC1564*BJ1564-BE1564*BJ1567</f>
        <v>0</v>
      </c>
      <c r="BO1564" s="32">
        <f t="shared" ref="BO1564" si="14985">(BB1564*BJ1564+BC1564*BI1564+BD1564*BJ1567+BE1564*BI1567)</f>
        <v>-0.78141224809655241</v>
      </c>
      <c r="BP1564" s="8"/>
      <c r="BQ1564" s="34">
        <v>1</v>
      </c>
      <c r="BR1564" s="35">
        <v>0</v>
      </c>
      <c r="BS1564" s="11">
        <v>0</v>
      </c>
      <c r="BT1564" s="36">
        <v>0</v>
      </c>
      <c r="BV1564" s="29">
        <f t="shared" ref="BV1564" si="14986">BL1564*BQ1564+BN1564*BQ1567-BM1564*BR1564-BO1564*BR1567</f>
        <v>0.67194903436786357</v>
      </c>
      <c r="BW1564" s="33">
        <f t="shared" ref="BW1564" si="14987">(BL1564*BR1564+BM1564*BQ1564+BN1564*BR1567+BO1564*BQ1567)</f>
        <v>-0.78141224809655241</v>
      </c>
      <c r="BX1564" s="31">
        <f t="shared" ref="BX1564" si="14988">BL1564*BS1564+BN1564*BS1567-BM1564*BT1564-BO1564*BT1567</f>
        <v>0</v>
      </c>
      <c r="BY1564" s="32">
        <f t="shared" ref="BY1564" si="14989">(BL1564*BT1564+BM1564*BS1564+BN1564*BT1567+BO1564*BS1567)</f>
        <v>-0.78141224809655241</v>
      </c>
      <c r="CA1564" s="37">
        <f t="shared" ref="CA1564" si="14990">20*LOG(((1+$BR$8)/$BR$8)/((BV1564+BV1567)^2+(BW1564+BW1567)^2)^0.5)</f>
        <v>-6.8564289659311817E-3</v>
      </c>
      <c r="CC1564" s="134">
        <f t="shared" ref="CC1564" si="14991">((BV1564^2+BW1564^2)^0.5)/((BV1567^2+BW1567^2)^0.5)</f>
        <v>1.0606083955304415</v>
      </c>
      <c r="CD1564" s="9"/>
      <c r="CE1564" s="38"/>
      <c r="CF1564" s="38"/>
      <c r="CG1564" s="38"/>
      <c r="CH1564" s="38"/>
      <c r="CM1564" s="129">
        <v>3.96</v>
      </c>
    </row>
    <row r="1565" spans="2:91" ht="18.600000000000001" customHeight="1" thickBot="1">
      <c r="D1565" s="39"/>
      <c r="G1565" s="40"/>
      <c r="I1565" s="39"/>
      <c r="L1565" s="40"/>
      <c r="N1565" s="39"/>
      <c r="Q1565" s="40"/>
      <c r="S1565" s="39"/>
      <c r="V1565" s="40"/>
      <c r="X1565" s="39"/>
      <c r="AA1565" s="40"/>
      <c r="AC1565" s="39"/>
      <c r="AF1565" s="40"/>
      <c r="AH1565" s="39"/>
      <c r="AK1565" s="40"/>
      <c r="AM1565" s="39"/>
      <c r="AP1565" s="40"/>
      <c r="AR1565" s="39"/>
      <c r="AU1565" s="40"/>
      <c r="AW1565" s="39"/>
      <c r="AZ1565" s="40"/>
      <c r="BB1565" s="39"/>
      <c r="BE1565" s="40"/>
      <c r="BG1565" s="39"/>
      <c r="BJ1565" s="40"/>
      <c r="BL1565" s="39"/>
      <c r="BO1565" s="40"/>
      <c r="BQ1565" s="34"/>
      <c r="BR1565" s="11"/>
      <c r="BS1565" s="11"/>
      <c r="BT1565" s="41"/>
      <c r="BV1565" s="39"/>
      <c r="BY1565" s="40"/>
      <c r="CC1565" s="135"/>
      <c r="CD1565" s="9"/>
      <c r="CE1565" s="38"/>
      <c r="CF1565" s="38"/>
      <c r="CG1565" s="38"/>
      <c r="CH1565" s="38"/>
    </row>
    <row r="1566" spans="2:91" ht="18.600000000000001" customHeight="1" thickBot="1">
      <c r="D1566" s="258" t="s">
        <v>129</v>
      </c>
      <c r="E1566" s="259"/>
      <c r="F1566" s="260" t="s">
        <v>130</v>
      </c>
      <c r="G1566" s="261"/>
      <c r="H1566" s="229"/>
      <c r="I1566" s="258" t="s">
        <v>131</v>
      </c>
      <c r="J1566" s="259"/>
      <c r="K1566" s="260" t="s">
        <v>132</v>
      </c>
      <c r="L1566" s="261"/>
      <c r="N1566" s="253" t="s">
        <v>133</v>
      </c>
      <c r="O1566" s="254"/>
      <c r="P1566" s="255" t="s">
        <v>134</v>
      </c>
      <c r="Q1566" s="256"/>
      <c r="S1566" s="258" t="s">
        <v>135</v>
      </c>
      <c r="T1566" s="259"/>
      <c r="U1566" s="260" t="s">
        <v>136</v>
      </c>
      <c r="V1566" s="261"/>
      <c r="W1566" s="8"/>
      <c r="X1566" s="253" t="s">
        <v>137</v>
      </c>
      <c r="Y1566" s="254"/>
      <c r="Z1566" s="255" t="s">
        <v>138</v>
      </c>
      <c r="AA1566" s="256"/>
      <c r="AB1566" s="8"/>
      <c r="AC1566" s="258" t="s">
        <v>139</v>
      </c>
      <c r="AD1566" s="259"/>
      <c r="AE1566" s="260" t="s">
        <v>140</v>
      </c>
      <c r="AF1566" s="261"/>
      <c r="AG1566" s="8"/>
      <c r="AH1566" s="253" t="s">
        <v>141</v>
      </c>
      <c r="AI1566" s="254"/>
      <c r="AJ1566" s="255" t="s">
        <v>142</v>
      </c>
      <c r="AK1566" s="256"/>
      <c r="AL1566" s="8"/>
      <c r="AM1566" s="258" t="s">
        <v>143</v>
      </c>
      <c r="AN1566" s="259"/>
      <c r="AO1566" s="260" t="s">
        <v>144</v>
      </c>
      <c r="AP1566" s="261"/>
      <c r="AR1566" s="253" t="s">
        <v>145</v>
      </c>
      <c r="AS1566" s="254"/>
      <c r="AT1566" s="255" t="s">
        <v>146</v>
      </c>
      <c r="AU1566" s="256"/>
      <c r="AV1566" s="4"/>
      <c r="AW1566" s="258" t="s">
        <v>147</v>
      </c>
      <c r="AX1566" s="259"/>
      <c r="AY1566" s="260" t="s">
        <v>148</v>
      </c>
      <c r="AZ1566" s="261"/>
      <c r="BA1566" s="8"/>
      <c r="BB1566" s="253" t="s">
        <v>149</v>
      </c>
      <c r="BC1566" s="254"/>
      <c r="BD1566" s="255" t="s">
        <v>150</v>
      </c>
      <c r="BE1566" s="256"/>
      <c r="BF1566" s="4"/>
      <c r="BG1566" s="258" t="s">
        <v>151</v>
      </c>
      <c r="BH1566" s="259"/>
      <c r="BI1566" s="260" t="s">
        <v>152</v>
      </c>
      <c r="BJ1566" s="261"/>
      <c r="BK1566" s="4"/>
      <c r="BL1566" s="253" t="s">
        <v>153</v>
      </c>
      <c r="BM1566" s="254"/>
      <c r="BN1566" s="255" t="s">
        <v>154</v>
      </c>
      <c r="BO1566" s="256"/>
      <c r="BP1566" s="4"/>
      <c r="BQ1566" s="258" t="s">
        <v>155</v>
      </c>
      <c r="BR1566" s="259"/>
      <c r="BS1566" s="260" t="s">
        <v>156</v>
      </c>
      <c r="BT1566" s="261"/>
      <c r="BU1566" s="8"/>
      <c r="BV1566" s="253" t="s">
        <v>157</v>
      </c>
      <c r="BW1566" s="254"/>
      <c r="BX1566" s="255" t="s">
        <v>158</v>
      </c>
      <c r="BY1566" s="256"/>
      <c r="CA1566" s="46" t="s">
        <v>16</v>
      </c>
      <c r="CC1566" s="136" t="s">
        <v>71</v>
      </c>
      <c r="CD1566" s="9"/>
      <c r="CE1566" s="38"/>
      <c r="CF1566" s="38"/>
      <c r="CG1566" s="38"/>
      <c r="CH1566" s="38"/>
    </row>
    <row r="1567" spans="2:91" ht="18.600000000000001" customHeight="1" thickTop="1" thickBot="1">
      <c r="D1567" s="29">
        <v>0</v>
      </c>
      <c r="E1567" s="33">
        <v>0</v>
      </c>
      <c r="F1567" s="31">
        <v>1</v>
      </c>
      <c r="G1567" s="32">
        <v>0</v>
      </c>
      <c r="I1567" s="29">
        <v>0</v>
      </c>
      <c r="J1567" s="33">
        <f t="shared" ref="J1567" si="14992">IF(0=(1-$J$8*$K$8*$B1564^2),10^14,$B1564*$J$8/(1-$J$8*$K$8*$B1564^2))</f>
        <v>-0.31219567641227075</v>
      </c>
      <c r="K1567" s="31">
        <v>1</v>
      </c>
      <c r="L1567" s="32">
        <v>0</v>
      </c>
      <c r="N1567" s="29">
        <f t="shared" ref="N1567" si="14993">D1567*I1564+F1567*I1567-E1567*J1564-G1567*J1567</f>
        <v>0</v>
      </c>
      <c r="O1567" s="33">
        <f t="shared" ref="O1567" si="14994">(D1567*J1564+E1567*I1564+F1567*J1567+G1567*I1567)</f>
        <v>-0.31219567641227075</v>
      </c>
      <c r="P1567" s="31">
        <f t="shared" ref="P1567" si="14995">D1567*K1564+F1567*K1567-E1567*L1564-G1567*L1567</f>
        <v>1</v>
      </c>
      <c r="Q1567" s="32">
        <f t="shared" ref="Q1567" si="14996">(D1567*L1564+E1567*K1564+F1567*L1567+G1567*K1567)</f>
        <v>0</v>
      </c>
      <c r="S1567" s="29">
        <v>0</v>
      </c>
      <c r="T1567" s="33">
        <v>0</v>
      </c>
      <c r="U1567" s="31">
        <v>1</v>
      </c>
      <c r="V1567" s="32">
        <v>0</v>
      </c>
      <c r="X1567" s="29">
        <f t="shared" ref="X1567" si="14997">N1567*S1564+P1567*S1567-O1567*T1564-Q1567*T1567</f>
        <v>0</v>
      </c>
      <c r="Y1567" s="33">
        <f t="shared" ref="Y1567" si="14998">(N1567*T1564+O1567*S1564+P1567*T1567+Q1567*S1567)</f>
        <v>-0.31219567641227075</v>
      </c>
      <c r="Z1567" s="31">
        <f t="shared" ref="Z1567" si="14999">N1567*U1564+P1567*U1567-O1567*V1564-Q1567*V1567</f>
        <v>0.89955064890872827</v>
      </c>
      <c r="AA1567" s="32">
        <f t="shared" ref="AA1567" si="15000">(N1567*V1564+O1567*U1564+P1567*V1567+Q1567*U1567)</f>
        <v>0</v>
      </c>
      <c r="AB1567" s="8"/>
      <c r="AC1567" s="29">
        <v>0</v>
      </c>
      <c r="AD1567" s="33">
        <f t="shared" ref="AD1567" si="15001">IF(0=(1-$AD$8*$AE$8*$B1564^2),10^14,$B1564*$AD$8/(1-$AD$8*$AE$8*$B1564^2))</f>
        <v>-0.24815795773348517</v>
      </c>
      <c r="AE1567" s="31">
        <v>1</v>
      </c>
      <c r="AF1567" s="32">
        <v>0</v>
      </c>
      <c r="AH1567" s="29">
        <f t="shared" ref="AH1567" si="15002">X1567*AC1564+Z1567*AC1567-Y1567*AD1564-AA1567*AD1567</f>
        <v>0</v>
      </c>
      <c r="AI1567" s="33">
        <f t="shared" ref="AI1567" si="15003">(X1567*AD1564+Y1567*AC1564+Z1567*AD1567+AA1567*AC1567)</f>
        <v>-0.53542632832329207</v>
      </c>
      <c r="AJ1567" s="31">
        <f t="shared" ref="AJ1567" si="15004">X1567*AE1564+Z1567*AE1567-Y1567*AF1564-AA1567*AF1567</f>
        <v>0.89955064890872827</v>
      </c>
      <c r="AK1567" s="32">
        <f t="shared" ref="AK1567" si="15005">(X1567*AF1564+Y1567*AE1564+Z1567*AF1567+AA1567*AE1567)</f>
        <v>0</v>
      </c>
      <c r="AL1567" s="8"/>
      <c r="AM1567" s="29">
        <v>0</v>
      </c>
      <c r="AN1567" s="33">
        <v>0</v>
      </c>
      <c r="AO1567" s="31">
        <v>1</v>
      </c>
      <c r="AP1567" s="32">
        <v>0</v>
      </c>
      <c r="AR1567" s="29">
        <f t="shared" ref="AR1567" si="15006">AH1567*AM1564+AJ1567*AM1567-AI1567*AN1564-AK1567*AN1567</f>
        <v>0</v>
      </c>
      <c r="AS1567" s="33">
        <f t="shared" ref="AS1567" si="15007">(AH1567*AN1564+AI1567*AM1564+AJ1567*AN1567+AK1567*AM1567)</f>
        <v>-0.53542632832329207</v>
      </c>
      <c r="AT1567" s="31">
        <f t="shared" ref="AT1567" si="15008">AH1567*AO1564+AJ1567*AO1567-AI1567*AP1564-AK1567*AP1567</f>
        <v>0.74376176675088357</v>
      </c>
      <c r="AU1567" s="32">
        <f t="shared" ref="AU1567" si="15009">(AH1567*AP1564+AI1567*AO1564+AJ1567*AP1567+AK1567*AO1567)</f>
        <v>0</v>
      </c>
      <c r="AV1567" s="8"/>
      <c r="AW1567" s="29">
        <v>0</v>
      </c>
      <c r="AX1567" s="33">
        <f t="shared" ref="AX1567" si="15010">IF(0=(1-$AX$8*$AY$8*$B1564^2),10^14,$B1564*$AX$8/(1-$AX$8*$AY$8*$B1564^2))</f>
        <v>-0.22384525524951068</v>
      </c>
      <c r="AY1567" s="31">
        <v>1</v>
      </c>
      <c r="AZ1567" s="32">
        <v>0</v>
      </c>
      <c r="BB1567" s="29">
        <f t="shared" ref="BB1567" si="15011">AR1567*AW1564+AT1567*AW1567-AS1567*AX1564-AU1567*AX1567</f>
        <v>0</v>
      </c>
      <c r="BC1567" s="33">
        <f t="shared" ref="BC1567" si="15012">(AR1567*AX1564+AS1567*AW1564+AT1567*AX1567+AU1567*AW1567)</f>
        <v>-0.70191387084647061</v>
      </c>
      <c r="BD1567" s="31">
        <f t="shared" ref="BD1567" si="15013">AR1567*AY1564+AT1567*AY1567-AS1567*AZ1564-AU1567*AZ1567</f>
        <v>0.74376176675088357</v>
      </c>
      <c r="BE1567" s="32">
        <f t="shared" ref="BE1567" si="15014">(AR1567*AZ1564+AS1567*AY1564+AT1567*AZ1567+AU1567*AY1567)</f>
        <v>0</v>
      </c>
      <c r="BF1567" s="8"/>
      <c r="BG1567" s="29">
        <v>0</v>
      </c>
      <c r="BH1567" s="33">
        <v>0</v>
      </c>
      <c r="BI1567" s="31">
        <v>1</v>
      </c>
      <c r="BJ1567" s="32">
        <v>0</v>
      </c>
      <c r="BL1567" s="29">
        <f t="shared" ref="BL1567" si="15015">BB1567*BG1564+BD1567*BG1567-BC1567*BH1564-BE1567*BH1567</f>
        <v>0</v>
      </c>
      <c r="BM1567" s="33">
        <f t="shared" ref="BM1567" si="15016">(BB1567*BH1564+BC1567*BG1564+BD1567*BH1567+BE1567*BG1567)</f>
        <v>-0.70191387084647061</v>
      </c>
      <c r="BN1567" s="31">
        <f t="shared" ref="BN1567" si="15017">BB1567*BI1564+BD1567*BI1567-BC1567*BJ1564-BE1567*BJ1567</f>
        <v>0.67194962879360354</v>
      </c>
      <c r="BO1567" s="32">
        <f t="shared" ref="BO1567" si="15018">(BB1567*BJ1564+BC1567*BI1564+BD1567*BJ1567+BE1567*BI1567)</f>
        <v>0</v>
      </c>
      <c r="BP1567" s="8"/>
      <c r="BQ1567" s="19">
        <f t="shared" ref="BQ1567:BQ1630" si="15019">1/$BR$8</f>
        <v>1</v>
      </c>
      <c r="BR1567" s="47">
        <v>0</v>
      </c>
      <c r="BS1567" s="48">
        <v>1</v>
      </c>
      <c r="BT1567" s="49">
        <v>0</v>
      </c>
      <c r="BV1567" s="29">
        <f t="shared" ref="BV1567" si="15020">BL1567*BQ1564+BN1567*BQ1567-BM1567*BR1564-BO1567*BR1567</f>
        <v>0.67194962879360354</v>
      </c>
      <c r="BW1567" s="33">
        <f t="shared" ref="BW1567" si="15021">(BL1567*BR1564+BM1567*BQ1564+BN1567*BR1567+BO1567*BQ1567)</f>
        <v>-0.70191387084647061</v>
      </c>
      <c r="BX1567" s="31">
        <f t="shared" ref="BX1567" si="15022">BL1567*BS1564+BN1567*BS1567-BM1567*BT1564-BO1567*BT1567</f>
        <v>0.67194962879360354</v>
      </c>
      <c r="BY1567" s="32">
        <f t="shared" ref="BY1567" si="15023">(BL1567*BT1564+BM1567*BS1564+BN1567*BT1567+BO1567*BS1567)</f>
        <v>0</v>
      </c>
      <c r="CA1567" s="50">
        <f t="shared" ref="CA1567" si="15024">(180/PI())*ATAN(-1*(BW1564+BW1567)/(BV1564+BV1567))</f>
        <v>47.823312093636012</v>
      </c>
      <c r="CC1567" s="137">
        <f t="shared" ref="CC1567" si="15025">20*LOG(((1-(10^(CA1564/20)^2)*(1-((1-CC1564)/(1+CC1564))^2))^0.5))</f>
        <v>-26.123864249704056</v>
      </c>
      <c r="CD1567" s="9"/>
      <c r="CE1567" s="38"/>
      <c r="CF1567" s="38"/>
      <c r="CG1567" s="38"/>
      <c r="CH1567" s="38"/>
    </row>
    <row r="1568" spans="2:91" ht="18.600000000000001" customHeight="1">
      <c r="CC1568" s="42"/>
    </row>
    <row r="1569" spans="2:91" ht="18.600000000000001" customHeight="1" thickBot="1">
      <c r="E1569" s="22" t="s">
        <v>4</v>
      </c>
      <c r="J1569" s="22" t="s">
        <v>5</v>
      </c>
      <c r="O1569" s="22" t="s">
        <v>6</v>
      </c>
      <c r="T1569" s="22" t="s">
        <v>7</v>
      </c>
      <c r="Y1569" s="22" t="s">
        <v>8</v>
      </c>
      <c r="AD1569" s="22" t="s">
        <v>65</v>
      </c>
      <c r="AI1569" s="22" t="s">
        <v>9</v>
      </c>
      <c r="AN1569" s="22" t="s">
        <v>66</v>
      </c>
      <c r="AS1569" s="22" t="s">
        <v>51</v>
      </c>
      <c r="AX1569" s="22" t="s">
        <v>67</v>
      </c>
      <c r="BC1569" s="22" t="s">
        <v>52</v>
      </c>
      <c r="BH1569" s="22" t="s">
        <v>68</v>
      </c>
      <c r="BM1569" s="22" t="s">
        <v>63</v>
      </c>
      <c r="BQ1569" s="23" t="s">
        <v>69</v>
      </c>
      <c r="BR1569" s="23"/>
      <c r="BS1569" s="24"/>
      <c r="BT1569" s="24"/>
      <c r="BU1569" s="24"/>
      <c r="BW1569" s="22" t="s">
        <v>64</v>
      </c>
    </row>
    <row r="1570" spans="2:91" ht="18.600000000000001" customHeight="1" thickBot="1">
      <c r="D1570" s="249" t="s">
        <v>103</v>
      </c>
      <c r="E1570" s="250"/>
      <c r="F1570" s="251" t="s">
        <v>104</v>
      </c>
      <c r="G1570" s="252"/>
      <c r="H1570" s="229"/>
      <c r="I1570" s="253" t="s">
        <v>11</v>
      </c>
      <c r="J1570" s="254"/>
      <c r="K1570" s="255" t="s">
        <v>12</v>
      </c>
      <c r="L1570" s="256"/>
      <c r="M1570" s="24"/>
      <c r="N1570" s="253" t="s">
        <v>105</v>
      </c>
      <c r="O1570" s="254"/>
      <c r="P1570" s="255" t="s">
        <v>106</v>
      </c>
      <c r="Q1570" s="256"/>
      <c r="R1570" s="24"/>
      <c r="S1570" s="249" t="s">
        <v>107</v>
      </c>
      <c r="T1570" s="250"/>
      <c r="U1570" s="251" t="s">
        <v>108</v>
      </c>
      <c r="V1570" s="252"/>
      <c r="W1570" s="8"/>
      <c r="X1570" s="253" t="s">
        <v>109</v>
      </c>
      <c r="Y1570" s="254"/>
      <c r="Z1570" s="255" t="s">
        <v>110</v>
      </c>
      <c r="AA1570" s="256"/>
      <c r="AB1570" s="8"/>
      <c r="AC1570" s="253" t="s">
        <v>111</v>
      </c>
      <c r="AD1570" s="254"/>
      <c r="AE1570" s="255" t="s">
        <v>14</v>
      </c>
      <c r="AF1570" s="256"/>
      <c r="AG1570" s="8"/>
      <c r="AH1570" s="253" t="s">
        <v>112</v>
      </c>
      <c r="AI1570" s="254"/>
      <c r="AJ1570" s="255" t="s">
        <v>113</v>
      </c>
      <c r="AK1570" s="256"/>
      <c r="AL1570" s="8"/>
      <c r="AM1570" s="249" t="s">
        <v>114</v>
      </c>
      <c r="AN1570" s="250"/>
      <c r="AO1570" s="251" t="s">
        <v>115</v>
      </c>
      <c r="AP1570" s="252"/>
      <c r="AQ1570" s="24"/>
      <c r="AR1570" s="253" t="s">
        <v>116</v>
      </c>
      <c r="AS1570" s="254"/>
      <c r="AT1570" s="255" t="s">
        <v>13</v>
      </c>
      <c r="AU1570" s="256"/>
      <c r="AV1570" s="4"/>
      <c r="AW1570" s="253" t="s">
        <v>117</v>
      </c>
      <c r="AX1570" s="254"/>
      <c r="AY1570" s="255" t="s">
        <v>118</v>
      </c>
      <c r="AZ1570" s="256"/>
      <c r="BA1570" s="8"/>
      <c r="BB1570" s="253" t="s">
        <v>119</v>
      </c>
      <c r="BC1570" s="254"/>
      <c r="BD1570" s="255" t="s">
        <v>120</v>
      </c>
      <c r="BE1570" s="256"/>
      <c r="BF1570" s="4"/>
      <c r="BG1570" s="249" t="s">
        <v>121</v>
      </c>
      <c r="BH1570" s="250"/>
      <c r="BI1570" s="251" t="s">
        <v>122</v>
      </c>
      <c r="BJ1570" s="252"/>
      <c r="BK1570" s="4"/>
      <c r="BL1570" s="253" t="s">
        <v>123</v>
      </c>
      <c r="BM1570" s="254"/>
      <c r="BN1570" s="255" t="s">
        <v>124</v>
      </c>
      <c r="BO1570" s="256"/>
      <c r="BP1570" s="4"/>
      <c r="BQ1570" s="253" t="s">
        <v>125</v>
      </c>
      <c r="BR1570" s="254"/>
      <c r="BS1570" s="255" t="s">
        <v>126</v>
      </c>
      <c r="BT1570" s="256"/>
      <c r="BU1570" s="8"/>
      <c r="BV1570" s="253" t="s">
        <v>127</v>
      </c>
      <c r="BW1570" s="254"/>
      <c r="BX1570" s="255" t="s">
        <v>128</v>
      </c>
      <c r="BY1570" s="256"/>
      <c r="CA1570" s="27" t="s">
        <v>15</v>
      </c>
      <c r="CC1570" s="133" t="s">
        <v>70</v>
      </c>
      <c r="CD1570" s="9"/>
      <c r="CE1570" s="38"/>
      <c r="CF1570" s="38"/>
      <c r="CG1570" s="38"/>
      <c r="CH1570" s="38"/>
    </row>
    <row r="1571" spans="2:91" ht="18.600000000000001" customHeight="1" thickTop="1" thickBot="1">
      <c r="B1571" s="129">
        <v>4</v>
      </c>
      <c r="D1571" s="29">
        <v>1</v>
      </c>
      <c r="E1571" s="30">
        <v>0</v>
      </c>
      <c r="F1571" s="31">
        <v>0</v>
      </c>
      <c r="G1571" s="32">
        <f t="shared" ref="G1571:G1634" si="15026">-1/($E$8*$B1571)</f>
        <v>-0.164795</v>
      </c>
      <c r="I1571" s="29">
        <v>1</v>
      </c>
      <c r="J1571" s="33">
        <v>0</v>
      </c>
      <c r="K1571" s="31">
        <v>0</v>
      </c>
      <c r="L1571" s="32">
        <v>0</v>
      </c>
      <c r="N1571" s="29">
        <f t="shared" ref="N1571" si="15027">D1571*I1571+F1571*I1574-E1571*J1571-G1571*J1574</f>
        <v>0.94881396285588027</v>
      </c>
      <c r="O1571" s="33">
        <f t="shared" ref="O1571" si="15028">(D1571*J1571+E1571*I1571+F1571*J1574+G1571*I1574)</f>
        <v>0</v>
      </c>
      <c r="P1571" s="31">
        <f t="shared" ref="P1571" si="15029">D1571*K1571+F1571*K1574-E1571*L1571-G1571*L1574</f>
        <v>0</v>
      </c>
      <c r="Q1571" s="32">
        <f t="shared" ref="Q1571" si="15030">(D1571*L1571+E1571*K1571+F1571*L1574+G1571*K1574)</f>
        <v>-0.164795</v>
      </c>
      <c r="S1571" s="29">
        <v>1</v>
      </c>
      <c r="T1571" s="30">
        <v>0</v>
      </c>
      <c r="U1571" s="31">
        <v>0</v>
      </c>
      <c r="V1571" s="32">
        <f t="shared" ref="V1571:V1634" si="15031">-1/($T$8*$B1571)</f>
        <v>-0.3201425</v>
      </c>
      <c r="X1571" s="29">
        <f t="shared" ref="X1571" si="15032">N1571*S1571+P1571*S1574-O1571*T1571-Q1571*T1574</f>
        <v>0.94881396285588027</v>
      </c>
      <c r="Y1571" s="33">
        <f t="shared" ref="Y1571" si="15033">(N1571*T1571+O1571*S1571+P1571*T1574+Q1571*S1574)</f>
        <v>0</v>
      </c>
      <c r="Z1571" s="31">
        <f t="shared" ref="Z1571" si="15034">N1571*U1571+P1571*U1574-O1571*V1571-Q1571*V1574</f>
        <v>0</v>
      </c>
      <c r="AA1571" s="32">
        <f t="shared" ref="AA1571" si="15035">(N1571*V1571+O1571*U1571+P1571*V1574+Q1571*U1574)</f>
        <v>-0.46855067410358864</v>
      </c>
      <c r="AB1571" s="8"/>
      <c r="AC1571" s="29">
        <v>1</v>
      </c>
      <c r="AD1571" s="33">
        <v>0</v>
      </c>
      <c r="AE1571" s="31">
        <v>0</v>
      </c>
      <c r="AF1571" s="32">
        <v>0</v>
      </c>
      <c r="AH1571" s="29">
        <f t="shared" ref="AH1571" si="15036">X1571*AC1571+Z1571*AC1574-Y1571*AD1571-AA1571*AD1574</f>
        <v>0.83316367819255299</v>
      </c>
      <c r="AI1571" s="33">
        <f t="shared" ref="AI1571" si="15037">(X1571*AD1571+Y1571*AC1571+Z1571*AD1574+AA1571*AC1574)</f>
        <v>0</v>
      </c>
      <c r="AJ1571" s="31">
        <f t="shared" ref="AJ1571" si="15038">X1571*AE1571+Z1571*AE1574-Y1571*AF1571-AA1571*AF1574</f>
        <v>0</v>
      </c>
      <c r="AK1571" s="32">
        <f t="shared" ref="AK1571" si="15039">(X1571*AF1571+Y1571*AE1571+Z1571*AF1574+AA1571*AE1574)</f>
        <v>-0.46855067410358864</v>
      </c>
      <c r="AL1571" s="8"/>
      <c r="AM1571" s="29">
        <v>1</v>
      </c>
      <c r="AN1571" s="30">
        <v>0</v>
      </c>
      <c r="AO1571" s="31">
        <v>0</v>
      </c>
      <c r="AP1571" s="32">
        <f t="shared" ref="AP1571:AP1634" si="15040">-1/($AN$8*$B1571)</f>
        <v>-0.28950749999999997</v>
      </c>
      <c r="AR1571" s="29">
        <f t="shared" ref="AR1571" si="15041">AH1571*AM1571+AJ1571*AM1574-AI1571*AN1571-AK1571*AN1574</f>
        <v>0.83316367819255299</v>
      </c>
      <c r="AS1571" s="33">
        <f t="shared" ref="AS1571" si="15042">(AH1571*AN1571+AI1571*AM1571+AJ1571*AN1574+AK1571*AM1574)</f>
        <v>0</v>
      </c>
      <c r="AT1571" s="31">
        <f t="shared" ref="AT1571" si="15043">AH1571*AO1571+AJ1571*AO1574-AI1571*AP1571-AK1571*AP1574</f>
        <v>0</v>
      </c>
      <c r="AU1571" s="32">
        <f t="shared" ref="AU1571" si="15044">(AH1571*AP1571+AI1571*AO1571+AJ1571*AP1574+AK1571*AO1574)</f>
        <v>-0.70975780766791918</v>
      </c>
      <c r="AV1571" s="8"/>
      <c r="AW1571" s="29">
        <v>1</v>
      </c>
      <c r="AX1571" s="33">
        <v>0</v>
      </c>
      <c r="AY1571" s="31">
        <v>0</v>
      </c>
      <c r="AZ1571" s="32">
        <v>0</v>
      </c>
      <c r="BB1571" s="29">
        <f t="shared" ref="BB1571" si="15045">AR1571*AW1571+AT1571*AW1574-AS1571*AX1571-AU1571*AX1574</f>
        <v>0.675124782558021</v>
      </c>
      <c r="BC1571" s="33">
        <f t="shared" ref="BC1571" si="15046">(AR1571*AX1571+AS1571*AW1571+AT1571*AX1574+AU1571*AW1574)</f>
        <v>0</v>
      </c>
      <c r="BD1571" s="31">
        <f t="shared" ref="BD1571" si="15047">AR1571*AY1571+AT1571*AY1574-AS1571*AZ1571-AU1571*AZ1574</f>
        <v>0</v>
      </c>
      <c r="BE1571" s="32">
        <f t="shared" ref="BE1571" si="15048">(AR1571*AZ1571+AS1571*AY1571+AT1571*AZ1574+AU1571*AY1574)</f>
        <v>-0.70975780766791918</v>
      </c>
      <c r="BF1571" s="8"/>
      <c r="BG1571" s="29">
        <v>1</v>
      </c>
      <c r="BH1571" s="30">
        <v>0</v>
      </c>
      <c r="BI1571" s="31">
        <v>0</v>
      </c>
      <c r="BJ1571" s="32">
        <f t="shared" ref="BJ1571:BJ1634" si="15049">-1/($BH$8*$B1571)</f>
        <v>-0.1017975</v>
      </c>
      <c r="BL1571" s="29">
        <f t="shared" ref="BL1571" si="15050">BB1571*BG1571+BD1571*BG1574-BC1571*BH1571-BE1571*BH1574</f>
        <v>0.675124782558021</v>
      </c>
      <c r="BM1571" s="33">
        <f t="shared" ref="BM1571" si="15051">(BB1571*BH1571+BC1571*BG1571+BD1571*BH1574+BE1571*BG1574)</f>
        <v>0</v>
      </c>
      <c r="BN1571" s="31">
        <f t="shared" ref="BN1571" si="15052">BB1571*BI1571+BD1571*BI1574-BC1571*BJ1571-BE1571*BJ1574</f>
        <v>0</v>
      </c>
      <c r="BO1571" s="32">
        <f t="shared" ref="BO1571" si="15053">(BB1571*BJ1571+BC1571*BI1571+BD1571*BJ1574+BE1571*BI1574)</f>
        <v>-0.77848382272036931</v>
      </c>
      <c r="BP1571" s="8"/>
      <c r="BQ1571" s="34">
        <v>1</v>
      </c>
      <c r="BR1571" s="35">
        <v>0</v>
      </c>
      <c r="BS1571" s="11">
        <v>0</v>
      </c>
      <c r="BT1571" s="36">
        <v>0</v>
      </c>
      <c r="BV1571" s="29">
        <f t="shared" ref="BV1571" si="15054">BL1571*BQ1571+BN1571*BQ1574-BM1571*BR1571-BO1571*BR1574</f>
        <v>0.675124782558021</v>
      </c>
      <c r="BW1571" s="33">
        <f t="shared" ref="BW1571" si="15055">(BL1571*BR1571+BM1571*BQ1571+BN1571*BR1574+BO1571*BQ1574)</f>
        <v>-0.77848382272036931</v>
      </c>
      <c r="BX1571" s="31">
        <f t="shared" ref="BX1571" si="15056">BL1571*BS1571+BN1571*BS1574-BM1571*BT1571-BO1571*BT1574</f>
        <v>0</v>
      </c>
      <c r="BY1571" s="32">
        <f t="shared" ref="BY1571" si="15057">(BL1571*BT1571+BM1571*BS1571+BN1571*BT1574+BO1571*BS1574)</f>
        <v>-0.77848382272036931</v>
      </c>
      <c r="CA1571" s="37">
        <f t="shared" ref="CA1571" si="15058">20*LOG(((1+$BR$8)/$BR$8)/((BV1571+BV1574)^2+(BW1571+BW1574)^2)^0.5)</f>
        <v>-6.8437554947969803E-3</v>
      </c>
      <c r="CC1571" s="134">
        <f t="shared" ref="CC1571" si="15059">((BV1571^2+BW1571^2)^0.5)/((BV1574^2+BW1574^2)^0.5)</f>
        <v>1.0603072610167887</v>
      </c>
      <c r="CD1571" s="9"/>
      <c r="CE1571" s="38"/>
      <c r="CF1571" s="38"/>
      <c r="CG1571" s="38"/>
      <c r="CH1571" s="38"/>
      <c r="CM1571" s="129">
        <v>3.98</v>
      </c>
    </row>
    <row r="1572" spans="2:91" ht="18.600000000000001" customHeight="1" thickBot="1">
      <c r="D1572" s="39"/>
      <c r="G1572" s="40"/>
      <c r="I1572" s="39"/>
      <c r="L1572" s="40"/>
      <c r="N1572" s="39"/>
      <c r="Q1572" s="40"/>
      <c r="S1572" s="39"/>
      <c r="V1572" s="40"/>
      <c r="X1572" s="39"/>
      <c r="AA1572" s="40"/>
      <c r="AC1572" s="39"/>
      <c r="AF1572" s="40"/>
      <c r="AH1572" s="39"/>
      <c r="AK1572" s="40"/>
      <c r="AM1572" s="39"/>
      <c r="AP1572" s="40"/>
      <c r="AR1572" s="39"/>
      <c r="AU1572" s="40"/>
      <c r="AW1572" s="39"/>
      <c r="AZ1572" s="40"/>
      <c r="BB1572" s="39"/>
      <c r="BE1572" s="40"/>
      <c r="BG1572" s="39"/>
      <c r="BJ1572" s="40"/>
      <c r="BL1572" s="39"/>
      <c r="BO1572" s="40"/>
      <c r="BQ1572" s="34"/>
      <c r="BR1572" s="11"/>
      <c r="BS1572" s="11"/>
      <c r="BT1572" s="41"/>
      <c r="BV1572" s="39"/>
      <c r="BY1572" s="40"/>
      <c r="CC1572" s="135"/>
      <c r="CD1572" s="9"/>
      <c r="CE1572" s="38"/>
      <c r="CF1572" s="38"/>
      <c r="CG1572" s="38"/>
      <c r="CH1572" s="38"/>
    </row>
    <row r="1573" spans="2:91" ht="18.600000000000001" customHeight="1" thickBot="1">
      <c r="D1573" s="258" t="s">
        <v>129</v>
      </c>
      <c r="E1573" s="259"/>
      <c r="F1573" s="260" t="s">
        <v>130</v>
      </c>
      <c r="G1573" s="261"/>
      <c r="H1573" s="229"/>
      <c r="I1573" s="258" t="s">
        <v>131</v>
      </c>
      <c r="J1573" s="259"/>
      <c r="K1573" s="260" t="s">
        <v>132</v>
      </c>
      <c r="L1573" s="261"/>
      <c r="N1573" s="253" t="s">
        <v>133</v>
      </c>
      <c r="O1573" s="254"/>
      <c r="P1573" s="255" t="s">
        <v>134</v>
      </c>
      <c r="Q1573" s="256"/>
      <c r="S1573" s="258" t="s">
        <v>135</v>
      </c>
      <c r="T1573" s="259"/>
      <c r="U1573" s="260" t="s">
        <v>136</v>
      </c>
      <c r="V1573" s="261"/>
      <c r="W1573" s="8"/>
      <c r="X1573" s="253" t="s">
        <v>137</v>
      </c>
      <c r="Y1573" s="254"/>
      <c r="Z1573" s="255" t="s">
        <v>138</v>
      </c>
      <c r="AA1573" s="256"/>
      <c r="AB1573" s="8"/>
      <c r="AC1573" s="258" t="s">
        <v>139</v>
      </c>
      <c r="AD1573" s="259"/>
      <c r="AE1573" s="260" t="s">
        <v>140</v>
      </c>
      <c r="AF1573" s="261"/>
      <c r="AG1573" s="8"/>
      <c r="AH1573" s="253" t="s">
        <v>141</v>
      </c>
      <c r="AI1573" s="254"/>
      <c r="AJ1573" s="255" t="s">
        <v>142</v>
      </c>
      <c r="AK1573" s="256"/>
      <c r="AL1573" s="8"/>
      <c r="AM1573" s="258" t="s">
        <v>143</v>
      </c>
      <c r="AN1573" s="259"/>
      <c r="AO1573" s="260" t="s">
        <v>144</v>
      </c>
      <c r="AP1573" s="261"/>
      <c r="AR1573" s="253" t="s">
        <v>145</v>
      </c>
      <c r="AS1573" s="254"/>
      <c r="AT1573" s="255" t="s">
        <v>146</v>
      </c>
      <c r="AU1573" s="256"/>
      <c r="AV1573" s="4"/>
      <c r="AW1573" s="258" t="s">
        <v>147</v>
      </c>
      <c r="AX1573" s="259"/>
      <c r="AY1573" s="260" t="s">
        <v>148</v>
      </c>
      <c r="AZ1573" s="261"/>
      <c r="BA1573" s="8"/>
      <c r="BB1573" s="253" t="s">
        <v>149</v>
      </c>
      <c r="BC1573" s="254"/>
      <c r="BD1573" s="255" t="s">
        <v>150</v>
      </c>
      <c r="BE1573" s="256"/>
      <c r="BF1573" s="4"/>
      <c r="BG1573" s="258" t="s">
        <v>151</v>
      </c>
      <c r="BH1573" s="259"/>
      <c r="BI1573" s="260" t="s">
        <v>152</v>
      </c>
      <c r="BJ1573" s="261"/>
      <c r="BK1573" s="4"/>
      <c r="BL1573" s="253" t="s">
        <v>153</v>
      </c>
      <c r="BM1573" s="254"/>
      <c r="BN1573" s="255" t="s">
        <v>154</v>
      </c>
      <c r="BO1573" s="256"/>
      <c r="BP1573" s="4"/>
      <c r="BQ1573" s="258" t="s">
        <v>155</v>
      </c>
      <c r="BR1573" s="259"/>
      <c r="BS1573" s="260" t="s">
        <v>156</v>
      </c>
      <c r="BT1573" s="261"/>
      <c r="BU1573" s="8"/>
      <c r="BV1573" s="253" t="s">
        <v>157</v>
      </c>
      <c r="BW1573" s="254"/>
      <c r="BX1573" s="255" t="s">
        <v>158</v>
      </c>
      <c r="BY1573" s="256"/>
      <c r="CA1573" s="46" t="s">
        <v>16</v>
      </c>
      <c r="CC1573" s="136" t="s">
        <v>71</v>
      </c>
      <c r="CD1573" s="9"/>
      <c r="CE1573" s="38"/>
      <c r="CF1573" s="38"/>
      <c r="CG1573" s="38"/>
      <c r="CH1573" s="38"/>
    </row>
    <row r="1574" spans="2:91" ht="18.600000000000001" customHeight="1" thickTop="1" thickBot="1">
      <c r="D1574" s="29">
        <v>0</v>
      </c>
      <c r="E1574" s="33">
        <v>0</v>
      </c>
      <c r="F1574" s="31">
        <v>1</v>
      </c>
      <c r="G1574" s="32">
        <v>0</v>
      </c>
      <c r="I1574" s="29">
        <v>0</v>
      </c>
      <c r="J1574" s="33">
        <f t="shared" ref="J1574" si="15060">IF(0=(1-$J$8*$K$8*$B1571^2),10^14,$B1571*$J$8/(1-$J$8*$K$8*$B1571^2))</f>
        <v>-0.31060430925768212</v>
      </c>
      <c r="K1574" s="31">
        <v>1</v>
      </c>
      <c r="L1574" s="32">
        <v>0</v>
      </c>
      <c r="N1574" s="29">
        <f t="shared" ref="N1574" si="15061">D1574*I1571+F1574*I1574-E1574*J1571-G1574*J1574</f>
        <v>0</v>
      </c>
      <c r="O1574" s="33">
        <f t="shared" ref="O1574" si="15062">(D1574*J1571+E1574*I1571+F1574*J1574+G1574*I1574)</f>
        <v>-0.31060430925768212</v>
      </c>
      <c r="P1574" s="31">
        <f t="shared" ref="P1574" si="15063">D1574*K1571+F1574*K1574-E1574*L1571-G1574*L1574</f>
        <v>1</v>
      </c>
      <c r="Q1574" s="32">
        <f t="shared" ref="Q1574" si="15064">(D1574*L1571+E1574*K1571+F1574*L1574+G1574*K1574)</f>
        <v>0</v>
      </c>
      <c r="S1574" s="29">
        <v>0</v>
      </c>
      <c r="T1574" s="33">
        <v>0</v>
      </c>
      <c r="U1574" s="31">
        <v>1</v>
      </c>
      <c r="V1574" s="32">
        <v>0</v>
      </c>
      <c r="X1574" s="29">
        <f t="shared" ref="X1574" si="15065">N1574*S1571+P1574*S1574-O1574*T1571-Q1574*T1574</f>
        <v>0</v>
      </c>
      <c r="Y1574" s="33">
        <f t="shared" ref="Y1574" si="15066">(N1574*T1571+O1574*S1571+P1574*T1574+Q1574*S1574)</f>
        <v>-0.31060430925768212</v>
      </c>
      <c r="Z1574" s="31">
        <f t="shared" ref="Z1574" si="15067">N1574*U1571+P1574*U1574-O1574*V1571-Q1574*V1574</f>
        <v>0.90056235992347244</v>
      </c>
      <c r="AA1574" s="32">
        <f t="shared" ref="AA1574" si="15068">(N1574*V1571+O1574*U1571+P1574*V1574+Q1574*U1574)</f>
        <v>0</v>
      </c>
      <c r="AB1574" s="8"/>
      <c r="AC1574" s="29">
        <v>0</v>
      </c>
      <c r="AD1574" s="33">
        <f t="shared" ref="AD1574" si="15069">IF(0=(1-$AD$8*$AE$8*$B1571^2),10^14,$B1571*$AD$8/(1-$AD$8*$AE$8*$B1571^2))</f>
        <v>-0.24682556456584867</v>
      </c>
      <c r="AE1574" s="31">
        <v>1</v>
      </c>
      <c r="AF1574" s="32">
        <v>0</v>
      </c>
      <c r="AH1574" s="29">
        <f t="shared" ref="AH1574" si="15070">X1574*AC1571+Z1574*AC1574-Y1574*AD1571-AA1574*AD1574</f>
        <v>0</v>
      </c>
      <c r="AI1574" s="33">
        <f t="shared" ref="AI1574" si="15071">(X1574*AD1571+Y1574*AC1571+Z1574*AD1574+AA1574*AC1574)</f>
        <v>-0.53288612217254627</v>
      </c>
      <c r="AJ1574" s="31">
        <f t="shared" ref="AJ1574" si="15072">X1574*AE1571+Z1574*AE1574-Y1574*AF1571-AA1574*AF1574</f>
        <v>0.90056235992347244</v>
      </c>
      <c r="AK1574" s="32">
        <f t="shared" ref="AK1574" si="15073">(X1574*AF1571+Y1574*AE1571+Z1574*AF1574+AA1574*AE1574)</f>
        <v>0</v>
      </c>
      <c r="AL1574" s="8"/>
      <c r="AM1574" s="29">
        <v>0</v>
      </c>
      <c r="AN1574" s="33">
        <v>0</v>
      </c>
      <c r="AO1574" s="31">
        <v>1</v>
      </c>
      <c r="AP1574" s="32">
        <v>0</v>
      </c>
      <c r="AR1574" s="29">
        <f t="shared" ref="AR1574" si="15074">AH1574*AM1571+AJ1574*AM1574-AI1574*AN1571-AK1574*AN1574</f>
        <v>0</v>
      </c>
      <c r="AS1574" s="33">
        <f t="shared" ref="AS1574" si="15075">(AH1574*AN1571+AI1574*AM1571+AJ1574*AN1574+AK1574*AM1574)</f>
        <v>-0.53288612217254627</v>
      </c>
      <c r="AT1574" s="31">
        <f t="shared" ref="AT1574" si="15076">AH1574*AO1571+AJ1574*AO1574-AI1574*AP1571-AK1574*AP1574</f>
        <v>0.74628783090860407</v>
      </c>
      <c r="AU1574" s="32">
        <f t="shared" ref="AU1574" si="15077">(AH1574*AP1571+AI1574*AO1571+AJ1574*AP1574+AK1574*AO1574)</f>
        <v>0</v>
      </c>
      <c r="AV1574" s="8"/>
      <c r="AW1574" s="29">
        <v>0</v>
      </c>
      <c r="AX1574" s="33">
        <f t="shared" ref="AX1574" si="15078">IF(0=(1-$AX$8*$AY$8*$B1571^2),10^14,$B1571*$AX$8/(1-$AX$8*$AY$8*$B1571^2))</f>
        <v>-0.22266594876047507</v>
      </c>
      <c r="AY1574" s="31">
        <v>1</v>
      </c>
      <c r="AZ1574" s="32">
        <v>0</v>
      </c>
      <c r="BB1574" s="29">
        <f t="shared" ref="BB1574" si="15079">AR1574*AW1571+AT1574*AW1574-AS1574*AX1571-AU1574*AX1574</f>
        <v>0</v>
      </c>
      <c r="BC1574" s="33">
        <f t="shared" ref="BC1574" si="15080">(AR1574*AX1571+AS1574*AW1571+AT1574*AX1574+AU1574*AW1574)</f>
        <v>-0.69905901009020766</v>
      </c>
      <c r="BD1574" s="31">
        <f t="shared" ref="BD1574" si="15081">AR1574*AY1571+AT1574*AY1574-AS1574*AZ1571-AU1574*AZ1574</f>
        <v>0.74628783090860407</v>
      </c>
      <c r="BE1574" s="32">
        <f t="shared" ref="BE1574" si="15082">(AR1574*AZ1571+AS1574*AY1571+AT1574*AZ1574+AU1574*AY1574)</f>
        <v>0</v>
      </c>
      <c r="BF1574" s="8"/>
      <c r="BG1574" s="29">
        <v>0</v>
      </c>
      <c r="BH1574" s="33">
        <v>0</v>
      </c>
      <c r="BI1574" s="31">
        <v>1</v>
      </c>
      <c r="BJ1574" s="32">
        <v>0</v>
      </c>
      <c r="BL1574" s="29">
        <f t="shared" ref="BL1574" si="15083">BB1574*BG1571+BD1574*BG1574-BC1574*BH1571-BE1574*BH1574</f>
        <v>0</v>
      </c>
      <c r="BM1574" s="33">
        <f t="shared" ref="BM1574" si="15084">(BB1574*BH1571+BC1574*BG1571+BD1574*BH1574+BE1574*BG1574)</f>
        <v>-0.69905901009020766</v>
      </c>
      <c r="BN1574" s="31">
        <f t="shared" ref="BN1574" si="15085">BB1574*BI1571+BD1574*BI1574-BC1574*BJ1571-BE1574*BJ1574</f>
        <v>0.67512537132894612</v>
      </c>
      <c r="BO1574" s="32">
        <f t="shared" ref="BO1574" si="15086">(BB1574*BJ1571+BC1574*BI1571+BD1574*BJ1574+BE1574*BI1574)</f>
        <v>0</v>
      </c>
      <c r="BP1574" s="8"/>
      <c r="BQ1574" s="19">
        <f t="shared" ref="BQ1574:BQ1637" si="15087">1/$BR$8</f>
        <v>1</v>
      </c>
      <c r="BR1574" s="47">
        <v>0</v>
      </c>
      <c r="BS1574" s="48">
        <v>1</v>
      </c>
      <c r="BT1574" s="49">
        <v>0</v>
      </c>
      <c r="BV1574" s="29">
        <f t="shared" ref="BV1574" si="15088">BL1574*BQ1571+BN1574*BQ1574-BM1574*BR1571-BO1574*BR1574</f>
        <v>0.67512537132894612</v>
      </c>
      <c r="BW1574" s="33">
        <f t="shared" ref="BW1574" si="15089">(BL1574*BR1571+BM1574*BQ1571+BN1574*BR1574+BO1574*BQ1574)</f>
        <v>-0.69905901009020766</v>
      </c>
      <c r="BX1574" s="31">
        <f t="shared" ref="BX1574" si="15090">BL1574*BS1571+BN1574*BS1574-BM1574*BT1571-BO1574*BT1574</f>
        <v>0.67512537132894612</v>
      </c>
      <c r="BY1574" s="32">
        <f t="shared" ref="BY1574" si="15091">(BL1574*BT1571+BM1574*BS1571+BN1574*BT1574+BO1574*BS1574)</f>
        <v>0</v>
      </c>
      <c r="CA1574" s="50">
        <f t="shared" ref="CA1574" si="15092">(180/PI())*ATAN(-1*(BW1571+BW1574)/(BV1571+BV1574))</f>
        <v>47.577420988878274</v>
      </c>
      <c r="CC1574" s="137">
        <f t="shared" ref="CC1574" si="15093">20*LOG(((1-(10^(CA1571/20)^2)*(1-((1-CC1571)/(1+CC1571))^2))^0.5))</f>
        <v>-26.143875581735962</v>
      </c>
      <c r="CD1574" s="9"/>
      <c r="CE1574" s="38"/>
      <c r="CF1574" s="38"/>
      <c r="CG1574" s="38"/>
      <c r="CH1574" s="38"/>
    </row>
    <row r="1575" spans="2:91" ht="18.600000000000001" customHeight="1">
      <c r="CC1575" s="42"/>
    </row>
    <row r="1576" spans="2:91" ht="18.600000000000001" customHeight="1" thickBot="1">
      <c r="E1576" s="22" t="s">
        <v>4</v>
      </c>
      <c r="J1576" s="22" t="s">
        <v>5</v>
      </c>
      <c r="O1576" s="22" t="s">
        <v>6</v>
      </c>
      <c r="T1576" s="22" t="s">
        <v>7</v>
      </c>
      <c r="Y1576" s="22" t="s">
        <v>8</v>
      </c>
      <c r="AD1576" s="22" t="s">
        <v>65</v>
      </c>
      <c r="AI1576" s="22" t="s">
        <v>9</v>
      </c>
      <c r="AN1576" s="22" t="s">
        <v>66</v>
      </c>
      <c r="AS1576" s="22" t="s">
        <v>51</v>
      </c>
      <c r="AX1576" s="22" t="s">
        <v>67</v>
      </c>
      <c r="BC1576" s="22" t="s">
        <v>52</v>
      </c>
      <c r="BH1576" s="22" t="s">
        <v>68</v>
      </c>
      <c r="BM1576" s="22" t="s">
        <v>63</v>
      </c>
      <c r="BQ1576" s="23" t="s">
        <v>69</v>
      </c>
      <c r="BR1576" s="23"/>
      <c r="BS1576" s="24"/>
      <c r="BT1576" s="24"/>
      <c r="BU1576" s="24"/>
      <c r="BW1576" s="22" t="s">
        <v>64</v>
      </c>
    </row>
    <row r="1577" spans="2:91" ht="18.600000000000001" customHeight="1" thickBot="1">
      <c r="D1577" s="249" t="s">
        <v>103</v>
      </c>
      <c r="E1577" s="250"/>
      <c r="F1577" s="251" t="s">
        <v>104</v>
      </c>
      <c r="G1577" s="252"/>
      <c r="H1577" s="229"/>
      <c r="I1577" s="253" t="s">
        <v>11</v>
      </c>
      <c r="J1577" s="254"/>
      <c r="K1577" s="255" t="s">
        <v>12</v>
      </c>
      <c r="L1577" s="256"/>
      <c r="M1577" s="24"/>
      <c r="N1577" s="253" t="s">
        <v>105</v>
      </c>
      <c r="O1577" s="254"/>
      <c r="P1577" s="255" t="s">
        <v>106</v>
      </c>
      <c r="Q1577" s="256"/>
      <c r="R1577" s="24"/>
      <c r="S1577" s="249" t="s">
        <v>107</v>
      </c>
      <c r="T1577" s="250"/>
      <c r="U1577" s="251" t="s">
        <v>108</v>
      </c>
      <c r="V1577" s="252"/>
      <c r="W1577" s="8"/>
      <c r="X1577" s="253" t="s">
        <v>109</v>
      </c>
      <c r="Y1577" s="254"/>
      <c r="Z1577" s="255" t="s">
        <v>110</v>
      </c>
      <c r="AA1577" s="256"/>
      <c r="AB1577" s="8"/>
      <c r="AC1577" s="253" t="s">
        <v>111</v>
      </c>
      <c r="AD1577" s="254"/>
      <c r="AE1577" s="255" t="s">
        <v>14</v>
      </c>
      <c r="AF1577" s="256"/>
      <c r="AG1577" s="8"/>
      <c r="AH1577" s="253" t="s">
        <v>112</v>
      </c>
      <c r="AI1577" s="254"/>
      <c r="AJ1577" s="255" t="s">
        <v>113</v>
      </c>
      <c r="AK1577" s="256"/>
      <c r="AL1577" s="8"/>
      <c r="AM1577" s="249" t="s">
        <v>114</v>
      </c>
      <c r="AN1577" s="250"/>
      <c r="AO1577" s="251" t="s">
        <v>115</v>
      </c>
      <c r="AP1577" s="252"/>
      <c r="AQ1577" s="24"/>
      <c r="AR1577" s="253" t="s">
        <v>116</v>
      </c>
      <c r="AS1577" s="254"/>
      <c r="AT1577" s="255" t="s">
        <v>13</v>
      </c>
      <c r="AU1577" s="256"/>
      <c r="AV1577" s="4"/>
      <c r="AW1577" s="253" t="s">
        <v>117</v>
      </c>
      <c r="AX1577" s="254"/>
      <c r="AY1577" s="255" t="s">
        <v>118</v>
      </c>
      <c r="AZ1577" s="256"/>
      <c r="BA1577" s="8"/>
      <c r="BB1577" s="253" t="s">
        <v>119</v>
      </c>
      <c r="BC1577" s="254"/>
      <c r="BD1577" s="255" t="s">
        <v>120</v>
      </c>
      <c r="BE1577" s="256"/>
      <c r="BF1577" s="4"/>
      <c r="BG1577" s="249" t="s">
        <v>121</v>
      </c>
      <c r="BH1577" s="250"/>
      <c r="BI1577" s="251" t="s">
        <v>122</v>
      </c>
      <c r="BJ1577" s="252"/>
      <c r="BK1577" s="4"/>
      <c r="BL1577" s="253" t="s">
        <v>123</v>
      </c>
      <c r="BM1577" s="254"/>
      <c r="BN1577" s="255" t="s">
        <v>124</v>
      </c>
      <c r="BO1577" s="256"/>
      <c r="BP1577" s="4"/>
      <c r="BQ1577" s="253" t="s">
        <v>125</v>
      </c>
      <c r="BR1577" s="254"/>
      <c r="BS1577" s="255" t="s">
        <v>126</v>
      </c>
      <c r="BT1577" s="256"/>
      <c r="BU1577" s="8"/>
      <c r="BV1577" s="253" t="s">
        <v>127</v>
      </c>
      <c r="BW1577" s="254"/>
      <c r="BX1577" s="255" t="s">
        <v>128</v>
      </c>
      <c r="BY1577" s="256"/>
      <c r="CA1577" s="27" t="s">
        <v>15</v>
      </c>
      <c r="CC1577" s="133" t="s">
        <v>70</v>
      </c>
      <c r="CD1577" s="9"/>
      <c r="CE1577" s="38"/>
      <c r="CF1577" s="38"/>
      <c r="CG1577" s="38"/>
      <c r="CH1577" s="38"/>
    </row>
    <row r="1578" spans="2:91" ht="18.600000000000001" customHeight="1" thickTop="1" thickBot="1">
      <c r="B1578" s="129">
        <v>4.0199999999999996</v>
      </c>
      <c r="D1578" s="29">
        <v>1</v>
      </c>
      <c r="E1578" s="30">
        <v>0</v>
      </c>
      <c r="F1578" s="31">
        <v>0</v>
      </c>
      <c r="G1578" s="32">
        <f t="shared" ref="G1578:G1641" si="15094">-1/($E$8*$B1578)</f>
        <v>-0.16397512437810946</v>
      </c>
      <c r="I1578" s="29">
        <v>1</v>
      </c>
      <c r="J1578" s="33">
        <v>0</v>
      </c>
      <c r="K1578" s="31">
        <v>0</v>
      </c>
      <c r="L1578" s="32">
        <v>0</v>
      </c>
      <c r="N1578" s="29">
        <f t="shared" ref="N1578" si="15095">D1578*I1578+F1578*I1581-E1578*J1578-G1578*J1581</f>
        <v>0.94932689315287466</v>
      </c>
      <c r="O1578" s="33">
        <f t="shared" ref="O1578" si="15096">(D1578*J1578+E1578*I1578+F1578*J1581+G1578*I1581)</f>
        <v>0</v>
      </c>
      <c r="P1578" s="31">
        <f t="shared" ref="P1578" si="15097">D1578*K1578+F1578*K1581-E1578*L1578-G1578*L1581</f>
        <v>0</v>
      </c>
      <c r="Q1578" s="32">
        <f t="shared" ref="Q1578" si="15098">(D1578*L1578+E1578*K1578+F1578*L1581+G1578*K1581)</f>
        <v>-0.16397512437810946</v>
      </c>
      <c r="S1578" s="29">
        <v>1</v>
      </c>
      <c r="T1578" s="30">
        <v>0</v>
      </c>
      <c r="U1578" s="31">
        <v>0</v>
      </c>
      <c r="V1578" s="32">
        <f t="shared" ref="V1578:V1641" si="15099">-1/($T$8*$B1578)</f>
        <v>-0.31854975124378115</v>
      </c>
      <c r="X1578" s="29">
        <f t="shared" ref="X1578" si="15100">N1578*S1578+P1578*S1581-O1578*T1578-Q1578*T1581</f>
        <v>0.94932689315287466</v>
      </c>
      <c r="Y1578" s="33">
        <f t="shared" ref="Y1578" si="15101">(N1578*T1578+O1578*S1578+P1578*T1581+Q1578*S1581)</f>
        <v>0</v>
      </c>
      <c r="Z1578" s="31">
        <f t="shared" ref="Z1578" si="15102">N1578*U1578+P1578*U1581-O1578*V1578-Q1578*V1581</f>
        <v>0</v>
      </c>
      <c r="AA1578" s="32">
        <f t="shared" ref="AA1578" si="15103">(N1578*V1578+O1578*U1578+P1578*V1581+Q1578*U1581)</f>
        <v>-0.46638297004098928</v>
      </c>
      <c r="AB1578" s="8"/>
      <c r="AC1578" s="29">
        <v>1</v>
      </c>
      <c r="AD1578" s="33">
        <v>0</v>
      </c>
      <c r="AE1578" s="31">
        <v>0</v>
      </c>
      <c r="AF1578" s="32">
        <v>0</v>
      </c>
      <c r="AH1578" s="29">
        <f t="shared" ref="AH1578" si="15104">X1578*AC1578+Z1578*AC1581-Y1578*AD1578-AA1578*AD1581</f>
        <v>0.83482621188957984</v>
      </c>
      <c r="AI1578" s="33">
        <f t="shared" ref="AI1578" si="15105">(X1578*AD1578+Y1578*AC1578+Z1578*AD1581+AA1578*AC1581)</f>
        <v>0</v>
      </c>
      <c r="AJ1578" s="31">
        <f t="shared" ref="AJ1578" si="15106">X1578*AE1578+Z1578*AE1581-Y1578*AF1578-AA1578*AF1581</f>
        <v>0</v>
      </c>
      <c r="AK1578" s="32">
        <f t="shared" ref="AK1578" si="15107">(X1578*AF1578+Y1578*AE1578+Z1578*AF1581+AA1578*AE1581)</f>
        <v>-0.46638297004098928</v>
      </c>
      <c r="AL1578" s="8"/>
      <c r="AM1578" s="29">
        <v>1</v>
      </c>
      <c r="AN1578" s="30">
        <v>0</v>
      </c>
      <c r="AO1578" s="31">
        <v>0</v>
      </c>
      <c r="AP1578" s="32">
        <f t="shared" ref="AP1578:AP1641" si="15108">-1/($AN$8*$B1578)</f>
        <v>-0.2880671641791045</v>
      </c>
      <c r="AR1578" s="29">
        <f t="shared" ref="AR1578" si="15109">AH1578*AM1578+AJ1578*AM1581-AI1578*AN1578-AK1578*AN1581</f>
        <v>0.83482621188957984</v>
      </c>
      <c r="AS1578" s="33">
        <f t="shared" ref="AS1578" si="15110">(AH1578*AN1578+AI1578*AM1578+AJ1578*AN1581+AK1578*AM1581)</f>
        <v>0</v>
      </c>
      <c r="AT1578" s="31">
        <f t="shared" ref="AT1578" si="15111">AH1578*AO1578+AJ1578*AO1581-AI1578*AP1578-AK1578*AP1581</f>
        <v>0</v>
      </c>
      <c r="AU1578" s="32">
        <f t="shared" ref="AU1578" si="15112">(AH1578*AP1578+AI1578*AO1578+AJ1578*AP1581+AK1578*AO1581)</f>
        <v>-0.70686898948240473</v>
      </c>
      <c r="AV1578" s="8"/>
      <c r="AW1578" s="29">
        <v>1</v>
      </c>
      <c r="AX1578" s="33">
        <v>0</v>
      </c>
      <c r="AY1578" s="31">
        <v>0</v>
      </c>
      <c r="AZ1578" s="32">
        <v>0</v>
      </c>
      <c r="BB1578" s="29">
        <f t="shared" ref="BB1578" si="15113">AR1578*AW1578+AT1578*AW1581-AS1578*AX1578-AU1578*AX1581</f>
        <v>0.67825522677998973</v>
      </c>
      <c r="BC1578" s="33">
        <f t="shared" ref="BC1578" si="15114">(AR1578*AX1578+AS1578*AW1578+AT1578*AX1581+AU1578*AW1581)</f>
        <v>0</v>
      </c>
      <c r="BD1578" s="31">
        <f t="shared" ref="BD1578" si="15115">AR1578*AY1578+AT1578*AY1581-AS1578*AZ1578-AU1578*AZ1581</f>
        <v>0</v>
      </c>
      <c r="BE1578" s="32">
        <f t="shared" ref="BE1578" si="15116">(AR1578*AZ1578+AS1578*AY1578+AT1578*AZ1581+AU1578*AY1581)</f>
        <v>-0.70686898948240473</v>
      </c>
      <c r="BF1578" s="8"/>
      <c r="BG1578" s="29">
        <v>1</v>
      </c>
      <c r="BH1578" s="30">
        <v>0</v>
      </c>
      <c r="BI1578" s="31">
        <v>0</v>
      </c>
      <c r="BJ1578" s="32">
        <f t="shared" ref="BJ1578:BJ1641" si="15117">-1/($BH$8*$B1578)</f>
        <v>-0.10129104477611942</v>
      </c>
      <c r="BL1578" s="29">
        <f t="shared" ref="BL1578" si="15118">BB1578*BG1578+BD1578*BG1581-BC1578*BH1578-BE1578*BH1581</f>
        <v>0.67825522677998973</v>
      </c>
      <c r="BM1578" s="33">
        <f t="shared" ref="BM1578" si="15119">(BB1578*BH1578+BC1578*BG1578+BD1578*BH1581+BE1578*BG1581)</f>
        <v>0</v>
      </c>
      <c r="BN1578" s="31">
        <f t="shared" ref="BN1578" si="15120">BB1578*BI1578+BD1578*BI1581-BC1578*BJ1578-BE1578*BJ1581</f>
        <v>0</v>
      </c>
      <c r="BO1578" s="32">
        <f t="shared" ref="BO1578" si="15121">(BB1578*BJ1578+BC1578*BI1578+BD1578*BJ1581+BE1578*BI1581)</f>
        <v>-0.7755701700278137</v>
      </c>
      <c r="BP1578" s="8"/>
      <c r="BQ1578" s="34">
        <v>1</v>
      </c>
      <c r="BR1578" s="35">
        <v>0</v>
      </c>
      <c r="BS1578" s="11">
        <v>0</v>
      </c>
      <c r="BT1578" s="36">
        <v>0</v>
      </c>
      <c r="BV1578" s="29">
        <f t="shared" ref="BV1578" si="15122">BL1578*BQ1578+BN1578*BQ1581-BM1578*BR1578-BO1578*BR1581</f>
        <v>0.67825522677998973</v>
      </c>
      <c r="BW1578" s="33">
        <f t="shared" ref="BW1578" si="15123">(BL1578*BR1578+BM1578*BQ1578+BN1578*BR1581+BO1578*BQ1581)</f>
        <v>-0.7755701700278137</v>
      </c>
      <c r="BX1578" s="31">
        <f t="shared" ref="BX1578" si="15124">BL1578*BS1578+BN1578*BS1581-BM1578*BT1578-BO1578*BT1581</f>
        <v>0</v>
      </c>
      <c r="BY1578" s="32">
        <f t="shared" ref="BY1578" si="15125">(BL1578*BT1578+BM1578*BS1578+BN1578*BT1581+BO1578*BS1581)</f>
        <v>-0.7755701700278137</v>
      </c>
      <c r="CA1578" s="37">
        <f t="shared" ref="CA1578" si="15126">20*LOG(((1+$BR$8)/$BR$8)/((BV1578+BV1581)^2+(BW1578+BW1581)^2)^0.5)</f>
        <v>-6.8304672953124314E-3</v>
      </c>
      <c r="CC1578" s="134">
        <f t="shared" ref="CC1578" si="15127">((BV1578^2+BW1578^2)^0.5)/((BV1581^2+BW1581^2)^0.5)</f>
        <v>1.0600052420441204</v>
      </c>
      <c r="CD1578" s="9"/>
      <c r="CE1578" s="38"/>
      <c r="CF1578" s="38"/>
      <c r="CG1578" s="38"/>
      <c r="CH1578" s="38"/>
      <c r="CM1578" s="129">
        <v>4</v>
      </c>
    </row>
    <row r="1579" spans="2:91" ht="18.600000000000001" customHeight="1" thickBot="1">
      <c r="D1579" s="39"/>
      <c r="G1579" s="40"/>
      <c r="I1579" s="39"/>
      <c r="L1579" s="40"/>
      <c r="N1579" s="39"/>
      <c r="Q1579" s="40"/>
      <c r="S1579" s="39"/>
      <c r="V1579" s="40"/>
      <c r="X1579" s="39"/>
      <c r="AA1579" s="40"/>
      <c r="AC1579" s="39"/>
      <c r="AF1579" s="40"/>
      <c r="AH1579" s="39"/>
      <c r="AK1579" s="40"/>
      <c r="AM1579" s="39"/>
      <c r="AP1579" s="40"/>
      <c r="AR1579" s="39"/>
      <c r="AU1579" s="40"/>
      <c r="AW1579" s="39"/>
      <c r="AZ1579" s="40"/>
      <c r="BB1579" s="39"/>
      <c r="BE1579" s="40"/>
      <c r="BG1579" s="39"/>
      <c r="BJ1579" s="40"/>
      <c r="BL1579" s="39"/>
      <c r="BO1579" s="40"/>
      <c r="BQ1579" s="34"/>
      <c r="BR1579" s="11"/>
      <c r="BS1579" s="11"/>
      <c r="BT1579" s="41"/>
      <c r="BV1579" s="39"/>
      <c r="BY1579" s="40"/>
      <c r="CC1579" s="135"/>
      <c r="CD1579" s="9"/>
      <c r="CE1579" s="38"/>
      <c r="CF1579" s="38"/>
      <c r="CG1579" s="38"/>
      <c r="CH1579" s="38"/>
    </row>
    <row r="1580" spans="2:91" ht="18.600000000000001" customHeight="1" thickBot="1">
      <c r="D1580" s="258" t="s">
        <v>129</v>
      </c>
      <c r="E1580" s="259"/>
      <c r="F1580" s="260" t="s">
        <v>130</v>
      </c>
      <c r="G1580" s="261"/>
      <c r="H1580" s="229"/>
      <c r="I1580" s="258" t="s">
        <v>131</v>
      </c>
      <c r="J1580" s="259"/>
      <c r="K1580" s="260" t="s">
        <v>132</v>
      </c>
      <c r="L1580" s="261"/>
      <c r="N1580" s="253" t="s">
        <v>133</v>
      </c>
      <c r="O1580" s="254"/>
      <c r="P1580" s="255" t="s">
        <v>134</v>
      </c>
      <c r="Q1580" s="256"/>
      <c r="S1580" s="258" t="s">
        <v>135</v>
      </c>
      <c r="T1580" s="259"/>
      <c r="U1580" s="260" t="s">
        <v>136</v>
      </c>
      <c r="V1580" s="261"/>
      <c r="W1580" s="8"/>
      <c r="X1580" s="253" t="s">
        <v>137</v>
      </c>
      <c r="Y1580" s="254"/>
      <c r="Z1580" s="255" t="s">
        <v>138</v>
      </c>
      <c r="AA1580" s="256"/>
      <c r="AB1580" s="8"/>
      <c r="AC1580" s="258" t="s">
        <v>139</v>
      </c>
      <c r="AD1580" s="259"/>
      <c r="AE1580" s="260" t="s">
        <v>140</v>
      </c>
      <c r="AF1580" s="261"/>
      <c r="AG1580" s="8"/>
      <c r="AH1580" s="253" t="s">
        <v>141</v>
      </c>
      <c r="AI1580" s="254"/>
      <c r="AJ1580" s="255" t="s">
        <v>142</v>
      </c>
      <c r="AK1580" s="256"/>
      <c r="AL1580" s="8"/>
      <c r="AM1580" s="258" t="s">
        <v>143</v>
      </c>
      <c r="AN1580" s="259"/>
      <c r="AO1580" s="260" t="s">
        <v>144</v>
      </c>
      <c r="AP1580" s="261"/>
      <c r="AR1580" s="253" t="s">
        <v>145</v>
      </c>
      <c r="AS1580" s="254"/>
      <c r="AT1580" s="255" t="s">
        <v>146</v>
      </c>
      <c r="AU1580" s="256"/>
      <c r="AV1580" s="4"/>
      <c r="AW1580" s="258" t="s">
        <v>147</v>
      </c>
      <c r="AX1580" s="259"/>
      <c r="AY1580" s="260" t="s">
        <v>148</v>
      </c>
      <c r="AZ1580" s="261"/>
      <c r="BA1580" s="8"/>
      <c r="BB1580" s="253" t="s">
        <v>149</v>
      </c>
      <c r="BC1580" s="254"/>
      <c r="BD1580" s="255" t="s">
        <v>150</v>
      </c>
      <c r="BE1580" s="256"/>
      <c r="BF1580" s="4"/>
      <c r="BG1580" s="258" t="s">
        <v>151</v>
      </c>
      <c r="BH1580" s="259"/>
      <c r="BI1580" s="260" t="s">
        <v>152</v>
      </c>
      <c r="BJ1580" s="261"/>
      <c r="BK1580" s="4"/>
      <c r="BL1580" s="253" t="s">
        <v>153</v>
      </c>
      <c r="BM1580" s="254"/>
      <c r="BN1580" s="255" t="s">
        <v>154</v>
      </c>
      <c r="BO1580" s="256"/>
      <c r="BP1580" s="4"/>
      <c r="BQ1580" s="258" t="s">
        <v>155</v>
      </c>
      <c r="BR1580" s="259"/>
      <c r="BS1580" s="260" t="s">
        <v>156</v>
      </c>
      <c r="BT1580" s="261"/>
      <c r="BU1580" s="8"/>
      <c r="BV1580" s="253" t="s">
        <v>157</v>
      </c>
      <c r="BW1580" s="254"/>
      <c r="BX1580" s="255" t="s">
        <v>158</v>
      </c>
      <c r="BY1580" s="256"/>
      <c r="CA1580" s="46" t="s">
        <v>16</v>
      </c>
      <c r="CC1580" s="136" t="s">
        <v>71</v>
      </c>
      <c r="CD1580" s="9"/>
      <c r="CE1580" s="38"/>
      <c r="CF1580" s="38"/>
      <c r="CG1580" s="38"/>
      <c r="CH1580" s="38"/>
    </row>
    <row r="1581" spans="2:91" ht="18.600000000000001" customHeight="1" thickTop="1" thickBot="1">
      <c r="D1581" s="29">
        <v>0</v>
      </c>
      <c r="E1581" s="33">
        <v>0</v>
      </c>
      <c r="F1581" s="31">
        <v>1</v>
      </c>
      <c r="G1581" s="32">
        <v>0</v>
      </c>
      <c r="I1581" s="29">
        <v>0</v>
      </c>
      <c r="J1581" s="33">
        <f t="shared" ref="J1581" si="15128">IF(0=(1-$J$8*$K$8*$B1578^2),10^14,$B1578*$J$8/(1-$J$8*$K$8*$B1578^2))</f>
        <v>-0.30902923256992604</v>
      </c>
      <c r="K1581" s="31">
        <v>1</v>
      </c>
      <c r="L1581" s="32">
        <v>0</v>
      </c>
      <c r="N1581" s="29">
        <f t="shared" ref="N1581" si="15129">D1581*I1578+F1581*I1581-E1581*J1578-G1581*J1581</f>
        <v>0</v>
      </c>
      <c r="O1581" s="33">
        <f t="shared" ref="O1581" si="15130">(D1581*J1578+E1581*I1578+F1581*J1581+G1581*I1581)</f>
        <v>-0.30902923256992604</v>
      </c>
      <c r="P1581" s="31">
        <f t="shared" ref="P1581" si="15131">D1581*K1578+F1581*K1581-E1581*L1578-G1581*L1581</f>
        <v>1</v>
      </c>
      <c r="Q1581" s="32">
        <f t="shared" ref="Q1581" si="15132">(D1581*L1578+E1581*K1578+F1581*L1581+G1581*K1581)</f>
        <v>0</v>
      </c>
      <c r="S1581" s="29">
        <v>0</v>
      </c>
      <c r="T1581" s="33">
        <v>0</v>
      </c>
      <c r="U1581" s="31">
        <v>1</v>
      </c>
      <c r="V1581" s="32">
        <v>0</v>
      </c>
      <c r="X1581" s="29">
        <f t="shared" ref="X1581" si="15133">N1581*S1578+P1581*S1581-O1581*T1578-Q1581*T1581</f>
        <v>0</v>
      </c>
      <c r="Y1581" s="33">
        <f t="shared" ref="Y1581" si="15134">(N1581*T1578+O1581*S1578+P1581*T1581+Q1581*S1581)</f>
        <v>-0.30902923256992604</v>
      </c>
      <c r="Z1581" s="31">
        <f t="shared" ref="Z1581" si="15135">N1581*U1578+P1581*U1581-O1581*V1578-Q1581*V1581</f>
        <v>0.90155881483779343</v>
      </c>
      <c r="AA1581" s="32">
        <f t="shared" ref="AA1581" si="15136">(N1581*V1578+O1581*U1578+P1581*V1581+Q1581*U1581)</f>
        <v>0</v>
      </c>
      <c r="AB1581" s="8"/>
      <c r="AC1581" s="29">
        <v>0</v>
      </c>
      <c r="AD1581" s="33">
        <f t="shared" ref="AD1581" si="15137">IF(0=(1-$AD$8*$AE$8*$B1578^2),10^14,$B1578*$AD$8/(1-$AD$8*$AE$8*$B1578^2))</f>
        <v>-0.24550785216971294</v>
      </c>
      <c r="AE1581" s="31">
        <v>1</v>
      </c>
      <c r="AF1581" s="32">
        <v>0</v>
      </c>
      <c r="AH1581" s="29">
        <f t="shared" ref="AH1581" si="15138">X1581*AC1578+Z1581*AC1581-Y1581*AD1578-AA1581*AD1581</f>
        <v>0</v>
      </c>
      <c r="AI1581" s="33">
        <f t="shared" ref="AI1581" si="15139">(X1581*AD1578+Y1581*AC1578+Z1581*AD1581+AA1581*AC1581)</f>
        <v>-0.5303690008054246</v>
      </c>
      <c r="AJ1581" s="31">
        <f t="shared" ref="AJ1581" si="15140">X1581*AE1578+Z1581*AE1581-Y1581*AF1578-AA1581*AF1581</f>
        <v>0.90155881483779343</v>
      </c>
      <c r="AK1581" s="32">
        <f t="shared" ref="AK1581" si="15141">(X1581*AF1578+Y1581*AE1578+Z1581*AF1581+AA1581*AE1581)</f>
        <v>0</v>
      </c>
      <c r="AL1581" s="8"/>
      <c r="AM1581" s="29">
        <v>0</v>
      </c>
      <c r="AN1581" s="33">
        <v>0</v>
      </c>
      <c r="AO1581" s="31">
        <v>1</v>
      </c>
      <c r="AP1581" s="32">
        <v>0</v>
      </c>
      <c r="AR1581" s="29">
        <f t="shared" ref="AR1581" si="15142">AH1581*AM1578+AJ1581*AM1581-AI1581*AN1578-AK1581*AN1581</f>
        <v>0</v>
      </c>
      <c r="AS1581" s="33">
        <f t="shared" ref="AS1581" si="15143">(AH1581*AN1578+AI1581*AM1578+AJ1581*AN1581+AK1581*AM1581)</f>
        <v>-0.5303690008054246</v>
      </c>
      <c r="AT1581" s="31">
        <f t="shared" ref="AT1581" si="15144">AH1581*AO1578+AJ1581*AO1581-AI1581*AP1578-AK1581*AP1581</f>
        <v>0.74877692080726954</v>
      </c>
      <c r="AU1581" s="32">
        <f t="shared" ref="AU1581" si="15145">(AH1581*AP1578+AI1581*AO1578+AJ1581*AP1581+AK1581*AO1581)</f>
        <v>0</v>
      </c>
      <c r="AV1581" s="8"/>
      <c r="AW1581" s="29">
        <v>0</v>
      </c>
      <c r="AX1581" s="33">
        <f t="shared" ref="AX1581" si="15146">IF(0=(1-$AX$8*$AY$8*$B1578^2),10^14,$B1578*$AX$8/(1-$AX$8*$AY$8*$B1578^2))</f>
        <v>-0.22149929822814432</v>
      </c>
      <c r="AY1581" s="31">
        <v>1</v>
      </c>
      <c r="AZ1581" s="32">
        <v>0</v>
      </c>
      <c r="BB1581" s="29">
        <f t="shared" ref="BB1581" si="15147">AR1581*AW1578+AT1581*AW1581-AS1581*AX1578-AU1581*AX1581</f>
        <v>0</v>
      </c>
      <c r="BC1581" s="33">
        <f t="shared" ref="BC1581" si="15148">(AR1581*AX1578+AS1581*AW1578+AT1581*AX1581+AU1581*AW1581)</f>
        <v>-0.69622256329366561</v>
      </c>
      <c r="BD1581" s="31">
        <f t="shared" ref="BD1581" si="15149">AR1581*AY1578+AT1581*AY1581-AS1581*AZ1578-AU1581*AZ1581</f>
        <v>0.74877692080726954</v>
      </c>
      <c r="BE1581" s="32">
        <f t="shared" ref="BE1581" si="15150">(AR1581*AZ1578+AS1581*AY1578+AT1581*AZ1581+AU1581*AY1581)</f>
        <v>0</v>
      </c>
      <c r="BF1581" s="8"/>
      <c r="BG1581" s="29">
        <v>0</v>
      </c>
      <c r="BH1581" s="33">
        <v>0</v>
      </c>
      <c r="BI1581" s="31">
        <v>1</v>
      </c>
      <c r="BJ1581" s="32">
        <v>0</v>
      </c>
      <c r="BL1581" s="29">
        <f t="shared" ref="BL1581" si="15151">BB1581*BG1578+BD1581*BG1581-BC1581*BH1578-BE1581*BH1581</f>
        <v>0</v>
      </c>
      <c r="BM1581" s="33">
        <f t="shared" ref="BM1581" si="15152">(BB1581*BH1578+BC1581*BG1578+BD1581*BH1581+BE1581*BG1581)</f>
        <v>-0.69622256329366561</v>
      </c>
      <c r="BN1581" s="31">
        <f t="shared" ref="BN1581" si="15153">BB1581*BI1578+BD1581*BI1581-BC1581*BJ1578-BE1581*BJ1581</f>
        <v>0.67825580997454626</v>
      </c>
      <c r="BO1581" s="32">
        <f t="shared" ref="BO1581" si="15154">(BB1581*BJ1578+BC1581*BI1578+BD1581*BJ1581+BE1581*BI1581)</f>
        <v>0</v>
      </c>
      <c r="BP1581" s="8"/>
      <c r="BQ1581" s="19">
        <f t="shared" ref="BQ1581:BQ1644" si="15155">1/$BR$8</f>
        <v>1</v>
      </c>
      <c r="BR1581" s="47">
        <v>0</v>
      </c>
      <c r="BS1581" s="48">
        <v>1</v>
      </c>
      <c r="BT1581" s="49">
        <v>0</v>
      </c>
      <c r="BV1581" s="29">
        <f t="shared" ref="BV1581" si="15156">BL1581*BQ1578+BN1581*BQ1581-BM1581*BR1578-BO1581*BR1581</f>
        <v>0.67825580997454626</v>
      </c>
      <c r="BW1581" s="33">
        <f t="shared" ref="BW1581" si="15157">(BL1581*BR1578+BM1581*BQ1578+BN1581*BR1581+BO1581*BQ1581)</f>
        <v>-0.69622256329366561</v>
      </c>
      <c r="BX1581" s="31">
        <f t="shared" ref="BX1581" si="15158">BL1581*BS1578+BN1581*BS1581-BM1581*BT1578-BO1581*BT1581</f>
        <v>0.67825580997454626</v>
      </c>
      <c r="BY1581" s="32">
        <f t="shared" ref="BY1581" si="15159">(BL1581*BT1578+BM1581*BS1578+BN1581*BT1581+BO1581*BS1581)</f>
        <v>0</v>
      </c>
      <c r="CA1581" s="50">
        <f t="shared" ref="CA1581" si="15160">(180/PI())*ATAN(-1*(BW1578+BW1581)/(BV1578+BV1581))</f>
        <v>47.334084652662646</v>
      </c>
      <c r="CC1581" s="137">
        <f t="shared" ref="CC1581" si="15161">20*LOG(((1-(10^(CA1578/20)^2)*(1-((1-CC1578)/(1+CC1578))^2))^0.5))</f>
        <v>-26.164208898980771</v>
      </c>
      <c r="CD1581" s="9"/>
      <c r="CE1581" s="38"/>
      <c r="CF1581" s="38"/>
      <c r="CG1581" s="38"/>
      <c r="CH1581" s="38"/>
    </row>
    <row r="1582" spans="2:91" ht="18.600000000000001" customHeight="1">
      <c r="CC1582" s="42"/>
    </row>
    <row r="1583" spans="2:91" ht="18.600000000000001" customHeight="1" thickBot="1">
      <c r="E1583" s="22" t="s">
        <v>4</v>
      </c>
      <c r="J1583" s="22" t="s">
        <v>5</v>
      </c>
      <c r="O1583" s="22" t="s">
        <v>6</v>
      </c>
      <c r="T1583" s="22" t="s">
        <v>7</v>
      </c>
      <c r="Y1583" s="22" t="s">
        <v>8</v>
      </c>
      <c r="AD1583" s="22" t="s">
        <v>65</v>
      </c>
      <c r="AI1583" s="22" t="s">
        <v>9</v>
      </c>
      <c r="AN1583" s="22" t="s">
        <v>66</v>
      </c>
      <c r="AS1583" s="22" t="s">
        <v>51</v>
      </c>
      <c r="AX1583" s="22" t="s">
        <v>67</v>
      </c>
      <c r="BC1583" s="22" t="s">
        <v>52</v>
      </c>
      <c r="BH1583" s="22" t="s">
        <v>68</v>
      </c>
      <c r="BM1583" s="22" t="s">
        <v>63</v>
      </c>
      <c r="BQ1583" s="23" t="s">
        <v>69</v>
      </c>
      <c r="BR1583" s="23"/>
      <c r="BS1583" s="24"/>
      <c r="BT1583" s="24"/>
      <c r="BU1583" s="24"/>
      <c r="BW1583" s="22" t="s">
        <v>64</v>
      </c>
    </row>
    <row r="1584" spans="2:91" ht="18.600000000000001" customHeight="1" thickBot="1">
      <c r="D1584" s="249" t="s">
        <v>103</v>
      </c>
      <c r="E1584" s="250"/>
      <c r="F1584" s="251" t="s">
        <v>104</v>
      </c>
      <c r="G1584" s="252"/>
      <c r="H1584" s="229"/>
      <c r="I1584" s="253" t="s">
        <v>11</v>
      </c>
      <c r="J1584" s="254"/>
      <c r="K1584" s="255" t="s">
        <v>12</v>
      </c>
      <c r="L1584" s="256"/>
      <c r="M1584" s="24"/>
      <c r="N1584" s="253" t="s">
        <v>105</v>
      </c>
      <c r="O1584" s="254"/>
      <c r="P1584" s="255" t="s">
        <v>106</v>
      </c>
      <c r="Q1584" s="256"/>
      <c r="R1584" s="24"/>
      <c r="S1584" s="249" t="s">
        <v>107</v>
      </c>
      <c r="T1584" s="250"/>
      <c r="U1584" s="251" t="s">
        <v>108</v>
      </c>
      <c r="V1584" s="252"/>
      <c r="W1584" s="8"/>
      <c r="X1584" s="253" t="s">
        <v>109</v>
      </c>
      <c r="Y1584" s="254"/>
      <c r="Z1584" s="255" t="s">
        <v>110</v>
      </c>
      <c r="AA1584" s="256"/>
      <c r="AB1584" s="8"/>
      <c r="AC1584" s="253" t="s">
        <v>111</v>
      </c>
      <c r="AD1584" s="254"/>
      <c r="AE1584" s="255" t="s">
        <v>14</v>
      </c>
      <c r="AF1584" s="256"/>
      <c r="AG1584" s="8"/>
      <c r="AH1584" s="253" t="s">
        <v>112</v>
      </c>
      <c r="AI1584" s="254"/>
      <c r="AJ1584" s="255" t="s">
        <v>113</v>
      </c>
      <c r="AK1584" s="256"/>
      <c r="AL1584" s="8"/>
      <c r="AM1584" s="249" t="s">
        <v>114</v>
      </c>
      <c r="AN1584" s="250"/>
      <c r="AO1584" s="251" t="s">
        <v>115</v>
      </c>
      <c r="AP1584" s="252"/>
      <c r="AQ1584" s="24"/>
      <c r="AR1584" s="253" t="s">
        <v>116</v>
      </c>
      <c r="AS1584" s="254"/>
      <c r="AT1584" s="255" t="s">
        <v>13</v>
      </c>
      <c r="AU1584" s="256"/>
      <c r="AV1584" s="4"/>
      <c r="AW1584" s="253" t="s">
        <v>117</v>
      </c>
      <c r="AX1584" s="254"/>
      <c r="AY1584" s="255" t="s">
        <v>118</v>
      </c>
      <c r="AZ1584" s="256"/>
      <c r="BA1584" s="8"/>
      <c r="BB1584" s="253" t="s">
        <v>119</v>
      </c>
      <c r="BC1584" s="254"/>
      <c r="BD1584" s="255" t="s">
        <v>120</v>
      </c>
      <c r="BE1584" s="256"/>
      <c r="BF1584" s="4"/>
      <c r="BG1584" s="249" t="s">
        <v>121</v>
      </c>
      <c r="BH1584" s="250"/>
      <c r="BI1584" s="251" t="s">
        <v>122</v>
      </c>
      <c r="BJ1584" s="252"/>
      <c r="BK1584" s="4"/>
      <c r="BL1584" s="253" t="s">
        <v>123</v>
      </c>
      <c r="BM1584" s="254"/>
      <c r="BN1584" s="255" t="s">
        <v>124</v>
      </c>
      <c r="BO1584" s="256"/>
      <c r="BP1584" s="4"/>
      <c r="BQ1584" s="253" t="s">
        <v>125</v>
      </c>
      <c r="BR1584" s="254"/>
      <c r="BS1584" s="255" t="s">
        <v>126</v>
      </c>
      <c r="BT1584" s="256"/>
      <c r="BU1584" s="8"/>
      <c r="BV1584" s="253" t="s">
        <v>127</v>
      </c>
      <c r="BW1584" s="254"/>
      <c r="BX1584" s="255" t="s">
        <v>128</v>
      </c>
      <c r="BY1584" s="256"/>
      <c r="CA1584" s="27" t="s">
        <v>15</v>
      </c>
      <c r="CC1584" s="133" t="s">
        <v>70</v>
      </c>
      <c r="CD1584" s="9"/>
      <c r="CE1584" s="38"/>
      <c r="CF1584" s="38"/>
      <c r="CG1584" s="38"/>
      <c r="CH1584" s="38"/>
    </row>
    <row r="1585" spans="2:91" ht="18.600000000000001" customHeight="1" thickTop="1" thickBot="1">
      <c r="B1585" s="129">
        <v>4.04</v>
      </c>
      <c r="D1585" s="29">
        <v>1</v>
      </c>
      <c r="E1585" s="30">
        <v>0</v>
      </c>
      <c r="F1585" s="31">
        <v>0</v>
      </c>
      <c r="G1585" s="32">
        <f t="shared" ref="G1585:G1648" si="15162">-1/($E$8*$B1585)</f>
        <v>-0.16316336633663367</v>
      </c>
      <c r="I1585" s="29">
        <v>1</v>
      </c>
      <c r="J1585" s="33">
        <v>0</v>
      </c>
      <c r="K1585" s="31">
        <v>0</v>
      </c>
      <c r="L1585" s="32">
        <v>0</v>
      </c>
      <c r="N1585" s="29">
        <f t="shared" ref="N1585" si="15163">D1585*I1585+F1585*I1588-E1585*J1585-G1585*J1588</f>
        <v>0.94983212788559079</v>
      </c>
      <c r="O1585" s="33">
        <f t="shared" ref="O1585" si="15164">(D1585*J1585+E1585*I1585+F1585*J1588+G1585*I1588)</f>
        <v>0</v>
      </c>
      <c r="P1585" s="31">
        <f t="shared" ref="P1585" si="15165">D1585*K1585+F1585*K1588-E1585*L1585-G1585*L1588</f>
        <v>0</v>
      </c>
      <c r="Q1585" s="32">
        <f t="shared" ref="Q1585" si="15166">(D1585*L1585+E1585*K1585+F1585*L1588+G1585*K1588)</f>
        <v>-0.16316336633663367</v>
      </c>
      <c r="S1585" s="29">
        <v>1</v>
      </c>
      <c r="T1585" s="30">
        <v>0</v>
      </c>
      <c r="U1585" s="31">
        <v>0</v>
      </c>
      <c r="V1585" s="32">
        <f t="shared" ref="V1585:V1648" si="15167">-1/($T$8*$B1585)</f>
        <v>-0.3169727722772277</v>
      </c>
      <c r="X1585" s="29">
        <f t="shared" ref="X1585" si="15168">N1585*S1585+P1585*S1588-O1585*T1585-Q1585*T1588</f>
        <v>0.94983212788559079</v>
      </c>
      <c r="Y1585" s="33">
        <f t="shared" ref="Y1585" si="15169">(N1585*T1585+O1585*S1585+P1585*T1588+Q1585*S1588)</f>
        <v>0</v>
      </c>
      <c r="Z1585" s="31">
        <f t="shared" ref="Z1585" si="15170">N1585*U1585+P1585*U1588-O1585*V1585-Q1585*V1588</f>
        <v>0</v>
      </c>
      <c r="AA1585" s="32">
        <f t="shared" ref="AA1585" si="15171">(N1585*V1585+O1585*U1585+P1585*V1588+Q1585*U1588)</f>
        <v>-0.46423428911050768</v>
      </c>
      <c r="AB1585" s="8"/>
      <c r="AC1585" s="29">
        <v>1</v>
      </c>
      <c r="AD1585" s="33">
        <v>0</v>
      </c>
      <c r="AE1585" s="31">
        <v>0</v>
      </c>
      <c r="AF1585" s="32">
        <v>0</v>
      </c>
      <c r="AH1585" s="29">
        <f t="shared" ref="AH1585" si="15172">X1585*AC1585+Z1585*AC1588-Y1585*AD1585-AA1585*AD1588</f>
        <v>0.83646399160633889</v>
      </c>
      <c r="AI1585" s="33">
        <f t="shared" ref="AI1585" si="15173">(X1585*AD1585+Y1585*AC1585+Z1585*AD1588+AA1585*AC1588)</f>
        <v>0</v>
      </c>
      <c r="AJ1585" s="31">
        <f t="shared" ref="AJ1585" si="15174">X1585*AE1585+Z1585*AE1588-Y1585*AF1585-AA1585*AF1588</f>
        <v>0</v>
      </c>
      <c r="AK1585" s="32">
        <f t="shared" ref="AK1585" si="15175">(X1585*AF1585+Y1585*AE1585+Z1585*AF1588+AA1585*AE1588)</f>
        <v>-0.46423428911050768</v>
      </c>
      <c r="AL1585" s="8"/>
      <c r="AM1585" s="29">
        <v>1</v>
      </c>
      <c r="AN1585" s="30">
        <v>0</v>
      </c>
      <c r="AO1585" s="31">
        <v>0</v>
      </c>
      <c r="AP1585" s="32">
        <f t="shared" ref="AP1585:AP1648" si="15176">-1/($AN$8*$B1585)</f>
        <v>-0.28664108910891084</v>
      </c>
      <c r="AR1585" s="29">
        <f t="shared" ref="AR1585" si="15177">AH1585*AM1585+AJ1585*AM1588-AI1585*AN1585-AK1585*AN1588</f>
        <v>0.83646399160633889</v>
      </c>
      <c r="AS1585" s="33">
        <f t="shared" ref="AS1585" si="15178">(AH1585*AN1585+AI1585*AM1585+AJ1585*AN1588+AK1585*AM1588)</f>
        <v>0</v>
      </c>
      <c r="AT1585" s="31">
        <f t="shared" ref="AT1585" si="15179">AH1585*AO1585+AJ1585*AO1588-AI1585*AP1585-AK1585*AP1588</f>
        <v>0</v>
      </c>
      <c r="AU1585" s="32">
        <f t="shared" ref="AU1585" si="15180">(AH1585*AP1585+AI1585*AO1585+AJ1585*AP1588+AK1585*AO1588)</f>
        <v>-0.70399923866493552</v>
      </c>
      <c r="AV1585" s="8"/>
      <c r="AW1585" s="29">
        <v>1</v>
      </c>
      <c r="AX1585" s="33">
        <v>0</v>
      </c>
      <c r="AY1585" s="31">
        <v>0</v>
      </c>
      <c r="AZ1585" s="32">
        <v>0</v>
      </c>
      <c r="BB1585" s="29">
        <f t="shared" ref="BB1585" si="15181">AR1585*AW1585+AT1585*AW1588-AS1585*AX1585-AU1585*AX1588</f>
        <v>0.68134121122527769</v>
      </c>
      <c r="BC1585" s="33">
        <f t="shared" ref="BC1585" si="15182">(AR1585*AX1585+AS1585*AW1585+AT1585*AX1588+AU1585*AW1588)</f>
        <v>0</v>
      </c>
      <c r="BD1585" s="31">
        <f t="shared" ref="BD1585" si="15183">AR1585*AY1585+AT1585*AY1588-AS1585*AZ1585-AU1585*AZ1588</f>
        <v>0</v>
      </c>
      <c r="BE1585" s="32">
        <f t="shared" ref="BE1585" si="15184">(AR1585*AZ1585+AS1585*AY1585+AT1585*AZ1588+AU1585*AY1588)</f>
        <v>-0.70399923866493552</v>
      </c>
      <c r="BF1585" s="8"/>
      <c r="BG1585" s="29">
        <v>1</v>
      </c>
      <c r="BH1585" s="30">
        <v>0</v>
      </c>
      <c r="BI1585" s="31">
        <v>0</v>
      </c>
      <c r="BJ1585" s="32">
        <f t="shared" ref="BJ1585:BJ1648" si="15185">-1/($BH$8*$B1585)</f>
        <v>-0.10078960396039603</v>
      </c>
      <c r="BL1585" s="29">
        <f t="shared" ref="BL1585" si="15186">BB1585*BG1585+BD1585*BG1588-BC1585*BH1585-BE1585*BH1588</f>
        <v>0.68134121122527769</v>
      </c>
      <c r="BM1585" s="33">
        <f t="shared" ref="BM1585" si="15187">(BB1585*BH1585+BC1585*BG1585+BD1585*BH1588+BE1585*BG1588)</f>
        <v>0</v>
      </c>
      <c r="BN1585" s="31">
        <f t="shared" ref="BN1585" si="15188">BB1585*BI1585+BD1585*BI1588-BC1585*BJ1585-BE1585*BJ1588</f>
        <v>0</v>
      </c>
      <c r="BO1585" s="32">
        <f t="shared" ref="BO1585" si="15189">(BB1585*BJ1585+BC1585*BI1585+BD1585*BJ1588+BE1585*BI1588)</f>
        <v>-0.77267134950622784</v>
      </c>
      <c r="BP1585" s="8"/>
      <c r="BQ1585" s="34">
        <v>1</v>
      </c>
      <c r="BR1585" s="35">
        <v>0</v>
      </c>
      <c r="BS1585" s="11">
        <v>0</v>
      </c>
      <c r="BT1585" s="36">
        <v>0</v>
      </c>
      <c r="BV1585" s="29">
        <f t="shared" ref="BV1585" si="15190">BL1585*BQ1585+BN1585*BQ1588-BM1585*BR1585-BO1585*BR1588</f>
        <v>0.68134121122527769</v>
      </c>
      <c r="BW1585" s="33">
        <f t="shared" ref="BW1585" si="15191">(BL1585*BR1585+BM1585*BQ1585+BN1585*BR1588+BO1585*BQ1588)</f>
        <v>-0.77267134950622784</v>
      </c>
      <c r="BX1585" s="31">
        <f t="shared" ref="BX1585" si="15192">BL1585*BS1585+BN1585*BS1588-BM1585*BT1585-BO1585*BT1588</f>
        <v>0</v>
      </c>
      <c r="BY1585" s="32">
        <f t="shared" ref="BY1585" si="15193">(BL1585*BT1585+BM1585*BS1585+BN1585*BT1588+BO1585*BS1588)</f>
        <v>-0.77267134950622784</v>
      </c>
      <c r="CA1585" s="37">
        <f t="shared" ref="CA1585" si="15194">20*LOG(((1+$BR$8)/$BR$8)/((BV1585+BV1588)^2+(BW1585+BW1588)^2)^0.5)</f>
        <v>-6.8165884293338004E-3</v>
      </c>
      <c r="CC1585" s="134">
        <f t="shared" ref="CC1585" si="15195">((BV1585^2+BW1585^2)^0.5)/((BV1588^2+BW1588^2)^0.5)</f>
        <v>1.0597024678304314</v>
      </c>
      <c r="CD1585" s="9"/>
      <c r="CE1585" s="38"/>
      <c r="CF1585" s="38"/>
      <c r="CG1585" s="38"/>
      <c r="CH1585" s="38"/>
      <c r="CM1585" s="129">
        <v>4.0199999999999996</v>
      </c>
    </row>
    <row r="1586" spans="2:91" ht="18.600000000000001" customHeight="1" thickBot="1">
      <c r="D1586" s="39"/>
      <c r="G1586" s="40"/>
      <c r="I1586" s="39"/>
      <c r="L1586" s="40"/>
      <c r="N1586" s="39"/>
      <c r="Q1586" s="40"/>
      <c r="S1586" s="39"/>
      <c r="V1586" s="40"/>
      <c r="X1586" s="39"/>
      <c r="AA1586" s="40"/>
      <c r="AC1586" s="39"/>
      <c r="AF1586" s="40"/>
      <c r="AH1586" s="39"/>
      <c r="AK1586" s="40"/>
      <c r="AM1586" s="39"/>
      <c r="AP1586" s="40"/>
      <c r="AR1586" s="39"/>
      <c r="AU1586" s="40"/>
      <c r="AW1586" s="39"/>
      <c r="AZ1586" s="40"/>
      <c r="BB1586" s="39"/>
      <c r="BE1586" s="40"/>
      <c r="BG1586" s="39"/>
      <c r="BJ1586" s="40"/>
      <c r="BL1586" s="39"/>
      <c r="BO1586" s="40"/>
      <c r="BQ1586" s="34"/>
      <c r="BR1586" s="11"/>
      <c r="BS1586" s="11"/>
      <c r="BT1586" s="41"/>
      <c r="BV1586" s="39"/>
      <c r="BY1586" s="40"/>
      <c r="CC1586" s="135"/>
      <c r="CD1586" s="9"/>
      <c r="CE1586" s="38"/>
      <c r="CF1586" s="38"/>
      <c r="CG1586" s="38"/>
      <c r="CH1586" s="38"/>
    </row>
    <row r="1587" spans="2:91" ht="18.600000000000001" customHeight="1" thickBot="1">
      <c r="D1587" s="258" t="s">
        <v>129</v>
      </c>
      <c r="E1587" s="259"/>
      <c r="F1587" s="260" t="s">
        <v>130</v>
      </c>
      <c r="G1587" s="261"/>
      <c r="H1587" s="229"/>
      <c r="I1587" s="258" t="s">
        <v>131</v>
      </c>
      <c r="J1587" s="259"/>
      <c r="K1587" s="260" t="s">
        <v>132</v>
      </c>
      <c r="L1587" s="261"/>
      <c r="N1587" s="253" t="s">
        <v>133</v>
      </c>
      <c r="O1587" s="254"/>
      <c r="P1587" s="255" t="s">
        <v>134</v>
      </c>
      <c r="Q1587" s="256"/>
      <c r="S1587" s="258" t="s">
        <v>135</v>
      </c>
      <c r="T1587" s="259"/>
      <c r="U1587" s="260" t="s">
        <v>136</v>
      </c>
      <c r="V1587" s="261"/>
      <c r="W1587" s="8"/>
      <c r="X1587" s="253" t="s">
        <v>137</v>
      </c>
      <c r="Y1587" s="254"/>
      <c r="Z1587" s="255" t="s">
        <v>138</v>
      </c>
      <c r="AA1587" s="256"/>
      <c r="AB1587" s="8"/>
      <c r="AC1587" s="258" t="s">
        <v>139</v>
      </c>
      <c r="AD1587" s="259"/>
      <c r="AE1587" s="260" t="s">
        <v>140</v>
      </c>
      <c r="AF1587" s="261"/>
      <c r="AG1587" s="8"/>
      <c r="AH1587" s="253" t="s">
        <v>141</v>
      </c>
      <c r="AI1587" s="254"/>
      <c r="AJ1587" s="255" t="s">
        <v>142</v>
      </c>
      <c r="AK1587" s="256"/>
      <c r="AL1587" s="8"/>
      <c r="AM1587" s="258" t="s">
        <v>143</v>
      </c>
      <c r="AN1587" s="259"/>
      <c r="AO1587" s="260" t="s">
        <v>144</v>
      </c>
      <c r="AP1587" s="261"/>
      <c r="AR1587" s="253" t="s">
        <v>145</v>
      </c>
      <c r="AS1587" s="254"/>
      <c r="AT1587" s="255" t="s">
        <v>146</v>
      </c>
      <c r="AU1587" s="256"/>
      <c r="AV1587" s="4"/>
      <c r="AW1587" s="258" t="s">
        <v>147</v>
      </c>
      <c r="AX1587" s="259"/>
      <c r="AY1587" s="260" t="s">
        <v>148</v>
      </c>
      <c r="AZ1587" s="261"/>
      <c r="BA1587" s="8"/>
      <c r="BB1587" s="253" t="s">
        <v>149</v>
      </c>
      <c r="BC1587" s="254"/>
      <c r="BD1587" s="255" t="s">
        <v>150</v>
      </c>
      <c r="BE1587" s="256"/>
      <c r="BF1587" s="4"/>
      <c r="BG1587" s="258" t="s">
        <v>151</v>
      </c>
      <c r="BH1587" s="259"/>
      <c r="BI1587" s="260" t="s">
        <v>152</v>
      </c>
      <c r="BJ1587" s="261"/>
      <c r="BK1587" s="4"/>
      <c r="BL1587" s="253" t="s">
        <v>153</v>
      </c>
      <c r="BM1587" s="254"/>
      <c r="BN1587" s="255" t="s">
        <v>154</v>
      </c>
      <c r="BO1587" s="256"/>
      <c r="BP1587" s="4"/>
      <c r="BQ1587" s="258" t="s">
        <v>155</v>
      </c>
      <c r="BR1587" s="259"/>
      <c r="BS1587" s="260" t="s">
        <v>156</v>
      </c>
      <c r="BT1587" s="261"/>
      <c r="BU1587" s="8"/>
      <c r="BV1587" s="253" t="s">
        <v>157</v>
      </c>
      <c r="BW1587" s="254"/>
      <c r="BX1587" s="255" t="s">
        <v>158</v>
      </c>
      <c r="BY1587" s="256"/>
      <c r="CA1587" s="46" t="s">
        <v>16</v>
      </c>
      <c r="CC1587" s="136" t="s">
        <v>71</v>
      </c>
      <c r="CD1587" s="9"/>
      <c r="CE1587" s="38"/>
      <c r="CF1587" s="38"/>
      <c r="CG1587" s="38"/>
      <c r="CH1587" s="38"/>
    </row>
    <row r="1588" spans="2:91" ht="18.600000000000001" customHeight="1" thickTop="1" thickBot="1">
      <c r="D1588" s="29">
        <v>0</v>
      </c>
      <c r="E1588" s="33">
        <v>0</v>
      </c>
      <c r="F1588" s="31">
        <v>1</v>
      </c>
      <c r="G1588" s="32">
        <v>0</v>
      </c>
      <c r="I1588" s="29">
        <v>0</v>
      </c>
      <c r="J1588" s="33">
        <f t="shared" ref="J1588" si="15196">IF(0=(1-$J$8*$K$8*$B1585^2),10^14,$B1585*$J$8/(1-$J$8*$K$8*$B1585^2))</f>
        <v>-0.30747019530661296</v>
      </c>
      <c r="K1588" s="31">
        <v>1</v>
      </c>
      <c r="L1588" s="32">
        <v>0</v>
      </c>
      <c r="N1588" s="29">
        <f t="shared" ref="N1588" si="15197">D1588*I1585+F1588*I1588-E1588*J1585-G1588*J1588</f>
        <v>0</v>
      </c>
      <c r="O1588" s="33">
        <f t="shared" ref="O1588" si="15198">(D1588*J1585+E1588*I1585+F1588*J1588+G1588*I1588)</f>
        <v>-0.30747019530661296</v>
      </c>
      <c r="P1588" s="31">
        <f t="shared" ref="P1588" si="15199">D1588*K1585+F1588*K1588-E1588*L1585-G1588*L1588</f>
        <v>1</v>
      </c>
      <c r="Q1588" s="32">
        <f t="shared" ref="Q1588" si="15200">(D1588*L1585+E1588*K1585+F1588*L1588+G1588*K1588)</f>
        <v>0</v>
      </c>
      <c r="S1588" s="29">
        <v>0</v>
      </c>
      <c r="T1588" s="33">
        <v>0</v>
      </c>
      <c r="U1588" s="31">
        <v>1</v>
      </c>
      <c r="V1588" s="32">
        <v>0</v>
      </c>
      <c r="X1588" s="29">
        <f t="shared" ref="X1588" si="15201">N1588*S1585+P1588*S1588-O1588*T1585-Q1588*T1588</f>
        <v>0</v>
      </c>
      <c r="Y1588" s="33">
        <f t="shared" ref="Y1588" si="15202">(N1588*T1585+O1588*S1585+P1588*T1588+Q1588*S1588)</f>
        <v>-0.30747019530661296</v>
      </c>
      <c r="Z1588" s="31">
        <f t="shared" ref="Z1588" si="15203">N1588*U1585+P1588*U1588-O1588*V1585-Q1588*V1588</f>
        <v>0.90254031980104221</v>
      </c>
      <c r="AA1588" s="32">
        <f t="shared" ref="AA1588" si="15204">(N1588*V1585+O1588*U1585+P1588*V1588+Q1588*U1588)</f>
        <v>0</v>
      </c>
      <c r="AB1588" s="8"/>
      <c r="AC1588" s="29">
        <v>0</v>
      </c>
      <c r="AD1588" s="33">
        <f t="shared" ref="AD1588" si="15205">IF(0=(1-$AD$8*$AE$8*$B1585^2),10^14,$B1585*$AD$8/(1-$AD$8*$AE$8*$B1585^2))</f>
        <v>-0.24420457286011765</v>
      </c>
      <c r="AE1588" s="31">
        <v>1</v>
      </c>
      <c r="AF1588" s="32">
        <v>0</v>
      </c>
      <c r="AH1588" s="29">
        <f t="shared" ref="AH1588" si="15206">X1588*AC1585+Z1588*AC1588-Y1588*AD1585-AA1588*AD1588</f>
        <v>0</v>
      </c>
      <c r="AI1588" s="33">
        <f t="shared" ref="AI1588" si="15207">(X1588*AD1585+Y1588*AC1585+Z1588*AD1588+AA1588*AC1588)</f>
        <v>-0.52787466859266052</v>
      </c>
      <c r="AJ1588" s="31">
        <f t="shared" ref="AJ1588" si="15208">X1588*AE1585+Z1588*AE1588-Y1588*AF1585-AA1588*AF1588</f>
        <v>0.90254031980104221</v>
      </c>
      <c r="AK1588" s="32">
        <f t="shared" ref="AK1588" si="15209">(X1588*AF1585+Y1588*AE1585+Z1588*AF1588+AA1588*AE1588)</f>
        <v>0</v>
      </c>
      <c r="AL1588" s="8"/>
      <c r="AM1588" s="29">
        <v>0</v>
      </c>
      <c r="AN1588" s="33">
        <v>0</v>
      </c>
      <c r="AO1588" s="31">
        <v>1</v>
      </c>
      <c r="AP1588" s="32">
        <v>0</v>
      </c>
      <c r="AR1588" s="29">
        <f t="shared" ref="AR1588" si="15210">AH1588*AM1585+AJ1588*AM1588-AI1588*AN1585-AK1588*AN1588</f>
        <v>0</v>
      </c>
      <c r="AS1588" s="33">
        <f t="shared" ref="AS1588" si="15211">(AH1588*AN1585+AI1588*AM1585+AJ1588*AN1588+AK1588*AM1588)</f>
        <v>-0.52787466859266052</v>
      </c>
      <c r="AT1588" s="31">
        <f t="shared" ref="AT1588" si="15212">AH1588*AO1585+AJ1588*AO1588-AI1588*AP1585-AK1588*AP1588</f>
        <v>0.75122974988263658</v>
      </c>
      <c r="AU1588" s="32">
        <f t="shared" ref="AU1588" si="15213">(AH1588*AP1585+AI1588*AO1585+AJ1588*AP1588+AK1588*AO1588)</f>
        <v>0</v>
      </c>
      <c r="AV1588" s="8"/>
      <c r="AW1588" s="29">
        <v>0</v>
      </c>
      <c r="AX1588" s="33">
        <f t="shared" ref="AX1588" si="15214">IF(0=(1-$AX$8*$AY$8*$B1585^2),10^14,$B1585*$AX$8/(1-$AX$8*$AY$8*$B1585^2))</f>
        <v>-0.2203450967862354</v>
      </c>
      <c r="AY1588" s="31">
        <v>1</v>
      </c>
      <c r="AZ1588" s="32">
        <v>0</v>
      </c>
      <c r="BB1588" s="29">
        <f t="shared" ref="BB1588" si="15215">AR1588*AW1585+AT1588*AW1588-AS1588*AX1585-AU1588*AX1588</f>
        <v>0</v>
      </c>
      <c r="BC1588" s="33">
        <f t="shared" ref="BC1588" si="15216">(AR1588*AX1585+AS1588*AW1585+AT1588*AX1588+AU1588*AW1588)</f>
        <v>-0.69340446053924953</v>
      </c>
      <c r="BD1588" s="31">
        <f t="shared" ref="BD1588" si="15217">AR1588*AY1585+AT1588*AY1588-AS1588*AZ1585-AU1588*AZ1588</f>
        <v>0.75122974988263658</v>
      </c>
      <c r="BE1588" s="32">
        <f t="shared" ref="BE1588" si="15218">(AR1588*AZ1585+AS1588*AY1585+AT1588*AZ1588+AU1588*AY1588)</f>
        <v>0</v>
      </c>
      <c r="BF1588" s="8"/>
      <c r="BG1588" s="29">
        <v>0</v>
      </c>
      <c r="BH1588" s="33">
        <v>0</v>
      </c>
      <c r="BI1588" s="31">
        <v>1</v>
      </c>
      <c r="BJ1588" s="32">
        <v>0</v>
      </c>
      <c r="BL1588" s="29">
        <f t="shared" ref="BL1588" si="15219">BB1588*BG1585+BD1588*BG1588-BC1588*BH1585-BE1588*BH1588</f>
        <v>0</v>
      </c>
      <c r="BM1588" s="33">
        <f t="shared" ref="BM1588" si="15220">(BB1588*BH1585+BC1588*BG1585+BD1588*BH1588+BE1588*BG1588)</f>
        <v>-0.69340446053924953</v>
      </c>
      <c r="BN1588" s="31">
        <f t="shared" ref="BN1588" si="15221">BB1588*BI1585+BD1588*BI1588-BC1588*BJ1585-BE1588*BJ1588</f>
        <v>0.68134178892051356</v>
      </c>
      <c r="BO1588" s="32">
        <f t="shared" ref="BO1588" si="15222">(BB1588*BJ1585+BC1588*BI1585+BD1588*BJ1588+BE1588*BI1588)</f>
        <v>0</v>
      </c>
      <c r="BP1588" s="8"/>
      <c r="BQ1588" s="19">
        <f t="shared" ref="BQ1588:BQ1651" si="15223">1/$BR$8</f>
        <v>1</v>
      </c>
      <c r="BR1588" s="47">
        <v>0</v>
      </c>
      <c r="BS1588" s="48">
        <v>1</v>
      </c>
      <c r="BT1588" s="49">
        <v>0</v>
      </c>
      <c r="BV1588" s="29">
        <f t="shared" ref="BV1588" si="15224">BL1588*BQ1585+BN1588*BQ1588-BM1588*BR1585-BO1588*BR1588</f>
        <v>0.68134178892051356</v>
      </c>
      <c r="BW1588" s="33">
        <f t="shared" ref="BW1588" si="15225">(BL1588*BR1585+BM1588*BQ1585+BN1588*BR1588+BO1588*BQ1588)</f>
        <v>-0.69340446053924953</v>
      </c>
      <c r="BX1588" s="31">
        <f t="shared" ref="BX1588" si="15226">BL1588*BS1585+BN1588*BS1588-BM1588*BT1585-BO1588*BT1588</f>
        <v>0.68134178892051356</v>
      </c>
      <c r="BY1588" s="32">
        <f t="shared" ref="BY1588" si="15227">(BL1588*BT1585+BM1588*BS1585+BN1588*BT1588+BO1588*BS1588)</f>
        <v>0</v>
      </c>
      <c r="CA1588" s="50">
        <f t="shared" ref="CA1588" si="15228">(180/PI())*ATAN(-1*(BW1585+BW1588)/(BV1585+BV1588))</f>
        <v>47.093262845691875</v>
      </c>
      <c r="CC1588" s="137">
        <f t="shared" ref="CC1588" si="15229">20*LOG(((1-(10^(CA1585/20)^2)*(1-((1-CC1585)/(1+CC1585))^2))^0.5))</f>
        <v>-26.184851317816722</v>
      </c>
      <c r="CD1588" s="9"/>
      <c r="CE1588" s="38"/>
      <c r="CF1588" s="38"/>
      <c r="CG1588" s="38"/>
      <c r="CH1588" s="38"/>
    </row>
    <row r="1589" spans="2:91" ht="18.600000000000001" customHeight="1">
      <c r="CC1589" s="42"/>
    </row>
    <row r="1590" spans="2:91" ht="18.600000000000001" customHeight="1" thickBot="1">
      <c r="E1590" s="22" t="s">
        <v>4</v>
      </c>
      <c r="J1590" s="22" t="s">
        <v>5</v>
      </c>
      <c r="O1590" s="22" t="s">
        <v>6</v>
      </c>
      <c r="T1590" s="22" t="s">
        <v>7</v>
      </c>
      <c r="Y1590" s="22" t="s">
        <v>8</v>
      </c>
      <c r="AD1590" s="22" t="s">
        <v>65</v>
      </c>
      <c r="AI1590" s="22" t="s">
        <v>9</v>
      </c>
      <c r="AN1590" s="22" t="s">
        <v>66</v>
      </c>
      <c r="AS1590" s="22" t="s">
        <v>51</v>
      </c>
      <c r="AX1590" s="22" t="s">
        <v>67</v>
      </c>
      <c r="BC1590" s="22" t="s">
        <v>52</v>
      </c>
      <c r="BH1590" s="22" t="s">
        <v>68</v>
      </c>
      <c r="BM1590" s="22" t="s">
        <v>63</v>
      </c>
      <c r="BQ1590" s="23" t="s">
        <v>69</v>
      </c>
      <c r="BR1590" s="23"/>
      <c r="BS1590" s="24"/>
      <c r="BT1590" s="24"/>
      <c r="BU1590" s="24"/>
      <c r="BW1590" s="22" t="s">
        <v>64</v>
      </c>
    </row>
    <row r="1591" spans="2:91" ht="18.600000000000001" customHeight="1" thickBot="1">
      <c r="D1591" s="249" t="s">
        <v>103</v>
      </c>
      <c r="E1591" s="250"/>
      <c r="F1591" s="251" t="s">
        <v>104</v>
      </c>
      <c r="G1591" s="252"/>
      <c r="H1591" s="229"/>
      <c r="I1591" s="253" t="s">
        <v>11</v>
      </c>
      <c r="J1591" s="254"/>
      <c r="K1591" s="255" t="s">
        <v>12</v>
      </c>
      <c r="L1591" s="256"/>
      <c r="M1591" s="24"/>
      <c r="N1591" s="253" t="s">
        <v>105</v>
      </c>
      <c r="O1591" s="254"/>
      <c r="P1591" s="255" t="s">
        <v>106</v>
      </c>
      <c r="Q1591" s="256"/>
      <c r="R1591" s="24"/>
      <c r="S1591" s="249" t="s">
        <v>107</v>
      </c>
      <c r="T1591" s="250"/>
      <c r="U1591" s="251" t="s">
        <v>108</v>
      </c>
      <c r="V1591" s="252"/>
      <c r="W1591" s="8"/>
      <c r="X1591" s="253" t="s">
        <v>109</v>
      </c>
      <c r="Y1591" s="254"/>
      <c r="Z1591" s="255" t="s">
        <v>110</v>
      </c>
      <c r="AA1591" s="256"/>
      <c r="AB1591" s="8"/>
      <c r="AC1591" s="253" t="s">
        <v>111</v>
      </c>
      <c r="AD1591" s="254"/>
      <c r="AE1591" s="255" t="s">
        <v>14</v>
      </c>
      <c r="AF1591" s="256"/>
      <c r="AG1591" s="8"/>
      <c r="AH1591" s="253" t="s">
        <v>112</v>
      </c>
      <c r="AI1591" s="254"/>
      <c r="AJ1591" s="255" t="s">
        <v>113</v>
      </c>
      <c r="AK1591" s="256"/>
      <c r="AL1591" s="8"/>
      <c r="AM1591" s="249" t="s">
        <v>114</v>
      </c>
      <c r="AN1591" s="250"/>
      <c r="AO1591" s="251" t="s">
        <v>115</v>
      </c>
      <c r="AP1591" s="252"/>
      <c r="AQ1591" s="24"/>
      <c r="AR1591" s="253" t="s">
        <v>116</v>
      </c>
      <c r="AS1591" s="254"/>
      <c r="AT1591" s="255" t="s">
        <v>13</v>
      </c>
      <c r="AU1591" s="256"/>
      <c r="AV1591" s="4"/>
      <c r="AW1591" s="253" t="s">
        <v>117</v>
      </c>
      <c r="AX1591" s="254"/>
      <c r="AY1591" s="255" t="s">
        <v>118</v>
      </c>
      <c r="AZ1591" s="256"/>
      <c r="BA1591" s="8"/>
      <c r="BB1591" s="253" t="s">
        <v>119</v>
      </c>
      <c r="BC1591" s="254"/>
      <c r="BD1591" s="255" t="s">
        <v>120</v>
      </c>
      <c r="BE1591" s="256"/>
      <c r="BF1591" s="4"/>
      <c r="BG1591" s="249" t="s">
        <v>121</v>
      </c>
      <c r="BH1591" s="250"/>
      <c r="BI1591" s="251" t="s">
        <v>122</v>
      </c>
      <c r="BJ1591" s="252"/>
      <c r="BK1591" s="4"/>
      <c r="BL1591" s="253" t="s">
        <v>123</v>
      </c>
      <c r="BM1591" s="254"/>
      <c r="BN1591" s="255" t="s">
        <v>124</v>
      </c>
      <c r="BO1591" s="256"/>
      <c r="BP1591" s="4"/>
      <c r="BQ1591" s="253" t="s">
        <v>125</v>
      </c>
      <c r="BR1591" s="254"/>
      <c r="BS1591" s="255" t="s">
        <v>126</v>
      </c>
      <c r="BT1591" s="256"/>
      <c r="BU1591" s="8"/>
      <c r="BV1591" s="253" t="s">
        <v>127</v>
      </c>
      <c r="BW1591" s="254"/>
      <c r="BX1591" s="255" t="s">
        <v>128</v>
      </c>
      <c r="BY1591" s="256"/>
      <c r="CA1591" s="27" t="s">
        <v>15</v>
      </c>
      <c r="CC1591" s="133" t="s">
        <v>70</v>
      </c>
      <c r="CD1591" s="9"/>
      <c r="CE1591" s="38"/>
      <c r="CF1591" s="38"/>
      <c r="CG1591" s="38"/>
      <c r="CH1591" s="38"/>
    </row>
    <row r="1592" spans="2:91" ht="18.600000000000001" customHeight="1" thickTop="1" thickBot="1">
      <c r="B1592" s="129">
        <v>4.0599999999999996</v>
      </c>
      <c r="D1592" s="29">
        <v>1</v>
      </c>
      <c r="E1592" s="30">
        <v>0</v>
      </c>
      <c r="F1592" s="31">
        <v>0</v>
      </c>
      <c r="G1592" s="32">
        <f t="shared" ref="G1592:G1655" si="15230">-1/($E$8*$B1592)</f>
        <v>-0.16235960591133006</v>
      </c>
      <c r="I1592" s="29">
        <v>1</v>
      </c>
      <c r="J1592" s="33">
        <v>0</v>
      </c>
      <c r="K1592" s="31">
        <v>0</v>
      </c>
      <c r="L1592" s="32">
        <v>0</v>
      </c>
      <c r="N1592" s="29">
        <f t="shared" ref="N1592" si="15231">D1592*I1592+F1592*I1595-E1592*J1592-G1592*J1595</f>
        <v>0.95032982070076244</v>
      </c>
      <c r="O1592" s="33">
        <f t="shared" ref="O1592" si="15232">(D1592*J1592+E1592*I1592+F1592*J1595+G1592*I1595)</f>
        <v>0</v>
      </c>
      <c r="P1592" s="31">
        <f t="shared" ref="P1592" si="15233">D1592*K1592+F1592*K1595-E1592*L1592-G1592*L1595</f>
        <v>0</v>
      </c>
      <c r="Q1592" s="32">
        <f t="shared" ref="Q1592" si="15234">(D1592*L1592+E1592*K1592+F1592*L1595+G1592*K1595)</f>
        <v>-0.16235960591133006</v>
      </c>
      <c r="S1592" s="29">
        <v>1</v>
      </c>
      <c r="T1592" s="30">
        <v>0</v>
      </c>
      <c r="U1592" s="31">
        <v>0</v>
      </c>
      <c r="V1592" s="32">
        <f t="shared" ref="V1592:V1655" si="15235">-1/($T$8*$B1592)</f>
        <v>-0.31541133004926108</v>
      </c>
      <c r="X1592" s="29">
        <f t="shared" ref="X1592" si="15236">N1592*S1592+P1592*S1595-O1592*T1592-Q1592*T1595</f>
        <v>0.95032982070076244</v>
      </c>
      <c r="Y1592" s="33">
        <f t="shared" ref="Y1592" si="15237">(N1592*T1592+O1592*S1592+P1592*T1595+Q1592*S1595)</f>
        <v>0</v>
      </c>
      <c r="Z1592" s="31">
        <f t="shared" ref="Z1592" si="15238">N1592*U1592+P1592*U1595-O1592*V1592-Q1592*V1595</f>
        <v>0</v>
      </c>
      <c r="AA1592" s="32">
        <f t="shared" ref="AA1592" si="15239">(N1592*V1592+O1592*U1592+P1592*V1595+Q1592*U1595)</f>
        <v>-0.4621043986440333</v>
      </c>
      <c r="AB1592" s="8"/>
      <c r="AC1592" s="29">
        <v>1</v>
      </c>
      <c r="AD1592" s="33">
        <v>0</v>
      </c>
      <c r="AE1592" s="31">
        <v>0</v>
      </c>
      <c r="AF1592" s="32">
        <v>0</v>
      </c>
      <c r="AH1592" s="29">
        <f t="shared" ref="AH1592" si="15240">X1592*AC1592+Z1592*AC1595-Y1592*AD1592-AA1592*AD1595</f>
        <v>0.83807750676418402</v>
      </c>
      <c r="AI1592" s="33">
        <f t="shared" ref="AI1592" si="15241">(X1592*AD1592+Y1592*AC1592+Z1592*AD1595+AA1592*AC1595)</f>
        <v>0</v>
      </c>
      <c r="AJ1592" s="31">
        <f t="shared" ref="AJ1592" si="15242">X1592*AE1592+Z1592*AE1595-Y1592*AF1592-AA1592*AF1595</f>
        <v>0</v>
      </c>
      <c r="AK1592" s="32">
        <f t="shared" ref="AK1592" si="15243">(X1592*AF1592+Y1592*AE1592+Z1592*AF1595+AA1592*AE1595)</f>
        <v>-0.4621043986440333</v>
      </c>
      <c r="AL1592" s="8"/>
      <c r="AM1592" s="29">
        <v>1</v>
      </c>
      <c r="AN1592" s="30">
        <v>0</v>
      </c>
      <c r="AO1592" s="31">
        <v>0</v>
      </c>
      <c r="AP1592" s="32">
        <f t="shared" ref="AP1592:AP1655" si="15244">-1/($AN$8*$B1592)</f>
        <v>-0.2852290640394089</v>
      </c>
      <c r="AR1592" s="29">
        <f t="shared" ref="AR1592" si="15245">AH1592*AM1592+AJ1592*AM1595-AI1592*AN1592-AK1592*AN1595</f>
        <v>0.83807750676418402</v>
      </c>
      <c r="AS1592" s="33">
        <f t="shared" ref="AS1592" si="15246">(AH1592*AN1592+AI1592*AM1592+AJ1592*AN1595+AK1592*AM1595)</f>
        <v>0</v>
      </c>
      <c r="AT1592" s="31">
        <f t="shared" ref="AT1592" si="15247">AH1592*AO1592+AJ1592*AO1595-AI1592*AP1592-AK1592*AP1595</f>
        <v>0</v>
      </c>
      <c r="AU1592" s="32">
        <f t="shared" ref="AU1592" si="15248">(AH1592*AP1592+AI1592*AO1592+AJ1592*AP1595+AK1592*AO1595)</f>
        <v>-0.70114846149086285</v>
      </c>
      <c r="AV1592" s="8"/>
      <c r="AW1592" s="29">
        <v>1</v>
      </c>
      <c r="AX1592" s="33">
        <v>0</v>
      </c>
      <c r="AY1592" s="31">
        <v>0</v>
      </c>
      <c r="AZ1592" s="32">
        <v>0</v>
      </c>
      <c r="BB1592" s="29">
        <f t="shared" ref="BB1592" si="15249">AR1592*AW1592+AT1592*AW1595-AS1592*AX1592-AU1592*AX1595</f>
        <v>0.68438356090519115</v>
      </c>
      <c r="BC1592" s="33">
        <f t="shared" ref="BC1592" si="15250">(AR1592*AX1592+AS1592*AW1592+AT1592*AX1595+AU1592*AW1595)</f>
        <v>0</v>
      </c>
      <c r="BD1592" s="31">
        <f t="shared" ref="BD1592" si="15251">AR1592*AY1592+AT1592*AY1595-AS1592*AZ1592-AU1592*AZ1595</f>
        <v>0</v>
      </c>
      <c r="BE1592" s="32">
        <f t="shared" ref="BE1592" si="15252">(AR1592*AZ1592+AS1592*AY1592+AT1592*AZ1595+AU1592*AY1595)</f>
        <v>-0.70114846149086285</v>
      </c>
      <c r="BF1592" s="8"/>
      <c r="BG1592" s="29">
        <v>1</v>
      </c>
      <c r="BH1592" s="30">
        <v>0</v>
      </c>
      <c r="BI1592" s="31">
        <v>0</v>
      </c>
      <c r="BJ1592" s="32">
        <f t="shared" ref="BJ1592:BJ1655" si="15253">-1/($BH$8*$B1592)</f>
        <v>-0.10029310344827586</v>
      </c>
      <c r="BL1592" s="29">
        <f t="shared" ref="BL1592" si="15254">BB1592*BG1592+BD1592*BG1595-BC1592*BH1592-BE1592*BH1595</f>
        <v>0.68438356090519115</v>
      </c>
      <c r="BM1592" s="33">
        <f t="shared" ref="BM1592" si="15255">(BB1592*BH1592+BC1592*BG1592+BD1592*BH1595+BE1592*BG1595)</f>
        <v>0</v>
      </c>
      <c r="BN1592" s="31">
        <f t="shared" ref="BN1592" si="15256">BB1592*BI1592+BD1592*BI1595-BC1592*BJ1592-BE1592*BJ1595</f>
        <v>0</v>
      </c>
      <c r="BO1592" s="32">
        <f t="shared" ref="BO1592" si="15257">(BB1592*BJ1592+BC1592*BI1592+BD1592*BJ1595+BE1592*BI1595)</f>
        <v>-0.76978741276302665</v>
      </c>
      <c r="BP1592" s="8"/>
      <c r="BQ1592" s="34">
        <v>1</v>
      </c>
      <c r="BR1592" s="35">
        <v>0</v>
      </c>
      <c r="BS1592" s="11">
        <v>0</v>
      </c>
      <c r="BT1592" s="36">
        <v>0</v>
      </c>
      <c r="BV1592" s="29">
        <f t="shared" ref="BV1592" si="15258">BL1592*BQ1592+BN1592*BQ1595-BM1592*BR1592-BO1592*BR1595</f>
        <v>0.68438356090519115</v>
      </c>
      <c r="BW1592" s="33">
        <f t="shared" ref="BW1592" si="15259">(BL1592*BR1592+BM1592*BQ1592+BN1592*BR1595+BO1592*BQ1595)</f>
        <v>-0.76978741276302665</v>
      </c>
      <c r="BX1592" s="31">
        <f t="shared" ref="BX1592" si="15260">BL1592*BS1592+BN1592*BS1595-BM1592*BT1592-BO1592*BT1595</f>
        <v>0</v>
      </c>
      <c r="BY1592" s="32">
        <f t="shared" ref="BY1592" si="15261">(BL1592*BT1592+BM1592*BS1592+BN1592*BT1595+BO1592*BS1595)</f>
        <v>-0.76978741276302665</v>
      </c>
      <c r="CA1592" s="37">
        <f t="shared" ref="CA1592" si="15262">20*LOG(((1+$BR$8)/$BR$8)/((BV1592+BV1595)^2+(BW1592+BW1595)^2)^0.5)</f>
        <v>-6.8021422511165787E-3</v>
      </c>
      <c r="CC1592" s="134">
        <f t="shared" ref="CC1592" si="15263">((BV1592^2+BW1592^2)^0.5)/((BV1595^2+BW1595^2)^0.5)</f>
        <v>1.0593990618833882</v>
      </c>
      <c r="CD1592" s="9"/>
      <c r="CE1592" s="38"/>
      <c r="CF1592" s="38"/>
      <c r="CG1592" s="38"/>
      <c r="CH1592" s="38"/>
      <c r="CM1592" s="129">
        <v>4.04</v>
      </c>
    </row>
    <row r="1593" spans="2:91" ht="18.600000000000001" customHeight="1" thickBot="1">
      <c r="D1593" s="39"/>
      <c r="G1593" s="40"/>
      <c r="I1593" s="39"/>
      <c r="L1593" s="40"/>
      <c r="N1593" s="39"/>
      <c r="Q1593" s="40"/>
      <c r="S1593" s="39"/>
      <c r="V1593" s="40"/>
      <c r="X1593" s="39"/>
      <c r="AA1593" s="40"/>
      <c r="AC1593" s="39"/>
      <c r="AF1593" s="40"/>
      <c r="AH1593" s="39"/>
      <c r="AK1593" s="40"/>
      <c r="AM1593" s="39"/>
      <c r="AP1593" s="40"/>
      <c r="AR1593" s="39"/>
      <c r="AU1593" s="40"/>
      <c r="AW1593" s="39"/>
      <c r="AZ1593" s="40"/>
      <c r="BB1593" s="39"/>
      <c r="BE1593" s="40"/>
      <c r="BG1593" s="39"/>
      <c r="BJ1593" s="40"/>
      <c r="BL1593" s="39"/>
      <c r="BO1593" s="40"/>
      <c r="BQ1593" s="34"/>
      <c r="BR1593" s="11"/>
      <c r="BS1593" s="11"/>
      <c r="BT1593" s="41"/>
      <c r="BV1593" s="39"/>
      <c r="BY1593" s="40"/>
      <c r="CC1593" s="135"/>
      <c r="CD1593" s="9"/>
      <c r="CE1593" s="38"/>
      <c r="CF1593" s="38"/>
      <c r="CG1593" s="38"/>
      <c r="CH1593" s="38"/>
    </row>
    <row r="1594" spans="2:91" ht="18.600000000000001" customHeight="1" thickBot="1">
      <c r="D1594" s="258" t="s">
        <v>129</v>
      </c>
      <c r="E1594" s="259"/>
      <c r="F1594" s="260" t="s">
        <v>130</v>
      </c>
      <c r="G1594" s="261"/>
      <c r="H1594" s="229"/>
      <c r="I1594" s="258" t="s">
        <v>131</v>
      </c>
      <c r="J1594" s="259"/>
      <c r="K1594" s="260" t="s">
        <v>132</v>
      </c>
      <c r="L1594" s="261"/>
      <c r="N1594" s="253" t="s">
        <v>133</v>
      </c>
      <c r="O1594" s="254"/>
      <c r="P1594" s="255" t="s">
        <v>134</v>
      </c>
      <c r="Q1594" s="256"/>
      <c r="S1594" s="258" t="s">
        <v>135</v>
      </c>
      <c r="T1594" s="259"/>
      <c r="U1594" s="260" t="s">
        <v>136</v>
      </c>
      <c r="V1594" s="261"/>
      <c r="W1594" s="8"/>
      <c r="X1594" s="253" t="s">
        <v>137</v>
      </c>
      <c r="Y1594" s="254"/>
      <c r="Z1594" s="255" t="s">
        <v>138</v>
      </c>
      <c r="AA1594" s="256"/>
      <c r="AB1594" s="8"/>
      <c r="AC1594" s="258" t="s">
        <v>139</v>
      </c>
      <c r="AD1594" s="259"/>
      <c r="AE1594" s="260" t="s">
        <v>140</v>
      </c>
      <c r="AF1594" s="261"/>
      <c r="AG1594" s="8"/>
      <c r="AH1594" s="253" t="s">
        <v>141</v>
      </c>
      <c r="AI1594" s="254"/>
      <c r="AJ1594" s="255" t="s">
        <v>142</v>
      </c>
      <c r="AK1594" s="256"/>
      <c r="AL1594" s="8"/>
      <c r="AM1594" s="258" t="s">
        <v>143</v>
      </c>
      <c r="AN1594" s="259"/>
      <c r="AO1594" s="260" t="s">
        <v>144</v>
      </c>
      <c r="AP1594" s="261"/>
      <c r="AR1594" s="253" t="s">
        <v>145</v>
      </c>
      <c r="AS1594" s="254"/>
      <c r="AT1594" s="255" t="s">
        <v>146</v>
      </c>
      <c r="AU1594" s="256"/>
      <c r="AV1594" s="4"/>
      <c r="AW1594" s="258" t="s">
        <v>147</v>
      </c>
      <c r="AX1594" s="259"/>
      <c r="AY1594" s="260" t="s">
        <v>148</v>
      </c>
      <c r="AZ1594" s="261"/>
      <c r="BA1594" s="8"/>
      <c r="BB1594" s="253" t="s">
        <v>149</v>
      </c>
      <c r="BC1594" s="254"/>
      <c r="BD1594" s="255" t="s">
        <v>150</v>
      </c>
      <c r="BE1594" s="256"/>
      <c r="BF1594" s="4"/>
      <c r="BG1594" s="258" t="s">
        <v>151</v>
      </c>
      <c r="BH1594" s="259"/>
      <c r="BI1594" s="260" t="s">
        <v>152</v>
      </c>
      <c r="BJ1594" s="261"/>
      <c r="BK1594" s="4"/>
      <c r="BL1594" s="253" t="s">
        <v>153</v>
      </c>
      <c r="BM1594" s="254"/>
      <c r="BN1594" s="255" t="s">
        <v>154</v>
      </c>
      <c r="BO1594" s="256"/>
      <c r="BP1594" s="4"/>
      <c r="BQ1594" s="258" t="s">
        <v>155</v>
      </c>
      <c r="BR1594" s="259"/>
      <c r="BS1594" s="260" t="s">
        <v>156</v>
      </c>
      <c r="BT1594" s="261"/>
      <c r="BU1594" s="8"/>
      <c r="BV1594" s="253" t="s">
        <v>157</v>
      </c>
      <c r="BW1594" s="254"/>
      <c r="BX1594" s="255" t="s">
        <v>158</v>
      </c>
      <c r="BY1594" s="256"/>
      <c r="CA1594" s="46" t="s">
        <v>16</v>
      </c>
      <c r="CC1594" s="136" t="s">
        <v>71</v>
      </c>
      <c r="CD1594" s="9"/>
      <c r="CE1594" s="38"/>
      <c r="CF1594" s="38"/>
      <c r="CG1594" s="38"/>
      <c r="CH1594" s="38"/>
    </row>
    <row r="1595" spans="2:91" ht="18.600000000000001" customHeight="1" thickTop="1" thickBot="1">
      <c r="D1595" s="29">
        <v>0</v>
      </c>
      <c r="E1595" s="33">
        <v>0</v>
      </c>
      <c r="F1595" s="31">
        <v>1</v>
      </c>
      <c r="G1595" s="32">
        <v>0</v>
      </c>
      <c r="I1595" s="29">
        <v>0</v>
      </c>
      <c r="J1595" s="33">
        <f t="shared" ref="J1595" si="15264">IF(0=(1-$J$8*$K$8*$B1592^2),10^14,$B1592*$J$8/(1-$J$8*$K$8*$B1592^2))</f>
        <v>-0.30592695159881156</v>
      </c>
      <c r="K1595" s="31">
        <v>1</v>
      </c>
      <c r="L1595" s="32">
        <v>0</v>
      </c>
      <c r="N1595" s="29">
        <f t="shared" ref="N1595" si="15265">D1595*I1592+F1595*I1595-E1595*J1592-G1595*J1595</f>
        <v>0</v>
      </c>
      <c r="O1595" s="33">
        <f t="shared" ref="O1595" si="15266">(D1595*J1592+E1595*I1592+F1595*J1595+G1595*I1595)</f>
        <v>-0.30592695159881156</v>
      </c>
      <c r="P1595" s="31">
        <f t="shared" ref="P1595" si="15267">D1595*K1592+F1595*K1595-E1595*L1592-G1595*L1595</f>
        <v>1</v>
      </c>
      <c r="Q1595" s="32">
        <f t="shared" ref="Q1595" si="15268">(D1595*L1592+E1595*K1592+F1595*L1595+G1595*K1595)</f>
        <v>0</v>
      </c>
      <c r="S1595" s="29">
        <v>0</v>
      </c>
      <c r="T1595" s="33">
        <v>0</v>
      </c>
      <c r="U1595" s="31">
        <v>1</v>
      </c>
      <c r="V1595" s="32">
        <v>0</v>
      </c>
      <c r="X1595" s="29">
        <f t="shared" ref="X1595" si="15269">N1595*S1592+P1595*S1595-O1595*T1592-Q1595*T1595</f>
        <v>0</v>
      </c>
      <c r="Y1595" s="33">
        <f t="shared" ref="Y1595" si="15270">(N1595*T1592+O1595*S1592+P1595*T1595+Q1595*S1595)</f>
        <v>-0.30592695159881156</v>
      </c>
      <c r="Z1595" s="31">
        <f t="shared" ref="Z1595" si="15271">N1595*U1592+P1595*U1595-O1595*V1592-Q1595*V1595</f>
        <v>0.90350717329830288</v>
      </c>
      <c r="AA1595" s="32">
        <f t="shared" ref="AA1595" si="15272">(N1595*V1592+O1595*U1592+P1595*V1595+Q1595*U1595)</f>
        <v>0</v>
      </c>
      <c r="AB1595" s="8"/>
      <c r="AC1595" s="29">
        <v>0</v>
      </c>
      <c r="AD1595" s="33">
        <f t="shared" ref="AD1595" si="15273">IF(0=(1-$AD$8*$AE$8*$B1592^2),10^14,$B1592*$AD$8/(1-$AD$8*$AE$8*$B1592^2))</f>
        <v>-0.24291548460902715</v>
      </c>
      <c r="AE1595" s="31">
        <v>1</v>
      </c>
      <c r="AF1595" s="32">
        <v>0</v>
      </c>
      <c r="AH1595" s="29">
        <f t="shared" ref="AH1595" si="15274">X1595*AC1592+Z1595*AC1595-Y1595*AD1592-AA1595*AD1595</f>
        <v>0</v>
      </c>
      <c r="AI1595" s="33">
        <f t="shared" ref="AI1595" si="15275">(X1595*AD1592+Y1595*AC1592+Z1595*AD1595+AA1595*AC1595)</f>
        <v>-0.52540283444830105</v>
      </c>
      <c r="AJ1595" s="31">
        <f t="shared" ref="AJ1595" si="15276">X1595*AE1592+Z1595*AE1595-Y1595*AF1592-AA1595*AF1595</f>
        <v>0.90350717329830288</v>
      </c>
      <c r="AK1595" s="32">
        <f t="shared" ref="AK1595" si="15277">(X1595*AF1592+Y1595*AE1592+Z1595*AF1595+AA1595*AE1595)</f>
        <v>0</v>
      </c>
      <c r="AL1595" s="8"/>
      <c r="AM1595" s="29">
        <v>0</v>
      </c>
      <c r="AN1595" s="33">
        <v>0</v>
      </c>
      <c r="AO1595" s="31">
        <v>1</v>
      </c>
      <c r="AP1595" s="32">
        <v>0</v>
      </c>
      <c r="AR1595" s="29">
        <f t="shared" ref="AR1595" si="15278">AH1595*AM1592+AJ1595*AM1595-AI1595*AN1592-AK1595*AN1595</f>
        <v>0</v>
      </c>
      <c r="AS1595" s="33">
        <f t="shared" ref="AS1595" si="15279">(AH1595*AN1592+AI1595*AM1592+AJ1595*AN1595+AK1595*AM1595)</f>
        <v>-0.52540283444830105</v>
      </c>
      <c r="AT1595" s="31">
        <f t="shared" ref="AT1595" si="15280">AH1595*AO1592+AJ1595*AO1595-AI1595*AP1592-AK1595*AP1595</f>
        <v>0.75364701458496142</v>
      </c>
      <c r="AU1595" s="32">
        <f t="shared" ref="AU1595" si="15281">(AH1595*AP1592+AI1595*AO1592+AJ1595*AP1595+AK1595*AO1595)</f>
        <v>0</v>
      </c>
      <c r="AV1595" s="8"/>
      <c r="AW1595" s="29">
        <v>0</v>
      </c>
      <c r="AX1595" s="33">
        <f t="shared" ref="AX1595" si="15282">IF(0=(1-$AX$8*$AY$8*$B1592^2),10^14,$B1592*$AX$8/(1-$AX$8*$AY$8*$B1592^2))</f>
        <v>-0.21920314213082787</v>
      </c>
      <c r="AY1595" s="31">
        <v>1</v>
      </c>
      <c r="AZ1595" s="32">
        <v>0</v>
      </c>
      <c r="BB1595" s="29">
        <f t="shared" ref="BB1595" si="15283">AR1595*AW1592+AT1595*AW1595-AS1595*AX1592-AU1595*AX1595</f>
        <v>0</v>
      </c>
      <c r="BC1595" s="33">
        <f t="shared" ref="BC1595" si="15284">(AR1595*AX1592+AS1595*AW1592+AT1595*AX1595+AU1595*AW1595)</f>
        <v>-0.6906046281028424</v>
      </c>
      <c r="BD1595" s="31">
        <f t="shared" ref="BD1595" si="15285">AR1595*AY1592+AT1595*AY1595-AS1595*AZ1592-AU1595*AZ1595</f>
        <v>0.75364701458496142</v>
      </c>
      <c r="BE1595" s="32">
        <f t="shared" ref="BE1595" si="15286">(AR1595*AZ1592+AS1595*AY1592+AT1595*AZ1595+AU1595*AY1595)</f>
        <v>0</v>
      </c>
      <c r="BF1595" s="8"/>
      <c r="BG1595" s="29">
        <v>0</v>
      </c>
      <c r="BH1595" s="33">
        <v>0</v>
      </c>
      <c r="BI1595" s="31">
        <v>1</v>
      </c>
      <c r="BJ1595" s="32">
        <v>0</v>
      </c>
      <c r="BL1595" s="29">
        <f t="shared" ref="BL1595" si="15287">BB1595*BG1592+BD1595*BG1595-BC1595*BH1592-BE1595*BH1595</f>
        <v>0</v>
      </c>
      <c r="BM1595" s="33">
        <f t="shared" ref="BM1595" si="15288">(BB1595*BH1592+BC1595*BG1592+BD1595*BH1595+BE1595*BG1595)</f>
        <v>-0.6906046281028424</v>
      </c>
      <c r="BN1595" s="31">
        <f t="shared" ref="BN1595" si="15289">BB1595*BI1592+BD1595*BI1595-BC1595*BJ1592-BE1595*BJ1595</f>
        <v>0.68438413317678493</v>
      </c>
      <c r="BO1595" s="32">
        <f t="shared" ref="BO1595" si="15290">(BB1595*BJ1592+BC1595*BI1592+BD1595*BJ1595+BE1595*BI1595)</f>
        <v>0</v>
      </c>
      <c r="BP1595" s="8"/>
      <c r="BQ1595" s="19">
        <f t="shared" ref="BQ1595:BQ1658" si="15291">1/$BR$8</f>
        <v>1</v>
      </c>
      <c r="BR1595" s="47">
        <v>0</v>
      </c>
      <c r="BS1595" s="48">
        <v>1</v>
      </c>
      <c r="BT1595" s="49">
        <v>0</v>
      </c>
      <c r="BV1595" s="29">
        <f t="shared" ref="BV1595" si="15292">BL1595*BQ1592+BN1595*BQ1595-BM1595*BR1592-BO1595*BR1595</f>
        <v>0.68438413317678493</v>
      </c>
      <c r="BW1595" s="33">
        <f t="shared" ref="BW1595" si="15293">(BL1595*BR1592+BM1595*BQ1592+BN1595*BR1595+BO1595*BQ1595)</f>
        <v>-0.6906046281028424</v>
      </c>
      <c r="BX1595" s="31">
        <f t="shared" ref="BX1595" si="15294">BL1595*BS1592+BN1595*BS1595-BM1595*BT1592-BO1595*BT1595</f>
        <v>0.68438413317678493</v>
      </c>
      <c r="BY1595" s="32">
        <f t="shared" ref="BY1595" si="15295">(BL1595*BT1592+BM1595*BS1592+BN1595*BT1595+BO1595*BS1595)</f>
        <v>0</v>
      </c>
      <c r="CA1595" s="50">
        <f t="shared" ref="CA1595" si="15296">(180/PI())*ATAN(-1*(BW1592+BW1595)/(BV1592+BV1595))</f>
        <v>46.854916182261661</v>
      </c>
      <c r="CC1595" s="137">
        <f t="shared" ref="CC1595" si="15297">20*LOG(((1-(10^(CA1592/20)^2)*(1-((1-CC1592)/(1+CC1592))^2))^0.5))</f>
        <v>-26.205790427565859</v>
      </c>
      <c r="CD1595" s="9"/>
      <c r="CE1595" s="38"/>
      <c r="CF1595" s="38"/>
      <c r="CG1595" s="38"/>
      <c r="CH1595" s="38"/>
    </row>
    <row r="1596" spans="2:91" ht="18.600000000000001" customHeight="1">
      <c r="CC1596" s="42"/>
    </row>
    <row r="1597" spans="2:91" ht="18.600000000000001" customHeight="1" thickBot="1">
      <c r="E1597" s="22" t="s">
        <v>4</v>
      </c>
      <c r="J1597" s="22" t="s">
        <v>5</v>
      </c>
      <c r="O1597" s="22" t="s">
        <v>6</v>
      </c>
      <c r="T1597" s="22" t="s">
        <v>7</v>
      </c>
      <c r="Y1597" s="22" t="s">
        <v>8</v>
      </c>
      <c r="AD1597" s="22" t="s">
        <v>65</v>
      </c>
      <c r="AI1597" s="22" t="s">
        <v>9</v>
      </c>
      <c r="AN1597" s="22" t="s">
        <v>66</v>
      </c>
      <c r="AS1597" s="22" t="s">
        <v>51</v>
      </c>
      <c r="AX1597" s="22" t="s">
        <v>67</v>
      </c>
      <c r="BC1597" s="22" t="s">
        <v>52</v>
      </c>
      <c r="BH1597" s="22" t="s">
        <v>68</v>
      </c>
      <c r="BM1597" s="22" t="s">
        <v>63</v>
      </c>
      <c r="BQ1597" s="23" t="s">
        <v>69</v>
      </c>
      <c r="BR1597" s="23"/>
      <c r="BS1597" s="24"/>
      <c r="BT1597" s="24"/>
      <c r="BU1597" s="24"/>
      <c r="BW1597" s="22" t="s">
        <v>64</v>
      </c>
    </row>
    <row r="1598" spans="2:91" ht="18.600000000000001" customHeight="1" thickBot="1">
      <c r="D1598" s="249" t="s">
        <v>103</v>
      </c>
      <c r="E1598" s="250"/>
      <c r="F1598" s="251" t="s">
        <v>104</v>
      </c>
      <c r="G1598" s="252"/>
      <c r="H1598" s="229"/>
      <c r="I1598" s="253" t="s">
        <v>11</v>
      </c>
      <c r="J1598" s="254"/>
      <c r="K1598" s="255" t="s">
        <v>12</v>
      </c>
      <c r="L1598" s="256"/>
      <c r="M1598" s="24"/>
      <c r="N1598" s="253" t="s">
        <v>105</v>
      </c>
      <c r="O1598" s="254"/>
      <c r="P1598" s="255" t="s">
        <v>106</v>
      </c>
      <c r="Q1598" s="256"/>
      <c r="R1598" s="24"/>
      <c r="S1598" s="249" t="s">
        <v>107</v>
      </c>
      <c r="T1598" s="250"/>
      <c r="U1598" s="251" t="s">
        <v>108</v>
      </c>
      <c r="V1598" s="252"/>
      <c r="W1598" s="8"/>
      <c r="X1598" s="253" t="s">
        <v>109</v>
      </c>
      <c r="Y1598" s="254"/>
      <c r="Z1598" s="255" t="s">
        <v>110</v>
      </c>
      <c r="AA1598" s="256"/>
      <c r="AB1598" s="8"/>
      <c r="AC1598" s="253" t="s">
        <v>111</v>
      </c>
      <c r="AD1598" s="254"/>
      <c r="AE1598" s="255" t="s">
        <v>14</v>
      </c>
      <c r="AF1598" s="256"/>
      <c r="AG1598" s="8"/>
      <c r="AH1598" s="253" t="s">
        <v>112</v>
      </c>
      <c r="AI1598" s="254"/>
      <c r="AJ1598" s="255" t="s">
        <v>113</v>
      </c>
      <c r="AK1598" s="256"/>
      <c r="AL1598" s="8"/>
      <c r="AM1598" s="249" t="s">
        <v>114</v>
      </c>
      <c r="AN1598" s="250"/>
      <c r="AO1598" s="251" t="s">
        <v>115</v>
      </c>
      <c r="AP1598" s="252"/>
      <c r="AQ1598" s="24"/>
      <c r="AR1598" s="253" t="s">
        <v>116</v>
      </c>
      <c r="AS1598" s="254"/>
      <c r="AT1598" s="255" t="s">
        <v>13</v>
      </c>
      <c r="AU1598" s="256"/>
      <c r="AV1598" s="4"/>
      <c r="AW1598" s="253" t="s">
        <v>117</v>
      </c>
      <c r="AX1598" s="254"/>
      <c r="AY1598" s="255" t="s">
        <v>118</v>
      </c>
      <c r="AZ1598" s="256"/>
      <c r="BA1598" s="8"/>
      <c r="BB1598" s="253" t="s">
        <v>119</v>
      </c>
      <c r="BC1598" s="254"/>
      <c r="BD1598" s="255" t="s">
        <v>120</v>
      </c>
      <c r="BE1598" s="256"/>
      <c r="BF1598" s="4"/>
      <c r="BG1598" s="249" t="s">
        <v>121</v>
      </c>
      <c r="BH1598" s="250"/>
      <c r="BI1598" s="251" t="s">
        <v>122</v>
      </c>
      <c r="BJ1598" s="252"/>
      <c r="BK1598" s="4"/>
      <c r="BL1598" s="253" t="s">
        <v>123</v>
      </c>
      <c r="BM1598" s="254"/>
      <c r="BN1598" s="255" t="s">
        <v>124</v>
      </c>
      <c r="BO1598" s="256"/>
      <c r="BP1598" s="4"/>
      <c r="BQ1598" s="253" t="s">
        <v>125</v>
      </c>
      <c r="BR1598" s="254"/>
      <c r="BS1598" s="255" t="s">
        <v>126</v>
      </c>
      <c r="BT1598" s="256"/>
      <c r="BU1598" s="8"/>
      <c r="BV1598" s="253" t="s">
        <v>127</v>
      </c>
      <c r="BW1598" s="254"/>
      <c r="BX1598" s="255" t="s">
        <v>128</v>
      </c>
      <c r="BY1598" s="256"/>
      <c r="CA1598" s="27" t="s">
        <v>15</v>
      </c>
      <c r="CC1598" s="133" t="s">
        <v>70</v>
      </c>
      <c r="CD1598" s="9"/>
      <c r="CE1598" s="38"/>
      <c r="CF1598" s="38"/>
      <c r="CG1598" s="38"/>
      <c r="CH1598" s="38"/>
    </row>
    <row r="1599" spans="2:91" ht="18.600000000000001" customHeight="1" thickTop="1" thickBot="1">
      <c r="B1599" s="129">
        <v>4.08</v>
      </c>
      <c r="D1599" s="29">
        <v>1</v>
      </c>
      <c r="E1599" s="30">
        <v>0</v>
      </c>
      <c r="F1599" s="31">
        <v>0</v>
      </c>
      <c r="G1599" s="32">
        <f t="shared" ref="G1599:G1662" si="15298">-1/($E$8*$B1599)</f>
        <v>-0.16156372549019607</v>
      </c>
      <c r="I1599" s="29">
        <v>1</v>
      </c>
      <c r="J1599" s="33">
        <v>0</v>
      </c>
      <c r="K1599" s="31">
        <v>0</v>
      </c>
      <c r="L1599" s="32">
        <v>0</v>
      </c>
      <c r="N1599" s="29">
        <f t="shared" ref="N1599" si="15299">D1599*I1599+F1599*I1602-E1599*J1599-G1599*J1602</f>
        <v>0.95082012141817873</v>
      </c>
      <c r="O1599" s="33">
        <f t="shared" ref="O1599" si="15300">(D1599*J1599+E1599*I1599+F1599*J1602+G1599*I1602)</f>
        <v>0</v>
      </c>
      <c r="P1599" s="31">
        <f t="shared" ref="P1599" si="15301">D1599*K1599+F1599*K1602-E1599*L1599-G1599*L1602</f>
        <v>0</v>
      </c>
      <c r="Q1599" s="32">
        <f t="shared" ref="Q1599" si="15302">(D1599*L1599+E1599*K1599+F1599*L1602+G1599*K1602)</f>
        <v>-0.16156372549019607</v>
      </c>
      <c r="S1599" s="29">
        <v>1</v>
      </c>
      <c r="T1599" s="30">
        <v>0</v>
      </c>
      <c r="U1599" s="31">
        <v>0</v>
      </c>
      <c r="V1599" s="32">
        <f t="shared" ref="V1599:V1662" si="15303">-1/($T$8*$B1599)</f>
        <v>-0.31386519607843133</v>
      </c>
      <c r="X1599" s="29">
        <f t="shared" ref="X1599" si="15304">N1599*S1599+P1599*S1602-O1599*T1599-Q1599*T1602</f>
        <v>0.95082012141817873</v>
      </c>
      <c r="Y1599" s="33">
        <f t="shared" ref="Y1599" si="15305">(N1599*T1599+O1599*S1599+P1599*T1602+Q1599*S1602)</f>
        <v>0</v>
      </c>
      <c r="Z1599" s="31">
        <f t="shared" ref="Z1599" si="15306">N1599*U1599+P1599*U1602-O1599*V1599-Q1599*V1602</f>
        <v>0</v>
      </c>
      <c r="AA1599" s="32">
        <f t="shared" ref="AA1599" si="15307">(N1599*V1599+O1599*U1599+P1599*V1602+Q1599*U1602)</f>
        <v>-0.45999306933443063</v>
      </c>
      <c r="AB1599" s="8"/>
      <c r="AC1599" s="29">
        <v>1</v>
      </c>
      <c r="AD1599" s="33">
        <v>0</v>
      </c>
      <c r="AE1599" s="31">
        <v>0</v>
      </c>
      <c r="AF1599" s="32">
        <v>0</v>
      </c>
      <c r="AH1599" s="29">
        <f t="shared" ref="AH1599" si="15308">X1599*AC1599+Z1599*AC1602-Y1599*AD1599-AA1599*AD1602</f>
        <v>0.83966723474083893</v>
      </c>
      <c r="AI1599" s="33">
        <f t="shared" ref="AI1599" si="15309">(X1599*AD1599+Y1599*AC1599+Z1599*AD1602+AA1599*AC1602)</f>
        <v>0</v>
      </c>
      <c r="AJ1599" s="31">
        <f t="shared" ref="AJ1599" si="15310">X1599*AE1599+Z1599*AE1602-Y1599*AF1599-AA1599*AF1602</f>
        <v>0</v>
      </c>
      <c r="AK1599" s="32">
        <f t="shared" ref="AK1599" si="15311">(X1599*AF1599+Y1599*AE1599+Z1599*AF1602+AA1599*AE1602)</f>
        <v>-0.45999306933443063</v>
      </c>
      <c r="AL1599" s="8"/>
      <c r="AM1599" s="29">
        <v>1</v>
      </c>
      <c r="AN1599" s="30">
        <v>0</v>
      </c>
      <c r="AO1599" s="31">
        <v>0</v>
      </c>
      <c r="AP1599" s="32">
        <f t="shared" ref="AP1599:AP1662" si="15312">-1/($AN$8*$B1599)</f>
        <v>-0.28383088235294113</v>
      </c>
      <c r="AR1599" s="29">
        <f t="shared" ref="AR1599" si="15313">AH1599*AM1599+AJ1599*AM1602-AI1599*AN1599-AK1599*AN1602</f>
        <v>0.83966723474083893</v>
      </c>
      <c r="AS1599" s="33">
        <f t="shared" ref="AS1599" si="15314">(AH1599*AN1599+AI1599*AM1599+AJ1599*AN1602+AK1599*AM1602)</f>
        <v>0</v>
      </c>
      <c r="AT1599" s="31">
        <f t="shared" ref="AT1599" si="15315">AH1599*AO1599+AJ1599*AO1602-AI1599*AP1599-AK1599*AP1602</f>
        <v>0</v>
      </c>
      <c r="AU1599" s="32">
        <f t="shared" ref="AU1599" si="15316">(AH1599*AP1599+AI1599*AO1599+AJ1599*AP1602+AK1599*AO1602)</f>
        <v>-0.69831656145377707</v>
      </c>
      <c r="AV1599" s="8"/>
      <c r="AW1599" s="29">
        <v>1</v>
      </c>
      <c r="AX1599" s="33">
        <v>0</v>
      </c>
      <c r="AY1599" s="31">
        <v>0</v>
      </c>
      <c r="AZ1599" s="32">
        <v>0</v>
      </c>
      <c r="BB1599" s="29">
        <f t="shared" ref="BB1599" si="15317">AR1599*AW1599+AT1599*AW1602-AS1599*AX1599-AU1599*AX1602</f>
        <v>0.68738308215743094</v>
      </c>
      <c r="BC1599" s="33">
        <f t="shared" ref="BC1599" si="15318">(AR1599*AX1599+AS1599*AW1599+AT1599*AX1602+AU1599*AW1602)</f>
        <v>0</v>
      </c>
      <c r="BD1599" s="31">
        <f t="shared" ref="BD1599" si="15319">AR1599*AY1599+AT1599*AY1602-AS1599*AZ1599-AU1599*AZ1602</f>
        <v>0</v>
      </c>
      <c r="BE1599" s="32">
        <f t="shared" ref="BE1599" si="15320">(AR1599*AZ1599+AS1599*AY1599+AT1599*AZ1602+AU1599*AY1602)</f>
        <v>-0.69831656145377707</v>
      </c>
      <c r="BF1599" s="8"/>
      <c r="BG1599" s="29">
        <v>1</v>
      </c>
      <c r="BH1599" s="30">
        <v>0</v>
      </c>
      <c r="BI1599" s="31">
        <v>0</v>
      </c>
      <c r="BJ1599" s="32">
        <f t="shared" ref="BJ1599:BJ1662" si="15321">-1/($BH$8*$B1599)</f>
        <v>-9.9801470588235283E-2</v>
      </c>
      <c r="BL1599" s="29">
        <f t="shared" ref="BL1599" si="15322">BB1599*BG1599+BD1599*BG1602-BC1599*BH1599-BE1599*BH1602</f>
        <v>0.68738308215743094</v>
      </c>
      <c r="BM1599" s="33">
        <f t="shared" ref="BM1599" si="15323">(BB1599*BH1599+BC1599*BG1599+BD1599*BH1602+BE1599*BG1602)</f>
        <v>0</v>
      </c>
      <c r="BN1599" s="31">
        <f t="shared" ref="BN1599" si="15324">BB1599*BI1599+BD1599*BI1602-BC1599*BJ1599-BE1599*BJ1602</f>
        <v>0</v>
      </c>
      <c r="BO1599" s="32">
        <f t="shared" ref="BO1599" si="15325">(BB1599*BJ1599+BC1599*BI1599+BD1599*BJ1602+BE1599*BI1602)</f>
        <v>-0.76691840391056243</v>
      </c>
      <c r="BP1599" s="8"/>
      <c r="BQ1599" s="34">
        <v>1</v>
      </c>
      <c r="BR1599" s="35">
        <v>0</v>
      </c>
      <c r="BS1599" s="11">
        <v>0</v>
      </c>
      <c r="BT1599" s="36">
        <v>0</v>
      </c>
      <c r="BV1599" s="29">
        <f t="shared" ref="BV1599" si="15326">BL1599*BQ1599+BN1599*BQ1602-BM1599*BR1599-BO1599*BR1602</f>
        <v>0.68738308215743094</v>
      </c>
      <c r="BW1599" s="33">
        <f t="shared" ref="BW1599" si="15327">(BL1599*BR1599+BM1599*BQ1599+BN1599*BR1602+BO1599*BQ1602)</f>
        <v>-0.76691840391056243</v>
      </c>
      <c r="BX1599" s="31">
        <f t="shared" ref="BX1599" si="15328">BL1599*BS1599+BN1599*BS1602-BM1599*BT1599-BO1599*BT1602</f>
        <v>0</v>
      </c>
      <c r="BY1599" s="32">
        <f t="shared" ref="BY1599" si="15329">(BL1599*BT1599+BM1599*BS1599+BN1599*BT1602+BO1599*BS1602)</f>
        <v>-0.76691840391056243</v>
      </c>
      <c r="CA1599" s="37">
        <f t="shared" ref="CA1599" si="15330">20*LOG(((1+$BR$8)/$BR$8)/((BV1599+BV1602)^2+(BW1599+BW1602)^2)^0.5)</f>
        <v>-6.7871514243797787E-3</v>
      </c>
      <c r="CC1599" s="134">
        <f t="shared" ref="CC1599" si="15331">((BV1599^2+BW1599^2)^0.5)/((BV1602^2+BW1602^2)^0.5)</f>
        <v>1.0590951422236528</v>
      </c>
      <c r="CD1599" s="9"/>
      <c r="CE1599" s="38"/>
      <c r="CF1599" s="38"/>
      <c r="CG1599" s="38"/>
      <c r="CH1599" s="38"/>
      <c r="CM1599" s="129">
        <v>4.0599999999999996</v>
      </c>
    </row>
    <row r="1600" spans="2:91" ht="18.600000000000001" customHeight="1" thickBot="1">
      <c r="D1600" s="39"/>
      <c r="G1600" s="40"/>
      <c r="I1600" s="39"/>
      <c r="L1600" s="40"/>
      <c r="N1600" s="39"/>
      <c r="Q1600" s="40"/>
      <c r="S1600" s="39"/>
      <c r="V1600" s="40"/>
      <c r="X1600" s="39"/>
      <c r="AA1600" s="40"/>
      <c r="AC1600" s="39"/>
      <c r="AF1600" s="40"/>
      <c r="AH1600" s="39"/>
      <c r="AK1600" s="40"/>
      <c r="AM1600" s="39"/>
      <c r="AP1600" s="40"/>
      <c r="AR1600" s="39"/>
      <c r="AU1600" s="40"/>
      <c r="AW1600" s="39"/>
      <c r="AZ1600" s="40"/>
      <c r="BB1600" s="39"/>
      <c r="BE1600" s="40"/>
      <c r="BG1600" s="39"/>
      <c r="BJ1600" s="40"/>
      <c r="BL1600" s="39"/>
      <c r="BO1600" s="40"/>
      <c r="BQ1600" s="34"/>
      <c r="BR1600" s="11"/>
      <c r="BS1600" s="11"/>
      <c r="BT1600" s="41"/>
      <c r="BV1600" s="39"/>
      <c r="BY1600" s="40"/>
      <c r="CC1600" s="135"/>
      <c r="CD1600" s="9"/>
      <c r="CE1600" s="38"/>
      <c r="CF1600" s="38"/>
      <c r="CG1600" s="38"/>
      <c r="CH1600" s="38"/>
    </row>
    <row r="1601" spans="2:91" ht="18.600000000000001" customHeight="1" thickBot="1">
      <c r="D1601" s="258" t="s">
        <v>129</v>
      </c>
      <c r="E1601" s="259"/>
      <c r="F1601" s="260" t="s">
        <v>130</v>
      </c>
      <c r="G1601" s="261"/>
      <c r="H1601" s="229"/>
      <c r="I1601" s="258" t="s">
        <v>131</v>
      </c>
      <c r="J1601" s="259"/>
      <c r="K1601" s="260" t="s">
        <v>132</v>
      </c>
      <c r="L1601" s="261"/>
      <c r="N1601" s="253" t="s">
        <v>133</v>
      </c>
      <c r="O1601" s="254"/>
      <c r="P1601" s="255" t="s">
        <v>134</v>
      </c>
      <c r="Q1601" s="256"/>
      <c r="S1601" s="258" t="s">
        <v>135</v>
      </c>
      <c r="T1601" s="259"/>
      <c r="U1601" s="260" t="s">
        <v>136</v>
      </c>
      <c r="V1601" s="261"/>
      <c r="W1601" s="8"/>
      <c r="X1601" s="253" t="s">
        <v>137</v>
      </c>
      <c r="Y1601" s="254"/>
      <c r="Z1601" s="255" t="s">
        <v>138</v>
      </c>
      <c r="AA1601" s="256"/>
      <c r="AB1601" s="8"/>
      <c r="AC1601" s="258" t="s">
        <v>139</v>
      </c>
      <c r="AD1601" s="259"/>
      <c r="AE1601" s="260" t="s">
        <v>140</v>
      </c>
      <c r="AF1601" s="261"/>
      <c r="AG1601" s="8"/>
      <c r="AH1601" s="253" t="s">
        <v>141</v>
      </c>
      <c r="AI1601" s="254"/>
      <c r="AJ1601" s="255" t="s">
        <v>142</v>
      </c>
      <c r="AK1601" s="256"/>
      <c r="AL1601" s="8"/>
      <c r="AM1601" s="258" t="s">
        <v>143</v>
      </c>
      <c r="AN1601" s="259"/>
      <c r="AO1601" s="260" t="s">
        <v>144</v>
      </c>
      <c r="AP1601" s="261"/>
      <c r="AR1601" s="253" t="s">
        <v>145</v>
      </c>
      <c r="AS1601" s="254"/>
      <c r="AT1601" s="255" t="s">
        <v>146</v>
      </c>
      <c r="AU1601" s="256"/>
      <c r="AV1601" s="4"/>
      <c r="AW1601" s="258" t="s">
        <v>147</v>
      </c>
      <c r="AX1601" s="259"/>
      <c r="AY1601" s="260" t="s">
        <v>148</v>
      </c>
      <c r="AZ1601" s="261"/>
      <c r="BA1601" s="8"/>
      <c r="BB1601" s="253" t="s">
        <v>149</v>
      </c>
      <c r="BC1601" s="254"/>
      <c r="BD1601" s="255" t="s">
        <v>150</v>
      </c>
      <c r="BE1601" s="256"/>
      <c r="BF1601" s="4"/>
      <c r="BG1601" s="258" t="s">
        <v>151</v>
      </c>
      <c r="BH1601" s="259"/>
      <c r="BI1601" s="260" t="s">
        <v>152</v>
      </c>
      <c r="BJ1601" s="261"/>
      <c r="BK1601" s="4"/>
      <c r="BL1601" s="253" t="s">
        <v>153</v>
      </c>
      <c r="BM1601" s="254"/>
      <c r="BN1601" s="255" t="s">
        <v>154</v>
      </c>
      <c r="BO1601" s="256"/>
      <c r="BP1601" s="4"/>
      <c r="BQ1601" s="258" t="s">
        <v>155</v>
      </c>
      <c r="BR1601" s="259"/>
      <c r="BS1601" s="260" t="s">
        <v>156</v>
      </c>
      <c r="BT1601" s="261"/>
      <c r="BU1601" s="8"/>
      <c r="BV1601" s="253" t="s">
        <v>157</v>
      </c>
      <c r="BW1601" s="254"/>
      <c r="BX1601" s="255" t="s">
        <v>158</v>
      </c>
      <c r="BY1601" s="256"/>
      <c r="CA1601" s="46" t="s">
        <v>16</v>
      </c>
      <c r="CC1601" s="136" t="s">
        <v>71</v>
      </c>
      <c r="CD1601" s="9"/>
      <c r="CE1601" s="38"/>
      <c r="CF1601" s="38"/>
      <c r="CG1601" s="38"/>
      <c r="CH1601" s="38"/>
    </row>
    <row r="1602" spans="2:91" ht="18.600000000000001" customHeight="1" thickTop="1" thickBot="1">
      <c r="D1602" s="29">
        <v>0</v>
      </c>
      <c r="E1602" s="33">
        <v>0</v>
      </c>
      <c r="F1602" s="31">
        <v>1</v>
      </c>
      <c r="G1602" s="32">
        <v>0</v>
      </c>
      <c r="I1602" s="29">
        <v>0</v>
      </c>
      <c r="J1602" s="33">
        <f t="shared" ref="J1602" si="15332">IF(0=(1-$J$8*$K$8*$B1599^2),10^14,$B1599*$J$8/(1-$J$8*$K$8*$B1599^2))</f>
        <v>-0.30439926061748046</v>
      </c>
      <c r="K1602" s="31">
        <v>1</v>
      </c>
      <c r="L1602" s="32">
        <v>0</v>
      </c>
      <c r="N1602" s="29">
        <f t="shared" ref="N1602" si="15333">D1602*I1599+F1602*I1602-E1602*J1599-G1602*J1602</f>
        <v>0</v>
      </c>
      <c r="O1602" s="33">
        <f t="shared" ref="O1602" si="15334">(D1602*J1599+E1602*I1599+F1602*J1602+G1602*I1602)</f>
        <v>-0.30439926061748046</v>
      </c>
      <c r="P1602" s="31">
        <f t="shared" ref="P1602" si="15335">D1602*K1599+F1602*K1602-E1602*L1599-G1602*L1602</f>
        <v>1</v>
      </c>
      <c r="Q1602" s="32">
        <f t="shared" ref="Q1602" si="15336">(D1602*L1599+E1602*K1599+F1602*L1602+G1602*K1602)</f>
        <v>0</v>
      </c>
      <c r="S1602" s="29">
        <v>0</v>
      </c>
      <c r="T1602" s="33">
        <v>0</v>
      </c>
      <c r="U1602" s="31">
        <v>1</v>
      </c>
      <c r="V1602" s="32">
        <v>0</v>
      </c>
      <c r="X1602" s="29">
        <f t="shared" ref="X1602" si="15337">N1602*S1599+P1602*S1602-O1602*T1599-Q1602*T1602</f>
        <v>0</v>
      </c>
      <c r="Y1602" s="33">
        <f t="shared" ref="Y1602" si="15338">(N1602*T1599+O1602*S1599+P1602*T1602+Q1602*S1602)</f>
        <v>-0.30439926061748046</v>
      </c>
      <c r="Z1602" s="31">
        <f t="shared" ref="Z1602" si="15339">N1602*U1599+P1602*U1602-O1602*V1599-Q1602*V1602</f>
        <v>0.90445966638016495</v>
      </c>
      <c r="AA1602" s="32">
        <f t="shared" ref="AA1602" si="15340">(N1602*V1599+O1602*U1599+P1602*V1602+Q1602*U1602)</f>
        <v>0</v>
      </c>
      <c r="AB1602" s="8"/>
      <c r="AC1602" s="29">
        <v>0</v>
      </c>
      <c r="AD1602" s="33">
        <f t="shared" ref="AD1602" si="15341">IF(0=(1-$AD$8*$AE$8*$B1599^2),10^14,$B1599*$AD$8/(1-$AD$8*$AE$8*$B1599^2))</f>
        <v>-0.24164035088217348</v>
      </c>
      <c r="AE1602" s="31">
        <v>1</v>
      </c>
      <c r="AF1602" s="32">
        <v>0</v>
      </c>
      <c r="AH1602" s="29">
        <f t="shared" ref="AH1602" si="15342">X1602*AC1599+Z1602*AC1602-Y1602*AD1599-AA1602*AD1602</f>
        <v>0</v>
      </c>
      <c r="AI1602" s="33">
        <f t="shared" ref="AI1602" si="15343">(X1602*AD1599+Y1602*AC1599+Z1602*AD1602+AA1602*AC1602)</f>
        <v>-0.52295321176035703</v>
      </c>
      <c r="AJ1602" s="31">
        <f t="shared" ref="AJ1602" si="15344">X1602*AE1599+Z1602*AE1602-Y1602*AF1599-AA1602*AF1602</f>
        <v>0.90445966638016495</v>
      </c>
      <c r="AK1602" s="32">
        <f t="shared" ref="AK1602" si="15345">(X1602*AF1599+Y1602*AE1599+Z1602*AF1602+AA1602*AE1602)</f>
        <v>0</v>
      </c>
      <c r="AL1602" s="8"/>
      <c r="AM1602" s="29">
        <v>0</v>
      </c>
      <c r="AN1602" s="33">
        <v>0</v>
      </c>
      <c r="AO1602" s="31">
        <v>1</v>
      </c>
      <c r="AP1602" s="32">
        <v>0</v>
      </c>
      <c r="AR1602" s="29">
        <f t="shared" ref="AR1602" si="15346">AH1602*AM1599+AJ1602*AM1602-AI1602*AN1599-AK1602*AN1602</f>
        <v>0</v>
      </c>
      <c r="AS1602" s="33">
        <f t="shared" ref="AS1602" si="15347">(AH1602*AN1599+AI1602*AM1599+AJ1602*AN1602+AK1602*AM1602)</f>
        <v>-0.52295321176035703</v>
      </c>
      <c r="AT1602" s="31">
        <f t="shared" ref="AT1602" si="15348">AH1602*AO1599+AJ1602*AO1602-AI1602*AP1599-AK1602*AP1602</f>
        <v>0.75602939485691834</v>
      </c>
      <c r="AU1602" s="32">
        <f t="shared" ref="AU1602" si="15349">(AH1602*AP1599+AI1602*AO1599+AJ1602*AP1602+AK1602*AO1602)</f>
        <v>0</v>
      </c>
      <c r="AV1602" s="8"/>
      <c r="AW1602" s="29">
        <v>0</v>
      </c>
      <c r="AX1602" s="33">
        <f t="shared" ref="AX1602" si="15350">IF(0=(1-$AX$8*$AY$8*$B1599^2),10^14,$B1599*$AX$8/(1-$AX$8*$AY$8*$B1599^2))</f>
        <v>-0.21807323639350346</v>
      </c>
      <c r="AY1602" s="31">
        <v>1</v>
      </c>
      <c r="AZ1602" s="32">
        <v>0</v>
      </c>
      <c r="BB1602" s="29">
        <f t="shared" ref="BB1602" si="15351">AR1602*AW1599+AT1602*AW1602-AS1602*AX1599-AU1602*AX1602</f>
        <v>0</v>
      </c>
      <c r="BC1602" s="33">
        <f t="shared" ref="BC1602" si="15352">(AR1602*AX1599+AS1602*AW1599+AT1602*AX1602+AU1602*AW1602)</f>
        <v>-0.68782298870542713</v>
      </c>
      <c r="BD1602" s="31">
        <f t="shared" ref="BD1602" si="15353">AR1602*AY1599+AT1602*AY1602-AS1602*AZ1599-AU1602*AZ1602</f>
        <v>0.75602939485691834</v>
      </c>
      <c r="BE1602" s="32">
        <f t="shared" ref="BE1602" si="15354">(AR1602*AZ1599+AS1602*AY1599+AT1602*AZ1602+AU1602*AY1602)</f>
        <v>0</v>
      </c>
      <c r="BF1602" s="8"/>
      <c r="BG1602" s="29">
        <v>0</v>
      </c>
      <c r="BH1602" s="33">
        <v>0</v>
      </c>
      <c r="BI1602" s="31">
        <v>1</v>
      </c>
      <c r="BJ1602" s="32">
        <v>0</v>
      </c>
      <c r="BL1602" s="29">
        <f t="shared" ref="BL1602" si="15355">BB1602*BG1599+BD1602*BG1602-BC1602*BH1599-BE1602*BH1602</f>
        <v>0</v>
      </c>
      <c r="BM1602" s="33">
        <f t="shared" ref="BM1602" si="15356">(BB1602*BH1599+BC1602*BG1599+BD1602*BH1602+BE1602*BG1602)</f>
        <v>-0.68782298870542713</v>
      </c>
      <c r="BN1602" s="31">
        <f t="shared" ref="BN1602" si="15357">BB1602*BI1599+BD1602*BI1602-BC1602*BJ1599-BE1602*BJ1602</f>
        <v>0.6873836490797216</v>
      </c>
      <c r="BO1602" s="32">
        <f t="shared" ref="BO1602" si="15358">(BB1602*BJ1599+BC1602*BI1599+BD1602*BJ1602+BE1602*BI1602)</f>
        <v>0</v>
      </c>
      <c r="BP1602" s="8"/>
      <c r="BQ1602" s="19">
        <f t="shared" ref="BQ1602:BQ1665" si="15359">1/$BR$8</f>
        <v>1</v>
      </c>
      <c r="BR1602" s="47">
        <v>0</v>
      </c>
      <c r="BS1602" s="48">
        <v>1</v>
      </c>
      <c r="BT1602" s="49">
        <v>0</v>
      </c>
      <c r="BV1602" s="29">
        <f t="shared" ref="BV1602" si="15360">BL1602*BQ1599+BN1602*BQ1602-BM1602*BR1599-BO1602*BR1602</f>
        <v>0.6873836490797216</v>
      </c>
      <c r="BW1602" s="33">
        <f t="shared" ref="BW1602" si="15361">(BL1602*BR1599+BM1602*BQ1599+BN1602*BR1602+BO1602*BQ1602)</f>
        <v>-0.68782298870542713</v>
      </c>
      <c r="BX1602" s="31">
        <f t="shared" ref="BX1602" si="15362">BL1602*BS1599+BN1602*BS1602-BM1602*BT1599-BO1602*BT1602</f>
        <v>0.6873836490797216</v>
      </c>
      <c r="BY1602" s="32">
        <f t="shared" ref="BY1602" si="15363">(BL1602*BT1599+BM1602*BS1599+BN1602*BT1602+BO1602*BS1602)</f>
        <v>0</v>
      </c>
      <c r="CA1602" s="50">
        <f t="shared" ref="CA1602" si="15364">(180/PI())*ATAN(-1*(BW1599+BW1602)/(BV1599+BV1602))</f>
        <v>46.619006107430515</v>
      </c>
      <c r="CC1602" s="137">
        <f t="shared" ref="CC1602" si="15365">20*LOG(((1-(10^(CA1599/20)^2)*(1-((1-CC1599)/(1+CC1599))^2))^0.5))</f>
        <v>-26.227014270927839</v>
      </c>
      <c r="CD1602" s="9"/>
      <c r="CE1602" s="38"/>
      <c r="CF1602" s="38"/>
      <c r="CG1602" s="38"/>
      <c r="CH1602" s="38"/>
    </row>
    <row r="1603" spans="2:91" ht="18.600000000000001" customHeight="1">
      <c r="CC1603" s="42"/>
    </row>
    <row r="1604" spans="2:91" ht="18.600000000000001" customHeight="1" thickBot="1">
      <c r="E1604" s="22" t="s">
        <v>4</v>
      </c>
      <c r="J1604" s="22" t="s">
        <v>5</v>
      </c>
      <c r="O1604" s="22" t="s">
        <v>6</v>
      </c>
      <c r="T1604" s="22" t="s">
        <v>7</v>
      </c>
      <c r="Y1604" s="22" t="s">
        <v>8</v>
      </c>
      <c r="AD1604" s="22" t="s">
        <v>65</v>
      </c>
      <c r="AI1604" s="22" t="s">
        <v>9</v>
      </c>
      <c r="AN1604" s="22" t="s">
        <v>66</v>
      </c>
      <c r="AS1604" s="22" t="s">
        <v>51</v>
      </c>
      <c r="AX1604" s="22" t="s">
        <v>67</v>
      </c>
      <c r="BC1604" s="22" t="s">
        <v>52</v>
      </c>
      <c r="BH1604" s="22" t="s">
        <v>68</v>
      </c>
      <c r="BM1604" s="22" t="s">
        <v>63</v>
      </c>
      <c r="BQ1604" s="23" t="s">
        <v>69</v>
      </c>
      <c r="BR1604" s="23"/>
      <c r="BS1604" s="24"/>
      <c r="BT1604" s="24"/>
      <c r="BU1604" s="24"/>
      <c r="BW1604" s="22" t="s">
        <v>64</v>
      </c>
    </row>
    <row r="1605" spans="2:91" ht="18.600000000000001" customHeight="1" thickBot="1">
      <c r="D1605" s="249" t="s">
        <v>103</v>
      </c>
      <c r="E1605" s="250"/>
      <c r="F1605" s="251" t="s">
        <v>104</v>
      </c>
      <c r="G1605" s="252"/>
      <c r="H1605" s="229"/>
      <c r="I1605" s="253" t="s">
        <v>11</v>
      </c>
      <c r="J1605" s="254"/>
      <c r="K1605" s="255" t="s">
        <v>12</v>
      </c>
      <c r="L1605" s="256"/>
      <c r="M1605" s="24"/>
      <c r="N1605" s="253" t="s">
        <v>105</v>
      </c>
      <c r="O1605" s="254"/>
      <c r="P1605" s="255" t="s">
        <v>106</v>
      </c>
      <c r="Q1605" s="256"/>
      <c r="R1605" s="24"/>
      <c r="S1605" s="249" t="s">
        <v>107</v>
      </c>
      <c r="T1605" s="250"/>
      <c r="U1605" s="251" t="s">
        <v>108</v>
      </c>
      <c r="V1605" s="252"/>
      <c r="W1605" s="8"/>
      <c r="X1605" s="253" t="s">
        <v>109</v>
      </c>
      <c r="Y1605" s="254"/>
      <c r="Z1605" s="255" t="s">
        <v>110</v>
      </c>
      <c r="AA1605" s="256"/>
      <c r="AB1605" s="8"/>
      <c r="AC1605" s="253" t="s">
        <v>111</v>
      </c>
      <c r="AD1605" s="254"/>
      <c r="AE1605" s="255" t="s">
        <v>14</v>
      </c>
      <c r="AF1605" s="256"/>
      <c r="AG1605" s="8"/>
      <c r="AH1605" s="253" t="s">
        <v>112</v>
      </c>
      <c r="AI1605" s="254"/>
      <c r="AJ1605" s="255" t="s">
        <v>113</v>
      </c>
      <c r="AK1605" s="256"/>
      <c r="AL1605" s="8"/>
      <c r="AM1605" s="249" t="s">
        <v>114</v>
      </c>
      <c r="AN1605" s="250"/>
      <c r="AO1605" s="251" t="s">
        <v>115</v>
      </c>
      <c r="AP1605" s="252"/>
      <c r="AQ1605" s="24"/>
      <c r="AR1605" s="253" t="s">
        <v>116</v>
      </c>
      <c r="AS1605" s="254"/>
      <c r="AT1605" s="255" t="s">
        <v>13</v>
      </c>
      <c r="AU1605" s="256"/>
      <c r="AV1605" s="4"/>
      <c r="AW1605" s="253" t="s">
        <v>117</v>
      </c>
      <c r="AX1605" s="254"/>
      <c r="AY1605" s="255" t="s">
        <v>118</v>
      </c>
      <c r="AZ1605" s="256"/>
      <c r="BA1605" s="8"/>
      <c r="BB1605" s="253" t="s">
        <v>119</v>
      </c>
      <c r="BC1605" s="254"/>
      <c r="BD1605" s="255" t="s">
        <v>120</v>
      </c>
      <c r="BE1605" s="256"/>
      <c r="BF1605" s="4"/>
      <c r="BG1605" s="249" t="s">
        <v>121</v>
      </c>
      <c r="BH1605" s="250"/>
      <c r="BI1605" s="251" t="s">
        <v>122</v>
      </c>
      <c r="BJ1605" s="252"/>
      <c r="BK1605" s="4"/>
      <c r="BL1605" s="253" t="s">
        <v>123</v>
      </c>
      <c r="BM1605" s="254"/>
      <c r="BN1605" s="255" t="s">
        <v>124</v>
      </c>
      <c r="BO1605" s="256"/>
      <c r="BP1605" s="4"/>
      <c r="BQ1605" s="253" t="s">
        <v>125</v>
      </c>
      <c r="BR1605" s="254"/>
      <c r="BS1605" s="255" t="s">
        <v>126</v>
      </c>
      <c r="BT1605" s="256"/>
      <c r="BU1605" s="8"/>
      <c r="BV1605" s="253" t="s">
        <v>127</v>
      </c>
      <c r="BW1605" s="254"/>
      <c r="BX1605" s="255" t="s">
        <v>128</v>
      </c>
      <c r="BY1605" s="256"/>
      <c r="CA1605" s="27" t="s">
        <v>15</v>
      </c>
      <c r="CC1605" s="133" t="s">
        <v>70</v>
      </c>
      <c r="CD1605" s="9"/>
      <c r="CE1605" s="38"/>
      <c r="CF1605" s="38"/>
      <c r="CG1605" s="38"/>
      <c r="CH1605" s="38"/>
    </row>
    <row r="1606" spans="2:91" ht="18.600000000000001" customHeight="1" thickTop="1" thickBot="1">
      <c r="B1606" s="129">
        <v>4.0999999999999996</v>
      </c>
      <c r="D1606" s="29">
        <v>1</v>
      </c>
      <c r="E1606" s="30">
        <v>0</v>
      </c>
      <c r="F1606" s="31">
        <v>0</v>
      </c>
      <c r="G1606" s="32">
        <f t="shared" ref="G1606:G1669" si="15366">-1/($E$8*$B1606)</f>
        <v>-0.16077560975609756</v>
      </c>
      <c r="I1606" s="29">
        <v>1</v>
      </c>
      <c r="J1606" s="33">
        <v>0</v>
      </c>
      <c r="K1606" s="31">
        <v>0</v>
      </c>
      <c r="L1606" s="32">
        <v>0</v>
      </c>
      <c r="N1606" s="29">
        <f t="shared" ref="N1606" si="15367">D1606*I1606+F1606*I1609-E1606*J1606-G1606*J1609</f>
        <v>0.9513031761448324</v>
      </c>
      <c r="O1606" s="33">
        <f t="shared" ref="O1606" si="15368">(D1606*J1606+E1606*I1606+F1606*J1609+G1606*I1609)</f>
        <v>0</v>
      </c>
      <c r="P1606" s="31">
        <f t="shared" ref="P1606" si="15369">D1606*K1606+F1606*K1609-E1606*L1606-G1606*L1609</f>
        <v>0</v>
      </c>
      <c r="Q1606" s="32">
        <f t="shared" ref="Q1606" si="15370">(D1606*L1606+E1606*K1606+F1606*L1609+G1606*K1609)</f>
        <v>-0.16077560975609756</v>
      </c>
      <c r="S1606" s="29">
        <v>1</v>
      </c>
      <c r="T1606" s="30">
        <v>0</v>
      </c>
      <c r="U1606" s="31">
        <v>0</v>
      </c>
      <c r="V1606" s="32">
        <f t="shared" ref="V1606:V1669" si="15371">-1/($T$8*$B1606)</f>
        <v>-0.31233414634146345</v>
      </c>
      <c r="X1606" s="29">
        <f t="shared" ref="X1606" si="15372">N1606*S1606+P1606*S1609-O1606*T1606-Q1606*T1609</f>
        <v>0.9513031761448324</v>
      </c>
      <c r="Y1606" s="33">
        <f t="shared" ref="Y1606" si="15373">(N1606*T1606+O1606*S1606+P1606*T1609+Q1606*S1609)</f>
        <v>0</v>
      </c>
      <c r="Z1606" s="31">
        <f t="shared" ref="Z1606" si="15374">N1606*U1606+P1606*U1609-O1606*V1606-Q1606*V1609</f>
        <v>0</v>
      </c>
      <c r="AA1606" s="32">
        <f t="shared" ref="AA1606" si="15375">(N1606*V1606+O1606*U1606+P1606*V1609+Q1606*U1609)</f>
        <v>-0.4579000751892166</v>
      </c>
      <c r="AB1606" s="8"/>
      <c r="AC1606" s="29">
        <v>1</v>
      </c>
      <c r="AD1606" s="33">
        <v>0</v>
      </c>
      <c r="AE1606" s="31">
        <v>0</v>
      </c>
      <c r="AF1606" s="32">
        <v>0</v>
      </c>
      <c r="AH1606" s="29">
        <f t="shared" ref="AH1606" si="15376">X1606*AC1606+Z1606*AC1609-Y1606*AD1606-AA1606*AD1609</f>
        <v>0.8412336412244118</v>
      </c>
      <c r="AI1606" s="33">
        <f t="shared" ref="AI1606" si="15377">(X1606*AD1606+Y1606*AC1606+Z1606*AD1609+AA1606*AC1609)</f>
        <v>0</v>
      </c>
      <c r="AJ1606" s="31">
        <f t="shared" ref="AJ1606" si="15378">X1606*AE1606+Z1606*AE1609-Y1606*AF1606-AA1606*AF1609</f>
        <v>0</v>
      </c>
      <c r="AK1606" s="32">
        <f t="shared" ref="AK1606" si="15379">(X1606*AF1606+Y1606*AE1606+Z1606*AF1609+AA1606*AE1609)</f>
        <v>-0.4579000751892166</v>
      </c>
      <c r="AL1606" s="8"/>
      <c r="AM1606" s="29">
        <v>1</v>
      </c>
      <c r="AN1606" s="30">
        <v>0</v>
      </c>
      <c r="AO1606" s="31">
        <v>0</v>
      </c>
      <c r="AP1606" s="32">
        <f t="shared" ref="AP1606:AP1669" si="15380">-1/($AN$8*$B1606)</f>
        <v>-0.28244634146341463</v>
      </c>
      <c r="AR1606" s="29">
        <f t="shared" ref="AR1606" si="15381">AH1606*AM1606+AJ1606*AM1609-AI1606*AN1606-AK1606*AN1609</f>
        <v>0.8412336412244118</v>
      </c>
      <c r="AS1606" s="33">
        <f t="shared" ref="AS1606" si="15382">(AH1606*AN1606+AI1606*AM1606+AJ1606*AN1609+AK1606*AM1609)</f>
        <v>0</v>
      </c>
      <c r="AT1606" s="31">
        <f t="shared" ref="AT1606" si="15383">AH1606*AO1606+AJ1606*AO1609-AI1606*AP1606-AK1606*AP1609</f>
        <v>0</v>
      </c>
      <c r="AU1606" s="32">
        <f t="shared" ref="AU1606" si="15384">(AH1606*AP1606+AI1606*AO1606+AJ1606*AP1609+AK1606*AO1609)</f>
        <v>-0.69550343946899851</v>
      </c>
      <c r="AV1606" s="8"/>
      <c r="AW1606" s="29">
        <v>1</v>
      </c>
      <c r="AX1606" s="33">
        <v>0</v>
      </c>
      <c r="AY1606" s="31">
        <v>0</v>
      </c>
      <c r="AZ1606" s="32">
        <v>0</v>
      </c>
      <c r="BB1606" s="29">
        <f t="shared" ref="BB1606" si="15385">AR1606*AW1606+AT1606*AW1609-AS1606*AX1606-AU1606*AX1609</f>
        <v>0.69034056313773928</v>
      </c>
      <c r="BC1606" s="33">
        <f t="shared" ref="BC1606" si="15386">(AR1606*AX1606+AS1606*AW1606+AT1606*AX1609+AU1606*AW1609)</f>
        <v>0</v>
      </c>
      <c r="BD1606" s="31">
        <f t="shared" ref="BD1606" si="15387">AR1606*AY1606+AT1606*AY1609-AS1606*AZ1606-AU1606*AZ1609</f>
        <v>0</v>
      </c>
      <c r="BE1606" s="32">
        <f t="shared" ref="BE1606" si="15388">(AR1606*AZ1606+AS1606*AY1606+AT1606*AZ1609+AU1606*AY1609)</f>
        <v>-0.69550343946899851</v>
      </c>
      <c r="BF1606" s="8"/>
      <c r="BG1606" s="29">
        <v>1</v>
      </c>
      <c r="BH1606" s="30">
        <v>0</v>
      </c>
      <c r="BI1606" s="31">
        <v>0</v>
      </c>
      <c r="BJ1606" s="32">
        <f t="shared" ref="BJ1606:BJ1669" si="15389">-1/($BH$8*$B1606)</f>
        <v>-9.9314634146341479E-2</v>
      </c>
      <c r="BL1606" s="29">
        <f t="shared" ref="BL1606" si="15390">BB1606*BG1606+BD1606*BG1609-BC1606*BH1606-BE1606*BH1609</f>
        <v>0.69034056313773928</v>
      </c>
      <c r="BM1606" s="33">
        <f t="shared" ref="BM1606" si="15391">(BB1606*BH1606+BC1606*BG1606+BD1606*BH1609+BE1606*BG1609)</f>
        <v>0</v>
      </c>
      <c r="BN1606" s="31">
        <f t="shared" ref="BN1606" si="15392">BB1606*BI1606+BD1606*BI1609-BC1606*BJ1606-BE1606*BJ1609</f>
        <v>0</v>
      </c>
      <c r="BO1606" s="32">
        <f t="shared" ref="BO1606" si="15393">(BB1606*BJ1606+BC1606*BI1606+BD1606*BJ1609+BE1606*BI1609)</f>
        <v>-0.76406435993340249</v>
      </c>
      <c r="BP1606" s="8"/>
      <c r="BQ1606" s="34">
        <v>1</v>
      </c>
      <c r="BR1606" s="35">
        <v>0</v>
      </c>
      <c r="BS1606" s="11">
        <v>0</v>
      </c>
      <c r="BT1606" s="36">
        <v>0</v>
      </c>
      <c r="BV1606" s="29">
        <f t="shared" ref="BV1606" si="15394">BL1606*BQ1606+BN1606*BQ1609-BM1606*BR1606-BO1606*BR1609</f>
        <v>0.69034056313773928</v>
      </c>
      <c r="BW1606" s="33">
        <f t="shared" ref="BW1606" si="15395">(BL1606*BR1606+BM1606*BQ1606+BN1606*BR1609+BO1606*BQ1609)</f>
        <v>-0.76406435993340249</v>
      </c>
      <c r="BX1606" s="31">
        <f t="shared" ref="BX1606" si="15396">BL1606*BS1606+BN1606*BS1609-BM1606*BT1606-BO1606*BT1609</f>
        <v>0</v>
      </c>
      <c r="BY1606" s="32">
        <f t="shared" ref="BY1606" si="15397">(BL1606*BT1606+BM1606*BS1606+BN1606*BT1609+BO1606*BS1609)</f>
        <v>-0.76406435993340249</v>
      </c>
      <c r="CA1606" s="37">
        <f t="shared" ref="CA1606" si="15398">20*LOG(((1+$BR$8)/$BR$8)/((BV1606+BV1609)^2+(BW1606+BW1609)^2)^0.5)</f>
        <v>-6.7716379391792973E-3</v>
      </c>
      <c r="CC1606" s="134">
        <f t="shared" ref="CC1606" si="15399">((BV1606^2+BW1606^2)^0.5)/((BV1609^2+BW1609^2)^0.5)</f>
        <v>1.0587908215998154</v>
      </c>
      <c r="CD1606" s="9"/>
      <c r="CE1606" s="38"/>
      <c r="CF1606" s="38"/>
      <c r="CG1606" s="38"/>
      <c r="CH1606" s="38"/>
      <c r="CM1606" s="129">
        <v>4.08</v>
      </c>
    </row>
    <row r="1607" spans="2:91" ht="18.600000000000001" customHeight="1" thickBot="1">
      <c r="D1607" s="39"/>
      <c r="G1607" s="40"/>
      <c r="I1607" s="39"/>
      <c r="L1607" s="40"/>
      <c r="N1607" s="39"/>
      <c r="Q1607" s="40"/>
      <c r="S1607" s="39"/>
      <c r="V1607" s="40"/>
      <c r="X1607" s="39"/>
      <c r="AA1607" s="40"/>
      <c r="AC1607" s="39"/>
      <c r="AF1607" s="40"/>
      <c r="AH1607" s="39"/>
      <c r="AK1607" s="40"/>
      <c r="AM1607" s="39"/>
      <c r="AP1607" s="40"/>
      <c r="AR1607" s="39"/>
      <c r="AU1607" s="40"/>
      <c r="AW1607" s="39"/>
      <c r="AZ1607" s="40"/>
      <c r="BB1607" s="39"/>
      <c r="BE1607" s="40"/>
      <c r="BG1607" s="39"/>
      <c r="BJ1607" s="40"/>
      <c r="BL1607" s="39"/>
      <c r="BO1607" s="40"/>
      <c r="BQ1607" s="34"/>
      <c r="BR1607" s="11"/>
      <c r="BS1607" s="11"/>
      <c r="BT1607" s="41"/>
      <c r="BV1607" s="39"/>
      <c r="BY1607" s="40"/>
      <c r="CC1607" s="135"/>
      <c r="CD1607" s="9"/>
      <c r="CE1607" s="38"/>
      <c r="CF1607" s="38"/>
      <c r="CG1607" s="38"/>
      <c r="CH1607" s="38"/>
    </row>
    <row r="1608" spans="2:91" ht="18.600000000000001" customHeight="1" thickBot="1">
      <c r="D1608" s="258" t="s">
        <v>129</v>
      </c>
      <c r="E1608" s="259"/>
      <c r="F1608" s="260" t="s">
        <v>130</v>
      </c>
      <c r="G1608" s="261"/>
      <c r="H1608" s="229"/>
      <c r="I1608" s="258" t="s">
        <v>131</v>
      </c>
      <c r="J1608" s="259"/>
      <c r="K1608" s="260" t="s">
        <v>132</v>
      </c>
      <c r="L1608" s="261"/>
      <c r="N1608" s="253" t="s">
        <v>133</v>
      </c>
      <c r="O1608" s="254"/>
      <c r="P1608" s="255" t="s">
        <v>134</v>
      </c>
      <c r="Q1608" s="256"/>
      <c r="S1608" s="258" t="s">
        <v>135</v>
      </c>
      <c r="T1608" s="259"/>
      <c r="U1608" s="260" t="s">
        <v>136</v>
      </c>
      <c r="V1608" s="261"/>
      <c r="W1608" s="8"/>
      <c r="X1608" s="253" t="s">
        <v>137</v>
      </c>
      <c r="Y1608" s="254"/>
      <c r="Z1608" s="255" t="s">
        <v>138</v>
      </c>
      <c r="AA1608" s="256"/>
      <c r="AB1608" s="8"/>
      <c r="AC1608" s="258" t="s">
        <v>139</v>
      </c>
      <c r="AD1608" s="259"/>
      <c r="AE1608" s="260" t="s">
        <v>140</v>
      </c>
      <c r="AF1608" s="261"/>
      <c r="AG1608" s="8"/>
      <c r="AH1608" s="253" t="s">
        <v>141</v>
      </c>
      <c r="AI1608" s="254"/>
      <c r="AJ1608" s="255" t="s">
        <v>142</v>
      </c>
      <c r="AK1608" s="256"/>
      <c r="AL1608" s="8"/>
      <c r="AM1608" s="258" t="s">
        <v>143</v>
      </c>
      <c r="AN1608" s="259"/>
      <c r="AO1608" s="260" t="s">
        <v>144</v>
      </c>
      <c r="AP1608" s="261"/>
      <c r="AR1608" s="253" t="s">
        <v>145</v>
      </c>
      <c r="AS1608" s="254"/>
      <c r="AT1608" s="255" t="s">
        <v>146</v>
      </c>
      <c r="AU1608" s="256"/>
      <c r="AV1608" s="4"/>
      <c r="AW1608" s="258" t="s">
        <v>147</v>
      </c>
      <c r="AX1608" s="259"/>
      <c r="AY1608" s="260" t="s">
        <v>148</v>
      </c>
      <c r="AZ1608" s="261"/>
      <c r="BA1608" s="8"/>
      <c r="BB1608" s="253" t="s">
        <v>149</v>
      </c>
      <c r="BC1608" s="254"/>
      <c r="BD1608" s="255" t="s">
        <v>150</v>
      </c>
      <c r="BE1608" s="256"/>
      <c r="BF1608" s="4"/>
      <c r="BG1608" s="258" t="s">
        <v>151</v>
      </c>
      <c r="BH1608" s="259"/>
      <c r="BI1608" s="260" t="s">
        <v>152</v>
      </c>
      <c r="BJ1608" s="261"/>
      <c r="BK1608" s="4"/>
      <c r="BL1608" s="253" t="s">
        <v>153</v>
      </c>
      <c r="BM1608" s="254"/>
      <c r="BN1608" s="255" t="s">
        <v>154</v>
      </c>
      <c r="BO1608" s="256"/>
      <c r="BP1608" s="4"/>
      <c r="BQ1608" s="258" t="s">
        <v>155</v>
      </c>
      <c r="BR1608" s="259"/>
      <c r="BS1608" s="260" t="s">
        <v>156</v>
      </c>
      <c r="BT1608" s="261"/>
      <c r="BU1608" s="8"/>
      <c r="BV1608" s="253" t="s">
        <v>157</v>
      </c>
      <c r="BW1608" s="254"/>
      <c r="BX1608" s="255" t="s">
        <v>158</v>
      </c>
      <c r="BY1608" s="256"/>
      <c r="CA1608" s="46" t="s">
        <v>16</v>
      </c>
      <c r="CC1608" s="136" t="s">
        <v>71</v>
      </c>
      <c r="CD1608" s="9"/>
      <c r="CE1608" s="38"/>
      <c r="CF1608" s="38"/>
      <c r="CG1608" s="38"/>
      <c r="CH1608" s="38"/>
    </row>
    <row r="1609" spans="2:91" ht="18.600000000000001" customHeight="1" thickTop="1" thickBot="1">
      <c r="D1609" s="29">
        <v>0</v>
      </c>
      <c r="E1609" s="33">
        <v>0</v>
      </c>
      <c r="F1609" s="31">
        <v>1</v>
      </c>
      <c r="G1609" s="32">
        <v>0</v>
      </c>
      <c r="I1609" s="29">
        <v>0</v>
      </c>
      <c r="J1609" s="33">
        <f t="shared" ref="J1609" si="15400">IF(0=(1-$J$8*$K$8*$B1606^2),10^14,$B1606*$J$8/(1-$J$8*$K$8*$B1606^2))</f>
        <v>-0.30288688644404743</v>
      </c>
      <c r="K1609" s="31">
        <v>1</v>
      </c>
      <c r="L1609" s="32">
        <v>0</v>
      </c>
      <c r="N1609" s="29">
        <f t="shared" ref="N1609" si="15401">D1609*I1606+F1609*I1609-E1609*J1606-G1609*J1609</f>
        <v>0</v>
      </c>
      <c r="O1609" s="33">
        <f t="shared" ref="O1609" si="15402">(D1609*J1606+E1609*I1606+F1609*J1609+G1609*I1609)</f>
        <v>-0.30288688644404743</v>
      </c>
      <c r="P1609" s="31">
        <f t="shared" ref="P1609" si="15403">D1609*K1606+F1609*K1609-E1609*L1606-G1609*L1609</f>
        <v>1</v>
      </c>
      <c r="Q1609" s="32">
        <f t="shared" ref="Q1609" si="15404">(D1609*L1606+E1609*K1606+F1609*L1609+G1609*K1609)</f>
        <v>0</v>
      </c>
      <c r="S1609" s="29">
        <v>0</v>
      </c>
      <c r="T1609" s="33">
        <v>0</v>
      </c>
      <c r="U1609" s="31">
        <v>1</v>
      </c>
      <c r="V1609" s="32">
        <v>0</v>
      </c>
      <c r="X1609" s="29">
        <f t="shared" ref="X1609" si="15405">N1609*S1606+P1609*S1609-O1609*T1606-Q1609*T1609</f>
        <v>0</v>
      </c>
      <c r="Y1609" s="33">
        <f t="shared" ref="Y1609" si="15406">(N1609*T1606+O1609*S1606+P1609*T1609+Q1609*S1609)</f>
        <v>-0.30288688644404743</v>
      </c>
      <c r="Z1609" s="31">
        <f t="shared" ref="Z1609" si="15407">N1609*U1606+P1609*U1609-O1609*V1606-Q1609*V1609</f>
        <v>0.90539808288447465</v>
      </c>
      <c r="AA1609" s="32">
        <f t="shared" ref="AA1609" si="15408">(N1609*V1606+O1609*U1606+P1609*V1609+Q1609*U1609)</f>
        <v>0</v>
      </c>
      <c r="AB1609" s="8"/>
      <c r="AC1609" s="29">
        <v>0</v>
      </c>
      <c r="AD1609" s="33">
        <f t="shared" ref="AD1609" si="15409">IF(0=(1-$AD$8*$AE$8*$B1606^2),10^14,$B1606*$AD$8/(1-$AD$8*$AE$8*$B1606^2))</f>
        <v>-0.24037894048158201</v>
      </c>
      <c r="AE1609" s="31">
        <v>1</v>
      </c>
      <c r="AF1609" s="32">
        <v>0</v>
      </c>
      <c r="AH1609" s="29">
        <f t="shared" ref="AH1609" si="15410">X1609*AC1606+Z1609*AC1609-Y1609*AD1606-AA1609*AD1609</f>
        <v>0</v>
      </c>
      <c r="AI1609" s="33">
        <f t="shared" ref="AI1609" si="15411">(X1609*AD1606+Y1609*AC1606+Z1609*AD1609+AA1609*AC1609)</f>
        <v>-0.52052551832187299</v>
      </c>
      <c r="AJ1609" s="31">
        <f t="shared" ref="AJ1609" si="15412">X1609*AE1606+Z1609*AE1609-Y1609*AF1606-AA1609*AF1609</f>
        <v>0.90539808288447465</v>
      </c>
      <c r="AK1609" s="32">
        <f t="shared" ref="AK1609" si="15413">(X1609*AF1606+Y1609*AE1606+Z1609*AF1609+AA1609*AE1609)</f>
        <v>0</v>
      </c>
      <c r="AL1609" s="8"/>
      <c r="AM1609" s="29">
        <v>0</v>
      </c>
      <c r="AN1609" s="33">
        <v>0</v>
      </c>
      <c r="AO1609" s="31">
        <v>1</v>
      </c>
      <c r="AP1609" s="32">
        <v>0</v>
      </c>
      <c r="AR1609" s="29">
        <f t="shared" ref="AR1609" si="15414">AH1609*AM1606+AJ1609*AM1609-AI1609*AN1606-AK1609*AN1609</f>
        <v>0</v>
      </c>
      <c r="AS1609" s="33">
        <f t="shared" ref="AS1609" si="15415">(AH1609*AN1606+AI1609*AM1606+AJ1609*AN1609+AK1609*AM1609)</f>
        <v>-0.52052551832187299</v>
      </c>
      <c r="AT1609" s="31">
        <f t="shared" ref="AT1609" si="15416">AH1609*AO1606+AJ1609*AO1609-AI1609*AP1606-AK1609*AP1609</f>
        <v>0.758377554596114</v>
      </c>
      <c r="AU1609" s="32">
        <f t="shared" ref="AU1609" si="15417">(AH1609*AP1606+AI1609*AO1606+AJ1609*AP1609+AK1609*AO1609)</f>
        <v>0</v>
      </c>
      <c r="AV1609" s="8"/>
      <c r="AW1609" s="29">
        <v>0</v>
      </c>
      <c r="AX1609" s="33">
        <f t="shared" ref="AX1609" si="15418">IF(0=(1-$AX$8*$AY$8*$B1606^2),10^14,$B1606*$AX$8/(1-$AX$8*$AY$8*$B1606^2))</f>
        <v>-0.21695518601874361</v>
      </c>
      <c r="AY1609" s="31">
        <v>1</v>
      </c>
      <c r="AZ1609" s="32">
        <v>0</v>
      </c>
      <c r="BB1609" s="29">
        <f t="shared" ref="BB1609" si="15419">AR1609*AW1606+AT1609*AW1609-AS1609*AX1606-AU1609*AX1609</f>
        <v>0</v>
      </c>
      <c r="BC1609" s="33">
        <f t="shared" ref="BC1609" si="15420">(AR1609*AX1606+AS1609*AW1606+AT1609*AX1609+AU1609*AW1609)</f>
        <v>-0.68505946175171273</v>
      </c>
      <c r="BD1609" s="31">
        <f t="shared" ref="BD1609" si="15421">AR1609*AY1606+AT1609*AY1609-AS1609*AZ1606-AU1609*AZ1609</f>
        <v>0.758377554596114</v>
      </c>
      <c r="BE1609" s="32">
        <f t="shared" ref="BE1609" si="15422">(AR1609*AZ1606+AS1609*AY1606+AT1609*AZ1609+AU1609*AY1609)</f>
        <v>0</v>
      </c>
      <c r="BF1609" s="8"/>
      <c r="BG1609" s="29">
        <v>0</v>
      </c>
      <c r="BH1609" s="33">
        <v>0</v>
      </c>
      <c r="BI1609" s="31">
        <v>1</v>
      </c>
      <c r="BJ1609" s="32">
        <v>0</v>
      </c>
      <c r="BL1609" s="29">
        <f t="shared" ref="BL1609" si="15423">BB1609*BG1606+BD1609*BG1609-BC1609*BH1606-BE1609*BH1609</f>
        <v>0</v>
      </c>
      <c r="BM1609" s="33">
        <f t="shared" ref="BM1609" si="15424">(BB1609*BH1606+BC1609*BG1606+BD1609*BH1609+BE1609*BG1609)</f>
        <v>-0.68505946175171273</v>
      </c>
      <c r="BN1609" s="31">
        <f t="shared" ref="BN1609" si="15425">BB1609*BI1606+BD1609*BI1609-BC1609*BJ1606-BE1609*BJ1609</f>
        <v>0.69034112478375298</v>
      </c>
      <c r="BO1609" s="32">
        <f t="shared" ref="BO1609" si="15426">(BB1609*BJ1606+BC1609*BI1606+BD1609*BJ1609+BE1609*BI1609)</f>
        <v>0</v>
      </c>
      <c r="BP1609" s="8"/>
      <c r="BQ1609" s="19">
        <f t="shared" ref="BQ1609:BQ1672" si="15427">1/$BR$8</f>
        <v>1</v>
      </c>
      <c r="BR1609" s="47">
        <v>0</v>
      </c>
      <c r="BS1609" s="48">
        <v>1</v>
      </c>
      <c r="BT1609" s="49">
        <v>0</v>
      </c>
      <c r="BV1609" s="29">
        <f t="shared" ref="BV1609" si="15428">BL1609*BQ1606+BN1609*BQ1609-BM1609*BR1606-BO1609*BR1609</f>
        <v>0.69034112478375298</v>
      </c>
      <c r="BW1609" s="33">
        <f t="shared" ref="BW1609" si="15429">(BL1609*BR1606+BM1609*BQ1606+BN1609*BR1609+BO1609*BQ1609)</f>
        <v>-0.68505946175171273</v>
      </c>
      <c r="BX1609" s="31">
        <f t="shared" ref="BX1609" si="15430">BL1609*BS1606+BN1609*BS1609-BM1609*BT1606-BO1609*BT1609</f>
        <v>0.69034112478375298</v>
      </c>
      <c r="BY1609" s="32">
        <f t="shared" ref="BY1609" si="15431">(BL1609*BT1606+BM1609*BS1606+BN1609*BT1609+BO1609*BS1609)</f>
        <v>0</v>
      </c>
      <c r="CA1609" s="50">
        <f t="shared" ref="CA1609" si="15432">(180/PI())*ATAN(-1*(BW1606+BW1609)/(BV1606+BV1609))</f>
        <v>46.385494874927282</v>
      </c>
      <c r="CC1609" s="137">
        <f t="shared" ref="CC1609" si="15433">20*LOG(((1-(10^(CA1606/20)^2)*(1-((1-CC1606)/(1+CC1606))^2))^0.5))</f>
        <v>-26.248511325364198</v>
      </c>
      <c r="CD1609" s="9"/>
      <c r="CE1609" s="38"/>
      <c r="CF1609" s="38"/>
      <c r="CG1609" s="38"/>
      <c r="CH1609" s="38"/>
    </row>
    <row r="1610" spans="2:91" ht="18.600000000000001" customHeight="1">
      <c r="CC1610" s="42"/>
    </row>
    <row r="1611" spans="2:91" ht="18.600000000000001" customHeight="1" thickBot="1">
      <c r="E1611" s="22" t="s">
        <v>4</v>
      </c>
      <c r="J1611" s="22" t="s">
        <v>5</v>
      </c>
      <c r="O1611" s="22" t="s">
        <v>6</v>
      </c>
      <c r="T1611" s="22" t="s">
        <v>7</v>
      </c>
      <c r="Y1611" s="22" t="s">
        <v>8</v>
      </c>
      <c r="AD1611" s="22" t="s">
        <v>65</v>
      </c>
      <c r="AI1611" s="22" t="s">
        <v>9</v>
      </c>
      <c r="AN1611" s="22" t="s">
        <v>66</v>
      </c>
      <c r="AS1611" s="22" t="s">
        <v>51</v>
      </c>
      <c r="AX1611" s="22" t="s">
        <v>67</v>
      </c>
      <c r="BC1611" s="22" t="s">
        <v>52</v>
      </c>
      <c r="BH1611" s="22" t="s">
        <v>68</v>
      </c>
      <c r="BM1611" s="22" t="s">
        <v>63</v>
      </c>
      <c r="BQ1611" s="23" t="s">
        <v>69</v>
      </c>
      <c r="BR1611" s="23"/>
      <c r="BS1611" s="24"/>
      <c r="BT1611" s="24"/>
      <c r="BU1611" s="24"/>
      <c r="BW1611" s="22" t="s">
        <v>64</v>
      </c>
    </row>
    <row r="1612" spans="2:91" ht="18.600000000000001" customHeight="1" thickBot="1">
      <c r="D1612" s="249" t="s">
        <v>103</v>
      </c>
      <c r="E1612" s="250"/>
      <c r="F1612" s="251" t="s">
        <v>104</v>
      </c>
      <c r="G1612" s="252"/>
      <c r="H1612" s="229"/>
      <c r="I1612" s="253" t="s">
        <v>11</v>
      </c>
      <c r="J1612" s="254"/>
      <c r="K1612" s="255" t="s">
        <v>12</v>
      </c>
      <c r="L1612" s="256"/>
      <c r="M1612" s="24"/>
      <c r="N1612" s="253" t="s">
        <v>105</v>
      </c>
      <c r="O1612" s="254"/>
      <c r="P1612" s="255" t="s">
        <v>106</v>
      </c>
      <c r="Q1612" s="256"/>
      <c r="R1612" s="24"/>
      <c r="S1612" s="249" t="s">
        <v>107</v>
      </c>
      <c r="T1612" s="250"/>
      <c r="U1612" s="251" t="s">
        <v>108</v>
      </c>
      <c r="V1612" s="252"/>
      <c r="W1612" s="8"/>
      <c r="X1612" s="253" t="s">
        <v>109</v>
      </c>
      <c r="Y1612" s="254"/>
      <c r="Z1612" s="255" t="s">
        <v>110</v>
      </c>
      <c r="AA1612" s="256"/>
      <c r="AB1612" s="8"/>
      <c r="AC1612" s="253" t="s">
        <v>111</v>
      </c>
      <c r="AD1612" s="254"/>
      <c r="AE1612" s="255" t="s">
        <v>14</v>
      </c>
      <c r="AF1612" s="256"/>
      <c r="AG1612" s="8"/>
      <c r="AH1612" s="253" t="s">
        <v>112</v>
      </c>
      <c r="AI1612" s="254"/>
      <c r="AJ1612" s="255" t="s">
        <v>113</v>
      </c>
      <c r="AK1612" s="256"/>
      <c r="AL1612" s="8"/>
      <c r="AM1612" s="249" t="s">
        <v>114</v>
      </c>
      <c r="AN1612" s="250"/>
      <c r="AO1612" s="251" t="s">
        <v>115</v>
      </c>
      <c r="AP1612" s="252"/>
      <c r="AQ1612" s="24"/>
      <c r="AR1612" s="253" t="s">
        <v>116</v>
      </c>
      <c r="AS1612" s="254"/>
      <c r="AT1612" s="255" t="s">
        <v>13</v>
      </c>
      <c r="AU1612" s="256"/>
      <c r="AV1612" s="4"/>
      <c r="AW1612" s="253" t="s">
        <v>117</v>
      </c>
      <c r="AX1612" s="254"/>
      <c r="AY1612" s="255" t="s">
        <v>118</v>
      </c>
      <c r="AZ1612" s="256"/>
      <c r="BA1612" s="8"/>
      <c r="BB1612" s="253" t="s">
        <v>119</v>
      </c>
      <c r="BC1612" s="254"/>
      <c r="BD1612" s="255" t="s">
        <v>120</v>
      </c>
      <c r="BE1612" s="256"/>
      <c r="BF1612" s="4"/>
      <c r="BG1612" s="249" t="s">
        <v>121</v>
      </c>
      <c r="BH1612" s="250"/>
      <c r="BI1612" s="251" t="s">
        <v>122</v>
      </c>
      <c r="BJ1612" s="252"/>
      <c r="BK1612" s="4"/>
      <c r="BL1612" s="253" t="s">
        <v>123</v>
      </c>
      <c r="BM1612" s="254"/>
      <c r="BN1612" s="255" t="s">
        <v>124</v>
      </c>
      <c r="BO1612" s="256"/>
      <c r="BP1612" s="4"/>
      <c r="BQ1612" s="253" t="s">
        <v>125</v>
      </c>
      <c r="BR1612" s="254"/>
      <c r="BS1612" s="255" t="s">
        <v>126</v>
      </c>
      <c r="BT1612" s="256"/>
      <c r="BU1612" s="8"/>
      <c r="BV1612" s="253" t="s">
        <v>127</v>
      </c>
      <c r="BW1612" s="254"/>
      <c r="BX1612" s="255" t="s">
        <v>128</v>
      </c>
      <c r="BY1612" s="256"/>
      <c r="CA1612" s="27" t="s">
        <v>15</v>
      </c>
      <c r="CC1612" s="133" t="s">
        <v>70</v>
      </c>
      <c r="CD1612" s="9"/>
      <c r="CE1612" s="38"/>
      <c r="CF1612" s="38"/>
      <c r="CG1612" s="38"/>
      <c r="CH1612" s="38"/>
    </row>
    <row r="1613" spans="2:91" ht="18.600000000000001" customHeight="1" thickTop="1" thickBot="1">
      <c r="B1613" s="129">
        <v>4.12</v>
      </c>
      <c r="D1613" s="29">
        <v>1</v>
      </c>
      <c r="E1613" s="30">
        <v>0</v>
      </c>
      <c r="F1613" s="31">
        <v>0</v>
      </c>
      <c r="G1613" s="32">
        <f t="shared" ref="G1613:G1676" si="15434">-1/($E$8*$B1613)</f>
        <v>-0.15999514563106795</v>
      </c>
      <c r="I1613" s="29">
        <v>1</v>
      </c>
      <c r="J1613" s="33">
        <v>0</v>
      </c>
      <c r="K1613" s="31">
        <v>0</v>
      </c>
      <c r="L1613" s="32">
        <v>0</v>
      </c>
      <c r="N1613" s="29">
        <f t="shared" ref="N1613" si="15435">D1613*I1613+F1613*I1616-E1613*J1613-G1613*J1616</f>
        <v>0.95177912738510395</v>
      </c>
      <c r="O1613" s="33">
        <f t="shared" ref="O1613" si="15436">(D1613*J1613+E1613*I1613+F1613*J1616+G1613*I1616)</f>
        <v>0</v>
      </c>
      <c r="P1613" s="31">
        <f t="shared" ref="P1613" si="15437">D1613*K1613+F1613*K1616-E1613*L1613-G1613*L1616</f>
        <v>0</v>
      </c>
      <c r="Q1613" s="32">
        <f t="shared" ref="Q1613" si="15438">(D1613*L1613+E1613*K1613+F1613*L1616+G1613*K1616)</f>
        <v>-0.15999514563106795</v>
      </c>
      <c r="S1613" s="29">
        <v>1</v>
      </c>
      <c r="T1613" s="30">
        <v>0</v>
      </c>
      <c r="U1613" s="31">
        <v>0</v>
      </c>
      <c r="V1613" s="32">
        <f t="shared" ref="V1613:V1676" si="15439">-1/($T$8*$B1613)</f>
        <v>-0.31081796116504851</v>
      </c>
      <c r="X1613" s="29">
        <f t="shared" ref="X1613" si="15440">N1613*S1613+P1613*S1616-O1613*T1613-Q1613*T1616</f>
        <v>0.95177912738510395</v>
      </c>
      <c r="Y1613" s="33">
        <f t="shared" ref="Y1613" si="15441">(N1613*T1613+O1613*S1613+P1613*T1616+Q1613*S1616)</f>
        <v>0</v>
      </c>
      <c r="Z1613" s="31">
        <f t="shared" ref="Z1613" si="15442">N1613*U1613+P1613*U1616-O1613*V1613-Q1613*V1616</f>
        <v>0</v>
      </c>
      <c r="AA1613" s="32">
        <f t="shared" ref="AA1613" si="15443">(N1613*V1613+O1613*U1613+P1613*V1616+Q1613*U1616)</f>
        <v>-0.45582519348435491</v>
      </c>
      <c r="AB1613" s="8"/>
      <c r="AC1613" s="29">
        <v>1</v>
      </c>
      <c r="AD1613" s="33">
        <v>0</v>
      </c>
      <c r="AE1613" s="31">
        <v>0</v>
      </c>
      <c r="AF1613" s="32">
        <v>0</v>
      </c>
      <c r="AH1613" s="29">
        <f t="shared" ref="AH1613" si="15444">X1613*AC1613+Z1613*AC1616-Y1613*AD1613-AA1613*AD1616</f>
        <v>0.84277718055532846</v>
      </c>
      <c r="AI1613" s="33">
        <f t="shared" ref="AI1613" si="15445">(X1613*AD1613+Y1613*AC1613+Z1613*AD1616+AA1613*AC1616)</f>
        <v>0</v>
      </c>
      <c r="AJ1613" s="31">
        <f t="shared" ref="AJ1613" si="15446">X1613*AE1613+Z1613*AE1616-Y1613*AF1613-AA1613*AF1616</f>
        <v>0</v>
      </c>
      <c r="AK1613" s="32">
        <f t="shared" ref="AK1613" si="15447">(X1613*AF1613+Y1613*AE1613+Z1613*AF1616+AA1613*AE1616)</f>
        <v>-0.45582519348435491</v>
      </c>
      <c r="AL1613" s="8"/>
      <c r="AM1613" s="29">
        <v>1</v>
      </c>
      <c r="AN1613" s="30">
        <v>0</v>
      </c>
      <c r="AO1613" s="31">
        <v>0</v>
      </c>
      <c r="AP1613" s="32">
        <f t="shared" ref="AP1613:AP1676" si="15448">-1/($AN$8*$B1613)</f>
        <v>-0.28107524271844658</v>
      </c>
      <c r="AR1613" s="29">
        <f t="shared" ref="AR1613" si="15449">AH1613*AM1613+AJ1613*AM1616-AI1613*AN1613-AK1613*AN1616</f>
        <v>0.84277718055532846</v>
      </c>
      <c r="AS1613" s="33">
        <f t="shared" ref="AS1613" si="15450">(AH1613*AN1613+AI1613*AM1613+AJ1613*AN1616+AK1613*AM1616)</f>
        <v>0</v>
      </c>
      <c r="AT1613" s="31">
        <f t="shared" ref="AT1613" si="15451">AH1613*AO1613+AJ1613*AO1616-AI1613*AP1613-AK1613*AP1616</f>
        <v>0</v>
      </c>
      <c r="AU1613" s="32">
        <f t="shared" ref="AU1613" si="15452">(AH1613*AP1613+AI1613*AO1613+AJ1613*AP1616+AK1613*AO1616)</f>
        <v>-0.69270899406651187</v>
      </c>
      <c r="AV1613" s="8"/>
      <c r="AW1613" s="29">
        <v>1</v>
      </c>
      <c r="AX1613" s="33">
        <v>0</v>
      </c>
      <c r="AY1613" s="31">
        <v>0</v>
      </c>
      <c r="AZ1613" s="32">
        <v>0</v>
      </c>
      <c r="BB1613" s="29">
        <f t="shared" ref="BB1613" si="15453">AR1613*AW1613+AT1613*AW1616-AS1613*AX1613-AU1613*AX1616</f>
        <v>0.69325677429707078</v>
      </c>
      <c r="BC1613" s="33">
        <f t="shared" ref="BC1613" si="15454">(AR1613*AX1613+AS1613*AW1613+AT1613*AX1616+AU1613*AW1616)</f>
        <v>0</v>
      </c>
      <c r="BD1613" s="31">
        <f t="shared" ref="BD1613" si="15455">AR1613*AY1613+AT1613*AY1616-AS1613*AZ1613-AU1613*AZ1616</f>
        <v>0</v>
      </c>
      <c r="BE1613" s="32">
        <f t="shared" ref="BE1613" si="15456">(AR1613*AZ1613+AS1613*AY1613+AT1613*AZ1616+AU1613*AY1616)</f>
        <v>-0.69270899406651187</v>
      </c>
      <c r="BF1613" s="8"/>
      <c r="BG1613" s="29">
        <v>1</v>
      </c>
      <c r="BH1613" s="30">
        <v>0</v>
      </c>
      <c r="BI1613" s="31">
        <v>0</v>
      </c>
      <c r="BJ1613" s="32">
        <f t="shared" ref="BJ1613:BJ1676" si="15457">-1/($BH$8*$B1613)</f>
        <v>-9.8832524271844649E-2</v>
      </c>
      <c r="BL1613" s="29">
        <f t="shared" ref="BL1613" si="15458">BB1613*BG1613+BD1613*BG1616-BC1613*BH1613-BE1613*BH1616</f>
        <v>0.69325677429707078</v>
      </c>
      <c r="BM1613" s="33">
        <f t="shared" ref="BM1613" si="15459">(BB1613*BH1613+BC1613*BG1613+BD1613*BH1616+BE1613*BG1616)</f>
        <v>0</v>
      </c>
      <c r="BN1613" s="31">
        <f t="shared" ref="BN1613" si="15460">BB1613*BI1613+BD1613*BI1616-BC1613*BJ1613-BE1613*BJ1616</f>
        <v>0</v>
      </c>
      <c r="BO1613" s="32">
        <f t="shared" ref="BO1613" si="15461">(BB1613*BJ1613+BC1613*BI1613+BD1613*BJ1616+BE1613*BI1616)</f>
        <v>-0.76122531103884783</v>
      </c>
      <c r="BP1613" s="8"/>
      <c r="BQ1613" s="34">
        <v>1</v>
      </c>
      <c r="BR1613" s="35">
        <v>0</v>
      </c>
      <c r="BS1613" s="11">
        <v>0</v>
      </c>
      <c r="BT1613" s="36">
        <v>0</v>
      </c>
      <c r="BV1613" s="29">
        <f t="shared" ref="BV1613" si="15462">BL1613*BQ1613+BN1613*BQ1616-BM1613*BR1613-BO1613*BR1616</f>
        <v>0.69325677429707078</v>
      </c>
      <c r="BW1613" s="33">
        <f t="shared" ref="BW1613" si="15463">(BL1613*BR1613+BM1613*BQ1613+BN1613*BR1616+BO1613*BQ1616)</f>
        <v>-0.76122531103884783</v>
      </c>
      <c r="BX1613" s="31">
        <f t="shared" ref="BX1613" si="15464">BL1613*BS1613+BN1613*BS1616-BM1613*BT1613-BO1613*BT1616</f>
        <v>0</v>
      </c>
      <c r="BY1613" s="32">
        <f t="shared" ref="BY1613" si="15465">(BL1613*BT1613+BM1613*BS1613+BN1613*BT1616+BO1613*BS1616)</f>
        <v>-0.76122531103884783</v>
      </c>
      <c r="CA1613" s="37">
        <f t="shared" ref="CA1613" si="15466">20*LOG(((1+$BR$8)/$BR$8)/((BV1613+BV1616)^2+(BW1613+BW1616)^2)^0.5)</f>
        <v>-6.755623128623078E-3</v>
      </c>
      <c r="CC1613" s="134">
        <f t="shared" ref="CC1613" si="15467">((BV1613^2+BW1613^2)^0.5)/((BV1616^2+BW1616^2)^0.5)</f>
        <v>1.058486207695216</v>
      </c>
      <c r="CD1613" s="9"/>
      <c r="CE1613" s="38"/>
      <c r="CF1613" s="38"/>
      <c r="CG1613" s="38"/>
      <c r="CH1613" s="38"/>
      <c r="CM1613" s="129">
        <v>4.0999999999999996</v>
      </c>
    </row>
    <row r="1614" spans="2:91" ht="18.600000000000001" customHeight="1" thickBot="1">
      <c r="D1614" s="39"/>
      <c r="G1614" s="40"/>
      <c r="I1614" s="39"/>
      <c r="L1614" s="40"/>
      <c r="N1614" s="39"/>
      <c r="Q1614" s="40"/>
      <c r="S1614" s="39"/>
      <c r="V1614" s="40"/>
      <c r="X1614" s="39"/>
      <c r="AA1614" s="40"/>
      <c r="AC1614" s="39"/>
      <c r="AF1614" s="40"/>
      <c r="AH1614" s="39"/>
      <c r="AK1614" s="40"/>
      <c r="AM1614" s="39"/>
      <c r="AP1614" s="40"/>
      <c r="AR1614" s="39"/>
      <c r="AU1614" s="40"/>
      <c r="AW1614" s="39"/>
      <c r="AZ1614" s="40"/>
      <c r="BB1614" s="39"/>
      <c r="BE1614" s="40"/>
      <c r="BG1614" s="39"/>
      <c r="BJ1614" s="40"/>
      <c r="BL1614" s="39"/>
      <c r="BO1614" s="40"/>
      <c r="BQ1614" s="34"/>
      <c r="BR1614" s="11"/>
      <c r="BS1614" s="11"/>
      <c r="BT1614" s="41"/>
      <c r="BV1614" s="39"/>
      <c r="BY1614" s="40"/>
      <c r="CC1614" s="135"/>
      <c r="CD1614" s="9"/>
      <c r="CE1614" s="38"/>
      <c r="CF1614" s="38"/>
      <c r="CG1614" s="38"/>
      <c r="CH1614" s="38"/>
    </row>
    <row r="1615" spans="2:91" ht="18.600000000000001" customHeight="1" thickBot="1">
      <c r="D1615" s="258" t="s">
        <v>129</v>
      </c>
      <c r="E1615" s="259"/>
      <c r="F1615" s="260" t="s">
        <v>130</v>
      </c>
      <c r="G1615" s="261"/>
      <c r="H1615" s="229"/>
      <c r="I1615" s="258" t="s">
        <v>131</v>
      </c>
      <c r="J1615" s="259"/>
      <c r="K1615" s="260" t="s">
        <v>132</v>
      </c>
      <c r="L1615" s="261"/>
      <c r="N1615" s="253" t="s">
        <v>133</v>
      </c>
      <c r="O1615" s="254"/>
      <c r="P1615" s="255" t="s">
        <v>134</v>
      </c>
      <c r="Q1615" s="256"/>
      <c r="S1615" s="258" t="s">
        <v>135</v>
      </c>
      <c r="T1615" s="259"/>
      <c r="U1615" s="260" t="s">
        <v>136</v>
      </c>
      <c r="V1615" s="261"/>
      <c r="W1615" s="8"/>
      <c r="X1615" s="253" t="s">
        <v>137</v>
      </c>
      <c r="Y1615" s="254"/>
      <c r="Z1615" s="255" t="s">
        <v>138</v>
      </c>
      <c r="AA1615" s="256"/>
      <c r="AB1615" s="8"/>
      <c r="AC1615" s="258" t="s">
        <v>139</v>
      </c>
      <c r="AD1615" s="259"/>
      <c r="AE1615" s="260" t="s">
        <v>140</v>
      </c>
      <c r="AF1615" s="261"/>
      <c r="AG1615" s="8"/>
      <c r="AH1615" s="253" t="s">
        <v>141</v>
      </c>
      <c r="AI1615" s="254"/>
      <c r="AJ1615" s="255" t="s">
        <v>142</v>
      </c>
      <c r="AK1615" s="256"/>
      <c r="AL1615" s="8"/>
      <c r="AM1615" s="258" t="s">
        <v>143</v>
      </c>
      <c r="AN1615" s="259"/>
      <c r="AO1615" s="260" t="s">
        <v>144</v>
      </c>
      <c r="AP1615" s="261"/>
      <c r="AR1615" s="253" t="s">
        <v>145</v>
      </c>
      <c r="AS1615" s="254"/>
      <c r="AT1615" s="255" t="s">
        <v>146</v>
      </c>
      <c r="AU1615" s="256"/>
      <c r="AV1615" s="4"/>
      <c r="AW1615" s="258" t="s">
        <v>147</v>
      </c>
      <c r="AX1615" s="259"/>
      <c r="AY1615" s="260" t="s">
        <v>148</v>
      </c>
      <c r="AZ1615" s="261"/>
      <c r="BA1615" s="8"/>
      <c r="BB1615" s="253" t="s">
        <v>149</v>
      </c>
      <c r="BC1615" s="254"/>
      <c r="BD1615" s="255" t="s">
        <v>150</v>
      </c>
      <c r="BE1615" s="256"/>
      <c r="BF1615" s="4"/>
      <c r="BG1615" s="258" t="s">
        <v>151</v>
      </c>
      <c r="BH1615" s="259"/>
      <c r="BI1615" s="260" t="s">
        <v>152</v>
      </c>
      <c r="BJ1615" s="261"/>
      <c r="BK1615" s="4"/>
      <c r="BL1615" s="253" t="s">
        <v>153</v>
      </c>
      <c r="BM1615" s="254"/>
      <c r="BN1615" s="255" t="s">
        <v>154</v>
      </c>
      <c r="BO1615" s="256"/>
      <c r="BP1615" s="4"/>
      <c r="BQ1615" s="258" t="s">
        <v>155</v>
      </c>
      <c r="BR1615" s="259"/>
      <c r="BS1615" s="260" t="s">
        <v>156</v>
      </c>
      <c r="BT1615" s="261"/>
      <c r="BU1615" s="8"/>
      <c r="BV1615" s="253" t="s">
        <v>157</v>
      </c>
      <c r="BW1615" s="254"/>
      <c r="BX1615" s="255" t="s">
        <v>158</v>
      </c>
      <c r="BY1615" s="256"/>
      <c r="CA1615" s="46" t="s">
        <v>16</v>
      </c>
      <c r="CC1615" s="136" t="s">
        <v>71</v>
      </c>
      <c r="CD1615" s="9"/>
      <c r="CE1615" s="38"/>
      <c r="CF1615" s="38"/>
      <c r="CG1615" s="38"/>
      <c r="CH1615" s="38"/>
    </row>
    <row r="1616" spans="2:91" ht="18.600000000000001" customHeight="1" thickTop="1" thickBot="1">
      <c r="D1616" s="29">
        <v>0</v>
      </c>
      <c r="E1616" s="33">
        <v>0</v>
      </c>
      <c r="F1616" s="31">
        <v>1</v>
      </c>
      <c r="G1616" s="32">
        <v>0</v>
      </c>
      <c r="I1616" s="29">
        <v>0</v>
      </c>
      <c r="J1616" s="33">
        <f t="shared" ref="J1616" si="15468">IF(0=(1-$J$8*$K$8*$B1613^2),10^14,$B1613*$J$8/(1-$J$8*$K$8*$B1613^2))</f>
        <v>-0.30138959794497966</v>
      </c>
      <c r="K1616" s="31">
        <v>1</v>
      </c>
      <c r="L1616" s="32">
        <v>0</v>
      </c>
      <c r="N1616" s="29">
        <f t="shared" ref="N1616" si="15469">D1616*I1613+F1616*I1616-E1616*J1613-G1616*J1616</f>
        <v>0</v>
      </c>
      <c r="O1616" s="33">
        <f t="shared" ref="O1616" si="15470">(D1616*J1613+E1616*I1613+F1616*J1616+G1616*I1616)</f>
        <v>-0.30138959794497966</v>
      </c>
      <c r="P1616" s="31">
        <f t="shared" ref="P1616" si="15471">D1616*K1613+F1616*K1616-E1616*L1613-G1616*L1616</f>
        <v>1</v>
      </c>
      <c r="Q1616" s="32">
        <f t="shared" ref="Q1616" si="15472">(D1616*L1613+E1616*K1613+F1616*L1616+G1616*K1616)</f>
        <v>0</v>
      </c>
      <c r="S1616" s="29">
        <v>0</v>
      </c>
      <c r="T1616" s="33">
        <v>0</v>
      </c>
      <c r="U1616" s="31">
        <v>1</v>
      </c>
      <c r="V1616" s="32">
        <v>0</v>
      </c>
      <c r="X1616" s="29">
        <f t="shared" ref="X1616" si="15473">N1616*S1613+P1616*S1616-O1616*T1613-Q1616*T1616</f>
        <v>0</v>
      </c>
      <c r="Y1616" s="33">
        <f t="shared" ref="Y1616" si="15474">(N1616*T1613+O1616*S1613+P1616*T1616+Q1616*S1616)</f>
        <v>-0.30138959794497966</v>
      </c>
      <c r="Z1616" s="31">
        <f t="shared" ref="Z1616" si="15475">N1616*U1613+P1616*U1616-O1616*V1613-Q1616*V1616</f>
        <v>0.9063226996503877</v>
      </c>
      <c r="AA1616" s="32">
        <f t="shared" ref="AA1616" si="15476">(N1616*V1613+O1616*U1613+P1616*V1616+Q1616*U1616)</f>
        <v>0</v>
      </c>
      <c r="AB1616" s="8"/>
      <c r="AC1616" s="29">
        <v>0</v>
      </c>
      <c r="AD1616" s="33">
        <f t="shared" ref="AD1616" si="15477">IF(0=(1-$AD$8*$AE$8*$B1613^2),10^14,$B1613*$AD$8/(1-$AD$8*$AE$8*$B1613^2))</f>
        <v>-0.23913102739354558</v>
      </c>
      <c r="AE1616" s="31">
        <v>1</v>
      </c>
      <c r="AF1616" s="32">
        <v>0</v>
      </c>
      <c r="AH1616" s="29">
        <f t="shared" ref="AH1616" si="15478">X1616*AC1613+Z1616*AC1616-Y1616*AD1613-AA1616*AD1616</f>
        <v>0</v>
      </c>
      <c r="AI1616" s="33">
        <f t="shared" ref="AI1616" si="15479">(X1616*AD1613+Y1616*AC1613+Z1616*AD1616+AA1616*AC1616)</f>
        <v>-0.51811947626246868</v>
      </c>
      <c r="AJ1616" s="31">
        <f t="shared" ref="AJ1616" si="15480">X1616*AE1613+Z1616*AE1616-Y1616*AF1613-AA1616*AF1616</f>
        <v>0.9063226996503877</v>
      </c>
      <c r="AK1616" s="32">
        <f t="shared" ref="AK1616" si="15481">(X1616*AF1613+Y1616*AE1613+Z1616*AF1616+AA1616*AE1616)</f>
        <v>0</v>
      </c>
      <c r="AL1616" s="8"/>
      <c r="AM1616" s="29">
        <v>0</v>
      </c>
      <c r="AN1616" s="33">
        <v>0</v>
      </c>
      <c r="AO1616" s="31">
        <v>1</v>
      </c>
      <c r="AP1616" s="32">
        <v>0</v>
      </c>
      <c r="AR1616" s="29">
        <f t="shared" ref="AR1616" si="15482">AH1616*AM1613+AJ1616*AM1616-AI1616*AN1613-AK1616*AN1616</f>
        <v>0</v>
      </c>
      <c r="AS1616" s="33">
        <f t="shared" ref="AS1616" si="15483">(AH1616*AN1613+AI1616*AM1613+AJ1616*AN1616+AK1616*AM1616)</f>
        <v>-0.51811947626246868</v>
      </c>
      <c r="AT1616" s="31">
        <f t="shared" ref="AT1616" si="15484">AH1616*AO1613+AJ1616*AO1616-AI1616*AP1613-AK1616*AP1616</f>
        <v>0.76069214210275993</v>
      </c>
      <c r="AU1616" s="32">
        <f t="shared" ref="AU1616" si="15485">(AH1616*AP1613+AI1616*AO1613+AJ1616*AP1616+AK1616*AO1616)</f>
        <v>0</v>
      </c>
      <c r="AV1616" s="8"/>
      <c r="AW1616" s="29">
        <v>0</v>
      </c>
      <c r="AX1616" s="33">
        <f t="shared" ref="AX1616" si="15486">IF(0=(1-$AX$8*$AY$8*$B1613^2),10^14,$B1613*$AX$8/(1-$AX$8*$AY$8*$B1613^2))</f>
        <v>-0.21584880164541537</v>
      </c>
      <c r="AY1616" s="31">
        <v>1</v>
      </c>
      <c r="AZ1616" s="32">
        <v>0</v>
      </c>
      <c r="BB1616" s="29">
        <f t="shared" ref="BB1616" si="15487">AR1616*AW1613+AT1616*AW1616-AS1616*AX1613-AU1616*AX1616</f>
        <v>0</v>
      </c>
      <c r="BC1616" s="33">
        <f t="shared" ref="BC1616" si="15488">(AR1616*AX1613+AS1616*AW1613+AT1616*AX1616+AU1616*AW1616)</f>
        <v>-0.68231396355643348</v>
      </c>
      <c r="BD1616" s="31">
        <f t="shared" ref="BD1616" si="15489">AR1616*AY1613+AT1616*AY1616-AS1616*AZ1613-AU1616*AZ1616</f>
        <v>0.76069214210275993</v>
      </c>
      <c r="BE1616" s="32">
        <f t="shared" ref="BE1616" si="15490">(AR1616*AZ1613+AS1616*AY1613+AT1616*AZ1616+AU1616*AY1616)</f>
        <v>0</v>
      </c>
      <c r="BF1616" s="8"/>
      <c r="BG1616" s="29">
        <v>0</v>
      </c>
      <c r="BH1616" s="33">
        <v>0</v>
      </c>
      <c r="BI1616" s="31">
        <v>1</v>
      </c>
      <c r="BJ1616" s="32">
        <v>0</v>
      </c>
      <c r="BL1616" s="29">
        <f t="shared" ref="BL1616" si="15491">BB1616*BG1613+BD1616*BG1616-BC1616*BH1613-BE1616*BH1616</f>
        <v>0</v>
      </c>
      <c r="BM1616" s="33">
        <f t="shared" ref="BM1616" si="15492">(BB1616*BH1613+BC1616*BG1613+BD1616*BH1616+BE1616*BG1616)</f>
        <v>-0.68231396355643348</v>
      </c>
      <c r="BN1616" s="31">
        <f t="shared" ref="BN1616" si="15493">BB1616*BI1613+BD1616*BI1616-BC1616*BJ1613-BE1616*BJ1616</f>
        <v>0.69325733073855023</v>
      </c>
      <c r="BO1616" s="32">
        <f t="shared" ref="BO1616" si="15494">(BB1616*BJ1613+BC1616*BI1613+BD1616*BJ1616+BE1616*BI1616)</f>
        <v>0</v>
      </c>
      <c r="BP1616" s="8"/>
      <c r="BQ1616" s="19">
        <f t="shared" ref="BQ1616:BQ1679" si="15495">1/$BR$8</f>
        <v>1</v>
      </c>
      <c r="BR1616" s="47">
        <v>0</v>
      </c>
      <c r="BS1616" s="48">
        <v>1</v>
      </c>
      <c r="BT1616" s="49">
        <v>0</v>
      </c>
      <c r="BV1616" s="29">
        <f t="shared" ref="BV1616" si="15496">BL1616*BQ1613+BN1616*BQ1616-BM1616*BR1613-BO1616*BR1616</f>
        <v>0.69325733073855023</v>
      </c>
      <c r="BW1616" s="33">
        <f t="shared" ref="BW1616" si="15497">(BL1616*BR1613+BM1616*BQ1613+BN1616*BR1616+BO1616*BQ1616)</f>
        <v>-0.68231396355643348</v>
      </c>
      <c r="BX1616" s="31">
        <f t="shared" ref="BX1616" si="15498">BL1616*BS1613+BN1616*BS1616-BM1616*BT1613-BO1616*BT1616</f>
        <v>0.69325733073855023</v>
      </c>
      <c r="BY1616" s="32">
        <f t="shared" ref="BY1616" si="15499">(BL1616*BT1613+BM1616*BS1613+BN1616*BT1616+BO1616*BS1616)</f>
        <v>0</v>
      </c>
      <c r="CA1616" s="50">
        <f t="shared" ref="CA1616" si="15500">(180/PI())*ATAN(-1*(BW1613+BW1616)/(BV1613+BV1616))</f>
        <v>46.154345525768022</v>
      </c>
      <c r="CC1616" s="137">
        <f t="shared" ref="CC1616" si="15501">20*LOG(((1-(10^(CA1613/20)^2)*(1-((1-CC1613)/(1+CC1613))^2))^0.5))</f>
        <v>-26.270270485350796</v>
      </c>
      <c r="CD1616" s="9"/>
      <c r="CE1616" s="38"/>
      <c r="CF1616" s="38"/>
      <c r="CG1616" s="38"/>
      <c r="CH1616" s="38"/>
    </row>
    <row r="1617" spans="2:91" ht="18.600000000000001" customHeight="1">
      <c r="CC1617" s="42"/>
    </row>
    <row r="1618" spans="2:91" ht="18.600000000000001" customHeight="1" thickBot="1">
      <c r="E1618" s="22" t="s">
        <v>4</v>
      </c>
      <c r="J1618" s="22" t="s">
        <v>5</v>
      </c>
      <c r="O1618" s="22" t="s">
        <v>6</v>
      </c>
      <c r="T1618" s="22" t="s">
        <v>7</v>
      </c>
      <c r="Y1618" s="22" t="s">
        <v>8</v>
      </c>
      <c r="AD1618" s="22" t="s">
        <v>65</v>
      </c>
      <c r="AI1618" s="22" t="s">
        <v>9</v>
      </c>
      <c r="AN1618" s="22" t="s">
        <v>66</v>
      </c>
      <c r="AS1618" s="22" t="s">
        <v>51</v>
      </c>
      <c r="AX1618" s="22" t="s">
        <v>67</v>
      </c>
      <c r="BC1618" s="22" t="s">
        <v>52</v>
      </c>
      <c r="BH1618" s="22" t="s">
        <v>68</v>
      </c>
      <c r="BM1618" s="22" t="s">
        <v>63</v>
      </c>
      <c r="BQ1618" s="23" t="s">
        <v>69</v>
      </c>
      <c r="BR1618" s="23"/>
      <c r="BS1618" s="24"/>
      <c r="BT1618" s="24"/>
      <c r="BU1618" s="24"/>
      <c r="BW1618" s="22" t="s">
        <v>64</v>
      </c>
    </row>
    <row r="1619" spans="2:91" ht="18.600000000000001" customHeight="1" thickBot="1">
      <c r="D1619" s="249" t="s">
        <v>103</v>
      </c>
      <c r="E1619" s="250"/>
      <c r="F1619" s="251" t="s">
        <v>104</v>
      </c>
      <c r="G1619" s="252"/>
      <c r="H1619" s="229"/>
      <c r="I1619" s="253" t="s">
        <v>11</v>
      </c>
      <c r="J1619" s="254"/>
      <c r="K1619" s="255" t="s">
        <v>12</v>
      </c>
      <c r="L1619" s="256"/>
      <c r="M1619" s="24"/>
      <c r="N1619" s="253" t="s">
        <v>105</v>
      </c>
      <c r="O1619" s="254"/>
      <c r="P1619" s="255" t="s">
        <v>106</v>
      </c>
      <c r="Q1619" s="256"/>
      <c r="R1619" s="24"/>
      <c r="S1619" s="249" t="s">
        <v>107</v>
      </c>
      <c r="T1619" s="250"/>
      <c r="U1619" s="251" t="s">
        <v>108</v>
      </c>
      <c r="V1619" s="252"/>
      <c r="W1619" s="8"/>
      <c r="X1619" s="253" t="s">
        <v>109</v>
      </c>
      <c r="Y1619" s="254"/>
      <c r="Z1619" s="255" t="s">
        <v>110</v>
      </c>
      <c r="AA1619" s="256"/>
      <c r="AB1619" s="8"/>
      <c r="AC1619" s="253" t="s">
        <v>111</v>
      </c>
      <c r="AD1619" s="254"/>
      <c r="AE1619" s="255" t="s">
        <v>14</v>
      </c>
      <c r="AF1619" s="256"/>
      <c r="AG1619" s="8"/>
      <c r="AH1619" s="253" t="s">
        <v>112</v>
      </c>
      <c r="AI1619" s="254"/>
      <c r="AJ1619" s="255" t="s">
        <v>113</v>
      </c>
      <c r="AK1619" s="256"/>
      <c r="AL1619" s="8"/>
      <c r="AM1619" s="249" t="s">
        <v>114</v>
      </c>
      <c r="AN1619" s="250"/>
      <c r="AO1619" s="251" t="s">
        <v>115</v>
      </c>
      <c r="AP1619" s="252"/>
      <c r="AQ1619" s="24"/>
      <c r="AR1619" s="253" t="s">
        <v>116</v>
      </c>
      <c r="AS1619" s="254"/>
      <c r="AT1619" s="255" t="s">
        <v>13</v>
      </c>
      <c r="AU1619" s="256"/>
      <c r="AV1619" s="4"/>
      <c r="AW1619" s="253" t="s">
        <v>117</v>
      </c>
      <c r="AX1619" s="254"/>
      <c r="AY1619" s="255" t="s">
        <v>118</v>
      </c>
      <c r="AZ1619" s="256"/>
      <c r="BA1619" s="8"/>
      <c r="BB1619" s="253" t="s">
        <v>119</v>
      </c>
      <c r="BC1619" s="254"/>
      <c r="BD1619" s="255" t="s">
        <v>120</v>
      </c>
      <c r="BE1619" s="256"/>
      <c r="BF1619" s="4"/>
      <c r="BG1619" s="249" t="s">
        <v>121</v>
      </c>
      <c r="BH1619" s="250"/>
      <c r="BI1619" s="251" t="s">
        <v>122</v>
      </c>
      <c r="BJ1619" s="252"/>
      <c r="BK1619" s="4"/>
      <c r="BL1619" s="253" t="s">
        <v>123</v>
      </c>
      <c r="BM1619" s="254"/>
      <c r="BN1619" s="255" t="s">
        <v>124</v>
      </c>
      <c r="BO1619" s="256"/>
      <c r="BP1619" s="4"/>
      <c r="BQ1619" s="253" t="s">
        <v>125</v>
      </c>
      <c r="BR1619" s="254"/>
      <c r="BS1619" s="255" t="s">
        <v>126</v>
      </c>
      <c r="BT1619" s="256"/>
      <c r="BU1619" s="8"/>
      <c r="BV1619" s="253" t="s">
        <v>127</v>
      </c>
      <c r="BW1619" s="254"/>
      <c r="BX1619" s="255" t="s">
        <v>128</v>
      </c>
      <c r="BY1619" s="256"/>
      <c r="CA1619" s="27" t="s">
        <v>15</v>
      </c>
      <c r="CC1619" s="133" t="s">
        <v>70</v>
      </c>
      <c r="CD1619" s="9"/>
      <c r="CE1619" s="38"/>
      <c r="CF1619" s="38"/>
      <c r="CG1619" s="38"/>
      <c r="CH1619" s="38"/>
    </row>
    <row r="1620" spans="2:91" ht="18.600000000000001" customHeight="1" thickTop="1" thickBot="1">
      <c r="B1620" s="129">
        <v>4.1399999999999997</v>
      </c>
      <c r="D1620" s="29">
        <v>1</v>
      </c>
      <c r="E1620" s="30">
        <v>0</v>
      </c>
      <c r="F1620" s="31">
        <v>0</v>
      </c>
      <c r="G1620" s="32">
        <f t="shared" ref="G1620:G1683" si="15502">-1/($E$8*$B1620)</f>
        <v>-0.15922222222222224</v>
      </c>
      <c r="I1620" s="29">
        <v>1</v>
      </c>
      <c r="J1620" s="33">
        <v>0</v>
      </c>
      <c r="K1620" s="31">
        <v>0</v>
      </c>
      <c r="L1620" s="32">
        <v>0</v>
      </c>
      <c r="N1620" s="29">
        <f t="shared" ref="N1620" si="15503">D1620*I1620+F1620*I1623-E1620*J1620-G1620*J1623</f>
        <v>0.95224811414713928</v>
      </c>
      <c r="O1620" s="33">
        <f t="shared" ref="O1620" si="15504">(D1620*J1620+E1620*I1620+F1620*J1623+G1620*I1623)</f>
        <v>0</v>
      </c>
      <c r="P1620" s="31">
        <f t="shared" ref="P1620" si="15505">D1620*K1620+F1620*K1623-E1620*L1620-G1620*L1623</f>
        <v>0</v>
      </c>
      <c r="Q1620" s="32">
        <f t="shared" ref="Q1620" si="15506">(D1620*L1620+E1620*K1620+F1620*L1623+G1620*K1623)</f>
        <v>-0.15922222222222224</v>
      </c>
      <c r="S1620" s="29">
        <v>1</v>
      </c>
      <c r="T1620" s="30">
        <v>0</v>
      </c>
      <c r="U1620" s="31">
        <v>0</v>
      </c>
      <c r="V1620" s="32">
        <f t="shared" ref="V1620:V1683" si="15507">-1/($T$8*$B1620)</f>
        <v>-0.30931642512077295</v>
      </c>
      <c r="X1620" s="29">
        <f t="shared" ref="X1620" si="15508">N1620*S1620+P1620*S1623-O1620*T1620-Q1620*T1623</f>
        <v>0.95224811414713928</v>
      </c>
      <c r="Y1620" s="33">
        <f t="shared" ref="Y1620" si="15509">(N1620*T1620+O1620*S1620+P1620*T1623+Q1620*S1623)</f>
        <v>0</v>
      </c>
      <c r="Z1620" s="31">
        <f t="shared" ref="Z1620" si="15510">N1620*U1620+P1620*U1623-O1620*V1620-Q1620*V1623</f>
        <v>0</v>
      </c>
      <c r="AA1620" s="32">
        <f t="shared" ref="AA1620" si="15511">(N1620*V1620+O1620*U1620+P1620*V1623+Q1620*U1623)</f>
        <v>-0.45376820471821311</v>
      </c>
      <c r="AB1620" s="8"/>
      <c r="AC1620" s="29">
        <v>1</v>
      </c>
      <c r="AD1620" s="33">
        <v>0</v>
      </c>
      <c r="AE1620" s="31">
        <v>0</v>
      </c>
      <c r="AF1620" s="32">
        <v>0</v>
      </c>
      <c r="AH1620" s="29">
        <f t="shared" ref="AH1620" si="15512">X1620*AC1620+Z1620*AC1623-Y1620*AD1620-AA1620*AD1623</f>
        <v>0.8442982960566543</v>
      </c>
      <c r="AI1620" s="33">
        <f t="shared" ref="AI1620" si="15513">(X1620*AD1620+Y1620*AC1620+Z1620*AD1623+AA1620*AC1623)</f>
        <v>0</v>
      </c>
      <c r="AJ1620" s="31">
        <f t="shared" ref="AJ1620" si="15514">X1620*AE1620+Z1620*AE1623-Y1620*AF1620-AA1620*AF1623</f>
        <v>0</v>
      </c>
      <c r="AK1620" s="32">
        <f t="shared" ref="AK1620" si="15515">(X1620*AF1620+Y1620*AE1620+Z1620*AF1623+AA1620*AE1623)</f>
        <v>-0.45376820471821311</v>
      </c>
      <c r="AL1620" s="8"/>
      <c r="AM1620" s="29">
        <v>1</v>
      </c>
      <c r="AN1620" s="30">
        <v>0</v>
      </c>
      <c r="AO1620" s="31">
        <v>0</v>
      </c>
      <c r="AP1620" s="32">
        <f t="shared" ref="AP1620:AP1683" si="15516">-1/($AN$8*$B1620)</f>
        <v>-0.27971739130434781</v>
      </c>
      <c r="AR1620" s="29">
        <f t="shared" ref="AR1620" si="15517">AH1620*AM1620+AJ1620*AM1623-AI1620*AN1620-AK1620*AN1623</f>
        <v>0.8442982960566543</v>
      </c>
      <c r="AS1620" s="33">
        <f t="shared" ref="AS1620" si="15518">(AH1620*AN1620+AI1620*AM1620+AJ1620*AN1623+AK1620*AM1623)</f>
        <v>0</v>
      </c>
      <c r="AT1620" s="31">
        <f t="shared" ref="AT1620" si="15519">AH1620*AO1620+AJ1620*AO1623-AI1620*AP1620-AK1620*AP1623</f>
        <v>0</v>
      </c>
      <c r="AU1620" s="32">
        <f t="shared" ref="AU1620" si="15520">(AH1620*AP1620+AI1620*AO1620+AJ1620*AP1623+AK1620*AO1623)</f>
        <v>-0.68993312157388642</v>
      </c>
      <c r="AV1620" s="8"/>
      <c r="AW1620" s="29">
        <v>1</v>
      </c>
      <c r="AX1620" s="33">
        <v>0</v>
      </c>
      <c r="AY1620" s="31">
        <v>0</v>
      </c>
      <c r="AZ1620" s="32">
        <v>0</v>
      </c>
      <c r="BB1620" s="29">
        <f t="shared" ref="BB1620" si="15521">AR1620*AW1620+AT1620*AW1623-AS1620*AX1620-AU1620*AX1623</f>
        <v>0.69613246884474445</v>
      </c>
      <c r="BC1620" s="33">
        <f t="shared" ref="BC1620" si="15522">(AR1620*AX1620+AS1620*AW1620+AT1620*AX1623+AU1620*AW1623)</f>
        <v>0</v>
      </c>
      <c r="BD1620" s="31">
        <f t="shared" ref="BD1620" si="15523">AR1620*AY1620+AT1620*AY1623-AS1620*AZ1620-AU1620*AZ1623</f>
        <v>0</v>
      </c>
      <c r="BE1620" s="32">
        <f t="shared" ref="BE1620" si="15524">(AR1620*AZ1620+AS1620*AY1620+AT1620*AZ1623+AU1620*AY1623)</f>
        <v>-0.68993312157388642</v>
      </c>
      <c r="BF1620" s="8"/>
      <c r="BG1620" s="29">
        <v>1</v>
      </c>
      <c r="BH1620" s="30">
        <v>0</v>
      </c>
      <c r="BI1620" s="31">
        <v>0</v>
      </c>
      <c r="BJ1620" s="32">
        <f t="shared" ref="BJ1620:BJ1683" si="15525">-1/($BH$8*$B1620)</f>
        <v>-9.8355072463768123E-2</v>
      </c>
      <c r="BL1620" s="29">
        <f t="shared" ref="BL1620" si="15526">BB1620*BG1620+BD1620*BG1623-BC1620*BH1620-BE1620*BH1623</f>
        <v>0.69613246884474445</v>
      </c>
      <c r="BM1620" s="33">
        <f t="shared" ref="BM1620" si="15527">(BB1620*BH1620+BC1620*BG1620+BD1620*BH1623+BE1620*BG1623)</f>
        <v>0</v>
      </c>
      <c r="BN1620" s="31">
        <f t="shared" ref="BN1620" si="15528">BB1620*BI1620+BD1620*BI1623-BC1620*BJ1620-BE1620*BJ1623</f>
        <v>0</v>
      </c>
      <c r="BO1620" s="32">
        <f t="shared" ref="BO1620" si="15529">(BB1620*BJ1620+BC1620*BI1620+BD1620*BJ1623+BE1620*BI1623)</f>
        <v>-0.75840128099149307</v>
      </c>
      <c r="BP1620" s="8"/>
      <c r="BQ1620" s="34">
        <v>1</v>
      </c>
      <c r="BR1620" s="35">
        <v>0</v>
      </c>
      <c r="BS1620" s="11">
        <v>0</v>
      </c>
      <c r="BT1620" s="36">
        <v>0</v>
      </c>
      <c r="BV1620" s="29">
        <f t="shared" ref="BV1620" si="15530">BL1620*BQ1620+BN1620*BQ1623-BM1620*BR1620-BO1620*BR1623</f>
        <v>0.69613246884474445</v>
      </c>
      <c r="BW1620" s="33">
        <f t="shared" ref="BW1620" si="15531">(BL1620*BR1620+BM1620*BQ1620+BN1620*BR1623+BO1620*BQ1623)</f>
        <v>-0.75840128099149307</v>
      </c>
      <c r="BX1620" s="31">
        <f t="shared" ref="BX1620" si="15532">BL1620*BS1620+BN1620*BS1623-BM1620*BT1620-BO1620*BT1623</f>
        <v>0</v>
      </c>
      <c r="BY1620" s="32">
        <f t="shared" ref="BY1620" si="15533">(BL1620*BT1620+BM1620*BS1620+BN1620*BT1623+BO1620*BS1623)</f>
        <v>-0.75840128099149307</v>
      </c>
      <c r="CA1620" s="37">
        <f t="shared" ref="CA1620" si="15534">20*LOG(((1+$BR$8)/$BR$8)/((BV1620+BV1623)^2+(BW1620+BW1623)^2)^0.5)</f>
        <v>-6.7391276853527157E-3</v>
      </c>
      <c r="CC1620" s="134">
        <f t="shared" ref="CC1620" si="15535">((BV1620^2+BW1620^2)^0.5)/((BV1623^2+BW1623^2)^0.5)</f>
        <v>1.0581814033269588</v>
      </c>
      <c r="CD1620" s="9"/>
      <c r="CE1620" s="38"/>
      <c r="CF1620" s="38"/>
      <c r="CG1620" s="38"/>
      <c r="CH1620" s="38"/>
      <c r="CM1620" s="129">
        <v>4.12</v>
      </c>
    </row>
    <row r="1621" spans="2:91" ht="18.600000000000001" customHeight="1" thickBot="1">
      <c r="D1621" s="39"/>
      <c r="G1621" s="40"/>
      <c r="I1621" s="39"/>
      <c r="L1621" s="40"/>
      <c r="N1621" s="39"/>
      <c r="Q1621" s="40"/>
      <c r="S1621" s="39"/>
      <c r="V1621" s="40"/>
      <c r="X1621" s="39"/>
      <c r="AA1621" s="40"/>
      <c r="AC1621" s="39"/>
      <c r="AF1621" s="40"/>
      <c r="AH1621" s="39"/>
      <c r="AK1621" s="40"/>
      <c r="AM1621" s="39"/>
      <c r="AP1621" s="40"/>
      <c r="AR1621" s="39"/>
      <c r="AU1621" s="40"/>
      <c r="AW1621" s="39"/>
      <c r="AZ1621" s="40"/>
      <c r="BB1621" s="39"/>
      <c r="BE1621" s="40"/>
      <c r="BG1621" s="39"/>
      <c r="BJ1621" s="40"/>
      <c r="BL1621" s="39"/>
      <c r="BO1621" s="40"/>
      <c r="BQ1621" s="34"/>
      <c r="BR1621" s="11"/>
      <c r="BS1621" s="11"/>
      <c r="BT1621" s="41"/>
      <c r="BV1621" s="39"/>
      <c r="BY1621" s="40"/>
      <c r="CC1621" s="135"/>
      <c r="CD1621" s="9"/>
      <c r="CE1621" s="38"/>
      <c r="CF1621" s="38"/>
      <c r="CG1621" s="38"/>
      <c r="CH1621" s="38"/>
    </row>
    <row r="1622" spans="2:91" ht="18.600000000000001" customHeight="1" thickBot="1">
      <c r="D1622" s="258" t="s">
        <v>129</v>
      </c>
      <c r="E1622" s="259"/>
      <c r="F1622" s="260" t="s">
        <v>130</v>
      </c>
      <c r="G1622" s="261"/>
      <c r="H1622" s="229"/>
      <c r="I1622" s="258" t="s">
        <v>131</v>
      </c>
      <c r="J1622" s="259"/>
      <c r="K1622" s="260" t="s">
        <v>132</v>
      </c>
      <c r="L1622" s="261"/>
      <c r="N1622" s="253" t="s">
        <v>133</v>
      </c>
      <c r="O1622" s="254"/>
      <c r="P1622" s="255" t="s">
        <v>134</v>
      </c>
      <c r="Q1622" s="256"/>
      <c r="S1622" s="258" t="s">
        <v>135</v>
      </c>
      <c r="T1622" s="259"/>
      <c r="U1622" s="260" t="s">
        <v>136</v>
      </c>
      <c r="V1622" s="261"/>
      <c r="W1622" s="8"/>
      <c r="X1622" s="253" t="s">
        <v>137</v>
      </c>
      <c r="Y1622" s="254"/>
      <c r="Z1622" s="255" t="s">
        <v>138</v>
      </c>
      <c r="AA1622" s="256"/>
      <c r="AB1622" s="8"/>
      <c r="AC1622" s="258" t="s">
        <v>139</v>
      </c>
      <c r="AD1622" s="259"/>
      <c r="AE1622" s="260" t="s">
        <v>140</v>
      </c>
      <c r="AF1622" s="261"/>
      <c r="AG1622" s="8"/>
      <c r="AH1622" s="253" t="s">
        <v>141</v>
      </c>
      <c r="AI1622" s="254"/>
      <c r="AJ1622" s="255" t="s">
        <v>142</v>
      </c>
      <c r="AK1622" s="256"/>
      <c r="AL1622" s="8"/>
      <c r="AM1622" s="258" t="s">
        <v>143</v>
      </c>
      <c r="AN1622" s="259"/>
      <c r="AO1622" s="260" t="s">
        <v>144</v>
      </c>
      <c r="AP1622" s="261"/>
      <c r="AR1622" s="253" t="s">
        <v>145</v>
      </c>
      <c r="AS1622" s="254"/>
      <c r="AT1622" s="255" t="s">
        <v>146</v>
      </c>
      <c r="AU1622" s="256"/>
      <c r="AV1622" s="4"/>
      <c r="AW1622" s="258" t="s">
        <v>147</v>
      </c>
      <c r="AX1622" s="259"/>
      <c r="AY1622" s="260" t="s">
        <v>148</v>
      </c>
      <c r="AZ1622" s="261"/>
      <c r="BA1622" s="8"/>
      <c r="BB1622" s="253" t="s">
        <v>149</v>
      </c>
      <c r="BC1622" s="254"/>
      <c r="BD1622" s="255" t="s">
        <v>150</v>
      </c>
      <c r="BE1622" s="256"/>
      <c r="BF1622" s="4"/>
      <c r="BG1622" s="258" t="s">
        <v>151</v>
      </c>
      <c r="BH1622" s="259"/>
      <c r="BI1622" s="260" t="s">
        <v>152</v>
      </c>
      <c r="BJ1622" s="261"/>
      <c r="BK1622" s="4"/>
      <c r="BL1622" s="253" t="s">
        <v>153</v>
      </c>
      <c r="BM1622" s="254"/>
      <c r="BN1622" s="255" t="s">
        <v>154</v>
      </c>
      <c r="BO1622" s="256"/>
      <c r="BP1622" s="4"/>
      <c r="BQ1622" s="258" t="s">
        <v>155</v>
      </c>
      <c r="BR1622" s="259"/>
      <c r="BS1622" s="260" t="s">
        <v>156</v>
      </c>
      <c r="BT1622" s="261"/>
      <c r="BU1622" s="8"/>
      <c r="BV1622" s="253" t="s">
        <v>157</v>
      </c>
      <c r="BW1622" s="254"/>
      <c r="BX1622" s="255" t="s">
        <v>158</v>
      </c>
      <c r="BY1622" s="256"/>
      <c r="CA1622" s="46" t="s">
        <v>16</v>
      </c>
      <c r="CC1622" s="136" t="s">
        <v>71</v>
      </c>
      <c r="CD1622" s="9"/>
      <c r="CE1622" s="38"/>
      <c r="CF1622" s="38"/>
      <c r="CG1622" s="38"/>
      <c r="CH1622" s="38"/>
    </row>
    <row r="1623" spans="2:91" ht="18.600000000000001" customHeight="1" thickTop="1" thickBot="1">
      <c r="D1623" s="29">
        <v>0</v>
      </c>
      <c r="E1623" s="33">
        <v>0</v>
      </c>
      <c r="F1623" s="31">
        <v>1</v>
      </c>
      <c r="G1623" s="32">
        <v>0</v>
      </c>
      <c r="I1623" s="29">
        <v>0</v>
      </c>
      <c r="J1623" s="33">
        <f t="shared" ref="J1623" si="15536">IF(0=(1-$J$8*$K$8*$B1620^2),10^14,$B1620*$J$8/(1-$J$8*$K$8*$B1620^2))</f>
        <v>-0.29990716865020656</v>
      </c>
      <c r="K1623" s="31">
        <v>1</v>
      </c>
      <c r="L1623" s="32">
        <v>0</v>
      </c>
      <c r="N1623" s="29">
        <f t="shared" ref="N1623" si="15537">D1623*I1620+F1623*I1623-E1623*J1620-G1623*J1623</f>
        <v>0</v>
      </c>
      <c r="O1623" s="33">
        <f t="shared" ref="O1623" si="15538">(D1623*J1620+E1623*I1620+F1623*J1623+G1623*I1623)</f>
        <v>-0.29990716865020656</v>
      </c>
      <c r="P1623" s="31">
        <f t="shared" ref="P1623" si="15539">D1623*K1620+F1623*K1623-E1623*L1620-G1623*L1623</f>
        <v>1</v>
      </c>
      <c r="Q1623" s="32">
        <f t="shared" ref="Q1623" si="15540">(D1623*L1620+E1623*K1620+F1623*L1623+G1623*K1623)</f>
        <v>0</v>
      </c>
      <c r="S1623" s="29">
        <v>0</v>
      </c>
      <c r="T1623" s="33">
        <v>0</v>
      </c>
      <c r="U1623" s="31">
        <v>1</v>
      </c>
      <c r="V1623" s="32">
        <v>0</v>
      </c>
      <c r="X1623" s="29">
        <f t="shared" ref="X1623" si="15541">N1623*S1620+P1623*S1623-O1623*T1620-Q1623*T1623</f>
        <v>0</v>
      </c>
      <c r="Y1623" s="33">
        <f t="shared" ref="Y1623" si="15542">(N1623*T1620+O1623*S1620+P1623*T1623+Q1623*S1623)</f>
        <v>-0.29990716865020656</v>
      </c>
      <c r="Z1623" s="31">
        <f t="shared" ref="Z1623" si="15543">N1623*U1620+P1623*U1623-O1623*V1620-Q1623*V1623</f>
        <v>0.9072337867250253</v>
      </c>
      <c r="AA1623" s="32">
        <f t="shared" ref="AA1623" si="15544">(N1623*V1620+O1623*U1620+P1623*V1623+Q1623*U1623)</f>
        <v>0</v>
      </c>
      <c r="AB1623" s="8"/>
      <c r="AC1623" s="29">
        <v>0</v>
      </c>
      <c r="AD1623" s="33">
        <f t="shared" ref="AD1623" si="15545">IF(0=(1-$AD$8*$AE$8*$B1620^2),10^14,$B1620*$AD$8/(1-$AD$8*$AE$8*$B1620^2))</f>
        <v>-0.23789639064182788</v>
      </c>
      <c r="AE1623" s="31">
        <v>1</v>
      </c>
      <c r="AF1623" s="32">
        <v>0</v>
      </c>
      <c r="AH1623" s="29">
        <f t="shared" ref="AH1623" si="15546">X1623*AC1620+Z1623*AC1623-Y1623*AD1620-AA1623*AD1623</f>
        <v>0</v>
      </c>
      <c r="AI1623" s="33">
        <f t="shared" ref="AI1623" si="15547">(X1623*AD1620+Y1623*AC1620+Z1623*AD1623+AA1623*AC1623)</f>
        <v>-0.51573481198040794</v>
      </c>
      <c r="AJ1623" s="31">
        <f t="shared" ref="AJ1623" si="15548">X1623*AE1620+Z1623*AE1623-Y1623*AF1620-AA1623*AF1623</f>
        <v>0.9072337867250253</v>
      </c>
      <c r="AK1623" s="32">
        <f t="shared" ref="AK1623" si="15549">(X1623*AF1620+Y1623*AE1620+Z1623*AF1623+AA1623*AE1623)</f>
        <v>0</v>
      </c>
      <c r="AL1623" s="8"/>
      <c r="AM1623" s="29">
        <v>0</v>
      </c>
      <c r="AN1623" s="33">
        <v>0</v>
      </c>
      <c r="AO1623" s="31">
        <v>1</v>
      </c>
      <c r="AP1623" s="32">
        <v>0</v>
      </c>
      <c r="AR1623" s="29">
        <f t="shared" ref="AR1623" si="15550">AH1623*AM1620+AJ1623*AM1623-AI1623*AN1620-AK1623*AN1623</f>
        <v>0</v>
      </c>
      <c r="AS1623" s="33">
        <f t="shared" ref="AS1623" si="15551">(AH1623*AN1620+AI1623*AM1620+AJ1623*AN1623+AK1623*AM1623)</f>
        <v>-0.51573481198040794</v>
      </c>
      <c r="AT1623" s="31">
        <f t="shared" ref="AT1623" si="15552">AH1623*AO1620+AJ1623*AO1623-AI1623*AP1620-AK1623*AP1623</f>
        <v>0.76297379051302727</v>
      </c>
      <c r="AU1623" s="32">
        <f t="shared" ref="AU1623" si="15553">(AH1623*AP1620+AI1623*AO1620+AJ1623*AP1623+AK1623*AO1623)</f>
        <v>0</v>
      </c>
      <c r="AV1623" s="8"/>
      <c r="AW1623" s="29">
        <v>0</v>
      </c>
      <c r="AX1623" s="33">
        <f t="shared" ref="AX1623" si="15554">IF(0=(1-$AX$8*$AY$8*$B1620^2),10^14,$B1620*$AX$8/(1-$AX$8*$AY$8*$B1620^2))</f>
        <v>-0.21475389799218747</v>
      </c>
      <c r="AY1623" s="31">
        <v>1</v>
      </c>
      <c r="AZ1623" s="32">
        <v>0</v>
      </c>
      <c r="BB1623" s="29">
        <f t="shared" ref="BB1623" si="15555">AR1623*AW1620+AT1623*AW1623-AS1623*AX1620-AU1623*AX1623</f>
        <v>0</v>
      </c>
      <c r="BC1623" s="33">
        <f t="shared" ref="BC1623" si="15556">(AR1623*AX1620+AS1623*AW1620+AT1623*AX1623+AU1623*AW1623)</f>
        <v>-0.67958640755895527</v>
      </c>
      <c r="BD1623" s="31">
        <f t="shared" ref="BD1623" si="15557">AR1623*AY1620+AT1623*AY1623-AS1623*AZ1620-AU1623*AZ1623</f>
        <v>0.76297379051302727</v>
      </c>
      <c r="BE1623" s="32">
        <f t="shared" ref="BE1623" si="15558">(AR1623*AZ1620+AS1623*AY1620+AT1623*AZ1623+AU1623*AY1623)</f>
        <v>0</v>
      </c>
      <c r="BF1623" s="8"/>
      <c r="BG1623" s="29">
        <v>0</v>
      </c>
      <c r="BH1623" s="33">
        <v>0</v>
      </c>
      <c r="BI1623" s="31">
        <v>1</v>
      </c>
      <c r="BJ1623" s="32">
        <v>0</v>
      </c>
      <c r="BL1623" s="29">
        <f t="shared" ref="BL1623" si="15559">BB1623*BG1620+BD1623*BG1623-BC1623*BH1620-BE1623*BH1623</f>
        <v>0</v>
      </c>
      <c r="BM1623" s="33">
        <f t="shared" ref="BM1623" si="15560">(BB1623*BH1620+BC1623*BG1620+BD1623*BH1623+BE1623*BG1623)</f>
        <v>-0.67958640755895527</v>
      </c>
      <c r="BN1623" s="31">
        <f t="shared" ref="BN1623" si="15561">BB1623*BI1620+BD1623*BI1623-BC1623*BJ1620-BE1623*BJ1623</f>
        <v>0.69613302015217438</v>
      </c>
      <c r="BO1623" s="32">
        <f t="shared" ref="BO1623" si="15562">(BB1623*BJ1620+BC1623*BI1620+BD1623*BJ1623+BE1623*BI1623)</f>
        <v>0</v>
      </c>
      <c r="BP1623" s="8"/>
      <c r="BQ1623" s="19">
        <f t="shared" ref="BQ1623:BQ1686" si="15563">1/$BR$8</f>
        <v>1</v>
      </c>
      <c r="BR1623" s="47">
        <v>0</v>
      </c>
      <c r="BS1623" s="48">
        <v>1</v>
      </c>
      <c r="BT1623" s="49">
        <v>0</v>
      </c>
      <c r="BV1623" s="29">
        <f t="shared" ref="BV1623" si="15564">BL1623*BQ1620+BN1623*BQ1623-BM1623*BR1620-BO1623*BR1623</f>
        <v>0.69613302015217438</v>
      </c>
      <c r="BW1623" s="33">
        <f t="shared" ref="BW1623" si="15565">(BL1623*BR1620+BM1623*BQ1620+BN1623*BR1623+BO1623*BQ1623)</f>
        <v>-0.67958640755895527</v>
      </c>
      <c r="BX1623" s="31">
        <f t="shared" ref="BX1623" si="15566">BL1623*BS1620+BN1623*BS1623-BM1623*BT1620-BO1623*BT1623</f>
        <v>0.69613302015217438</v>
      </c>
      <c r="BY1623" s="32">
        <f t="shared" ref="BY1623" si="15567">(BL1623*BT1620+BM1623*BS1620+BN1623*BT1623+BO1623*BS1623)</f>
        <v>0</v>
      </c>
      <c r="CA1623" s="50">
        <f t="shared" ref="CA1623" si="15568">(180/PI())*ATAN(-1*(BW1620+BW1623)/(BV1620+BV1623))</f>
        <v>45.9255218675561</v>
      </c>
      <c r="CC1623" s="137">
        <f t="shared" ref="CC1623" si="15569">20*LOG(((1-(10^(CA1620/20)^2)*(1-((1-CC1620)/(1+CC1620))^2))^0.5))</f>
        <v>-26.292281045477925</v>
      </c>
      <c r="CD1623" s="9"/>
      <c r="CE1623" s="38"/>
      <c r="CF1623" s="38"/>
      <c r="CG1623" s="38"/>
      <c r="CH1623" s="38"/>
    </row>
    <row r="1624" spans="2:91" ht="18.600000000000001" customHeight="1">
      <c r="CC1624" s="42"/>
    </row>
    <row r="1625" spans="2:91" ht="18.600000000000001" customHeight="1" thickBot="1">
      <c r="E1625" s="22" t="s">
        <v>4</v>
      </c>
      <c r="J1625" s="22" t="s">
        <v>5</v>
      </c>
      <c r="O1625" s="22" t="s">
        <v>6</v>
      </c>
      <c r="T1625" s="22" t="s">
        <v>7</v>
      </c>
      <c r="Y1625" s="22" t="s">
        <v>8</v>
      </c>
      <c r="AD1625" s="22" t="s">
        <v>65</v>
      </c>
      <c r="AI1625" s="22" t="s">
        <v>9</v>
      </c>
      <c r="AN1625" s="22" t="s">
        <v>66</v>
      </c>
      <c r="AS1625" s="22" t="s">
        <v>51</v>
      </c>
      <c r="AX1625" s="22" t="s">
        <v>67</v>
      </c>
      <c r="BC1625" s="22" t="s">
        <v>52</v>
      </c>
      <c r="BH1625" s="22" t="s">
        <v>68</v>
      </c>
      <c r="BM1625" s="22" t="s">
        <v>63</v>
      </c>
      <c r="BQ1625" s="23" t="s">
        <v>69</v>
      </c>
      <c r="BR1625" s="23"/>
      <c r="BS1625" s="24"/>
      <c r="BT1625" s="24"/>
      <c r="BU1625" s="24"/>
      <c r="BW1625" s="22" t="s">
        <v>64</v>
      </c>
    </row>
    <row r="1626" spans="2:91" ht="18.600000000000001" customHeight="1" thickBot="1">
      <c r="D1626" s="249" t="s">
        <v>103</v>
      </c>
      <c r="E1626" s="250"/>
      <c r="F1626" s="251" t="s">
        <v>104</v>
      </c>
      <c r="G1626" s="252"/>
      <c r="H1626" s="229"/>
      <c r="I1626" s="253" t="s">
        <v>11</v>
      </c>
      <c r="J1626" s="254"/>
      <c r="K1626" s="255" t="s">
        <v>12</v>
      </c>
      <c r="L1626" s="256"/>
      <c r="M1626" s="24"/>
      <c r="N1626" s="253" t="s">
        <v>105</v>
      </c>
      <c r="O1626" s="254"/>
      <c r="P1626" s="255" t="s">
        <v>106</v>
      </c>
      <c r="Q1626" s="256"/>
      <c r="R1626" s="24"/>
      <c r="S1626" s="249" t="s">
        <v>107</v>
      </c>
      <c r="T1626" s="250"/>
      <c r="U1626" s="251" t="s">
        <v>108</v>
      </c>
      <c r="V1626" s="252"/>
      <c r="W1626" s="8"/>
      <c r="X1626" s="253" t="s">
        <v>109</v>
      </c>
      <c r="Y1626" s="254"/>
      <c r="Z1626" s="255" t="s">
        <v>110</v>
      </c>
      <c r="AA1626" s="256"/>
      <c r="AB1626" s="8"/>
      <c r="AC1626" s="253" t="s">
        <v>111</v>
      </c>
      <c r="AD1626" s="254"/>
      <c r="AE1626" s="255" t="s">
        <v>14</v>
      </c>
      <c r="AF1626" s="256"/>
      <c r="AG1626" s="8"/>
      <c r="AH1626" s="253" t="s">
        <v>112</v>
      </c>
      <c r="AI1626" s="254"/>
      <c r="AJ1626" s="255" t="s">
        <v>113</v>
      </c>
      <c r="AK1626" s="256"/>
      <c r="AL1626" s="8"/>
      <c r="AM1626" s="249" t="s">
        <v>114</v>
      </c>
      <c r="AN1626" s="250"/>
      <c r="AO1626" s="251" t="s">
        <v>115</v>
      </c>
      <c r="AP1626" s="252"/>
      <c r="AQ1626" s="24"/>
      <c r="AR1626" s="253" t="s">
        <v>116</v>
      </c>
      <c r="AS1626" s="254"/>
      <c r="AT1626" s="255" t="s">
        <v>13</v>
      </c>
      <c r="AU1626" s="256"/>
      <c r="AV1626" s="4"/>
      <c r="AW1626" s="253" t="s">
        <v>117</v>
      </c>
      <c r="AX1626" s="254"/>
      <c r="AY1626" s="255" t="s">
        <v>118</v>
      </c>
      <c r="AZ1626" s="256"/>
      <c r="BA1626" s="8"/>
      <c r="BB1626" s="253" t="s">
        <v>119</v>
      </c>
      <c r="BC1626" s="254"/>
      <c r="BD1626" s="255" t="s">
        <v>120</v>
      </c>
      <c r="BE1626" s="256"/>
      <c r="BF1626" s="4"/>
      <c r="BG1626" s="249" t="s">
        <v>121</v>
      </c>
      <c r="BH1626" s="250"/>
      <c r="BI1626" s="251" t="s">
        <v>122</v>
      </c>
      <c r="BJ1626" s="252"/>
      <c r="BK1626" s="4"/>
      <c r="BL1626" s="253" t="s">
        <v>123</v>
      </c>
      <c r="BM1626" s="254"/>
      <c r="BN1626" s="255" t="s">
        <v>124</v>
      </c>
      <c r="BO1626" s="256"/>
      <c r="BP1626" s="4"/>
      <c r="BQ1626" s="253" t="s">
        <v>125</v>
      </c>
      <c r="BR1626" s="254"/>
      <c r="BS1626" s="255" t="s">
        <v>126</v>
      </c>
      <c r="BT1626" s="256"/>
      <c r="BU1626" s="8"/>
      <c r="BV1626" s="253" t="s">
        <v>127</v>
      </c>
      <c r="BW1626" s="254"/>
      <c r="BX1626" s="255" t="s">
        <v>128</v>
      </c>
      <c r="BY1626" s="256"/>
      <c r="CA1626" s="27" t="s">
        <v>15</v>
      </c>
      <c r="CC1626" s="133" t="s">
        <v>70</v>
      </c>
      <c r="CD1626" s="9"/>
      <c r="CE1626" s="38"/>
      <c r="CF1626" s="38"/>
      <c r="CG1626" s="38"/>
      <c r="CH1626" s="38"/>
    </row>
    <row r="1627" spans="2:91" ht="18.600000000000001" customHeight="1" thickTop="1" thickBot="1">
      <c r="B1627" s="129">
        <v>4.16</v>
      </c>
      <c r="D1627" s="29">
        <v>1</v>
      </c>
      <c r="E1627" s="30">
        <v>0</v>
      </c>
      <c r="F1627" s="31">
        <v>0</v>
      </c>
      <c r="G1627" s="32">
        <f t="shared" ref="G1627:G1690" si="15570">-1/($E$8*$B1627)</f>
        <v>-0.15845673076923075</v>
      </c>
      <c r="I1627" s="29">
        <v>1</v>
      </c>
      <c r="J1627" s="33">
        <v>0</v>
      </c>
      <c r="K1627" s="31">
        <v>0</v>
      </c>
      <c r="L1627" s="32">
        <v>0</v>
      </c>
      <c r="N1627" s="29">
        <f t="shared" ref="N1627" si="15571">D1627*I1627+F1627*I1630-E1627*J1627-G1627*J1630</f>
        <v>0.95271027204557068</v>
      </c>
      <c r="O1627" s="33">
        <f t="shared" ref="O1627" si="15572">(D1627*J1627+E1627*I1627+F1627*J1630+G1627*I1630)</f>
        <v>0</v>
      </c>
      <c r="P1627" s="31">
        <f t="shared" ref="P1627" si="15573">D1627*K1627+F1627*K1630-E1627*L1627-G1627*L1630</f>
        <v>0</v>
      </c>
      <c r="Q1627" s="32">
        <f t="shared" ref="Q1627" si="15574">(D1627*L1627+E1627*K1627+F1627*L1630+G1627*K1630)</f>
        <v>-0.15845673076923075</v>
      </c>
      <c r="S1627" s="29">
        <v>1</v>
      </c>
      <c r="T1627" s="30">
        <v>0</v>
      </c>
      <c r="U1627" s="31">
        <v>0</v>
      </c>
      <c r="V1627" s="32">
        <f t="shared" ref="V1627:V1690" si="15575">-1/($T$8*$B1627)</f>
        <v>-0.30782932692307691</v>
      </c>
      <c r="X1627" s="29">
        <f t="shared" ref="X1627" si="15576">N1627*S1627+P1627*S1630-O1627*T1627-Q1627*T1630</f>
        <v>0.95271027204557068</v>
      </c>
      <c r="Y1627" s="33">
        <f t="shared" ref="Y1627" si="15577">(N1627*T1627+O1627*S1627+P1627*T1630+Q1627*S1630)</f>
        <v>0</v>
      </c>
      <c r="Z1627" s="31">
        <f t="shared" ref="Z1627" si="15578">N1627*U1627+P1627*U1630-O1627*V1627-Q1627*V1630</f>
        <v>0</v>
      </c>
      <c r="AA1627" s="32">
        <f t="shared" ref="AA1627" si="15579">(N1627*V1627+O1627*U1627+P1627*V1630+Q1627*U1630)</f>
        <v>-0.45172889256572024</v>
      </c>
      <c r="AB1627" s="8"/>
      <c r="AC1627" s="29">
        <v>1</v>
      </c>
      <c r="AD1627" s="33">
        <v>0</v>
      </c>
      <c r="AE1627" s="31">
        <v>0</v>
      </c>
      <c r="AF1627" s="32">
        <v>0</v>
      </c>
      <c r="AH1627" s="29">
        <f t="shared" ref="AH1627" si="15580">X1627*AC1627+Z1627*AC1630-Y1627*AD1627-AA1627*AD1630</f>
        <v>0.84579742035325201</v>
      </c>
      <c r="AI1627" s="33">
        <f t="shared" ref="AI1627" si="15581">(X1627*AD1627+Y1627*AC1627+Z1627*AD1630+AA1627*AC1630)</f>
        <v>0</v>
      </c>
      <c r="AJ1627" s="31">
        <f t="shared" ref="AJ1627" si="15582">X1627*AE1627+Z1627*AE1630-Y1627*AF1627-AA1627*AF1630</f>
        <v>0</v>
      </c>
      <c r="AK1627" s="32">
        <f t="shared" ref="AK1627" si="15583">(X1627*AF1627+Y1627*AE1627+Z1627*AF1630+AA1627*AE1630)</f>
        <v>-0.45172889256572024</v>
      </c>
      <c r="AL1627" s="8"/>
      <c r="AM1627" s="29">
        <v>1</v>
      </c>
      <c r="AN1627" s="30">
        <v>0</v>
      </c>
      <c r="AO1627" s="31">
        <v>0</v>
      </c>
      <c r="AP1627" s="32">
        <f t="shared" ref="AP1627:AP1690" si="15584">-1/($AN$8*$B1627)</f>
        <v>-0.27837259615384613</v>
      </c>
      <c r="AR1627" s="29">
        <f t="shared" ref="AR1627" si="15585">AH1627*AM1627+AJ1627*AM1630-AI1627*AN1627-AK1627*AN1630</f>
        <v>0.84579742035325201</v>
      </c>
      <c r="AS1627" s="33">
        <f t="shared" ref="AS1627" si="15586">(AH1627*AN1627+AI1627*AM1627+AJ1627*AN1630+AK1627*AM1630)</f>
        <v>0</v>
      </c>
      <c r="AT1627" s="31">
        <f t="shared" ref="AT1627" si="15587">AH1627*AO1627+AJ1627*AO1630-AI1627*AP1627-AK1627*AP1630</f>
        <v>0</v>
      </c>
      <c r="AU1627" s="32">
        <f t="shared" ref="AU1627" si="15588">(AH1627*AP1627+AI1627*AO1627+AJ1627*AP1630+AK1627*AO1630)</f>
        <v>-0.68717571628968088</v>
      </c>
      <c r="AV1627" s="8"/>
      <c r="AW1627" s="29">
        <v>1</v>
      </c>
      <c r="AX1627" s="33">
        <v>0</v>
      </c>
      <c r="AY1627" s="31">
        <v>0</v>
      </c>
      <c r="AZ1627" s="32">
        <v>0</v>
      </c>
      <c r="BB1627" s="29">
        <f t="shared" ref="BB1627" si="15589">AR1627*AW1627+AT1627*AW1630-AS1627*AX1627-AU1627*AX1630</f>
        <v>0.69896838319802057</v>
      </c>
      <c r="BC1627" s="33">
        <f t="shared" ref="BC1627" si="15590">(AR1627*AX1627+AS1627*AW1627+AT1627*AX1630+AU1627*AW1630)</f>
        <v>0</v>
      </c>
      <c r="BD1627" s="31">
        <f t="shared" ref="BD1627" si="15591">AR1627*AY1627+AT1627*AY1630-AS1627*AZ1627-AU1627*AZ1630</f>
        <v>0</v>
      </c>
      <c r="BE1627" s="32">
        <f t="shared" ref="BE1627" si="15592">(AR1627*AZ1627+AS1627*AY1627+AT1627*AZ1630+AU1627*AY1630)</f>
        <v>-0.68717571628968088</v>
      </c>
      <c r="BF1627" s="8"/>
      <c r="BG1627" s="29">
        <v>1</v>
      </c>
      <c r="BH1627" s="30">
        <v>0</v>
      </c>
      <c r="BI1627" s="31">
        <v>0</v>
      </c>
      <c r="BJ1627" s="32">
        <f t="shared" ref="BJ1627:BJ1690" si="15593">-1/($BH$8*$B1627)</f>
        <v>-9.7882211538461536E-2</v>
      </c>
      <c r="BL1627" s="29">
        <f t="shared" ref="BL1627" si="15594">BB1627*BG1627+BD1627*BG1630-BC1627*BH1627-BE1627*BH1630</f>
        <v>0.69896838319802057</v>
      </c>
      <c r="BM1627" s="33">
        <f t="shared" ref="BM1627" si="15595">(BB1627*BH1627+BC1627*BG1627+BD1627*BH1630+BE1627*BG1630)</f>
        <v>0</v>
      </c>
      <c r="BN1627" s="31">
        <f t="shared" ref="BN1627" si="15596">BB1627*BI1627+BD1627*BI1630-BC1627*BJ1627-BE1627*BJ1630</f>
        <v>0</v>
      </c>
      <c r="BO1627" s="32">
        <f t="shared" ref="BO1627" si="15597">(BB1627*BJ1627+BC1627*BI1627+BD1627*BJ1630+BE1627*BI1630)</f>
        <v>-0.75559228743256601</v>
      </c>
      <c r="BP1627" s="8"/>
      <c r="BQ1627" s="34">
        <v>1</v>
      </c>
      <c r="BR1627" s="35">
        <v>0</v>
      </c>
      <c r="BS1627" s="11">
        <v>0</v>
      </c>
      <c r="BT1627" s="36">
        <v>0</v>
      </c>
      <c r="BV1627" s="29">
        <f t="shared" ref="BV1627" si="15598">BL1627*BQ1627+BN1627*BQ1630-BM1627*BR1627-BO1627*BR1630</f>
        <v>0.69896838319802057</v>
      </c>
      <c r="BW1627" s="33">
        <f t="shared" ref="BW1627" si="15599">(BL1627*BR1627+BM1627*BQ1627+BN1627*BR1630+BO1627*BQ1630)</f>
        <v>-0.75559228743256601</v>
      </c>
      <c r="BX1627" s="31">
        <f t="shared" ref="BX1627" si="15600">BL1627*BS1627+BN1627*BS1630-BM1627*BT1627-BO1627*BT1630</f>
        <v>0</v>
      </c>
      <c r="BY1627" s="32">
        <f t="shared" ref="BY1627" si="15601">(BL1627*BT1627+BM1627*BS1627+BN1627*BT1630+BO1627*BS1630)</f>
        <v>-0.75559228743256601</v>
      </c>
      <c r="CA1627" s="37">
        <f t="shared" ref="CA1627" si="15602">20*LOG(((1+$BR$8)/$BR$8)/((BV1627+BV1630)^2+(BW1627+BW1630)^2)^0.5)</f>
        <v>-6.7221716778136358E-3</v>
      </c>
      <c r="CC1627" s="134">
        <f t="shared" ref="CC1627" si="15603">((BV1627^2+BW1627^2)^0.5)/((BV1630^2+BW1630^2)^0.5)</f>
        <v>1.0578765066373754</v>
      </c>
      <c r="CD1627" s="9"/>
      <c r="CE1627" s="38"/>
      <c r="CF1627" s="38"/>
      <c r="CG1627" s="38"/>
      <c r="CH1627" s="38"/>
      <c r="CM1627" s="129">
        <v>4.1399999999999997</v>
      </c>
    </row>
    <row r="1628" spans="2:91" ht="18.600000000000001" customHeight="1" thickBot="1">
      <c r="D1628" s="39"/>
      <c r="G1628" s="40"/>
      <c r="I1628" s="39"/>
      <c r="L1628" s="40"/>
      <c r="N1628" s="39"/>
      <c r="Q1628" s="40"/>
      <c r="S1628" s="39"/>
      <c r="V1628" s="40"/>
      <c r="X1628" s="39"/>
      <c r="AA1628" s="40"/>
      <c r="AC1628" s="39"/>
      <c r="AF1628" s="40"/>
      <c r="AH1628" s="39"/>
      <c r="AK1628" s="40"/>
      <c r="AM1628" s="39"/>
      <c r="AP1628" s="40"/>
      <c r="AR1628" s="39"/>
      <c r="AU1628" s="40"/>
      <c r="AW1628" s="39"/>
      <c r="AZ1628" s="40"/>
      <c r="BB1628" s="39"/>
      <c r="BE1628" s="40"/>
      <c r="BG1628" s="39"/>
      <c r="BJ1628" s="40"/>
      <c r="BL1628" s="39"/>
      <c r="BO1628" s="40"/>
      <c r="BQ1628" s="34"/>
      <c r="BR1628" s="11"/>
      <c r="BS1628" s="11"/>
      <c r="BT1628" s="41"/>
      <c r="BV1628" s="39"/>
      <c r="BY1628" s="40"/>
      <c r="CC1628" s="135"/>
      <c r="CD1628" s="9"/>
      <c r="CE1628" s="38"/>
      <c r="CF1628" s="38"/>
      <c r="CG1628" s="38"/>
      <c r="CH1628" s="38"/>
    </row>
    <row r="1629" spans="2:91" ht="18.600000000000001" customHeight="1" thickBot="1">
      <c r="D1629" s="258" t="s">
        <v>129</v>
      </c>
      <c r="E1629" s="259"/>
      <c r="F1629" s="260" t="s">
        <v>130</v>
      </c>
      <c r="G1629" s="261"/>
      <c r="H1629" s="229"/>
      <c r="I1629" s="258" t="s">
        <v>131</v>
      </c>
      <c r="J1629" s="259"/>
      <c r="K1629" s="260" t="s">
        <v>132</v>
      </c>
      <c r="L1629" s="261"/>
      <c r="N1629" s="253" t="s">
        <v>133</v>
      </c>
      <c r="O1629" s="254"/>
      <c r="P1629" s="255" t="s">
        <v>134</v>
      </c>
      <c r="Q1629" s="256"/>
      <c r="S1629" s="258" t="s">
        <v>135</v>
      </c>
      <c r="T1629" s="259"/>
      <c r="U1629" s="260" t="s">
        <v>136</v>
      </c>
      <c r="V1629" s="261"/>
      <c r="W1629" s="8"/>
      <c r="X1629" s="253" t="s">
        <v>137</v>
      </c>
      <c r="Y1629" s="254"/>
      <c r="Z1629" s="255" t="s">
        <v>138</v>
      </c>
      <c r="AA1629" s="256"/>
      <c r="AB1629" s="8"/>
      <c r="AC1629" s="258" t="s">
        <v>139</v>
      </c>
      <c r="AD1629" s="259"/>
      <c r="AE1629" s="260" t="s">
        <v>140</v>
      </c>
      <c r="AF1629" s="261"/>
      <c r="AG1629" s="8"/>
      <c r="AH1629" s="253" t="s">
        <v>141</v>
      </c>
      <c r="AI1629" s="254"/>
      <c r="AJ1629" s="255" t="s">
        <v>142</v>
      </c>
      <c r="AK1629" s="256"/>
      <c r="AL1629" s="8"/>
      <c r="AM1629" s="258" t="s">
        <v>143</v>
      </c>
      <c r="AN1629" s="259"/>
      <c r="AO1629" s="260" t="s">
        <v>144</v>
      </c>
      <c r="AP1629" s="261"/>
      <c r="AR1629" s="253" t="s">
        <v>145</v>
      </c>
      <c r="AS1629" s="254"/>
      <c r="AT1629" s="255" t="s">
        <v>146</v>
      </c>
      <c r="AU1629" s="256"/>
      <c r="AV1629" s="4"/>
      <c r="AW1629" s="258" t="s">
        <v>147</v>
      </c>
      <c r="AX1629" s="259"/>
      <c r="AY1629" s="260" t="s">
        <v>148</v>
      </c>
      <c r="AZ1629" s="261"/>
      <c r="BA1629" s="8"/>
      <c r="BB1629" s="253" t="s">
        <v>149</v>
      </c>
      <c r="BC1629" s="254"/>
      <c r="BD1629" s="255" t="s">
        <v>150</v>
      </c>
      <c r="BE1629" s="256"/>
      <c r="BF1629" s="4"/>
      <c r="BG1629" s="258" t="s">
        <v>151</v>
      </c>
      <c r="BH1629" s="259"/>
      <c r="BI1629" s="260" t="s">
        <v>152</v>
      </c>
      <c r="BJ1629" s="261"/>
      <c r="BK1629" s="4"/>
      <c r="BL1629" s="253" t="s">
        <v>153</v>
      </c>
      <c r="BM1629" s="254"/>
      <c r="BN1629" s="255" t="s">
        <v>154</v>
      </c>
      <c r="BO1629" s="256"/>
      <c r="BP1629" s="4"/>
      <c r="BQ1629" s="258" t="s">
        <v>155</v>
      </c>
      <c r="BR1629" s="259"/>
      <c r="BS1629" s="260" t="s">
        <v>156</v>
      </c>
      <c r="BT1629" s="261"/>
      <c r="BU1629" s="8"/>
      <c r="BV1629" s="253" t="s">
        <v>157</v>
      </c>
      <c r="BW1629" s="254"/>
      <c r="BX1629" s="255" t="s">
        <v>158</v>
      </c>
      <c r="BY1629" s="256"/>
      <c r="CA1629" s="46" t="s">
        <v>16</v>
      </c>
      <c r="CC1629" s="136" t="s">
        <v>71</v>
      </c>
      <c r="CD1629" s="9"/>
      <c r="CE1629" s="38"/>
      <c r="CF1629" s="38"/>
      <c r="CG1629" s="38"/>
      <c r="CH1629" s="38"/>
    </row>
    <row r="1630" spans="2:91" ht="18.600000000000001" customHeight="1" thickTop="1" thickBot="1">
      <c r="D1630" s="29">
        <v>0</v>
      </c>
      <c r="E1630" s="33">
        <v>0</v>
      </c>
      <c r="F1630" s="31">
        <v>1</v>
      </c>
      <c r="G1630" s="32">
        <v>0</v>
      </c>
      <c r="I1630" s="29">
        <v>0</v>
      </c>
      <c r="J1630" s="33">
        <f t="shared" ref="J1630" si="15604">IF(0=(1-$J$8*$K$8*$B1627^2),10^14,$B1627*$J$8/(1-$J$8*$K$8*$B1627^2))</f>
        <v>-0.29843937663525322</v>
      </c>
      <c r="K1630" s="31">
        <v>1</v>
      </c>
      <c r="L1630" s="32">
        <v>0</v>
      </c>
      <c r="N1630" s="29">
        <f t="shared" ref="N1630" si="15605">D1630*I1627+F1630*I1630-E1630*J1627-G1630*J1630</f>
        <v>0</v>
      </c>
      <c r="O1630" s="33">
        <f t="shared" ref="O1630" si="15606">(D1630*J1627+E1630*I1627+F1630*J1630+G1630*I1630)</f>
        <v>-0.29843937663525322</v>
      </c>
      <c r="P1630" s="31">
        <f t="shared" ref="P1630" si="15607">D1630*K1627+F1630*K1630-E1630*L1627-G1630*L1630</f>
        <v>1</v>
      </c>
      <c r="Q1630" s="32">
        <f t="shared" ref="Q1630" si="15608">(D1630*L1627+E1630*K1627+F1630*L1630+G1630*K1630)</f>
        <v>0</v>
      </c>
      <c r="S1630" s="29">
        <v>0</v>
      </c>
      <c r="T1630" s="33">
        <v>0</v>
      </c>
      <c r="U1630" s="31">
        <v>1</v>
      </c>
      <c r="V1630" s="32">
        <v>0</v>
      </c>
      <c r="X1630" s="29">
        <f t="shared" ref="X1630" si="15609">N1630*S1627+P1630*S1630-O1630*T1627-Q1630*T1630</f>
        <v>0</v>
      </c>
      <c r="Y1630" s="33">
        <f t="shared" ref="Y1630" si="15610">(N1630*T1627+O1630*S1627+P1630*T1630+Q1630*S1630)</f>
        <v>-0.29843937663525322</v>
      </c>
      <c r="Z1630" s="31">
        <f t="shared" ref="Z1630" si="15611">N1630*U1627+P1630*U1630-O1630*V1627-Q1630*V1630</f>
        <v>0.90813160756302735</v>
      </c>
      <c r="AA1630" s="32">
        <f t="shared" ref="AA1630" si="15612">(N1630*V1627+O1630*U1627+P1630*V1630+Q1630*U1630)</f>
        <v>0</v>
      </c>
      <c r="AB1630" s="8"/>
      <c r="AC1630" s="29">
        <v>0</v>
      </c>
      <c r="AD1630" s="33">
        <f t="shared" ref="AD1630" si="15613">IF(0=(1-$AD$8*$AE$8*$B1627^2),10^14,$B1627*$AD$8/(1-$AD$8*$AE$8*$B1627^2))</f>
        <v>-0.23667481414588593</v>
      </c>
      <c r="AE1630" s="31">
        <v>1</v>
      </c>
      <c r="AF1630" s="32">
        <v>0</v>
      </c>
      <c r="AH1630" s="29">
        <f t="shared" ref="AH1630" si="15614">X1630*AC1627+Z1630*AC1630-Y1630*AD1627-AA1630*AD1630</f>
        <v>0</v>
      </c>
      <c r="AI1630" s="33">
        <f t="shared" ref="AI1630" si="15615">(X1630*AD1627+Y1630*AC1627+Z1630*AD1630+AA1630*AC1630)</f>
        <v>-0.51337125607523737</v>
      </c>
      <c r="AJ1630" s="31">
        <f t="shared" ref="AJ1630" si="15616">X1630*AE1627+Z1630*AE1630-Y1630*AF1627-AA1630*AF1630</f>
        <v>0.90813160756302735</v>
      </c>
      <c r="AK1630" s="32">
        <f t="shared" ref="AK1630" si="15617">(X1630*AF1627+Y1630*AE1627+Z1630*AF1630+AA1630*AE1630)</f>
        <v>0</v>
      </c>
      <c r="AL1630" s="8"/>
      <c r="AM1630" s="29">
        <v>0</v>
      </c>
      <c r="AN1630" s="33">
        <v>0</v>
      </c>
      <c r="AO1630" s="31">
        <v>1</v>
      </c>
      <c r="AP1630" s="32">
        <v>0</v>
      </c>
      <c r="AR1630" s="29">
        <f t="shared" ref="AR1630" si="15618">AH1630*AM1627+AJ1630*AM1630-AI1630*AN1627-AK1630*AN1630</f>
        <v>0</v>
      </c>
      <c r="AS1630" s="33">
        <f t="shared" ref="AS1630" si="15619">(AH1630*AN1627+AI1630*AM1627+AJ1630*AN1630+AK1630*AM1630)</f>
        <v>-0.51337125607523737</v>
      </c>
      <c r="AT1630" s="31">
        <f t="shared" ref="AT1630" si="15620">AH1630*AO1627+AJ1630*AO1630-AI1630*AP1627-AK1630*AP1630</f>
        <v>0.76522311821860256</v>
      </c>
      <c r="AU1630" s="32">
        <f t="shared" ref="AU1630" si="15621">(AH1630*AP1627+AI1630*AO1627+AJ1630*AP1630+AK1630*AO1630)</f>
        <v>0</v>
      </c>
      <c r="AV1630" s="8"/>
      <c r="AW1630" s="29">
        <v>0</v>
      </c>
      <c r="AX1630" s="33">
        <f t="shared" ref="AX1630" si="15622">IF(0=(1-$AX$8*$AY$8*$B1627^2),10^14,$B1627*$AX$8/(1-$AX$8*$AY$8*$B1627^2))</f>
        <v>-0.21367029374672383</v>
      </c>
      <c r="AY1630" s="31">
        <v>1</v>
      </c>
      <c r="AZ1630" s="32">
        <v>0</v>
      </c>
      <c r="BB1630" s="29">
        <f t="shared" ref="BB1630" si="15623">AR1630*AW1627+AT1630*AW1630-AS1630*AX1627-AU1630*AX1630</f>
        <v>0</v>
      </c>
      <c r="BC1630" s="33">
        <f t="shared" ref="BC1630" si="15624">(AR1630*AX1627+AS1630*AW1627+AT1630*AX1630+AU1630*AW1630)</f>
        <v>-0.67687670452679016</v>
      </c>
      <c r="BD1630" s="31">
        <f t="shared" ref="BD1630" si="15625">AR1630*AY1627+AT1630*AY1630-AS1630*AZ1627-AU1630*AZ1630</f>
        <v>0.76522311821860256</v>
      </c>
      <c r="BE1630" s="32">
        <f t="shared" ref="BE1630" si="15626">(AR1630*AZ1627+AS1630*AY1627+AT1630*AZ1630+AU1630*AY1630)</f>
        <v>0</v>
      </c>
      <c r="BF1630" s="8"/>
      <c r="BG1630" s="29">
        <v>0</v>
      </c>
      <c r="BH1630" s="33">
        <v>0</v>
      </c>
      <c r="BI1630" s="31">
        <v>1</v>
      </c>
      <c r="BJ1630" s="32">
        <v>0</v>
      </c>
      <c r="BL1630" s="29">
        <f t="shared" ref="BL1630" si="15627">BB1630*BG1627+BD1630*BG1630-BC1630*BH1627-BE1630*BH1630</f>
        <v>0</v>
      </c>
      <c r="BM1630" s="33">
        <f t="shared" ref="BM1630" si="15628">(BB1630*BH1627+BC1630*BG1627+BD1630*BH1630+BE1630*BG1630)</f>
        <v>-0.67687670452679016</v>
      </c>
      <c r="BN1630" s="31">
        <f t="shared" ref="BN1630" si="15629">BB1630*BI1627+BD1630*BI1630-BC1630*BJ1627-BE1630*BJ1630</f>
        <v>0.69896892944065458</v>
      </c>
      <c r="BO1630" s="32">
        <f t="shared" ref="BO1630" si="15630">(BB1630*BJ1627+BC1630*BI1627+BD1630*BJ1630+BE1630*BI1630)</f>
        <v>0</v>
      </c>
      <c r="BP1630" s="8"/>
      <c r="BQ1630" s="19">
        <f t="shared" ref="BQ1630:BQ1693" si="15631">1/$BR$8</f>
        <v>1</v>
      </c>
      <c r="BR1630" s="47">
        <v>0</v>
      </c>
      <c r="BS1630" s="48">
        <v>1</v>
      </c>
      <c r="BT1630" s="49">
        <v>0</v>
      </c>
      <c r="BV1630" s="29">
        <f t="shared" ref="BV1630" si="15632">BL1630*BQ1627+BN1630*BQ1630-BM1630*BR1627-BO1630*BR1630</f>
        <v>0.69896892944065458</v>
      </c>
      <c r="BW1630" s="33">
        <f t="shared" ref="BW1630" si="15633">(BL1630*BR1627+BM1630*BQ1627+BN1630*BR1630+BO1630*BQ1630)</f>
        <v>-0.67687670452679016</v>
      </c>
      <c r="BX1630" s="31">
        <f t="shared" ref="BX1630" si="15634">BL1630*BS1627+BN1630*BS1630-BM1630*BT1627-BO1630*BT1630</f>
        <v>0.69896892944065458</v>
      </c>
      <c r="BY1630" s="32">
        <f t="shared" ref="BY1630" si="15635">(BL1630*BT1627+BM1630*BS1627+BN1630*BT1630+BO1630*BS1630)</f>
        <v>0</v>
      </c>
      <c r="CA1630" s="50">
        <f t="shared" ref="CA1630" si="15636">(180/PI())*ATAN(-1*(BW1627+BW1630)/(BV1627+BV1630))</f>
        <v>45.698988454439323</v>
      </c>
      <c r="CC1630" s="137">
        <f t="shared" ref="CC1630" si="15637">20*LOG(((1-(10^(CA1627/20)^2)*(1-((1-CC1627)/(1+CC1627))^2))^0.5))</f>
        <v>-26.314532684333344</v>
      </c>
      <c r="CD1630" s="9"/>
      <c r="CE1630" s="38"/>
      <c r="CF1630" s="38"/>
      <c r="CG1630" s="38"/>
      <c r="CH1630" s="38"/>
    </row>
    <row r="1631" spans="2:91" ht="18.600000000000001" customHeight="1">
      <c r="CC1631" s="42"/>
    </row>
    <row r="1632" spans="2:91" ht="18.600000000000001" customHeight="1" thickBot="1">
      <c r="E1632" s="22" t="s">
        <v>4</v>
      </c>
      <c r="J1632" s="22" t="s">
        <v>5</v>
      </c>
      <c r="O1632" s="22" t="s">
        <v>6</v>
      </c>
      <c r="T1632" s="22" t="s">
        <v>7</v>
      </c>
      <c r="Y1632" s="22" t="s">
        <v>8</v>
      </c>
      <c r="AD1632" s="22" t="s">
        <v>65</v>
      </c>
      <c r="AI1632" s="22" t="s">
        <v>9</v>
      </c>
      <c r="AN1632" s="22" t="s">
        <v>66</v>
      </c>
      <c r="AS1632" s="22" t="s">
        <v>51</v>
      </c>
      <c r="AX1632" s="22" t="s">
        <v>67</v>
      </c>
      <c r="BC1632" s="22" t="s">
        <v>52</v>
      </c>
      <c r="BH1632" s="22" t="s">
        <v>68</v>
      </c>
      <c r="BM1632" s="22" t="s">
        <v>63</v>
      </c>
      <c r="BQ1632" s="23" t="s">
        <v>69</v>
      </c>
      <c r="BR1632" s="23"/>
      <c r="BS1632" s="24"/>
      <c r="BT1632" s="24"/>
      <c r="BU1632" s="24"/>
      <c r="BW1632" s="22" t="s">
        <v>64</v>
      </c>
    </row>
    <row r="1633" spans="2:91" ht="18.600000000000001" customHeight="1" thickBot="1">
      <c r="D1633" s="249" t="s">
        <v>103</v>
      </c>
      <c r="E1633" s="250"/>
      <c r="F1633" s="251" t="s">
        <v>104</v>
      </c>
      <c r="G1633" s="252"/>
      <c r="H1633" s="229"/>
      <c r="I1633" s="253" t="s">
        <v>11</v>
      </c>
      <c r="J1633" s="254"/>
      <c r="K1633" s="255" t="s">
        <v>12</v>
      </c>
      <c r="L1633" s="256"/>
      <c r="M1633" s="24"/>
      <c r="N1633" s="253" t="s">
        <v>105</v>
      </c>
      <c r="O1633" s="254"/>
      <c r="P1633" s="255" t="s">
        <v>106</v>
      </c>
      <c r="Q1633" s="256"/>
      <c r="R1633" s="24"/>
      <c r="S1633" s="249" t="s">
        <v>107</v>
      </c>
      <c r="T1633" s="250"/>
      <c r="U1633" s="251" t="s">
        <v>108</v>
      </c>
      <c r="V1633" s="252"/>
      <c r="W1633" s="8"/>
      <c r="X1633" s="253" t="s">
        <v>109</v>
      </c>
      <c r="Y1633" s="254"/>
      <c r="Z1633" s="255" t="s">
        <v>110</v>
      </c>
      <c r="AA1633" s="256"/>
      <c r="AB1633" s="8"/>
      <c r="AC1633" s="253" t="s">
        <v>111</v>
      </c>
      <c r="AD1633" s="254"/>
      <c r="AE1633" s="255" t="s">
        <v>14</v>
      </c>
      <c r="AF1633" s="256"/>
      <c r="AG1633" s="8"/>
      <c r="AH1633" s="253" t="s">
        <v>112</v>
      </c>
      <c r="AI1633" s="254"/>
      <c r="AJ1633" s="255" t="s">
        <v>113</v>
      </c>
      <c r="AK1633" s="256"/>
      <c r="AL1633" s="8"/>
      <c r="AM1633" s="249" t="s">
        <v>114</v>
      </c>
      <c r="AN1633" s="250"/>
      <c r="AO1633" s="251" t="s">
        <v>115</v>
      </c>
      <c r="AP1633" s="252"/>
      <c r="AQ1633" s="24"/>
      <c r="AR1633" s="253" t="s">
        <v>116</v>
      </c>
      <c r="AS1633" s="254"/>
      <c r="AT1633" s="255" t="s">
        <v>13</v>
      </c>
      <c r="AU1633" s="256"/>
      <c r="AV1633" s="4"/>
      <c r="AW1633" s="253" t="s">
        <v>117</v>
      </c>
      <c r="AX1633" s="254"/>
      <c r="AY1633" s="255" t="s">
        <v>118</v>
      </c>
      <c r="AZ1633" s="256"/>
      <c r="BA1633" s="8"/>
      <c r="BB1633" s="253" t="s">
        <v>119</v>
      </c>
      <c r="BC1633" s="254"/>
      <c r="BD1633" s="255" t="s">
        <v>120</v>
      </c>
      <c r="BE1633" s="256"/>
      <c r="BF1633" s="4"/>
      <c r="BG1633" s="249" t="s">
        <v>121</v>
      </c>
      <c r="BH1633" s="250"/>
      <c r="BI1633" s="251" t="s">
        <v>122</v>
      </c>
      <c r="BJ1633" s="252"/>
      <c r="BK1633" s="4"/>
      <c r="BL1633" s="253" t="s">
        <v>123</v>
      </c>
      <c r="BM1633" s="254"/>
      <c r="BN1633" s="255" t="s">
        <v>124</v>
      </c>
      <c r="BO1633" s="256"/>
      <c r="BP1633" s="4"/>
      <c r="BQ1633" s="253" t="s">
        <v>125</v>
      </c>
      <c r="BR1633" s="254"/>
      <c r="BS1633" s="255" t="s">
        <v>126</v>
      </c>
      <c r="BT1633" s="256"/>
      <c r="BU1633" s="8"/>
      <c r="BV1633" s="253" t="s">
        <v>127</v>
      </c>
      <c r="BW1633" s="254"/>
      <c r="BX1633" s="255" t="s">
        <v>128</v>
      </c>
      <c r="BY1633" s="256"/>
      <c r="CA1633" s="27" t="s">
        <v>15</v>
      </c>
      <c r="CC1633" s="133" t="s">
        <v>70</v>
      </c>
      <c r="CD1633" s="9"/>
      <c r="CE1633" s="38"/>
      <c r="CF1633" s="38"/>
      <c r="CG1633" s="38"/>
      <c r="CH1633" s="38"/>
    </row>
    <row r="1634" spans="2:91" ht="18.600000000000001" customHeight="1" thickTop="1" thickBot="1">
      <c r="B1634" s="129">
        <v>4.18</v>
      </c>
      <c r="D1634" s="29">
        <v>1</v>
      </c>
      <c r="E1634" s="30">
        <v>0</v>
      </c>
      <c r="F1634" s="31">
        <v>0</v>
      </c>
      <c r="G1634" s="32">
        <f t="shared" ref="G1634:G1697" si="15638">-1/($E$8*$B1634)</f>
        <v>-0.15769856459330145</v>
      </c>
      <c r="I1634" s="29">
        <v>1</v>
      </c>
      <c r="J1634" s="33">
        <v>0</v>
      </c>
      <c r="K1634" s="31">
        <v>0</v>
      </c>
      <c r="L1634" s="32">
        <v>0</v>
      </c>
      <c r="N1634" s="29">
        <f t="shared" ref="N1634" si="15639">D1634*I1634+F1634*I1637-E1634*J1634-G1634*J1637</f>
        <v>0.9531657334007233</v>
      </c>
      <c r="O1634" s="33">
        <f t="shared" ref="O1634" si="15640">(D1634*J1634+E1634*I1634+F1634*J1637+G1634*I1637)</f>
        <v>0</v>
      </c>
      <c r="P1634" s="31">
        <f t="shared" ref="P1634" si="15641">D1634*K1634+F1634*K1637-E1634*L1634-G1634*L1637</f>
        <v>0</v>
      </c>
      <c r="Q1634" s="32">
        <f t="shared" ref="Q1634" si="15642">(D1634*L1634+E1634*K1634+F1634*L1637+G1634*K1637)</f>
        <v>-0.15769856459330145</v>
      </c>
      <c r="S1634" s="29">
        <v>1</v>
      </c>
      <c r="T1634" s="30">
        <v>0</v>
      </c>
      <c r="U1634" s="31">
        <v>0</v>
      </c>
      <c r="V1634" s="32">
        <f t="shared" ref="V1634:V1697" si="15643">-1/($T$8*$B1634)</f>
        <v>-0.30635645933014355</v>
      </c>
      <c r="X1634" s="29">
        <f t="shared" ref="X1634" si="15644">N1634*S1634+P1634*S1637-O1634*T1634-Q1634*T1637</f>
        <v>0.9531657334007233</v>
      </c>
      <c r="Y1634" s="33">
        <f t="shared" ref="Y1634" si="15645">(N1634*T1634+O1634*S1634+P1634*T1637+Q1634*S1637)</f>
        <v>0</v>
      </c>
      <c r="Z1634" s="31">
        <f t="shared" ref="Z1634" si="15646">N1634*U1634+P1634*U1637-O1634*V1634-Q1634*V1637</f>
        <v>0</v>
      </c>
      <c r="AA1634" s="32">
        <f t="shared" ref="AA1634" si="15647">(N1634*V1634+O1634*U1634+P1634*V1637+Q1634*U1637)</f>
        <v>-0.44970704383276661</v>
      </c>
      <c r="AB1634" s="8"/>
      <c r="AC1634" s="29">
        <v>1</v>
      </c>
      <c r="AD1634" s="33">
        <v>0</v>
      </c>
      <c r="AE1634" s="31">
        <v>0</v>
      </c>
      <c r="AF1634" s="32">
        <v>0</v>
      </c>
      <c r="AH1634" s="29">
        <f t="shared" ref="AH1634" si="15648">X1634*AC1634+Z1634*AC1637-Y1634*AD1634-AA1634*AD1637</f>
        <v>0.84727497568020294</v>
      </c>
      <c r="AI1634" s="33">
        <f t="shared" ref="AI1634" si="15649">(X1634*AD1634+Y1634*AC1634+Z1634*AD1637+AA1634*AC1637)</f>
        <v>0</v>
      </c>
      <c r="AJ1634" s="31">
        <f t="shared" ref="AJ1634" si="15650">X1634*AE1634+Z1634*AE1637-Y1634*AF1634-AA1634*AF1637</f>
        <v>0</v>
      </c>
      <c r="AK1634" s="32">
        <f t="shared" ref="AK1634" si="15651">(X1634*AF1634+Y1634*AE1634+Z1634*AF1637+AA1634*AE1637)</f>
        <v>-0.44970704383276661</v>
      </c>
      <c r="AL1634" s="8"/>
      <c r="AM1634" s="29">
        <v>1</v>
      </c>
      <c r="AN1634" s="30">
        <v>0</v>
      </c>
      <c r="AO1634" s="31">
        <v>0</v>
      </c>
      <c r="AP1634" s="32">
        <f t="shared" ref="AP1634:AP1697" si="15652">-1/($AN$8*$B1634)</f>
        <v>-0.27704066985645931</v>
      </c>
      <c r="AR1634" s="29">
        <f t="shared" ref="AR1634" si="15653">AH1634*AM1634+AJ1634*AM1637-AI1634*AN1634-AK1634*AN1637</f>
        <v>0.84727497568020294</v>
      </c>
      <c r="AS1634" s="33">
        <f t="shared" ref="AS1634" si="15654">(AH1634*AN1634+AI1634*AM1634+AJ1634*AN1637+AK1634*AM1637)</f>
        <v>0</v>
      </c>
      <c r="AT1634" s="31">
        <f t="shared" ref="AT1634" si="15655">AH1634*AO1634+AJ1634*AO1637-AI1634*AP1634-AK1634*AP1637</f>
        <v>0</v>
      </c>
      <c r="AU1634" s="32">
        <f t="shared" ref="AU1634" si="15656">(AH1634*AP1634+AI1634*AO1634+AJ1634*AP1637+AK1634*AO1637)</f>
        <v>-0.68443667064782532</v>
      </c>
      <c r="AV1634" s="8"/>
      <c r="AW1634" s="29">
        <v>1</v>
      </c>
      <c r="AX1634" s="33">
        <v>0</v>
      </c>
      <c r="AY1634" s="31">
        <v>0</v>
      </c>
      <c r="AZ1634" s="32">
        <v>0</v>
      </c>
      <c r="BB1634" s="29">
        <f t="shared" ref="BB1634" si="15657">AR1634*AW1634+AT1634*AW1637-AS1634*AX1634-AU1634*AX1637</f>
        <v>0.70176523741852714</v>
      </c>
      <c r="BC1634" s="33">
        <f t="shared" ref="BC1634" si="15658">(AR1634*AX1634+AS1634*AW1634+AT1634*AX1637+AU1634*AW1637)</f>
        <v>0</v>
      </c>
      <c r="BD1634" s="31">
        <f t="shared" ref="BD1634" si="15659">AR1634*AY1634+AT1634*AY1637-AS1634*AZ1634-AU1634*AZ1637</f>
        <v>0</v>
      </c>
      <c r="BE1634" s="32">
        <f t="shared" ref="BE1634" si="15660">(AR1634*AZ1634+AS1634*AY1634+AT1634*AZ1637+AU1634*AY1637)</f>
        <v>-0.68443667064782532</v>
      </c>
      <c r="BF1634" s="8"/>
      <c r="BG1634" s="29">
        <v>1</v>
      </c>
      <c r="BH1634" s="30">
        <v>0</v>
      </c>
      <c r="BI1634" s="31">
        <v>0</v>
      </c>
      <c r="BJ1634" s="32">
        <f t="shared" ref="BJ1634:BJ1697" si="15661">-1/($BH$8*$B1634)</f>
        <v>-9.7413875598086133E-2</v>
      </c>
      <c r="BL1634" s="29">
        <f t="shared" ref="BL1634" si="15662">BB1634*BG1634+BD1634*BG1637-BC1634*BH1634-BE1634*BH1637</f>
        <v>0.70176523741852714</v>
      </c>
      <c r="BM1634" s="33">
        <f t="shared" ref="BM1634" si="15663">(BB1634*BH1634+BC1634*BG1634+BD1634*BH1637+BE1634*BG1637)</f>
        <v>0</v>
      </c>
      <c r="BN1634" s="31">
        <f t="shared" ref="BN1634" si="15664">BB1634*BI1634+BD1634*BI1637-BC1634*BJ1634-BE1634*BJ1637</f>
        <v>0</v>
      </c>
      <c r="BO1634" s="32">
        <f t="shared" ref="BO1634" si="15665">(BB1634*BJ1634+BC1634*BI1634+BD1634*BJ1637+BE1634*BI1637)</f>
        <v>-0.75279834218477515</v>
      </c>
      <c r="BP1634" s="8"/>
      <c r="BQ1634" s="34">
        <v>1</v>
      </c>
      <c r="BR1634" s="35">
        <v>0</v>
      </c>
      <c r="BS1634" s="11">
        <v>0</v>
      </c>
      <c r="BT1634" s="36">
        <v>0</v>
      </c>
      <c r="BV1634" s="29">
        <f t="shared" ref="BV1634" si="15666">BL1634*BQ1634+BN1634*BQ1637-BM1634*BR1634-BO1634*BR1637</f>
        <v>0.70176523741852714</v>
      </c>
      <c r="BW1634" s="33">
        <f t="shared" ref="BW1634" si="15667">(BL1634*BR1634+BM1634*BQ1634+BN1634*BR1637+BO1634*BQ1637)</f>
        <v>-0.75279834218477515</v>
      </c>
      <c r="BX1634" s="31">
        <f t="shared" ref="BX1634" si="15668">BL1634*BS1634+BN1634*BS1637-BM1634*BT1634-BO1634*BT1637</f>
        <v>0</v>
      </c>
      <c r="BY1634" s="32">
        <f t="shared" ref="BY1634" si="15669">(BL1634*BT1634+BM1634*BS1634+BN1634*BT1637+BO1634*BS1637)</f>
        <v>-0.75279834218477515</v>
      </c>
      <c r="CA1634" s="37">
        <f t="shared" ref="CA1634" si="15670">20*LOG(((1+$BR$8)/$BR$8)/((BV1634+BV1637)^2+(BW1634+BW1637)^2)^0.5)</f>
        <v>-6.7047745662905996E-3</v>
      </c>
      <c r="CC1634" s="134">
        <f t="shared" ref="CC1634" si="15671">((BV1634^2+BW1634^2)^0.5)/((BV1637^2+BW1637^2)^0.5)</f>
        <v>1.0575716112782276</v>
      </c>
      <c r="CD1634" s="9"/>
      <c r="CE1634" s="38"/>
      <c r="CF1634" s="38"/>
      <c r="CG1634" s="38"/>
      <c r="CH1634" s="38"/>
      <c r="CM1634" s="129">
        <v>4.16</v>
      </c>
    </row>
    <row r="1635" spans="2:91" ht="18.600000000000001" customHeight="1" thickBot="1">
      <c r="D1635" s="39"/>
      <c r="G1635" s="40"/>
      <c r="I1635" s="39"/>
      <c r="L1635" s="40"/>
      <c r="N1635" s="39"/>
      <c r="Q1635" s="40"/>
      <c r="S1635" s="39"/>
      <c r="V1635" s="40"/>
      <c r="X1635" s="39"/>
      <c r="AA1635" s="40"/>
      <c r="AC1635" s="39"/>
      <c r="AF1635" s="40"/>
      <c r="AH1635" s="39"/>
      <c r="AK1635" s="40"/>
      <c r="AM1635" s="39"/>
      <c r="AP1635" s="40"/>
      <c r="AR1635" s="39"/>
      <c r="AU1635" s="40"/>
      <c r="AW1635" s="39"/>
      <c r="AZ1635" s="40"/>
      <c r="BB1635" s="39"/>
      <c r="BE1635" s="40"/>
      <c r="BG1635" s="39"/>
      <c r="BJ1635" s="40"/>
      <c r="BL1635" s="39"/>
      <c r="BO1635" s="40"/>
      <c r="BQ1635" s="34"/>
      <c r="BR1635" s="11"/>
      <c r="BS1635" s="11"/>
      <c r="BT1635" s="41"/>
      <c r="BV1635" s="39"/>
      <c r="BY1635" s="40"/>
      <c r="CC1635" s="135"/>
      <c r="CD1635" s="9"/>
      <c r="CE1635" s="38"/>
      <c r="CF1635" s="38"/>
      <c r="CG1635" s="38"/>
      <c r="CH1635" s="38"/>
    </row>
    <row r="1636" spans="2:91" ht="18.600000000000001" customHeight="1" thickBot="1">
      <c r="D1636" s="258" t="s">
        <v>129</v>
      </c>
      <c r="E1636" s="259"/>
      <c r="F1636" s="260" t="s">
        <v>130</v>
      </c>
      <c r="G1636" s="261"/>
      <c r="H1636" s="229"/>
      <c r="I1636" s="258" t="s">
        <v>131</v>
      </c>
      <c r="J1636" s="259"/>
      <c r="K1636" s="260" t="s">
        <v>132</v>
      </c>
      <c r="L1636" s="261"/>
      <c r="N1636" s="253" t="s">
        <v>133</v>
      </c>
      <c r="O1636" s="254"/>
      <c r="P1636" s="255" t="s">
        <v>134</v>
      </c>
      <c r="Q1636" s="256"/>
      <c r="S1636" s="258" t="s">
        <v>135</v>
      </c>
      <c r="T1636" s="259"/>
      <c r="U1636" s="260" t="s">
        <v>136</v>
      </c>
      <c r="V1636" s="261"/>
      <c r="W1636" s="8"/>
      <c r="X1636" s="253" t="s">
        <v>137</v>
      </c>
      <c r="Y1636" s="254"/>
      <c r="Z1636" s="255" t="s">
        <v>138</v>
      </c>
      <c r="AA1636" s="256"/>
      <c r="AB1636" s="8"/>
      <c r="AC1636" s="258" t="s">
        <v>139</v>
      </c>
      <c r="AD1636" s="259"/>
      <c r="AE1636" s="260" t="s">
        <v>140</v>
      </c>
      <c r="AF1636" s="261"/>
      <c r="AG1636" s="8"/>
      <c r="AH1636" s="253" t="s">
        <v>141</v>
      </c>
      <c r="AI1636" s="254"/>
      <c r="AJ1636" s="255" t="s">
        <v>142</v>
      </c>
      <c r="AK1636" s="256"/>
      <c r="AL1636" s="8"/>
      <c r="AM1636" s="258" t="s">
        <v>143</v>
      </c>
      <c r="AN1636" s="259"/>
      <c r="AO1636" s="260" t="s">
        <v>144</v>
      </c>
      <c r="AP1636" s="261"/>
      <c r="AR1636" s="253" t="s">
        <v>145</v>
      </c>
      <c r="AS1636" s="254"/>
      <c r="AT1636" s="255" t="s">
        <v>146</v>
      </c>
      <c r="AU1636" s="256"/>
      <c r="AV1636" s="4"/>
      <c r="AW1636" s="258" t="s">
        <v>147</v>
      </c>
      <c r="AX1636" s="259"/>
      <c r="AY1636" s="260" t="s">
        <v>148</v>
      </c>
      <c r="AZ1636" s="261"/>
      <c r="BA1636" s="8"/>
      <c r="BB1636" s="253" t="s">
        <v>149</v>
      </c>
      <c r="BC1636" s="254"/>
      <c r="BD1636" s="255" t="s">
        <v>150</v>
      </c>
      <c r="BE1636" s="256"/>
      <c r="BF1636" s="4"/>
      <c r="BG1636" s="258" t="s">
        <v>151</v>
      </c>
      <c r="BH1636" s="259"/>
      <c r="BI1636" s="260" t="s">
        <v>152</v>
      </c>
      <c r="BJ1636" s="261"/>
      <c r="BK1636" s="4"/>
      <c r="BL1636" s="253" t="s">
        <v>153</v>
      </c>
      <c r="BM1636" s="254"/>
      <c r="BN1636" s="255" t="s">
        <v>154</v>
      </c>
      <c r="BO1636" s="256"/>
      <c r="BP1636" s="4"/>
      <c r="BQ1636" s="258" t="s">
        <v>155</v>
      </c>
      <c r="BR1636" s="259"/>
      <c r="BS1636" s="260" t="s">
        <v>156</v>
      </c>
      <c r="BT1636" s="261"/>
      <c r="BU1636" s="8"/>
      <c r="BV1636" s="253" t="s">
        <v>157</v>
      </c>
      <c r="BW1636" s="254"/>
      <c r="BX1636" s="255" t="s">
        <v>158</v>
      </c>
      <c r="BY1636" s="256"/>
      <c r="CA1636" s="46" t="s">
        <v>16</v>
      </c>
      <c r="CC1636" s="136" t="s">
        <v>71</v>
      </c>
      <c r="CD1636" s="9"/>
      <c r="CE1636" s="38"/>
      <c r="CF1636" s="38"/>
      <c r="CG1636" s="38"/>
      <c r="CH1636" s="38"/>
    </row>
    <row r="1637" spans="2:91" ht="18.600000000000001" customHeight="1" thickTop="1" thickBot="1">
      <c r="D1637" s="29">
        <v>0</v>
      </c>
      <c r="E1637" s="33">
        <v>0</v>
      </c>
      <c r="F1637" s="31">
        <v>1</v>
      </c>
      <c r="G1637" s="32">
        <v>0</v>
      </c>
      <c r="I1637" s="29">
        <v>0</v>
      </c>
      <c r="J1637" s="33">
        <f t="shared" ref="J1637" si="15672">IF(0=(1-$J$8*$K$8*$B1634^2),10^14,$B1634*$J$8/(1-$J$8*$K$8*$B1634^2))</f>
        <v>-0.29698600440695511</v>
      </c>
      <c r="K1637" s="31">
        <v>1</v>
      </c>
      <c r="L1637" s="32">
        <v>0</v>
      </c>
      <c r="N1637" s="29">
        <f t="shared" ref="N1637" si="15673">D1637*I1634+F1637*I1637-E1637*J1634-G1637*J1637</f>
        <v>0</v>
      </c>
      <c r="O1637" s="33">
        <f t="shared" ref="O1637" si="15674">(D1637*J1634+E1637*I1634+F1637*J1637+G1637*I1637)</f>
        <v>-0.29698600440695511</v>
      </c>
      <c r="P1637" s="31">
        <f t="shared" ref="P1637" si="15675">D1637*K1634+F1637*K1637-E1637*L1634-G1637*L1637</f>
        <v>1</v>
      </c>
      <c r="Q1637" s="32">
        <f t="shared" ref="Q1637" si="15676">(D1637*L1634+E1637*K1634+F1637*L1637+G1637*K1637)</f>
        <v>0</v>
      </c>
      <c r="S1637" s="29">
        <v>0</v>
      </c>
      <c r="T1637" s="33">
        <v>0</v>
      </c>
      <c r="U1637" s="31">
        <v>1</v>
      </c>
      <c r="V1637" s="32">
        <v>0</v>
      </c>
      <c r="X1637" s="29">
        <f t="shared" ref="X1637" si="15677">N1637*S1634+P1637*S1637-O1637*T1634-Q1637*T1637</f>
        <v>0</v>
      </c>
      <c r="Y1637" s="33">
        <f t="shared" ref="Y1637" si="15678">(N1637*T1634+O1637*S1634+P1637*T1637+Q1637*S1637)</f>
        <v>-0.29698600440695511</v>
      </c>
      <c r="Z1637" s="31">
        <f t="shared" ref="Z1637" si="15679">N1637*U1634+P1637*U1637-O1637*V1634-Q1637*V1637</f>
        <v>0.90901641921927878</v>
      </c>
      <c r="AA1637" s="32">
        <f t="shared" ref="AA1637" si="15680">(N1637*V1634+O1637*U1634+P1637*V1637+Q1637*U1637)</f>
        <v>0</v>
      </c>
      <c r="AB1637" s="8"/>
      <c r="AC1637" s="29">
        <v>0</v>
      </c>
      <c r="AD1637" s="33">
        <f t="shared" ref="AD1637" si="15681">IF(0=(1-$AD$8*$AE$8*$B1634^2),10^14,$B1634*$AD$8/(1-$AD$8*$AE$8*$B1634^2))</f>
        <v>-0.23546608658390994</v>
      </c>
      <c r="AE1637" s="31">
        <v>1</v>
      </c>
      <c r="AF1637" s="32">
        <v>0</v>
      </c>
      <c r="AH1637" s="29">
        <f t="shared" ref="AH1637" si="15682">X1637*AC1634+Z1637*AC1637-Y1637*AD1634-AA1637*AD1637</f>
        <v>0</v>
      </c>
      <c r="AI1637" s="33">
        <f t="shared" ref="AI1637" si="15683">(X1637*AD1634+Y1637*AC1634+Z1637*AD1637+AA1637*AC1637)</f>
        <v>-0.51102854328103753</v>
      </c>
      <c r="AJ1637" s="31">
        <f t="shared" ref="AJ1637" si="15684">X1637*AE1634+Z1637*AE1637-Y1637*AF1634-AA1637*AF1637</f>
        <v>0.90901641921927878</v>
      </c>
      <c r="AK1637" s="32">
        <f t="shared" ref="AK1637" si="15685">(X1637*AF1634+Y1637*AE1634+Z1637*AF1637+AA1637*AE1637)</f>
        <v>0</v>
      </c>
      <c r="AL1637" s="8"/>
      <c r="AM1637" s="29">
        <v>0</v>
      </c>
      <c r="AN1637" s="33">
        <v>0</v>
      </c>
      <c r="AO1637" s="31">
        <v>1</v>
      </c>
      <c r="AP1637" s="32">
        <v>0</v>
      </c>
      <c r="AR1637" s="29">
        <f t="shared" ref="AR1637" si="15686">AH1637*AM1634+AJ1637*AM1637-AI1637*AN1634-AK1637*AN1637</f>
        <v>0</v>
      </c>
      <c r="AS1637" s="33">
        <f t="shared" ref="AS1637" si="15687">(AH1637*AN1634+AI1637*AM1634+AJ1637*AN1637+AK1637*AM1637)</f>
        <v>-0.51102854328103753</v>
      </c>
      <c r="AT1637" s="31">
        <f t="shared" ref="AT1637" si="15688">AH1637*AO1634+AJ1637*AO1637-AI1637*AP1634-AK1637*AP1637</f>
        <v>0.7674407292729295</v>
      </c>
      <c r="AU1637" s="32">
        <f t="shared" ref="AU1637" si="15689">(AH1637*AP1634+AI1637*AO1634+AJ1637*AP1637+AK1637*AO1637)</f>
        <v>0</v>
      </c>
      <c r="AV1637" s="8"/>
      <c r="AW1637" s="29">
        <v>0</v>
      </c>
      <c r="AX1637" s="33">
        <f t="shared" ref="AX1637" si="15690">IF(0=(1-$AX$8*$AY$8*$B1634^2),10^14,$B1634*$AX$8/(1-$AX$8*$AY$8*$B1634^2))</f>
        <v>-0.21259781145850867</v>
      </c>
      <c r="AY1637" s="31">
        <v>1</v>
      </c>
      <c r="AZ1637" s="32">
        <v>0</v>
      </c>
      <c r="BB1637" s="29">
        <f t="shared" ref="BB1637" si="15691">AR1637*AW1634+AT1637*AW1637-AS1637*AX1634-AU1637*AX1637</f>
        <v>0</v>
      </c>
      <c r="BC1637" s="33">
        <f t="shared" ref="BC1637" si="15692">(AR1637*AX1634+AS1637*AW1634+AT1637*AX1637+AU1637*AW1637)</f>
        <v>-0.67418476274858419</v>
      </c>
      <c r="BD1637" s="31">
        <f t="shared" ref="BD1637" si="15693">AR1637*AY1634+AT1637*AY1637-AS1637*AZ1634-AU1637*AZ1637</f>
        <v>0.7674407292729295</v>
      </c>
      <c r="BE1637" s="32">
        <f t="shared" ref="BE1637" si="15694">(AR1637*AZ1634+AS1637*AY1634+AT1637*AZ1637+AU1637*AY1637)</f>
        <v>0</v>
      </c>
      <c r="BF1637" s="8"/>
      <c r="BG1637" s="29">
        <v>0</v>
      </c>
      <c r="BH1637" s="33">
        <v>0</v>
      </c>
      <c r="BI1637" s="31">
        <v>1</v>
      </c>
      <c r="BJ1637" s="32">
        <v>0</v>
      </c>
      <c r="BL1637" s="29">
        <f t="shared" ref="BL1637" si="15695">BB1637*BG1634+BD1637*BG1637-BC1637*BH1634-BE1637*BH1637</f>
        <v>0</v>
      </c>
      <c r="BM1637" s="33">
        <f t="shared" ref="BM1637" si="15696">(BB1637*BH1634+BC1637*BG1634+BD1637*BH1637+BE1637*BG1637)</f>
        <v>-0.67418476274858419</v>
      </c>
      <c r="BN1637" s="31">
        <f t="shared" ref="BN1637" si="15697">BB1637*BI1634+BD1637*BI1637-BC1637*BJ1634-BE1637*BJ1637</f>
        <v>0.7017657786644137</v>
      </c>
      <c r="BO1637" s="32">
        <f t="shared" ref="BO1637" si="15698">(BB1637*BJ1634+BC1637*BI1634+BD1637*BJ1637+BE1637*BI1637)</f>
        <v>0</v>
      </c>
      <c r="BP1637" s="8"/>
      <c r="BQ1637" s="19">
        <f t="shared" ref="BQ1637:BQ1700" si="15699">1/$BR$8</f>
        <v>1</v>
      </c>
      <c r="BR1637" s="47">
        <v>0</v>
      </c>
      <c r="BS1637" s="48">
        <v>1</v>
      </c>
      <c r="BT1637" s="49">
        <v>0</v>
      </c>
      <c r="BV1637" s="29">
        <f t="shared" ref="BV1637" si="15700">BL1637*BQ1634+BN1637*BQ1637-BM1637*BR1634-BO1637*BR1637</f>
        <v>0.7017657786644137</v>
      </c>
      <c r="BW1637" s="33">
        <f t="shared" ref="BW1637" si="15701">(BL1637*BR1634+BM1637*BQ1634+BN1637*BR1637+BO1637*BQ1637)</f>
        <v>-0.67418476274858419</v>
      </c>
      <c r="BX1637" s="31">
        <f t="shared" ref="BX1637" si="15702">BL1637*BS1634+BN1637*BS1637-BM1637*BT1634-BO1637*BT1637</f>
        <v>0.7017657786644137</v>
      </c>
      <c r="BY1637" s="32">
        <f t="shared" ref="BY1637" si="15703">(BL1637*BT1634+BM1637*BS1634+BN1637*BT1637+BO1637*BS1637)</f>
        <v>0</v>
      </c>
      <c r="CA1637" s="50">
        <f t="shared" ref="CA1637" si="15704">(180/PI())*ATAN(-1*(BW1634+BW1637)/(BV1634+BV1637))</f>
        <v>45.474710567700249</v>
      </c>
      <c r="CC1637" s="137">
        <f t="shared" ref="CC1637" si="15705">20*LOG(((1-(10^(CA1634/20)^2)*(1-((1-CC1634)/(1+CC1634))^2))^0.5))</f>
        <v>-26.337015449134181</v>
      </c>
      <c r="CD1637" s="9"/>
      <c r="CE1637" s="38"/>
      <c r="CF1637" s="38"/>
      <c r="CG1637" s="38"/>
      <c r="CH1637" s="38"/>
    </row>
    <row r="1638" spans="2:91" ht="18.600000000000001" customHeight="1">
      <c r="CC1638" s="42"/>
    </row>
    <row r="1639" spans="2:91" ht="18.600000000000001" customHeight="1" thickBot="1">
      <c r="E1639" s="22" t="s">
        <v>4</v>
      </c>
      <c r="J1639" s="22" t="s">
        <v>5</v>
      </c>
      <c r="O1639" s="22" t="s">
        <v>6</v>
      </c>
      <c r="T1639" s="22" t="s">
        <v>7</v>
      </c>
      <c r="Y1639" s="22" t="s">
        <v>8</v>
      </c>
      <c r="AD1639" s="22" t="s">
        <v>65</v>
      </c>
      <c r="AI1639" s="22" t="s">
        <v>9</v>
      </c>
      <c r="AN1639" s="22" t="s">
        <v>66</v>
      </c>
      <c r="AS1639" s="22" t="s">
        <v>51</v>
      </c>
      <c r="AX1639" s="22" t="s">
        <v>67</v>
      </c>
      <c r="BC1639" s="22" t="s">
        <v>52</v>
      </c>
      <c r="BH1639" s="22" t="s">
        <v>68</v>
      </c>
      <c r="BM1639" s="22" t="s">
        <v>63</v>
      </c>
      <c r="BQ1639" s="23" t="s">
        <v>69</v>
      </c>
      <c r="BR1639" s="23"/>
      <c r="BS1639" s="24"/>
      <c r="BT1639" s="24"/>
      <c r="BU1639" s="24"/>
      <c r="BW1639" s="22" t="s">
        <v>64</v>
      </c>
    </row>
    <row r="1640" spans="2:91" ht="18.600000000000001" customHeight="1" thickBot="1">
      <c r="D1640" s="249" t="s">
        <v>103</v>
      </c>
      <c r="E1640" s="250"/>
      <c r="F1640" s="251" t="s">
        <v>104</v>
      </c>
      <c r="G1640" s="252"/>
      <c r="H1640" s="229"/>
      <c r="I1640" s="253" t="s">
        <v>11</v>
      </c>
      <c r="J1640" s="254"/>
      <c r="K1640" s="255" t="s">
        <v>12</v>
      </c>
      <c r="L1640" s="256"/>
      <c r="M1640" s="24"/>
      <c r="N1640" s="253" t="s">
        <v>105</v>
      </c>
      <c r="O1640" s="254"/>
      <c r="P1640" s="255" t="s">
        <v>106</v>
      </c>
      <c r="Q1640" s="256"/>
      <c r="R1640" s="24"/>
      <c r="S1640" s="249" t="s">
        <v>107</v>
      </c>
      <c r="T1640" s="250"/>
      <c r="U1640" s="251" t="s">
        <v>108</v>
      </c>
      <c r="V1640" s="252"/>
      <c r="W1640" s="8"/>
      <c r="X1640" s="253" t="s">
        <v>109</v>
      </c>
      <c r="Y1640" s="254"/>
      <c r="Z1640" s="255" t="s">
        <v>110</v>
      </c>
      <c r="AA1640" s="256"/>
      <c r="AB1640" s="8"/>
      <c r="AC1640" s="253" t="s">
        <v>111</v>
      </c>
      <c r="AD1640" s="254"/>
      <c r="AE1640" s="255" t="s">
        <v>14</v>
      </c>
      <c r="AF1640" s="256"/>
      <c r="AG1640" s="8"/>
      <c r="AH1640" s="253" t="s">
        <v>112</v>
      </c>
      <c r="AI1640" s="254"/>
      <c r="AJ1640" s="255" t="s">
        <v>113</v>
      </c>
      <c r="AK1640" s="256"/>
      <c r="AL1640" s="8"/>
      <c r="AM1640" s="249" t="s">
        <v>114</v>
      </c>
      <c r="AN1640" s="250"/>
      <c r="AO1640" s="251" t="s">
        <v>115</v>
      </c>
      <c r="AP1640" s="252"/>
      <c r="AQ1640" s="24"/>
      <c r="AR1640" s="253" t="s">
        <v>116</v>
      </c>
      <c r="AS1640" s="254"/>
      <c r="AT1640" s="255" t="s">
        <v>13</v>
      </c>
      <c r="AU1640" s="256"/>
      <c r="AV1640" s="4"/>
      <c r="AW1640" s="253" t="s">
        <v>117</v>
      </c>
      <c r="AX1640" s="254"/>
      <c r="AY1640" s="255" t="s">
        <v>118</v>
      </c>
      <c r="AZ1640" s="256"/>
      <c r="BA1640" s="8"/>
      <c r="BB1640" s="253" t="s">
        <v>119</v>
      </c>
      <c r="BC1640" s="254"/>
      <c r="BD1640" s="255" t="s">
        <v>120</v>
      </c>
      <c r="BE1640" s="256"/>
      <c r="BF1640" s="4"/>
      <c r="BG1640" s="249" t="s">
        <v>121</v>
      </c>
      <c r="BH1640" s="250"/>
      <c r="BI1640" s="251" t="s">
        <v>122</v>
      </c>
      <c r="BJ1640" s="252"/>
      <c r="BK1640" s="4"/>
      <c r="BL1640" s="253" t="s">
        <v>123</v>
      </c>
      <c r="BM1640" s="254"/>
      <c r="BN1640" s="255" t="s">
        <v>124</v>
      </c>
      <c r="BO1640" s="256"/>
      <c r="BP1640" s="4"/>
      <c r="BQ1640" s="253" t="s">
        <v>125</v>
      </c>
      <c r="BR1640" s="254"/>
      <c r="BS1640" s="255" t="s">
        <v>126</v>
      </c>
      <c r="BT1640" s="256"/>
      <c r="BU1640" s="8"/>
      <c r="BV1640" s="253" t="s">
        <v>127</v>
      </c>
      <c r="BW1640" s="254"/>
      <c r="BX1640" s="255" t="s">
        <v>128</v>
      </c>
      <c r="BY1640" s="256"/>
      <c r="CA1640" s="27" t="s">
        <v>15</v>
      </c>
      <c r="CC1640" s="133" t="s">
        <v>70</v>
      </c>
      <c r="CD1640" s="9"/>
      <c r="CE1640" s="38"/>
      <c r="CF1640" s="38"/>
      <c r="CG1640" s="38"/>
      <c r="CH1640" s="38"/>
    </row>
    <row r="1641" spans="2:91" ht="18.600000000000001" customHeight="1" thickTop="1" thickBot="1">
      <c r="B1641" s="129">
        <v>4.2</v>
      </c>
      <c r="D1641" s="29">
        <v>1</v>
      </c>
      <c r="E1641" s="30">
        <v>0</v>
      </c>
      <c r="F1641" s="31">
        <v>0</v>
      </c>
      <c r="G1641" s="32">
        <f t="shared" ref="G1641:G1704" si="15706">-1/($E$8*$B1641)</f>
        <v>-0.15694761904761903</v>
      </c>
      <c r="I1641" s="29">
        <v>1</v>
      </c>
      <c r="J1641" s="33">
        <v>0</v>
      </c>
      <c r="K1641" s="31">
        <v>0</v>
      </c>
      <c r="L1641" s="32">
        <v>0</v>
      </c>
      <c r="N1641" s="29">
        <f t="shared" ref="N1641" si="15707">D1641*I1641+F1641*I1644-E1641*J1641-G1641*J1644</f>
        <v>0.95361462733444713</v>
      </c>
      <c r="O1641" s="33">
        <f t="shared" ref="O1641" si="15708">(D1641*J1641+E1641*I1641+F1641*J1644+G1641*I1644)</f>
        <v>0</v>
      </c>
      <c r="P1641" s="31">
        <f t="shared" ref="P1641" si="15709">D1641*K1641+F1641*K1644-E1641*L1641-G1641*L1644</f>
        <v>0</v>
      </c>
      <c r="Q1641" s="32">
        <f t="shared" ref="Q1641" si="15710">(D1641*L1641+E1641*K1641+F1641*L1644+G1641*K1644)</f>
        <v>-0.15694761904761903</v>
      </c>
      <c r="S1641" s="29">
        <v>1</v>
      </c>
      <c r="T1641" s="30">
        <v>0</v>
      </c>
      <c r="U1641" s="31">
        <v>0</v>
      </c>
      <c r="V1641" s="32">
        <f t="shared" ref="V1641:V1704" si="15711">-1/($T$8*$B1641)</f>
        <v>-0.30489761904761903</v>
      </c>
      <c r="X1641" s="29">
        <f t="shared" ref="X1641" si="15712">N1641*S1641+P1641*S1644-O1641*T1641-Q1641*T1644</f>
        <v>0.95361462733444713</v>
      </c>
      <c r="Y1641" s="33">
        <f t="shared" ref="Y1641" si="15713">(N1641*T1641+O1641*S1641+P1641*T1644+Q1641*S1644)</f>
        <v>0</v>
      </c>
      <c r="Z1641" s="31">
        <f t="shared" ref="Z1641" si="15714">N1641*U1641+P1641*U1644-O1641*V1641-Q1641*V1644</f>
        <v>0</v>
      </c>
      <c r="AA1641" s="32">
        <f t="shared" ref="AA1641" si="15715">(N1641*V1641+O1641*U1641+P1641*V1644+Q1641*U1644)</f>
        <v>-0.44770244841087448</v>
      </c>
      <c r="AB1641" s="8"/>
      <c r="AC1641" s="29">
        <v>1</v>
      </c>
      <c r="AD1641" s="33">
        <v>0</v>
      </c>
      <c r="AE1641" s="31">
        <v>0</v>
      </c>
      <c r="AF1641" s="32">
        <v>0</v>
      </c>
      <c r="AH1641" s="29">
        <f t="shared" ref="AH1641" si="15716">X1641*AC1641+Z1641*AC1644-Y1641*AD1641-AA1641*AD1644</f>
        <v>0.84873137418090738</v>
      </c>
      <c r="AI1641" s="33">
        <f t="shared" ref="AI1641" si="15717">(X1641*AD1641+Y1641*AC1641+Z1641*AD1644+AA1641*AC1644)</f>
        <v>0</v>
      </c>
      <c r="AJ1641" s="31">
        <f t="shared" ref="AJ1641" si="15718">X1641*AE1641+Z1641*AE1644-Y1641*AF1641-AA1641*AF1644</f>
        <v>0</v>
      </c>
      <c r="AK1641" s="32">
        <f t="shared" ref="AK1641" si="15719">(X1641*AF1641+Y1641*AE1641+Z1641*AF1644+AA1641*AE1644)</f>
        <v>-0.44770244841087448</v>
      </c>
      <c r="AL1641" s="8"/>
      <c r="AM1641" s="29">
        <v>1</v>
      </c>
      <c r="AN1641" s="30">
        <v>0</v>
      </c>
      <c r="AO1641" s="31">
        <v>0</v>
      </c>
      <c r="AP1641" s="32">
        <f t="shared" ref="AP1641:AP1704" si="15720">-1/($AN$8*$B1641)</f>
        <v>-0.27572142857142856</v>
      </c>
      <c r="AR1641" s="29">
        <f t="shared" ref="AR1641" si="15721">AH1641*AM1641+AJ1641*AM1644-AI1641*AN1641-AK1641*AN1644</f>
        <v>0.84873137418090738</v>
      </c>
      <c r="AS1641" s="33">
        <f t="shared" ref="AS1641" si="15722">(AH1641*AN1641+AI1641*AM1641+AJ1641*AN1644+AK1641*AM1644)</f>
        <v>0</v>
      </c>
      <c r="AT1641" s="31">
        <f t="shared" ref="AT1641" si="15723">AH1641*AO1641+AJ1641*AO1644-AI1641*AP1641-AK1641*AP1644</f>
        <v>0</v>
      </c>
      <c r="AU1641" s="32">
        <f t="shared" ref="AU1641" si="15724">(AH1641*AP1641+AI1641*AO1641+AJ1641*AP1644+AK1641*AO1644)</f>
        <v>-0.68171587537342593</v>
      </c>
      <c r="AV1641" s="8"/>
      <c r="AW1641" s="29">
        <v>1</v>
      </c>
      <c r="AX1641" s="33">
        <v>0</v>
      </c>
      <c r="AY1641" s="31">
        <v>0</v>
      </c>
      <c r="AZ1641" s="32">
        <v>0</v>
      </c>
      <c r="BB1641" s="29">
        <f t="shared" ref="BB1641" si="15725">AR1641*AW1641+AT1641*AW1644-AS1641*AX1641-AU1641*AX1644</f>
        <v>0.70452373563595894</v>
      </c>
      <c r="BC1641" s="33">
        <f t="shared" ref="BC1641" si="15726">(AR1641*AX1641+AS1641*AW1641+AT1641*AX1644+AU1641*AW1644)</f>
        <v>0</v>
      </c>
      <c r="BD1641" s="31">
        <f t="shared" ref="BD1641" si="15727">AR1641*AY1641+AT1641*AY1644-AS1641*AZ1641-AU1641*AZ1644</f>
        <v>0</v>
      </c>
      <c r="BE1641" s="32">
        <f t="shared" ref="BE1641" si="15728">(AR1641*AZ1641+AS1641*AY1641+AT1641*AZ1644+AU1641*AY1644)</f>
        <v>-0.68171587537342593</v>
      </c>
      <c r="BF1641" s="8"/>
      <c r="BG1641" s="29">
        <v>1</v>
      </c>
      <c r="BH1641" s="30">
        <v>0</v>
      </c>
      <c r="BI1641" s="31">
        <v>0</v>
      </c>
      <c r="BJ1641" s="32">
        <f t="shared" ref="BJ1641:BJ1704" si="15729">-1/($BH$8*$B1641)</f>
        <v>-9.6949999999999995E-2</v>
      </c>
      <c r="BL1641" s="29">
        <f t="shared" ref="BL1641" si="15730">BB1641*BG1641+BD1641*BG1644-BC1641*BH1641-BE1641*BH1644</f>
        <v>0.70452373563595894</v>
      </c>
      <c r="BM1641" s="33">
        <f t="shared" ref="BM1641" si="15731">(BB1641*BH1641+BC1641*BG1641+BD1641*BH1644+BE1641*BG1644)</f>
        <v>0</v>
      </c>
      <c r="BN1641" s="31">
        <f t="shared" ref="BN1641" si="15732">BB1641*BI1641+BD1641*BI1644-BC1641*BJ1641-BE1641*BJ1644</f>
        <v>0</v>
      </c>
      <c r="BO1641" s="32">
        <f t="shared" ref="BO1641" si="15733">(BB1641*BJ1641+BC1641*BI1641+BD1641*BJ1644+BE1641*BI1644)</f>
        <v>-0.75001945154333216</v>
      </c>
      <c r="BP1641" s="8"/>
      <c r="BQ1641" s="34">
        <v>1</v>
      </c>
      <c r="BR1641" s="35">
        <v>0</v>
      </c>
      <c r="BS1641" s="11">
        <v>0</v>
      </c>
      <c r="BT1641" s="36">
        <v>0</v>
      </c>
      <c r="BV1641" s="29">
        <f t="shared" ref="BV1641" si="15734">BL1641*BQ1641+BN1641*BQ1644-BM1641*BR1641-BO1641*BR1644</f>
        <v>0.70452373563595894</v>
      </c>
      <c r="BW1641" s="33">
        <f t="shared" ref="BW1641" si="15735">(BL1641*BR1641+BM1641*BQ1641+BN1641*BR1644+BO1641*BQ1644)</f>
        <v>-0.75001945154333216</v>
      </c>
      <c r="BX1641" s="31">
        <f t="shared" ref="BX1641" si="15736">BL1641*BS1641+BN1641*BS1644-BM1641*BT1641-BO1641*BT1644</f>
        <v>0</v>
      </c>
      <c r="BY1641" s="32">
        <f t="shared" ref="BY1641" si="15737">(BL1641*BT1641+BM1641*BS1641+BN1641*BT1644+BO1641*BS1644)</f>
        <v>-0.75001945154333216</v>
      </c>
      <c r="CA1641" s="37">
        <f t="shared" ref="CA1641" si="15738">20*LOG(((1+$BR$8)/$BR$8)/((BV1641+BV1644)^2+(BW1641+BW1644)^2)^0.5)</f>
        <v>-6.6869552186901533E-3</v>
      </c>
      <c r="CC1641" s="134">
        <f t="shared" ref="CC1641" si="15739">((BV1641^2+BW1641^2)^0.5)/((BV1644^2+BW1644^2)^0.5)</f>
        <v>1.0572668065878994</v>
      </c>
      <c r="CD1641" s="9"/>
      <c r="CE1641" s="38"/>
      <c r="CF1641" s="38"/>
      <c r="CG1641" s="38"/>
      <c r="CH1641" s="38"/>
      <c r="CM1641" s="129">
        <v>4.18</v>
      </c>
    </row>
    <row r="1642" spans="2:91" ht="18.600000000000001" customHeight="1" thickBot="1">
      <c r="D1642" s="39"/>
      <c r="G1642" s="40"/>
      <c r="I1642" s="39"/>
      <c r="L1642" s="40"/>
      <c r="N1642" s="39"/>
      <c r="Q1642" s="40"/>
      <c r="S1642" s="39"/>
      <c r="V1642" s="40"/>
      <c r="X1642" s="39"/>
      <c r="AA1642" s="40"/>
      <c r="AC1642" s="39"/>
      <c r="AF1642" s="40"/>
      <c r="AH1642" s="39"/>
      <c r="AK1642" s="40"/>
      <c r="AM1642" s="39"/>
      <c r="AP1642" s="40"/>
      <c r="AR1642" s="39"/>
      <c r="AU1642" s="40"/>
      <c r="AW1642" s="39"/>
      <c r="AZ1642" s="40"/>
      <c r="BB1642" s="39"/>
      <c r="BE1642" s="40"/>
      <c r="BG1642" s="39"/>
      <c r="BJ1642" s="40"/>
      <c r="BL1642" s="39"/>
      <c r="BO1642" s="40"/>
      <c r="BQ1642" s="34"/>
      <c r="BR1642" s="11"/>
      <c r="BS1642" s="11"/>
      <c r="BT1642" s="41"/>
      <c r="BV1642" s="39"/>
      <c r="BY1642" s="40"/>
      <c r="CC1642" s="135"/>
      <c r="CD1642" s="9"/>
      <c r="CE1642" s="38"/>
      <c r="CF1642" s="38"/>
      <c r="CG1642" s="38"/>
      <c r="CH1642" s="38"/>
    </row>
    <row r="1643" spans="2:91" ht="18.600000000000001" customHeight="1" thickBot="1">
      <c r="D1643" s="258" t="s">
        <v>129</v>
      </c>
      <c r="E1643" s="259"/>
      <c r="F1643" s="260" t="s">
        <v>130</v>
      </c>
      <c r="G1643" s="261"/>
      <c r="H1643" s="229"/>
      <c r="I1643" s="258" t="s">
        <v>131</v>
      </c>
      <c r="J1643" s="259"/>
      <c r="K1643" s="260" t="s">
        <v>132</v>
      </c>
      <c r="L1643" s="261"/>
      <c r="N1643" s="253" t="s">
        <v>133</v>
      </c>
      <c r="O1643" s="254"/>
      <c r="P1643" s="255" t="s">
        <v>134</v>
      </c>
      <c r="Q1643" s="256"/>
      <c r="S1643" s="258" t="s">
        <v>135</v>
      </c>
      <c r="T1643" s="259"/>
      <c r="U1643" s="260" t="s">
        <v>136</v>
      </c>
      <c r="V1643" s="261"/>
      <c r="W1643" s="8"/>
      <c r="X1643" s="253" t="s">
        <v>137</v>
      </c>
      <c r="Y1643" s="254"/>
      <c r="Z1643" s="255" t="s">
        <v>138</v>
      </c>
      <c r="AA1643" s="256"/>
      <c r="AB1643" s="8"/>
      <c r="AC1643" s="258" t="s">
        <v>139</v>
      </c>
      <c r="AD1643" s="259"/>
      <c r="AE1643" s="260" t="s">
        <v>140</v>
      </c>
      <c r="AF1643" s="261"/>
      <c r="AG1643" s="8"/>
      <c r="AH1643" s="253" t="s">
        <v>141</v>
      </c>
      <c r="AI1643" s="254"/>
      <c r="AJ1643" s="255" t="s">
        <v>142</v>
      </c>
      <c r="AK1643" s="256"/>
      <c r="AL1643" s="8"/>
      <c r="AM1643" s="258" t="s">
        <v>143</v>
      </c>
      <c r="AN1643" s="259"/>
      <c r="AO1643" s="260" t="s">
        <v>144</v>
      </c>
      <c r="AP1643" s="261"/>
      <c r="AR1643" s="253" t="s">
        <v>145</v>
      </c>
      <c r="AS1643" s="254"/>
      <c r="AT1643" s="255" t="s">
        <v>146</v>
      </c>
      <c r="AU1643" s="256"/>
      <c r="AV1643" s="4"/>
      <c r="AW1643" s="258" t="s">
        <v>147</v>
      </c>
      <c r="AX1643" s="259"/>
      <c r="AY1643" s="260" t="s">
        <v>148</v>
      </c>
      <c r="AZ1643" s="261"/>
      <c r="BA1643" s="8"/>
      <c r="BB1643" s="253" t="s">
        <v>149</v>
      </c>
      <c r="BC1643" s="254"/>
      <c r="BD1643" s="255" t="s">
        <v>150</v>
      </c>
      <c r="BE1643" s="256"/>
      <c r="BF1643" s="4"/>
      <c r="BG1643" s="258" t="s">
        <v>151</v>
      </c>
      <c r="BH1643" s="259"/>
      <c r="BI1643" s="260" t="s">
        <v>152</v>
      </c>
      <c r="BJ1643" s="261"/>
      <c r="BK1643" s="4"/>
      <c r="BL1643" s="253" t="s">
        <v>153</v>
      </c>
      <c r="BM1643" s="254"/>
      <c r="BN1643" s="255" t="s">
        <v>154</v>
      </c>
      <c r="BO1643" s="256"/>
      <c r="BP1643" s="4"/>
      <c r="BQ1643" s="258" t="s">
        <v>155</v>
      </c>
      <c r="BR1643" s="259"/>
      <c r="BS1643" s="260" t="s">
        <v>156</v>
      </c>
      <c r="BT1643" s="261"/>
      <c r="BU1643" s="8"/>
      <c r="BV1643" s="253" t="s">
        <v>157</v>
      </c>
      <c r="BW1643" s="254"/>
      <c r="BX1643" s="255" t="s">
        <v>158</v>
      </c>
      <c r="BY1643" s="256"/>
      <c r="CA1643" s="46" t="s">
        <v>16</v>
      </c>
      <c r="CC1643" s="136" t="s">
        <v>71</v>
      </c>
      <c r="CD1643" s="9"/>
      <c r="CE1643" s="38"/>
      <c r="CF1643" s="38"/>
      <c r="CG1643" s="38"/>
      <c r="CH1643" s="38"/>
    </row>
    <row r="1644" spans="2:91" ht="18.600000000000001" customHeight="1" thickTop="1" thickBot="1">
      <c r="D1644" s="29">
        <v>0</v>
      </c>
      <c r="E1644" s="33">
        <v>0</v>
      </c>
      <c r="F1644" s="31">
        <v>1</v>
      </c>
      <c r="G1644" s="32">
        <v>0</v>
      </c>
      <c r="I1644" s="29">
        <v>0</v>
      </c>
      <c r="J1644" s="33">
        <f t="shared" ref="J1644" si="15740">IF(0=(1-$J$8*$K$8*$B1641^2),10^14,$B1641*$J$8/(1-$J$8*$K$8*$B1641^2))</f>
        <v>-0.29554683879262439</v>
      </c>
      <c r="K1644" s="31">
        <v>1</v>
      </c>
      <c r="L1644" s="32">
        <v>0</v>
      </c>
      <c r="N1644" s="29">
        <f t="shared" ref="N1644" si="15741">D1644*I1641+F1644*I1644-E1644*J1641-G1644*J1644</f>
        <v>0</v>
      </c>
      <c r="O1644" s="33">
        <f t="shared" ref="O1644" si="15742">(D1644*J1641+E1644*I1641+F1644*J1644+G1644*I1644)</f>
        <v>-0.29554683879262439</v>
      </c>
      <c r="P1644" s="31">
        <f t="shared" ref="P1644" si="15743">D1644*K1641+F1644*K1644-E1644*L1641-G1644*L1644</f>
        <v>1</v>
      </c>
      <c r="Q1644" s="32">
        <f t="shared" ref="Q1644" si="15744">(D1644*L1641+E1644*K1641+F1644*L1644+G1644*K1644)</f>
        <v>0</v>
      </c>
      <c r="S1644" s="29">
        <v>0</v>
      </c>
      <c r="T1644" s="33">
        <v>0</v>
      </c>
      <c r="U1644" s="31">
        <v>1</v>
      </c>
      <c r="V1644" s="32">
        <v>0</v>
      </c>
      <c r="X1644" s="29">
        <f t="shared" ref="X1644" si="15745">N1644*S1641+P1644*S1644-O1644*T1641-Q1644*T1644</f>
        <v>0</v>
      </c>
      <c r="Y1644" s="33">
        <f t="shared" ref="Y1644" si="15746">(N1644*T1641+O1644*S1641+P1644*T1644+Q1644*S1644)</f>
        <v>-0.29554683879262439</v>
      </c>
      <c r="Z1644" s="31">
        <f t="shared" ref="Z1644" si="15747">N1644*U1641+P1644*U1644-O1644*V1641-Q1644*V1644</f>
        <v>0.90988847253507832</v>
      </c>
      <c r="AA1644" s="32">
        <f t="shared" ref="AA1644" si="15748">(N1644*V1641+O1644*U1641+P1644*V1644+Q1644*U1644)</f>
        <v>0</v>
      </c>
      <c r="AB1644" s="8"/>
      <c r="AC1644" s="29">
        <v>0</v>
      </c>
      <c r="AD1644" s="33">
        <f t="shared" ref="AD1644" si="15749">IF(0=(1-$AD$8*$AE$8*$B1641^2),10^14,$B1641*$AD$8/(1-$AD$8*$AE$8*$B1641^2))</f>
        <v>-0.23427000126048933</v>
      </c>
      <c r="AE1644" s="31">
        <v>1</v>
      </c>
      <c r="AF1644" s="32">
        <v>0</v>
      </c>
      <c r="AH1644" s="29">
        <f t="shared" ref="AH1644" si="15750">X1644*AC1641+Z1644*AC1644-Y1644*AD1641-AA1644*AD1644</f>
        <v>0</v>
      </c>
      <c r="AI1644" s="33">
        <f t="shared" ref="AI1644" si="15751">(X1644*AD1641+Y1644*AC1641+Z1644*AD1644+AA1644*AC1644)</f>
        <v>-0.50870641240032188</v>
      </c>
      <c r="AJ1644" s="31">
        <f t="shared" ref="AJ1644" si="15752">X1644*AE1641+Z1644*AE1644-Y1644*AF1641-AA1644*AF1644</f>
        <v>0.90988847253507832</v>
      </c>
      <c r="AK1644" s="32">
        <f t="shared" ref="AK1644" si="15753">(X1644*AF1641+Y1644*AE1641+Z1644*AF1644+AA1644*AE1644)</f>
        <v>0</v>
      </c>
      <c r="AL1644" s="8"/>
      <c r="AM1644" s="29">
        <v>0</v>
      </c>
      <c r="AN1644" s="33">
        <v>0</v>
      </c>
      <c r="AO1644" s="31">
        <v>1</v>
      </c>
      <c r="AP1644" s="32">
        <v>0</v>
      </c>
      <c r="AR1644" s="29">
        <f t="shared" ref="AR1644" si="15754">AH1644*AM1641+AJ1644*AM1644-AI1644*AN1641-AK1644*AN1644</f>
        <v>0</v>
      </c>
      <c r="AS1644" s="33">
        <f t="shared" ref="AS1644" si="15755">(AH1644*AN1641+AI1644*AM1641+AJ1644*AN1644+AK1644*AM1644)</f>
        <v>-0.50870641240032188</v>
      </c>
      <c r="AT1644" s="31">
        <f t="shared" ref="AT1644" si="15756">AH1644*AO1641+AJ1644*AO1644-AI1644*AP1641-AK1644*AP1644</f>
        <v>0.76962721378461529</v>
      </c>
      <c r="AU1644" s="32">
        <f t="shared" ref="AU1644" si="15757">(AH1644*AP1641+AI1644*AO1641+AJ1644*AP1644+AK1644*AO1644)</f>
        <v>0</v>
      </c>
      <c r="AV1644" s="8"/>
      <c r="AW1644" s="29">
        <v>0</v>
      </c>
      <c r="AX1644" s="33">
        <f t="shared" ref="AX1644" si="15758">IF(0=(1-$AX$8*$AY$8*$B1641^2),10^14,$B1641*$AX$8/(1-$AX$8*$AY$8*$B1641^2))</f>
        <v>-0.21153627743516359</v>
      </c>
      <c r="AY1644" s="31">
        <v>1</v>
      </c>
      <c r="AZ1644" s="32">
        <v>0</v>
      </c>
      <c r="BB1644" s="29">
        <f t="shared" ref="BB1644" si="15759">AR1644*AW1641+AT1644*AW1644-AS1644*AX1641-AU1644*AX1644</f>
        <v>0</v>
      </c>
      <c r="BC1644" s="33">
        <f t="shared" ref="BC1644" si="15760">(AR1644*AX1641+AS1644*AW1641+AT1644*AX1644+AU1644*AW1644)</f>
        <v>-0.67151048821711623</v>
      </c>
      <c r="BD1644" s="31">
        <f t="shared" ref="BD1644" si="15761">AR1644*AY1641+AT1644*AY1644-AS1644*AZ1641-AU1644*AZ1644</f>
        <v>0.76962721378461529</v>
      </c>
      <c r="BE1644" s="32">
        <f t="shared" ref="BE1644" si="15762">(AR1644*AZ1641+AS1644*AY1641+AT1644*AZ1644+AU1644*AY1644)</f>
        <v>0</v>
      </c>
      <c r="BF1644" s="8"/>
      <c r="BG1644" s="29">
        <v>0</v>
      </c>
      <c r="BH1644" s="33">
        <v>0</v>
      </c>
      <c r="BI1644" s="31">
        <v>1</v>
      </c>
      <c r="BJ1644" s="32">
        <v>0</v>
      </c>
      <c r="BL1644" s="29">
        <f t="shared" ref="BL1644" si="15763">BB1644*BG1641+BD1644*BG1644-BC1644*BH1641-BE1644*BH1644</f>
        <v>0</v>
      </c>
      <c r="BM1644" s="33">
        <f t="shared" ref="BM1644" si="15764">(BB1644*BH1641+BC1644*BG1641+BD1644*BH1644+BE1644*BG1644)</f>
        <v>-0.67151048821711623</v>
      </c>
      <c r="BN1644" s="31">
        <f t="shared" ref="BN1644" si="15765">BB1644*BI1641+BD1644*BI1644-BC1644*BJ1641-BE1644*BJ1644</f>
        <v>0.70452427195196587</v>
      </c>
      <c r="BO1644" s="32">
        <f t="shared" ref="BO1644" si="15766">(BB1644*BJ1641+BC1644*BI1641+BD1644*BJ1644+BE1644*BI1644)</f>
        <v>0</v>
      </c>
      <c r="BP1644" s="8"/>
      <c r="BQ1644" s="19">
        <f t="shared" ref="BQ1644:BQ1707" si="15767">1/$BR$8</f>
        <v>1</v>
      </c>
      <c r="BR1644" s="47">
        <v>0</v>
      </c>
      <c r="BS1644" s="48">
        <v>1</v>
      </c>
      <c r="BT1644" s="49">
        <v>0</v>
      </c>
      <c r="BV1644" s="29">
        <f t="shared" ref="BV1644" si="15768">BL1644*BQ1641+BN1644*BQ1644-BM1644*BR1641-BO1644*BR1644</f>
        <v>0.70452427195196587</v>
      </c>
      <c r="BW1644" s="33">
        <f t="shared" ref="BW1644" si="15769">(BL1644*BR1641+BM1644*BQ1641+BN1644*BR1644+BO1644*BQ1644)</f>
        <v>-0.67151048821711623</v>
      </c>
      <c r="BX1644" s="31">
        <f t="shared" ref="BX1644" si="15770">BL1644*BS1641+BN1644*BS1644-BM1644*BT1641-BO1644*BT1644</f>
        <v>0.70452427195196587</v>
      </c>
      <c r="BY1644" s="32">
        <f t="shared" ref="BY1644" si="15771">(BL1644*BT1641+BM1644*BS1641+BN1644*BT1644+BO1644*BS1644)</f>
        <v>0</v>
      </c>
      <c r="CA1644" s="50">
        <f t="shared" ref="CA1644" si="15772">(180/PI())*ATAN(-1*(BW1641+BW1644)/(BV1641+BV1644))</f>
        <v>45.252654196955817</v>
      </c>
      <c r="CC1644" s="137">
        <f t="shared" ref="CC1644" si="15773">20*LOG(((1-(10^(CA1641/20)^2)*(1-((1-CC1641)/(1+CC1641))^2))^0.5))</f>
        <v>-26.359719741064971</v>
      </c>
      <c r="CD1644" s="9"/>
      <c r="CE1644" s="38"/>
      <c r="CF1644" s="38"/>
      <c r="CG1644" s="38"/>
      <c r="CH1644" s="38"/>
    </row>
    <row r="1645" spans="2:91" ht="18.600000000000001" customHeight="1">
      <c r="CC1645" s="42"/>
    </row>
    <row r="1646" spans="2:91" ht="18.600000000000001" customHeight="1" thickBot="1">
      <c r="E1646" s="22" t="s">
        <v>4</v>
      </c>
      <c r="J1646" s="22" t="s">
        <v>5</v>
      </c>
      <c r="O1646" s="22" t="s">
        <v>6</v>
      </c>
      <c r="T1646" s="22" t="s">
        <v>7</v>
      </c>
      <c r="Y1646" s="22" t="s">
        <v>8</v>
      </c>
      <c r="AD1646" s="22" t="s">
        <v>65</v>
      </c>
      <c r="AI1646" s="22" t="s">
        <v>9</v>
      </c>
      <c r="AN1646" s="22" t="s">
        <v>66</v>
      </c>
      <c r="AS1646" s="22" t="s">
        <v>51</v>
      </c>
      <c r="AX1646" s="22" t="s">
        <v>67</v>
      </c>
      <c r="BC1646" s="22" t="s">
        <v>52</v>
      </c>
      <c r="BH1646" s="22" t="s">
        <v>68</v>
      </c>
      <c r="BM1646" s="22" t="s">
        <v>63</v>
      </c>
      <c r="BQ1646" s="23" t="s">
        <v>69</v>
      </c>
      <c r="BR1646" s="23"/>
      <c r="BS1646" s="24"/>
      <c r="BT1646" s="24"/>
      <c r="BU1646" s="24"/>
      <c r="BW1646" s="22" t="s">
        <v>64</v>
      </c>
    </row>
    <row r="1647" spans="2:91" ht="18.600000000000001" customHeight="1" thickBot="1">
      <c r="D1647" s="249" t="s">
        <v>103</v>
      </c>
      <c r="E1647" s="250"/>
      <c r="F1647" s="251" t="s">
        <v>104</v>
      </c>
      <c r="G1647" s="252"/>
      <c r="H1647" s="229"/>
      <c r="I1647" s="253" t="s">
        <v>11</v>
      </c>
      <c r="J1647" s="254"/>
      <c r="K1647" s="255" t="s">
        <v>12</v>
      </c>
      <c r="L1647" s="256"/>
      <c r="M1647" s="24"/>
      <c r="N1647" s="253" t="s">
        <v>105</v>
      </c>
      <c r="O1647" s="254"/>
      <c r="P1647" s="255" t="s">
        <v>106</v>
      </c>
      <c r="Q1647" s="256"/>
      <c r="R1647" s="24"/>
      <c r="S1647" s="249" t="s">
        <v>107</v>
      </c>
      <c r="T1647" s="250"/>
      <c r="U1647" s="251" t="s">
        <v>108</v>
      </c>
      <c r="V1647" s="252"/>
      <c r="W1647" s="8"/>
      <c r="X1647" s="253" t="s">
        <v>109</v>
      </c>
      <c r="Y1647" s="254"/>
      <c r="Z1647" s="255" t="s">
        <v>110</v>
      </c>
      <c r="AA1647" s="256"/>
      <c r="AB1647" s="8"/>
      <c r="AC1647" s="253" t="s">
        <v>111</v>
      </c>
      <c r="AD1647" s="254"/>
      <c r="AE1647" s="255" t="s">
        <v>14</v>
      </c>
      <c r="AF1647" s="256"/>
      <c r="AG1647" s="8"/>
      <c r="AH1647" s="253" t="s">
        <v>112</v>
      </c>
      <c r="AI1647" s="254"/>
      <c r="AJ1647" s="255" t="s">
        <v>113</v>
      </c>
      <c r="AK1647" s="256"/>
      <c r="AL1647" s="8"/>
      <c r="AM1647" s="249" t="s">
        <v>114</v>
      </c>
      <c r="AN1647" s="250"/>
      <c r="AO1647" s="251" t="s">
        <v>115</v>
      </c>
      <c r="AP1647" s="252"/>
      <c r="AQ1647" s="24"/>
      <c r="AR1647" s="253" t="s">
        <v>116</v>
      </c>
      <c r="AS1647" s="254"/>
      <c r="AT1647" s="255" t="s">
        <v>13</v>
      </c>
      <c r="AU1647" s="256"/>
      <c r="AV1647" s="4"/>
      <c r="AW1647" s="253" t="s">
        <v>117</v>
      </c>
      <c r="AX1647" s="254"/>
      <c r="AY1647" s="255" t="s">
        <v>118</v>
      </c>
      <c r="AZ1647" s="256"/>
      <c r="BA1647" s="8"/>
      <c r="BB1647" s="253" t="s">
        <v>119</v>
      </c>
      <c r="BC1647" s="254"/>
      <c r="BD1647" s="255" t="s">
        <v>120</v>
      </c>
      <c r="BE1647" s="256"/>
      <c r="BF1647" s="4"/>
      <c r="BG1647" s="249" t="s">
        <v>121</v>
      </c>
      <c r="BH1647" s="250"/>
      <c r="BI1647" s="251" t="s">
        <v>122</v>
      </c>
      <c r="BJ1647" s="252"/>
      <c r="BK1647" s="4"/>
      <c r="BL1647" s="253" t="s">
        <v>123</v>
      </c>
      <c r="BM1647" s="254"/>
      <c r="BN1647" s="255" t="s">
        <v>124</v>
      </c>
      <c r="BO1647" s="256"/>
      <c r="BP1647" s="4"/>
      <c r="BQ1647" s="253" t="s">
        <v>125</v>
      </c>
      <c r="BR1647" s="254"/>
      <c r="BS1647" s="255" t="s">
        <v>126</v>
      </c>
      <c r="BT1647" s="256"/>
      <c r="BU1647" s="8"/>
      <c r="BV1647" s="253" t="s">
        <v>127</v>
      </c>
      <c r="BW1647" s="254"/>
      <c r="BX1647" s="255" t="s">
        <v>128</v>
      </c>
      <c r="BY1647" s="256"/>
      <c r="CA1647" s="27" t="s">
        <v>15</v>
      </c>
      <c r="CC1647" s="133" t="s">
        <v>70</v>
      </c>
      <c r="CD1647" s="9"/>
      <c r="CE1647" s="38"/>
      <c r="CF1647" s="38"/>
      <c r="CG1647" s="38"/>
      <c r="CH1647" s="38"/>
    </row>
    <row r="1648" spans="2:91" ht="18.600000000000001" customHeight="1" thickTop="1" thickBot="1">
      <c r="B1648" s="129">
        <v>4.22</v>
      </c>
      <c r="D1648" s="29">
        <v>1</v>
      </c>
      <c r="E1648" s="30">
        <v>0</v>
      </c>
      <c r="F1648" s="31">
        <v>0</v>
      </c>
      <c r="G1648" s="32">
        <f t="shared" ref="G1648:G1711" si="15774">-1/($E$8*$B1648)</f>
        <v>-0.15620379146919433</v>
      </c>
      <c r="I1648" s="29">
        <v>1</v>
      </c>
      <c r="J1648" s="33">
        <v>0</v>
      </c>
      <c r="K1648" s="31">
        <v>0</v>
      </c>
      <c r="L1648" s="32">
        <v>0</v>
      </c>
      <c r="N1648" s="29">
        <f t="shared" ref="N1648" si="15775">D1648*I1648+F1648*I1651-E1648*J1648-G1648*J1651</f>
        <v>0.95405707986270161</v>
      </c>
      <c r="O1648" s="33">
        <f t="shared" ref="O1648" si="15776">(D1648*J1648+E1648*I1648+F1648*J1651+G1648*I1651)</f>
        <v>0</v>
      </c>
      <c r="P1648" s="31">
        <f t="shared" ref="P1648" si="15777">D1648*K1648+F1648*K1651-E1648*L1648-G1648*L1651</f>
        <v>0</v>
      </c>
      <c r="Q1648" s="32">
        <f t="shared" ref="Q1648" si="15778">(D1648*L1648+E1648*K1648+F1648*L1651+G1648*K1651)</f>
        <v>-0.15620379146919433</v>
      </c>
      <c r="S1648" s="29">
        <v>1</v>
      </c>
      <c r="T1648" s="30">
        <v>0</v>
      </c>
      <c r="U1648" s="31">
        <v>0</v>
      </c>
      <c r="V1648" s="32">
        <f t="shared" ref="V1648:V1711" si="15779">-1/($T$8*$B1648)</f>
        <v>-0.30345260663507106</v>
      </c>
      <c r="X1648" s="29">
        <f t="shared" ref="X1648" si="15780">N1648*S1648+P1648*S1651-O1648*T1648-Q1648*T1651</f>
        <v>0.95405707986270161</v>
      </c>
      <c r="Y1648" s="33">
        <f t="shared" ref="Y1648" si="15781">(N1648*T1648+O1648*S1648+P1648*T1651+Q1648*S1651)</f>
        <v>0</v>
      </c>
      <c r="Z1648" s="31">
        <f t="shared" ref="Z1648" si="15782">N1648*U1648+P1648*U1651-O1648*V1648-Q1648*V1651</f>
        <v>0</v>
      </c>
      <c r="AA1648" s="32">
        <f t="shared" ref="AA1648" si="15783">(N1648*V1648+O1648*U1648+P1648*V1651+Q1648*U1651)</f>
        <v>-0.44571489923217528</v>
      </c>
      <c r="AB1648" s="8"/>
      <c r="AC1648" s="29">
        <v>1</v>
      </c>
      <c r="AD1648" s="33">
        <v>0</v>
      </c>
      <c r="AE1648" s="31">
        <v>0</v>
      </c>
      <c r="AF1648" s="32">
        <v>0</v>
      </c>
      <c r="AH1648" s="29">
        <f t="shared" ref="AH1648" si="15784">X1648*AC1648+Z1648*AC1651-Y1648*AD1648-AA1648*AD1651</f>
        <v>0.85016701819525031</v>
      </c>
      <c r="AI1648" s="33">
        <f t="shared" ref="AI1648" si="15785">(X1648*AD1648+Y1648*AC1648+Z1648*AD1651+AA1648*AC1651)</f>
        <v>0</v>
      </c>
      <c r="AJ1648" s="31">
        <f t="shared" ref="AJ1648" si="15786">X1648*AE1648+Z1648*AE1651-Y1648*AF1648-AA1648*AF1651</f>
        <v>0</v>
      </c>
      <c r="AK1648" s="32">
        <f t="shared" ref="AK1648" si="15787">(X1648*AF1648+Y1648*AE1648+Z1648*AF1651+AA1648*AE1651)</f>
        <v>-0.44571489923217528</v>
      </c>
      <c r="AL1648" s="8"/>
      <c r="AM1648" s="29">
        <v>1</v>
      </c>
      <c r="AN1648" s="30">
        <v>0</v>
      </c>
      <c r="AO1648" s="31">
        <v>0</v>
      </c>
      <c r="AP1648" s="32">
        <f t="shared" ref="AP1648:AP1711" si="15788">-1/($AN$8*$B1648)</f>
        <v>-0.27441469194312795</v>
      </c>
      <c r="AR1648" s="29">
        <f t="shared" ref="AR1648" si="15789">AH1648*AM1648+AJ1648*AM1651-AI1648*AN1648-AK1648*AN1651</f>
        <v>0.85016701819525031</v>
      </c>
      <c r="AS1648" s="33">
        <f t="shared" ref="AS1648" si="15790">(AH1648*AN1648+AI1648*AM1648+AJ1648*AN1651+AK1648*AM1651)</f>
        <v>0</v>
      </c>
      <c r="AT1648" s="31">
        <f t="shared" ref="AT1648" si="15791">AH1648*AO1648+AJ1648*AO1651-AI1648*AP1648-AK1648*AP1651</f>
        <v>0</v>
      </c>
      <c r="AU1648" s="32">
        <f t="shared" ref="AU1648" si="15792">(AH1648*AP1648+AI1648*AO1648+AJ1648*AP1651+AK1648*AO1651)</f>
        <v>-0.6790132196304326</v>
      </c>
      <c r="AV1648" s="8"/>
      <c r="AW1648" s="29">
        <v>1</v>
      </c>
      <c r="AX1648" s="33">
        <v>0</v>
      </c>
      <c r="AY1648" s="31">
        <v>0</v>
      </c>
      <c r="AZ1648" s="32">
        <v>0</v>
      </c>
      <c r="BB1648" s="29">
        <f t="shared" ref="BB1648" si="15793">AR1648*AW1648+AT1648*AW1651-AS1648*AX1648-AU1648*AX1651</f>
        <v>0.70724456645944045</v>
      </c>
      <c r="BC1648" s="33">
        <f t="shared" ref="BC1648" si="15794">(AR1648*AX1648+AS1648*AW1648+AT1648*AX1651+AU1648*AW1651)</f>
        <v>0</v>
      </c>
      <c r="BD1648" s="31">
        <f t="shared" ref="BD1648" si="15795">AR1648*AY1648+AT1648*AY1651-AS1648*AZ1648-AU1648*AZ1651</f>
        <v>0</v>
      </c>
      <c r="BE1648" s="32">
        <f t="shared" ref="BE1648" si="15796">(AR1648*AZ1648+AS1648*AY1648+AT1648*AZ1651+AU1648*AY1651)</f>
        <v>-0.6790132196304326</v>
      </c>
      <c r="BF1648" s="8"/>
      <c r="BG1648" s="29">
        <v>1</v>
      </c>
      <c r="BH1648" s="30">
        <v>0</v>
      </c>
      <c r="BI1648" s="31">
        <v>0</v>
      </c>
      <c r="BJ1648" s="32">
        <f t="shared" ref="BJ1648:BJ1711" si="15797">-1/($BH$8*$B1648)</f>
        <v>-9.6490521327014217E-2</v>
      </c>
      <c r="BL1648" s="29">
        <f t="shared" ref="BL1648" si="15798">BB1648*BG1648+BD1648*BG1651-BC1648*BH1648-BE1648*BH1651</f>
        <v>0.70724456645944045</v>
      </c>
      <c r="BM1648" s="33">
        <f t="shared" ref="BM1648" si="15799">(BB1648*BH1648+BC1648*BG1648+BD1648*BH1651+BE1648*BG1651)</f>
        <v>0</v>
      </c>
      <c r="BN1648" s="31">
        <f t="shared" ref="BN1648" si="15800">BB1648*BI1648+BD1648*BI1651-BC1648*BJ1648-BE1648*BJ1651</f>
        <v>0</v>
      </c>
      <c r="BO1648" s="32">
        <f t="shared" ref="BO1648" si="15801">(BB1648*BJ1648+BC1648*BI1648+BD1648*BJ1651+BE1648*BI1651)</f>
        <v>-0.74725561655380213</v>
      </c>
      <c r="BP1648" s="8"/>
      <c r="BQ1648" s="34">
        <v>1</v>
      </c>
      <c r="BR1648" s="35">
        <v>0</v>
      </c>
      <c r="BS1648" s="11">
        <v>0</v>
      </c>
      <c r="BT1648" s="36">
        <v>0</v>
      </c>
      <c r="BV1648" s="29">
        <f t="shared" ref="BV1648" si="15802">BL1648*BQ1648+BN1648*BQ1651-BM1648*BR1648-BO1648*BR1651</f>
        <v>0.70724456645944045</v>
      </c>
      <c r="BW1648" s="33">
        <f t="shared" ref="BW1648" si="15803">(BL1648*BR1648+BM1648*BQ1648+BN1648*BR1651+BO1648*BQ1651)</f>
        <v>-0.74725561655380213</v>
      </c>
      <c r="BX1648" s="31">
        <f t="shared" ref="BX1648" si="15804">BL1648*BS1648+BN1648*BS1651-BM1648*BT1648-BO1648*BT1651</f>
        <v>0</v>
      </c>
      <c r="BY1648" s="32">
        <f t="shared" ref="BY1648" si="15805">(BL1648*BT1648+BM1648*BS1648+BN1648*BT1651+BO1648*BS1651)</f>
        <v>-0.74725561655380213</v>
      </c>
      <c r="CA1648" s="37">
        <f t="shared" ref="CA1648" si="15806">20*LOG(((1+$BR$8)/$BR$8)/((BV1648+BV1651)^2+(BW1648+BW1651)^2)^0.5)</f>
        <v>-6.6687319260467851E-3</v>
      </c>
      <c r="CC1648" s="134">
        <f t="shared" ref="CC1648" si="15807">((BV1648^2+BW1648^2)^0.5)/((BV1651^2+BW1651^2)^0.5)</f>
        <v>1.056962177761835</v>
      </c>
      <c r="CD1648" s="9"/>
      <c r="CE1648" s="38"/>
      <c r="CF1648" s="38"/>
      <c r="CG1648" s="38"/>
      <c r="CH1648" s="38"/>
      <c r="CM1648" s="129">
        <v>4.2</v>
      </c>
    </row>
    <row r="1649" spans="2:91" ht="18.600000000000001" customHeight="1" thickBot="1">
      <c r="D1649" s="39"/>
      <c r="G1649" s="40"/>
      <c r="I1649" s="39"/>
      <c r="L1649" s="40"/>
      <c r="N1649" s="39"/>
      <c r="Q1649" s="40"/>
      <c r="S1649" s="39"/>
      <c r="V1649" s="40"/>
      <c r="X1649" s="39"/>
      <c r="AA1649" s="40"/>
      <c r="AC1649" s="39"/>
      <c r="AF1649" s="40"/>
      <c r="AH1649" s="39"/>
      <c r="AK1649" s="40"/>
      <c r="AM1649" s="39"/>
      <c r="AP1649" s="40"/>
      <c r="AR1649" s="39"/>
      <c r="AU1649" s="40"/>
      <c r="AW1649" s="39"/>
      <c r="AZ1649" s="40"/>
      <c r="BB1649" s="39"/>
      <c r="BE1649" s="40"/>
      <c r="BG1649" s="39"/>
      <c r="BJ1649" s="40"/>
      <c r="BL1649" s="39"/>
      <c r="BO1649" s="40"/>
      <c r="BQ1649" s="34"/>
      <c r="BR1649" s="11"/>
      <c r="BS1649" s="11"/>
      <c r="BT1649" s="41"/>
      <c r="BV1649" s="39"/>
      <c r="BY1649" s="40"/>
      <c r="CC1649" s="135"/>
      <c r="CD1649" s="9"/>
      <c r="CE1649" s="38"/>
      <c r="CF1649" s="38"/>
      <c r="CG1649" s="38"/>
      <c r="CH1649" s="38"/>
    </row>
    <row r="1650" spans="2:91" ht="18.600000000000001" customHeight="1" thickBot="1">
      <c r="D1650" s="258" t="s">
        <v>129</v>
      </c>
      <c r="E1650" s="259"/>
      <c r="F1650" s="260" t="s">
        <v>130</v>
      </c>
      <c r="G1650" s="261"/>
      <c r="H1650" s="229"/>
      <c r="I1650" s="258" t="s">
        <v>131</v>
      </c>
      <c r="J1650" s="259"/>
      <c r="K1650" s="260" t="s">
        <v>132</v>
      </c>
      <c r="L1650" s="261"/>
      <c r="N1650" s="253" t="s">
        <v>133</v>
      </c>
      <c r="O1650" s="254"/>
      <c r="P1650" s="255" t="s">
        <v>134</v>
      </c>
      <c r="Q1650" s="256"/>
      <c r="S1650" s="258" t="s">
        <v>135</v>
      </c>
      <c r="T1650" s="259"/>
      <c r="U1650" s="260" t="s">
        <v>136</v>
      </c>
      <c r="V1650" s="261"/>
      <c r="W1650" s="8"/>
      <c r="X1650" s="253" t="s">
        <v>137</v>
      </c>
      <c r="Y1650" s="254"/>
      <c r="Z1650" s="255" t="s">
        <v>138</v>
      </c>
      <c r="AA1650" s="256"/>
      <c r="AB1650" s="8"/>
      <c r="AC1650" s="258" t="s">
        <v>139</v>
      </c>
      <c r="AD1650" s="259"/>
      <c r="AE1650" s="260" t="s">
        <v>140</v>
      </c>
      <c r="AF1650" s="261"/>
      <c r="AG1650" s="8"/>
      <c r="AH1650" s="253" t="s">
        <v>141</v>
      </c>
      <c r="AI1650" s="254"/>
      <c r="AJ1650" s="255" t="s">
        <v>142</v>
      </c>
      <c r="AK1650" s="256"/>
      <c r="AL1650" s="8"/>
      <c r="AM1650" s="258" t="s">
        <v>143</v>
      </c>
      <c r="AN1650" s="259"/>
      <c r="AO1650" s="260" t="s">
        <v>144</v>
      </c>
      <c r="AP1650" s="261"/>
      <c r="AR1650" s="253" t="s">
        <v>145</v>
      </c>
      <c r="AS1650" s="254"/>
      <c r="AT1650" s="255" t="s">
        <v>146</v>
      </c>
      <c r="AU1650" s="256"/>
      <c r="AV1650" s="4"/>
      <c r="AW1650" s="258" t="s">
        <v>147</v>
      </c>
      <c r="AX1650" s="259"/>
      <c r="AY1650" s="260" t="s">
        <v>148</v>
      </c>
      <c r="AZ1650" s="261"/>
      <c r="BA1650" s="8"/>
      <c r="BB1650" s="253" t="s">
        <v>149</v>
      </c>
      <c r="BC1650" s="254"/>
      <c r="BD1650" s="255" t="s">
        <v>150</v>
      </c>
      <c r="BE1650" s="256"/>
      <c r="BF1650" s="4"/>
      <c r="BG1650" s="258" t="s">
        <v>151</v>
      </c>
      <c r="BH1650" s="259"/>
      <c r="BI1650" s="260" t="s">
        <v>152</v>
      </c>
      <c r="BJ1650" s="261"/>
      <c r="BK1650" s="4"/>
      <c r="BL1650" s="253" t="s">
        <v>153</v>
      </c>
      <c r="BM1650" s="254"/>
      <c r="BN1650" s="255" t="s">
        <v>154</v>
      </c>
      <c r="BO1650" s="256"/>
      <c r="BP1650" s="4"/>
      <c r="BQ1650" s="258" t="s">
        <v>155</v>
      </c>
      <c r="BR1650" s="259"/>
      <c r="BS1650" s="260" t="s">
        <v>156</v>
      </c>
      <c r="BT1650" s="261"/>
      <c r="BU1650" s="8"/>
      <c r="BV1650" s="253" t="s">
        <v>157</v>
      </c>
      <c r="BW1650" s="254"/>
      <c r="BX1650" s="255" t="s">
        <v>158</v>
      </c>
      <c r="BY1650" s="256"/>
      <c r="CA1650" s="46" t="s">
        <v>16</v>
      </c>
      <c r="CC1650" s="136" t="s">
        <v>71</v>
      </c>
      <c r="CD1650" s="9"/>
      <c r="CE1650" s="38"/>
      <c r="CF1650" s="38"/>
      <c r="CG1650" s="38"/>
      <c r="CH1650" s="38"/>
    </row>
    <row r="1651" spans="2:91" ht="18.600000000000001" customHeight="1" thickTop="1" thickBot="1">
      <c r="D1651" s="29">
        <v>0</v>
      </c>
      <c r="E1651" s="33">
        <v>0</v>
      </c>
      <c r="F1651" s="31">
        <v>1</v>
      </c>
      <c r="G1651" s="32">
        <v>0</v>
      </c>
      <c r="I1651" s="29">
        <v>0</v>
      </c>
      <c r="J1651" s="33">
        <f t="shared" ref="J1651" si="15808">IF(0=(1-$J$8*$K$8*$B1648^2),10^14,$B1648*$J$8/(1-$J$8*$K$8*$B1648^2))</f>
        <v>-0.29412167083254853</v>
      </c>
      <c r="K1651" s="31">
        <v>1</v>
      </c>
      <c r="L1651" s="32">
        <v>0</v>
      </c>
      <c r="N1651" s="29">
        <f t="shared" ref="N1651" si="15809">D1651*I1648+F1651*I1651-E1651*J1648-G1651*J1651</f>
        <v>0</v>
      </c>
      <c r="O1651" s="33">
        <f t="shared" ref="O1651" si="15810">(D1651*J1648+E1651*I1648+F1651*J1651+G1651*I1651)</f>
        <v>-0.29412167083254853</v>
      </c>
      <c r="P1651" s="31">
        <f t="shared" ref="P1651" si="15811">D1651*K1648+F1651*K1651-E1651*L1648-G1651*L1651</f>
        <v>1</v>
      </c>
      <c r="Q1651" s="32">
        <f t="shared" ref="Q1651" si="15812">(D1651*L1648+E1651*K1648+F1651*L1651+G1651*K1651)</f>
        <v>0</v>
      </c>
      <c r="S1651" s="29">
        <v>0</v>
      </c>
      <c r="T1651" s="33">
        <v>0</v>
      </c>
      <c r="U1651" s="31">
        <v>1</v>
      </c>
      <c r="V1651" s="32">
        <v>0</v>
      </c>
      <c r="X1651" s="29">
        <f t="shared" ref="X1651" si="15813">N1651*S1648+P1651*S1651-O1651*T1648-Q1651*T1651</f>
        <v>0</v>
      </c>
      <c r="Y1651" s="33">
        <f t="shared" ref="Y1651" si="15814">(N1651*T1648+O1651*S1648+P1651*T1651+Q1651*S1651)</f>
        <v>-0.29412167083254853</v>
      </c>
      <c r="Z1651" s="31">
        <f t="shared" ref="Z1651" si="15815">N1651*U1648+P1651*U1651-O1651*V1648-Q1651*V1651</f>
        <v>0.91074801231800084</v>
      </c>
      <c r="AA1651" s="32">
        <f t="shared" ref="AA1651" si="15816">(N1651*V1648+O1651*U1648+P1651*V1651+Q1651*U1651)</f>
        <v>0</v>
      </c>
      <c r="AB1651" s="8"/>
      <c r="AC1651" s="29">
        <v>0</v>
      </c>
      <c r="AD1651" s="33">
        <f t="shared" ref="AD1651" si="15817">IF(0=(1-$AD$8*$AE$8*$B1648^2),10^14,$B1648*$AD$8/(1-$AD$8*$AE$8*$B1648^2))</f>
        <v>-0.23308635597872276</v>
      </c>
      <c r="AE1651" s="31">
        <v>1</v>
      </c>
      <c r="AF1651" s="32">
        <v>0</v>
      </c>
      <c r="AH1651" s="29">
        <f t="shared" ref="AH1651" si="15818">X1651*AC1648+Z1651*AC1651-Y1651*AD1648-AA1651*AD1651</f>
        <v>0</v>
      </c>
      <c r="AI1651" s="33">
        <f t="shared" ref="AI1651" si="15819">(X1651*AD1648+Y1651*AC1648+Z1651*AD1651+AA1651*AC1651)</f>
        <v>-0.50640460623861627</v>
      </c>
      <c r="AJ1651" s="31">
        <f t="shared" ref="AJ1651" si="15820">X1651*AE1648+Z1651*AE1651-Y1651*AF1648-AA1651*AF1651</f>
        <v>0.91074801231800084</v>
      </c>
      <c r="AK1651" s="32">
        <f t="shared" ref="AK1651" si="15821">(X1651*AF1648+Y1651*AE1648+Z1651*AF1651+AA1651*AE1651)</f>
        <v>0</v>
      </c>
      <c r="AL1651" s="8"/>
      <c r="AM1651" s="29">
        <v>0</v>
      </c>
      <c r="AN1651" s="33">
        <v>0</v>
      </c>
      <c r="AO1651" s="31">
        <v>1</v>
      </c>
      <c r="AP1651" s="32">
        <v>0</v>
      </c>
      <c r="AR1651" s="29">
        <f t="shared" ref="AR1651" si="15822">AH1651*AM1648+AJ1651*AM1651-AI1651*AN1648-AK1651*AN1651</f>
        <v>0</v>
      </c>
      <c r="AS1651" s="33">
        <f t="shared" ref="AS1651" si="15823">(AH1651*AN1648+AI1651*AM1648+AJ1651*AN1651+AK1651*AM1651)</f>
        <v>-0.50640460623861627</v>
      </c>
      <c r="AT1651" s="31">
        <f t="shared" ref="AT1651" si="15824">AH1651*AO1648+AJ1651*AO1651-AI1651*AP1648-AK1651*AP1651</f>
        <v>0.77178314829844996</v>
      </c>
      <c r="AU1651" s="32">
        <f t="shared" ref="AU1651" si="15825">(AH1651*AP1648+AI1651*AO1648+AJ1651*AP1651+AK1651*AO1651)</f>
        <v>0</v>
      </c>
      <c r="AV1651" s="8"/>
      <c r="AW1651" s="29">
        <v>0</v>
      </c>
      <c r="AX1651" s="33">
        <f t="shared" ref="AX1651" si="15826">IF(0=(1-$AX$8*$AY$8*$B1648^2),10^14,$B1648*$AX$8/(1-$AX$8*$AY$8*$B1648^2))</f>
        <v>-0.21048552164212428</v>
      </c>
      <c r="AY1651" s="31">
        <v>1</v>
      </c>
      <c r="AZ1651" s="32">
        <v>0</v>
      </c>
      <c r="BB1651" s="29">
        <f t="shared" ref="BB1651" si="15827">AR1651*AW1648+AT1651*AW1651-AS1651*AX1648-AU1651*AX1651</f>
        <v>0</v>
      </c>
      <c r="BC1651" s="33">
        <f t="shared" ref="BC1651" si="15828">(AR1651*AX1648+AS1651*AW1648+AT1651*AX1651+AU1651*AW1651)</f>
        <v>-0.66885378480281643</v>
      </c>
      <c r="BD1651" s="31">
        <f t="shared" ref="BD1651" si="15829">AR1651*AY1648+AT1651*AY1651-AS1651*AZ1648-AU1651*AZ1651</f>
        <v>0.77178314829844996</v>
      </c>
      <c r="BE1651" s="32">
        <f t="shared" ref="BE1651" si="15830">(AR1651*AZ1648+AS1651*AY1648+AT1651*AZ1651+AU1651*AY1651)</f>
        <v>0</v>
      </c>
      <c r="BF1651" s="8"/>
      <c r="BG1651" s="29">
        <v>0</v>
      </c>
      <c r="BH1651" s="33">
        <v>0</v>
      </c>
      <c r="BI1651" s="31">
        <v>1</v>
      </c>
      <c r="BJ1651" s="32">
        <v>0</v>
      </c>
      <c r="BL1651" s="29">
        <f t="shared" ref="BL1651" si="15831">BB1651*BG1648+BD1651*BG1651-BC1651*BH1648-BE1651*BH1651</f>
        <v>0</v>
      </c>
      <c r="BM1651" s="33">
        <f t="shared" ref="BM1651" si="15832">(BB1651*BH1648+BC1651*BG1648+BD1651*BH1651+BE1651*BG1651)</f>
        <v>-0.66885378480281643</v>
      </c>
      <c r="BN1651" s="31">
        <f t="shared" ref="BN1651" si="15833">BB1651*BI1648+BD1651*BI1651-BC1651*BJ1648-BE1651*BJ1651</f>
        <v>0.70724509791127965</v>
      </c>
      <c r="BO1651" s="32">
        <f t="shared" ref="BO1651" si="15834">(BB1651*BJ1648+BC1651*BI1648+BD1651*BJ1651+BE1651*BI1651)</f>
        <v>0</v>
      </c>
      <c r="BP1651" s="8"/>
      <c r="BQ1651" s="19">
        <f t="shared" ref="BQ1651:BQ1714" si="15835">1/$BR$8</f>
        <v>1</v>
      </c>
      <c r="BR1651" s="47">
        <v>0</v>
      </c>
      <c r="BS1651" s="48">
        <v>1</v>
      </c>
      <c r="BT1651" s="49">
        <v>0</v>
      </c>
      <c r="BV1651" s="29">
        <f t="shared" ref="BV1651" si="15836">BL1651*BQ1648+BN1651*BQ1651-BM1651*BR1648-BO1651*BR1651</f>
        <v>0.70724509791127965</v>
      </c>
      <c r="BW1651" s="33">
        <f t="shared" ref="BW1651" si="15837">(BL1651*BR1648+BM1651*BQ1648+BN1651*BR1651+BO1651*BQ1651)</f>
        <v>-0.66885378480281643</v>
      </c>
      <c r="BX1651" s="31">
        <f t="shared" ref="BX1651" si="15838">BL1651*BS1648+BN1651*BS1651-BM1651*BT1648-BO1651*BT1651</f>
        <v>0.70724509791127965</v>
      </c>
      <c r="BY1651" s="32">
        <f t="shared" ref="BY1651" si="15839">(BL1651*BT1648+BM1651*BS1648+BN1651*BT1651+BO1651*BS1651)</f>
        <v>0</v>
      </c>
      <c r="CA1651" s="50">
        <f t="shared" ref="CA1651" si="15840">(180/PI())*ATAN(-1*(BW1648+BW1651)/(BV1648+BV1651))</f>
        <v>45.032786021944126</v>
      </c>
      <c r="CC1651" s="137">
        <f t="shared" ref="CC1651" si="15841">20*LOG(((1-(10^(CA1648/20)^2)*(1-((1-CC1648)/(1+CC1648))^2))^0.5))</f>
        <v>-26.382636301295086</v>
      </c>
      <c r="CD1651" s="9"/>
      <c r="CE1651" s="38"/>
      <c r="CF1651" s="38"/>
      <c r="CG1651" s="38"/>
      <c r="CH1651" s="38"/>
    </row>
    <row r="1652" spans="2:91" ht="18.600000000000001" customHeight="1">
      <c r="CC1652" s="42"/>
    </row>
    <row r="1653" spans="2:91" ht="18.600000000000001" customHeight="1" thickBot="1">
      <c r="E1653" s="22" t="s">
        <v>4</v>
      </c>
      <c r="J1653" s="22" t="s">
        <v>5</v>
      </c>
      <c r="O1653" s="22" t="s">
        <v>6</v>
      </c>
      <c r="T1653" s="22" t="s">
        <v>7</v>
      </c>
      <c r="Y1653" s="22" t="s">
        <v>8</v>
      </c>
      <c r="AD1653" s="22" t="s">
        <v>65</v>
      </c>
      <c r="AI1653" s="22" t="s">
        <v>9</v>
      </c>
      <c r="AN1653" s="22" t="s">
        <v>66</v>
      </c>
      <c r="AS1653" s="22" t="s">
        <v>51</v>
      </c>
      <c r="AX1653" s="22" t="s">
        <v>67</v>
      </c>
      <c r="BC1653" s="22" t="s">
        <v>52</v>
      </c>
      <c r="BH1653" s="22" t="s">
        <v>68</v>
      </c>
      <c r="BM1653" s="22" t="s">
        <v>63</v>
      </c>
      <c r="BQ1653" s="23" t="s">
        <v>69</v>
      </c>
      <c r="BR1653" s="23"/>
      <c r="BS1653" s="24"/>
      <c r="BT1653" s="24"/>
      <c r="BU1653" s="24"/>
      <c r="BW1653" s="22" t="s">
        <v>64</v>
      </c>
    </row>
    <row r="1654" spans="2:91" ht="18.600000000000001" customHeight="1" thickBot="1">
      <c r="D1654" s="249" t="s">
        <v>103</v>
      </c>
      <c r="E1654" s="250"/>
      <c r="F1654" s="251" t="s">
        <v>104</v>
      </c>
      <c r="G1654" s="252"/>
      <c r="H1654" s="229"/>
      <c r="I1654" s="253" t="s">
        <v>11</v>
      </c>
      <c r="J1654" s="254"/>
      <c r="K1654" s="255" t="s">
        <v>12</v>
      </c>
      <c r="L1654" s="256"/>
      <c r="M1654" s="24"/>
      <c r="N1654" s="253" t="s">
        <v>105</v>
      </c>
      <c r="O1654" s="254"/>
      <c r="P1654" s="255" t="s">
        <v>106</v>
      </c>
      <c r="Q1654" s="256"/>
      <c r="R1654" s="24"/>
      <c r="S1654" s="249" t="s">
        <v>107</v>
      </c>
      <c r="T1654" s="250"/>
      <c r="U1654" s="251" t="s">
        <v>108</v>
      </c>
      <c r="V1654" s="252"/>
      <c r="W1654" s="8"/>
      <c r="X1654" s="253" t="s">
        <v>109</v>
      </c>
      <c r="Y1654" s="254"/>
      <c r="Z1654" s="255" t="s">
        <v>110</v>
      </c>
      <c r="AA1654" s="256"/>
      <c r="AB1654" s="8"/>
      <c r="AC1654" s="253" t="s">
        <v>111</v>
      </c>
      <c r="AD1654" s="254"/>
      <c r="AE1654" s="255" t="s">
        <v>14</v>
      </c>
      <c r="AF1654" s="256"/>
      <c r="AG1654" s="8"/>
      <c r="AH1654" s="253" t="s">
        <v>112</v>
      </c>
      <c r="AI1654" s="254"/>
      <c r="AJ1654" s="255" t="s">
        <v>113</v>
      </c>
      <c r="AK1654" s="256"/>
      <c r="AL1654" s="8"/>
      <c r="AM1654" s="249" t="s">
        <v>114</v>
      </c>
      <c r="AN1654" s="250"/>
      <c r="AO1654" s="251" t="s">
        <v>115</v>
      </c>
      <c r="AP1654" s="252"/>
      <c r="AQ1654" s="24"/>
      <c r="AR1654" s="253" t="s">
        <v>116</v>
      </c>
      <c r="AS1654" s="254"/>
      <c r="AT1654" s="255" t="s">
        <v>13</v>
      </c>
      <c r="AU1654" s="256"/>
      <c r="AV1654" s="4"/>
      <c r="AW1654" s="253" t="s">
        <v>117</v>
      </c>
      <c r="AX1654" s="254"/>
      <c r="AY1654" s="255" t="s">
        <v>118</v>
      </c>
      <c r="AZ1654" s="256"/>
      <c r="BA1654" s="8"/>
      <c r="BB1654" s="253" t="s">
        <v>119</v>
      </c>
      <c r="BC1654" s="254"/>
      <c r="BD1654" s="255" t="s">
        <v>120</v>
      </c>
      <c r="BE1654" s="256"/>
      <c r="BF1654" s="4"/>
      <c r="BG1654" s="249" t="s">
        <v>121</v>
      </c>
      <c r="BH1654" s="250"/>
      <c r="BI1654" s="251" t="s">
        <v>122</v>
      </c>
      <c r="BJ1654" s="252"/>
      <c r="BK1654" s="4"/>
      <c r="BL1654" s="253" t="s">
        <v>123</v>
      </c>
      <c r="BM1654" s="254"/>
      <c r="BN1654" s="255" t="s">
        <v>124</v>
      </c>
      <c r="BO1654" s="256"/>
      <c r="BP1654" s="4"/>
      <c r="BQ1654" s="253" t="s">
        <v>125</v>
      </c>
      <c r="BR1654" s="254"/>
      <c r="BS1654" s="255" t="s">
        <v>126</v>
      </c>
      <c r="BT1654" s="256"/>
      <c r="BU1654" s="8"/>
      <c r="BV1654" s="253" t="s">
        <v>127</v>
      </c>
      <c r="BW1654" s="254"/>
      <c r="BX1654" s="255" t="s">
        <v>128</v>
      </c>
      <c r="BY1654" s="256"/>
      <c r="CA1654" s="27" t="s">
        <v>15</v>
      </c>
      <c r="CC1654" s="133" t="s">
        <v>70</v>
      </c>
      <c r="CD1654" s="9"/>
      <c r="CE1654" s="38"/>
      <c r="CF1654" s="38"/>
      <c r="CG1654" s="38"/>
      <c r="CH1654" s="38"/>
    </row>
    <row r="1655" spans="2:91" ht="18.600000000000001" customHeight="1" thickTop="1" thickBot="1">
      <c r="B1655" s="129">
        <v>4.24</v>
      </c>
      <c r="D1655" s="29">
        <v>1</v>
      </c>
      <c r="E1655" s="30">
        <v>0</v>
      </c>
      <c r="F1655" s="31">
        <v>0</v>
      </c>
      <c r="G1655" s="32">
        <f t="shared" ref="G1655:G1718" si="15842">-1/($E$8*$B1655)</f>
        <v>-0.15546698113207547</v>
      </c>
      <c r="I1655" s="29">
        <v>1</v>
      </c>
      <c r="J1655" s="33">
        <v>0</v>
      </c>
      <c r="K1655" s="31">
        <v>0</v>
      </c>
      <c r="L1655" s="32">
        <v>0</v>
      </c>
      <c r="N1655" s="29">
        <f t="shared" ref="N1655" si="15843">D1655*I1655+F1655*I1658-E1655*J1655-G1655*J1658</f>
        <v>0.95449321398502129</v>
      </c>
      <c r="O1655" s="33">
        <f t="shared" ref="O1655" si="15844">(D1655*J1655+E1655*I1655+F1655*J1658+G1655*I1658)</f>
        <v>0</v>
      </c>
      <c r="P1655" s="31">
        <f t="shared" ref="P1655" si="15845">D1655*K1655+F1655*K1658-E1655*L1655-G1655*L1658</f>
        <v>0</v>
      </c>
      <c r="Q1655" s="32">
        <f t="shared" ref="Q1655" si="15846">(D1655*L1655+E1655*K1655+F1655*L1658+G1655*K1658)</f>
        <v>-0.15546698113207547</v>
      </c>
      <c r="S1655" s="29">
        <v>1</v>
      </c>
      <c r="T1655" s="30">
        <v>0</v>
      </c>
      <c r="U1655" s="31">
        <v>0</v>
      </c>
      <c r="V1655" s="32">
        <f t="shared" ref="V1655:V1718" si="15847">-1/($T$8*$B1655)</f>
        <v>-0.30202122641509432</v>
      </c>
      <c r="X1655" s="29">
        <f t="shared" ref="X1655" si="15848">N1655*S1655+P1655*S1658-O1655*T1655-Q1655*T1658</f>
        <v>0.95449321398502129</v>
      </c>
      <c r="Y1655" s="33">
        <f t="shared" ref="Y1655" si="15849">(N1655*T1655+O1655*S1655+P1655*T1658+Q1655*S1658)</f>
        <v>0</v>
      </c>
      <c r="Z1655" s="31">
        <f t="shared" ref="Z1655" si="15850">N1655*U1655+P1655*U1658-O1655*V1655-Q1655*V1658</f>
        <v>0</v>
      </c>
      <c r="AA1655" s="32">
        <f t="shared" ref="AA1655" si="15851">(N1655*V1655+O1655*U1655+P1655*V1658+Q1655*U1658)</f>
        <v>-0.44374419222471667</v>
      </c>
      <c r="AB1655" s="8"/>
      <c r="AC1655" s="29">
        <v>1</v>
      </c>
      <c r="AD1655" s="33">
        <v>0</v>
      </c>
      <c r="AE1655" s="31">
        <v>0</v>
      </c>
      <c r="AF1655" s="32">
        <v>0</v>
      </c>
      <c r="AH1655" s="29">
        <f t="shared" ref="AH1655" si="15852">X1655*AC1655+Z1655*AC1658-Y1655*AD1655-AA1655*AD1658</f>
        <v>0.85158230053821304</v>
      </c>
      <c r="AI1655" s="33">
        <f t="shared" ref="AI1655" si="15853">(X1655*AD1655+Y1655*AC1655+Z1655*AD1658+AA1655*AC1658)</f>
        <v>0</v>
      </c>
      <c r="AJ1655" s="31">
        <f t="shared" ref="AJ1655" si="15854">X1655*AE1655+Z1655*AE1658-Y1655*AF1655-AA1655*AF1658</f>
        <v>0</v>
      </c>
      <c r="AK1655" s="32">
        <f t="shared" ref="AK1655" si="15855">(X1655*AF1655+Y1655*AE1655+Z1655*AF1658+AA1655*AE1658)</f>
        <v>-0.44374419222471667</v>
      </c>
      <c r="AL1655" s="8"/>
      <c r="AM1655" s="29">
        <v>1</v>
      </c>
      <c r="AN1655" s="30">
        <v>0</v>
      </c>
      <c r="AO1655" s="31">
        <v>0</v>
      </c>
      <c r="AP1655" s="32">
        <f t="shared" ref="AP1655:AP1718" si="15856">-1/($AN$8*$B1655)</f>
        <v>-0.27312028301886787</v>
      </c>
      <c r="AR1655" s="29">
        <f t="shared" ref="AR1655" si="15857">AH1655*AM1655+AJ1655*AM1658-AI1655*AN1655-AK1655*AN1658</f>
        <v>0.85158230053821304</v>
      </c>
      <c r="AS1655" s="33">
        <f t="shared" ref="AS1655" si="15858">(AH1655*AN1655+AI1655*AM1655+AJ1655*AN1658+AK1655*AM1658)</f>
        <v>0</v>
      </c>
      <c r="AT1655" s="31">
        <f t="shared" ref="AT1655" si="15859">AH1655*AO1655+AJ1655*AO1658-AI1655*AP1655-AK1655*AP1658</f>
        <v>0</v>
      </c>
      <c r="AU1655" s="32">
        <f t="shared" ref="AU1655" si="15860">(AH1655*AP1655+AI1655*AO1655+AJ1655*AP1658+AK1655*AO1658)</f>
        <v>-0.67632859116157196</v>
      </c>
      <c r="AV1655" s="8"/>
      <c r="AW1655" s="29">
        <v>1</v>
      </c>
      <c r="AX1655" s="33">
        <v>0</v>
      </c>
      <c r="AY1655" s="31">
        <v>0</v>
      </c>
      <c r="AZ1655" s="32">
        <v>0</v>
      </c>
      <c r="BB1655" s="29">
        <f t="shared" ref="BB1655" si="15861">AR1655*AW1655+AT1655*AW1658-AS1655*AX1655-AU1655*AX1658</f>
        <v>0.70992840337694907</v>
      </c>
      <c r="BC1655" s="33">
        <f t="shared" ref="BC1655" si="15862">(AR1655*AX1655+AS1655*AW1655+AT1655*AX1658+AU1655*AW1658)</f>
        <v>0</v>
      </c>
      <c r="BD1655" s="31">
        <f t="shared" ref="BD1655" si="15863">AR1655*AY1655+AT1655*AY1658-AS1655*AZ1655-AU1655*AZ1658</f>
        <v>0</v>
      </c>
      <c r="BE1655" s="32">
        <f t="shared" ref="BE1655" si="15864">(AR1655*AZ1655+AS1655*AY1655+AT1655*AZ1658+AU1655*AY1658)</f>
        <v>-0.67632859116157196</v>
      </c>
      <c r="BF1655" s="8"/>
      <c r="BG1655" s="29">
        <v>1</v>
      </c>
      <c r="BH1655" s="30">
        <v>0</v>
      </c>
      <c r="BI1655" s="31">
        <v>0</v>
      </c>
      <c r="BJ1655" s="32">
        <f t="shared" ref="BJ1655:BJ1718" si="15865">-1/($BH$8*$B1655)</f>
        <v>-9.6035377358490562E-2</v>
      </c>
      <c r="BL1655" s="29">
        <f t="shared" ref="BL1655" si="15866">BB1655*BG1655+BD1655*BG1658-BC1655*BH1655-BE1655*BH1658</f>
        <v>0.70992840337694907</v>
      </c>
      <c r="BM1655" s="33">
        <f t="shared" ref="BM1655" si="15867">(BB1655*BH1655+BC1655*BG1655+BD1655*BH1658+BE1655*BG1658)</f>
        <v>0</v>
      </c>
      <c r="BN1655" s="31">
        <f t="shared" ref="BN1655" si="15868">BB1655*BI1655+BD1655*BI1658-BC1655*BJ1655-BE1655*BJ1658</f>
        <v>0</v>
      </c>
      <c r="BO1655" s="32">
        <f t="shared" ref="BO1655" si="15869">(BB1655*BJ1655+BC1655*BI1655+BD1655*BJ1658+BE1655*BI1658)</f>
        <v>-0.74450683327738798</v>
      </c>
      <c r="BP1655" s="8"/>
      <c r="BQ1655" s="34">
        <v>1</v>
      </c>
      <c r="BR1655" s="35">
        <v>0</v>
      </c>
      <c r="BS1655" s="11">
        <v>0</v>
      </c>
      <c r="BT1655" s="36">
        <v>0</v>
      </c>
      <c r="BV1655" s="29">
        <f t="shared" ref="BV1655" si="15870">BL1655*BQ1655+BN1655*BQ1658-BM1655*BR1655-BO1655*BR1658</f>
        <v>0.70992840337694907</v>
      </c>
      <c r="BW1655" s="33">
        <f t="shared" ref="BW1655" si="15871">(BL1655*BR1655+BM1655*BQ1655+BN1655*BR1658+BO1655*BQ1658)</f>
        <v>-0.74450683327738798</v>
      </c>
      <c r="BX1655" s="31">
        <f t="shared" ref="BX1655" si="15872">BL1655*BS1655+BN1655*BS1658-BM1655*BT1655-BO1655*BT1658</f>
        <v>0</v>
      </c>
      <c r="BY1655" s="32">
        <f t="shared" ref="BY1655" si="15873">(BL1655*BT1655+BM1655*BS1655+BN1655*BT1658+BO1655*BS1658)</f>
        <v>-0.74450683327738798</v>
      </c>
      <c r="CA1655" s="37">
        <f t="shared" ref="CA1655" si="15874">20*LOG(((1+$BR$8)/$BR$8)/((BV1655+BV1658)^2+(BW1655+BW1658)^2)^0.5)</f>
        <v>-6.6501224177923125E-3</v>
      </c>
      <c r="CC1655" s="134">
        <f t="shared" ref="CC1655" si="15875">((BV1655^2+BW1655^2)^0.5)/((BV1658^2+BW1658^2)^0.5)</f>
        <v>1.0566578060164715</v>
      </c>
      <c r="CD1655" s="9"/>
      <c r="CE1655" s="38"/>
      <c r="CF1655" s="38"/>
      <c r="CG1655" s="38"/>
      <c r="CH1655" s="38"/>
      <c r="CM1655" s="129">
        <v>4.22</v>
      </c>
    </row>
    <row r="1656" spans="2:91" ht="18.600000000000001" customHeight="1" thickBot="1">
      <c r="D1656" s="39"/>
      <c r="G1656" s="40"/>
      <c r="I1656" s="39"/>
      <c r="L1656" s="40"/>
      <c r="N1656" s="39"/>
      <c r="Q1656" s="40"/>
      <c r="S1656" s="39"/>
      <c r="V1656" s="40"/>
      <c r="X1656" s="39"/>
      <c r="AA1656" s="40"/>
      <c r="AC1656" s="39"/>
      <c r="AF1656" s="40"/>
      <c r="AH1656" s="39"/>
      <c r="AK1656" s="40"/>
      <c r="AM1656" s="39"/>
      <c r="AP1656" s="40"/>
      <c r="AR1656" s="39"/>
      <c r="AU1656" s="40"/>
      <c r="AW1656" s="39"/>
      <c r="AZ1656" s="40"/>
      <c r="BB1656" s="39"/>
      <c r="BE1656" s="40"/>
      <c r="BG1656" s="39"/>
      <c r="BJ1656" s="40"/>
      <c r="BL1656" s="39"/>
      <c r="BO1656" s="40"/>
      <c r="BQ1656" s="34"/>
      <c r="BR1656" s="11"/>
      <c r="BS1656" s="11"/>
      <c r="BT1656" s="41"/>
      <c r="BV1656" s="39"/>
      <c r="BY1656" s="40"/>
      <c r="CC1656" s="135"/>
      <c r="CD1656" s="9"/>
      <c r="CE1656" s="38"/>
      <c r="CF1656" s="38"/>
      <c r="CG1656" s="38"/>
      <c r="CH1656" s="38"/>
    </row>
    <row r="1657" spans="2:91" ht="18.600000000000001" customHeight="1" thickBot="1">
      <c r="D1657" s="258" t="s">
        <v>129</v>
      </c>
      <c r="E1657" s="259"/>
      <c r="F1657" s="260" t="s">
        <v>130</v>
      </c>
      <c r="G1657" s="261"/>
      <c r="H1657" s="229"/>
      <c r="I1657" s="258" t="s">
        <v>131</v>
      </c>
      <c r="J1657" s="259"/>
      <c r="K1657" s="260" t="s">
        <v>132</v>
      </c>
      <c r="L1657" s="261"/>
      <c r="N1657" s="253" t="s">
        <v>133</v>
      </c>
      <c r="O1657" s="254"/>
      <c r="P1657" s="255" t="s">
        <v>134</v>
      </c>
      <c r="Q1657" s="256"/>
      <c r="S1657" s="258" t="s">
        <v>135</v>
      </c>
      <c r="T1657" s="259"/>
      <c r="U1657" s="260" t="s">
        <v>136</v>
      </c>
      <c r="V1657" s="261"/>
      <c r="W1657" s="8"/>
      <c r="X1657" s="253" t="s">
        <v>137</v>
      </c>
      <c r="Y1657" s="254"/>
      <c r="Z1657" s="255" t="s">
        <v>138</v>
      </c>
      <c r="AA1657" s="256"/>
      <c r="AB1657" s="8"/>
      <c r="AC1657" s="258" t="s">
        <v>139</v>
      </c>
      <c r="AD1657" s="259"/>
      <c r="AE1657" s="260" t="s">
        <v>140</v>
      </c>
      <c r="AF1657" s="261"/>
      <c r="AG1657" s="8"/>
      <c r="AH1657" s="253" t="s">
        <v>141</v>
      </c>
      <c r="AI1657" s="254"/>
      <c r="AJ1657" s="255" t="s">
        <v>142</v>
      </c>
      <c r="AK1657" s="256"/>
      <c r="AL1657" s="8"/>
      <c r="AM1657" s="258" t="s">
        <v>143</v>
      </c>
      <c r="AN1657" s="259"/>
      <c r="AO1657" s="260" t="s">
        <v>144</v>
      </c>
      <c r="AP1657" s="261"/>
      <c r="AR1657" s="253" t="s">
        <v>145</v>
      </c>
      <c r="AS1657" s="254"/>
      <c r="AT1657" s="255" t="s">
        <v>146</v>
      </c>
      <c r="AU1657" s="256"/>
      <c r="AV1657" s="4"/>
      <c r="AW1657" s="258" t="s">
        <v>147</v>
      </c>
      <c r="AX1657" s="259"/>
      <c r="AY1657" s="260" t="s">
        <v>148</v>
      </c>
      <c r="AZ1657" s="261"/>
      <c r="BA1657" s="8"/>
      <c r="BB1657" s="253" t="s">
        <v>149</v>
      </c>
      <c r="BC1657" s="254"/>
      <c r="BD1657" s="255" t="s">
        <v>150</v>
      </c>
      <c r="BE1657" s="256"/>
      <c r="BF1657" s="4"/>
      <c r="BG1657" s="258" t="s">
        <v>151</v>
      </c>
      <c r="BH1657" s="259"/>
      <c r="BI1657" s="260" t="s">
        <v>152</v>
      </c>
      <c r="BJ1657" s="261"/>
      <c r="BK1657" s="4"/>
      <c r="BL1657" s="253" t="s">
        <v>153</v>
      </c>
      <c r="BM1657" s="254"/>
      <c r="BN1657" s="255" t="s">
        <v>154</v>
      </c>
      <c r="BO1657" s="256"/>
      <c r="BP1657" s="4"/>
      <c r="BQ1657" s="258" t="s">
        <v>155</v>
      </c>
      <c r="BR1657" s="259"/>
      <c r="BS1657" s="260" t="s">
        <v>156</v>
      </c>
      <c r="BT1657" s="261"/>
      <c r="BU1657" s="8"/>
      <c r="BV1657" s="253" t="s">
        <v>157</v>
      </c>
      <c r="BW1657" s="254"/>
      <c r="BX1657" s="255" t="s">
        <v>158</v>
      </c>
      <c r="BY1657" s="256"/>
      <c r="CA1657" s="46" t="s">
        <v>16</v>
      </c>
      <c r="CC1657" s="136" t="s">
        <v>71</v>
      </c>
      <c r="CD1657" s="9"/>
      <c r="CE1657" s="38"/>
      <c r="CF1657" s="38"/>
      <c r="CG1657" s="38"/>
      <c r="CH1657" s="38"/>
    </row>
    <row r="1658" spans="2:91" ht="18.600000000000001" customHeight="1" thickTop="1" thickBot="1">
      <c r="D1658" s="29">
        <v>0</v>
      </c>
      <c r="E1658" s="33">
        <v>0</v>
      </c>
      <c r="F1658" s="31">
        <v>1</v>
      </c>
      <c r="G1658" s="32">
        <v>0</v>
      </c>
      <c r="I1658" s="29">
        <v>0</v>
      </c>
      <c r="J1658" s="33">
        <f t="shared" ref="J1658" si="15876">IF(0=(1-$J$8*$K$8*$B1655^2),10^14,$B1655*$J$8/(1-$J$8*$K$8*$B1655^2))</f>
        <v>-0.29271029567570256</v>
      </c>
      <c r="K1658" s="31">
        <v>1</v>
      </c>
      <c r="L1658" s="32">
        <v>0</v>
      </c>
      <c r="N1658" s="29">
        <f t="shared" ref="N1658" si="15877">D1658*I1655+F1658*I1658-E1658*J1655-G1658*J1658</f>
        <v>0</v>
      </c>
      <c r="O1658" s="33">
        <f t="shared" ref="O1658" si="15878">(D1658*J1655+E1658*I1655+F1658*J1658+G1658*I1658)</f>
        <v>-0.29271029567570256</v>
      </c>
      <c r="P1658" s="31">
        <f t="shared" ref="P1658" si="15879">D1658*K1655+F1658*K1658-E1658*L1655-G1658*L1658</f>
        <v>1</v>
      </c>
      <c r="Q1658" s="32">
        <f t="shared" ref="Q1658" si="15880">(D1658*L1655+E1658*K1655+F1658*L1658+G1658*K1658)</f>
        <v>0</v>
      </c>
      <c r="S1658" s="29">
        <v>0</v>
      </c>
      <c r="T1658" s="33">
        <v>0</v>
      </c>
      <c r="U1658" s="31">
        <v>1</v>
      </c>
      <c r="V1658" s="32">
        <v>0</v>
      </c>
      <c r="X1658" s="29">
        <f t="shared" ref="X1658" si="15881">N1658*S1655+P1658*S1658-O1658*T1655-Q1658*T1658</f>
        <v>0</v>
      </c>
      <c r="Y1658" s="33">
        <f t="shared" ref="Y1658" si="15882">(N1658*T1655+O1658*S1655+P1658*T1658+Q1658*S1658)</f>
        <v>-0.29271029567570256</v>
      </c>
      <c r="Z1658" s="31">
        <f t="shared" ref="Z1658" si="15883">N1658*U1655+P1658*U1658-O1658*V1655-Q1658*V1658</f>
        <v>0.91159527751569946</v>
      </c>
      <c r="AA1658" s="32">
        <f t="shared" ref="AA1658" si="15884">(N1658*V1655+O1658*U1655+P1658*V1658+Q1658*U1658)</f>
        <v>0</v>
      </c>
      <c r="AB1658" s="8"/>
      <c r="AC1658" s="29">
        <v>0</v>
      </c>
      <c r="AD1658" s="33">
        <f t="shared" ref="AD1658" si="15885">IF(0=(1-$AD$8*$AE$8*$B1655^2),10^14,$B1655*$AD$8/(1-$AD$8*$AE$8*$B1655^2))</f>
        <v>-0.23191495291659631</v>
      </c>
      <c r="AE1658" s="31">
        <v>1</v>
      </c>
      <c r="AF1658" s="32">
        <v>0</v>
      </c>
      <c r="AH1658" s="29">
        <f t="shared" ref="AH1658" si="15886">X1658*AC1655+Z1658*AC1658-Y1658*AD1655-AA1658*AD1658</f>
        <v>0</v>
      </c>
      <c r="AI1658" s="33">
        <f t="shared" ref="AI1658" si="15887">(X1658*AD1655+Y1658*AC1655+Z1658*AD1658+AA1658*AC1658)</f>
        <v>-0.50412287153974755</v>
      </c>
      <c r="AJ1658" s="31">
        <f t="shared" ref="AJ1658" si="15888">X1658*AE1655+Z1658*AE1658-Y1658*AF1655-AA1658*AF1658</f>
        <v>0.91159527751569946</v>
      </c>
      <c r="AK1658" s="32">
        <f t="shared" ref="AK1658" si="15889">(X1658*AF1655+Y1658*AE1655+Z1658*AF1658+AA1658*AE1658)</f>
        <v>0</v>
      </c>
      <c r="AL1658" s="8"/>
      <c r="AM1658" s="29">
        <v>0</v>
      </c>
      <c r="AN1658" s="33">
        <v>0</v>
      </c>
      <c r="AO1658" s="31">
        <v>1</v>
      </c>
      <c r="AP1658" s="32">
        <v>0</v>
      </c>
      <c r="AR1658" s="29">
        <f t="shared" ref="AR1658" si="15890">AH1658*AM1655+AJ1658*AM1658-AI1658*AN1655-AK1658*AN1658</f>
        <v>0</v>
      </c>
      <c r="AS1658" s="33">
        <f t="shared" ref="AS1658" si="15891">(AH1658*AN1655+AI1658*AM1655+AJ1658*AN1658+AK1658*AM1658)</f>
        <v>-0.50412287153974755</v>
      </c>
      <c r="AT1658" s="31">
        <f t="shared" ref="AT1658" si="15892">AH1658*AO1655+AJ1658*AO1658-AI1658*AP1655-AK1658*AP1658</f>
        <v>0.77390909616447923</v>
      </c>
      <c r="AU1658" s="32">
        <f t="shared" ref="AU1658" si="15893">(AH1658*AP1655+AI1658*AO1655+AJ1658*AP1658+AK1658*AO1658)</f>
        <v>0</v>
      </c>
      <c r="AV1658" s="8"/>
      <c r="AW1658" s="29">
        <v>0</v>
      </c>
      <c r="AX1658" s="33">
        <f t="shared" ref="AX1658" si="15894">IF(0=(1-$AX$8*$AY$8*$B1655^2),10^14,$B1655*$AX$8/(1-$AX$8*$AY$8*$B1655^2))</f>
        <v>-0.20944537760554846</v>
      </c>
      <c r="AY1658" s="31">
        <v>1</v>
      </c>
      <c r="AZ1658" s="32">
        <v>0</v>
      </c>
      <c r="BB1658" s="29">
        <f t="shared" ref="BB1658" si="15895">AR1658*AW1655+AT1658*AW1658-AS1658*AX1655-AU1658*AX1658</f>
        <v>0</v>
      </c>
      <c r="BC1658" s="33">
        <f t="shared" ref="BC1658" si="15896">(AR1658*AX1655+AS1658*AW1655+AT1658*AX1658+AU1658*AW1658)</f>
        <v>-0.66621455441828559</v>
      </c>
      <c r="BD1658" s="31">
        <f t="shared" ref="BD1658" si="15897">AR1658*AY1655+AT1658*AY1658-AS1658*AZ1655-AU1658*AZ1658</f>
        <v>0.77390909616447923</v>
      </c>
      <c r="BE1658" s="32">
        <f t="shared" ref="BE1658" si="15898">(AR1658*AZ1655+AS1658*AY1655+AT1658*AZ1658+AU1658*AY1658)</f>
        <v>0</v>
      </c>
      <c r="BF1658" s="8"/>
      <c r="BG1658" s="29">
        <v>0</v>
      </c>
      <c r="BH1658" s="33">
        <v>0</v>
      </c>
      <c r="BI1658" s="31">
        <v>1</v>
      </c>
      <c r="BJ1658" s="32">
        <v>0</v>
      </c>
      <c r="BL1658" s="29">
        <f t="shared" ref="BL1658" si="15899">BB1658*BG1655+BD1658*BG1658-BC1658*BH1655-BE1658*BH1658</f>
        <v>0</v>
      </c>
      <c r="BM1658" s="33">
        <f t="shared" ref="BM1658" si="15900">(BB1658*BH1655+BC1658*BG1655+BD1658*BH1658+BE1658*BG1658)</f>
        <v>-0.66621455441828559</v>
      </c>
      <c r="BN1658" s="31">
        <f t="shared" ref="BN1658" si="15901">BB1658*BI1655+BD1658*BI1658-BC1658*BJ1655-BE1658*BJ1658</f>
        <v>0.70992893002920054</v>
      </c>
      <c r="BO1658" s="32">
        <f t="shared" ref="BO1658" si="15902">(BB1658*BJ1655+BC1658*BI1655+BD1658*BJ1658+BE1658*BI1658)</f>
        <v>0</v>
      </c>
      <c r="BP1658" s="8"/>
      <c r="BQ1658" s="19">
        <f t="shared" ref="BQ1658:BQ1721" si="15903">1/$BR$8</f>
        <v>1</v>
      </c>
      <c r="BR1658" s="47">
        <v>0</v>
      </c>
      <c r="BS1658" s="48">
        <v>1</v>
      </c>
      <c r="BT1658" s="49">
        <v>0</v>
      </c>
      <c r="BV1658" s="29">
        <f t="shared" ref="BV1658" si="15904">BL1658*BQ1655+BN1658*BQ1658-BM1658*BR1655-BO1658*BR1658</f>
        <v>0.70992893002920054</v>
      </c>
      <c r="BW1658" s="33">
        <f t="shared" ref="BW1658" si="15905">(BL1658*BR1655+BM1658*BQ1655+BN1658*BR1658+BO1658*BQ1658)</f>
        <v>-0.66621455441828559</v>
      </c>
      <c r="BX1658" s="31">
        <f t="shared" ref="BX1658" si="15906">BL1658*BS1655+BN1658*BS1658-BM1658*BT1655-BO1658*BT1658</f>
        <v>0.70992893002920054</v>
      </c>
      <c r="BY1658" s="32">
        <f t="shared" ref="BY1658" si="15907">(BL1658*BT1655+BM1658*BS1655+BN1658*BT1658+BO1658*BS1658)</f>
        <v>0</v>
      </c>
      <c r="CA1658" s="50">
        <f t="shared" ref="CA1658" si="15908">(180/PI())*ATAN(-1*(BW1655+BW1658)/(BV1655+BV1658))</f>
        <v>44.815073394876784</v>
      </c>
      <c r="CC1658" s="137">
        <f t="shared" ref="CC1658" si="15909">20*LOG(((1-(10^(CA1655/20)^2)*(1-((1-CC1655)/(1+CC1655))^2))^0.5))</f>
        <v>-26.405756197615759</v>
      </c>
      <c r="CD1658" s="9"/>
      <c r="CE1658" s="38"/>
      <c r="CF1658" s="38"/>
      <c r="CG1658" s="38"/>
      <c r="CH1658" s="38"/>
    </row>
    <row r="1659" spans="2:91" ht="18.600000000000001" customHeight="1">
      <c r="CC1659" s="42"/>
    </row>
    <row r="1660" spans="2:91" ht="18.600000000000001" customHeight="1" thickBot="1">
      <c r="E1660" s="22" t="s">
        <v>4</v>
      </c>
      <c r="J1660" s="22" t="s">
        <v>5</v>
      </c>
      <c r="O1660" s="22" t="s">
        <v>6</v>
      </c>
      <c r="T1660" s="22" t="s">
        <v>7</v>
      </c>
      <c r="Y1660" s="22" t="s">
        <v>8</v>
      </c>
      <c r="AD1660" s="22" t="s">
        <v>65</v>
      </c>
      <c r="AI1660" s="22" t="s">
        <v>9</v>
      </c>
      <c r="AN1660" s="22" t="s">
        <v>66</v>
      </c>
      <c r="AS1660" s="22" t="s">
        <v>51</v>
      </c>
      <c r="AX1660" s="22" t="s">
        <v>67</v>
      </c>
      <c r="BC1660" s="22" t="s">
        <v>52</v>
      </c>
      <c r="BH1660" s="22" t="s">
        <v>68</v>
      </c>
      <c r="BM1660" s="22" t="s">
        <v>63</v>
      </c>
      <c r="BQ1660" s="23" t="s">
        <v>69</v>
      </c>
      <c r="BR1660" s="23"/>
      <c r="BS1660" s="24"/>
      <c r="BT1660" s="24"/>
      <c r="BU1660" s="24"/>
      <c r="BW1660" s="22" t="s">
        <v>64</v>
      </c>
    </row>
    <row r="1661" spans="2:91" ht="18.600000000000001" customHeight="1" thickBot="1">
      <c r="D1661" s="249" t="s">
        <v>103</v>
      </c>
      <c r="E1661" s="250"/>
      <c r="F1661" s="251" t="s">
        <v>104</v>
      </c>
      <c r="G1661" s="252"/>
      <c r="H1661" s="229"/>
      <c r="I1661" s="253" t="s">
        <v>11</v>
      </c>
      <c r="J1661" s="254"/>
      <c r="K1661" s="255" t="s">
        <v>12</v>
      </c>
      <c r="L1661" s="256"/>
      <c r="M1661" s="24"/>
      <c r="N1661" s="253" t="s">
        <v>105</v>
      </c>
      <c r="O1661" s="254"/>
      <c r="P1661" s="255" t="s">
        <v>106</v>
      </c>
      <c r="Q1661" s="256"/>
      <c r="R1661" s="24"/>
      <c r="S1661" s="249" t="s">
        <v>107</v>
      </c>
      <c r="T1661" s="250"/>
      <c r="U1661" s="251" t="s">
        <v>108</v>
      </c>
      <c r="V1661" s="252"/>
      <c r="W1661" s="8"/>
      <c r="X1661" s="253" t="s">
        <v>109</v>
      </c>
      <c r="Y1661" s="254"/>
      <c r="Z1661" s="255" t="s">
        <v>110</v>
      </c>
      <c r="AA1661" s="256"/>
      <c r="AB1661" s="8"/>
      <c r="AC1661" s="253" t="s">
        <v>111</v>
      </c>
      <c r="AD1661" s="254"/>
      <c r="AE1661" s="255" t="s">
        <v>14</v>
      </c>
      <c r="AF1661" s="256"/>
      <c r="AG1661" s="8"/>
      <c r="AH1661" s="253" t="s">
        <v>112</v>
      </c>
      <c r="AI1661" s="254"/>
      <c r="AJ1661" s="255" t="s">
        <v>113</v>
      </c>
      <c r="AK1661" s="256"/>
      <c r="AL1661" s="8"/>
      <c r="AM1661" s="249" t="s">
        <v>114</v>
      </c>
      <c r="AN1661" s="250"/>
      <c r="AO1661" s="251" t="s">
        <v>115</v>
      </c>
      <c r="AP1661" s="252"/>
      <c r="AQ1661" s="24"/>
      <c r="AR1661" s="253" t="s">
        <v>116</v>
      </c>
      <c r="AS1661" s="254"/>
      <c r="AT1661" s="255" t="s">
        <v>13</v>
      </c>
      <c r="AU1661" s="256"/>
      <c r="AV1661" s="4"/>
      <c r="AW1661" s="253" t="s">
        <v>117</v>
      </c>
      <c r="AX1661" s="254"/>
      <c r="AY1661" s="255" t="s">
        <v>118</v>
      </c>
      <c r="AZ1661" s="256"/>
      <c r="BA1661" s="8"/>
      <c r="BB1661" s="253" t="s">
        <v>119</v>
      </c>
      <c r="BC1661" s="254"/>
      <c r="BD1661" s="255" t="s">
        <v>120</v>
      </c>
      <c r="BE1661" s="256"/>
      <c r="BF1661" s="4"/>
      <c r="BG1661" s="249" t="s">
        <v>121</v>
      </c>
      <c r="BH1661" s="250"/>
      <c r="BI1661" s="251" t="s">
        <v>122</v>
      </c>
      <c r="BJ1661" s="252"/>
      <c r="BK1661" s="4"/>
      <c r="BL1661" s="253" t="s">
        <v>123</v>
      </c>
      <c r="BM1661" s="254"/>
      <c r="BN1661" s="255" t="s">
        <v>124</v>
      </c>
      <c r="BO1661" s="256"/>
      <c r="BP1661" s="4"/>
      <c r="BQ1661" s="253" t="s">
        <v>125</v>
      </c>
      <c r="BR1661" s="254"/>
      <c r="BS1661" s="255" t="s">
        <v>126</v>
      </c>
      <c r="BT1661" s="256"/>
      <c r="BU1661" s="8"/>
      <c r="BV1661" s="253" t="s">
        <v>127</v>
      </c>
      <c r="BW1661" s="254"/>
      <c r="BX1661" s="255" t="s">
        <v>128</v>
      </c>
      <c r="BY1661" s="256"/>
      <c r="CA1661" s="27" t="s">
        <v>15</v>
      </c>
      <c r="CC1661" s="133" t="s">
        <v>70</v>
      </c>
      <c r="CD1661" s="9"/>
      <c r="CE1661" s="38"/>
      <c r="CF1661" s="38"/>
      <c r="CG1661" s="38"/>
      <c r="CH1661" s="38"/>
    </row>
    <row r="1662" spans="2:91" ht="18.600000000000001" customHeight="1" thickTop="1" thickBot="1">
      <c r="B1662" s="129">
        <v>4.26</v>
      </c>
      <c r="D1662" s="29">
        <v>1</v>
      </c>
      <c r="E1662" s="30">
        <v>0</v>
      </c>
      <c r="F1662" s="31">
        <v>0</v>
      </c>
      <c r="G1662" s="32">
        <f t="shared" ref="G1662:G1725" si="15910">-1/($E$8*$B1662)</f>
        <v>-0.15473708920187795</v>
      </c>
      <c r="I1662" s="29">
        <v>1</v>
      </c>
      <c r="J1662" s="33">
        <v>0</v>
      </c>
      <c r="K1662" s="31">
        <v>0</v>
      </c>
      <c r="L1662" s="32">
        <v>0</v>
      </c>
      <c r="N1662" s="29">
        <f t="shared" ref="N1662" si="15911">D1662*I1662+F1662*I1665-E1662*J1662-G1662*J1665</f>
        <v>0.95492314977098136</v>
      </c>
      <c r="O1662" s="33">
        <f t="shared" ref="O1662" si="15912">(D1662*J1662+E1662*I1662+F1662*J1665+G1662*I1665)</f>
        <v>0</v>
      </c>
      <c r="P1662" s="31">
        <f t="shared" ref="P1662" si="15913">D1662*K1662+F1662*K1665-E1662*L1662-G1662*L1665</f>
        <v>0</v>
      </c>
      <c r="Q1662" s="32">
        <f t="shared" ref="Q1662" si="15914">(D1662*L1662+E1662*K1662+F1662*L1665+G1662*K1665)</f>
        <v>-0.15473708920187795</v>
      </c>
      <c r="S1662" s="29">
        <v>1</v>
      </c>
      <c r="T1662" s="30">
        <v>0</v>
      </c>
      <c r="U1662" s="31">
        <v>0</v>
      </c>
      <c r="V1662" s="32">
        <f t="shared" ref="V1662:V1725" si="15915">-1/($T$8*$B1662)</f>
        <v>-0.30060328638497652</v>
      </c>
      <c r="X1662" s="29">
        <f t="shared" ref="X1662" si="15916">N1662*S1662+P1662*S1665-O1662*T1662-Q1662*T1665</f>
        <v>0.95492314977098136</v>
      </c>
      <c r="Y1662" s="33">
        <f t="shared" ref="Y1662" si="15917">(N1662*T1662+O1662*S1662+P1662*T1665+Q1662*S1665)</f>
        <v>0</v>
      </c>
      <c r="Z1662" s="31">
        <f t="shared" ref="Z1662" si="15918">N1662*U1662+P1662*U1665-O1662*V1662-Q1662*V1665</f>
        <v>0</v>
      </c>
      <c r="AA1662" s="32">
        <f t="shared" ref="AA1662" si="15919">(N1662*V1662+O1662*U1662+P1662*V1665+Q1662*U1665)</f>
        <v>-0.44179012626812808</v>
      </c>
      <c r="AB1662" s="8"/>
      <c r="AC1662" s="29">
        <v>1</v>
      </c>
      <c r="AD1662" s="33">
        <v>0</v>
      </c>
      <c r="AE1662" s="31">
        <v>0</v>
      </c>
      <c r="AF1662" s="32">
        <v>0</v>
      </c>
      <c r="AH1662" s="29">
        <f t="shared" ref="AH1662" si="15920">X1662*AC1662+Z1662*AC1665-Y1662*AD1662-AA1662*AD1665</f>
        <v>0.8529776047692913</v>
      </c>
      <c r="AI1662" s="33">
        <f t="shared" ref="AI1662" si="15921">(X1662*AD1662+Y1662*AC1662+Z1662*AD1665+AA1662*AC1665)</f>
        <v>0</v>
      </c>
      <c r="AJ1662" s="31">
        <f t="shared" ref="AJ1662" si="15922">X1662*AE1662+Z1662*AE1665-Y1662*AF1662-AA1662*AF1665</f>
        <v>0</v>
      </c>
      <c r="AK1662" s="32">
        <f t="shared" ref="AK1662" si="15923">(X1662*AF1662+Y1662*AE1662+Z1662*AF1665+AA1662*AE1665)</f>
        <v>-0.44179012626812808</v>
      </c>
      <c r="AL1662" s="8"/>
      <c r="AM1662" s="29">
        <v>1</v>
      </c>
      <c r="AN1662" s="30">
        <v>0</v>
      </c>
      <c r="AO1662" s="31">
        <v>0</v>
      </c>
      <c r="AP1662" s="32">
        <f t="shared" ref="AP1662:AP1725" si="15924">-1/($AN$8*$B1662)</f>
        <v>-0.27183802816901409</v>
      </c>
      <c r="AR1662" s="29">
        <f t="shared" ref="AR1662" si="15925">AH1662*AM1662+AJ1662*AM1665-AI1662*AN1662-AK1662*AN1665</f>
        <v>0.8529776047692913</v>
      </c>
      <c r="AS1662" s="33">
        <f t="shared" ref="AS1662" si="15926">(AH1662*AN1662+AI1662*AM1662+AJ1662*AN1665+AK1662*AM1665)</f>
        <v>0</v>
      </c>
      <c r="AT1662" s="31">
        <f t="shared" ref="AT1662" si="15927">AH1662*AO1662+AJ1662*AO1665-AI1662*AP1662-AK1662*AP1665</f>
        <v>0</v>
      </c>
      <c r="AU1662" s="32">
        <f t="shared" ref="AU1662" si="15928">(AH1662*AP1662+AI1662*AO1662+AJ1662*AP1665+AK1662*AO1665)</f>
        <v>-0.67366187642094089</v>
      </c>
      <c r="AV1662" s="8"/>
      <c r="AW1662" s="29">
        <v>1</v>
      </c>
      <c r="AX1662" s="33">
        <v>0</v>
      </c>
      <c r="AY1662" s="31">
        <v>0</v>
      </c>
      <c r="AZ1662" s="32">
        <v>0</v>
      </c>
      <c r="BB1662" s="29">
        <f t="shared" ref="BB1662" si="15929">AR1662*AW1662+AT1662*AW1665-AS1662*AX1662-AU1662*AX1665</f>
        <v>0.7125759051431716</v>
      </c>
      <c r="BC1662" s="33">
        <f t="shared" ref="BC1662" si="15930">(AR1662*AX1662+AS1662*AW1662+AT1662*AX1665+AU1662*AW1665)</f>
        <v>0</v>
      </c>
      <c r="BD1662" s="31">
        <f t="shared" ref="BD1662" si="15931">AR1662*AY1662+AT1662*AY1665-AS1662*AZ1662-AU1662*AZ1665</f>
        <v>0</v>
      </c>
      <c r="BE1662" s="32">
        <f t="shared" ref="BE1662" si="15932">(AR1662*AZ1662+AS1662*AY1662+AT1662*AZ1665+AU1662*AY1665)</f>
        <v>-0.67366187642094089</v>
      </c>
      <c r="BF1662" s="8"/>
      <c r="BG1662" s="29">
        <v>1</v>
      </c>
      <c r="BH1662" s="30">
        <v>0</v>
      </c>
      <c r="BI1662" s="31">
        <v>0</v>
      </c>
      <c r="BJ1662" s="32">
        <f t="shared" ref="BJ1662:BJ1725" si="15933">-1/($BH$8*$B1662)</f>
        <v>-9.5584507042253519E-2</v>
      </c>
      <c r="BL1662" s="29">
        <f t="shared" ref="BL1662" si="15934">BB1662*BG1662+BD1662*BG1665-BC1662*BH1662-BE1662*BH1665</f>
        <v>0.7125759051431716</v>
      </c>
      <c r="BM1662" s="33">
        <f t="shared" ref="BM1662" si="15935">(BB1662*BH1662+BC1662*BG1662+BD1662*BH1665+BE1662*BG1665)</f>
        <v>0</v>
      </c>
      <c r="BN1662" s="31">
        <f t="shared" ref="BN1662" si="15936">BB1662*BI1662+BD1662*BI1665-BC1662*BJ1662-BE1662*BJ1665</f>
        <v>0</v>
      </c>
      <c r="BO1662" s="32">
        <f t="shared" ref="BO1662" si="15937">(BB1662*BJ1662+BC1662*BI1662+BD1662*BJ1665+BE1662*BI1665)</f>
        <v>-0.74177309304423855</v>
      </c>
      <c r="BP1662" s="8"/>
      <c r="BQ1662" s="34">
        <v>1</v>
      </c>
      <c r="BR1662" s="35">
        <v>0</v>
      </c>
      <c r="BS1662" s="11">
        <v>0</v>
      </c>
      <c r="BT1662" s="36">
        <v>0</v>
      </c>
      <c r="BV1662" s="29">
        <f t="shared" ref="BV1662" si="15938">BL1662*BQ1662+BN1662*BQ1665-BM1662*BR1662-BO1662*BR1665</f>
        <v>0.7125759051431716</v>
      </c>
      <c r="BW1662" s="33">
        <f t="shared" ref="BW1662" si="15939">(BL1662*BR1662+BM1662*BQ1662+BN1662*BR1665+BO1662*BQ1665)</f>
        <v>-0.74177309304423855</v>
      </c>
      <c r="BX1662" s="31">
        <f t="shared" ref="BX1662" si="15940">BL1662*BS1662+BN1662*BS1665-BM1662*BT1662-BO1662*BT1665</f>
        <v>0</v>
      </c>
      <c r="BY1662" s="32">
        <f t="shared" ref="BY1662" si="15941">(BL1662*BT1662+BM1662*BS1662+BN1662*BT1665+BO1662*BS1665)</f>
        <v>-0.74177309304423855</v>
      </c>
      <c r="CA1662" s="37">
        <f t="shared" ref="CA1662" si="15942">20*LOG(((1+$BR$8)/$BR$8)/((BV1662+BV1665)^2+(BW1662+BW1665)^2)^0.5)</f>
        <v>-6.6311438767266626E-3</v>
      </c>
      <c r="CC1662" s="134">
        <f t="shared" ref="CC1662" si="15943">((BV1662^2+BW1662^2)^0.5)/((BV1665^2+BW1665^2)^0.5)</f>
        <v>1.0563537687469027</v>
      </c>
      <c r="CD1662" s="9"/>
      <c r="CE1662" s="38"/>
      <c r="CF1662" s="38"/>
      <c r="CG1662" s="38"/>
      <c r="CH1662" s="38"/>
      <c r="CM1662" s="129">
        <v>4.24</v>
      </c>
    </row>
    <row r="1663" spans="2:91" ht="18.600000000000001" customHeight="1" thickBot="1">
      <c r="D1663" s="39"/>
      <c r="G1663" s="40"/>
      <c r="I1663" s="39"/>
      <c r="L1663" s="40"/>
      <c r="N1663" s="39"/>
      <c r="Q1663" s="40"/>
      <c r="S1663" s="39"/>
      <c r="V1663" s="40"/>
      <c r="X1663" s="39"/>
      <c r="AA1663" s="40"/>
      <c r="AC1663" s="39"/>
      <c r="AF1663" s="40"/>
      <c r="AH1663" s="39"/>
      <c r="AK1663" s="40"/>
      <c r="AM1663" s="39"/>
      <c r="AP1663" s="40"/>
      <c r="AR1663" s="39"/>
      <c r="AU1663" s="40"/>
      <c r="AW1663" s="39"/>
      <c r="AZ1663" s="40"/>
      <c r="BB1663" s="39"/>
      <c r="BE1663" s="40"/>
      <c r="BG1663" s="39"/>
      <c r="BJ1663" s="40"/>
      <c r="BL1663" s="39"/>
      <c r="BO1663" s="40"/>
      <c r="BQ1663" s="34"/>
      <c r="BR1663" s="11"/>
      <c r="BS1663" s="11"/>
      <c r="BT1663" s="41"/>
      <c r="BV1663" s="39"/>
      <c r="BY1663" s="40"/>
      <c r="CC1663" s="135"/>
      <c r="CD1663" s="9"/>
      <c r="CE1663" s="38"/>
      <c r="CF1663" s="38"/>
      <c r="CG1663" s="38"/>
      <c r="CH1663" s="38"/>
    </row>
    <row r="1664" spans="2:91" ht="18.600000000000001" customHeight="1" thickBot="1">
      <c r="D1664" s="258" t="s">
        <v>129</v>
      </c>
      <c r="E1664" s="259"/>
      <c r="F1664" s="260" t="s">
        <v>130</v>
      </c>
      <c r="G1664" s="261"/>
      <c r="H1664" s="229"/>
      <c r="I1664" s="258" t="s">
        <v>131</v>
      </c>
      <c r="J1664" s="259"/>
      <c r="K1664" s="260" t="s">
        <v>132</v>
      </c>
      <c r="L1664" s="261"/>
      <c r="N1664" s="253" t="s">
        <v>133</v>
      </c>
      <c r="O1664" s="254"/>
      <c r="P1664" s="255" t="s">
        <v>134</v>
      </c>
      <c r="Q1664" s="256"/>
      <c r="S1664" s="258" t="s">
        <v>135</v>
      </c>
      <c r="T1664" s="259"/>
      <c r="U1664" s="260" t="s">
        <v>136</v>
      </c>
      <c r="V1664" s="261"/>
      <c r="W1664" s="8"/>
      <c r="X1664" s="253" t="s">
        <v>137</v>
      </c>
      <c r="Y1664" s="254"/>
      <c r="Z1664" s="255" t="s">
        <v>138</v>
      </c>
      <c r="AA1664" s="256"/>
      <c r="AB1664" s="8"/>
      <c r="AC1664" s="258" t="s">
        <v>139</v>
      </c>
      <c r="AD1664" s="259"/>
      <c r="AE1664" s="260" t="s">
        <v>140</v>
      </c>
      <c r="AF1664" s="261"/>
      <c r="AG1664" s="8"/>
      <c r="AH1664" s="253" t="s">
        <v>141</v>
      </c>
      <c r="AI1664" s="254"/>
      <c r="AJ1664" s="255" t="s">
        <v>142</v>
      </c>
      <c r="AK1664" s="256"/>
      <c r="AL1664" s="8"/>
      <c r="AM1664" s="258" t="s">
        <v>143</v>
      </c>
      <c r="AN1664" s="259"/>
      <c r="AO1664" s="260" t="s">
        <v>144</v>
      </c>
      <c r="AP1664" s="261"/>
      <c r="AR1664" s="253" t="s">
        <v>145</v>
      </c>
      <c r="AS1664" s="254"/>
      <c r="AT1664" s="255" t="s">
        <v>146</v>
      </c>
      <c r="AU1664" s="256"/>
      <c r="AV1664" s="4"/>
      <c r="AW1664" s="258" t="s">
        <v>147</v>
      </c>
      <c r="AX1664" s="259"/>
      <c r="AY1664" s="260" t="s">
        <v>148</v>
      </c>
      <c r="AZ1664" s="261"/>
      <c r="BA1664" s="8"/>
      <c r="BB1664" s="253" t="s">
        <v>149</v>
      </c>
      <c r="BC1664" s="254"/>
      <c r="BD1664" s="255" t="s">
        <v>150</v>
      </c>
      <c r="BE1664" s="256"/>
      <c r="BF1664" s="4"/>
      <c r="BG1664" s="258" t="s">
        <v>151</v>
      </c>
      <c r="BH1664" s="259"/>
      <c r="BI1664" s="260" t="s">
        <v>152</v>
      </c>
      <c r="BJ1664" s="261"/>
      <c r="BK1664" s="4"/>
      <c r="BL1664" s="253" t="s">
        <v>153</v>
      </c>
      <c r="BM1664" s="254"/>
      <c r="BN1664" s="255" t="s">
        <v>154</v>
      </c>
      <c r="BO1664" s="256"/>
      <c r="BP1664" s="4"/>
      <c r="BQ1664" s="258" t="s">
        <v>155</v>
      </c>
      <c r="BR1664" s="259"/>
      <c r="BS1664" s="260" t="s">
        <v>156</v>
      </c>
      <c r="BT1664" s="261"/>
      <c r="BU1664" s="8"/>
      <c r="BV1664" s="253" t="s">
        <v>157</v>
      </c>
      <c r="BW1664" s="254"/>
      <c r="BX1664" s="255" t="s">
        <v>158</v>
      </c>
      <c r="BY1664" s="256"/>
      <c r="CA1664" s="46" t="s">
        <v>16</v>
      </c>
      <c r="CC1664" s="136" t="s">
        <v>71</v>
      </c>
      <c r="CD1664" s="9"/>
      <c r="CE1664" s="38"/>
      <c r="CF1664" s="38"/>
      <c r="CG1664" s="38"/>
      <c r="CH1664" s="38"/>
    </row>
    <row r="1665" spans="2:91" ht="18.600000000000001" customHeight="1" thickTop="1" thickBot="1">
      <c r="D1665" s="29">
        <v>0</v>
      </c>
      <c r="E1665" s="33">
        <v>0</v>
      </c>
      <c r="F1665" s="31">
        <v>1</v>
      </c>
      <c r="G1665" s="32">
        <v>0</v>
      </c>
      <c r="I1665" s="29">
        <v>0</v>
      </c>
      <c r="J1665" s="33">
        <f t="shared" ref="J1665" si="15944">IF(0=(1-$J$8*$K$8*$B1662^2),10^14,$B1662*$J$8/(1-$J$8*$K$8*$B1662^2))</f>
        <v>-0.29131251247856338</v>
      </c>
      <c r="K1665" s="31">
        <v>1</v>
      </c>
      <c r="L1665" s="32">
        <v>0</v>
      </c>
      <c r="N1665" s="29">
        <f t="shared" ref="N1665" si="15945">D1665*I1662+F1665*I1665-E1665*J1662-G1665*J1665</f>
        <v>0</v>
      </c>
      <c r="O1665" s="33">
        <f t="shared" ref="O1665" si="15946">(D1665*J1662+E1665*I1662+F1665*J1665+G1665*I1665)</f>
        <v>-0.29131251247856338</v>
      </c>
      <c r="P1665" s="31">
        <f t="shared" ref="P1665" si="15947">D1665*K1662+F1665*K1665-E1665*L1662-G1665*L1665</f>
        <v>1</v>
      </c>
      <c r="Q1665" s="32">
        <f t="shared" ref="Q1665" si="15948">(D1665*L1662+E1665*K1662+F1665*L1665+G1665*K1665)</f>
        <v>0</v>
      </c>
      <c r="S1665" s="29">
        <v>0</v>
      </c>
      <c r="T1665" s="33">
        <v>0</v>
      </c>
      <c r="U1665" s="31">
        <v>1</v>
      </c>
      <c r="V1665" s="32">
        <v>0</v>
      </c>
      <c r="X1665" s="29">
        <f t="shared" ref="X1665" si="15949">N1665*S1662+P1665*S1665-O1665*T1662-Q1665*T1665</f>
        <v>0</v>
      </c>
      <c r="Y1665" s="33">
        <f t="shared" ref="Y1665" si="15950">(N1665*T1662+O1665*S1662+P1665*T1665+Q1665*S1665)</f>
        <v>-0.29131251247856338</v>
      </c>
      <c r="Z1665" s="31">
        <f t="shared" ref="Z1665" si="15951">N1665*U1662+P1665*U1665-O1665*V1662-Q1665*V1665</f>
        <v>0.91243050138387938</v>
      </c>
      <c r="AA1665" s="32">
        <f t="shared" ref="AA1665" si="15952">(N1665*V1662+O1665*U1662+P1665*V1665+Q1665*U1665)</f>
        <v>0</v>
      </c>
      <c r="AB1665" s="8"/>
      <c r="AC1665" s="29">
        <v>0</v>
      </c>
      <c r="AD1665" s="33">
        <f t="shared" ref="AD1665" si="15953">IF(0=(1-$AD$8*$AE$8*$B1662^2),10^14,$B1662*$AD$8/(1-$AD$8*$AE$8*$B1662^2))</f>
        <v>-0.23075559850746408</v>
      </c>
      <c r="AE1665" s="31">
        <v>1</v>
      </c>
      <c r="AF1665" s="32">
        <v>0</v>
      </c>
      <c r="AH1665" s="29">
        <f t="shared" ref="AH1665" si="15954">X1665*AC1662+Z1665*AC1665-Y1665*AD1662-AA1665*AD1665</f>
        <v>0</v>
      </c>
      <c r="AI1665" s="33">
        <f t="shared" ref="AI1665" si="15955">(X1665*AD1662+Y1665*AC1662+Z1665*AD1665+AA1665*AC1665)</f>
        <v>-0.501860958921866</v>
      </c>
      <c r="AJ1665" s="31">
        <f t="shared" ref="AJ1665" si="15956">X1665*AE1662+Z1665*AE1665-Y1665*AF1662-AA1665*AF1665</f>
        <v>0.91243050138387938</v>
      </c>
      <c r="AK1665" s="32">
        <f t="shared" ref="AK1665" si="15957">(X1665*AF1662+Y1665*AE1662+Z1665*AF1665+AA1665*AE1665)</f>
        <v>0</v>
      </c>
      <c r="AL1665" s="8"/>
      <c r="AM1665" s="29">
        <v>0</v>
      </c>
      <c r="AN1665" s="33">
        <v>0</v>
      </c>
      <c r="AO1665" s="31">
        <v>1</v>
      </c>
      <c r="AP1665" s="32">
        <v>0</v>
      </c>
      <c r="AR1665" s="29">
        <f t="shared" ref="AR1665" si="15958">AH1665*AM1662+AJ1665*AM1665-AI1665*AN1662-AK1665*AN1665</f>
        <v>0</v>
      </c>
      <c r="AS1665" s="33">
        <f t="shared" ref="AS1665" si="15959">(AH1665*AN1662+AI1665*AM1662+AJ1665*AN1665+AK1665*AM1665)</f>
        <v>-0.501860958921866</v>
      </c>
      <c r="AT1665" s="31">
        <f t="shared" ref="AT1665" si="15960">AH1665*AO1662+AJ1665*AO1665-AI1665*AP1662-AK1665*AP1665</f>
        <v>0.77600560789554873</v>
      </c>
      <c r="AU1665" s="32">
        <f t="shared" ref="AU1665" si="15961">(AH1665*AP1662+AI1665*AO1662+AJ1665*AP1665+AK1665*AO1665)</f>
        <v>0</v>
      </c>
      <c r="AV1665" s="8"/>
      <c r="AW1665" s="29">
        <v>0</v>
      </c>
      <c r="AX1665" s="33">
        <f t="shared" ref="AX1665" si="15962">IF(0=(1-$AX$8*$AY$8*$B1662^2),10^14,$B1662*$AX$8/(1-$AX$8*$AY$8*$B1662^2))</f>
        <v>-0.20841568231833418</v>
      </c>
      <c r="AY1665" s="31">
        <v>1</v>
      </c>
      <c r="AZ1665" s="32">
        <v>0</v>
      </c>
      <c r="BB1665" s="29">
        <f t="shared" ref="BB1665" si="15963">AR1665*AW1662+AT1665*AW1665-AS1665*AX1662-AU1665*AX1665</f>
        <v>0</v>
      </c>
      <c r="BC1665" s="33">
        <f t="shared" ref="BC1665" si="15964">(AR1665*AX1662+AS1665*AW1662+AT1665*AX1665+AU1665*AW1665)</f>
        <v>-0.6635926971742705</v>
      </c>
      <c r="BD1665" s="31">
        <f t="shared" ref="BD1665" si="15965">AR1665*AY1662+AT1665*AY1665-AS1665*AZ1662-AU1665*AZ1665</f>
        <v>0.77600560789554873</v>
      </c>
      <c r="BE1665" s="32">
        <f t="shared" ref="BE1665" si="15966">(AR1665*AZ1662+AS1665*AY1662+AT1665*AZ1665+AU1665*AY1665)</f>
        <v>0</v>
      </c>
      <c r="BF1665" s="8"/>
      <c r="BG1665" s="29">
        <v>0</v>
      </c>
      <c r="BH1665" s="33">
        <v>0</v>
      </c>
      <c r="BI1665" s="31">
        <v>1</v>
      </c>
      <c r="BJ1665" s="32">
        <v>0</v>
      </c>
      <c r="BL1665" s="29">
        <f t="shared" ref="BL1665" si="15967">BB1665*BG1662+BD1665*BG1665-BC1665*BH1662-BE1665*BH1665</f>
        <v>0</v>
      </c>
      <c r="BM1665" s="33">
        <f t="shared" ref="BM1665" si="15968">(BB1665*BH1662+BC1665*BG1662+BD1665*BH1665+BE1665*BG1665)</f>
        <v>-0.6635926971742705</v>
      </c>
      <c r="BN1665" s="31">
        <f t="shared" ref="BN1665" si="15969">BB1665*BI1662+BD1665*BI1665-BC1665*BJ1662-BE1665*BJ1665</f>
        <v>0.71257642705930668</v>
      </c>
      <c r="BO1665" s="32">
        <f t="shared" ref="BO1665" si="15970">(BB1665*BJ1662+BC1665*BI1662+BD1665*BJ1665+BE1665*BI1665)</f>
        <v>0</v>
      </c>
      <c r="BP1665" s="8"/>
      <c r="BQ1665" s="19">
        <f t="shared" ref="BQ1665:BQ1728" si="15971">1/$BR$8</f>
        <v>1</v>
      </c>
      <c r="BR1665" s="47">
        <v>0</v>
      </c>
      <c r="BS1665" s="48">
        <v>1</v>
      </c>
      <c r="BT1665" s="49">
        <v>0</v>
      </c>
      <c r="BV1665" s="29">
        <f t="shared" ref="BV1665" si="15972">BL1665*BQ1662+BN1665*BQ1665-BM1665*BR1662-BO1665*BR1665</f>
        <v>0.71257642705930668</v>
      </c>
      <c r="BW1665" s="33">
        <f t="shared" ref="BW1665" si="15973">(BL1665*BR1662+BM1665*BQ1662+BN1665*BR1665+BO1665*BQ1665)</f>
        <v>-0.6635926971742705</v>
      </c>
      <c r="BX1665" s="31">
        <f t="shared" ref="BX1665" si="15974">BL1665*BS1662+BN1665*BS1665-BM1665*BT1662-BO1665*BT1665</f>
        <v>0.71257642705930668</v>
      </c>
      <c r="BY1665" s="32">
        <f t="shared" ref="BY1665" si="15975">(BL1665*BT1662+BM1665*BS1662+BN1665*BT1665+BO1665*BS1665)</f>
        <v>0</v>
      </c>
      <c r="CA1665" s="50">
        <f t="shared" ref="CA1665" si="15976">(180/PI())*ATAN(-1*(BW1662+BW1665)/(BV1662+BV1665))</f>
        <v>44.599484323336263</v>
      </c>
      <c r="CC1665" s="137">
        <f t="shared" ref="CC1665" si="15977">20*LOG(((1-(10^(CA1662/20)^2)*(1-((1-CC1662)/(1+CC1662))^2))^0.5))</f>
        <v>-26.429070811688625</v>
      </c>
      <c r="CD1665" s="9"/>
      <c r="CE1665" s="38"/>
      <c r="CF1665" s="38"/>
      <c r="CG1665" s="38"/>
      <c r="CH1665" s="38"/>
    </row>
    <row r="1666" spans="2:91" ht="18.600000000000001" customHeight="1">
      <c r="CC1666" s="42"/>
    </row>
    <row r="1667" spans="2:91" ht="18.600000000000001" customHeight="1" thickBot="1">
      <c r="E1667" s="22" t="s">
        <v>4</v>
      </c>
      <c r="J1667" s="22" t="s">
        <v>5</v>
      </c>
      <c r="O1667" s="22" t="s">
        <v>6</v>
      </c>
      <c r="T1667" s="22" t="s">
        <v>7</v>
      </c>
      <c r="Y1667" s="22" t="s">
        <v>8</v>
      </c>
      <c r="AD1667" s="22" t="s">
        <v>65</v>
      </c>
      <c r="AI1667" s="22" t="s">
        <v>9</v>
      </c>
      <c r="AN1667" s="22" t="s">
        <v>66</v>
      </c>
      <c r="AS1667" s="22" t="s">
        <v>51</v>
      </c>
      <c r="AX1667" s="22" t="s">
        <v>67</v>
      </c>
      <c r="BC1667" s="22" t="s">
        <v>52</v>
      </c>
      <c r="BH1667" s="22" t="s">
        <v>68</v>
      </c>
      <c r="BM1667" s="22" t="s">
        <v>63</v>
      </c>
      <c r="BQ1667" s="23" t="s">
        <v>69</v>
      </c>
      <c r="BR1667" s="23"/>
      <c r="BS1667" s="24"/>
      <c r="BT1667" s="24"/>
      <c r="BU1667" s="24"/>
      <c r="BW1667" s="22" t="s">
        <v>64</v>
      </c>
    </row>
    <row r="1668" spans="2:91" ht="18.600000000000001" customHeight="1" thickBot="1">
      <c r="D1668" s="249" t="s">
        <v>103</v>
      </c>
      <c r="E1668" s="250"/>
      <c r="F1668" s="251" t="s">
        <v>104</v>
      </c>
      <c r="G1668" s="252"/>
      <c r="H1668" s="229"/>
      <c r="I1668" s="253" t="s">
        <v>11</v>
      </c>
      <c r="J1668" s="254"/>
      <c r="K1668" s="255" t="s">
        <v>12</v>
      </c>
      <c r="L1668" s="256"/>
      <c r="M1668" s="24"/>
      <c r="N1668" s="253" t="s">
        <v>105</v>
      </c>
      <c r="O1668" s="254"/>
      <c r="P1668" s="255" t="s">
        <v>106</v>
      </c>
      <c r="Q1668" s="256"/>
      <c r="R1668" s="24"/>
      <c r="S1668" s="249" t="s">
        <v>107</v>
      </c>
      <c r="T1668" s="250"/>
      <c r="U1668" s="251" t="s">
        <v>108</v>
      </c>
      <c r="V1668" s="252"/>
      <c r="W1668" s="8"/>
      <c r="X1668" s="253" t="s">
        <v>109</v>
      </c>
      <c r="Y1668" s="254"/>
      <c r="Z1668" s="255" t="s">
        <v>110</v>
      </c>
      <c r="AA1668" s="256"/>
      <c r="AB1668" s="8"/>
      <c r="AC1668" s="253" t="s">
        <v>111</v>
      </c>
      <c r="AD1668" s="254"/>
      <c r="AE1668" s="255" t="s">
        <v>14</v>
      </c>
      <c r="AF1668" s="256"/>
      <c r="AG1668" s="8"/>
      <c r="AH1668" s="253" t="s">
        <v>112</v>
      </c>
      <c r="AI1668" s="254"/>
      <c r="AJ1668" s="255" t="s">
        <v>113</v>
      </c>
      <c r="AK1668" s="256"/>
      <c r="AL1668" s="8"/>
      <c r="AM1668" s="249" t="s">
        <v>114</v>
      </c>
      <c r="AN1668" s="250"/>
      <c r="AO1668" s="251" t="s">
        <v>115</v>
      </c>
      <c r="AP1668" s="252"/>
      <c r="AQ1668" s="24"/>
      <c r="AR1668" s="253" t="s">
        <v>116</v>
      </c>
      <c r="AS1668" s="254"/>
      <c r="AT1668" s="255" t="s">
        <v>13</v>
      </c>
      <c r="AU1668" s="256"/>
      <c r="AV1668" s="4"/>
      <c r="AW1668" s="253" t="s">
        <v>117</v>
      </c>
      <c r="AX1668" s="254"/>
      <c r="AY1668" s="255" t="s">
        <v>118</v>
      </c>
      <c r="AZ1668" s="256"/>
      <c r="BA1668" s="8"/>
      <c r="BB1668" s="253" t="s">
        <v>119</v>
      </c>
      <c r="BC1668" s="254"/>
      <c r="BD1668" s="255" t="s">
        <v>120</v>
      </c>
      <c r="BE1668" s="256"/>
      <c r="BF1668" s="4"/>
      <c r="BG1668" s="249" t="s">
        <v>121</v>
      </c>
      <c r="BH1668" s="250"/>
      <c r="BI1668" s="251" t="s">
        <v>122</v>
      </c>
      <c r="BJ1668" s="252"/>
      <c r="BK1668" s="4"/>
      <c r="BL1668" s="253" t="s">
        <v>123</v>
      </c>
      <c r="BM1668" s="254"/>
      <c r="BN1668" s="255" t="s">
        <v>124</v>
      </c>
      <c r="BO1668" s="256"/>
      <c r="BP1668" s="4"/>
      <c r="BQ1668" s="253" t="s">
        <v>125</v>
      </c>
      <c r="BR1668" s="254"/>
      <c r="BS1668" s="255" t="s">
        <v>126</v>
      </c>
      <c r="BT1668" s="256"/>
      <c r="BU1668" s="8"/>
      <c r="BV1668" s="253" t="s">
        <v>127</v>
      </c>
      <c r="BW1668" s="254"/>
      <c r="BX1668" s="255" t="s">
        <v>128</v>
      </c>
      <c r="BY1668" s="256"/>
      <c r="CA1668" s="27" t="s">
        <v>15</v>
      </c>
      <c r="CC1668" s="133" t="s">
        <v>70</v>
      </c>
      <c r="CD1668" s="9"/>
      <c r="CE1668" s="38"/>
      <c r="CF1668" s="38"/>
      <c r="CG1668" s="38"/>
      <c r="CH1668" s="38"/>
    </row>
    <row r="1669" spans="2:91" ht="18.600000000000001" customHeight="1" thickTop="1" thickBot="1">
      <c r="B1669" s="129">
        <v>4.28</v>
      </c>
      <c r="D1669" s="29">
        <v>1</v>
      </c>
      <c r="E1669" s="30">
        <v>0</v>
      </c>
      <c r="F1669" s="31">
        <v>0</v>
      </c>
      <c r="G1669" s="32">
        <f t="shared" ref="G1669:G1732" si="15978">-1/($E$8*$B1669)</f>
        <v>-0.15401401869158876</v>
      </c>
      <c r="I1669" s="29">
        <v>1</v>
      </c>
      <c r="J1669" s="33">
        <v>0</v>
      </c>
      <c r="K1669" s="31">
        <v>0</v>
      </c>
      <c r="L1669" s="32">
        <v>0</v>
      </c>
      <c r="N1669" s="29">
        <f t="shared" ref="N1669" si="15979">D1669*I1669+F1669*I1672-E1669*J1669-G1669*J1672</f>
        <v>0.95534700444377696</v>
      </c>
      <c r="O1669" s="33">
        <f t="shared" ref="O1669" si="15980">(D1669*J1669+E1669*I1669+F1669*J1672+G1669*I1672)</f>
        <v>0</v>
      </c>
      <c r="P1669" s="31">
        <f t="shared" ref="P1669" si="15981">D1669*K1669+F1669*K1672-E1669*L1669-G1669*L1672</f>
        <v>0</v>
      </c>
      <c r="Q1669" s="32">
        <f t="shared" ref="Q1669" si="15982">(D1669*L1669+E1669*K1669+F1669*L1672+G1669*K1672)</f>
        <v>-0.15401401869158876</v>
      </c>
      <c r="S1669" s="29">
        <v>1</v>
      </c>
      <c r="T1669" s="30">
        <v>0</v>
      </c>
      <c r="U1669" s="31">
        <v>0</v>
      </c>
      <c r="V1669" s="32">
        <f t="shared" ref="V1669:V1732" si="15983">-1/($T$8*$B1669)</f>
        <v>-0.2991985981308411</v>
      </c>
      <c r="X1669" s="29">
        <f t="shared" ref="X1669" si="15984">N1669*S1669+P1669*S1672-O1669*T1669-Q1669*T1672</f>
        <v>0.95534700444377696</v>
      </c>
      <c r="Y1669" s="33">
        <f t="shared" ref="Y1669" si="15985">(N1669*T1669+O1669*S1669+P1669*T1672+Q1669*S1672)</f>
        <v>0</v>
      </c>
      <c r="Z1669" s="31">
        <f t="shared" ref="Z1669" si="15986">N1669*U1669+P1669*U1672-O1669*V1669-Q1669*V1672</f>
        <v>0</v>
      </c>
      <c r="AA1669" s="32">
        <f t="shared" ref="AA1669" si="15987">(N1669*V1669+O1669*U1669+P1669*V1672+Q1669*U1672)</f>
        <v>-0.43985250314966523</v>
      </c>
      <c r="AB1669" s="8"/>
      <c r="AC1669" s="29">
        <v>1</v>
      </c>
      <c r="AD1669" s="33">
        <v>0</v>
      </c>
      <c r="AE1669" s="31">
        <v>0</v>
      </c>
      <c r="AF1669" s="32">
        <v>0</v>
      </c>
      <c r="AH1669" s="29">
        <f t="shared" ref="AH1669" si="15988">X1669*AC1669+Z1669*AC1672-Y1669*AD1669-AA1669*AD1672</f>
        <v>0.85435330545306121</v>
      </c>
      <c r="AI1669" s="33">
        <f t="shared" ref="AI1669" si="15989">(X1669*AD1669+Y1669*AC1669+Z1669*AD1672+AA1669*AC1672)</f>
        <v>0</v>
      </c>
      <c r="AJ1669" s="31">
        <f t="shared" ref="AJ1669" si="15990">X1669*AE1669+Z1669*AE1672-Y1669*AF1669-AA1669*AF1672</f>
        <v>0</v>
      </c>
      <c r="AK1669" s="32">
        <f t="shared" ref="AK1669" si="15991">(X1669*AF1669+Y1669*AE1669+Z1669*AF1672+AA1669*AE1672)</f>
        <v>-0.43985250314966523</v>
      </c>
      <c r="AL1669" s="8"/>
      <c r="AM1669" s="29">
        <v>1</v>
      </c>
      <c r="AN1669" s="30">
        <v>0</v>
      </c>
      <c r="AO1669" s="31">
        <v>0</v>
      </c>
      <c r="AP1669" s="32">
        <f t="shared" ref="AP1669:AP1732" si="15992">-1/($AN$8*$B1669)</f>
        <v>-0.27056775700934577</v>
      </c>
      <c r="AR1669" s="29">
        <f t="shared" ref="AR1669" si="15993">AH1669*AM1669+AJ1669*AM1672-AI1669*AN1669-AK1669*AN1672</f>
        <v>0.85435330545306121</v>
      </c>
      <c r="AS1669" s="33">
        <f t="shared" ref="AS1669" si="15994">(AH1669*AN1669+AI1669*AM1669+AJ1669*AN1672+AK1669*AM1672)</f>
        <v>0</v>
      </c>
      <c r="AT1669" s="31">
        <f t="shared" ref="AT1669" si="15995">AH1669*AO1669+AJ1669*AO1672-AI1669*AP1669-AK1669*AP1672</f>
        <v>0</v>
      </c>
      <c r="AU1669" s="32">
        <f t="shared" ref="AU1669" si="15996">(AH1669*AP1669+AI1669*AO1669+AJ1669*AP1672+AK1669*AO1672)</f>
        <v>-0.67101296069962046</v>
      </c>
      <c r="AV1669" s="8"/>
      <c r="AW1669" s="29">
        <v>1</v>
      </c>
      <c r="AX1669" s="33">
        <v>0</v>
      </c>
      <c r="AY1669" s="31">
        <v>0</v>
      </c>
      <c r="AZ1669" s="32">
        <v>0</v>
      </c>
      <c r="BB1669" s="29">
        <f t="shared" ref="BB1669" si="15997">AR1669*AW1669+AT1669*AW1672-AS1669*AX1669-AU1669*AX1672</f>
        <v>0.71518771615615684</v>
      </c>
      <c r="BC1669" s="33">
        <f t="shared" ref="BC1669" si="15998">(AR1669*AX1669+AS1669*AW1669+AT1669*AX1672+AU1669*AW1672)</f>
        <v>0</v>
      </c>
      <c r="BD1669" s="31">
        <f t="shared" ref="BD1669" si="15999">AR1669*AY1669+AT1669*AY1672-AS1669*AZ1669-AU1669*AZ1672</f>
        <v>0</v>
      </c>
      <c r="BE1669" s="32">
        <f t="shared" ref="BE1669" si="16000">(AR1669*AZ1669+AS1669*AY1669+AT1669*AZ1672+AU1669*AY1672)</f>
        <v>-0.67101296069962046</v>
      </c>
      <c r="BF1669" s="8"/>
      <c r="BG1669" s="29">
        <v>1</v>
      </c>
      <c r="BH1669" s="30">
        <v>0</v>
      </c>
      <c r="BI1669" s="31">
        <v>0</v>
      </c>
      <c r="BJ1669" s="32">
        <f t="shared" ref="BJ1669:BJ1732" si="16001">-1/($BH$8*$B1669)</f>
        <v>-9.5137850467289703E-2</v>
      </c>
      <c r="BL1669" s="29">
        <f t="shared" ref="BL1669" si="16002">BB1669*BG1669+BD1669*BG1672-BC1669*BH1669-BE1669*BH1672</f>
        <v>0.71518771615615684</v>
      </c>
      <c r="BM1669" s="33">
        <f t="shared" ref="BM1669" si="16003">(BB1669*BH1669+BC1669*BG1669+BD1669*BH1672+BE1669*BG1672)</f>
        <v>0</v>
      </c>
      <c r="BN1669" s="31">
        <f t="shared" ref="BN1669" si="16004">BB1669*BI1669+BD1669*BI1672-BC1669*BJ1669-BE1669*BJ1672</f>
        <v>0</v>
      </c>
      <c r="BO1669" s="32">
        <f t="shared" ref="BO1669" si="16005">(BB1669*BJ1669+BC1669*BI1669+BD1669*BJ1672+BE1669*BI1672)</f>
        <v>-0.73905438269532731</v>
      </c>
      <c r="BP1669" s="8"/>
      <c r="BQ1669" s="34">
        <v>1</v>
      </c>
      <c r="BR1669" s="35">
        <v>0</v>
      </c>
      <c r="BS1669" s="11">
        <v>0</v>
      </c>
      <c r="BT1669" s="36">
        <v>0</v>
      </c>
      <c r="BV1669" s="29">
        <f t="shared" ref="BV1669" si="16006">BL1669*BQ1669+BN1669*BQ1672-BM1669*BR1669-BO1669*BR1672</f>
        <v>0.71518771615615684</v>
      </c>
      <c r="BW1669" s="33">
        <f t="shared" ref="BW1669" si="16007">(BL1669*BR1669+BM1669*BQ1669+BN1669*BR1672+BO1669*BQ1672)</f>
        <v>-0.73905438269532731</v>
      </c>
      <c r="BX1669" s="31">
        <f t="shared" ref="BX1669" si="16008">BL1669*BS1669+BN1669*BS1672-BM1669*BT1669-BO1669*BT1672</f>
        <v>0</v>
      </c>
      <c r="BY1669" s="32">
        <f t="shared" ref="BY1669" si="16009">(BL1669*BT1669+BM1669*BS1669+BN1669*BT1672+BO1669*BS1672)</f>
        <v>-0.73905438269532731</v>
      </c>
      <c r="CA1669" s="37">
        <f t="shared" ref="CA1669" si="16010">20*LOG(((1+$BR$8)/$BR$8)/((BV1669+BV1672)^2+(BW1669+BW1672)^2)^0.5)</f>
        <v>-6.6118129537054643E-3</v>
      </c>
      <c r="CC1669" s="134">
        <f t="shared" ref="CC1669" si="16011">((BV1669^2+BW1669^2)^0.5)/((BV1672^2+BW1672^2)^0.5)</f>
        <v>1.0560501396785027</v>
      </c>
      <c r="CD1669" s="9"/>
      <c r="CE1669" s="38"/>
      <c r="CF1669" s="38"/>
      <c r="CG1669" s="38"/>
      <c r="CH1669" s="38"/>
      <c r="CM1669" s="129">
        <v>4.26</v>
      </c>
    </row>
    <row r="1670" spans="2:91" ht="18.600000000000001" customHeight="1" thickBot="1">
      <c r="D1670" s="39"/>
      <c r="G1670" s="40"/>
      <c r="I1670" s="39"/>
      <c r="L1670" s="40"/>
      <c r="N1670" s="39"/>
      <c r="Q1670" s="40"/>
      <c r="S1670" s="39"/>
      <c r="V1670" s="40"/>
      <c r="X1670" s="39"/>
      <c r="AA1670" s="40"/>
      <c r="AC1670" s="39"/>
      <c r="AF1670" s="40"/>
      <c r="AH1670" s="39"/>
      <c r="AK1670" s="40"/>
      <c r="AM1670" s="39"/>
      <c r="AP1670" s="40"/>
      <c r="AR1670" s="39"/>
      <c r="AU1670" s="40"/>
      <c r="AW1670" s="39"/>
      <c r="AZ1670" s="40"/>
      <c r="BB1670" s="39"/>
      <c r="BE1670" s="40"/>
      <c r="BG1670" s="39"/>
      <c r="BJ1670" s="40"/>
      <c r="BL1670" s="39"/>
      <c r="BO1670" s="40"/>
      <c r="BQ1670" s="34"/>
      <c r="BR1670" s="11"/>
      <c r="BS1670" s="11"/>
      <c r="BT1670" s="41"/>
      <c r="BV1670" s="39"/>
      <c r="BY1670" s="40"/>
      <c r="CC1670" s="135"/>
      <c r="CD1670" s="9"/>
      <c r="CE1670" s="38"/>
      <c r="CF1670" s="38"/>
      <c r="CG1670" s="38"/>
      <c r="CH1670" s="38"/>
    </row>
    <row r="1671" spans="2:91" ht="18.600000000000001" customHeight="1" thickBot="1">
      <c r="D1671" s="258" t="s">
        <v>129</v>
      </c>
      <c r="E1671" s="259"/>
      <c r="F1671" s="260" t="s">
        <v>130</v>
      </c>
      <c r="G1671" s="261"/>
      <c r="H1671" s="229"/>
      <c r="I1671" s="258" t="s">
        <v>131</v>
      </c>
      <c r="J1671" s="259"/>
      <c r="K1671" s="260" t="s">
        <v>132</v>
      </c>
      <c r="L1671" s="261"/>
      <c r="N1671" s="253" t="s">
        <v>133</v>
      </c>
      <c r="O1671" s="254"/>
      <c r="P1671" s="255" t="s">
        <v>134</v>
      </c>
      <c r="Q1671" s="256"/>
      <c r="S1671" s="258" t="s">
        <v>135</v>
      </c>
      <c r="T1671" s="259"/>
      <c r="U1671" s="260" t="s">
        <v>136</v>
      </c>
      <c r="V1671" s="261"/>
      <c r="W1671" s="8"/>
      <c r="X1671" s="253" t="s">
        <v>137</v>
      </c>
      <c r="Y1671" s="254"/>
      <c r="Z1671" s="255" t="s">
        <v>138</v>
      </c>
      <c r="AA1671" s="256"/>
      <c r="AB1671" s="8"/>
      <c r="AC1671" s="258" t="s">
        <v>139</v>
      </c>
      <c r="AD1671" s="259"/>
      <c r="AE1671" s="260" t="s">
        <v>140</v>
      </c>
      <c r="AF1671" s="261"/>
      <c r="AG1671" s="8"/>
      <c r="AH1671" s="253" t="s">
        <v>141</v>
      </c>
      <c r="AI1671" s="254"/>
      <c r="AJ1671" s="255" t="s">
        <v>142</v>
      </c>
      <c r="AK1671" s="256"/>
      <c r="AL1671" s="8"/>
      <c r="AM1671" s="258" t="s">
        <v>143</v>
      </c>
      <c r="AN1671" s="259"/>
      <c r="AO1671" s="260" t="s">
        <v>144</v>
      </c>
      <c r="AP1671" s="261"/>
      <c r="AR1671" s="253" t="s">
        <v>145</v>
      </c>
      <c r="AS1671" s="254"/>
      <c r="AT1671" s="255" t="s">
        <v>146</v>
      </c>
      <c r="AU1671" s="256"/>
      <c r="AV1671" s="4"/>
      <c r="AW1671" s="258" t="s">
        <v>147</v>
      </c>
      <c r="AX1671" s="259"/>
      <c r="AY1671" s="260" t="s">
        <v>148</v>
      </c>
      <c r="AZ1671" s="261"/>
      <c r="BA1671" s="8"/>
      <c r="BB1671" s="253" t="s">
        <v>149</v>
      </c>
      <c r="BC1671" s="254"/>
      <c r="BD1671" s="255" t="s">
        <v>150</v>
      </c>
      <c r="BE1671" s="256"/>
      <c r="BF1671" s="4"/>
      <c r="BG1671" s="258" t="s">
        <v>151</v>
      </c>
      <c r="BH1671" s="259"/>
      <c r="BI1671" s="260" t="s">
        <v>152</v>
      </c>
      <c r="BJ1671" s="261"/>
      <c r="BK1671" s="4"/>
      <c r="BL1671" s="253" t="s">
        <v>153</v>
      </c>
      <c r="BM1671" s="254"/>
      <c r="BN1671" s="255" t="s">
        <v>154</v>
      </c>
      <c r="BO1671" s="256"/>
      <c r="BP1671" s="4"/>
      <c r="BQ1671" s="258" t="s">
        <v>155</v>
      </c>
      <c r="BR1671" s="259"/>
      <c r="BS1671" s="260" t="s">
        <v>156</v>
      </c>
      <c r="BT1671" s="261"/>
      <c r="BU1671" s="8"/>
      <c r="BV1671" s="253" t="s">
        <v>157</v>
      </c>
      <c r="BW1671" s="254"/>
      <c r="BX1671" s="255" t="s">
        <v>158</v>
      </c>
      <c r="BY1671" s="256"/>
      <c r="CA1671" s="46" t="s">
        <v>16</v>
      </c>
      <c r="CC1671" s="136" t="s">
        <v>71</v>
      </c>
      <c r="CD1671" s="9"/>
      <c r="CE1671" s="38"/>
      <c r="CF1671" s="38"/>
      <c r="CG1671" s="38"/>
      <c r="CH1671" s="38"/>
    </row>
    <row r="1672" spans="2:91" ht="18.600000000000001" customHeight="1" thickTop="1" thickBot="1">
      <c r="D1672" s="29">
        <v>0</v>
      </c>
      <c r="E1672" s="33">
        <v>0</v>
      </c>
      <c r="F1672" s="31">
        <v>1</v>
      </c>
      <c r="G1672" s="32">
        <v>0</v>
      </c>
      <c r="I1672" s="29">
        <v>0</v>
      </c>
      <c r="J1672" s="33">
        <f t="shared" ref="J1672" si="16012">IF(0=(1-$J$8*$K$8*$B1669^2),10^14,$B1669*$J$8/(1-$J$8*$K$8*$B1669^2))</f>
        <v>-0.28992812430691856</v>
      </c>
      <c r="K1672" s="31">
        <v>1</v>
      </c>
      <c r="L1672" s="32">
        <v>0</v>
      </c>
      <c r="N1672" s="29">
        <f t="shared" ref="N1672" si="16013">D1672*I1669+F1672*I1672-E1672*J1669-G1672*J1672</f>
        <v>0</v>
      </c>
      <c r="O1672" s="33">
        <f t="shared" ref="O1672" si="16014">(D1672*J1669+E1672*I1669+F1672*J1672+G1672*I1672)</f>
        <v>-0.28992812430691856</v>
      </c>
      <c r="P1672" s="31">
        <f t="shared" ref="P1672" si="16015">D1672*K1669+F1672*K1672-E1672*L1669-G1672*L1672</f>
        <v>1</v>
      </c>
      <c r="Q1672" s="32">
        <f t="shared" ref="Q1672" si="16016">(D1672*L1669+E1672*K1669+F1672*L1672+G1672*K1672)</f>
        <v>0</v>
      </c>
      <c r="S1672" s="29">
        <v>0</v>
      </c>
      <c r="T1672" s="33">
        <v>0</v>
      </c>
      <c r="U1672" s="31">
        <v>1</v>
      </c>
      <c r="V1672" s="32">
        <v>0</v>
      </c>
      <c r="X1672" s="29">
        <f t="shared" ref="X1672" si="16017">N1672*S1669+P1672*S1672-O1672*T1669-Q1672*T1672</f>
        <v>0</v>
      </c>
      <c r="Y1672" s="33">
        <f t="shared" ref="Y1672" si="16018">(N1672*T1669+O1672*S1669+P1672*T1672+Q1672*S1672)</f>
        <v>-0.28992812430691856</v>
      </c>
      <c r="Z1672" s="31">
        <f t="shared" ref="Z1672" si="16019">N1672*U1669+P1672*U1672-O1672*V1669-Q1672*V1672</f>
        <v>0.91325391164866576</v>
      </c>
      <c r="AA1672" s="32">
        <f t="shared" ref="AA1672" si="16020">(N1672*V1669+O1672*U1669+P1672*V1672+Q1672*U1672)</f>
        <v>0</v>
      </c>
      <c r="AB1672" s="8"/>
      <c r="AC1672" s="29">
        <v>0</v>
      </c>
      <c r="AD1672" s="33">
        <f t="shared" ref="AD1672" si="16021">IF(0=(1-$AD$8*$AE$8*$B1669^2),10^14,$B1669*$AD$8/(1-$AD$8*$AE$8*$B1669^2))</f>
        <v>-0.22960810332447146</v>
      </c>
      <c r="AE1672" s="31">
        <v>1</v>
      </c>
      <c r="AF1672" s="32">
        <v>0</v>
      </c>
      <c r="AH1672" s="29">
        <f t="shared" ref="AH1672" si="16022">X1672*AC1669+Z1672*AC1672-Y1672*AD1669-AA1672*AD1672</f>
        <v>0</v>
      </c>
      <c r="AI1672" s="33">
        <f t="shared" ref="AI1672" si="16023">(X1672*AD1669+Y1672*AC1669+Z1672*AD1672+AA1672*AC1672)</f>
        <v>-0.49961862281422309</v>
      </c>
      <c r="AJ1672" s="31">
        <f t="shared" ref="AJ1672" si="16024">X1672*AE1669+Z1672*AE1672-Y1672*AF1669-AA1672*AF1672</f>
        <v>0.91325391164866576</v>
      </c>
      <c r="AK1672" s="32">
        <f t="shared" ref="AK1672" si="16025">(X1672*AF1669+Y1672*AE1669+Z1672*AF1672+AA1672*AE1672)</f>
        <v>0</v>
      </c>
      <c r="AL1672" s="8"/>
      <c r="AM1672" s="29">
        <v>0</v>
      </c>
      <c r="AN1672" s="33">
        <v>0</v>
      </c>
      <c r="AO1672" s="31">
        <v>1</v>
      </c>
      <c r="AP1672" s="32">
        <v>0</v>
      </c>
      <c r="AR1672" s="29">
        <f t="shared" ref="AR1672" si="16026">AH1672*AM1669+AJ1672*AM1672-AI1672*AN1669-AK1672*AN1672</f>
        <v>0</v>
      </c>
      <c r="AS1672" s="33">
        <f t="shared" ref="AS1672" si="16027">(AH1672*AN1669+AI1672*AM1669+AJ1672*AN1672+AK1672*AM1672)</f>
        <v>-0.49961862281422309</v>
      </c>
      <c r="AT1672" s="31">
        <f t="shared" ref="AT1672" si="16028">AH1672*AO1669+AJ1672*AO1672-AI1672*AP1669-AK1672*AP1672</f>
        <v>0.77807322151372305</v>
      </c>
      <c r="AU1672" s="32">
        <f t="shared" ref="AU1672" si="16029">(AH1672*AP1669+AI1672*AO1669+AJ1672*AP1672+AK1672*AO1672)</f>
        <v>0</v>
      </c>
      <c r="AV1672" s="8"/>
      <c r="AW1672" s="29">
        <v>0</v>
      </c>
      <c r="AX1672" s="33">
        <f t="shared" ref="AX1672" si="16030">IF(0=(1-$AX$8*$AY$8*$B1669^2),10^14,$B1669*$AX$8/(1-$AX$8*$AY$8*$B1669^2))</f>
        <v>-0.20739627614913086</v>
      </c>
      <c r="AY1672" s="31">
        <v>1</v>
      </c>
      <c r="AZ1672" s="32">
        <v>0</v>
      </c>
      <c r="BB1672" s="29">
        <f t="shared" ref="BB1672" si="16031">AR1672*AW1669+AT1672*AW1672-AS1672*AX1669-AU1672*AX1672</f>
        <v>0</v>
      </c>
      <c r="BC1672" s="33">
        <f t="shared" ref="BC1672" si="16032">(AR1672*AX1669+AS1672*AW1669+AT1672*AX1672+AU1672*AW1672)</f>
        <v>-0.66098811152752712</v>
      </c>
      <c r="BD1672" s="31">
        <f t="shared" ref="BD1672" si="16033">AR1672*AY1669+AT1672*AY1672-AS1672*AZ1669-AU1672*AZ1672</f>
        <v>0.77807322151372305</v>
      </c>
      <c r="BE1672" s="32">
        <f t="shared" ref="BE1672" si="16034">(AR1672*AZ1669+AS1672*AY1669+AT1672*AZ1672+AU1672*AY1672)</f>
        <v>0</v>
      </c>
      <c r="BF1672" s="8"/>
      <c r="BG1672" s="29">
        <v>0</v>
      </c>
      <c r="BH1672" s="33">
        <v>0</v>
      </c>
      <c r="BI1672" s="31">
        <v>1</v>
      </c>
      <c r="BJ1672" s="32">
        <v>0</v>
      </c>
      <c r="BL1672" s="29">
        <f t="shared" ref="BL1672" si="16035">BB1672*BG1669+BD1672*BG1672-BC1672*BH1669-BE1672*BH1672</f>
        <v>0</v>
      </c>
      <c r="BM1672" s="33">
        <f t="shared" ref="BM1672" si="16036">(BB1672*BH1669+BC1672*BG1669+BD1672*BH1672+BE1672*BG1672)</f>
        <v>-0.66098811152752712</v>
      </c>
      <c r="BN1672" s="31">
        <f t="shared" ref="BN1672" si="16037">BB1672*BI1669+BD1672*BI1672-BC1672*BJ1669-BE1672*BJ1672</f>
        <v>0.71518823339856097</v>
      </c>
      <c r="BO1672" s="32">
        <f t="shared" ref="BO1672" si="16038">(BB1672*BJ1669+BC1672*BI1669+BD1672*BJ1672+BE1672*BI1672)</f>
        <v>0</v>
      </c>
      <c r="BP1672" s="8"/>
      <c r="BQ1672" s="19">
        <f t="shared" ref="BQ1672:BQ1735" si="16039">1/$BR$8</f>
        <v>1</v>
      </c>
      <c r="BR1672" s="47">
        <v>0</v>
      </c>
      <c r="BS1672" s="48">
        <v>1</v>
      </c>
      <c r="BT1672" s="49">
        <v>0</v>
      </c>
      <c r="BV1672" s="29">
        <f t="shared" ref="BV1672" si="16040">BL1672*BQ1669+BN1672*BQ1672-BM1672*BR1669-BO1672*BR1672</f>
        <v>0.71518823339856097</v>
      </c>
      <c r="BW1672" s="33">
        <f t="shared" ref="BW1672" si="16041">(BL1672*BR1669+BM1672*BQ1669+BN1672*BR1672+BO1672*BQ1672)</f>
        <v>-0.66098811152752712</v>
      </c>
      <c r="BX1672" s="31">
        <f t="shared" ref="BX1672" si="16042">BL1672*BS1669+BN1672*BS1672-BM1672*BT1669-BO1672*BT1672</f>
        <v>0.71518823339856097</v>
      </c>
      <c r="BY1672" s="32">
        <f t="shared" ref="BY1672" si="16043">(BL1672*BT1669+BM1672*BS1669+BN1672*BT1672+BO1672*BS1672)</f>
        <v>0</v>
      </c>
      <c r="CA1672" s="50">
        <f t="shared" ref="CA1672" si="16044">(180/PI())*ATAN(-1*(BW1669+BW1672)/(BV1669+BV1672))</f>
        <v>44.385987453698526</v>
      </c>
      <c r="CC1672" s="137">
        <f t="shared" ref="CC1672" si="16045">20*LOG(((1-(10^(CA1669/20)^2)*(1-((1-CC1669)/(1+CC1669))^2))^0.5))</f>
        <v>-26.452571826866027</v>
      </c>
      <c r="CD1672" s="9"/>
      <c r="CE1672" s="38"/>
      <c r="CF1672" s="38"/>
      <c r="CG1672" s="38"/>
      <c r="CH1672" s="38"/>
    </row>
    <row r="1673" spans="2:91" ht="18.600000000000001" customHeight="1">
      <c r="CC1673" s="42"/>
    </row>
    <row r="1674" spans="2:91" ht="18.600000000000001" customHeight="1" thickBot="1">
      <c r="E1674" s="22" t="s">
        <v>4</v>
      </c>
      <c r="J1674" s="22" t="s">
        <v>5</v>
      </c>
      <c r="O1674" s="22" t="s">
        <v>6</v>
      </c>
      <c r="T1674" s="22" t="s">
        <v>7</v>
      </c>
      <c r="Y1674" s="22" t="s">
        <v>8</v>
      </c>
      <c r="AD1674" s="22" t="s">
        <v>65</v>
      </c>
      <c r="AI1674" s="22" t="s">
        <v>9</v>
      </c>
      <c r="AN1674" s="22" t="s">
        <v>66</v>
      </c>
      <c r="AS1674" s="22" t="s">
        <v>51</v>
      </c>
      <c r="AX1674" s="22" t="s">
        <v>67</v>
      </c>
      <c r="BC1674" s="22" t="s">
        <v>52</v>
      </c>
      <c r="BH1674" s="22" t="s">
        <v>68</v>
      </c>
      <c r="BM1674" s="22" t="s">
        <v>63</v>
      </c>
      <c r="BQ1674" s="23" t="s">
        <v>69</v>
      </c>
      <c r="BR1674" s="23"/>
      <c r="BS1674" s="24"/>
      <c r="BT1674" s="24"/>
      <c r="BU1674" s="24"/>
      <c r="BW1674" s="22" t="s">
        <v>64</v>
      </c>
    </row>
    <row r="1675" spans="2:91" ht="18.600000000000001" customHeight="1" thickBot="1">
      <c r="D1675" s="249" t="s">
        <v>103</v>
      </c>
      <c r="E1675" s="250"/>
      <c r="F1675" s="251" t="s">
        <v>104</v>
      </c>
      <c r="G1675" s="252"/>
      <c r="H1675" s="229"/>
      <c r="I1675" s="253" t="s">
        <v>11</v>
      </c>
      <c r="J1675" s="254"/>
      <c r="K1675" s="255" t="s">
        <v>12</v>
      </c>
      <c r="L1675" s="256"/>
      <c r="M1675" s="24"/>
      <c r="N1675" s="253" t="s">
        <v>105</v>
      </c>
      <c r="O1675" s="254"/>
      <c r="P1675" s="255" t="s">
        <v>106</v>
      </c>
      <c r="Q1675" s="256"/>
      <c r="R1675" s="24"/>
      <c r="S1675" s="249" t="s">
        <v>107</v>
      </c>
      <c r="T1675" s="250"/>
      <c r="U1675" s="251" t="s">
        <v>108</v>
      </c>
      <c r="V1675" s="252"/>
      <c r="W1675" s="8"/>
      <c r="X1675" s="253" t="s">
        <v>109</v>
      </c>
      <c r="Y1675" s="254"/>
      <c r="Z1675" s="255" t="s">
        <v>110</v>
      </c>
      <c r="AA1675" s="256"/>
      <c r="AB1675" s="8"/>
      <c r="AC1675" s="253" t="s">
        <v>111</v>
      </c>
      <c r="AD1675" s="254"/>
      <c r="AE1675" s="255" t="s">
        <v>14</v>
      </c>
      <c r="AF1675" s="256"/>
      <c r="AG1675" s="8"/>
      <c r="AH1675" s="253" t="s">
        <v>112</v>
      </c>
      <c r="AI1675" s="254"/>
      <c r="AJ1675" s="255" t="s">
        <v>113</v>
      </c>
      <c r="AK1675" s="256"/>
      <c r="AL1675" s="8"/>
      <c r="AM1675" s="249" t="s">
        <v>114</v>
      </c>
      <c r="AN1675" s="250"/>
      <c r="AO1675" s="251" t="s">
        <v>115</v>
      </c>
      <c r="AP1675" s="252"/>
      <c r="AQ1675" s="24"/>
      <c r="AR1675" s="253" t="s">
        <v>116</v>
      </c>
      <c r="AS1675" s="254"/>
      <c r="AT1675" s="255" t="s">
        <v>13</v>
      </c>
      <c r="AU1675" s="256"/>
      <c r="AV1675" s="4"/>
      <c r="AW1675" s="253" t="s">
        <v>117</v>
      </c>
      <c r="AX1675" s="254"/>
      <c r="AY1675" s="255" t="s">
        <v>118</v>
      </c>
      <c r="AZ1675" s="256"/>
      <c r="BA1675" s="8"/>
      <c r="BB1675" s="253" t="s">
        <v>119</v>
      </c>
      <c r="BC1675" s="254"/>
      <c r="BD1675" s="255" t="s">
        <v>120</v>
      </c>
      <c r="BE1675" s="256"/>
      <c r="BF1675" s="4"/>
      <c r="BG1675" s="249" t="s">
        <v>121</v>
      </c>
      <c r="BH1675" s="250"/>
      <c r="BI1675" s="251" t="s">
        <v>122</v>
      </c>
      <c r="BJ1675" s="252"/>
      <c r="BK1675" s="4"/>
      <c r="BL1675" s="253" t="s">
        <v>123</v>
      </c>
      <c r="BM1675" s="254"/>
      <c r="BN1675" s="255" t="s">
        <v>124</v>
      </c>
      <c r="BO1675" s="256"/>
      <c r="BP1675" s="4"/>
      <c r="BQ1675" s="253" t="s">
        <v>125</v>
      </c>
      <c r="BR1675" s="254"/>
      <c r="BS1675" s="255" t="s">
        <v>126</v>
      </c>
      <c r="BT1675" s="256"/>
      <c r="BU1675" s="8"/>
      <c r="BV1675" s="253" t="s">
        <v>127</v>
      </c>
      <c r="BW1675" s="254"/>
      <c r="BX1675" s="255" t="s">
        <v>128</v>
      </c>
      <c r="BY1675" s="256"/>
      <c r="CA1675" s="27" t="s">
        <v>15</v>
      </c>
      <c r="CC1675" s="133" t="s">
        <v>70</v>
      </c>
      <c r="CD1675" s="9"/>
      <c r="CE1675" s="38"/>
      <c r="CF1675" s="38"/>
      <c r="CG1675" s="38"/>
      <c r="CH1675" s="38"/>
    </row>
    <row r="1676" spans="2:91" ht="18.600000000000001" customHeight="1" thickTop="1" thickBot="1">
      <c r="B1676" s="129">
        <v>4.3</v>
      </c>
      <c r="D1676" s="29">
        <v>1</v>
      </c>
      <c r="E1676" s="30">
        <v>0</v>
      </c>
      <c r="F1676" s="31">
        <v>0</v>
      </c>
      <c r="G1676" s="32">
        <f t="shared" ref="G1676:G1739" si="16046">-1/($E$8*$B1676)</f>
        <v>-0.15329767441860467</v>
      </c>
      <c r="I1676" s="29">
        <v>1</v>
      </c>
      <c r="J1676" s="33">
        <v>0</v>
      </c>
      <c r="K1676" s="31">
        <v>0</v>
      </c>
      <c r="L1676" s="32">
        <v>0</v>
      </c>
      <c r="N1676" s="29">
        <f t="shared" ref="N1676" si="16047">D1676*I1676+F1676*I1679-E1676*J1676-G1676*J1679</f>
        <v>0.9557648924610278</v>
      </c>
      <c r="O1676" s="33">
        <f t="shared" ref="O1676" si="16048">(D1676*J1676+E1676*I1676+F1676*J1679+G1676*I1679)</f>
        <v>0</v>
      </c>
      <c r="P1676" s="31">
        <f t="shared" ref="P1676" si="16049">D1676*K1676+F1676*K1679-E1676*L1676-G1676*L1679</f>
        <v>0</v>
      </c>
      <c r="Q1676" s="32">
        <f t="shared" ref="Q1676" si="16050">(D1676*L1676+E1676*K1676+F1676*L1679+G1676*K1679)</f>
        <v>-0.15329767441860467</v>
      </c>
      <c r="S1676" s="29">
        <v>1</v>
      </c>
      <c r="T1676" s="30">
        <v>0</v>
      </c>
      <c r="U1676" s="31">
        <v>0</v>
      </c>
      <c r="V1676" s="32">
        <f t="shared" ref="V1676:V1739" si="16051">-1/($T$8*$B1676)</f>
        <v>-0.29780697674418605</v>
      </c>
      <c r="X1676" s="29">
        <f t="shared" ref="X1676" si="16052">N1676*S1676+P1676*S1679-O1676*T1676-Q1676*T1679</f>
        <v>0.9557648924610278</v>
      </c>
      <c r="Y1676" s="33">
        <f t="shared" ref="Y1676" si="16053">(N1676*T1676+O1676*S1676+P1676*T1679+Q1676*S1679)</f>
        <v>0</v>
      </c>
      <c r="Z1676" s="31">
        <f t="shared" ref="Z1676" si="16054">N1676*U1676+P1676*U1679-O1676*V1676-Q1676*V1679</f>
        <v>0</v>
      </c>
      <c r="AA1676" s="32">
        <f t="shared" ref="AA1676" si="16055">(N1676*V1676+O1676*U1676+P1676*V1679+Q1676*U1679)</f>
        <v>-0.43793112752065544</v>
      </c>
      <c r="AB1676" s="8"/>
      <c r="AC1676" s="29">
        <v>1</v>
      </c>
      <c r="AD1676" s="33">
        <v>0</v>
      </c>
      <c r="AE1676" s="31">
        <v>0</v>
      </c>
      <c r="AF1676" s="32">
        <v>0</v>
      </c>
      <c r="AH1676" s="29">
        <f t="shared" ref="AH1676" si="16056">X1676*AC1676+Z1676*AC1679-Y1676*AD1676-AA1676*AD1679</f>
        <v>0.85570976841122759</v>
      </c>
      <c r="AI1676" s="33">
        <f t="shared" ref="AI1676" si="16057">(X1676*AD1676+Y1676*AC1676+Z1676*AD1679+AA1676*AC1679)</f>
        <v>0</v>
      </c>
      <c r="AJ1676" s="31">
        <f t="shared" ref="AJ1676" si="16058">X1676*AE1676+Z1676*AE1679-Y1676*AF1676-AA1676*AF1679</f>
        <v>0</v>
      </c>
      <c r="AK1676" s="32">
        <f t="shared" ref="AK1676" si="16059">(X1676*AF1676+Y1676*AE1676+Z1676*AF1679+AA1676*AE1679)</f>
        <v>-0.43793112752065544</v>
      </c>
      <c r="AL1676" s="8"/>
      <c r="AM1676" s="29">
        <v>1</v>
      </c>
      <c r="AN1676" s="30">
        <v>0</v>
      </c>
      <c r="AO1676" s="31">
        <v>0</v>
      </c>
      <c r="AP1676" s="32">
        <f t="shared" ref="AP1676:AP1739" si="16060">-1/($AN$8*$B1676)</f>
        <v>-0.26930930232558142</v>
      </c>
      <c r="AR1676" s="29">
        <f t="shared" ref="AR1676" si="16061">AH1676*AM1676+AJ1676*AM1679-AI1676*AN1676-AK1676*AN1679</f>
        <v>0.85570976841122759</v>
      </c>
      <c r="AS1676" s="33">
        <f t="shared" ref="AS1676" si="16062">(AH1676*AN1676+AI1676*AM1676+AJ1676*AN1679+AK1676*AM1679)</f>
        <v>0</v>
      </c>
      <c r="AT1676" s="31">
        <f t="shared" ref="AT1676" si="16063">AH1676*AO1676+AJ1676*AO1679-AI1676*AP1676-AK1676*AP1679</f>
        <v>0</v>
      </c>
      <c r="AU1676" s="32">
        <f t="shared" ref="AU1676" si="16064">(AH1676*AP1676+AI1676*AO1676+AJ1676*AP1679+AK1676*AO1679)</f>
        <v>-0.66838172824466802</v>
      </c>
      <c r="AV1676" s="8"/>
      <c r="AW1676" s="29">
        <v>1</v>
      </c>
      <c r="AX1676" s="33">
        <v>0</v>
      </c>
      <c r="AY1676" s="31">
        <v>0</v>
      </c>
      <c r="AZ1676" s="32">
        <v>0</v>
      </c>
      <c r="BB1676" s="29">
        <f t="shared" ref="BB1676" si="16065">AR1676*AW1676+AT1676*AW1679-AS1676*AX1676-AU1676*AX1679</f>
        <v>0.71776446682311623</v>
      </c>
      <c r="BC1676" s="33">
        <f t="shared" ref="BC1676" si="16066">(AR1676*AX1676+AS1676*AW1676+AT1676*AX1679+AU1676*AW1679)</f>
        <v>0</v>
      </c>
      <c r="BD1676" s="31">
        <f t="shared" ref="BD1676" si="16067">AR1676*AY1676+AT1676*AY1679-AS1676*AZ1676-AU1676*AZ1679</f>
        <v>0</v>
      </c>
      <c r="BE1676" s="32">
        <f t="shared" ref="BE1676" si="16068">(AR1676*AZ1676+AS1676*AY1676+AT1676*AZ1679+AU1676*AY1679)</f>
        <v>-0.66838172824466802</v>
      </c>
      <c r="BF1676" s="8"/>
      <c r="BG1676" s="29">
        <v>1</v>
      </c>
      <c r="BH1676" s="30">
        <v>0</v>
      </c>
      <c r="BI1676" s="31">
        <v>0</v>
      </c>
      <c r="BJ1676" s="32">
        <f t="shared" ref="BJ1676:BJ1739" si="16069">-1/($BH$8*$B1676)</f>
        <v>-9.4695348837209301E-2</v>
      </c>
      <c r="BL1676" s="29">
        <f t="shared" ref="BL1676" si="16070">BB1676*BG1676+BD1676*BG1679-BC1676*BH1676-BE1676*BH1679</f>
        <v>0.71776446682311623</v>
      </c>
      <c r="BM1676" s="33">
        <f t="shared" ref="BM1676" si="16071">(BB1676*BH1676+BC1676*BG1676+BD1676*BH1679+BE1676*BG1679)</f>
        <v>0</v>
      </c>
      <c r="BN1676" s="31">
        <f t="shared" ref="BN1676" si="16072">BB1676*BI1676+BD1676*BI1679-BC1676*BJ1676-BE1676*BJ1679</f>
        <v>0</v>
      </c>
      <c r="BO1676" s="32">
        <f t="shared" ref="BO1676" si="16073">(BB1676*BJ1676+BC1676*BI1676+BD1676*BJ1679+BE1676*BI1679)</f>
        <v>-0.73635068481343657</v>
      </c>
      <c r="BP1676" s="8"/>
      <c r="BQ1676" s="34">
        <v>1</v>
      </c>
      <c r="BR1676" s="35">
        <v>0</v>
      </c>
      <c r="BS1676" s="11">
        <v>0</v>
      </c>
      <c r="BT1676" s="36">
        <v>0</v>
      </c>
      <c r="BV1676" s="29">
        <f t="shared" ref="BV1676" si="16074">BL1676*BQ1676+BN1676*BQ1679-BM1676*BR1676-BO1676*BR1679</f>
        <v>0.71776446682311623</v>
      </c>
      <c r="BW1676" s="33">
        <f t="shared" ref="BW1676" si="16075">(BL1676*BR1676+BM1676*BQ1676+BN1676*BR1679+BO1676*BQ1679)</f>
        <v>-0.73635068481343657</v>
      </c>
      <c r="BX1676" s="31">
        <f t="shared" ref="BX1676" si="16076">BL1676*BS1676+BN1676*BS1679-BM1676*BT1676-BO1676*BT1679</f>
        <v>0</v>
      </c>
      <c r="BY1676" s="32">
        <f t="shared" ref="BY1676" si="16077">(BL1676*BT1676+BM1676*BS1676+BN1676*BT1679+BO1676*BS1679)</f>
        <v>-0.73635068481343657</v>
      </c>
      <c r="CA1676" s="37">
        <f t="shared" ref="CA1676" si="16078">20*LOG(((1+$BR$8)/$BR$8)/((BV1676+BV1679)^2+(BW1676+BW1679)^2)^0.5)</f>
        <v>-6.5921457820530662E-3</v>
      </c>
      <c r="CC1676" s="134">
        <f t="shared" ref="CC1676" si="16079">((BV1676^2+BW1676^2)^0.5)/((BV1679^2+BW1679^2)^0.5)</f>
        <v>1.0557469890127398</v>
      </c>
      <c r="CD1676" s="9"/>
      <c r="CE1676" s="38"/>
      <c r="CF1676" s="38"/>
      <c r="CG1676" s="38"/>
      <c r="CH1676" s="38"/>
      <c r="CM1676" s="129">
        <v>4.28</v>
      </c>
    </row>
    <row r="1677" spans="2:91" ht="18.600000000000001" customHeight="1" thickBot="1">
      <c r="D1677" s="39"/>
      <c r="G1677" s="40"/>
      <c r="I1677" s="39"/>
      <c r="L1677" s="40"/>
      <c r="N1677" s="39"/>
      <c r="Q1677" s="40"/>
      <c r="S1677" s="39"/>
      <c r="V1677" s="40"/>
      <c r="X1677" s="39"/>
      <c r="AA1677" s="40"/>
      <c r="AC1677" s="39"/>
      <c r="AF1677" s="40"/>
      <c r="AH1677" s="39"/>
      <c r="AK1677" s="40"/>
      <c r="AM1677" s="39"/>
      <c r="AP1677" s="40"/>
      <c r="AR1677" s="39"/>
      <c r="AU1677" s="40"/>
      <c r="AW1677" s="39"/>
      <c r="AZ1677" s="40"/>
      <c r="BB1677" s="39"/>
      <c r="BE1677" s="40"/>
      <c r="BG1677" s="39"/>
      <c r="BJ1677" s="40"/>
      <c r="BL1677" s="39"/>
      <c r="BO1677" s="40"/>
      <c r="BQ1677" s="34"/>
      <c r="BR1677" s="11"/>
      <c r="BS1677" s="11"/>
      <c r="BT1677" s="41"/>
      <c r="BV1677" s="39"/>
      <c r="BY1677" s="40"/>
      <c r="CC1677" s="135"/>
      <c r="CD1677" s="9"/>
      <c r="CE1677" s="38"/>
      <c r="CF1677" s="38"/>
      <c r="CG1677" s="38"/>
      <c r="CH1677" s="38"/>
    </row>
    <row r="1678" spans="2:91" ht="18.600000000000001" customHeight="1" thickBot="1">
      <c r="D1678" s="258" t="s">
        <v>129</v>
      </c>
      <c r="E1678" s="259"/>
      <c r="F1678" s="260" t="s">
        <v>130</v>
      </c>
      <c r="G1678" s="261"/>
      <c r="H1678" s="229"/>
      <c r="I1678" s="258" t="s">
        <v>131</v>
      </c>
      <c r="J1678" s="259"/>
      <c r="K1678" s="260" t="s">
        <v>132</v>
      </c>
      <c r="L1678" s="261"/>
      <c r="N1678" s="253" t="s">
        <v>133</v>
      </c>
      <c r="O1678" s="254"/>
      <c r="P1678" s="255" t="s">
        <v>134</v>
      </c>
      <c r="Q1678" s="256"/>
      <c r="S1678" s="258" t="s">
        <v>135</v>
      </c>
      <c r="T1678" s="259"/>
      <c r="U1678" s="260" t="s">
        <v>136</v>
      </c>
      <c r="V1678" s="261"/>
      <c r="W1678" s="8"/>
      <c r="X1678" s="253" t="s">
        <v>137</v>
      </c>
      <c r="Y1678" s="254"/>
      <c r="Z1678" s="255" t="s">
        <v>138</v>
      </c>
      <c r="AA1678" s="256"/>
      <c r="AB1678" s="8"/>
      <c r="AC1678" s="258" t="s">
        <v>139</v>
      </c>
      <c r="AD1678" s="259"/>
      <c r="AE1678" s="260" t="s">
        <v>140</v>
      </c>
      <c r="AF1678" s="261"/>
      <c r="AG1678" s="8"/>
      <c r="AH1678" s="253" t="s">
        <v>141</v>
      </c>
      <c r="AI1678" s="254"/>
      <c r="AJ1678" s="255" t="s">
        <v>142</v>
      </c>
      <c r="AK1678" s="256"/>
      <c r="AL1678" s="8"/>
      <c r="AM1678" s="258" t="s">
        <v>143</v>
      </c>
      <c r="AN1678" s="259"/>
      <c r="AO1678" s="260" t="s">
        <v>144</v>
      </c>
      <c r="AP1678" s="261"/>
      <c r="AR1678" s="253" t="s">
        <v>145</v>
      </c>
      <c r="AS1678" s="254"/>
      <c r="AT1678" s="255" t="s">
        <v>146</v>
      </c>
      <c r="AU1678" s="256"/>
      <c r="AV1678" s="4"/>
      <c r="AW1678" s="258" t="s">
        <v>147</v>
      </c>
      <c r="AX1678" s="259"/>
      <c r="AY1678" s="260" t="s">
        <v>148</v>
      </c>
      <c r="AZ1678" s="261"/>
      <c r="BA1678" s="8"/>
      <c r="BB1678" s="253" t="s">
        <v>149</v>
      </c>
      <c r="BC1678" s="254"/>
      <c r="BD1678" s="255" t="s">
        <v>150</v>
      </c>
      <c r="BE1678" s="256"/>
      <c r="BF1678" s="4"/>
      <c r="BG1678" s="258" t="s">
        <v>151</v>
      </c>
      <c r="BH1678" s="259"/>
      <c r="BI1678" s="260" t="s">
        <v>152</v>
      </c>
      <c r="BJ1678" s="261"/>
      <c r="BK1678" s="4"/>
      <c r="BL1678" s="253" t="s">
        <v>153</v>
      </c>
      <c r="BM1678" s="254"/>
      <c r="BN1678" s="255" t="s">
        <v>154</v>
      </c>
      <c r="BO1678" s="256"/>
      <c r="BP1678" s="4"/>
      <c r="BQ1678" s="258" t="s">
        <v>155</v>
      </c>
      <c r="BR1678" s="259"/>
      <c r="BS1678" s="260" t="s">
        <v>156</v>
      </c>
      <c r="BT1678" s="261"/>
      <c r="BU1678" s="8"/>
      <c r="BV1678" s="253" t="s">
        <v>157</v>
      </c>
      <c r="BW1678" s="254"/>
      <c r="BX1678" s="255" t="s">
        <v>158</v>
      </c>
      <c r="BY1678" s="256"/>
      <c r="CA1678" s="46" t="s">
        <v>16</v>
      </c>
      <c r="CC1678" s="136" t="s">
        <v>71</v>
      </c>
      <c r="CD1678" s="9"/>
      <c r="CE1678" s="38"/>
      <c r="CF1678" s="38"/>
      <c r="CG1678" s="38"/>
      <c r="CH1678" s="38"/>
    </row>
    <row r="1679" spans="2:91" ht="18.600000000000001" customHeight="1" thickTop="1" thickBot="1">
      <c r="D1679" s="29">
        <v>0</v>
      </c>
      <c r="E1679" s="33">
        <v>0</v>
      </c>
      <c r="F1679" s="31">
        <v>1</v>
      </c>
      <c r="G1679" s="32">
        <v>0</v>
      </c>
      <c r="I1679" s="29">
        <v>0</v>
      </c>
      <c r="J1679" s="33">
        <f t="shared" ref="J1679" si="16080">IF(0=(1-$J$8*$K$8*$B1676^2),10^14,$B1676*$J$8/(1-$J$8*$K$8*$B1676^2))</f>
        <v>-0.2885569380405662</v>
      </c>
      <c r="K1679" s="31">
        <v>1</v>
      </c>
      <c r="L1679" s="32">
        <v>0</v>
      </c>
      <c r="N1679" s="29">
        <f t="shared" ref="N1679" si="16081">D1679*I1676+F1679*I1679-E1679*J1676-G1679*J1679</f>
        <v>0</v>
      </c>
      <c r="O1679" s="33">
        <f t="shared" ref="O1679" si="16082">(D1679*J1676+E1679*I1676+F1679*J1679+G1679*I1679)</f>
        <v>-0.2885569380405662</v>
      </c>
      <c r="P1679" s="31">
        <f t="shared" ref="P1679" si="16083">D1679*K1676+F1679*K1679-E1679*L1676-G1679*L1679</f>
        <v>1</v>
      </c>
      <c r="Q1679" s="32">
        <f t="shared" ref="Q1679" si="16084">(D1679*L1676+E1679*K1676+F1679*L1679+G1679*K1679)</f>
        <v>0</v>
      </c>
      <c r="S1679" s="29">
        <v>0</v>
      </c>
      <c r="T1679" s="33">
        <v>0</v>
      </c>
      <c r="U1679" s="31">
        <v>1</v>
      </c>
      <c r="V1679" s="32">
        <v>0</v>
      </c>
      <c r="X1679" s="29">
        <f t="shared" ref="X1679" si="16085">N1679*S1676+P1679*S1679-O1679*T1676-Q1679*T1679</f>
        <v>0</v>
      </c>
      <c r="Y1679" s="33">
        <f t="shared" ref="Y1679" si="16086">(N1679*T1676+O1679*S1676+P1679*T1679+Q1679*S1679)</f>
        <v>-0.2885569380405662</v>
      </c>
      <c r="Z1679" s="31">
        <f t="shared" ref="Z1679" si="16087">N1679*U1676+P1679*U1679-O1679*V1676-Q1679*V1679</f>
        <v>0.91406573066357955</v>
      </c>
      <c r="AA1679" s="32">
        <f t="shared" ref="AA1679" si="16088">(N1679*V1676+O1679*U1676+P1679*V1679+Q1679*U1679)</f>
        <v>0</v>
      </c>
      <c r="AB1679" s="8"/>
      <c r="AC1679" s="29">
        <v>0</v>
      </c>
      <c r="AD1679" s="33">
        <f t="shared" ref="AD1679" si="16089">IF(0=(1-$AD$8*$AE$8*$B1676^2),10^14,$B1676*$AD$8/(1-$AD$8*$AE$8*$B1676^2))</f>
        <v>-0.22847228196876915</v>
      </c>
      <c r="AE1679" s="31">
        <v>1</v>
      </c>
      <c r="AF1679" s="32">
        <v>0</v>
      </c>
      <c r="AH1679" s="29">
        <f t="shared" ref="AH1679" si="16090">X1679*AC1676+Z1679*AC1679-Y1679*AD1676-AA1679*AD1679</f>
        <v>0</v>
      </c>
      <c r="AI1679" s="33">
        <f t="shared" ref="AI1679" si="16091">(X1679*AD1676+Y1679*AC1676+Z1679*AD1679+AA1679*AC1679)</f>
        <v>-0.49739562139472454</v>
      </c>
      <c r="AJ1679" s="31">
        <f t="shared" ref="AJ1679" si="16092">X1679*AE1676+Z1679*AE1679-Y1679*AF1676-AA1679*AF1679</f>
        <v>0.91406573066357955</v>
      </c>
      <c r="AK1679" s="32">
        <f t="shared" ref="AK1679" si="16093">(X1679*AF1676+Y1679*AE1676+Z1679*AF1679+AA1679*AE1679)</f>
        <v>0</v>
      </c>
      <c r="AL1679" s="8"/>
      <c r="AM1679" s="29">
        <v>0</v>
      </c>
      <c r="AN1679" s="33">
        <v>0</v>
      </c>
      <c r="AO1679" s="31">
        <v>1</v>
      </c>
      <c r="AP1679" s="32">
        <v>0</v>
      </c>
      <c r="AR1679" s="29">
        <f t="shared" ref="AR1679" si="16094">AH1679*AM1676+AJ1679*AM1679-AI1679*AN1676-AK1679*AN1679</f>
        <v>0</v>
      </c>
      <c r="AS1679" s="33">
        <f t="shared" ref="AS1679" si="16095">(AH1679*AN1676+AI1679*AM1676+AJ1679*AN1679+AK1679*AM1679)</f>
        <v>-0.49739562139472454</v>
      </c>
      <c r="AT1679" s="31">
        <f t="shared" ref="AT1679" si="16096">AH1679*AO1676+AJ1679*AO1679-AI1679*AP1676-AK1679*AP1679</f>
        <v>0.78011246288596725</v>
      </c>
      <c r="AU1679" s="32">
        <f t="shared" ref="AU1679" si="16097">(AH1679*AP1676+AI1679*AO1676+AJ1679*AP1679+AK1679*AO1679)</f>
        <v>0</v>
      </c>
      <c r="AV1679" s="8"/>
      <c r="AW1679" s="29">
        <v>0</v>
      </c>
      <c r="AX1679" s="33">
        <f t="shared" ref="AX1679" si="16098">IF(0=(1-$AX$8*$AY$8*$B1676^2),10^14,$B1676*$AX$8/(1-$AX$8*$AY$8*$B1676^2))</f>
        <v>-0.20638700275423308</v>
      </c>
      <c r="AY1679" s="31">
        <v>1</v>
      </c>
      <c r="AZ1679" s="32">
        <v>0</v>
      </c>
      <c r="BB1679" s="29">
        <f t="shared" ref="BB1679" si="16099">AR1679*AW1676+AT1679*AW1679-AS1679*AX1676-AU1679*AX1679</f>
        <v>0</v>
      </c>
      <c r="BC1679" s="33">
        <f t="shared" ref="BC1679" si="16100">(AR1679*AX1676+AS1679*AW1676+AT1679*AX1679+AU1679*AW1679)</f>
        <v>-0.65840069442098215</v>
      </c>
      <c r="BD1679" s="31">
        <f t="shared" ref="BD1679" si="16101">AR1679*AY1676+AT1679*AY1679-AS1679*AZ1676-AU1679*AZ1679</f>
        <v>0.78011246288596725</v>
      </c>
      <c r="BE1679" s="32">
        <f t="shared" ref="BE1679" si="16102">(AR1679*AZ1676+AS1679*AY1676+AT1679*AZ1679+AU1679*AY1679)</f>
        <v>0</v>
      </c>
      <c r="BF1679" s="8"/>
      <c r="BG1679" s="29">
        <v>0</v>
      </c>
      <c r="BH1679" s="33">
        <v>0</v>
      </c>
      <c r="BI1679" s="31">
        <v>1</v>
      </c>
      <c r="BJ1679" s="32">
        <v>0</v>
      </c>
      <c r="BL1679" s="29">
        <f t="shared" ref="BL1679" si="16103">BB1679*BG1676+BD1679*BG1679-BC1679*BH1676-BE1679*BH1679</f>
        <v>0</v>
      </c>
      <c r="BM1679" s="33">
        <f t="shared" ref="BM1679" si="16104">(BB1679*BH1676+BC1679*BG1676+BD1679*BH1679+BE1679*BG1679)</f>
        <v>-0.65840069442098215</v>
      </c>
      <c r="BN1679" s="31">
        <f t="shared" ref="BN1679" si="16105">BB1679*BI1676+BD1679*BI1679-BC1679*BJ1676-BE1679*BJ1679</f>
        <v>0.71776497945311146</v>
      </c>
      <c r="BO1679" s="32">
        <f t="shared" ref="BO1679" si="16106">(BB1679*BJ1676+BC1679*BI1676+BD1679*BJ1679+BE1679*BI1679)</f>
        <v>0</v>
      </c>
      <c r="BP1679" s="8"/>
      <c r="BQ1679" s="19">
        <f t="shared" ref="BQ1679:BQ1742" si="16107">1/$BR$8</f>
        <v>1</v>
      </c>
      <c r="BR1679" s="47">
        <v>0</v>
      </c>
      <c r="BS1679" s="48">
        <v>1</v>
      </c>
      <c r="BT1679" s="49">
        <v>0</v>
      </c>
      <c r="BV1679" s="29">
        <f t="shared" ref="BV1679" si="16108">BL1679*BQ1676+BN1679*BQ1679-BM1679*BR1676-BO1679*BR1679</f>
        <v>0.71776497945311146</v>
      </c>
      <c r="BW1679" s="33">
        <f t="shared" ref="BW1679" si="16109">(BL1679*BR1676+BM1679*BQ1676+BN1679*BR1679+BO1679*BQ1679)</f>
        <v>-0.65840069442098215</v>
      </c>
      <c r="BX1679" s="31">
        <f t="shared" ref="BX1679" si="16110">BL1679*BS1676+BN1679*BS1679-BM1679*BT1676-BO1679*BT1679</f>
        <v>0.71776497945311146</v>
      </c>
      <c r="BY1679" s="32">
        <f t="shared" ref="BY1679" si="16111">(BL1679*BT1676+BM1679*BS1676+BN1679*BT1679+BO1679*BS1679)</f>
        <v>0</v>
      </c>
      <c r="CA1679" s="50">
        <f t="shared" ref="CA1679" si="16112">(180/PI())*ATAN(-1*(BW1676+BW1679)/(BV1676+BV1679))</f>
        <v>44.174552055062158</v>
      </c>
      <c r="CC1679" s="137">
        <f t="shared" ref="CC1679" si="16113">20*LOG(((1-(10^(CA1676/20)^2)*(1-((1-CC1676)/(1+CC1676))^2))^0.5))</f>
        <v>-26.476251216547737</v>
      </c>
      <c r="CD1679" s="9"/>
      <c r="CE1679" s="38"/>
      <c r="CF1679" s="38"/>
      <c r="CG1679" s="38"/>
      <c r="CH1679" s="38"/>
    </row>
    <row r="1680" spans="2:91" ht="18.600000000000001" customHeight="1">
      <c r="CC1680" s="42"/>
    </row>
    <row r="1681" spans="2:91" ht="18.600000000000001" customHeight="1" thickBot="1">
      <c r="E1681" s="22" t="s">
        <v>4</v>
      </c>
      <c r="J1681" s="22" t="s">
        <v>5</v>
      </c>
      <c r="O1681" s="22" t="s">
        <v>6</v>
      </c>
      <c r="T1681" s="22" t="s">
        <v>7</v>
      </c>
      <c r="Y1681" s="22" t="s">
        <v>8</v>
      </c>
      <c r="AD1681" s="22" t="s">
        <v>65</v>
      </c>
      <c r="AI1681" s="22" t="s">
        <v>9</v>
      </c>
      <c r="AN1681" s="22" t="s">
        <v>66</v>
      </c>
      <c r="AS1681" s="22" t="s">
        <v>51</v>
      </c>
      <c r="AX1681" s="22" t="s">
        <v>67</v>
      </c>
      <c r="BC1681" s="22" t="s">
        <v>52</v>
      </c>
      <c r="BH1681" s="22" t="s">
        <v>68</v>
      </c>
      <c r="BM1681" s="22" t="s">
        <v>63</v>
      </c>
      <c r="BQ1681" s="23" t="s">
        <v>69</v>
      </c>
      <c r="BR1681" s="23"/>
      <c r="BS1681" s="24"/>
      <c r="BT1681" s="24"/>
      <c r="BU1681" s="24"/>
      <c r="BW1681" s="22" t="s">
        <v>64</v>
      </c>
    </row>
    <row r="1682" spans="2:91" ht="18.600000000000001" customHeight="1" thickBot="1">
      <c r="D1682" s="249" t="s">
        <v>103</v>
      </c>
      <c r="E1682" s="250"/>
      <c r="F1682" s="251" t="s">
        <v>104</v>
      </c>
      <c r="G1682" s="252"/>
      <c r="H1682" s="229"/>
      <c r="I1682" s="253" t="s">
        <v>11</v>
      </c>
      <c r="J1682" s="254"/>
      <c r="K1682" s="255" t="s">
        <v>12</v>
      </c>
      <c r="L1682" s="256"/>
      <c r="M1682" s="24"/>
      <c r="N1682" s="253" t="s">
        <v>105</v>
      </c>
      <c r="O1682" s="254"/>
      <c r="P1682" s="255" t="s">
        <v>106</v>
      </c>
      <c r="Q1682" s="256"/>
      <c r="R1682" s="24"/>
      <c r="S1682" s="249" t="s">
        <v>107</v>
      </c>
      <c r="T1682" s="250"/>
      <c r="U1682" s="251" t="s">
        <v>108</v>
      </c>
      <c r="V1682" s="252"/>
      <c r="W1682" s="8"/>
      <c r="X1682" s="253" t="s">
        <v>109</v>
      </c>
      <c r="Y1682" s="254"/>
      <c r="Z1682" s="255" t="s">
        <v>110</v>
      </c>
      <c r="AA1682" s="256"/>
      <c r="AB1682" s="8"/>
      <c r="AC1682" s="253" t="s">
        <v>111</v>
      </c>
      <c r="AD1682" s="254"/>
      <c r="AE1682" s="255" t="s">
        <v>14</v>
      </c>
      <c r="AF1682" s="256"/>
      <c r="AG1682" s="8"/>
      <c r="AH1682" s="253" t="s">
        <v>112</v>
      </c>
      <c r="AI1682" s="254"/>
      <c r="AJ1682" s="255" t="s">
        <v>113</v>
      </c>
      <c r="AK1682" s="256"/>
      <c r="AL1682" s="8"/>
      <c r="AM1682" s="249" t="s">
        <v>114</v>
      </c>
      <c r="AN1682" s="250"/>
      <c r="AO1682" s="251" t="s">
        <v>115</v>
      </c>
      <c r="AP1682" s="252"/>
      <c r="AQ1682" s="24"/>
      <c r="AR1682" s="253" t="s">
        <v>116</v>
      </c>
      <c r="AS1682" s="254"/>
      <c r="AT1682" s="255" t="s">
        <v>13</v>
      </c>
      <c r="AU1682" s="256"/>
      <c r="AV1682" s="4"/>
      <c r="AW1682" s="253" t="s">
        <v>117</v>
      </c>
      <c r="AX1682" s="254"/>
      <c r="AY1682" s="255" t="s">
        <v>118</v>
      </c>
      <c r="AZ1682" s="256"/>
      <c r="BA1682" s="8"/>
      <c r="BB1682" s="253" t="s">
        <v>119</v>
      </c>
      <c r="BC1682" s="254"/>
      <c r="BD1682" s="255" t="s">
        <v>120</v>
      </c>
      <c r="BE1682" s="256"/>
      <c r="BF1682" s="4"/>
      <c r="BG1682" s="249" t="s">
        <v>121</v>
      </c>
      <c r="BH1682" s="250"/>
      <c r="BI1682" s="251" t="s">
        <v>122</v>
      </c>
      <c r="BJ1682" s="252"/>
      <c r="BK1682" s="4"/>
      <c r="BL1682" s="253" t="s">
        <v>123</v>
      </c>
      <c r="BM1682" s="254"/>
      <c r="BN1682" s="255" t="s">
        <v>124</v>
      </c>
      <c r="BO1682" s="256"/>
      <c r="BP1682" s="4"/>
      <c r="BQ1682" s="253" t="s">
        <v>125</v>
      </c>
      <c r="BR1682" s="254"/>
      <c r="BS1682" s="255" t="s">
        <v>126</v>
      </c>
      <c r="BT1682" s="256"/>
      <c r="BU1682" s="8"/>
      <c r="BV1682" s="253" t="s">
        <v>127</v>
      </c>
      <c r="BW1682" s="254"/>
      <c r="BX1682" s="255" t="s">
        <v>128</v>
      </c>
      <c r="BY1682" s="256"/>
      <c r="CA1682" s="27" t="s">
        <v>15</v>
      </c>
      <c r="CC1682" s="133" t="s">
        <v>70</v>
      </c>
      <c r="CD1682" s="9"/>
      <c r="CE1682" s="38"/>
      <c r="CF1682" s="38"/>
      <c r="CG1682" s="38"/>
      <c r="CH1682" s="38"/>
    </row>
    <row r="1683" spans="2:91" ht="18.600000000000001" customHeight="1" thickTop="1" thickBot="1">
      <c r="B1683" s="129">
        <v>4.32</v>
      </c>
      <c r="D1683" s="29">
        <v>1</v>
      </c>
      <c r="E1683" s="30">
        <v>0</v>
      </c>
      <c r="F1683" s="31">
        <v>0</v>
      </c>
      <c r="G1683" s="32">
        <f t="shared" ref="G1683:G1746" si="16114">-1/($E$8*$B1683)</f>
        <v>-0.15258796296296295</v>
      </c>
      <c r="I1683" s="29">
        <v>1</v>
      </c>
      <c r="J1683" s="33">
        <v>0</v>
      </c>
      <c r="K1683" s="31">
        <v>0</v>
      </c>
      <c r="L1683" s="32">
        <v>0</v>
      </c>
      <c r="N1683" s="29">
        <f t="shared" ref="N1683" si="16115">D1683*I1683+F1683*I1686-E1683*J1683-G1683*J1686</f>
        <v>0.95617692559291168</v>
      </c>
      <c r="O1683" s="33">
        <f t="shared" ref="O1683" si="16116">(D1683*J1683+E1683*I1683+F1683*J1686+G1683*I1686)</f>
        <v>0</v>
      </c>
      <c r="P1683" s="31">
        <f t="shared" ref="P1683" si="16117">D1683*K1683+F1683*K1686-E1683*L1683-G1683*L1686</f>
        <v>0</v>
      </c>
      <c r="Q1683" s="32">
        <f t="shared" ref="Q1683" si="16118">(D1683*L1683+E1683*K1683+F1683*L1686+G1683*K1686)</f>
        <v>-0.15258796296296295</v>
      </c>
      <c r="S1683" s="29">
        <v>1</v>
      </c>
      <c r="T1683" s="30">
        <v>0</v>
      </c>
      <c r="U1683" s="31">
        <v>0</v>
      </c>
      <c r="V1683" s="32">
        <f t="shared" ref="V1683:V1746" si="16119">-1/($T$8*$B1683)</f>
        <v>-0.2964282407407407</v>
      </c>
      <c r="X1683" s="29">
        <f t="shared" ref="X1683" si="16120">N1683*S1683+P1683*S1686-O1683*T1683-Q1683*T1686</f>
        <v>0.95617692559291168</v>
      </c>
      <c r="Y1683" s="33">
        <f t="shared" ref="Y1683" si="16121">(N1683*T1683+O1683*S1683+P1683*T1686+Q1683*S1686)</f>
        <v>0</v>
      </c>
      <c r="Z1683" s="31">
        <f t="shared" ref="Z1683" si="16122">N1683*U1683+P1683*U1686-O1683*V1683-Q1683*V1686</f>
        <v>0</v>
      </c>
      <c r="AA1683" s="32">
        <f t="shared" ref="AA1683" si="16123">(N1683*V1683+O1683*U1683+P1683*V1686+Q1683*U1686)</f>
        <v>-0.4360258068533599</v>
      </c>
      <c r="AB1683" s="8"/>
      <c r="AC1683" s="29">
        <v>1</v>
      </c>
      <c r="AD1683" s="33">
        <v>0</v>
      </c>
      <c r="AE1683" s="31">
        <v>0</v>
      </c>
      <c r="AF1683" s="32">
        <v>0</v>
      </c>
      <c r="AH1683" s="29">
        <f t="shared" ref="AH1683" si="16124">X1683*AC1683+Z1683*AC1686-Y1683*AD1683-AA1683*AD1686</f>
        <v>0.85704735096646978</v>
      </c>
      <c r="AI1683" s="33">
        <f t="shared" ref="AI1683" si="16125">(X1683*AD1683+Y1683*AC1683+Z1683*AD1686+AA1683*AC1686)</f>
        <v>0</v>
      </c>
      <c r="AJ1683" s="31">
        <f t="shared" ref="AJ1683" si="16126">X1683*AE1683+Z1683*AE1686-Y1683*AF1683-AA1683*AF1686</f>
        <v>0</v>
      </c>
      <c r="AK1683" s="32">
        <f t="shared" ref="AK1683" si="16127">(X1683*AF1683+Y1683*AE1683+Z1683*AF1686+AA1683*AE1686)</f>
        <v>-0.4360258068533599</v>
      </c>
      <c r="AL1683" s="8"/>
      <c r="AM1683" s="29">
        <v>1</v>
      </c>
      <c r="AN1683" s="30">
        <v>0</v>
      </c>
      <c r="AO1683" s="31">
        <v>0</v>
      </c>
      <c r="AP1683" s="32">
        <f t="shared" ref="AP1683:AP1746" si="16128">-1/($AN$8*$B1683)</f>
        <v>-0.26806249999999998</v>
      </c>
      <c r="AR1683" s="29">
        <f t="shared" ref="AR1683" si="16129">AH1683*AM1683+AJ1683*AM1686-AI1683*AN1683-AK1683*AN1686</f>
        <v>0.85704735096646978</v>
      </c>
      <c r="AS1683" s="33">
        <f t="shared" ref="AS1683" si="16130">(AH1683*AN1683+AI1683*AM1683+AJ1683*AN1686+AK1683*AM1686)</f>
        <v>0</v>
      </c>
      <c r="AT1683" s="31">
        <f t="shared" ref="AT1683" si="16131">AH1683*AO1683+AJ1683*AO1686-AI1683*AP1683-AK1683*AP1686</f>
        <v>0</v>
      </c>
      <c r="AU1683" s="32">
        <f t="shared" ref="AU1683" si="16132">(AH1683*AP1683+AI1683*AO1683+AJ1683*AP1686+AK1683*AO1686)</f>
        <v>-0.66576806237180919</v>
      </c>
      <c r="AV1683" s="8"/>
      <c r="AW1683" s="29">
        <v>1</v>
      </c>
      <c r="AX1683" s="33">
        <v>0</v>
      </c>
      <c r="AY1683" s="31">
        <v>0</v>
      </c>
      <c r="AZ1683" s="32">
        <v>0</v>
      </c>
      <c r="BB1683" s="29">
        <f t="shared" ref="BB1683" si="16133">AR1683*AW1683+AT1683*AW1686-AS1683*AX1683-AU1683*AX1686</f>
        <v>0.72030677391571585</v>
      </c>
      <c r="BC1683" s="33">
        <f t="shared" ref="BC1683" si="16134">(AR1683*AX1683+AS1683*AW1683+AT1683*AX1686+AU1683*AW1686)</f>
        <v>0</v>
      </c>
      <c r="BD1683" s="31">
        <f t="shared" ref="BD1683" si="16135">AR1683*AY1683+AT1683*AY1686-AS1683*AZ1683-AU1683*AZ1686</f>
        <v>0</v>
      </c>
      <c r="BE1683" s="32">
        <f t="shared" ref="BE1683" si="16136">(AR1683*AZ1683+AS1683*AY1683+AT1683*AZ1686+AU1683*AY1686)</f>
        <v>-0.66576806237180919</v>
      </c>
      <c r="BF1683" s="8"/>
      <c r="BG1683" s="29">
        <v>1</v>
      </c>
      <c r="BH1683" s="30">
        <v>0</v>
      </c>
      <c r="BI1683" s="31">
        <v>0</v>
      </c>
      <c r="BJ1683" s="32">
        <f t="shared" ref="BJ1683:BJ1746" si="16137">-1/($BH$8*$B1683)</f>
        <v>-9.4256944444444421E-2</v>
      </c>
      <c r="BL1683" s="29">
        <f t="shared" ref="BL1683" si="16138">BB1683*BG1683+BD1683*BG1686-BC1683*BH1683-BE1683*BH1686</f>
        <v>0.72030677391571585</v>
      </c>
      <c r="BM1683" s="33">
        <f t="shared" ref="BM1683" si="16139">(BB1683*BH1683+BC1683*BG1683+BD1683*BH1686+BE1683*BG1686)</f>
        <v>0</v>
      </c>
      <c r="BN1683" s="31">
        <f t="shared" ref="BN1683" si="16140">BB1683*BI1683+BD1683*BI1686-BC1683*BJ1683-BE1683*BJ1686</f>
        <v>0</v>
      </c>
      <c r="BO1683" s="32">
        <f t="shared" ref="BO1683" si="16141">(BB1683*BJ1683+BC1683*BI1683+BD1683*BJ1686+BE1683*BI1686)</f>
        <v>-0.73366197794373977</v>
      </c>
      <c r="BP1683" s="8"/>
      <c r="BQ1683" s="34">
        <v>1</v>
      </c>
      <c r="BR1683" s="35">
        <v>0</v>
      </c>
      <c r="BS1683" s="11">
        <v>0</v>
      </c>
      <c r="BT1683" s="36">
        <v>0</v>
      </c>
      <c r="BV1683" s="29">
        <f t="shared" ref="BV1683" si="16142">BL1683*BQ1683+BN1683*BQ1686-BM1683*BR1683-BO1683*BR1686</f>
        <v>0.72030677391571585</v>
      </c>
      <c r="BW1683" s="33">
        <f t="shared" ref="BW1683" si="16143">(BL1683*BR1683+BM1683*BQ1683+BN1683*BR1686+BO1683*BQ1686)</f>
        <v>-0.73366197794373977</v>
      </c>
      <c r="BX1683" s="31">
        <f t="shared" ref="BX1683" si="16144">BL1683*BS1683+BN1683*BS1686-BM1683*BT1683-BO1683*BT1686</f>
        <v>0</v>
      </c>
      <c r="BY1683" s="32">
        <f t="shared" ref="BY1683" si="16145">(BL1683*BT1683+BM1683*BS1683+BN1683*BT1686+BO1683*BS1686)</f>
        <v>-0.73366197794373977</v>
      </c>
      <c r="CA1683" s="37">
        <f t="shared" ref="CA1683" si="16146">20*LOG(((1+$BR$8)/$BR$8)/((BV1683+BV1686)^2+(BW1683+BW1686)^2)^0.5)</f>
        <v>-6.5721579916797248E-3</v>
      </c>
      <c r="CC1683" s="134">
        <f t="shared" ref="CC1683" si="16147">((BV1683^2+BW1683^2)^0.5)/((BV1686^2+BW1686^2)^0.5)</f>
        <v>1.0554443835673883</v>
      </c>
      <c r="CD1683" s="9"/>
      <c r="CE1683" s="38"/>
      <c r="CF1683" s="38"/>
      <c r="CG1683" s="38"/>
      <c r="CH1683" s="38"/>
      <c r="CM1683" s="129">
        <v>4.3</v>
      </c>
    </row>
    <row r="1684" spans="2:91" ht="18.600000000000001" customHeight="1" thickBot="1">
      <c r="D1684" s="39"/>
      <c r="G1684" s="40"/>
      <c r="I1684" s="39"/>
      <c r="L1684" s="40"/>
      <c r="N1684" s="39"/>
      <c r="Q1684" s="40"/>
      <c r="S1684" s="39"/>
      <c r="V1684" s="40"/>
      <c r="X1684" s="39"/>
      <c r="AA1684" s="40"/>
      <c r="AC1684" s="39"/>
      <c r="AF1684" s="40"/>
      <c r="AH1684" s="39"/>
      <c r="AK1684" s="40"/>
      <c r="AM1684" s="39"/>
      <c r="AP1684" s="40"/>
      <c r="AR1684" s="39"/>
      <c r="AU1684" s="40"/>
      <c r="AW1684" s="39"/>
      <c r="AZ1684" s="40"/>
      <c r="BB1684" s="39"/>
      <c r="BE1684" s="40"/>
      <c r="BG1684" s="39"/>
      <c r="BJ1684" s="40"/>
      <c r="BL1684" s="39"/>
      <c r="BO1684" s="40"/>
      <c r="BQ1684" s="34"/>
      <c r="BR1684" s="11"/>
      <c r="BS1684" s="11"/>
      <c r="BT1684" s="41"/>
      <c r="BV1684" s="39"/>
      <c r="BY1684" s="40"/>
      <c r="CC1684" s="135"/>
      <c r="CD1684" s="9"/>
      <c r="CE1684" s="38"/>
      <c r="CF1684" s="38"/>
      <c r="CG1684" s="38"/>
      <c r="CH1684" s="38"/>
    </row>
    <row r="1685" spans="2:91" ht="18.600000000000001" customHeight="1" thickBot="1">
      <c r="D1685" s="258" t="s">
        <v>129</v>
      </c>
      <c r="E1685" s="259"/>
      <c r="F1685" s="260" t="s">
        <v>130</v>
      </c>
      <c r="G1685" s="261"/>
      <c r="H1685" s="229"/>
      <c r="I1685" s="258" t="s">
        <v>131</v>
      </c>
      <c r="J1685" s="259"/>
      <c r="K1685" s="260" t="s">
        <v>132</v>
      </c>
      <c r="L1685" s="261"/>
      <c r="N1685" s="253" t="s">
        <v>133</v>
      </c>
      <c r="O1685" s="254"/>
      <c r="P1685" s="255" t="s">
        <v>134</v>
      </c>
      <c r="Q1685" s="256"/>
      <c r="S1685" s="258" t="s">
        <v>135</v>
      </c>
      <c r="T1685" s="259"/>
      <c r="U1685" s="260" t="s">
        <v>136</v>
      </c>
      <c r="V1685" s="261"/>
      <c r="W1685" s="8"/>
      <c r="X1685" s="253" t="s">
        <v>137</v>
      </c>
      <c r="Y1685" s="254"/>
      <c r="Z1685" s="255" t="s">
        <v>138</v>
      </c>
      <c r="AA1685" s="256"/>
      <c r="AB1685" s="8"/>
      <c r="AC1685" s="258" t="s">
        <v>139</v>
      </c>
      <c r="AD1685" s="259"/>
      <c r="AE1685" s="260" t="s">
        <v>140</v>
      </c>
      <c r="AF1685" s="261"/>
      <c r="AG1685" s="8"/>
      <c r="AH1685" s="253" t="s">
        <v>141</v>
      </c>
      <c r="AI1685" s="254"/>
      <c r="AJ1685" s="255" t="s">
        <v>142</v>
      </c>
      <c r="AK1685" s="256"/>
      <c r="AL1685" s="8"/>
      <c r="AM1685" s="258" t="s">
        <v>143</v>
      </c>
      <c r="AN1685" s="259"/>
      <c r="AO1685" s="260" t="s">
        <v>144</v>
      </c>
      <c r="AP1685" s="261"/>
      <c r="AR1685" s="253" t="s">
        <v>145</v>
      </c>
      <c r="AS1685" s="254"/>
      <c r="AT1685" s="255" t="s">
        <v>146</v>
      </c>
      <c r="AU1685" s="256"/>
      <c r="AV1685" s="4"/>
      <c r="AW1685" s="258" t="s">
        <v>147</v>
      </c>
      <c r="AX1685" s="259"/>
      <c r="AY1685" s="260" t="s">
        <v>148</v>
      </c>
      <c r="AZ1685" s="261"/>
      <c r="BA1685" s="8"/>
      <c r="BB1685" s="253" t="s">
        <v>149</v>
      </c>
      <c r="BC1685" s="254"/>
      <c r="BD1685" s="255" t="s">
        <v>150</v>
      </c>
      <c r="BE1685" s="256"/>
      <c r="BF1685" s="4"/>
      <c r="BG1685" s="258" t="s">
        <v>151</v>
      </c>
      <c r="BH1685" s="259"/>
      <c r="BI1685" s="260" t="s">
        <v>152</v>
      </c>
      <c r="BJ1685" s="261"/>
      <c r="BK1685" s="4"/>
      <c r="BL1685" s="253" t="s">
        <v>153</v>
      </c>
      <c r="BM1685" s="254"/>
      <c r="BN1685" s="255" t="s">
        <v>154</v>
      </c>
      <c r="BO1685" s="256"/>
      <c r="BP1685" s="4"/>
      <c r="BQ1685" s="258" t="s">
        <v>155</v>
      </c>
      <c r="BR1685" s="259"/>
      <c r="BS1685" s="260" t="s">
        <v>156</v>
      </c>
      <c r="BT1685" s="261"/>
      <c r="BU1685" s="8"/>
      <c r="BV1685" s="253" t="s">
        <v>157</v>
      </c>
      <c r="BW1685" s="254"/>
      <c r="BX1685" s="255" t="s">
        <v>158</v>
      </c>
      <c r="BY1685" s="256"/>
      <c r="CA1685" s="46" t="s">
        <v>16</v>
      </c>
      <c r="CC1685" s="136" t="s">
        <v>71</v>
      </c>
      <c r="CD1685" s="9"/>
      <c r="CE1685" s="38"/>
      <c r="CF1685" s="38"/>
      <c r="CG1685" s="38"/>
      <c r="CH1685" s="38"/>
    </row>
    <row r="1686" spans="2:91" ht="18.600000000000001" customHeight="1" thickTop="1" thickBot="1">
      <c r="D1686" s="29">
        <v>0</v>
      </c>
      <c r="E1686" s="33">
        <v>0</v>
      </c>
      <c r="F1686" s="31">
        <v>1</v>
      </c>
      <c r="G1686" s="32">
        <v>0</v>
      </c>
      <c r="I1686" s="29">
        <v>0</v>
      </c>
      <c r="J1686" s="33">
        <f t="shared" ref="J1686" si="16148">IF(0=(1-$J$8*$K$8*$B1683^2),10^14,$B1683*$J$8/(1-$J$8*$K$8*$B1683^2))</f>
        <v>-0.28719876428080598</v>
      </c>
      <c r="K1686" s="31">
        <v>1</v>
      </c>
      <c r="L1686" s="32">
        <v>0</v>
      </c>
      <c r="N1686" s="29">
        <f t="shared" ref="N1686" si="16149">D1686*I1683+F1686*I1686-E1686*J1683-G1686*J1686</f>
        <v>0</v>
      </c>
      <c r="O1686" s="33">
        <f t="shared" ref="O1686" si="16150">(D1686*J1683+E1686*I1683+F1686*J1686+G1686*I1686)</f>
        <v>-0.28719876428080598</v>
      </c>
      <c r="P1686" s="31">
        <f t="shared" ref="P1686" si="16151">D1686*K1683+F1686*K1686-E1686*L1683-G1686*L1686</f>
        <v>1</v>
      </c>
      <c r="Q1686" s="32">
        <f t="shared" ref="Q1686" si="16152">(D1686*L1683+E1686*K1683+F1686*L1686+G1686*K1686)</f>
        <v>0</v>
      </c>
      <c r="S1686" s="29">
        <v>0</v>
      </c>
      <c r="T1686" s="33">
        <v>0</v>
      </c>
      <c r="U1686" s="31">
        <v>1</v>
      </c>
      <c r="V1686" s="32">
        <v>0</v>
      </c>
      <c r="X1686" s="29">
        <f t="shared" ref="X1686" si="16153">N1686*S1683+P1686*S1686-O1686*T1683-Q1686*T1686</f>
        <v>0</v>
      </c>
      <c r="Y1686" s="33">
        <f t="shared" ref="Y1686" si="16154">(N1686*T1683+O1686*S1683+P1686*T1686+Q1686*S1686)</f>
        <v>-0.28719876428080598</v>
      </c>
      <c r="Z1686" s="31">
        <f t="shared" ref="Z1686" si="16155">N1686*U1683+P1686*U1686-O1686*V1683-Q1686*V1686</f>
        <v>0.91486617556132599</v>
      </c>
      <c r="AA1686" s="32">
        <f t="shared" ref="AA1686" si="16156">(N1686*V1683+O1686*U1683+P1686*V1686+Q1686*U1686)</f>
        <v>0</v>
      </c>
      <c r="AB1686" s="8"/>
      <c r="AC1686" s="29">
        <v>0</v>
      </c>
      <c r="AD1686" s="33">
        <f t="shared" ref="AD1686" si="16157">IF(0=(1-$AD$8*$AE$8*$B1683^2),10^14,$B1683*$AD$8/(1-$AD$8*$AE$8*$B1683^2))</f>
        <v>-0.22734795296137189</v>
      </c>
      <c r="AE1686" s="31">
        <v>1</v>
      </c>
      <c r="AF1686" s="32">
        <v>0</v>
      </c>
      <c r="AH1686" s="29">
        <f t="shared" ref="AH1686" si="16158">X1686*AC1683+Z1686*AC1686-Y1686*AD1683-AA1686*AD1686</f>
        <v>0</v>
      </c>
      <c r="AI1686" s="33">
        <f t="shared" ref="AI1686" si="16159">(X1686*AD1683+Y1686*AC1683+Z1686*AD1686+AA1686*AC1686)</f>
        <v>-0.49519171652827254</v>
      </c>
      <c r="AJ1686" s="31">
        <f t="shared" ref="AJ1686" si="16160">X1686*AE1683+Z1686*AE1686-Y1686*AF1683-AA1686*AF1686</f>
        <v>0.91486617556132599</v>
      </c>
      <c r="AK1686" s="32">
        <f t="shared" ref="AK1686" si="16161">(X1686*AF1683+Y1686*AE1683+Z1686*AF1686+AA1686*AE1686)</f>
        <v>0</v>
      </c>
      <c r="AL1686" s="8"/>
      <c r="AM1686" s="29">
        <v>0</v>
      </c>
      <c r="AN1686" s="33">
        <v>0</v>
      </c>
      <c r="AO1686" s="31">
        <v>1</v>
      </c>
      <c r="AP1686" s="32">
        <v>0</v>
      </c>
      <c r="AR1686" s="29">
        <f t="shared" ref="AR1686" si="16162">AH1686*AM1683+AJ1686*AM1686-AI1686*AN1683-AK1686*AN1686</f>
        <v>0</v>
      </c>
      <c r="AS1686" s="33">
        <f t="shared" ref="AS1686" si="16163">(AH1686*AN1683+AI1686*AM1683+AJ1686*AN1686+AK1686*AM1686)</f>
        <v>-0.49519171652827254</v>
      </c>
      <c r="AT1686" s="31">
        <f t="shared" ref="AT1686" si="16164">AH1686*AO1683+AJ1686*AO1686-AI1686*AP1683-AK1686*AP1686</f>
        <v>0.78212384604946594</v>
      </c>
      <c r="AU1686" s="32">
        <f t="shared" ref="AU1686" si="16165">(AH1686*AP1683+AI1686*AO1683+AJ1686*AP1686+AK1686*AO1686)</f>
        <v>0</v>
      </c>
      <c r="AV1686" s="8"/>
      <c r="AW1686" s="29">
        <v>0</v>
      </c>
      <c r="AX1686" s="33">
        <f t="shared" ref="AX1686" si="16166">IF(0=(1-$AX$8*$AY$8*$B1683^2),10^14,$B1683*$AX$8/(1-$AX$8*$AY$8*$B1683^2))</f>
        <v>-0.20538770899224792</v>
      </c>
      <c r="AY1686" s="31">
        <v>1</v>
      </c>
      <c r="AZ1686" s="32">
        <v>0</v>
      </c>
      <c r="BB1686" s="29">
        <f t="shared" ref="BB1686" si="16167">AR1686*AW1683+AT1686*AW1686-AS1686*AX1683-AU1686*AX1686</f>
        <v>0</v>
      </c>
      <c r="BC1686" s="33">
        <f t="shared" ref="BC1686" si="16168">(AR1686*AX1683+AS1686*AW1683+AT1686*AX1686+AU1686*AW1686)</f>
        <v>-0.65583034141657803</v>
      </c>
      <c r="BD1686" s="31">
        <f t="shared" ref="BD1686" si="16169">AR1686*AY1683+AT1686*AY1686-AS1686*AZ1683-AU1686*AZ1686</f>
        <v>0.78212384604946594</v>
      </c>
      <c r="BE1686" s="32">
        <f t="shared" ref="BE1686" si="16170">(AR1686*AZ1683+AS1686*AY1683+AT1686*AZ1686+AU1686*AY1686)</f>
        <v>0</v>
      </c>
      <c r="BF1686" s="8"/>
      <c r="BG1686" s="29">
        <v>0</v>
      </c>
      <c r="BH1686" s="33">
        <v>0</v>
      </c>
      <c r="BI1686" s="31">
        <v>1</v>
      </c>
      <c r="BJ1686" s="32">
        <v>0</v>
      </c>
      <c r="BL1686" s="29">
        <f t="shared" ref="BL1686" si="16171">BB1686*BG1683+BD1686*BG1686-BC1686*BH1683-BE1686*BH1686</f>
        <v>0</v>
      </c>
      <c r="BM1686" s="33">
        <f t="shared" ref="BM1686" si="16172">(BB1686*BH1683+BC1686*BG1683+BD1686*BH1686+BE1686*BG1686)</f>
        <v>-0.65583034141657803</v>
      </c>
      <c r="BN1686" s="31">
        <f t="shared" ref="BN1686" si="16173">BB1686*BI1683+BD1686*BI1686-BC1686*BJ1683-BE1686*BJ1686</f>
        <v>0.72030728199358252</v>
      </c>
      <c r="BO1686" s="32">
        <f t="shared" ref="BO1686" si="16174">(BB1686*BJ1683+BC1686*BI1683+BD1686*BJ1686+BE1686*BI1686)</f>
        <v>0</v>
      </c>
      <c r="BP1686" s="8"/>
      <c r="BQ1686" s="19">
        <f t="shared" ref="BQ1686:BQ1749" si="16175">1/$BR$8</f>
        <v>1</v>
      </c>
      <c r="BR1686" s="47">
        <v>0</v>
      </c>
      <c r="BS1686" s="48">
        <v>1</v>
      </c>
      <c r="BT1686" s="49">
        <v>0</v>
      </c>
      <c r="BV1686" s="29">
        <f t="shared" ref="BV1686" si="16176">BL1686*BQ1683+BN1686*BQ1686-BM1686*BR1683-BO1686*BR1686</f>
        <v>0.72030728199358252</v>
      </c>
      <c r="BW1686" s="33">
        <f t="shared" ref="BW1686" si="16177">(BL1686*BR1683+BM1686*BQ1683+BN1686*BR1686+BO1686*BQ1686)</f>
        <v>-0.65583034141657803</v>
      </c>
      <c r="BX1686" s="31">
        <f t="shared" ref="BX1686" si="16178">BL1686*BS1683+BN1686*BS1686-BM1686*BT1683-BO1686*BT1686</f>
        <v>0.72030728199358252</v>
      </c>
      <c r="BY1686" s="32">
        <f t="shared" ref="BY1686" si="16179">(BL1686*BT1683+BM1686*BS1683+BN1686*BT1686+BO1686*BS1686)</f>
        <v>0</v>
      </c>
      <c r="CA1686" s="50">
        <f t="shared" ref="CA1686" si="16180">(180/PI())*ATAN(-1*(BW1683+BW1686)/(BV1683+BV1686))</f>
        <v>43.965148003665618</v>
      </c>
      <c r="CC1686" s="137">
        <f t="shared" ref="CC1686" si="16181">20*LOG(((1-(10^(CA1683/20)^2)*(1-((1-CC1683)/(1+CC1683))^2))^0.5))</f>
        <v>-26.500101233052142</v>
      </c>
      <c r="CD1686" s="9"/>
      <c r="CE1686" s="38"/>
      <c r="CF1686" s="38"/>
      <c r="CG1686" s="38"/>
      <c r="CH1686" s="38"/>
    </row>
    <row r="1687" spans="2:91" ht="18.600000000000001" customHeight="1">
      <c r="CC1687" s="42"/>
    </row>
    <row r="1688" spans="2:91" ht="18.600000000000001" customHeight="1" thickBot="1">
      <c r="E1688" s="22" t="s">
        <v>4</v>
      </c>
      <c r="J1688" s="22" t="s">
        <v>5</v>
      </c>
      <c r="O1688" s="22" t="s">
        <v>6</v>
      </c>
      <c r="T1688" s="22" t="s">
        <v>7</v>
      </c>
      <c r="Y1688" s="22" t="s">
        <v>8</v>
      </c>
      <c r="AD1688" s="22" t="s">
        <v>65</v>
      </c>
      <c r="AI1688" s="22" t="s">
        <v>9</v>
      </c>
      <c r="AN1688" s="22" t="s">
        <v>66</v>
      </c>
      <c r="AS1688" s="22" t="s">
        <v>51</v>
      </c>
      <c r="AX1688" s="22" t="s">
        <v>67</v>
      </c>
      <c r="BC1688" s="22" t="s">
        <v>52</v>
      </c>
      <c r="BH1688" s="22" t="s">
        <v>68</v>
      </c>
      <c r="BM1688" s="22" t="s">
        <v>63</v>
      </c>
      <c r="BQ1688" s="23" t="s">
        <v>69</v>
      </c>
      <c r="BR1688" s="23"/>
      <c r="BS1688" s="24"/>
      <c r="BT1688" s="24"/>
      <c r="BU1688" s="24"/>
      <c r="BW1688" s="22" t="s">
        <v>64</v>
      </c>
    </row>
    <row r="1689" spans="2:91" ht="18.600000000000001" customHeight="1" thickBot="1">
      <c r="D1689" s="249" t="s">
        <v>103</v>
      </c>
      <c r="E1689" s="250"/>
      <c r="F1689" s="251" t="s">
        <v>104</v>
      </c>
      <c r="G1689" s="252"/>
      <c r="H1689" s="229"/>
      <c r="I1689" s="253" t="s">
        <v>11</v>
      </c>
      <c r="J1689" s="254"/>
      <c r="K1689" s="255" t="s">
        <v>12</v>
      </c>
      <c r="L1689" s="256"/>
      <c r="M1689" s="24"/>
      <c r="N1689" s="253" t="s">
        <v>105</v>
      </c>
      <c r="O1689" s="254"/>
      <c r="P1689" s="255" t="s">
        <v>106</v>
      </c>
      <c r="Q1689" s="256"/>
      <c r="R1689" s="24"/>
      <c r="S1689" s="249" t="s">
        <v>107</v>
      </c>
      <c r="T1689" s="250"/>
      <c r="U1689" s="251" t="s">
        <v>108</v>
      </c>
      <c r="V1689" s="252"/>
      <c r="W1689" s="8"/>
      <c r="X1689" s="253" t="s">
        <v>109</v>
      </c>
      <c r="Y1689" s="254"/>
      <c r="Z1689" s="255" t="s">
        <v>110</v>
      </c>
      <c r="AA1689" s="256"/>
      <c r="AB1689" s="8"/>
      <c r="AC1689" s="253" t="s">
        <v>111</v>
      </c>
      <c r="AD1689" s="254"/>
      <c r="AE1689" s="255" t="s">
        <v>14</v>
      </c>
      <c r="AF1689" s="256"/>
      <c r="AG1689" s="8"/>
      <c r="AH1689" s="253" t="s">
        <v>112</v>
      </c>
      <c r="AI1689" s="254"/>
      <c r="AJ1689" s="255" t="s">
        <v>113</v>
      </c>
      <c r="AK1689" s="256"/>
      <c r="AL1689" s="8"/>
      <c r="AM1689" s="249" t="s">
        <v>114</v>
      </c>
      <c r="AN1689" s="250"/>
      <c r="AO1689" s="251" t="s">
        <v>115</v>
      </c>
      <c r="AP1689" s="252"/>
      <c r="AQ1689" s="24"/>
      <c r="AR1689" s="253" t="s">
        <v>116</v>
      </c>
      <c r="AS1689" s="254"/>
      <c r="AT1689" s="255" t="s">
        <v>13</v>
      </c>
      <c r="AU1689" s="256"/>
      <c r="AV1689" s="4"/>
      <c r="AW1689" s="253" t="s">
        <v>117</v>
      </c>
      <c r="AX1689" s="254"/>
      <c r="AY1689" s="255" t="s">
        <v>118</v>
      </c>
      <c r="AZ1689" s="256"/>
      <c r="BA1689" s="8"/>
      <c r="BB1689" s="253" t="s">
        <v>119</v>
      </c>
      <c r="BC1689" s="254"/>
      <c r="BD1689" s="255" t="s">
        <v>120</v>
      </c>
      <c r="BE1689" s="256"/>
      <c r="BF1689" s="4"/>
      <c r="BG1689" s="249" t="s">
        <v>121</v>
      </c>
      <c r="BH1689" s="250"/>
      <c r="BI1689" s="251" t="s">
        <v>122</v>
      </c>
      <c r="BJ1689" s="252"/>
      <c r="BK1689" s="4"/>
      <c r="BL1689" s="253" t="s">
        <v>123</v>
      </c>
      <c r="BM1689" s="254"/>
      <c r="BN1689" s="255" t="s">
        <v>124</v>
      </c>
      <c r="BO1689" s="256"/>
      <c r="BP1689" s="4"/>
      <c r="BQ1689" s="253" t="s">
        <v>125</v>
      </c>
      <c r="BR1689" s="254"/>
      <c r="BS1689" s="255" t="s">
        <v>126</v>
      </c>
      <c r="BT1689" s="256"/>
      <c r="BU1689" s="8"/>
      <c r="BV1689" s="253" t="s">
        <v>127</v>
      </c>
      <c r="BW1689" s="254"/>
      <c r="BX1689" s="255" t="s">
        <v>128</v>
      </c>
      <c r="BY1689" s="256"/>
      <c r="CA1689" s="27" t="s">
        <v>15</v>
      </c>
      <c r="CC1689" s="133" t="s">
        <v>70</v>
      </c>
      <c r="CD1689" s="9"/>
      <c r="CE1689" s="38"/>
      <c r="CF1689" s="38"/>
      <c r="CG1689" s="38"/>
      <c r="CH1689" s="38"/>
    </row>
    <row r="1690" spans="2:91" ht="18.600000000000001" customHeight="1" thickTop="1" thickBot="1">
      <c r="B1690" s="129">
        <v>4.34</v>
      </c>
      <c r="D1690" s="29">
        <v>1</v>
      </c>
      <c r="E1690" s="30">
        <v>0</v>
      </c>
      <c r="F1690" s="31">
        <v>0</v>
      </c>
      <c r="G1690" s="32">
        <f t="shared" ref="G1690:G1753" si="16182">-1/($E$8*$B1690)</f>
        <v>-0.15188479262672813</v>
      </c>
      <c r="I1690" s="29">
        <v>1</v>
      </c>
      <c r="J1690" s="33">
        <v>0</v>
      </c>
      <c r="K1690" s="31">
        <v>0</v>
      </c>
      <c r="L1690" s="32">
        <v>0</v>
      </c>
      <c r="N1690" s="29">
        <f t="shared" ref="N1690" si="16183">D1690*I1690+F1690*I1693-E1690*J1690-G1690*J1693</f>
        <v>0.95658321299772808</v>
      </c>
      <c r="O1690" s="33">
        <f t="shared" ref="O1690" si="16184">(D1690*J1690+E1690*I1690+F1690*J1693+G1690*I1693)</f>
        <v>0</v>
      </c>
      <c r="P1690" s="31">
        <f t="shared" ref="P1690" si="16185">D1690*K1690+F1690*K1693-E1690*L1690-G1690*L1693</f>
        <v>0</v>
      </c>
      <c r="Q1690" s="32">
        <f t="shared" ref="Q1690" si="16186">(D1690*L1690+E1690*K1690+F1690*L1693+G1690*K1693)</f>
        <v>-0.15188479262672813</v>
      </c>
      <c r="S1690" s="29">
        <v>1</v>
      </c>
      <c r="T1690" s="30">
        <v>0</v>
      </c>
      <c r="U1690" s="31">
        <v>0</v>
      </c>
      <c r="V1690" s="32">
        <f t="shared" ref="V1690:V1753" si="16187">-1/($T$8*$B1690)</f>
        <v>-0.29506221198156685</v>
      </c>
      <c r="X1690" s="29">
        <f t="shared" ref="X1690" si="16188">N1690*S1690+P1690*S1693-O1690*T1690-Q1690*T1693</f>
        <v>0.95658321299772808</v>
      </c>
      <c r="Y1690" s="33">
        <f t="shared" ref="Y1690" si="16189">(N1690*T1690+O1690*S1690+P1690*T1693+Q1690*S1693)</f>
        <v>0</v>
      </c>
      <c r="Z1690" s="31">
        <f t="shared" ref="Z1690" si="16190">N1690*U1690+P1690*U1693-O1690*V1690-Q1690*V1693</f>
        <v>0</v>
      </c>
      <c r="AA1690" s="32">
        <f t="shared" ref="AA1690" si="16191">(N1690*V1690+O1690*U1690+P1690*V1693+Q1690*U1693)</f>
        <v>-0.43413635139827211</v>
      </c>
      <c r="AB1690" s="8"/>
      <c r="AC1690" s="29">
        <v>1</v>
      </c>
      <c r="AD1690" s="33">
        <v>0</v>
      </c>
      <c r="AE1690" s="31">
        <v>0</v>
      </c>
      <c r="AF1690" s="32">
        <v>0</v>
      </c>
      <c r="AH1690" s="29">
        <f t="shared" ref="AH1690" si="16192">X1690*AC1690+Z1690*AC1693-Y1690*AD1690-AA1690*AD1693</f>
        <v>0.85836640217838756</v>
      </c>
      <c r="AI1690" s="33">
        <f t="shared" ref="AI1690" si="16193">(X1690*AD1690+Y1690*AC1690+Z1690*AD1693+AA1690*AC1693)</f>
        <v>0</v>
      </c>
      <c r="AJ1690" s="31">
        <f t="shared" ref="AJ1690" si="16194">X1690*AE1690+Z1690*AE1693-Y1690*AF1690-AA1690*AF1693</f>
        <v>0</v>
      </c>
      <c r="AK1690" s="32">
        <f t="shared" ref="AK1690" si="16195">(X1690*AF1690+Y1690*AE1690+Z1690*AF1693+AA1690*AE1693)</f>
        <v>-0.43413635139827211</v>
      </c>
      <c r="AL1690" s="8"/>
      <c r="AM1690" s="29">
        <v>1</v>
      </c>
      <c r="AN1690" s="30">
        <v>0</v>
      </c>
      <c r="AO1690" s="31">
        <v>0</v>
      </c>
      <c r="AP1690" s="32">
        <f t="shared" ref="AP1690:AP1753" si="16196">-1/($AN$8*$B1690)</f>
        <v>-0.26682718894009216</v>
      </c>
      <c r="AR1690" s="29">
        <f t="shared" ref="AR1690" si="16197">AH1690*AM1690+AJ1690*AM1693-AI1690*AN1690-AK1690*AN1693</f>
        <v>0.85836640217838756</v>
      </c>
      <c r="AS1690" s="33">
        <f t="shared" ref="AS1690" si="16198">(AH1690*AN1690+AI1690*AM1690+AJ1690*AN1693+AK1690*AM1693)</f>
        <v>0</v>
      </c>
      <c r="AT1690" s="31">
        <f t="shared" ref="AT1690" si="16199">AH1690*AO1690+AJ1690*AO1693-AI1690*AP1690-AK1690*AP1693</f>
        <v>0</v>
      </c>
      <c r="AU1690" s="32">
        <f t="shared" ref="AU1690" si="16200">(AH1690*AP1690+AI1690*AO1690+AJ1690*AP1693+AK1690*AO1693)</f>
        <v>-0.66317184557215181</v>
      </c>
      <c r="AV1690" s="8"/>
      <c r="AW1690" s="29">
        <v>1</v>
      </c>
      <c r="AX1690" s="33">
        <v>0</v>
      </c>
      <c r="AY1690" s="31">
        <v>0</v>
      </c>
      <c r="AZ1690" s="32">
        <v>0</v>
      </c>
      <c r="BB1690" s="29">
        <f t="shared" ref="BB1690" si="16201">AR1690*AW1690+AT1690*AW1693-AS1690*AX1690-AU1690*AX1693</f>
        <v>0.7228152409151839</v>
      </c>
      <c r="BC1690" s="33">
        <f t="shared" ref="BC1690" si="16202">(AR1690*AX1690+AS1690*AW1690+AT1690*AX1693+AU1690*AW1693)</f>
        <v>0</v>
      </c>
      <c r="BD1690" s="31">
        <f t="shared" ref="BD1690" si="16203">AR1690*AY1690+AT1690*AY1693-AS1690*AZ1690-AU1690*AZ1693</f>
        <v>0</v>
      </c>
      <c r="BE1690" s="32">
        <f t="shared" ref="BE1690" si="16204">(AR1690*AZ1690+AS1690*AY1690+AT1690*AZ1693+AU1690*AY1693)</f>
        <v>-0.66317184557215181</v>
      </c>
      <c r="BF1690" s="8"/>
      <c r="BG1690" s="29">
        <v>1</v>
      </c>
      <c r="BH1690" s="30">
        <v>0</v>
      </c>
      <c r="BI1690" s="31">
        <v>0</v>
      </c>
      <c r="BJ1690" s="32">
        <f t="shared" ref="BJ1690:BJ1753" si="16205">-1/($BH$8*$B1690)</f>
        <v>-9.3822580645161288E-2</v>
      </c>
      <c r="BL1690" s="29">
        <f t="shared" ref="BL1690" si="16206">BB1690*BG1690+BD1690*BG1693-BC1690*BH1690-BE1690*BH1693</f>
        <v>0.7228152409151839</v>
      </c>
      <c r="BM1690" s="33">
        <f t="shared" ref="BM1690" si="16207">(BB1690*BH1690+BC1690*BG1690+BD1690*BH1693+BE1690*BG1693)</f>
        <v>0</v>
      </c>
      <c r="BN1690" s="31">
        <f t="shared" ref="BN1690" si="16208">BB1690*BI1690+BD1690*BI1693-BC1690*BJ1690-BE1690*BJ1693</f>
        <v>0</v>
      </c>
      <c r="BO1690" s="32">
        <f t="shared" ref="BO1690" si="16209">(BB1690*BJ1690+BC1690*BI1690+BD1690*BJ1693+BE1690*BI1693)</f>
        <v>-0.73098823680446834</v>
      </c>
      <c r="BP1690" s="8"/>
      <c r="BQ1690" s="34">
        <v>1</v>
      </c>
      <c r="BR1690" s="35">
        <v>0</v>
      </c>
      <c r="BS1690" s="11">
        <v>0</v>
      </c>
      <c r="BT1690" s="36">
        <v>0</v>
      </c>
      <c r="BV1690" s="29">
        <f t="shared" ref="BV1690" si="16210">BL1690*BQ1690+BN1690*BQ1693-BM1690*BR1690-BO1690*BR1693</f>
        <v>0.7228152409151839</v>
      </c>
      <c r="BW1690" s="33">
        <f t="shared" ref="BW1690" si="16211">(BL1690*BR1690+BM1690*BQ1690+BN1690*BR1693+BO1690*BQ1693)</f>
        <v>-0.73098823680446834</v>
      </c>
      <c r="BX1690" s="31">
        <f t="shared" ref="BX1690" si="16212">BL1690*BS1690+BN1690*BS1693-BM1690*BT1690-BO1690*BT1693</f>
        <v>0</v>
      </c>
      <c r="BY1690" s="32">
        <f t="shared" ref="BY1690" si="16213">(BL1690*BT1690+BM1690*BS1690+BN1690*BT1693+BO1690*BS1693)</f>
        <v>-0.73098823680446834</v>
      </c>
      <c r="CA1690" s="37">
        <f t="shared" ref="CA1690" si="16214">20*LOG(((1+$BR$8)/$BR$8)/((BV1690+BV1693)^2+(BW1690+BW1693)^2)^0.5)</f>
        <v>-6.5518647229048316E-3</v>
      </c>
      <c r="CC1690" s="134">
        <f t="shared" ref="CC1690" si="16215">((BV1690^2+BW1690^2)^0.5)/((BV1693^2+BW1693^2)^0.5)</f>
        <v>1.0551423869113521</v>
      </c>
      <c r="CD1690" s="9"/>
      <c r="CE1690" s="38"/>
      <c r="CF1690" s="38"/>
      <c r="CG1690" s="38"/>
      <c r="CH1690" s="38"/>
      <c r="CM1690" s="129">
        <v>4.32</v>
      </c>
    </row>
    <row r="1691" spans="2:91" ht="18.600000000000001" customHeight="1" thickBot="1">
      <c r="D1691" s="39"/>
      <c r="G1691" s="40"/>
      <c r="I1691" s="39"/>
      <c r="L1691" s="40"/>
      <c r="N1691" s="39"/>
      <c r="Q1691" s="40"/>
      <c r="S1691" s="39"/>
      <c r="V1691" s="40"/>
      <c r="X1691" s="39"/>
      <c r="AA1691" s="40"/>
      <c r="AC1691" s="39"/>
      <c r="AF1691" s="40"/>
      <c r="AH1691" s="39"/>
      <c r="AK1691" s="40"/>
      <c r="AM1691" s="39"/>
      <c r="AP1691" s="40"/>
      <c r="AR1691" s="39"/>
      <c r="AU1691" s="40"/>
      <c r="AW1691" s="39"/>
      <c r="AZ1691" s="40"/>
      <c r="BB1691" s="39"/>
      <c r="BE1691" s="40"/>
      <c r="BG1691" s="39"/>
      <c r="BJ1691" s="40"/>
      <c r="BL1691" s="39"/>
      <c r="BO1691" s="40"/>
      <c r="BQ1691" s="34"/>
      <c r="BR1691" s="11"/>
      <c r="BS1691" s="11"/>
      <c r="BT1691" s="41"/>
      <c r="BV1691" s="39"/>
      <c r="BY1691" s="40"/>
      <c r="CC1691" s="135"/>
      <c r="CD1691" s="9"/>
      <c r="CE1691" s="38"/>
      <c r="CF1691" s="38"/>
      <c r="CG1691" s="38"/>
      <c r="CH1691" s="38"/>
    </row>
    <row r="1692" spans="2:91" ht="18.600000000000001" customHeight="1" thickBot="1">
      <c r="D1692" s="258" t="s">
        <v>129</v>
      </c>
      <c r="E1692" s="259"/>
      <c r="F1692" s="260" t="s">
        <v>130</v>
      </c>
      <c r="G1692" s="261"/>
      <c r="H1692" s="229"/>
      <c r="I1692" s="258" t="s">
        <v>131</v>
      </c>
      <c r="J1692" s="259"/>
      <c r="K1692" s="260" t="s">
        <v>132</v>
      </c>
      <c r="L1692" s="261"/>
      <c r="N1692" s="253" t="s">
        <v>133</v>
      </c>
      <c r="O1692" s="254"/>
      <c r="P1692" s="255" t="s">
        <v>134</v>
      </c>
      <c r="Q1692" s="256"/>
      <c r="S1692" s="258" t="s">
        <v>135</v>
      </c>
      <c r="T1692" s="259"/>
      <c r="U1692" s="260" t="s">
        <v>136</v>
      </c>
      <c r="V1692" s="261"/>
      <c r="W1692" s="8"/>
      <c r="X1692" s="253" t="s">
        <v>137</v>
      </c>
      <c r="Y1692" s="254"/>
      <c r="Z1692" s="255" t="s">
        <v>138</v>
      </c>
      <c r="AA1692" s="256"/>
      <c r="AB1692" s="8"/>
      <c r="AC1692" s="258" t="s">
        <v>139</v>
      </c>
      <c r="AD1692" s="259"/>
      <c r="AE1692" s="260" t="s">
        <v>140</v>
      </c>
      <c r="AF1692" s="261"/>
      <c r="AG1692" s="8"/>
      <c r="AH1692" s="253" t="s">
        <v>141</v>
      </c>
      <c r="AI1692" s="254"/>
      <c r="AJ1692" s="255" t="s">
        <v>142</v>
      </c>
      <c r="AK1692" s="256"/>
      <c r="AL1692" s="8"/>
      <c r="AM1692" s="258" t="s">
        <v>143</v>
      </c>
      <c r="AN1692" s="259"/>
      <c r="AO1692" s="260" t="s">
        <v>144</v>
      </c>
      <c r="AP1692" s="261"/>
      <c r="AR1692" s="253" t="s">
        <v>145</v>
      </c>
      <c r="AS1692" s="254"/>
      <c r="AT1692" s="255" t="s">
        <v>146</v>
      </c>
      <c r="AU1692" s="256"/>
      <c r="AV1692" s="4"/>
      <c r="AW1692" s="258" t="s">
        <v>147</v>
      </c>
      <c r="AX1692" s="259"/>
      <c r="AY1692" s="260" t="s">
        <v>148</v>
      </c>
      <c r="AZ1692" s="261"/>
      <c r="BA1692" s="8"/>
      <c r="BB1692" s="253" t="s">
        <v>149</v>
      </c>
      <c r="BC1692" s="254"/>
      <c r="BD1692" s="255" t="s">
        <v>150</v>
      </c>
      <c r="BE1692" s="256"/>
      <c r="BF1692" s="4"/>
      <c r="BG1692" s="258" t="s">
        <v>151</v>
      </c>
      <c r="BH1692" s="259"/>
      <c r="BI1692" s="260" t="s">
        <v>152</v>
      </c>
      <c r="BJ1692" s="261"/>
      <c r="BK1692" s="4"/>
      <c r="BL1692" s="253" t="s">
        <v>153</v>
      </c>
      <c r="BM1692" s="254"/>
      <c r="BN1692" s="255" t="s">
        <v>154</v>
      </c>
      <c r="BO1692" s="256"/>
      <c r="BP1692" s="4"/>
      <c r="BQ1692" s="258" t="s">
        <v>155</v>
      </c>
      <c r="BR1692" s="259"/>
      <c r="BS1692" s="260" t="s">
        <v>156</v>
      </c>
      <c r="BT1692" s="261"/>
      <c r="BU1692" s="8"/>
      <c r="BV1692" s="253" t="s">
        <v>157</v>
      </c>
      <c r="BW1692" s="254"/>
      <c r="BX1692" s="255" t="s">
        <v>158</v>
      </c>
      <c r="BY1692" s="256"/>
      <c r="CA1692" s="46" t="s">
        <v>16</v>
      </c>
      <c r="CC1692" s="136" t="s">
        <v>71</v>
      </c>
      <c r="CD1692" s="9"/>
      <c r="CE1692" s="38"/>
      <c r="CF1692" s="38"/>
      <c r="CG1692" s="38"/>
      <c r="CH1692" s="38"/>
    </row>
    <row r="1693" spans="2:91" ht="18.600000000000001" customHeight="1" thickTop="1" thickBot="1">
      <c r="D1693" s="29">
        <v>0</v>
      </c>
      <c r="E1693" s="33">
        <v>0</v>
      </c>
      <c r="F1693" s="31">
        <v>1</v>
      </c>
      <c r="G1693" s="32">
        <v>0</v>
      </c>
      <c r="I1693" s="29">
        <v>0</v>
      </c>
      <c r="J1693" s="33">
        <f t="shared" ref="J1693" si="16216">IF(0=(1-$J$8*$K$8*$B1690^2),10^14,$B1690*$J$8/(1-$J$8*$K$8*$B1690^2))</f>
        <v>-0.28585341726062663</v>
      </c>
      <c r="K1693" s="31">
        <v>1</v>
      </c>
      <c r="L1693" s="32">
        <v>0</v>
      </c>
      <c r="N1693" s="29">
        <f t="shared" ref="N1693" si="16217">D1693*I1690+F1693*I1693-E1693*J1690-G1693*J1693</f>
        <v>0</v>
      </c>
      <c r="O1693" s="33">
        <f t="shared" ref="O1693" si="16218">(D1693*J1690+E1693*I1690+F1693*J1693+G1693*I1693)</f>
        <v>-0.28585341726062663</v>
      </c>
      <c r="P1693" s="31">
        <f t="shared" ref="P1693" si="16219">D1693*K1690+F1693*K1693-E1693*L1690-G1693*L1693</f>
        <v>1</v>
      </c>
      <c r="Q1693" s="32">
        <f t="shared" ref="Q1693" si="16220">(D1693*L1690+E1693*K1690+F1693*L1693+G1693*K1693)</f>
        <v>0</v>
      </c>
      <c r="S1693" s="29">
        <v>0</v>
      </c>
      <c r="T1693" s="33">
        <v>0</v>
      </c>
      <c r="U1693" s="31">
        <v>1</v>
      </c>
      <c r="V1693" s="32">
        <v>0</v>
      </c>
      <c r="X1693" s="29">
        <f t="shared" ref="X1693" si="16221">N1693*S1690+P1693*S1693-O1693*T1690-Q1693*T1693</f>
        <v>0</v>
      </c>
      <c r="Y1693" s="33">
        <f t="shared" ref="Y1693" si="16222">(N1693*T1690+O1693*S1690+P1693*T1693+Q1693*S1693)</f>
        <v>-0.28585341726062663</v>
      </c>
      <c r="Z1693" s="31">
        <f t="shared" ref="Z1693" si="16223">N1693*U1690+P1693*U1693-O1693*V1690-Q1693*V1693</f>
        <v>0.91565545840058971</v>
      </c>
      <c r="AA1693" s="32">
        <f t="shared" ref="AA1693" si="16224">(N1693*V1690+O1693*U1690+P1693*V1693+Q1693*U1693)</f>
        <v>0</v>
      </c>
      <c r="AB1693" s="8"/>
      <c r="AC1693" s="29">
        <v>0</v>
      </c>
      <c r="AD1693" s="33">
        <f t="shared" ref="AD1693" si="16225">IF(0=(1-$AD$8*$AE$8*$B1690^2),10^14,$B1690*$AD$8/(1-$AD$8*$AE$8*$B1690^2))</f>
        <v>-0.22623493863852331</v>
      </c>
      <c r="AE1693" s="31">
        <v>1</v>
      </c>
      <c r="AF1693" s="32">
        <v>0</v>
      </c>
      <c r="AH1693" s="29">
        <f t="shared" ref="AH1693" si="16226">X1693*AC1690+Z1693*AC1693-Y1693*AD1690-AA1693*AD1693</f>
        <v>0</v>
      </c>
      <c r="AI1693" s="33">
        <f t="shared" ref="AI1693" si="16227">(X1693*AD1690+Y1693*AC1690+Z1693*AD1693+AA1693*AC1693)</f>
        <v>-0.493006673705913</v>
      </c>
      <c r="AJ1693" s="31">
        <f t="shared" ref="AJ1693" si="16228">X1693*AE1690+Z1693*AE1693-Y1693*AF1690-AA1693*AF1693</f>
        <v>0.91565545840058971</v>
      </c>
      <c r="AK1693" s="32">
        <f t="shared" ref="AK1693" si="16229">(X1693*AF1690+Y1693*AE1690+Z1693*AF1693+AA1693*AE1693)</f>
        <v>0</v>
      </c>
      <c r="AL1693" s="8"/>
      <c r="AM1693" s="29">
        <v>0</v>
      </c>
      <c r="AN1693" s="33">
        <v>0</v>
      </c>
      <c r="AO1693" s="31">
        <v>1</v>
      </c>
      <c r="AP1693" s="32">
        <v>0</v>
      </c>
      <c r="AR1693" s="29">
        <f t="shared" ref="AR1693" si="16230">AH1693*AM1690+AJ1693*AM1693-AI1693*AN1690-AK1693*AN1693</f>
        <v>0</v>
      </c>
      <c r="AS1693" s="33">
        <f t="shared" ref="AS1693" si="16231">(AH1693*AN1690+AI1693*AM1690+AJ1693*AN1693+AK1693*AM1693)</f>
        <v>-0.493006673705913</v>
      </c>
      <c r="AT1693" s="31">
        <f t="shared" ref="AT1693" si="16232">AH1693*AO1690+AJ1693*AO1693-AI1693*AP1690-AK1693*AP1693</f>
        <v>0.78410787352693567</v>
      </c>
      <c r="AU1693" s="32">
        <f t="shared" ref="AU1693" si="16233">(AH1693*AP1690+AI1693*AO1690+AJ1693*AP1693+AK1693*AO1693)</f>
        <v>0</v>
      </c>
      <c r="AV1693" s="8"/>
      <c r="AW1693" s="29">
        <v>0</v>
      </c>
      <c r="AX1693" s="33">
        <f t="shared" ref="AX1693" si="16234">IF(0=(1-$AX$8*$AY$8*$B1690^2),10^14,$B1690*$AX$8/(1-$AX$8*$AY$8*$B1690^2))</f>
        <v>-0.20439824484143604</v>
      </c>
      <c r="AY1693" s="31">
        <v>1</v>
      </c>
      <c r="AZ1693" s="32">
        <v>0</v>
      </c>
      <c r="BB1693" s="29">
        <f t="shared" ref="BB1693" si="16235">AR1693*AW1690+AT1693*AW1693-AS1693*AX1690-AU1693*AX1693</f>
        <v>0</v>
      </c>
      <c r="BC1693" s="33">
        <f t="shared" ref="BC1693" si="16236">(AR1693*AX1690+AS1693*AW1690+AT1693*AX1693+AU1693*AW1693)</f>
        <v>-0.65327694682116932</v>
      </c>
      <c r="BD1693" s="31">
        <f t="shared" ref="BD1693" si="16237">AR1693*AY1690+AT1693*AY1693-AS1693*AZ1690-AU1693*AZ1693</f>
        <v>0.78410787352693567</v>
      </c>
      <c r="BE1693" s="32">
        <f t="shared" ref="BE1693" si="16238">(AR1693*AZ1690+AS1693*AY1690+AT1693*AZ1693+AU1693*AY1693)</f>
        <v>0</v>
      </c>
      <c r="BF1693" s="8"/>
      <c r="BG1693" s="29">
        <v>0</v>
      </c>
      <c r="BH1693" s="33">
        <v>0</v>
      </c>
      <c r="BI1693" s="31">
        <v>1</v>
      </c>
      <c r="BJ1693" s="32">
        <v>0</v>
      </c>
      <c r="BL1693" s="29">
        <f t="shared" ref="BL1693" si="16239">BB1693*BG1690+BD1693*BG1693-BC1693*BH1690-BE1693*BH1693</f>
        <v>0</v>
      </c>
      <c r="BM1693" s="33">
        <f t="shared" ref="BM1693" si="16240">(BB1693*BH1690+BC1693*BG1690+BD1693*BH1693+BE1693*BG1693)</f>
        <v>-0.65327694682116932</v>
      </c>
      <c r="BN1693" s="31">
        <f t="shared" ref="BN1693" si="16241">BB1693*BI1690+BD1693*BI1693-BC1693*BJ1690-BE1693*BJ1693</f>
        <v>0.72281574450018182</v>
      </c>
      <c r="BO1693" s="32">
        <f t="shared" ref="BO1693" si="16242">(BB1693*BJ1690+BC1693*BI1690+BD1693*BJ1693+BE1693*BI1693)</f>
        <v>0</v>
      </c>
      <c r="BP1693" s="8"/>
      <c r="BQ1693" s="19">
        <f t="shared" ref="BQ1693:BQ1756" si="16243">1/$BR$8</f>
        <v>1</v>
      </c>
      <c r="BR1693" s="47">
        <v>0</v>
      </c>
      <c r="BS1693" s="48">
        <v>1</v>
      </c>
      <c r="BT1693" s="49">
        <v>0</v>
      </c>
      <c r="BV1693" s="29">
        <f t="shared" ref="BV1693" si="16244">BL1693*BQ1690+BN1693*BQ1693-BM1693*BR1690-BO1693*BR1693</f>
        <v>0.72281574450018182</v>
      </c>
      <c r="BW1693" s="33">
        <f t="shared" ref="BW1693" si="16245">(BL1693*BR1690+BM1693*BQ1690+BN1693*BR1693+BO1693*BQ1693)</f>
        <v>-0.65327694682116932</v>
      </c>
      <c r="BX1693" s="31">
        <f t="shared" ref="BX1693" si="16246">BL1693*BS1690+BN1693*BS1693-BM1693*BT1690-BO1693*BT1693</f>
        <v>0.72281574450018182</v>
      </c>
      <c r="BY1693" s="32">
        <f t="shared" ref="BY1693" si="16247">(BL1693*BT1690+BM1693*BS1690+BN1693*BT1693+BO1693*BS1693)</f>
        <v>0</v>
      </c>
      <c r="CA1693" s="50">
        <f t="shared" ref="CA1693" si="16248">(180/PI())*ATAN(-1*(BW1690+BW1693)/(BV1690+BV1693))</f>
        <v>43.757745767775461</v>
      </c>
      <c r="CC1693" s="137">
        <f t="shared" ref="CC1693" si="16249">20*LOG(((1-(10^(CA1690/20)^2)*(1-((1-CC1690)/(1+CC1690))^2))^0.5))</f>
        <v>-26.524114396978284</v>
      </c>
      <c r="CD1693" s="9"/>
      <c r="CE1693" s="38"/>
      <c r="CF1693" s="38"/>
      <c r="CG1693" s="38"/>
      <c r="CH1693" s="38"/>
    </row>
    <row r="1694" spans="2:91" ht="18.600000000000001" customHeight="1">
      <c r="CC1694" s="42"/>
    </row>
    <row r="1695" spans="2:91" ht="18.600000000000001" customHeight="1" thickBot="1">
      <c r="E1695" s="22" t="s">
        <v>4</v>
      </c>
      <c r="J1695" s="22" t="s">
        <v>5</v>
      </c>
      <c r="O1695" s="22" t="s">
        <v>6</v>
      </c>
      <c r="T1695" s="22" t="s">
        <v>7</v>
      </c>
      <c r="Y1695" s="22" t="s">
        <v>8</v>
      </c>
      <c r="AD1695" s="22" t="s">
        <v>65</v>
      </c>
      <c r="AI1695" s="22" t="s">
        <v>9</v>
      </c>
      <c r="AN1695" s="22" t="s">
        <v>66</v>
      </c>
      <c r="AS1695" s="22" t="s">
        <v>51</v>
      </c>
      <c r="AX1695" s="22" t="s">
        <v>67</v>
      </c>
      <c r="BC1695" s="22" t="s">
        <v>52</v>
      </c>
      <c r="BH1695" s="22" t="s">
        <v>68</v>
      </c>
      <c r="BM1695" s="22" t="s">
        <v>63</v>
      </c>
      <c r="BQ1695" s="23" t="s">
        <v>69</v>
      </c>
      <c r="BR1695" s="23"/>
      <c r="BS1695" s="24"/>
      <c r="BT1695" s="24"/>
      <c r="BU1695" s="24"/>
      <c r="BW1695" s="22" t="s">
        <v>64</v>
      </c>
    </row>
    <row r="1696" spans="2:91" ht="18.600000000000001" customHeight="1" thickBot="1">
      <c r="D1696" s="249" t="s">
        <v>103</v>
      </c>
      <c r="E1696" s="250"/>
      <c r="F1696" s="251" t="s">
        <v>104</v>
      </c>
      <c r="G1696" s="252"/>
      <c r="H1696" s="229"/>
      <c r="I1696" s="253" t="s">
        <v>11</v>
      </c>
      <c r="J1696" s="254"/>
      <c r="K1696" s="255" t="s">
        <v>12</v>
      </c>
      <c r="L1696" s="256"/>
      <c r="M1696" s="24"/>
      <c r="N1696" s="253" t="s">
        <v>105</v>
      </c>
      <c r="O1696" s="254"/>
      <c r="P1696" s="255" t="s">
        <v>106</v>
      </c>
      <c r="Q1696" s="256"/>
      <c r="R1696" s="24"/>
      <c r="S1696" s="249" t="s">
        <v>107</v>
      </c>
      <c r="T1696" s="250"/>
      <c r="U1696" s="251" t="s">
        <v>108</v>
      </c>
      <c r="V1696" s="252"/>
      <c r="W1696" s="8"/>
      <c r="X1696" s="253" t="s">
        <v>109</v>
      </c>
      <c r="Y1696" s="254"/>
      <c r="Z1696" s="255" t="s">
        <v>110</v>
      </c>
      <c r="AA1696" s="256"/>
      <c r="AB1696" s="8"/>
      <c r="AC1696" s="253" t="s">
        <v>111</v>
      </c>
      <c r="AD1696" s="254"/>
      <c r="AE1696" s="255" t="s">
        <v>14</v>
      </c>
      <c r="AF1696" s="256"/>
      <c r="AG1696" s="8"/>
      <c r="AH1696" s="253" t="s">
        <v>112</v>
      </c>
      <c r="AI1696" s="254"/>
      <c r="AJ1696" s="255" t="s">
        <v>113</v>
      </c>
      <c r="AK1696" s="256"/>
      <c r="AL1696" s="8"/>
      <c r="AM1696" s="249" t="s">
        <v>114</v>
      </c>
      <c r="AN1696" s="250"/>
      <c r="AO1696" s="251" t="s">
        <v>115</v>
      </c>
      <c r="AP1696" s="252"/>
      <c r="AQ1696" s="24"/>
      <c r="AR1696" s="253" t="s">
        <v>116</v>
      </c>
      <c r="AS1696" s="254"/>
      <c r="AT1696" s="255" t="s">
        <v>13</v>
      </c>
      <c r="AU1696" s="256"/>
      <c r="AV1696" s="4"/>
      <c r="AW1696" s="253" t="s">
        <v>117</v>
      </c>
      <c r="AX1696" s="254"/>
      <c r="AY1696" s="255" t="s">
        <v>118</v>
      </c>
      <c r="AZ1696" s="256"/>
      <c r="BA1696" s="8"/>
      <c r="BB1696" s="253" t="s">
        <v>119</v>
      </c>
      <c r="BC1696" s="254"/>
      <c r="BD1696" s="255" t="s">
        <v>120</v>
      </c>
      <c r="BE1696" s="256"/>
      <c r="BF1696" s="4"/>
      <c r="BG1696" s="249" t="s">
        <v>121</v>
      </c>
      <c r="BH1696" s="250"/>
      <c r="BI1696" s="251" t="s">
        <v>122</v>
      </c>
      <c r="BJ1696" s="252"/>
      <c r="BK1696" s="4"/>
      <c r="BL1696" s="253" t="s">
        <v>123</v>
      </c>
      <c r="BM1696" s="254"/>
      <c r="BN1696" s="255" t="s">
        <v>124</v>
      </c>
      <c r="BO1696" s="256"/>
      <c r="BP1696" s="4"/>
      <c r="BQ1696" s="253" t="s">
        <v>125</v>
      </c>
      <c r="BR1696" s="254"/>
      <c r="BS1696" s="255" t="s">
        <v>126</v>
      </c>
      <c r="BT1696" s="256"/>
      <c r="BU1696" s="8"/>
      <c r="BV1696" s="253" t="s">
        <v>127</v>
      </c>
      <c r="BW1696" s="254"/>
      <c r="BX1696" s="255" t="s">
        <v>128</v>
      </c>
      <c r="BY1696" s="256"/>
      <c r="CA1696" s="27" t="s">
        <v>15</v>
      </c>
      <c r="CC1696" s="133" t="s">
        <v>70</v>
      </c>
      <c r="CD1696" s="9"/>
      <c r="CE1696" s="38"/>
      <c r="CF1696" s="38"/>
      <c r="CG1696" s="38"/>
      <c r="CH1696" s="38"/>
    </row>
    <row r="1697" spans="2:91" ht="18.600000000000001" customHeight="1" thickTop="1" thickBot="1">
      <c r="B1697" s="129">
        <v>4.3600000000000003</v>
      </c>
      <c r="D1697" s="29">
        <v>1</v>
      </c>
      <c r="E1697" s="30">
        <v>0</v>
      </c>
      <c r="F1697" s="31">
        <v>0</v>
      </c>
      <c r="G1697" s="32">
        <f t="shared" ref="G1697:G1760" si="16250">-1/($E$8*$B1697)</f>
        <v>-0.15118807339449539</v>
      </c>
      <c r="I1697" s="29">
        <v>1</v>
      </c>
      <c r="J1697" s="33">
        <v>0</v>
      </c>
      <c r="K1697" s="31">
        <v>0</v>
      </c>
      <c r="L1697" s="32">
        <v>0</v>
      </c>
      <c r="N1697" s="29">
        <f t="shared" ref="N1697" si="16251">D1697*I1697+F1697*I1700-E1697*J1697-G1697*J1700</f>
        <v>0.95698386129498925</v>
      </c>
      <c r="O1697" s="33">
        <f t="shared" ref="O1697" si="16252">(D1697*J1697+E1697*I1697+F1697*J1700+G1697*I1700)</f>
        <v>0</v>
      </c>
      <c r="P1697" s="31">
        <f t="shared" ref="P1697" si="16253">D1697*K1697+F1697*K1700-E1697*L1697-G1697*L1700</f>
        <v>0</v>
      </c>
      <c r="Q1697" s="32">
        <f t="shared" ref="Q1697" si="16254">(D1697*L1697+E1697*K1697+F1697*L1700+G1697*K1700)</f>
        <v>-0.15118807339449539</v>
      </c>
      <c r="S1697" s="29">
        <v>1</v>
      </c>
      <c r="T1697" s="30">
        <v>0</v>
      </c>
      <c r="U1697" s="31">
        <v>0</v>
      </c>
      <c r="V1697" s="32">
        <f t="shared" ref="V1697:V1760" si="16255">-1/($T$8*$B1697)</f>
        <v>-0.29370871559633027</v>
      </c>
      <c r="X1697" s="29">
        <f t="shared" ref="X1697" si="16256">N1697*S1697+P1697*S1700-O1697*T1697-Q1697*T1700</f>
        <v>0.95698386129498925</v>
      </c>
      <c r="Y1697" s="33">
        <f t="shared" ref="Y1697" si="16257">(N1697*T1697+O1697*S1697+P1697*T1700+Q1697*S1700)</f>
        <v>0</v>
      </c>
      <c r="Z1697" s="31">
        <f t="shared" ref="Z1697" si="16258">N1697*U1697+P1697*U1700-O1697*V1697-Q1697*V1700</f>
        <v>0</v>
      </c>
      <c r="AA1697" s="32">
        <f t="shared" ref="AA1697" si="16259">(N1697*V1697+O1697*U1697+P1697*V1700+Q1697*U1700)</f>
        <v>-0.43226257414186331</v>
      </c>
      <c r="AB1697" s="8"/>
      <c r="AC1697" s="29">
        <v>1</v>
      </c>
      <c r="AD1697" s="33">
        <v>0</v>
      </c>
      <c r="AE1697" s="31">
        <v>0</v>
      </c>
      <c r="AF1697" s="32">
        <v>0</v>
      </c>
      <c r="AH1697" s="29">
        <f t="shared" ref="AH1697" si="16260">X1697*AC1697+Z1697*AC1700-Y1697*AD1697-AA1697*AD1700</f>
        <v>0.85966726307184127</v>
      </c>
      <c r="AI1697" s="33">
        <f t="shared" ref="AI1697" si="16261">(X1697*AD1697+Y1697*AC1697+Z1697*AD1700+AA1697*AC1700)</f>
        <v>0</v>
      </c>
      <c r="AJ1697" s="31">
        <f t="shared" ref="AJ1697" si="16262">X1697*AE1697+Z1697*AE1700-Y1697*AF1697-AA1697*AF1700</f>
        <v>0</v>
      </c>
      <c r="AK1697" s="32">
        <f t="shared" ref="AK1697" si="16263">(X1697*AF1697+Y1697*AE1697+Z1697*AF1700+AA1697*AE1700)</f>
        <v>-0.43226257414186331</v>
      </c>
      <c r="AL1697" s="8"/>
      <c r="AM1697" s="29">
        <v>1</v>
      </c>
      <c r="AN1697" s="30">
        <v>0</v>
      </c>
      <c r="AO1697" s="31">
        <v>0</v>
      </c>
      <c r="AP1697" s="32">
        <f t="shared" ref="AP1697:AP1760" si="16264">-1/($AN$8*$B1697)</f>
        <v>-0.26560321100917428</v>
      </c>
      <c r="AR1697" s="29">
        <f t="shared" ref="AR1697" si="16265">AH1697*AM1697+AJ1697*AM1700-AI1697*AN1697-AK1697*AN1700</f>
        <v>0.85966726307184127</v>
      </c>
      <c r="AS1697" s="33">
        <f t="shared" ref="AS1697" si="16266">(AH1697*AN1697+AI1697*AM1697+AJ1697*AN1700+AK1697*AM1700)</f>
        <v>0</v>
      </c>
      <c r="AT1697" s="31">
        <f t="shared" ref="AT1697" si="16267">AH1697*AO1697+AJ1697*AO1700-AI1697*AP1697-AK1697*AP1700</f>
        <v>0</v>
      </c>
      <c r="AU1697" s="32">
        <f t="shared" ref="AU1697" si="16268">(AH1697*AP1697+AI1697*AO1697+AJ1697*AP1700+AK1697*AO1700)</f>
        <v>-0.66059295961321296</v>
      </c>
      <c r="AV1697" s="8"/>
      <c r="AW1697" s="29">
        <v>1</v>
      </c>
      <c r="AX1697" s="33">
        <v>0</v>
      </c>
      <c r="AY1697" s="31">
        <v>0</v>
      </c>
      <c r="AZ1697" s="32">
        <v>0</v>
      </c>
      <c r="BB1697" s="29">
        <f t="shared" ref="BB1697" si="16269">AR1697*AW1697+AT1697*AW1700-AS1697*AX1697-AU1697*AX1700</f>
        <v>0.72529045834755712</v>
      </c>
      <c r="BC1697" s="33">
        <f t="shared" ref="BC1697" si="16270">(AR1697*AX1697+AS1697*AW1697+AT1697*AX1700+AU1697*AW1700)</f>
        <v>0</v>
      </c>
      <c r="BD1697" s="31">
        <f t="shared" ref="BD1697" si="16271">AR1697*AY1697+AT1697*AY1700-AS1697*AZ1697-AU1697*AZ1700</f>
        <v>0</v>
      </c>
      <c r="BE1697" s="32">
        <f t="shared" ref="BE1697" si="16272">(AR1697*AZ1697+AS1697*AY1697+AT1697*AZ1700+AU1697*AY1700)</f>
        <v>-0.66059295961321296</v>
      </c>
      <c r="BF1697" s="8"/>
      <c r="BG1697" s="29">
        <v>1</v>
      </c>
      <c r="BH1697" s="30">
        <v>0</v>
      </c>
      <c r="BI1697" s="31">
        <v>0</v>
      </c>
      <c r="BJ1697" s="32">
        <f t="shared" ref="BJ1697:BJ1760" si="16273">-1/($BH$8*$B1697)</f>
        <v>-9.3392201834862382E-2</v>
      </c>
      <c r="BL1697" s="29">
        <f t="shared" ref="BL1697" si="16274">BB1697*BG1697+BD1697*BG1700-BC1697*BH1697-BE1697*BH1700</f>
        <v>0.72529045834755712</v>
      </c>
      <c r="BM1697" s="33">
        <f t="shared" ref="BM1697" si="16275">(BB1697*BH1697+BC1697*BG1697+BD1697*BH1700+BE1697*BG1700)</f>
        <v>0</v>
      </c>
      <c r="BN1697" s="31">
        <f t="shared" ref="BN1697" si="16276">BB1697*BI1697+BD1697*BI1700-BC1697*BJ1697-BE1697*BJ1700</f>
        <v>0</v>
      </c>
      <c r="BO1697" s="32">
        <f t="shared" ref="BO1697" si="16277">(BB1697*BJ1697+BC1697*BI1697+BD1697*BJ1700+BE1697*BI1700)</f>
        <v>-0.72832943248810789</v>
      </c>
      <c r="BP1697" s="8"/>
      <c r="BQ1697" s="34">
        <v>1</v>
      </c>
      <c r="BR1697" s="35">
        <v>0</v>
      </c>
      <c r="BS1697" s="11">
        <v>0</v>
      </c>
      <c r="BT1697" s="36">
        <v>0</v>
      </c>
      <c r="BV1697" s="29">
        <f t="shared" ref="BV1697" si="16278">BL1697*BQ1697+BN1697*BQ1700-BM1697*BR1697-BO1697*BR1700</f>
        <v>0.72529045834755712</v>
      </c>
      <c r="BW1697" s="33">
        <f t="shared" ref="BW1697" si="16279">(BL1697*BR1697+BM1697*BQ1697+BN1697*BR1700+BO1697*BQ1700)</f>
        <v>-0.72832943248810789</v>
      </c>
      <c r="BX1697" s="31">
        <f t="shared" ref="BX1697" si="16280">BL1697*BS1697+BN1697*BS1700-BM1697*BT1697-BO1697*BT1700</f>
        <v>0</v>
      </c>
      <c r="BY1697" s="32">
        <f t="shared" ref="BY1697" si="16281">(BL1697*BT1697+BM1697*BS1697+BN1697*BT1700+BO1697*BS1700)</f>
        <v>-0.72832943248810789</v>
      </c>
      <c r="CA1697" s="37">
        <f t="shared" ref="CA1697" si="16282">20*LOG(((1+$BR$8)/$BR$8)/((BV1697+BV1700)^2+(BW1697+BW1700)^2)^0.5)</f>
        <v>-6.5312806399900258E-3</v>
      </c>
      <c r="CC1697" s="134">
        <f t="shared" ref="CC1697" si="16283">((BV1697^2+BW1697^2)^0.5)/((BV1700^2+BW1700^2)^0.5)</f>
        <v>1.0548410594942998</v>
      </c>
      <c r="CD1697" s="9"/>
      <c r="CE1697" s="38"/>
      <c r="CF1697" s="38"/>
      <c r="CG1697" s="38"/>
      <c r="CH1697" s="38"/>
      <c r="CM1697" s="129">
        <v>4.34</v>
      </c>
    </row>
    <row r="1698" spans="2:91" ht="18.600000000000001" customHeight="1" thickBot="1">
      <c r="D1698" s="39"/>
      <c r="G1698" s="40"/>
      <c r="I1698" s="39"/>
      <c r="L1698" s="40"/>
      <c r="N1698" s="39"/>
      <c r="Q1698" s="40"/>
      <c r="S1698" s="39"/>
      <c r="V1698" s="40"/>
      <c r="X1698" s="39"/>
      <c r="AA1698" s="40"/>
      <c r="AC1698" s="39"/>
      <c r="AF1698" s="40"/>
      <c r="AH1698" s="39"/>
      <c r="AK1698" s="40"/>
      <c r="AM1698" s="39"/>
      <c r="AP1698" s="40"/>
      <c r="AR1698" s="39"/>
      <c r="AU1698" s="40"/>
      <c r="AW1698" s="39"/>
      <c r="AZ1698" s="40"/>
      <c r="BB1698" s="39"/>
      <c r="BE1698" s="40"/>
      <c r="BG1698" s="39"/>
      <c r="BJ1698" s="40"/>
      <c r="BL1698" s="39"/>
      <c r="BO1698" s="40"/>
      <c r="BQ1698" s="34"/>
      <c r="BR1698" s="11"/>
      <c r="BS1698" s="11"/>
      <c r="BT1698" s="41"/>
      <c r="BV1698" s="39"/>
      <c r="BY1698" s="40"/>
      <c r="CC1698" s="135"/>
      <c r="CD1698" s="9"/>
      <c r="CE1698" s="38"/>
      <c r="CF1698" s="38"/>
      <c r="CG1698" s="38"/>
      <c r="CH1698" s="38"/>
    </row>
    <row r="1699" spans="2:91" ht="18.600000000000001" customHeight="1" thickBot="1">
      <c r="D1699" s="258" t="s">
        <v>129</v>
      </c>
      <c r="E1699" s="259"/>
      <c r="F1699" s="260" t="s">
        <v>130</v>
      </c>
      <c r="G1699" s="261"/>
      <c r="H1699" s="229"/>
      <c r="I1699" s="258" t="s">
        <v>131</v>
      </c>
      <c r="J1699" s="259"/>
      <c r="K1699" s="260" t="s">
        <v>132</v>
      </c>
      <c r="L1699" s="261"/>
      <c r="N1699" s="253" t="s">
        <v>133</v>
      </c>
      <c r="O1699" s="254"/>
      <c r="P1699" s="255" t="s">
        <v>134</v>
      </c>
      <c r="Q1699" s="256"/>
      <c r="S1699" s="258" t="s">
        <v>135</v>
      </c>
      <c r="T1699" s="259"/>
      <c r="U1699" s="260" t="s">
        <v>136</v>
      </c>
      <c r="V1699" s="261"/>
      <c r="W1699" s="8"/>
      <c r="X1699" s="253" t="s">
        <v>137</v>
      </c>
      <c r="Y1699" s="254"/>
      <c r="Z1699" s="255" t="s">
        <v>138</v>
      </c>
      <c r="AA1699" s="256"/>
      <c r="AB1699" s="8"/>
      <c r="AC1699" s="258" t="s">
        <v>139</v>
      </c>
      <c r="AD1699" s="259"/>
      <c r="AE1699" s="260" t="s">
        <v>140</v>
      </c>
      <c r="AF1699" s="261"/>
      <c r="AG1699" s="8"/>
      <c r="AH1699" s="253" t="s">
        <v>141</v>
      </c>
      <c r="AI1699" s="254"/>
      <c r="AJ1699" s="255" t="s">
        <v>142</v>
      </c>
      <c r="AK1699" s="256"/>
      <c r="AL1699" s="8"/>
      <c r="AM1699" s="258" t="s">
        <v>143</v>
      </c>
      <c r="AN1699" s="259"/>
      <c r="AO1699" s="260" t="s">
        <v>144</v>
      </c>
      <c r="AP1699" s="261"/>
      <c r="AR1699" s="253" t="s">
        <v>145</v>
      </c>
      <c r="AS1699" s="254"/>
      <c r="AT1699" s="255" t="s">
        <v>146</v>
      </c>
      <c r="AU1699" s="256"/>
      <c r="AV1699" s="4"/>
      <c r="AW1699" s="258" t="s">
        <v>147</v>
      </c>
      <c r="AX1699" s="259"/>
      <c r="AY1699" s="260" t="s">
        <v>148</v>
      </c>
      <c r="AZ1699" s="261"/>
      <c r="BA1699" s="8"/>
      <c r="BB1699" s="253" t="s">
        <v>149</v>
      </c>
      <c r="BC1699" s="254"/>
      <c r="BD1699" s="255" t="s">
        <v>150</v>
      </c>
      <c r="BE1699" s="256"/>
      <c r="BF1699" s="4"/>
      <c r="BG1699" s="258" t="s">
        <v>151</v>
      </c>
      <c r="BH1699" s="259"/>
      <c r="BI1699" s="260" t="s">
        <v>152</v>
      </c>
      <c r="BJ1699" s="261"/>
      <c r="BK1699" s="4"/>
      <c r="BL1699" s="253" t="s">
        <v>153</v>
      </c>
      <c r="BM1699" s="254"/>
      <c r="BN1699" s="255" t="s">
        <v>154</v>
      </c>
      <c r="BO1699" s="256"/>
      <c r="BP1699" s="4"/>
      <c r="BQ1699" s="258" t="s">
        <v>155</v>
      </c>
      <c r="BR1699" s="259"/>
      <c r="BS1699" s="260" t="s">
        <v>156</v>
      </c>
      <c r="BT1699" s="261"/>
      <c r="BU1699" s="8"/>
      <c r="BV1699" s="253" t="s">
        <v>157</v>
      </c>
      <c r="BW1699" s="254"/>
      <c r="BX1699" s="255" t="s">
        <v>158</v>
      </c>
      <c r="BY1699" s="256"/>
      <c r="CA1699" s="46" t="s">
        <v>16</v>
      </c>
      <c r="CC1699" s="136" t="s">
        <v>71</v>
      </c>
      <c r="CD1699" s="9"/>
      <c r="CE1699" s="38"/>
      <c r="CF1699" s="38"/>
      <c r="CG1699" s="38"/>
      <c r="CH1699" s="38"/>
    </row>
    <row r="1700" spans="2:91" ht="18.600000000000001" customHeight="1" thickTop="1" thickBot="1">
      <c r="D1700" s="29">
        <v>0</v>
      </c>
      <c r="E1700" s="33">
        <v>0</v>
      </c>
      <c r="F1700" s="31">
        <v>1</v>
      </c>
      <c r="G1700" s="32">
        <v>0</v>
      </c>
      <c r="I1700" s="29">
        <v>0</v>
      </c>
      <c r="J1700" s="33">
        <f t="shared" ref="J1700" si="16284">IF(0=(1-$J$8*$K$8*$B1697^2),10^14,$B1697*$J$8/(1-$J$8*$K$8*$B1697^2))</f>
        <v>-0.2845207147574968</v>
      </c>
      <c r="K1700" s="31">
        <v>1</v>
      </c>
      <c r="L1700" s="32">
        <v>0</v>
      </c>
      <c r="N1700" s="29">
        <f t="shared" ref="N1700" si="16285">D1700*I1697+F1700*I1700-E1700*J1697-G1700*J1700</f>
        <v>0</v>
      </c>
      <c r="O1700" s="33">
        <f t="shared" ref="O1700" si="16286">(D1700*J1697+E1700*I1697+F1700*J1700+G1700*I1700)</f>
        <v>-0.2845207147574968</v>
      </c>
      <c r="P1700" s="31">
        <f t="shared" ref="P1700" si="16287">D1700*K1697+F1700*K1700-E1700*L1697-G1700*L1700</f>
        <v>1</v>
      </c>
      <c r="Q1700" s="32">
        <f t="shared" ref="Q1700" si="16288">(D1700*L1697+E1700*K1697+F1700*L1700+G1700*K1700)</f>
        <v>0</v>
      </c>
      <c r="S1700" s="29">
        <v>0</v>
      </c>
      <c r="T1700" s="33">
        <v>0</v>
      </c>
      <c r="U1700" s="31">
        <v>1</v>
      </c>
      <c r="V1700" s="32">
        <v>0</v>
      </c>
      <c r="X1700" s="29">
        <f t="shared" ref="X1700" si="16289">N1700*S1697+P1700*S1700-O1700*T1697-Q1700*T1700</f>
        <v>0</v>
      </c>
      <c r="Y1700" s="33">
        <f t="shared" ref="Y1700" si="16290">(N1700*T1697+O1700*S1697+P1700*T1700+Q1700*S1700)</f>
        <v>-0.2845207147574968</v>
      </c>
      <c r="Z1700" s="31">
        <f t="shared" ref="Z1700" si="16291">N1700*U1697+P1700*U1700-O1700*V1697-Q1700*V1700</f>
        <v>0.91643378630802574</v>
      </c>
      <c r="AA1700" s="32">
        <f t="shared" ref="AA1700" si="16292">(N1700*V1697+O1700*U1697+P1700*V1700+Q1700*U1700)</f>
        <v>0</v>
      </c>
      <c r="AB1700" s="8"/>
      <c r="AC1700" s="29">
        <v>0</v>
      </c>
      <c r="AD1700" s="33">
        <f t="shared" ref="AD1700" si="16293">IF(0=(1-$AD$8*$AE$8*$B1697^2),10^14,$B1697*$AD$8/(1-$AD$8*$AE$8*$B1697^2))</f>
        <v>-0.22513306505043362</v>
      </c>
      <c r="AE1700" s="31">
        <v>1</v>
      </c>
      <c r="AF1700" s="32">
        <v>0</v>
      </c>
      <c r="AH1700" s="29">
        <f t="shared" ref="AH1700" si="16294">X1700*AC1697+Z1700*AC1700-Y1700*AD1697-AA1700*AD1700</f>
        <v>0</v>
      </c>
      <c r="AI1700" s="33">
        <f t="shared" ref="AI1700" si="16295">(X1700*AD1697+Y1700*AC1697+Z1700*AD1700+AA1700*AC1700)</f>
        <v>-0.49084026198479674</v>
      </c>
      <c r="AJ1700" s="31">
        <f t="shared" ref="AJ1700" si="16296">X1700*AE1697+Z1700*AE1700-Y1700*AF1697-AA1700*AF1700</f>
        <v>0.91643378630802574</v>
      </c>
      <c r="AK1700" s="32">
        <f t="shared" ref="AK1700" si="16297">(X1700*AF1697+Y1700*AE1697+Z1700*AF1700+AA1700*AE1700)</f>
        <v>0</v>
      </c>
      <c r="AL1700" s="8"/>
      <c r="AM1700" s="29">
        <v>0</v>
      </c>
      <c r="AN1700" s="33">
        <v>0</v>
      </c>
      <c r="AO1700" s="31">
        <v>1</v>
      </c>
      <c r="AP1700" s="32">
        <v>0</v>
      </c>
      <c r="AR1700" s="29">
        <f t="shared" ref="AR1700" si="16298">AH1700*AM1697+AJ1700*AM1700-AI1700*AN1697-AK1700*AN1700</f>
        <v>0</v>
      </c>
      <c r="AS1700" s="33">
        <f t="shared" ref="AS1700" si="16299">(AH1700*AN1697+AI1700*AM1697+AJ1700*AN1700+AK1700*AM1700)</f>
        <v>-0.49084026198479674</v>
      </c>
      <c r="AT1700" s="31">
        <f t="shared" ref="AT1700" si="16300">AH1700*AO1697+AJ1700*AO1700-AI1700*AP1697-AK1700*AP1700</f>
        <v>0.78606503663227945</v>
      </c>
      <c r="AU1700" s="32">
        <f t="shared" ref="AU1700" si="16301">(AH1700*AP1697+AI1700*AO1697+AJ1700*AP1700+AK1700*AO1700)</f>
        <v>0</v>
      </c>
      <c r="AV1700" s="8"/>
      <c r="AW1700" s="29">
        <v>0</v>
      </c>
      <c r="AX1700" s="33">
        <f t="shared" ref="AX1700" si="16302">IF(0=(1-$AX$8*$AY$8*$B1697^2),10^14,$B1697*$AX$8/(1-$AX$8*$AY$8*$B1697^2))</f>
        <v>-0.20341846331962693</v>
      </c>
      <c r="AY1700" s="31">
        <v>1</v>
      </c>
      <c r="AZ1700" s="32">
        <v>0</v>
      </c>
      <c r="BB1700" s="29">
        <f t="shared" ref="BB1700" si="16303">AR1700*AW1697+AT1700*AW1700-AS1700*AX1697-AU1700*AX1700</f>
        <v>0</v>
      </c>
      <c r="BC1700" s="33">
        <f t="shared" ref="BC1700" si="16304">(AR1700*AX1697+AS1700*AW1697+AT1700*AX1700+AU1700*AW1700)</f>
        <v>-0.65074040380582132</v>
      </c>
      <c r="BD1700" s="31">
        <f t="shared" ref="BD1700" si="16305">AR1700*AY1697+AT1700*AY1700-AS1700*AZ1697-AU1700*AZ1700</f>
        <v>0.78606503663227945</v>
      </c>
      <c r="BE1700" s="32">
        <f t="shared" ref="BE1700" si="16306">(AR1700*AZ1697+AS1700*AY1697+AT1700*AZ1700+AU1700*AY1700)</f>
        <v>0</v>
      </c>
      <c r="BF1700" s="8"/>
      <c r="BG1700" s="29">
        <v>0</v>
      </c>
      <c r="BH1700" s="33">
        <v>0</v>
      </c>
      <c r="BI1700" s="31">
        <v>1</v>
      </c>
      <c r="BJ1700" s="32">
        <v>0</v>
      </c>
      <c r="BL1700" s="29">
        <f t="shared" ref="BL1700" si="16307">BB1700*BG1697+BD1700*BG1700-BC1700*BH1697-BE1700*BH1700</f>
        <v>0</v>
      </c>
      <c r="BM1700" s="33">
        <f t="shared" ref="BM1700" si="16308">(BB1700*BH1697+BC1700*BG1697+BD1700*BH1700+BE1700*BG1700)</f>
        <v>-0.65074040380582132</v>
      </c>
      <c r="BN1700" s="31">
        <f t="shared" ref="BN1700" si="16309">BB1700*BI1697+BD1700*BI1700-BC1700*BJ1697-BE1700*BJ1700</f>
        <v>0.72529095749794636</v>
      </c>
      <c r="BO1700" s="32">
        <f t="shared" ref="BO1700" si="16310">(BB1700*BJ1697+BC1700*BI1697+BD1700*BJ1700+BE1700*BI1700)</f>
        <v>0</v>
      </c>
      <c r="BP1700" s="8"/>
      <c r="BQ1700" s="19">
        <f t="shared" ref="BQ1700:BQ1763" si="16311">1/$BR$8</f>
        <v>1</v>
      </c>
      <c r="BR1700" s="47">
        <v>0</v>
      </c>
      <c r="BS1700" s="48">
        <v>1</v>
      </c>
      <c r="BT1700" s="49">
        <v>0</v>
      </c>
      <c r="BV1700" s="29">
        <f t="shared" ref="BV1700" si="16312">BL1700*BQ1697+BN1700*BQ1700-BM1700*BR1697-BO1700*BR1700</f>
        <v>0.72529095749794636</v>
      </c>
      <c r="BW1700" s="33">
        <f t="shared" ref="BW1700" si="16313">(BL1700*BR1697+BM1700*BQ1697+BN1700*BR1700+BO1700*BQ1700)</f>
        <v>-0.65074040380582132</v>
      </c>
      <c r="BX1700" s="31">
        <f t="shared" ref="BX1700" si="16314">BL1700*BS1697+BN1700*BS1700-BM1700*BT1697-BO1700*BT1700</f>
        <v>0.72529095749794636</v>
      </c>
      <c r="BY1700" s="32">
        <f t="shared" ref="BY1700" si="16315">(BL1700*BT1697+BM1700*BS1697+BN1700*BT1700+BO1700*BS1700)</f>
        <v>0</v>
      </c>
      <c r="CA1700" s="50">
        <f t="shared" ref="CA1700" si="16316">(180/PI())*ATAN(-1*(BW1697+BW1700)/(BV1697+BV1700))</f>
        <v>43.552316393028761</v>
      </c>
      <c r="CC1700" s="137">
        <f t="shared" ref="CC1700" si="16317">20*LOG(((1-(10^(CA1697/20)^2)*(1-((1-CC1697)/(1+CC1697))^2))^0.5))</f>
        <v>-26.548283487028911</v>
      </c>
      <c r="CD1700" s="9"/>
      <c r="CE1700" s="38"/>
      <c r="CF1700" s="38"/>
      <c r="CG1700" s="38"/>
      <c r="CH1700" s="38"/>
    </row>
    <row r="1701" spans="2:91" ht="18.600000000000001" customHeight="1">
      <c r="CC1701" s="42"/>
    </row>
    <row r="1702" spans="2:91" ht="18.600000000000001" customHeight="1" thickBot="1">
      <c r="E1702" s="22" t="s">
        <v>4</v>
      </c>
      <c r="J1702" s="22" t="s">
        <v>5</v>
      </c>
      <c r="O1702" s="22" t="s">
        <v>6</v>
      </c>
      <c r="T1702" s="22" t="s">
        <v>7</v>
      </c>
      <c r="Y1702" s="22" t="s">
        <v>8</v>
      </c>
      <c r="AD1702" s="22" t="s">
        <v>65</v>
      </c>
      <c r="AI1702" s="22" t="s">
        <v>9</v>
      </c>
      <c r="AN1702" s="22" t="s">
        <v>66</v>
      </c>
      <c r="AS1702" s="22" t="s">
        <v>51</v>
      </c>
      <c r="AX1702" s="22" t="s">
        <v>67</v>
      </c>
      <c r="BC1702" s="22" t="s">
        <v>52</v>
      </c>
      <c r="BH1702" s="22" t="s">
        <v>68</v>
      </c>
      <c r="BM1702" s="22" t="s">
        <v>63</v>
      </c>
      <c r="BQ1702" s="23" t="s">
        <v>69</v>
      </c>
      <c r="BR1702" s="23"/>
      <c r="BS1702" s="24"/>
      <c r="BT1702" s="24"/>
      <c r="BU1702" s="24"/>
      <c r="BW1702" s="22" t="s">
        <v>64</v>
      </c>
    </row>
    <row r="1703" spans="2:91" ht="18.600000000000001" customHeight="1" thickBot="1">
      <c r="D1703" s="249" t="s">
        <v>103</v>
      </c>
      <c r="E1703" s="250"/>
      <c r="F1703" s="251" t="s">
        <v>104</v>
      </c>
      <c r="G1703" s="252"/>
      <c r="H1703" s="229"/>
      <c r="I1703" s="253" t="s">
        <v>11</v>
      </c>
      <c r="J1703" s="254"/>
      <c r="K1703" s="255" t="s">
        <v>12</v>
      </c>
      <c r="L1703" s="256"/>
      <c r="M1703" s="24"/>
      <c r="N1703" s="253" t="s">
        <v>105</v>
      </c>
      <c r="O1703" s="254"/>
      <c r="P1703" s="255" t="s">
        <v>106</v>
      </c>
      <c r="Q1703" s="256"/>
      <c r="R1703" s="24"/>
      <c r="S1703" s="249" t="s">
        <v>107</v>
      </c>
      <c r="T1703" s="250"/>
      <c r="U1703" s="251" t="s">
        <v>108</v>
      </c>
      <c r="V1703" s="252"/>
      <c r="W1703" s="8"/>
      <c r="X1703" s="253" t="s">
        <v>109</v>
      </c>
      <c r="Y1703" s="254"/>
      <c r="Z1703" s="255" t="s">
        <v>110</v>
      </c>
      <c r="AA1703" s="256"/>
      <c r="AB1703" s="8"/>
      <c r="AC1703" s="253" t="s">
        <v>111</v>
      </c>
      <c r="AD1703" s="254"/>
      <c r="AE1703" s="255" t="s">
        <v>14</v>
      </c>
      <c r="AF1703" s="256"/>
      <c r="AG1703" s="8"/>
      <c r="AH1703" s="253" t="s">
        <v>112</v>
      </c>
      <c r="AI1703" s="254"/>
      <c r="AJ1703" s="255" t="s">
        <v>113</v>
      </c>
      <c r="AK1703" s="256"/>
      <c r="AL1703" s="8"/>
      <c r="AM1703" s="249" t="s">
        <v>114</v>
      </c>
      <c r="AN1703" s="250"/>
      <c r="AO1703" s="251" t="s">
        <v>115</v>
      </c>
      <c r="AP1703" s="252"/>
      <c r="AQ1703" s="24"/>
      <c r="AR1703" s="253" t="s">
        <v>116</v>
      </c>
      <c r="AS1703" s="254"/>
      <c r="AT1703" s="255" t="s">
        <v>13</v>
      </c>
      <c r="AU1703" s="256"/>
      <c r="AV1703" s="4"/>
      <c r="AW1703" s="253" t="s">
        <v>117</v>
      </c>
      <c r="AX1703" s="254"/>
      <c r="AY1703" s="255" t="s">
        <v>118</v>
      </c>
      <c r="AZ1703" s="256"/>
      <c r="BA1703" s="8"/>
      <c r="BB1703" s="253" t="s">
        <v>119</v>
      </c>
      <c r="BC1703" s="254"/>
      <c r="BD1703" s="255" t="s">
        <v>120</v>
      </c>
      <c r="BE1703" s="256"/>
      <c r="BF1703" s="4"/>
      <c r="BG1703" s="249" t="s">
        <v>121</v>
      </c>
      <c r="BH1703" s="250"/>
      <c r="BI1703" s="251" t="s">
        <v>122</v>
      </c>
      <c r="BJ1703" s="252"/>
      <c r="BK1703" s="4"/>
      <c r="BL1703" s="253" t="s">
        <v>123</v>
      </c>
      <c r="BM1703" s="254"/>
      <c r="BN1703" s="255" t="s">
        <v>124</v>
      </c>
      <c r="BO1703" s="256"/>
      <c r="BP1703" s="4"/>
      <c r="BQ1703" s="253" t="s">
        <v>125</v>
      </c>
      <c r="BR1703" s="254"/>
      <c r="BS1703" s="255" t="s">
        <v>126</v>
      </c>
      <c r="BT1703" s="256"/>
      <c r="BU1703" s="8"/>
      <c r="BV1703" s="253" t="s">
        <v>127</v>
      </c>
      <c r="BW1703" s="254"/>
      <c r="BX1703" s="255" t="s">
        <v>128</v>
      </c>
      <c r="BY1703" s="256"/>
      <c r="CA1703" s="27" t="s">
        <v>15</v>
      </c>
      <c r="CC1703" s="133" t="s">
        <v>70</v>
      </c>
      <c r="CD1703" s="9"/>
      <c r="CE1703" s="38"/>
      <c r="CF1703" s="38"/>
      <c r="CG1703" s="38"/>
      <c r="CH1703" s="38"/>
    </row>
    <row r="1704" spans="2:91" ht="18.600000000000001" customHeight="1" thickTop="1" thickBot="1">
      <c r="B1704" s="129">
        <v>4.38</v>
      </c>
      <c r="D1704" s="29">
        <v>1</v>
      </c>
      <c r="E1704" s="30">
        <v>0</v>
      </c>
      <c r="F1704" s="31">
        <v>0</v>
      </c>
      <c r="G1704" s="32">
        <f t="shared" ref="G1704:G1767" si="16318">-1/($E$8*$B1704)</f>
        <v>-0.15049771689497718</v>
      </c>
      <c r="I1704" s="29">
        <v>1</v>
      </c>
      <c r="J1704" s="33">
        <v>0</v>
      </c>
      <c r="K1704" s="31">
        <v>0</v>
      </c>
      <c r="L1704" s="32">
        <v>0</v>
      </c>
      <c r="N1704" s="29">
        <f t="shared" ref="N1704" si="16319">D1704*I1704+F1704*I1707-E1704*J1704-G1704*J1707</f>
        <v>0.95737897463612842</v>
      </c>
      <c r="O1704" s="33">
        <f t="shared" ref="O1704" si="16320">(D1704*J1704+E1704*I1704+F1704*J1707+G1704*I1707)</f>
        <v>0</v>
      </c>
      <c r="P1704" s="31">
        <f t="shared" ref="P1704" si="16321">D1704*K1704+F1704*K1707-E1704*L1704-G1704*L1707</f>
        <v>0</v>
      </c>
      <c r="Q1704" s="32">
        <f t="shared" ref="Q1704" si="16322">(D1704*L1704+E1704*K1704+F1704*L1707+G1704*K1707)</f>
        <v>-0.15049771689497718</v>
      </c>
      <c r="S1704" s="29">
        <v>1</v>
      </c>
      <c r="T1704" s="30">
        <v>0</v>
      </c>
      <c r="U1704" s="31">
        <v>0</v>
      </c>
      <c r="V1704" s="32">
        <f t="shared" ref="V1704:V1767" si="16323">-1/($T$8*$B1704)</f>
        <v>-0.29236757990867579</v>
      </c>
      <c r="X1704" s="29">
        <f t="shared" ref="X1704" si="16324">N1704*S1704+P1704*S1707-O1704*T1704-Q1704*T1707</f>
        <v>0.95737897463612842</v>
      </c>
      <c r="Y1704" s="33">
        <f t="shared" ref="Y1704" si="16325">(N1704*T1704+O1704*S1704+P1704*T1707+Q1704*S1707)</f>
        <v>0</v>
      </c>
      <c r="Z1704" s="31">
        <f t="shared" ref="Z1704" si="16326">N1704*U1704+P1704*U1707-O1704*V1704-Q1704*V1707</f>
        <v>0</v>
      </c>
      <c r="AA1704" s="32">
        <f t="shared" ref="AA1704" si="16327">(N1704*V1704+O1704*U1704+P1704*V1707+Q1704*U1707)</f>
        <v>-0.43040429076479159</v>
      </c>
      <c r="AB1704" s="8"/>
      <c r="AC1704" s="29">
        <v>1</v>
      </c>
      <c r="AD1704" s="33">
        <v>0</v>
      </c>
      <c r="AE1704" s="31">
        <v>0</v>
      </c>
      <c r="AF1704" s="32">
        <v>0</v>
      </c>
      <c r="AH1704" s="29">
        <f t="shared" ref="AH1704" si="16328">X1704*AC1704+Z1704*AC1707-Y1704*AD1704-AA1704*AD1707</f>
        <v>0.86095026685796006</v>
      </c>
      <c r="AI1704" s="33">
        <f t="shared" ref="AI1704" si="16329">(X1704*AD1704+Y1704*AC1704+Z1704*AD1707+AA1704*AC1707)</f>
        <v>0</v>
      </c>
      <c r="AJ1704" s="31">
        <f t="shared" ref="AJ1704" si="16330">X1704*AE1704+Z1704*AE1707-Y1704*AF1704-AA1704*AF1707</f>
        <v>0</v>
      </c>
      <c r="AK1704" s="32">
        <f t="shared" ref="AK1704" si="16331">(X1704*AF1704+Y1704*AE1704+Z1704*AF1707+AA1704*AE1707)</f>
        <v>-0.43040429076479159</v>
      </c>
      <c r="AL1704" s="8"/>
      <c r="AM1704" s="29">
        <v>1</v>
      </c>
      <c r="AN1704" s="30">
        <v>0</v>
      </c>
      <c r="AO1704" s="31">
        <v>0</v>
      </c>
      <c r="AP1704" s="32">
        <f t="shared" ref="AP1704:AP1767" si="16332">-1/($AN$8*$B1704)</f>
        <v>-0.26439041095890409</v>
      </c>
      <c r="AR1704" s="29">
        <f t="shared" ref="AR1704" si="16333">AH1704*AM1704+AJ1704*AM1707-AI1704*AN1704-AK1704*AN1707</f>
        <v>0.86095026685796006</v>
      </c>
      <c r="AS1704" s="33">
        <f t="shared" ref="AS1704" si="16334">(AH1704*AN1704+AI1704*AM1704+AJ1704*AN1707+AK1704*AM1707)</f>
        <v>0</v>
      </c>
      <c r="AT1704" s="31">
        <f t="shared" ref="AT1704" si="16335">AH1704*AO1704+AJ1704*AO1707-AI1704*AP1704-AK1704*AP1707</f>
        <v>0</v>
      </c>
      <c r="AU1704" s="32">
        <f t="shared" ref="AU1704" si="16336">(AH1704*AP1704+AI1704*AO1704+AJ1704*AP1707+AK1704*AO1707)</f>
        <v>-0.65803128563454583</v>
      </c>
      <c r="AV1704" s="8"/>
      <c r="AW1704" s="29">
        <v>1</v>
      </c>
      <c r="AX1704" s="33">
        <v>0</v>
      </c>
      <c r="AY1704" s="31">
        <v>0</v>
      </c>
      <c r="AZ1704" s="32">
        <v>0</v>
      </c>
      <c r="BB1704" s="29">
        <f t="shared" ref="BB1704" si="16337">AR1704*AW1704+AT1704*AW1707-AS1704*AX1704-AU1704*AX1707</f>
        <v>0.72773300410936947</v>
      </c>
      <c r="BC1704" s="33">
        <f t="shared" ref="BC1704" si="16338">(AR1704*AX1704+AS1704*AW1704+AT1704*AX1707+AU1704*AW1707)</f>
        <v>0</v>
      </c>
      <c r="BD1704" s="31">
        <f t="shared" ref="BD1704" si="16339">AR1704*AY1704+AT1704*AY1707-AS1704*AZ1704-AU1704*AZ1707</f>
        <v>0</v>
      </c>
      <c r="BE1704" s="32">
        <f t="shared" ref="BE1704" si="16340">(AR1704*AZ1704+AS1704*AY1704+AT1704*AZ1707+AU1704*AY1707)</f>
        <v>-0.65803128563454583</v>
      </c>
      <c r="BF1704" s="8"/>
      <c r="BG1704" s="29">
        <v>1</v>
      </c>
      <c r="BH1704" s="30">
        <v>0</v>
      </c>
      <c r="BI1704" s="31">
        <v>0</v>
      </c>
      <c r="BJ1704" s="32">
        <f t="shared" ref="BJ1704:BJ1767" si="16341">-1/($BH$8*$B1704)</f>
        <v>-9.2965753424657543E-2</v>
      </c>
      <c r="BL1704" s="29">
        <f t="shared" ref="BL1704" si="16342">BB1704*BG1704+BD1704*BG1707-BC1704*BH1704-BE1704*BH1707</f>
        <v>0.72773300410936947</v>
      </c>
      <c r="BM1704" s="33">
        <f t="shared" ref="BM1704" si="16343">(BB1704*BH1704+BC1704*BG1704+BD1704*BH1707+BE1704*BG1707)</f>
        <v>0</v>
      </c>
      <c r="BN1704" s="31">
        <f t="shared" ref="BN1704" si="16344">BB1704*BI1704+BD1704*BI1707-BC1704*BJ1704-BE1704*BJ1707</f>
        <v>0</v>
      </c>
      <c r="BO1704" s="32">
        <f t="shared" ref="BO1704" si="16345">(BB1704*BJ1704+BC1704*BI1704+BD1704*BJ1707+BE1704*BI1707)</f>
        <v>-0.72568553265356273</v>
      </c>
      <c r="BP1704" s="8"/>
      <c r="BQ1704" s="34">
        <v>1</v>
      </c>
      <c r="BR1704" s="35">
        <v>0</v>
      </c>
      <c r="BS1704" s="11">
        <v>0</v>
      </c>
      <c r="BT1704" s="36">
        <v>0</v>
      </c>
      <c r="BV1704" s="29">
        <f t="shared" ref="BV1704" si="16346">BL1704*BQ1704+BN1704*BQ1707-BM1704*BR1704-BO1704*BR1707</f>
        <v>0.72773300410936947</v>
      </c>
      <c r="BW1704" s="33">
        <f t="shared" ref="BW1704" si="16347">(BL1704*BR1704+BM1704*BQ1704+BN1704*BR1707+BO1704*BQ1707)</f>
        <v>-0.72568553265356273</v>
      </c>
      <c r="BX1704" s="31">
        <f t="shared" ref="BX1704" si="16348">BL1704*BS1704+BN1704*BS1707-BM1704*BT1704-BO1704*BT1707</f>
        <v>0</v>
      </c>
      <c r="BY1704" s="32">
        <f t="shared" ref="BY1704" si="16349">(BL1704*BT1704+BM1704*BS1704+BN1704*BT1707+BO1704*BS1707)</f>
        <v>-0.72568553265356273</v>
      </c>
      <c r="CA1704" s="37">
        <f t="shared" ref="CA1704" si="16350">20*LOG(((1+$BR$8)/$BR$8)/((BV1704+BV1707)^2+(BW1704+BW1707)^2)^0.5)</f>
        <v>-6.5104199443734552E-3</v>
      </c>
      <c r="CC1704" s="134">
        <f t="shared" ref="CC1704" si="16351">((BV1704^2+BW1704^2)^0.5)/((BV1707^2+BW1707^2)^0.5)</f>
        <v>1.0545404587713085</v>
      </c>
      <c r="CD1704" s="9"/>
      <c r="CE1704" s="38"/>
      <c r="CF1704" s="38"/>
      <c r="CG1704" s="38"/>
      <c r="CH1704" s="38"/>
      <c r="CM1704" s="129">
        <v>4.3600000000000003</v>
      </c>
    </row>
    <row r="1705" spans="2:91" ht="18.600000000000001" customHeight="1" thickBot="1">
      <c r="D1705" s="39"/>
      <c r="G1705" s="40"/>
      <c r="I1705" s="39"/>
      <c r="L1705" s="40"/>
      <c r="N1705" s="39"/>
      <c r="Q1705" s="40"/>
      <c r="S1705" s="39"/>
      <c r="V1705" s="40"/>
      <c r="X1705" s="39"/>
      <c r="AA1705" s="40"/>
      <c r="AC1705" s="39"/>
      <c r="AF1705" s="40"/>
      <c r="AH1705" s="39"/>
      <c r="AK1705" s="40"/>
      <c r="AM1705" s="39"/>
      <c r="AP1705" s="40"/>
      <c r="AR1705" s="39"/>
      <c r="AU1705" s="40"/>
      <c r="AW1705" s="39"/>
      <c r="AZ1705" s="40"/>
      <c r="BB1705" s="39"/>
      <c r="BE1705" s="40"/>
      <c r="BG1705" s="39"/>
      <c r="BJ1705" s="40"/>
      <c r="BL1705" s="39"/>
      <c r="BO1705" s="40"/>
      <c r="BQ1705" s="34"/>
      <c r="BR1705" s="11"/>
      <c r="BS1705" s="11"/>
      <c r="BT1705" s="41"/>
      <c r="BV1705" s="39"/>
      <c r="BY1705" s="40"/>
      <c r="CC1705" s="135"/>
      <c r="CD1705" s="9"/>
      <c r="CE1705" s="38"/>
      <c r="CF1705" s="38"/>
      <c r="CG1705" s="38"/>
      <c r="CH1705" s="38"/>
    </row>
    <row r="1706" spans="2:91" ht="18.600000000000001" customHeight="1" thickBot="1">
      <c r="D1706" s="258" t="s">
        <v>129</v>
      </c>
      <c r="E1706" s="259"/>
      <c r="F1706" s="260" t="s">
        <v>130</v>
      </c>
      <c r="G1706" s="261"/>
      <c r="H1706" s="229"/>
      <c r="I1706" s="258" t="s">
        <v>131</v>
      </c>
      <c r="J1706" s="259"/>
      <c r="K1706" s="260" t="s">
        <v>132</v>
      </c>
      <c r="L1706" s="261"/>
      <c r="N1706" s="253" t="s">
        <v>133</v>
      </c>
      <c r="O1706" s="254"/>
      <c r="P1706" s="255" t="s">
        <v>134</v>
      </c>
      <c r="Q1706" s="256"/>
      <c r="S1706" s="258" t="s">
        <v>135</v>
      </c>
      <c r="T1706" s="259"/>
      <c r="U1706" s="260" t="s">
        <v>136</v>
      </c>
      <c r="V1706" s="261"/>
      <c r="W1706" s="8"/>
      <c r="X1706" s="253" t="s">
        <v>137</v>
      </c>
      <c r="Y1706" s="254"/>
      <c r="Z1706" s="255" t="s">
        <v>138</v>
      </c>
      <c r="AA1706" s="256"/>
      <c r="AB1706" s="8"/>
      <c r="AC1706" s="258" t="s">
        <v>139</v>
      </c>
      <c r="AD1706" s="259"/>
      <c r="AE1706" s="260" t="s">
        <v>140</v>
      </c>
      <c r="AF1706" s="261"/>
      <c r="AG1706" s="8"/>
      <c r="AH1706" s="253" t="s">
        <v>141</v>
      </c>
      <c r="AI1706" s="254"/>
      <c r="AJ1706" s="255" t="s">
        <v>142</v>
      </c>
      <c r="AK1706" s="256"/>
      <c r="AL1706" s="8"/>
      <c r="AM1706" s="258" t="s">
        <v>143</v>
      </c>
      <c r="AN1706" s="259"/>
      <c r="AO1706" s="260" t="s">
        <v>144</v>
      </c>
      <c r="AP1706" s="261"/>
      <c r="AR1706" s="253" t="s">
        <v>145</v>
      </c>
      <c r="AS1706" s="254"/>
      <c r="AT1706" s="255" t="s">
        <v>146</v>
      </c>
      <c r="AU1706" s="256"/>
      <c r="AV1706" s="4"/>
      <c r="AW1706" s="258" t="s">
        <v>147</v>
      </c>
      <c r="AX1706" s="259"/>
      <c r="AY1706" s="260" t="s">
        <v>148</v>
      </c>
      <c r="AZ1706" s="261"/>
      <c r="BA1706" s="8"/>
      <c r="BB1706" s="253" t="s">
        <v>149</v>
      </c>
      <c r="BC1706" s="254"/>
      <c r="BD1706" s="255" t="s">
        <v>150</v>
      </c>
      <c r="BE1706" s="256"/>
      <c r="BF1706" s="4"/>
      <c r="BG1706" s="258" t="s">
        <v>151</v>
      </c>
      <c r="BH1706" s="259"/>
      <c r="BI1706" s="260" t="s">
        <v>152</v>
      </c>
      <c r="BJ1706" s="261"/>
      <c r="BK1706" s="4"/>
      <c r="BL1706" s="253" t="s">
        <v>153</v>
      </c>
      <c r="BM1706" s="254"/>
      <c r="BN1706" s="255" t="s">
        <v>154</v>
      </c>
      <c r="BO1706" s="256"/>
      <c r="BP1706" s="4"/>
      <c r="BQ1706" s="258" t="s">
        <v>155</v>
      </c>
      <c r="BR1706" s="259"/>
      <c r="BS1706" s="260" t="s">
        <v>156</v>
      </c>
      <c r="BT1706" s="261"/>
      <c r="BU1706" s="8"/>
      <c r="BV1706" s="253" t="s">
        <v>157</v>
      </c>
      <c r="BW1706" s="254"/>
      <c r="BX1706" s="255" t="s">
        <v>158</v>
      </c>
      <c r="BY1706" s="256"/>
      <c r="CA1706" s="46" t="s">
        <v>16</v>
      </c>
      <c r="CC1706" s="136" t="s">
        <v>71</v>
      </c>
      <c r="CD1706" s="9"/>
      <c r="CE1706" s="38"/>
      <c r="CF1706" s="38"/>
      <c r="CG1706" s="38"/>
      <c r="CH1706" s="38"/>
    </row>
    <row r="1707" spans="2:91" ht="18.600000000000001" customHeight="1" thickTop="1" thickBot="1">
      <c r="D1707" s="29">
        <v>0</v>
      </c>
      <c r="E1707" s="33">
        <v>0</v>
      </c>
      <c r="F1707" s="31">
        <v>1</v>
      </c>
      <c r="G1707" s="32">
        <v>0</v>
      </c>
      <c r="I1707" s="29">
        <v>0</v>
      </c>
      <c r="J1707" s="33">
        <f t="shared" ref="J1707" si="16352">IF(0=(1-$J$8*$K$8*$B1704^2),10^14,$B1704*$J$8/(1-$J$8*$K$8*$B1704^2))</f>
        <v>-0.28320047800867387</v>
      </c>
      <c r="K1707" s="31">
        <v>1</v>
      </c>
      <c r="L1707" s="32">
        <v>0</v>
      </c>
      <c r="N1707" s="29">
        <f t="shared" ref="N1707" si="16353">D1707*I1704+F1707*I1707-E1707*J1704-G1707*J1707</f>
        <v>0</v>
      </c>
      <c r="O1707" s="33">
        <f t="shared" ref="O1707" si="16354">(D1707*J1704+E1707*I1704+F1707*J1707+G1707*I1707)</f>
        <v>-0.28320047800867387</v>
      </c>
      <c r="P1707" s="31">
        <f t="shared" ref="P1707" si="16355">D1707*K1704+F1707*K1707-E1707*L1704-G1707*L1707</f>
        <v>1</v>
      </c>
      <c r="Q1707" s="32">
        <f t="shared" ref="Q1707" si="16356">(D1707*L1704+E1707*K1704+F1707*L1707+G1707*K1707)</f>
        <v>0</v>
      </c>
      <c r="S1707" s="29">
        <v>0</v>
      </c>
      <c r="T1707" s="33">
        <v>0</v>
      </c>
      <c r="U1707" s="31">
        <v>1</v>
      </c>
      <c r="V1707" s="32">
        <v>0</v>
      </c>
      <c r="X1707" s="29">
        <f t="shared" ref="X1707" si="16357">N1707*S1704+P1707*S1707-O1707*T1704-Q1707*T1707</f>
        <v>0</v>
      </c>
      <c r="Y1707" s="33">
        <f t="shared" ref="Y1707" si="16358">(N1707*T1704+O1707*S1704+P1707*T1707+Q1707*S1707)</f>
        <v>-0.28320047800867387</v>
      </c>
      <c r="Z1707" s="31">
        <f t="shared" ref="Z1707" si="16359">N1707*U1704+P1707*U1707-O1707*V1704-Q1707*V1707</f>
        <v>0.91720136161562382</v>
      </c>
      <c r="AA1707" s="32">
        <f t="shared" ref="AA1707" si="16360">(N1707*V1704+O1707*U1704+P1707*V1707+Q1707*U1707)</f>
        <v>0</v>
      </c>
      <c r="AB1707" s="8"/>
      <c r="AC1707" s="29">
        <v>0</v>
      </c>
      <c r="AD1707" s="33">
        <f t="shared" ref="AD1707" si="16361">IF(0=(1-$AD$8*$AE$8*$B1704^2),10^14,$B1704*$AD$8/(1-$AD$8*$AE$8*$B1704^2))</f>
        <v>-0.22404216186326309</v>
      </c>
      <c r="AE1707" s="31">
        <v>1</v>
      </c>
      <c r="AF1707" s="32">
        <v>0</v>
      </c>
      <c r="AH1707" s="29">
        <f t="shared" ref="AH1707" si="16362">X1707*AC1704+Z1707*AC1707-Y1707*AD1704-AA1707*AD1707</f>
        <v>0</v>
      </c>
      <c r="AI1707" s="33">
        <f t="shared" ref="AI1707" si="16363">(X1707*AD1704+Y1707*AC1704+Z1707*AD1707+AA1707*AC1707)</f>
        <v>-0.48869225392896676</v>
      </c>
      <c r="AJ1707" s="31">
        <f t="shared" ref="AJ1707" si="16364">X1707*AE1704+Z1707*AE1707-Y1707*AF1704-AA1707*AF1707</f>
        <v>0.91720136161562382</v>
      </c>
      <c r="AK1707" s="32">
        <f t="shared" ref="AK1707" si="16365">(X1707*AF1704+Y1707*AE1704+Z1707*AF1707+AA1707*AE1707)</f>
        <v>0</v>
      </c>
      <c r="AL1707" s="8"/>
      <c r="AM1707" s="29">
        <v>0</v>
      </c>
      <c r="AN1707" s="33">
        <v>0</v>
      </c>
      <c r="AO1707" s="31">
        <v>1</v>
      </c>
      <c r="AP1707" s="32">
        <v>0</v>
      </c>
      <c r="AR1707" s="29">
        <f t="shared" ref="AR1707" si="16366">AH1707*AM1704+AJ1707*AM1707-AI1707*AN1704-AK1707*AN1707</f>
        <v>0</v>
      </c>
      <c r="AS1707" s="33">
        <f t="shared" ref="AS1707" si="16367">(AH1707*AN1704+AI1707*AM1704+AJ1707*AN1707+AK1707*AM1707)</f>
        <v>-0.48869225392896676</v>
      </c>
      <c r="AT1707" s="31">
        <f t="shared" ref="AT1707" si="16368">AH1707*AO1704+AJ1707*AO1707-AI1707*AP1704-AK1707*AP1707</f>
        <v>0.78799581576691113</v>
      </c>
      <c r="AU1707" s="32">
        <f t="shared" ref="AU1707" si="16369">(AH1707*AP1704+AI1707*AO1704+AJ1707*AP1707+AK1707*AO1707)</f>
        <v>0</v>
      </c>
      <c r="AV1707" s="8"/>
      <c r="AW1707" s="29">
        <v>0</v>
      </c>
      <c r="AX1707" s="33">
        <f t="shared" ref="AX1707" si="16370">IF(0=(1-$AX$8*$AY$8*$B1704^2),10^14,$B1704*$AX$8/(1-$AX$8*$AY$8*$B1704^2))</f>
        <v>-0.20244822040661481</v>
      </c>
      <c r="AY1707" s="31">
        <v>1</v>
      </c>
      <c r="AZ1707" s="32">
        <v>0</v>
      </c>
      <c r="BB1707" s="29">
        <f t="shared" ref="BB1707" si="16371">AR1707*AW1704+AT1707*AW1707-AS1707*AX1704-AU1707*AX1707</f>
        <v>0</v>
      </c>
      <c r="BC1707" s="33">
        <f t="shared" ref="BC1707" si="16372">(AR1707*AX1704+AS1707*AW1704+AT1707*AX1707+AU1707*AW1707)</f>
        <v>-0.64822060451883656</v>
      </c>
      <c r="BD1707" s="31">
        <f t="shared" ref="BD1707" si="16373">AR1707*AY1704+AT1707*AY1707-AS1707*AZ1704-AU1707*AZ1707</f>
        <v>0.78799581576691113</v>
      </c>
      <c r="BE1707" s="32">
        <f t="shared" ref="BE1707" si="16374">(AR1707*AZ1704+AS1707*AY1704+AT1707*AZ1707+AU1707*AY1707)</f>
        <v>0</v>
      </c>
      <c r="BF1707" s="8"/>
      <c r="BG1707" s="29">
        <v>0</v>
      </c>
      <c r="BH1707" s="33">
        <v>0</v>
      </c>
      <c r="BI1707" s="31">
        <v>1</v>
      </c>
      <c r="BJ1707" s="32">
        <v>0</v>
      </c>
      <c r="BL1707" s="29">
        <f t="shared" ref="BL1707" si="16375">BB1707*BG1704+BD1707*BG1707-BC1707*BH1704-BE1707*BH1707</f>
        <v>0</v>
      </c>
      <c r="BM1707" s="33">
        <f t="shared" ref="BM1707" si="16376">(BB1707*BH1704+BC1707*BG1704+BD1707*BH1707+BE1707*BG1707)</f>
        <v>-0.64822060451883656</v>
      </c>
      <c r="BN1707" s="31">
        <f t="shared" ref="BN1707" si="16377">BB1707*BI1704+BD1707*BI1707-BC1707*BJ1704-BE1707*BJ1707</f>
        <v>0.72773349888243055</v>
      </c>
      <c r="BO1707" s="32">
        <f t="shared" ref="BO1707" si="16378">(BB1707*BJ1704+BC1707*BI1704+BD1707*BJ1707+BE1707*BI1707)</f>
        <v>0</v>
      </c>
      <c r="BP1707" s="8"/>
      <c r="BQ1707" s="19">
        <f t="shared" ref="BQ1707:BQ1770" si="16379">1/$BR$8</f>
        <v>1</v>
      </c>
      <c r="BR1707" s="47">
        <v>0</v>
      </c>
      <c r="BS1707" s="48">
        <v>1</v>
      </c>
      <c r="BT1707" s="49">
        <v>0</v>
      </c>
      <c r="BV1707" s="29">
        <f t="shared" ref="BV1707" si="16380">BL1707*BQ1704+BN1707*BQ1707-BM1707*BR1704-BO1707*BR1707</f>
        <v>0.72773349888243055</v>
      </c>
      <c r="BW1707" s="33">
        <f t="shared" ref="BW1707" si="16381">(BL1707*BR1704+BM1707*BQ1704+BN1707*BR1707+BO1707*BQ1707)</f>
        <v>-0.64822060451883656</v>
      </c>
      <c r="BX1707" s="31">
        <f t="shared" ref="BX1707" si="16382">BL1707*BS1704+BN1707*BS1707-BM1707*BT1704-BO1707*BT1707</f>
        <v>0.72773349888243055</v>
      </c>
      <c r="BY1707" s="32">
        <f t="shared" ref="BY1707" si="16383">(BL1707*BT1704+BM1707*BS1704+BN1707*BT1707+BO1707*BS1707)</f>
        <v>0</v>
      </c>
      <c r="CA1707" s="50">
        <f t="shared" ref="CA1707" si="16384">(180/PI())*ATAN(-1*(BW1704+BW1707)/(BV1704+BV1707))</f>
        <v>43.348831488213754</v>
      </c>
      <c r="CC1707" s="137">
        <f t="shared" ref="CC1707" si="16385">20*LOG(((1-(10^(CA1704/20)^2)*(1-((1-CC1704)/(1+CC1704))^2))^0.5))</f>
        <v>-26.572601530273396</v>
      </c>
      <c r="CD1707" s="9"/>
      <c r="CE1707" s="38"/>
      <c r="CF1707" s="38"/>
      <c r="CG1707" s="38"/>
      <c r="CH1707" s="38"/>
    </row>
    <row r="1708" spans="2:91" ht="18.600000000000001" customHeight="1">
      <c r="CC1708" s="42"/>
    </row>
    <row r="1709" spans="2:91" ht="18.600000000000001" customHeight="1" thickBot="1">
      <c r="E1709" s="22" t="s">
        <v>4</v>
      </c>
      <c r="J1709" s="22" t="s">
        <v>5</v>
      </c>
      <c r="O1709" s="22" t="s">
        <v>6</v>
      </c>
      <c r="T1709" s="22" t="s">
        <v>7</v>
      </c>
      <c r="Y1709" s="22" t="s">
        <v>8</v>
      </c>
      <c r="AD1709" s="22" t="s">
        <v>65</v>
      </c>
      <c r="AI1709" s="22" t="s">
        <v>9</v>
      </c>
      <c r="AN1709" s="22" t="s">
        <v>66</v>
      </c>
      <c r="AS1709" s="22" t="s">
        <v>51</v>
      </c>
      <c r="AX1709" s="22" t="s">
        <v>67</v>
      </c>
      <c r="BC1709" s="22" t="s">
        <v>52</v>
      </c>
      <c r="BH1709" s="22" t="s">
        <v>68</v>
      </c>
      <c r="BM1709" s="22" t="s">
        <v>63</v>
      </c>
      <c r="BQ1709" s="23" t="s">
        <v>69</v>
      </c>
      <c r="BR1709" s="23"/>
      <c r="BS1709" s="24"/>
      <c r="BT1709" s="24"/>
      <c r="BU1709" s="24"/>
      <c r="BW1709" s="22" t="s">
        <v>64</v>
      </c>
    </row>
    <row r="1710" spans="2:91" ht="18.600000000000001" customHeight="1" thickBot="1">
      <c r="D1710" s="249" t="s">
        <v>103</v>
      </c>
      <c r="E1710" s="250"/>
      <c r="F1710" s="251" t="s">
        <v>104</v>
      </c>
      <c r="G1710" s="252"/>
      <c r="H1710" s="229"/>
      <c r="I1710" s="253" t="s">
        <v>11</v>
      </c>
      <c r="J1710" s="254"/>
      <c r="K1710" s="255" t="s">
        <v>12</v>
      </c>
      <c r="L1710" s="256"/>
      <c r="M1710" s="24"/>
      <c r="N1710" s="253" t="s">
        <v>105</v>
      </c>
      <c r="O1710" s="254"/>
      <c r="P1710" s="255" t="s">
        <v>106</v>
      </c>
      <c r="Q1710" s="256"/>
      <c r="R1710" s="24"/>
      <c r="S1710" s="249" t="s">
        <v>107</v>
      </c>
      <c r="T1710" s="250"/>
      <c r="U1710" s="251" t="s">
        <v>108</v>
      </c>
      <c r="V1710" s="252"/>
      <c r="W1710" s="8"/>
      <c r="X1710" s="253" t="s">
        <v>109</v>
      </c>
      <c r="Y1710" s="254"/>
      <c r="Z1710" s="255" t="s">
        <v>110</v>
      </c>
      <c r="AA1710" s="256"/>
      <c r="AB1710" s="8"/>
      <c r="AC1710" s="253" t="s">
        <v>111</v>
      </c>
      <c r="AD1710" s="254"/>
      <c r="AE1710" s="255" t="s">
        <v>14</v>
      </c>
      <c r="AF1710" s="256"/>
      <c r="AG1710" s="8"/>
      <c r="AH1710" s="253" t="s">
        <v>112</v>
      </c>
      <c r="AI1710" s="254"/>
      <c r="AJ1710" s="255" t="s">
        <v>113</v>
      </c>
      <c r="AK1710" s="256"/>
      <c r="AL1710" s="8"/>
      <c r="AM1710" s="249" t="s">
        <v>114</v>
      </c>
      <c r="AN1710" s="250"/>
      <c r="AO1710" s="251" t="s">
        <v>115</v>
      </c>
      <c r="AP1710" s="252"/>
      <c r="AQ1710" s="24"/>
      <c r="AR1710" s="253" t="s">
        <v>116</v>
      </c>
      <c r="AS1710" s="254"/>
      <c r="AT1710" s="255" t="s">
        <v>13</v>
      </c>
      <c r="AU1710" s="256"/>
      <c r="AV1710" s="4"/>
      <c r="AW1710" s="253" t="s">
        <v>117</v>
      </c>
      <c r="AX1710" s="254"/>
      <c r="AY1710" s="255" t="s">
        <v>118</v>
      </c>
      <c r="AZ1710" s="256"/>
      <c r="BA1710" s="8"/>
      <c r="BB1710" s="253" t="s">
        <v>119</v>
      </c>
      <c r="BC1710" s="254"/>
      <c r="BD1710" s="255" t="s">
        <v>120</v>
      </c>
      <c r="BE1710" s="256"/>
      <c r="BF1710" s="4"/>
      <c r="BG1710" s="249" t="s">
        <v>121</v>
      </c>
      <c r="BH1710" s="250"/>
      <c r="BI1710" s="251" t="s">
        <v>122</v>
      </c>
      <c r="BJ1710" s="252"/>
      <c r="BK1710" s="4"/>
      <c r="BL1710" s="253" t="s">
        <v>123</v>
      </c>
      <c r="BM1710" s="254"/>
      <c r="BN1710" s="255" t="s">
        <v>124</v>
      </c>
      <c r="BO1710" s="256"/>
      <c r="BP1710" s="4"/>
      <c r="BQ1710" s="253" t="s">
        <v>125</v>
      </c>
      <c r="BR1710" s="254"/>
      <c r="BS1710" s="255" t="s">
        <v>126</v>
      </c>
      <c r="BT1710" s="256"/>
      <c r="BU1710" s="8"/>
      <c r="BV1710" s="253" t="s">
        <v>127</v>
      </c>
      <c r="BW1710" s="254"/>
      <c r="BX1710" s="255" t="s">
        <v>128</v>
      </c>
      <c r="BY1710" s="256"/>
      <c r="CA1710" s="27" t="s">
        <v>15</v>
      </c>
      <c r="CC1710" s="133" t="s">
        <v>70</v>
      </c>
      <c r="CD1710" s="9"/>
      <c r="CE1710" s="38"/>
      <c r="CF1710" s="38"/>
      <c r="CG1710" s="38"/>
      <c r="CH1710" s="38"/>
    </row>
    <row r="1711" spans="2:91" ht="18.600000000000001" customHeight="1" thickTop="1" thickBot="1">
      <c r="B1711" s="129">
        <v>4.4000000000000004</v>
      </c>
      <c r="D1711" s="29">
        <v>1</v>
      </c>
      <c r="E1711" s="30">
        <v>0</v>
      </c>
      <c r="F1711" s="31">
        <v>0</v>
      </c>
      <c r="G1711" s="32">
        <f t="shared" ref="G1711:G1774" si="16386">-1/($E$8*$B1711)</f>
        <v>-0.14981363636363634</v>
      </c>
      <c r="I1711" s="29">
        <v>1</v>
      </c>
      <c r="J1711" s="33">
        <v>0</v>
      </c>
      <c r="K1711" s="31">
        <v>0</v>
      </c>
      <c r="L1711" s="32">
        <v>0</v>
      </c>
      <c r="N1711" s="29">
        <f t="shared" ref="N1711" si="16387">D1711*I1711+F1711*I1714-E1711*J1711-G1711*J1714</f>
        <v>0.95776865477291684</v>
      </c>
      <c r="O1711" s="33">
        <f t="shared" ref="O1711" si="16388">(D1711*J1711+E1711*I1711+F1711*J1714+G1711*I1714)</f>
        <v>0</v>
      </c>
      <c r="P1711" s="31">
        <f t="shared" ref="P1711" si="16389">D1711*K1711+F1711*K1714-E1711*L1711-G1711*L1714</f>
        <v>0</v>
      </c>
      <c r="Q1711" s="32">
        <f t="shared" ref="Q1711" si="16390">(D1711*L1711+E1711*K1711+F1711*L1714+G1711*K1714)</f>
        <v>-0.14981363636363634</v>
      </c>
      <c r="S1711" s="29">
        <v>1</v>
      </c>
      <c r="T1711" s="30">
        <v>0</v>
      </c>
      <c r="U1711" s="31">
        <v>0</v>
      </c>
      <c r="V1711" s="32">
        <f t="shared" ref="V1711:V1774" si="16391">-1/($T$8*$B1711)</f>
        <v>-0.29103863636363636</v>
      </c>
      <c r="X1711" s="29">
        <f t="shared" ref="X1711" si="16392">N1711*S1711+P1711*S1714-O1711*T1711-Q1711*T1714</f>
        <v>0.95776865477291684</v>
      </c>
      <c r="Y1711" s="33">
        <f t="shared" ref="Y1711" si="16393">(N1711*T1711+O1711*S1711+P1711*T1714+Q1711*S1714)</f>
        <v>0</v>
      </c>
      <c r="Z1711" s="31">
        <f t="shared" ref="Z1711" si="16394">N1711*U1711+P1711*U1714-O1711*V1711-Q1711*V1714</f>
        <v>0</v>
      </c>
      <c r="AA1711" s="32">
        <f t="shared" ref="AA1711" si="16395">(N1711*V1711+O1711*U1711+P1711*V1714+Q1711*U1714)</f>
        <v>-0.42856131960058041</v>
      </c>
      <c r="AB1711" s="8"/>
      <c r="AC1711" s="29">
        <v>1</v>
      </c>
      <c r="AD1711" s="33">
        <v>0</v>
      </c>
      <c r="AE1711" s="31">
        <v>0</v>
      </c>
      <c r="AF1711" s="32">
        <v>0</v>
      </c>
      <c r="AH1711" s="29">
        <f t="shared" ref="AH1711" si="16396">X1711*AC1711+Z1711*AC1714-Y1711*AD1711-AA1711*AD1714</f>
        <v>0.86221573914809213</v>
      </c>
      <c r="AI1711" s="33">
        <f t="shared" ref="AI1711" si="16397">(X1711*AD1711+Y1711*AC1711+Z1711*AD1714+AA1711*AC1714)</f>
        <v>0</v>
      </c>
      <c r="AJ1711" s="31">
        <f t="shared" ref="AJ1711" si="16398">X1711*AE1711+Z1711*AE1714-Y1711*AF1711-AA1711*AF1714</f>
        <v>0</v>
      </c>
      <c r="AK1711" s="32">
        <f t="shared" ref="AK1711" si="16399">(X1711*AF1711+Y1711*AE1711+Z1711*AF1714+AA1711*AE1714)</f>
        <v>-0.42856131960058041</v>
      </c>
      <c r="AL1711" s="8"/>
      <c r="AM1711" s="29">
        <v>1</v>
      </c>
      <c r="AN1711" s="30">
        <v>0</v>
      </c>
      <c r="AO1711" s="31">
        <v>0</v>
      </c>
      <c r="AP1711" s="32">
        <f t="shared" ref="AP1711:AP1774" si="16400">-1/($AN$8*$B1711)</f>
        <v>-0.26318863636363632</v>
      </c>
      <c r="AR1711" s="29">
        <f t="shared" ref="AR1711" si="16401">AH1711*AM1711+AJ1711*AM1714-AI1711*AN1711-AK1711*AN1714</f>
        <v>0.86221573914809213</v>
      </c>
      <c r="AS1711" s="33">
        <f t="shared" ref="AS1711" si="16402">(AH1711*AN1711+AI1711*AM1711+AJ1711*AN1714+AK1711*AM1714)</f>
        <v>0</v>
      </c>
      <c r="AT1711" s="31">
        <f t="shared" ref="AT1711" si="16403">AH1711*AO1711+AJ1711*AO1714-AI1711*AP1711-AK1711*AP1714</f>
        <v>0</v>
      </c>
      <c r="AU1711" s="32">
        <f t="shared" ref="AU1711" si="16404">(AH1711*AP1711+AI1711*AO1711+AJ1711*AP1714+AK1711*AO1714)</f>
        <v>-0.65548670423823152</v>
      </c>
      <c r="AV1711" s="8"/>
      <c r="AW1711" s="29">
        <v>1</v>
      </c>
      <c r="AX1711" s="33">
        <v>0</v>
      </c>
      <c r="AY1711" s="31">
        <v>0</v>
      </c>
      <c r="AZ1711" s="32">
        <v>0</v>
      </c>
      <c r="BB1711" s="29">
        <f t="shared" ref="BB1711" si="16405">AR1711*AW1711+AT1711*AW1714-AS1711*AX1711-AU1711*AX1714</f>
        <v>0.73014344378408524</v>
      </c>
      <c r="BC1711" s="33">
        <f t="shared" ref="BC1711" si="16406">(AR1711*AX1711+AS1711*AW1711+AT1711*AX1714+AU1711*AW1714)</f>
        <v>0</v>
      </c>
      <c r="BD1711" s="31">
        <f t="shared" ref="BD1711" si="16407">AR1711*AY1711+AT1711*AY1714-AS1711*AZ1711-AU1711*AZ1714</f>
        <v>0</v>
      </c>
      <c r="BE1711" s="32">
        <f t="shared" ref="BE1711" si="16408">(AR1711*AZ1711+AS1711*AY1711+AT1711*AZ1714+AU1711*AY1714)</f>
        <v>-0.65548670423823152</v>
      </c>
      <c r="BF1711" s="8"/>
      <c r="BG1711" s="29">
        <v>1</v>
      </c>
      <c r="BH1711" s="30">
        <v>0</v>
      </c>
      <c r="BI1711" s="31">
        <v>0</v>
      </c>
      <c r="BJ1711" s="32">
        <f t="shared" ref="BJ1711:BJ1774" si="16409">-1/($BH$8*$B1711)</f>
        <v>-9.2543181818181802E-2</v>
      </c>
      <c r="BL1711" s="29">
        <f t="shared" ref="BL1711" si="16410">BB1711*BG1711+BD1711*BG1714-BC1711*BH1711-BE1711*BH1714</f>
        <v>0.73014344378408524</v>
      </c>
      <c r="BM1711" s="33">
        <f t="shared" ref="BM1711" si="16411">(BB1711*BH1711+BC1711*BG1711+BD1711*BH1714+BE1711*BG1714)</f>
        <v>0</v>
      </c>
      <c r="BN1711" s="31">
        <f t="shared" ref="BN1711" si="16412">BB1711*BI1711+BD1711*BI1714-BC1711*BJ1711-BE1711*BJ1714</f>
        <v>0</v>
      </c>
      <c r="BO1711" s="32">
        <f t="shared" ref="BO1711" si="16413">(BB1711*BJ1711+BC1711*BI1711+BD1711*BJ1714+BE1711*BI1714)</f>
        <v>-0.72305650170969549</v>
      </c>
      <c r="BP1711" s="8"/>
      <c r="BQ1711" s="34">
        <v>1</v>
      </c>
      <c r="BR1711" s="35">
        <v>0</v>
      </c>
      <c r="BS1711" s="11">
        <v>0</v>
      </c>
      <c r="BT1711" s="36">
        <v>0</v>
      </c>
      <c r="BV1711" s="29">
        <f t="shared" ref="BV1711" si="16414">BL1711*BQ1711+BN1711*BQ1714-BM1711*BR1711-BO1711*BR1714</f>
        <v>0.73014344378408524</v>
      </c>
      <c r="BW1711" s="33">
        <f t="shared" ref="BW1711" si="16415">(BL1711*BR1711+BM1711*BQ1711+BN1711*BR1714+BO1711*BQ1714)</f>
        <v>-0.72305650170969549</v>
      </c>
      <c r="BX1711" s="31">
        <f t="shared" ref="BX1711" si="16416">BL1711*BS1711+BN1711*BS1714-BM1711*BT1711-BO1711*BT1714</f>
        <v>0</v>
      </c>
      <c r="BY1711" s="32">
        <f t="shared" ref="BY1711" si="16417">(BL1711*BT1711+BM1711*BS1711+BN1711*BT1714+BO1711*BS1714)</f>
        <v>-0.72305650170969549</v>
      </c>
      <c r="CA1711" s="37">
        <f t="shared" ref="CA1711" si="16418">20*LOG(((1+$BR$8)/$BR$8)/((BV1711+BV1714)^2+(BW1711+BW1714)^2)^0.5)</f>
        <v>-6.4892963876138424E-3</v>
      </c>
      <c r="CC1711" s="134">
        <f t="shared" ref="CC1711" si="16419">((BV1711^2+BW1711^2)^0.5)/((BV1714^2+BW1714^2)^0.5)</f>
        <v>1.0542406393226988</v>
      </c>
      <c r="CD1711" s="9"/>
      <c r="CE1711" s="38"/>
      <c r="CF1711" s="38"/>
      <c r="CG1711" s="38"/>
      <c r="CH1711" s="38"/>
      <c r="CM1711" s="129">
        <v>4.38</v>
      </c>
    </row>
    <row r="1712" spans="2:91" ht="18.600000000000001" customHeight="1" thickBot="1">
      <c r="D1712" s="39"/>
      <c r="G1712" s="40"/>
      <c r="I1712" s="39"/>
      <c r="L1712" s="40"/>
      <c r="N1712" s="39"/>
      <c r="Q1712" s="40"/>
      <c r="S1712" s="39"/>
      <c r="V1712" s="40"/>
      <c r="X1712" s="39"/>
      <c r="AA1712" s="40"/>
      <c r="AC1712" s="39"/>
      <c r="AF1712" s="40"/>
      <c r="AH1712" s="39"/>
      <c r="AK1712" s="40"/>
      <c r="AM1712" s="39"/>
      <c r="AP1712" s="40"/>
      <c r="AR1712" s="39"/>
      <c r="AU1712" s="40"/>
      <c r="AW1712" s="39"/>
      <c r="AZ1712" s="40"/>
      <c r="BB1712" s="39"/>
      <c r="BE1712" s="40"/>
      <c r="BG1712" s="39"/>
      <c r="BJ1712" s="40"/>
      <c r="BL1712" s="39"/>
      <c r="BO1712" s="40"/>
      <c r="BQ1712" s="34"/>
      <c r="BR1712" s="11"/>
      <c r="BS1712" s="11"/>
      <c r="BT1712" s="41"/>
      <c r="BV1712" s="39"/>
      <c r="BY1712" s="40"/>
      <c r="CC1712" s="135"/>
      <c r="CD1712" s="9"/>
      <c r="CE1712" s="38"/>
      <c r="CF1712" s="38"/>
      <c r="CG1712" s="38"/>
      <c r="CH1712" s="38"/>
    </row>
    <row r="1713" spans="2:91" ht="18.600000000000001" customHeight="1" thickBot="1">
      <c r="D1713" s="258" t="s">
        <v>129</v>
      </c>
      <c r="E1713" s="259"/>
      <c r="F1713" s="260" t="s">
        <v>130</v>
      </c>
      <c r="G1713" s="261"/>
      <c r="H1713" s="229"/>
      <c r="I1713" s="258" t="s">
        <v>131</v>
      </c>
      <c r="J1713" s="259"/>
      <c r="K1713" s="260" t="s">
        <v>132</v>
      </c>
      <c r="L1713" s="261"/>
      <c r="N1713" s="253" t="s">
        <v>133</v>
      </c>
      <c r="O1713" s="254"/>
      <c r="P1713" s="255" t="s">
        <v>134</v>
      </c>
      <c r="Q1713" s="256"/>
      <c r="S1713" s="258" t="s">
        <v>135</v>
      </c>
      <c r="T1713" s="259"/>
      <c r="U1713" s="260" t="s">
        <v>136</v>
      </c>
      <c r="V1713" s="261"/>
      <c r="W1713" s="8"/>
      <c r="X1713" s="253" t="s">
        <v>137</v>
      </c>
      <c r="Y1713" s="254"/>
      <c r="Z1713" s="255" t="s">
        <v>138</v>
      </c>
      <c r="AA1713" s="256"/>
      <c r="AB1713" s="8"/>
      <c r="AC1713" s="258" t="s">
        <v>139</v>
      </c>
      <c r="AD1713" s="259"/>
      <c r="AE1713" s="260" t="s">
        <v>140</v>
      </c>
      <c r="AF1713" s="261"/>
      <c r="AG1713" s="8"/>
      <c r="AH1713" s="253" t="s">
        <v>141</v>
      </c>
      <c r="AI1713" s="254"/>
      <c r="AJ1713" s="255" t="s">
        <v>142</v>
      </c>
      <c r="AK1713" s="256"/>
      <c r="AL1713" s="8"/>
      <c r="AM1713" s="258" t="s">
        <v>143</v>
      </c>
      <c r="AN1713" s="259"/>
      <c r="AO1713" s="260" t="s">
        <v>144</v>
      </c>
      <c r="AP1713" s="261"/>
      <c r="AR1713" s="253" t="s">
        <v>145</v>
      </c>
      <c r="AS1713" s="254"/>
      <c r="AT1713" s="255" t="s">
        <v>146</v>
      </c>
      <c r="AU1713" s="256"/>
      <c r="AV1713" s="4"/>
      <c r="AW1713" s="258" t="s">
        <v>147</v>
      </c>
      <c r="AX1713" s="259"/>
      <c r="AY1713" s="260" t="s">
        <v>148</v>
      </c>
      <c r="AZ1713" s="261"/>
      <c r="BA1713" s="8"/>
      <c r="BB1713" s="253" t="s">
        <v>149</v>
      </c>
      <c r="BC1713" s="254"/>
      <c r="BD1713" s="255" t="s">
        <v>150</v>
      </c>
      <c r="BE1713" s="256"/>
      <c r="BF1713" s="4"/>
      <c r="BG1713" s="258" t="s">
        <v>151</v>
      </c>
      <c r="BH1713" s="259"/>
      <c r="BI1713" s="260" t="s">
        <v>152</v>
      </c>
      <c r="BJ1713" s="261"/>
      <c r="BK1713" s="4"/>
      <c r="BL1713" s="253" t="s">
        <v>153</v>
      </c>
      <c r="BM1713" s="254"/>
      <c r="BN1713" s="255" t="s">
        <v>154</v>
      </c>
      <c r="BO1713" s="256"/>
      <c r="BP1713" s="4"/>
      <c r="BQ1713" s="258" t="s">
        <v>155</v>
      </c>
      <c r="BR1713" s="259"/>
      <c r="BS1713" s="260" t="s">
        <v>156</v>
      </c>
      <c r="BT1713" s="261"/>
      <c r="BU1713" s="8"/>
      <c r="BV1713" s="253" t="s">
        <v>157</v>
      </c>
      <c r="BW1713" s="254"/>
      <c r="BX1713" s="255" t="s">
        <v>158</v>
      </c>
      <c r="BY1713" s="256"/>
      <c r="CA1713" s="46" t="s">
        <v>16</v>
      </c>
      <c r="CC1713" s="136" t="s">
        <v>71</v>
      </c>
      <c r="CD1713" s="9"/>
      <c r="CE1713" s="38"/>
      <c r="CF1713" s="38"/>
      <c r="CG1713" s="38"/>
      <c r="CH1713" s="38"/>
    </row>
    <row r="1714" spans="2:91" ht="18.600000000000001" customHeight="1" thickTop="1" thickBot="1">
      <c r="D1714" s="29">
        <v>0</v>
      </c>
      <c r="E1714" s="33">
        <v>0</v>
      </c>
      <c r="F1714" s="31">
        <v>1</v>
      </c>
      <c r="G1714" s="32">
        <v>0</v>
      </c>
      <c r="I1714" s="29">
        <v>0</v>
      </c>
      <c r="J1714" s="33">
        <f t="shared" ref="J1714" si="16420">IF(0=(1-$J$8*$K$8*$B1711^2),10^14,$B1711*$J$8/(1-$J$8*$K$8*$B1711^2))</f>
        <v>-0.28189253162894207</v>
      </c>
      <c r="K1714" s="31">
        <v>1</v>
      </c>
      <c r="L1714" s="32">
        <v>0</v>
      </c>
      <c r="N1714" s="29">
        <f t="shared" ref="N1714" si="16421">D1714*I1711+F1714*I1714-E1714*J1711-G1714*J1714</f>
        <v>0</v>
      </c>
      <c r="O1714" s="33">
        <f t="shared" ref="O1714" si="16422">(D1714*J1711+E1714*I1711+F1714*J1714+G1714*I1714)</f>
        <v>-0.28189253162894207</v>
      </c>
      <c r="P1714" s="31">
        <f t="shared" ref="P1714" si="16423">D1714*K1711+F1714*K1714-E1714*L1711-G1714*L1714</f>
        <v>1</v>
      </c>
      <c r="Q1714" s="32">
        <f t="shared" ref="Q1714" si="16424">(D1714*L1711+E1714*K1711+F1714*L1714+G1714*K1714)</f>
        <v>0</v>
      </c>
      <c r="S1714" s="29">
        <v>0</v>
      </c>
      <c r="T1714" s="33">
        <v>0</v>
      </c>
      <c r="U1714" s="31">
        <v>1</v>
      </c>
      <c r="V1714" s="32">
        <v>0</v>
      </c>
      <c r="X1714" s="29">
        <f t="shared" ref="X1714" si="16425">N1714*S1711+P1714*S1714-O1714*T1711-Q1714*T1714</f>
        <v>0</v>
      </c>
      <c r="Y1714" s="33">
        <f t="shared" ref="Y1714" si="16426">(N1714*T1711+O1714*S1711+P1714*T1714+Q1714*S1714)</f>
        <v>-0.28189253162894207</v>
      </c>
      <c r="Z1714" s="31">
        <f t="shared" ref="Z1714" si="16427">N1714*U1711+P1714*U1714-O1714*V1711-Q1714*V1714</f>
        <v>0.91795838199361945</v>
      </c>
      <c r="AA1714" s="32">
        <f t="shared" ref="AA1714" si="16428">(N1714*V1711+O1714*U1711+P1714*V1714+Q1714*U1714)</f>
        <v>0</v>
      </c>
      <c r="AB1714" s="8"/>
      <c r="AC1714" s="29">
        <v>0</v>
      </c>
      <c r="AD1714" s="33">
        <f t="shared" ref="AD1714" si="16429">IF(0=(1-$AD$8*$AE$8*$B1711^2),10^14,$B1711*$AD$8/(1-$AD$8*$AE$8*$B1711^2))</f>
        <v>-0.22296206226422896</v>
      </c>
      <c r="AE1714" s="31">
        <v>1</v>
      </c>
      <c r="AF1714" s="32">
        <v>0</v>
      </c>
      <c r="AH1714" s="29">
        <f t="shared" ref="AH1714" si="16430">X1714*AC1711+Z1714*AC1714-Y1714*AD1711-AA1714*AD1714</f>
        <v>0</v>
      </c>
      <c r="AI1714" s="33">
        <f t="shared" ref="AI1714" si="16431">(X1714*AD1711+Y1714*AC1711+Z1714*AD1714+AA1714*AC1714)</f>
        <v>-0.48656242555097429</v>
      </c>
      <c r="AJ1714" s="31">
        <f t="shared" ref="AJ1714" si="16432">X1714*AE1711+Z1714*AE1714-Y1714*AF1711-AA1714*AF1714</f>
        <v>0.91795838199361945</v>
      </c>
      <c r="AK1714" s="32">
        <f t="shared" ref="AK1714" si="16433">(X1714*AF1711+Y1714*AE1711+Z1714*AF1714+AA1714*AE1714)</f>
        <v>0</v>
      </c>
      <c r="AL1714" s="8"/>
      <c r="AM1714" s="29">
        <v>0</v>
      </c>
      <c r="AN1714" s="33">
        <v>0</v>
      </c>
      <c r="AO1714" s="31">
        <v>1</v>
      </c>
      <c r="AP1714" s="32">
        <v>0</v>
      </c>
      <c r="AR1714" s="29">
        <f t="shared" ref="AR1714" si="16434">AH1714*AM1711+AJ1714*AM1714-AI1714*AN1711-AK1714*AN1714</f>
        <v>0</v>
      </c>
      <c r="AS1714" s="33">
        <f t="shared" ref="AS1714" si="16435">(AH1714*AN1711+AI1714*AM1711+AJ1714*AN1714+AK1714*AM1714)</f>
        <v>-0.48656242555097429</v>
      </c>
      <c r="AT1714" s="31">
        <f t="shared" ref="AT1714" si="16436">AH1714*AO1711+AJ1714*AO1714-AI1714*AP1711-AK1714*AP1714</f>
        <v>0.7899006807070752</v>
      </c>
      <c r="AU1714" s="32">
        <f t="shared" ref="AU1714" si="16437">(AH1714*AP1711+AI1714*AO1711+AJ1714*AP1714+AK1714*AO1714)</f>
        <v>0</v>
      </c>
      <c r="AV1714" s="8"/>
      <c r="AW1714" s="29">
        <v>0</v>
      </c>
      <c r="AX1714" s="33">
        <f t="shared" ref="AX1714" si="16438">IF(0=(1-$AX$8*$AY$8*$B1711^2),10^14,$B1711*$AX$8/(1-$AX$8*$AY$8*$B1711^2))</f>
        <v>-0.20148737496894559</v>
      </c>
      <c r="AY1714" s="31">
        <v>1</v>
      </c>
      <c r="AZ1714" s="32">
        <v>0</v>
      </c>
      <c r="BB1714" s="29">
        <f t="shared" ref="BB1714" si="16439">AR1714*AW1711+AT1714*AW1714-AS1714*AX1711-AU1714*AX1714</f>
        <v>0</v>
      </c>
      <c r="BC1714" s="33">
        <f t="shared" ref="BC1714" si="16440">(AR1714*AX1711+AS1714*AW1711+AT1714*AX1714+AU1714*AW1714)</f>
        <v>-0.64571744019282606</v>
      </c>
      <c r="BD1714" s="31">
        <f t="shared" ref="BD1714" si="16441">AR1714*AY1711+AT1714*AY1714-AS1714*AZ1711-AU1714*AZ1714</f>
        <v>0.7899006807070752</v>
      </c>
      <c r="BE1714" s="32">
        <f t="shared" ref="BE1714" si="16442">(AR1714*AZ1711+AS1714*AY1711+AT1714*AZ1714+AU1714*AY1714)</f>
        <v>0</v>
      </c>
      <c r="BF1714" s="8"/>
      <c r="BG1714" s="29">
        <v>0</v>
      </c>
      <c r="BH1714" s="33">
        <v>0</v>
      </c>
      <c r="BI1714" s="31">
        <v>1</v>
      </c>
      <c r="BJ1714" s="32">
        <v>0</v>
      </c>
      <c r="BL1714" s="29">
        <f t="shared" ref="BL1714" si="16443">BB1714*BG1711+BD1714*BG1714-BC1714*BH1711-BE1714*BH1714</f>
        <v>0</v>
      </c>
      <c r="BM1714" s="33">
        <f t="shared" ref="BM1714" si="16444">(BB1714*BH1711+BC1714*BG1711+BD1714*BH1714+BE1714*BG1714)</f>
        <v>-0.64571744019282606</v>
      </c>
      <c r="BN1714" s="31">
        <f t="shared" ref="BN1714" si="16445">BB1714*BI1711+BD1714*BI1714-BC1714*BJ1711-BE1714*BJ1714</f>
        <v>0.73014393423613955</v>
      </c>
      <c r="BO1714" s="32">
        <f t="shared" ref="BO1714" si="16446">(BB1714*BJ1711+BC1714*BI1711+BD1714*BJ1714+BE1714*BI1714)</f>
        <v>0</v>
      </c>
      <c r="BP1714" s="8"/>
      <c r="BQ1714" s="19">
        <f t="shared" ref="BQ1714:BQ1777" si="16447">1/$BR$8</f>
        <v>1</v>
      </c>
      <c r="BR1714" s="47">
        <v>0</v>
      </c>
      <c r="BS1714" s="48">
        <v>1</v>
      </c>
      <c r="BT1714" s="49">
        <v>0</v>
      </c>
      <c r="BV1714" s="29">
        <f t="shared" ref="BV1714" si="16448">BL1714*BQ1711+BN1714*BQ1714-BM1714*BR1711-BO1714*BR1714</f>
        <v>0.73014393423613955</v>
      </c>
      <c r="BW1714" s="33">
        <f t="shared" ref="BW1714" si="16449">(BL1714*BR1711+BM1714*BQ1711+BN1714*BR1714+BO1714*BQ1714)</f>
        <v>-0.64571744019282606</v>
      </c>
      <c r="BX1714" s="31">
        <f t="shared" ref="BX1714" si="16450">BL1714*BS1711+BN1714*BS1714-BM1714*BT1711-BO1714*BT1714</f>
        <v>0.73014393423613955</v>
      </c>
      <c r="BY1714" s="32">
        <f t="shared" ref="BY1714" si="16451">(BL1714*BT1711+BM1714*BS1711+BN1714*BT1714+BO1714*BS1714)</f>
        <v>0</v>
      </c>
      <c r="CA1714" s="50">
        <f t="shared" ref="CA1714" si="16452">(180/PI())*ATAN(-1*(BW1711+BW1714)/(BV1711+BV1714))</f>
        <v>43.14726321147328</v>
      </c>
      <c r="CC1714" s="137">
        <f t="shared" ref="CC1714" si="16453">20*LOG(((1-(10^(CA1711/20)^2)*(1-((1-CC1711)/(1+CC1711))^2))^0.5))</f>
        <v>-26.597061792829777</v>
      </c>
      <c r="CD1714" s="9"/>
      <c r="CE1714" s="38"/>
      <c r="CF1714" s="38"/>
      <c r="CG1714" s="38"/>
      <c r="CH1714" s="38"/>
    </row>
    <row r="1715" spans="2:91" ht="18.600000000000001" customHeight="1">
      <c r="CC1715" s="42"/>
    </row>
    <row r="1716" spans="2:91" ht="18.600000000000001" customHeight="1" thickBot="1">
      <c r="E1716" s="22" t="s">
        <v>4</v>
      </c>
      <c r="J1716" s="22" t="s">
        <v>5</v>
      </c>
      <c r="O1716" s="22" t="s">
        <v>6</v>
      </c>
      <c r="T1716" s="22" t="s">
        <v>7</v>
      </c>
      <c r="Y1716" s="22" t="s">
        <v>8</v>
      </c>
      <c r="AD1716" s="22" t="s">
        <v>65</v>
      </c>
      <c r="AI1716" s="22" t="s">
        <v>9</v>
      </c>
      <c r="AN1716" s="22" t="s">
        <v>66</v>
      </c>
      <c r="AS1716" s="22" t="s">
        <v>51</v>
      </c>
      <c r="AX1716" s="22" t="s">
        <v>67</v>
      </c>
      <c r="BC1716" s="22" t="s">
        <v>52</v>
      </c>
      <c r="BH1716" s="22" t="s">
        <v>68</v>
      </c>
      <c r="BM1716" s="22" t="s">
        <v>63</v>
      </c>
      <c r="BQ1716" s="23" t="s">
        <v>69</v>
      </c>
      <c r="BR1716" s="23"/>
      <c r="BS1716" s="24"/>
      <c r="BT1716" s="24"/>
      <c r="BU1716" s="24"/>
      <c r="BW1716" s="22" t="s">
        <v>64</v>
      </c>
    </row>
    <row r="1717" spans="2:91" ht="18.600000000000001" customHeight="1" thickBot="1">
      <c r="D1717" s="249" t="s">
        <v>103</v>
      </c>
      <c r="E1717" s="250"/>
      <c r="F1717" s="251" t="s">
        <v>104</v>
      </c>
      <c r="G1717" s="252"/>
      <c r="H1717" s="229"/>
      <c r="I1717" s="253" t="s">
        <v>11</v>
      </c>
      <c r="J1717" s="254"/>
      <c r="K1717" s="255" t="s">
        <v>12</v>
      </c>
      <c r="L1717" s="256"/>
      <c r="M1717" s="24"/>
      <c r="N1717" s="253" t="s">
        <v>105</v>
      </c>
      <c r="O1717" s="254"/>
      <c r="P1717" s="255" t="s">
        <v>106</v>
      </c>
      <c r="Q1717" s="256"/>
      <c r="R1717" s="24"/>
      <c r="S1717" s="249" t="s">
        <v>107</v>
      </c>
      <c r="T1717" s="250"/>
      <c r="U1717" s="251" t="s">
        <v>108</v>
      </c>
      <c r="V1717" s="252"/>
      <c r="W1717" s="8"/>
      <c r="X1717" s="253" t="s">
        <v>109</v>
      </c>
      <c r="Y1717" s="254"/>
      <c r="Z1717" s="255" t="s">
        <v>110</v>
      </c>
      <c r="AA1717" s="256"/>
      <c r="AB1717" s="8"/>
      <c r="AC1717" s="253" t="s">
        <v>111</v>
      </c>
      <c r="AD1717" s="254"/>
      <c r="AE1717" s="255" t="s">
        <v>14</v>
      </c>
      <c r="AF1717" s="256"/>
      <c r="AG1717" s="8"/>
      <c r="AH1717" s="253" t="s">
        <v>112</v>
      </c>
      <c r="AI1717" s="254"/>
      <c r="AJ1717" s="255" t="s">
        <v>113</v>
      </c>
      <c r="AK1717" s="256"/>
      <c r="AL1717" s="8"/>
      <c r="AM1717" s="249" t="s">
        <v>114</v>
      </c>
      <c r="AN1717" s="250"/>
      <c r="AO1717" s="251" t="s">
        <v>115</v>
      </c>
      <c r="AP1717" s="252"/>
      <c r="AQ1717" s="24"/>
      <c r="AR1717" s="253" t="s">
        <v>116</v>
      </c>
      <c r="AS1717" s="254"/>
      <c r="AT1717" s="255" t="s">
        <v>13</v>
      </c>
      <c r="AU1717" s="256"/>
      <c r="AV1717" s="4"/>
      <c r="AW1717" s="253" t="s">
        <v>117</v>
      </c>
      <c r="AX1717" s="254"/>
      <c r="AY1717" s="255" t="s">
        <v>118</v>
      </c>
      <c r="AZ1717" s="256"/>
      <c r="BA1717" s="8"/>
      <c r="BB1717" s="253" t="s">
        <v>119</v>
      </c>
      <c r="BC1717" s="254"/>
      <c r="BD1717" s="255" t="s">
        <v>120</v>
      </c>
      <c r="BE1717" s="256"/>
      <c r="BF1717" s="4"/>
      <c r="BG1717" s="249" t="s">
        <v>121</v>
      </c>
      <c r="BH1717" s="250"/>
      <c r="BI1717" s="251" t="s">
        <v>122</v>
      </c>
      <c r="BJ1717" s="252"/>
      <c r="BK1717" s="4"/>
      <c r="BL1717" s="253" t="s">
        <v>123</v>
      </c>
      <c r="BM1717" s="254"/>
      <c r="BN1717" s="255" t="s">
        <v>124</v>
      </c>
      <c r="BO1717" s="256"/>
      <c r="BP1717" s="4"/>
      <c r="BQ1717" s="253" t="s">
        <v>125</v>
      </c>
      <c r="BR1717" s="254"/>
      <c r="BS1717" s="255" t="s">
        <v>126</v>
      </c>
      <c r="BT1717" s="256"/>
      <c r="BU1717" s="8"/>
      <c r="BV1717" s="253" t="s">
        <v>127</v>
      </c>
      <c r="BW1717" s="254"/>
      <c r="BX1717" s="255" t="s">
        <v>128</v>
      </c>
      <c r="BY1717" s="256"/>
      <c r="CA1717" s="27" t="s">
        <v>15</v>
      </c>
      <c r="CC1717" s="133" t="s">
        <v>70</v>
      </c>
      <c r="CD1717" s="9"/>
      <c r="CE1717" s="38"/>
      <c r="CF1717" s="38"/>
      <c r="CG1717" s="38"/>
      <c r="CH1717" s="38"/>
    </row>
    <row r="1718" spans="2:91" ht="18.600000000000001" customHeight="1" thickTop="1" thickBot="1">
      <c r="B1718" s="129">
        <v>4.42</v>
      </c>
      <c r="D1718" s="29">
        <v>1</v>
      </c>
      <c r="E1718" s="30">
        <v>0</v>
      </c>
      <c r="F1718" s="31">
        <v>0</v>
      </c>
      <c r="G1718" s="32">
        <f t="shared" ref="G1718:G1781" si="16454">-1/($E$8*$B1718)</f>
        <v>-0.14913574660633486</v>
      </c>
      <c r="I1718" s="29">
        <v>1</v>
      </c>
      <c r="J1718" s="33">
        <v>0</v>
      </c>
      <c r="K1718" s="31">
        <v>0</v>
      </c>
      <c r="L1718" s="32">
        <v>0</v>
      </c>
      <c r="N1718" s="29">
        <f t="shared" ref="N1718" si="16455">D1718*I1718+F1718*I1721-E1718*J1718-G1718*J1721</f>
        <v>0.9581530011236723</v>
      </c>
      <c r="O1718" s="33">
        <f t="shared" ref="O1718" si="16456">(D1718*J1718+E1718*I1718+F1718*J1721+G1718*I1721)</f>
        <v>0</v>
      </c>
      <c r="P1718" s="31">
        <f t="shared" ref="P1718" si="16457">D1718*K1718+F1718*K1721-E1718*L1718-G1718*L1721</f>
        <v>0</v>
      </c>
      <c r="Q1718" s="32">
        <f t="shared" ref="Q1718" si="16458">(D1718*L1718+E1718*K1718+F1718*L1721+G1718*K1721)</f>
        <v>-0.14913574660633486</v>
      </c>
      <c r="S1718" s="29">
        <v>1</v>
      </c>
      <c r="T1718" s="30">
        <v>0</v>
      </c>
      <c r="U1718" s="31">
        <v>0</v>
      </c>
      <c r="V1718" s="32">
        <f t="shared" ref="V1718:V1781" si="16459">-1/($T$8*$B1718)</f>
        <v>-0.28972171945701358</v>
      </c>
      <c r="X1718" s="29">
        <f t="shared" ref="X1718" si="16460">N1718*S1718+P1718*S1721-O1718*T1718-Q1718*T1721</f>
        <v>0.9581530011236723</v>
      </c>
      <c r="Y1718" s="33">
        <f t="shared" ref="Y1718" si="16461">(N1718*T1718+O1718*S1718+P1718*T1721+Q1718*S1721)</f>
        <v>0</v>
      </c>
      <c r="Z1718" s="31">
        <f t="shared" ref="Z1718" si="16462">N1718*U1718+P1718*U1721-O1718*V1718-Q1718*V1721</f>
        <v>0</v>
      </c>
      <c r="AA1718" s="32">
        <f t="shared" ref="AA1718" si="16463">(N1718*V1718+O1718*U1718+P1718*V1721+Q1718*U1721)</f>
        <v>-0.42673348159478308</v>
      </c>
      <c r="AB1718" s="8"/>
      <c r="AC1718" s="29">
        <v>1</v>
      </c>
      <c r="AD1718" s="33">
        <v>0</v>
      </c>
      <c r="AE1718" s="31">
        <v>0</v>
      </c>
      <c r="AF1718" s="32">
        <v>0</v>
      </c>
      <c r="AH1718" s="29">
        <f t="shared" ref="AH1718" si="16464">X1718*AC1718+Z1718*AC1721-Y1718*AD1718-AA1718*AD1721</f>
        <v>0.8634639981609481</v>
      </c>
      <c r="AI1718" s="33">
        <f t="shared" ref="AI1718" si="16465">(X1718*AD1718+Y1718*AC1718+Z1718*AD1721+AA1718*AC1721)</f>
        <v>0</v>
      </c>
      <c r="AJ1718" s="31">
        <f t="shared" ref="AJ1718" si="16466">X1718*AE1718+Z1718*AE1721-Y1718*AF1718-AA1718*AF1721</f>
        <v>0</v>
      </c>
      <c r="AK1718" s="32">
        <f t="shared" ref="AK1718" si="16467">(X1718*AF1718+Y1718*AE1718+Z1718*AF1721+AA1718*AE1721)</f>
        <v>-0.42673348159478308</v>
      </c>
      <c r="AL1718" s="8"/>
      <c r="AM1718" s="29">
        <v>1</v>
      </c>
      <c r="AN1718" s="30">
        <v>0</v>
      </c>
      <c r="AO1718" s="31">
        <v>0</v>
      </c>
      <c r="AP1718" s="32">
        <f t="shared" ref="AP1718:AP1781" si="16468">-1/($AN$8*$B1718)</f>
        <v>-0.26199773755656108</v>
      </c>
      <c r="AR1718" s="29">
        <f t="shared" ref="AR1718" si="16469">AH1718*AM1718+AJ1718*AM1721-AI1718*AN1718-AK1718*AN1721</f>
        <v>0.8634639981609481</v>
      </c>
      <c r="AS1718" s="33">
        <f t="shared" ref="AS1718" si="16470">(AH1718*AN1718+AI1718*AM1718+AJ1718*AN1721+AK1718*AM1721)</f>
        <v>0</v>
      </c>
      <c r="AT1718" s="31">
        <f t="shared" ref="AT1718" si="16471">AH1718*AO1718+AJ1718*AO1721-AI1718*AP1718-AK1718*AP1721</f>
        <v>0</v>
      </c>
      <c r="AU1718" s="32">
        <f t="shared" ref="AU1718" si="16472">(AH1718*AP1718+AI1718*AO1718+AJ1718*AP1721+AK1718*AO1721)</f>
        <v>-0.65295909557449416</v>
      </c>
      <c r="AV1718" s="8"/>
      <c r="AW1718" s="29">
        <v>1</v>
      </c>
      <c r="AX1718" s="33">
        <v>0</v>
      </c>
      <c r="AY1718" s="31">
        <v>0</v>
      </c>
      <c r="AZ1718" s="32">
        <v>0</v>
      </c>
      <c r="BB1718" s="29">
        <f t="shared" ref="BB1718" si="16473">AR1718*AW1718+AT1718*AW1721-AS1718*AX1718-AU1718*AX1721</f>
        <v>0.73252233094956132</v>
      </c>
      <c r="BC1718" s="33">
        <f t="shared" ref="BC1718" si="16474">(AR1718*AX1718+AS1718*AW1718+AT1718*AX1721+AU1718*AW1721)</f>
        <v>0</v>
      </c>
      <c r="BD1718" s="31">
        <f t="shared" ref="BD1718" si="16475">AR1718*AY1718+AT1718*AY1721-AS1718*AZ1718-AU1718*AZ1721</f>
        <v>0</v>
      </c>
      <c r="BE1718" s="32">
        <f t="shared" ref="BE1718" si="16476">(AR1718*AZ1718+AS1718*AY1718+AT1718*AZ1721+AU1718*AY1721)</f>
        <v>-0.65295909557449416</v>
      </c>
      <c r="BF1718" s="8"/>
      <c r="BG1718" s="29">
        <v>1</v>
      </c>
      <c r="BH1718" s="30">
        <v>0</v>
      </c>
      <c r="BI1718" s="31">
        <v>0</v>
      </c>
      <c r="BJ1718" s="32">
        <f t="shared" ref="BJ1718:BJ1781" si="16477">-1/($BH$8*$B1718)</f>
        <v>-9.2124434389140267E-2</v>
      </c>
      <c r="BL1718" s="29">
        <f t="shared" ref="BL1718" si="16478">BB1718*BG1718+BD1718*BG1721-BC1718*BH1718-BE1718*BH1721</f>
        <v>0.73252233094956132</v>
      </c>
      <c r="BM1718" s="33">
        <f t="shared" ref="BM1718" si="16479">(BB1718*BH1718+BC1718*BG1718+BD1718*BH1721+BE1718*BG1721)</f>
        <v>0</v>
      </c>
      <c r="BN1718" s="31">
        <f t="shared" ref="BN1718" si="16480">BB1718*BI1718+BD1718*BI1721-BC1718*BJ1718-BE1718*BJ1721</f>
        <v>0</v>
      </c>
      <c r="BO1718" s="32">
        <f t="shared" ref="BO1718" si="16481">(BB1718*BJ1718+BC1718*BI1718+BD1718*BJ1721+BE1718*BI1721)</f>
        <v>-0.72044230099063711</v>
      </c>
      <c r="BP1718" s="8"/>
      <c r="BQ1718" s="34">
        <v>1</v>
      </c>
      <c r="BR1718" s="35">
        <v>0</v>
      </c>
      <c r="BS1718" s="11">
        <v>0</v>
      </c>
      <c r="BT1718" s="36">
        <v>0</v>
      </c>
      <c r="BV1718" s="29">
        <f t="shared" ref="BV1718" si="16482">BL1718*BQ1718+BN1718*BQ1721-BM1718*BR1718-BO1718*BR1721</f>
        <v>0.73252233094956132</v>
      </c>
      <c r="BW1718" s="33">
        <f t="shared" ref="BW1718" si="16483">(BL1718*BR1718+BM1718*BQ1718+BN1718*BR1721+BO1718*BQ1721)</f>
        <v>-0.72044230099063711</v>
      </c>
      <c r="BX1718" s="31">
        <f t="shared" ref="BX1718" si="16484">BL1718*BS1718+BN1718*BS1721-BM1718*BT1718-BO1718*BT1721</f>
        <v>0</v>
      </c>
      <c r="BY1718" s="32">
        <f t="shared" ref="BY1718" si="16485">(BL1718*BT1718+BM1718*BS1718+BN1718*BT1721+BO1718*BS1721)</f>
        <v>-0.72044230099063711</v>
      </c>
      <c r="CA1718" s="37">
        <f t="shared" ref="CA1718" si="16486">20*LOG(((1+$BR$8)/$BR$8)/((BV1718+BV1721)^2+(BW1718+BW1721)^2)^0.5)</f>
        <v>-6.4679232840395041E-3</v>
      </c>
      <c r="CC1718" s="134">
        <f t="shared" ref="CC1718" si="16487">((BV1718^2+BW1718^2)^0.5)/((BV1721^2+BW1721^2)^0.5)</f>
        <v>1.0539416529692522</v>
      </c>
      <c r="CD1718" s="9"/>
      <c r="CE1718" s="38"/>
      <c r="CF1718" s="38"/>
      <c r="CG1718" s="38"/>
      <c r="CH1718" s="38"/>
      <c r="CM1718" s="129">
        <v>4.4000000000000004</v>
      </c>
    </row>
    <row r="1719" spans="2:91" ht="18.600000000000001" customHeight="1" thickBot="1">
      <c r="D1719" s="39"/>
      <c r="G1719" s="40"/>
      <c r="I1719" s="39"/>
      <c r="L1719" s="40"/>
      <c r="N1719" s="39"/>
      <c r="Q1719" s="40"/>
      <c r="S1719" s="39"/>
      <c r="V1719" s="40"/>
      <c r="X1719" s="39"/>
      <c r="AA1719" s="40"/>
      <c r="AC1719" s="39"/>
      <c r="AF1719" s="40"/>
      <c r="AH1719" s="39"/>
      <c r="AK1719" s="40"/>
      <c r="AM1719" s="39"/>
      <c r="AP1719" s="40"/>
      <c r="AR1719" s="39"/>
      <c r="AU1719" s="40"/>
      <c r="AW1719" s="39"/>
      <c r="AZ1719" s="40"/>
      <c r="BB1719" s="39"/>
      <c r="BE1719" s="40"/>
      <c r="BG1719" s="39"/>
      <c r="BJ1719" s="40"/>
      <c r="BL1719" s="39"/>
      <c r="BO1719" s="40"/>
      <c r="BQ1719" s="34"/>
      <c r="BR1719" s="11"/>
      <c r="BS1719" s="11"/>
      <c r="BT1719" s="41"/>
      <c r="BV1719" s="39"/>
      <c r="BY1719" s="40"/>
      <c r="CC1719" s="135"/>
      <c r="CD1719" s="9"/>
      <c r="CE1719" s="38"/>
      <c r="CF1719" s="38"/>
      <c r="CG1719" s="38"/>
      <c r="CH1719" s="38"/>
    </row>
    <row r="1720" spans="2:91" ht="18.600000000000001" customHeight="1" thickBot="1">
      <c r="D1720" s="258" t="s">
        <v>129</v>
      </c>
      <c r="E1720" s="259"/>
      <c r="F1720" s="260" t="s">
        <v>130</v>
      </c>
      <c r="G1720" s="261"/>
      <c r="H1720" s="229"/>
      <c r="I1720" s="258" t="s">
        <v>131</v>
      </c>
      <c r="J1720" s="259"/>
      <c r="K1720" s="260" t="s">
        <v>132</v>
      </c>
      <c r="L1720" s="261"/>
      <c r="N1720" s="253" t="s">
        <v>133</v>
      </c>
      <c r="O1720" s="254"/>
      <c r="P1720" s="255" t="s">
        <v>134</v>
      </c>
      <c r="Q1720" s="256"/>
      <c r="S1720" s="258" t="s">
        <v>135</v>
      </c>
      <c r="T1720" s="259"/>
      <c r="U1720" s="260" t="s">
        <v>136</v>
      </c>
      <c r="V1720" s="261"/>
      <c r="W1720" s="8"/>
      <c r="X1720" s="253" t="s">
        <v>137</v>
      </c>
      <c r="Y1720" s="254"/>
      <c r="Z1720" s="255" t="s">
        <v>138</v>
      </c>
      <c r="AA1720" s="256"/>
      <c r="AB1720" s="8"/>
      <c r="AC1720" s="258" t="s">
        <v>139</v>
      </c>
      <c r="AD1720" s="259"/>
      <c r="AE1720" s="260" t="s">
        <v>140</v>
      </c>
      <c r="AF1720" s="261"/>
      <c r="AG1720" s="8"/>
      <c r="AH1720" s="253" t="s">
        <v>141</v>
      </c>
      <c r="AI1720" s="254"/>
      <c r="AJ1720" s="255" t="s">
        <v>142</v>
      </c>
      <c r="AK1720" s="256"/>
      <c r="AL1720" s="8"/>
      <c r="AM1720" s="258" t="s">
        <v>143</v>
      </c>
      <c r="AN1720" s="259"/>
      <c r="AO1720" s="260" t="s">
        <v>144</v>
      </c>
      <c r="AP1720" s="261"/>
      <c r="AR1720" s="253" t="s">
        <v>145</v>
      </c>
      <c r="AS1720" s="254"/>
      <c r="AT1720" s="255" t="s">
        <v>146</v>
      </c>
      <c r="AU1720" s="256"/>
      <c r="AV1720" s="4"/>
      <c r="AW1720" s="258" t="s">
        <v>147</v>
      </c>
      <c r="AX1720" s="259"/>
      <c r="AY1720" s="260" t="s">
        <v>148</v>
      </c>
      <c r="AZ1720" s="261"/>
      <c r="BA1720" s="8"/>
      <c r="BB1720" s="253" t="s">
        <v>149</v>
      </c>
      <c r="BC1720" s="254"/>
      <c r="BD1720" s="255" t="s">
        <v>150</v>
      </c>
      <c r="BE1720" s="256"/>
      <c r="BF1720" s="4"/>
      <c r="BG1720" s="258" t="s">
        <v>151</v>
      </c>
      <c r="BH1720" s="259"/>
      <c r="BI1720" s="260" t="s">
        <v>152</v>
      </c>
      <c r="BJ1720" s="261"/>
      <c r="BK1720" s="4"/>
      <c r="BL1720" s="253" t="s">
        <v>153</v>
      </c>
      <c r="BM1720" s="254"/>
      <c r="BN1720" s="255" t="s">
        <v>154</v>
      </c>
      <c r="BO1720" s="256"/>
      <c r="BP1720" s="4"/>
      <c r="BQ1720" s="258" t="s">
        <v>155</v>
      </c>
      <c r="BR1720" s="259"/>
      <c r="BS1720" s="260" t="s">
        <v>156</v>
      </c>
      <c r="BT1720" s="261"/>
      <c r="BU1720" s="8"/>
      <c r="BV1720" s="253" t="s">
        <v>157</v>
      </c>
      <c r="BW1720" s="254"/>
      <c r="BX1720" s="255" t="s">
        <v>158</v>
      </c>
      <c r="BY1720" s="256"/>
      <c r="CA1720" s="46" t="s">
        <v>16</v>
      </c>
      <c r="CC1720" s="136" t="s">
        <v>71</v>
      </c>
      <c r="CD1720" s="9"/>
      <c r="CE1720" s="38"/>
      <c r="CF1720" s="38"/>
      <c r="CG1720" s="38"/>
      <c r="CH1720" s="38"/>
    </row>
    <row r="1721" spans="2:91" ht="18.600000000000001" customHeight="1" thickTop="1" thickBot="1">
      <c r="D1721" s="29">
        <v>0</v>
      </c>
      <c r="E1721" s="33">
        <v>0</v>
      </c>
      <c r="F1721" s="31">
        <v>1</v>
      </c>
      <c r="G1721" s="32">
        <v>0</v>
      </c>
      <c r="I1721" s="29">
        <v>0</v>
      </c>
      <c r="J1721" s="33">
        <f t="shared" ref="J1721" si="16488">IF(0=(1-$J$8*$K$8*$B1718^2),10^14,$B1718*$J$8/(1-$J$8*$K$8*$B1718^2))</f>
        <v>-0.28059670353070215</v>
      </c>
      <c r="K1721" s="31">
        <v>1</v>
      </c>
      <c r="L1721" s="32">
        <v>0</v>
      </c>
      <c r="N1721" s="29">
        <f t="shared" ref="N1721" si="16489">D1721*I1718+F1721*I1721-E1721*J1718-G1721*J1721</f>
        <v>0</v>
      </c>
      <c r="O1721" s="33">
        <f t="shared" ref="O1721" si="16490">(D1721*J1718+E1721*I1718+F1721*J1721+G1721*I1721)</f>
        <v>-0.28059670353070215</v>
      </c>
      <c r="P1721" s="31">
        <f t="shared" ref="P1721" si="16491">D1721*K1718+F1721*K1721-E1721*L1718-G1721*L1721</f>
        <v>1</v>
      </c>
      <c r="Q1721" s="32">
        <f t="shared" ref="Q1721" si="16492">(D1721*L1718+E1721*K1718+F1721*L1721+G1721*K1721)</f>
        <v>0</v>
      </c>
      <c r="S1721" s="29">
        <v>0</v>
      </c>
      <c r="T1721" s="33">
        <v>0</v>
      </c>
      <c r="U1721" s="31">
        <v>1</v>
      </c>
      <c r="V1721" s="32">
        <v>0</v>
      </c>
      <c r="X1721" s="29">
        <f t="shared" ref="X1721" si="16493">N1721*S1718+P1721*S1721-O1721*T1718-Q1721*T1721</f>
        <v>0</v>
      </c>
      <c r="Y1721" s="33">
        <f t="shared" ref="Y1721" si="16494">(N1721*T1718+O1721*S1718+P1721*T1721+Q1721*S1721)</f>
        <v>-0.28059670353070215</v>
      </c>
      <c r="Z1721" s="31">
        <f t="shared" ref="Z1721" si="16495">N1721*U1718+P1721*U1721-O1721*V1718-Q1721*V1721</f>
        <v>0.91870504057911506</v>
      </c>
      <c r="AA1721" s="32">
        <f t="shared" ref="AA1721" si="16496">(N1721*V1718+O1721*U1718+P1721*V1721+Q1721*U1721)</f>
        <v>0</v>
      </c>
      <c r="AB1721" s="8"/>
      <c r="AC1721" s="29">
        <v>0</v>
      </c>
      <c r="AD1721" s="33">
        <f t="shared" ref="AD1721" si="16497">IF(0=(1-$AD$8*$AE$8*$B1718^2),10^14,$B1718*$AD$8/(1-$AD$8*$AE$8*$B1718^2))</f>
        <v>-0.22189260286972018</v>
      </c>
      <c r="AE1721" s="31">
        <v>1</v>
      </c>
      <c r="AF1721" s="32">
        <v>0</v>
      </c>
      <c r="AH1721" s="29">
        <f t="shared" ref="AH1721" si="16498">X1721*AC1718+Z1721*AC1721-Y1721*AD1718-AA1721*AD1721</f>
        <v>0</v>
      </c>
      <c r="AI1721" s="33">
        <f t="shared" ref="AI1721" si="16499">(X1721*AD1718+Y1721*AC1718+Z1721*AD1721+AA1721*AC1721)</f>
        <v>-0.48445055625433386</v>
      </c>
      <c r="AJ1721" s="31">
        <f t="shared" ref="AJ1721" si="16500">X1721*AE1718+Z1721*AE1721-Y1721*AF1718-AA1721*AF1721</f>
        <v>0.91870504057911506</v>
      </c>
      <c r="AK1721" s="32">
        <f t="shared" ref="AK1721" si="16501">(X1721*AF1718+Y1721*AE1718+Z1721*AF1721+AA1721*AE1721)</f>
        <v>0</v>
      </c>
      <c r="AL1721" s="8"/>
      <c r="AM1721" s="29">
        <v>0</v>
      </c>
      <c r="AN1721" s="33">
        <v>0</v>
      </c>
      <c r="AO1721" s="31">
        <v>1</v>
      </c>
      <c r="AP1721" s="32">
        <v>0</v>
      </c>
      <c r="AR1721" s="29">
        <f t="shared" ref="AR1721" si="16502">AH1721*AM1718+AJ1721*AM1721-AI1721*AN1718-AK1721*AN1721</f>
        <v>0</v>
      </c>
      <c r="AS1721" s="33">
        <f t="shared" ref="AS1721" si="16503">(AH1721*AN1718+AI1721*AM1718+AJ1721*AN1721+AK1721*AM1721)</f>
        <v>-0.48445055625433386</v>
      </c>
      <c r="AT1721" s="31">
        <f t="shared" ref="AT1721" si="16504">AH1721*AO1718+AJ1721*AO1721-AI1721*AP1718-AK1721*AP1721</f>
        <v>0.79178009088246204</v>
      </c>
      <c r="AU1721" s="32">
        <f t="shared" ref="AU1721" si="16505">(AH1721*AP1718+AI1721*AO1718+AJ1721*AP1721+AK1721*AO1721)</f>
        <v>0</v>
      </c>
      <c r="AV1721" s="8"/>
      <c r="AW1721" s="29">
        <v>0</v>
      </c>
      <c r="AX1721" s="33">
        <f t="shared" ref="AX1721" si="16506">IF(0=(1-$AX$8*$AY$8*$B1718^2),10^14,$B1718*$AX$8/(1-$AX$8*$AY$8*$B1718^2))</f>
        <v>-0.20053578868700825</v>
      </c>
      <c r="AY1721" s="31">
        <v>1</v>
      </c>
      <c r="AZ1721" s="32">
        <v>0</v>
      </c>
      <c r="BB1721" s="29">
        <f t="shared" ref="BB1721" si="16507">AR1721*AW1718+AT1721*AW1721-AS1721*AX1718-AU1721*AX1721</f>
        <v>0</v>
      </c>
      <c r="BC1721" s="33">
        <f t="shared" ref="BC1721" si="16508">(AR1721*AX1718+AS1721*AW1718+AT1721*AX1721+AU1721*AW1721)</f>
        <v>-0.64323080124611942</v>
      </c>
      <c r="BD1721" s="31">
        <f t="shared" ref="BD1721" si="16509">AR1721*AY1718+AT1721*AY1721-AS1721*AZ1718-AU1721*AZ1721</f>
        <v>0.79178009088246204</v>
      </c>
      <c r="BE1721" s="32">
        <f t="shared" ref="BE1721" si="16510">(AR1721*AZ1718+AS1721*AY1718+AT1721*AZ1721+AU1721*AY1721)</f>
        <v>0</v>
      </c>
      <c r="BF1721" s="8"/>
      <c r="BG1721" s="29">
        <v>0</v>
      </c>
      <c r="BH1721" s="33">
        <v>0</v>
      </c>
      <c r="BI1721" s="31">
        <v>1</v>
      </c>
      <c r="BJ1721" s="32">
        <v>0</v>
      </c>
      <c r="BL1721" s="29">
        <f t="shared" ref="BL1721" si="16511">BB1721*BG1718+BD1721*BG1721-BC1721*BH1718-BE1721*BH1721</f>
        <v>0</v>
      </c>
      <c r="BM1721" s="33">
        <f t="shared" ref="BM1721" si="16512">(BB1721*BH1718+BC1721*BG1718+BD1721*BH1721+BE1721*BG1721)</f>
        <v>-0.64323080124611942</v>
      </c>
      <c r="BN1721" s="31">
        <f t="shared" ref="BN1721" si="16513">BB1721*BI1718+BD1721*BI1721-BC1721*BJ1718-BE1721*BJ1721</f>
        <v>0.73252281713598977</v>
      </c>
      <c r="BO1721" s="32">
        <f t="shared" ref="BO1721" si="16514">(BB1721*BJ1718+BC1721*BI1718+BD1721*BJ1721+BE1721*BI1721)</f>
        <v>0</v>
      </c>
      <c r="BP1721" s="8"/>
      <c r="BQ1721" s="19">
        <f t="shared" ref="BQ1721:BQ1784" si="16515">1/$BR$8</f>
        <v>1</v>
      </c>
      <c r="BR1721" s="47">
        <v>0</v>
      </c>
      <c r="BS1721" s="48">
        <v>1</v>
      </c>
      <c r="BT1721" s="49">
        <v>0</v>
      </c>
      <c r="BV1721" s="29">
        <f t="shared" ref="BV1721" si="16516">BL1721*BQ1718+BN1721*BQ1721-BM1721*BR1718-BO1721*BR1721</f>
        <v>0.73252281713598977</v>
      </c>
      <c r="BW1721" s="33">
        <f t="shared" ref="BW1721" si="16517">(BL1721*BR1718+BM1721*BQ1718+BN1721*BR1721+BO1721*BQ1721)</f>
        <v>-0.64323080124611942</v>
      </c>
      <c r="BX1721" s="31">
        <f t="shared" ref="BX1721" si="16518">BL1721*BS1718+BN1721*BS1721-BM1721*BT1718-BO1721*BT1721</f>
        <v>0.73252281713598977</v>
      </c>
      <c r="BY1721" s="32">
        <f t="shared" ref="BY1721" si="16519">(BL1721*BT1718+BM1721*BS1718+BN1721*BT1721+BO1721*BS1721)</f>
        <v>0</v>
      </c>
      <c r="CA1721" s="50">
        <f t="shared" ref="CA1721" si="16520">(180/PI())*ATAN(-1*(BW1718+BW1721)/(BV1718+BV1721))</f>
        <v>42.947584256916507</v>
      </c>
      <c r="CC1721" s="137">
        <f t="shared" ref="CC1721" si="16521">20*LOG(((1-(10^(CA1718/20)^2)*(1-((1-CC1718)/(1+CC1718))^2))^0.5))</f>
        <v>-26.621657770944079</v>
      </c>
      <c r="CD1721" s="9"/>
      <c r="CE1721" s="38"/>
      <c r="CF1721" s="38"/>
      <c r="CG1721" s="38"/>
      <c r="CH1721" s="38"/>
    </row>
    <row r="1722" spans="2:91" ht="18.600000000000001" customHeight="1">
      <c r="CC1722" s="42"/>
    </row>
    <row r="1723" spans="2:91" ht="18.600000000000001" customHeight="1" thickBot="1">
      <c r="E1723" s="22" t="s">
        <v>4</v>
      </c>
      <c r="J1723" s="22" t="s">
        <v>5</v>
      </c>
      <c r="O1723" s="22" t="s">
        <v>6</v>
      </c>
      <c r="T1723" s="22" t="s">
        <v>7</v>
      </c>
      <c r="Y1723" s="22" t="s">
        <v>8</v>
      </c>
      <c r="AD1723" s="22" t="s">
        <v>65</v>
      </c>
      <c r="AI1723" s="22" t="s">
        <v>9</v>
      </c>
      <c r="AN1723" s="22" t="s">
        <v>66</v>
      </c>
      <c r="AS1723" s="22" t="s">
        <v>51</v>
      </c>
      <c r="AX1723" s="22" t="s">
        <v>67</v>
      </c>
      <c r="BC1723" s="22" t="s">
        <v>52</v>
      </c>
      <c r="BH1723" s="22" t="s">
        <v>68</v>
      </c>
      <c r="BM1723" s="22" t="s">
        <v>63</v>
      </c>
      <c r="BQ1723" s="23" t="s">
        <v>69</v>
      </c>
      <c r="BR1723" s="23"/>
      <c r="BS1723" s="24"/>
      <c r="BT1723" s="24"/>
      <c r="BU1723" s="24"/>
      <c r="BW1723" s="22" t="s">
        <v>64</v>
      </c>
    </row>
    <row r="1724" spans="2:91" ht="18.600000000000001" customHeight="1" thickBot="1">
      <c r="D1724" s="249" t="s">
        <v>103</v>
      </c>
      <c r="E1724" s="250"/>
      <c r="F1724" s="251" t="s">
        <v>104</v>
      </c>
      <c r="G1724" s="252"/>
      <c r="H1724" s="229"/>
      <c r="I1724" s="253" t="s">
        <v>11</v>
      </c>
      <c r="J1724" s="254"/>
      <c r="K1724" s="255" t="s">
        <v>12</v>
      </c>
      <c r="L1724" s="256"/>
      <c r="M1724" s="24"/>
      <c r="N1724" s="253" t="s">
        <v>105</v>
      </c>
      <c r="O1724" s="254"/>
      <c r="P1724" s="255" t="s">
        <v>106</v>
      </c>
      <c r="Q1724" s="256"/>
      <c r="R1724" s="24"/>
      <c r="S1724" s="249" t="s">
        <v>107</v>
      </c>
      <c r="T1724" s="250"/>
      <c r="U1724" s="251" t="s">
        <v>108</v>
      </c>
      <c r="V1724" s="252"/>
      <c r="W1724" s="8"/>
      <c r="X1724" s="253" t="s">
        <v>109</v>
      </c>
      <c r="Y1724" s="254"/>
      <c r="Z1724" s="255" t="s">
        <v>110</v>
      </c>
      <c r="AA1724" s="256"/>
      <c r="AB1724" s="8"/>
      <c r="AC1724" s="253" t="s">
        <v>111</v>
      </c>
      <c r="AD1724" s="254"/>
      <c r="AE1724" s="255" t="s">
        <v>14</v>
      </c>
      <c r="AF1724" s="256"/>
      <c r="AG1724" s="8"/>
      <c r="AH1724" s="253" t="s">
        <v>112</v>
      </c>
      <c r="AI1724" s="254"/>
      <c r="AJ1724" s="255" t="s">
        <v>113</v>
      </c>
      <c r="AK1724" s="256"/>
      <c r="AL1724" s="8"/>
      <c r="AM1724" s="249" t="s">
        <v>114</v>
      </c>
      <c r="AN1724" s="250"/>
      <c r="AO1724" s="251" t="s">
        <v>115</v>
      </c>
      <c r="AP1724" s="252"/>
      <c r="AQ1724" s="24"/>
      <c r="AR1724" s="253" t="s">
        <v>116</v>
      </c>
      <c r="AS1724" s="254"/>
      <c r="AT1724" s="255" t="s">
        <v>13</v>
      </c>
      <c r="AU1724" s="256"/>
      <c r="AV1724" s="4"/>
      <c r="AW1724" s="253" t="s">
        <v>117</v>
      </c>
      <c r="AX1724" s="254"/>
      <c r="AY1724" s="255" t="s">
        <v>118</v>
      </c>
      <c r="AZ1724" s="256"/>
      <c r="BA1724" s="8"/>
      <c r="BB1724" s="253" t="s">
        <v>119</v>
      </c>
      <c r="BC1724" s="254"/>
      <c r="BD1724" s="255" t="s">
        <v>120</v>
      </c>
      <c r="BE1724" s="256"/>
      <c r="BF1724" s="4"/>
      <c r="BG1724" s="249" t="s">
        <v>121</v>
      </c>
      <c r="BH1724" s="250"/>
      <c r="BI1724" s="251" t="s">
        <v>122</v>
      </c>
      <c r="BJ1724" s="252"/>
      <c r="BK1724" s="4"/>
      <c r="BL1724" s="253" t="s">
        <v>123</v>
      </c>
      <c r="BM1724" s="254"/>
      <c r="BN1724" s="255" t="s">
        <v>124</v>
      </c>
      <c r="BO1724" s="256"/>
      <c r="BP1724" s="4"/>
      <c r="BQ1724" s="253" t="s">
        <v>125</v>
      </c>
      <c r="BR1724" s="254"/>
      <c r="BS1724" s="255" t="s">
        <v>126</v>
      </c>
      <c r="BT1724" s="256"/>
      <c r="BU1724" s="8"/>
      <c r="BV1724" s="253" t="s">
        <v>127</v>
      </c>
      <c r="BW1724" s="254"/>
      <c r="BX1724" s="255" t="s">
        <v>128</v>
      </c>
      <c r="BY1724" s="256"/>
      <c r="CA1724" s="27" t="s">
        <v>15</v>
      </c>
      <c r="CC1724" s="133" t="s">
        <v>70</v>
      </c>
      <c r="CD1724" s="9"/>
      <c r="CE1724" s="38"/>
      <c r="CF1724" s="38"/>
      <c r="CG1724" s="38"/>
      <c r="CH1724" s="38"/>
    </row>
    <row r="1725" spans="2:91" ht="18.600000000000001" customHeight="1" thickTop="1" thickBot="1">
      <c r="B1725" s="129">
        <v>4.4400000000000004</v>
      </c>
      <c r="D1725" s="29">
        <v>1</v>
      </c>
      <c r="E1725" s="30">
        <v>0</v>
      </c>
      <c r="F1725" s="31">
        <v>0</v>
      </c>
      <c r="G1725" s="32">
        <f t="shared" ref="G1725:G1788" si="16522">-1/($E$8*$B1725)</f>
        <v>-0.14846396396396397</v>
      </c>
      <c r="I1725" s="29">
        <v>1</v>
      </c>
      <c r="J1725" s="33">
        <v>0</v>
      </c>
      <c r="K1725" s="31">
        <v>0</v>
      </c>
      <c r="L1725" s="32">
        <v>0</v>
      </c>
      <c r="N1725" s="29">
        <f t="shared" ref="N1725" si="16523">D1725*I1725+F1725*I1728-E1725*J1725-G1725*J1728</f>
        <v>0.95853211083734124</v>
      </c>
      <c r="O1725" s="33">
        <f t="shared" ref="O1725" si="16524">(D1725*J1725+E1725*I1725+F1725*J1728+G1725*I1728)</f>
        <v>0</v>
      </c>
      <c r="P1725" s="31">
        <f t="shared" ref="P1725" si="16525">D1725*K1725+F1725*K1728-E1725*L1725-G1725*L1728</f>
        <v>0</v>
      </c>
      <c r="Q1725" s="32">
        <f t="shared" ref="Q1725" si="16526">(D1725*L1725+E1725*K1725+F1725*L1728+G1725*K1728)</f>
        <v>-0.14846396396396397</v>
      </c>
      <c r="S1725" s="29">
        <v>1</v>
      </c>
      <c r="T1725" s="30">
        <v>0</v>
      </c>
      <c r="U1725" s="31">
        <v>0</v>
      </c>
      <c r="V1725" s="32">
        <f t="shared" ref="V1725:V1788" si="16527">-1/($T$8*$B1725)</f>
        <v>-0.28841666666666665</v>
      </c>
      <c r="X1725" s="29">
        <f t="shared" ref="X1725" si="16528">N1725*S1725+P1725*S1728-O1725*T1725-Q1725*T1728</f>
        <v>0.95853211083734124</v>
      </c>
      <c r="Y1725" s="33">
        <f t="shared" ref="Y1725" si="16529">(N1725*T1725+O1725*S1725+P1725*T1728+Q1725*S1728)</f>
        <v>0</v>
      </c>
      <c r="Z1725" s="31">
        <f t="shared" ref="Z1725" si="16530">N1725*U1725+P1725*U1728-O1725*V1725-Q1725*V1728</f>
        <v>0</v>
      </c>
      <c r="AA1725" s="32">
        <f t="shared" ref="AA1725" si="16531">(N1725*V1725+O1725*U1725+P1725*V1728+Q1725*U1728)</f>
        <v>-0.42492060026463374</v>
      </c>
      <c r="AB1725" s="8"/>
      <c r="AC1725" s="29">
        <v>1</v>
      </c>
      <c r="AD1725" s="33">
        <v>0</v>
      </c>
      <c r="AE1725" s="31">
        <v>0</v>
      </c>
      <c r="AF1725" s="32">
        <v>0</v>
      </c>
      <c r="AH1725" s="29">
        <f t="shared" ref="AH1725" si="16532">X1725*AC1725+Z1725*AC1728-Y1725*AD1725-AA1725*AD1728</f>
        <v>0.86469535492318716</v>
      </c>
      <c r="AI1725" s="33">
        <f t="shared" ref="AI1725" si="16533">(X1725*AD1725+Y1725*AC1725+Z1725*AD1728+AA1725*AC1728)</f>
        <v>0</v>
      </c>
      <c r="AJ1725" s="31">
        <f t="shared" ref="AJ1725" si="16534">X1725*AE1725+Z1725*AE1728-Y1725*AF1725-AA1725*AF1728</f>
        <v>0</v>
      </c>
      <c r="AK1725" s="32">
        <f t="shared" ref="AK1725" si="16535">(X1725*AF1725+Y1725*AE1725+Z1725*AF1728+AA1725*AE1728)</f>
        <v>-0.42492060026463374</v>
      </c>
      <c r="AL1725" s="8"/>
      <c r="AM1725" s="29">
        <v>1</v>
      </c>
      <c r="AN1725" s="30">
        <v>0</v>
      </c>
      <c r="AO1725" s="31">
        <v>0</v>
      </c>
      <c r="AP1725" s="32">
        <f t="shared" ref="AP1725:AP1788" si="16536">-1/($AN$8*$B1725)</f>
        <v>-0.26081756756756752</v>
      </c>
      <c r="AR1725" s="29">
        <f t="shared" ref="AR1725" si="16537">AH1725*AM1725+AJ1725*AM1728-AI1725*AN1725-AK1725*AN1728</f>
        <v>0.86469535492318716</v>
      </c>
      <c r="AS1725" s="33">
        <f t="shared" ref="AS1725" si="16538">(AH1725*AN1725+AI1725*AM1725+AJ1725*AN1728+AK1725*AM1728)</f>
        <v>0</v>
      </c>
      <c r="AT1725" s="31">
        <f t="shared" ref="AT1725" si="16539">AH1725*AO1725+AJ1725*AO1728-AI1725*AP1725-AK1725*AP1728</f>
        <v>0</v>
      </c>
      <c r="AU1725" s="32">
        <f t="shared" ref="AU1725" si="16540">(AH1725*AP1725+AI1725*AO1725+AJ1725*AP1728+AK1725*AO1728)</f>
        <v>-0.65044833942267388</v>
      </c>
      <c r="AV1725" s="8"/>
      <c r="AW1725" s="29">
        <v>1</v>
      </c>
      <c r="AX1725" s="33">
        <v>0</v>
      </c>
      <c r="AY1725" s="31">
        <v>0</v>
      </c>
      <c r="AZ1725" s="32">
        <v>0</v>
      </c>
      <c r="BB1725" s="29">
        <f t="shared" ref="BB1725" si="16541">AR1725*AW1725+AT1725*AW1728-AS1725*AX1725-AU1725*AX1728</f>
        <v>0.7348702074768193</v>
      </c>
      <c r="BC1725" s="33">
        <f t="shared" ref="BC1725" si="16542">(AR1725*AX1725+AS1725*AW1725+AT1725*AX1728+AU1725*AW1728)</f>
        <v>0</v>
      </c>
      <c r="BD1725" s="31">
        <f t="shared" ref="BD1725" si="16543">AR1725*AY1725+AT1725*AY1728-AS1725*AZ1725-AU1725*AZ1728</f>
        <v>0</v>
      </c>
      <c r="BE1725" s="32">
        <f t="shared" ref="BE1725" si="16544">(AR1725*AZ1725+AS1725*AY1725+AT1725*AZ1728+AU1725*AY1728)</f>
        <v>-0.65044833942267388</v>
      </c>
      <c r="BF1725" s="8"/>
      <c r="BG1725" s="29">
        <v>1</v>
      </c>
      <c r="BH1725" s="30">
        <v>0</v>
      </c>
      <c r="BI1725" s="31">
        <v>0</v>
      </c>
      <c r="BJ1725" s="32">
        <f t="shared" ref="BJ1725:BJ1788" si="16545">-1/($BH$8*$B1725)</f>
        <v>-9.170945945945945E-2</v>
      </c>
      <c r="BL1725" s="29">
        <f t="shared" ref="BL1725" si="16546">BB1725*BG1725+BD1725*BG1728-BC1725*BH1725-BE1725*BH1728</f>
        <v>0.7348702074768193</v>
      </c>
      <c r="BM1725" s="33">
        <f t="shared" ref="BM1725" si="16547">(BB1725*BH1725+BC1725*BG1725+BD1725*BH1728+BE1725*BG1728)</f>
        <v>0</v>
      </c>
      <c r="BN1725" s="31">
        <f t="shared" ref="BN1725" si="16548">BB1725*BI1725+BD1725*BI1728-BC1725*BJ1725-BE1725*BJ1728</f>
        <v>0</v>
      </c>
      <c r="BO1725" s="32">
        <f t="shared" ref="BO1725" si="16549">(BB1725*BJ1725+BC1725*BI1725+BD1725*BJ1728+BE1725*BI1728)</f>
        <v>-0.71784288892323378</v>
      </c>
      <c r="BP1725" s="8"/>
      <c r="BQ1725" s="34">
        <v>1</v>
      </c>
      <c r="BR1725" s="35">
        <v>0</v>
      </c>
      <c r="BS1725" s="11">
        <v>0</v>
      </c>
      <c r="BT1725" s="36">
        <v>0</v>
      </c>
      <c r="BV1725" s="29">
        <f t="shared" ref="BV1725" si="16550">BL1725*BQ1725+BN1725*BQ1728-BM1725*BR1725-BO1725*BR1728</f>
        <v>0.7348702074768193</v>
      </c>
      <c r="BW1725" s="33">
        <f t="shared" ref="BW1725" si="16551">(BL1725*BR1725+BM1725*BQ1725+BN1725*BR1728+BO1725*BQ1728)</f>
        <v>-0.71784288892323378</v>
      </c>
      <c r="BX1725" s="31">
        <f t="shared" ref="BX1725" si="16552">BL1725*BS1725+BN1725*BS1728-BM1725*BT1725-BO1725*BT1728</f>
        <v>0</v>
      </c>
      <c r="BY1725" s="32">
        <f t="shared" ref="BY1725" si="16553">(BL1725*BT1725+BM1725*BS1725+BN1725*BT1728+BO1725*BS1728)</f>
        <v>-0.71784288892323378</v>
      </c>
      <c r="CA1725" s="37">
        <f t="shared" ref="CA1725" si="16554">20*LOG(((1+$BR$8)/$BR$8)/((BV1725+BV1728)^2+(BW1725+BW1728)^2)^0.5)</f>
        <v>-6.4463135230936053E-3</v>
      </c>
      <c r="CC1725" s="134">
        <f t="shared" ref="CC1725" si="16555">((BV1725^2+BW1725^2)^0.5)/((BV1728^2+BW1728^2)^0.5)</f>
        <v>1.0536435488829707</v>
      </c>
      <c r="CD1725" s="9"/>
      <c r="CE1725" s="38"/>
      <c r="CF1725" s="38"/>
      <c r="CG1725" s="38"/>
      <c r="CH1725" s="38"/>
      <c r="CM1725" s="129">
        <v>4.42</v>
      </c>
    </row>
    <row r="1726" spans="2:91" ht="18.600000000000001" customHeight="1" thickBot="1">
      <c r="D1726" s="39"/>
      <c r="G1726" s="40"/>
      <c r="I1726" s="39"/>
      <c r="L1726" s="40"/>
      <c r="N1726" s="39"/>
      <c r="Q1726" s="40"/>
      <c r="S1726" s="39"/>
      <c r="V1726" s="40"/>
      <c r="X1726" s="39"/>
      <c r="AA1726" s="40"/>
      <c r="AC1726" s="39"/>
      <c r="AF1726" s="40"/>
      <c r="AH1726" s="39"/>
      <c r="AK1726" s="40"/>
      <c r="AM1726" s="39"/>
      <c r="AP1726" s="40"/>
      <c r="AR1726" s="39"/>
      <c r="AU1726" s="40"/>
      <c r="AW1726" s="39"/>
      <c r="AZ1726" s="40"/>
      <c r="BB1726" s="39"/>
      <c r="BE1726" s="40"/>
      <c r="BG1726" s="39"/>
      <c r="BJ1726" s="40"/>
      <c r="BL1726" s="39"/>
      <c r="BO1726" s="40"/>
      <c r="BQ1726" s="34"/>
      <c r="BR1726" s="11"/>
      <c r="BS1726" s="11"/>
      <c r="BT1726" s="41"/>
      <c r="BV1726" s="39"/>
      <c r="BY1726" s="40"/>
      <c r="CC1726" s="135"/>
      <c r="CD1726" s="9"/>
      <c r="CE1726" s="38"/>
      <c r="CF1726" s="38"/>
      <c r="CG1726" s="38"/>
      <c r="CH1726" s="38"/>
    </row>
    <row r="1727" spans="2:91" ht="18.600000000000001" customHeight="1" thickBot="1">
      <c r="D1727" s="258" t="s">
        <v>129</v>
      </c>
      <c r="E1727" s="259"/>
      <c r="F1727" s="260" t="s">
        <v>130</v>
      </c>
      <c r="G1727" s="261"/>
      <c r="H1727" s="229"/>
      <c r="I1727" s="258" t="s">
        <v>131</v>
      </c>
      <c r="J1727" s="259"/>
      <c r="K1727" s="260" t="s">
        <v>132</v>
      </c>
      <c r="L1727" s="261"/>
      <c r="N1727" s="253" t="s">
        <v>133</v>
      </c>
      <c r="O1727" s="254"/>
      <c r="P1727" s="255" t="s">
        <v>134</v>
      </c>
      <c r="Q1727" s="256"/>
      <c r="S1727" s="258" t="s">
        <v>135</v>
      </c>
      <c r="T1727" s="259"/>
      <c r="U1727" s="260" t="s">
        <v>136</v>
      </c>
      <c r="V1727" s="261"/>
      <c r="W1727" s="8"/>
      <c r="X1727" s="253" t="s">
        <v>137</v>
      </c>
      <c r="Y1727" s="254"/>
      <c r="Z1727" s="255" t="s">
        <v>138</v>
      </c>
      <c r="AA1727" s="256"/>
      <c r="AB1727" s="8"/>
      <c r="AC1727" s="258" t="s">
        <v>139</v>
      </c>
      <c r="AD1727" s="259"/>
      <c r="AE1727" s="260" t="s">
        <v>140</v>
      </c>
      <c r="AF1727" s="261"/>
      <c r="AG1727" s="8"/>
      <c r="AH1727" s="253" t="s">
        <v>141</v>
      </c>
      <c r="AI1727" s="254"/>
      <c r="AJ1727" s="255" t="s">
        <v>142</v>
      </c>
      <c r="AK1727" s="256"/>
      <c r="AL1727" s="8"/>
      <c r="AM1727" s="258" t="s">
        <v>143</v>
      </c>
      <c r="AN1727" s="259"/>
      <c r="AO1727" s="260" t="s">
        <v>144</v>
      </c>
      <c r="AP1727" s="261"/>
      <c r="AR1727" s="253" t="s">
        <v>145</v>
      </c>
      <c r="AS1727" s="254"/>
      <c r="AT1727" s="255" t="s">
        <v>146</v>
      </c>
      <c r="AU1727" s="256"/>
      <c r="AV1727" s="4"/>
      <c r="AW1727" s="258" t="s">
        <v>147</v>
      </c>
      <c r="AX1727" s="259"/>
      <c r="AY1727" s="260" t="s">
        <v>148</v>
      </c>
      <c r="AZ1727" s="261"/>
      <c r="BA1727" s="8"/>
      <c r="BB1727" s="253" t="s">
        <v>149</v>
      </c>
      <c r="BC1727" s="254"/>
      <c r="BD1727" s="255" t="s">
        <v>150</v>
      </c>
      <c r="BE1727" s="256"/>
      <c r="BF1727" s="4"/>
      <c r="BG1727" s="258" t="s">
        <v>151</v>
      </c>
      <c r="BH1727" s="259"/>
      <c r="BI1727" s="260" t="s">
        <v>152</v>
      </c>
      <c r="BJ1727" s="261"/>
      <c r="BK1727" s="4"/>
      <c r="BL1727" s="253" t="s">
        <v>153</v>
      </c>
      <c r="BM1727" s="254"/>
      <c r="BN1727" s="255" t="s">
        <v>154</v>
      </c>
      <c r="BO1727" s="256"/>
      <c r="BP1727" s="4"/>
      <c r="BQ1727" s="258" t="s">
        <v>155</v>
      </c>
      <c r="BR1727" s="259"/>
      <c r="BS1727" s="260" t="s">
        <v>156</v>
      </c>
      <c r="BT1727" s="261"/>
      <c r="BU1727" s="8"/>
      <c r="BV1727" s="253" t="s">
        <v>157</v>
      </c>
      <c r="BW1727" s="254"/>
      <c r="BX1727" s="255" t="s">
        <v>158</v>
      </c>
      <c r="BY1727" s="256"/>
      <c r="CA1727" s="46" t="s">
        <v>16</v>
      </c>
      <c r="CC1727" s="136" t="s">
        <v>71</v>
      </c>
      <c r="CD1727" s="9"/>
      <c r="CE1727" s="38"/>
      <c r="CF1727" s="38"/>
      <c r="CG1727" s="38"/>
      <c r="CH1727" s="38"/>
    </row>
    <row r="1728" spans="2:91" ht="18.600000000000001" customHeight="1" thickTop="1" thickBot="1">
      <c r="D1728" s="29">
        <v>0</v>
      </c>
      <c r="E1728" s="33">
        <v>0</v>
      </c>
      <c r="F1728" s="31">
        <v>1</v>
      </c>
      <c r="G1728" s="32">
        <v>0</v>
      </c>
      <c r="I1728" s="29">
        <v>0</v>
      </c>
      <c r="J1728" s="33">
        <f t="shared" ref="J1728" si="16556">IF(0=(1-$J$8*$K$8*$B1725^2),10^14,$B1725*$J$8/(1-$J$8*$K$8*$B1725^2))</f>
        <v>-0.2793128248463318</v>
      </c>
      <c r="K1728" s="31">
        <v>1</v>
      </c>
      <c r="L1728" s="32">
        <v>0</v>
      </c>
      <c r="N1728" s="29">
        <f t="shared" ref="N1728" si="16557">D1728*I1725+F1728*I1728-E1728*J1725-G1728*J1728</f>
        <v>0</v>
      </c>
      <c r="O1728" s="33">
        <f t="shared" ref="O1728" si="16558">(D1728*J1725+E1728*I1725+F1728*J1728+G1728*I1728)</f>
        <v>-0.2793128248463318</v>
      </c>
      <c r="P1728" s="31">
        <f t="shared" ref="P1728" si="16559">D1728*K1725+F1728*K1728-E1728*L1725-G1728*L1728</f>
        <v>1</v>
      </c>
      <c r="Q1728" s="32">
        <f t="shared" ref="Q1728" si="16560">(D1728*L1725+E1728*K1725+F1728*L1728+G1728*K1728)</f>
        <v>0</v>
      </c>
      <c r="S1728" s="29">
        <v>0</v>
      </c>
      <c r="T1728" s="33">
        <v>0</v>
      </c>
      <c r="U1728" s="31">
        <v>1</v>
      </c>
      <c r="V1728" s="32">
        <v>0</v>
      </c>
      <c r="X1728" s="29">
        <f t="shared" ref="X1728" si="16561">N1728*S1725+P1728*S1728-O1728*T1725-Q1728*T1728</f>
        <v>0</v>
      </c>
      <c r="Y1728" s="33">
        <f t="shared" ref="Y1728" si="16562">(N1728*T1725+O1728*S1725+P1728*T1728+Q1728*S1728)</f>
        <v>-0.2793128248463318</v>
      </c>
      <c r="Z1728" s="31">
        <f t="shared" ref="Z1728" si="16563">N1728*U1725+P1728*U1728-O1728*V1725-Q1728*V1728</f>
        <v>0.91944152610057051</v>
      </c>
      <c r="AA1728" s="32">
        <f t="shared" ref="AA1728" si="16564">(N1728*V1725+O1728*U1725+P1728*V1728+Q1728*U1728)</f>
        <v>0</v>
      </c>
      <c r="AB1728" s="8"/>
      <c r="AC1728" s="29">
        <v>0</v>
      </c>
      <c r="AD1728" s="33">
        <f t="shared" ref="AD1728" si="16565">IF(0=(1-$AD$8*$AE$8*$B1725^2),10^14,$B1725*$AD$8/(1-$AD$8*$AE$8*$B1725^2))</f>
        <v>-0.22083362363630762</v>
      </c>
      <c r="AE1728" s="31">
        <v>1</v>
      </c>
      <c r="AF1728" s="32">
        <v>0</v>
      </c>
      <c r="AH1728" s="29">
        <f t="shared" ref="AH1728" si="16566">X1728*AC1725+Z1728*AC1728-Y1728*AD1725-AA1728*AD1728</f>
        <v>0</v>
      </c>
      <c r="AI1728" s="33">
        <f t="shared" ref="AI1728" si="16567">(X1728*AD1725+Y1728*AC1725+Z1728*AD1728+AA1728*AC1728)</f>
        <v>-0.4823564287768175</v>
      </c>
      <c r="AJ1728" s="31">
        <f t="shared" ref="AJ1728" si="16568">X1728*AE1725+Z1728*AE1728-Y1728*AF1725-AA1728*AF1728</f>
        <v>0.91944152610057051</v>
      </c>
      <c r="AK1728" s="32">
        <f t="shared" ref="AK1728" si="16569">(X1728*AF1725+Y1728*AE1725+Z1728*AF1728+AA1728*AE1728)</f>
        <v>0</v>
      </c>
      <c r="AL1728" s="8"/>
      <c r="AM1728" s="29">
        <v>0</v>
      </c>
      <c r="AN1728" s="33">
        <v>0</v>
      </c>
      <c r="AO1728" s="31">
        <v>1</v>
      </c>
      <c r="AP1728" s="32">
        <v>0</v>
      </c>
      <c r="AR1728" s="29">
        <f t="shared" ref="AR1728" si="16570">AH1728*AM1725+AJ1728*AM1728-AI1728*AN1725-AK1728*AN1728</f>
        <v>0</v>
      </c>
      <c r="AS1728" s="33">
        <f t="shared" ref="AS1728" si="16571">(AH1728*AN1725+AI1728*AM1725+AJ1728*AN1728+AK1728*AM1728)</f>
        <v>-0.4823564287768175</v>
      </c>
      <c r="AT1728" s="31">
        <f t="shared" ref="AT1728" si="16572">AH1728*AO1725+AJ1728*AO1728-AI1728*AP1725-AK1728*AP1728</f>
        <v>0.7936344956464223</v>
      </c>
      <c r="AU1728" s="32">
        <f t="shared" ref="AU1728" si="16573">(AH1728*AP1725+AI1728*AO1725+AJ1728*AP1728+AK1728*AO1728)</f>
        <v>0</v>
      </c>
      <c r="AV1728" s="8"/>
      <c r="AW1728" s="29">
        <v>0</v>
      </c>
      <c r="AX1728" s="33">
        <f t="shared" ref="AX1728" si="16574">IF(0=(1-$AX$8*$AY$8*$B1725^2),10^14,$B1725*$AX$8/(1-$AX$8*$AY$8*$B1725^2))</f>
        <v>-0.19959332598434845</v>
      </c>
      <c r="AY1728" s="31">
        <v>1</v>
      </c>
      <c r="AZ1728" s="32">
        <v>0</v>
      </c>
      <c r="BB1728" s="29">
        <f t="shared" ref="BB1728" si="16575">AR1728*AW1725+AT1728*AW1728-AS1728*AX1725-AU1728*AX1728</f>
        <v>0</v>
      </c>
      <c r="BC1728" s="33">
        <f t="shared" ref="BC1728" si="16576">(AR1728*AX1725+AS1728*AW1725+AT1728*AX1728+AU1728*AW1728)</f>
        <v>-0.64076057737879788</v>
      </c>
      <c r="BD1728" s="31">
        <f t="shared" ref="BD1728" si="16577">AR1728*AY1725+AT1728*AY1728-AS1728*AZ1725-AU1728*AZ1728</f>
        <v>0.7936344956464223</v>
      </c>
      <c r="BE1728" s="32">
        <f t="shared" ref="BE1728" si="16578">(AR1728*AZ1725+AS1728*AY1725+AT1728*AZ1728+AU1728*AY1728)</f>
        <v>0</v>
      </c>
      <c r="BF1728" s="8"/>
      <c r="BG1728" s="29">
        <v>0</v>
      </c>
      <c r="BH1728" s="33">
        <v>0</v>
      </c>
      <c r="BI1728" s="31">
        <v>1</v>
      </c>
      <c r="BJ1728" s="32">
        <v>0</v>
      </c>
      <c r="BL1728" s="29">
        <f t="shared" ref="BL1728" si="16579">BB1728*BG1725+BD1728*BG1728-BC1728*BH1725-BE1728*BH1728</f>
        <v>0</v>
      </c>
      <c r="BM1728" s="33">
        <f t="shared" ref="BM1728" si="16580">(BB1728*BH1725+BC1728*BG1725+BD1728*BH1728+BE1728*BG1728)</f>
        <v>-0.64076057737879788</v>
      </c>
      <c r="BN1728" s="31">
        <f t="shared" ref="BN1728" si="16581">BB1728*BI1725+BD1728*BI1728-BC1728*BJ1725-BE1728*BJ1728</f>
        <v>0.73487068945208156</v>
      </c>
      <c r="BO1728" s="32">
        <f t="shared" ref="BO1728" si="16582">(BB1728*BJ1725+BC1728*BI1725+BD1728*BJ1728+BE1728*BI1728)</f>
        <v>0</v>
      </c>
      <c r="BP1728" s="8"/>
      <c r="BQ1728" s="19">
        <f t="shared" ref="BQ1728:BQ1791" si="16583">1/$BR$8</f>
        <v>1</v>
      </c>
      <c r="BR1728" s="47">
        <v>0</v>
      </c>
      <c r="BS1728" s="48">
        <v>1</v>
      </c>
      <c r="BT1728" s="49">
        <v>0</v>
      </c>
      <c r="BV1728" s="29">
        <f t="shared" ref="BV1728" si="16584">BL1728*BQ1725+BN1728*BQ1728-BM1728*BR1725-BO1728*BR1728</f>
        <v>0.73487068945208156</v>
      </c>
      <c r="BW1728" s="33">
        <f t="shared" ref="BW1728" si="16585">(BL1728*BR1725+BM1728*BQ1725+BN1728*BR1728+BO1728*BQ1728)</f>
        <v>-0.64076057737879788</v>
      </c>
      <c r="BX1728" s="31">
        <f t="shared" ref="BX1728" si="16586">BL1728*BS1725+BN1728*BS1728-BM1728*BT1725-BO1728*BT1728</f>
        <v>0.73487068945208156</v>
      </c>
      <c r="BY1728" s="32">
        <f t="shared" ref="BY1728" si="16587">(BL1728*BT1725+BM1728*BS1725+BN1728*BT1728+BO1728*BS1728)</f>
        <v>0</v>
      </c>
      <c r="CA1728" s="50">
        <f t="shared" ref="CA1728" si="16588">(180/PI())*ATAN(-1*(BW1725+BW1728)/(BV1725+BV1728))</f>
        <v>42.74976784162444</v>
      </c>
      <c r="CC1728" s="137">
        <f t="shared" ref="CC1728" si="16589">20*LOG(((1-(10^(CA1725/20)^2)*(1-((1-CC1725)/(1+CC1725))^2))^0.5))</f>
        <v>-26.646383182452734</v>
      </c>
      <c r="CD1728" s="9"/>
      <c r="CE1728" s="38"/>
      <c r="CF1728" s="38"/>
      <c r="CG1728" s="38"/>
      <c r="CH1728" s="38"/>
    </row>
    <row r="1729" spans="2:91" ht="18.600000000000001" customHeight="1">
      <c r="CC1729" s="42"/>
    </row>
    <row r="1730" spans="2:91" ht="18.600000000000001" customHeight="1" thickBot="1">
      <c r="E1730" s="22" t="s">
        <v>4</v>
      </c>
      <c r="J1730" s="22" t="s">
        <v>5</v>
      </c>
      <c r="O1730" s="22" t="s">
        <v>6</v>
      </c>
      <c r="T1730" s="22" t="s">
        <v>7</v>
      </c>
      <c r="Y1730" s="22" t="s">
        <v>8</v>
      </c>
      <c r="AD1730" s="22" t="s">
        <v>65</v>
      </c>
      <c r="AI1730" s="22" t="s">
        <v>9</v>
      </c>
      <c r="AN1730" s="22" t="s">
        <v>66</v>
      </c>
      <c r="AS1730" s="22" t="s">
        <v>51</v>
      </c>
      <c r="AX1730" s="22" t="s">
        <v>67</v>
      </c>
      <c r="BC1730" s="22" t="s">
        <v>52</v>
      </c>
      <c r="BH1730" s="22" t="s">
        <v>68</v>
      </c>
      <c r="BM1730" s="22" t="s">
        <v>63</v>
      </c>
      <c r="BQ1730" s="23" t="s">
        <v>69</v>
      </c>
      <c r="BR1730" s="23"/>
      <c r="BS1730" s="24"/>
      <c r="BT1730" s="24"/>
      <c r="BU1730" s="24"/>
      <c r="BW1730" s="22" t="s">
        <v>64</v>
      </c>
    </row>
    <row r="1731" spans="2:91" ht="18.600000000000001" customHeight="1" thickBot="1">
      <c r="D1731" s="249" t="s">
        <v>103</v>
      </c>
      <c r="E1731" s="250"/>
      <c r="F1731" s="251" t="s">
        <v>104</v>
      </c>
      <c r="G1731" s="252"/>
      <c r="H1731" s="229"/>
      <c r="I1731" s="253" t="s">
        <v>11</v>
      </c>
      <c r="J1731" s="254"/>
      <c r="K1731" s="255" t="s">
        <v>12</v>
      </c>
      <c r="L1731" s="256"/>
      <c r="M1731" s="24"/>
      <c r="N1731" s="253" t="s">
        <v>105</v>
      </c>
      <c r="O1731" s="254"/>
      <c r="P1731" s="255" t="s">
        <v>106</v>
      </c>
      <c r="Q1731" s="256"/>
      <c r="R1731" s="24"/>
      <c r="S1731" s="249" t="s">
        <v>107</v>
      </c>
      <c r="T1731" s="250"/>
      <c r="U1731" s="251" t="s">
        <v>108</v>
      </c>
      <c r="V1731" s="252"/>
      <c r="W1731" s="8"/>
      <c r="X1731" s="253" t="s">
        <v>109</v>
      </c>
      <c r="Y1731" s="254"/>
      <c r="Z1731" s="255" t="s">
        <v>110</v>
      </c>
      <c r="AA1731" s="256"/>
      <c r="AB1731" s="8"/>
      <c r="AC1731" s="253" t="s">
        <v>111</v>
      </c>
      <c r="AD1731" s="254"/>
      <c r="AE1731" s="255" t="s">
        <v>14</v>
      </c>
      <c r="AF1731" s="256"/>
      <c r="AG1731" s="8"/>
      <c r="AH1731" s="253" t="s">
        <v>112</v>
      </c>
      <c r="AI1731" s="254"/>
      <c r="AJ1731" s="255" t="s">
        <v>113</v>
      </c>
      <c r="AK1731" s="256"/>
      <c r="AL1731" s="8"/>
      <c r="AM1731" s="249" t="s">
        <v>114</v>
      </c>
      <c r="AN1731" s="250"/>
      <c r="AO1731" s="251" t="s">
        <v>115</v>
      </c>
      <c r="AP1731" s="252"/>
      <c r="AQ1731" s="24"/>
      <c r="AR1731" s="253" t="s">
        <v>116</v>
      </c>
      <c r="AS1731" s="254"/>
      <c r="AT1731" s="255" t="s">
        <v>13</v>
      </c>
      <c r="AU1731" s="256"/>
      <c r="AV1731" s="4"/>
      <c r="AW1731" s="253" t="s">
        <v>117</v>
      </c>
      <c r="AX1731" s="254"/>
      <c r="AY1731" s="255" t="s">
        <v>118</v>
      </c>
      <c r="AZ1731" s="256"/>
      <c r="BA1731" s="8"/>
      <c r="BB1731" s="253" t="s">
        <v>119</v>
      </c>
      <c r="BC1731" s="254"/>
      <c r="BD1731" s="255" t="s">
        <v>120</v>
      </c>
      <c r="BE1731" s="256"/>
      <c r="BF1731" s="4"/>
      <c r="BG1731" s="249" t="s">
        <v>121</v>
      </c>
      <c r="BH1731" s="250"/>
      <c r="BI1731" s="251" t="s">
        <v>122</v>
      </c>
      <c r="BJ1731" s="252"/>
      <c r="BK1731" s="4"/>
      <c r="BL1731" s="253" t="s">
        <v>123</v>
      </c>
      <c r="BM1731" s="254"/>
      <c r="BN1731" s="255" t="s">
        <v>124</v>
      </c>
      <c r="BO1731" s="256"/>
      <c r="BP1731" s="4"/>
      <c r="BQ1731" s="253" t="s">
        <v>125</v>
      </c>
      <c r="BR1731" s="254"/>
      <c r="BS1731" s="255" t="s">
        <v>126</v>
      </c>
      <c r="BT1731" s="256"/>
      <c r="BU1731" s="8"/>
      <c r="BV1731" s="253" t="s">
        <v>127</v>
      </c>
      <c r="BW1731" s="254"/>
      <c r="BX1731" s="255" t="s">
        <v>128</v>
      </c>
      <c r="BY1731" s="256"/>
      <c r="CA1731" s="27" t="s">
        <v>15</v>
      </c>
      <c r="CC1731" s="133" t="s">
        <v>70</v>
      </c>
      <c r="CD1731" s="9"/>
      <c r="CE1731" s="38"/>
      <c r="CF1731" s="38"/>
      <c r="CG1731" s="38"/>
      <c r="CH1731" s="38"/>
    </row>
    <row r="1732" spans="2:91" ht="18.600000000000001" customHeight="1" thickTop="1" thickBot="1">
      <c r="B1732" s="129">
        <v>4.46</v>
      </c>
      <c r="D1732" s="29">
        <v>1</v>
      </c>
      <c r="E1732" s="30">
        <v>0</v>
      </c>
      <c r="F1732" s="31">
        <v>0</v>
      </c>
      <c r="G1732" s="32">
        <f t="shared" ref="G1732:G1795" si="16590">-1/($E$8*$B1732)</f>
        <v>-0.14779820627802692</v>
      </c>
      <c r="I1732" s="29">
        <v>1</v>
      </c>
      <c r="J1732" s="33">
        <v>0</v>
      </c>
      <c r="K1732" s="31">
        <v>0</v>
      </c>
      <c r="L1732" s="32">
        <v>0</v>
      </c>
      <c r="N1732" s="29">
        <f t="shared" ref="N1732" si="16591">D1732*I1732+F1732*I1735-E1732*J1732-G1732*J1735</f>
        <v>0.95890607885553125</v>
      </c>
      <c r="O1732" s="33">
        <f t="shared" ref="O1732" si="16592">(D1732*J1732+E1732*I1732+F1732*J1735+G1732*I1735)</f>
        <v>0</v>
      </c>
      <c r="P1732" s="31">
        <f t="shared" ref="P1732" si="16593">D1732*K1732+F1732*K1735-E1732*L1732-G1732*L1735</f>
        <v>0</v>
      </c>
      <c r="Q1732" s="32">
        <f t="shared" ref="Q1732" si="16594">(D1732*L1732+E1732*K1732+F1732*L1735+G1732*K1735)</f>
        <v>-0.14779820627802692</v>
      </c>
      <c r="S1732" s="29">
        <v>1</v>
      </c>
      <c r="T1732" s="30">
        <v>0</v>
      </c>
      <c r="U1732" s="31">
        <v>0</v>
      </c>
      <c r="V1732" s="32">
        <f t="shared" ref="V1732:V1795" si="16595">-1/($T$8*$B1732)</f>
        <v>-0.28712331838565025</v>
      </c>
      <c r="X1732" s="29">
        <f t="shared" ref="X1732" si="16596">N1732*S1732+P1732*S1735-O1732*T1732-Q1732*T1735</f>
        <v>0.95890607885553125</v>
      </c>
      <c r="Y1732" s="33">
        <f t="shared" ref="Y1732" si="16597">(N1732*T1732+O1732*S1732+P1732*T1735+Q1732*S1735)</f>
        <v>0</v>
      </c>
      <c r="Z1732" s="31">
        <f t="shared" ref="Z1732" si="16598">N1732*U1732+P1732*U1735-O1732*V1732-Q1732*V1735</f>
        <v>0</v>
      </c>
      <c r="AA1732" s="32">
        <f t="shared" ref="AA1732" si="16599">(N1732*V1732+O1732*U1732+P1732*V1735+Q1732*U1735)</f>
        <v>-0.42312250165919907</v>
      </c>
      <c r="AB1732" s="8"/>
      <c r="AC1732" s="29">
        <v>1</v>
      </c>
      <c r="AD1732" s="33">
        <v>0</v>
      </c>
      <c r="AE1732" s="31">
        <v>0</v>
      </c>
      <c r="AF1732" s="32">
        <v>0</v>
      </c>
      <c r="AH1732" s="29">
        <f t="shared" ref="AH1732" si="16600">X1732*AC1732+Z1732*AC1735-Y1732*AD1732-AA1732*AD1735</f>
        <v>0.86591011346368019</v>
      </c>
      <c r="AI1732" s="33">
        <f t="shared" ref="AI1732" si="16601">(X1732*AD1732+Y1732*AC1732+Z1732*AD1735+AA1732*AC1735)</f>
        <v>0</v>
      </c>
      <c r="AJ1732" s="31">
        <f t="shared" ref="AJ1732" si="16602">X1732*AE1732+Z1732*AE1735-Y1732*AF1732-AA1732*AF1735</f>
        <v>0</v>
      </c>
      <c r="AK1732" s="32">
        <f t="shared" ref="AK1732" si="16603">(X1732*AF1732+Y1732*AE1732+Z1732*AF1735+AA1732*AE1735)</f>
        <v>-0.42312250165919907</v>
      </c>
      <c r="AL1732" s="8"/>
      <c r="AM1732" s="29">
        <v>1</v>
      </c>
      <c r="AN1732" s="30">
        <v>0</v>
      </c>
      <c r="AO1732" s="31">
        <v>0</v>
      </c>
      <c r="AP1732" s="32">
        <f t="shared" ref="AP1732:AP1795" si="16604">-1/($AN$8*$B1732)</f>
        <v>-0.25964798206278022</v>
      </c>
      <c r="AR1732" s="29">
        <f t="shared" ref="AR1732" si="16605">AH1732*AM1732+AJ1732*AM1735-AI1732*AN1732-AK1732*AN1735</f>
        <v>0.86591011346368019</v>
      </c>
      <c r="AS1732" s="33">
        <f t="shared" ref="AS1732" si="16606">(AH1732*AN1732+AI1732*AM1732+AJ1732*AN1735+AK1732*AM1735)</f>
        <v>0</v>
      </c>
      <c r="AT1732" s="31">
        <f t="shared" ref="AT1732" si="16607">AH1732*AO1732+AJ1732*AO1735-AI1732*AP1732-AK1732*AP1735</f>
        <v>0</v>
      </c>
      <c r="AU1732" s="32">
        <f t="shared" ref="AU1732" si="16608">(AH1732*AP1732+AI1732*AO1732+AJ1732*AP1735+AK1732*AO1735)</f>
        <v>-0.64795431526779668</v>
      </c>
      <c r="AV1732" s="8"/>
      <c r="AW1732" s="29">
        <v>1</v>
      </c>
      <c r="AX1732" s="33">
        <v>0</v>
      </c>
      <c r="AY1732" s="31">
        <v>0</v>
      </c>
      <c r="AZ1732" s="32">
        <v>0</v>
      </c>
      <c r="BB1732" s="29">
        <f t="shared" ref="BB1732" si="16609">AR1732*AW1732+AT1732*AW1735-AS1732*AX1732-AU1732*AX1735</f>
        <v>0.73718760382039528</v>
      </c>
      <c r="BC1732" s="33">
        <f t="shared" ref="BC1732" si="16610">(AR1732*AX1732+AS1732*AW1732+AT1732*AX1735+AU1732*AW1735)</f>
        <v>0</v>
      </c>
      <c r="BD1732" s="31">
        <f t="shared" ref="BD1732" si="16611">AR1732*AY1732+AT1732*AY1735-AS1732*AZ1732-AU1732*AZ1735</f>
        <v>0</v>
      </c>
      <c r="BE1732" s="32">
        <f t="shared" ref="BE1732" si="16612">(AR1732*AZ1732+AS1732*AY1732+AT1732*AZ1735+AU1732*AY1735)</f>
        <v>-0.64795431526779668</v>
      </c>
      <c r="BF1732" s="8"/>
      <c r="BG1732" s="29">
        <v>1</v>
      </c>
      <c r="BH1732" s="30">
        <v>0</v>
      </c>
      <c r="BI1732" s="31">
        <v>0</v>
      </c>
      <c r="BJ1732" s="32">
        <f t="shared" ref="BJ1732:BJ1795" si="16613">-1/($BH$8*$B1732)</f>
        <v>-9.12982062780269E-2</v>
      </c>
      <c r="BL1732" s="29">
        <f t="shared" ref="BL1732" si="16614">BB1732*BG1732+BD1732*BG1735-BC1732*BH1732-BE1732*BH1735</f>
        <v>0.73718760382039528</v>
      </c>
      <c r="BM1732" s="33">
        <f t="shared" ref="BM1732" si="16615">(BB1732*BH1732+BC1732*BG1732+BD1732*BH1735+BE1732*BG1735)</f>
        <v>0</v>
      </c>
      <c r="BN1732" s="31">
        <f t="shared" ref="BN1732" si="16616">BB1732*BI1732+BD1732*BI1735-BC1732*BJ1732-BE1732*BJ1735</f>
        <v>0</v>
      </c>
      <c r="BO1732" s="32">
        <f t="shared" ref="BO1732" si="16617">(BB1732*BJ1732+BC1732*BI1732+BD1732*BJ1735+BE1732*BI1735)</f>
        <v>-0.71525822118699556</v>
      </c>
      <c r="BP1732" s="8"/>
      <c r="BQ1732" s="34">
        <v>1</v>
      </c>
      <c r="BR1732" s="35">
        <v>0</v>
      </c>
      <c r="BS1732" s="11">
        <v>0</v>
      </c>
      <c r="BT1732" s="36">
        <v>0</v>
      </c>
      <c r="BV1732" s="29">
        <f t="shared" ref="BV1732" si="16618">BL1732*BQ1732+BN1732*BQ1735-BM1732*BR1732-BO1732*BR1735</f>
        <v>0.73718760382039528</v>
      </c>
      <c r="BW1732" s="33">
        <f t="shared" ref="BW1732" si="16619">(BL1732*BR1732+BM1732*BQ1732+BN1732*BR1735+BO1732*BQ1735)</f>
        <v>-0.71525822118699556</v>
      </c>
      <c r="BX1732" s="31">
        <f t="shared" ref="BX1732" si="16620">BL1732*BS1732+BN1732*BS1735-BM1732*BT1732-BO1732*BT1735</f>
        <v>0</v>
      </c>
      <c r="BY1732" s="32">
        <f t="shared" ref="BY1732" si="16621">(BL1732*BT1732+BM1732*BS1732+BN1732*BT1735+BO1732*BS1735)</f>
        <v>-0.71525822118699556</v>
      </c>
      <c r="CA1732" s="37">
        <f t="shared" ref="CA1732" si="16622">20*LOG(((1+$BR$8)/$BR$8)/((BV1732+BV1735)^2+(BW1732+BW1735)^2)^0.5)</f>
        <v>-6.4244795814171266E-3</v>
      </c>
      <c r="CC1732" s="134">
        <f t="shared" ref="CC1732" si="16623">((BV1732^2+BW1732^2)^0.5)/((BV1735^2+BW1735^2)^0.5)</f>
        <v>1.0533463736935689</v>
      </c>
      <c r="CD1732" s="9"/>
      <c r="CE1732" s="38"/>
      <c r="CF1732" s="38"/>
      <c r="CG1732" s="38"/>
      <c r="CH1732" s="38"/>
      <c r="CM1732" s="129">
        <v>4.4400000000000004</v>
      </c>
    </row>
    <row r="1733" spans="2:91" ht="18.600000000000001" customHeight="1" thickBot="1">
      <c r="D1733" s="39"/>
      <c r="G1733" s="40"/>
      <c r="I1733" s="39"/>
      <c r="L1733" s="40"/>
      <c r="N1733" s="39"/>
      <c r="Q1733" s="40"/>
      <c r="S1733" s="39"/>
      <c r="V1733" s="40"/>
      <c r="X1733" s="39"/>
      <c r="AA1733" s="40"/>
      <c r="AC1733" s="39"/>
      <c r="AF1733" s="40"/>
      <c r="AH1733" s="39"/>
      <c r="AK1733" s="40"/>
      <c r="AM1733" s="39"/>
      <c r="AP1733" s="40"/>
      <c r="AR1733" s="39"/>
      <c r="AU1733" s="40"/>
      <c r="AW1733" s="39"/>
      <c r="AZ1733" s="40"/>
      <c r="BB1733" s="39"/>
      <c r="BE1733" s="40"/>
      <c r="BG1733" s="39"/>
      <c r="BJ1733" s="40"/>
      <c r="BL1733" s="39"/>
      <c r="BO1733" s="40"/>
      <c r="BQ1733" s="34"/>
      <c r="BR1733" s="11"/>
      <c r="BS1733" s="11"/>
      <c r="BT1733" s="41"/>
      <c r="BV1733" s="39"/>
      <c r="BY1733" s="40"/>
      <c r="CC1733" s="135"/>
      <c r="CD1733" s="9"/>
      <c r="CE1733" s="38"/>
      <c r="CF1733" s="38"/>
      <c r="CG1733" s="38"/>
      <c r="CH1733" s="38"/>
    </row>
    <row r="1734" spans="2:91" ht="18.600000000000001" customHeight="1" thickBot="1">
      <c r="D1734" s="258" t="s">
        <v>129</v>
      </c>
      <c r="E1734" s="259"/>
      <c r="F1734" s="260" t="s">
        <v>130</v>
      </c>
      <c r="G1734" s="261"/>
      <c r="H1734" s="229"/>
      <c r="I1734" s="258" t="s">
        <v>131</v>
      </c>
      <c r="J1734" s="259"/>
      <c r="K1734" s="260" t="s">
        <v>132</v>
      </c>
      <c r="L1734" s="261"/>
      <c r="N1734" s="253" t="s">
        <v>133</v>
      </c>
      <c r="O1734" s="254"/>
      <c r="P1734" s="255" t="s">
        <v>134</v>
      </c>
      <c r="Q1734" s="256"/>
      <c r="S1734" s="258" t="s">
        <v>135</v>
      </c>
      <c r="T1734" s="259"/>
      <c r="U1734" s="260" t="s">
        <v>136</v>
      </c>
      <c r="V1734" s="261"/>
      <c r="W1734" s="8"/>
      <c r="X1734" s="253" t="s">
        <v>137</v>
      </c>
      <c r="Y1734" s="254"/>
      <c r="Z1734" s="255" t="s">
        <v>138</v>
      </c>
      <c r="AA1734" s="256"/>
      <c r="AB1734" s="8"/>
      <c r="AC1734" s="258" t="s">
        <v>139</v>
      </c>
      <c r="AD1734" s="259"/>
      <c r="AE1734" s="260" t="s">
        <v>140</v>
      </c>
      <c r="AF1734" s="261"/>
      <c r="AG1734" s="8"/>
      <c r="AH1734" s="253" t="s">
        <v>141</v>
      </c>
      <c r="AI1734" s="254"/>
      <c r="AJ1734" s="255" t="s">
        <v>142</v>
      </c>
      <c r="AK1734" s="256"/>
      <c r="AL1734" s="8"/>
      <c r="AM1734" s="258" t="s">
        <v>143</v>
      </c>
      <c r="AN1734" s="259"/>
      <c r="AO1734" s="260" t="s">
        <v>144</v>
      </c>
      <c r="AP1734" s="261"/>
      <c r="AR1734" s="253" t="s">
        <v>145</v>
      </c>
      <c r="AS1734" s="254"/>
      <c r="AT1734" s="255" t="s">
        <v>146</v>
      </c>
      <c r="AU1734" s="256"/>
      <c r="AV1734" s="4"/>
      <c r="AW1734" s="258" t="s">
        <v>147</v>
      </c>
      <c r="AX1734" s="259"/>
      <c r="AY1734" s="260" t="s">
        <v>148</v>
      </c>
      <c r="AZ1734" s="261"/>
      <c r="BA1734" s="8"/>
      <c r="BB1734" s="253" t="s">
        <v>149</v>
      </c>
      <c r="BC1734" s="254"/>
      <c r="BD1734" s="255" t="s">
        <v>150</v>
      </c>
      <c r="BE1734" s="256"/>
      <c r="BF1734" s="4"/>
      <c r="BG1734" s="258" t="s">
        <v>151</v>
      </c>
      <c r="BH1734" s="259"/>
      <c r="BI1734" s="260" t="s">
        <v>152</v>
      </c>
      <c r="BJ1734" s="261"/>
      <c r="BK1734" s="4"/>
      <c r="BL1734" s="253" t="s">
        <v>153</v>
      </c>
      <c r="BM1734" s="254"/>
      <c r="BN1734" s="255" t="s">
        <v>154</v>
      </c>
      <c r="BO1734" s="256"/>
      <c r="BP1734" s="4"/>
      <c r="BQ1734" s="258" t="s">
        <v>155</v>
      </c>
      <c r="BR1734" s="259"/>
      <c r="BS1734" s="260" t="s">
        <v>156</v>
      </c>
      <c r="BT1734" s="261"/>
      <c r="BU1734" s="8"/>
      <c r="BV1734" s="253" t="s">
        <v>157</v>
      </c>
      <c r="BW1734" s="254"/>
      <c r="BX1734" s="255" t="s">
        <v>158</v>
      </c>
      <c r="BY1734" s="256"/>
      <c r="CA1734" s="46" t="s">
        <v>16</v>
      </c>
      <c r="CC1734" s="136" t="s">
        <v>71</v>
      </c>
      <c r="CD1734" s="9"/>
      <c r="CE1734" s="38"/>
      <c r="CF1734" s="38"/>
      <c r="CG1734" s="38"/>
      <c r="CH1734" s="38"/>
    </row>
    <row r="1735" spans="2:91" ht="18.600000000000001" customHeight="1" thickTop="1" thickBot="1">
      <c r="D1735" s="29">
        <v>0</v>
      </c>
      <c r="E1735" s="33">
        <v>0</v>
      </c>
      <c r="F1735" s="31">
        <v>1</v>
      </c>
      <c r="G1735" s="32">
        <v>0</v>
      </c>
      <c r="I1735" s="29">
        <v>0</v>
      </c>
      <c r="J1735" s="33">
        <f t="shared" ref="J1735" si="16624">IF(0=(1-$J$8*$K$8*$B1732^2),10^14,$B1732*$J$8/(1-$J$8*$K$8*$B1732^2))</f>
        <v>-0.27804072985274242</v>
      </c>
      <c r="K1735" s="31">
        <v>1</v>
      </c>
      <c r="L1735" s="32">
        <v>0</v>
      </c>
      <c r="N1735" s="29">
        <f t="shared" ref="N1735" si="16625">D1735*I1732+F1735*I1735-E1735*J1732-G1735*J1735</f>
        <v>0</v>
      </c>
      <c r="O1735" s="33">
        <f t="shared" ref="O1735" si="16626">(D1735*J1732+E1735*I1732+F1735*J1735+G1735*I1735)</f>
        <v>-0.27804072985274242</v>
      </c>
      <c r="P1735" s="31">
        <f t="shared" ref="P1735" si="16627">D1735*K1732+F1735*K1735-E1735*L1732-G1735*L1735</f>
        <v>1</v>
      </c>
      <c r="Q1735" s="32">
        <f t="shared" ref="Q1735" si="16628">(D1735*L1732+E1735*K1732+F1735*L1735+G1735*K1735)</f>
        <v>0</v>
      </c>
      <c r="S1735" s="29">
        <v>0</v>
      </c>
      <c r="T1735" s="33">
        <v>0</v>
      </c>
      <c r="U1735" s="31">
        <v>1</v>
      </c>
      <c r="V1735" s="32">
        <v>0</v>
      </c>
      <c r="X1735" s="29">
        <f t="shared" ref="X1735" si="16629">N1735*S1732+P1735*S1735-O1735*T1732-Q1735*T1735</f>
        <v>0</v>
      </c>
      <c r="Y1735" s="33">
        <f t="shared" ref="Y1735" si="16630">(N1735*T1732+O1735*S1732+P1735*T1735+Q1735*S1735)</f>
        <v>-0.27804072985274242</v>
      </c>
      <c r="Z1735" s="31">
        <f t="shared" ref="Z1735" si="16631">N1735*U1732+P1735*U1735-O1735*V1732-Q1735*V1735</f>
        <v>0.92016802299831246</v>
      </c>
      <c r="AA1735" s="32">
        <f t="shared" ref="AA1735" si="16632">(N1735*V1732+O1735*U1732+P1735*V1735+Q1735*U1735)</f>
        <v>0</v>
      </c>
      <c r="AB1735" s="8"/>
      <c r="AC1735" s="29">
        <v>0</v>
      </c>
      <c r="AD1735" s="33">
        <f t="shared" ref="AD1735" si="16633">IF(0=(1-$AD$8*$AE$8*$B1732^2),10^14,$B1732*$AD$8/(1-$AD$8*$AE$8*$B1732^2))</f>
        <v>-0.21978496777454304</v>
      </c>
      <c r="AE1735" s="31">
        <v>1</v>
      </c>
      <c r="AF1735" s="32">
        <v>0</v>
      </c>
      <c r="AH1735" s="29">
        <f t="shared" ref="AH1735" si="16634">X1735*AC1732+Z1735*AC1735-Y1735*AD1732-AA1735*AD1735</f>
        <v>0</v>
      </c>
      <c r="AI1735" s="33">
        <f t="shared" ref="AI1735" si="16635">(X1735*AD1732+Y1735*AC1732+Z1735*AD1735+AA1735*AC1735)</f>
        <v>-0.4802798291345915</v>
      </c>
      <c r="AJ1735" s="31">
        <f t="shared" ref="AJ1735" si="16636">X1735*AE1732+Z1735*AE1735-Y1735*AF1732-AA1735*AF1735</f>
        <v>0.92016802299831246</v>
      </c>
      <c r="AK1735" s="32">
        <f t="shared" ref="AK1735" si="16637">(X1735*AF1732+Y1735*AE1732+Z1735*AF1735+AA1735*AE1735)</f>
        <v>0</v>
      </c>
      <c r="AL1735" s="8"/>
      <c r="AM1735" s="29">
        <v>0</v>
      </c>
      <c r="AN1735" s="33">
        <v>0</v>
      </c>
      <c r="AO1735" s="31">
        <v>1</v>
      </c>
      <c r="AP1735" s="32">
        <v>0</v>
      </c>
      <c r="AR1735" s="29">
        <f t="shared" ref="AR1735" si="16638">AH1735*AM1732+AJ1735*AM1735-AI1735*AN1732-AK1735*AN1735</f>
        <v>0</v>
      </c>
      <c r="AS1735" s="33">
        <f t="shared" ref="AS1735" si="16639">(AH1735*AN1732+AI1735*AM1732+AJ1735*AN1735+AK1735*AM1735)</f>
        <v>-0.4802798291345915</v>
      </c>
      <c r="AT1735" s="31">
        <f t="shared" ref="AT1735" si="16640">AH1735*AO1732+AJ1735*AO1735-AI1735*AP1732-AK1735*AP1735</f>
        <v>0.79546433453805887</v>
      </c>
      <c r="AU1735" s="32">
        <f t="shared" ref="AU1735" si="16641">(AH1735*AP1732+AI1735*AO1732+AJ1735*AP1735+AK1735*AO1735)</f>
        <v>0</v>
      </c>
      <c r="AV1735" s="8"/>
      <c r="AW1735" s="29">
        <v>0</v>
      </c>
      <c r="AX1735" s="33">
        <f t="shared" ref="AX1735" si="16642">IF(0=(1-$AX$8*$AY$8*$B1732^2),10^14,$B1732*$AX$8/(1-$AX$8*$AY$8*$B1732^2))</f>
        <v>-0.19865985395912439</v>
      </c>
      <c r="AY1735" s="31">
        <v>1</v>
      </c>
      <c r="AZ1735" s="32">
        <v>0</v>
      </c>
      <c r="BB1735" s="29">
        <f t="shared" ref="BB1735" si="16643">AR1735*AW1732+AT1735*AW1735-AS1735*AX1732-AU1735*AX1735</f>
        <v>0</v>
      </c>
      <c r="BC1735" s="33">
        <f t="shared" ref="BC1735" si="16644">(AR1735*AX1732+AS1735*AW1732+AT1735*AX1735+AU1735*AW1735)</f>
        <v>-0.63830665766361427</v>
      </c>
      <c r="BD1735" s="31">
        <f t="shared" ref="BD1735" si="16645">AR1735*AY1732+AT1735*AY1735-AS1735*AZ1732-AU1735*AZ1735</f>
        <v>0.79546433453805887</v>
      </c>
      <c r="BE1735" s="32">
        <f t="shared" ref="BE1735" si="16646">(AR1735*AZ1732+AS1735*AY1732+AT1735*AZ1735+AU1735*AY1735)</f>
        <v>0</v>
      </c>
      <c r="BF1735" s="8"/>
      <c r="BG1735" s="29">
        <v>0</v>
      </c>
      <c r="BH1735" s="33">
        <v>0</v>
      </c>
      <c r="BI1735" s="31">
        <v>1</v>
      </c>
      <c r="BJ1735" s="32">
        <v>0</v>
      </c>
      <c r="BL1735" s="29">
        <f t="shared" ref="BL1735" si="16647">BB1735*BG1732+BD1735*BG1735-BC1735*BH1732-BE1735*BH1735</f>
        <v>0</v>
      </c>
      <c r="BM1735" s="33">
        <f t="shared" ref="BM1735" si="16648">(BB1735*BH1732+BC1735*BG1732+BD1735*BH1735+BE1735*BG1735)</f>
        <v>-0.63830665766361427</v>
      </c>
      <c r="BN1735" s="31">
        <f t="shared" ref="BN1735" si="16649">BB1735*BI1732+BD1735*BI1735-BC1735*BJ1732-BE1735*BJ1735</f>
        <v>0.73718808163804828</v>
      </c>
      <c r="BO1735" s="32">
        <f t="shared" ref="BO1735" si="16650">(BB1735*BJ1732+BC1735*BI1732+BD1735*BJ1735+BE1735*BI1735)</f>
        <v>0</v>
      </c>
      <c r="BP1735" s="8"/>
      <c r="BQ1735" s="19">
        <f t="shared" ref="BQ1735:BQ1798" si="16651">1/$BR$8</f>
        <v>1</v>
      </c>
      <c r="BR1735" s="47">
        <v>0</v>
      </c>
      <c r="BS1735" s="48">
        <v>1</v>
      </c>
      <c r="BT1735" s="49">
        <v>0</v>
      </c>
      <c r="BV1735" s="29">
        <f t="shared" ref="BV1735" si="16652">BL1735*BQ1732+BN1735*BQ1735-BM1735*BR1732-BO1735*BR1735</f>
        <v>0.73718808163804828</v>
      </c>
      <c r="BW1735" s="33">
        <f t="shared" ref="BW1735" si="16653">(BL1735*BR1732+BM1735*BQ1732+BN1735*BR1735+BO1735*BQ1735)</f>
        <v>-0.63830665766361427</v>
      </c>
      <c r="BX1735" s="31">
        <f t="shared" ref="BX1735" si="16654">BL1735*BS1732+BN1735*BS1735-BM1735*BT1732-BO1735*BT1735</f>
        <v>0.73718808163804828</v>
      </c>
      <c r="BY1735" s="32">
        <f t="shared" ref="BY1735" si="16655">(BL1735*BT1732+BM1735*BS1732+BN1735*BT1735+BO1735*BS1735)</f>
        <v>0</v>
      </c>
      <c r="CA1735" s="50">
        <f t="shared" ref="CA1735" si="16656">(180/PI())*ATAN(-1*(BW1732+BW1735)/(BV1732+BV1735))</f>
        <v>42.553787693035993</v>
      </c>
      <c r="CC1735" s="137">
        <f t="shared" ref="CC1735" si="16657">20*LOG(((1-(10^(CA1732/20)^2)*(1-((1-CC1732)/(1+CC1732))^2))^0.5))</f>
        <v>-26.671231958592905</v>
      </c>
      <c r="CD1735" s="9"/>
      <c r="CE1735" s="38"/>
      <c r="CF1735" s="38"/>
      <c r="CG1735" s="38"/>
      <c r="CH1735" s="38"/>
    </row>
    <row r="1736" spans="2:91" ht="18.600000000000001" customHeight="1">
      <c r="CC1736" s="42"/>
    </row>
    <row r="1737" spans="2:91" ht="18.600000000000001" customHeight="1" thickBot="1">
      <c r="E1737" s="22" t="s">
        <v>4</v>
      </c>
      <c r="J1737" s="22" t="s">
        <v>5</v>
      </c>
      <c r="O1737" s="22" t="s">
        <v>6</v>
      </c>
      <c r="T1737" s="22" t="s">
        <v>7</v>
      </c>
      <c r="Y1737" s="22" t="s">
        <v>8</v>
      </c>
      <c r="AD1737" s="22" t="s">
        <v>65</v>
      </c>
      <c r="AI1737" s="22" t="s">
        <v>9</v>
      </c>
      <c r="AN1737" s="22" t="s">
        <v>66</v>
      </c>
      <c r="AS1737" s="22" t="s">
        <v>51</v>
      </c>
      <c r="AX1737" s="22" t="s">
        <v>67</v>
      </c>
      <c r="BC1737" s="22" t="s">
        <v>52</v>
      </c>
      <c r="BH1737" s="22" t="s">
        <v>68</v>
      </c>
      <c r="BM1737" s="22" t="s">
        <v>63</v>
      </c>
      <c r="BQ1737" s="23" t="s">
        <v>69</v>
      </c>
      <c r="BR1737" s="23"/>
      <c r="BS1737" s="24"/>
      <c r="BT1737" s="24"/>
      <c r="BU1737" s="24"/>
      <c r="BW1737" s="22" t="s">
        <v>64</v>
      </c>
    </row>
    <row r="1738" spans="2:91" ht="18.600000000000001" customHeight="1" thickBot="1">
      <c r="D1738" s="249" t="s">
        <v>103</v>
      </c>
      <c r="E1738" s="250"/>
      <c r="F1738" s="251" t="s">
        <v>104</v>
      </c>
      <c r="G1738" s="252"/>
      <c r="H1738" s="229"/>
      <c r="I1738" s="253" t="s">
        <v>11</v>
      </c>
      <c r="J1738" s="254"/>
      <c r="K1738" s="255" t="s">
        <v>12</v>
      </c>
      <c r="L1738" s="256"/>
      <c r="M1738" s="24"/>
      <c r="N1738" s="253" t="s">
        <v>105</v>
      </c>
      <c r="O1738" s="254"/>
      <c r="P1738" s="255" t="s">
        <v>106</v>
      </c>
      <c r="Q1738" s="256"/>
      <c r="R1738" s="24"/>
      <c r="S1738" s="249" t="s">
        <v>107</v>
      </c>
      <c r="T1738" s="250"/>
      <c r="U1738" s="251" t="s">
        <v>108</v>
      </c>
      <c r="V1738" s="252"/>
      <c r="W1738" s="8"/>
      <c r="X1738" s="253" t="s">
        <v>109</v>
      </c>
      <c r="Y1738" s="254"/>
      <c r="Z1738" s="255" t="s">
        <v>110</v>
      </c>
      <c r="AA1738" s="256"/>
      <c r="AB1738" s="8"/>
      <c r="AC1738" s="253" t="s">
        <v>111</v>
      </c>
      <c r="AD1738" s="254"/>
      <c r="AE1738" s="255" t="s">
        <v>14</v>
      </c>
      <c r="AF1738" s="256"/>
      <c r="AG1738" s="8"/>
      <c r="AH1738" s="253" t="s">
        <v>112</v>
      </c>
      <c r="AI1738" s="254"/>
      <c r="AJ1738" s="255" t="s">
        <v>113</v>
      </c>
      <c r="AK1738" s="256"/>
      <c r="AL1738" s="8"/>
      <c r="AM1738" s="249" t="s">
        <v>114</v>
      </c>
      <c r="AN1738" s="250"/>
      <c r="AO1738" s="251" t="s">
        <v>115</v>
      </c>
      <c r="AP1738" s="252"/>
      <c r="AQ1738" s="24"/>
      <c r="AR1738" s="253" t="s">
        <v>116</v>
      </c>
      <c r="AS1738" s="254"/>
      <c r="AT1738" s="255" t="s">
        <v>13</v>
      </c>
      <c r="AU1738" s="256"/>
      <c r="AV1738" s="4"/>
      <c r="AW1738" s="253" t="s">
        <v>117</v>
      </c>
      <c r="AX1738" s="254"/>
      <c r="AY1738" s="255" t="s">
        <v>118</v>
      </c>
      <c r="AZ1738" s="256"/>
      <c r="BA1738" s="8"/>
      <c r="BB1738" s="253" t="s">
        <v>119</v>
      </c>
      <c r="BC1738" s="254"/>
      <c r="BD1738" s="255" t="s">
        <v>120</v>
      </c>
      <c r="BE1738" s="256"/>
      <c r="BF1738" s="4"/>
      <c r="BG1738" s="249" t="s">
        <v>121</v>
      </c>
      <c r="BH1738" s="250"/>
      <c r="BI1738" s="251" t="s">
        <v>122</v>
      </c>
      <c r="BJ1738" s="252"/>
      <c r="BK1738" s="4"/>
      <c r="BL1738" s="253" t="s">
        <v>123</v>
      </c>
      <c r="BM1738" s="254"/>
      <c r="BN1738" s="255" t="s">
        <v>124</v>
      </c>
      <c r="BO1738" s="256"/>
      <c r="BP1738" s="4"/>
      <c r="BQ1738" s="253" t="s">
        <v>125</v>
      </c>
      <c r="BR1738" s="254"/>
      <c r="BS1738" s="255" t="s">
        <v>126</v>
      </c>
      <c r="BT1738" s="256"/>
      <c r="BU1738" s="8"/>
      <c r="BV1738" s="253" t="s">
        <v>127</v>
      </c>
      <c r="BW1738" s="254"/>
      <c r="BX1738" s="255" t="s">
        <v>128</v>
      </c>
      <c r="BY1738" s="256"/>
      <c r="CA1738" s="27" t="s">
        <v>15</v>
      </c>
      <c r="CC1738" s="133" t="s">
        <v>70</v>
      </c>
      <c r="CD1738" s="9"/>
      <c r="CE1738" s="38"/>
      <c r="CF1738" s="38"/>
      <c r="CG1738" s="38"/>
      <c r="CH1738" s="38"/>
    </row>
    <row r="1739" spans="2:91" ht="18.600000000000001" customHeight="1" thickTop="1" thickBot="1">
      <c r="B1739" s="129">
        <v>4.4800000000000004</v>
      </c>
      <c r="D1739" s="29">
        <v>1</v>
      </c>
      <c r="E1739" s="30">
        <v>0</v>
      </c>
      <c r="F1739" s="31">
        <v>0</v>
      </c>
      <c r="G1739" s="32">
        <f t="shared" ref="G1739:G1802" si="16658">-1/($E$8*$B1739)</f>
        <v>-0.14713839285714286</v>
      </c>
      <c r="I1739" s="29">
        <v>1</v>
      </c>
      <c r="J1739" s="33">
        <v>0</v>
      </c>
      <c r="K1739" s="31">
        <v>0</v>
      </c>
      <c r="L1739" s="32">
        <v>0</v>
      </c>
      <c r="N1739" s="29">
        <f t="shared" ref="N1739" si="16659">D1739*I1739+F1739*I1742-E1739*J1739-G1739*J1742</f>
        <v>0.95927499797257076</v>
      </c>
      <c r="O1739" s="33">
        <f t="shared" ref="O1739" si="16660">(D1739*J1739+E1739*I1739+F1739*J1742+G1739*I1742)</f>
        <v>0</v>
      </c>
      <c r="P1739" s="31">
        <f t="shared" ref="P1739" si="16661">D1739*K1739+F1739*K1742-E1739*L1739-G1739*L1742</f>
        <v>0</v>
      </c>
      <c r="Q1739" s="32">
        <f t="shared" ref="Q1739" si="16662">(D1739*L1739+E1739*K1739+F1739*L1742+G1739*K1742)</f>
        <v>-0.14713839285714286</v>
      </c>
      <c r="S1739" s="29">
        <v>1</v>
      </c>
      <c r="T1739" s="30">
        <v>0</v>
      </c>
      <c r="U1739" s="31">
        <v>0</v>
      </c>
      <c r="V1739" s="32">
        <f t="shared" ref="V1739:V1802" si="16663">-1/($T$8*$B1739)</f>
        <v>-0.28584151785714285</v>
      </c>
      <c r="X1739" s="29">
        <f t="shared" ref="X1739" si="16664">N1739*S1739+P1739*S1742-O1739*T1739-Q1739*T1742</f>
        <v>0.95927499797257076</v>
      </c>
      <c r="Y1739" s="33">
        <f t="shared" ref="Y1739" si="16665">(N1739*T1739+O1739*S1739+P1739*T1742+Q1739*S1742)</f>
        <v>0</v>
      </c>
      <c r="Z1739" s="31">
        <f t="shared" ref="Z1739" si="16666">N1739*U1739+P1739*U1742-O1739*V1739-Q1739*V1742</f>
        <v>0</v>
      </c>
      <c r="AA1739" s="32">
        <f t="shared" ref="AA1739" si="16667">(N1739*V1739+O1739*U1739+P1739*V1742+Q1739*U1742)</f>
        <v>-0.42133901432003013</v>
      </c>
      <c r="AB1739" s="8"/>
      <c r="AC1739" s="29">
        <v>1</v>
      </c>
      <c r="AD1739" s="33">
        <v>0</v>
      </c>
      <c r="AE1739" s="31">
        <v>0</v>
      </c>
      <c r="AF1739" s="32">
        <v>0</v>
      </c>
      <c r="AH1739" s="29">
        <f t="shared" ref="AH1739" si="16668">X1739*AC1739+Z1739*AC1742-Y1739*AD1739-AA1739*AD1742</f>
        <v>0.86710857100167771</v>
      </c>
      <c r="AI1739" s="33">
        <f t="shared" ref="AI1739" si="16669">(X1739*AD1739+Y1739*AC1739+Z1739*AD1742+AA1739*AC1742)</f>
        <v>0</v>
      </c>
      <c r="AJ1739" s="31">
        <f t="shared" ref="AJ1739" si="16670">X1739*AE1739+Z1739*AE1742-Y1739*AF1739-AA1739*AF1742</f>
        <v>0</v>
      </c>
      <c r="AK1739" s="32">
        <f t="shared" ref="AK1739" si="16671">(X1739*AF1739+Y1739*AE1739+Z1739*AF1742+AA1739*AE1742)</f>
        <v>-0.42133901432003013</v>
      </c>
      <c r="AL1739" s="8"/>
      <c r="AM1739" s="29">
        <v>1</v>
      </c>
      <c r="AN1739" s="30">
        <v>0</v>
      </c>
      <c r="AO1739" s="31">
        <v>0</v>
      </c>
      <c r="AP1739" s="32">
        <f t="shared" ref="AP1739:AP1802" si="16672">-1/($AN$8*$B1739)</f>
        <v>-0.25848883928571426</v>
      </c>
      <c r="AR1739" s="29">
        <f t="shared" ref="AR1739" si="16673">AH1739*AM1739+AJ1739*AM1742-AI1739*AN1739-AK1739*AN1742</f>
        <v>0.86710857100167771</v>
      </c>
      <c r="AS1739" s="33">
        <f t="shared" ref="AS1739" si="16674">(AH1739*AN1739+AI1739*AM1739+AJ1739*AN1742+AK1739*AM1742)</f>
        <v>0</v>
      </c>
      <c r="AT1739" s="31">
        <f t="shared" ref="AT1739" si="16675">AH1739*AO1739+AJ1739*AO1742-AI1739*AP1739-AK1739*AP1742</f>
        <v>0</v>
      </c>
      <c r="AU1739" s="32">
        <f t="shared" ref="AU1739" si="16676">(AH1739*AP1739+AI1739*AO1739+AJ1739*AP1742+AK1739*AO1742)</f>
        <v>-0.64547690237294808</v>
      </c>
      <c r="AV1739" s="8"/>
      <c r="AW1739" s="29">
        <v>1</v>
      </c>
      <c r="AX1739" s="33">
        <v>0</v>
      </c>
      <c r="AY1739" s="31">
        <v>0</v>
      </c>
      <c r="AZ1739" s="32">
        <v>0</v>
      </c>
      <c r="BB1739" s="29">
        <f t="shared" ref="BB1739" si="16677">AR1739*AW1739+AT1739*AW1742-AS1739*AX1739-AU1739*AX1742</f>
        <v>0.73947503930053005</v>
      </c>
      <c r="BC1739" s="33">
        <f t="shared" ref="BC1739" si="16678">(AR1739*AX1739+AS1739*AW1739+AT1739*AX1742+AU1739*AW1742)</f>
        <v>0</v>
      </c>
      <c r="BD1739" s="31">
        <f t="shared" ref="BD1739" si="16679">AR1739*AY1739+AT1739*AY1742-AS1739*AZ1739-AU1739*AZ1742</f>
        <v>0</v>
      </c>
      <c r="BE1739" s="32">
        <f t="shared" ref="BE1739" si="16680">(AR1739*AZ1739+AS1739*AY1739+AT1739*AZ1742+AU1739*AY1742)</f>
        <v>-0.64547690237294808</v>
      </c>
      <c r="BF1739" s="8"/>
      <c r="BG1739" s="29">
        <v>1</v>
      </c>
      <c r="BH1739" s="30">
        <v>0</v>
      </c>
      <c r="BI1739" s="31">
        <v>0</v>
      </c>
      <c r="BJ1739" s="32">
        <f t="shared" ref="BJ1739:BJ1802" si="16681">-1/($BH$8*$B1739)</f>
        <v>-9.0890624999999989E-2</v>
      </c>
      <c r="BL1739" s="29">
        <f t="shared" ref="BL1739" si="16682">BB1739*BG1739+BD1739*BG1742-BC1739*BH1739-BE1739*BH1742</f>
        <v>0.73947503930053005</v>
      </c>
      <c r="BM1739" s="33">
        <f t="shared" ref="BM1739" si="16683">(BB1739*BH1739+BC1739*BG1739+BD1739*BH1742+BE1739*BG1742)</f>
        <v>0</v>
      </c>
      <c r="BN1739" s="31">
        <f t="shared" ref="BN1739" si="16684">BB1739*BI1739+BD1739*BI1742-BC1739*BJ1739-BE1739*BJ1742</f>
        <v>0</v>
      </c>
      <c r="BO1739" s="32">
        <f t="shared" ref="BO1739" si="16685">(BB1739*BJ1739+BC1739*BI1739+BD1739*BJ1742+BE1739*BI1742)</f>
        <v>-0.71268825086687282</v>
      </c>
      <c r="BP1739" s="8"/>
      <c r="BQ1739" s="34">
        <v>1</v>
      </c>
      <c r="BR1739" s="35">
        <v>0</v>
      </c>
      <c r="BS1739" s="11">
        <v>0</v>
      </c>
      <c r="BT1739" s="36">
        <v>0</v>
      </c>
      <c r="BV1739" s="29">
        <f t="shared" ref="BV1739" si="16686">BL1739*BQ1739+BN1739*BQ1742-BM1739*BR1739-BO1739*BR1742</f>
        <v>0.73947503930053005</v>
      </c>
      <c r="BW1739" s="33">
        <f t="shared" ref="BW1739" si="16687">(BL1739*BR1739+BM1739*BQ1739+BN1739*BR1742+BO1739*BQ1742)</f>
        <v>-0.71268825086687282</v>
      </c>
      <c r="BX1739" s="31">
        <f t="shared" ref="BX1739" si="16688">BL1739*BS1739+BN1739*BS1742-BM1739*BT1739-BO1739*BT1742</f>
        <v>0</v>
      </c>
      <c r="BY1739" s="32">
        <f t="shared" ref="BY1739" si="16689">(BL1739*BT1739+BM1739*BS1739+BN1739*BT1742+BO1739*BS1742)</f>
        <v>-0.71268825086687282</v>
      </c>
      <c r="CA1739" s="37">
        <f t="shared" ref="CA1739" si="16690">20*LOG(((1+$BR$8)/$BR$8)/((BV1739+BV1742)^2+(BW1739+BW1742)^2)^0.5)</f>
        <v>-6.402433534600991E-3</v>
      </c>
      <c r="CC1739" s="134">
        <f t="shared" ref="CC1739" si="16691">((BV1739^2+BW1739^2)^0.5)/((BV1742^2+BW1742^2)^0.5)</f>
        <v>1.0530501715908345</v>
      </c>
      <c r="CD1739" s="9"/>
      <c r="CE1739" s="38"/>
      <c r="CF1739" s="38"/>
      <c r="CG1739" s="38"/>
      <c r="CH1739" s="38"/>
      <c r="CM1739" s="129">
        <v>4.46</v>
      </c>
    </row>
    <row r="1740" spans="2:91" ht="18.600000000000001" customHeight="1" thickBot="1">
      <c r="D1740" s="39"/>
      <c r="G1740" s="40"/>
      <c r="I1740" s="39"/>
      <c r="L1740" s="40"/>
      <c r="N1740" s="39"/>
      <c r="Q1740" s="40"/>
      <c r="S1740" s="39"/>
      <c r="V1740" s="40"/>
      <c r="X1740" s="39"/>
      <c r="AA1740" s="40"/>
      <c r="AC1740" s="39"/>
      <c r="AF1740" s="40"/>
      <c r="AH1740" s="39"/>
      <c r="AK1740" s="40"/>
      <c r="AM1740" s="39"/>
      <c r="AP1740" s="40"/>
      <c r="AR1740" s="39"/>
      <c r="AU1740" s="40"/>
      <c r="AW1740" s="39"/>
      <c r="AZ1740" s="40"/>
      <c r="BB1740" s="39"/>
      <c r="BE1740" s="40"/>
      <c r="BG1740" s="39"/>
      <c r="BJ1740" s="40"/>
      <c r="BL1740" s="39"/>
      <c r="BO1740" s="40"/>
      <c r="BQ1740" s="34"/>
      <c r="BR1740" s="11"/>
      <c r="BS1740" s="11"/>
      <c r="BT1740" s="41"/>
      <c r="BV1740" s="39"/>
      <c r="BY1740" s="40"/>
      <c r="CC1740" s="135"/>
      <c r="CD1740" s="9"/>
      <c r="CE1740" s="38"/>
      <c r="CF1740" s="38"/>
      <c r="CG1740" s="38"/>
      <c r="CH1740" s="38"/>
    </row>
    <row r="1741" spans="2:91" ht="18.600000000000001" customHeight="1" thickBot="1">
      <c r="D1741" s="258" t="s">
        <v>129</v>
      </c>
      <c r="E1741" s="259"/>
      <c r="F1741" s="260" t="s">
        <v>130</v>
      </c>
      <c r="G1741" s="261"/>
      <c r="H1741" s="229"/>
      <c r="I1741" s="258" t="s">
        <v>131</v>
      </c>
      <c r="J1741" s="259"/>
      <c r="K1741" s="260" t="s">
        <v>132</v>
      </c>
      <c r="L1741" s="261"/>
      <c r="N1741" s="253" t="s">
        <v>133</v>
      </c>
      <c r="O1741" s="254"/>
      <c r="P1741" s="255" t="s">
        <v>134</v>
      </c>
      <c r="Q1741" s="256"/>
      <c r="S1741" s="258" t="s">
        <v>135</v>
      </c>
      <c r="T1741" s="259"/>
      <c r="U1741" s="260" t="s">
        <v>136</v>
      </c>
      <c r="V1741" s="261"/>
      <c r="W1741" s="8"/>
      <c r="X1741" s="253" t="s">
        <v>137</v>
      </c>
      <c r="Y1741" s="254"/>
      <c r="Z1741" s="255" t="s">
        <v>138</v>
      </c>
      <c r="AA1741" s="256"/>
      <c r="AB1741" s="8"/>
      <c r="AC1741" s="258" t="s">
        <v>139</v>
      </c>
      <c r="AD1741" s="259"/>
      <c r="AE1741" s="260" t="s">
        <v>140</v>
      </c>
      <c r="AF1741" s="261"/>
      <c r="AG1741" s="8"/>
      <c r="AH1741" s="253" t="s">
        <v>141</v>
      </c>
      <c r="AI1741" s="254"/>
      <c r="AJ1741" s="255" t="s">
        <v>142</v>
      </c>
      <c r="AK1741" s="256"/>
      <c r="AL1741" s="8"/>
      <c r="AM1741" s="258" t="s">
        <v>143</v>
      </c>
      <c r="AN1741" s="259"/>
      <c r="AO1741" s="260" t="s">
        <v>144</v>
      </c>
      <c r="AP1741" s="261"/>
      <c r="AR1741" s="253" t="s">
        <v>145</v>
      </c>
      <c r="AS1741" s="254"/>
      <c r="AT1741" s="255" t="s">
        <v>146</v>
      </c>
      <c r="AU1741" s="256"/>
      <c r="AV1741" s="4"/>
      <c r="AW1741" s="258" t="s">
        <v>147</v>
      </c>
      <c r="AX1741" s="259"/>
      <c r="AY1741" s="260" t="s">
        <v>148</v>
      </c>
      <c r="AZ1741" s="261"/>
      <c r="BA1741" s="8"/>
      <c r="BB1741" s="253" t="s">
        <v>149</v>
      </c>
      <c r="BC1741" s="254"/>
      <c r="BD1741" s="255" t="s">
        <v>150</v>
      </c>
      <c r="BE1741" s="256"/>
      <c r="BF1741" s="4"/>
      <c r="BG1741" s="258" t="s">
        <v>151</v>
      </c>
      <c r="BH1741" s="259"/>
      <c r="BI1741" s="260" t="s">
        <v>152</v>
      </c>
      <c r="BJ1741" s="261"/>
      <c r="BK1741" s="4"/>
      <c r="BL1741" s="253" t="s">
        <v>153</v>
      </c>
      <c r="BM1741" s="254"/>
      <c r="BN1741" s="255" t="s">
        <v>154</v>
      </c>
      <c r="BO1741" s="256"/>
      <c r="BP1741" s="4"/>
      <c r="BQ1741" s="258" t="s">
        <v>155</v>
      </c>
      <c r="BR1741" s="259"/>
      <c r="BS1741" s="260" t="s">
        <v>156</v>
      </c>
      <c r="BT1741" s="261"/>
      <c r="BU1741" s="8"/>
      <c r="BV1741" s="253" t="s">
        <v>157</v>
      </c>
      <c r="BW1741" s="254"/>
      <c r="BX1741" s="255" t="s">
        <v>158</v>
      </c>
      <c r="BY1741" s="256"/>
      <c r="CA1741" s="46" t="s">
        <v>16</v>
      </c>
      <c r="CC1741" s="136" t="s">
        <v>71</v>
      </c>
      <c r="CD1741" s="9"/>
      <c r="CE1741" s="38"/>
      <c r="CF1741" s="38"/>
      <c r="CG1741" s="38"/>
      <c r="CH1741" s="38"/>
    </row>
    <row r="1742" spans="2:91" ht="18.600000000000001" customHeight="1" thickTop="1" thickBot="1">
      <c r="D1742" s="29">
        <v>0</v>
      </c>
      <c r="E1742" s="33">
        <v>0</v>
      </c>
      <c r="F1742" s="31">
        <v>1</v>
      </c>
      <c r="G1742" s="32">
        <v>0</v>
      </c>
      <c r="I1742" s="29">
        <v>0</v>
      </c>
      <c r="J1742" s="33">
        <f t="shared" ref="J1742" si="16692">IF(0=(1-$J$8*$K$8*$B1739^2),10^14,$B1739*$J$8/(1-$J$8*$K$8*$B1739^2))</f>
        <v>-0.27678025589805977</v>
      </c>
      <c r="K1742" s="31">
        <v>1</v>
      </c>
      <c r="L1742" s="32">
        <v>0</v>
      </c>
      <c r="N1742" s="29">
        <f t="shared" ref="N1742" si="16693">D1742*I1739+F1742*I1742-E1742*J1739-G1742*J1742</f>
        <v>0</v>
      </c>
      <c r="O1742" s="33">
        <f t="shared" ref="O1742" si="16694">(D1742*J1739+E1742*I1739+F1742*J1742+G1742*I1742)</f>
        <v>-0.27678025589805977</v>
      </c>
      <c r="P1742" s="31">
        <f t="shared" ref="P1742" si="16695">D1742*K1739+F1742*K1742-E1742*L1739-G1742*L1742</f>
        <v>1</v>
      </c>
      <c r="Q1742" s="32">
        <f t="shared" ref="Q1742" si="16696">(D1742*L1739+E1742*K1739+F1742*L1742+G1742*K1742)</f>
        <v>0</v>
      </c>
      <c r="S1742" s="29">
        <v>0</v>
      </c>
      <c r="T1742" s="33">
        <v>0</v>
      </c>
      <c r="U1742" s="31">
        <v>1</v>
      </c>
      <c r="V1742" s="32">
        <v>0</v>
      </c>
      <c r="X1742" s="29">
        <f t="shared" ref="X1742" si="16697">N1742*S1739+P1742*S1742-O1742*T1739-Q1742*T1742</f>
        <v>0</v>
      </c>
      <c r="Y1742" s="33">
        <f t="shared" ref="Y1742" si="16698">(N1742*T1739+O1742*S1739+P1742*T1742+Q1742*S1742)</f>
        <v>-0.27678025589805977</v>
      </c>
      <c r="Z1742" s="31">
        <f t="shared" ref="Z1742" si="16699">N1742*U1739+P1742*U1742-O1742*V1739-Q1742*V1742</f>
        <v>0.92088471154121021</v>
      </c>
      <c r="AA1742" s="32">
        <f t="shared" ref="AA1742" si="16700">(N1742*V1739+O1742*U1739+P1742*V1742+Q1742*U1742)</f>
        <v>0</v>
      </c>
      <c r="AB1742" s="8"/>
      <c r="AC1742" s="29">
        <v>0</v>
      </c>
      <c r="AD1742" s="33">
        <f t="shared" ref="AD1742" si="16701">IF(0=(1-$AD$8*$AE$8*$B1739^2),10^14,$B1739*$AD$8/(1-$AD$8*$AE$8*$B1739^2))</f>
        <v>-0.21874648166544486</v>
      </c>
      <c r="AE1742" s="31">
        <v>1</v>
      </c>
      <c r="AF1742" s="32">
        <v>0</v>
      </c>
      <c r="AH1742" s="29">
        <f t="shared" ref="AH1742" si="16702">X1742*AC1739+Z1742*AC1742-Y1742*AD1739-AA1742*AD1742</f>
        <v>0</v>
      </c>
      <c r="AI1742" s="33">
        <f t="shared" ref="AI1742" si="16703">(X1742*AD1739+Y1742*AC1739+Z1742*AD1742+AA1742*AC1742)</f>
        <v>-0.47822054656719759</v>
      </c>
      <c r="AJ1742" s="31">
        <f t="shared" ref="AJ1742" si="16704">X1742*AE1739+Z1742*AE1742-Y1742*AF1739-AA1742*AF1742</f>
        <v>0.92088471154121021</v>
      </c>
      <c r="AK1742" s="32">
        <f t="shared" ref="AK1742" si="16705">(X1742*AF1739+Y1742*AE1739+Z1742*AF1742+AA1742*AE1742)</f>
        <v>0</v>
      </c>
      <c r="AL1742" s="8"/>
      <c r="AM1742" s="29">
        <v>0</v>
      </c>
      <c r="AN1742" s="33">
        <v>0</v>
      </c>
      <c r="AO1742" s="31">
        <v>1</v>
      </c>
      <c r="AP1742" s="32">
        <v>0</v>
      </c>
      <c r="AR1742" s="29">
        <f t="shared" ref="AR1742" si="16706">AH1742*AM1739+AJ1742*AM1742-AI1742*AN1739-AK1742*AN1742</f>
        <v>0</v>
      </c>
      <c r="AS1742" s="33">
        <f t="shared" ref="AS1742" si="16707">(AH1742*AN1739+AI1742*AM1739+AJ1742*AN1742+AK1742*AM1742)</f>
        <v>-0.47822054656719759</v>
      </c>
      <c r="AT1742" s="31">
        <f t="shared" ref="AT1742" si="16708">AH1742*AO1739+AJ1742*AO1742-AI1742*AP1739-AK1742*AP1742</f>
        <v>0.79727003753647541</v>
      </c>
      <c r="AU1742" s="32">
        <f t="shared" ref="AU1742" si="16709">(AH1742*AP1739+AI1742*AO1739+AJ1742*AP1742+AK1742*AO1742)</f>
        <v>0</v>
      </c>
      <c r="AV1742" s="8"/>
      <c r="AW1742" s="29">
        <v>0</v>
      </c>
      <c r="AX1742" s="33">
        <f t="shared" ref="AX1742" si="16710">IF(0=(1-$AX$8*$AY$8*$B1739^2),10^14,$B1739*$AX$8/(1-$AX$8*$AY$8*$B1739^2))</f>
        <v>-0.19773524231762937</v>
      </c>
      <c r="AY1742" s="31">
        <v>1</v>
      </c>
      <c r="AZ1742" s="32">
        <v>0</v>
      </c>
      <c r="BB1742" s="29">
        <f t="shared" ref="BB1742" si="16711">AR1742*AW1739+AT1742*AW1742-AS1742*AX1739-AU1742*AX1742</f>
        <v>0</v>
      </c>
      <c r="BC1742" s="33">
        <f t="shared" ref="BC1742" si="16712">(AR1742*AX1739+AS1742*AW1739+AT1742*AX1742+AU1742*AW1742)</f>
        <v>-0.63586893063205796</v>
      </c>
      <c r="BD1742" s="31">
        <f t="shared" ref="BD1742" si="16713">AR1742*AY1739+AT1742*AY1742-AS1742*AZ1739-AU1742*AZ1742</f>
        <v>0.79727003753647541</v>
      </c>
      <c r="BE1742" s="32">
        <f t="shared" ref="BE1742" si="16714">(AR1742*AZ1739+AS1742*AY1739+AT1742*AZ1742+AU1742*AY1742)</f>
        <v>0</v>
      </c>
      <c r="BF1742" s="8"/>
      <c r="BG1742" s="29">
        <v>0</v>
      </c>
      <c r="BH1742" s="33">
        <v>0</v>
      </c>
      <c r="BI1742" s="31">
        <v>1</v>
      </c>
      <c r="BJ1742" s="32">
        <v>0</v>
      </c>
      <c r="BL1742" s="29">
        <f t="shared" ref="BL1742" si="16715">BB1742*BG1739+BD1742*BG1742-BC1742*BH1739-BE1742*BH1742</f>
        <v>0</v>
      </c>
      <c r="BM1742" s="33">
        <f t="shared" ref="BM1742" si="16716">(BB1742*BH1739+BC1742*BG1739+BD1742*BH1742+BE1742*BG1742)</f>
        <v>-0.63586893063205796</v>
      </c>
      <c r="BN1742" s="31">
        <f t="shared" ref="BN1742" si="16717">BB1742*BI1739+BD1742*BI1742-BC1742*BJ1739-BE1742*BJ1742</f>
        <v>0.73947551301324599</v>
      </c>
      <c r="BO1742" s="32">
        <f t="shared" ref="BO1742" si="16718">(BB1742*BJ1739+BC1742*BI1739+BD1742*BJ1742+BE1742*BI1742)</f>
        <v>0</v>
      </c>
      <c r="BP1742" s="8"/>
      <c r="BQ1742" s="19">
        <f t="shared" ref="BQ1742:BQ1805" si="16719">1/$BR$8</f>
        <v>1</v>
      </c>
      <c r="BR1742" s="47">
        <v>0</v>
      </c>
      <c r="BS1742" s="48">
        <v>1</v>
      </c>
      <c r="BT1742" s="49">
        <v>0</v>
      </c>
      <c r="BV1742" s="29">
        <f t="shared" ref="BV1742" si="16720">BL1742*BQ1739+BN1742*BQ1742-BM1742*BR1739-BO1742*BR1742</f>
        <v>0.73947551301324599</v>
      </c>
      <c r="BW1742" s="33">
        <f t="shared" ref="BW1742" si="16721">(BL1742*BR1739+BM1742*BQ1739+BN1742*BR1742+BO1742*BQ1742)</f>
        <v>-0.63586893063205796</v>
      </c>
      <c r="BX1742" s="31">
        <f t="shared" ref="BX1742" si="16722">BL1742*BS1739+BN1742*BS1742-BM1742*BT1739-BO1742*BT1742</f>
        <v>0.73947551301324599</v>
      </c>
      <c r="BY1742" s="32">
        <f t="shared" ref="BY1742" si="16723">(BL1742*BT1739+BM1742*BS1739+BN1742*BT1742+BO1742*BS1742)</f>
        <v>0</v>
      </c>
      <c r="CA1742" s="50">
        <f t="shared" ref="CA1742" si="16724">(180/PI())*ATAN(-1*(BW1739+BW1742)/(BV1739+BV1742))</f>
        <v>42.359618036701342</v>
      </c>
      <c r="CC1742" s="137">
        <f t="shared" ref="CC1742" si="16725">20*LOG(((1-(10^(CA1739/20)^2)*(1-((1-CC1739)/(1+CC1739))^2))^0.5))</f>
        <v>-26.696198236174055</v>
      </c>
      <c r="CD1742" s="9"/>
      <c r="CE1742" s="38"/>
      <c r="CF1742" s="38"/>
      <c r="CG1742" s="38"/>
      <c r="CH1742" s="38"/>
    </row>
    <row r="1743" spans="2:91" ht="18.600000000000001" customHeight="1">
      <c r="CC1743" s="42"/>
    </row>
    <row r="1744" spans="2:91" ht="18.600000000000001" customHeight="1" thickBot="1">
      <c r="E1744" s="22" t="s">
        <v>4</v>
      </c>
      <c r="J1744" s="22" t="s">
        <v>5</v>
      </c>
      <c r="O1744" s="22" t="s">
        <v>6</v>
      </c>
      <c r="T1744" s="22" t="s">
        <v>7</v>
      </c>
      <c r="Y1744" s="22" t="s">
        <v>8</v>
      </c>
      <c r="AD1744" s="22" t="s">
        <v>65</v>
      </c>
      <c r="AI1744" s="22" t="s">
        <v>9</v>
      </c>
      <c r="AN1744" s="22" t="s">
        <v>66</v>
      </c>
      <c r="AS1744" s="22" t="s">
        <v>51</v>
      </c>
      <c r="AX1744" s="22" t="s">
        <v>67</v>
      </c>
      <c r="BC1744" s="22" t="s">
        <v>52</v>
      </c>
      <c r="BH1744" s="22" t="s">
        <v>68</v>
      </c>
      <c r="BM1744" s="22" t="s">
        <v>63</v>
      </c>
      <c r="BQ1744" s="23" t="s">
        <v>69</v>
      </c>
      <c r="BR1744" s="23"/>
      <c r="BS1744" s="24"/>
      <c r="BT1744" s="24"/>
      <c r="BU1744" s="24"/>
      <c r="BW1744" s="22" t="s">
        <v>64</v>
      </c>
    </row>
    <row r="1745" spans="2:91" ht="18.600000000000001" customHeight="1" thickBot="1">
      <c r="D1745" s="249" t="s">
        <v>103</v>
      </c>
      <c r="E1745" s="250"/>
      <c r="F1745" s="251" t="s">
        <v>104</v>
      </c>
      <c r="G1745" s="252"/>
      <c r="H1745" s="229"/>
      <c r="I1745" s="253" t="s">
        <v>11</v>
      </c>
      <c r="J1745" s="254"/>
      <c r="K1745" s="255" t="s">
        <v>12</v>
      </c>
      <c r="L1745" s="256"/>
      <c r="M1745" s="24"/>
      <c r="N1745" s="253" t="s">
        <v>105</v>
      </c>
      <c r="O1745" s="254"/>
      <c r="P1745" s="255" t="s">
        <v>106</v>
      </c>
      <c r="Q1745" s="256"/>
      <c r="R1745" s="24"/>
      <c r="S1745" s="249" t="s">
        <v>107</v>
      </c>
      <c r="T1745" s="250"/>
      <c r="U1745" s="251" t="s">
        <v>108</v>
      </c>
      <c r="V1745" s="252"/>
      <c r="W1745" s="8"/>
      <c r="X1745" s="253" t="s">
        <v>109</v>
      </c>
      <c r="Y1745" s="254"/>
      <c r="Z1745" s="255" t="s">
        <v>110</v>
      </c>
      <c r="AA1745" s="256"/>
      <c r="AB1745" s="8"/>
      <c r="AC1745" s="253" t="s">
        <v>111</v>
      </c>
      <c r="AD1745" s="254"/>
      <c r="AE1745" s="255" t="s">
        <v>14</v>
      </c>
      <c r="AF1745" s="256"/>
      <c r="AG1745" s="8"/>
      <c r="AH1745" s="253" t="s">
        <v>112</v>
      </c>
      <c r="AI1745" s="254"/>
      <c r="AJ1745" s="255" t="s">
        <v>113</v>
      </c>
      <c r="AK1745" s="256"/>
      <c r="AL1745" s="8"/>
      <c r="AM1745" s="249" t="s">
        <v>114</v>
      </c>
      <c r="AN1745" s="250"/>
      <c r="AO1745" s="251" t="s">
        <v>115</v>
      </c>
      <c r="AP1745" s="252"/>
      <c r="AQ1745" s="24"/>
      <c r="AR1745" s="253" t="s">
        <v>116</v>
      </c>
      <c r="AS1745" s="254"/>
      <c r="AT1745" s="255" t="s">
        <v>13</v>
      </c>
      <c r="AU1745" s="256"/>
      <c r="AV1745" s="4"/>
      <c r="AW1745" s="253" t="s">
        <v>117</v>
      </c>
      <c r="AX1745" s="254"/>
      <c r="AY1745" s="255" t="s">
        <v>118</v>
      </c>
      <c r="AZ1745" s="256"/>
      <c r="BA1745" s="8"/>
      <c r="BB1745" s="253" t="s">
        <v>119</v>
      </c>
      <c r="BC1745" s="254"/>
      <c r="BD1745" s="255" t="s">
        <v>120</v>
      </c>
      <c r="BE1745" s="256"/>
      <c r="BF1745" s="4"/>
      <c r="BG1745" s="249" t="s">
        <v>121</v>
      </c>
      <c r="BH1745" s="250"/>
      <c r="BI1745" s="251" t="s">
        <v>122</v>
      </c>
      <c r="BJ1745" s="252"/>
      <c r="BK1745" s="4"/>
      <c r="BL1745" s="253" t="s">
        <v>123</v>
      </c>
      <c r="BM1745" s="254"/>
      <c r="BN1745" s="255" t="s">
        <v>124</v>
      </c>
      <c r="BO1745" s="256"/>
      <c r="BP1745" s="4"/>
      <c r="BQ1745" s="253" t="s">
        <v>125</v>
      </c>
      <c r="BR1745" s="254"/>
      <c r="BS1745" s="255" t="s">
        <v>126</v>
      </c>
      <c r="BT1745" s="256"/>
      <c r="BU1745" s="8"/>
      <c r="BV1745" s="253" t="s">
        <v>127</v>
      </c>
      <c r="BW1745" s="254"/>
      <c r="BX1745" s="255" t="s">
        <v>128</v>
      </c>
      <c r="BY1745" s="256"/>
      <c r="CA1745" s="27" t="s">
        <v>15</v>
      </c>
      <c r="CC1745" s="133" t="s">
        <v>70</v>
      </c>
      <c r="CD1745" s="9"/>
      <c r="CE1745" s="38"/>
      <c r="CF1745" s="38"/>
      <c r="CG1745" s="38"/>
      <c r="CH1745" s="38"/>
    </row>
    <row r="1746" spans="2:91" ht="18.600000000000001" customHeight="1" thickTop="1" thickBot="1">
      <c r="B1746" s="129">
        <v>4.5</v>
      </c>
      <c r="D1746" s="29">
        <v>1</v>
      </c>
      <c r="E1746" s="30">
        <v>0</v>
      </c>
      <c r="F1746" s="31">
        <v>0</v>
      </c>
      <c r="G1746" s="32">
        <f t="shared" ref="G1746:G1809" si="16726">-1/($E$8*$B1746)</f>
        <v>-0.14648444444444444</v>
      </c>
      <c r="I1746" s="29">
        <v>1</v>
      </c>
      <c r="J1746" s="33">
        <v>0</v>
      </c>
      <c r="K1746" s="31">
        <v>0</v>
      </c>
      <c r="L1746" s="32">
        <v>0</v>
      </c>
      <c r="N1746" s="29">
        <f t="shared" ref="N1746" si="16727">D1746*I1746+F1746*I1749-E1746*J1746-G1746*J1749</f>
        <v>0.95963895889366546</v>
      </c>
      <c r="O1746" s="33">
        <f t="shared" ref="O1746" si="16728">(D1746*J1746+E1746*I1746+F1746*J1749+G1746*I1749)</f>
        <v>0</v>
      </c>
      <c r="P1746" s="31">
        <f t="shared" ref="P1746" si="16729">D1746*K1746+F1746*K1749-E1746*L1746-G1746*L1749</f>
        <v>0</v>
      </c>
      <c r="Q1746" s="32">
        <f t="shared" ref="Q1746" si="16730">(D1746*L1746+E1746*K1746+F1746*L1749+G1746*K1749)</f>
        <v>-0.14648444444444444</v>
      </c>
      <c r="S1746" s="29">
        <v>1</v>
      </c>
      <c r="T1746" s="30">
        <v>0</v>
      </c>
      <c r="U1746" s="31">
        <v>0</v>
      </c>
      <c r="V1746" s="32">
        <f t="shared" ref="V1746:V1809" si="16731">-1/($T$8*$B1746)</f>
        <v>-0.28457111111111111</v>
      </c>
      <c r="X1746" s="29">
        <f t="shared" ref="X1746" si="16732">N1746*S1746+P1746*S1749-O1746*T1746-Q1746*T1749</f>
        <v>0.95963895889366546</v>
      </c>
      <c r="Y1746" s="33">
        <f t="shared" ref="Y1746" si="16733">(N1746*T1746+O1746*S1746+P1746*T1749+Q1746*S1749)</f>
        <v>0</v>
      </c>
      <c r="Z1746" s="31">
        <f t="shared" ref="Z1746" si="16734">N1746*U1746+P1746*U1749-O1746*V1746-Q1746*V1749</f>
        <v>0</v>
      </c>
      <c r="AA1746" s="32">
        <f t="shared" ref="AA1746" si="16735">(N1746*V1746+O1746*U1746+P1746*V1749+Q1746*U1749)</f>
        <v>-0.4195699692423247</v>
      </c>
      <c r="AB1746" s="8"/>
      <c r="AC1746" s="29">
        <v>1</v>
      </c>
      <c r="AD1746" s="33">
        <v>0</v>
      </c>
      <c r="AE1746" s="31">
        <v>0</v>
      </c>
      <c r="AF1746" s="32">
        <v>0</v>
      </c>
      <c r="AH1746" s="29">
        <f t="shared" ref="AH1746" si="16736">X1746*AC1746+Z1746*AC1749-Y1746*AD1746-AA1746*AD1749</f>
        <v>0.86829101812910015</v>
      </c>
      <c r="AI1746" s="33">
        <f t="shared" ref="AI1746" si="16737">(X1746*AD1746+Y1746*AC1746+Z1746*AD1749+AA1746*AC1749)</f>
        <v>0</v>
      </c>
      <c r="AJ1746" s="31">
        <f t="shared" ref="AJ1746" si="16738">X1746*AE1746+Z1746*AE1749-Y1746*AF1746-AA1746*AF1749</f>
        <v>0</v>
      </c>
      <c r="AK1746" s="32">
        <f t="shared" ref="AK1746" si="16739">(X1746*AF1746+Y1746*AE1746+Z1746*AF1749+AA1746*AE1749)</f>
        <v>-0.4195699692423247</v>
      </c>
      <c r="AL1746" s="8"/>
      <c r="AM1746" s="29">
        <v>1</v>
      </c>
      <c r="AN1746" s="30">
        <v>0</v>
      </c>
      <c r="AO1746" s="31">
        <v>0</v>
      </c>
      <c r="AP1746" s="32">
        <f t="shared" ref="AP1746:AP1809" si="16740">-1/($AN$8*$B1746)</f>
        <v>-0.25734000000000001</v>
      </c>
      <c r="AR1746" s="29">
        <f t="shared" ref="AR1746" si="16741">AH1746*AM1746+AJ1746*AM1749-AI1746*AN1746-AK1746*AN1749</f>
        <v>0.86829101812910015</v>
      </c>
      <c r="AS1746" s="33">
        <f t="shared" ref="AS1746" si="16742">(AH1746*AN1746+AI1746*AM1746+AJ1746*AN1749+AK1746*AM1749)</f>
        <v>0</v>
      </c>
      <c r="AT1746" s="31">
        <f t="shared" ref="AT1746" si="16743">AH1746*AO1746+AJ1746*AO1749-AI1746*AP1746-AK1746*AP1749</f>
        <v>0</v>
      </c>
      <c r="AU1746" s="32">
        <f t="shared" ref="AU1746" si="16744">(AH1746*AP1746+AI1746*AO1746+AJ1746*AP1749+AK1746*AO1749)</f>
        <v>-0.64301597984766734</v>
      </c>
      <c r="AV1746" s="8"/>
      <c r="AW1746" s="29">
        <v>1</v>
      </c>
      <c r="AX1746" s="33">
        <v>0</v>
      </c>
      <c r="AY1746" s="31">
        <v>0</v>
      </c>
      <c r="AZ1746" s="32">
        <v>0</v>
      </c>
      <c r="BB1746" s="29">
        <f t="shared" ref="BB1746" si="16745">AR1746*AW1746+AT1746*AW1749-AS1746*AX1746-AU1746*AX1749</f>
        <v>0.74173302237744942</v>
      </c>
      <c r="BC1746" s="33">
        <f t="shared" ref="BC1746" si="16746">(AR1746*AX1746+AS1746*AW1746+AT1746*AX1749+AU1746*AW1749)</f>
        <v>0</v>
      </c>
      <c r="BD1746" s="31">
        <f t="shared" ref="BD1746" si="16747">AR1746*AY1746+AT1746*AY1749-AS1746*AZ1746-AU1746*AZ1749</f>
        <v>0</v>
      </c>
      <c r="BE1746" s="32">
        <f t="shared" ref="BE1746" si="16748">(AR1746*AZ1746+AS1746*AY1746+AT1746*AZ1749+AU1746*AY1749)</f>
        <v>-0.64301597984766734</v>
      </c>
      <c r="BF1746" s="8"/>
      <c r="BG1746" s="29">
        <v>1</v>
      </c>
      <c r="BH1746" s="30">
        <v>0</v>
      </c>
      <c r="BI1746" s="31">
        <v>0</v>
      </c>
      <c r="BJ1746" s="32">
        <f t="shared" ref="BJ1746:BJ1809" si="16749">-1/($BH$8*$B1746)</f>
        <v>-9.048666666666666E-2</v>
      </c>
      <c r="BL1746" s="29">
        <f t="shared" ref="BL1746" si="16750">BB1746*BG1746+BD1746*BG1749-BC1746*BH1746-BE1746*BH1749</f>
        <v>0.74173302237744942</v>
      </c>
      <c r="BM1746" s="33">
        <f t="shared" ref="BM1746" si="16751">(BB1746*BH1746+BC1746*BG1746+BD1746*BH1749+BE1746*BG1749)</f>
        <v>0</v>
      </c>
      <c r="BN1746" s="31">
        <f t="shared" ref="BN1746" si="16752">BB1746*BI1746+BD1746*BI1749-BC1746*BJ1746-BE1746*BJ1749</f>
        <v>0</v>
      </c>
      <c r="BO1746" s="32">
        <f t="shared" ref="BO1746" si="16753">(BB1746*BJ1746+BC1746*BI1746+BD1746*BJ1749+BE1746*BI1749)</f>
        <v>-0.71013292859919486</v>
      </c>
      <c r="BP1746" s="8"/>
      <c r="BQ1746" s="34">
        <v>1</v>
      </c>
      <c r="BR1746" s="35">
        <v>0</v>
      </c>
      <c r="BS1746" s="11">
        <v>0</v>
      </c>
      <c r="BT1746" s="36">
        <v>0</v>
      </c>
      <c r="BV1746" s="29">
        <f t="shared" ref="BV1746" si="16754">BL1746*BQ1746+BN1746*BQ1749-BM1746*BR1746-BO1746*BR1749</f>
        <v>0.74173302237744942</v>
      </c>
      <c r="BW1746" s="33">
        <f t="shared" ref="BW1746" si="16755">(BL1746*BR1746+BM1746*BQ1746+BN1746*BR1749+BO1746*BQ1749)</f>
        <v>-0.71013292859919486</v>
      </c>
      <c r="BX1746" s="31">
        <f t="shared" ref="BX1746" si="16756">BL1746*BS1746+BN1746*BS1749-BM1746*BT1746-BO1746*BT1749</f>
        <v>0</v>
      </c>
      <c r="BY1746" s="32">
        <f t="shared" ref="BY1746" si="16757">(BL1746*BT1746+BM1746*BS1746+BN1746*BT1749+BO1746*BS1749)</f>
        <v>-0.71013292859919486</v>
      </c>
      <c r="CA1746" s="37">
        <f t="shared" ref="CA1746" si="16758">20*LOG(((1+$BR$8)/$BR$8)/((BV1746+BV1749)^2+(BW1746+BW1749)^2)^0.5)</f>
        <v>-6.3801870687009536E-3</v>
      </c>
      <c r="CC1746" s="134">
        <f t="shared" ref="CC1746" si="16759">((BV1746^2+BW1746^2)^0.5)/((BV1749^2+BW1749^2)^0.5)</f>
        <v>1.0527549844230419</v>
      </c>
      <c r="CD1746" s="9"/>
      <c r="CE1746" s="38"/>
      <c r="CF1746" s="38"/>
      <c r="CG1746" s="38"/>
      <c r="CH1746" s="38"/>
      <c r="CM1746" s="129">
        <v>4.4800000000000004</v>
      </c>
    </row>
    <row r="1747" spans="2:91" ht="18.600000000000001" customHeight="1" thickBot="1">
      <c r="D1747" s="39"/>
      <c r="G1747" s="40"/>
      <c r="I1747" s="39"/>
      <c r="L1747" s="40"/>
      <c r="N1747" s="39"/>
      <c r="Q1747" s="40"/>
      <c r="S1747" s="39"/>
      <c r="V1747" s="40"/>
      <c r="X1747" s="39"/>
      <c r="AA1747" s="40"/>
      <c r="AC1747" s="39"/>
      <c r="AF1747" s="40"/>
      <c r="AH1747" s="39"/>
      <c r="AK1747" s="40"/>
      <c r="AM1747" s="39"/>
      <c r="AP1747" s="40"/>
      <c r="AR1747" s="39"/>
      <c r="AU1747" s="40"/>
      <c r="AW1747" s="39"/>
      <c r="AZ1747" s="40"/>
      <c r="BB1747" s="39"/>
      <c r="BE1747" s="40"/>
      <c r="BG1747" s="39"/>
      <c r="BJ1747" s="40"/>
      <c r="BL1747" s="39"/>
      <c r="BO1747" s="40"/>
      <c r="BQ1747" s="34"/>
      <c r="BR1747" s="11"/>
      <c r="BS1747" s="11"/>
      <c r="BT1747" s="41"/>
      <c r="BV1747" s="39"/>
      <c r="BY1747" s="40"/>
      <c r="CC1747" s="135"/>
      <c r="CD1747" s="9"/>
      <c r="CE1747" s="38"/>
      <c r="CF1747" s="38"/>
      <c r="CG1747" s="38"/>
      <c r="CH1747" s="38"/>
    </row>
    <row r="1748" spans="2:91" ht="18.600000000000001" customHeight="1" thickBot="1">
      <c r="D1748" s="258" t="s">
        <v>129</v>
      </c>
      <c r="E1748" s="259"/>
      <c r="F1748" s="260" t="s">
        <v>130</v>
      </c>
      <c r="G1748" s="261"/>
      <c r="H1748" s="229"/>
      <c r="I1748" s="258" t="s">
        <v>131</v>
      </c>
      <c r="J1748" s="259"/>
      <c r="K1748" s="260" t="s">
        <v>132</v>
      </c>
      <c r="L1748" s="261"/>
      <c r="N1748" s="253" t="s">
        <v>133</v>
      </c>
      <c r="O1748" s="254"/>
      <c r="P1748" s="255" t="s">
        <v>134</v>
      </c>
      <c r="Q1748" s="256"/>
      <c r="S1748" s="258" t="s">
        <v>135</v>
      </c>
      <c r="T1748" s="259"/>
      <c r="U1748" s="260" t="s">
        <v>136</v>
      </c>
      <c r="V1748" s="261"/>
      <c r="W1748" s="8"/>
      <c r="X1748" s="253" t="s">
        <v>137</v>
      </c>
      <c r="Y1748" s="254"/>
      <c r="Z1748" s="255" t="s">
        <v>138</v>
      </c>
      <c r="AA1748" s="256"/>
      <c r="AB1748" s="8"/>
      <c r="AC1748" s="258" t="s">
        <v>139</v>
      </c>
      <c r="AD1748" s="259"/>
      <c r="AE1748" s="260" t="s">
        <v>140</v>
      </c>
      <c r="AF1748" s="261"/>
      <c r="AG1748" s="8"/>
      <c r="AH1748" s="253" t="s">
        <v>141</v>
      </c>
      <c r="AI1748" s="254"/>
      <c r="AJ1748" s="255" t="s">
        <v>142</v>
      </c>
      <c r="AK1748" s="256"/>
      <c r="AL1748" s="8"/>
      <c r="AM1748" s="258" t="s">
        <v>143</v>
      </c>
      <c r="AN1748" s="259"/>
      <c r="AO1748" s="260" t="s">
        <v>144</v>
      </c>
      <c r="AP1748" s="261"/>
      <c r="AR1748" s="253" t="s">
        <v>145</v>
      </c>
      <c r="AS1748" s="254"/>
      <c r="AT1748" s="255" t="s">
        <v>146</v>
      </c>
      <c r="AU1748" s="256"/>
      <c r="AV1748" s="4"/>
      <c r="AW1748" s="258" t="s">
        <v>147</v>
      </c>
      <c r="AX1748" s="259"/>
      <c r="AY1748" s="260" t="s">
        <v>148</v>
      </c>
      <c r="AZ1748" s="261"/>
      <c r="BA1748" s="8"/>
      <c r="BB1748" s="253" t="s">
        <v>149</v>
      </c>
      <c r="BC1748" s="254"/>
      <c r="BD1748" s="255" t="s">
        <v>150</v>
      </c>
      <c r="BE1748" s="256"/>
      <c r="BF1748" s="4"/>
      <c r="BG1748" s="258" t="s">
        <v>151</v>
      </c>
      <c r="BH1748" s="259"/>
      <c r="BI1748" s="260" t="s">
        <v>152</v>
      </c>
      <c r="BJ1748" s="261"/>
      <c r="BK1748" s="4"/>
      <c r="BL1748" s="253" t="s">
        <v>153</v>
      </c>
      <c r="BM1748" s="254"/>
      <c r="BN1748" s="255" t="s">
        <v>154</v>
      </c>
      <c r="BO1748" s="256"/>
      <c r="BP1748" s="4"/>
      <c r="BQ1748" s="258" t="s">
        <v>155</v>
      </c>
      <c r="BR1748" s="259"/>
      <c r="BS1748" s="260" t="s">
        <v>156</v>
      </c>
      <c r="BT1748" s="261"/>
      <c r="BU1748" s="8"/>
      <c r="BV1748" s="253" t="s">
        <v>157</v>
      </c>
      <c r="BW1748" s="254"/>
      <c r="BX1748" s="255" t="s">
        <v>158</v>
      </c>
      <c r="BY1748" s="256"/>
      <c r="CA1748" s="46" t="s">
        <v>16</v>
      </c>
      <c r="CC1748" s="136" t="s">
        <v>71</v>
      </c>
      <c r="CD1748" s="9"/>
      <c r="CE1748" s="38"/>
      <c r="CF1748" s="38"/>
      <c r="CG1748" s="38"/>
      <c r="CH1748" s="38"/>
    </row>
    <row r="1749" spans="2:91" ht="18.600000000000001" customHeight="1" thickTop="1" thickBot="1">
      <c r="D1749" s="29">
        <v>0</v>
      </c>
      <c r="E1749" s="33">
        <v>0</v>
      </c>
      <c r="F1749" s="31">
        <v>1</v>
      </c>
      <c r="G1749" s="32">
        <v>0</v>
      </c>
      <c r="I1749" s="29">
        <v>0</v>
      </c>
      <c r="J1749" s="33">
        <f t="shared" ref="J1749" si="16760">IF(0=(1-$J$8*$K$8*$B1746^2),10^14,$B1746*$J$8/(1-$J$8*$K$8*$B1746^2))</f>
        <v>-0.27553124333035789</v>
      </c>
      <c r="K1749" s="31">
        <v>1</v>
      </c>
      <c r="L1749" s="32">
        <v>0</v>
      </c>
      <c r="N1749" s="29">
        <f t="shared" ref="N1749" si="16761">D1749*I1746+F1749*I1749-E1749*J1746-G1749*J1749</f>
        <v>0</v>
      </c>
      <c r="O1749" s="33">
        <f t="shared" ref="O1749" si="16762">(D1749*J1746+E1749*I1746+F1749*J1749+G1749*I1749)</f>
        <v>-0.27553124333035789</v>
      </c>
      <c r="P1749" s="31">
        <f t="shared" ref="P1749" si="16763">D1749*K1746+F1749*K1749-E1749*L1746-G1749*L1749</f>
        <v>1</v>
      </c>
      <c r="Q1749" s="32">
        <f t="shared" ref="Q1749" si="16764">(D1749*L1746+E1749*K1746+F1749*L1749+G1749*K1749)</f>
        <v>0</v>
      </c>
      <c r="S1749" s="29">
        <v>0</v>
      </c>
      <c r="T1749" s="33">
        <v>0</v>
      </c>
      <c r="U1749" s="31">
        <v>1</v>
      </c>
      <c r="V1749" s="32">
        <v>0</v>
      </c>
      <c r="X1749" s="29">
        <f t="shared" ref="X1749" si="16765">N1749*S1746+P1749*S1749-O1749*T1746-Q1749*T1749</f>
        <v>0</v>
      </c>
      <c r="Y1749" s="33">
        <f t="shared" ref="Y1749" si="16766">(N1749*T1746+O1749*S1746+P1749*T1749+Q1749*S1749)</f>
        <v>-0.27553124333035789</v>
      </c>
      <c r="Z1749" s="31">
        <f t="shared" ref="Z1749" si="16767">N1749*U1746+P1749*U1749-O1749*V1746-Q1749*V1749</f>
        <v>0.92159176793965414</v>
      </c>
      <c r="AA1749" s="32">
        <f t="shared" ref="AA1749" si="16768">(N1749*V1746+O1749*U1746+P1749*V1749+Q1749*U1749)</f>
        <v>0</v>
      </c>
      <c r="AB1749" s="8"/>
      <c r="AC1749" s="29">
        <v>0</v>
      </c>
      <c r="AD1749" s="33">
        <f t="shared" ref="AD1749" si="16769">IF(0=(1-$AD$8*$AE$8*$B1746^2),10^14,$B1746*$AD$8/(1-$AD$8*$AE$8*$B1746^2))</f>
        <v>-0.21771801477957256</v>
      </c>
      <c r="AE1749" s="31">
        <v>1</v>
      </c>
      <c r="AF1749" s="32">
        <v>0</v>
      </c>
      <c r="AH1749" s="29">
        <f t="shared" ref="AH1749" si="16770">X1749*AC1746+Z1749*AC1749-Y1749*AD1746-AA1749*AD1749</f>
        <v>0</v>
      </c>
      <c r="AI1749" s="33">
        <f t="shared" ref="AI1749" si="16771">(X1749*AD1746+Y1749*AC1746+Z1749*AD1749+AA1749*AC1749)</f>
        <v>-0.47617837348337588</v>
      </c>
      <c r="AJ1749" s="31">
        <f t="shared" ref="AJ1749" si="16772">X1749*AE1746+Z1749*AE1749-Y1749*AF1746-AA1749*AF1749</f>
        <v>0.92159176793965414</v>
      </c>
      <c r="AK1749" s="32">
        <f t="shared" ref="AK1749" si="16773">(X1749*AF1746+Y1749*AE1746+Z1749*AF1749+AA1749*AE1749)</f>
        <v>0</v>
      </c>
      <c r="AL1749" s="8"/>
      <c r="AM1749" s="29">
        <v>0</v>
      </c>
      <c r="AN1749" s="33">
        <v>0</v>
      </c>
      <c r="AO1749" s="31">
        <v>1</v>
      </c>
      <c r="AP1749" s="32">
        <v>0</v>
      </c>
      <c r="AR1749" s="29">
        <f t="shared" ref="AR1749" si="16774">AH1749*AM1746+AJ1749*AM1749-AI1749*AN1746-AK1749*AN1749</f>
        <v>0</v>
      </c>
      <c r="AS1749" s="33">
        <f t="shared" ref="AS1749" si="16775">(AH1749*AN1746+AI1749*AM1746+AJ1749*AN1749+AK1749*AM1749)</f>
        <v>-0.47617837348337588</v>
      </c>
      <c r="AT1749" s="31">
        <f t="shared" ref="AT1749" si="16776">AH1749*AO1746+AJ1749*AO1749-AI1749*AP1746-AK1749*AP1749</f>
        <v>0.79905202530744224</v>
      </c>
      <c r="AU1749" s="32">
        <f t="shared" ref="AU1749" si="16777">(AH1749*AP1746+AI1749*AO1746+AJ1749*AP1749+AK1749*AO1749)</f>
        <v>0</v>
      </c>
      <c r="AV1749" s="8"/>
      <c r="AW1749" s="29">
        <v>0</v>
      </c>
      <c r="AX1749" s="33">
        <f t="shared" ref="AX1749" si="16778">IF(0=(1-$AX$8*$AY$8*$B1746^2),10^14,$B1746*$AX$8/(1-$AX$8*$AY$8*$B1746^2))</f>
        <v>-0.19681936330980868</v>
      </c>
      <c r="AY1749" s="31">
        <v>1</v>
      </c>
      <c r="AZ1749" s="32">
        <v>0</v>
      </c>
      <c r="BB1749" s="29">
        <f t="shared" ref="BB1749" si="16779">AR1749*AW1746+AT1749*AW1749-AS1749*AX1746-AU1749*AX1749</f>
        <v>0</v>
      </c>
      <c r="BC1749" s="33">
        <f t="shared" ref="BC1749" si="16780">(AR1749*AX1746+AS1749*AW1746+AT1749*AX1749+AU1749*AW1749)</f>
        <v>-0.63344728435579978</v>
      </c>
      <c r="BD1749" s="31">
        <f t="shared" ref="BD1749" si="16781">AR1749*AY1746+AT1749*AY1749-AS1749*AZ1746-AU1749*AZ1749</f>
        <v>0.79905202530744224</v>
      </c>
      <c r="BE1749" s="32">
        <f t="shared" ref="BE1749" si="16782">(AR1749*AZ1746+AS1749*AY1746+AT1749*AZ1749+AU1749*AY1749)</f>
        <v>0</v>
      </c>
      <c r="BF1749" s="8"/>
      <c r="BG1749" s="29">
        <v>0</v>
      </c>
      <c r="BH1749" s="33">
        <v>0</v>
      </c>
      <c r="BI1749" s="31">
        <v>1</v>
      </c>
      <c r="BJ1749" s="32">
        <v>0</v>
      </c>
      <c r="BL1749" s="29">
        <f t="shared" ref="BL1749" si="16783">BB1749*BG1746+BD1749*BG1749-BC1749*BH1746-BE1749*BH1749</f>
        <v>0</v>
      </c>
      <c r="BM1749" s="33">
        <f t="shared" ref="BM1749" si="16784">(BB1749*BH1746+BC1749*BG1746+BD1749*BH1749+BE1749*BG1749)</f>
        <v>-0.63344728435579978</v>
      </c>
      <c r="BN1749" s="31">
        <f t="shared" ref="BN1749" si="16785">BB1749*BI1746+BD1749*BI1749-BC1749*BJ1746-BE1749*BJ1749</f>
        <v>0.74173349203703376</v>
      </c>
      <c r="BO1749" s="32">
        <f t="shared" ref="BO1749" si="16786">(BB1749*BJ1746+BC1749*BI1746+BD1749*BJ1749+BE1749*BI1749)</f>
        <v>0</v>
      </c>
      <c r="BP1749" s="8"/>
      <c r="BQ1749" s="19">
        <f t="shared" ref="BQ1749:BQ1812" si="16787">1/$BR$8</f>
        <v>1</v>
      </c>
      <c r="BR1749" s="47">
        <v>0</v>
      </c>
      <c r="BS1749" s="48">
        <v>1</v>
      </c>
      <c r="BT1749" s="49">
        <v>0</v>
      </c>
      <c r="BV1749" s="29">
        <f t="shared" ref="BV1749" si="16788">BL1749*BQ1746+BN1749*BQ1749-BM1749*BR1746-BO1749*BR1749</f>
        <v>0.74173349203703376</v>
      </c>
      <c r="BW1749" s="33">
        <f t="shared" ref="BW1749" si="16789">(BL1749*BR1746+BM1749*BQ1746+BN1749*BR1749+BO1749*BQ1749)</f>
        <v>-0.63344728435579978</v>
      </c>
      <c r="BX1749" s="31">
        <f t="shared" ref="BX1749" si="16790">BL1749*BS1746+BN1749*BS1749-BM1749*BT1746-BO1749*BT1749</f>
        <v>0.74173349203703376</v>
      </c>
      <c r="BY1749" s="32">
        <f t="shared" ref="BY1749" si="16791">(BL1749*BT1746+BM1749*BS1746+BN1749*BT1749+BO1749*BS1749)</f>
        <v>0</v>
      </c>
      <c r="CA1749" s="50">
        <f t="shared" ref="CA1749" si="16792">(180/PI())*ATAN(-1*(BW1746+BW1749)/(BV1746+BV1749))</f>
        <v>42.167233584390061</v>
      </c>
      <c r="CC1749" s="137">
        <f t="shared" ref="CC1749" si="16793">20*LOG(((1-(10^(CA1746/20)^2)*(1-((1-CC1746)/(1+CC1746))^2))^0.5))</f>
        <v>-26.721276350054488</v>
      </c>
      <c r="CD1749" s="9"/>
      <c r="CE1749" s="38"/>
      <c r="CF1749" s="38"/>
      <c r="CG1749" s="38"/>
      <c r="CH1749" s="38"/>
    </row>
    <row r="1750" spans="2:91" ht="18.600000000000001" customHeight="1">
      <c r="CC1750" s="42"/>
    </row>
    <row r="1751" spans="2:91" ht="18.600000000000001" customHeight="1" thickBot="1">
      <c r="E1751" s="22" t="s">
        <v>4</v>
      </c>
      <c r="J1751" s="22" t="s">
        <v>5</v>
      </c>
      <c r="O1751" s="22" t="s">
        <v>6</v>
      </c>
      <c r="T1751" s="22" t="s">
        <v>7</v>
      </c>
      <c r="Y1751" s="22" t="s">
        <v>8</v>
      </c>
      <c r="AD1751" s="22" t="s">
        <v>65</v>
      </c>
      <c r="AI1751" s="22" t="s">
        <v>9</v>
      </c>
      <c r="AN1751" s="22" t="s">
        <v>66</v>
      </c>
      <c r="AS1751" s="22" t="s">
        <v>51</v>
      </c>
      <c r="AX1751" s="22" t="s">
        <v>67</v>
      </c>
      <c r="BC1751" s="22" t="s">
        <v>52</v>
      </c>
      <c r="BH1751" s="22" t="s">
        <v>68</v>
      </c>
      <c r="BM1751" s="22" t="s">
        <v>63</v>
      </c>
      <c r="BQ1751" s="23" t="s">
        <v>69</v>
      </c>
      <c r="BR1751" s="23"/>
      <c r="BS1751" s="24"/>
      <c r="BT1751" s="24"/>
      <c r="BU1751" s="24"/>
      <c r="BW1751" s="22" t="s">
        <v>64</v>
      </c>
    </row>
    <row r="1752" spans="2:91" ht="18.600000000000001" customHeight="1" thickBot="1">
      <c r="D1752" s="249" t="s">
        <v>103</v>
      </c>
      <c r="E1752" s="250"/>
      <c r="F1752" s="251" t="s">
        <v>104</v>
      </c>
      <c r="G1752" s="252"/>
      <c r="H1752" s="229"/>
      <c r="I1752" s="253" t="s">
        <v>11</v>
      </c>
      <c r="J1752" s="254"/>
      <c r="K1752" s="255" t="s">
        <v>12</v>
      </c>
      <c r="L1752" s="256"/>
      <c r="M1752" s="24"/>
      <c r="N1752" s="253" t="s">
        <v>105</v>
      </c>
      <c r="O1752" s="254"/>
      <c r="P1752" s="255" t="s">
        <v>106</v>
      </c>
      <c r="Q1752" s="256"/>
      <c r="R1752" s="24"/>
      <c r="S1752" s="249" t="s">
        <v>107</v>
      </c>
      <c r="T1752" s="250"/>
      <c r="U1752" s="251" t="s">
        <v>108</v>
      </c>
      <c r="V1752" s="252"/>
      <c r="W1752" s="8"/>
      <c r="X1752" s="253" t="s">
        <v>109</v>
      </c>
      <c r="Y1752" s="254"/>
      <c r="Z1752" s="255" t="s">
        <v>110</v>
      </c>
      <c r="AA1752" s="256"/>
      <c r="AB1752" s="8"/>
      <c r="AC1752" s="253" t="s">
        <v>111</v>
      </c>
      <c r="AD1752" s="254"/>
      <c r="AE1752" s="255" t="s">
        <v>14</v>
      </c>
      <c r="AF1752" s="256"/>
      <c r="AG1752" s="8"/>
      <c r="AH1752" s="253" t="s">
        <v>112</v>
      </c>
      <c r="AI1752" s="254"/>
      <c r="AJ1752" s="255" t="s">
        <v>113</v>
      </c>
      <c r="AK1752" s="256"/>
      <c r="AL1752" s="8"/>
      <c r="AM1752" s="249" t="s">
        <v>114</v>
      </c>
      <c r="AN1752" s="250"/>
      <c r="AO1752" s="251" t="s">
        <v>115</v>
      </c>
      <c r="AP1752" s="252"/>
      <c r="AQ1752" s="24"/>
      <c r="AR1752" s="253" t="s">
        <v>116</v>
      </c>
      <c r="AS1752" s="254"/>
      <c r="AT1752" s="255" t="s">
        <v>13</v>
      </c>
      <c r="AU1752" s="256"/>
      <c r="AV1752" s="4"/>
      <c r="AW1752" s="253" t="s">
        <v>117</v>
      </c>
      <c r="AX1752" s="254"/>
      <c r="AY1752" s="255" t="s">
        <v>118</v>
      </c>
      <c r="AZ1752" s="256"/>
      <c r="BA1752" s="8"/>
      <c r="BB1752" s="253" t="s">
        <v>119</v>
      </c>
      <c r="BC1752" s="254"/>
      <c r="BD1752" s="255" t="s">
        <v>120</v>
      </c>
      <c r="BE1752" s="256"/>
      <c r="BF1752" s="4"/>
      <c r="BG1752" s="249" t="s">
        <v>121</v>
      </c>
      <c r="BH1752" s="250"/>
      <c r="BI1752" s="251" t="s">
        <v>122</v>
      </c>
      <c r="BJ1752" s="252"/>
      <c r="BK1752" s="4"/>
      <c r="BL1752" s="253" t="s">
        <v>123</v>
      </c>
      <c r="BM1752" s="254"/>
      <c r="BN1752" s="255" t="s">
        <v>124</v>
      </c>
      <c r="BO1752" s="256"/>
      <c r="BP1752" s="4"/>
      <c r="BQ1752" s="253" t="s">
        <v>125</v>
      </c>
      <c r="BR1752" s="254"/>
      <c r="BS1752" s="255" t="s">
        <v>126</v>
      </c>
      <c r="BT1752" s="256"/>
      <c r="BU1752" s="8"/>
      <c r="BV1752" s="253" t="s">
        <v>127</v>
      </c>
      <c r="BW1752" s="254"/>
      <c r="BX1752" s="255" t="s">
        <v>128</v>
      </c>
      <c r="BY1752" s="256"/>
      <c r="CA1752" s="27" t="s">
        <v>15</v>
      </c>
      <c r="CC1752" s="133" t="s">
        <v>70</v>
      </c>
      <c r="CD1752" s="9"/>
      <c r="CE1752" s="38"/>
      <c r="CF1752" s="38"/>
      <c r="CG1752" s="38"/>
      <c r="CH1752" s="38"/>
    </row>
    <row r="1753" spans="2:91" ht="18.600000000000001" customHeight="1" thickTop="1" thickBot="1">
      <c r="B1753" s="129">
        <v>4.5199999999999996</v>
      </c>
      <c r="D1753" s="29">
        <v>1</v>
      </c>
      <c r="E1753" s="30">
        <v>0</v>
      </c>
      <c r="F1753" s="31">
        <v>0</v>
      </c>
      <c r="G1753" s="32">
        <f t="shared" ref="G1753:G1816" si="16794">-1/($E$8*$B1753)</f>
        <v>-0.14583628318584071</v>
      </c>
      <c r="I1753" s="29">
        <v>1</v>
      </c>
      <c r="J1753" s="33">
        <v>0</v>
      </c>
      <c r="K1753" s="31">
        <v>0</v>
      </c>
      <c r="L1753" s="32">
        <v>0</v>
      </c>
      <c r="N1753" s="29">
        <f t="shared" ref="N1753" si="16795">D1753*I1753+F1753*I1756-E1753*J1753-G1753*J1756</f>
        <v>0.95999805029122132</v>
      </c>
      <c r="O1753" s="33">
        <f t="shared" ref="O1753" si="16796">(D1753*J1753+E1753*I1753+F1753*J1756+G1753*I1756)</f>
        <v>0</v>
      </c>
      <c r="P1753" s="31">
        <f t="shared" ref="P1753" si="16797">D1753*K1753+F1753*K1756-E1753*L1753-G1753*L1756</f>
        <v>0</v>
      </c>
      <c r="Q1753" s="32">
        <f t="shared" ref="Q1753" si="16798">(D1753*L1753+E1753*K1753+F1753*L1756+G1753*K1756)</f>
        <v>-0.14583628318584071</v>
      </c>
      <c r="S1753" s="29">
        <v>1</v>
      </c>
      <c r="T1753" s="30">
        <v>0</v>
      </c>
      <c r="U1753" s="31">
        <v>0</v>
      </c>
      <c r="V1753" s="32">
        <f t="shared" ref="V1753:V1816" si="16799">-1/($T$8*$B1753)</f>
        <v>-0.28331194690265488</v>
      </c>
      <c r="X1753" s="29">
        <f t="shared" ref="X1753" si="16800">N1753*S1753+P1753*S1756-O1753*T1753-Q1753*T1756</f>
        <v>0.95999805029122132</v>
      </c>
      <c r="Y1753" s="33">
        <f t="shared" ref="Y1753" si="16801">(N1753*T1753+O1753*S1753+P1753*T1756+Q1753*S1756)</f>
        <v>0</v>
      </c>
      <c r="Z1753" s="31">
        <f t="shared" ref="Z1753" si="16802">N1753*U1753+P1753*U1756-O1753*V1753-Q1753*V1756</f>
        <v>0</v>
      </c>
      <c r="AA1753" s="32">
        <f t="shared" ref="AA1753" si="16803">(N1753*V1753+O1753*U1753+P1753*V1756+Q1753*U1756)</f>
        <v>-0.41781519983659943</v>
      </c>
      <c r="AB1753" s="8"/>
      <c r="AC1753" s="29">
        <v>1</v>
      </c>
      <c r="AD1753" s="33">
        <v>0</v>
      </c>
      <c r="AE1753" s="31">
        <v>0</v>
      </c>
      <c r="AF1753" s="32">
        <v>0</v>
      </c>
      <c r="AH1753" s="29">
        <f t="shared" ref="AH1753" si="16804">X1753*AC1753+Z1753*AC1756-Y1753*AD1753-AA1753*AD1756</f>
        <v>0.86945773898715906</v>
      </c>
      <c r="AI1753" s="33">
        <f t="shared" ref="AI1753" si="16805">(X1753*AD1753+Y1753*AC1753+Z1753*AD1756+AA1753*AC1756)</f>
        <v>0</v>
      </c>
      <c r="AJ1753" s="31">
        <f t="shared" ref="AJ1753" si="16806">X1753*AE1753+Z1753*AE1756-Y1753*AF1753-AA1753*AF1756</f>
        <v>0</v>
      </c>
      <c r="AK1753" s="32">
        <f t="shared" ref="AK1753" si="16807">(X1753*AF1753+Y1753*AE1753+Z1753*AF1756+AA1753*AE1756)</f>
        <v>-0.41781519983659943</v>
      </c>
      <c r="AL1753" s="8"/>
      <c r="AM1753" s="29">
        <v>1</v>
      </c>
      <c r="AN1753" s="30">
        <v>0</v>
      </c>
      <c r="AO1753" s="31">
        <v>0</v>
      </c>
      <c r="AP1753" s="32">
        <f t="shared" ref="AP1753:AP1816" si="16808">-1/($AN$8*$B1753)</f>
        <v>-0.25620132743362833</v>
      </c>
      <c r="AR1753" s="29">
        <f t="shared" ref="AR1753" si="16809">AH1753*AM1753+AJ1753*AM1756-AI1753*AN1753-AK1753*AN1756</f>
        <v>0.86945773898715906</v>
      </c>
      <c r="AS1753" s="33">
        <f t="shared" ref="AS1753" si="16810">(AH1753*AN1753+AI1753*AM1753+AJ1753*AN1756+AK1753*AM1756)</f>
        <v>0</v>
      </c>
      <c r="AT1753" s="31">
        <f t="shared" ref="AT1753" si="16811">AH1753*AO1753+AJ1753*AO1756-AI1753*AP1753-AK1753*AP1756</f>
        <v>0</v>
      </c>
      <c r="AU1753" s="32">
        <f t="shared" ref="AU1753" si="16812">(AH1753*AP1753+AI1753*AO1753+AJ1753*AP1756+AK1753*AO1756)</f>
        <v>-0.64057142671255074</v>
      </c>
      <c r="AV1753" s="8"/>
      <c r="AW1753" s="29">
        <v>1</v>
      </c>
      <c r="AX1753" s="33">
        <v>0</v>
      </c>
      <c r="AY1753" s="31">
        <v>0</v>
      </c>
      <c r="AZ1753" s="32">
        <v>0</v>
      </c>
      <c r="BB1753" s="29">
        <f t="shared" ref="BB1753" si="16813">AR1753*AW1753+AT1753*AW1756-AS1753*AX1753-AU1753*AX1756</f>
        <v>0.74396205091798162</v>
      </c>
      <c r="BC1753" s="33">
        <f t="shared" ref="BC1753" si="16814">(AR1753*AX1753+AS1753*AW1753+AT1753*AX1756+AU1753*AW1756)</f>
        <v>0</v>
      </c>
      <c r="BD1753" s="31">
        <f t="shared" ref="BD1753" si="16815">AR1753*AY1753+AT1753*AY1756-AS1753*AZ1753-AU1753*AZ1756</f>
        <v>0</v>
      </c>
      <c r="BE1753" s="32">
        <f t="shared" ref="BE1753" si="16816">(AR1753*AZ1753+AS1753*AY1753+AT1753*AZ1756+AU1753*AY1756)</f>
        <v>-0.64057142671255074</v>
      </c>
      <c r="BF1753" s="8"/>
      <c r="BG1753" s="29">
        <v>1</v>
      </c>
      <c r="BH1753" s="30">
        <v>0</v>
      </c>
      <c r="BI1753" s="31">
        <v>0</v>
      </c>
      <c r="BJ1753" s="32">
        <f t="shared" ref="BJ1753:BJ1816" si="16817">-1/($BH$8*$B1753)</f>
        <v>-9.0086283185840721E-2</v>
      </c>
      <c r="BL1753" s="29">
        <f t="shared" ref="BL1753" si="16818">BB1753*BG1753+BD1753*BG1756-BC1753*BH1753-BE1753*BH1756</f>
        <v>0.74396205091798162</v>
      </c>
      <c r="BM1753" s="33">
        <f t="shared" ref="BM1753" si="16819">(BB1753*BH1753+BC1753*BG1753+BD1753*BH1756+BE1753*BG1756)</f>
        <v>0</v>
      </c>
      <c r="BN1753" s="31">
        <f t="shared" ref="BN1753" si="16820">BB1753*BI1753+BD1753*BI1756-BC1753*BJ1753-BE1753*BJ1756</f>
        <v>0</v>
      </c>
      <c r="BO1753" s="32">
        <f t="shared" ref="BO1753" si="16821">(BB1753*BJ1753+BC1753*BI1753+BD1753*BJ1756+BE1753*BI1756)</f>
        <v>-0.70759220271106693</v>
      </c>
      <c r="BP1753" s="8"/>
      <c r="BQ1753" s="34">
        <v>1</v>
      </c>
      <c r="BR1753" s="35">
        <v>0</v>
      </c>
      <c r="BS1753" s="11">
        <v>0</v>
      </c>
      <c r="BT1753" s="36">
        <v>0</v>
      </c>
      <c r="BV1753" s="29">
        <f t="shared" ref="BV1753" si="16822">BL1753*BQ1753+BN1753*BQ1756-BM1753*BR1753-BO1753*BR1756</f>
        <v>0.74396205091798162</v>
      </c>
      <c r="BW1753" s="33">
        <f t="shared" ref="BW1753" si="16823">(BL1753*BR1753+BM1753*BQ1753+BN1753*BR1756+BO1753*BQ1756)</f>
        <v>-0.70759220271106693</v>
      </c>
      <c r="BX1753" s="31">
        <f t="shared" ref="BX1753" si="16824">BL1753*BS1753+BN1753*BS1756-BM1753*BT1753-BO1753*BT1756</f>
        <v>0</v>
      </c>
      <c r="BY1753" s="32">
        <f t="shared" ref="BY1753" si="16825">(BL1753*BT1753+BM1753*BS1753+BN1753*BT1756+BO1753*BS1756)</f>
        <v>-0.70759220271106693</v>
      </c>
      <c r="CA1753" s="37">
        <f t="shared" ref="CA1753" si="16826">20*LOG(((1+$BR$8)/$BR$8)/((BV1753+BV1756)^2+(BW1753+BW1756)^2)^0.5)</f>
        <v>-6.3577514914235373E-3</v>
      </c>
      <c r="CC1753" s="134">
        <f t="shared" ref="CC1753" si="16827">((BV1753^2+BW1753^2)^0.5)/((BV1756^2+BW1756^2)^0.5)</f>
        <v>1.0524608517915506</v>
      </c>
      <c r="CD1753" s="9"/>
      <c r="CE1753" s="38"/>
      <c r="CF1753" s="38"/>
      <c r="CG1753" s="38"/>
      <c r="CH1753" s="38"/>
      <c r="CM1753" s="129">
        <v>4.5</v>
      </c>
    </row>
    <row r="1754" spans="2:91" ht="18.600000000000001" customHeight="1" thickBot="1">
      <c r="D1754" s="39"/>
      <c r="G1754" s="40"/>
      <c r="I1754" s="39"/>
      <c r="L1754" s="40"/>
      <c r="N1754" s="39"/>
      <c r="Q1754" s="40"/>
      <c r="S1754" s="39"/>
      <c r="V1754" s="40"/>
      <c r="X1754" s="39"/>
      <c r="AA1754" s="40"/>
      <c r="AC1754" s="39"/>
      <c r="AF1754" s="40"/>
      <c r="AH1754" s="39"/>
      <c r="AK1754" s="40"/>
      <c r="AM1754" s="39"/>
      <c r="AP1754" s="40"/>
      <c r="AR1754" s="39"/>
      <c r="AU1754" s="40"/>
      <c r="AW1754" s="39"/>
      <c r="AZ1754" s="40"/>
      <c r="BB1754" s="39"/>
      <c r="BE1754" s="40"/>
      <c r="BG1754" s="39"/>
      <c r="BJ1754" s="40"/>
      <c r="BL1754" s="39"/>
      <c r="BO1754" s="40"/>
      <c r="BQ1754" s="34"/>
      <c r="BR1754" s="11"/>
      <c r="BS1754" s="11"/>
      <c r="BT1754" s="41"/>
      <c r="BV1754" s="39"/>
      <c r="BY1754" s="40"/>
      <c r="CC1754" s="135"/>
      <c r="CD1754" s="9"/>
      <c r="CE1754" s="38"/>
      <c r="CF1754" s="38"/>
      <c r="CG1754" s="38"/>
      <c r="CH1754" s="38"/>
    </row>
    <row r="1755" spans="2:91" ht="18.600000000000001" customHeight="1" thickBot="1">
      <c r="D1755" s="258" t="s">
        <v>129</v>
      </c>
      <c r="E1755" s="259"/>
      <c r="F1755" s="260" t="s">
        <v>130</v>
      </c>
      <c r="G1755" s="261"/>
      <c r="H1755" s="229"/>
      <c r="I1755" s="258" t="s">
        <v>131</v>
      </c>
      <c r="J1755" s="259"/>
      <c r="K1755" s="260" t="s">
        <v>132</v>
      </c>
      <c r="L1755" s="261"/>
      <c r="N1755" s="253" t="s">
        <v>133</v>
      </c>
      <c r="O1755" s="254"/>
      <c r="P1755" s="255" t="s">
        <v>134</v>
      </c>
      <c r="Q1755" s="256"/>
      <c r="S1755" s="258" t="s">
        <v>135</v>
      </c>
      <c r="T1755" s="259"/>
      <c r="U1755" s="260" t="s">
        <v>136</v>
      </c>
      <c r="V1755" s="261"/>
      <c r="W1755" s="8"/>
      <c r="X1755" s="253" t="s">
        <v>137</v>
      </c>
      <c r="Y1755" s="254"/>
      <c r="Z1755" s="255" t="s">
        <v>138</v>
      </c>
      <c r="AA1755" s="256"/>
      <c r="AB1755" s="8"/>
      <c r="AC1755" s="258" t="s">
        <v>139</v>
      </c>
      <c r="AD1755" s="259"/>
      <c r="AE1755" s="260" t="s">
        <v>140</v>
      </c>
      <c r="AF1755" s="261"/>
      <c r="AG1755" s="8"/>
      <c r="AH1755" s="253" t="s">
        <v>141</v>
      </c>
      <c r="AI1755" s="254"/>
      <c r="AJ1755" s="255" t="s">
        <v>142</v>
      </c>
      <c r="AK1755" s="256"/>
      <c r="AL1755" s="8"/>
      <c r="AM1755" s="258" t="s">
        <v>143</v>
      </c>
      <c r="AN1755" s="259"/>
      <c r="AO1755" s="260" t="s">
        <v>144</v>
      </c>
      <c r="AP1755" s="261"/>
      <c r="AR1755" s="253" t="s">
        <v>145</v>
      </c>
      <c r="AS1755" s="254"/>
      <c r="AT1755" s="255" t="s">
        <v>146</v>
      </c>
      <c r="AU1755" s="256"/>
      <c r="AV1755" s="4"/>
      <c r="AW1755" s="258" t="s">
        <v>147</v>
      </c>
      <c r="AX1755" s="259"/>
      <c r="AY1755" s="260" t="s">
        <v>148</v>
      </c>
      <c r="AZ1755" s="261"/>
      <c r="BA1755" s="8"/>
      <c r="BB1755" s="253" t="s">
        <v>149</v>
      </c>
      <c r="BC1755" s="254"/>
      <c r="BD1755" s="255" t="s">
        <v>150</v>
      </c>
      <c r="BE1755" s="256"/>
      <c r="BF1755" s="4"/>
      <c r="BG1755" s="258" t="s">
        <v>151</v>
      </c>
      <c r="BH1755" s="259"/>
      <c r="BI1755" s="260" t="s">
        <v>152</v>
      </c>
      <c r="BJ1755" s="261"/>
      <c r="BK1755" s="4"/>
      <c r="BL1755" s="253" t="s">
        <v>153</v>
      </c>
      <c r="BM1755" s="254"/>
      <c r="BN1755" s="255" t="s">
        <v>154</v>
      </c>
      <c r="BO1755" s="256"/>
      <c r="BP1755" s="4"/>
      <c r="BQ1755" s="258" t="s">
        <v>155</v>
      </c>
      <c r="BR1755" s="259"/>
      <c r="BS1755" s="260" t="s">
        <v>156</v>
      </c>
      <c r="BT1755" s="261"/>
      <c r="BU1755" s="8"/>
      <c r="BV1755" s="253" t="s">
        <v>157</v>
      </c>
      <c r="BW1755" s="254"/>
      <c r="BX1755" s="255" t="s">
        <v>158</v>
      </c>
      <c r="BY1755" s="256"/>
      <c r="CA1755" s="46" t="s">
        <v>16</v>
      </c>
      <c r="CC1755" s="136" t="s">
        <v>71</v>
      </c>
      <c r="CD1755" s="9"/>
      <c r="CE1755" s="38"/>
      <c r="CF1755" s="38"/>
      <c r="CG1755" s="38"/>
      <c r="CH1755" s="38"/>
    </row>
    <row r="1756" spans="2:91" ht="18.600000000000001" customHeight="1" thickTop="1" thickBot="1">
      <c r="D1756" s="29">
        <v>0</v>
      </c>
      <c r="E1756" s="33">
        <v>0</v>
      </c>
      <c r="F1756" s="31">
        <v>1</v>
      </c>
      <c r="G1756" s="32">
        <v>0</v>
      </c>
      <c r="I1756" s="29">
        <v>0</v>
      </c>
      <c r="J1756" s="33">
        <f t="shared" ref="J1756" si="16828">IF(0=(1-$J$8*$K$8*$B1753^2),10^14,$B1753*$J$8/(1-$J$8*$K$8*$B1753^2))</f>
        <v>-0.27429353542838036</v>
      </c>
      <c r="K1756" s="31">
        <v>1</v>
      </c>
      <c r="L1756" s="32">
        <v>0</v>
      </c>
      <c r="N1756" s="29">
        <f t="shared" ref="N1756" si="16829">D1756*I1753+F1756*I1756-E1756*J1753-G1756*J1756</f>
        <v>0</v>
      </c>
      <c r="O1756" s="33">
        <f t="shared" ref="O1756" si="16830">(D1756*J1753+E1756*I1753+F1756*J1756+G1756*I1756)</f>
        <v>-0.27429353542838036</v>
      </c>
      <c r="P1756" s="31">
        <f t="shared" ref="P1756" si="16831">D1756*K1753+F1756*K1756-E1756*L1753-G1756*L1756</f>
        <v>1</v>
      </c>
      <c r="Q1756" s="32">
        <f t="shared" ref="Q1756" si="16832">(D1756*L1753+E1756*K1753+F1756*L1756+G1756*K1756)</f>
        <v>0</v>
      </c>
      <c r="S1756" s="29">
        <v>0</v>
      </c>
      <c r="T1756" s="33">
        <v>0</v>
      </c>
      <c r="U1756" s="31">
        <v>1</v>
      </c>
      <c r="V1756" s="32">
        <v>0</v>
      </c>
      <c r="X1756" s="29">
        <f t="shared" ref="X1756" si="16833">N1756*S1753+P1756*S1756-O1756*T1753-Q1756*T1756</f>
        <v>0</v>
      </c>
      <c r="Y1756" s="33">
        <f t="shared" ref="Y1756" si="16834">(N1756*T1753+O1756*S1753+P1756*T1756+Q1756*S1756)</f>
        <v>-0.27429353542838036</v>
      </c>
      <c r="Z1756" s="31">
        <f t="shared" ref="Z1756" si="16835">N1756*U1753+P1756*U1756-O1756*V1753-Q1756*V1756</f>
        <v>0.92228936445497323</v>
      </c>
      <c r="AA1756" s="32">
        <f t="shared" ref="AA1756" si="16836">(N1756*V1753+O1756*U1753+P1756*V1756+Q1756*U1756)</f>
        <v>0</v>
      </c>
      <c r="AB1756" s="8"/>
      <c r="AC1756" s="29">
        <v>0</v>
      </c>
      <c r="AD1756" s="33">
        <f t="shared" ref="AD1756" si="16837">IF(0=(1-$AD$8*$AE$8*$B1753^2),10^14,$B1753*$AD$8/(1-$AD$8*$AE$8*$B1753^2))</f>
        <v>-0.21669941959859534</v>
      </c>
      <c r="AE1756" s="31">
        <v>1</v>
      </c>
      <c r="AF1756" s="32">
        <v>0</v>
      </c>
      <c r="AH1756" s="29">
        <f t="shared" ref="AH1756" si="16838">X1756*AC1753+Z1756*AC1756-Y1756*AD1753-AA1756*AD1756</f>
        <v>0</v>
      </c>
      <c r="AI1756" s="33">
        <f t="shared" ref="AI1756" si="16839">(X1756*AD1753+Y1756*AC1753+Z1756*AD1756+AA1756*AC1756)</f>
        <v>-0.47415310540773042</v>
      </c>
      <c r="AJ1756" s="31">
        <f t="shared" ref="AJ1756" si="16840">X1756*AE1753+Z1756*AE1756-Y1756*AF1753-AA1756*AF1756</f>
        <v>0.92228936445497323</v>
      </c>
      <c r="AK1756" s="32">
        <f t="shared" ref="AK1756" si="16841">(X1756*AF1753+Y1756*AE1753+Z1756*AF1756+AA1756*AE1756)</f>
        <v>0</v>
      </c>
      <c r="AL1756" s="8"/>
      <c r="AM1756" s="29">
        <v>0</v>
      </c>
      <c r="AN1756" s="33">
        <v>0</v>
      </c>
      <c r="AO1756" s="31">
        <v>1</v>
      </c>
      <c r="AP1756" s="32">
        <v>0</v>
      </c>
      <c r="AR1756" s="29">
        <f t="shared" ref="AR1756" si="16842">AH1756*AM1753+AJ1756*AM1756-AI1756*AN1753-AK1756*AN1756</f>
        <v>0</v>
      </c>
      <c r="AS1756" s="33">
        <f t="shared" ref="AS1756" si="16843">(AH1756*AN1753+AI1756*AM1753+AJ1756*AN1756+AK1756*AM1756)</f>
        <v>-0.47415310540773042</v>
      </c>
      <c r="AT1756" s="31">
        <f t="shared" ref="AT1756" si="16844">AH1756*AO1753+AJ1756*AO1756-AI1756*AP1753-AK1756*AP1756</f>
        <v>0.80081070944273558</v>
      </c>
      <c r="AU1756" s="32">
        <f t="shared" ref="AU1756" si="16845">(AH1756*AP1753+AI1756*AO1753+AJ1756*AP1756+AK1756*AO1756)</f>
        <v>0</v>
      </c>
      <c r="AV1756" s="8"/>
      <c r="AW1756" s="29">
        <v>0</v>
      </c>
      <c r="AX1756" s="33">
        <f t="shared" ref="AX1756" si="16846">IF(0=(1-$AX$8*$AY$8*$B1753^2),10^14,$B1753*$AX$8/(1-$AX$8*$AY$8*$B1753^2))</f>
        <v>-0.19591209166669912</v>
      </c>
      <c r="AY1756" s="31">
        <v>1</v>
      </c>
      <c r="AZ1756" s="32">
        <v>0</v>
      </c>
      <c r="BB1756" s="29">
        <f t="shared" ref="BB1756" si="16847">AR1756*AW1753+AT1756*AW1756-AS1756*AX1753-AU1756*AX1756</f>
        <v>0</v>
      </c>
      <c r="BC1756" s="33">
        <f t="shared" ref="BC1756" si="16848">(AR1756*AX1753+AS1756*AW1753+AT1756*AX1756+AU1756*AW1756)</f>
        <v>-0.63104160652374996</v>
      </c>
      <c r="BD1756" s="31">
        <f t="shared" ref="BD1756" si="16849">AR1756*AY1753+AT1756*AY1756-AS1756*AZ1753-AU1756*AZ1756</f>
        <v>0.80081070944273558</v>
      </c>
      <c r="BE1756" s="32">
        <f t="shared" ref="BE1756" si="16850">(AR1756*AZ1753+AS1756*AY1753+AT1756*AZ1756+AU1756*AY1756)</f>
        <v>0</v>
      </c>
      <c r="BF1756" s="8"/>
      <c r="BG1756" s="29">
        <v>0</v>
      </c>
      <c r="BH1756" s="33">
        <v>0</v>
      </c>
      <c r="BI1756" s="31">
        <v>1</v>
      </c>
      <c r="BJ1756" s="32">
        <v>0</v>
      </c>
      <c r="BL1756" s="29">
        <f t="shared" ref="BL1756" si="16851">BB1756*BG1753+BD1756*BG1756-BC1756*BH1753-BE1756*BH1756</f>
        <v>0</v>
      </c>
      <c r="BM1756" s="33">
        <f t="shared" ref="BM1756" si="16852">(BB1756*BH1753+BC1756*BG1753+BD1756*BH1756+BE1756*BG1756)</f>
        <v>-0.63104160652374996</v>
      </c>
      <c r="BN1756" s="31">
        <f t="shared" ref="BN1756" si="16853">BB1756*BI1753+BD1756*BI1756-BC1756*BJ1753-BE1756*BJ1756</f>
        <v>0.74396251657538914</v>
      </c>
      <c r="BO1756" s="32">
        <f t="shared" ref="BO1756" si="16854">(BB1756*BJ1753+BC1756*BI1753+BD1756*BJ1756+BE1756*BI1756)</f>
        <v>0</v>
      </c>
      <c r="BP1756" s="8"/>
      <c r="BQ1756" s="19">
        <f t="shared" ref="BQ1756:BQ1819" si="16855">1/$BR$8</f>
        <v>1</v>
      </c>
      <c r="BR1756" s="47">
        <v>0</v>
      </c>
      <c r="BS1756" s="48">
        <v>1</v>
      </c>
      <c r="BT1756" s="49">
        <v>0</v>
      </c>
      <c r="BV1756" s="29">
        <f t="shared" ref="BV1756" si="16856">BL1756*BQ1753+BN1756*BQ1756-BM1756*BR1753-BO1756*BR1756</f>
        <v>0.74396251657538914</v>
      </c>
      <c r="BW1756" s="33">
        <f t="shared" ref="BW1756" si="16857">(BL1756*BR1753+BM1756*BQ1753+BN1756*BR1756+BO1756*BQ1756)</f>
        <v>-0.63104160652374996</v>
      </c>
      <c r="BX1756" s="31">
        <f t="shared" ref="BX1756" si="16858">BL1756*BS1753+BN1756*BS1756-BM1756*BT1753-BO1756*BT1756</f>
        <v>0.74396251657538914</v>
      </c>
      <c r="BY1756" s="32">
        <f t="shared" ref="BY1756" si="16859">(BL1756*BT1753+BM1756*BS1753+BN1756*BT1756+BO1756*BS1756)</f>
        <v>0</v>
      </c>
      <c r="CA1756" s="50">
        <f t="shared" ref="CA1756" si="16860">(180/PI())*ATAN(-1*(BW1753+BW1756)/(BV1753+BV1756))</f>
        <v>41.976609522542049</v>
      </c>
      <c r="CC1756" s="137">
        <f t="shared" ref="CC1756" si="16861">20*LOG(((1-(10^(CA1753/20)^2)*(1-((1-CC1753)/(1+CC1753))^2))^0.5))</f>
        <v>-26.746460825949821</v>
      </c>
      <c r="CD1756" s="9"/>
      <c r="CE1756" s="38"/>
      <c r="CF1756" s="38"/>
      <c r="CG1756" s="38"/>
      <c r="CH1756" s="38"/>
    </row>
    <row r="1757" spans="2:91" ht="18.600000000000001" customHeight="1">
      <c r="CC1757" s="42"/>
    </row>
    <row r="1758" spans="2:91" ht="18.600000000000001" customHeight="1" thickBot="1">
      <c r="E1758" s="22" t="s">
        <v>4</v>
      </c>
      <c r="J1758" s="22" t="s">
        <v>5</v>
      </c>
      <c r="O1758" s="22" t="s">
        <v>6</v>
      </c>
      <c r="T1758" s="22" t="s">
        <v>7</v>
      </c>
      <c r="Y1758" s="22" t="s">
        <v>8</v>
      </c>
      <c r="AD1758" s="22" t="s">
        <v>65</v>
      </c>
      <c r="AI1758" s="22" t="s">
        <v>9</v>
      </c>
      <c r="AN1758" s="22" t="s">
        <v>66</v>
      </c>
      <c r="AS1758" s="22" t="s">
        <v>51</v>
      </c>
      <c r="AX1758" s="22" t="s">
        <v>67</v>
      </c>
      <c r="BC1758" s="22" t="s">
        <v>52</v>
      </c>
      <c r="BH1758" s="22" t="s">
        <v>68</v>
      </c>
      <c r="BM1758" s="22" t="s">
        <v>63</v>
      </c>
      <c r="BQ1758" s="23" t="s">
        <v>69</v>
      </c>
      <c r="BR1758" s="23"/>
      <c r="BS1758" s="24"/>
      <c r="BT1758" s="24"/>
      <c r="BU1758" s="24"/>
      <c r="BW1758" s="22" t="s">
        <v>64</v>
      </c>
    </row>
    <row r="1759" spans="2:91" ht="18.600000000000001" customHeight="1" thickBot="1">
      <c r="D1759" s="249" t="s">
        <v>103</v>
      </c>
      <c r="E1759" s="250"/>
      <c r="F1759" s="251" t="s">
        <v>104</v>
      </c>
      <c r="G1759" s="252"/>
      <c r="H1759" s="229"/>
      <c r="I1759" s="253" t="s">
        <v>11</v>
      </c>
      <c r="J1759" s="254"/>
      <c r="K1759" s="255" t="s">
        <v>12</v>
      </c>
      <c r="L1759" s="256"/>
      <c r="M1759" s="24"/>
      <c r="N1759" s="253" t="s">
        <v>105</v>
      </c>
      <c r="O1759" s="254"/>
      <c r="P1759" s="255" t="s">
        <v>106</v>
      </c>
      <c r="Q1759" s="256"/>
      <c r="R1759" s="24"/>
      <c r="S1759" s="249" t="s">
        <v>107</v>
      </c>
      <c r="T1759" s="250"/>
      <c r="U1759" s="251" t="s">
        <v>108</v>
      </c>
      <c r="V1759" s="252"/>
      <c r="W1759" s="8"/>
      <c r="X1759" s="253" t="s">
        <v>109</v>
      </c>
      <c r="Y1759" s="254"/>
      <c r="Z1759" s="255" t="s">
        <v>110</v>
      </c>
      <c r="AA1759" s="256"/>
      <c r="AB1759" s="8"/>
      <c r="AC1759" s="253" t="s">
        <v>111</v>
      </c>
      <c r="AD1759" s="254"/>
      <c r="AE1759" s="255" t="s">
        <v>14</v>
      </c>
      <c r="AF1759" s="256"/>
      <c r="AG1759" s="8"/>
      <c r="AH1759" s="253" t="s">
        <v>112</v>
      </c>
      <c r="AI1759" s="254"/>
      <c r="AJ1759" s="255" t="s">
        <v>113</v>
      </c>
      <c r="AK1759" s="256"/>
      <c r="AL1759" s="8"/>
      <c r="AM1759" s="249" t="s">
        <v>114</v>
      </c>
      <c r="AN1759" s="250"/>
      <c r="AO1759" s="251" t="s">
        <v>115</v>
      </c>
      <c r="AP1759" s="252"/>
      <c r="AQ1759" s="24"/>
      <c r="AR1759" s="253" t="s">
        <v>116</v>
      </c>
      <c r="AS1759" s="254"/>
      <c r="AT1759" s="255" t="s">
        <v>13</v>
      </c>
      <c r="AU1759" s="256"/>
      <c r="AV1759" s="4"/>
      <c r="AW1759" s="253" t="s">
        <v>117</v>
      </c>
      <c r="AX1759" s="254"/>
      <c r="AY1759" s="255" t="s">
        <v>118</v>
      </c>
      <c r="AZ1759" s="256"/>
      <c r="BA1759" s="8"/>
      <c r="BB1759" s="253" t="s">
        <v>119</v>
      </c>
      <c r="BC1759" s="254"/>
      <c r="BD1759" s="255" t="s">
        <v>120</v>
      </c>
      <c r="BE1759" s="256"/>
      <c r="BF1759" s="4"/>
      <c r="BG1759" s="249" t="s">
        <v>121</v>
      </c>
      <c r="BH1759" s="250"/>
      <c r="BI1759" s="251" t="s">
        <v>122</v>
      </c>
      <c r="BJ1759" s="252"/>
      <c r="BK1759" s="4"/>
      <c r="BL1759" s="253" t="s">
        <v>123</v>
      </c>
      <c r="BM1759" s="254"/>
      <c r="BN1759" s="255" t="s">
        <v>124</v>
      </c>
      <c r="BO1759" s="256"/>
      <c r="BP1759" s="4"/>
      <c r="BQ1759" s="253" t="s">
        <v>125</v>
      </c>
      <c r="BR1759" s="254"/>
      <c r="BS1759" s="255" t="s">
        <v>126</v>
      </c>
      <c r="BT1759" s="256"/>
      <c r="BU1759" s="8"/>
      <c r="BV1759" s="253" t="s">
        <v>127</v>
      </c>
      <c r="BW1759" s="254"/>
      <c r="BX1759" s="255" t="s">
        <v>128</v>
      </c>
      <c r="BY1759" s="256"/>
      <c r="CA1759" s="27" t="s">
        <v>15</v>
      </c>
      <c r="CC1759" s="133" t="s">
        <v>70</v>
      </c>
      <c r="CD1759" s="9"/>
      <c r="CE1759" s="38"/>
      <c r="CF1759" s="38"/>
      <c r="CG1759" s="38"/>
      <c r="CH1759" s="38"/>
    </row>
    <row r="1760" spans="2:91" ht="18.600000000000001" customHeight="1" thickTop="1" thickBot="1">
      <c r="B1760" s="129">
        <v>4.54</v>
      </c>
      <c r="D1760" s="29">
        <v>1</v>
      </c>
      <c r="E1760" s="30">
        <v>0</v>
      </c>
      <c r="F1760" s="31">
        <v>0</v>
      </c>
      <c r="G1760" s="32">
        <f t="shared" ref="G1760:G1823" si="16862">-1/($E$8*$B1760)</f>
        <v>-0.14519383259911894</v>
      </c>
      <c r="I1760" s="29">
        <v>1</v>
      </c>
      <c r="J1760" s="33">
        <v>0</v>
      </c>
      <c r="K1760" s="31">
        <v>0</v>
      </c>
      <c r="L1760" s="32">
        <v>0</v>
      </c>
      <c r="N1760" s="29">
        <f t="shared" ref="N1760" si="16863">D1760*I1760+F1760*I1763-E1760*J1760-G1760*J1763</f>
        <v>0.9603523588593994</v>
      </c>
      <c r="O1760" s="33">
        <f t="shared" ref="O1760" si="16864">(D1760*J1760+E1760*I1760+F1760*J1763+G1760*I1763)</f>
        <v>0</v>
      </c>
      <c r="P1760" s="31">
        <f t="shared" ref="P1760" si="16865">D1760*K1760+F1760*K1763-E1760*L1760-G1760*L1763</f>
        <v>0</v>
      </c>
      <c r="Q1760" s="32">
        <f t="shared" ref="Q1760" si="16866">(D1760*L1760+E1760*K1760+F1760*L1763+G1760*K1763)</f>
        <v>-0.14519383259911894</v>
      </c>
      <c r="S1760" s="29">
        <v>1</v>
      </c>
      <c r="T1760" s="30">
        <v>0</v>
      </c>
      <c r="U1760" s="31">
        <v>0</v>
      </c>
      <c r="V1760" s="32">
        <f t="shared" ref="V1760:V1823" si="16867">-1/($T$8*$B1760)</f>
        <v>-0.28206387665198235</v>
      </c>
      <c r="X1760" s="29">
        <f t="shared" ref="X1760" si="16868">N1760*S1760+P1760*S1763-O1760*T1760-Q1760*T1763</f>
        <v>0.9603523588593994</v>
      </c>
      <c r="Y1760" s="33">
        <f t="shared" ref="Y1760" si="16869">(N1760*T1760+O1760*S1760+P1760*T1763+Q1760*S1763)</f>
        <v>0</v>
      </c>
      <c r="Z1760" s="31">
        <f t="shared" ref="Z1760" si="16870">N1760*U1760+P1760*U1763-O1760*V1760-Q1760*V1763</f>
        <v>0</v>
      </c>
      <c r="AA1760" s="32">
        <f t="shared" ref="AA1760" si="16871">(N1760*V1760+O1760*U1760+P1760*V1763+Q1760*U1763)</f>
        <v>-0.41607454189087684</v>
      </c>
      <c r="AB1760" s="8"/>
      <c r="AC1760" s="29">
        <v>1</v>
      </c>
      <c r="AD1760" s="33">
        <v>0</v>
      </c>
      <c r="AE1760" s="31">
        <v>0</v>
      </c>
      <c r="AF1760" s="32">
        <v>0</v>
      </c>
      <c r="AH1760" s="29">
        <f t="shared" ref="AH1760" si="16872">X1760*AC1760+Z1760*AC1763-Y1760*AD1760-AA1760*AD1763</f>
        <v>0.87060901143750891</v>
      </c>
      <c r="AI1760" s="33">
        <f t="shared" ref="AI1760" si="16873">(X1760*AD1760+Y1760*AC1760+Z1760*AD1763+AA1760*AC1763)</f>
        <v>0</v>
      </c>
      <c r="AJ1760" s="31">
        <f t="shared" ref="AJ1760" si="16874">X1760*AE1760+Z1760*AE1763-Y1760*AF1760-AA1760*AF1763</f>
        <v>0</v>
      </c>
      <c r="AK1760" s="32">
        <f t="shared" ref="AK1760" si="16875">(X1760*AF1760+Y1760*AE1760+Z1760*AF1763+AA1760*AE1763)</f>
        <v>-0.41607454189087684</v>
      </c>
      <c r="AL1760" s="8"/>
      <c r="AM1760" s="29">
        <v>1</v>
      </c>
      <c r="AN1760" s="30">
        <v>0</v>
      </c>
      <c r="AO1760" s="31">
        <v>0</v>
      </c>
      <c r="AP1760" s="32">
        <f t="shared" ref="AP1760:AP1823" si="16876">-1/($AN$8*$B1760)</f>
        <v>-0.25507268722466958</v>
      </c>
      <c r="AR1760" s="29">
        <f t="shared" ref="AR1760" si="16877">AH1760*AM1760+AJ1760*AM1763-AI1760*AN1760-AK1760*AN1763</f>
        <v>0.87060901143750891</v>
      </c>
      <c r="AS1760" s="33">
        <f t="shared" ref="AS1760" si="16878">(AH1760*AN1760+AI1760*AM1760+AJ1760*AN1763+AK1760*AM1763)</f>
        <v>0</v>
      </c>
      <c r="AT1760" s="31">
        <f t="shared" ref="AT1760" si="16879">AH1760*AO1760+AJ1760*AO1763-AI1760*AP1760-AK1760*AP1763</f>
        <v>0</v>
      </c>
      <c r="AU1760" s="32">
        <f t="shared" ref="AU1760" si="16880">(AH1760*AP1760+AI1760*AO1760+AJ1760*AP1763+AK1760*AO1763)</f>
        <v>-0.63814312196025536</v>
      </c>
      <c r="AV1760" s="8"/>
      <c r="AW1760" s="29">
        <v>1</v>
      </c>
      <c r="AX1760" s="33">
        <v>0</v>
      </c>
      <c r="AY1760" s="31">
        <v>0</v>
      </c>
      <c r="AZ1760" s="32">
        <v>0</v>
      </c>
      <c r="BB1760" s="29">
        <f t="shared" ref="BB1760" si="16881">AR1760*AW1760+AT1760*AW1763-AS1760*AX1760-AU1760*AX1763</f>
        <v>0.74616261245474214</v>
      </c>
      <c r="BC1760" s="33">
        <f t="shared" ref="BC1760" si="16882">(AR1760*AX1760+AS1760*AW1760+AT1760*AX1763+AU1760*AW1763)</f>
        <v>0</v>
      </c>
      <c r="BD1760" s="31">
        <f t="shared" ref="BD1760" si="16883">AR1760*AY1760+AT1760*AY1763-AS1760*AZ1760-AU1760*AZ1763</f>
        <v>0</v>
      </c>
      <c r="BE1760" s="32">
        <f t="shared" ref="BE1760" si="16884">(AR1760*AZ1760+AS1760*AY1760+AT1760*AZ1763+AU1760*AY1763)</f>
        <v>-0.63814312196025536</v>
      </c>
      <c r="BF1760" s="8"/>
      <c r="BG1760" s="29">
        <v>1</v>
      </c>
      <c r="BH1760" s="30">
        <v>0</v>
      </c>
      <c r="BI1760" s="31">
        <v>0</v>
      </c>
      <c r="BJ1760" s="32">
        <f t="shared" ref="BJ1760:BJ1823" si="16885">-1/($BH$8*$B1760)</f>
        <v>-8.9689427312775322E-2</v>
      </c>
      <c r="BL1760" s="29">
        <f t="shared" ref="BL1760" si="16886">BB1760*BG1760+BD1760*BG1763-BC1760*BH1760-BE1760*BH1763</f>
        <v>0.74616261245474214</v>
      </c>
      <c r="BM1760" s="33">
        <f t="shared" ref="BM1760" si="16887">(BB1760*BH1760+BC1760*BG1760+BD1760*BH1763+BE1760*BG1763)</f>
        <v>0</v>
      </c>
      <c r="BN1760" s="31">
        <f t="shared" ref="BN1760" si="16888">BB1760*BI1760+BD1760*BI1763-BC1760*BJ1760-BE1760*BJ1763</f>
        <v>0</v>
      </c>
      <c r="BO1760" s="32">
        <f t="shared" ref="BO1760" si="16889">(BB1760*BJ1760+BC1760*BI1760+BD1760*BJ1763+BE1760*BI1763)</f>
        <v>-0.70506601935352553</v>
      </c>
      <c r="BP1760" s="8"/>
      <c r="BQ1760" s="34">
        <v>1</v>
      </c>
      <c r="BR1760" s="35">
        <v>0</v>
      </c>
      <c r="BS1760" s="11">
        <v>0</v>
      </c>
      <c r="BT1760" s="36">
        <v>0</v>
      </c>
      <c r="BV1760" s="29">
        <f t="shared" ref="BV1760" si="16890">BL1760*BQ1760+BN1760*BQ1763-BM1760*BR1760-BO1760*BR1763</f>
        <v>0.74616261245474214</v>
      </c>
      <c r="BW1760" s="33">
        <f t="shared" ref="BW1760" si="16891">(BL1760*BR1760+BM1760*BQ1760+BN1760*BR1763+BO1760*BQ1763)</f>
        <v>-0.70506601935352553</v>
      </c>
      <c r="BX1760" s="31">
        <f t="shared" ref="BX1760" si="16892">BL1760*BS1760+BN1760*BS1763-BM1760*BT1760-BO1760*BT1763</f>
        <v>0</v>
      </c>
      <c r="BY1760" s="32">
        <f t="shared" ref="BY1760" si="16893">(BL1760*BT1760+BM1760*BS1760+BN1760*BT1763+BO1760*BS1763)</f>
        <v>-0.70506601935352553</v>
      </c>
      <c r="CA1760" s="37">
        <f t="shared" ref="CA1760" si="16894">20*LOG(((1+$BR$8)/$BR$8)/((BV1760+BV1763)^2+(BW1760+BW1763)^2)^0.5)</f>
        <v>-6.3351377430698637E-3</v>
      </c>
      <c r="CC1760" s="134">
        <f t="shared" ref="CC1760" si="16895">((BV1760^2+BW1760^2)^0.5)/((BV1763^2+BW1763^2)^0.5)</f>
        <v>1.0521678111417367</v>
      </c>
      <c r="CD1760" s="9"/>
      <c r="CE1760" s="38"/>
      <c r="CF1760" s="38"/>
      <c r="CG1760" s="38"/>
      <c r="CH1760" s="38"/>
      <c r="CM1760" s="129">
        <v>4.5199999999999996</v>
      </c>
    </row>
    <row r="1761" spans="2:91" ht="18.600000000000001" customHeight="1" thickBot="1">
      <c r="D1761" s="39"/>
      <c r="G1761" s="40"/>
      <c r="I1761" s="39"/>
      <c r="L1761" s="40"/>
      <c r="N1761" s="39"/>
      <c r="Q1761" s="40"/>
      <c r="S1761" s="39"/>
      <c r="V1761" s="40"/>
      <c r="X1761" s="39"/>
      <c r="AA1761" s="40"/>
      <c r="AC1761" s="39"/>
      <c r="AF1761" s="40"/>
      <c r="AH1761" s="39"/>
      <c r="AK1761" s="40"/>
      <c r="AM1761" s="39"/>
      <c r="AP1761" s="40"/>
      <c r="AR1761" s="39"/>
      <c r="AU1761" s="40"/>
      <c r="AW1761" s="39"/>
      <c r="AZ1761" s="40"/>
      <c r="BB1761" s="39"/>
      <c r="BE1761" s="40"/>
      <c r="BG1761" s="39"/>
      <c r="BJ1761" s="40"/>
      <c r="BL1761" s="39"/>
      <c r="BO1761" s="40"/>
      <c r="BQ1761" s="34"/>
      <c r="BR1761" s="11"/>
      <c r="BS1761" s="11"/>
      <c r="BT1761" s="41"/>
      <c r="BV1761" s="39"/>
      <c r="BY1761" s="40"/>
      <c r="CC1761" s="135"/>
      <c r="CD1761" s="9"/>
      <c r="CE1761" s="38"/>
      <c r="CF1761" s="38"/>
      <c r="CG1761" s="38"/>
      <c r="CH1761" s="38"/>
    </row>
    <row r="1762" spans="2:91" ht="18.600000000000001" customHeight="1" thickBot="1">
      <c r="D1762" s="258" t="s">
        <v>129</v>
      </c>
      <c r="E1762" s="259"/>
      <c r="F1762" s="260" t="s">
        <v>130</v>
      </c>
      <c r="G1762" s="261"/>
      <c r="H1762" s="229"/>
      <c r="I1762" s="258" t="s">
        <v>131</v>
      </c>
      <c r="J1762" s="259"/>
      <c r="K1762" s="260" t="s">
        <v>132</v>
      </c>
      <c r="L1762" s="261"/>
      <c r="N1762" s="253" t="s">
        <v>133</v>
      </c>
      <c r="O1762" s="254"/>
      <c r="P1762" s="255" t="s">
        <v>134</v>
      </c>
      <c r="Q1762" s="256"/>
      <c r="S1762" s="258" t="s">
        <v>135</v>
      </c>
      <c r="T1762" s="259"/>
      <c r="U1762" s="260" t="s">
        <v>136</v>
      </c>
      <c r="V1762" s="261"/>
      <c r="W1762" s="8"/>
      <c r="X1762" s="253" t="s">
        <v>137</v>
      </c>
      <c r="Y1762" s="254"/>
      <c r="Z1762" s="255" t="s">
        <v>138</v>
      </c>
      <c r="AA1762" s="256"/>
      <c r="AB1762" s="8"/>
      <c r="AC1762" s="258" t="s">
        <v>139</v>
      </c>
      <c r="AD1762" s="259"/>
      <c r="AE1762" s="260" t="s">
        <v>140</v>
      </c>
      <c r="AF1762" s="261"/>
      <c r="AG1762" s="8"/>
      <c r="AH1762" s="253" t="s">
        <v>141</v>
      </c>
      <c r="AI1762" s="254"/>
      <c r="AJ1762" s="255" t="s">
        <v>142</v>
      </c>
      <c r="AK1762" s="256"/>
      <c r="AL1762" s="8"/>
      <c r="AM1762" s="258" t="s">
        <v>143</v>
      </c>
      <c r="AN1762" s="259"/>
      <c r="AO1762" s="260" t="s">
        <v>144</v>
      </c>
      <c r="AP1762" s="261"/>
      <c r="AR1762" s="253" t="s">
        <v>145</v>
      </c>
      <c r="AS1762" s="254"/>
      <c r="AT1762" s="255" t="s">
        <v>146</v>
      </c>
      <c r="AU1762" s="256"/>
      <c r="AV1762" s="4"/>
      <c r="AW1762" s="258" t="s">
        <v>147</v>
      </c>
      <c r="AX1762" s="259"/>
      <c r="AY1762" s="260" t="s">
        <v>148</v>
      </c>
      <c r="AZ1762" s="261"/>
      <c r="BA1762" s="8"/>
      <c r="BB1762" s="253" t="s">
        <v>149</v>
      </c>
      <c r="BC1762" s="254"/>
      <c r="BD1762" s="255" t="s">
        <v>150</v>
      </c>
      <c r="BE1762" s="256"/>
      <c r="BF1762" s="4"/>
      <c r="BG1762" s="258" t="s">
        <v>151</v>
      </c>
      <c r="BH1762" s="259"/>
      <c r="BI1762" s="260" t="s">
        <v>152</v>
      </c>
      <c r="BJ1762" s="261"/>
      <c r="BK1762" s="4"/>
      <c r="BL1762" s="253" t="s">
        <v>153</v>
      </c>
      <c r="BM1762" s="254"/>
      <c r="BN1762" s="255" t="s">
        <v>154</v>
      </c>
      <c r="BO1762" s="256"/>
      <c r="BP1762" s="4"/>
      <c r="BQ1762" s="258" t="s">
        <v>155</v>
      </c>
      <c r="BR1762" s="259"/>
      <c r="BS1762" s="260" t="s">
        <v>156</v>
      </c>
      <c r="BT1762" s="261"/>
      <c r="BU1762" s="8"/>
      <c r="BV1762" s="253" t="s">
        <v>157</v>
      </c>
      <c r="BW1762" s="254"/>
      <c r="BX1762" s="255" t="s">
        <v>158</v>
      </c>
      <c r="BY1762" s="256"/>
      <c r="CA1762" s="46" t="s">
        <v>16</v>
      </c>
      <c r="CC1762" s="136" t="s">
        <v>71</v>
      </c>
      <c r="CD1762" s="9"/>
      <c r="CE1762" s="38"/>
      <c r="CF1762" s="38"/>
      <c r="CG1762" s="38"/>
      <c r="CH1762" s="38"/>
    </row>
    <row r="1763" spans="2:91" ht="18.600000000000001" customHeight="1" thickTop="1" thickBot="1">
      <c r="D1763" s="29">
        <v>0</v>
      </c>
      <c r="E1763" s="33">
        <v>0</v>
      </c>
      <c r="F1763" s="31">
        <v>1</v>
      </c>
      <c r="G1763" s="32">
        <v>0</v>
      </c>
      <c r="I1763" s="29">
        <v>0</v>
      </c>
      <c r="J1763" s="33">
        <f t="shared" ref="J1763" si="16896">IF(0=(1-$J$8*$K$8*$B1760^2),10^14,$B1760*$J$8/(1-$J$8*$K$8*$B1760^2))</f>
        <v>-0.27306697833418325</v>
      </c>
      <c r="K1763" s="31">
        <v>1</v>
      </c>
      <c r="L1763" s="32">
        <v>0</v>
      </c>
      <c r="N1763" s="29">
        <f t="shared" ref="N1763" si="16897">D1763*I1760+F1763*I1763-E1763*J1760-G1763*J1763</f>
        <v>0</v>
      </c>
      <c r="O1763" s="33">
        <f t="shared" ref="O1763" si="16898">(D1763*J1760+E1763*I1760+F1763*J1763+G1763*I1763)</f>
        <v>-0.27306697833418325</v>
      </c>
      <c r="P1763" s="31">
        <f t="shared" ref="P1763" si="16899">D1763*K1760+F1763*K1763-E1763*L1760-G1763*L1763</f>
        <v>1</v>
      </c>
      <c r="Q1763" s="32">
        <f t="shared" ref="Q1763" si="16900">(D1763*L1760+E1763*K1760+F1763*L1763+G1763*K1763)</f>
        <v>0</v>
      </c>
      <c r="S1763" s="29">
        <v>0</v>
      </c>
      <c r="T1763" s="33">
        <v>0</v>
      </c>
      <c r="U1763" s="31">
        <v>1</v>
      </c>
      <c r="V1763" s="32">
        <v>0</v>
      </c>
      <c r="X1763" s="29">
        <f t="shared" ref="X1763" si="16901">N1763*S1760+P1763*S1763-O1763*T1760-Q1763*T1763</f>
        <v>0</v>
      </c>
      <c r="Y1763" s="33">
        <f t="shared" ref="Y1763" si="16902">(N1763*T1760+O1763*S1760+P1763*T1763+Q1763*S1763)</f>
        <v>-0.27306697833418325</v>
      </c>
      <c r="Z1763" s="31">
        <f t="shared" ref="Z1763" si="16903">N1763*U1760+P1763*U1763-O1763*V1760-Q1763*V1763</f>
        <v>0.92297766950541738</v>
      </c>
      <c r="AA1763" s="32">
        <f t="shared" ref="AA1763" si="16904">(N1763*V1760+O1763*U1760+P1763*V1763+Q1763*U1763)</f>
        <v>0</v>
      </c>
      <c r="AB1763" s="8"/>
      <c r="AC1763" s="29">
        <v>0</v>
      </c>
      <c r="AD1763" s="33">
        <f t="shared" ref="AD1763" si="16905">IF(0=(1-$AD$8*$AE$8*$B1760^2),10^14,$B1760*$AD$8/(1-$AD$8*$AE$8*$B1760^2))</f>
        <v>-0.21569055153926553</v>
      </c>
      <c r="AE1763" s="31">
        <v>1</v>
      </c>
      <c r="AF1763" s="32">
        <v>0</v>
      </c>
      <c r="AH1763" s="29">
        <f t="shared" ref="AH1763" si="16906">X1763*AC1760+Z1763*AC1763-Y1763*AD1760-AA1763*AD1763</f>
        <v>0</v>
      </c>
      <c r="AI1763" s="33">
        <f t="shared" ref="AI1763" si="16907">(X1763*AD1760+Y1763*AC1760+Z1763*AD1763+AA1763*AC1763)</f>
        <v>-0.47214454092823266</v>
      </c>
      <c r="AJ1763" s="31">
        <f t="shared" ref="AJ1763" si="16908">X1763*AE1760+Z1763*AE1763-Y1763*AF1760-AA1763*AF1763</f>
        <v>0.92297766950541738</v>
      </c>
      <c r="AK1763" s="32">
        <f t="shared" ref="AK1763" si="16909">(X1763*AF1760+Y1763*AE1760+Z1763*AF1763+AA1763*AE1763)</f>
        <v>0</v>
      </c>
      <c r="AL1763" s="8"/>
      <c r="AM1763" s="29">
        <v>0</v>
      </c>
      <c r="AN1763" s="33">
        <v>0</v>
      </c>
      <c r="AO1763" s="31">
        <v>1</v>
      </c>
      <c r="AP1763" s="32">
        <v>0</v>
      </c>
      <c r="AR1763" s="29">
        <f t="shared" ref="AR1763" si="16910">AH1763*AM1760+AJ1763*AM1763-AI1763*AN1760-AK1763*AN1763</f>
        <v>0</v>
      </c>
      <c r="AS1763" s="33">
        <f t="shared" ref="AS1763" si="16911">(AH1763*AN1760+AI1763*AM1760+AJ1763*AN1763+AK1763*AM1763)</f>
        <v>-0.47214454092823266</v>
      </c>
      <c r="AT1763" s="31">
        <f t="shared" ref="AT1763" si="16912">AH1763*AO1760+AJ1763*AO1763-AI1763*AP1760-AK1763*AP1763</f>
        <v>0.80254649269239509</v>
      </c>
      <c r="AU1763" s="32">
        <f t="shared" ref="AU1763" si="16913">(AH1763*AP1760+AI1763*AO1760+AJ1763*AP1763+AK1763*AO1763)</f>
        <v>0</v>
      </c>
      <c r="AV1763" s="8"/>
      <c r="AW1763" s="29">
        <v>0</v>
      </c>
      <c r="AX1763" s="33">
        <f t="shared" ref="AX1763" si="16914">IF(0=(1-$AX$8*$AY$8*$B1760^2),10^14,$B1760*$AX$8/(1-$AX$8*$AY$8*$B1760^2))</f>
        <v>-0.19501330453972604</v>
      </c>
      <c r="AY1763" s="31">
        <v>1</v>
      </c>
      <c r="AZ1763" s="32">
        <v>0</v>
      </c>
      <c r="BB1763" s="29">
        <f t="shared" ref="BB1763" si="16915">AR1763*AW1760+AT1763*AW1763-AS1763*AX1760-AU1763*AX1763</f>
        <v>0</v>
      </c>
      <c r="BC1763" s="33">
        <f t="shared" ref="BC1763" si="16916">(AR1763*AX1760+AS1763*AW1760+AT1763*AX1763+AU1763*AW1763)</f>
        <v>-0.62865178451494375</v>
      </c>
      <c r="BD1763" s="31">
        <f t="shared" ref="BD1763" si="16917">AR1763*AY1760+AT1763*AY1763-AS1763*AZ1760-AU1763*AZ1763</f>
        <v>0.80254649269239509</v>
      </c>
      <c r="BE1763" s="32">
        <f t="shared" ref="BE1763" si="16918">(AR1763*AZ1760+AS1763*AY1760+AT1763*AZ1763+AU1763*AY1763)</f>
        <v>0</v>
      </c>
      <c r="BF1763" s="8"/>
      <c r="BG1763" s="29">
        <v>0</v>
      </c>
      <c r="BH1763" s="33">
        <v>0</v>
      </c>
      <c r="BI1763" s="31">
        <v>1</v>
      </c>
      <c r="BJ1763" s="32">
        <v>0</v>
      </c>
      <c r="BL1763" s="29">
        <f t="shared" ref="BL1763" si="16919">BB1763*BG1760+BD1763*BG1763-BC1763*BH1760-BE1763*BH1763</f>
        <v>0</v>
      </c>
      <c r="BM1763" s="33">
        <f t="shared" ref="BM1763" si="16920">(BB1763*BH1760+BC1763*BG1760+BD1763*BH1763+BE1763*BG1763)</f>
        <v>-0.62865178451494375</v>
      </c>
      <c r="BN1763" s="31">
        <f t="shared" ref="BN1763" si="16921">BB1763*BI1760+BD1763*BI1763-BC1763*BJ1760-BE1763*BJ1763</f>
        <v>0.74616307416009553</v>
      </c>
      <c r="BO1763" s="32">
        <f t="shared" ref="BO1763" si="16922">(BB1763*BJ1760+BC1763*BI1760+BD1763*BJ1763+BE1763*BI1763)</f>
        <v>0</v>
      </c>
      <c r="BP1763" s="8"/>
      <c r="BQ1763" s="19">
        <f t="shared" ref="BQ1763:BQ1826" si="16923">1/$BR$8</f>
        <v>1</v>
      </c>
      <c r="BR1763" s="47">
        <v>0</v>
      </c>
      <c r="BS1763" s="48">
        <v>1</v>
      </c>
      <c r="BT1763" s="49">
        <v>0</v>
      </c>
      <c r="BV1763" s="29">
        <f t="shared" ref="BV1763" si="16924">BL1763*BQ1760+BN1763*BQ1763-BM1763*BR1760-BO1763*BR1763</f>
        <v>0.74616307416009553</v>
      </c>
      <c r="BW1763" s="33">
        <f t="shared" ref="BW1763" si="16925">(BL1763*BR1760+BM1763*BQ1760+BN1763*BR1763+BO1763*BQ1763)</f>
        <v>-0.62865178451494375</v>
      </c>
      <c r="BX1763" s="31">
        <f t="shared" ref="BX1763" si="16926">BL1763*BS1760+BN1763*BS1763-BM1763*BT1760-BO1763*BT1763</f>
        <v>0.74616307416009553</v>
      </c>
      <c r="BY1763" s="32">
        <f t="shared" ref="BY1763" si="16927">(BL1763*BT1760+BM1763*BS1760+BN1763*BT1763+BO1763*BS1763)</f>
        <v>0</v>
      </c>
      <c r="CA1763" s="50">
        <f t="shared" ref="CA1763" si="16928">(180/PI())*ATAN(-1*(BW1760+BW1763)/(BV1760+BV1763))</f>
        <v>41.787721501049681</v>
      </c>
      <c r="CC1763" s="137">
        <f t="shared" ref="CC1763" si="16929">20*LOG(((1-(10^(CA1760/20)^2)*(1-((1-CC1760)/(1+CC1760))^2))^0.5))</f>
        <v>-26.771746373520013</v>
      </c>
      <c r="CD1763" s="9"/>
      <c r="CE1763" s="38"/>
      <c r="CF1763" s="38"/>
      <c r="CG1763" s="38"/>
      <c r="CH1763" s="38"/>
    </row>
    <row r="1764" spans="2:91" ht="18.600000000000001" customHeight="1">
      <c r="CC1764" s="42"/>
    </row>
    <row r="1765" spans="2:91" ht="18.600000000000001" customHeight="1" thickBot="1">
      <c r="E1765" s="22" t="s">
        <v>4</v>
      </c>
      <c r="J1765" s="22" t="s">
        <v>5</v>
      </c>
      <c r="O1765" s="22" t="s">
        <v>6</v>
      </c>
      <c r="T1765" s="22" t="s">
        <v>7</v>
      </c>
      <c r="Y1765" s="22" t="s">
        <v>8</v>
      </c>
      <c r="AD1765" s="22" t="s">
        <v>65</v>
      </c>
      <c r="AI1765" s="22" t="s">
        <v>9</v>
      </c>
      <c r="AN1765" s="22" t="s">
        <v>66</v>
      </c>
      <c r="AS1765" s="22" t="s">
        <v>51</v>
      </c>
      <c r="AX1765" s="22" t="s">
        <v>67</v>
      </c>
      <c r="BC1765" s="22" t="s">
        <v>52</v>
      </c>
      <c r="BH1765" s="22" t="s">
        <v>68</v>
      </c>
      <c r="BM1765" s="22" t="s">
        <v>63</v>
      </c>
      <c r="BQ1765" s="23" t="s">
        <v>69</v>
      </c>
      <c r="BR1765" s="23"/>
      <c r="BS1765" s="24"/>
      <c r="BT1765" s="24"/>
      <c r="BU1765" s="24"/>
      <c r="BW1765" s="22" t="s">
        <v>64</v>
      </c>
    </row>
    <row r="1766" spans="2:91" ht="18.600000000000001" customHeight="1" thickBot="1">
      <c r="D1766" s="249" t="s">
        <v>103</v>
      </c>
      <c r="E1766" s="250"/>
      <c r="F1766" s="251" t="s">
        <v>104</v>
      </c>
      <c r="G1766" s="252"/>
      <c r="H1766" s="229"/>
      <c r="I1766" s="253" t="s">
        <v>11</v>
      </c>
      <c r="J1766" s="254"/>
      <c r="K1766" s="255" t="s">
        <v>12</v>
      </c>
      <c r="L1766" s="256"/>
      <c r="M1766" s="24"/>
      <c r="N1766" s="253" t="s">
        <v>105</v>
      </c>
      <c r="O1766" s="254"/>
      <c r="P1766" s="255" t="s">
        <v>106</v>
      </c>
      <c r="Q1766" s="256"/>
      <c r="R1766" s="24"/>
      <c r="S1766" s="249" t="s">
        <v>107</v>
      </c>
      <c r="T1766" s="250"/>
      <c r="U1766" s="251" t="s">
        <v>108</v>
      </c>
      <c r="V1766" s="252"/>
      <c r="W1766" s="8"/>
      <c r="X1766" s="253" t="s">
        <v>109</v>
      </c>
      <c r="Y1766" s="254"/>
      <c r="Z1766" s="255" t="s">
        <v>110</v>
      </c>
      <c r="AA1766" s="256"/>
      <c r="AB1766" s="8"/>
      <c r="AC1766" s="253" t="s">
        <v>111</v>
      </c>
      <c r="AD1766" s="254"/>
      <c r="AE1766" s="255" t="s">
        <v>14</v>
      </c>
      <c r="AF1766" s="256"/>
      <c r="AG1766" s="8"/>
      <c r="AH1766" s="253" t="s">
        <v>112</v>
      </c>
      <c r="AI1766" s="254"/>
      <c r="AJ1766" s="255" t="s">
        <v>113</v>
      </c>
      <c r="AK1766" s="256"/>
      <c r="AL1766" s="8"/>
      <c r="AM1766" s="249" t="s">
        <v>114</v>
      </c>
      <c r="AN1766" s="250"/>
      <c r="AO1766" s="251" t="s">
        <v>115</v>
      </c>
      <c r="AP1766" s="252"/>
      <c r="AQ1766" s="24"/>
      <c r="AR1766" s="253" t="s">
        <v>116</v>
      </c>
      <c r="AS1766" s="254"/>
      <c r="AT1766" s="255" t="s">
        <v>13</v>
      </c>
      <c r="AU1766" s="256"/>
      <c r="AV1766" s="4"/>
      <c r="AW1766" s="253" t="s">
        <v>117</v>
      </c>
      <c r="AX1766" s="254"/>
      <c r="AY1766" s="255" t="s">
        <v>118</v>
      </c>
      <c r="AZ1766" s="256"/>
      <c r="BA1766" s="8"/>
      <c r="BB1766" s="253" t="s">
        <v>119</v>
      </c>
      <c r="BC1766" s="254"/>
      <c r="BD1766" s="255" t="s">
        <v>120</v>
      </c>
      <c r="BE1766" s="256"/>
      <c r="BF1766" s="4"/>
      <c r="BG1766" s="249" t="s">
        <v>121</v>
      </c>
      <c r="BH1766" s="250"/>
      <c r="BI1766" s="251" t="s">
        <v>122</v>
      </c>
      <c r="BJ1766" s="252"/>
      <c r="BK1766" s="4"/>
      <c r="BL1766" s="253" t="s">
        <v>123</v>
      </c>
      <c r="BM1766" s="254"/>
      <c r="BN1766" s="255" t="s">
        <v>124</v>
      </c>
      <c r="BO1766" s="256"/>
      <c r="BP1766" s="4"/>
      <c r="BQ1766" s="253" t="s">
        <v>125</v>
      </c>
      <c r="BR1766" s="254"/>
      <c r="BS1766" s="255" t="s">
        <v>126</v>
      </c>
      <c r="BT1766" s="256"/>
      <c r="BU1766" s="8"/>
      <c r="BV1766" s="253" t="s">
        <v>127</v>
      </c>
      <c r="BW1766" s="254"/>
      <c r="BX1766" s="255" t="s">
        <v>128</v>
      </c>
      <c r="BY1766" s="256"/>
      <c r="CA1766" s="27" t="s">
        <v>15</v>
      </c>
      <c r="CC1766" s="133" t="s">
        <v>70</v>
      </c>
      <c r="CD1766" s="9"/>
      <c r="CE1766" s="38"/>
      <c r="CF1766" s="38"/>
      <c r="CG1766" s="38"/>
      <c r="CH1766" s="38"/>
    </row>
    <row r="1767" spans="2:91" ht="18.600000000000001" customHeight="1" thickTop="1" thickBot="1">
      <c r="B1767" s="129">
        <v>4.5599999999999996</v>
      </c>
      <c r="D1767" s="29">
        <v>1</v>
      </c>
      <c r="E1767" s="30">
        <v>0</v>
      </c>
      <c r="F1767" s="31">
        <v>0</v>
      </c>
      <c r="G1767" s="32">
        <f t="shared" ref="G1767:G1830" si="16930">-1/($E$8*$B1767)</f>
        <v>-0.14455701754385966</v>
      </c>
      <c r="I1767" s="29">
        <v>1</v>
      </c>
      <c r="J1767" s="33">
        <v>0</v>
      </c>
      <c r="K1767" s="31">
        <v>0</v>
      </c>
      <c r="L1767" s="32">
        <v>0</v>
      </c>
      <c r="N1767" s="29">
        <f t="shared" ref="N1767" si="16931">D1767*I1767+F1767*I1770-E1767*J1767-G1767*J1770</f>
        <v>0.96070196936696683</v>
      </c>
      <c r="O1767" s="33">
        <f t="shared" ref="O1767" si="16932">(D1767*J1767+E1767*I1767+F1767*J1770+G1767*I1770)</f>
        <v>0</v>
      </c>
      <c r="P1767" s="31">
        <f t="shared" ref="P1767" si="16933">D1767*K1767+F1767*K1770-E1767*L1767-G1767*L1770</f>
        <v>0</v>
      </c>
      <c r="Q1767" s="32">
        <f t="shared" ref="Q1767" si="16934">(D1767*L1767+E1767*K1767+F1767*L1770+G1767*K1770)</f>
        <v>-0.14455701754385966</v>
      </c>
      <c r="S1767" s="29">
        <v>1</v>
      </c>
      <c r="T1767" s="30">
        <v>0</v>
      </c>
      <c r="U1767" s="31">
        <v>0</v>
      </c>
      <c r="V1767" s="32">
        <f t="shared" ref="V1767:V1830" si="16935">-1/($T$8*$B1767)</f>
        <v>-0.28082675438596494</v>
      </c>
      <c r="X1767" s="29">
        <f t="shared" ref="X1767" si="16936">N1767*S1767+P1767*S1770-O1767*T1767-Q1767*T1770</f>
        <v>0.96070196936696683</v>
      </c>
      <c r="Y1767" s="33">
        <f t="shared" ref="Y1767" si="16937">(N1767*T1767+O1767*S1767+P1767*T1770+Q1767*S1770)</f>
        <v>0</v>
      </c>
      <c r="Z1767" s="31">
        <f t="shared" ref="Z1767" si="16938">N1767*U1767+P1767*U1770-O1767*V1767-Q1767*V1770</f>
        <v>0</v>
      </c>
      <c r="AA1767" s="32">
        <f t="shared" ref="AA1767" si="16939">(N1767*V1767+O1767*U1767+P1767*V1770+Q1767*U1770)</f>
        <v>-0.41434783353338966</v>
      </c>
      <c r="AB1767" s="8"/>
      <c r="AC1767" s="29">
        <v>1</v>
      </c>
      <c r="AD1767" s="33">
        <v>0</v>
      </c>
      <c r="AE1767" s="31">
        <v>0</v>
      </c>
      <c r="AF1767" s="32">
        <v>0</v>
      </c>
      <c r="AH1767" s="29">
        <f t="shared" ref="AH1767" si="16940">X1767*AC1767+Z1767*AC1770-Y1767*AD1767-AA1767*AD1770</f>
        <v>0.87174510722812426</v>
      </c>
      <c r="AI1767" s="33">
        <f t="shared" ref="AI1767" si="16941">(X1767*AD1767+Y1767*AC1767+Z1767*AD1770+AA1767*AC1770)</f>
        <v>0</v>
      </c>
      <c r="AJ1767" s="31">
        <f t="shared" ref="AJ1767" si="16942">X1767*AE1767+Z1767*AE1770-Y1767*AF1767-AA1767*AF1770</f>
        <v>0</v>
      </c>
      <c r="AK1767" s="32">
        <f t="shared" ref="AK1767" si="16943">(X1767*AF1767+Y1767*AE1767+Z1767*AF1770+AA1767*AE1770)</f>
        <v>-0.41434783353338966</v>
      </c>
      <c r="AL1767" s="8"/>
      <c r="AM1767" s="29">
        <v>1</v>
      </c>
      <c r="AN1767" s="30">
        <v>0</v>
      </c>
      <c r="AO1767" s="31">
        <v>0</v>
      </c>
      <c r="AP1767" s="32">
        <f t="shared" ref="AP1767:AP1830" si="16944">-1/($AN$8*$B1767)</f>
        <v>-0.25395394736842103</v>
      </c>
      <c r="AR1767" s="29">
        <f t="shared" ref="AR1767" si="16945">AH1767*AM1767+AJ1767*AM1770-AI1767*AN1767-AK1767*AN1770</f>
        <v>0.87174510722812426</v>
      </c>
      <c r="AS1767" s="33">
        <f t="shared" ref="AS1767" si="16946">(AH1767*AN1767+AI1767*AM1767+AJ1767*AN1770+AK1767*AM1770)</f>
        <v>0</v>
      </c>
      <c r="AT1767" s="31">
        <f t="shared" ref="AT1767" si="16947">AH1767*AO1767+AJ1767*AO1770-AI1767*AP1767-AK1767*AP1770</f>
        <v>0</v>
      </c>
      <c r="AU1767" s="32">
        <f t="shared" ref="AU1767" si="16948">(AH1767*AP1767+AI1767*AO1767+AJ1767*AP1770+AK1767*AO1770)</f>
        <v>-0.63573094461307922</v>
      </c>
      <c r="AV1767" s="8"/>
      <c r="AW1767" s="29">
        <v>1</v>
      </c>
      <c r="AX1767" s="33">
        <v>0</v>
      </c>
      <c r="AY1767" s="31">
        <v>0</v>
      </c>
      <c r="AZ1767" s="32">
        <v>0</v>
      </c>
      <c r="BB1767" s="29">
        <f t="shared" ref="BB1767" si="16949">AR1767*AW1767+AT1767*AW1770-AS1767*AX1767-AU1767*AX1770</f>
        <v>0.74833518443812119</v>
      </c>
      <c r="BC1767" s="33">
        <f t="shared" ref="BC1767" si="16950">(AR1767*AX1767+AS1767*AW1767+AT1767*AX1770+AU1767*AW1770)</f>
        <v>0</v>
      </c>
      <c r="BD1767" s="31">
        <f t="shared" ref="BD1767" si="16951">AR1767*AY1767+AT1767*AY1770-AS1767*AZ1767-AU1767*AZ1770</f>
        <v>0</v>
      </c>
      <c r="BE1767" s="32">
        <f t="shared" ref="BE1767" si="16952">(AR1767*AZ1767+AS1767*AY1767+AT1767*AZ1770+AU1767*AY1770)</f>
        <v>-0.63573094461307922</v>
      </c>
      <c r="BF1767" s="8"/>
      <c r="BG1767" s="29">
        <v>1</v>
      </c>
      <c r="BH1767" s="30">
        <v>0</v>
      </c>
      <c r="BI1767" s="31">
        <v>0</v>
      </c>
      <c r="BJ1767" s="32">
        <f t="shared" ref="BJ1767:BJ1830" si="16953">-1/($BH$8*$B1767)</f>
        <v>-8.9296052631578943E-2</v>
      </c>
      <c r="BL1767" s="29">
        <f t="shared" ref="BL1767" si="16954">BB1767*BG1767+BD1767*BG1770-BC1767*BH1767-BE1767*BH1770</f>
        <v>0.74833518443812119</v>
      </c>
      <c r="BM1767" s="33">
        <f t="shared" ref="BM1767" si="16955">(BB1767*BH1767+BC1767*BG1767+BD1767*BH1770+BE1767*BG1770)</f>
        <v>0</v>
      </c>
      <c r="BN1767" s="31">
        <f t="shared" ref="BN1767" si="16956">BB1767*BI1767+BD1767*BI1770-BC1767*BJ1767-BE1767*BJ1770</f>
        <v>0</v>
      </c>
      <c r="BO1767" s="32">
        <f t="shared" ref="BO1767" si="16957">(BB1767*BJ1767+BC1767*BI1767+BD1767*BJ1770+BE1767*BI1770)</f>
        <v>-0.70255432262872808</v>
      </c>
      <c r="BP1767" s="8"/>
      <c r="BQ1767" s="34">
        <v>1</v>
      </c>
      <c r="BR1767" s="35">
        <v>0</v>
      </c>
      <c r="BS1767" s="11">
        <v>0</v>
      </c>
      <c r="BT1767" s="36">
        <v>0</v>
      </c>
      <c r="BV1767" s="29">
        <f t="shared" ref="BV1767" si="16958">BL1767*BQ1767+BN1767*BQ1770-BM1767*BR1767-BO1767*BR1770</f>
        <v>0.74833518443812119</v>
      </c>
      <c r="BW1767" s="33">
        <f t="shared" ref="BW1767" si="16959">(BL1767*BR1767+BM1767*BQ1767+BN1767*BR1770+BO1767*BQ1770)</f>
        <v>-0.70255432262872808</v>
      </c>
      <c r="BX1767" s="31">
        <f t="shared" ref="BX1767" si="16960">BL1767*BS1767+BN1767*BS1770-BM1767*BT1767-BO1767*BT1770</f>
        <v>0</v>
      </c>
      <c r="BY1767" s="32">
        <f t="shared" ref="BY1767" si="16961">(BL1767*BT1767+BM1767*BS1767+BN1767*BT1770+BO1767*BS1770)</f>
        <v>-0.70255432262872808</v>
      </c>
      <c r="CA1767" s="37">
        <f t="shared" ref="CA1767" si="16962">20*LOG(((1+$BR$8)/$BR$8)/((BV1767+BV1770)^2+(BW1767+BW1770)^2)^0.5)</f>
        <v>-6.312356407180416E-3</v>
      </c>
      <c r="CC1767" s="134">
        <f t="shared" ref="CC1767" si="16963">((BV1767^2+BW1767^2)^0.5)/((BV1770^2+BW1770^2)^0.5)</f>
        <v>1.0518758978504106</v>
      </c>
      <c r="CD1767" s="9"/>
      <c r="CE1767" s="38"/>
      <c r="CF1767" s="38"/>
      <c r="CG1767" s="38"/>
      <c r="CH1767" s="38"/>
      <c r="CM1767" s="129">
        <v>4.54</v>
      </c>
    </row>
    <row r="1768" spans="2:91" ht="18.600000000000001" customHeight="1" thickBot="1">
      <c r="D1768" s="39"/>
      <c r="G1768" s="40"/>
      <c r="I1768" s="39"/>
      <c r="L1768" s="40"/>
      <c r="N1768" s="39"/>
      <c r="Q1768" s="40"/>
      <c r="S1768" s="39"/>
      <c r="V1768" s="40"/>
      <c r="X1768" s="39"/>
      <c r="AA1768" s="40"/>
      <c r="AC1768" s="39"/>
      <c r="AF1768" s="40"/>
      <c r="AH1768" s="39"/>
      <c r="AK1768" s="40"/>
      <c r="AM1768" s="39"/>
      <c r="AP1768" s="40"/>
      <c r="AR1768" s="39"/>
      <c r="AU1768" s="40"/>
      <c r="AW1768" s="39"/>
      <c r="AZ1768" s="40"/>
      <c r="BB1768" s="39"/>
      <c r="BE1768" s="40"/>
      <c r="BG1768" s="39"/>
      <c r="BJ1768" s="40"/>
      <c r="BL1768" s="39"/>
      <c r="BO1768" s="40"/>
      <c r="BQ1768" s="34"/>
      <c r="BR1768" s="11"/>
      <c r="BS1768" s="11"/>
      <c r="BT1768" s="41"/>
      <c r="BV1768" s="39"/>
      <c r="BY1768" s="40"/>
      <c r="CC1768" s="135"/>
      <c r="CD1768" s="9"/>
      <c r="CE1768" s="38"/>
      <c r="CF1768" s="38"/>
      <c r="CG1768" s="38"/>
      <c r="CH1768" s="38"/>
    </row>
    <row r="1769" spans="2:91" ht="18.600000000000001" customHeight="1" thickBot="1">
      <c r="D1769" s="258" t="s">
        <v>129</v>
      </c>
      <c r="E1769" s="259"/>
      <c r="F1769" s="260" t="s">
        <v>130</v>
      </c>
      <c r="G1769" s="261"/>
      <c r="H1769" s="229"/>
      <c r="I1769" s="258" t="s">
        <v>131</v>
      </c>
      <c r="J1769" s="259"/>
      <c r="K1769" s="260" t="s">
        <v>132</v>
      </c>
      <c r="L1769" s="261"/>
      <c r="N1769" s="253" t="s">
        <v>133</v>
      </c>
      <c r="O1769" s="254"/>
      <c r="P1769" s="255" t="s">
        <v>134</v>
      </c>
      <c r="Q1769" s="256"/>
      <c r="S1769" s="258" t="s">
        <v>135</v>
      </c>
      <c r="T1769" s="259"/>
      <c r="U1769" s="260" t="s">
        <v>136</v>
      </c>
      <c r="V1769" s="261"/>
      <c r="W1769" s="8"/>
      <c r="X1769" s="253" t="s">
        <v>137</v>
      </c>
      <c r="Y1769" s="254"/>
      <c r="Z1769" s="255" t="s">
        <v>138</v>
      </c>
      <c r="AA1769" s="256"/>
      <c r="AB1769" s="8"/>
      <c r="AC1769" s="258" t="s">
        <v>139</v>
      </c>
      <c r="AD1769" s="259"/>
      <c r="AE1769" s="260" t="s">
        <v>140</v>
      </c>
      <c r="AF1769" s="261"/>
      <c r="AG1769" s="8"/>
      <c r="AH1769" s="253" t="s">
        <v>141</v>
      </c>
      <c r="AI1769" s="254"/>
      <c r="AJ1769" s="255" t="s">
        <v>142</v>
      </c>
      <c r="AK1769" s="256"/>
      <c r="AL1769" s="8"/>
      <c r="AM1769" s="258" t="s">
        <v>143</v>
      </c>
      <c r="AN1769" s="259"/>
      <c r="AO1769" s="260" t="s">
        <v>144</v>
      </c>
      <c r="AP1769" s="261"/>
      <c r="AR1769" s="253" t="s">
        <v>145</v>
      </c>
      <c r="AS1769" s="254"/>
      <c r="AT1769" s="255" t="s">
        <v>146</v>
      </c>
      <c r="AU1769" s="256"/>
      <c r="AV1769" s="4"/>
      <c r="AW1769" s="258" t="s">
        <v>147</v>
      </c>
      <c r="AX1769" s="259"/>
      <c r="AY1769" s="260" t="s">
        <v>148</v>
      </c>
      <c r="AZ1769" s="261"/>
      <c r="BA1769" s="8"/>
      <c r="BB1769" s="253" t="s">
        <v>149</v>
      </c>
      <c r="BC1769" s="254"/>
      <c r="BD1769" s="255" t="s">
        <v>150</v>
      </c>
      <c r="BE1769" s="256"/>
      <c r="BF1769" s="4"/>
      <c r="BG1769" s="258" t="s">
        <v>151</v>
      </c>
      <c r="BH1769" s="259"/>
      <c r="BI1769" s="260" t="s">
        <v>152</v>
      </c>
      <c r="BJ1769" s="261"/>
      <c r="BK1769" s="4"/>
      <c r="BL1769" s="253" t="s">
        <v>153</v>
      </c>
      <c r="BM1769" s="254"/>
      <c r="BN1769" s="255" t="s">
        <v>154</v>
      </c>
      <c r="BO1769" s="256"/>
      <c r="BP1769" s="4"/>
      <c r="BQ1769" s="258" t="s">
        <v>155</v>
      </c>
      <c r="BR1769" s="259"/>
      <c r="BS1769" s="260" t="s">
        <v>156</v>
      </c>
      <c r="BT1769" s="261"/>
      <c r="BU1769" s="8"/>
      <c r="BV1769" s="253" t="s">
        <v>157</v>
      </c>
      <c r="BW1769" s="254"/>
      <c r="BX1769" s="255" t="s">
        <v>158</v>
      </c>
      <c r="BY1769" s="256"/>
      <c r="CA1769" s="46" t="s">
        <v>16</v>
      </c>
      <c r="CC1769" s="136" t="s">
        <v>71</v>
      </c>
      <c r="CD1769" s="9"/>
      <c r="CE1769" s="38"/>
      <c r="CF1769" s="38"/>
      <c r="CG1769" s="38"/>
      <c r="CH1769" s="38"/>
    </row>
    <row r="1770" spans="2:91" ht="18.600000000000001" customHeight="1" thickTop="1" thickBot="1">
      <c r="D1770" s="29">
        <v>0</v>
      </c>
      <c r="E1770" s="33">
        <v>0</v>
      </c>
      <c r="F1770" s="31">
        <v>1</v>
      </c>
      <c r="G1770" s="32">
        <v>0</v>
      </c>
      <c r="I1770" s="29">
        <v>0</v>
      </c>
      <c r="J1770" s="33">
        <f t="shared" ref="J1770" si="16964">IF(0=(1-$J$8*$K$8*$B1767^2),10^14,$B1767*$J$8/(1-$J$8*$K$8*$B1767^2))</f>
        <v>-0.27185142098763809</v>
      </c>
      <c r="K1770" s="31">
        <v>1</v>
      </c>
      <c r="L1770" s="32">
        <v>0</v>
      </c>
      <c r="N1770" s="29">
        <f t="shared" ref="N1770" si="16965">D1770*I1767+F1770*I1770-E1770*J1767-G1770*J1770</f>
        <v>0</v>
      </c>
      <c r="O1770" s="33">
        <f t="shared" ref="O1770" si="16966">(D1770*J1767+E1770*I1767+F1770*J1770+G1770*I1770)</f>
        <v>-0.27185142098763809</v>
      </c>
      <c r="P1770" s="31">
        <f t="shared" ref="P1770" si="16967">D1770*K1767+F1770*K1770-E1770*L1767-G1770*L1770</f>
        <v>1</v>
      </c>
      <c r="Q1770" s="32">
        <f t="shared" ref="Q1770" si="16968">(D1770*L1767+E1770*K1767+F1770*L1770+G1770*K1770)</f>
        <v>0</v>
      </c>
      <c r="S1770" s="29">
        <v>0</v>
      </c>
      <c r="T1770" s="33">
        <v>0</v>
      </c>
      <c r="U1770" s="31">
        <v>1</v>
      </c>
      <c r="V1770" s="32">
        <v>0</v>
      </c>
      <c r="X1770" s="29">
        <f t="shared" ref="X1770" si="16969">N1770*S1767+P1770*S1770-O1770*T1767-Q1770*T1770</f>
        <v>0</v>
      </c>
      <c r="Y1770" s="33">
        <f t="shared" ref="Y1770" si="16970">(N1770*T1767+O1770*S1767+P1770*T1770+Q1770*S1770)</f>
        <v>-0.27185142098763809</v>
      </c>
      <c r="Z1770" s="31">
        <f t="shared" ref="Z1770" si="16971">N1770*U1767+P1770*U1770-O1770*V1767-Q1770*V1770</f>
        <v>0.92365684776882895</v>
      </c>
      <c r="AA1770" s="32">
        <f t="shared" ref="AA1770" si="16972">(N1770*V1767+O1770*U1767+P1770*V1770+Q1770*U1770)</f>
        <v>0</v>
      </c>
      <c r="AB1770" s="8"/>
      <c r="AC1770" s="29">
        <v>0</v>
      </c>
      <c r="AD1770" s="33">
        <f t="shared" ref="AD1770" si="16973">IF(0=(1-$AD$8*$AE$8*$B1767^2),10^14,$B1767*$AD$8/(1-$AD$8*$AE$8*$B1767^2))</f>
        <v>-0.2146912688797106</v>
      </c>
      <c r="AE1770" s="31">
        <v>1</v>
      </c>
      <c r="AF1770" s="32">
        <v>0</v>
      </c>
      <c r="AH1770" s="29">
        <f t="shared" ref="AH1770" si="16974">X1770*AC1767+Z1770*AC1770-Y1770*AD1767-AA1770*AD1770</f>
        <v>0</v>
      </c>
      <c r="AI1770" s="33">
        <f t="shared" ref="AI1770" si="16975">(X1770*AD1767+Y1770*AC1767+Z1770*AD1770+AA1770*AC1770)</f>
        <v>-0.47015248164456169</v>
      </c>
      <c r="AJ1770" s="31">
        <f t="shared" ref="AJ1770" si="16976">X1770*AE1767+Z1770*AE1770-Y1770*AF1767-AA1770*AF1770</f>
        <v>0.92365684776882895</v>
      </c>
      <c r="AK1770" s="32">
        <f t="shared" ref="AK1770" si="16977">(X1770*AF1767+Y1770*AE1767+Z1770*AF1770+AA1770*AE1770)</f>
        <v>0</v>
      </c>
      <c r="AL1770" s="8"/>
      <c r="AM1770" s="29">
        <v>0</v>
      </c>
      <c r="AN1770" s="33">
        <v>0</v>
      </c>
      <c r="AO1770" s="31">
        <v>1</v>
      </c>
      <c r="AP1770" s="32">
        <v>0</v>
      </c>
      <c r="AR1770" s="29">
        <f t="shared" ref="AR1770" si="16978">AH1770*AM1767+AJ1770*AM1770-AI1770*AN1767-AK1770*AN1770</f>
        <v>0</v>
      </c>
      <c r="AS1770" s="33">
        <f t="shared" ref="AS1770" si="16979">(AH1770*AN1767+AI1770*AM1767+AJ1770*AN1770+AK1770*AM1770)</f>
        <v>-0.47015248164456169</v>
      </c>
      <c r="AT1770" s="31">
        <f t="shared" ref="AT1770" si="16980">AH1770*AO1767+AJ1770*AO1770-AI1770*AP1767-AK1770*AP1770</f>
        <v>0.80425976919013342</v>
      </c>
      <c r="AU1770" s="32">
        <f t="shared" ref="AU1770" si="16981">(AH1770*AP1767+AI1770*AO1767+AJ1770*AP1770+AK1770*AO1770)</f>
        <v>0</v>
      </c>
      <c r="AV1770" s="8"/>
      <c r="AW1770" s="29">
        <v>0</v>
      </c>
      <c r="AX1770" s="33">
        <f t="shared" ref="AX1770" si="16982">IF(0=(1-$AX$8*$AY$8*$B1767^2),10^14,$B1767*$AX$8/(1-$AX$8*$AY$8*$B1767^2))</f>
        <v>-0.19412288144179174</v>
      </c>
      <c r="AY1770" s="31">
        <v>1</v>
      </c>
      <c r="AZ1770" s="32">
        <v>0</v>
      </c>
      <c r="BB1770" s="29">
        <f t="shared" ref="BB1770" si="16983">AR1770*AW1767+AT1770*AW1770-AS1770*AX1767-AU1770*AX1770</f>
        <v>0</v>
      </c>
      <c r="BC1770" s="33">
        <f t="shared" ref="BC1770" si="16984">(AR1770*AX1767+AS1770*AW1767+AT1770*AX1770+AU1770*AW1770)</f>
        <v>-0.62627770546746075</v>
      </c>
      <c r="BD1770" s="31">
        <f t="shared" ref="BD1770" si="16985">AR1770*AY1767+AT1770*AY1770-AS1770*AZ1767-AU1770*AZ1770</f>
        <v>0.80425976919013342</v>
      </c>
      <c r="BE1770" s="32">
        <f t="shared" ref="BE1770" si="16986">(AR1770*AZ1767+AS1770*AY1767+AT1770*AZ1770+AU1770*AY1770)</f>
        <v>0</v>
      </c>
      <c r="BF1770" s="8"/>
      <c r="BG1770" s="29">
        <v>0</v>
      </c>
      <c r="BH1770" s="33">
        <v>0</v>
      </c>
      <c r="BI1770" s="31">
        <v>1</v>
      </c>
      <c r="BJ1770" s="32">
        <v>0</v>
      </c>
      <c r="BL1770" s="29">
        <f t="shared" ref="BL1770" si="16987">BB1770*BG1767+BD1770*BG1770-BC1770*BH1767-BE1770*BH1770</f>
        <v>0</v>
      </c>
      <c r="BM1770" s="33">
        <f t="shared" ref="BM1770" si="16988">(BB1770*BH1767+BC1770*BG1767+BD1770*BH1770+BE1770*BG1770)</f>
        <v>-0.62627770546746075</v>
      </c>
      <c r="BN1770" s="31">
        <f t="shared" ref="BN1770" si="16989">BB1770*BI1767+BD1770*BI1770-BC1770*BJ1767-BE1770*BJ1770</f>
        <v>0.74833564224072657</v>
      </c>
      <c r="BO1770" s="32">
        <f t="shared" ref="BO1770" si="16990">(BB1770*BJ1767+BC1770*BI1767+BD1770*BJ1770+BE1770*BI1770)</f>
        <v>0</v>
      </c>
      <c r="BP1770" s="8"/>
      <c r="BQ1770" s="19">
        <f t="shared" ref="BQ1770:BQ1833" si="16991">1/$BR$8</f>
        <v>1</v>
      </c>
      <c r="BR1770" s="47">
        <v>0</v>
      </c>
      <c r="BS1770" s="48">
        <v>1</v>
      </c>
      <c r="BT1770" s="49">
        <v>0</v>
      </c>
      <c r="BV1770" s="29">
        <f t="shared" ref="BV1770" si="16992">BL1770*BQ1767+BN1770*BQ1770-BM1770*BR1767-BO1770*BR1770</f>
        <v>0.74833564224072657</v>
      </c>
      <c r="BW1770" s="33">
        <f t="shared" ref="BW1770" si="16993">(BL1770*BR1767+BM1770*BQ1767+BN1770*BR1770+BO1770*BQ1770)</f>
        <v>-0.62627770546746075</v>
      </c>
      <c r="BX1770" s="31">
        <f t="shared" ref="BX1770" si="16994">BL1770*BS1767+BN1770*BS1770-BM1770*BT1767-BO1770*BT1770</f>
        <v>0.74833564224072657</v>
      </c>
      <c r="BY1770" s="32">
        <f t="shared" ref="BY1770" si="16995">(BL1770*BT1767+BM1770*BS1767+BN1770*BT1770+BO1770*BS1770)</f>
        <v>0</v>
      </c>
      <c r="CA1770" s="50">
        <f t="shared" ref="CA1770" si="16996">(180/PI())*ATAN(-1*(BW1767+BW1770)/(BV1767+BV1770))</f>
        <v>41.600545622360002</v>
      </c>
      <c r="CC1770" s="137">
        <f t="shared" ref="CC1770" si="16997">20*LOG(((1-(10^(CA1767/20)^2)*(1-((1-CC1767)/(1+CC1767))^2))^0.5))</f>
        <v>-26.797127879750157</v>
      </c>
      <c r="CD1770" s="9"/>
      <c r="CE1770" s="38"/>
      <c r="CF1770" s="38"/>
      <c r="CG1770" s="38"/>
      <c r="CH1770" s="38"/>
    </row>
    <row r="1771" spans="2:91" ht="18.600000000000001" customHeight="1">
      <c r="CC1771" s="42"/>
    </row>
    <row r="1772" spans="2:91" ht="18.600000000000001" customHeight="1" thickBot="1">
      <c r="E1772" s="22" t="s">
        <v>4</v>
      </c>
      <c r="J1772" s="22" t="s">
        <v>5</v>
      </c>
      <c r="O1772" s="22" t="s">
        <v>6</v>
      </c>
      <c r="T1772" s="22" t="s">
        <v>7</v>
      </c>
      <c r="Y1772" s="22" t="s">
        <v>8</v>
      </c>
      <c r="AD1772" s="22" t="s">
        <v>65</v>
      </c>
      <c r="AI1772" s="22" t="s">
        <v>9</v>
      </c>
      <c r="AN1772" s="22" t="s">
        <v>66</v>
      </c>
      <c r="AS1772" s="22" t="s">
        <v>51</v>
      </c>
      <c r="AX1772" s="22" t="s">
        <v>67</v>
      </c>
      <c r="BC1772" s="22" t="s">
        <v>52</v>
      </c>
      <c r="BH1772" s="22" t="s">
        <v>68</v>
      </c>
      <c r="BM1772" s="22" t="s">
        <v>63</v>
      </c>
      <c r="BQ1772" s="23" t="s">
        <v>69</v>
      </c>
      <c r="BR1772" s="23"/>
      <c r="BS1772" s="24"/>
      <c r="BT1772" s="24"/>
      <c r="BU1772" s="24"/>
      <c r="BW1772" s="22" t="s">
        <v>64</v>
      </c>
    </row>
    <row r="1773" spans="2:91" ht="18.600000000000001" customHeight="1" thickBot="1">
      <c r="D1773" s="249" t="s">
        <v>103</v>
      </c>
      <c r="E1773" s="250"/>
      <c r="F1773" s="251" t="s">
        <v>104</v>
      </c>
      <c r="G1773" s="252"/>
      <c r="H1773" s="229"/>
      <c r="I1773" s="253" t="s">
        <v>11</v>
      </c>
      <c r="J1773" s="254"/>
      <c r="K1773" s="255" t="s">
        <v>12</v>
      </c>
      <c r="L1773" s="256"/>
      <c r="M1773" s="24"/>
      <c r="N1773" s="253" t="s">
        <v>105</v>
      </c>
      <c r="O1773" s="254"/>
      <c r="P1773" s="255" t="s">
        <v>106</v>
      </c>
      <c r="Q1773" s="256"/>
      <c r="R1773" s="24"/>
      <c r="S1773" s="249" t="s">
        <v>107</v>
      </c>
      <c r="T1773" s="250"/>
      <c r="U1773" s="251" t="s">
        <v>108</v>
      </c>
      <c r="V1773" s="252"/>
      <c r="W1773" s="8"/>
      <c r="X1773" s="253" t="s">
        <v>109</v>
      </c>
      <c r="Y1773" s="254"/>
      <c r="Z1773" s="255" t="s">
        <v>110</v>
      </c>
      <c r="AA1773" s="256"/>
      <c r="AB1773" s="8"/>
      <c r="AC1773" s="253" t="s">
        <v>111</v>
      </c>
      <c r="AD1773" s="254"/>
      <c r="AE1773" s="255" t="s">
        <v>14</v>
      </c>
      <c r="AF1773" s="256"/>
      <c r="AG1773" s="8"/>
      <c r="AH1773" s="253" t="s">
        <v>112</v>
      </c>
      <c r="AI1773" s="254"/>
      <c r="AJ1773" s="255" t="s">
        <v>113</v>
      </c>
      <c r="AK1773" s="256"/>
      <c r="AL1773" s="8"/>
      <c r="AM1773" s="249" t="s">
        <v>114</v>
      </c>
      <c r="AN1773" s="250"/>
      <c r="AO1773" s="251" t="s">
        <v>115</v>
      </c>
      <c r="AP1773" s="252"/>
      <c r="AQ1773" s="24"/>
      <c r="AR1773" s="253" t="s">
        <v>116</v>
      </c>
      <c r="AS1773" s="254"/>
      <c r="AT1773" s="255" t="s">
        <v>13</v>
      </c>
      <c r="AU1773" s="256"/>
      <c r="AV1773" s="4"/>
      <c r="AW1773" s="253" t="s">
        <v>117</v>
      </c>
      <c r="AX1773" s="254"/>
      <c r="AY1773" s="255" t="s">
        <v>118</v>
      </c>
      <c r="AZ1773" s="256"/>
      <c r="BA1773" s="8"/>
      <c r="BB1773" s="253" t="s">
        <v>119</v>
      </c>
      <c r="BC1773" s="254"/>
      <c r="BD1773" s="255" t="s">
        <v>120</v>
      </c>
      <c r="BE1773" s="256"/>
      <c r="BF1773" s="4"/>
      <c r="BG1773" s="249" t="s">
        <v>121</v>
      </c>
      <c r="BH1773" s="250"/>
      <c r="BI1773" s="251" t="s">
        <v>122</v>
      </c>
      <c r="BJ1773" s="252"/>
      <c r="BK1773" s="4"/>
      <c r="BL1773" s="253" t="s">
        <v>123</v>
      </c>
      <c r="BM1773" s="254"/>
      <c r="BN1773" s="255" t="s">
        <v>124</v>
      </c>
      <c r="BO1773" s="256"/>
      <c r="BP1773" s="4"/>
      <c r="BQ1773" s="253" t="s">
        <v>125</v>
      </c>
      <c r="BR1773" s="254"/>
      <c r="BS1773" s="255" t="s">
        <v>126</v>
      </c>
      <c r="BT1773" s="256"/>
      <c r="BU1773" s="8"/>
      <c r="BV1773" s="253" t="s">
        <v>127</v>
      </c>
      <c r="BW1773" s="254"/>
      <c r="BX1773" s="255" t="s">
        <v>128</v>
      </c>
      <c r="BY1773" s="256"/>
      <c r="CA1773" s="27" t="s">
        <v>15</v>
      </c>
      <c r="CC1773" s="133" t="s">
        <v>70</v>
      </c>
      <c r="CD1773" s="9"/>
      <c r="CE1773" s="38"/>
      <c r="CF1773" s="38"/>
      <c r="CG1773" s="38"/>
      <c r="CH1773" s="38"/>
    </row>
    <row r="1774" spans="2:91" ht="18.600000000000001" customHeight="1" thickTop="1" thickBot="1">
      <c r="B1774" s="129">
        <v>4.58</v>
      </c>
      <c r="D1774" s="29">
        <v>1</v>
      </c>
      <c r="E1774" s="30">
        <v>0</v>
      </c>
      <c r="F1774" s="31">
        <v>0</v>
      </c>
      <c r="G1774" s="32">
        <f t="shared" ref="G1774:G1837" si="16998">-1/($E$8*$B1774)</f>
        <v>-0.14392576419213973</v>
      </c>
      <c r="I1774" s="29">
        <v>1</v>
      </c>
      <c r="J1774" s="33">
        <v>0</v>
      </c>
      <c r="K1774" s="31">
        <v>0</v>
      </c>
      <c r="L1774" s="32">
        <v>0</v>
      </c>
      <c r="N1774" s="29">
        <f t="shared" ref="N1774" si="16999">D1774*I1774+F1774*I1777-E1774*J1774-G1774*J1777</f>
        <v>0.96104696470850359</v>
      </c>
      <c r="O1774" s="33">
        <f t="shared" ref="O1774" si="17000">(D1774*J1774+E1774*I1774+F1774*J1777+G1774*I1777)</f>
        <v>0</v>
      </c>
      <c r="P1774" s="31">
        <f t="shared" ref="P1774" si="17001">D1774*K1774+F1774*K1777-E1774*L1774-G1774*L1777</f>
        <v>0</v>
      </c>
      <c r="Q1774" s="32">
        <f t="shared" ref="Q1774" si="17002">(D1774*L1774+E1774*K1774+F1774*L1777+G1774*K1777)</f>
        <v>-0.14392576419213973</v>
      </c>
      <c r="S1774" s="29">
        <v>1</v>
      </c>
      <c r="T1774" s="30">
        <v>0</v>
      </c>
      <c r="U1774" s="31">
        <v>0</v>
      </c>
      <c r="V1774" s="32">
        <f t="shared" ref="V1774:V1837" si="17003">-1/($T$8*$B1774)</f>
        <v>-0.2796004366812227</v>
      </c>
      <c r="X1774" s="29">
        <f t="shared" ref="X1774" si="17004">N1774*S1774+P1774*S1777-O1774*T1774-Q1774*T1777</f>
        <v>0.96104696470850359</v>
      </c>
      <c r="Y1774" s="33">
        <f t="shared" ref="Y1774" si="17005">(N1774*T1774+O1774*S1774+P1774*T1777+Q1774*S1777)</f>
        <v>0</v>
      </c>
      <c r="Z1774" s="31">
        <f t="shared" ref="Z1774" si="17006">N1774*U1774+P1774*U1777-O1774*V1774-Q1774*V1777</f>
        <v>0</v>
      </c>
      <c r="AA1774" s="32">
        <f t="shared" ref="AA1774" si="17007">(N1774*V1774+O1774*U1774+P1774*V1777+Q1774*U1777)</f>
        <v>-0.41263491519580098</v>
      </c>
      <c r="AB1774" s="8"/>
      <c r="AC1774" s="29">
        <v>1</v>
      </c>
      <c r="AD1774" s="33">
        <v>0</v>
      </c>
      <c r="AE1774" s="31">
        <v>0</v>
      </c>
      <c r="AF1774" s="32">
        <v>0</v>
      </c>
      <c r="AH1774" s="29">
        <f t="shared" ref="AH1774" si="17008">X1774*AC1774+Z1774*AC1777-Y1774*AD1774-AA1774*AD1777</f>
        <v>0.87286629215408607</v>
      </c>
      <c r="AI1774" s="33">
        <f t="shared" ref="AI1774" si="17009">(X1774*AD1774+Y1774*AC1774+Z1774*AD1777+AA1774*AC1777)</f>
        <v>0</v>
      </c>
      <c r="AJ1774" s="31">
        <f t="shared" ref="AJ1774" si="17010">X1774*AE1774+Z1774*AE1777-Y1774*AF1774-AA1774*AF1777</f>
        <v>0</v>
      </c>
      <c r="AK1774" s="32">
        <f t="shared" ref="AK1774" si="17011">(X1774*AF1774+Y1774*AE1774+Z1774*AF1777+AA1774*AE1777)</f>
        <v>-0.41263491519580098</v>
      </c>
      <c r="AL1774" s="8"/>
      <c r="AM1774" s="29">
        <v>1</v>
      </c>
      <c r="AN1774" s="30">
        <v>0</v>
      </c>
      <c r="AO1774" s="31">
        <v>0</v>
      </c>
      <c r="AP1774" s="32">
        <f t="shared" ref="AP1774:AP1837" si="17012">-1/($AN$8*$B1774)</f>
        <v>-0.25284497816593887</v>
      </c>
      <c r="AR1774" s="29">
        <f t="shared" ref="AR1774" si="17013">AH1774*AM1774+AJ1774*AM1777-AI1774*AN1774-AK1774*AN1777</f>
        <v>0.87286629215408607</v>
      </c>
      <c r="AS1774" s="33">
        <f t="shared" ref="AS1774" si="17014">(AH1774*AN1774+AI1774*AM1774+AJ1774*AN1777+AK1774*AM1777)</f>
        <v>0</v>
      </c>
      <c r="AT1774" s="31">
        <f t="shared" ref="AT1774" si="17015">AH1774*AO1774+AJ1774*AO1777-AI1774*AP1774-AK1774*AP1777</f>
        <v>0</v>
      </c>
      <c r="AU1774" s="32">
        <f t="shared" ref="AU1774" si="17016">(AH1774*AP1774+AI1774*AO1774+AJ1774*AP1777+AK1774*AO1777)</f>
        <v>-0.63333477377728487</v>
      </c>
      <c r="AV1774" s="8"/>
      <c r="AW1774" s="29">
        <v>1</v>
      </c>
      <c r="AX1774" s="33">
        <v>0</v>
      </c>
      <c r="AY1774" s="31">
        <v>0</v>
      </c>
      <c r="AZ1774" s="32">
        <v>0</v>
      </c>
      <c r="BB1774" s="29">
        <f t="shared" ref="BB1774" si="17017">AR1774*AW1774+AT1774*AW1777-AS1774*AX1774-AU1774*AX1777</f>
        <v>0.75048023448128942</v>
      </c>
      <c r="BC1774" s="33">
        <f t="shared" ref="BC1774" si="17018">(AR1774*AX1774+AS1774*AW1774+AT1774*AX1777+AU1774*AW1777)</f>
        <v>0</v>
      </c>
      <c r="BD1774" s="31">
        <f t="shared" ref="BD1774" si="17019">AR1774*AY1774+AT1774*AY1777-AS1774*AZ1774-AU1774*AZ1777</f>
        <v>0</v>
      </c>
      <c r="BE1774" s="32">
        <f t="shared" ref="BE1774" si="17020">(AR1774*AZ1774+AS1774*AY1774+AT1774*AZ1777+AU1774*AY1777)</f>
        <v>-0.63333477377728487</v>
      </c>
      <c r="BF1774" s="8"/>
      <c r="BG1774" s="29">
        <v>1</v>
      </c>
      <c r="BH1774" s="30">
        <v>0</v>
      </c>
      <c r="BI1774" s="31">
        <v>0</v>
      </c>
      <c r="BJ1774" s="32">
        <f t="shared" ref="BJ1774:BJ1837" si="17021">-1/($BH$8*$B1774)</f>
        <v>-8.8906113537117901E-2</v>
      </c>
      <c r="BL1774" s="29">
        <f t="shared" ref="BL1774" si="17022">BB1774*BG1774+BD1774*BG1777-BC1774*BH1774-BE1774*BH1777</f>
        <v>0.75048023448128942</v>
      </c>
      <c r="BM1774" s="33">
        <f t="shared" ref="BM1774" si="17023">(BB1774*BH1774+BC1774*BG1774+BD1774*BH1777+BE1774*BG1777)</f>
        <v>0</v>
      </c>
      <c r="BN1774" s="31">
        <f t="shared" ref="BN1774" si="17024">BB1774*BI1774+BD1774*BI1777-BC1774*BJ1774-BE1774*BJ1777</f>
        <v>0</v>
      </c>
      <c r="BO1774" s="32">
        <f t="shared" ref="BO1774" si="17025">(BB1774*BJ1774+BC1774*BI1774+BD1774*BJ1777+BE1774*BI1777)</f>
        <v>-0.70005705471144131</v>
      </c>
      <c r="BP1774" s="8"/>
      <c r="BQ1774" s="34">
        <v>1</v>
      </c>
      <c r="BR1774" s="35">
        <v>0</v>
      </c>
      <c r="BS1774" s="11">
        <v>0</v>
      </c>
      <c r="BT1774" s="36">
        <v>0</v>
      </c>
      <c r="BV1774" s="29">
        <f t="shared" ref="BV1774" si="17026">BL1774*BQ1774+BN1774*BQ1777-BM1774*BR1774-BO1774*BR1777</f>
        <v>0.75048023448128942</v>
      </c>
      <c r="BW1774" s="33">
        <f t="shared" ref="BW1774" si="17027">(BL1774*BR1774+BM1774*BQ1774+BN1774*BR1777+BO1774*BQ1777)</f>
        <v>-0.70005705471144131</v>
      </c>
      <c r="BX1774" s="31">
        <f t="shared" ref="BX1774" si="17028">BL1774*BS1774+BN1774*BS1777-BM1774*BT1774-BO1774*BT1777</f>
        <v>0</v>
      </c>
      <c r="BY1774" s="32">
        <f t="shared" ref="BY1774" si="17029">(BL1774*BT1774+BM1774*BS1774+BN1774*BT1777+BO1774*BS1777)</f>
        <v>-0.70005705471144131</v>
      </c>
      <c r="CA1774" s="37">
        <f t="shared" ref="CA1774" si="17030">20*LOG(((1+$BR$8)/$BR$8)/((BV1774+BV1777)^2+(BW1774+BW1777)^2)^0.5)</f>
        <v>-6.2894177209125678E-3</v>
      </c>
      <c r="CC1774" s="134">
        <f t="shared" ref="CC1774" si="17031">((BV1774^2+BW1774^2)^0.5)/((BV1777^2+BW1777^2)^0.5)</f>
        <v>1.051585145309839</v>
      </c>
      <c r="CD1774" s="9"/>
      <c r="CE1774" s="38"/>
      <c r="CF1774" s="38"/>
      <c r="CG1774" s="38"/>
      <c r="CH1774" s="38"/>
      <c r="CM1774" s="129">
        <v>4.5599999999999996</v>
      </c>
    </row>
    <row r="1775" spans="2:91" ht="18.600000000000001" customHeight="1" thickBot="1">
      <c r="D1775" s="39"/>
      <c r="G1775" s="40"/>
      <c r="I1775" s="39"/>
      <c r="L1775" s="40"/>
      <c r="N1775" s="39"/>
      <c r="Q1775" s="40"/>
      <c r="S1775" s="39"/>
      <c r="V1775" s="40"/>
      <c r="X1775" s="39"/>
      <c r="AA1775" s="40"/>
      <c r="AC1775" s="39"/>
      <c r="AF1775" s="40"/>
      <c r="AH1775" s="39"/>
      <c r="AK1775" s="40"/>
      <c r="AM1775" s="39"/>
      <c r="AP1775" s="40"/>
      <c r="AR1775" s="39"/>
      <c r="AU1775" s="40"/>
      <c r="AW1775" s="39"/>
      <c r="AZ1775" s="40"/>
      <c r="BB1775" s="39"/>
      <c r="BE1775" s="40"/>
      <c r="BG1775" s="39"/>
      <c r="BJ1775" s="40"/>
      <c r="BL1775" s="39"/>
      <c r="BO1775" s="40"/>
      <c r="BQ1775" s="34"/>
      <c r="BR1775" s="11"/>
      <c r="BS1775" s="11"/>
      <c r="BT1775" s="41"/>
      <c r="BV1775" s="39"/>
      <c r="BY1775" s="40"/>
      <c r="CC1775" s="135"/>
      <c r="CD1775" s="9"/>
      <c r="CE1775" s="38"/>
      <c r="CF1775" s="38"/>
      <c r="CG1775" s="38"/>
      <c r="CH1775" s="38"/>
    </row>
    <row r="1776" spans="2:91" ht="18.600000000000001" customHeight="1" thickBot="1">
      <c r="D1776" s="258" t="s">
        <v>129</v>
      </c>
      <c r="E1776" s="259"/>
      <c r="F1776" s="260" t="s">
        <v>130</v>
      </c>
      <c r="G1776" s="261"/>
      <c r="H1776" s="229"/>
      <c r="I1776" s="258" t="s">
        <v>131</v>
      </c>
      <c r="J1776" s="259"/>
      <c r="K1776" s="260" t="s">
        <v>132</v>
      </c>
      <c r="L1776" s="261"/>
      <c r="N1776" s="253" t="s">
        <v>133</v>
      </c>
      <c r="O1776" s="254"/>
      <c r="P1776" s="255" t="s">
        <v>134</v>
      </c>
      <c r="Q1776" s="256"/>
      <c r="S1776" s="258" t="s">
        <v>135</v>
      </c>
      <c r="T1776" s="259"/>
      <c r="U1776" s="260" t="s">
        <v>136</v>
      </c>
      <c r="V1776" s="261"/>
      <c r="W1776" s="8"/>
      <c r="X1776" s="253" t="s">
        <v>137</v>
      </c>
      <c r="Y1776" s="254"/>
      <c r="Z1776" s="255" t="s">
        <v>138</v>
      </c>
      <c r="AA1776" s="256"/>
      <c r="AB1776" s="8"/>
      <c r="AC1776" s="258" t="s">
        <v>139</v>
      </c>
      <c r="AD1776" s="259"/>
      <c r="AE1776" s="260" t="s">
        <v>140</v>
      </c>
      <c r="AF1776" s="261"/>
      <c r="AG1776" s="8"/>
      <c r="AH1776" s="253" t="s">
        <v>141</v>
      </c>
      <c r="AI1776" s="254"/>
      <c r="AJ1776" s="255" t="s">
        <v>142</v>
      </c>
      <c r="AK1776" s="256"/>
      <c r="AL1776" s="8"/>
      <c r="AM1776" s="258" t="s">
        <v>143</v>
      </c>
      <c r="AN1776" s="259"/>
      <c r="AO1776" s="260" t="s">
        <v>144</v>
      </c>
      <c r="AP1776" s="261"/>
      <c r="AR1776" s="253" t="s">
        <v>145</v>
      </c>
      <c r="AS1776" s="254"/>
      <c r="AT1776" s="255" t="s">
        <v>146</v>
      </c>
      <c r="AU1776" s="256"/>
      <c r="AV1776" s="4"/>
      <c r="AW1776" s="258" t="s">
        <v>147</v>
      </c>
      <c r="AX1776" s="259"/>
      <c r="AY1776" s="260" t="s">
        <v>148</v>
      </c>
      <c r="AZ1776" s="261"/>
      <c r="BA1776" s="8"/>
      <c r="BB1776" s="253" t="s">
        <v>149</v>
      </c>
      <c r="BC1776" s="254"/>
      <c r="BD1776" s="255" t="s">
        <v>150</v>
      </c>
      <c r="BE1776" s="256"/>
      <c r="BF1776" s="4"/>
      <c r="BG1776" s="258" t="s">
        <v>151</v>
      </c>
      <c r="BH1776" s="259"/>
      <c r="BI1776" s="260" t="s">
        <v>152</v>
      </c>
      <c r="BJ1776" s="261"/>
      <c r="BK1776" s="4"/>
      <c r="BL1776" s="253" t="s">
        <v>153</v>
      </c>
      <c r="BM1776" s="254"/>
      <c r="BN1776" s="255" t="s">
        <v>154</v>
      </c>
      <c r="BO1776" s="256"/>
      <c r="BP1776" s="4"/>
      <c r="BQ1776" s="258" t="s">
        <v>155</v>
      </c>
      <c r="BR1776" s="259"/>
      <c r="BS1776" s="260" t="s">
        <v>156</v>
      </c>
      <c r="BT1776" s="261"/>
      <c r="BU1776" s="8"/>
      <c r="BV1776" s="253" t="s">
        <v>157</v>
      </c>
      <c r="BW1776" s="254"/>
      <c r="BX1776" s="255" t="s">
        <v>158</v>
      </c>
      <c r="BY1776" s="256"/>
      <c r="CA1776" s="46" t="s">
        <v>16</v>
      </c>
      <c r="CC1776" s="136" t="s">
        <v>71</v>
      </c>
      <c r="CD1776" s="9"/>
      <c r="CE1776" s="38"/>
      <c r="CF1776" s="38"/>
      <c r="CG1776" s="38"/>
      <c r="CH1776" s="38"/>
    </row>
    <row r="1777" spans="2:91" ht="18.600000000000001" customHeight="1" thickTop="1" thickBot="1">
      <c r="D1777" s="29">
        <v>0</v>
      </c>
      <c r="E1777" s="33">
        <v>0</v>
      </c>
      <c r="F1777" s="31">
        <v>1</v>
      </c>
      <c r="G1777" s="32">
        <v>0</v>
      </c>
      <c r="I1777" s="29">
        <v>0</v>
      </c>
      <c r="J1777" s="33">
        <f t="shared" ref="J1777" si="17032">IF(0=(1-$J$8*$K$8*$B1774^2),10^14,$B1774*$J$8/(1-$J$8*$K$8*$B1774^2))</f>
        <v>-0.27064671506273452</v>
      </c>
      <c r="K1777" s="31">
        <v>1</v>
      </c>
      <c r="L1777" s="32">
        <v>0</v>
      </c>
      <c r="N1777" s="29">
        <f t="shared" ref="N1777" si="17033">D1777*I1774+F1777*I1777-E1777*J1774-G1777*J1777</f>
        <v>0</v>
      </c>
      <c r="O1777" s="33">
        <f t="shared" ref="O1777" si="17034">(D1777*J1774+E1777*I1774+F1777*J1777+G1777*I1777)</f>
        <v>-0.27064671506273452</v>
      </c>
      <c r="P1777" s="31">
        <f t="shared" ref="P1777" si="17035">D1777*K1774+F1777*K1777-E1777*L1774-G1777*L1777</f>
        <v>1</v>
      </c>
      <c r="Q1777" s="32">
        <f t="shared" ref="Q1777" si="17036">(D1777*L1774+E1777*K1774+F1777*L1777+G1777*K1777)</f>
        <v>0</v>
      </c>
      <c r="S1777" s="29">
        <v>0</v>
      </c>
      <c r="T1777" s="33">
        <v>0</v>
      </c>
      <c r="U1777" s="31">
        <v>1</v>
      </c>
      <c r="V1777" s="32">
        <v>0</v>
      </c>
      <c r="X1777" s="29">
        <f t="shared" ref="X1777" si="17037">N1777*S1774+P1777*S1777-O1777*T1774-Q1777*T1777</f>
        <v>0</v>
      </c>
      <c r="Y1777" s="33">
        <f t="shared" ref="Y1777" si="17038">(N1777*T1774+O1777*S1774+P1777*T1777+Q1777*S1777)</f>
        <v>-0.27064671506273452</v>
      </c>
      <c r="Z1777" s="31">
        <f t="shared" ref="Z1777" si="17039">N1777*U1774+P1777*U1777-O1777*V1774-Q1777*V1777</f>
        <v>0.92432706028212097</v>
      </c>
      <c r="AA1777" s="32">
        <f t="shared" ref="AA1777" si="17040">(N1777*V1774+O1777*U1774+P1777*V1777+Q1777*U1777)</f>
        <v>0</v>
      </c>
      <c r="AB1777" s="8"/>
      <c r="AC1777" s="29">
        <v>0</v>
      </c>
      <c r="AD1777" s="33">
        <f t="shared" ref="AD1777" si="17041">IF(0=(1-$AD$8*$AE$8*$B1774^2),10^14,$B1774*$AD$8/(1-$AD$8*$AE$8*$B1774^2))</f>
        <v>-0.21370143268796005</v>
      </c>
      <c r="AE1777" s="31">
        <v>1</v>
      </c>
      <c r="AF1777" s="32">
        <v>0</v>
      </c>
      <c r="AH1777" s="29">
        <f t="shared" ref="AH1777" si="17042">X1777*AC1774+Z1777*AC1777-Y1777*AD1774-AA1777*AD1777</f>
        <v>0</v>
      </c>
      <c r="AI1777" s="33">
        <f t="shared" ref="AI1777" si="17043">(X1777*AD1774+Y1777*AC1774+Z1777*AD1777+AA1777*AC1777)</f>
        <v>-0.46817673211727417</v>
      </c>
      <c r="AJ1777" s="31">
        <f t="shared" ref="AJ1777" si="17044">X1777*AE1774+Z1777*AE1777-Y1777*AF1774-AA1777*AF1777</f>
        <v>0.92432706028212097</v>
      </c>
      <c r="AK1777" s="32">
        <f t="shared" ref="AK1777" si="17045">(X1777*AF1774+Y1777*AE1774+Z1777*AF1777+AA1777*AE1777)</f>
        <v>0</v>
      </c>
      <c r="AL1777" s="8"/>
      <c r="AM1777" s="29">
        <v>0</v>
      </c>
      <c r="AN1777" s="33">
        <v>0</v>
      </c>
      <c r="AO1777" s="31">
        <v>1</v>
      </c>
      <c r="AP1777" s="32">
        <v>0</v>
      </c>
      <c r="AR1777" s="29">
        <f t="shared" ref="AR1777" si="17046">AH1777*AM1774+AJ1777*AM1777-AI1777*AN1774-AK1777*AN1777</f>
        <v>0</v>
      </c>
      <c r="AS1777" s="33">
        <f t="shared" ref="AS1777" si="17047">(AH1777*AN1774+AI1777*AM1774+AJ1777*AN1777+AK1777*AM1777)</f>
        <v>-0.46817673211727417</v>
      </c>
      <c r="AT1777" s="31">
        <f t="shared" ref="AT1777" si="17048">AH1777*AO1774+AJ1777*AO1777-AI1777*AP1774-AK1777*AP1777</f>
        <v>0.80595092467212814</v>
      </c>
      <c r="AU1777" s="32">
        <f t="shared" ref="AU1777" si="17049">(AH1777*AP1774+AI1777*AO1774+AJ1777*AP1777+AK1777*AO1777)</f>
        <v>0</v>
      </c>
      <c r="AV1777" s="8"/>
      <c r="AW1777" s="29">
        <v>0</v>
      </c>
      <c r="AX1777" s="33">
        <f t="shared" ref="AX1777" si="17050">IF(0=(1-$AX$8*$AY$8*$B1774^2),10^14,$B1774*$AX$8/(1-$AX$8*$AY$8*$B1774^2))</f>
        <v>-0.19324070419009437</v>
      </c>
      <c r="AY1777" s="31">
        <v>1</v>
      </c>
      <c r="AZ1777" s="32">
        <v>0</v>
      </c>
      <c r="BB1777" s="29">
        <f t="shared" ref="BB1777" si="17051">AR1777*AW1774+AT1777*AW1777-AS1777*AX1774-AU1777*AX1777</f>
        <v>0</v>
      </c>
      <c r="BC1777" s="33">
        <f t="shared" ref="BC1777" si="17052">(AR1777*AX1774+AS1777*AW1774+AT1777*AX1777+AU1777*AW1777)</f>
        <v>-0.62391925634357392</v>
      </c>
      <c r="BD1777" s="31">
        <f t="shared" ref="BD1777" si="17053">AR1777*AY1774+AT1777*AY1777-AS1777*AZ1774-AU1777*AZ1777</f>
        <v>0.80595092467212814</v>
      </c>
      <c r="BE1777" s="32">
        <f t="shared" ref="BE1777" si="17054">(AR1777*AZ1774+AS1777*AY1774+AT1777*AZ1777+AU1777*AY1777)</f>
        <v>0</v>
      </c>
      <c r="BF1777" s="8"/>
      <c r="BG1777" s="29">
        <v>0</v>
      </c>
      <c r="BH1777" s="33">
        <v>0</v>
      </c>
      <c r="BI1777" s="31">
        <v>1</v>
      </c>
      <c r="BJ1777" s="32">
        <v>0</v>
      </c>
      <c r="BL1777" s="29">
        <f t="shared" ref="BL1777" si="17055">BB1777*BG1774+BD1777*BG1777-BC1777*BH1774-BE1777*BH1777</f>
        <v>0</v>
      </c>
      <c r="BM1777" s="33">
        <f t="shared" ref="BM1777" si="17056">(BB1777*BH1774+BC1777*BG1774+BD1777*BH1777+BE1777*BG1777)</f>
        <v>-0.62391925634357392</v>
      </c>
      <c r="BN1777" s="31">
        <f t="shared" ref="BN1777" si="17057">BB1777*BI1774+BD1777*BI1777-BC1777*BJ1774-BE1777*BJ1777</f>
        <v>0.75048068842965221</v>
      </c>
      <c r="BO1777" s="32">
        <f t="shared" ref="BO1777" si="17058">(BB1777*BJ1774+BC1777*BI1774+BD1777*BJ1777+BE1777*BI1777)</f>
        <v>0</v>
      </c>
      <c r="BP1777" s="8"/>
      <c r="BQ1777" s="19">
        <f t="shared" ref="BQ1777:BQ1840" si="17059">1/$BR$8</f>
        <v>1</v>
      </c>
      <c r="BR1777" s="47">
        <v>0</v>
      </c>
      <c r="BS1777" s="48">
        <v>1</v>
      </c>
      <c r="BT1777" s="49">
        <v>0</v>
      </c>
      <c r="BV1777" s="29">
        <f t="shared" ref="BV1777" si="17060">BL1777*BQ1774+BN1777*BQ1777-BM1777*BR1774-BO1777*BR1777</f>
        <v>0.75048068842965221</v>
      </c>
      <c r="BW1777" s="33">
        <f t="shared" ref="BW1777" si="17061">(BL1777*BR1774+BM1777*BQ1774+BN1777*BR1777+BO1777*BQ1777)</f>
        <v>-0.62391925634357392</v>
      </c>
      <c r="BX1777" s="31">
        <f t="shared" ref="BX1777" si="17062">BL1777*BS1774+BN1777*BS1777-BM1777*BT1774-BO1777*BT1777</f>
        <v>0.75048068842965221</v>
      </c>
      <c r="BY1777" s="32">
        <f t="shared" ref="BY1777" si="17063">(BL1777*BT1774+BM1777*BS1774+BN1777*BT1777+BO1777*BS1777)</f>
        <v>0</v>
      </c>
      <c r="CA1777" s="50">
        <f t="shared" ref="CA1777" si="17064">(180/PI())*ATAN(-1*(BW1774+BW1777)/(BV1774+BV1777))</f>
        <v>41.415058430886212</v>
      </c>
      <c r="CC1777" s="137">
        <f t="shared" ref="CC1777" si="17065">20*LOG(((1-(10^(CA1774/20)^2)*(1-((1-CC1774)/(1+CC1774))^2))^0.5))</f>
        <v>-26.822600402599065</v>
      </c>
      <c r="CD1777" s="9"/>
      <c r="CE1777" s="38"/>
      <c r="CF1777" s="38"/>
      <c r="CG1777" s="38"/>
      <c r="CH1777" s="38"/>
    </row>
    <row r="1778" spans="2:91" ht="18.600000000000001" customHeight="1">
      <c r="CC1778" s="42"/>
    </row>
    <row r="1779" spans="2:91" ht="18.600000000000001" customHeight="1" thickBot="1">
      <c r="E1779" s="22" t="s">
        <v>4</v>
      </c>
      <c r="J1779" s="22" t="s">
        <v>5</v>
      </c>
      <c r="O1779" s="22" t="s">
        <v>6</v>
      </c>
      <c r="T1779" s="22" t="s">
        <v>7</v>
      </c>
      <c r="Y1779" s="22" t="s">
        <v>8</v>
      </c>
      <c r="AD1779" s="22" t="s">
        <v>65</v>
      </c>
      <c r="AI1779" s="22" t="s">
        <v>9</v>
      </c>
      <c r="AN1779" s="22" t="s">
        <v>66</v>
      </c>
      <c r="AS1779" s="22" t="s">
        <v>51</v>
      </c>
      <c r="AX1779" s="22" t="s">
        <v>67</v>
      </c>
      <c r="BC1779" s="22" t="s">
        <v>52</v>
      </c>
      <c r="BH1779" s="22" t="s">
        <v>68</v>
      </c>
      <c r="BM1779" s="22" t="s">
        <v>63</v>
      </c>
      <c r="BQ1779" s="23" t="s">
        <v>69</v>
      </c>
      <c r="BR1779" s="23"/>
      <c r="BS1779" s="24"/>
      <c r="BT1779" s="24"/>
      <c r="BU1779" s="24"/>
      <c r="BW1779" s="22" t="s">
        <v>64</v>
      </c>
    </row>
    <row r="1780" spans="2:91" ht="18.600000000000001" customHeight="1" thickBot="1">
      <c r="D1780" s="249" t="s">
        <v>103</v>
      </c>
      <c r="E1780" s="250"/>
      <c r="F1780" s="251" t="s">
        <v>104</v>
      </c>
      <c r="G1780" s="252"/>
      <c r="H1780" s="229"/>
      <c r="I1780" s="253" t="s">
        <v>11</v>
      </c>
      <c r="J1780" s="254"/>
      <c r="K1780" s="255" t="s">
        <v>12</v>
      </c>
      <c r="L1780" s="256"/>
      <c r="M1780" s="24"/>
      <c r="N1780" s="253" t="s">
        <v>105</v>
      </c>
      <c r="O1780" s="254"/>
      <c r="P1780" s="255" t="s">
        <v>106</v>
      </c>
      <c r="Q1780" s="256"/>
      <c r="R1780" s="24"/>
      <c r="S1780" s="249" t="s">
        <v>107</v>
      </c>
      <c r="T1780" s="250"/>
      <c r="U1780" s="251" t="s">
        <v>108</v>
      </c>
      <c r="V1780" s="252"/>
      <c r="W1780" s="8"/>
      <c r="X1780" s="253" t="s">
        <v>109</v>
      </c>
      <c r="Y1780" s="254"/>
      <c r="Z1780" s="255" t="s">
        <v>110</v>
      </c>
      <c r="AA1780" s="256"/>
      <c r="AB1780" s="8"/>
      <c r="AC1780" s="253" t="s">
        <v>111</v>
      </c>
      <c r="AD1780" s="254"/>
      <c r="AE1780" s="255" t="s">
        <v>14</v>
      </c>
      <c r="AF1780" s="256"/>
      <c r="AG1780" s="8"/>
      <c r="AH1780" s="253" t="s">
        <v>112</v>
      </c>
      <c r="AI1780" s="254"/>
      <c r="AJ1780" s="255" t="s">
        <v>113</v>
      </c>
      <c r="AK1780" s="256"/>
      <c r="AL1780" s="8"/>
      <c r="AM1780" s="249" t="s">
        <v>114</v>
      </c>
      <c r="AN1780" s="250"/>
      <c r="AO1780" s="251" t="s">
        <v>115</v>
      </c>
      <c r="AP1780" s="252"/>
      <c r="AQ1780" s="24"/>
      <c r="AR1780" s="253" t="s">
        <v>116</v>
      </c>
      <c r="AS1780" s="254"/>
      <c r="AT1780" s="255" t="s">
        <v>13</v>
      </c>
      <c r="AU1780" s="256"/>
      <c r="AV1780" s="4"/>
      <c r="AW1780" s="253" t="s">
        <v>117</v>
      </c>
      <c r="AX1780" s="254"/>
      <c r="AY1780" s="255" t="s">
        <v>118</v>
      </c>
      <c r="AZ1780" s="256"/>
      <c r="BA1780" s="8"/>
      <c r="BB1780" s="253" t="s">
        <v>119</v>
      </c>
      <c r="BC1780" s="254"/>
      <c r="BD1780" s="255" t="s">
        <v>120</v>
      </c>
      <c r="BE1780" s="256"/>
      <c r="BF1780" s="4"/>
      <c r="BG1780" s="249" t="s">
        <v>121</v>
      </c>
      <c r="BH1780" s="250"/>
      <c r="BI1780" s="251" t="s">
        <v>122</v>
      </c>
      <c r="BJ1780" s="252"/>
      <c r="BK1780" s="4"/>
      <c r="BL1780" s="253" t="s">
        <v>123</v>
      </c>
      <c r="BM1780" s="254"/>
      <c r="BN1780" s="255" t="s">
        <v>124</v>
      </c>
      <c r="BO1780" s="256"/>
      <c r="BP1780" s="4"/>
      <c r="BQ1780" s="253" t="s">
        <v>125</v>
      </c>
      <c r="BR1780" s="254"/>
      <c r="BS1780" s="255" t="s">
        <v>126</v>
      </c>
      <c r="BT1780" s="256"/>
      <c r="BU1780" s="8"/>
      <c r="BV1780" s="253" t="s">
        <v>127</v>
      </c>
      <c r="BW1780" s="254"/>
      <c r="BX1780" s="255" t="s">
        <v>128</v>
      </c>
      <c r="BY1780" s="256"/>
      <c r="CA1780" s="27" t="s">
        <v>15</v>
      </c>
      <c r="CC1780" s="133" t="s">
        <v>70</v>
      </c>
      <c r="CD1780" s="9"/>
      <c r="CE1780" s="38"/>
      <c r="CF1780" s="38"/>
      <c r="CG1780" s="38"/>
      <c r="CH1780" s="38"/>
    </row>
    <row r="1781" spans="2:91" ht="18.600000000000001" customHeight="1" thickTop="1" thickBot="1">
      <c r="B1781" s="129">
        <v>4.5999999999999996</v>
      </c>
      <c r="D1781" s="29">
        <v>1</v>
      </c>
      <c r="E1781" s="30">
        <v>0</v>
      </c>
      <c r="F1781" s="31">
        <v>0</v>
      </c>
      <c r="G1781" s="32">
        <f t="shared" ref="G1781:G1844" si="17066">-1/($E$8*$B1781)</f>
        <v>-0.14330000000000001</v>
      </c>
      <c r="I1781" s="29">
        <v>1</v>
      </c>
      <c r="J1781" s="33">
        <v>0</v>
      </c>
      <c r="K1781" s="31">
        <v>0</v>
      </c>
      <c r="L1781" s="32">
        <v>0</v>
      </c>
      <c r="N1781" s="29">
        <f t="shared" ref="N1781" si="17067">D1781*I1781+F1781*I1784-E1781*J1781-G1781*J1784</f>
        <v>0.96138742595402393</v>
      </c>
      <c r="O1781" s="33">
        <f t="shared" ref="O1781" si="17068">(D1781*J1781+E1781*I1781+F1781*J1784+G1781*I1784)</f>
        <v>0</v>
      </c>
      <c r="P1781" s="31">
        <f t="shared" ref="P1781" si="17069">D1781*K1781+F1781*K1784-E1781*L1781-G1781*L1784</f>
        <v>0</v>
      </c>
      <c r="Q1781" s="32">
        <f t="shared" ref="Q1781" si="17070">(D1781*L1781+E1781*K1781+F1781*L1784+G1781*K1784)</f>
        <v>-0.14330000000000001</v>
      </c>
      <c r="S1781" s="29">
        <v>1</v>
      </c>
      <c r="T1781" s="30">
        <v>0</v>
      </c>
      <c r="U1781" s="31">
        <v>0</v>
      </c>
      <c r="V1781" s="32">
        <f t="shared" ref="V1781:V1844" si="17071">-1/($T$8*$B1781)</f>
        <v>-0.27838478260869565</v>
      </c>
      <c r="X1781" s="29">
        <f t="shared" ref="X1781" si="17072">N1781*S1781+P1781*S1784-O1781*T1781-Q1781*T1784</f>
        <v>0.96138742595402393</v>
      </c>
      <c r="Y1781" s="33">
        <f t="shared" ref="Y1781" si="17073">(N1781*T1781+O1781*S1781+P1781*T1784+Q1781*S1784)</f>
        <v>0</v>
      </c>
      <c r="Z1781" s="31">
        <f t="shared" ref="Z1781" si="17074">N1781*U1781+P1781*U1784-O1781*V1781-Q1781*V1784</f>
        <v>0</v>
      </c>
      <c r="AA1781" s="32">
        <f t="shared" ref="AA1781" si="17075">(N1781*V1781+O1781*U1781+P1781*V1784+Q1781*U1784)</f>
        <v>-0.41093562957694441</v>
      </c>
      <c r="AB1781" s="8"/>
      <c r="AC1781" s="29">
        <v>1</v>
      </c>
      <c r="AD1781" s="33">
        <v>0</v>
      </c>
      <c r="AE1781" s="31">
        <v>0</v>
      </c>
      <c r="AF1781" s="32">
        <v>0</v>
      </c>
      <c r="AH1781" s="29">
        <f t="shared" ref="AH1781" si="17076">X1781*AC1781+Z1781*AC1784-Y1781*AD1781-AA1781*AD1784</f>
        <v>0.87397282621345396</v>
      </c>
      <c r="AI1781" s="33">
        <f t="shared" ref="AI1781" si="17077">(X1781*AD1781+Y1781*AC1781+Z1781*AD1784+AA1781*AC1784)</f>
        <v>0</v>
      </c>
      <c r="AJ1781" s="31">
        <f t="shared" ref="AJ1781" si="17078">X1781*AE1781+Z1781*AE1784-Y1781*AF1781-AA1781*AF1784</f>
        <v>0</v>
      </c>
      <c r="AK1781" s="32">
        <f t="shared" ref="AK1781" si="17079">(X1781*AF1781+Y1781*AE1781+Z1781*AF1784+AA1781*AE1784)</f>
        <v>-0.41093562957694441</v>
      </c>
      <c r="AL1781" s="8"/>
      <c r="AM1781" s="29">
        <v>1</v>
      </c>
      <c r="AN1781" s="30">
        <v>0</v>
      </c>
      <c r="AO1781" s="31">
        <v>0</v>
      </c>
      <c r="AP1781" s="32">
        <f t="shared" ref="AP1781:AP1844" si="17080">-1/($AN$8*$B1781)</f>
        <v>-0.25174565217391304</v>
      </c>
      <c r="AR1781" s="29">
        <f t="shared" ref="AR1781" si="17081">AH1781*AM1781+AJ1781*AM1784-AI1781*AN1781-AK1781*AN1784</f>
        <v>0.87397282621345396</v>
      </c>
      <c r="AS1781" s="33">
        <f t="shared" ref="AS1781" si="17082">(AH1781*AN1781+AI1781*AM1781+AJ1781*AN1784+AK1781*AM1784)</f>
        <v>0</v>
      </c>
      <c r="AT1781" s="31">
        <f t="shared" ref="AT1781" si="17083">AH1781*AO1781+AJ1781*AO1784-AI1781*AP1781-AK1781*AP1784</f>
        <v>0</v>
      </c>
      <c r="AU1781" s="32">
        <f t="shared" ref="AU1781" si="17084">(AH1781*AP1781+AI1781*AO1781+AJ1781*AP1784+AK1781*AO1784)</f>
        <v>-0.63095448869432835</v>
      </c>
      <c r="AV1781" s="8"/>
      <c r="AW1781" s="29">
        <v>1</v>
      </c>
      <c r="AX1781" s="33">
        <v>0</v>
      </c>
      <c r="AY1781" s="31">
        <v>0</v>
      </c>
      <c r="AZ1781" s="32">
        <v>0</v>
      </c>
      <c r="BB1781" s="29">
        <f t="shared" ref="BB1781" si="17085">AR1781*AW1781+AT1781*AW1784-AS1781*AX1781-AU1781*AX1784</f>
        <v>0.75259822059843551</v>
      </c>
      <c r="BC1781" s="33">
        <f t="shared" ref="BC1781" si="17086">(AR1781*AX1781+AS1781*AW1781+AT1781*AX1784+AU1781*AW1784)</f>
        <v>0</v>
      </c>
      <c r="BD1781" s="31">
        <f t="shared" ref="BD1781" si="17087">AR1781*AY1781+AT1781*AY1784-AS1781*AZ1781-AU1781*AZ1784</f>
        <v>0</v>
      </c>
      <c r="BE1781" s="32">
        <f t="shared" ref="BE1781" si="17088">(AR1781*AZ1781+AS1781*AY1781+AT1781*AZ1784+AU1781*AY1784)</f>
        <v>-0.63095448869432835</v>
      </c>
      <c r="BF1781" s="8"/>
      <c r="BG1781" s="29">
        <v>1</v>
      </c>
      <c r="BH1781" s="30">
        <v>0</v>
      </c>
      <c r="BI1781" s="31">
        <v>0</v>
      </c>
      <c r="BJ1781" s="32">
        <f t="shared" ref="BJ1781:BJ1844" si="17089">-1/($BH$8*$B1781)</f>
        <v>-8.8519565217391308E-2</v>
      </c>
      <c r="BL1781" s="29">
        <f t="shared" ref="BL1781" si="17090">BB1781*BG1781+BD1781*BG1784-BC1781*BH1781-BE1781*BH1784</f>
        <v>0.75259822059843551</v>
      </c>
      <c r="BM1781" s="33">
        <f t="shared" ref="BM1781" si="17091">(BB1781*BH1781+BC1781*BG1781+BD1781*BH1784+BE1781*BG1784)</f>
        <v>0</v>
      </c>
      <c r="BN1781" s="31">
        <f t="shared" ref="BN1781" si="17092">BB1781*BI1781+BD1781*BI1784-BC1781*BJ1781-BE1781*BJ1784</f>
        <v>0</v>
      </c>
      <c r="BO1781" s="32">
        <f t="shared" ref="BO1781" si="17093">(BB1781*BJ1781+BC1781*BI1781+BD1781*BJ1784+BE1781*BI1784)</f>
        <v>-0.69757415596508421</v>
      </c>
      <c r="BP1781" s="8"/>
      <c r="BQ1781" s="34">
        <v>1</v>
      </c>
      <c r="BR1781" s="35">
        <v>0</v>
      </c>
      <c r="BS1781" s="11">
        <v>0</v>
      </c>
      <c r="BT1781" s="36">
        <v>0</v>
      </c>
      <c r="BV1781" s="29">
        <f t="shared" ref="BV1781" si="17094">BL1781*BQ1781+BN1781*BQ1784-BM1781*BR1781-BO1781*BR1784</f>
        <v>0.75259822059843551</v>
      </c>
      <c r="BW1781" s="33">
        <f t="shared" ref="BW1781" si="17095">(BL1781*BR1781+BM1781*BQ1781+BN1781*BR1784+BO1781*BQ1784)</f>
        <v>-0.69757415596508421</v>
      </c>
      <c r="BX1781" s="31">
        <f t="shared" ref="BX1781" si="17096">BL1781*BS1781+BN1781*BS1784-BM1781*BT1781-BO1781*BT1784</f>
        <v>0</v>
      </c>
      <c r="BY1781" s="32">
        <f t="shared" ref="BY1781" si="17097">(BL1781*BT1781+BM1781*BS1781+BN1781*BT1784+BO1781*BS1784)</f>
        <v>-0.69757415596508421</v>
      </c>
      <c r="CA1781" s="37">
        <f t="shared" ref="CA1781" si="17098">20*LOG(((1+$BR$8)/$BR$8)/((BV1781+BV1784)^2+(BW1781+BW1784)^2)^0.5)</f>
        <v>-6.2663315851653372E-3</v>
      </c>
      <c r="CC1781" s="134">
        <f t="shared" ref="CC1781" si="17099">((BV1781^2+BW1781^2)^0.5)/((BV1784^2+BW1784^2)^0.5)</f>
        <v>1.0512955850085119</v>
      </c>
      <c r="CD1781" s="9"/>
      <c r="CE1781" s="38"/>
      <c r="CF1781" s="38"/>
      <c r="CG1781" s="38"/>
      <c r="CH1781" s="38"/>
      <c r="CM1781" s="129">
        <v>4.58</v>
      </c>
    </row>
    <row r="1782" spans="2:91" ht="18.600000000000001" customHeight="1" thickBot="1">
      <c r="D1782" s="39"/>
      <c r="G1782" s="40"/>
      <c r="I1782" s="39"/>
      <c r="L1782" s="40"/>
      <c r="N1782" s="39"/>
      <c r="Q1782" s="40"/>
      <c r="S1782" s="39"/>
      <c r="V1782" s="40"/>
      <c r="X1782" s="39"/>
      <c r="AA1782" s="40"/>
      <c r="AC1782" s="39"/>
      <c r="AF1782" s="40"/>
      <c r="AH1782" s="39"/>
      <c r="AK1782" s="40"/>
      <c r="AM1782" s="39"/>
      <c r="AP1782" s="40"/>
      <c r="AR1782" s="39"/>
      <c r="AU1782" s="40"/>
      <c r="AW1782" s="39"/>
      <c r="AZ1782" s="40"/>
      <c r="BB1782" s="39"/>
      <c r="BE1782" s="40"/>
      <c r="BG1782" s="39"/>
      <c r="BJ1782" s="40"/>
      <c r="BL1782" s="39"/>
      <c r="BO1782" s="40"/>
      <c r="BQ1782" s="34"/>
      <c r="BR1782" s="11"/>
      <c r="BS1782" s="11"/>
      <c r="BT1782" s="41"/>
      <c r="BV1782" s="39"/>
      <c r="BY1782" s="40"/>
      <c r="CC1782" s="135"/>
      <c r="CD1782" s="9"/>
      <c r="CE1782" s="38"/>
      <c r="CF1782" s="38"/>
      <c r="CG1782" s="38"/>
      <c r="CH1782" s="38"/>
    </row>
    <row r="1783" spans="2:91" ht="18.600000000000001" customHeight="1" thickBot="1">
      <c r="D1783" s="258" t="s">
        <v>129</v>
      </c>
      <c r="E1783" s="259"/>
      <c r="F1783" s="260" t="s">
        <v>130</v>
      </c>
      <c r="G1783" s="261"/>
      <c r="H1783" s="229"/>
      <c r="I1783" s="258" t="s">
        <v>131</v>
      </c>
      <c r="J1783" s="259"/>
      <c r="K1783" s="260" t="s">
        <v>132</v>
      </c>
      <c r="L1783" s="261"/>
      <c r="N1783" s="253" t="s">
        <v>133</v>
      </c>
      <c r="O1783" s="254"/>
      <c r="P1783" s="255" t="s">
        <v>134</v>
      </c>
      <c r="Q1783" s="256"/>
      <c r="S1783" s="258" t="s">
        <v>135</v>
      </c>
      <c r="T1783" s="259"/>
      <c r="U1783" s="260" t="s">
        <v>136</v>
      </c>
      <c r="V1783" s="261"/>
      <c r="W1783" s="8"/>
      <c r="X1783" s="253" t="s">
        <v>137</v>
      </c>
      <c r="Y1783" s="254"/>
      <c r="Z1783" s="255" t="s">
        <v>138</v>
      </c>
      <c r="AA1783" s="256"/>
      <c r="AB1783" s="8"/>
      <c r="AC1783" s="258" t="s">
        <v>139</v>
      </c>
      <c r="AD1783" s="259"/>
      <c r="AE1783" s="260" t="s">
        <v>140</v>
      </c>
      <c r="AF1783" s="261"/>
      <c r="AG1783" s="8"/>
      <c r="AH1783" s="253" t="s">
        <v>141</v>
      </c>
      <c r="AI1783" s="254"/>
      <c r="AJ1783" s="255" t="s">
        <v>142</v>
      </c>
      <c r="AK1783" s="256"/>
      <c r="AL1783" s="8"/>
      <c r="AM1783" s="258" t="s">
        <v>143</v>
      </c>
      <c r="AN1783" s="259"/>
      <c r="AO1783" s="260" t="s">
        <v>144</v>
      </c>
      <c r="AP1783" s="261"/>
      <c r="AR1783" s="253" t="s">
        <v>145</v>
      </c>
      <c r="AS1783" s="254"/>
      <c r="AT1783" s="255" t="s">
        <v>146</v>
      </c>
      <c r="AU1783" s="256"/>
      <c r="AV1783" s="4"/>
      <c r="AW1783" s="258" t="s">
        <v>147</v>
      </c>
      <c r="AX1783" s="259"/>
      <c r="AY1783" s="260" t="s">
        <v>148</v>
      </c>
      <c r="AZ1783" s="261"/>
      <c r="BA1783" s="8"/>
      <c r="BB1783" s="253" t="s">
        <v>149</v>
      </c>
      <c r="BC1783" s="254"/>
      <c r="BD1783" s="255" t="s">
        <v>150</v>
      </c>
      <c r="BE1783" s="256"/>
      <c r="BF1783" s="4"/>
      <c r="BG1783" s="258" t="s">
        <v>151</v>
      </c>
      <c r="BH1783" s="259"/>
      <c r="BI1783" s="260" t="s">
        <v>152</v>
      </c>
      <c r="BJ1783" s="261"/>
      <c r="BK1783" s="4"/>
      <c r="BL1783" s="253" t="s">
        <v>153</v>
      </c>
      <c r="BM1783" s="254"/>
      <c r="BN1783" s="255" t="s">
        <v>154</v>
      </c>
      <c r="BO1783" s="256"/>
      <c r="BP1783" s="4"/>
      <c r="BQ1783" s="258" t="s">
        <v>155</v>
      </c>
      <c r="BR1783" s="259"/>
      <c r="BS1783" s="260" t="s">
        <v>156</v>
      </c>
      <c r="BT1783" s="261"/>
      <c r="BU1783" s="8"/>
      <c r="BV1783" s="253" t="s">
        <v>157</v>
      </c>
      <c r="BW1783" s="254"/>
      <c r="BX1783" s="255" t="s">
        <v>158</v>
      </c>
      <c r="BY1783" s="256"/>
      <c r="CA1783" s="46" t="s">
        <v>16</v>
      </c>
      <c r="CC1783" s="136" t="s">
        <v>71</v>
      </c>
      <c r="CD1783" s="9"/>
      <c r="CE1783" s="38"/>
      <c r="CF1783" s="38"/>
      <c r="CG1783" s="38"/>
      <c r="CH1783" s="38"/>
    </row>
    <row r="1784" spans="2:91" ht="18.600000000000001" customHeight="1" thickTop="1" thickBot="1">
      <c r="D1784" s="29">
        <v>0</v>
      </c>
      <c r="E1784" s="33">
        <v>0</v>
      </c>
      <c r="F1784" s="31">
        <v>1</v>
      </c>
      <c r="G1784" s="32">
        <v>0</v>
      </c>
      <c r="I1784" s="29">
        <v>0</v>
      </c>
      <c r="J1784" s="33">
        <f t="shared" ref="J1784" si="17100">IF(0=(1-$J$8*$K$8*$B1781^2),10^14,$B1781*$J$8/(1-$J$8*$K$8*$B1781^2))</f>
        <v>-0.269452714905625</v>
      </c>
      <c r="K1784" s="31">
        <v>1</v>
      </c>
      <c r="L1784" s="32">
        <v>0</v>
      </c>
      <c r="N1784" s="29">
        <f t="shared" ref="N1784" si="17101">D1784*I1781+F1784*I1784-E1784*J1781-G1784*J1784</f>
        <v>0</v>
      </c>
      <c r="O1784" s="33">
        <f t="shared" ref="O1784" si="17102">(D1784*J1781+E1784*I1781+F1784*J1784+G1784*I1784)</f>
        <v>-0.269452714905625</v>
      </c>
      <c r="P1784" s="31">
        <f t="shared" ref="P1784" si="17103">D1784*K1781+F1784*K1784-E1784*L1781-G1784*L1784</f>
        <v>1</v>
      </c>
      <c r="Q1784" s="32">
        <f t="shared" ref="Q1784" si="17104">(D1784*L1781+E1784*K1781+F1784*L1784+G1784*K1784)</f>
        <v>0</v>
      </c>
      <c r="S1784" s="29">
        <v>0</v>
      </c>
      <c r="T1784" s="33">
        <v>0</v>
      </c>
      <c r="U1784" s="31">
        <v>1</v>
      </c>
      <c r="V1784" s="32">
        <v>0</v>
      </c>
      <c r="X1784" s="29">
        <f t="shared" ref="X1784" si="17105">N1784*S1781+P1784*S1784-O1784*T1781-Q1784*T1784</f>
        <v>0</v>
      </c>
      <c r="Y1784" s="33">
        <f t="shared" ref="Y1784" si="17106">(N1784*T1781+O1784*S1781+P1784*T1784+Q1784*S1784)</f>
        <v>-0.269452714905625</v>
      </c>
      <c r="Z1784" s="31">
        <f t="shared" ref="Z1784" si="17107">N1784*U1781+P1784*U1784-O1784*V1781-Q1784*V1784</f>
        <v>0.92498846453767469</v>
      </c>
      <c r="AA1784" s="32">
        <f t="shared" ref="AA1784" si="17108">(N1784*V1781+O1784*U1781+P1784*V1784+Q1784*U1784)</f>
        <v>0</v>
      </c>
      <c r="AB1784" s="8"/>
      <c r="AC1784" s="29">
        <v>0</v>
      </c>
      <c r="AD1784" s="33">
        <f t="shared" ref="AD1784" si="17109">IF(0=(1-$AD$8*$AE$8*$B1781^2),10^14,$B1781*$AD$8/(1-$AD$8*$AE$8*$B1781^2))</f>
        <v>-0.21272090675262875</v>
      </c>
      <c r="AE1784" s="31">
        <v>1</v>
      </c>
      <c r="AF1784" s="32">
        <v>0</v>
      </c>
      <c r="AH1784" s="29">
        <f t="shared" ref="AH1784" si="17110">X1784*AC1781+Z1784*AC1784-Y1784*AD1781-AA1784*AD1784</f>
        <v>0</v>
      </c>
      <c r="AI1784" s="33">
        <f t="shared" ref="AI1784" si="17111">(X1784*AD1781+Y1784*AC1781+Z1784*AD1784+AA1784*AC1784)</f>
        <v>-0.46621709981780091</v>
      </c>
      <c r="AJ1784" s="31">
        <f t="shared" ref="AJ1784" si="17112">X1784*AE1781+Z1784*AE1784-Y1784*AF1781-AA1784*AF1784</f>
        <v>0.92498846453767469</v>
      </c>
      <c r="AK1784" s="32">
        <f t="shared" ref="AK1784" si="17113">(X1784*AF1781+Y1784*AE1781+Z1784*AF1784+AA1784*AE1784)</f>
        <v>0</v>
      </c>
      <c r="AL1784" s="8"/>
      <c r="AM1784" s="29">
        <v>0</v>
      </c>
      <c r="AN1784" s="33">
        <v>0</v>
      </c>
      <c r="AO1784" s="31">
        <v>1</v>
      </c>
      <c r="AP1784" s="32">
        <v>0</v>
      </c>
      <c r="AR1784" s="29">
        <f t="shared" ref="AR1784" si="17114">AH1784*AM1781+AJ1784*AM1784-AI1784*AN1781-AK1784*AN1784</f>
        <v>0</v>
      </c>
      <c r="AS1784" s="33">
        <f t="shared" ref="AS1784" si="17115">(AH1784*AN1781+AI1784*AM1781+AJ1784*AN1784+AK1784*AM1784)</f>
        <v>-0.46621709981780091</v>
      </c>
      <c r="AT1784" s="31">
        <f t="shared" ref="AT1784" si="17116">AH1784*AO1781+AJ1784*AO1784-AI1784*AP1781-AK1784*AP1784</f>
        <v>0.80762033668941213</v>
      </c>
      <c r="AU1784" s="32">
        <f t="shared" ref="AU1784" si="17117">(AH1784*AP1781+AI1784*AO1781+AJ1784*AP1784+AK1784*AO1784)</f>
        <v>0</v>
      </c>
      <c r="AV1784" s="8"/>
      <c r="AW1784" s="29">
        <v>0</v>
      </c>
      <c r="AX1784" s="33">
        <f t="shared" ref="AX1784" si="17118">IF(0=(1-$AX$8*$AY$8*$B1781^2),10^14,$B1781*$AX$8/(1-$AX$8*$AY$8*$B1781^2))</f>
        <v>-0.1923666568506171</v>
      </c>
      <c r="AY1784" s="31">
        <v>1</v>
      </c>
      <c r="AZ1784" s="32">
        <v>0</v>
      </c>
      <c r="BB1784" s="29">
        <f t="shared" ref="BB1784" si="17119">AR1784*AW1781+AT1784*AW1784-AS1784*AX1781-AU1784*AX1784</f>
        <v>0</v>
      </c>
      <c r="BC1784" s="33">
        <f t="shared" ref="BC1784" si="17120">(AR1784*AX1781+AS1784*AW1781+AT1784*AX1784+AU1784*AW1784)</f>
        <v>-0.62157632399131291</v>
      </c>
      <c r="BD1784" s="31">
        <f t="shared" ref="BD1784" si="17121">AR1784*AY1781+AT1784*AY1784-AS1784*AZ1781-AU1784*AZ1784</f>
        <v>0.80762033668941213</v>
      </c>
      <c r="BE1784" s="32">
        <f t="shared" ref="BE1784" si="17122">(AR1784*AZ1781+AS1784*AY1781+AT1784*AZ1784+AU1784*AY1784)</f>
        <v>0</v>
      </c>
      <c r="BF1784" s="8"/>
      <c r="BG1784" s="29">
        <v>0</v>
      </c>
      <c r="BH1784" s="33">
        <v>0</v>
      </c>
      <c r="BI1784" s="31">
        <v>1</v>
      </c>
      <c r="BJ1784" s="32">
        <v>0</v>
      </c>
      <c r="BL1784" s="29">
        <f t="shared" ref="BL1784" si="17123">BB1784*BG1781+BD1784*BG1784-BC1784*BH1781-BE1784*BH1784</f>
        <v>0</v>
      </c>
      <c r="BM1784" s="33">
        <f t="shared" ref="BM1784" si="17124">(BB1784*BH1781+BC1784*BG1781+BD1784*BH1784+BE1784*BG1784)</f>
        <v>-0.62157632399131291</v>
      </c>
      <c r="BN1784" s="31">
        <f t="shared" ref="BN1784" si="17125">BB1784*BI1781+BD1784*BI1784-BC1784*BJ1781-BE1784*BJ1784</f>
        <v>0.75259867074027675</v>
      </c>
      <c r="BO1784" s="32">
        <f t="shared" ref="BO1784" si="17126">(BB1784*BJ1781+BC1784*BI1781+BD1784*BJ1784+BE1784*BI1784)</f>
        <v>0</v>
      </c>
      <c r="BP1784" s="8"/>
      <c r="BQ1784" s="19">
        <f t="shared" ref="BQ1784:BQ1847" si="17127">1/$BR$8</f>
        <v>1</v>
      </c>
      <c r="BR1784" s="47">
        <v>0</v>
      </c>
      <c r="BS1784" s="48">
        <v>1</v>
      </c>
      <c r="BT1784" s="49">
        <v>0</v>
      </c>
      <c r="BV1784" s="29">
        <f t="shared" ref="BV1784" si="17128">BL1784*BQ1781+BN1784*BQ1784-BM1784*BR1781-BO1784*BR1784</f>
        <v>0.75259867074027675</v>
      </c>
      <c r="BW1784" s="33">
        <f t="shared" ref="BW1784" si="17129">(BL1784*BR1781+BM1784*BQ1781+BN1784*BR1784+BO1784*BQ1784)</f>
        <v>-0.62157632399131291</v>
      </c>
      <c r="BX1784" s="31">
        <f t="shared" ref="BX1784" si="17130">BL1784*BS1781+BN1784*BS1784-BM1784*BT1781-BO1784*BT1784</f>
        <v>0.75259867074027675</v>
      </c>
      <c r="BY1784" s="32">
        <f t="shared" ref="BY1784" si="17131">(BL1784*BT1781+BM1784*BS1781+BN1784*BT1784+BO1784*BS1784)</f>
        <v>0</v>
      </c>
      <c r="CA1784" s="50">
        <f t="shared" ref="CA1784" si="17132">(180/PI())*ATAN(-1*(BW1781+BW1784)/(BV1781+BV1784))</f>
        <v>41.231236902718315</v>
      </c>
      <c r="CC1784" s="137">
        <f t="shared" ref="CC1784" si="17133">20*LOG(((1-(10^(CA1781/20)^2)*(1-((1-CC1781)/(1+CC1781))^2))^0.5))</f>
        <v>-26.848159164896757</v>
      </c>
      <c r="CD1784" s="9"/>
      <c r="CE1784" s="38"/>
      <c r="CF1784" s="38"/>
      <c r="CG1784" s="38"/>
      <c r="CH1784" s="38"/>
    </row>
    <row r="1785" spans="2:91" ht="18.600000000000001" customHeight="1">
      <c r="CC1785" s="42"/>
    </row>
    <row r="1786" spans="2:91" ht="18.600000000000001" customHeight="1" thickBot="1">
      <c r="E1786" s="22" t="s">
        <v>4</v>
      </c>
      <c r="J1786" s="22" t="s">
        <v>5</v>
      </c>
      <c r="O1786" s="22" t="s">
        <v>6</v>
      </c>
      <c r="T1786" s="22" t="s">
        <v>7</v>
      </c>
      <c r="Y1786" s="22" t="s">
        <v>8</v>
      </c>
      <c r="AD1786" s="22" t="s">
        <v>65</v>
      </c>
      <c r="AI1786" s="22" t="s">
        <v>9</v>
      </c>
      <c r="AN1786" s="22" t="s">
        <v>66</v>
      </c>
      <c r="AS1786" s="22" t="s">
        <v>51</v>
      </c>
      <c r="AX1786" s="22" t="s">
        <v>67</v>
      </c>
      <c r="BC1786" s="22" t="s">
        <v>52</v>
      </c>
      <c r="BH1786" s="22" t="s">
        <v>68</v>
      </c>
      <c r="BM1786" s="22" t="s">
        <v>63</v>
      </c>
      <c r="BQ1786" s="23" t="s">
        <v>69</v>
      </c>
      <c r="BR1786" s="23"/>
      <c r="BS1786" s="24"/>
      <c r="BT1786" s="24"/>
      <c r="BU1786" s="24"/>
      <c r="BW1786" s="22" t="s">
        <v>64</v>
      </c>
    </row>
    <row r="1787" spans="2:91" ht="18.600000000000001" customHeight="1" thickBot="1">
      <c r="D1787" s="249" t="s">
        <v>103</v>
      </c>
      <c r="E1787" s="250"/>
      <c r="F1787" s="251" t="s">
        <v>104</v>
      </c>
      <c r="G1787" s="252"/>
      <c r="H1787" s="229"/>
      <c r="I1787" s="253" t="s">
        <v>11</v>
      </c>
      <c r="J1787" s="254"/>
      <c r="K1787" s="255" t="s">
        <v>12</v>
      </c>
      <c r="L1787" s="256"/>
      <c r="M1787" s="24"/>
      <c r="N1787" s="253" t="s">
        <v>105</v>
      </c>
      <c r="O1787" s="254"/>
      <c r="P1787" s="255" t="s">
        <v>106</v>
      </c>
      <c r="Q1787" s="256"/>
      <c r="R1787" s="24"/>
      <c r="S1787" s="249" t="s">
        <v>107</v>
      </c>
      <c r="T1787" s="250"/>
      <c r="U1787" s="251" t="s">
        <v>108</v>
      </c>
      <c r="V1787" s="252"/>
      <c r="W1787" s="8"/>
      <c r="X1787" s="253" t="s">
        <v>109</v>
      </c>
      <c r="Y1787" s="254"/>
      <c r="Z1787" s="255" t="s">
        <v>110</v>
      </c>
      <c r="AA1787" s="256"/>
      <c r="AB1787" s="8"/>
      <c r="AC1787" s="253" t="s">
        <v>111</v>
      </c>
      <c r="AD1787" s="254"/>
      <c r="AE1787" s="255" t="s">
        <v>14</v>
      </c>
      <c r="AF1787" s="256"/>
      <c r="AG1787" s="8"/>
      <c r="AH1787" s="253" t="s">
        <v>112</v>
      </c>
      <c r="AI1787" s="254"/>
      <c r="AJ1787" s="255" t="s">
        <v>113</v>
      </c>
      <c r="AK1787" s="256"/>
      <c r="AL1787" s="8"/>
      <c r="AM1787" s="249" t="s">
        <v>114</v>
      </c>
      <c r="AN1787" s="250"/>
      <c r="AO1787" s="251" t="s">
        <v>115</v>
      </c>
      <c r="AP1787" s="252"/>
      <c r="AQ1787" s="24"/>
      <c r="AR1787" s="253" t="s">
        <v>116</v>
      </c>
      <c r="AS1787" s="254"/>
      <c r="AT1787" s="255" t="s">
        <v>13</v>
      </c>
      <c r="AU1787" s="256"/>
      <c r="AV1787" s="4"/>
      <c r="AW1787" s="253" t="s">
        <v>117</v>
      </c>
      <c r="AX1787" s="254"/>
      <c r="AY1787" s="255" t="s">
        <v>118</v>
      </c>
      <c r="AZ1787" s="256"/>
      <c r="BA1787" s="8"/>
      <c r="BB1787" s="253" t="s">
        <v>119</v>
      </c>
      <c r="BC1787" s="254"/>
      <c r="BD1787" s="255" t="s">
        <v>120</v>
      </c>
      <c r="BE1787" s="256"/>
      <c r="BF1787" s="4"/>
      <c r="BG1787" s="249" t="s">
        <v>121</v>
      </c>
      <c r="BH1787" s="250"/>
      <c r="BI1787" s="251" t="s">
        <v>122</v>
      </c>
      <c r="BJ1787" s="252"/>
      <c r="BK1787" s="4"/>
      <c r="BL1787" s="253" t="s">
        <v>123</v>
      </c>
      <c r="BM1787" s="254"/>
      <c r="BN1787" s="255" t="s">
        <v>124</v>
      </c>
      <c r="BO1787" s="256"/>
      <c r="BP1787" s="4"/>
      <c r="BQ1787" s="253" t="s">
        <v>125</v>
      </c>
      <c r="BR1787" s="254"/>
      <c r="BS1787" s="255" t="s">
        <v>126</v>
      </c>
      <c r="BT1787" s="256"/>
      <c r="BU1787" s="8"/>
      <c r="BV1787" s="253" t="s">
        <v>127</v>
      </c>
      <c r="BW1787" s="254"/>
      <c r="BX1787" s="255" t="s">
        <v>128</v>
      </c>
      <c r="BY1787" s="256"/>
      <c r="CA1787" s="27" t="s">
        <v>15</v>
      </c>
      <c r="CC1787" s="133" t="s">
        <v>70</v>
      </c>
      <c r="CD1787" s="9"/>
      <c r="CE1787" s="38"/>
      <c r="CF1787" s="38"/>
      <c r="CG1787" s="38"/>
      <c r="CH1787" s="38"/>
    </row>
    <row r="1788" spans="2:91" ht="18.600000000000001" customHeight="1" thickTop="1" thickBot="1">
      <c r="B1788" s="129">
        <v>4.62</v>
      </c>
      <c r="D1788" s="29">
        <v>1</v>
      </c>
      <c r="E1788" s="30">
        <v>0</v>
      </c>
      <c r="F1788" s="31">
        <v>0</v>
      </c>
      <c r="G1788" s="32">
        <f t="shared" ref="G1788:G1851" si="17134">-1/($E$8*$B1788)</f>
        <v>-0.14267965367965368</v>
      </c>
      <c r="I1788" s="29">
        <v>1</v>
      </c>
      <c r="J1788" s="33">
        <v>0</v>
      </c>
      <c r="K1788" s="31">
        <v>0</v>
      </c>
      <c r="L1788" s="32">
        <v>0</v>
      </c>
      <c r="N1788" s="29">
        <f t="shared" ref="N1788" si="17135">D1788*I1788+F1788*I1791-E1788*J1788-G1788*J1791</f>
        <v>0.96172343239706792</v>
      </c>
      <c r="O1788" s="33">
        <f t="shared" ref="O1788" si="17136">(D1788*J1788+E1788*I1788+F1788*J1791+G1788*I1791)</f>
        <v>0</v>
      </c>
      <c r="P1788" s="31">
        <f t="shared" ref="P1788" si="17137">D1788*K1788+F1788*K1791-E1788*L1788-G1788*L1791</f>
        <v>0</v>
      </c>
      <c r="Q1788" s="32">
        <f t="shared" ref="Q1788" si="17138">(D1788*L1788+E1788*K1788+F1788*L1791+G1788*K1791)</f>
        <v>-0.14267965367965368</v>
      </c>
      <c r="S1788" s="29">
        <v>1</v>
      </c>
      <c r="T1788" s="30">
        <v>0</v>
      </c>
      <c r="U1788" s="31">
        <v>0</v>
      </c>
      <c r="V1788" s="32">
        <f t="shared" ref="V1788:V1851" si="17139">-1/($T$8*$B1788)</f>
        <v>-0.27717965367965364</v>
      </c>
      <c r="X1788" s="29">
        <f t="shared" ref="X1788" si="17140">N1788*S1788+P1788*S1791-O1788*T1788-Q1788*T1791</f>
        <v>0.96172343239706792</v>
      </c>
      <c r="Y1788" s="33">
        <f t="shared" ref="Y1788" si="17141">(N1788*T1788+O1788*S1788+P1788*T1791+Q1788*S1791)</f>
        <v>0</v>
      </c>
      <c r="Z1788" s="31">
        <f t="shared" ref="Z1788" si="17142">N1788*U1788+P1788*U1791-O1788*V1788-Q1788*V1791</f>
        <v>0</v>
      </c>
      <c r="AA1788" s="32">
        <f t="shared" ref="AA1788" si="17143">(N1788*V1788+O1788*U1788+P1788*V1791+Q1788*U1791)</f>
        <v>-0.40924982160708073</v>
      </c>
      <c r="AB1788" s="8"/>
      <c r="AC1788" s="29">
        <v>1</v>
      </c>
      <c r="AD1788" s="33">
        <v>0</v>
      </c>
      <c r="AE1788" s="31">
        <v>0</v>
      </c>
      <c r="AF1788" s="32">
        <v>0</v>
      </c>
      <c r="AH1788" s="29">
        <f t="shared" ref="AH1788" si="17144">X1788*AC1788+Z1788*AC1791-Y1788*AD1788-AA1788*AD1791</f>
        <v>0.87506496375839748</v>
      </c>
      <c r="AI1788" s="33">
        <f t="shared" ref="AI1788" si="17145">(X1788*AD1788+Y1788*AC1788+Z1788*AD1791+AA1788*AC1791)</f>
        <v>0</v>
      </c>
      <c r="AJ1788" s="31">
        <f t="shared" ref="AJ1788" si="17146">X1788*AE1788+Z1788*AE1791-Y1788*AF1788-AA1788*AF1791</f>
        <v>0</v>
      </c>
      <c r="AK1788" s="32">
        <f t="shared" ref="AK1788" si="17147">(X1788*AF1788+Y1788*AE1788+Z1788*AF1791+AA1788*AE1791)</f>
        <v>-0.40924982160708073</v>
      </c>
      <c r="AL1788" s="8"/>
      <c r="AM1788" s="29">
        <v>1</v>
      </c>
      <c r="AN1788" s="30">
        <v>0</v>
      </c>
      <c r="AO1788" s="31">
        <v>0</v>
      </c>
      <c r="AP1788" s="32">
        <f t="shared" ref="AP1788:AP1851" si="17148">-1/($AN$8*$B1788)</f>
        <v>-0.25065584415584413</v>
      </c>
      <c r="AR1788" s="29">
        <f t="shared" ref="AR1788" si="17149">AH1788*AM1788+AJ1788*AM1791-AI1788*AN1788-AK1788*AN1791</f>
        <v>0.87506496375839748</v>
      </c>
      <c r="AS1788" s="33">
        <f t="shared" ref="AS1788" si="17150">(AH1788*AN1788+AI1788*AM1788+AJ1788*AN1791+AK1788*AM1791)</f>
        <v>0</v>
      </c>
      <c r="AT1788" s="31">
        <f t="shared" ref="AT1788" si="17151">AH1788*AO1788+AJ1788*AO1791-AI1788*AP1788-AK1788*AP1791</f>
        <v>0</v>
      </c>
      <c r="AU1788" s="32">
        <f t="shared" ref="AU1788" si="17152">(AH1788*AP1788+AI1788*AO1788+AJ1788*AP1791+AK1788*AO1791)</f>
        <v>-0.62858996878914497</v>
      </c>
      <c r="AV1788" s="8"/>
      <c r="AW1788" s="29">
        <v>1</v>
      </c>
      <c r="AX1788" s="33">
        <v>0</v>
      </c>
      <c r="AY1788" s="31">
        <v>0</v>
      </c>
      <c r="AZ1788" s="32">
        <v>0</v>
      </c>
      <c r="BB1788" s="29">
        <f t="shared" ref="BB1788" si="17153">AR1788*AW1788+AT1788*AW1791-AS1788*AX1788-AU1788*AX1791</f>
        <v>0.75468959143644498</v>
      </c>
      <c r="BC1788" s="33">
        <f t="shared" ref="BC1788" si="17154">(AR1788*AX1788+AS1788*AW1788+AT1788*AX1791+AU1788*AW1791)</f>
        <v>0</v>
      </c>
      <c r="BD1788" s="31">
        <f t="shared" ref="BD1788" si="17155">AR1788*AY1788+AT1788*AY1791-AS1788*AZ1788-AU1788*AZ1791</f>
        <v>0</v>
      </c>
      <c r="BE1788" s="32">
        <f t="shared" ref="BE1788" si="17156">(AR1788*AZ1788+AS1788*AY1788+AT1788*AZ1791+AU1788*AY1791)</f>
        <v>-0.62858996878914497</v>
      </c>
      <c r="BF1788" s="8"/>
      <c r="BG1788" s="29">
        <v>1</v>
      </c>
      <c r="BH1788" s="30">
        <v>0</v>
      </c>
      <c r="BI1788" s="31">
        <v>0</v>
      </c>
      <c r="BJ1788" s="32">
        <f t="shared" ref="BJ1788:BJ1851" si="17157">-1/($BH$8*$B1788)</f>
        <v>-8.8136363636363624E-2</v>
      </c>
      <c r="BL1788" s="29">
        <f t="shared" ref="BL1788" si="17158">BB1788*BG1788+BD1788*BG1791-BC1788*BH1788-BE1788*BH1791</f>
        <v>0.75468959143644498</v>
      </c>
      <c r="BM1788" s="33">
        <f t="shared" ref="BM1788" si="17159">(BB1788*BH1788+BC1788*BG1788+BD1788*BH1791+BE1788*BG1791)</f>
        <v>0</v>
      </c>
      <c r="BN1788" s="31">
        <f t="shared" ref="BN1788" si="17160">BB1788*BI1788+BD1788*BI1791-BC1788*BJ1788-BE1788*BJ1791</f>
        <v>0</v>
      </c>
      <c r="BO1788" s="32">
        <f t="shared" ref="BO1788" si="17161">(BB1788*BJ1788+BC1788*BI1788+BD1788*BJ1791+BE1788*BI1791)</f>
        <v>-0.69510556505256615</v>
      </c>
      <c r="BP1788" s="8"/>
      <c r="BQ1788" s="34">
        <v>1</v>
      </c>
      <c r="BR1788" s="35">
        <v>0</v>
      </c>
      <c r="BS1788" s="11">
        <v>0</v>
      </c>
      <c r="BT1788" s="36">
        <v>0</v>
      </c>
      <c r="BV1788" s="29">
        <f t="shared" ref="BV1788" si="17162">BL1788*BQ1788+BN1788*BQ1791-BM1788*BR1788-BO1788*BR1791</f>
        <v>0.75468959143644498</v>
      </c>
      <c r="BW1788" s="33">
        <f t="shared" ref="BW1788" si="17163">(BL1788*BR1788+BM1788*BQ1788+BN1788*BR1791+BO1788*BQ1791)</f>
        <v>-0.69510556505256615</v>
      </c>
      <c r="BX1788" s="31">
        <f t="shared" ref="BX1788" si="17164">BL1788*BS1788+BN1788*BS1791-BM1788*BT1788-BO1788*BT1791</f>
        <v>0</v>
      </c>
      <c r="BY1788" s="32">
        <f t="shared" ref="BY1788" si="17165">(BL1788*BT1788+BM1788*BS1788+BN1788*BT1791+BO1788*BS1791)</f>
        <v>-0.69510556505256615</v>
      </c>
      <c r="CA1788" s="37">
        <f t="shared" ref="CA1788" si="17166">20*LOG(((1+$BR$8)/$BR$8)/((BV1788+BV1791)^2+(BW1788+BW1791)^2)^0.5)</f>
        <v>-6.2431075744214456E-3</v>
      </c>
      <c r="CC1788" s="134">
        <f t="shared" ref="CC1788" si="17167">((BV1788^2+BW1788^2)^0.5)/((BV1791^2+BW1791^2)^0.5)</f>
        <v>1.0510072466087776</v>
      </c>
      <c r="CD1788" s="9"/>
      <c r="CE1788" s="38"/>
      <c r="CF1788" s="38"/>
      <c r="CG1788" s="38"/>
      <c r="CH1788" s="38"/>
      <c r="CM1788" s="129">
        <v>4.5999999999999996</v>
      </c>
    </row>
    <row r="1789" spans="2:91" ht="18.600000000000001" customHeight="1" thickBot="1">
      <c r="D1789" s="39"/>
      <c r="G1789" s="40"/>
      <c r="I1789" s="39"/>
      <c r="L1789" s="40"/>
      <c r="N1789" s="39"/>
      <c r="Q1789" s="40"/>
      <c r="S1789" s="39"/>
      <c r="V1789" s="40"/>
      <c r="X1789" s="39"/>
      <c r="AA1789" s="40"/>
      <c r="AC1789" s="39"/>
      <c r="AF1789" s="40"/>
      <c r="AH1789" s="39"/>
      <c r="AK1789" s="40"/>
      <c r="AM1789" s="39"/>
      <c r="AP1789" s="40"/>
      <c r="AR1789" s="39"/>
      <c r="AU1789" s="40"/>
      <c r="AW1789" s="39"/>
      <c r="AZ1789" s="40"/>
      <c r="BB1789" s="39"/>
      <c r="BE1789" s="40"/>
      <c r="BG1789" s="39"/>
      <c r="BJ1789" s="40"/>
      <c r="BL1789" s="39"/>
      <c r="BO1789" s="40"/>
      <c r="BQ1789" s="34"/>
      <c r="BR1789" s="11"/>
      <c r="BS1789" s="11"/>
      <c r="BT1789" s="41"/>
      <c r="BV1789" s="39"/>
      <c r="BY1789" s="40"/>
      <c r="CC1789" s="135"/>
      <c r="CD1789" s="9"/>
      <c r="CE1789" s="38"/>
      <c r="CF1789" s="38"/>
      <c r="CG1789" s="38"/>
      <c r="CH1789" s="38"/>
    </row>
    <row r="1790" spans="2:91" ht="18.600000000000001" customHeight="1" thickBot="1">
      <c r="D1790" s="258" t="s">
        <v>129</v>
      </c>
      <c r="E1790" s="259"/>
      <c r="F1790" s="260" t="s">
        <v>130</v>
      </c>
      <c r="G1790" s="261"/>
      <c r="H1790" s="229"/>
      <c r="I1790" s="258" t="s">
        <v>131</v>
      </c>
      <c r="J1790" s="259"/>
      <c r="K1790" s="260" t="s">
        <v>132</v>
      </c>
      <c r="L1790" s="261"/>
      <c r="N1790" s="253" t="s">
        <v>133</v>
      </c>
      <c r="O1790" s="254"/>
      <c r="P1790" s="255" t="s">
        <v>134</v>
      </c>
      <c r="Q1790" s="256"/>
      <c r="S1790" s="258" t="s">
        <v>135</v>
      </c>
      <c r="T1790" s="259"/>
      <c r="U1790" s="260" t="s">
        <v>136</v>
      </c>
      <c r="V1790" s="261"/>
      <c r="W1790" s="8"/>
      <c r="X1790" s="253" t="s">
        <v>137</v>
      </c>
      <c r="Y1790" s="254"/>
      <c r="Z1790" s="255" t="s">
        <v>138</v>
      </c>
      <c r="AA1790" s="256"/>
      <c r="AB1790" s="8"/>
      <c r="AC1790" s="258" t="s">
        <v>139</v>
      </c>
      <c r="AD1790" s="259"/>
      <c r="AE1790" s="260" t="s">
        <v>140</v>
      </c>
      <c r="AF1790" s="261"/>
      <c r="AG1790" s="8"/>
      <c r="AH1790" s="253" t="s">
        <v>141</v>
      </c>
      <c r="AI1790" s="254"/>
      <c r="AJ1790" s="255" t="s">
        <v>142</v>
      </c>
      <c r="AK1790" s="256"/>
      <c r="AL1790" s="8"/>
      <c r="AM1790" s="258" t="s">
        <v>143</v>
      </c>
      <c r="AN1790" s="259"/>
      <c r="AO1790" s="260" t="s">
        <v>144</v>
      </c>
      <c r="AP1790" s="261"/>
      <c r="AR1790" s="253" t="s">
        <v>145</v>
      </c>
      <c r="AS1790" s="254"/>
      <c r="AT1790" s="255" t="s">
        <v>146</v>
      </c>
      <c r="AU1790" s="256"/>
      <c r="AV1790" s="4"/>
      <c r="AW1790" s="258" t="s">
        <v>147</v>
      </c>
      <c r="AX1790" s="259"/>
      <c r="AY1790" s="260" t="s">
        <v>148</v>
      </c>
      <c r="AZ1790" s="261"/>
      <c r="BA1790" s="8"/>
      <c r="BB1790" s="253" t="s">
        <v>149</v>
      </c>
      <c r="BC1790" s="254"/>
      <c r="BD1790" s="255" t="s">
        <v>150</v>
      </c>
      <c r="BE1790" s="256"/>
      <c r="BF1790" s="4"/>
      <c r="BG1790" s="258" t="s">
        <v>151</v>
      </c>
      <c r="BH1790" s="259"/>
      <c r="BI1790" s="260" t="s">
        <v>152</v>
      </c>
      <c r="BJ1790" s="261"/>
      <c r="BK1790" s="4"/>
      <c r="BL1790" s="253" t="s">
        <v>153</v>
      </c>
      <c r="BM1790" s="254"/>
      <c r="BN1790" s="255" t="s">
        <v>154</v>
      </c>
      <c r="BO1790" s="256"/>
      <c r="BP1790" s="4"/>
      <c r="BQ1790" s="258" t="s">
        <v>155</v>
      </c>
      <c r="BR1790" s="259"/>
      <c r="BS1790" s="260" t="s">
        <v>156</v>
      </c>
      <c r="BT1790" s="261"/>
      <c r="BU1790" s="8"/>
      <c r="BV1790" s="253" t="s">
        <v>157</v>
      </c>
      <c r="BW1790" s="254"/>
      <c r="BX1790" s="255" t="s">
        <v>158</v>
      </c>
      <c r="BY1790" s="256"/>
      <c r="CA1790" s="46" t="s">
        <v>16</v>
      </c>
      <c r="CC1790" s="136" t="s">
        <v>71</v>
      </c>
      <c r="CD1790" s="9"/>
      <c r="CE1790" s="38"/>
      <c r="CF1790" s="38"/>
      <c r="CG1790" s="38"/>
      <c r="CH1790" s="38"/>
    </row>
    <row r="1791" spans="2:91" ht="18.600000000000001" customHeight="1" thickTop="1" thickBot="1">
      <c r="D1791" s="29">
        <v>0</v>
      </c>
      <c r="E1791" s="33">
        <v>0</v>
      </c>
      <c r="F1791" s="31">
        <v>1</v>
      </c>
      <c r="G1791" s="32">
        <v>0</v>
      </c>
      <c r="I1791" s="29">
        <v>0</v>
      </c>
      <c r="J1791" s="33">
        <f t="shared" ref="J1791" si="17168">IF(0=(1-$J$8*$K$8*$B1788^2),10^14,$B1788*$J$8/(1-$J$8*$K$8*$B1788^2))</f>
        <v>-0.26826927747435619</v>
      </c>
      <c r="K1791" s="31">
        <v>1</v>
      </c>
      <c r="L1791" s="32">
        <v>0</v>
      </c>
      <c r="N1791" s="29">
        <f t="shared" ref="N1791" si="17169">D1791*I1788+F1791*I1791-E1791*J1788-G1791*J1791</f>
        <v>0</v>
      </c>
      <c r="O1791" s="33">
        <f t="shared" ref="O1791" si="17170">(D1791*J1788+E1791*I1788+F1791*J1791+G1791*I1791)</f>
        <v>-0.26826927747435619</v>
      </c>
      <c r="P1791" s="31">
        <f t="shared" ref="P1791" si="17171">D1791*K1788+F1791*K1791-E1791*L1788-G1791*L1791</f>
        <v>1</v>
      </c>
      <c r="Q1791" s="32">
        <f t="shared" ref="Q1791" si="17172">(D1791*L1788+E1791*K1788+F1791*L1791+G1791*K1791)</f>
        <v>0</v>
      </c>
      <c r="S1791" s="29">
        <v>0</v>
      </c>
      <c r="T1791" s="33">
        <v>0</v>
      </c>
      <c r="U1791" s="31">
        <v>1</v>
      </c>
      <c r="V1791" s="32">
        <v>0</v>
      </c>
      <c r="X1791" s="29">
        <f t="shared" ref="X1791" si="17173">N1791*S1788+P1791*S1791-O1791*T1788-Q1791*T1791</f>
        <v>0</v>
      </c>
      <c r="Y1791" s="33">
        <f t="shared" ref="Y1791" si="17174">(N1791*T1788+O1791*S1788+P1791*T1791+Q1791*S1791)</f>
        <v>-0.26826927747435619</v>
      </c>
      <c r="Z1791" s="31">
        <f t="shared" ref="Z1791" si="17175">N1791*U1788+P1791*U1791-O1791*V1788-Q1791*V1791</f>
        <v>0.92564121457676707</v>
      </c>
      <c r="AA1791" s="32">
        <f t="shared" ref="AA1791" si="17176">(N1791*V1788+O1791*U1788+P1791*V1791+Q1791*U1791)</f>
        <v>0</v>
      </c>
      <c r="AB1791" s="8"/>
      <c r="AC1791" s="29">
        <v>0</v>
      </c>
      <c r="AD1791" s="33">
        <f t="shared" ref="AD1791" si="17177">IF(0=(1-$AD$8*$AE$8*$B1788^2),10^14,$B1788*$AD$8/(1-$AD$8*$AE$8*$B1788^2))</f>
        <v>-0.2117495575156802</v>
      </c>
      <c r="AE1791" s="31">
        <v>1</v>
      </c>
      <c r="AF1791" s="32">
        <v>0</v>
      </c>
      <c r="AH1791" s="29">
        <f t="shared" ref="AH1791" si="17178">X1791*AC1788+Z1791*AC1791-Y1791*AD1788-AA1791*AD1791</f>
        <v>0</v>
      </c>
      <c r="AI1791" s="33">
        <f t="shared" ref="AI1791" si="17179">(X1791*AD1788+Y1791*AC1788+Z1791*AD1791+AA1791*AC1791)</f>
        <v>-0.46427339507926341</v>
      </c>
      <c r="AJ1791" s="31">
        <f t="shared" ref="AJ1791" si="17180">X1791*AE1788+Z1791*AE1791-Y1791*AF1788-AA1791*AF1791</f>
        <v>0.92564121457676707</v>
      </c>
      <c r="AK1791" s="32">
        <f t="shared" ref="AK1791" si="17181">(X1791*AF1788+Y1791*AE1788+Z1791*AF1791+AA1791*AE1791)</f>
        <v>0</v>
      </c>
      <c r="AL1791" s="8"/>
      <c r="AM1791" s="29">
        <v>0</v>
      </c>
      <c r="AN1791" s="33">
        <v>0</v>
      </c>
      <c r="AO1791" s="31">
        <v>1</v>
      </c>
      <c r="AP1791" s="32">
        <v>0</v>
      </c>
      <c r="AR1791" s="29">
        <f t="shared" ref="AR1791" si="17182">AH1791*AM1788+AJ1791*AM1791-AI1791*AN1788-AK1791*AN1791</f>
        <v>0</v>
      </c>
      <c r="AS1791" s="33">
        <f t="shared" ref="AS1791" si="17183">(AH1791*AN1788+AI1791*AM1788+AJ1791*AN1791+AK1791*AM1791)</f>
        <v>-0.46427339507926341</v>
      </c>
      <c r="AT1791" s="31">
        <f t="shared" ref="AT1791" si="17184">AH1791*AO1788+AJ1791*AO1791-AI1791*AP1788-AK1791*AP1791</f>
        <v>0.80926837481407454</v>
      </c>
      <c r="AU1791" s="32">
        <f t="shared" ref="AU1791" si="17185">(AH1791*AP1788+AI1791*AO1788+AJ1791*AP1791+AK1791*AO1791)</f>
        <v>0</v>
      </c>
      <c r="AV1791" s="8"/>
      <c r="AW1791" s="29">
        <v>0</v>
      </c>
      <c r="AX1791" s="33">
        <f t="shared" ref="AX1791" si="17186">IF(0=(1-$AX$8*$AY$8*$B1788^2),10^14,$B1788*$AX$8/(1-$AX$8*$AY$8*$B1788^2))</f>
        <v>-0.19150062568423104</v>
      </c>
      <c r="AY1791" s="31">
        <v>1</v>
      </c>
      <c r="AZ1791" s="32">
        <v>0</v>
      </c>
      <c r="BB1791" s="29">
        <f t="shared" ref="BB1791" si="17187">AR1791*AW1788+AT1791*AW1791-AS1791*AX1788-AU1791*AX1791</f>
        <v>0</v>
      </c>
      <c r="BC1791" s="33">
        <f t="shared" ref="BC1791" si="17188">(AR1791*AX1788+AS1791*AW1788+AT1791*AX1791+AU1791*AW1791)</f>
        <v>-0.61924879520261955</v>
      </c>
      <c r="BD1791" s="31">
        <f t="shared" ref="BD1791" si="17189">AR1791*AY1788+AT1791*AY1791-AS1791*AZ1788-AU1791*AZ1791</f>
        <v>0.80926837481407454</v>
      </c>
      <c r="BE1791" s="32">
        <f t="shared" ref="BE1791" si="17190">(AR1791*AZ1788+AS1791*AY1788+AT1791*AZ1791+AU1791*AY1791)</f>
        <v>0</v>
      </c>
      <c r="BF1791" s="8"/>
      <c r="BG1791" s="29">
        <v>0</v>
      </c>
      <c r="BH1791" s="33">
        <v>0</v>
      </c>
      <c r="BI1791" s="31">
        <v>1</v>
      </c>
      <c r="BJ1791" s="32">
        <v>0</v>
      </c>
      <c r="BL1791" s="29">
        <f t="shared" ref="BL1791" si="17191">BB1791*BG1788+BD1791*BG1791-BC1791*BH1788-BE1791*BH1791</f>
        <v>0</v>
      </c>
      <c r="BM1791" s="33">
        <f t="shared" ref="BM1791" si="17192">(BB1791*BH1788+BC1791*BG1788+BD1791*BH1791+BE1791*BG1791)</f>
        <v>-0.61924879520261955</v>
      </c>
      <c r="BN1791" s="31">
        <f t="shared" ref="BN1791" si="17193">BB1791*BI1788+BD1791*BI1791-BC1791*BJ1788-BE1791*BJ1791</f>
        <v>0.75469003781871635</v>
      </c>
      <c r="BO1791" s="32">
        <f t="shared" ref="BO1791" si="17194">(BB1791*BJ1788+BC1791*BI1788+BD1791*BJ1791+BE1791*BI1791)</f>
        <v>0</v>
      </c>
      <c r="BP1791" s="8"/>
      <c r="BQ1791" s="19">
        <f t="shared" ref="BQ1791:BQ1854" si="17195">1/$BR$8</f>
        <v>1</v>
      </c>
      <c r="BR1791" s="47">
        <v>0</v>
      </c>
      <c r="BS1791" s="48">
        <v>1</v>
      </c>
      <c r="BT1791" s="49">
        <v>0</v>
      </c>
      <c r="BV1791" s="29">
        <f t="shared" ref="BV1791" si="17196">BL1791*BQ1788+BN1791*BQ1791-BM1791*BR1788-BO1791*BR1791</f>
        <v>0.75469003781871635</v>
      </c>
      <c r="BW1791" s="33">
        <f t="shared" ref="BW1791" si="17197">(BL1791*BR1788+BM1791*BQ1788+BN1791*BR1791+BO1791*BQ1791)</f>
        <v>-0.61924879520261955</v>
      </c>
      <c r="BX1791" s="31">
        <f t="shared" ref="BX1791" si="17198">BL1791*BS1788+BN1791*BS1791-BM1791*BT1788-BO1791*BT1791</f>
        <v>0.75469003781871635</v>
      </c>
      <c r="BY1791" s="32">
        <f t="shared" ref="BY1791" si="17199">(BL1791*BT1788+BM1791*BS1788+BN1791*BT1791+BO1791*BS1791)</f>
        <v>0</v>
      </c>
      <c r="CA1791" s="50">
        <f t="shared" ref="CA1791" si="17200">(180/PI())*ATAN(-1*(BW1788+BW1791)/(BV1788+BV1791))</f>
        <v>41.049058435622861</v>
      </c>
      <c r="CC1791" s="137">
        <f t="shared" ref="CC1791" si="17201">20*LOG(((1-(10^(CA1788/20)^2)*(1-((1-CC1788)/(1+CC1788))^2))^0.5))</f>
        <v>-26.87379954849613</v>
      </c>
      <c r="CD1791" s="9"/>
      <c r="CE1791" s="38"/>
      <c r="CF1791" s="38"/>
      <c r="CG1791" s="38"/>
      <c r="CH1791" s="38"/>
    </row>
    <row r="1792" spans="2:91" ht="18.600000000000001" customHeight="1">
      <c r="CC1792" s="42"/>
    </row>
    <row r="1793" spans="2:91" ht="18.600000000000001" customHeight="1" thickBot="1">
      <c r="E1793" s="22" t="s">
        <v>4</v>
      </c>
      <c r="J1793" s="22" t="s">
        <v>5</v>
      </c>
      <c r="O1793" s="22" t="s">
        <v>6</v>
      </c>
      <c r="T1793" s="22" t="s">
        <v>7</v>
      </c>
      <c r="Y1793" s="22" t="s">
        <v>8</v>
      </c>
      <c r="AD1793" s="22" t="s">
        <v>65</v>
      </c>
      <c r="AI1793" s="22" t="s">
        <v>9</v>
      </c>
      <c r="AN1793" s="22" t="s">
        <v>66</v>
      </c>
      <c r="AS1793" s="22" t="s">
        <v>51</v>
      </c>
      <c r="AX1793" s="22" t="s">
        <v>67</v>
      </c>
      <c r="BC1793" s="22" t="s">
        <v>52</v>
      </c>
      <c r="BH1793" s="22" t="s">
        <v>68</v>
      </c>
      <c r="BM1793" s="22" t="s">
        <v>63</v>
      </c>
      <c r="BQ1793" s="23" t="s">
        <v>69</v>
      </c>
      <c r="BR1793" s="23"/>
      <c r="BS1793" s="24"/>
      <c r="BT1793" s="24"/>
      <c r="BU1793" s="24"/>
      <c r="BW1793" s="22" t="s">
        <v>64</v>
      </c>
    </row>
    <row r="1794" spans="2:91" ht="18.600000000000001" customHeight="1" thickBot="1">
      <c r="D1794" s="249" t="s">
        <v>103</v>
      </c>
      <c r="E1794" s="250"/>
      <c r="F1794" s="251" t="s">
        <v>104</v>
      </c>
      <c r="G1794" s="252"/>
      <c r="H1794" s="229"/>
      <c r="I1794" s="253" t="s">
        <v>11</v>
      </c>
      <c r="J1794" s="254"/>
      <c r="K1794" s="255" t="s">
        <v>12</v>
      </c>
      <c r="L1794" s="256"/>
      <c r="M1794" s="24"/>
      <c r="N1794" s="253" t="s">
        <v>105</v>
      </c>
      <c r="O1794" s="254"/>
      <c r="P1794" s="255" t="s">
        <v>106</v>
      </c>
      <c r="Q1794" s="256"/>
      <c r="R1794" s="24"/>
      <c r="S1794" s="249" t="s">
        <v>107</v>
      </c>
      <c r="T1794" s="250"/>
      <c r="U1794" s="251" t="s">
        <v>108</v>
      </c>
      <c r="V1794" s="252"/>
      <c r="W1794" s="8"/>
      <c r="X1794" s="253" t="s">
        <v>109</v>
      </c>
      <c r="Y1794" s="254"/>
      <c r="Z1794" s="255" t="s">
        <v>110</v>
      </c>
      <c r="AA1794" s="256"/>
      <c r="AB1794" s="8"/>
      <c r="AC1794" s="253" t="s">
        <v>111</v>
      </c>
      <c r="AD1794" s="254"/>
      <c r="AE1794" s="255" t="s">
        <v>14</v>
      </c>
      <c r="AF1794" s="256"/>
      <c r="AG1794" s="8"/>
      <c r="AH1794" s="253" t="s">
        <v>112</v>
      </c>
      <c r="AI1794" s="254"/>
      <c r="AJ1794" s="255" t="s">
        <v>113</v>
      </c>
      <c r="AK1794" s="256"/>
      <c r="AL1794" s="8"/>
      <c r="AM1794" s="249" t="s">
        <v>114</v>
      </c>
      <c r="AN1794" s="250"/>
      <c r="AO1794" s="251" t="s">
        <v>115</v>
      </c>
      <c r="AP1794" s="252"/>
      <c r="AQ1794" s="24"/>
      <c r="AR1794" s="253" t="s">
        <v>116</v>
      </c>
      <c r="AS1794" s="254"/>
      <c r="AT1794" s="255" t="s">
        <v>13</v>
      </c>
      <c r="AU1794" s="256"/>
      <c r="AV1794" s="4"/>
      <c r="AW1794" s="253" t="s">
        <v>117</v>
      </c>
      <c r="AX1794" s="254"/>
      <c r="AY1794" s="255" t="s">
        <v>118</v>
      </c>
      <c r="AZ1794" s="256"/>
      <c r="BA1794" s="8"/>
      <c r="BB1794" s="253" t="s">
        <v>119</v>
      </c>
      <c r="BC1794" s="254"/>
      <c r="BD1794" s="255" t="s">
        <v>120</v>
      </c>
      <c r="BE1794" s="256"/>
      <c r="BF1794" s="4"/>
      <c r="BG1794" s="249" t="s">
        <v>121</v>
      </c>
      <c r="BH1794" s="250"/>
      <c r="BI1794" s="251" t="s">
        <v>122</v>
      </c>
      <c r="BJ1794" s="252"/>
      <c r="BK1794" s="4"/>
      <c r="BL1794" s="253" t="s">
        <v>123</v>
      </c>
      <c r="BM1794" s="254"/>
      <c r="BN1794" s="255" t="s">
        <v>124</v>
      </c>
      <c r="BO1794" s="256"/>
      <c r="BP1794" s="4"/>
      <c r="BQ1794" s="253" t="s">
        <v>125</v>
      </c>
      <c r="BR1794" s="254"/>
      <c r="BS1794" s="255" t="s">
        <v>126</v>
      </c>
      <c r="BT1794" s="256"/>
      <c r="BU1794" s="8"/>
      <c r="BV1794" s="253" t="s">
        <v>127</v>
      </c>
      <c r="BW1794" s="254"/>
      <c r="BX1794" s="255" t="s">
        <v>128</v>
      </c>
      <c r="BY1794" s="256"/>
      <c r="CA1794" s="27" t="s">
        <v>15</v>
      </c>
      <c r="CC1794" s="133" t="s">
        <v>70</v>
      </c>
      <c r="CD1794" s="9"/>
      <c r="CE1794" s="38"/>
      <c r="CF1794" s="38"/>
      <c r="CG1794" s="38"/>
      <c r="CH1794" s="38"/>
    </row>
    <row r="1795" spans="2:91" ht="18.600000000000001" customHeight="1" thickTop="1" thickBot="1">
      <c r="B1795" s="129">
        <v>4.6399999999999997</v>
      </c>
      <c r="D1795" s="29">
        <v>1</v>
      </c>
      <c r="E1795" s="30">
        <v>0</v>
      </c>
      <c r="F1795" s="31">
        <v>0</v>
      </c>
      <c r="G1795" s="32">
        <f t="shared" ref="G1795:G1858" si="17202">-1/($E$8*$B1795)</f>
        <v>-0.14206465517241379</v>
      </c>
      <c r="I1795" s="29">
        <v>1</v>
      </c>
      <c r="J1795" s="33">
        <v>0</v>
      </c>
      <c r="K1795" s="31">
        <v>0</v>
      </c>
      <c r="L1795" s="32">
        <v>0</v>
      </c>
      <c r="N1795" s="29">
        <f t="shared" ref="N1795" si="17203">D1795*I1795+F1795*I1798-E1795*J1795-G1795*J1798</f>
        <v>0.96205506160131804</v>
      </c>
      <c r="O1795" s="33">
        <f t="shared" ref="O1795" si="17204">(D1795*J1795+E1795*I1795+F1795*J1798+G1795*I1798)</f>
        <v>0</v>
      </c>
      <c r="P1795" s="31">
        <f t="shared" ref="P1795" si="17205">D1795*K1795+F1795*K1798-E1795*L1795-G1795*L1798</f>
        <v>0</v>
      </c>
      <c r="Q1795" s="32">
        <f t="shared" ref="Q1795" si="17206">(D1795*L1795+E1795*K1795+F1795*L1798+G1795*K1798)</f>
        <v>-0.14206465517241379</v>
      </c>
      <c r="S1795" s="29">
        <v>1</v>
      </c>
      <c r="T1795" s="30">
        <v>0</v>
      </c>
      <c r="U1795" s="31">
        <v>0</v>
      </c>
      <c r="V1795" s="32">
        <f t="shared" ref="V1795:V1858" si="17207">-1/($T$8*$B1795)</f>
        <v>-0.27598491379310347</v>
      </c>
      <c r="X1795" s="29">
        <f t="shared" ref="X1795" si="17208">N1795*S1795+P1795*S1798-O1795*T1795-Q1795*T1798</f>
        <v>0.96205506160131804</v>
      </c>
      <c r="Y1795" s="33">
        <f t="shared" ref="Y1795" si="17209">(N1795*T1795+O1795*S1795+P1795*T1798+Q1795*S1798)</f>
        <v>0</v>
      </c>
      <c r="Z1795" s="31">
        <f t="shared" ref="Z1795" si="17210">N1795*U1795+P1795*U1798-O1795*V1795-Q1795*V1798</f>
        <v>0</v>
      </c>
      <c r="AA1795" s="32">
        <f t="shared" ref="AA1795" si="17211">(N1795*V1795+O1795*U1795+P1795*V1798+Q1795*U1798)</f>
        <v>-0.40757733841267241</v>
      </c>
      <c r="AB1795" s="8"/>
      <c r="AC1795" s="29">
        <v>1</v>
      </c>
      <c r="AD1795" s="33">
        <v>0</v>
      </c>
      <c r="AE1795" s="31">
        <v>0</v>
      </c>
      <c r="AF1795" s="32">
        <v>0</v>
      </c>
      <c r="AH1795" s="29">
        <f t="shared" ref="AH1795" si="17212">X1795*AC1795+Z1795*AC1798-Y1795*AD1795-AA1795*AD1798</f>
        <v>0.87614295364174888</v>
      </c>
      <c r="AI1795" s="33">
        <f t="shared" ref="AI1795" si="17213">(X1795*AD1795+Y1795*AC1795+Z1795*AD1798+AA1795*AC1798)</f>
        <v>0</v>
      </c>
      <c r="AJ1795" s="31">
        <f t="shared" ref="AJ1795" si="17214">X1795*AE1795+Z1795*AE1798-Y1795*AF1795-AA1795*AF1798</f>
        <v>0</v>
      </c>
      <c r="AK1795" s="32">
        <f t="shared" ref="AK1795" si="17215">(X1795*AF1795+Y1795*AE1795+Z1795*AF1798+AA1795*AE1798)</f>
        <v>-0.40757733841267241</v>
      </c>
      <c r="AL1795" s="8"/>
      <c r="AM1795" s="29">
        <v>1</v>
      </c>
      <c r="AN1795" s="30">
        <v>0</v>
      </c>
      <c r="AO1795" s="31">
        <v>0</v>
      </c>
      <c r="AP1795" s="32">
        <f t="shared" ref="AP1795:AP1858" si="17216">-1/($AN$8*$B1795)</f>
        <v>-0.24957543103448276</v>
      </c>
      <c r="AR1795" s="29">
        <f t="shared" ref="AR1795" si="17217">AH1795*AM1795+AJ1795*AM1798-AI1795*AN1795-AK1795*AN1798</f>
        <v>0.87614295364174888</v>
      </c>
      <c r="AS1795" s="33">
        <f t="shared" ref="AS1795" si="17218">(AH1795*AN1795+AI1795*AM1795+AJ1795*AN1798+AK1795*AM1798)</f>
        <v>0</v>
      </c>
      <c r="AT1795" s="31">
        <f t="shared" ref="AT1795" si="17219">AH1795*AO1795+AJ1795*AO1798-AI1795*AP1795-AK1795*AP1798</f>
        <v>0</v>
      </c>
      <c r="AU1795" s="32">
        <f t="shared" ref="AU1795" si="17220">(AH1795*AP1795+AI1795*AO1795+AJ1795*AP1798+AK1795*AO1798)</f>
        <v>-0.62624109371563674</v>
      </c>
      <c r="AV1795" s="8"/>
      <c r="AW1795" s="29">
        <v>1</v>
      </c>
      <c r="AX1795" s="33">
        <v>0</v>
      </c>
      <c r="AY1795" s="31">
        <v>0</v>
      </c>
      <c r="AZ1795" s="32">
        <v>0</v>
      </c>
      <c r="BB1795" s="29">
        <f t="shared" ref="BB1795" si="17221">AR1795*AW1795+AT1795*AW1798-AS1795*AX1795-AU1795*AX1798</f>
        <v>0.75675478650021666</v>
      </c>
      <c r="BC1795" s="33">
        <f t="shared" ref="BC1795" si="17222">(AR1795*AX1795+AS1795*AW1795+AT1795*AX1798+AU1795*AW1798)</f>
        <v>0</v>
      </c>
      <c r="BD1795" s="31">
        <f t="shared" ref="BD1795" si="17223">AR1795*AY1795+AT1795*AY1798-AS1795*AZ1795-AU1795*AZ1798</f>
        <v>0</v>
      </c>
      <c r="BE1795" s="32">
        <f t="shared" ref="BE1795" si="17224">(AR1795*AZ1795+AS1795*AY1795+AT1795*AZ1798+AU1795*AY1798)</f>
        <v>-0.62624109371563674</v>
      </c>
      <c r="BF1795" s="8"/>
      <c r="BG1795" s="29">
        <v>1</v>
      </c>
      <c r="BH1795" s="30">
        <v>0</v>
      </c>
      <c r="BI1795" s="31">
        <v>0</v>
      </c>
      <c r="BJ1795" s="32">
        <f t="shared" ref="BJ1795:BJ1858" si="17225">-1/($BH$8*$B1795)</f>
        <v>-8.775646551724138E-2</v>
      </c>
      <c r="BL1795" s="29">
        <f t="shared" ref="BL1795" si="17226">BB1795*BG1795+BD1795*BG1798-BC1795*BH1795-BE1795*BH1798</f>
        <v>0.75675478650021666</v>
      </c>
      <c r="BM1795" s="33">
        <f t="shared" ref="BM1795" si="17227">(BB1795*BH1795+BC1795*BG1795+BD1795*BH1798+BE1795*BG1798)</f>
        <v>0</v>
      </c>
      <c r="BN1795" s="31">
        <f t="shared" ref="BN1795" si="17228">BB1795*BI1795+BD1795*BI1798-BC1795*BJ1795-BE1795*BJ1798</f>
        <v>0</v>
      </c>
      <c r="BO1795" s="32">
        <f t="shared" ref="BO1795" si="17229">(BB1795*BJ1795+BC1795*BI1795+BD1795*BJ1798+BE1795*BI1798)</f>
        <v>-0.69265121904215032</v>
      </c>
      <c r="BP1795" s="8"/>
      <c r="BQ1795" s="34">
        <v>1</v>
      </c>
      <c r="BR1795" s="35">
        <v>0</v>
      </c>
      <c r="BS1795" s="11">
        <v>0</v>
      </c>
      <c r="BT1795" s="36">
        <v>0</v>
      </c>
      <c r="BV1795" s="29">
        <f t="shared" ref="BV1795" si="17230">BL1795*BQ1795+BN1795*BQ1798-BM1795*BR1795-BO1795*BR1798</f>
        <v>0.75675478650021666</v>
      </c>
      <c r="BW1795" s="33">
        <f t="shared" ref="BW1795" si="17231">(BL1795*BR1795+BM1795*BQ1795+BN1795*BR1798+BO1795*BQ1798)</f>
        <v>-0.69265121904215032</v>
      </c>
      <c r="BX1795" s="31">
        <f t="shared" ref="BX1795" si="17232">BL1795*BS1795+BN1795*BS1798-BM1795*BT1795-BO1795*BT1798</f>
        <v>0</v>
      </c>
      <c r="BY1795" s="32">
        <f t="shared" ref="BY1795" si="17233">(BL1795*BT1795+BM1795*BS1795+BN1795*BT1798+BO1795*BS1798)</f>
        <v>-0.69265121904215032</v>
      </c>
      <c r="CA1795" s="37">
        <f t="shared" ref="CA1795" si="17234">20*LOG(((1+$BR$8)/$BR$8)/((BV1795+BV1798)^2+(BW1795+BW1798)^2)^0.5)</f>
        <v>-6.2197549463413916E-3</v>
      </c>
      <c r="CC1795" s="134">
        <f t="shared" ref="CC1795" si="17235">((BV1795^2+BW1795^2)^0.5)/((BV1798^2+BW1798^2)^0.5)</f>
        <v>1.0507201580214647</v>
      </c>
      <c r="CD1795" s="9"/>
      <c r="CE1795" s="38"/>
      <c r="CF1795" s="38"/>
      <c r="CG1795" s="38"/>
      <c r="CH1795" s="38"/>
      <c r="CM1795" s="129">
        <v>4.62</v>
      </c>
    </row>
    <row r="1796" spans="2:91" ht="18.600000000000001" customHeight="1" thickBot="1">
      <c r="D1796" s="39"/>
      <c r="G1796" s="40"/>
      <c r="I1796" s="39"/>
      <c r="L1796" s="40"/>
      <c r="N1796" s="39"/>
      <c r="Q1796" s="40"/>
      <c r="S1796" s="39"/>
      <c r="V1796" s="40"/>
      <c r="X1796" s="39"/>
      <c r="AA1796" s="40"/>
      <c r="AC1796" s="39"/>
      <c r="AF1796" s="40"/>
      <c r="AH1796" s="39"/>
      <c r="AK1796" s="40"/>
      <c r="AM1796" s="39"/>
      <c r="AP1796" s="40"/>
      <c r="AR1796" s="39"/>
      <c r="AU1796" s="40"/>
      <c r="AW1796" s="39"/>
      <c r="AZ1796" s="40"/>
      <c r="BB1796" s="39"/>
      <c r="BE1796" s="40"/>
      <c r="BG1796" s="39"/>
      <c r="BJ1796" s="40"/>
      <c r="BL1796" s="39"/>
      <c r="BO1796" s="40"/>
      <c r="BQ1796" s="34"/>
      <c r="BR1796" s="11"/>
      <c r="BS1796" s="11"/>
      <c r="BT1796" s="41"/>
      <c r="BV1796" s="39"/>
      <c r="BY1796" s="40"/>
      <c r="CC1796" s="135"/>
      <c r="CD1796" s="9"/>
      <c r="CE1796" s="38"/>
      <c r="CF1796" s="38"/>
      <c r="CG1796" s="38"/>
      <c r="CH1796" s="38"/>
    </row>
    <row r="1797" spans="2:91" ht="18.600000000000001" customHeight="1" thickBot="1">
      <c r="D1797" s="258" t="s">
        <v>129</v>
      </c>
      <c r="E1797" s="259"/>
      <c r="F1797" s="260" t="s">
        <v>130</v>
      </c>
      <c r="G1797" s="261"/>
      <c r="H1797" s="229"/>
      <c r="I1797" s="258" t="s">
        <v>131</v>
      </c>
      <c r="J1797" s="259"/>
      <c r="K1797" s="260" t="s">
        <v>132</v>
      </c>
      <c r="L1797" s="261"/>
      <c r="N1797" s="253" t="s">
        <v>133</v>
      </c>
      <c r="O1797" s="254"/>
      <c r="P1797" s="255" t="s">
        <v>134</v>
      </c>
      <c r="Q1797" s="256"/>
      <c r="S1797" s="258" t="s">
        <v>135</v>
      </c>
      <c r="T1797" s="259"/>
      <c r="U1797" s="260" t="s">
        <v>136</v>
      </c>
      <c r="V1797" s="261"/>
      <c r="W1797" s="8"/>
      <c r="X1797" s="253" t="s">
        <v>137</v>
      </c>
      <c r="Y1797" s="254"/>
      <c r="Z1797" s="255" t="s">
        <v>138</v>
      </c>
      <c r="AA1797" s="256"/>
      <c r="AB1797" s="8"/>
      <c r="AC1797" s="258" t="s">
        <v>139</v>
      </c>
      <c r="AD1797" s="259"/>
      <c r="AE1797" s="260" t="s">
        <v>140</v>
      </c>
      <c r="AF1797" s="261"/>
      <c r="AG1797" s="8"/>
      <c r="AH1797" s="253" t="s">
        <v>141</v>
      </c>
      <c r="AI1797" s="254"/>
      <c r="AJ1797" s="255" t="s">
        <v>142</v>
      </c>
      <c r="AK1797" s="256"/>
      <c r="AL1797" s="8"/>
      <c r="AM1797" s="258" t="s">
        <v>143</v>
      </c>
      <c r="AN1797" s="259"/>
      <c r="AO1797" s="260" t="s">
        <v>144</v>
      </c>
      <c r="AP1797" s="261"/>
      <c r="AR1797" s="253" t="s">
        <v>145</v>
      </c>
      <c r="AS1797" s="254"/>
      <c r="AT1797" s="255" t="s">
        <v>146</v>
      </c>
      <c r="AU1797" s="256"/>
      <c r="AV1797" s="4"/>
      <c r="AW1797" s="258" t="s">
        <v>147</v>
      </c>
      <c r="AX1797" s="259"/>
      <c r="AY1797" s="260" t="s">
        <v>148</v>
      </c>
      <c r="AZ1797" s="261"/>
      <c r="BA1797" s="8"/>
      <c r="BB1797" s="253" t="s">
        <v>149</v>
      </c>
      <c r="BC1797" s="254"/>
      <c r="BD1797" s="255" t="s">
        <v>150</v>
      </c>
      <c r="BE1797" s="256"/>
      <c r="BF1797" s="4"/>
      <c r="BG1797" s="258" t="s">
        <v>151</v>
      </c>
      <c r="BH1797" s="259"/>
      <c r="BI1797" s="260" t="s">
        <v>152</v>
      </c>
      <c r="BJ1797" s="261"/>
      <c r="BK1797" s="4"/>
      <c r="BL1797" s="253" t="s">
        <v>153</v>
      </c>
      <c r="BM1797" s="254"/>
      <c r="BN1797" s="255" t="s">
        <v>154</v>
      </c>
      <c r="BO1797" s="256"/>
      <c r="BP1797" s="4"/>
      <c r="BQ1797" s="258" t="s">
        <v>155</v>
      </c>
      <c r="BR1797" s="259"/>
      <c r="BS1797" s="260" t="s">
        <v>156</v>
      </c>
      <c r="BT1797" s="261"/>
      <c r="BU1797" s="8"/>
      <c r="BV1797" s="253" t="s">
        <v>157</v>
      </c>
      <c r="BW1797" s="254"/>
      <c r="BX1797" s="255" t="s">
        <v>158</v>
      </c>
      <c r="BY1797" s="256"/>
      <c r="CA1797" s="46" t="s">
        <v>16</v>
      </c>
      <c r="CC1797" s="136" t="s">
        <v>71</v>
      </c>
      <c r="CD1797" s="9"/>
      <c r="CE1797" s="38"/>
      <c r="CF1797" s="38"/>
      <c r="CG1797" s="38"/>
      <c r="CH1797" s="38"/>
    </row>
    <row r="1798" spans="2:91" ht="18.600000000000001" customHeight="1" thickTop="1" thickBot="1">
      <c r="D1798" s="29">
        <v>0</v>
      </c>
      <c r="E1798" s="33">
        <v>0</v>
      </c>
      <c r="F1798" s="31">
        <v>1</v>
      </c>
      <c r="G1798" s="32">
        <v>0</v>
      </c>
      <c r="I1798" s="29">
        <v>0</v>
      </c>
      <c r="J1798" s="33">
        <f t="shared" ref="J1798" si="17236">IF(0=(1-$J$8*$K$8*$B1795^2),10^14,$B1795*$J$8/(1-$J$8*$K$8*$B1795^2))</f>
        <v>-0.2670962622802332</v>
      </c>
      <c r="K1798" s="31">
        <v>1</v>
      </c>
      <c r="L1798" s="32">
        <v>0</v>
      </c>
      <c r="N1798" s="29">
        <f t="shared" ref="N1798" si="17237">D1798*I1795+F1798*I1798-E1798*J1795-G1798*J1798</f>
        <v>0</v>
      </c>
      <c r="O1798" s="33">
        <f t="shared" ref="O1798" si="17238">(D1798*J1795+E1798*I1795+F1798*J1798+G1798*I1798)</f>
        <v>-0.2670962622802332</v>
      </c>
      <c r="P1798" s="31">
        <f t="shared" ref="P1798" si="17239">D1798*K1795+F1798*K1798-E1798*L1795-G1798*L1798</f>
        <v>1</v>
      </c>
      <c r="Q1798" s="32">
        <f t="shared" ref="Q1798" si="17240">(D1798*L1795+E1798*K1795+F1798*L1798+G1798*K1798)</f>
        <v>0</v>
      </c>
      <c r="S1798" s="29">
        <v>0</v>
      </c>
      <c r="T1798" s="33">
        <v>0</v>
      </c>
      <c r="U1798" s="31">
        <v>1</v>
      </c>
      <c r="V1798" s="32">
        <v>0</v>
      </c>
      <c r="X1798" s="29">
        <f t="shared" ref="X1798" si="17241">N1798*S1795+P1798*S1798-O1798*T1795-Q1798*T1798</f>
        <v>0</v>
      </c>
      <c r="Y1798" s="33">
        <f t="shared" ref="Y1798" si="17242">(N1798*T1795+O1798*S1795+P1798*T1798+Q1798*S1798)</f>
        <v>-0.2670962622802332</v>
      </c>
      <c r="Z1798" s="31">
        <f t="shared" ref="Z1798" si="17243">N1798*U1795+P1798*U1798-O1798*V1795-Q1798*V1798</f>
        <v>0.92628546108012966</v>
      </c>
      <c r="AA1798" s="32">
        <f t="shared" ref="AA1798" si="17244">(N1798*V1795+O1798*U1795+P1798*V1798+Q1798*U1798)</f>
        <v>0</v>
      </c>
      <c r="AB1798" s="8"/>
      <c r="AC1798" s="29">
        <v>0</v>
      </c>
      <c r="AD1798" s="33">
        <f t="shared" ref="AD1798" si="17245">IF(0=(1-$AD$8*$AE$8*$B1795^2),10^14,$B1795*$AD$8/(1-$AD$8*$AE$8*$B1795^2))</f>
        <v>-0.21078725400719667</v>
      </c>
      <c r="AE1798" s="31">
        <v>1</v>
      </c>
      <c r="AF1798" s="32">
        <v>0</v>
      </c>
      <c r="AH1798" s="29">
        <f t="shared" ref="AH1798" si="17246">X1798*AC1795+Z1798*AC1798-Y1798*AD1795-AA1798*AD1798</f>
        <v>0</v>
      </c>
      <c r="AI1798" s="33">
        <f t="shared" ref="AI1798" si="17247">(X1798*AD1795+Y1798*AC1795+Z1798*AD1798+AA1798*AC1798)</f>
        <v>-0.46234543104810377</v>
      </c>
      <c r="AJ1798" s="31">
        <f t="shared" ref="AJ1798" si="17248">X1798*AE1795+Z1798*AE1798-Y1798*AF1795-AA1798*AF1798</f>
        <v>0.92628546108012966</v>
      </c>
      <c r="AK1798" s="32">
        <f t="shared" ref="AK1798" si="17249">(X1798*AF1795+Y1798*AE1795+Z1798*AF1798+AA1798*AE1798)</f>
        <v>0</v>
      </c>
      <c r="AL1798" s="8"/>
      <c r="AM1798" s="29">
        <v>0</v>
      </c>
      <c r="AN1798" s="33">
        <v>0</v>
      </c>
      <c r="AO1798" s="31">
        <v>1</v>
      </c>
      <c r="AP1798" s="32">
        <v>0</v>
      </c>
      <c r="AR1798" s="29">
        <f t="shared" ref="AR1798" si="17250">AH1798*AM1795+AJ1798*AM1798-AI1798*AN1795-AK1798*AN1798</f>
        <v>0</v>
      </c>
      <c r="AS1798" s="33">
        <f t="shared" ref="AS1798" si="17251">(AH1798*AN1795+AI1798*AM1795+AJ1798*AN1798+AK1798*AM1798)</f>
        <v>-0.46234543104810377</v>
      </c>
      <c r="AT1798" s="31">
        <f t="shared" ref="AT1798" si="17252">AH1798*AO1795+AJ1798*AO1798-AI1798*AP1795-AK1798*AP1798</f>
        <v>0.81089540083947542</v>
      </c>
      <c r="AU1798" s="32">
        <f t="shared" ref="AU1798" si="17253">(AH1798*AP1795+AI1798*AO1795+AJ1798*AP1798+AK1798*AO1798)</f>
        <v>0</v>
      </c>
      <c r="AV1798" s="8"/>
      <c r="AW1798" s="29">
        <v>0</v>
      </c>
      <c r="AX1798" s="33">
        <f t="shared" ref="AX1798" si="17254">IF(0=(1-$AX$8*$AY$8*$B1795^2),10^14,$B1795*$AX$8/(1-$AX$8*$AY$8*$B1795^2))</f>
        <v>-0.19064249909435663</v>
      </c>
      <c r="AY1798" s="31">
        <v>1</v>
      </c>
      <c r="AZ1798" s="32">
        <v>0</v>
      </c>
      <c r="BB1798" s="29">
        <f t="shared" ref="BB1798" si="17255">AR1798*AW1795+AT1798*AW1798-AS1798*AX1795-AU1798*AX1798</f>
        <v>0</v>
      </c>
      <c r="BC1798" s="33">
        <f t="shared" ref="BC1798" si="17256">(AR1798*AX1795+AS1798*AW1795+AT1798*AX1798+AU1798*AW1798)</f>
        <v>-0.61693655676826142</v>
      </c>
      <c r="BD1798" s="31">
        <f t="shared" ref="BD1798" si="17257">AR1798*AY1795+AT1798*AY1798-AS1798*AZ1795-AU1798*AZ1798</f>
        <v>0.81089540083947542</v>
      </c>
      <c r="BE1798" s="32">
        <f t="shared" ref="BE1798" si="17258">(AR1798*AZ1795+AS1798*AY1795+AT1798*AZ1798+AU1798*AY1798)</f>
        <v>0</v>
      </c>
      <c r="BF1798" s="8"/>
      <c r="BG1798" s="29">
        <v>0</v>
      </c>
      <c r="BH1798" s="33">
        <v>0</v>
      </c>
      <c r="BI1798" s="31">
        <v>1</v>
      </c>
      <c r="BJ1798" s="32">
        <v>0</v>
      </c>
      <c r="BL1798" s="29">
        <f t="shared" ref="BL1798" si="17259">BB1798*BG1795+BD1798*BG1798-BC1798*BH1795-BE1798*BH1798</f>
        <v>0</v>
      </c>
      <c r="BM1798" s="33">
        <f t="shared" ref="BM1798" si="17260">(BB1798*BH1795+BC1798*BG1795+BD1798*BH1798+BE1798*BG1798)</f>
        <v>-0.61693655676826142</v>
      </c>
      <c r="BN1798" s="31">
        <f t="shared" ref="BN1798" si="17261">BB1798*BI1795+BD1798*BI1798-BC1798*BJ1795-BE1798*BJ1798</f>
        <v>0.75675522916911586</v>
      </c>
      <c r="BO1798" s="32">
        <f t="shared" ref="BO1798" si="17262">(BB1798*BJ1795+BC1798*BI1795+BD1798*BJ1798+BE1798*BI1798)</f>
        <v>0</v>
      </c>
      <c r="BP1798" s="8"/>
      <c r="BQ1798" s="19">
        <f t="shared" ref="BQ1798:BQ1861" si="17263">1/$BR$8</f>
        <v>1</v>
      </c>
      <c r="BR1798" s="47">
        <v>0</v>
      </c>
      <c r="BS1798" s="48">
        <v>1</v>
      </c>
      <c r="BT1798" s="49">
        <v>0</v>
      </c>
      <c r="BV1798" s="29">
        <f t="shared" ref="BV1798" si="17264">BL1798*BQ1795+BN1798*BQ1798-BM1798*BR1795-BO1798*BR1798</f>
        <v>0.75675522916911586</v>
      </c>
      <c r="BW1798" s="33">
        <f t="shared" ref="BW1798" si="17265">(BL1798*BR1795+BM1798*BQ1795+BN1798*BR1798+BO1798*BQ1798)</f>
        <v>-0.61693655676826142</v>
      </c>
      <c r="BX1798" s="31">
        <f t="shared" ref="BX1798" si="17266">BL1798*BS1795+BN1798*BS1798-BM1798*BT1795-BO1798*BT1798</f>
        <v>0.75675522916911586</v>
      </c>
      <c r="BY1798" s="32">
        <f t="shared" ref="BY1798" si="17267">(BL1798*BT1795+BM1798*BS1795+BN1798*BT1798+BO1798*BS1798)</f>
        <v>0</v>
      </c>
      <c r="CA1798" s="50">
        <f t="shared" ref="CA1798" si="17268">(180/PI())*ATAN(-1*(BW1795+BW1798)/(BV1795+BV1798))</f>
        <v>40.868500839322408</v>
      </c>
      <c r="CC1798" s="137">
        <f t="shared" ref="CC1798" si="17269">20*LOG(((1-(10^(CA1795/20)^2)*(1-((1-CC1795)/(1+CC1795))^2))^0.5))</f>
        <v>-26.899517088654928</v>
      </c>
      <c r="CD1798" s="9"/>
      <c r="CE1798" s="38"/>
      <c r="CF1798" s="38"/>
      <c r="CG1798" s="38"/>
      <c r="CH1798" s="38"/>
    </row>
    <row r="1799" spans="2:91" ht="18.600000000000001" customHeight="1">
      <c r="CC1799" s="42"/>
    </row>
    <row r="1800" spans="2:91" ht="18.600000000000001" customHeight="1" thickBot="1">
      <c r="E1800" s="22" t="s">
        <v>4</v>
      </c>
      <c r="J1800" s="22" t="s">
        <v>5</v>
      </c>
      <c r="O1800" s="22" t="s">
        <v>6</v>
      </c>
      <c r="T1800" s="22" t="s">
        <v>7</v>
      </c>
      <c r="Y1800" s="22" t="s">
        <v>8</v>
      </c>
      <c r="AD1800" s="22" t="s">
        <v>65</v>
      </c>
      <c r="AI1800" s="22" t="s">
        <v>9</v>
      </c>
      <c r="AN1800" s="22" t="s">
        <v>66</v>
      </c>
      <c r="AS1800" s="22" t="s">
        <v>51</v>
      </c>
      <c r="AX1800" s="22" t="s">
        <v>67</v>
      </c>
      <c r="BC1800" s="22" t="s">
        <v>52</v>
      </c>
      <c r="BH1800" s="22" t="s">
        <v>68</v>
      </c>
      <c r="BM1800" s="22" t="s">
        <v>63</v>
      </c>
      <c r="BQ1800" s="23" t="s">
        <v>69</v>
      </c>
      <c r="BR1800" s="23"/>
      <c r="BS1800" s="24"/>
      <c r="BT1800" s="24"/>
      <c r="BU1800" s="24"/>
      <c r="BW1800" s="22" t="s">
        <v>64</v>
      </c>
    </row>
    <row r="1801" spans="2:91" ht="18.600000000000001" customHeight="1" thickBot="1">
      <c r="D1801" s="249" t="s">
        <v>103</v>
      </c>
      <c r="E1801" s="250"/>
      <c r="F1801" s="251" t="s">
        <v>104</v>
      </c>
      <c r="G1801" s="252"/>
      <c r="H1801" s="229"/>
      <c r="I1801" s="253" t="s">
        <v>11</v>
      </c>
      <c r="J1801" s="254"/>
      <c r="K1801" s="255" t="s">
        <v>12</v>
      </c>
      <c r="L1801" s="256"/>
      <c r="M1801" s="24"/>
      <c r="N1801" s="253" t="s">
        <v>105</v>
      </c>
      <c r="O1801" s="254"/>
      <c r="P1801" s="255" t="s">
        <v>106</v>
      </c>
      <c r="Q1801" s="256"/>
      <c r="R1801" s="24"/>
      <c r="S1801" s="249" t="s">
        <v>107</v>
      </c>
      <c r="T1801" s="250"/>
      <c r="U1801" s="251" t="s">
        <v>108</v>
      </c>
      <c r="V1801" s="252"/>
      <c r="W1801" s="8"/>
      <c r="X1801" s="253" t="s">
        <v>109</v>
      </c>
      <c r="Y1801" s="254"/>
      <c r="Z1801" s="255" t="s">
        <v>110</v>
      </c>
      <c r="AA1801" s="256"/>
      <c r="AB1801" s="8"/>
      <c r="AC1801" s="253" t="s">
        <v>111</v>
      </c>
      <c r="AD1801" s="254"/>
      <c r="AE1801" s="255" t="s">
        <v>14</v>
      </c>
      <c r="AF1801" s="256"/>
      <c r="AG1801" s="8"/>
      <c r="AH1801" s="253" t="s">
        <v>112</v>
      </c>
      <c r="AI1801" s="254"/>
      <c r="AJ1801" s="255" t="s">
        <v>113</v>
      </c>
      <c r="AK1801" s="256"/>
      <c r="AL1801" s="8"/>
      <c r="AM1801" s="249" t="s">
        <v>114</v>
      </c>
      <c r="AN1801" s="250"/>
      <c r="AO1801" s="251" t="s">
        <v>115</v>
      </c>
      <c r="AP1801" s="252"/>
      <c r="AQ1801" s="24"/>
      <c r="AR1801" s="253" t="s">
        <v>116</v>
      </c>
      <c r="AS1801" s="254"/>
      <c r="AT1801" s="255" t="s">
        <v>13</v>
      </c>
      <c r="AU1801" s="256"/>
      <c r="AV1801" s="4"/>
      <c r="AW1801" s="253" t="s">
        <v>117</v>
      </c>
      <c r="AX1801" s="254"/>
      <c r="AY1801" s="255" t="s">
        <v>118</v>
      </c>
      <c r="AZ1801" s="256"/>
      <c r="BA1801" s="8"/>
      <c r="BB1801" s="253" t="s">
        <v>119</v>
      </c>
      <c r="BC1801" s="254"/>
      <c r="BD1801" s="255" t="s">
        <v>120</v>
      </c>
      <c r="BE1801" s="256"/>
      <c r="BF1801" s="4"/>
      <c r="BG1801" s="249" t="s">
        <v>121</v>
      </c>
      <c r="BH1801" s="250"/>
      <c r="BI1801" s="251" t="s">
        <v>122</v>
      </c>
      <c r="BJ1801" s="252"/>
      <c r="BK1801" s="4"/>
      <c r="BL1801" s="253" t="s">
        <v>123</v>
      </c>
      <c r="BM1801" s="254"/>
      <c r="BN1801" s="255" t="s">
        <v>124</v>
      </c>
      <c r="BO1801" s="256"/>
      <c r="BP1801" s="4"/>
      <c r="BQ1801" s="253" t="s">
        <v>125</v>
      </c>
      <c r="BR1801" s="254"/>
      <c r="BS1801" s="255" t="s">
        <v>126</v>
      </c>
      <c r="BT1801" s="256"/>
      <c r="BU1801" s="8"/>
      <c r="BV1801" s="253" t="s">
        <v>127</v>
      </c>
      <c r="BW1801" s="254"/>
      <c r="BX1801" s="255" t="s">
        <v>128</v>
      </c>
      <c r="BY1801" s="256"/>
      <c r="CA1801" s="27" t="s">
        <v>15</v>
      </c>
      <c r="CC1801" s="133" t="s">
        <v>70</v>
      </c>
      <c r="CD1801" s="9"/>
      <c r="CE1801" s="38"/>
      <c r="CF1801" s="38"/>
      <c r="CG1801" s="38"/>
      <c r="CH1801" s="38"/>
    </row>
    <row r="1802" spans="2:91" ht="18.600000000000001" customHeight="1" thickTop="1" thickBot="1">
      <c r="B1802" s="129">
        <v>4.66</v>
      </c>
      <c r="D1802" s="29">
        <v>1</v>
      </c>
      <c r="E1802" s="30">
        <v>0</v>
      </c>
      <c r="F1802" s="31">
        <v>0</v>
      </c>
      <c r="G1802" s="32">
        <f t="shared" ref="G1802:G1865" si="17270">-1/($E$8*$B1802)</f>
        <v>-0.14145493562231759</v>
      </c>
      <c r="I1802" s="29">
        <v>1</v>
      </c>
      <c r="J1802" s="33">
        <v>0</v>
      </c>
      <c r="K1802" s="31">
        <v>0</v>
      </c>
      <c r="L1802" s="32">
        <v>0</v>
      </c>
      <c r="N1802" s="29">
        <f t="shared" ref="N1802" si="17271">D1802*I1802+F1802*I1805-E1802*J1802-G1802*J1805</f>
        <v>0.96238238944579102</v>
      </c>
      <c r="O1802" s="33">
        <f t="shared" ref="O1802" si="17272">(D1802*J1802+E1802*I1802+F1802*J1805+G1802*I1805)</f>
        <v>0</v>
      </c>
      <c r="P1802" s="31">
        <f t="shared" ref="P1802" si="17273">D1802*K1802+F1802*K1805-E1802*L1802-G1802*L1805</f>
        <v>0</v>
      </c>
      <c r="Q1802" s="32">
        <f t="shared" ref="Q1802" si="17274">(D1802*L1802+E1802*K1802+F1802*L1805+G1802*K1805)</f>
        <v>-0.14145493562231759</v>
      </c>
      <c r="S1802" s="29">
        <v>1</v>
      </c>
      <c r="T1802" s="30">
        <v>0</v>
      </c>
      <c r="U1802" s="31">
        <v>0</v>
      </c>
      <c r="V1802" s="32">
        <f t="shared" ref="V1802:V1865" si="17275">-1/($T$8*$B1802)</f>
        <v>-0.27480042918454933</v>
      </c>
      <c r="X1802" s="29">
        <f t="shared" ref="X1802" si="17276">N1802*S1802+P1802*S1805-O1802*T1802-Q1802*T1805</f>
        <v>0.96238238944579102</v>
      </c>
      <c r="Y1802" s="33">
        <f t="shared" ref="Y1802" si="17277">(N1802*T1802+O1802*S1802+P1802*T1805+Q1802*S1805)</f>
        <v>0</v>
      </c>
      <c r="Z1802" s="31">
        <f t="shared" ref="Z1802" si="17278">N1802*U1802+P1802*U1805-O1802*V1802-Q1802*V1805</f>
        <v>0</v>
      </c>
      <c r="AA1802" s="32">
        <f t="shared" ref="AA1802" si="17279">(N1802*V1802+O1802*U1802+P1802*V1805+Q1802*U1805)</f>
        <v>-0.40591802928167309</v>
      </c>
      <c r="AB1802" s="8"/>
      <c r="AC1802" s="29">
        <v>1</v>
      </c>
      <c r="AD1802" s="33">
        <v>0</v>
      </c>
      <c r="AE1802" s="31">
        <v>0</v>
      </c>
      <c r="AF1802" s="32">
        <v>0</v>
      </c>
      <c r="AH1802" s="29">
        <f t="shared" ref="AH1802" si="17280">X1802*AC1802+Z1802*AC1805-Y1802*AD1802-AA1802*AD1805</f>
        <v>0.87720703935913558</v>
      </c>
      <c r="AI1802" s="33">
        <f t="shared" ref="AI1802" si="17281">(X1802*AD1802+Y1802*AC1802+Z1802*AD1805+AA1802*AC1805)</f>
        <v>0</v>
      </c>
      <c r="AJ1802" s="31">
        <f t="shared" ref="AJ1802" si="17282">X1802*AE1802+Z1802*AE1805-Y1802*AF1802-AA1802*AF1805</f>
        <v>0</v>
      </c>
      <c r="AK1802" s="32">
        <f t="shared" ref="AK1802" si="17283">(X1802*AF1802+Y1802*AE1802+Z1802*AF1805+AA1802*AE1805)</f>
        <v>-0.40591802928167309</v>
      </c>
      <c r="AL1802" s="8"/>
      <c r="AM1802" s="29">
        <v>1</v>
      </c>
      <c r="AN1802" s="30">
        <v>0</v>
      </c>
      <c r="AO1802" s="31">
        <v>0</v>
      </c>
      <c r="AP1802" s="32">
        <f t="shared" ref="AP1802:AP1865" si="17284">-1/($AN$8*$B1802)</f>
        <v>-0.24850429184549355</v>
      </c>
      <c r="AR1802" s="29">
        <f t="shared" ref="AR1802" si="17285">AH1802*AM1802+AJ1802*AM1805-AI1802*AN1802-AK1802*AN1805</f>
        <v>0.87720703935913558</v>
      </c>
      <c r="AS1802" s="33">
        <f t="shared" ref="AS1802" si="17286">(AH1802*AN1802+AI1802*AM1802+AJ1802*AN1805+AK1802*AM1805)</f>
        <v>0</v>
      </c>
      <c r="AT1802" s="31">
        <f t="shared" ref="AT1802" si="17287">AH1802*AO1802+AJ1802*AO1805-AI1802*AP1802-AK1802*AP1805</f>
        <v>0</v>
      </c>
      <c r="AU1802" s="32">
        <f t="shared" ref="AU1802" si="17288">(AH1802*AP1802+AI1802*AO1802+AJ1802*AP1805+AK1802*AO1805)</f>
        <v>-0.62390774339949706</v>
      </c>
      <c r="AV1802" s="8"/>
      <c r="AW1802" s="29">
        <v>1</v>
      </c>
      <c r="AX1802" s="33">
        <v>0</v>
      </c>
      <c r="AY1802" s="31">
        <v>0</v>
      </c>
      <c r="AZ1802" s="32">
        <v>0</v>
      </c>
      <c r="BB1802" s="29">
        <f t="shared" ref="BB1802" si="17289">AR1802*AW1802+AT1802*AW1805-AS1802*AX1802-AU1802*AX1805</f>
        <v>0.75879423637181265</v>
      </c>
      <c r="BC1802" s="33">
        <f t="shared" ref="BC1802" si="17290">(AR1802*AX1802+AS1802*AW1802+AT1802*AX1805+AU1802*AW1805)</f>
        <v>0</v>
      </c>
      <c r="BD1802" s="31">
        <f t="shared" ref="BD1802" si="17291">AR1802*AY1802+AT1802*AY1805-AS1802*AZ1802-AU1802*AZ1805</f>
        <v>0</v>
      </c>
      <c r="BE1802" s="32">
        <f t="shared" ref="BE1802" si="17292">(AR1802*AZ1802+AS1802*AY1802+AT1802*AZ1805+AU1802*AY1805)</f>
        <v>-0.62390774339949706</v>
      </c>
      <c r="BF1802" s="8"/>
      <c r="BG1802" s="29">
        <v>1</v>
      </c>
      <c r="BH1802" s="30">
        <v>0</v>
      </c>
      <c r="BI1802" s="31">
        <v>0</v>
      </c>
      <c r="BJ1802" s="32">
        <f t="shared" ref="BJ1802:BJ1865" si="17293">-1/($BH$8*$B1802)</f>
        <v>-8.7379828326180256E-2</v>
      </c>
      <c r="BL1802" s="29">
        <f t="shared" ref="BL1802" si="17294">BB1802*BG1802+BD1802*BG1805-BC1802*BH1802-BE1802*BH1805</f>
        <v>0.75879423637181265</v>
      </c>
      <c r="BM1802" s="33">
        <f t="shared" ref="BM1802" si="17295">(BB1802*BH1802+BC1802*BG1802+BD1802*BH1805+BE1802*BG1805)</f>
        <v>0</v>
      </c>
      <c r="BN1802" s="31">
        <f t="shared" ref="BN1802" si="17296">BB1802*BI1802+BD1802*BI1805-BC1802*BJ1802-BE1802*BJ1805</f>
        <v>0</v>
      </c>
      <c r="BO1802" s="32">
        <f t="shared" ref="BO1802" si="17297">(BB1802*BJ1802+BC1802*BI1802+BD1802*BJ1805+BE1802*BI1805)</f>
        <v>-0.69021105350856105</v>
      </c>
      <c r="BP1802" s="8"/>
      <c r="BQ1802" s="34">
        <v>1</v>
      </c>
      <c r="BR1802" s="35">
        <v>0</v>
      </c>
      <c r="BS1802" s="11">
        <v>0</v>
      </c>
      <c r="BT1802" s="36">
        <v>0</v>
      </c>
      <c r="BV1802" s="29">
        <f t="shared" ref="BV1802" si="17298">BL1802*BQ1802+BN1802*BQ1805-BM1802*BR1802-BO1802*BR1805</f>
        <v>0.75879423637181265</v>
      </c>
      <c r="BW1802" s="33">
        <f t="shared" ref="BW1802" si="17299">(BL1802*BR1802+BM1802*BQ1802+BN1802*BR1805+BO1802*BQ1805)</f>
        <v>-0.69021105350856105</v>
      </c>
      <c r="BX1802" s="31">
        <f t="shared" ref="BX1802" si="17300">BL1802*BS1802+BN1802*BS1805-BM1802*BT1802-BO1802*BT1805</f>
        <v>0</v>
      </c>
      <c r="BY1802" s="32">
        <f t="shared" ref="BY1802" si="17301">(BL1802*BT1802+BM1802*BS1802+BN1802*BT1805+BO1802*BS1805)</f>
        <v>-0.69021105350856105</v>
      </c>
      <c r="CA1802" s="37">
        <f t="shared" ref="CA1802" si="17302">20*LOG(((1+$BR$8)/$BR$8)/((BV1802+BV1805)^2+(BW1802+BW1805)^2)^0.5)</f>
        <v>-6.1962826511018261E-3</v>
      </c>
      <c r="CC1802" s="134">
        <f t="shared" ref="CC1802" si="17303">((BV1802^2+BW1802^2)^0.5)/((BV1805^2+BW1805^2)^0.5)</f>
        <v>1.0504343454776088</v>
      </c>
      <c r="CD1802" s="9"/>
      <c r="CE1802" s="38"/>
      <c r="CF1802" s="38"/>
      <c r="CG1802" s="38"/>
      <c r="CH1802" s="38"/>
      <c r="CM1802" s="129">
        <v>4.6399999999999997</v>
      </c>
    </row>
    <row r="1803" spans="2:91" ht="18.600000000000001" customHeight="1" thickBot="1">
      <c r="D1803" s="39"/>
      <c r="G1803" s="40"/>
      <c r="I1803" s="39"/>
      <c r="L1803" s="40"/>
      <c r="N1803" s="39"/>
      <c r="Q1803" s="40"/>
      <c r="S1803" s="39"/>
      <c r="V1803" s="40"/>
      <c r="X1803" s="39"/>
      <c r="AA1803" s="40"/>
      <c r="AC1803" s="39"/>
      <c r="AF1803" s="40"/>
      <c r="AH1803" s="39"/>
      <c r="AK1803" s="40"/>
      <c r="AM1803" s="39"/>
      <c r="AP1803" s="40"/>
      <c r="AR1803" s="39"/>
      <c r="AU1803" s="40"/>
      <c r="AW1803" s="39"/>
      <c r="AZ1803" s="40"/>
      <c r="BB1803" s="39"/>
      <c r="BE1803" s="40"/>
      <c r="BG1803" s="39"/>
      <c r="BJ1803" s="40"/>
      <c r="BL1803" s="39"/>
      <c r="BO1803" s="40"/>
      <c r="BQ1803" s="34"/>
      <c r="BR1803" s="11"/>
      <c r="BS1803" s="11"/>
      <c r="BT1803" s="41"/>
      <c r="BV1803" s="39"/>
      <c r="BY1803" s="40"/>
      <c r="CC1803" s="135"/>
      <c r="CD1803" s="9"/>
      <c r="CE1803" s="38"/>
      <c r="CF1803" s="38"/>
      <c r="CG1803" s="38"/>
      <c r="CH1803" s="38"/>
    </row>
    <row r="1804" spans="2:91" ht="18.600000000000001" customHeight="1" thickBot="1">
      <c r="D1804" s="258" t="s">
        <v>129</v>
      </c>
      <c r="E1804" s="259"/>
      <c r="F1804" s="260" t="s">
        <v>130</v>
      </c>
      <c r="G1804" s="261"/>
      <c r="H1804" s="229"/>
      <c r="I1804" s="258" t="s">
        <v>131</v>
      </c>
      <c r="J1804" s="259"/>
      <c r="K1804" s="260" t="s">
        <v>132</v>
      </c>
      <c r="L1804" s="261"/>
      <c r="N1804" s="253" t="s">
        <v>133</v>
      </c>
      <c r="O1804" s="254"/>
      <c r="P1804" s="255" t="s">
        <v>134</v>
      </c>
      <c r="Q1804" s="256"/>
      <c r="S1804" s="258" t="s">
        <v>135</v>
      </c>
      <c r="T1804" s="259"/>
      <c r="U1804" s="260" t="s">
        <v>136</v>
      </c>
      <c r="V1804" s="261"/>
      <c r="W1804" s="8"/>
      <c r="X1804" s="253" t="s">
        <v>137</v>
      </c>
      <c r="Y1804" s="254"/>
      <c r="Z1804" s="255" t="s">
        <v>138</v>
      </c>
      <c r="AA1804" s="256"/>
      <c r="AB1804" s="8"/>
      <c r="AC1804" s="258" t="s">
        <v>139</v>
      </c>
      <c r="AD1804" s="259"/>
      <c r="AE1804" s="260" t="s">
        <v>140</v>
      </c>
      <c r="AF1804" s="261"/>
      <c r="AG1804" s="8"/>
      <c r="AH1804" s="253" t="s">
        <v>141</v>
      </c>
      <c r="AI1804" s="254"/>
      <c r="AJ1804" s="255" t="s">
        <v>142</v>
      </c>
      <c r="AK1804" s="256"/>
      <c r="AL1804" s="8"/>
      <c r="AM1804" s="258" t="s">
        <v>143</v>
      </c>
      <c r="AN1804" s="259"/>
      <c r="AO1804" s="260" t="s">
        <v>144</v>
      </c>
      <c r="AP1804" s="261"/>
      <c r="AR1804" s="253" t="s">
        <v>145</v>
      </c>
      <c r="AS1804" s="254"/>
      <c r="AT1804" s="255" t="s">
        <v>146</v>
      </c>
      <c r="AU1804" s="256"/>
      <c r="AV1804" s="4"/>
      <c r="AW1804" s="258" t="s">
        <v>147</v>
      </c>
      <c r="AX1804" s="259"/>
      <c r="AY1804" s="260" t="s">
        <v>148</v>
      </c>
      <c r="AZ1804" s="261"/>
      <c r="BA1804" s="8"/>
      <c r="BB1804" s="253" t="s">
        <v>149</v>
      </c>
      <c r="BC1804" s="254"/>
      <c r="BD1804" s="255" t="s">
        <v>150</v>
      </c>
      <c r="BE1804" s="256"/>
      <c r="BF1804" s="4"/>
      <c r="BG1804" s="258" t="s">
        <v>151</v>
      </c>
      <c r="BH1804" s="259"/>
      <c r="BI1804" s="260" t="s">
        <v>152</v>
      </c>
      <c r="BJ1804" s="261"/>
      <c r="BK1804" s="4"/>
      <c r="BL1804" s="253" t="s">
        <v>153</v>
      </c>
      <c r="BM1804" s="254"/>
      <c r="BN1804" s="255" t="s">
        <v>154</v>
      </c>
      <c r="BO1804" s="256"/>
      <c r="BP1804" s="4"/>
      <c r="BQ1804" s="258" t="s">
        <v>155</v>
      </c>
      <c r="BR1804" s="259"/>
      <c r="BS1804" s="260" t="s">
        <v>156</v>
      </c>
      <c r="BT1804" s="261"/>
      <c r="BU1804" s="8"/>
      <c r="BV1804" s="253" t="s">
        <v>157</v>
      </c>
      <c r="BW1804" s="254"/>
      <c r="BX1804" s="255" t="s">
        <v>158</v>
      </c>
      <c r="BY1804" s="256"/>
      <c r="CA1804" s="46" t="s">
        <v>16</v>
      </c>
      <c r="CC1804" s="136" t="s">
        <v>71</v>
      </c>
      <c r="CD1804" s="9"/>
      <c r="CE1804" s="38"/>
      <c r="CF1804" s="38"/>
      <c r="CG1804" s="38"/>
      <c r="CH1804" s="38"/>
    </row>
    <row r="1805" spans="2:91" ht="18.600000000000001" customHeight="1" thickTop="1" thickBot="1">
      <c r="D1805" s="29">
        <v>0</v>
      </c>
      <c r="E1805" s="33">
        <v>0</v>
      </c>
      <c r="F1805" s="31">
        <v>1</v>
      </c>
      <c r="G1805" s="32">
        <v>0</v>
      </c>
      <c r="I1805" s="29">
        <v>0</v>
      </c>
      <c r="J1805" s="33">
        <f t="shared" ref="J1805" si="17304">IF(0=(1-$J$8*$K$8*$B1802^2),10^14,$B1802*$J$8/(1-$J$8*$K$8*$B1802^2))</f>
        <v>-0.26593353133076508</v>
      </c>
      <c r="K1805" s="31">
        <v>1</v>
      </c>
      <c r="L1805" s="32">
        <v>0</v>
      </c>
      <c r="N1805" s="29">
        <f t="shared" ref="N1805" si="17305">D1805*I1802+F1805*I1805-E1805*J1802-G1805*J1805</f>
        <v>0</v>
      </c>
      <c r="O1805" s="33">
        <f t="shared" ref="O1805" si="17306">(D1805*J1802+E1805*I1802+F1805*J1805+G1805*I1805)</f>
        <v>-0.26593353133076508</v>
      </c>
      <c r="P1805" s="31">
        <f t="shared" ref="P1805" si="17307">D1805*K1802+F1805*K1805-E1805*L1802-G1805*L1805</f>
        <v>1</v>
      </c>
      <c r="Q1805" s="32">
        <f t="shared" ref="Q1805" si="17308">(D1805*L1802+E1805*K1802+F1805*L1805+G1805*K1805)</f>
        <v>0</v>
      </c>
      <c r="S1805" s="29">
        <v>0</v>
      </c>
      <c r="T1805" s="33">
        <v>0</v>
      </c>
      <c r="U1805" s="31">
        <v>1</v>
      </c>
      <c r="V1805" s="32">
        <v>0</v>
      </c>
      <c r="X1805" s="29">
        <f t="shared" ref="X1805" si="17309">N1805*S1802+P1805*S1805-O1805*T1802-Q1805*T1805</f>
        <v>0</v>
      </c>
      <c r="Y1805" s="33">
        <f t="shared" ref="Y1805" si="17310">(N1805*T1802+O1805*S1802+P1805*T1805+Q1805*S1805)</f>
        <v>-0.26593353133076508</v>
      </c>
      <c r="Z1805" s="31">
        <f t="shared" ref="Z1805" si="17311">N1805*U1802+P1805*U1805-O1805*V1802-Q1805*V1805</f>
        <v>0.92692135145574295</v>
      </c>
      <c r="AA1805" s="32">
        <f t="shared" ref="AA1805" si="17312">(N1805*V1802+O1805*U1802+P1805*V1805+Q1805*U1805)</f>
        <v>0</v>
      </c>
      <c r="AB1805" s="8"/>
      <c r="AC1805" s="29">
        <v>0</v>
      </c>
      <c r="AD1805" s="33">
        <f t="shared" ref="AD1805" si="17313">IF(0=(1-$AD$8*$AE$8*$B1802^2),10^14,$B1802*$AD$8/(1-$AD$8*$AE$8*$B1802^2))</f>
        <v>-0.20983386778208579</v>
      </c>
      <c r="AE1805" s="31">
        <v>1</v>
      </c>
      <c r="AF1805" s="32">
        <v>0</v>
      </c>
      <c r="AH1805" s="29">
        <f t="shared" ref="AH1805" si="17314">X1805*AC1802+Z1805*AC1805-Y1805*AD1802-AA1805*AD1805</f>
        <v>0</v>
      </c>
      <c r="AI1805" s="33">
        <f t="shared" ref="AI1805" si="17315">(X1805*AD1802+Y1805*AC1802+Z1805*AD1805+AA1805*AC1805)</f>
        <v>-0.46043302363652172</v>
      </c>
      <c r="AJ1805" s="31">
        <f t="shared" ref="AJ1805" si="17316">X1805*AE1802+Z1805*AE1805-Y1805*AF1802-AA1805*AF1805</f>
        <v>0.92692135145574295</v>
      </c>
      <c r="AK1805" s="32">
        <f t="shared" ref="AK1805" si="17317">(X1805*AF1802+Y1805*AE1802+Z1805*AF1805+AA1805*AE1805)</f>
        <v>0</v>
      </c>
      <c r="AL1805" s="8"/>
      <c r="AM1805" s="29">
        <v>0</v>
      </c>
      <c r="AN1805" s="33">
        <v>0</v>
      </c>
      <c r="AO1805" s="31">
        <v>1</v>
      </c>
      <c r="AP1805" s="32">
        <v>0</v>
      </c>
      <c r="AR1805" s="29">
        <f t="shared" ref="AR1805" si="17318">AH1805*AM1802+AJ1805*AM1805-AI1805*AN1802-AK1805*AN1805</f>
        <v>0</v>
      </c>
      <c r="AS1805" s="33">
        <f t="shared" ref="AS1805" si="17319">(AH1805*AN1802+AI1805*AM1802+AJ1805*AN1805+AK1805*AM1805)</f>
        <v>-0.46043302363652172</v>
      </c>
      <c r="AT1805" s="31">
        <f t="shared" ref="AT1805" si="17320">AH1805*AO1802+AJ1805*AO1805-AI1805*AP1802-AK1805*AP1805</f>
        <v>0.81250176897466975</v>
      </c>
      <c r="AU1805" s="32">
        <f t="shared" ref="AU1805" si="17321">(AH1805*AP1802+AI1805*AO1802+AJ1805*AP1805+AK1805*AO1805)</f>
        <v>0</v>
      </c>
      <c r="AV1805" s="8"/>
      <c r="AW1805" s="29">
        <v>0</v>
      </c>
      <c r="AX1805" s="33">
        <f t="shared" ref="AX1805" si="17322">IF(0=(1-$AX$8*$AY$8*$B1802^2),10^14,$B1802*$AX$8/(1-$AX$8*$AY$8*$B1802^2))</f>
        <v>-0.18979216757613077</v>
      </c>
      <c r="AY1805" s="31">
        <v>1</v>
      </c>
      <c r="AZ1805" s="32">
        <v>0</v>
      </c>
      <c r="BB1805" s="29">
        <f t="shared" ref="BB1805" si="17323">AR1805*AW1802+AT1805*AW1805-AS1805*AX1802-AU1805*AX1805</f>
        <v>0</v>
      </c>
      <c r="BC1805" s="33">
        <f t="shared" ref="BC1805" si="17324">(AR1805*AX1802+AS1805*AW1802+AT1805*AX1805+AU1805*AW1805)</f>
        <v>-0.6146394955296649</v>
      </c>
      <c r="BD1805" s="31">
        <f t="shared" ref="BD1805" si="17325">AR1805*AY1802+AT1805*AY1805-AS1805*AZ1802-AU1805*AZ1805</f>
        <v>0.81250176897466975</v>
      </c>
      <c r="BE1805" s="32">
        <f t="shared" ref="BE1805" si="17326">(AR1805*AZ1802+AS1805*AY1802+AT1805*AZ1805+AU1805*AY1805)</f>
        <v>0</v>
      </c>
      <c r="BF1805" s="8"/>
      <c r="BG1805" s="29">
        <v>0</v>
      </c>
      <c r="BH1805" s="33">
        <v>0</v>
      </c>
      <c r="BI1805" s="31">
        <v>1</v>
      </c>
      <c r="BJ1805" s="32">
        <v>0</v>
      </c>
      <c r="BL1805" s="29">
        <f t="shared" ref="BL1805" si="17327">BB1805*BG1802+BD1805*BG1805-BC1805*BH1802-BE1805*BH1805</f>
        <v>0</v>
      </c>
      <c r="BM1805" s="33">
        <f t="shared" ref="BM1805" si="17328">(BB1805*BH1802+BC1805*BG1802+BD1805*BH1805+BE1805*BG1805)</f>
        <v>-0.6146394955296649</v>
      </c>
      <c r="BN1805" s="31">
        <f t="shared" ref="BN1805" si="17329">BB1805*BI1802+BD1805*BI1805-BC1805*BJ1802-BE1805*BJ1805</f>
        <v>0.75879467537279754</v>
      </c>
      <c r="BO1805" s="32">
        <f t="shared" ref="BO1805" si="17330">(BB1805*BJ1802+BC1805*BI1802+BD1805*BJ1805+BE1805*BI1805)</f>
        <v>0</v>
      </c>
      <c r="BP1805" s="8"/>
      <c r="BQ1805" s="19">
        <f t="shared" ref="BQ1805:BQ1868" si="17331">1/$BR$8</f>
        <v>1</v>
      </c>
      <c r="BR1805" s="47">
        <v>0</v>
      </c>
      <c r="BS1805" s="48">
        <v>1</v>
      </c>
      <c r="BT1805" s="49">
        <v>0</v>
      </c>
      <c r="BV1805" s="29">
        <f t="shared" ref="BV1805" si="17332">BL1805*BQ1802+BN1805*BQ1805-BM1805*BR1802-BO1805*BR1805</f>
        <v>0.75879467537279754</v>
      </c>
      <c r="BW1805" s="33">
        <f t="shared" ref="BW1805" si="17333">(BL1805*BR1802+BM1805*BQ1802+BN1805*BR1805+BO1805*BQ1805)</f>
        <v>-0.6146394955296649</v>
      </c>
      <c r="BX1805" s="31">
        <f t="shared" ref="BX1805" si="17334">BL1805*BS1802+BN1805*BS1805-BM1805*BT1802-BO1805*BT1805</f>
        <v>0.75879467537279754</v>
      </c>
      <c r="BY1805" s="32">
        <f t="shared" ref="BY1805" si="17335">(BL1805*BT1802+BM1805*BS1802+BN1805*BT1805+BO1805*BS1805)</f>
        <v>0</v>
      </c>
      <c r="CA1805" s="50">
        <f t="shared" ref="CA1805" si="17336">(180/PI())*ATAN(-1*(BW1802+BW1805)/(BV1802+BV1805))</f>
        <v>40.689542326045384</v>
      </c>
      <c r="CC1805" s="137">
        <f t="shared" ref="CC1805" si="17337">20*LOG(((1-(10^(CA1802/20)^2)*(1-((1-CC1802)/(1+CC1802))^2))^0.5))</f>
        <v>-26.925307468640494</v>
      </c>
      <c r="CD1805" s="9"/>
      <c r="CE1805" s="38"/>
      <c r="CF1805" s="38"/>
      <c r="CG1805" s="38"/>
      <c r="CH1805" s="38"/>
    </row>
    <row r="1806" spans="2:91" ht="18.600000000000001" customHeight="1">
      <c r="CC1806" s="42"/>
    </row>
    <row r="1807" spans="2:91" ht="18.600000000000001" customHeight="1" thickBot="1">
      <c r="E1807" s="22" t="s">
        <v>4</v>
      </c>
      <c r="J1807" s="22" t="s">
        <v>5</v>
      </c>
      <c r="O1807" s="22" t="s">
        <v>6</v>
      </c>
      <c r="T1807" s="22" t="s">
        <v>7</v>
      </c>
      <c r="Y1807" s="22" t="s">
        <v>8</v>
      </c>
      <c r="AD1807" s="22" t="s">
        <v>65</v>
      </c>
      <c r="AI1807" s="22" t="s">
        <v>9</v>
      </c>
      <c r="AN1807" s="22" t="s">
        <v>66</v>
      </c>
      <c r="AS1807" s="22" t="s">
        <v>51</v>
      </c>
      <c r="AX1807" s="22" t="s">
        <v>67</v>
      </c>
      <c r="BC1807" s="22" t="s">
        <v>52</v>
      </c>
      <c r="BH1807" s="22" t="s">
        <v>68</v>
      </c>
      <c r="BM1807" s="22" t="s">
        <v>63</v>
      </c>
      <c r="BQ1807" s="23" t="s">
        <v>69</v>
      </c>
      <c r="BR1807" s="23"/>
      <c r="BS1807" s="24"/>
      <c r="BT1807" s="24"/>
      <c r="BU1807" s="24"/>
      <c r="BW1807" s="22" t="s">
        <v>64</v>
      </c>
    </row>
    <row r="1808" spans="2:91" ht="18.600000000000001" customHeight="1" thickBot="1">
      <c r="D1808" s="249" t="s">
        <v>103</v>
      </c>
      <c r="E1808" s="250"/>
      <c r="F1808" s="251" t="s">
        <v>104</v>
      </c>
      <c r="G1808" s="252"/>
      <c r="H1808" s="229"/>
      <c r="I1808" s="253" t="s">
        <v>11</v>
      </c>
      <c r="J1808" s="254"/>
      <c r="K1808" s="255" t="s">
        <v>12</v>
      </c>
      <c r="L1808" s="256"/>
      <c r="M1808" s="24"/>
      <c r="N1808" s="253" t="s">
        <v>105</v>
      </c>
      <c r="O1808" s="254"/>
      <c r="P1808" s="255" t="s">
        <v>106</v>
      </c>
      <c r="Q1808" s="256"/>
      <c r="R1808" s="24"/>
      <c r="S1808" s="249" t="s">
        <v>107</v>
      </c>
      <c r="T1808" s="250"/>
      <c r="U1808" s="251" t="s">
        <v>108</v>
      </c>
      <c r="V1808" s="252"/>
      <c r="W1808" s="8"/>
      <c r="X1808" s="253" t="s">
        <v>109</v>
      </c>
      <c r="Y1808" s="254"/>
      <c r="Z1808" s="255" t="s">
        <v>110</v>
      </c>
      <c r="AA1808" s="256"/>
      <c r="AB1808" s="8"/>
      <c r="AC1808" s="253" t="s">
        <v>111</v>
      </c>
      <c r="AD1808" s="254"/>
      <c r="AE1808" s="255" t="s">
        <v>14</v>
      </c>
      <c r="AF1808" s="256"/>
      <c r="AG1808" s="8"/>
      <c r="AH1808" s="253" t="s">
        <v>112</v>
      </c>
      <c r="AI1808" s="254"/>
      <c r="AJ1808" s="255" t="s">
        <v>113</v>
      </c>
      <c r="AK1808" s="256"/>
      <c r="AL1808" s="8"/>
      <c r="AM1808" s="249" t="s">
        <v>114</v>
      </c>
      <c r="AN1808" s="250"/>
      <c r="AO1808" s="251" t="s">
        <v>115</v>
      </c>
      <c r="AP1808" s="252"/>
      <c r="AQ1808" s="24"/>
      <c r="AR1808" s="253" t="s">
        <v>116</v>
      </c>
      <c r="AS1808" s="254"/>
      <c r="AT1808" s="255" t="s">
        <v>13</v>
      </c>
      <c r="AU1808" s="256"/>
      <c r="AV1808" s="4"/>
      <c r="AW1808" s="253" t="s">
        <v>117</v>
      </c>
      <c r="AX1808" s="254"/>
      <c r="AY1808" s="255" t="s">
        <v>118</v>
      </c>
      <c r="AZ1808" s="256"/>
      <c r="BA1808" s="8"/>
      <c r="BB1808" s="253" t="s">
        <v>119</v>
      </c>
      <c r="BC1808" s="254"/>
      <c r="BD1808" s="255" t="s">
        <v>120</v>
      </c>
      <c r="BE1808" s="256"/>
      <c r="BF1808" s="4"/>
      <c r="BG1808" s="249" t="s">
        <v>121</v>
      </c>
      <c r="BH1808" s="250"/>
      <c r="BI1808" s="251" t="s">
        <v>122</v>
      </c>
      <c r="BJ1808" s="252"/>
      <c r="BK1808" s="4"/>
      <c r="BL1808" s="253" t="s">
        <v>123</v>
      </c>
      <c r="BM1808" s="254"/>
      <c r="BN1808" s="255" t="s">
        <v>124</v>
      </c>
      <c r="BO1808" s="256"/>
      <c r="BP1808" s="4"/>
      <c r="BQ1808" s="253" t="s">
        <v>125</v>
      </c>
      <c r="BR1808" s="254"/>
      <c r="BS1808" s="255" t="s">
        <v>126</v>
      </c>
      <c r="BT1808" s="256"/>
      <c r="BU1808" s="8"/>
      <c r="BV1808" s="253" t="s">
        <v>127</v>
      </c>
      <c r="BW1808" s="254"/>
      <c r="BX1808" s="255" t="s">
        <v>128</v>
      </c>
      <c r="BY1808" s="256"/>
      <c r="CA1808" s="27" t="s">
        <v>15</v>
      </c>
      <c r="CC1808" s="133" t="s">
        <v>70</v>
      </c>
      <c r="CD1808" s="9"/>
      <c r="CE1808" s="38"/>
      <c r="CF1808" s="38"/>
      <c r="CG1808" s="38"/>
      <c r="CH1808" s="38"/>
    </row>
    <row r="1809" spans="2:91" ht="18.600000000000001" customHeight="1" thickTop="1" thickBot="1">
      <c r="B1809" s="129">
        <v>4.68</v>
      </c>
      <c r="D1809" s="29">
        <v>1</v>
      </c>
      <c r="E1809" s="30">
        <v>0</v>
      </c>
      <c r="F1809" s="31">
        <v>0</v>
      </c>
      <c r="G1809" s="32">
        <f t="shared" ref="G1809:G1872" si="17338">-1/($E$8*$B1809)</f>
        <v>-0.14085042735042735</v>
      </c>
      <c r="I1809" s="29">
        <v>1</v>
      </c>
      <c r="J1809" s="33">
        <v>0</v>
      </c>
      <c r="K1809" s="31">
        <v>0</v>
      </c>
      <c r="L1809" s="32">
        <v>0</v>
      </c>
      <c r="N1809" s="29">
        <f t="shared" ref="N1809" si="17339">D1809*I1809+F1809*I1812-E1809*J1809-G1809*J1812</f>
        <v>0.96270549016865536</v>
      </c>
      <c r="O1809" s="33">
        <f t="shared" ref="O1809" si="17340">(D1809*J1809+E1809*I1809+F1809*J1812+G1809*I1812)</f>
        <v>0</v>
      </c>
      <c r="P1809" s="31">
        <f t="shared" ref="P1809" si="17341">D1809*K1809+F1809*K1812-E1809*L1809-G1809*L1812</f>
        <v>0</v>
      </c>
      <c r="Q1809" s="32">
        <f t="shared" ref="Q1809" si="17342">(D1809*L1809+E1809*K1809+F1809*L1812+G1809*K1812)</f>
        <v>-0.14085042735042735</v>
      </c>
      <c r="S1809" s="29">
        <v>1</v>
      </c>
      <c r="T1809" s="30">
        <v>0</v>
      </c>
      <c r="U1809" s="31">
        <v>0</v>
      </c>
      <c r="V1809" s="32">
        <f t="shared" ref="V1809:V1872" si="17343">-1/($T$8*$B1809)</f>
        <v>-0.2736260683760684</v>
      </c>
      <c r="X1809" s="29">
        <f t="shared" ref="X1809" si="17344">N1809*S1809+P1809*S1812-O1809*T1809-Q1809*T1812</f>
        <v>0.96270549016865536</v>
      </c>
      <c r="Y1809" s="33">
        <f t="shared" ref="Y1809" si="17345">(N1809*T1809+O1809*S1809+P1809*T1812+Q1809*S1812)</f>
        <v>0</v>
      </c>
      <c r="Z1809" s="31">
        <f t="shared" ref="Z1809" si="17346">N1809*U1809+P1809*U1812-O1809*V1809-Q1809*V1812</f>
        <v>0</v>
      </c>
      <c r="AA1809" s="32">
        <f t="shared" ref="AA1809" si="17347">(N1809*V1809+O1809*U1809+P1809*V1812+Q1809*U1812)</f>
        <v>-0.40427174562933227</v>
      </c>
      <c r="AB1809" s="8"/>
      <c r="AC1809" s="29">
        <v>1</v>
      </c>
      <c r="AD1809" s="33">
        <v>0</v>
      </c>
      <c r="AE1809" s="31">
        <v>0</v>
      </c>
      <c r="AF1809" s="32">
        <v>0</v>
      </c>
      <c r="AH1809" s="29">
        <f t="shared" ref="AH1809" si="17348">X1809*AC1809+Z1809*AC1812-Y1809*AD1809-AA1809*AD1812</f>
        <v>0.87825745918684417</v>
      </c>
      <c r="AI1809" s="33">
        <f t="shared" ref="AI1809" si="17349">(X1809*AD1809+Y1809*AC1809+Z1809*AD1812+AA1809*AC1812)</f>
        <v>0</v>
      </c>
      <c r="AJ1809" s="31">
        <f t="shared" ref="AJ1809" si="17350">X1809*AE1809+Z1809*AE1812-Y1809*AF1809-AA1809*AF1812</f>
        <v>0</v>
      </c>
      <c r="AK1809" s="32">
        <f t="shared" ref="AK1809" si="17351">(X1809*AF1809+Y1809*AE1809+Z1809*AF1812+AA1809*AE1812)</f>
        <v>-0.40427174562933227</v>
      </c>
      <c r="AL1809" s="8"/>
      <c r="AM1809" s="29">
        <v>1</v>
      </c>
      <c r="AN1809" s="30">
        <v>0</v>
      </c>
      <c r="AO1809" s="31">
        <v>0</v>
      </c>
      <c r="AP1809" s="32">
        <f t="shared" ref="AP1809:AP1872" si="17352">-1/($AN$8*$B1809)</f>
        <v>-0.24744230769230768</v>
      </c>
      <c r="AR1809" s="29">
        <f t="shared" ref="AR1809" si="17353">AH1809*AM1809+AJ1809*AM1812-AI1809*AN1809-AK1809*AN1812</f>
        <v>0.87825745918684417</v>
      </c>
      <c r="AS1809" s="33">
        <f t="shared" ref="AS1809" si="17354">(AH1809*AN1809+AI1809*AM1809+AJ1809*AN1812+AK1809*AM1812)</f>
        <v>0</v>
      </c>
      <c r="AT1809" s="31">
        <f t="shared" ref="AT1809" si="17355">AH1809*AO1809+AJ1809*AO1812-AI1809*AP1809-AK1809*AP1812</f>
        <v>0</v>
      </c>
      <c r="AU1809" s="32">
        <f t="shared" ref="AU1809" si="17356">(AH1809*AP1809+AI1809*AO1809+AJ1809*AP1812+AK1809*AO1812)</f>
        <v>-0.62158979807850767</v>
      </c>
      <c r="AV1809" s="8"/>
      <c r="AW1809" s="29">
        <v>1</v>
      </c>
      <c r="AX1809" s="33">
        <v>0</v>
      </c>
      <c r="AY1809" s="31">
        <v>0</v>
      </c>
      <c r="AZ1809" s="32">
        <v>0</v>
      </c>
      <c r="BB1809" s="29">
        <f t="shared" ref="BB1809" si="17357">AR1809*AW1809+AT1809*AW1812-AS1809*AX1809-AU1809*AX1812</f>
        <v>0.7608083629236253</v>
      </c>
      <c r="BC1809" s="33">
        <f t="shared" ref="BC1809" si="17358">(AR1809*AX1809+AS1809*AW1809+AT1809*AX1812+AU1809*AW1812)</f>
        <v>0</v>
      </c>
      <c r="BD1809" s="31">
        <f t="shared" ref="BD1809" si="17359">AR1809*AY1809+AT1809*AY1812-AS1809*AZ1809-AU1809*AZ1812</f>
        <v>0</v>
      </c>
      <c r="BE1809" s="32">
        <f t="shared" ref="BE1809" si="17360">(AR1809*AZ1809+AS1809*AY1809+AT1809*AZ1812+AU1809*AY1812)</f>
        <v>-0.62158979807850767</v>
      </c>
      <c r="BF1809" s="8"/>
      <c r="BG1809" s="29">
        <v>1</v>
      </c>
      <c r="BH1809" s="30">
        <v>0</v>
      </c>
      <c r="BI1809" s="31">
        <v>0</v>
      </c>
      <c r="BJ1809" s="32">
        <f t="shared" ref="BJ1809:BJ1872" si="17361">-1/($BH$8*$B1809)</f>
        <v>-8.7006410256410247E-2</v>
      </c>
      <c r="BL1809" s="29">
        <f t="shared" ref="BL1809" si="17362">BB1809*BG1809+BD1809*BG1812-BC1809*BH1809-BE1809*BH1812</f>
        <v>0.7608083629236253</v>
      </c>
      <c r="BM1809" s="33">
        <f t="shared" ref="BM1809" si="17363">(BB1809*BH1809+BC1809*BG1809+BD1809*BH1812+BE1809*BG1812)</f>
        <v>0</v>
      </c>
      <c r="BN1809" s="31">
        <f t="shared" ref="BN1809" si="17364">BB1809*BI1809+BD1809*BI1812-BC1809*BJ1809-BE1809*BJ1812</f>
        <v>0</v>
      </c>
      <c r="BO1809" s="32">
        <f t="shared" ref="BO1809" si="17365">(BB1809*BJ1809+BC1809*BI1809+BD1809*BJ1812+BE1809*BI1812)</f>
        <v>-0.68778500262954845</v>
      </c>
      <c r="BP1809" s="8"/>
      <c r="BQ1809" s="34">
        <v>1</v>
      </c>
      <c r="BR1809" s="35">
        <v>0</v>
      </c>
      <c r="BS1809" s="11">
        <v>0</v>
      </c>
      <c r="BT1809" s="36">
        <v>0</v>
      </c>
      <c r="BV1809" s="29">
        <f t="shared" ref="BV1809" si="17366">BL1809*BQ1809+BN1809*BQ1812-BM1809*BR1809-BO1809*BR1812</f>
        <v>0.7608083629236253</v>
      </c>
      <c r="BW1809" s="33">
        <f t="shared" ref="BW1809" si="17367">(BL1809*BR1809+BM1809*BQ1809+BN1809*BR1812+BO1809*BQ1812)</f>
        <v>-0.68778500262954845</v>
      </c>
      <c r="BX1809" s="31">
        <f t="shared" ref="BX1809" si="17368">BL1809*BS1809+BN1809*BS1812-BM1809*BT1809-BO1809*BT1812</f>
        <v>0</v>
      </c>
      <c r="BY1809" s="32">
        <f t="shared" ref="BY1809" si="17369">(BL1809*BT1809+BM1809*BS1809+BN1809*BT1812+BO1809*BS1812)</f>
        <v>-0.68778500262954845</v>
      </c>
      <c r="CA1809" s="37">
        <f t="shared" ref="CA1809" si="17370">20*LOG(((1+$BR$8)/$BR$8)/((BV1809+BV1812)^2+(BW1809+BW1812)^2)^0.5)</f>
        <v>-6.172699340487863E-3</v>
      </c>
      <c r="CC1809" s="134">
        <f t="shared" ref="CC1809" si="17371">((BV1809^2+BW1809^2)^0.5)/((BV1812^2+BW1812^2)^0.5)</f>
        <v>1.0501498335973931</v>
      </c>
      <c r="CD1809" s="9"/>
      <c r="CE1809" s="38"/>
      <c r="CF1809" s="38"/>
      <c r="CG1809" s="38"/>
      <c r="CH1809" s="38"/>
      <c r="CM1809" s="129">
        <v>4.66</v>
      </c>
    </row>
    <row r="1810" spans="2:91" ht="18.600000000000001" customHeight="1" thickBot="1">
      <c r="D1810" s="39"/>
      <c r="G1810" s="40"/>
      <c r="I1810" s="39"/>
      <c r="L1810" s="40"/>
      <c r="N1810" s="39"/>
      <c r="Q1810" s="40"/>
      <c r="S1810" s="39"/>
      <c r="V1810" s="40"/>
      <c r="X1810" s="39"/>
      <c r="AA1810" s="40"/>
      <c r="AC1810" s="39"/>
      <c r="AF1810" s="40"/>
      <c r="AH1810" s="39"/>
      <c r="AK1810" s="40"/>
      <c r="AM1810" s="39"/>
      <c r="AP1810" s="40"/>
      <c r="AR1810" s="39"/>
      <c r="AU1810" s="40"/>
      <c r="AW1810" s="39"/>
      <c r="AZ1810" s="40"/>
      <c r="BB1810" s="39"/>
      <c r="BE1810" s="40"/>
      <c r="BG1810" s="39"/>
      <c r="BJ1810" s="40"/>
      <c r="BL1810" s="39"/>
      <c r="BO1810" s="40"/>
      <c r="BQ1810" s="34"/>
      <c r="BR1810" s="11"/>
      <c r="BS1810" s="11"/>
      <c r="BT1810" s="41"/>
      <c r="BV1810" s="39"/>
      <c r="BY1810" s="40"/>
      <c r="CC1810" s="135"/>
      <c r="CD1810" s="9"/>
      <c r="CE1810" s="38"/>
      <c r="CF1810" s="38"/>
      <c r="CG1810" s="38"/>
      <c r="CH1810" s="38"/>
    </row>
    <row r="1811" spans="2:91" ht="18.600000000000001" customHeight="1" thickBot="1">
      <c r="D1811" s="258" t="s">
        <v>129</v>
      </c>
      <c r="E1811" s="259"/>
      <c r="F1811" s="260" t="s">
        <v>130</v>
      </c>
      <c r="G1811" s="261"/>
      <c r="H1811" s="229"/>
      <c r="I1811" s="258" t="s">
        <v>131</v>
      </c>
      <c r="J1811" s="259"/>
      <c r="K1811" s="260" t="s">
        <v>132</v>
      </c>
      <c r="L1811" s="261"/>
      <c r="N1811" s="253" t="s">
        <v>133</v>
      </c>
      <c r="O1811" s="254"/>
      <c r="P1811" s="255" t="s">
        <v>134</v>
      </c>
      <c r="Q1811" s="256"/>
      <c r="S1811" s="258" t="s">
        <v>135</v>
      </c>
      <c r="T1811" s="259"/>
      <c r="U1811" s="260" t="s">
        <v>136</v>
      </c>
      <c r="V1811" s="261"/>
      <c r="W1811" s="8"/>
      <c r="X1811" s="253" t="s">
        <v>137</v>
      </c>
      <c r="Y1811" s="254"/>
      <c r="Z1811" s="255" t="s">
        <v>138</v>
      </c>
      <c r="AA1811" s="256"/>
      <c r="AB1811" s="8"/>
      <c r="AC1811" s="258" t="s">
        <v>139</v>
      </c>
      <c r="AD1811" s="259"/>
      <c r="AE1811" s="260" t="s">
        <v>140</v>
      </c>
      <c r="AF1811" s="261"/>
      <c r="AG1811" s="8"/>
      <c r="AH1811" s="253" t="s">
        <v>141</v>
      </c>
      <c r="AI1811" s="254"/>
      <c r="AJ1811" s="255" t="s">
        <v>142</v>
      </c>
      <c r="AK1811" s="256"/>
      <c r="AL1811" s="8"/>
      <c r="AM1811" s="258" t="s">
        <v>143</v>
      </c>
      <c r="AN1811" s="259"/>
      <c r="AO1811" s="260" t="s">
        <v>144</v>
      </c>
      <c r="AP1811" s="261"/>
      <c r="AR1811" s="253" t="s">
        <v>145</v>
      </c>
      <c r="AS1811" s="254"/>
      <c r="AT1811" s="255" t="s">
        <v>146</v>
      </c>
      <c r="AU1811" s="256"/>
      <c r="AV1811" s="4"/>
      <c r="AW1811" s="258" t="s">
        <v>147</v>
      </c>
      <c r="AX1811" s="259"/>
      <c r="AY1811" s="260" t="s">
        <v>148</v>
      </c>
      <c r="AZ1811" s="261"/>
      <c r="BA1811" s="8"/>
      <c r="BB1811" s="253" t="s">
        <v>149</v>
      </c>
      <c r="BC1811" s="254"/>
      <c r="BD1811" s="255" t="s">
        <v>150</v>
      </c>
      <c r="BE1811" s="256"/>
      <c r="BF1811" s="4"/>
      <c r="BG1811" s="258" t="s">
        <v>151</v>
      </c>
      <c r="BH1811" s="259"/>
      <c r="BI1811" s="260" t="s">
        <v>152</v>
      </c>
      <c r="BJ1811" s="261"/>
      <c r="BK1811" s="4"/>
      <c r="BL1811" s="253" t="s">
        <v>153</v>
      </c>
      <c r="BM1811" s="254"/>
      <c r="BN1811" s="255" t="s">
        <v>154</v>
      </c>
      <c r="BO1811" s="256"/>
      <c r="BP1811" s="4"/>
      <c r="BQ1811" s="258" t="s">
        <v>155</v>
      </c>
      <c r="BR1811" s="259"/>
      <c r="BS1811" s="260" t="s">
        <v>156</v>
      </c>
      <c r="BT1811" s="261"/>
      <c r="BU1811" s="8"/>
      <c r="BV1811" s="253" t="s">
        <v>157</v>
      </c>
      <c r="BW1811" s="254"/>
      <c r="BX1811" s="255" t="s">
        <v>158</v>
      </c>
      <c r="BY1811" s="256"/>
      <c r="CA1811" s="46" t="s">
        <v>16</v>
      </c>
      <c r="CC1811" s="136" t="s">
        <v>71</v>
      </c>
      <c r="CD1811" s="9"/>
      <c r="CE1811" s="38"/>
      <c r="CF1811" s="38"/>
      <c r="CG1811" s="38"/>
      <c r="CH1811" s="38"/>
    </row>
    <row r="1812" spans="2:91" ht="18.600000000000001" customHeight="1" thickTop="1" thickBot="1">
      <c r="D1812" s="29">
        <v>0</v>
      </c>
      <c r="E1812" s="33">
        <v>0</v>
      </c>
      <c r="F1812" s="31">
        <v>1</v>
      </c>
      <c r="G1812" s="32">
        <v>0</v>
      </c>
      <c r="I1812" s="29">
        <v>0</v>
      </c>
      <c r="J1812" s="33">
        <f t="shared" ref="J1812" si="17372">IF(0=(1-$J$8*$K$8*$B1809^2),10^14,$B1809*$J$8/(1-$J$8*$K$8*$B1809^2))</f>
        <v>-0.26478094907414185</v>
      </c>
      <c r="K1812" s="31">
        <v>1</v>
      </c>
      <c r="L1812" s="32">
        <v>0</v>
      </c>
      <c r="N1812" s="29">
        <f t="shared" ref="N1812" si="17373">D1812*I1809+F1812*I1812-E1812*J1809-G1812*J1812</f>
        <v>0</v>
      </c>
      <c r="O1812" s="33">
        <f t="shared" ref="O1812" si="17374">(D1812*J1809+E1812*I1809+F1812*J1812+G1812*I1812)</f>
        <v>-0.26478094907414185</v>
      </c>
      <c r="P1812" s="31">
        <f t="shared" ref="P1812" si="17375">D1812*K1809+F1812*K1812-E1812*L1809-G1812*L1812</f>
        <v>1</v>
      </c>
      <c r="Q1812" s="32">
        <f t="shared" ref="Q1812" si="17376">(D1812*L1809+E1812*K1809+F1812*L1812+G1812*K1812)</f>
        <v>0</v>
      </c>
      <c r="S1812" s="29">
        <v>0</v>
      </c>
      <c r="T1812" s="33">
        <v>0</v>
      </c>
      <c r="U1812" s="31">
        <v>1</v>
      </c>
      <c r="V1812" s="32">
        <v>0</v>
      </c>
      <c r="X1812" s="29">
        <f t="shared" ref="X1812" si="17377">N1812*S1809+P1812*S1812-O1812*T1809-Q1812*T1812</f>
        <v>0</v>
      </c>
      <c r="Y1812" s="33">
        <f t="shared" ref="Y1812" si="17378">(N1812*T1809+O1812*S1809+P1812*T1812+Q1812*S1812)</f>
        <v>-0.26478094907414185</v>
      </c>
      <c r="Z1812" s="31">
        <f t="shared" ref="Z1812" si="17379">N1812*U1809+P1812*U1812-O1812*V1809-Q1812*V1812</f>
        <v>0.9275490299239586</v>
      </c>
      <c r="AA1812" s="32">
        <f t="shared" ref="AA1812" si="17380">(N1812*V1809+O1812*U1809+P1812*V1812+Q1812*U1812)</f>
        <v>0</v>
      </c>
      <c r="AB1812" s="8"/>
      <c r="AC1812" s="29">
        <v>0</v>
      </c>
      <c r="AD1812" s="33">
        <f t="shared" ref="AD1812" si="17381">IF(0=(1-$AD$8*$AE$8*$B1809^2),10^14,$B1809*$AD$8/(1-$AD$8*$AE$8*$B1809^2))</f>
        <v>-0.20888927285865713</v>
      </c>
      <c r="AE1812" s="31">
        <v>1</v>
      </c>
      <c r="AF1812" s="32">
        <v>0</v>
      </c>
      <c r="AH1812" s="29">
        <f t="shared" ref="AH1812" si="17382">X1812*AC1809+Z1812*AC1812-Y1812*AD1809-AA1812*AD1812</f>
        <v>0</v>
      </c>
      <c r="AI1812" s="33">
        <f t="shared" ref="AI1812" si="17383">(X1812*AD1809+Y1812*AC1809+Z1812*AD1812+AA1812*AC1812)</f>
        <v>-0.45853599147571034</v>
      </c>
      <c r="AJ1812" s="31">
        <f t="shared" ref="AJ1812" si="17384">X1812*AE1809+Z1812*AE1812-Y1812*AF1809-AA1812*AF1812</f>
        <v>0.9275490299239586</v>
      </c>
      <c r="AK1812" s="32">
        <f t="shared" ref="AK1812" si="17385">(X1812*AF1809+Y1812*AE1809+Z1812*AF1812+AA1812*AE1812)</f>
        <v>0</v>
      </c>
      <c r="AL1812" s="8"/>
      <c r="AM1812" s="29">
        <v>0</v>
      </c>
      <c r="AN1812" s="33">
        <v>0</v>
      </c>
      <c r="AO1812" s="31">
        <v>1</v>
      </c>
      <c r="AP1812" s="32">
        <v>0</v>
      </c>
      <c r="AR1812" s="29">
        <f t="shared" ref="AR1812" si="17386">AH1812*AM1809+AJ1812*AM1812-AI1812*AN1809-AK1812*AN1812</f>
        <v>0</v>
      </c>
      <c r="AS1812" s="33">
        <f t="shared" ref="AS1812" si="17387">(AH1812*AN1809+AI1812*AM1809+AJ1812*AN1812+AK1812*AM1812)</f>
        <v>-0.45853599147571034</v>
      </c>
      <c r="AT1812" s="31">
        <f t="shared" ref="AT1812" si="17388">AH1812*AO1809+AJ1812*AO1812-AI1812*AP1809-AK1812*AP1812</f>
        <v>0.81408782603322849</v>
      </c>
      <c r="AU1812" s="32">
        <f t="shared" ref="AU1812" si="17389">(AH1812*AP1809+AI1812*AO1809+AJ1812*AP1812+AK1812*AO1812)</f>
        <v>0</v>
      </c>
      <c r="AV1812" s="8"/>
      <c r="AW1812" s="29">
        <v>0</v>
      </c>
      <c r="AX1812" s="33">
        <f t="shared" ref="AX1812" si="17390">IF(0=(1-$AX$8*$AY$8*$B1809^2),10^14,$B1809*$AX$8/(1-$AX$8*$AY$8*$B1809^2))</f>
        <v>-0.18894952366702919</v>
      </c>
      <c r="AY1812" s="31">
        <v>1</v>
      </c>
      <c r="AZ1812" s="32">
        <v>0</v>
      </c>
      <c r="BB1812" s="29">
        <f t="shared" ref="BB1812" si="17391">AR1812*AW1809+AT1812*AW1812-AS1812*AX1809-AU1812*AX1812</f>
        <v>0</v>
      </c>
      <c r="BC1812" s="33">
        <f t="shared" ref="BC1812" si="17392">(AR1812*AX1809+AS1812*AW1809+AT1812*AX1812+AU1812*AW1812)</f>
        <v>-0.61235749842781617</v>
      </c>
      <c r="BD1812" s="31">
        <f t="shared" ref="BD1812" si="17393">AR1812*AY1809+AT1812*AY1812-AS1812*AZ1809-AU1812*AZ1812</f>
        <v>0.81408782603322849</v>
      </c>
      <c r="BE1812" s="32">
        <f t="shared" ref="BE1812" si="17394">(AR1812*AZ1809+AS1812*AY1809+AT1812*AZ1812+AU1812*AY1812)</f>
        <v>0</v>
      </c>
      <c r="BF1812" s="8"/>
      <c r="BG1812" s="29">
        <v>0</v>
      </c>
      <c r="BH1812" s="33">
        <v>0</v>
      </c>
      <c r="BI1812" s="31">
        <v>1</v>
      </c>
      <c r="BJ1812" s="32">
        <v>0</v>
      </c>
      <c r="BL1812" s="29">
        <f t="shared" ref="BL1812" si="17395">BB1812*BG1809+BD1812*BG1812-BC1812*BH1809-BE1812*BH1812</f>
        <v>0</v>
      </c>
      <c r="BM1812" s="33">
        <f t="shared" ref="BM1812" si="17396">(BB1812*BH1809+BC1812*BG1809+BD1812*BH1812+BE1812*BG1812)</f>
        <v>-0.61235749842781617</v>
      </c>
      <c r="BN1812" s="31">
        <f t="shared" ref="BN1812" si="17397">BB1812*BI1809+BD1812*BI1812-BC1812*BJ1809-BE1812*BJ1812</f>
        <v>0.76080879830142878</v>
      </c>
      <c r="BO1812" s="32">
        <f t="shared" ref="BO1812" si="17398">(BB1812*BJ1809+BC1812*BI1809+BD1812*BJ1812+BE1812*BI1812)</f>
        <v>0</v>
      </c>
      <c r="BP1812" s="8"/>
      <c r="BQ1812" s="19">
        <f t="shared" ref="BQ1812:BQ1875" si="17399">1/$BR$8</f>
        <v>1</v>
      </c>
      <c r="BR1812" s="47">
        <v>0</v>
      </c>
      <c r="BS1812" s="48">
        <v>1</v>
      </c>
      <c r="BT1812" s="49">
        <v>0</v>
      </c>
      <c r="BV1812" s="29">
        <f t="shared" ref="BV1812" si="17400">BL1812*BQ1809+BN1812*BQ1812-BM1812*BR1809-BO1812*BR1812</f>
        <v>0.76080879830142878</v>
      </c>
      <c r="BW1812" s="33">
        <f t="shared" ref="BW1812" si="17401">(BL1812*BR1809+BM1812*BQ1809+BN1812*BR1812+BO1812*BQ1812)</f>
        <v>-0.61235749842781617</v>
      </c>
      <c r="BX1812" s="31">
        <f t="shared" ref="BX1812" si="17402">BL1812*BS1809+BN1812*BS1812-BM1812*BT1809-BO1812*BT1812</f>
        <v>0.76080879830142878</v>
      </c>
      <c r="BY1812" s="32">
        <f t="shared" ref="BY1812" si="17403">(BL1812*BT1809+BM1812*BS1809+BN1812*BT1812+BO1812*BS1812)</f>
        <v>0</v>
      </c>
      <c r="CA1812" s="50">
        <f t="shared" ref="CA1812" si="17404">(180/PI())*ATAN(-1*(BW1809+BW1812)/(BV1809+BV1812))</f>
        <v>40.512161501337665</v>
      </c>
      <c r="CC1812" s="137">
        <f t="shared" ref="CC1812" si="17405">20*LOG(((1-(10^(CA1809/20)^2)*(1-((1-CC1809)/(1+CC1809))^2))^0.5))</f>
        <v>-26.951166514545672</v>
      </c>
      <c r="CD1812" s="9"/>
      <c r="CE1812" s="38"/>
      <c r="CF1812" s="38"/>
      <c r="CG1812" s="38"/>
      <c r="CH1812" s="38"/>
    </row>
    <row r="1813" spans="2:91" ht="18.600000000000001" customHeight="1">
      <c r="CC1813" s="42"/>
    </row>
    <row r="1814" spans="2:91" ht="18.600000000000001" customHeight="1" thickBot="1">
      <c r="E1814" s="22" t="s">
        <v>4</v>
      </c>
      <c r="J1814" s="22" t="s">
        <v>5</v>
      </c>
      <c r="O1814" s="22" t="s">
        <v>6</v>
      </c>
      <c r="T1814" s="22" t="s">
        <v>7</v>
      </c>
      <c r="Y1814" s="22" t="s">
        <v>8</v>
      </c>
      <c r="AD1814" s="22" t="s">
        <v>65</v>
      </c>
      <c r="AI1814" s="22" t="s">
        <v>9</v>
      </c>
      <c r="AN1814" s="22" t="s">
        <v>66</v>
      </c>
      <c r="AS1814" s="22" t="s">
        <v>51</v>
      </c>
      <c r="AX1814" s="22" t="s">
        <v>67</v>
      </c>
      <c r="BC1814" s="22" t="s">
        <v>52</v>
      </c>
      <c r="BH1814" s="22" t="s">
        <v>68</v>
      </c>
      <c r="BM1814" s="22" t="s">
        <v>63</v>
      </c>
      <c r="BQ1814" s="23" t="s">
        <v>69</v>
      </c>
      <c r="BR1814" s="23"/>
      <c r="BS1814" s="24"/>
      <c r="BT1814" s="24"/>
      <c r="BU1814" s="24"/>
      <c r="BW1814" s="22" t="s">
        <v>64</v>
      </c>
    </row>
    <row r="1815" spans="2:91" ht="18.600000000000001" customHeight="1" thickBot="1">
      <c r="D1815" s="249" t="s">
        <v>103</v>
      </c>
      <c r="E1815" s="250"/>
      <c r="F1815" s="251" t="s">
        <v>104</v>
      </c>
      <c r="G1815" s="252"/>
      <c r="H1815" s="229"/>
      <c r="I1815" s="253" t="s">
        <v>11</v>
      </c>
      <c r="J1815" s="254"/>
      <c r="K1815" s="255" t="s">
        <v>12</v>
      </c>
      <c r="L1815" s="256"/>
      <c r="M1815" s="24"/>
      <c r="N1815" s="253" t="s">
        <v>105</v>
      </c>
      <c r="O1815" s="254"/>
      <c r="P1815" s="255" t="s">
        <v>106</v>
      </c>
      <c r="Q1815" s="256"/>
      <c r="R1815" s="24"/>
      <c r="S1815" s="249" t="s">
        <v>107</v>
      </c>
      <c r="T1815" s="250"/>
      <c r="U1815" s="251" t="s">
        <v>108</v>
      </c>
      <c r="V1815" s="252"/>
      <c r="W1815" s="8"/>
      <c r="X1815" s="253" t="s">
        <v>109</v>
      </c>
      <c r="Y1815" s="254"/>
      <c r="Z1815" s="255" t="s">
        <v>110</v>
      </c>
      <c r="AA1815" s="256"/>
      <c r="AB1815" s="8"/>
      <c r="AC1815" s="253" t="s">
        <v>111</v>
      </c>
      <c r="AD1815" s="254"/>
      <c r="AE1815" s="255" t="s">
        <v>14</v>
      </c>
      <c r="AF1815" s="256"/>
      <c r="AG1815" s="8"/>
      <c r="AH1815" s="253" t="s">
        <v>112</v>
      </c>
      <c r="AI1815" s="254"/>
      <c r="AJ1815" s="255" t="s">
        <v>113</v>
      </c>
      <c r="AK1815" s="256"/>
      <c r="AL1815" s="8"/>
      <c r="AM1815" s="249" t="s">
        <v>114</v>
      </c>
      <c r="AN1815" s="250"/>
      <c r="AO1815" s="251" t="s">
        <v>115</v>
      </c>
      <c r="AP1815" s="252"/>
      <c r="AQ1815" s="24"/>
      <c r="AR1815" s="253" t="s">
        <v>116</v>
      </c>
      <c r="AS1815" s="254"/>
      <c r="AT1815" s="255" t="s">
        <v>13</v>
      </c>
      <c r="AU1815" s="256"/>
      <c r="AV1815" s="4"/>
      <c r="AW1815" s="253" t="s">
        <v>117</v>
      </c>
      <c r="AX1815" s="254"/>
      <c r="AY1815" s="255" t="s">
        <v>118</v>
      </c>
      <c r="AZ1815" s="256"/>
      <c r="BA1815" s="8"/>
      <c r="BB1815" s="253" t="s">
        <v>119</v>
      </c>
      <c r="BC1815" s="254"/>
      <c r="BD1815" s="255" t="s">
        <v>120</v>
      </c>
      <c r="BE1815" s="256"/>
      <c r="BF1815" s="4"/>
      <c r="BG1815" s="249" t="s">
        <v>121</v>
      </c>
      <c r="BH1815" s="250"/>
      <c r="BI1815" s="251" t="s">
        <v>122</v>
      </c>
      <c r="BJ1815" s="252"/>
      <c r="BK1815" s="4"/>
      <c r="BL1815" s="253" t="s">
        <v>123</v>
      </c>
      <c r="BM1815" s="254"/>
      <c r="BN1815" s="255" t="s">
        <v>124</v>
      </c>
      <c r="BO1815" s="256"/>
      <c r="BP1815" s="4"/>
      <c r="BQ1815" s="253" t="s">
        <v>125</v>
      </c>
      <c r="BR1815" s="254"/>
      <c r="BS1815" s="255" t="s">
        <v>126</v>
      </c>
      <c r="BT1815" s="256"/>
      <c r="BU1815" s="8"/>
      <c r="BV1815" s="253" t="s">
        <v>127</v>
      </c>
      <c r="BW1815" s="254"/>
      <c r="BX1815" s="255" t="s">
        <v>128</v>
      </c>
      <c r="BY1815" s="256"/>
      <c r="CA1815" s="27" t="s">
        <v>15</v>
      </c>
      <c r="CC1815" s="133" t="s">
        <v>70</v>
      </c>
      <c r="CD1815" s="9"/>
      <c r="CE1815" s="38"/>
      <c r="CF1815" s="38"/>
      <c r="CG1815" s="38"/>
      <c r="CH1815" s="38"/>
    </row>
    <row r="1816" spans="2:91" ht="18.600000000000001" customHeight="1" thickTop="1" thickBot="1">
      <c r="B1816" s="129">
        <v>4.7</v>
      </c>
      <c r="D1816" s="29">
        <v>1</v>
      </c>
      <c r="E1816" s="30">
        <v>0</v>
      </c>
      <c r="F1816" s="31">
        <v>0</v>
      </c>
      <c r="G1816" s="32">
        <f t="shared" ref="G1816:G1879" si="17406">-1/($E$8*$B1816)</f>
        <v>-0.14025106382978722</v>
      </c>
      <c r="I1816" s="29">
        <v>1</v>
      </c>
      <c r="J1816" s="33">
        <v>0</v>
      </c>
      <c r="K1816" s="31">
        <v>0</v>
      </c>
      <c r="L1816" s="32">
        <v>0</v>
      </c>
      <c r="N1816" s="29">
        <f t="shared" ref="N1816" si="17407">D1816*I1816+F1816*I1819-E1816*J1816-G1816*J1819</f>
        <v>0.96302443640972224</v>
      </c>
      <c r="O1816" s="33">
        <f t="shared" ref="O1816" si="17408">(D1816*J1816+E1816*I1816+F1816*J1819+G1816*I1819)</f>
        <v>0</v>
      </c>
      <c r="P1816" s="31">
        <f t="shared" ref="P1816" si="17409">D1816*K1816+F1816*K1819-E1816*L1816-G1816*L1819</f>
        <v>0</v>
      </c>
      <c r="Q1816" s="32">
        <f t="shared" ref="Q1816" si="17410">(D1816*L1816+E1816*K1816+F1816*L1819+G1816*K1819)</f>
        <v>-0.14025106382978722</v>
      </c>
      <c r="S1816" s="29">
        <v>1</v>
      </c>
      <c r="T1816" s="30">
        <v>0</v>
      </c>
      <c r="U1816" s="31">
        <v>0</v>
      </c>
      <c r="V1816" s="32">
        <f t="shared" ref="V1816:V1879" si="17411">-1/($T$8*$B1816)</f>
        <v>-0.27246170212765952</v>
      </c>
      <c r="X1816" s="29">
        <f t="shared" ref="X1816" si="17412">N1816*S1816+P1816*S1819-O1816*T1816-Q1816*T1819</f>
        <v>0.96302443640972224</v>
      </c>
      <c r="Y1816" s="33">
        <f t="shared" ref="Y1816" si="17413">(N1816*T1816+O1816*S1816+P1816*T1819+Q1816*S1819)</f>
        <v>0</v>
      </c>
      <c r="Z1816" s="31">
        <f t="shared" ref="Z1816" si="17414">N1816*U1816+P1816*U1819-O1816*V1816-Q1816*V1819</f>
        <v>0</v>
      </c>
      <c r="AA1816" s="32">
        <f t="shared" ref="AA1816" si="17415">(N1816*V1816+O1816*U1816+P1816*V1819+Q1816*U1819)</f>
        <v>-0.40263834096451012</v>
      </c>
      <c r="AB1816" s="8"/>
      <c r="AC1816" s="29">
        <v>1</v>
      </c>
      <c r="AD1816" s="33">
        <v>0</v>
      </c>
      <c r="AE1816" s="31">
        <v>0</v>
      </c>
      <c r="AF1816" s="32">
        <v>0</v>
      </c>
      <c r="AH1816" s="29">
        <f t="shared" ref="AH1816" si="17416">X1816*AC1816+Z1816*AC1819-Y1816*AD1816-AA1816*AD1819</f>
        <v>0.87929444631556219</v>
      </c>
      <c r="AI1816" s="33">
        <f t="shared" ref="AI1816" si="17417">(X1816*AD1816+Y1816*AC1816+Z1816*AD1819+AA1816*AC1819)</f>
        <v>0</v>
      </c>
      <c r="AJ1816" s="31">
        <f t="shared" ref="AJ1816" si="17418">X1816*AE1816+Z1816*AE1819-Y1816*AF1816-AA1816*AF1819</f>
        <v>0</v>
      </c>
      <c r="AK1816" s="32">
        <f t="shared" ref="AK1816" si="17419">(X1816*AF1816+Y1816*AE1816+Z1816*AF1819+AA1816*AE1819)</f>
        <v>-0.40263834096451012</v>
      </c>
      <c r="AL1816" s="8"/>
      <c r="AM1816" s="29">
        <v>1</v>
      </c>
      <c r="AN1816" s="30">
        <v>0</v>
      </c>
      <c r="AO1816" s="31">
        <v>0</v>
      </c>
      <c r="AP1816" s="32">
        <f t="shared" ref="AP1816:AP1879" si="17420">-1/($AN$8*$B1816)</f>
        <v>-0.24638936170212763</v>
      </c>
      <c r="AR1816" s="29">
        <f t="shared" ref="AR1816" si="17421">AH1816*AM1816+AJ1816*AM1819-AI1816*AN1816-AK1816*AN1819</f>
        <v>0.87929444631556219</v>
      </c>
      <c r="AS1816" s="33">
        <f t="shared" ref="AS1816" si="17422">(AH1816*AN1816+AI1816*AM1816+AJ1816*AN1819+AK1816*AM1819)</f>
        <v>0</v>
      </c>
      <c r="AT1816" s="31">
        <f t="shared" ref="AT1816" si="17423">AH1816*AO1816+AJ1816*AO1819-AI1816*AP1816-AK1816*AP1819</f>
        <v>0</v>
      </c>
      <c r="AU1816" s="32">
        <f t="shared" ref="AU1816" si="17424">(AH1816*AP1816+AI1816*AO1816+AJ1816*AP1819+AK1816*AO1819)</f>
        <v>-0.61928713834042726</v>
      </c>
      <c r="AV1816" s="8"/>
      <c r="AW1816" s="29">
        <v>1</v>
      </c>
      <c r="AX1816" s="33">
        <v>0</v>
      </c>
      <c r="AY1816" s="31">
        <v>0</v>
      </c>
      <c r="AZ1816" s="32">
        <v>0</v>
      </c>
      <c r="BB1816" s="29">
        <f t="shared" ref="BB1816" si="17425">AR1816*AW1816+AT1816*AW1819-AS1816*AX1816-AU1816*AX1819</f>
        <v>0.76279757952574634</v>
      </c>
      <c r="BC1816" s="33">
        <f t="shared" ref="BC1816" si="17426">(AR1816*AX1816+AS1816*AW1816+AT1816*AX1819+AU1816*AW1819)</f>
        <v>0</v>
      </c>
      <c r="BD1816" s="31">
        <f t="shared" ref="BD1816" si="17427">AR1816*AY1816+AT1816*AY1819-AS1816*AZ1816-AU1816*AZ1819</f>
        <v>0</v>
      </c>
      <c r="BE1816" s="32">
        <f t="shared" ref="BE1816" si="17428">(AR1816*AZ1816+AS1816*AY1816+AT1816*AZ1819+AU1816*AY1819)</f>
        <v>-0.61928713834042726</v>
      </c>
      <c r="BF1816" s="8"/>
      <c r="BG1816" s="29">
        <v>1</v>
      </c>
      <c r="BH1816" s="30">
        <v>0</v>
      </c>
      <c r="BI1816" s="31">
        <v>0</v>
      </c>
      <c r="BJ1816" s="32">
        <f t="shared" ref="BJ1816:BJ1879" si="17429">-1/($BH$8*$B1816)</f>
        <v>-8.6636170212765956E-2</v>
      </c>
      <c r="BL1816" s="29">
        <f t="shared" ref="BL1816" si="17430">BB1816*BG1816+BD1816*BG1819-BC1816*BH1816-BE1816*BH1819</f>
        <v>0.76279757952574634</v>
      </c>
      <c r="BM1816" s="33">
        <f t="shared" ref="BM1816" si="17431">(BB1816*BH1816+BC1816*BG1816+BD1816*BH1819+BE1816*BG1819)</f>
        <v>0</v>
      </c>
      <c r="BN1816" s="31">
        <f t="shared" ref="BN1816" si="17432">BB1816*BI1816+BD1816*BI1819-BC1816*BJ1816-BE1816*BJ1819</f>
        <v>0</v>
      </c>
      <c r="BO1816" s="32">
        <f t="shared" ref="BO1816" si="17433">(BB1816*BJ1816+BC1816*BI1816+BD1816*BJ1819+BE1816*BI1819)</f>
        <v>-0.68537299927810569</v>
      </c>
      <c r="BP1816" s="8"/>
      <c r="BQ1816" s="34">
        <v>1</v>
      </c>
      <c r="BR1816" s="35">
        <v>0</v>
      </c>
      <c r="BS1816" s="11">
        <v>0</v>
      </c>
      <c r="BT1816" s="36">
        <v>0</v>
      </c>
      <c r="BV1816" s="29">
        <f t="shared" ref="BV1816" si="17434">BL1816*BQ1816+BN1816*BQ1819-BM1816*BR1816-BO1816*BR1819</f>
        <v>0.76279757952574634</v>
      </c>
      <c r="BW1816" s="33">
        <f t="shared" ref="BW1816" si="17435">(BL1816*BR1816+BM1816*BQ1816+BN1816*BR1819+BO1816*BQ1819)</f>
        <v>-0.68537299927810569</v>
      </c>
      <c r="BX1816" s="31">
        <f t="shared" ref="BX1816" si="17436">BL1816*BS1816+BN1816*BS1819-BM1816*BT1816-BO1816*BT1819</f>
        <v>0</v>
      </c>
      <c r="BY1816" s="32">
        <f t="shared" ref="BY1816" si="17437">(BL1816*BT1816+BM1816*BS1816+BN1816*BT1819+BO1816*BS1819)</f>
        <v>-0.68537299927810569</v>
      </c>
      <c r="CA1816" s="37">
        <f t="shared" ref="CA1816" si="17438">20*LOG(((1+$BR$8)/$BR$8)/((BV1816+BV1819)^2+(BW1816+BW1819)^2)^0.5)</f>
        <v>-6.1490133767258051E-3</v>
      </c>
      <c r="CC1816" s="134">
        <f t="shared" ref="CC1816" si="17439">((BV1816^2+BW1816^2)^0.5)/((BV1819^2+BW1819^2)^0.5)</f>
        <v>1.0498666454564161</v>
      </c>
      <c r="CD1816" s="9"/>
      <c r="CE1816" s="38"/>
      <c r="CF1816" s="38"/>
      <c r="CG1816" s="38"/>
      <c r="CH1816" s="38"/>
      <c r="CM1816" s="129">
        <v>4.68</v>
      </c>
    </row>
    <row r="1817" spans="2:91" ht="18.600000000000001" customHeight="1" thickBot="1">
      <c r="D1817" s="39"/>
      <c r="G1817" s="40"/>
      <c r="I1817" s="39"/>
      <c r="L1817" s="40"/>
      <c r="N1817" s="39"/>
      <c r="Q1817" s="40"/>
      <c r="S1817" s="39"/>
      <c r="V1817" s="40"/>
      <c r="X1817" s="39"/>
      <c r="AA1817" s="40"/>
      <c r="AC1817" s="39"/>
      <c r="AF1817" s="40"/>
      <c r="AH1817" s="39"/>
      <c r="AK1817" s="40"/>
      <c r="AM1817" s="39"/>
      <c r="AP1817" s="40"/>
      <c r="AR1817" s="39"/>
      <c r="AU1817" s="40"/>
      <c r="AW1817" s="39"/>
      <c r="AZ1817" s="40"/>
      <c r="BB1817" s="39"/>
      <c r="BE1817" s="40"/>
      <c r="BG1817" s="39"/>
      <c r="BJ1817" s="40"/>
      <c r="BL1817" s="39"/>
      <c r="BO1817" s="40"/>
      <c r="BQ1817" s="34"/>
      <c r="BR1817" s="11"/>
      <c r="BS1817" s="11"/>
      <c r="BT1817" s="41"/>
      <c r="BV1817" s="39"/>
      <c r="BY1817" s="40"/>
      <c r="CC1817" s="135"/>
      <c r="CD1817" s="9"/>
      <c r="CE1817" s="38"/>
      <c r="CF1817" s="38"/>
      <c r="CG1817" s="38"/>
      <c r="CH1817" s="38"/>
    </row>
    <row r="1818" spans="2:91" ht="18.600000000000001" customHeight="1" thickBot="1">
      <c r="D1818" s="258" t="s">
        <v>129</v>
      </c>
      <c r="E1818" s="259"/>
      <c r="F1818" s="260" t="s">
        <v>130</v>
      </c>
      <c r="G1818" s="261"/>
      <c r="H1818" s="229"/>
      <c r="I1818" s="258" t="s">
        <v>131</v>
      </c>
      <c r="J1818" s="259"/>
      <c r="K1818" s="260" t="s">
        <v>132</v>
      </c>
      <c r="L1818" s="261"/>
      <c r="N1818" s="253" t="s">
        <v>133</v>
      </c>
      <c r="O1818" s="254"/>
      <c r="P1818" s="255" t="s">
        <v>134</v>
      </c>
      <c r="Q1818" s="256"/>
      <c r="S1818" s="258" t="s">
        <v>135</v>
      </c>
      <c r="T1818" s="259"/>
      <c r="U1818" s="260" t="s">
        <v>136</v>
      </c>
      <c r="V1818" s="261"/>
      <c r="W1818" s="8"/>
      <c r="X1818" s="253" t="s">
        <v>137</v>
      </c>
      <c r="Y1818" s="254"/>
      <c r="Z1818" s="255" t="s">
        <v>138</v>
      </c>
      <c r="AA1818" s="256"/>
      <c r="AB1818" s="8"/>
      <c r="AC1818" s="258" t="s">
        <v>139</v>
      </c>
      <c r="AD1818" s="259"/>
      <c r="AE1818" s="260" t="s">
        <v>140</v>
      </c>
      <c r="AF1818" s="261"/>
      <c r="AG1818" s="8"/>
      <c r="AH1818" s="253" t="s">
        <v>141</v>
      </c>
      <c r="AI1818" s="254"/>
      <c r="AJ1818" s="255" t="s">
        <v>142</v>
      </c>
      <c r="AK1818" s="256"/>
      <c r="AL1818" s="8"/>
      <c r="AM1818" s="258" t="s">
        <v>143</v>
      </c>
      <c r="AN1818" s="259"/>
      <c r="AO1818" s="260" t="s">
        <v>144</v>
      </c>
      <c r="AP1818" s="261"/>
      <c r="AR1818" s="253" t="s">
        <v>145</v>
      </c>
      <c r="AS1818" s="254"/>
      <c r="AT1818" s="255" t="s">
        <v>146</v>
      </c>
      <c r="AU1818" s="256"/>
      <c r="AV1818" s="4"/>
      <c r="AW1818" s="258" t="s">
        <v>147</v>
      </c>
      <c r="AX1818" s="259"/>
      <c r="AY1818" s="260" t="s">
        <v>148</v>
      </c>
      <c r="AZ1818" s="261"/>
      <c r="BA1818" s="8"/>
      <c r="BB1818" s="253" t="s">
        <v>149</v>
      </c>
      <c r="BC1818" s="254"/>
      <c r="BD1818" s="255" t="s">
        <v>150</v>
      </c>
      <c r="BE1818" s="256"/>
      <c r="BF1818" s="4"/>
      <c r="BG1818" s="258" t="s">
        <v>151</v>
      </c>
      <c r="BH1818" s="259"/>
      <c r="BI1818" s="260" t="s">
        <v>152</v>
      </c>
      <c r="BJ1818" s="261"/>
      <c r="BK1818" s="4"/>
      <c r="BL1818" s="253" t="s">
        <v>153</v>
      </c>
      <c r="BM1818" s="254"/>
      <c r="BN1818" s="255" t="s">
        <v>154</v>
      </c>
      <c r="BO1818" s="256"/>
      <c r="BP1818" s="4"/>
      <c r="BQ1818" s="258" t="s">
        <v>155</v>
      </c>
      <c r="BR1818" s="259"/>
      <c r="BS1818" s="260" t="s">
        <v>156</v>
      </c>
      <c r="BT1818" s="261"/>
      <c r="BU1818" s="8"/>
      <c r="BV1818" s="253" t="s">
        <v>157</v>
      </c>
      <c r="BW1818" s="254"/>
      <c r="BX1818" s="255" t="s">
        <v>158</v>
      </c>
      <c r="BY1818" s="256"/>
      <c r="CA1818" s="46" t="s">
        <v>16</v>
      </c>
      <c r="CC1818" s="136" t="s">
        <v>71</v>
      </c>
      <c r="CD1818" s="9"/>
      <c r="CE1818" s="38"/>
      <c r="CF1818" s="38"/>
      <c r="CG1818" s="38"/>
      <c r="CH1818" s="38"/>
    </row>
    <row r="1819" spans="2:91" ht="18.600000000000001" customHeight="1" thickTop="1" thickBot="1">
      <c r="D1819" s="29">
        <v>0</v>
      </c>
      <c r="E1819" s="33">
        <v>0</v>
      </c>
      <c r="F1819" s="31">
        <v>1</v>
      </c>
      <c r="G1819" s="32">
        <v>0</v>
      </c>
      <c r="I1819" s="29">
        <v>0</v>
      </c>
      <c r="J1819" s="33">
        <f t="shared" ref="J1819" si="17440">IF(0=(1-$J$8*$K$8*$B1816^2),10^14,$B1816*$J$8/(1-$J$8*$K$8*$B1816^2))</f>
        <v>-0.2636383823451946</v>
      </c>
      <c r="K1819" s="31">
        <v>1</v>
      </c>
      <c r="L1819" s="32">
        <v>0</v>
      </c>
      <c r="N1819" s="29">
        <f t="shared" ref="N1819" si="17441">D1819*I1816+F1819*I1819-E1819*J1816-G1819*J1819</f>
        <v>0</v>
      </c>
      <c r="O1819" s="33">
        <f t="shared" ref="O1819" si="17442">(D1819*J1816+E1819*I1816+F1819*J1819+G1819*I1819)</f>
        <v>-0.2636383823451946</v>
      </c>
      <c r="P1819" s="31">
        <f t="shared" ref="P1819" si="17443">D1819*K1816+F1819*K1819-E1819*L1816-G1819*L1819</f>
        <v>1</v>
      </c>
      <c r="Q1819" s="32">
        <f t="shared" ref="Q1819" si="17444">(D1819*L1816+E1819*K1816+F1819*L1819+G1819*K1819)</f>
        <v>0</v>
      </c>
      <c r="S1819" s="29">
        <v>0</v>
      </c>
      <c r="T1819" s="33">
        <v>0</v>
      </c>
      <c r="U1819" s="31">
        <v>1</v>
      </c>
      <c r="V1819" s="32">
        <v>0</v>
      </c>
      <c r="X1819" s="29">
        <f t="shared" ref="X1819" si="17445">N1819*S1816+P1819*S1819-O1819*T1816-Q1819*T1819</f>
        <v>0</v>
      </c>
      <c r="Y1819" s="33">
        <f t="shared" ref="Y1819" si="17446">(N1819*T1816+O1819*S1816+P1819*T1819+Q1819*S1819)</f>
        <v>-0.2636383823451946</v>
      </c>
      <c r="Z1819" s="31">
        <f t="shared" ref="Z1819" si="17447">N1819*U1816+P1819*U1819-O1819*V1816-Q1819*V1819</f>
        <v>0.92816863760004553</v>
      </c>
      <c r="AA1819" s="32">
        <f t="shared" ref="AA1819" si="17448">(N1819*V1816+O1819*U1816+P1819*V1819+Q1819*U1819)</f>
        <v>0</v>
      </c>
      <c r="AB1819" s="8"/>
      <c r="AC1819" s="29">
        <v>0</v>
      </c>
      <c r="AD1819" s="33">
        <f t="shared" ref="AD1819" si="17449">IF(0=(1-$AD$8*$AE$8*$B1816^2),10^14,$B1816*$AD$8/(1-$AD$8*$AE$8*$B1816^2))</f>
        <v>-0.20795334565900239</v>
      </c>
      <c r="AE1819" s="31">
        <v>1</v>
      </c>
      <c r="AF1819" s="32">
        <v>0</v>
      </c>
      <c r="AH1819" s="29">
        <f t="shared" ref="AH1819" si="17450">X1819*AC1816+Z1819*AC1819-Y1819*AD1816-AA1819*AD1819</f>
        <v>0</v>
      </c>
      <c r="AI1819" s="33">
        <f t="shared" ref="AI1819" si="17451">(X1819*AD1816+Y1819*AC1816+Z1819*AD1819+AA1819*AC1819)</f>
        <v>-0.45665415586988223</v>
      </c>
      <c r="AJ1819" s="31">
        <f t="shared" ref="AJ1819" si="17452">X1819*AE1816+Z1819*AE1819-Y1819*AF1816-AA1819*AF1819</f>
        <v>0.92816863760004553</v>
      </c>
      <c r="AK1819" s="32">
        <f t="shared" ref="AK1819" si="17453">(X1819*AF1816+Y1819*AE1816+Z1819*AF1819+AA1819*AE1819)</f>
        <v>0</v>
      </c>
      <c r="AL1819" s="8"/>
      <c r="AM1819" s="29">
        <v>0</v>
      </c>
      <c r="AN1819" s="33">
        <v>0</v>
      </c>
      <c r="AO1819" s="31">
        <v>1</v>
      </c>
      <c r="AP1819" s="32">
        <v>0</v>
      </c>
      <c r="AR1819" s="29">
        <f t="shared" ref="AR1819" si="17454">AH1819*AM1816+AJ1819*AM1819-AI1819*AN1816-AK1819*AN1819</f>
        <v>0</v>
      </c>
      <c r="AS1819" s="33">
        <f t="shared" ref="AS1819" si="17455">(AH1819*AN1816+AI1819*AM1816+AJ1819*AN1819+AK1819*AM1819)</f>
        <v>-0.45665415586988223</v>
      </c>
      <c r="AT1819" s="31">
        <f t="shared" ref="AT1819" si="17456">AH1819*AO1816+AJ1819*AO1819-AI1819*AP1816-AK1819*AP1819</f>
        <v>0.81565391161664136</v>
      </c>
      <c r="AU1819" s="32">
        <f t="shared" ref="AU1819" si="17457">(AH1819*AP1816+AI1819*AO1816+AJ1819*AP1819+AK1819*AO1819)</f>
        <v>0</v>
      </c>
      <c r="AV1819" s="8"/>
      <c r="AW1819" s="29">
        <v>0</v>
      </c>
      <c r="AX1819" s="33">
        <f t="shared" ref="AX1819" si="17458">IF(0=(1-$AX$8*$AY$8*$B1816^2),10^14,$B1816*$AX$8/(1-$AX$8*$AY$8*$B1816^2))</f>
        <v>-0.18811446189889477</v>
      </c>
      <c r="AY1819" s="31">
        <v>1</v>
      </c>
      <c r="AZ1819" s="32">
        <v>0</v>
      </c>
      <c r="BB1819" s="29">
        <f t="shared" ref="BB1819" si="17459">AR1819*AW1816+AT1819*AW1819-AS1819*AX1816-AU1819*AX1819</f>
        <v>0</v>
      </c>
      <c r="BC1819" s="33">
        <f t="shared" ref="BC1819" si="17460">(AR1819*AX1816+AS1819*AW1816+AT1819*AX1819+AU1819*AW1819)</f>
        <v>-0.61009045254937533</v>
      </c>
      <c r="BD1819" s="31">
        <f t="shared" ref="BD1819" si="17461">AR1819*AY1816+AT1819*AY1819-AS1819*AZ1816-AU1819*AZ1819</f>
        <v>0.81565391161664136</v>
      </c>
      <c r="BE1819" s="32">
        <f t="shared" ref="BE1819" si="17462">(AR1819*AZ1816+AS1819*AY1816+AT1819*AZ1819+AU1819*AY1819)</f>
        <v>0</v>
      </c>
      <c r="BF1819" s="8"/>
      <c r="BG1819" s="29">
        <v>0</v>
      </c>
      <c r="BH1819" s="33">
        <v>0</v>
      </c>
      <c r="BI1819" s="31">
        <v>1</v>
      </c>
      <c r="BJ1819" s="32">
        <v>0</v>
      </c>
      <c r="BL1819" s="29">
        <f t="shared" ref="BL1819" si="17463">BB1819*BG1816+BD1819*BG1819-BC1819*BH1816-BE1819*BH1819</f>
        <v>0</v>
      </c>
      <c r="BM1819" s="33">
        <f t="shared" ref="BM1819" si="17464">(BB1819*BH1816+BC1819*BG1816+BD1819*BH1819+BE1819*BG1819)</f>
        <v>-0.61009045254937533</v>
      </c>
      <c r="BN1819" s="31">
        <f t="shared" ref="BN1819" si="17465">BB1819*BI1816+BD1819*BI1819-BC1819*BJ1816-BE1819*BJ1819</f>
        <v>0.76279801132439029</v>
      </c>
      <c r="BO1819" s="32">
        <f t="shared" ref="BO1819" si="17466">(BB1819*BJ1816+BC1819*BI1816+BD1819*BJ1819+BE1819*BI1819)</f>
        <v>0</v>
      </c>
      <c r="BP1819" s="8"/>
      <c r="BQ1819" s="19">
        <f t="shared" ref="BQ1819:BQ1882" si="17467">1/$BR$8</f>
        <v>1</v>
      </c>
      <c r="BR1819" s="47">
        <v>0</v>
      </c>
      <c r="BS1819" s="48">
        <v>1</v>
      </c>
      <c r="BT1819" s="49">
        <v>0</v>
      </c>
      <c r="BV1819" s="29">
        <f t="shared" ref="BV1819" si="17468">BL1819*BQ1816+BN1819*BQ1819-BM1819*BR1816-BO1819*BR1819</f>
        <v>0.76279801132439029</v>
      </c>
      <c r="BW1819" s="33">
        <f t="shared" ref="BW1819" si="17469">(BL1819*BR1816+BM1819*BQ1816+BN1819*BR1819+BO1819*BQ1819)</f>
        <v>-0.61009045254937533</v>
      </c>
      <c r="BX1819" s="31">
        <f t="shared" ref="BX1819" si="17470">BL1819*BS1816+BN1819*BS1819-BM1819*BT1816-BO1819*BT1819</f>
        <v>0.76279801132439029</v>
      </c>
      <c r="BY1819" s="32">
        <f t="shared" ref="BY1819" si="17471">(BL1819*BT1816+BM1819*BS1816+BN1819*BT1819+BO1819*BS1819)</f>
        <v>0</v>
      </c>
      <c r="CA1819" s="50">
        <f t="shared" ref="CA1819" si="17472">(180/PI())*ATAN(-1*(BW1816+BW1819)/(BV1816+BV1819))</f>
        <v>40.336337355127334</v>
      </c>
      <c r="CC1819" s="137">
        <f t="shared" ref="CC1819" si="17473">20*LOG(((1-(10^(CA1816/20)^2)*(1-((1-CC1816)/(1+CC1816))^2))^0.5))</f>
        <v>-26.977090190317593</v>
      </c>
      <c r="CD1819" s="9"/>
      <c r="CE1819" s="38"/>
      <c r="CF1819" s="38"/>
      <c r="CG1819" s="38"/>
      <c r="CH1819" s="38"/>
    </row>
    <row r="1820" spans="2:91" ht="18.600000000000001" customHeight="1">
      <c r="CC1820" s="42"/>
    </row>
    <row r="1821" spans="2:91" ht="18.600000000000001" customHeight="1" thickBot="1">
      <c r="E1821" s="22" t="s">
        <v>4</v>
      </c>
      <c r="J1821" s="22" t="s">
        <v>5</v>
      </c>
      <c r="O1821" s="22" t="s">
        <v>6</v>
      </c>
      <c r="T1821" s="22" t="s">
        <v>7</v>
      </c>
      <c r="Y1821" s="22" t="s">
        <v>8</v>
      </c>
      <c r="AD1821" s="22" t="s">
        <v>65</v>
      </c>
      <c r="AI1821" s="22" t="s">
        <v>9</v>
      </c>
      <c r="AN1821" s="22" t="s">
        <v>66</v>
      </c>
      <c r="AS1821" s="22" t="s">
        <v>51</v>
      </c>
      <c r="AX1821" s="22" t="s">
        <v>67</v>
      </c>
      <c r="BC1821" s="22" t="s">
        <v>52</v>
      </c>
      <c r="BH1821" s="22" t="s">
        <v>68</v>
      </c>
      <c r="BM1821" s="22" t="s">
        <v>63</v>
      </c>
      <c r="BQ1821" s="23" t="s">
        <v>69</v>
      </c>
      <c r="BR1821" s="23"/>
      <c r="BS1821" s="24"/>
      <c r="BT1821" s="24"/>
      <c r="BU1821" s="24"/>
      <c r="BW1821" s="22" t="s">
        <v>64</v>
      </c>
    </row>
    <row r="1822" spans="2:91" ht="18.600000000000001" customHeight="1" thickBot="1">
      <c r="D1822" s="249" t="s">
        <v>103</v>
      </c>
      <c r="E1822" s="250"/>
      <c r="F1822" s="251" t="s">
        <v>104</v>
      </c>
      <c r="G1822" s="252"/>
      <c r="H1822" s="229"/>
      <c r="I1822" s="253" t="s">
        <v>11</v>
      </c>
      <c r="J1822" s="254"/>
      <c r="K1822" s="255" t="s">
        <v>12</v>
      </c>
      <c r="L1822" s="256"/>
      <c r="M1822" s="24"/>
      <c r="N1822" s="253" t="s">
        <v>105</v>
      </c>
      <c r="O1822" s="254"/>
      <c r="P1822" s="255" t="s">
        <v>106</v>
      </c>
      <c r="Q1822" s="256"/>
      <c r="R1822" s="24"/>
      <c r="S1822" s="249" t="s">
        <v>107</v>
      </c>
      <c r="T1822" s="250"/>
      <c r="U1822" s="251" t="s">
        <v>108</v>
      </c>
      <c r="V1822" s="252"/>
      <c r="W1822" s="8"/>
      <c r="X1822" s="253" t="s">
        <v>109</v>
      </c>
      <c r="Y1822" s="254"/>
      <c r="Z1822" s="255" t="s">
        <v>110</v>
      </c>
      <c r="AA1822" s="256"/>
      <c r="AB1822" s="8"/>
      <c r="AC1822" s="253" t="s">
        <v>111</v>
      </c>
      <c r="AD1822" s="254"/>
      <c r="AE1822" s="255" t="s">
        <v>14</v>
      </c>
      <c r="AF1822" s="256"/>
      <c r="AG1822" s="8"/>
      <c r="AH1822" s="253" t="s">
        <v>112</v>
      </c>
      <c r="AI1822" s="254"/>
      <c r="AJ1822" s="255" t="s">
        <v>113</v>
      </c>
      <c r="AK1822" s="256"/>
      <c r="AL1822" s="8"/>
      <c r="AM1822" s="249" t="s">
        <v>114</v>
      </c>
      <c r="AN1822" s="250"/>
      <c r="AO1822" s="251" t="s">
        <v>115</v>
      </c>
      <c r="AP1822" s="252"/>
      <c r="AQ1822" s="24"/>
      <c r="AR1822" s="253" t="s">
        <v>116</v>
      </c>
      <c r="AS1822" s="254"/>
      <c r="AT1822" s="255" t="s">
        <v>13</v>
      </c>
      <c r="AU1822" s="256"/>
      <c r="AV1822" s="4"/>
      <c r="AW1822" s="253" t="s">
        <v>117</v>
      </c>
      <c r="AX1822" s="254"/>
      <c r="AY1822" s="255" t="s">
        <v>118</v>
      </c>
      <c r="AZ1822" s="256"/>
      <c r="BA1822" s="8"/>
      <c r="BB1822" s="253" t="s">
        <v>119</v>
      </c>
      <c r="BC1822" s="254"/>
      <c r="BD1822" s="255" t="s">
        <v>120</v>
      </c>
      <c r="BE1822" s="256"/>
      <c r="BF1822" s="4"/>
      <c r="BG1822" s="249" t="s">
        <v>121</v>
      </c>
      <c r="BH1822" s="250"/>
      <c r="BI1822" s="251" t="s">
        <v>122</v>
      </c>
      <c r="BJ1822" s="252"/>
      <c r="BK1822" s="4"/>
      <c r="BL1822" s="253" t="s">
        <v>123</v>
      </c>
      <c r="BM1822" s="254"/>
      <c r="BN1822" s="255" t="s">
        <v>124</v>
      </c>
      <c r="BO1822" s="256"/>
      <c r="BP1822" s="4"/>
      <c r="BQ1822" s="253" t="s">
        <v>125</v>
      </c>
      <c r="BR1822" s="254"/>
      <c r="BS1822" s="255" t="s">
        <v>126</v>
      </c>
      <c r="BT1822" s="256"/>
      <c r="BU1822" s="8"/>
      <c r="BV1822" s="253" t="s">
        <v>127</v>
      </c>
      <c r="BW1822" s="254"/>
      <c r="BX1822" s="255" t="s">
        <v>128</v>
      </c>
      <c r="BY1822" s="256"/>
      <c r="CA1822" s="27" t="s">
        <v>15</v>
      </c>
      <c r="CC1822" s="133" t="s">
        <v>70</v>
      </c>
      <c r="CD1822" s="9"/>
      <c r="CE1822" s="38"/>
      <c r="CF1822" s="38"/>
      <c r="CG1822" s="38"/>
      <c r="CH1822" s="38"/>
    </row>
    <row r="1823" spans="2:91" ht="18.600000000000001" customHeight="1" thickTop="1" thickBot="1">
      <c r="B1823" s="129">
        <v>4.72</v>
      </c>
      <c r="D1823" s="29">
        <v>1</v>
      </c>
      <c r="E1823" s="30">
        <v>0</v>
      </c>
      <c r="F1823" s="31">
        <v>0</v>
      </c>
      <c r="G1823" s="32">
        <f t="shared" ref="G1823:G1886" si="17474">-1/($E$8*$B1823)</f>
        <v>-0.13965677966101694</v>
      </c>
      <c r="I1823" s="29">
        <v>1</v>
      </c>
      <c r="J1823" s="33">
        <v>0</v>
      </c>
      <c r="K1823" s="31">
        <v>0</v>
      </c>
      <c r="L1823" s="32">
        <v>0</v>
      </c>
      <c r="N1823" s="29">
        <f t="shared" ref="N1823" si="17475">D1823*I1823+F1823*I1826-E1823*J1823-G1823*J1826</f>
        <v>0.96333929925165518</v>
      </c>
      <c r="O1823" s="33">
        <f t="shared" ref="O1823" si="17476">(D1823*J1823+E1823*I1823+F1823*J1826+G1823*I1826)</f>
        <v>0</v>
      </c>
      <c r="P1823" s="31">
        <f t="shared" ref="P1823" si="17477">D1823*K1823+F1823*K1826-E1823*L1823-G1823*L1826</f>
        <v>0</v>
      </c>
      <c r="Q1823" s="32">
        <f t="shared" ref="Q1823" si="17478">(D1823*L1823+E1823*K1823+F1823*L1826+G1823*K1826)</f>
        <v>-0.13965677966101694</v>
      </c>
      <c r="S1823" s="29">
        <v>1</v>
      </c>
      <c r="T1823" s="30">
        <v>0</v>
      </c>
      <c r="U1823" s="31">
        <v>0</v>
      </c>
      <c r="V1823" s="32">
        <f t="shared" ref="V1823:V1886" si="17479">-1/($T$8*$B1823)</f>
        <v>-0.2713072033898305</v>
      </c>
      <c r="X1823" s="29">
        <f t="shared" ref="X1823" si="17480">N1823*S1823+P1823*S1826-O1823*T1823-Q1823*T1826</f>
        <v>0.96333929925165518</v>
      </c>
      <c r="Y1823" s="33">
        <f t="shared" ref="Y1823" si="17481">(N1823*T1823+O1823*S1823+P1823*T1826+Q1823*S1826)</f>
        <v>0</v>
      </c>
      <c r="Z1823" s="31">
        <f t="shared" ref="Z1823" si="17482">N1823*U1823+P1823*U1826-O1823*V1823-Q1823*V1826</f>
        <v>0</v>
      </c>
      <c r="AA1823" s="32">
        <f t="shared" ref="AA1823" si="17483">(N1823*V1823+O1823*U1823+P1823*V1826+Q1823*U1826)</f>
        <v>-0.40101767085650253</v>
      </c>
      <c r="AB1823" s="8"/>
      <c r="AC1823" s="29">
        <v>1</v>
      </c>
      <c r="AD1823" s="33">
        <v>0</v>
      </c>
      <c r="AE1823" s="31">
        <v>0</v>
      </c>
      <c r="AF1823" s="32">
        <v>0</v>
      </c>
      <c r="AH1823" s="29">
        <f t="shared" ref="AH1823" si="17484">X1823*AC1823+Z1823*AC1826-Y1823*AD1823-AA1823*AD1826</f>
        <v>0.88031822898013723</v>
      </c>
      <c r="AI1823" s="33">
        <f t="shared" ref="AI1823" si="17485">(X1823*AD1823+Y1823*AC1823+Z1823*AD1826+AA1823*AC1826)</f>
        <v>0</v>
      </c>
      <c r="AJ1823" s="31">
        <f t="shared" ref="AJ1823" si="17486">X1823*AE1823+Z1823*AE1826-Y1823*AF1823-AA1823*AF1826</f>
        <v>0</v>
      </c>
      <c r="AK1823" s="32">
        <f t="shared" ref="AK1823" si="17487">(X1823*AF1823+Y1823*AE1823+Z1823*AF1826+AA1823*AE1826)</f>
        <v>-0.40101767085650253</v>
      </c>
      <c r="AL1823" s="8"/>
      <c r="AM1823" s="29">
        <v>1</v>
      </c>
      <c r="AN1823" s="30">
        <v>0</v>
      </c>
      <c r="AO1823" s="31">
        <v>0</v>
      </c>
      <c r="AP1823" s="32">
        <f t="shared" ref="AP1823:AP1886" si="17488">-1/($AN$8*$B1823)</f>
        <v>-0.24534533898305086</v>
      </c>
      <c r="AR1823" s="29">
        <f t="shared" ref="AR1823" si="17489">AH1823*AM1823+AJ1823*AM1826-AI1823*AN1823-AK1823*AN1826</f>
        <v>0.88031822898013723</v>
      </c>
      <c r="AS1823" s="33">
        <f t="shared" ref="AS1823" si="17490">(AH1823*AN1823+AI1823*AM1823+AJ1823*AN1826+AK1823*AM1826)</f>
        <v>0</v>
      </c>
      <c r="AT1823" s="31">
        <f t="shared" ref="AT1823" si="17491">AH1823*AO1823+AJ1823*AO1826-AI1823*AP1823-AK1823*AP1826</f>
        <v>0</v>
      </c>
      <c r="AU1823" s="32">
        <f t="shared" ref="AU1823" si="17492">(AH1823*AP1823+AI1823*AO1823+AJ1823*AP1826+AK1823*AO1826)</f>
        <v>-0.61699964515859329</v>
      </c>
      <c r="AV1823" s="8"/>
      <c r="AW1823" s="29">
        <v>1</v>
      </c>
      <c r="AX1823" s="33">
        <v>0</v>
      </c>
      <c r="AY1823" s="31">
        <v>0</v>
      </c>
      <c r="AZ1823" s="32">
        <v>0</v>
      </c>
      <c r="BB1823" s="29">
        <f t="shared" ref="BB1823" si="17493">AR1823*AW1823+AT1823*AW1826-AS1823*AX1823-AU1823*AX1826</f>
        <v>0.76476229124770856</v>
      </c>
      <c r="BC1823" s="33">
        <f t="shared" ref="BC1823" si="17494">(AR1823*AX1823+AS1823*AW1823+AT1823*AX1826+AU1823*AW1826)</f>
        <v>0</v>
      </c>
      <c r="BD1823" s="31">
        <f t="shared" ref="BD1823" si="17495">AR1823*AY1823+AT1823*AY1826-AS1823*AZ1823-AU1823*AZ1826</f>
        <v>0</v>
      </c>
      <c r="BE1823" s="32">
        <f t="shared" ref="BE1823" si="17496">(AR1823*AZ1823+AS1823*AY1823+AT1823*AZ1826+AU1823*AY1826)</f>
        <v>-0.61699964515859329</v>
      </c>
      <c r="BF1823" s="8"/>
      <c r="BG1823" s="29">
        <v>1</v>
      </c>
      <c r="BH1823" s="30">
        <v>0</v>
      </c>
      <c r="BI1823" s="31">
        <v>0</v>
      </c>
      <c r="BJ1823" s="32">
        <f t="shared" ref="BJ1823:BJ1886" si="17497">-1/($BH$8*$B1823)</f>
        <v>-8.6269067796610172E-2</v>
      </c>
      <c r="BL1823" s="29">
        <f t="shared" ref="BL1823" si="17498">BB1823*BG1823+BD1823*BG1826-BC1823*BH1823-BE1823*BH1826</f>
        <v>0.76476229124770856</v>
      </c>
      <c r="BM1823" s="33">
        <f t="shared" ref="BM1823" si="17499">(BB1823*BH1823+BC1823*BG1823+BD1823*BH1826+BE1823*BG1826)</f>
        <v>0</v>
      </c>
      <c r="BN1823" s="31">
        <f t="shared" ref="BN1823" si="17500">BB1823*BI1823+BD1823*BI1826-BC1823*BJ1823-BE1823*BJ1826</f>
        <v>0</v>
      </c>
      <c r="BO1823" s="32">
        <f t="shared" ref="BO1823" si="17501">(BB1823*BJ1823+BC1823*BI1823+BD1823*BJ1826+BE1823*BI1826)</f>
        <v>-0.68297497511053273</v>
      </c>
      <c r="BP1823" s="8"/>
      <c r="BQ1823" s="34">
        <v>1</v>
      </c>
      <c r="BR1823" s="35">
        <v>0</v>
      </c>
      <c r="BS1823" s="11">
        <v>0</v>
      </c>
      <c r="BT1823" s="36">
        <v>0</v>
      </c>
      <c r="BV1823" s="29">
        <f t="shared" ref="BV1823" si="17502">BL1823*BQ1823+BN1823*BQ1826-BM1823*BR1823-BO1823*BR1826</f>
        <v>0.76476229124770856</v>
      </c>
      <c r="BW1823" s="33">
        <f t="shared" ref="BW1823" si="17503">(BL1823*BR1823+BM1823*BQ1823+BN1823*BR1826+BO1823*BQ1826)</f>
        <v>-0.68297497511053273</v>
      </c>
      <c r="BX1823" s="31">
        <f t="shared" ref="BX1823" si="17504">BL1823*BS1823+BN1823*BS1826-BM1823*BT1823-BO1823*BT1826</f>
        <v>0</v>
      </c>
      <c r="BY1823" s="32">
        <f t="shared" ref="BY1823" si="17505">(BL1823*BT1823+BM1823*BS1823+BN1823*BT1826+BO1823*BS1826)</f>
        <v>-0.68297497511053273</v>
      </c>
      <c r="CA1823" s="37">
        <f t="shared" ref="CA1823" si="17506">20*LOG(((1+$BR$8)/$BR$8)/((BV1823+BV1826)^2+(BW1823+BW1826)^2)^0.5)</f>
        <v>-6.1252328411093519E-3</v>
      </c>
      <c r="CC1823" s="134">
        <f t="shared" ref="CC1823" si="17507">((BV1823^2+BW1823^2)^0.5)/((BV1826^2+BW1826^2)^0.5)</f>
        <v>1.0495848026493797</v>
      </c>
      <c r="CD1823" s="9"/>
      <c r="CE1823" s="38"/>
      <c r="CF1823" s="38"/>
      <c r="CG1823" s="38"/>
      <c r="CH1823" s="38"/>
      <c r="CM1823" s="129">
        <v>4.7</v>
      </c>
    </row>
    <row r="1824" spans="2:91" ht="18.600000000000001" customHeight="1" thickBot="1">
      <c r="D1824" s="39"/>
      <c r="G1824" s="40"/>
      <c r="I1824" s="39"/>
      <c r="L1824" s="40"/>
      <c r="N1824" s="39"/>
      <c r="Q1824" s="40"/>
      <c r="S1824" s="39"/>
      <c r="V1824" s="40"/>
      <c r="X1824" s="39"/>
      <c r="AA1824" s="40"/>
      <c r="AC1824" s="39"/>
      <c r="AF1824" s="40"/>
      <c r="AH1824" s="39"/>
      <c r="AK1824" s="40"/>
      <c r="AM1824" s="39"/>
      <c r="AP1824" s="40"/>
      <c r="AR1824" s="39"/>
      <c r="AU1824" s="40"/>
      <c r="AW1824" s="39"/>
      <c r="AZ1824" s="40"/>
      <c r="BB1824" s="39"/>
      <c r="BE1824" s="40"/>
      <c r="BG1824" s="39"/>
      <c r="BJ1824" s="40"/>
      <c r="BL1824" s="39"/>
      <c r="BO1824" s="40"/>
      <c r="BQ1824" s="34"/>
      <c r="BR1824" s="11"/>
      <c r="BS1824" s="11"/>
      <c r="BT1824" s="41"/>
      <c r="BV1824" s="39"/>
      <c r="BY1824" s="40"/>
      <c r="CC1824" s="135"/>
      <c r="CD1824" s="9"/>
      <c r="CE1824" s="38"/>
      <c r="CF1824" s="38"/>
      <c r="CG1824" s="38"/>
      <c r="CH1824" s="38"/>
    </row>
    <row r="1825" spans="2:91" ht="18.600000000000001" customHeight="1" thickBot="1">
      <c r="D1825" s="258" t="s">
        <v>129</v>
      </c>
      <c r="E1825" s="259"/>
      <c r="F1825" s="260" t="s">
        <v>130</v>
      </c>
      <c r="G1825" s="261"/>
      <c r="H1825" s="229"/>
      <c r="I1825" s="258" t="s">
        <v>131</v>
      </c>
      <c r="J1825" s="259"/>
      <c r="K1825" s="260" t="s">
        <v>132</v>
      </c>
      <c r="L1825" s="261"/>
      <c r="N1825" s="253" t="s">
        <v>133</v>
      </c>
      <c r="O1825" s="254"/>
      <c r="P1825" s="255" t="s">
        <v>134</v>
      </c>
      <c r="Q1825" s="256"/>
      <c r="S1825" s="258" t="s">
        <v>135</v>
      </c>
      <c r="T1825" s="259"/>
      <c r="U1825" s="260" t="s">
        <v>136</v>
      </c>
      <c r="V1825" s="261"/>
      <c r="W1825" s="8"/>
      <c r="X1825" s="253" t="s">
        <v>137</v>
      </c>
      <c r="Y1825" s="254"/>
      <c r="Z1825" s="255" t="s">
        <v>138</v>
      </c>
      <c r="AA1825" s="256"/>
      <c r="AB1825" s="8"/>
      <c r="AC1825" s="258" t="s">
        <v>139</v>
      </c>
      <c r="AD1825" s="259"/>
      <c r="AE1825" s="260" t="s">
        <v>140</v>
      </c>
      <c r="AF1825" s="261"/>
      <c r="AG1825" s="8"/>
      <c r="AH1825" s="253" t="s">
        <v>141</v>
      </c>
      <c r="AI1825" s="254"/>
      <c r="AJ1825" s="255" t="s">
        <v>142</v>
      </c>
      <c r="AK1825" s="256"/>
      <c r="AL1825" s="8"/>
      <c r="AM1825" s="258" t="s">
        <v>143</v>
      </c>
      <c r="AN1825" s="259"/>
      <c r="AO1825" s="260" t="s">
        <v>144</v>
      </c>
      <c r="AP1825" s="261"/>
      <c r="AR1825" s="253" t="s">
        <v>145</v>
      </c>
      <c r="AS1825" s="254"/>
      <c r="AT1825" s="255" t="s">
        <v>146</v>
      </c>
      <c r="AU1825" s="256"/>
      <c r="AV1825" s="4"/>
      <c r="AW1825" s="258" t="s">
        <v>147</v>
      </c>
      <c r="AX1825" s="259"/>
      <c r="AY1825" s="260" t="s">
        <v>148</v>
      </c>
      <c r="AZ1825" s="261"/>
      <c r="BA1825" s="8"/>
      <c r="BB1825" s="253" t="s">
        <v>149</v>
      </c>
      <c r="BC1825" s="254"/>
      <c r="BD1825" s="255" t="s">
        <v>150</v>
      </c>
      <c r="BE1825" s="256"/>
      <c r="BF1825" s="4"/>
      <c r="BG1825" s="258" t="s">
        <v>151</v>
      </c>
      <c r="BH1825" s="259"/>
      <c r="BI1825" s="260" t="s">
        <v>152</v>
      </c>
      <c r="BJ1825" s="261"/>
      <c r="BK1825" s="4"/>
      <c r="BL1825" s="253" t="s">
        <v>153</v>
      </c>
      <c r="BM1825" s="254"/>
      <c r="BN1825" s="255" t="s">
        <v>154</v>
      </c>
      <c r="BO1825" s="256"/>
      <c r="BP1825" s="4"/>
      <c r="BQ1825" s="258" t="s">
        <v>155</v>
      </c>
      <c r="BR1825" s="259"/>
      <c r="BS1825" s="260" t="s">
        <v>156</v>
      </c>
      <c r="BT1825" s="261"/>
      <c r="BU1825" s="8"/>
      <c r="BV1825" s="253" t="s">
        <v>157</v>
      </c>
      <c r="BW1825" s="254"/>
      <c r="BX1825" s="255" t="s">
        <v>158</v>
      </c>
      <c r="BY1825" s="256"/>
      <c r="CA1825" s="46" t="s">
        <v>16</v>
      </c>
      <c r="CC1825" s="136" t="s">
        <v>71</v>
      </c>
      <c r="CD1825" s="9"/>
      <c r="CE1825" s="38"/>
      <c r="CF1825" s="38"/>
      <c r="CG1825" s="38"/>
      <c r="CH1825" s="38"/>
    </row>
    <row r="1826" spans="2:91" ht="18.600000000000001" customHeight="1" thickTop="1" thickBot="1">
      <c r="D1826" s="29">
        <v>0</v>
      </c>
      <c r="E1826" s="33">
        <v>0</v>
      </c>
      <c r="F1826" s="31">
        <v>1</v>
      </c>
      <c r="G1826" s="32">
        <v>0</v>
      </c>
      <c r="I1826" s="29">
        <v>0</v>
      </c>
      <c r="J1826" s="33">
        <f t="shared" ref="J1826" si="17508">IF(0=(1-$J$8*$K$8*$B1823^2),10^14,$B1823*$J$8/(1-$J$8*$K$8*$B1823^2))</f>
        <v>-0.26250570031279391</v>
      </c>
      <c r="K1826" s="31">
        <v>1</v>
      </c>
      <c r="L1826" s="32">
        <v>0</v>
      </c>
      <c r="N1826" s="29">
        <f t="shared" ref="N1826" si="17509">D1826*I1823+F1826*I1826-E1826*J1823-G1826*J1826</f>
        <v>0</v>
      </c>
      <c r="O1826" s="33">
        <f t="shared" ref="O1826" si="17510">(D1826*J1823+E1826*I1823+F1826*J1826+G1826*I1826)</f>
        <v>-0.26250570031279391</v>
      </c>
      <c r="P1826" s="31">
        <f t="shared" ref="P1826" si="17511">D1826*K1823+F1826*K1826-E1826*L1823-G1826*L1826</f>
        <v>1</v>
      </c>
      <c r="Q1826" s="32">
        <f t="shared" ref="Q1826" si="17512">(D1826*L1823+E1826*K1823+F1826*L1826+G1826*K1826)</f>
        <v>0</v>
      </c>
      <c r="S1826" s="29">
        <v>0</v>
      </c>
      <c r="T1826" s="33">
        <v>0</v>
      </c>
      <c r="U1826" s="31">
        <v>1</v>
      </c>
      <c r="V1826" s="32">
        <v>0</v>
      </c>
      <c r="X1826" s="29">
        <f t="shared" ref="X1826" si="17513">N1826*S1823+P1826*S1826-O1826*T1823-Q1826*T1826</f>
        <v>0</v>
      </c>
      <c r="Y1826" s="33">
        <f t="shared" ref="Y1826" si="17514">(N1826*T1823+O1826*S1823+P1826*T1826+Q1826*S1826)</f>
        <v>-0.26250570031279391</v>
      </c>
      <c r="Z1826" s="31">
        <f t="shared" ref="Z1826" si="17515">N1826*U1823+P1826*U1826-O1826*V1823-Q1826*V1826</f>
        <v>0.92878031257424687</v>
      </c>
      <c r="AA1826" s="32">
        <f t="shared" ref="AA1826" si="17516">(N1826*V1823+O1826*U1823+P1826*V1826+Q1826*U1826)</f>
        <v>0</v>
      </c>
      <c r="AB1826" s="8"/>
      <c r="AC1826" s="29">
        <v>0</v>
      </c>
      <c r="AD1826" s="33">
        <f t="shared" ref="AD1826" si="17517">IF(0=(1-$AD$8*$AE$8*$B1823^2),10^14,$B1823*$AD$8/(1-$AD$8*$AE$8*$B1823^2))</f>
        <v>-0.20702596495111975</v>
      </c>
      <c r="AE1826" s="31">
        <v>1</v>
      </c>
      <c r="AF1826" s="32">
        <v>0</v>
      </c>
      <c r="AH1826" s="29">
        <f t="shared" ref="AH1826" si="17518">X1826*AC1823+Z1826*AC1826-Y1826*AD1823-AA1826*AD1826</f>
        <v>0</v>
      </c>
      <c r="AI1826" s="33">
        <f t="shared" ref="AI1826" si="17519">(X1826*AD1823+Y1826*AC1823+Z1826*AD1826+AA1826*AC1826)</f>
        <v>-0.45478734075107996</v>
      </c>
      <c r="AJ1826" s="31">
        <f t="shared" ref="AJ1826" si="17520">X1826*AE1823+Z1826*AE1826-Y1826*AF1823-AA1826*AF1826</f>
        <v>0.92878031257424687</v>
      </c>
      <c r="AK1826" s="32">
        <f t="shared" ref="AK1826" si="17521">(X1826*AF1823+Y1826*AE1823+Z1826*AF1826+AA1826*AE1826)</f>
        <v>0</v>
      </c>
      <c r="AL1826" s="8"/>
      <c r="AM1826" s="29">
        <v>0</v>
      </c>
      <c r="AN1826" s="33">
        <v>0</v>
      </c>
      <c r="AO1826" s="31">
        <v>1</v>
      </c>
      <c r="AP1826" s="32">
        <v>0</v>
      </c>
      <c r="AR1826" s="29">
        <f t="shared" ref="AR1826" si="17522">AH1826*AM1823+AJ1826*AM1826-AI1826*AN1823-AK1826*AN1826</f>
        <v>0</v>
      </c>
      <c r="AS1826" s="33">
        <f t="shared" ref="AS1826" si="17523">(AH1826*AN1823+AI1826*AM1823+AJ1826*AN1826+AK1826*AM1826)</f>
        <v>-0.45478734075107996</v>
      </c>
      <c r="AT1826" s="31">
        <f t="shared" ref="AT1826" si="17524">AH1826*AO1823+AJ1826*AO1826-AI1826*AP1823-AK1826*AP1826</f>
        <v>0.81720035829247295</v>
      </c>
      <c r="AU1826" s="32">
        <f t="shared" ref="AU1826" si="17525">(AH1826*AP1823+AI1826*AO1823+AJ1826*AP1826+AK1826*AO1826)</f>
        <v>0</v>
      </c>
      <c r="AV1826" s="8"/>
      <c r="AW1826" s="29">
        <v>0</v>
      </c>
      <c r="AX1826" s="33">
        <f t="shared" ref="AX1826" si="17526">IF(0=(1-$AX$8*$AY$8*$B1823^2),10^14,$B1823*$AX$8/(1-$AX$8*$AY$8*$B1823^2))</f>
        <v>-0.1872868787513261</v>
      </c>
      <c r="AY1826" s="31">
        <v>1</v>
      </c>
      <c r="AZ1826" s="32">
        <v>0</v>
      </c>
      <c r="BB1826" s="29">
        <f t="shared" ref="BB1826" si="17527">AR1826*AW1823+AT1826*AW1826-AS1826*AX1823-AU1826*AX1826</f>
        <v>0</v>
      </c>
      <c r="BC1826" s="33">
        <f t="shared" ref="BC1826" si="17528">(AR1826*AX1823+AS1826*AW1823+AT1826*AX1826+AU1826*AW1826)</f>
        <v>-0.60783824517014262</v>
      </c>
      <c r="BD1826" s="31">
        <f t="shared" ref="BD1826" si="17529">AR1826*AY1823+AT1826*AY1826-AS1826*AZ1823-AU1826*AZ1826</f>
        <v>0.81720035829247295</v>
      </c>
      <c r="BE1826" s="32">
        <f t="shared" ref="BE1826" si="17530">(AR1826*AZ1823+AS1826*AY1823+AT1826*AZ1826+AU1826*AY1826)</f>
        <v>0</v>
      </c>
      <c r="BF1826" s="8"/>
      <c r="BG1826" s="29">
        <v>0</v>
      </c>
      <c r="BH1826" s="33">
        <v>0</v>
      </c>
      <c r="BI1826" s="31">
        <v>1</v>
      </c>
      <c r="BJ1826" s="32">
        <v>0</v>
      </c>
      <c r="BL1826" s="29">
        <f t="shared" ref="BL1826" si="17531">BB1826*BG1823+BD1826*BG1826-BC1826*BH1823-BE1826*BH1826</f>
        <v>0</v>
      </c>
      <c r="BM1826" s="33">
        <f t="shared" ref="BM1826" si="17532">(BB1826*BH1823+BC1826*BG1823+BD1826*BH1826+BE1826*BG1826)</f>
        <v>-0.60783824517014262</v>
      </c>
      <c r="BN1826" s="31">
        <f t="shared" ref="BN1826" si="17533">BB1826*BI1823+BD1826*BI1826-BC1826*BJ1823-BE1826*BJ1826</f>
        <v>0.76476271951051733</v>
      </c>
      <c r="BO1826" s="32">
        <f t="shared" ref="BO1826" si="17534">(BB1826*BJ1823+BC1826*BI1823+BD1826*BJ1826+BE1826*BI1826)</f>
        <v>0</v>
      </c>
      <c r="BP1826" s="8"/>
      <c r="BQ1826" s="19">
        <f t="shared" ref="BQ1826:BQ1889" si="17535">1/$BR$8</f>
        <v>1</v>
      </c>
      <c r="BR1826" s="47">
        <v>0</v>
      </c>
      <c r="BS1826" s="48">
        <v>1</v>
      </c>
      <c r="BT1826" s="49">
        <v>0</v>
      </c>
      <c r="BV1826" s="29">
        <f t="shared" ref="BV1826" si="17536">BL1826*BQ1823+BN1826*BQ1826-BM1826*BR1823-BO1826*BR1826</f>
        <v>0.76476271951051733</v>
      </c>
      <c r="BW1826" s="33">
        <f t="shared" ref="BW1826" si="17537">(BL1826*BR1823+BM1826*BQ1823+BN1826*BR1826+BO1826*BQ1826)</f>
        <v>-0.60783824517014262</v>
      </c>
      <c r="BX1826" s="31">
        <f t="shared" ref="BX1826" si="17538">BL1826*BS1823+BN1826*BS1826-BM1826*BT1823-BO1826*BT1826</f>
        <v>0.76476271951051733</v>
      </c>
      <c r="BY1826" s="32">
        <f t="shared" ref="BY1826" si="17539">(BL1826*BT1823+BM1826*BS1823+BN1826*BT1826+BO1826*BS1826)</f>
        <v>0</v>
      </c>
      <c r="CA1826" s="50">
        <f t="shared" ref="CA1826" si="17540">(180/PI())*ATAN(-1*(BW1823+BW1826)/(BV1823+BV1826))</f>
        <v>40.162049253034361</v>
      </c>
      <c r="CC1826" s="137">
        <f t="shared" ref="CC1826" si="17541">20*LOG(((1-(10^(CA1823/20)^2)*(1-((1-CC1823)/(1+CC1823))^2))^0.5))</f>
        <v>-27.003074592963575</v>
      </c>
      <c r="CD1826" s="9"/>
      <c r="CE1826" s="38"/>
      <c r="CF1826" s="38"/>
      <c r="CG1826" s="38"/>
      <c r="CH1826" s="38"/>
    </row>
    <row r="1827" spans="2:91" ht="18.600000000000001" customHeight="1">
      <c r="CC1827" s="42"/>
    </row>
    <row r="1828" spans="2:91" ht="18.600000000000001" customHeight="1" thickBot="1">
      <c r="E1828" s="22" t="s">
        <v>4</v>
      </c>
      <c r="J1828" s="22" t="s">
        <v>5</v>
      </c>
      <c r="O1828" s="22" t="s">
        <v>6</v>
      </c>
      <c r="T1828" s="22" t="s">
        <v>7</v>
      </c>
      <c r="Y1828" s="22" t="s">
        <v>8</v>
      </c>
      <c r="AD1828" s="22" t="s">
        <v>65</v>
      </c>
      <c r="AI1828" s="22" t="s">
        <v>9</v>
      </c>
      <c r="AN1828" s="22" t="s">
        <v>66</v>
      </c>
      <c r="AS1828" s="22" t="s">
        <v>51</v>
      </c>
      <c r="AX1828" s="22" t="s">
        <v>67</v>
      </c>
      <c r="BC1828" s="22" t="s">
        <v>52</v>
      </c>
      <c r="BH1828" s="22" t="s">
        <v>68</v>
      </c>
      <c r="BM1828" s="22" t="s">
        <v>63</v>
      </c>
      <c r="BQ1828" s="23" t="s">
        <v>69</v>
      </c>
      <c r="BR1828" s="23"/>
      <c r="BS1828" s="24"/>
      <c r="BT1828" s="24"/>
      <c r="BU1828" s="24"/>
      <c r="BW1828" s="22" t="s">
        <v>64</v>
      </c>
    </row>
    <row r="1829" spans="2:91" ht="18.600000000000001" customHeight="1" thickBot="1">
      <c r="D1829" s="249" t="s">
        <v>103</v>
      </c>
      <c r="E1829" s="250"/>
      <c r="F1829" s="251" t="s">
        <v>104</v>
      </c>
      <c r="G1829" s="252"/>
      <c r="H1829" s="229"/>
      <c r="I1829" s="253" t="s">
        <v>11</v>
      </c>
      <c r="J1829" s="254"/>
      <c r="K1829" s="255" t="s">
        <v>12</v>
      </c>
      <c r="L1829" s="256"/>
      <c r="M1829" s="24"/>
      <c r="N1829" s="253" t="s">
        <v>105</v>
      </c>
      <c r="O1829" s="254"/>
      <c r="P1829" s="255" t="s">
        <v>106</v>
      </c>
      <c r="Q1829" s="256"/>
      <c r="R1829" s="24"/>
      <c r="S1829" s="249" t="s">
        <v>107</v>
      </c>
      <c r="T1829" s="250"/>
      <c r="U1829" s="251" t="s">
        <v>108</v>
      </c>
      <c r="V1829" s="252"/>
      <c r="W1829" s="8"/>
      <c r="X1829" s="253" t="s">
        <v>109</v>
      </c>
      <c r="Y1829" s="254"/>
      <c r="Z1829" s="255" t="s">
        <v>110</v>
      </c>
      <c r="AA1829" s="256"/>
      <c r="AB1829" s="8"/>
      <c r="AC1829" s="253" t="s">
        <v>111</v>
      </c>
      <c r="AD1829" s="254"/>
      <c r="AE1829" s="255" t="s">
        <v>14</v>
      </c>
      <c r="AF1829" s="256"/>
      <c r="AG1829" s="8"/>
      <c r="AH1829" s="253" t="s">
        <v>112</v>
      </c>
      <c r="AI1829" s="254"/>
      <c r="AJ1829" s="255" t="s">
        <v>113</v>
      </c>
      <c r="AK1829" s="256"/>
      <c r="AL1829" s="8"/>
      <c r="AM1829" s="249" t="s">
        <v>114</v>
      </c>
      <c r="AN1829" s="250"/>
      <c r="AO1829" s="251" t="s">
        <v>115</v>
      </c>
      <c r="AP1829" s="252"/>
      <c r="AQ1829" s="24"/>
      <c r="AR1829" s="253" t="s">
        <v>116</v>
      </c>
      <c r="AS1829" s="254"/>
      <c r="AT1829" s="255" t="s">
        <v>13</v>
      </c>
      <c r="AU1829" s="256"/>
      <c r="AV1829" s="4"/>
      <c r="AW1829" s="253" t="s">
        <v>117</v>
      </c>
      <c r="AX1829" s="254"/>
      <c r="AY1829" s="255" t="s">
        <v>118</v>
      </c>
      <c r="AZ1829" s="256"/>
      <c r="BA1829" s="8"/>
      <c r="BB1829" s="253" t="s">
        <v>119</v>
      </c>
      <c r="BC1829" s="254"/>
      <c r="BD1829" s="255" t="s">
        <v>120</v>
      </c>
      <c r="BE1829" s="256"/>
      <c r="BF1829" s="4"/>
      <c r="BG1829" s="249" t="s">
        <v>121</v>
      </c>
      <c r="BH1829" s="250"/>
      <c r="BI1829" s="251" t="s">
        <v>122</v>
      </c>
      <c r="BJ1829" s="252"/>
      <c r="BK1829" s="4"/>
      <c r="BL1829" s="253" t="s">
        <v>123</v>
      </c>
      <c r="BM1829" s="254"/>
      <c r="BN1829" s="255" t="s">
        <v>124</v>
      </c>
      <c r="BO1829" s="256"/>
      <c r="BP1829" s="4"/>
      <c r="BQ1829" s="253" t="s">
        <v>125</v>
      </c>
      <c r="BR1829" s="254"/>
      <c r="BS1829" s="255" t="s">
        <v>126</v>
      </c>
      <c r="BT1829" s="256"/>
      <c r="BU1829" s="8"/>
      <c r="BV1829" s="253" t="s">
        <v>127</v>
      </c>
      <c r="BW1829" s="254"/>
      <c r="BX1829" s="255" t="s">
        <v>128</v>
      </c>
      <c r="BY1829" s="256"/>
      <c r="CA1829" s="27" t="s">
        <v>15</v>
      </c>
      <c r="CC1829" s="133" t="s">
        <v>70</v>
      </c>
      <c r="CD1829" s="9"/>
      <c r="CE1829" s="38"/>
      <c r="CF1829" s="38"/>
      <c r="CG1829" s="38"/>
      <c r="CH1829" s="38"/>
    </row>
    <row r="1830" spans="2:91" ht="18.600000000000001" customHeight="1" thickTop="1" thickBot="1">
      <c r="B1830" s="129">
        <v>4.74</v>
      </c>
      <c r="D1830" s="29">
        <v>1</v>
      </c>
      <c r="E1830" s="30">
        <v>0</v>
      </c>
      <c r="F1830" s="31">
        <v>0</v>
      </c>
      <c r="G1830" s="32">
        <f t="shared" ref="G1830:G1893" si="17542">-1/($E$8*$B1830)</f>
        <v>-0.1390675105485232</v>
      </c>
      <c r="I1830" s="29">
        <v>1</v>
      </c>
      <c r="J1830" s="33">
        <v>0</v>
      </c>
      <c r="K1830" s="31">
        <v>0</v>
      </c>
      <c r="L1830" s="32">
        <v>0</v>
      </c>
      <c r="N1830" s="29">
        <f t="shared" ref="N1830" si="17543">D1830*I1830+F1830*I1833-E1830*J1830-G1830*J1833</f>
        <v>0.96365014825994288</v>
      </c>
      <c r="O1830" s="33">
        <f t="shared" ref="O1830" si="17544">(D1830*J1830+E1830*I1830+F1830*J1833+G1830*I1833)</f>
        <v>0</v>
      </c>
      <c r="P1830" s="31">
        <f t="shared" ref="P1830" si="17545">D1830*K1830+F1830*K1833-E1830*L1830-G1830*L1833</f>
        <v>0</v>
      </c>
      <c r="Q1830" s="32">
        <f t="shared" ref="Q1830" si="17546">(D1830*L1830+E1830*K1830+F1830*L1833+G1830*K1833)</f>
        <v>-0.1390675105485232</v>
      </c>
      <c r="S1830" s="29">
        <v>1</v>
      </c>
      <c r="T1830" s="30">
        <v>0</v>
      </c>
      <c r="U1830" s="31">
        <v>0</v>
      </c>
      <c r="V1830" s="32">
        <f t="shared" ref="V1830:V1893" si="17547">-1/($T$8*$B1830)</f>
        <v>-0.27016244725738392</v>
      </c>
      <c r="X1830" s="29">
        <f t="shared" ref="X1830" si="17548">N1830*S1830+P1830*S1833-O1830*T1830-Q1830*T1833</f>
        <v>0.96365014825994288</v>
      </c>
      <c r="Y1830" s="33">
        <f t="shared" ref="Y1830" si="17549">(N1830*T1830+O1830*S1830+P1830*T1833+Q1830*S1833)</f>
        <v>0</v>
      </c>
      <c r="Z1830" s="31">
        <f t="shared" ref="Z1830" si="17550">N1830*U1830+P1830*U1833-O1830*V1830-Q1830*V1833</f>
        <v>0</v>
      </c>
      <c r="AA1830" s="32">
        <f t="shared" ref="AA1830" si="17551">(N1830*V1830+O1830*U1830+P1830*V1833+Q1830*U1833)</f>
        <v>-0.39940959290237021</v>
      </c>
      <c r="AB1830" s="8"/>
      <c r="AC1830" s="29">
        <v>1</v>
      </c>
      <c r="AD1830" s="33">
        <v>0</v>
      </c>
      <c r="AE1830" s="31">
        <v>0</v>
      </c>
      <c r="AF1830" s="32">
        <v>0</v>
      </c>
      <c r="AH1830" s="29">
        <f t="shared" ref="AH1830" si="17552">X1830*AC1830+Z1830*AC1833-Y1830*AD1830-AA1830*AD1833</f>
        <v>0.88132903058548873</v>
      </c>
      <c r="AI1830" s="33">
        <f t="shared" ref="AI1830" si="17553">(X1830*AD1830+Y1830*AC1830+Z1830*AD1833+AA1830*AC1833)</f>
        <v>0</v>
      </c>
      <c r="AJ1830" s="31">
        <f t="shared" ref="AJ1830" si="17554">X1830*AE1830+Z1830*AE1833-Y1830*AF1830-AA1830*AF1833</f>
        <v>0</v>
      </c>
      <c r="AK1830" s="32">
        <f t="shared" ref="AK1830" si="17555">(X1830*AF1830+Y1830*AE1830+Z1830*AF1833+AA1830*AE1833)</f>
        <v>-0.39940959290237021</v>
      </c>
      <c r="AL1830" s="8"/>
      <c r="AM1830" s="29">
        <v>1</v>
      </c>
      <c r="AN1830" s="30">
        <v>0</v>
      </c>
      <c r="AO1830" s="31">
        <v>0</v>
      </c>
      <c r="AP1830" s="32">
        <f t="shared" ref="AP1830:AP1893" si="17556">-1/($AN$8*$B1830)</f>
        <v>-0.24431012658227846</v>
      </c>
      <c r="AR1830" s="29">
        <f t="shared" ref="AR1830" si="17557">AH1830*AM1830+AJ1830*AM1833-AI1830*AN1830-AK1830*AN1833</f>
        <v>0.88132903058548873</v>
      </c>
      <c r="AS1830" s="33">
        <f t="shared" ref="AS1830" si="17558">(AH1830*AN1830+AI1830*AM1830+AJ1830*AN1833+AK1830*AM1833)</f>
        <v>0</v>
      </c>
      <c r="AT1830" s="31">
        <f t="shared" ref="AT1830" si="17559">AH1830*AO1830+AJ1830*AO1833-AI1830*AP1830-AK1830*AP1833</f>
        <v>0</v>
      </c>
      <c r="AU1830" s="32">
        <f t="shared" ref="AU1830" si="17560">(AH1830*AP1830+AI1830*AO1830+AJ1830*AP1833+AK1830*AO1833)</f>
        <v>-0.61472719992534774</v>
      </c>
      <c r="AV1830" s="8"/>
      <c r="AW1830" s="29">
        <v>1</v>
      </c>
      <c r="AX1830" s="33">
        <v>0</v>
      </c>
      <c r="AY1830" s="31">
        <v>0</v>
      </c>
      <c r="AZ1830" s="32">
        <v>0</v>
      </c>
      <c r="BB1830" s="29">
        <f t="shared" ref="BB1830" si="17561">AR1830*AW1830+AT1830*AW1833-AS1830*AX1830-AU1830*AX1833</f>
        <v>0.76670289505477263</v>
      </c>
      <c r="BC1830" s="33">
        <f t="shared" ref="BC1830" si="17562">(AR1830*AX1830+AS1830*AW1830+AT1830*AX1833+AU1830*AW1833)</f>
        <v>0</v>
      </c>
      <c r="BD1830" s="31">
        <f t="shared" ref="BD1830" si="17563">AR1830*AY1830+AT1830*AY1833-AS1830*AZ1830-AU1830*AZ1833</f>
        <v>0</v>
      </c>
      <c r="BE1830" s="32">
        <f t="shared" ref="BE1830" si="17564">(AR1830*AZ1830+AS1830*AY1830+AT1830*AZ1833+AU1830*AY1833)</f>
        <v>-0.61472719992534774</v>
      </c>
      <c r="BF1830" s="8"/>
      <c r="BG1830" s="29">
        <v>1</v>
      </c>
      <c r="BH1830" s="30">
        <v>0</v>
      </c>
      <c r="BI1830" s="31">
        <v>0</v>
      </c>
      <c r="BJ1830" s="32">
        <f t="shared" ref="BJ1830:BJ1893" si="17565">-1/($BH$8*$B1830)</f>
        <v>-8.5905063291139228E-2</v>
      </c>
      <c r="BL1830" s="29">
        <f t="shared" ref="BL1830" si="17566">BB1830*BG1830+BD1830*BG1833-BC1830*BH1830-BE1830*BH1833</f>
        <v>0.76670289505477263</v>
      </c>
      <c r="BM1830" s="33">
        <f t="shared" ref="BM1830" si="17567">(BB1830*BH1830+BC1830*BG1830+BD1830*BH1833+BE1830*BG1833)</f>
        <v>0</v>
      </c>
      <c r="BN1830" s="31">
        <f t="shared" ref="BN1830" si="17568">BB1830*BI1830+BD1830*BI1833-BC1830*BJ1830-BE1830*BJ1833</f>
        <v>0</v>
      </c>
      <c r="BO1830" s="32">
        <f t="shared" ref="BO1830" si="17569">(BB1830*BJ1830+BC1830*BI1830+BD1830*BJ1833+BE1830*BI1833)</f>
        <v>-0.68059086065052765</v>
      </c>
      <c r="BP1830" s="8"/>
      <c r="BQ1830" s="34">
        <v>1</v>
      </c>
      <c r="BR1830" s="35">
        <v>0</v>
      </c>
      <c r="BS1830" s="11">
        <v>0</v>
      </c>
      <c r="BT1830" s="36">
        <v>0</v>
      </c>
      <c r="BV1830" s="29">
        <f t="shared" ref="BV1830" si="17570">BL1830*BQ1830+BN1830*BQ1833-BM1830*BR1830-BO1830*BR1833</f>
        <v>0.76670289505477263</v>
      </c>
      <c r="BW1830" s="33">
        <f t="shared" ref="BW1830" si="17571">(BL1830*BR1830+BM1830*BQ1830+BN1830*BR1833+BO1830*BQ1833)</f>
        <v>-0.68059086065052765</v>
      </c>
      <c r="BX1830" s="31">
        <f t="shared" ref="BX1830" si="17572">BL1830*BS1830+BN1830*BS1833-BM1830*BT1830-BO1830*BT1833</f>
        <v>0</v>
      </c>
      <c r="BY1830" s="32">
        <f t="shared" ref="BY1830" si="17573">(BL1830*BT1830+BM1830*BS1830+BN1830*BT1833+BO1830*BS1833)</f>
        <v>-0.68059086065052765</v>
      </c>
      <c r="CA1830" s="37">
        <f t="shared" ref="CA1830" si="17574">20*LOG(((1+$BR$8)/$BR$8)/((BV1830+BV1833)^2+(BW1830+BW1833)^2)^0.5)</f>
        <v>-6.101365542344985E-3</v>
      </c>
      <c r="CC1830" s="134">
        <f t="shared" ref="CC1830" si="17575">((BV1830^2+BW1830^2)^0.5)/((BV1833^2+BW1833^2)^0.5)</f>
        <v>1.0493043253513092</v>
      </c>
      <c r="CD1830" s="9"/>
      <c r="CE1830" s="38"/>
      <c r="CF1830" s="38"/>
      <c r="CG1830" s="38"/>
      <c r="CH1830" s="38"/>
      <c r="CM1830" s="129">
        <v>4.72</v>
      </c>
    </row>
    <row r="1831" spans="2:91" ht="18.600000000000001" customHeight="1" thickBot="1">
      <c r="D1831" s="39"/>
      <c r="G1831" s="40"/>
      <c r="I1831" s="39"/>
      <c r="L1831" s="40"/>
      <c r="N1831" s="39"/>
      <c r="Q1831" s="40"/>
      <c r="S1831" s="39"/>
      <c r="V1831" s="40"/>
      <c r="X1831" s="39"/>
      <c r="AA1831" s="40"/>
      <c r="AC1831" s="39"/>
      <c r="AF1831" s="40"/>
      <c r="AH1831" s="39"/>
      <c r="AK1831" s="40"/>
      <c r="AM1831" s="39"/>
      <c r="AP1831" s="40"/>
      <c r="AR1831" s="39"/>
      <c r="AU1831" s="40"/>
      <c r="AW1831" s="39"/>
      <c r="AZ1831" s="40"/>
      <c r="BB1831" s="39"/>
      <c r="BE1831" s="40"/>
      <c r="BG1831" s="39"/>
      <c r="BJ1831" s="40"/>
      <c r="BL1831" s="39"/>
      <c r="BO1831" s="40"/>
      <c r="BQ1831" s="34"/>
      <c r="BR1831" s="11"/>
      <c r="BS1831" s="11"/>
      <c r="BT1831" s="41"/>
      <c r="BV1831" s="39"/>
      <c r="BY1831" s="40"/>
      <c r="CC1831" s="135"/>
      <c r="CD1831" s="9"/>
      <c r="CE1831" s="38"/>
      <c r="CF1831" s="38"/>
      <c r="CG1831" s="38"/>
      <c r="CH1831" s="38"/>
    </row>
    <row r="1832" spans="2:91" ht="18.600000000000001" customHeight="1" thickBot="1">
      <c r="D1832" s="258" t="s">
        <v>129</v>
      </c>
      <c r="E1832" s="259"/>
      <c r="F1832" s="260" t="s">
        <v>130</v>
      </c>
      <c r="G1832" s="261"/>
      <c r="H1832" s="229"/>
      <c r="I1832" s="258" t="s">
        <v>131</v>
      </c>
      <c r="J1832" s="259"/>
      <c r="K1832" s="260" t="s">
        <v>132</v>
      </c>
      <c r="L1832" s="261"/>
      <c r="N1832" s="253" t="s">
        <v>133</v>
      </c>
      <c r="O1832" s="254"/>
      <c r="P1832" s="255" t="s">
        <v>134</v>
      </c>
      <c r="Q1832" s="256"/>
      <c r="S1832" s="258" t="s">
        <v>135</v>
      </c>
      <c r="T1832" s="259"/>
      <c r="U1832" s="260" t="s">
        <v>136</v>
      </c>
      <c r="V1832" s="261"/>
      <c r="W1832" s="8"/>
      <c r="X1832" s="253" t="s">
        <v>137</v>
      </c>
      <c r="Y1832" s="254"/>
      <c r="Z1832" s="255" t="s">
        <v>138</v>
      </c>
      <c r="AA1832" s="256"/>
      <c r="AB1832" s="8"/>
      <c r="AC1832" s="258" t="s">
        <v>139</v>
      </c>
      <c r="AD1832" s="259"/>
      <c r="AE1832" s="260" t="s">
        <v>140</v>
      </c>
      <c r="AF1832" s="261"/>
      <c r="AG1832" s="8"/>
      <c r="AH1832" s="253" t="s">
        <v>141</v>
      </c>
      <c r="AI1832" s="254"/>
      <c r="AJ1832" s="255" t="s">
        <v>142</v>
      </c>
      <c r="AK1832" s="256"/>
      <c r="AL1832" s="8"/>
      <c r="AM1832" s="258" t="s">
        <v>143</v>
      </c>
      <c r="AN1832" s="259"/>
      <c r="AO1832" s="260" t="s">
        <v>144</v>
      </c>
      <c r="AP1832" s="261"/>
      <c r="AR1832" s="253" t="s">
        <v>145</v>
      </c>
      <c r="AS1832" s="254"/>
      <c r="AT1832" s="255" t="s">
        <v>146</v>
      </c>
      <c r="AU1832" s="256"/>
      <c r="AV1832" s="4"/>
      <c r="AW1832" s="258" t="s">
        <v>147</v>
      </c>
      <c r="AX1832" s="259"/>
      <c r="AY1832" s="260" t="s">
        <v>148</v>
      </c>
      <c r="AZ1832" s="261"/>
      <c r="BA1832" s="8"/>
      <c r="BB1832" s="253" t="s">
        <v>149</v>
      </c>
      <c r="BC1832" s="254"/>
      <c r="BD1832" s="255" t="s">
        <v>150</v>
      </c>
      <c r="BE1832" s="256"/>
      <c r="BF1832" s="4"/>
      <c r="BG1832" s="258" t="s">
        <v>151</v>
      </c>
      <c r="BH1832" s="259"/>
      <c r="BI1832" s="260" t="s">
        <v>152</v>
      </c>
      <c r="BJ1832" s="261"/>
      <c r="BK1832" s="4"/>
      <c r="BL1832" s="253" t="s">
        <v>153</v>
      </c>
      <c r="BM1832" s="254"/>
      <c r="BN1832" s="255" t="s">
        <v>154</v>
      </c>
      <c r="BO1832" s="256"/>
      <c r="BP1832" s="4"/>
      <c r="BQ1832" s="258" t="s">
        <v>155</v>
      </c>
      <c r="BR1832" s="259"/>
      <c r="BS1832" s="260" t="s">
        <v>156</v>
      </c>
      <c r="BT1832" s="261"/>
      <c r="BU1832" s="8"/>
      <c r="BV1832" s="253" t="s">
        <v>157</v>
      </c>
      <c r="BW1832" s="254"/>
      <c r="BX1832" s="255" t="s">
        <v>158</v>
      </c>
      <c r="BY1832" s="256"/>
      <c r="CA1832" s="46" t="s">
        <v>16</v>
      </c>
      <c r="CC1832" s="136" t="s">
        <v>71</v>
      </c>
      <c r="CD1832" s="9"/>
      <c r="CE1832" s="38"/>
      <c r="CF1832" s="38"/>
      <c r="CG1832" s="38"/>
      <c r="CH1832" s="38"/>
    </row>
    <row r="1833" spans="2:91" ht="18.600000000000001" customHeight="1" thickTop="1" thickBot="1">
      <c r="D1833" s="29">
        <v>0</v>
      </c>
      <c r="E1833" s="33">
        <v>0</v>
      </c>
      <c r="F1833" s="31">
        <v>1</v>
      </c>
      <c r="G1833" s="32">
        <v>0</v>
      </c>
      <c r="I1833" s="29">
        <v>0</v>
      </c>
      <c r="J1833" s="33">
        <f t="shared" ref="J1833" si="17576">IF(0=(1-$J$8*$K$8*$B1830^2),10^14,$B1830*$J$8/(1-$J$8*$K$8*$B1830^2))</f>
        <v>-0.26138277442863939</v>
      </c>
      <c r="K1833" s="31">
        <v>1</v>
      </c>
      <c r="L1833" s="32">
        <v>0</v>
      </c>
      <c r="N1833" s="29">
        <f t="shared" ref="N1833" si="17577">D1833*I1830+F1833*I1833-E1833*J1830-G1833*J1833</f>
        <v>0</v>
      </c>
      <c r="O1833" s="33">
        <f t="shared" ref="O1833" si="17578">(D1833*J1830+E1833*I1830+F1833*J1833+G1833*I1833)</f>
        <v>-0.26138277442863939</v>
      </c>
      <c r="P1833" s="31">
        <f t="shared" ref="P1833" si="17579">D1833*K1830+F1833*K1833-E1833*L1830-G1833*L1833</f>
        <v>1</v>
      </c>
      <c r="Q1833" s="32">
        <f t="shared" ref="Q1833" si="17580">(D1833*L1830+E1833*K1830+F1833*L1833+G1833*K1833)</f>
        <v>0</v>
      </c>
      <c r="S1833" s="29">
        <v>0</v>
      </c>
      <c r="T1833" s="33">
        <v>0</v>
      </c>
      <c r="U1833" s="31">
        <v>1</v>
      </c>
      <c r="V1833" s="32">
        <v>0</v>
      </c>
      <c r="X1833" s="29">
        <f t="shared" ref="X1833" si="17581">N1833*S1830+P1833*S1833-O1833*T1830-Q1833*T1833</f>
        <v>0</v>
      </c>
      <c r="Y1833" s="33">
        <f t="shared" ref="Y1833" si="17582">(N1833*T1830+O1833*S1830+P1833*T1833+Q1833*S1833)</f>
        <v>-0.26138277442863939</v>
      </c>
      <c r="Z1833" s="31">
        <f t="shared" ref="Z1833" si="17583">N1833*U1830+P1833*U1833-O1833*V1830-Q1833*V1833</f>
        <v>0.92938418998943406</v>
      </c>
      <c r="AA1833" s="32">
        <f t="shared" ref="AA1833" si="17584">(N1833*V1830+O1833*U1830+P1833*V1833+Q1833*U1833)</f>
        <v>0</v>
      </c>
      <c r="AB1833" s="8"/>
      <c r="AC1833" s="29">
        <v>0</v>
      </c>
      <c r="AD1833" s="33">
        <f t="shared" ref="AD1833" si="17585">IF(0=(1-$AD$8*$AE$8*$B1830^2),10^14,$B1830*$AD$8/(1-$AD$8*$AE$8*$B1830^2))</f>
        <v>-0.20610701179271962</v>
      </c>
      <c r="AE1833" s="31">
        <v>1</v>
      </c>
      <c r="AF1833" s="32">
        <v>0</v>
      </c>
      <c r="AH1833" s="29">
        <f t="shared" ref="AH1833" si="17586">X1833*AC1830+Z1833*AC1833-Y1833*AD1830-AA1833*AD1833</f>
        <v>0</v>
      </c>
      <c r="AI1833" s="33">
        <f t="shared" ref="AI1833" si="17587">(X1833*AD1830+Y1833*AC1830+Z1833*AD1833+AA1833*AC1833)</f>
        <v>-0.4529353726347588</v>
      </c>
      <c r="AJ1833" s="31">
        <f t="shared" ref="AJ1833" si="17588">X1833*AE1830+Z1833*AE1833-Y1833*AF1830-AA1833*AF1833</f>
        <v>0.92938418998943406</v>
      </c>
      <c r="AK1833" s="32">
        <f t="shared" ref="AK1833" si="17589">(X1833*AF1830+Y1833*AE1830+Z1833*AF1833+AA1833*AE1833)</f>
        <v>0</v>
      </c>
      <c r="AL1833" s="8"/>
      <c r="AM1833" s="29">
        <v>0</v>
      </c>
      <c r="AN1833" s="33">
        <v>0</v>
      </c>
      <c r="AO1833" s="31">
        <v>1</v>
      </c>
      <c r="AP1833" s="32">
        <v>0</v>
      </c>
      <c r="AR1833" s="29">
        <f t="shared" ref="AR1833" si="17590">AH1833*AM1830+AJ1833*AM1833-AI1833*AN1830-AK1833*AN1833</f>
        <v>0</v>
      </c>
      <c r="AS1833" s="33">
        <f t="shared" ref="AS1833" si="17591">(AH1833*AN1830+AI1833*AM1830+AJ1833*AN1833+AK1833*AM1833)</f>
        <v>-0.4529353726347588</v>
      </c>
      <c r="AT1833" s="31">
        <f t="shared" ref="AT1833" si="17592">AH1833*AO1830+AJ1833*AO1833-AI1833*AP1830-AK1833*AP1833</f>
        <v>0.81872749176744464</v>
      </c>
      <c r="AU1833" s="32">
        <f t="shared" ref="AU1833" si="17593">(AH1833*AP1830+AI1833*AO1830+AJ1833*AP1833+AK1833*AO1833)</f>
        <v>0</v>
      </c>
      <c r="AV1833" s="8"/>
      <c r="AW1833" s="29">
        <v>0</v>
      </c>
      <c r="AX1833" s="33">
        <f t="shared" ref="AX1833" si="17594">IF(0=(1-$AX$8*$AY$8*$B1830^2),10^14,$B1830*$AX$8/(1-$AX$8*$AY$8*$B1830^2))</f>
        <v>-0.18646667260637928</v>
      </c>
      <c r="AY1833" s="31">
        <v>1</v>
      </c>
      <c r="AZ1833" s="32">
        <v>0</v>
      </c>
      <c r="BB1833" s="29">
        <f t="shared" ref="BB1833" si="17595">AR1833*AW1830+AT1833*AW1833-AS1833*AX1830-AU1833*AX1833</f>
        <v>0</v>
      </c>
      <c r="BC1833" s="33">
        <f t="shared" ref="BC1833" si="17596">(AR1833*AX1830+AS1833*AW1830+AT1833*AX1833+AU1833*AW1833)</f>
        <v>-0.60560076379600103</v>
      </c>
      <c r="BD1833" s="31">
        <f t="shared" ref="BD1833" si="17597">AR1833*AY1830+AT1833*AY1833-AS1833*AZ1830-AU1833*AZ1833</f>
        <v>0.81872749176744464</v>
      </c>
      <c r="BE1833" s="32">
        <f t="shared" ref="BE1833" si="17598">(AR1833*AZ1830+AS1833*AY1830+AT1833*AZ1833+AU1833*AY1833)</f>
        <v>0</v>
      </c>
      <c r="BF1833" s="8"/>
      <c r="BG1833" s="29">
        <v>0</v>
      </c>
      <c r="BH1833" s="33">
        <v>0</v>
      </c>
      <c r="BI1833" s="31">
        <v>1</v>
      </c>
      <c r="BJ1833" s="32">
        <v>0</v>
      </c>
      <c r="BL1833" s="29">
        <f t="shared" ref="BL1833" si="17599">BB1833*BG1830+BD1833*BG1833-BC1833*BH1830-BE1833*BH1833</f>
        <v>0</v>
      </c>
      <c r="BM1833" s="33">
        <f t="shared" ref="BM1833" si="17600">(BB1833*BH1830+BC1833*BG1830+BD1833*BH1833+BE1833*BG1833)</f>
        <v>-0.60560076379600103</v>
      </c>
      <c r="BN1833" s="31">
        <f t="shared" ref="BN1833" si="17601">BB1833*BI1830+BD1833*BI1833-BC1833*BJ1830-BE1833*BJ1833</f>
        <v>0.76670331982438689</v>
      </c>
      <c r="BO1833" s="32">
        <f t="shared" ref="BO1833" si="17602">(BB1833*BJ1830+BC1833*BI1830+BD1833*BJ1833+BE1833*BI1833)</f>
        <v>0</v>
      </c>
      <c r="BP1833" s="8"/>
      <c r="BQ1833" s="19">
        <f t="shared" ref="BQ1833:BQ1896" si="17603">1/$BR$8</f>
        <v>1</v>
      </c>
      <c r="BR1833" s="47">
        <v>0</v>
      </c>
      <c r="BS1833" s="48">
        <v>1</v>
      </c>
      <c r="BT1833" s="49">
        <v>0</v>
      </c>
      <c r="BV1833" s="29">
        <f t="shared" ref="BV1833" si="17604">BL1833*BQ1830+BN1833*BQ1833-BM1833*BR1830-BO1833*BR1833</f>
        <v>0.76670331982438689</v>
      </c>
      <c r="BW1833" s="33">
        <f t="shared" ref="BW1833" si="17605">(BL1833*BR1830+BM1833*BQ1830+BN1833*BR1833+BO1833*BQ1833)</f>
        <v>-0.60560076379600103</v>
      </c>
      <c r="BX1833" s="31">
        <f t="shared" ref="BX1833" si="17606">BL1833*BS1830+BN1833*BS1833-BM1833*BT1830-BO1833*BT1833</f>
        <v>0.76670331982438689</v>
      </c>
      <c r="BY1833" s="32">
        <f t="shared" ref="BY1833" si="17607">(BL1833*BT1830+BM1833*BS1830+BN1833*BT1833+BO1833*BS1833)</f>
        <v>0</v>
      </c>
      <c r="CA1833" s="50">
        <f t="shared" ref="CA1833" si="17608">(180/PI())*ATAN(-1*(BW1830+BW1833)/(BV1830+BV1833))</f>
        <v>39.989276927917537</v>
      </c>
      <c r="CC1833" s="137">
        <f t="shared" ref="CC1833" si="17609">20*LOG(((1-(10^(CA1830/20)^2)*(1-((1-CC1830)/(1+CC1830))^2))^0.5))</f>
        <v>-27.029115947965824</v>
      </c>
      <c r="CD1833" s="9"/>
      <c r="CE1833" s="38"/>
      <c r="CF1833" s="38"/>
      <c r="CG1833" s="38"/>
      <c r="CH1833" s="38"/>
    </row>
    <row r="1834" spans="2:91" ht="18.600000000000001" customHeight="1">
      <c r="CC1834" s="42"/>
    </row>
    <row r="1835" spans="2:91" ht="18.600000000000001" customHeight="1" thickBot="1">
      <c r="E1835" s="22" t="s">
        <v>4</v>
      </c>
      <c r="J1835" s="22" t="s">
        <v>5</v>
      </c>
      <c r="O1835" s="22" t="s">
        <v>6</v>
      </c>
      <c r="T1835" s="22" t="s">
        <v>7</v>
      </c>
      <c r="Y1835" s="22" t="s">
        <v>8</v>
      </c>
      <c r="AD1835" s="22" t="s">
        <v>65</v>
      </c>
      <c r="AI1835" s="22" t="s">
        <v>9</v>
      </c>
      <c r="AN1835" s="22" t="s">
        <v>66</v>
      </c>
      <c r="AS1835" s="22" t="s">
        <v>51</v>
      </c>
      <c r="AX1835" s="22" t="s">
        <v>67</v>
      </c>
      <c r="BC1835" s="22" t="s">
        <v>52</v>
      </c>
      <c r="BH1835" s="22" t="s">
        <v>68</v>
      </c>
      <c r="BM1835" s="22" t="s">
        <v>63</v>
      </c>
      <c r="BQ1835" s="23" t="s">
        <v>69</v>
      </c>
      <c r="BR1835" s="23"/>
      <c r="BS1835" s="24"/>
      <c r="BT1835" s="24"/>
      <c r="BU1835" s="24"/>
      <c r="BW1835" s="22" t="s">
        <v>64</v>
      </c>
    </row>
    <row r="1836" spans="2:91" ht="18.600000000000001" customHeight="1" thickBot="1">
      <c r="D1836" s="249" t="s">
        <v>103</v>
      </c>
      <c r="E1836" s="250"/>
      <c r="F1836" s="251" t="s">
        <v>104</v>
      </c>
      <c r="G1836" s="252"/>
      <c r="H1836" s="229"/>
      <c r="I1836" s="253" t="s">
        <v>11</v>
      </c>
      <c r="J1836" s="254"/>
      <c r="K1836" s="255" t="s">
        <v>12</v>
      </c>
      <c r="L1836" s="256"/>
      <c r="M1836" s="24"/>
      <c r="N1836" s="253" t="s">
        <v>105</v>
      </c>
      <c r="O1836" s="254"/>
      <c r="P1836" s="255" t="s">
        <v>106</v>
      </c>
      <c r="Q1836" s="256"/>
      <c r="R1836" s="24"/>
      <c r="S1836" s="249" t="s">
        <v>107</v>
      </c>
      <c r="T1836" s="250"/>
      <c r="U1836" s="251" t="s">
        <v>108</v>
      </c>
      <c r="V1836" s="252"/>
      <c r="W1836" s="8"/>
      <c r="X1836" s="253" t="s">
        <v>109</v>
      </c>
      <c r="Y1836" s="254"/>
      <c r="Z1836" s="255" t="s">
        <v>110</v>
      </c>
      <c r="AA1836" s="256"/>
      <c r="AB1836" s="8"/>
      <c r="AC1836" s="253" t="s">
        <v>111</v>
      </c>
      <c r="AD1836" s="254"/>
      <c r="AE1836" s="255" t="s">
        <v>14</v>
      </c>
      <c r="AF1836" s="256"/>
      <c r="AG1836" s="8"/>
      <c r="AH1836" s="253" t="s">
        <v>112</v>
      </c>
      <c r="AI1836" s="254"/>
      <c r="AJ1836" s="255" t="s">
        <v>113</v>
      </c>
      <c r="AK1836" s="256"/>
      <c r="AL1836" s="8"/>
      <c r="AM1836" s="249" t="s">
        <v>114</v>
      </c>
      <c r="AN1836" s="250"/>
      <c r="AO1836" s="251" t="s">
        <v>115</v>
      </c>
      <c r="AP1836" s="252"/>
      <c r="AQ1836" s="24"/>
      <c r="AR1836" s="253" t="s">
        <v>116</v>
      </c>
      <c r="AS1836" s="254"/>
      <c r="AT1836" s="255" t="s">
        <v>13</v>
      </c>
      <c r="AU1836" s="256"/>
      <c r="AV1836" s="4"/>
      <c r="AW1836" s="253" t="s">
        <v>117</v>
      </c>
      <c r="AX1836" s="254"/>
      <c r="AY1836" s="255" t="s">
        <v>118</v>
      </c>
      <c r="AZ1836" s="256"/>
      <c r="BA1836" s="8"/>
      <c r="BB1836" s="253" t="s">
        <v>119</v>
      </c>
      <c r="BC1836" s="254"/>
      <c r="BD1836" s="255" t="s">
        <v>120</v>
      </c>
      <c r="BE1836" s="256"/>
      <c r="BF1836" s="4"/>
      <c r="BG1836" s="249" t="s">
        <v>121</v>
      </c>
      <c r="BH1836" s="250"/>
      <c r="BI1836" s="251" t="s">
        <v>122</v>
      </c>
      <c r="BJ1836" s="252"/>
      <c r="BK1836" s="4"/>
      <c r="BL1836" s="253" t="s">
        <v>123</v>
      </c>
      <c r="BM1836" s="254"/>
      <c r="BN1836" s="255" t="s">
        <v>124</v>
      </c>
      <c r="BO1836" s="256"/>
      <c r="BP1836" s="4"/>
      <c r="BQ1836" s="253" t="s">
        <v>125</v>
      </c>
      <c r="BR1836" s="254"/>
      <c r="BS1836" s="255" t="s">
        <v>126</v>
      </c>
      <c r="BT1836" s="256"/>
      <c r="BU1836" s="8"/>
      <c r="BV1836" s="253" t="s">
        <v>127</v>
      </c>
      <c r="BW1836" s="254"/>
      <c r="BX1836" s="255" t="s">
        <v>128</v>
      </c>
      <c r="BY1836" s="256"/>
      <c r="CA1836" s="27" t="s">
        <v>15</v>
      </c>
      <c r="CC1836" s="133" t="s">
        <v>70</v>
      </c>
      <c r="CD1836" s="9"/>
      <c r="CE1836" s="38"/>
      <c r="CF1836" s="38"/>
      <c r="CG1836" s="38"/>
      <c r="CH1836" s="38"/>
    </row>
    <row r="1837" spans="2:91" ht="18.600000000000001" customHeight="1" thickTop="1" thickBot="1">
      <c r="B1837" s="129">
        <v>4.76</v>
      </c>
      <c r="D1837" s="29">
        <v>1</v>
      </c>
      <c r="E1837" s="30">
        <v>0</v>
      </c>
      <c r="F1837" s="31">
        <v>0</v>
      </c>
      <c r="G1837" s="32">
        <f t="shared" ref="G1837:G1900" si="17610">-1/($E$8*$B1837)</f>
        <v>-0.13848319327731093</v>
      </c>
      <c r="I1837" s="29">
        <v>1</v>
      </c>
      <c r="J1837" s="33">
        <v>0</v>
      </c>
      <c r="K1837" s="31">
        <v>0</v>
      </c>
      <c r="L1837" s="32">
        <v>0</v>
      </c>
      <c r="N1837" s="29">
        <f t="shared" ref="N1837" si="17611">D1837*I1837+F1837*I1840-E1837*J1837-G1837*J1840</f>
        <v>0.96395705152167754</v>
      </c>
      <c r="O1837" s="33">
        <f t="shared" ref="O1837" si="17612">(D1837*J1837+E1837*I1837+F1837*J1840+G1837*I1840)</f>
        <v>0</v>
      </c>
      <c r="P1837" s="31">
        <f t="shared" ref="P1837" si="17613">D1837*K1837+F1837*K1840-E1837*L1837-G1837*L1840</f>
        <v>0</v>
      </c>
      <c r="Q1837" s="32">
        <f t="shared" ref="Q1837" si="17614">(D1837*L1837+E1837*K1837+F1837*L1840+G1837*K1840)</f>
        <v>-0.13848319327731093</v>
      </c>
      <c r="S1837" s="29">
        <v>1</v>
      </c>
      <c r="T1837" s="30">
        <v>0</v>
      </c>
      <c r="U1837" s="31">
        <v>0</v>
      </c>
      <c r="V1837" s="32">
        <f t="shared" ref="V1837:V1900" si="17615">-1/($T$8*$B1837)</f>
        <v>-0.26902731092436977</v>
      </c>
      <c r="X1837" s="29">
        <f t="shared" ref="X1837" si="17616">N1837*S1837+P1837*S1840-O1837*T1837-Q1837*T1840</f>
        <v>0.96395705152167754</v>
      </c>
      <c r="Y1837" s="33">
        <f t="shared" ref="Y1837" si="17617">(N1837*T1837+O1837*S1837+P1837*T1840+Q1837*S1840)</f>
        <v>0</v>
      </c>
      <c r="Z1837" s="31">
        <f t="shared" ref="Z1837" si="17618">N1837*U1837+P1837*U1840-O1837*V1837-Q1837*V1840</f>
        <v>0</v>
      </c>
      <c r="AA1837" s="32">
        <f t="shared" ref="AA1837" si="17619">(N1837*V1837+O1837*U1837+P1837*V1840+Q1837*U1840)</f>
        <v>-0.39781396669477198</v>
      </c>
      <c r="AB1837" s="8"/>
      <c r="AC1837" s="29">
        <v>1</v>
      </c>
      <c r="AD1837" s="33">
        <v>0</v>
      </c>
      <c r="AE1837" s="31">
        <v>0</v>
      </c>
      <c r="AF1837" s="32">
        <v>0</v>
      </c>
      <c r="AH1837" s="29">
        <f t="shared" ref="AH1837" si="17620">X1837*AC1837+Z1837*AC1840-Y1837*AD1837-AA1837*AD1840</f>
        <v>0.88232706982880249</v>
      </c>
      <c r="AI1837" s="33">
        <f t="shared" ref="AI1837" si="17621">(X1837*AD1837+Y1837*AC1837+Z1837*AD1840+AA1837*AC1840)</f>
        <v>0</v>
      </c>
      <c r="AJ1837" s="31">
        <f t="shared" ref="AJ1837" si="17622">X1837*AE1837+Z1837*AE1840-Y1837*AF1837-AA1837*AF1840</f>
        <v>0</v>
      </c>
      <c r="AK1837" s="32">
        <f t="shared" ref="AK1837" si="17623">(X1837*AF1837+Y1837*AE1837+Z1837*AF1840+AA1837*AE1840)</f>
        <v>-0.39781396669477198</v>
      </c>
      <c r="AL1837" s="8"/>
      <c r="AM1837" s="29">
        <v>1</v>
      </c>
      <c r="AN1837" s="30">
        <v>0</v>
      </c>
      <c r="AO1837" s="31">
        <v>0</v>
      </c>
      <c r="AP1837" s="32">
        <f t="shared" ref="AP1837:AP1900" si="17624">-1/($AN$8*$B1837)</f>
        <v>-0.24328361344537816</v>
      </c>
      <c r="AR1837" s="29">
        <f t="shared" ref="AR1837" si="17625">AH1837*AM1837+AJ1837*AM1840-AI1837*AN1837-AK1837*AN1840</f>
        <v>0.88232706982880249</v>
      </c>
      <c r="AS1837" s="33">
        <f t="shared" ref="AS1837" si="17626">(AH1837*AN1837+AI1837*AM1837+AJ1837*AN1840+AK1837*AM1840)</f>
        <v>0</v>
      </c>
      <c r="AT1837" s="31">
        <f t="shared" ref="AT1837" si="17627">AH1837*AO1837+AJ1837*AO1840-AI1837*AP1837-AK1837*AP1840</f>
        <v>0</v>
      </c>
      <c r="AU1837" s="32">
        <f t="shared" ref="AU1837" si="17628">(AH1837*AP1837+AI1837*AO1837+AJ1837*AP1840+AK1837*AO1840)</f>
        <v>-0.61246968448339556</v>
      </c>
      <c r="AV1837" s="8"/>
      <c r="AW1837" s="29">
        <v>1</v>
      </c>
      <c r="AX1837" s="33">
        <v>0</v>
      </c>
      <c r="AY1837" s="31">
        <v>0</v>
      </c>
      <c r="AZ1837" s="32">
        <v>0</v>
      </c>
      <c r="BB1837" s="29">
        <f t="shared" ref="BB1837" si="17629">AR1837*AW1837+AT1837*AW1840-AS1837*AX1837-AU1837*AX1840</f>
        <v>0.76861977999892073</v>
      </c>
      <c r="BC1837" s="33">
        <f t="shared" ref="BC1837" si="17630">(AR1837*AX1837+AS1837*AW1837+AT1837*AX1840+AU1837*AW1840)</f>
        <v>0</v>
      </c>
      <c r="BD1837" s="31">
        <f t="shared" ref="BD1837" si="17631">AR1837*AY1837+AT1837*AY1840-AS1837*AZ1837-AU1837*AZ1840</f>
        <v>0</v>
      </c>
      <c r="BE1837" s="32">
        <f t="shared" ref="BE1837" si="17632">(AR1837*AZ1837+AS1837*AY1837+AT1837*AZ1840+AU1837*AY1840)</f>
        <v>-0.61246968448339556</v>
      </c>
      <c r="BF1837" s="8"/>
      <c r="BG1837" s="29">
        <v>1</v>
      </c>
      <c r="BH1837" s="30">
        <v>0</v>
      </c>
      <c r="BI1837" s="31">
        <v>0</v>
      </c>
      <c r="BJ1837" s="32">
        <f t="shared" ref="BJ1837:BJ1900" si="17633">-1/($BH$8*$B1837)</f>
        <v>-8.5544117647058826E-2</v>
      </c>
      <c r="BL1837" s="29">
        <f t="shared" ref="BL1837" si="17634">BB1837*BG1837+BD1837*BG1840-BC1837*BH1837-BE1837*BH1840</f>
        <v>0.76861977999892073</v>
      </c>
      <c r="BM1837" s="33">
        <f t="shared" ref="BM1837" si="17635">(BB1837*BH1837+BC1837*BG1837+BD1837*BH1840+BE1837*BG1840)</f>
        <v>0</v>
      </c>
      <c r="BN1837" s="31">
        <f t="shared" ref="BN1837" si="17636">BB1837*BI1837+BD1837*BI1840-BC1837*BJ1837-BE1837*BJ1840</f>
        <v>0</v>
      </c>
      <c r="BO1837" s="32">
        <f t="shared" ref="BO1837" si="17637">(BB1837*BJ1837+BC1837*BI1837+BD1837*BJ1840+BE1837*BI1840)</f>
        <v>-0.67822058536947971</v>
      </c>
      <c r="BP1837" s="8"/>
      <c r="BQ1837" s="34">
        <v>1</v>
      </c>
      <c r="BR1837" s="35">
        <v>0</v>
      </c>
      <c r="BS1837" s="11">
        <v>0</v>
      </c>
      <c r="BT1837" s="36">
        <v>0</v>
      </c>
      <c r="BV1837" s="29">
        <f t="shared" ref="BV1837" si="17638">BL1837*BQ1837+BN1837*BQ1840-BM1837*BR1837-BO1837*BR1840</f>
        <v>0.76861977999892073</v>
      </c>
      <c r="BW1837" s="33">
        <f t="shared" ref="BW1837" si="17639">(BL1837*BR1837+BM1837*BQ1837+BN1837*BR1840+BO1837*BQ1840)</f>
        <v>-0.67822058536947971</v>
      </c>
      <c r="BX1837" s="31">
        <f t="shared" ref="BX1837" si="17640">BL1837*BS1837+BN1837*BS1840-BM1837*BT1837-BO1837*BT1840</f>
        <v>0</v>
      </c>
      <c r="BY1837" s="32">
        <f t="shared" ref="BY1837" si="17641">(BL1837*BT1837+BM1837*BS1837+BN1837*BT1840+BO1837*BS1840)</f>
        <v>-0.67822058536947971</v>
      </c>
      <c r="CA1837" s="37">
        <f t="shared" ref="CA1837" si="17642">20*LOG(((1+$BR$8)/$BR$8)/((BV1837+BV1840)^2+(BW1837+BW1840)^2)^0.5)</f>
        <v>-6.0774190247159E-3</v>
      </c>
      <c r="CC1837" s="134">
        <f t="shared" ref="CC1837" si="17643">((BV1837^2+BW1837^2)^0.5)/((BV1840^2+BW1840^2)^0.5)</f>
        <v>1.0490252323763909</v>
      </c>
      <c r="CD1837" s="9"/>
      <c r="CE1837" s="38"/>
      <c r="CF1837" s="38"/>
      <c r="CG1837" s="38"/>
      <c r="CH1837" s="38"/>
      <c r="CM1837" s="129">
        <v>4.74</v>
      </c>
    </row>
    <row r="1838" spans="2:91" ht="18.600000000000001" customHeight="1" thickBot="1">
      <c r="D1838" s="39"/>
      <c r="G1838" s="40"/>
      <c r="I1838" s="39"/>
      <c r="L1838" s="40"/>
      <c r="N1838" s="39"/>
      <c r="Q1838" s="40"/>
      <c r="S1838" s="39"/>
      <c r="V1838" s="40"/>
      <c r="X1838" s="39"/>
      <c r="AA1838" s="40"/>
      <c r="AC1838" s="39"/>
      <c r="AF1838" s="40"/>
      <c r="AH1838" s="39"/>
      <c r="AK1838" s="40"/>
      <c r="AM1838" s="39"/>
      <c r="AP1838" s="40"/>
      <c r="AR1838" s="39"/>
      <c r="AU1838" s="40"/>
      <c r="AW1838" s="39"/>
      <c r="AZ1838" s="40"/>
      <c r="BB1838" s="39"/>
      <c r="BE1838" s="40"/>
      <c r="BG1838" s="39"/>
      <c r="BJ1838" s="40"/>
      <c r="BL1838" s="39"/>
      <c r="BO1838" s="40"/>
      <c r="BQ1838" s="34"/>
      <c r="BR1838" s="11"/>
      <c r="BS1838" s="11"/>
      <c r="BT1838" s="41"/>
      <c r="BV1838" s="39"/>
      <c r="BY1838" s="40"/>
      <c r="CC1838" s="135"/>
      <c r="CD1838" s="9"/>
      <c r="CE1838" s="38"/>
      <c r="CF1838" s="38"/>
      <c r="CG1838" s="38"/>
      <c r="CH1838" s="38"/>
    </row>
    <row r="1839" spans="2:91" ht="18.600000000000001" customHeight="1" thickBot="1">
      <c r="D1839" s="258" t="s">
        <v>129</v>
      </c>
      <c r="E1839" s="259"/>
      <c r="F1839" s="260" t="s">
        <v>130</v>
      </c>
      <c r="G1839" s="261"/>
      <c r="H1839" s="229"/>
      <c r="I1839" s="258" t="s">
        <v>131</v>
      </c>
      <c r="J1839" s="259"/>
      <c r="K1839" s="260" t="s">
        <v>132</v>
      </c>
      <c r="L1839" s="261"/>
      <c r="N1839" s="253" t="s">
        <v>133</v>
      </c>
      <c r="O1839" s="254"/>
      <c r="P1839" s="255" t="s">
        <v>134</v>
      </c>
      <c r="Q1839" s="256"/>
      <c r="S1839" s="258" t="s">
        <v>135</v>
      </c>
      <c r="T1839" s="259"/>
      <c r="U1839" s="260" t="s">
        <v>136</v>
      </c>
      <c r="V1839" s="261"/>
      <c r="W1839" s="8"/>
      <c r="X1839" s="253" t="s">
        <v>137</v>
      </c>
      <c r="Y1839" s="254"/>
      <c r="Z1839" s="255" t="s">
        <v>138</v>
      </c>
      <c r="AA1839" s="256"/>
      <c r="AB1839" s="8"/>
      <c r="AC1839" s="258" t="s">
        <v>139</v>
      </c>
      <c r="AD1839" s="259"/>
      <c r="AE1839" s="260" t="s">
        <v>140</v>
      </c>
      <c r="AF1839" s="261"/>
      <c r="AG1839" s="8"/>
      <c r="AH1839" s="253" t="s">
        <v>141</v>
      </c>
      <c r="AI1839" s="254"/>
      <c r="AJ1839" s="255" t="s">
        <v>142</v>
      </c>
      <c r="AK1839" s="256"/>
      <c r="AL1839" s="8"/>
      <c r="AM1839" s="258" t="s">
        <v>143</v>
      </c>
      <c r="AN1839" s="259"/>
      <c r="AO1839" s="260" t="s">
        <v>144</v>
      </c>
      <c r="AP1839" s="261"/>
      <c r="AR1839" s="253" t="s">
        <v>145</v>
      </c>
      <c r="AS1839" s="254"/>
      <c r="AT1839" s="255" t="s">
        <v>146</v>
      </c>
      <c r="AU1839" s="256"/>
      <c r="AV1839" s="4"/>
      <c r="AW1839" s="258" t="s">
        <v>147</v>
      </c>
      <c r="AX1839" s="259"/>
      <c r="AY1839" s="260" t="s">
        <v>148</v>
      </c>
      <c r="AZ1839" s="261"/>
      <c r="BA1839" s="8"/>
      <c r="BB1839" s="253" t="s">
        <v>149</v>
      </c>
      <c r="BC1839" s="254"/>
      <c r="BD1839" s="255" t="s">
        <v>150</v>
      </c>
      <c r="BE1839" s="256"/>
      <c r="BF1839" s="4"/>
      <c r="BG1839" s="258" t="s">
        <v>151</v>
      </c>
      <c r="BH1839" s="259"/>
      <c r="BI1839" s="260" t="s">
        <v>152</v>
      </c>
      <c r="BJ1839" s="261"/>
      <c r="BK1839" s="4"/>
      <c r="BL1839" s="253" t="s">
        <v>153</v>
      </c>
      <c r="BM1839" s="254"/>
      <c r="BN1839" s="255" t="s">
        <v>154</v>
      </c>
      <c r="BO1839" s="256"/>
      <c r="BP1839" s="4"/>
      <c r="BQ1839" s="258" t="s">
        <v>155</v>
      </c>
      <c r="BR1839" s="259"/>
      <c r="BS1839" s="260" t="s">
        <v>156</v>
      </c>
      <c r="BT1839" s="261"/>
      <c r="BU1839" s="8"/>
      <c r="BV1839" s="253" t="s">
        <v>157</v>
      </c>
      <c r="BW1839" s="254"/>
      <c r="BX1839" s="255" t="s">
        <v>158</v>
      </c>
      <c r="BY1839" s="256"/>
      <c r="CA1839" s="46" t="s">
        <v>16</v>
      </c>
      <c r="CC1839" s="136" t="s">
        <v>71</v>
      </c>
      <c r="CD1839" s="9"/>
      <c r="CE1839" s="38"/>
      <c r="CF1839" s="38"/>
      <c r="CG1839" s="38"/>
      <c r="CH1839" s="38"/>
    </row>
    <row r="1840" spans="2:91" ht="18.600000000000001" customHeight="1" thickTop="1" thickBot="1">
      <c r="D1840" s="29">
        <v>0</v>
      </c>
      <c r="E1840" s="33">
        <v>0</v>
      </c>
      <c r="F1840" s="31">
        <v>1</v>
      </c>
      <c r="G1840" s="32">
        <v>0</v>
      </c>
      <c r="I1840" s="29">
        <v>0</v>
      </c>
      <c r="J1840" s="33">
        <f t="shared" ref="J1840" si="17644">IF(0=(1-$J$8*$K$8*$B1837^2),10^14,$B1837*$J$8/(1-$J$8*$K$8*$B1837^2))</f>
        <v>-0.26026947837740017</v>
      </c>
      <c r="K1840" s="31">
        <v>1</v>
      </c>
      <c r="L1840" s="32">
        <v>0</v>
      </c>
      <c r="N1840" s="29">
        <f t="shared" ref="N1840" si="17645">D1840*I1837+F1840*I1840-E1840*J1837-G1840*J1840</f>
        <v>0</v>
      </c>
      <c r="O1840" s="33">
        <f t="shared" ref="O1840" si="17646">(D1840*J1837+E1840*I1837+F1840*J1840+G1840*I1840)</f>
        <v>-0.26026947837740017</v>
      </c>
      <c r="P1840" s="31">
        <f t="shared" ref="P1840" si="17647">D1840*K1837+F1840*K1840-E1840*L1837-G1840*L1840</f>
        <v>1</v>
      </c>
      <c r="Q1840" s="32">
        <f t="shared" ref="Q1840" si="17648">(D1840*L1837+E1840*K1837+F1840*L1840+G1840*K1840)</f>
        <v>0</v>
      </c>
      <c r="S1840" s="29">
        <v>0</v>
      </c>
      <c r="T1840" s="33">
        <v>0</v>
      </c>
      <c r="U1840" s="31">
        <v>1</v>
      </c>
      <c r="V1840" s="32">
        <v>0</v>
      </c>
      <c r="X1840" s="29">
        <f t="shared" ref="X1840" si="17649">N1840*S1837+P1840*S1840-O1840*T1837-Q1840*T1840</f>
        <v>0</v>
      </c>
      <c r="Y1840" s="33">
        <f t="shared" ref="Y1840" si="17650">(N1840*T1837+O1840*S1837+P1840*T1840+Q1840*S1840)</f>
        <v>-0.26026947837740017</v>
      </c>
      <c r="Z1840" s="31">
        <f t="shared" ref="Z1840" si="17651">N1840*U1837+P1840*U1840-O1840*V1837-Q1840*V1840</f>
        <v>0.92998040211643962</v>
      </c>
      <c r="AA1840" s="32">
        <f t="shared" ref="AA1840" si="17652">(N1840*V1837+O1840*U1837+P1840*V1840+Q1840*U1840)</f>
        <v>0</v>
      </c>
      <c r="AB1840" s="8"/>
      <c r="AC1840" s="29">
        <v>0</v>
      </c>
      <c r="AD1840" s="33">
        <f t="shared" ref="AD1840" si="17653">IF(0=(1-$AD$8*$AE$8*$B1837^2),10^14,$B1837*$AD$8/(1-$AD$8*$AE$8*$B1837^2))</f>
        <v>-0.20519636947665715</v>
      </c>
      <c r="AE1840" s="31">
        <v>1</v>
      </c>
      <c r="AF1840" s="32">
        <v>0</v>
      </c>
      <c r="AH1840" s="29">
        <f t="shared" ref="AH1840" si="17654">X1840*AC1837+Z1840*AC1840-Y1840*AD1837-AA1840*AD1840</f>
        <v>0</v>
      </c>
      <c r="AI1840" s="33">
        <f t="shared" ref="AI1840" si="17655">(X1840*AD1837+Y1840*AC1837+Z1840*AD1840+AA1840*AC1840)</f>
        <v>-0.45109808057613532</v>
      </c>
      <c r="AJ1840" s="31">
        <f t="shared" ref="AJ1840" si="17656">X1840*AE1837+Z1840*AE1840-Y1840*AF1837-AA1840*AF1840</f>
        <v>0.92998040211643962</v>
      </c>
      <c r="AK1840" s="32">
        <f t="shared" ref="AK1840" si="17657">(X1840*AF1837+Y1840*AE1837+Z1840*AF1840+AA1840*AE1840)</f>
        <v>0</v>
      </c>
      <c r="AL1840" s="8"/>
      <c r="AM1840" s="29">
        <v>0</v>
      </c>
      <c r="AN1840" s="33">
        <v>0</v>
      </c>
      <c r="AO1840" s="31">
        <v>1</v>
      </c>
      <c r="AP1840" s="32">
        <v>0</v>
      </c>
      <c r="AR1840" s="29">
        <f t="shared" ref="AR1840" si="17658">AH1840*AM1837+AJ1840*AM1840-AI1840*AN1837-AK1840*AN1840</f>
        <v>0</v>
      </c>
      <c r="AS1840" s="33">
        <f t="shared" ref="AS1840" si="17659">(AH1840*AN1837+AI1840*AM1837+AJ1840*AN1840+AK1840*AM1840)</f>
        <v>-0.45109808057613532</v>
      </c>
      <c r="AT1840" s="31">
        <f t="shared" ref="AT1840" si="17660">AH1840*AO1837+AJ1840*AO1840-AI1840*AP1837-AK1840*AP1840</f>
        <v>0.82023563105560304</v>
      </c>
      <c r="AU1840" s="32">
        <f t="shared" ref="AU1840" si="17661">(AH1840*AP1837+AI1840*AO1837+AJ1840*AP1840+AK1840*AO1840)</f>
        <v>0</v>
      </c>
      <c r="AV1840" s="8"/>
      <c r="AW1840" s="29">
        <v>0</v>
      </c>
      <c r="AX1840" s="33">
        <f t="shared" ref="AX1840" si="17662">IF(0=(1-$AX$8*$AY$8*$B1837^2),10^14,$B1837*$AX$8/(1-$AX$8*$AY$8*$B1837^2))</f>
        <v>-0.18565374370454155</v>
      </c>
      <c r="AY1840" s="31">
        <v>1</v>
      </c>
      <c r="AZ1840" s="32">
        <v>0</v>
      </c>
      <c r="BB1840" s="29">
        <f t="shared" ref="BB1840" si="17663">AR1840*AW1837+AT1840*AW1840-AS1840*AX1837-AU1840*AX1840</f>
        <v>0</v>
      </c>
      <c r="BC1840" s="33">
        <f t="shared" ref="BC1840" si="17664">(AR1840*AX1837+AS1840*AW1837+AT1840*AX1840+AU1840*AW1840)</f>
        <v>-0.60337789620146509</v>
      </c>
      <c r="BD1840" s="31">
        <f t="shared" ref="BD1840" si="17665">AR1840*AY1837+AT1840*AY1840-AS1840*AZ1837-AU1840*AZ1840</f>
        <v>0.82023563105560304</v>
      </c>
      <c r="BE1840" s="32">
        <f t="shared" ref="BE1840" si="17666">(AR1840*AZ1837+AS1840*AY1837+AT1840*AZ1840+AU1840*AY1840)</f>
        <v>0</v>
      </c>
      <c r="BF1840" s="8"/>
      <c r="BG1840" s="29">
        <v>0</v>
      </c>
      <c r="BH1840" s="33">
        <v>0</v>
      </c>
      <c r="BI1840" s="31">
        <v>1</v>
      </c>
      <c r="BJ1840" s="32">
        <v>0</v>
      </c>
      <c r="BL1840" s="29">
        <f t="shared" ref="BL1840" si="17667">BB1840*BG1837+BD1840*BG1840-BC1840*BH1837-BE1840*BH1840</f>
        <v>0</v>
      </c>
      <c r="BM1840" s="33">
        <f t="shared" ref="BM1840" si="17668">(BB1840*BH1837+BC1840*BG1837+BD1840*BH1840+BE1840*BG1840)</f>
        <v>-0.60337789620146509</v>
      </c>
      <c r="BN1840" s="31">
        <f t="shared" ref="BN1840" si="17669">BB1840*BI1837+BD1840*BI1840-BC1840*BJ1837-BE1840*BJ1840</f>
        <v>0.76862020131731001</v>
      </c>
      <c r="BO1840" s="32">
        <f t="shared" ref="BO1840" si="17670">(BB1840*BJ1837+BC1840*BI1837+BD1840*BJ1840+BE1840*BI1840)</f>
        <v>0</v>
      </c>
      <c r="BP1840" s="8"/>
      <c r="BQ1840" s="19">
        <f t="shared" ref="BQ1840:BQ1903" si="17671">1/$BR$8</f>
        <v>1</v>
      </c>
      <c r="BR1840" s="47">
        <v>0</v>
      </c>
      <c r="BS1840" s="48">
        <v>1</v>
      </c>
      <c r="BT1840" s="49">
        <v>0</v>
      </c>
      <c r="BV1840" s="29">
        <f t="shared" ref="BV1840" si="17672">BL1840*BQ1837+BN1840*BQ1840-BM1840*BR1837-BO1840*BR1840</f>
        <v>0.76862020131731001</v>
      </c>
      <c r="BW1840" s="33">
        <f t="shared" ref="BW1840" si="17673">(BL1840*BR1837+BM1840*BQ1837+BN1840*BR1840+BO1840*BQ1840)</f>
        <v>-0.60337789620146509</v>
      </c>
      <c r="BX1840" s="31">
        <f t="shared" ref="BX1840" si="17674">BL1840*BS1837+BN1840*BS1840-BM1840*BT1837-BO1840*BT1840</f>
        <v>0.76862020131731001</v>
      </c>
      <c r="BY1840" s="32">
        <f t="shared" ref="BY1840" si="17675">(BL1840*BT1837+BM1840*BS1837+BN1840*BT1840+BO1840*BS1840)</f>
        <v>0</v>
      </c>
      <c r="CA1840" s="50">
        <f t="shared" ref="CA1840" si="17676">(180/PI())*ATAN(-1*(BW1837+BW1840)/(BV1837+BV1840))</f>
        <v>39.818000471650791</v>
      </c>
      <c r="CC1840" s="137">
        <f t="shared" ref="CC1840" si="17677">20*LOG(((1-(10^(CA1837/20)^2)*(1-((1-CC1837)/(1+CC1837))^2))^0.5))</f>
        <v>-27.055210604850672</v>
      </c>
      <c r="CD1840" s="9"/>
      <c r="CE1840" s="38"/>
      <c r="CF1840" s="38"/>
      <c r="CG1840" s="38"/>
      <c r="CH1840" s="38"/>
    </row>
    <row r="1841" spans="2:91" ht="18.600000000000001" customHeight="1">
      <c r="CC1841" s="42"/>
    </row>
    <row r="1842" spans="2:91" ht="18.600000000000001" customHeight="1" thickBot="1">
      <c r="E1842" s="22" t="s">
        <v>4</v>
      </c>
      <c r="J1842" s="22" t="s">
        <v>5</v>
      </c>
      <c r="O1842" s="22" t="s">
        <v>6</v>
      </c>
      <c r="T1842" s="22" t="s">
        <v>7</v>
      </c>
      <c r="Y1842" s="22" t="s">
        <v>8</v>
      </c>
      <c r="AD1842" s="22" t="s">
        <v>65</v>
      </c>
      <c r="AI1842" s="22" t="s">
        <v>9</v>
      </c>
      <c r="AN1842" s="22" t="s">
        <v>66</v>
      </c>
      <c r="AS1842" s="22" t="s">
        <v>51</v>
      </c>
      <c r="AX1842" s="22" t="s">
        <v>67</v>
      </c>
      <c r="BC1842" s="22" t="s">
        <v>52</v>
      </c>
      <c r="BH1842" s="22" t="s">
        <v>68</v>
      </c>
      <c r="BM1842" s="22" t="s">
        <v>63</v>
      </c>
      <c r="BQ1842" s="23" t="s">
        <v>69</v>
      </c>
      <c r="BR1842" s="23"/>
      <c r="BS1842" s="24"/>
      <c r="BT1842" s="24"/>
      <c r="BU1842" s="24"/>
      <c r="BW1842" s="22" t="s">
        <v>64</v>
      </c>
    </row>
    <row r="1843" spans="2:91" ht="18.600000000000001" customHeight="1" thickBot="1">
      <c r="D1843" s="249" t="s">
        <v>103</v>
      </c>
      <c r="E1843" s="250"/>
      <c r="F1843" s="251" t="s">
        <v>104</v>
      </c>
      <c r="G1843" s="252"/>
      <c r="H1843" s="229"/>
      <c r="I1843" s="253" t="s">
        <v>11</v>
      </c>
      <c r="J1843" s="254"/>
      <c r="K1843" s="255" t="s">
        <v>12</v>
      </c>
      <c r="L1843" s="256"/>
      <c r="M1843" s="24"/>
      <c r="N1843" s="253" t="s">
        <v>105</v>
      </c>
      <c r="O1843" s="254"/>
      <c r="P1843" s="255" t="s">
        <v>106</v>
      </c>
      <c r="Q1843" s="256"/>
      <c r="R1843" s="24"/>
      <c r="S1843" s="249" t="s">
        <v>107</v>
      </c>
      <c r="T1843" s="250"/>
      <c r="U1843" s="251" t="s">
        <v>108</v>
      </c>
      <c r="V1843" s="252"/>
      <c r="W1843" s="8"/>
      <c r="X1843" s="253" t="s">
        <v>109</v>
      </c>
      <c r="Y1843" s="254"/>
      <c r="Z1843" s="255" t="s">
        <v>110</v>
      </c>
      <c r="AA1843" s="256"/>
      <c r="AB1843" s="8"/>
      <c r="AC1843" s="253" t="s">
        <v>111</v>
      </c>
      <c r="AD1843" s="254"/>
      <c r="AE1843" s="255" t="s">
        <v>14</v>
      </c>
      <c r="AF1843" s="256"/>
      <c r="AG1843" s="8"/>
      <c r="AH1843" s="253" t="s">
        <v>112</v>
      </c>
      <c r="AI1843" s="254"/>
      <c r="AJ1843" s="255" t="s">
        <v>113</v>
      </c>
      <c r="AK1843" s="256"/>
      <c r="AL1843" s="8"/>
      <c r="AM1843" s="249" t="s">
        <v>114</v>
      </c>
      <c r="AN1843" s="250"/>
      <c r="AO1843" s="251" t="s">
        <v>115</v>
      </c>
      <c r="AP1843" s="252"/>
      <c r="AQ1843" s="24"/>
      <c r="AR1843" s="253" t="s">
        <v>116</v>
      </c>
      <c r="AS1843" s="254"/>
      <c r="AT1843" s="255" t="s">
        <v>13</v>
      </c>
      <c r="AU1843" s="256"/>
      <c r="AV1843" s="4"/>
      <c r="AW1843" s="253" t="s">
        <v>117</v>
      </c>
      <c r="AX1843" s="254"/>
      <c r="AY1843" s="255" t="s">
        <v>118</v>
      </c>
      <c r="AZ1843" s="256"/>
      <c r="BA1843" s="8"/>
      <c r="BB1843" s="253" t="s">
        <v>119</v>
      </c>
      <c r="BC1843" s="254"/>
      <c r="BD1843" s="255" t="s">
        <v>120</v>
      </c>
      <c r="BE1843" s="256"/>
      <c r="BF1843" s="4"/>
      <c r="BG1843" s="249" t="s">
        <v>121</v>
      </c>
      <c r="BH1843" s="250"/>
      <c r="BI1843" s="251" t="s">
        <v>122</v>
      </c>
      <c r="BJ1843" s="252"/>
      <c r="BK1843" s="4"/>
      <c r="BL1843" s="253" t="s">
        <v>123</v>
      </c>
      <c r="BM1843" s="254"/>
      <c r="BN1843" s="255" t="s">
        <v>124</v>
      </c>
      <c r="BO1843" s="256"/>
      <c r="BP1843" s="4"/>
      <c r="BQ1843" s="253" t="s">
        <v>125</v>
      </c>
      <c r="BR1843" s="254"/>
      <c r="BS1843" s="255" t="s">
        <v>126</v>
      </c>
      <c r="BT1843" s="256"/>
      <c r="BU1843" s="8"/>
      <c r="BV1843" s="253" t="s">
        <v>127</v>
      </c>
      <c r="BW1843" s="254"/>
      <c r="BX1843" s="255" t="s">
        <v>128</v>
      </c>
      <c r="BY1843" s="256"/>
      <c r="CA1843" s="27" t="s">
        <v>15</v>
      </c>
      <c r="CC1843" s="133" t="s">
        <v>70</v>
      </c>
      <c r="CD1843" s="9"/>
      <c r="CE1843" s="38"/>
      <c r="CF1843" s="38"/>
      <c r="CG1843" s="38"/>
      <c r="CH1843" s="38"/>
    </row>
    <row r="1844" spans="2:91" ht="18.600000000000001" customHeight="1" thickTop="1" thickBot="1">
      <c r="B1844" s="129">
        <v>4.78</v>
      </c>
      <c r="D1844" s="29">
        <v>1</v>
      </c>
      <c r="E1844" s="30">
        <v>0</v>
      </c>
      <c r="F1844" s="31">
        <v>0</v>
      </c>
      <c r="G1844" s="32">
        <f t="shared" ref="G1844:G1907" si="17678">-1/($E$8*$B1844)</f>
        <v>-0.13790376569037657</v>
      </c>
      <c r="I1844" s="29">
        <v>1</v>
      </c>
      <c r="J1844" s="33">
        <v>0</v>
      </c>
      <c r="K1844" s="31">
        <v>0</v>
      </c>
      <c r="L1844" s="32">
        <v>0</v>
      </c>
      <c r="N1844" s="29">
        <f t="shared" ref="N1844" si="17679">D1844*I1844+F1844*I1847-E1844*J1844-G1844*J1847</f>
        <v>0.96426007568317906</v>
      </c>
      <c r="O1844" s="33">
        <f t="shared" ref="O1844" si="17680">(D1844*J1844+E1844*I1844+F1844*J1847+G1844*I1847)</f>
        <v>0</v>
      </c>
      <c r="P1844" s="31">
        <f t="shared" ref="P1844" si="17681">D1844*K1844+F1844*K1847-E1844*L1844-G1844*L1847</f>
        <v>0</v>
      </c>
      <c r="Q1844" s="32">
        <f t="shared" ref="Q1844" si="17682">(D1844*L1844+E1844*K1844+F1844*L1847+G1844*K1847)</f>
        <v>-0.13790376569037657</v>
      </c>
      <c r="S1844" s="29">
        <v>1</v>
      </c>
      <c r="T1844" s="30">
        <v>0</v>
      </c>
      <c r="U1844" s="31">
        <v>0</v>
      </c>
      <c r="V1844" s="32">
        <f t="shared" ref="V1844:V1907" si="17683">-1/($T$8*$B1844)</f>
        <v>-0.26790167364016731</v>
      </c>
      <c r="X1844" s="29">
        <f t="shared" ref="X1844" si="17684">N1844*S1844+P1844*S1847-O1844*T1844-Q1844*T1847</f>
        <v>0.96426007568317906</v>
      </c>
      <c r="Y1844" s="33">
        <f t="shared" ref="Y1844" si="17685">(N1844*T1844+O1844*S1844+P1844*T1847+Q1844*S1847)</f>
        <v>0</v>
      </c>
      <c r="Z1844" s="31">
        <f t="shared" ref="Z1844" si="17686">N1844*U1844+P1844*U1847-O1844*V1844-Q1844*V1847</f>
        <v>0</v>
      </c>
      <c r="AA1844" s="32">
        <f t="shared" ref="AA1844" si="17687">(N1844*V1844+O1844*U1844+P1844*V1847+Q1844*U1847)</f>
        <v>-0.39623065379029465</v>
      </c>
      <c r="AB1844" s="8"/>
      <c r="AC1844" s="29">
        <v>1</v>
      </c>
      <c r="AD1844" s="33">
        <v>0</v>
      </c>
      <c r="AE1844" s="31">
        <v>0</v>
      </c>
      <c r="AF1844" s="32">
        <v>0</v>
      </c>
      <c r="AH1844" s="29">
        <f t="shared" ref="AH1844" si="17688">X1844*AC1844+Z1844*AC1847-Y1844*AD1844-AA1844*AD1847</f>
        <v>0.88331256081813248</v>
      </c>
      <c r="AI1844" s="33">
        <f t="shared" ref="AI1844" si="17689">(X1844*AD1844+Y1844*AC1844+Z1844*AD1847+AA1844*AC1847)</f>
        <v>0</v>
      </c>
      <c r="AJ1844" s="31">
        <f t="shared" ref="AJ1844" si="17690">X1844*AE1844+Z1844*AE1847-Y1844*AF1844-AA1844*AF1847</f>
        <v>0</v>
      </c>
      <c r="AK1844" s="32">
        <f t="shared" ref="AK1844" si="17691">(X1844*AF1844+Y1844*AE1844+Z1844*AF1847+AA1844*AE1847)</f>
        <v>-0.39623065379029465</v>
      </c>
      <c r="AL1844" s="8"/>
      <c r="AM1844" s="29">
        <v>1</v>
      </c>
      <c r="AN1844" s="30">
        <v>0</v>
      </c>
      <c r="AO1844" s="31">
        <v>0</v>
      </c>
      <c r="AP1844" s="32">
        <f t="shared" ref="AP1844:AP1907" si="17692">-1/($AN$8*$B1844)</f>
        <v>-0.24226569037656898</v>
      </c>
      <c r="AR1844" s="29">
        <f t="shared" ref="AR1844" si="17693">AH1844*AM1844+AJ1844*AM1847-AI1844*AN1844-AK1844*AN1847</f>
        <v>0.88331256081813248</v>
      </c>
      <c r="AS1844" s="33">
        <f t="shared" ref="AS1844" si="17694">(AH1844*AN1844+AI1844*AM1844+AJ1844*AN1847+AK1844*AM1847)</f>
        <v>0</v>
      </c>
      <c r="AT1844" s="31">
        <f t="shared" ref="AT1844" si="17695">AH1844*AO1844+AJ1844*AO1847-AI1844*AP1844-AK1844*AP1847</f>
        <v>0</v>
      </c>
      <c r="AU1844" s="32">
        <f t="shared" ref="AU1844" si="17696">(AH1844*AP1844+AI1844*AO1844+AJ1844*AP1847+AK1844*AO1847)</f>
        <v>-0.61022698115519458</v>
      </c>
      <c r="AV1844" s="8"/>
      <c r="AW1844" s="29">
        <v>1</v>
      </c>
      <c r="AX1844" s="33">
        <v>0</v>
      </c>
      <c r="AY1844" s="31">
        <v>0</v>
      </c>
      <c r="AZ1844" s="32">
        <v>0</v>
      </c>
      <c r="BB1844" s="29">
        <f t="shared" ref="BB1844" si="17697">AR1844*AW1844+AT1844*AW1847-AS1844*AX1844-AU1844*AX1847</f>
        <v>0.77051332740471634</v>
      </c>
      <c r="BC1844" s="33">
        <f t="shared" ref="BC1844" si="17698">(AR1844*AX1844+AS1844*AW1844+AT1844*AX1847+AU1844*AW1847)</f>
        <v>0</v>
      </c>
      <c r="BD1844" s="31">
        <f t="shared" ref="BD1844" si="17699">AR1844*AY1844+AT1844*AY1847-AS1844*AZ1844-AU1844*AZ1847</f>
        <v>0</v>
      </c>
      <c r="BE1844" s="32">
        <f t="shared" ref="BE1844" si="17700">(AR1844*AZ1844+AS1844*AY1844+AT1844*AZ1847+AU1844*AY1847)</f>
        <v>-0.61022698115519458</v>
      </c>
      <c r="BF1844" s="8"/>
      <c r="BG1844" s="29">
        <v>1</v>
      </c>
      <c r="BH1844" s="30">
        <v>0</v>
      </c>
      <c r="BI1844" s="31">
        <v>0</v>
      </c>
      <c r="BJ1844" s="32">
        <f t="shared" ref="BJ1844:BJ1907" si="17701">-1/($BH$8*$B1844)</f>
        <v>-8.5186192468619235E-2</v>
      </c>
      <c r="BL1844" s="29">
        <f t="shared" ref="BL1844" si="17702">BB1844*BG1844+BD1844*BG1847-BC1844*BH1844-BE1844*BH1847</f>
        <v>0.77051332740471634</v>
      </c>
      <c r="BM1844" s="33">
        <f t="shared" ref="BM1844" si="17703">(BB1844*BH1844+BC1844*BG1844+BD1844*BH1847+BE1844*BG1847)</f>
        <v>0</v>
      </c>
      <c r="BN1844" s="31">
        <f t="shared" ref="BN1844" si="17704">BB1844*BI1844+BD1844*BI1847-BC1844*BJ1844-BE1844*BJ1847</f>
        <v>0</v>
      </c>
      <c r="BO1844" s="32">
        <f t="shared" ref="BO1844" si="17705">(BB1844*BJ1844+BC1844*BI1844+BD1844*BJ1847+BE1844*BI1847)</f>
        <v>-0.67586407776312896</v>
      </c>
      <c r="BP1844" s="8"/>
      <c r="BQ1844" s="34">
        <v>1</v>
      </c>
      <c r="BR1844" s="35">
        <v>0</v>
      </c>
      <c r="BS1844" s="11">
        <v>0</v>
      </c>
      <c r="BT1844" s="36">
        <v>0</v>
      </c>
      <c r="BV1844" s="29">
        <f t="shared" ref="BV1844" si="17706">BL1844*BQ1844+BN1844*BQ1847-BM1844*BR1844-BO1844*BR1847</f>
        <v>0.77051332740471634</v>
      </c>
      <c r="BW1844" s="33">
        <f t="shared" ref="BW1844" si="17707">(BL1844*BR1844+BM1844*BQ1844+BN1844*BR1847+BO1844*BQ1847)</f>
        <v>-0.67586407776312896</v>
      </c>
      <c r="BX1844" s="31">
        <f t="shared" ref="BX1844" si="17708">BL1844*BS1844+BN1844*BS1847-BM1844*BT1844-BO1844*BT1847</f>
        <v>0</v>
      </c>
      <c r="BY1844" s="32">
        <f t="shared" ref="BY1844" si="17709">(BL1844*BT1844+BM1844*BS1844+BN1844*BT1847+BO1844*BS1847)</f>
        <v>-0.67586407776312896</v>
      </c>
      <c r="CA1844" s="37">
        <f t="shared" ref="CA1844" si="17710">20*LOG(((1+$BR$8)/$BR$8)/((BV1844+BV1847)^2+(BW1844+BW1847)^2)^0.5)</f>
        <v>-6.053400575988274E-3</v>
      </c>
      <c r="CC1844" s="134">
        <f t="shared" ref="CC1844" si="17711">((BV1844^2+BW1844^2)^0.5)/((BV1847^2+BW1847^2)^0.5)</f>
        <v>1.0487475412345235</v>
      </c>
      <c r="CD1844" s="9"/>
      <c r="CE1844" s="38"/>
      <c r="CF1844" s="38"/>
      <c r="CG1844" s="38"/>
      <c r="CH1844" s="38"/>
      <c r="CM1844" s="129">
        <v>4.76</v>
      </c>
    </row>
    <row r="1845" spans="2:91" ht="18.600000000000001" customHeight="1" thickBot="1">
      <c r="D1845" s="39"/>
      <c r="G1845" s="40"/>
      <c r="I1845" s="39"/>
      <c r="L1845" s="40"/>
      <c r="N1845" s="39"/>
      <c r="Q1845" s="40"/>
      <c r="S1845" s="39"/>
      <c r="V1845" s="40"/>
      <c r="X1845" s="39"/>
      <c r="AA1845" s="40"/>
      <c r="AC1845" s="39"/>
      <c r="AF1845" s="40"/>
      <c r="AH1845" s="39"/>
      <c r="AK1845" s="40"/>
      <c r="AM1845" s="39"/>
      <c r="AP1845" s="40"/>
      <c r="AR1845" s="39"/>
      <c r="AU1845" s="40"/>
      <c r="AW1845" s="39"/>
      <c r="AZ1845" s="40"/>
      <c r="BB1845" s="39"/>
      <c r="BE1845" s="40"/>
      <c r="BG1845" s="39"/>
      <c r="BJ1845" s="40"/>
      <c r="BL1845" s="39"/>
      <c r="BO1845" s="40"/>
      <c r="BQ1845" s="34"/>
      <c r="BR1845" s="11"/>
      <c r="BS1845" s="11"/>
      <c r="BT1845" s="41"/>
      <c r="BV1845" s="39"/>
      <c r="BY1845" s="40"/>
      <c r="CC1845" s="135"/>
      <c r="CD1845" s="9"/>
      <c r="CE1845" s="38"/>
      <c r="CF1845" s="38"/>
      <c r="CG1845" s="38"/>
      <c r="CH1845" s="38"/>
    </row>
    <row r="1846" spans="2:91" ht="18.600000000000001" customHeight="1" thickBot="1">
      <c r="D1846" s="258" t="s">
        <v>129</v>
      </c>
      <c r="E1846" s="259"/>
      <c r="F1846" s="260" t="s">
        <v>130</v>
      </c>
      <c r="G1846" s="261"/>
      <c r="H1846" s="229"/>
      <c r="I1846" s="258" t="s">
        <v>131</v>
      </c>
      <c r="J1846" s="259"/>
      <c r="K1846" s="260" t="s">
        <v>132</v>
      </c>
      <c r="L1846" s="261"/>
      <c r="N1846" s="253" t="s">
        <v>133</v>
      </c>
      <c r="O1846" s="254"/>
      <c r="P1846" s="255" t="s">
        <v>134</v>
      </c>
      <c r="Q1846" s="256"/>
      <c r="S1846" s="258" t="s">
        <v>135</v>
      </c>
      <c r="T1846" s="259"/>
      <c r="U1846" s="260" t="s">
        <v>136</v>
      </c>
      <c r="V1846" s="261"/>
      <c r="W1846" s="8"/>
      <c r="X1846" s="253" t="s">
        <v>137</v>
      </c>
      <c r="Y1846" s="254"/>
      <c r="Z1846" s="255" t="s">
        <v>138</v>
      </c>
      <c r="AA1846" s="256"/>
      <c r="AB1846" s="8"/>
      <c r="AC1846" s="258" t="s">
        <v>139</v>
      </c>
      <c r="AD1846" s="259"/>
      <c r="AE1846" s="260" t="s">
        <v>140</v>
      </c>
      <c r="AF1846" s="261"/>
      <c r="AG1846" s="8"/>
      <c r="AH1846" s="253" t="s">
        <v>141</v>
      </c>
      <c r="AI1846" s="254"/>
      <c r="AJ1846" s="255" t="s">
        <v>142</v>
      </c>
      <c r="AK1846" s="256"/>
      <c r="AL1846" s="8"/>
      <c r="AM1846" s="258" t="s">
        <v>143</v>
      </c>
      <c r="AN1846" s="259"/>
      <c r="AO1846" s="260" t="s">
        <v>144</v>
      </c>
      <c r="AP1846" s="261"/>
      <c r="AR1846" s="253" t="s">
        <v>145</v>
      </c>
      <c r="AS1846" s="254"/>
      <c r="AT1846" s="255" t="s">
        <v>146</v>
      </c>
      <c r="AU1846" s="256"/>
      <c r="AV1846" s="4"/>
      <c r="AW1846" s="258" t="s">
        <v>147</v>
      </c>
      <c r="AX1846" s="259"/>
      <c r="AY1846" s="260" t="s">
        <v>148</v>
      </c>
      <c r="AZ1846" s="261"/>
      <c r="BA1846" s="8"/>
      <c r="BB1846" s="253" t="s">
        <v>149</v>
      </c>
      <c r="BC1846" s="254"/>
      <c r="BD1846" s="255" t="s">
        <v>150</v>
      </c>
      <c r="BE1846" s="256"/>
      <c r="BF1846" s="4"/>
      <c r="BG1846" s="258" t="s">
        <v>151</v>
      </c>
      <c r="BH1846" s="259"/>
      <c r="BI1846" s="260" t="s">
        <v>152</v>
      </c>
      <c r="BJ1846" s="261"/>
      <c r="BK1846" s="4"/>
      <c r="BL1846" s="253" t="s">
        <v>153</v>
      </c>
      <c r="BM1846" s="254"/>
      <c r="BN1846" s="255" t="s">
        <v>154</v>
      </c>
      <c r="BO1846" s="256"/>
      <c r="BP1846" s="4"/>
      <c r="BQ1846" s="258" t="s">
        <v>155</v>
      </c>
      <c r="BR1846" s="259"/>
      <c r="BS1846" s="260" t="s">
        <v>156</v>
      </c>
      <c r="BT1846" s="261"/>
      <c r="BU1846" s="8"/>
      <c r="BV1846" s="253" t="s">
        <v>157</v>
      </c>
      <c r="BW1846" s="254"/>
      <c r="BX1846" s="255" t="s">
        <v>158</v>
      </c>
      <c r="BY1846" s="256"/>
      <c r="CA1846" s="46" t="s">
        <v>16</v>
      </c>
      <c r="CC1846" s="136" t="s">
        <v>71</v>
      </c>
      <c r="CD1846" s="9"/>
      <c r="CE1846" s="38"/>
      <c r="CF1846" s="38"/>
      <c r="CG1846" s="38"/>
      <c r="CH1846" s="38"/>
    </row>
    <row r="1847" spans="2:91" ht="18.600000000000001" customHeight="1" thickTop="1" thickBot="1">
      <c r="D1847" s="29">
        <v>0</v>
      </c>
      <c r="E1847" s="33">
        <v>0</v>
      </c>
      <c r="F1847" s="31">
        <v>1</v>
      </c>
      <c r="G1847" s="32">
        <v>0</v>
      </c>
      <c r="I1847" s="29">
        <v>0</v>
      </c>
      <c r="J1847" s="33">
        <f t="shared" ref="J1847" si="17712">IF(0=(1-$J$8*$K$8*$B1844^2),10^14,$B1844*$J$8/(1-$J$8*$K$8*$B1844^2))</f>
        <v>-0.25916568802816253</v>
      </c>
      <c r="K1847" s="31">
        <v>1</v>
      </c>
      <c r="L1847" s="32">
        <v>0</v>
      </c>
      <c r="N1847" s="29">
        <f t="shared" ref="N1847" si="17713">D1847*I1844+F1847*I1847-E1847*J1844-G1847*J1847</f>
        <v>0</v>
      </c>
      <c r="O1847" s="33">
        <f t="shared" ref="O1847" si="17714">(D1847*J1844+E1847*I1844+F1847*J1847+G1847*I1847)</f>
        <v>-0.25916568802816253</v>
      </c>
      <c r="P1847" s="31">
        <f t="shared" ref="P1847" si="17715">D1847*K1844+F1847*K1847-E1847*L1844-G1847*L1847</f>
        <v>1</v>
      </c>
      <c r="Q1847" s="32">
        <f t="shared" ref="Q1847" si="17716">(D1847*L1844+E1847*K1844+F1847*L1847+G1847*K1847)</f>
        <v>0</v>
      </c>
      <c r="S1847" s="29">
        <v>0</v>
      </c>
      <c r="T1847" s="33">
        <v>0</v>
      </c>
      <c r="U1847" s="31">
        <v>1</v>
      </c>
      <c r="V1847" s="32">
        <v>0</v>
      </c>
      <c r="X1847" s="29">
        <f t="shared" ref="X1847" si="17717">N1847*S1844+P1847*S1847-O1847*T1844-Q1847*T1847</f>
        <v>0</v>
      </c>
      <c r="Y1847" s="33">
        <f t="shared" ref="Y1847" si="17718">(N1847*T1844+O1847*S1844+P1847*T1847+Q1847*S1847)</f>
        <v>-0.25916568802816253</v>
      </c>
      <c r="Z1847" s="31">
        <f t="shared" ref="Z1847" si="17719">N1847*U1844+P1847*U1847-O1847*V1844-Q1847*V1847</f>
        <v>0.93056907842714975</v>
      </c>
      <c r="AA1847" s="32">
        <f t="shared" ref="AA1847" si="17720">(N1847*V1844+O1847*U1844+P1847*V1847+Q1847*U1847)</f>
        <v>0</v>
      </c>
      <c r="AB1847" s="8"/>
      <c r="AC1847" s="29">
        <v>0</v>
      </c>
      <c r="AD1847" s="33">
        <f t="shared" ref="AD1847" si="17721">IF(0=(1-$AD$8*$AE$8*$B1844^2),10^14,$B1844*$AD$8/(1-$AD$8*$AE$8*$B1844^2))</f>
        <v>-0.2042939234779349</v>
      </c>
      <c r="AE1847" s="31">
        <v>1</v>
      </c>
      <c r="AF1847" s="32">
        <v>0</v>
      </c>
      <c r="AH1847" s="29">
        <f t="shared" ref="AH1847" si="17722">X1847*AC1844+Z1847*AC1847-Y1847*AD1844-AA1847*AD1847</f>
        <v>0</v>
      </c>
      <c r="AI1847" s="33">
        <f t="shared" ref="AI1847" si="17723">(X1847*AD1844+Y1847*AC1844+Z1847*AD1847+AA1847*AC1847)</f>
        <v>-0.44927529612729106</v>
      </c>
      <c r="AJ1847" s="31">
        <f t="shared" ref="AJ1847" si="17724">X1847*AE1844+Z1847*AE1847-Y1847*AF1844-AA1847*AF1847</f>
        <v>0.93056907842714975</v>
      </c>
      <c r="AK1847" s="32">
        <f t="shared" ref="AK1847" si="17725">(X1847*AF1844+Y1847*AE1844+Z1847*AF1847+AA1847*AE1847)</f>
        <v>0</v>
      </c>
      <c r="AL1847" s="8"/>
      <c r="AM1847" s="29">
        <v>0</v>
      </c>
      <c r="AN1847" s="33">
        <v>0</v>
      </c>
      <c r="AO1847" s="31">
        <v>1</v>
      </c>
      <c r="AP1847" s="32">
        <v>0</v>
      </c>
      <c r="AR1847" s="29">
        <f t="shared" ref="AR1847" si="17726">AH1847*AM1844+AJ1847*AM1847-AI1847*AN1844-AK1847*AN1847</f>
        <v>0</v>
      </c>
      <c r="AS1847" s="33">
        <f t="shared" ref="AS1847" si="17727">(AH1847*AN1844+AI1847*AM1844+AJ1847*AN1847+AK1847*AM1847)</f>
        <v>-0.44927529612729106</v>
      </c>
      <c r="AT1847" s="31">
        <f t="shared" ref="AT1847" si="17728">AH1847*AO1844+AJ1847*AO1847-AI1847*AP1844-AK1847*AP1847</f>
        <v>0.8217250886417341</v>
      </c>
      <c r="AU1847" s="32">
        <f t="shared" ref="AU1847" si="17729">(AH1847*AP1844+AI1847*AO1844+AJ1847*AP1847+AK1847*AO1847)</f>
        <v>0</v>
      </c>
      <c r="AV1847" s="8"/>
      <c r="AW1847" s="29">
        <v>0</v>
      </c>
      <c r="AX1847" s="33">
        <f t="shared" ref="AX1847" si="17730">IF(0=(1-$AX$8*$AY$8*$B1844^2),10^14,$B1844*$AX$8/(1-$AX$8*$AY$8*$B1844^2))</f>
        <v>-0.18484799410193359</v>
      </c>
      <c r="AY1847" s="31">
        <v>1</v>
      </c>
      <c r="AZ1847" s="32">
        <v>0</v>
      </c>
      <c r="BB1847" s="29">
        <f t="shared" ref="BB1847" si="17731">AR1847*AW1844+AT1847*AW1847-AS1847*AX1844-AU1847*AX1847</f>
        <v>0</v>
      </c>
      <c r="BC1847" s="33">
        <f t="shared" ref="BC1847" si="17732">(AR1847*AX1844+AS1847*AW1844+AT1847*AX1847+AU1847*AW1847)</f>
        <v>-0.60116953046594923</v>
      </c>
      <c r="BD1847" s="31">
        <f t="shared" ref="BD1847" si="17733">AR1847*AY1844+AT1847*AY1847-AS1847*AZ1844-AU1847*AZ1847</f>
        <v>0.8217250886417341</v>
      </c>
      <c r="BE1847" s="32">
        <f t="shared" ref="BE1847" si="17734">(AR1847*AZ1844+AS1847*AY1844+AT1847*AZ1847+AU1847*AY1847)</f>
        <v>0</v>
      </c>
      <c r="BF1847" s="8"/>
      <c r="BG1847" s="29">
        <v>0</v>
      </c>
      <c r="BH1847" s="33">
        <v>0</v>
      </c>
      <c r="BI1847" s="31">
        <v>1</v>
      </c>
      <c r="BJ1847" s="32">
        <v>0</v>
      </c>
      <c r="BL1847" s="29">
        <f t="shared" ref="BL1847" si="17735">BB1847*BG1844+BD1847*BG1847-BC1847*BH1844-BE1847*BH1847</f>
        <v>0</v>
      </c>
      <c r="BM1847" s="33">
        <f t="shared" ref="BM1847" si="17736">(BB1847*BH1844+BC1847*BG1844+BD1847*BH1847+BE1847*BG1847)</f>
        <v>-0.60116953046594923</v>
      </c>
      <c r="BN1847" s="31">
        <f t="shared" ref="BN1847" si="17737">BB1847*BI1844+BD1847*BI1847-BC1847*BJ1844-BE1847*BJ1847</f>
        <v>0.77051374531319228</v>
      </c>
      <c r="BO1847" s="32">
        <f t="shared" ref="BO1847" si="17738">(BB1847*BJ1844+BC1847*BI1844+BD1847*BJ1847+BE1847*BI1847)</f>
        <v>0</v>
      </c>
      <c r="BP1847" s="8"/>
      <c r="BQ1847" s="19">
        <f t="shared" ref="BQ1847:BQ1910" si="17739">1/$BR$8</f>
        <v>1</v>
      </c>
      <c r="BR1847" s="47">
        <v>0</v>
      </c>
      <c r="BS1847" s="48">
        <v>1</v>
      </c>
      <c r="BT1847" s="49">
        <v>0</v>
      </c>
      <c r="BV1847" s="29">
        <f t="shared" ref="BV1847" si="17740">BL1847*BQ1844+BN1847*BQ1847-BM1847*BR1844-BO1847*BR1847</f>
        <v>0.77051374531319228</v>
      </c>
      <c r="BW1847" s="33">
        <f t="shared" ref="BW1847" si="17741">(BL1847*BR1844+BM1847*BQ1844+BN1847*BR1847+BO1847*BQ1847)</f>
        <v>-0.60116953046594923</v>
      </c>
      <c r="BX1847" s="31">
        <f t="shared" ref="BX1847" si="17742">BL1847*BS1844+BN1847*BS1847-BM1847*BT1844-BO1847*BT1847</f>
        <v>0.77051374531319228</v>
      </c>
      <c r="BY1847" s="32">
        <f t="shared" ref="BY1847" si="17743">(BL1847*BT1844+BM1847*BS1844+BN1847*BT1847+BO1847*BS1847)</f>
        <v>0</v>
      </c>
      <c r="CA1847" s="50">
        <f t="shared" ref="CA1847" si="17744">(180/PI())*ATAN(-1*(BW1844+BW1847)/(BV1844+BV1847))</f>
        <v>39.648200327121899</v>
      </c>
      <c r="CC1847" s="137">
        <f t="shared" ref="CC1847" si="17745">20*LOG(((1-(10^(CA1844/20)^2)*(1-((1-CC1844)/(1+CC1844))^2))^0.5))</f>
        <v>-27.081355032943438</v>
      </c>
      <c r="CD1847" s="9"/>
      <c r="CE1847" s="38"/>
      <c r="CF1847" s="38"/>
      <c r="CG1847" s="38"/>
      <c r="CH1847" s="38"/>
    </row>
    <row r="1848" spans="2:91" ht="18.600000000000001" customHeight="1">
      <c r="CC1848" s="42"/>
    </row>
    <row r="1849" spans="2:91" ht="18.600000000000001" customHeight="1" thickBot="1">
      <c r="E1849" s="22" t="s">
        <v>4</v>
      </c>
      <c r="J1849" s="22" t="s">
        <v>5</v>
      </c>
      <c r="O1849" s="22" t="s">
        <v>6</v>
      </c>
      <c r="T1849" s="22" t="s">
        <v>7</v>
      </c>
      <c r="Y1849" s="22" t="s">
        <v>8</v>
      </c>
      <c r="AD1849" s="22" t="s">
        <v>65</v>
      </c>
      <c r="AI1849" s="22" t="s">
        <v>9</v>
      </c>
      <c r="AN1849" s="22" t="s">
        <v>66</v>
      </c>
      <c r="AS1849" s="22" t="s">
        <v>51</v>
      </c>
      <c r="AX1849" s="22" t="s">
        <v>67</v>
      </c>
      <c r="BC1849" s="22" t="s">
        <v>52</v>
      </c>
      <c r="BH1849" s="22" t="s">
        <v>68</v>
      </c>
      <c r="BM1849" s="22" t="s">
        <v>63</v>
      </c>
      <c r="BQ1849" s="23" t="s">
        <v>69</v>
      </c>
      <c r="BR1849" s="23"/>
      <c r="BS1849" s="24"/>
      <c r="BT1849" s="24"/>
      <c r="BU1849" s="24"/>
      <c r="BW1849" s="22" t="s">
        <v>64</v>
      </c>
    </row>
    <row r="1850" spans="2:91" ht="18.600000000000001" customHeight="1" thickBot="1">
      <c r="D1850" s="249" t="s">
        <v>103</v>
      </c>
      <c r="E1850" s="250"/>
      <c r="F1850" s="251" t="s">
        <v>104</v>
      </c>
      <c r="G1850" s="252"/>
      <c r="H1850" s="229"/>
      <c r="I1850" s="253" t="s">
        <v>11</v>
      </c>
      <c r="J1850" s="254"/>
      <c r="K1850" s="255" t="s">
        <v>12</v>
      </c>
      <c r="L1850" s="256"/>
      <c r="M1850" s="24"/>
      <c r="N1850" s="253" t="s">
        <v>105</v>
      </c>
      <c r="O1850" s="254"/>
      <c r="P1850" s="255" t="s">
        <v>106</v>
      </c>
      <c r="Q1850" s="256"/>
      <c r="R1850" s="24"/>
      <c r="S1850" s="249" t="s">
        <v>107</v>
      </c>
      <c r="T1850" s="250"/>
      <c r="U1850" s="251" t="s">
        <v>108</v>
      </c>
      <c r="V1850" s="252"/>
      <c r="W1850" s="8"/>
      <c r="X1850" s="253" t="s">
        <v>109</v>
      </c>
      <c r="Y1850" s="254"/>
      <c r="Z1850" s="255" t="s">
        <v>110</v>
      </c>
      <c r="AA1850" s="256"/>
      <c r="AB1850" s="8"/>
      <c r="AC1850" s="253" t="s">
        <v>111</v>
      </c>
      <c r="AD1850" s="254"/>
      <c r="AE1850" s="255" t="s">
        <v>14</v>
      </c>
      <c r="AF1850" s="256"/>
      <c r="AG1850" s="8"/>
      <c r="AH1850" s="253" t="s">
        <v>112</v>
      </c>
      <c r="AI1850" s="254"/>
      <c r="AJ1850" s="255" t="s">
        <v>113</v>
      </c>
      <c r="AK1850" s="256"/>
      <c r="AL1850" s="8"/>
      <c r="AM1850" s="249" t="s">
        <v>114</v>
      </c>
      <c r="AN1850" s="250"/>
      <c r="AO1850" s="251" t="s">
        <v>115</v>
      </c>
      <c r="AP1850" s="252"/>
      <c r="AQ1850" s="24"/>
      <c r="AR1850" s="253" t="s">
        <v>116</v>
      </c>
      <c r="AS1850" s="254"/>
      <c r="AT1850" s="255" t="s">
        <v>13</v>
      </c>
      <c r="AU1850" s="256"/>
      <c r="AV1850" s="4"/>
      <c r="AW1850" s="253" t="s">
        <v>117</v>
      </c>
      <c r="AX1850" s="254"/>
      <c r="AY1850" s="255" t="s">
        <v>118</v>
      </c>
      <c r="AZ1850" s="256"/>
      <c r="BA1850" s="8"/>
      <c r="BB1850" s="253" t="s">
        <v>119</v>
      </c>
      <c r="BC1850" s="254"/>
      <c r="BD1850" s="255" t="s">
        <v>120</v>
      </c>
      <c r="BE1850" s="256"/>
      <c r="BF1850" s="4"/>
      <c r="BG1850" s="249" t="s">
        <v>121</v>
      </c>
      <c r="BH1850" s="250"/>
      <c r="BI1850" s="251" t="s">
        <v>122</v>
      </c>
      <c r="BJ1850" s="252"/>
      <c r="BK1850" s="4"/>
      <c r="BL1850" s="253" t="s">
        <v>123</v>
      </c>
      <c r="BM1850" s="254"/>
      <c r="BN1850" s="255" t="s">
        <v>124</v>
      </c>
      <c r="BO1850" s="256"/>
      <c r="BP1850" s="4"/>
      <c r="BQ1850" s="253" t="s">
        <v>125</v>
      </c>
      <c r="BR1850" s="254"/>
      <c r="BS1850" s="255" t="s">
        <v>126</v>
      </c>
      <c r="BT1850" s="256"/>
      <c r="BU1850" s="8"/>
      <c r="BV1850" s="253" t="s">
        <v>127</v>
      </c>
      <c r="BW1850" s="254"/>
      <c r="BX1850" s="255" t="s">
        <v>128</v>
      </c>
      <c r="BY1850" s="256"/>
      <c r="CA1850" s="27" t="s">
        <v>15</v>
      </c>
      <c r="CC1850" s="133" t="s">
        <v>70</v>
      </c>
      <c r="CD1850" s="9"/>
      <c r="CE1850" s="38"/>
      <c r="CF1850" s="38"/>
      <c r="CG1850" s="38"/>
      <c r="CH1850" s="38"/>
    </row>
    <row r="1851" spans="2:91" ht="18.600000000000001" customHeight="1" thickTop="1" thickBot="1">
      <c r="B1851" s="129">
        <v>4.8</v>
      </c>
      <c r="D1851" s="29">
        <v>1</v>
      </c>
      <c r="E1851" s="30">
        <v>0</v>
      </c>
      <c r="F1851" s="31">
        <v>0</v>
      </c>
      <c r="G1851" s="32">
        <f t="shared" ref="G1851:G1914" si="17746">-1/($E$8*$B1851)</f>
        <v>-0.1373291666666667</v>
      </c>
      <c r="I1851" s="29">
        <v>1</v>
      </c>
      <c r="J1851" s="33">
        <v>0</v>
      </c>
      <c r="K1851" s="31">
        <v>0</v>
      </c>
      <c r="L1851" s="32">
        <v>0</v>
      </c>
      <c r="N1851" s="29">
        <f t="shared" ref="N1851" si="17747">D1851*I1851+F1851*I1854-E1851*J1851-G1851*J1854</f>
        <v>0.96455928598650442</v>
      </c>
      <c r="O1851" s="33">
        <f t="shared" ref="O1851" si="17748">(D1851*J1851+E1851*I1851+F1851*J1854+G1851*I1854)</f>
        <v>0</v>
      </c>
      <c r="P1851" s="31">
        <f t="shared" ref="P1851" si="17749">D1851*K1851+F1851*K1854-E1851*L1851-G1851*L1854</f>
        <v>0</v>
      </c>
      <c r="Q1851" s="32">
        <f t="shared" ref="Q1851" si="17750">(D1851*L1851+E1851*K1851+F1851*L1854+G1851*K1854)</f>
        <v>-0.1373291666666667</v>
      </c>
      <c r="S1851" s="29">
        <v>1</v>
      </c>
      <c r="T1851" s="30">
        <v>0</v>
      </c>
      <c r="U1851" s="31">
        <v>0</v>
      </c>
      <c r="V1851" s="32">
        <f t="shared" ref="V1851:V1914" si="17751">-1/($T$8*$B1851)</f>
        <v>-0.26678541666666666</v>
      </c>
      <c r="X1851" s="29">
        <f t="shared" ref="X1851" si="17752">N1851*S1851+P1851*S1854-O1851*T1851-Q1851*T1854</f>
        <v>0.96455928598650442</v>
      </c>
      <c r="Y1851" s="33">
        <f t="shared" ref="Y1851" si="17753">(N1851*T1851+O1851*S1851+P1851*T1854+Q1851*S1854)</f>
        <v>0</v>
      </c>
      <c r="Z1851" s="31">
        <f t="shared" ref="Z1851" si="17754">N1851*U1851+P1851*U1854-O1851*V1851-Q1851*V1854</f>
        <v>0</v>
      </c>
      <c r="AA1851" s="32">
        <f t="shared" ref="AA1851" si="17755">(N1851*V1851+O1851*U1851+P1851*V1854+Q1851*U1854)</f>
        <v>-0.39465951767827878</v>
      </c>
      <c r="AB1851" s="8"/>
      <c r="AC1851" s="29">
        <v>1</v>
      </c>
      <c r="AD1851" s="33">
        <v>0</v>
      </c>
      <c r="AE1851" s="31">
        <v>0</v>
      </c>
      <c r="AF1851" s="32">
        <v>0</v>
      </c>
      <c r="AH1851" s="29">
        <f t="shared" ref="AH1851" si="17756">X1851*AC1851+Z1851*AC1854-Y1851*AD1851-AA1851*AD1854</f>
        <v>0.88428571318752958</v>
      </c>
      <c r="AI1851" s="33">
        <f t="shared" ref="AI1851" si="17757">(X1851*AD1851+Y1851*AC1851+Z1851*AD1854+AA1851*AC1854)</f>
        <v>0</v>
      </c>
      <c r="AJ1851" s="31">
        <f t="shared" ref="AJ1851" si="17758">X1851*AE1851+Z1851*AE1854-Y1851*AF1851-AA1851*AF1854</f>
        <v>0</v>
      </c>
      <c r="AK1851" s="32">
        <f t="shared" ref="AK1851" si="17759">(X1851*AF1851+Y1851*AE1851+Z1851*AF1854+AA1851*AE1854)</f>
        <v>-0.39465951767827878</v>
      </c>
      <c r="AL1851" s="8"/>
      <c r="AM1851" s="29">
        <v>1</v>
      </c>
      <c r="AN1851" s="30">
        <v>0</v>
      </c>
      <c r="AO1851" s="31">
        <v>0</v>
      </c>
      <c r="AP1851" s="32">
        <f t="shared" ref="AP1851:AP1914" si="17760">-1/($AN$8*$B1851)</f>
        <v>-0.24125624999999998</v>
      </c>
      <c r="AR1851" s="29">
        <f t="shared" ref="AR1851" si="17761">AH1851*AM1851+AJ1851*AM1854-AI1851*AN1851-AK1851*AN1854</f>
        <v>0.88428571318752958</v>
      </c>
      <c r="AS1851" s="33">
        <f t="shared" ref="AS1851" si="17762">(AH1851*AN1851+AI1851*AM1851+AJ1851*AN1854+AK1851*AM1854)</f>
        <v>0</v>
      </c>
      <c r="AT1851" s="31">
        <f t="shared" ref="AT1851" si="17763">AH1851*AO1851+AJ1851*AO1854-AI1851*AP1851-AK1851*AP1854</f>
        <v>0</v>
      </c>
      <c r="AU1851" s="32">
        <f t="shared" ref="AU1851" si="17764">(AH1851*AP1851+AI1851*AO1851+AJ1851*AP1854+AK1851*AO1854)</f>
        <v>-0.60799897277047776</v>
      </c>
      <c r="AV1851" s="8"/>
      <c r="AW1851" s="29">
        <v>1</v>
      </c>
      <c r="AX1851" s="33">
        <v>0</v>
      </c>
      <c r="AY1851" s="31">
        <v>0</v>
      </c>
      <c r="AZ1851" s="32">
        <v>0</v>
      </c>
      <c r="BB1851" s="29">
        <f t="shared" ref="BB1851" si="17765">AR1851*AW1851+AT1851*AW1854-AS1851*AX1851-AU1851*AX1854</f>
        <v>0.77238391105018211</v>
      </c>
      <c r="BC1851" s="33">
        <f t="shared" ref="BC1851" si="17766">(AR1851*AX1851+AS1851*AW1851+AT1851*AX1854+AU1851*AW1854)</f>
        <v>0</v>
      </c>
      <c r="BD1851" s="31">
        <f t="shared" ref="BD1851" si="17767">AR1851*AY1851+AT1851*AY1854-AS1851*AZ1851-AU1851*AZ1854</f>
        <v>0</v>
      </c>
      <c r="BE1851" s="32">
        <f t="shared" ref="BE1851" si="17768">(AR1851*AZ1851+AS1851*AY1851+AT1851*AZ1854+AU1851*AY1854)</f>
        <v>-0.60799897277047776</v>
      </c>
      <c r="BF1851" s="8"/>
      <c r="BG1851" s="29">
        <v>1</v>
      </c>
      <c r="BH1851" s="30">
        <v>0</v>
      </c>
      <c r="BI1851" s="31">
        <v>0</v>
      </c>
      <c r="BJ1851" s="32">
        <f t="shared" ref="BJ1851:BJ1914" si="17769">-1/($BH$8*$B1851)</f>
        <v>-8.4831249999999997E-2</v>
      </c>
      <c r="BL1851" s="29">
        <f t="shared" ref="BL1851" si="17770">BB1851*BG1851+BD1851*BG1854-BC1851*BH1851-BE1851*BH1854</f>
        <v>0.77238391105018211</v>
      </c>
      <c r="BM1851" s="33">
        <f t="shared" ref="BM1851" si="17771">(BB1851*BH1851+BC1851*BG1851+BD1851*BH1854+BE1851*BG1854)</f>
        <v>0</v>
      </c>
      <c r="BN1851" s="31">
        <f t="shared" ref="BN1851" si="17772">BB1851*BI1851+BD1851*BI1854-BC1851*BJ1851-BE1851*BJ1854</f>
        <v>0</v>
      </c>
      <c r="BO1851" s="32">
        <f t="shared" ref="BO1851" si="17773">(BB1851*BJ1851+BC1851*BI1851+BD1851*BJ1854+BE1851*BI1854)</f>
        <v>-0.67352126542475355</v>
      </c>
      <c r="BP1851" s="8"/>
      <c r="BQ1851" s="34">
        <v>1</v>
      </c>
      <c r="BR1851" s="35">
        <v>0</v>
      </c>
      <c r="BS1851" s="11">
        <v>0</v>
      </c>
      <c r="BT1851" s="36">
        <v>0</v>
      </c>
      <c r="BV1851" s="29">
        <f t="shared" ref="BV1851" si="17774">BL1851*BQ1851+BN1851*BQ1854-BM1851*BR1851-BO1851*BR1854</f>
        <v>0.77238391105018211</v>
      </c>
      <c r="BW1851" s="33">
        <f t="shared" ref="BW1851" si="17775">(BL1851*BR1851+BM1851*BQ1851+BN1851*BR1854+BO1851*BQ1854)</f>
        <v>-0.67352126542475355</v>
      </c>
      <c r="BX1851" s="31">
        <f t="shared" ref="BX1851" si="17776">BL1851*BS1851+BN1851*BS1854-BM1851*BT1851-BO1851*BT1854</f>
        <v>0</v>
      </c>
      <c r="BY1851" s="32">
        <f t="shared" ref="BY1851" si="17777">(BL1851*BT1851+BM1851*BS1851+BN1851*BT1854+BO1851*BS1854)</f>
        <v>-0.67352126542475355</v>
      </c>
      <c r="CA1851" s="37">
        <f t="shared" ref="CA1851" si="17778">20*LOG(((1+$BR$8)/$BR$8)/((BV1851+BV1854)^2+(BW1851+BW1854)^2)^0.5)</f>
        <v>-6.0293172351071136E-3</v>
      </c>
      <c r="CC1851" s="134">
        <f t="shared" ref="CC1851" si="17779">((BV1851^2+BW1851^2)^0.5)/((BV1854^2+BW1854^2)^0.5)</f>
        <v>1.0484712681856736</v>
      </c>
      <c r="CD1851" s="9"/>
      <c r="CE1851" s="38"/>
      <c r="CF1851" s="38"/>
      <c r="CG1851" s="38"/>
      <c r="CH1851" s="38"/>
      <c r="CM1851" s="129">
        <v>4.78</v>
      </c>
    </row>
    <row r="1852" spans="2:91" ht="18.600000000000001" customHeight="1" thickBot="1">
      <c r="D1852" s="39"/>
      <c r="G1852" s="40"/>
      <c r="I1852" s="39"/>
      <c r="L1852" s="40"/>
      <c r="N1852" s="39"/>
      <c r="Q1852" s="40"/>
      <c r="S1852" s="39"/>
      <c r="V1852" s="40"/>
      <c r="X1852" s="39"/>
      <c r="AA1852" s="40"/>
      <c r="AC1852" s="39"/>
      <c r="AF1852" s="40"/>
      <c r="AH1852" s="39"/>
      <c r="AK1852" s="40"/>
      <c r="AM1852" s="39"/>
      <c r="AP1852" s="40"/>
      <c r="AR1852" s="39"/>
      <c r="AU1852" s="40"/>
      <c r="AW1852" s="39"/>
      <c r="AZ1852" s="40"/>
      <c r="BB1852" s="39"/>
      <c r="BE1852" s="40"/>
      <c r="BG1852" s="39"/>
      <c r="BJ1852" s="40"/>
      <c r="BL1852" s="39"/>
      <c r="BO1852" s="40"/>
      <c r="BQ1852" s="34"/>
      <c r="BR1852" s="11"/>
      <c r="BS1852" s="11"/>
      <c r="BT1852" s="41"/>
      <c r="BV1852" s="39"/>
      <c r="BY1852" s="40"/>
      <c r="CC1852" s="135"/>
      <c r="CD1852" s="9"/>
      <c r="CE1852" s="38"/>
      <c r="CF1852" s="38"/>
      <c r="CG1852" s="38"/>
      <c r="CH1852" s="38"/>
    </row>
    <row r="1853" spans="2:91" ht="18.600000000000001" customHeight="1" thickBot="1">
      <c r="D1853" s="258" t="s">
        <v>129</v>
      </c>
      <c r="E1853" s="259"/>
      <c r="F1853" s="260" t="s">
        <v>130</v>
      </c>
      <c r="G1853" s="261"/>
      <c r="H1853" s="229"/>
      <c r="I1853" s="258" t="s">
        <v>131</v>
      </c>
      <c r="J1853" s="259"/>
      <c r="K1853" s="260" t="s">
        <v>132</v>
      </c>
      <c r="L1853" s="261"/>
      <c r="N1853" s="253" t="s">
        <v>133</v>
      </c>
      <c r="O1853" s="254"/>
      <c r="P1853" s="255" t="s">
        <v>134</v>
      </c>
      <c r="Q1853" s="256"/>
      <c r="S1853" s="258" t="s">
        <v>135</v>
      </c>
      <c r="T1853" s="259"/>
      <c r="U1853" s="260" t="s">
        <v>136</v>
      </c>
      <c r="V1853" s="261"/>
      <c r="W1853" s="8"/>
      <c r="X1853" s="253" t="s">
        <v>137</v>
      </c>
      <c r="Y1853" s="254"/>
      <c r="Z1853" s="255" t="s">
        <v>138</v>
      </c>
      <c r="AA1853" s="256"/>
      <c r="AB1853" s="8"/>
      <c r="AC1853" s="258" t="s">
        <v>139</v>
      </c>
      <c r="AD1853" s="259"/>
      <c r="AE1853" s="260" t="s">
        <v>140</v>
      </c>
      <c r="AF1853" s="261"/>
      <c r="AG1853" s="8"/>
      <c r="AH1853" s="253" t="s">
        <v>141</v>
      </c>
      <c r="AI1853" s="254"/>
      <c r="AJ1853" s="255" t="s">
        <v>142</v>
      </c>
      <c r="AK1853" s="256"/>
      <c r="AL1853" s="8"/>
      <c r="AM1853" s="258" t="s">
        <v>143</v>
      </c>
      <c r="AN1853" s="259"/>
      <c r="AO1853" s="260" t="s">
        <v>144</v>
      </c>
      <c r="AP1853" s="261"/>
      <c r="AR1853" s="253" t="s">
        <v>145</v>
      </c>
      <c r="AS1853" s="254"/>
      <c r="AT1853" s="255" t="s">
        <v>146</v>
      </c>
      <c r="AU1853" s="256"/>
      <c r="AV1853" s="4"/>
      <c r="AW1853" s="258" t="s">
        <v>147</v>
      </c>
      <c r="AX1853" s="259"/>
      <c r="AY1853" s="260" t="s">
        <v>148</v>
      </c>
      <c r="AZ1853" s="261"/>
      <c r="BA1853" s="8"/>
      <c r="BB1853" s="253" t="s">
        <v>149</v>
      </c>
      <c r="BC1853" s="254"/>
      <c r="BD1853" s="255" t="s">
        <v>150</v>
      </c>
      <c r="BE1853" s="256"/>
      <c r="BF1853" s="4"/>
      <c r="BG1853" s="258" t="s">
        <v>151</v>
      </c>
      <c r="BH1853" s="259"/>
      <c r="BI1853" s="260" t="s">
        <v>152</v>
      </c>
      <c r="BJ1853" s="261"/>
      <c r="BK1853" s="4"/>
      <c r="BL1853" s="253" t="s">
        <v>153</v>
      </c>
      <c r="BM1853" s="254"/>
      <c r="BN1853" s="255" t="s">
        <v>154</v>
      </c>
      <c r="BO1853" s="256"/>
      <c r="BP1853" s="4"/>
      <c r="BQ1853" s="258" t="s">
        <v>155</v>
      </c>
      <c r="BR1853" s="259"/>
      <c r="BS1853" s="260" t="s">
        <v>156</v>
      </c>
      <c r="BT1853" s="261"/>
      <c r="BU1853" s="8"/>
      <c r="BV1853" s="253" t="s">
        <v>157</v>
      </c>
      <c r="BW1853" s="254"/>
      <c r="BX1853" s="255" t="s">
        <v>158</v>
      </c>
      <c r="BY1853" s="256"/>
      <c r="CA1853" s="46" t="s">
        <v>16</v>
      </c>
      <c r="CC1853" s="136" t="s">
        <v>71</v>
      </c>
      <c r="CD1853" s="9"/>
      <c r="CE1853" s="38"/>
      <c r="CF1853" s="38"/>
      <c r="CG1853" s="38"/>
      <c r="CH1853" s="38"/>
    </row>
    <row r="1854" spans="2:91" ht="18.600000000000001" customHeight="1" thickTop="1" thickBot="1">
      <c r="D1854" s="29">
        <v>0</v>
      </c>
      <c r="E1854" s="33">
        <v>0</v>
      </c>
      <c r="F1854" s="31">
        <v>1</v>
      </c>
      <c r="G1854" s="32">
        <v>0</v>
      </c>
      <c r="I1854" s="29">
        <v>0</v>
      </c>
      <c r="J1854" s="33">
        <f t="shared" ref="J1854" si="17780">IF(0=(1-$J$8*$K$8*$B1851^2),10^14,$B1851*$J$8/(1-$J$8*$K$8*$B1851^2))</f>
        <v>-0.2580712813871458</v>
      </c>
      <c r="K1854" s="31">
        <v>1</v>
      </c>
      <c r="L1854" s="32">
        <v>0</v>
      </c>
      <c r="N1854" s="29">
        <f t="shared" ref="N1854" si="17781">D1854*I1851+F1854*I1854-E1854*J1851-G1854*J1854</f>
        <v>0</v>
      </c>
      <c r="O1854" s="33">
        <f t="shared" ref="O1854" si="17782">(D1854*J1851+E1854*I1851+F1854*J1854+G1854*I1854)</f>
        <v>-0.2580712813871458</v>
      </c>
      <c r="P1854" s="31">
        <f t="shared" ref="P1854" si="17783">D1854*K1851+F1854*K1854-E1854*L1851-G1854*L1854</f>
        <v>1</v>
      </c>
      <c r="Q1854" s="32">
        <f t="shared" ref="Q1854" si="17784">(D1854*L1851+E1854*K1851+F1854*L1854+G1854*K1854)</f>
        <v>0</v>
      </c>
      <c r="S1854" s="29">
        <v>0</v>
      </c>
      <c r="T1854" s="33">
        <v>0</v>
      </c>
      <c r="U1854" s="31">
        <v>1</v>
      </c>
      <c r="V1854" s="32">
        <v>0</v>
      </c>
      <c r="X1854" s="29">
        <f t="shared" ref="X1854" si="17785">N1854*S1851+P1854*S1854-O1854*T1851-Q1854*T1854</f>
        <v>0</v>
      </c>
      <c r="Y1854" s="33">
        <f t="shared" ref="Y1854" si="17786">(N1854*T1851+O1854*S1851+P1854*T1854+Q1854*S1854)</f>
        <v>-0.2580712813871458</v>
      </c>
      <c r="Z1854" s="31">
        <f t="shared" ref="Z1854" si="17787">N1854*U1851+P1854*U1854-O1854*V1851-Q1854*V1854</f>
        <v>0.93115034566542976</v>
      </c>
      <c r="AA1854" s="32">
        <f t="shared" ref="AA1854" si="17788">(N1854*V1851+O1854*U1851+P1854*V1854+Q1854*U1854)</f>
        <v>0</v>
      </c>
      <c r="AB1854" s="8"/>
      <c r="AC1854" s="29">
        <v>0</v>
      </c>
      <c r="AD1854" s="33">
        <f t="shared" ref="AD1854" si="17789">IF(0=(1-$AD$8*$AE$8*$B1851^2),10^14,$B1851*$AD$8/(1-$AD$8*$AE$8*$B1851^2))</f>
        <v>-0.20339956140222312</v>
      </c>
      <c r="AE1854" s="31">
        <v>1</v>
      </c>
      <c r="AF1854" s="32">
        <v>0</v>
      </c>
      <c r="AH1854" s="29">
        <f t="shared" ref="AH1854" si="17790">X1854*AC1851+Z1854*AC1854-Y1854*AD1851-AA1854*AD1854</f>
        <v>0</v>
      </c>
      <c r="AI1854" s="33">
        <f t="shared" ref="AI1854" si="17791">(X1854*AD1851+Y1854*AC1851+Z1854*AD1854+AA1854*AC1854)</f>
        <v>-0.44746685329502267</v>
      </c>
      <c r="AJ1854" s="31">
        <f t="shared" ref="AJ1854" si="17792">X1854*AE1851+Z1854*AE1854-Y1854*AF1851-AA1854*AF1854</f>
        <v>0.93115034566542976</v>
      </c>
      <c r="AK1854" s="32">
        <f t="shared" ref="AK1854" si="17793">(X1854*AF1851+Y1854*AE1851+Z1854*AF1854+AA1854*AE1854)</f>
        <v>0</v>
      </c>
      <c r="AL1854" s="8"/>
      <c r="AM1854" s="29">
        <v>0</v>
      </c>
      <c r="AN1854" s="33">
        <v>0</v>
      </c>
      <c r="AO1854" s="31">
        <v>1</v>
      </c>
      <c r="AP1854" s="32">
        <v>0</v>
      </c>
      <c r="AR1854" s="29">
        <f t="shared" ref="AR1854" si="17794">AH1854*AM1851+AJ1854*AM1854-AI1854*AN1851-AK1854*AN1854</f>
        <v>0</v>
      </c>
      <c r="AS1854" s="33">
        <f t="shared" ref="AS1854" si="17795">(AH1854*AN1851+AI1854*AM1851+AJ1854*AN1854+AK1854*AM1854)</f>
        <v>-0.44746685329502267</v>
      </c>
      <c r="AT1854" s="31">
        <f t="shared" ref="AT1854" si="17796">AH1854*AO1851+AJ1854*AO1854-AI1854*AP1851-AK1854*AP1854</f>
        <v>0.82319617064017248</v>
      </c>
      <c r="AU1854" s="32">
        <f t="shared" ref="AU1854" si="17797">(AH1854*AP1851+AI1854*AO1851+AJ1854*AP1854+AK1854*AO1854)</f>
        <v>0</v>
      </c>
      <c r="AV1854" s="8"/>
      <c r="AW1854" s="29">
        <v>0</v>
      </c>
      <c r="AX1854" s="33">
        <f t="shared" ref="AX1854" si="17798">IF(0=(1-$AX$8*$AY$8*$B1851^2),10^14,$B1851*$AX$8/(1-$AX$8*$AY$8*$B1851^2))</f>
        <v>-0.18404932762870124</v>
      </c>
      <c r="AY1854" s="31">
        <v>1</v>
      </c>
      <c r="AZ1854" s="32">
        <v>0</v>
      </c>
      <c r="BB1854" s="29">
        <f t="shared" ref="BB1854" si="17799">AR1854*AW1851+AT1854*AW1854-AS1854*AX1851-AU1854*AX1854</f>
        <v>0</v>
      </c>
      <c r="BC1854" s="33">
        <f t="shared" ref="BC1854" si="17800">(AR1854*AX1851+AS1854*AW1851+AT1854*AX1854+AU1854*AW1854)</f>
        <v>-0.59897555500786803</v>
      </c>
      <c r="BD1854" s="31">
        <f t="shared" ref="BD1854" si="17801">AR1854*AY1851+AT1854*AY1854-AS1854*AZ1851-AU1854*AZ1854</f>
        <v>0.82319617064017248</v>
      </c>
      <c r="BE1854" s="32">
        <f t="shared" ref="BE1854" si="17802">(AR1854*AZ1851+AS1854*AY1851+AT1854*AZ1854+AU1854*AY1854)</f>
        <v>0</v>
      </c>
      <c r="BF1854" s="8"/>
      <c r="BG1854" s="29">
        <v>0</v>
      </c>
      <c r="BH1854" s="33">
        <v>0</v>
      </c>
      <c r="BI1854" s="31">
        <v>1</v>
      </c>
      <c r="BJ1854" s="32">
        <v>0</v>
      </c>
      <c r="BL1854" s="29">
        <f t="shared" ref="BL1854" si="17803">BB1854*BG1851+BD1854*BG1854-BC1854*BH1851-BE1854*BH1854</f>
        <v>0</v>
      </c>
      <c r="BM1854" s="33">
        <f t="shared" ref="BM1854" si="17804">(BB1854*BH1851+BC1854*BG1851+BD1854*BH1854+BE1854*BG1854)</f>
        <v>-0.59897555500786803</v>
      </c>
      <c r="BN1854" s="31">
        <f t="shared" ref="BN1854" si="17805">BB1854*BI1851+BD1854*BI1854-BC1854*BJ1851-BE1854*BJ1854</f>
        <v>0.77238432558941128</v>
      </c>
      <c r="BO1854" s="32">
        <f t="shared" ref="BO1854" si="17806">(BB1854*BJ1851+BC1854*BI1851+BD1854*BJ1854+BE1854*BI1854)</f>
        <v>0</v>
      </c>
      <c r="BP1854" s="8"/>
      <c r="BQ1854" s="19">
        <f t="shared" ref="BQ1854:BQ1917" si="17807">1/$BR$8</f>
        <v>1</v>
      </c>
      <c r="BR1854" s="47">
        <v>0</v>
      </c>
      <c r="BS1854" s="48">
        <v>1</v>
      </c>
      <c r="BT1854" s="49">
        <v>0</v>
      </c>
      <c r="BV1854" s="29">
        <f t="shared" ref="BV1854" si="17808">BL1854*BQ1851+BN1854*BQ1854-BM1854*BR1851-BO1854*BR1854</f>
        <v>0.77238432558941128</v>
      </c>
      <c r="BW1854" s="33">
        <f t="shared" ref="BW1854" si="17809">(BL1854*BR1851+BM1854*BQ1851+BN1854*BR1854+BO1854*BQ1854)</f>
        <v>-0.59897555500786803</v>
      </c>
      <c r="BX1854" s="31">
        <f t="shared" ref="BX1854" si="17810">BL1854*BS1851+BN1854*BS1854-BM1854*BT1851-BO1854*BT1854</f>
        <v>0.77238432558941128</v>
      </c>
      <c r="BY1854" s="32">
        <f t="shared" ref="BY1854" si="17811">(BL1854*BT1851+BM1854*BS1851+BN1854*BT1854+BO1854*BS1854)</f>
        <v>0</v>
      </c>
      <c r="CA1854" s="50">
        <f t="shared" ref="CA1854" si="17812">(180/PI())*ATAN(-1*(BW1851+BW1854)/(BV1851+BV1854))</f>
        <v>39.479857280446311</v>
      </c>
      <c r="CC1854" s="137">
        <f t="shared" ref="CC1854" si="17813">20*LOG(((1-(10^(CA1851/20)^2)*(1-((1-CC1851)/(1+CC1851))^2))^0.5))</f>
        <v>-27.107545817282968</v>
      </c>
      <c r="CD1854" s="9"/>
      <c r="CE1854" s="38"/>
      <c r="CF1854" s="38"/>
      <c r="CG1854" s="38"/>
      <c r="CH1854" s="38"/>
    </row>
    <row r="1855" spans="2:91" ht="18.600000000000001" customHeight="1">
      <c r="CC1855" s="42"/>
    </row>
    <row r="1856" spans="2:91" ht="18.600000000000001" customHeight="1" thickBot="1">
      <c r="E1856" s="22" t="s">
        <v>4</v>
      </c>
      <c r="J1856" s="22" t="s">
        <v>5</v>
      </c>
      <c r="O1856" s="22" t="s">
        <v>6</v>
      </c>
      <c r="T1856" s="22" t="s">
        <v>7</v>
      </c>
      <c r="Y1856" s="22" t="s">
        <v>8</v>
      </c>
      <c r="AD1856" s="22" t="s">
        <v>65</v>
      </c>
      <c r="AI1856" s="22" t="s">
        <v>9</v>
      </c>
      <c r="AN1856" s="22" t="s">
        <v>66</v>
      </c>
      <c r="AS1856" s="22" t="s">
        <v>51</v>
      </c>
      <c r="AX1856" s="22" t="s">
        <v>67</v>
      </c>
      <c r="BC1856" s="22" t="s">
        <v>52</v>
      </c>
      <c r="BH1856" s="22" t="s">
        <v>68</v>
      </c>
      <c r="BM1856" s="22" t="s">
        <v>63</v>
      </c>
      <c r="BQ1856" s="23" t="s">
        <v>69</v>
      </c>
      <c r="BR1856" s="23"/>
      <c r="BS1856" s="24"/>
      <c r="BT1856" s="24"/>
      <c r="BU1856" s="24"/>
      <c r="BW1856" s="22" t="s">
        <v>64</v>
      </c>
    </row>
    <row r="1857" spans="2:91" ht="18.600000000000001" customHeight="1" thickBot="1">
      <c r="D1857" s="249" t="s">
        <v>103</v>
      </c>
      <c r="E1857" s="250"/>
      <c r="F1857" s="251" t="s">
        <v>104</v>
      </c>
      <c r="G1857" s="252"/>
      <c r="H1857" s="229"/>
      <c r="I1857" s="253" t="s">
        <v>11</v>
      </c>
      <c r="J1857" s="254"/>
      <c r="K1857" s="255" t="s">
        <v>12</v>
      </c>
      <c r="L1857" s="256"/>
      <c r="M1857" s="24"/>
      <c r="N1857" s="253" t="s">
        <v>105</v>
      </c>
      <c r="O1857" s="254"/>
      <c r="P1857" s="255" t="s">
        <v>106</v>
      </c>
      <c r="Q1857" s="256"/>
      <c r="R1857" s="24"/>
      <c r="S1857" s="249" t="s">
        <v>107</v>
      </c>
      <c r="T1857" s="250"/>
      <c r="U1857" s="251" t="s">
        <v>108</v>
      </c>
      <c r="V1857" s="252"/>
      <c r="W1857" s="8"/>
      <c r="X1857" s="253" t="s">
        <v>109</v>
      </c>
      <c r="Y1857" s="254"/>
      <c r="Z1857" s="255" t="s">
        <v>110</v>
      </c>
      <c r="AA1857" s="256"/>
      <c r="AB1857" s="8"/>
      <c r="AC1857" s="253" t="s">
        <v>111</v>
      </c>
      <c r="AD1857" s="254"/>
      <c r="AE1857" s="255" t="s">
        <v>14</v>
      </c>
      <c r="AF1857" s="256"/>
      <c r="AG1857" s="8"/>
      <c r="AH1857" s="253" t="s">
        <v>112</v>
      </c>
      <c r="AI1857" s="254"/>
      <c r="AJ1857" s="255" t="s">
        <v>113</v>
      </c>
      <c r="AK1857" s="256"/>
      <c r="AL1857" s="8"/>
      <c r="AM1857" s="249" t="s">
        <v>114</v>
      </c>
      <c r="AN1857" s="250"/>
      <c r="AO1857" s="251" t="s">
        <v>115</v>
      </c>
      <c r="AP1857" s="252"/>
      <c r="AQ1857" s="24"/>
      <c r="AR1857" s="253" t="s">
        <v>116</v>
      </c>
      <c r="AS1857" s="254"/>
      <c r="AT1857" s="255" t="s">
        <v>13</v>
      </c>
      <c r="AU1857" s="256"/>
      <c r="AV1857" s="4"/>
      <c r="AW1857" s="253" t="s">
        <v>117</v>
      </c>
      <c r="AX1857" s="254"/>
      <c r="AY1857" s="255" t="s">
        <v>118</v>
      </c>
      <c r="AZ1857" s="256"/>
      <c r="BA1857" s="8"/>
      <c r="BB1857" s="253" t="s">
        <v>119</v>
      </c>
      <c r="BC1857" s="254"/>
      <c r="BD1857" s="255" t="s">
        <v>120</v>
      </c>
      <c r="BE1857" s="256"/>
      <c r="BF1857" s="4"/>
      <c r="BG1857" s="249" t="s">
        <v>121</v>
      </c>
      <c r="BH1857" s="250"/>
      <c r="BI1857" s="251" t="s">
        <v>122</v>
      </c>
      <c r="BJ1857" s="252"/>
      <c r="BK1857" s="4"/>
      <c r="BL1857" s="253" t="s">
        <v>123</v>
      </c>
      <c r="BM1857" s="254"/>
      <c r="BN1857" s="255" t="s">
        <v>124</v>
      </c>
      <c r="BO1857" s="256"/>
      <c r="BP1857" s="4"/>
      <c r="BQ1857" s="253" t="s">
        <v>125</v>
      </c>
      <c r="BR1857" s="254"/>
      <c r="BS1857" s="255" t="s">
        <v>126</v>
      </c>
      <c r="BT1857" s="256"/>
      <c r="BU1857" s="8"/>
      <c r="BV1857" s="253" t="s">
        <v>127</v>
      </c>
      <c r="BW1857" s="254"/>
      <c r="BX1857" s="255" t="s">
        <v>128</v>
      </c>
      <c r="BY1857" s="256"/>
      <c r="CA1857" s="27" t="s">
        <v>15</v>
      </c>
      <c r="CC1857" s="133" t="s">
        <v>70</v>
      </c>
      <c r="CD1857" s="9"/>
      <c r="CE1857" s="38"/>
      <c r="CF1857" s="38"/>
      <c r="CG1857" s="38"/>
      <c r="CH1857" s="38"/>
    </row>
    <row r="1858" spans="2:91" ht="18.600000000000001" customHeight="1" thickTop="1" thickBot="1">
      <c r="B1858" s="129">
        <v>4.82</v>
      </c>
      <c r="D1858" s="29">
        <v>1</v>
      </c>
      <c r="E1858" s="30">
        <v>0</v>
      </c>
      <c r="F1858" s="31">
        <v>0</v>
      </c>
      <c r="G1858" s="32">
        <f t="shared" ref="G1858:G1921" si="17814">-1/($E$8*$B1858)</f>
        <v>-0.13675933609958504</v>
      </c>
      <c r="I1858" s="29">
        <v>1</v>
      </c>
      <c r="J1858" s="33">
        <v>0</v>
      </c>
      <c r="K1858" s="31">
        <v>0</v>
      </c>
      <c r="L1858" s="32">
        <v>0</v>
      </c>
      <c r="N1858" s="29">
        <f t="shared" ref="N1858" si="17815">D1858*I1858+F1858*I1861-E1858*J1858-G1858*J1861</f>
        <v>0.96485474630488066</v>
      </c>
      <c r="O1858" s="33">
        <f t="shared" ref="O1858" si="17816">(D1858*J1858+E1858*I1858+F1858*J1861+G1858*I1861)</f>
        <v>0</v>
      </c>
      <c r="P1858" s="31">
        <f t="shared" ref="P1858" si="17817">D1858*K1858+F1858*K1861-E1858*L1858-G1858*L1861</f>
        <v>0</v>
      </c>
      <c r="Q1858" s="32">
        <f t="shared" ref="Q1858" si="17818">(D1858*L1858+E1858*K1858+F1858*L1861+G1858*K1861)</f>
        <v>-0.13675933609958504</v>
      </c>
      <c r="S1858" s="29">
        <v>1</v>
      </c>
      <c r="T1858" s="30">
        <v>0</v>
      </c>
      <c r="U1858" s="31">
        <v>0</v>
      </c>
      <c r="V1858" s="32">
        <f t="shared" ref="V1858:V1921" si="17819">-1/($T$8*$B1858)</f>
        <v>-0.26567842323651453</v>
      </c>
      <c r="X1858" s="29">
        <f t="shared" ref="X1858" si="17820">N1858*S1858+P1858*S1861-O1858*T1858-Q1858*T1861</f>
        <v>0.96485474630488066</v>
      </c>
      <c r="Y1858" s="33">
        <f t="shared" ref="Y1858" si="17821">(N1858*T1858+O1858*S1858+P1858*T1861+Q1858*S1861)</f>
        <v>0</v>
      </c>
      <c r="Z1858" s="31">
        <f t="shared" ref="Z1858" si="17822">N1858*U1858+P1858*U1861-O1858*V1858-Q1858*V1861</f>
        <v>0</v>
      </c>
      <c r="AA1858" s="32">
        <f t="shared" ref="AA1858" si="17823">(N1858*V1858+O1858*U1858+P1858*V1861+Q1858*U1861)</f>
        <v>-0.39310042375013299</v>
      </c>
      <c r="AB1858" s="8"/>
      <c r="AC1858" s="29">
        <v>1</v>
      </c>
      <c r="AD1858" s="33">
        <v>0</v>
      </c>
      <c r="AE1858" s="31">
        <v>0</v>
      </c>
      <c r="AF1858" s="32">
        <v>0</v>
      </c>
      <c r="AH1858" s="29">
        <f t="shared" ref="AH1858" si="17824">X1858*AC1858+Z1858*AC1861-Y1858*AD1858-AA1858*AD1861</f>
        <v>0.88524673220881533</v>
      </c>
      <c r="AI1858" s="33">
        <f t="shared" ref="AI1858" si="17825">(X1858*AD1858+Y1858*AC1858+Z1858*AD1861+AA1858*AC1861)</f>
        <v>0</v>
      </c>
      <c r="AJ1858" s="31">
        <f t="shared" ref="AJ1858" si="17826">X1858*AE1858+Z1858*AE1861-Y1858*AF1858-AA1858*AF1861</f>
        <v>0</v>
      </c>
      <c r="AK1858" s="32">
        <f t="shared" ref="AK1858" si="17827">(X1858*AF1858+Y1858*AE1858+Z1858*AF1861+AA1858*AE1861)</f>
        <v>-0.39310042375013299</v>
      </c>
      <c r="AL1858" s="8"/>
      <c r="AM1858" s="29">
        <v>1</v>
      </c>
      <c r="AN1858" s="30">
        <v>0</v>
      </c>
      <c r="AO1858" s="31">
        <v>0</v>
      </c>
      <c r="AP1858" s="32">
        <f t="shared" ref="AP1858:AP1921" si="17828">-1/($AN$8*$B1858)</f>
        <v>-0.24025518672199167</v>
      </c>
      <c r="AR1858" s="29">
        <f t="shared" ref="AR1858" si="17829">AH1858*AM1858+AJ1858*AM1861-AI1858*AN1858-AK1858*AN1861</f>
        <v>0.88524673220881533</v>
      </c>
      <c r="AS1858" s="33">
        <f t="shared" ref="AS1858" si="17830">(AH1858*AN1858+AI1858*AM1858+AJ1858*AN1861+AK1858*AM1861)</f>
        <v>0</v>
      </c>
      <c r="AT1858" s="31">
        <f t="shared" ref="AT1858" si="17831">AH1858*AO1858+AJ1858*AO1861-AI1858*AP1858-AK1858*AP1861</f>
        <v>0</v>
      </c>
      <c r="AU1858" s="32">
        <f t="shared" ref="AU1858" si="17832">(AH1858*AP1858+AI1858*AO1858+AJ1858*AP1861+AK1858*AO1861)</f>
        <v>-0.60578554269199492</v>
      </c>
      <c r="AV1858" s="8"/>
      <c r="AW1858" s="29">
        <v>1</v>
      </c>
      <c r="AX1858" s="33">
        <v>0</v>
      </c>
      <c r="AY1858" s="31">
        <v>0</v>
      </c>
      <c r="AZ1858" s="32">
        <v>0</v>
      </c>
      <c r="BB1858" s="29">
        <f t="shared" ref="BB1858" si="17833">AR1858*AW1858+AT1858*AW1861-AS1858*AX1858-AU1858*AX1861</f>
        <v>0.77423189734284747</v>
      </c>
      <c r="BC1858" s="33">
        <f t="shared" ref="BC1858" si="17834">(AR1858*AX1858+AS1858*AW1858+AT1858*AX1861+AU1858*AW1861)</f>
        <v>0</v>
      </c>
      <c r="BD1858" s="31">
        <f t="shared" ref="BD1858" si="17835">AR1858*AY1858+AT1858*AY1861-AS1858*AZ1858-AU1858*AZ1861</f>
        <v>0</v>
      </c>
      <c r="BE1858" s="32">
        <f t="shared" ref="BE1858" si="17836">(AR1858*AZ1858+AS1858*AY1858+AT1858*AZ1861+AU1858*AY1861)</f>
        <v>-0.60578554269199492</v>
      </c>
      <c r="BF1858" s="8"/>
      <c r="BG1858" s="29">
        <v>1</v>
      </c>
      <c r="BH1858" s="30">
        <v>0</v>
      </c>
      <c r="BI1858" s="31">
        <v>0</v>
      </c>
      <c r="BJ1858" s="32">
        <f t="shared" ref="BJ1858:BJ1921" si="17837">-1/($BH$8*$B1858)</f>
        <v>-8.4479253112033179E-2</v>
      </c>
      <c r="BL1858" s="29">
        <f t="shared" ref="BL1858" si="17838">BB1858*BG1858+BD1858*BG1861-BC1858*BH1858-BE1858*BH1861</f>
        <v>0.77423189734284747</v>
      </c>
      <c r="BM1858" s="33">
        <f t="shared" ref="BM1858" si="17839">(BB1858*BH1858+BC1858*BG1858+BD1858*BH1861+BE1858*BG1861)</f>
        <v>0</v>
      </c>
      <c r="BN1858" s="31">
        <f t="shared" ref="BN1858" si="17840">BB1858*BI1858+BD1858*BI1861-BC1858*BJ1858-BE1858*BJ1861</f>
        <v>0</v>
      </c>
      <c r="BO1858" s="32">
        <f t="shared" ref="BO1858" si="17841">(BB1858*BJ1858+BC1858*BI1858+BD1858*BJ1861+BE1858*BI1861)</f>
        <v>-0.67119207511503098</v>
      </c>
      <c r="BP1858" s="8"/>
      <c r="BQ1858" s="34">
        <v>1</v>
      </c>
      <c r="BR1858" s="35">
        <v>0</v>
      </c>
      <c r="BS1858" s="11">
        <v>0</v>
      </c>
      <c r="BT1858" s="36">
        <v>0</v>
      </c>
      <c r="BV1858" s="29">
        <f t="shared" ref="BV1858" si="17842">BL1858*BQ1858+BN1858*BQ1861-BM1858*BR1858-BO1858*BR1861</f>
        <v>0.77423189734284747</v>
      </c>
      <c r="BW1858" s="33">
        <f t="shared" ref="BW1858" si="17843">(BL1858*BR1858+BM1858*BQ1858+BN1858*BR1861+BO1858*BQ1861)</f>
        <v>-0.67119207511503098</v>
      </c>
      <c r="BX1858" s="31">
        <f t="shared" ref="BX1858" si="17844">BL1858*BS1858+BN1858*BS1861-BM1858*BT1858-BO1858*BT1861</f>
        <v>0</v>
      </c>
      <c r="BY1858" s="32">
        <f t="shared" ref="BY1858" si="17845">(BL1858*BT1858+BM1858*BS1858+BN1858*BT1861+BO1858*BS1861)</f>
        <v>-0.67119207511503098</v>
      </c>
      <c r="CA1858" s="37">
        <f t="shared" ref="CA1858" si="17846">20*LOG(((1+$BR$8)/$BR$8)/((BV1858+BV1861)^2+(BW1858+BW1861)^2)^0.5)</f>
        <v>-6.0051757996778523E-3</v>
      </c>
      <c r="CC1858" s="134">
        <f t="shared" ref="CC1858" si="17847">((BV1858^2+BW1858^2)^0.5)/((BV1861^2+BW1861^2)^0.5)</f>
        <v>1.0481964282921146</v>
      </c>
      <c r="CD1858" s="9"/>
      <c r="CE1858" s="38"/>
      <c r="CF1858" s="38"/>
      <c r="CG1858" s="38"/>
      <c r="CH1858" s="38"/>
      <c r="CM1858" s="129">
        <v>4.8</v>
      </c>
    </row>
    <row r="1859" spans="2:91" ht="18.600000000000001" customHeight="1" thickBot="1">
      <c r="D1859" s="39"/>
      <c r="G1859" s="40"/>
      <c r="I1859" s="39"/>
      <c r="L1859" s="40"/>
      <c r="N1859" s="39"/>
      <c r="Q1859" s="40"/>
      <c r="S1859" s="39"/>
      <c r="V1859" s="40"/>
      <c r="X1859" s="39"/>
      <c r="AA1859" s="40"/>
      <c r="AC1859" s="39"/>
      <c r="AF1859" s="40"/>
      <c r="AH1859" s="39"/>
      <c r="AK1859" s="40"/>
      <c r="AM1859" s="39"/>
      <c r="AP1859" s="40"/>
      <c r="AR1859" s="39"/>
      <c r="AU1859" s="40"/>
      <c r="AW1859" s="39"/>
      <c r="AZ1859" s="40"/>
      <c r="BB1859" s="39"/>
      <c r="BE1859" s="40"/>
      <c r="BG1859" s="39"/>
      <c r="BJ1859" s="40"/>
      <c r="BL1859" s="39"/>
      <c r="BO1859" s="40"/>
      <c r="BQ1859" s="34"/>
      <c r="BR1859" s="11"/>
      <c r="BS1859" s="11"/>
      <c r="BT1859" s="41"/>
      <c r="BV1859" s="39"/>
      <c r="BY1859" s="40"/>
      <c r="CC1859" s="135"/>
      <c r="CD1859" s="9"/>
      <c r="CE1859" s="38"/>
      <c r="CF1859" s="38"/>
      <c r="CG1859" s="38"/>
      <c r="CH1859" s="38"/>
    </row>
    <row r="1860" spans="2:91" ht="18.600000000000001" customHeight="1" thickBot="1">
      <c r="D1860" s="258" t="s">
        <v>129</v>
      </c>
      <c r="E1860" s="259"/>
      <c r="F1860" s="260" t="s">
        <v>130</v>
      </c>
      <c r="G1860" s="261"/>
      <c r="H1860" s="229"/>
      <c r="I1860" s="258" t="s">
        <v>131</v>
      </c>
      <c r="J1860" s="259"/>
      <c r="K1860" s="260" t="s">
        <v>132</v>
      </c>
      <c r="L1860" s="261"/>
      <c r="N1860" s="253" t="s">
        <v>133</v>
      </c>
      <c r="O1860" s="254"/>
      <c r="P1860" s="255" t="s">
        <v>134</v>
      </c>
      <c r="Q1860" s="256"/>
      <c r="S1860" s="258" t="s">
        <v>135</v>
      </c>
      <c r="T1860" s="259"/>
      <c r="U1860" s="260" t="s">
        <v>136</v>
      </c>
      <c r="V1860" s="261"/>
      <c r="W1860" s="8"/>
      <c r="X1860" s="253" t="s">
        <v>137</v>
      </c>
      <c r="Y1860" s="254"/>
      <c r="Z1860" s="255" t="s">
        <v>138</v>
      </c>
      <c r="AA1860" s="256"/>
      <c r="AB1860" s="8"/>
      <c r="AC1860" s="258" t="s">
        <v>139</v>
      </c>
      <c r="AD1860" s="259"/>
      <c r="AE1860" s="260" t="s">
        <v>140</v>
      </c>
      <c r="AF1860" s="261"/>
      <c r="AG1860" s="8"/>
      <c r="AH1860" s="253" t="s">
        <v>141</v>
      </c>
      <c r="AI1860" s="254"/>
      <c r="AJ1860" s="255" t="s">
        <v>142</v>
      </c>
      <c r="AK1860" s="256"/>
      <c r="AL1860" s="8"/>
      <c r="AM1860" s="258" t="s">
        <v>143</v>
      </c>
      <c r="AN1860" s="259"/>
      <c r="AO1860" s="260" t="s">
        <v>144</v>
      </c>
      <c r="AP1860" s="261"/>
      <c r="AR1860" s="253" t="s">
        <v>145</v>
      </c>
      <c r="AS1860" s="254"/>
      <c r="AT1860" s="255" t="s">
        <v>146</v>
      </c>
      <c r="AU1860" s="256"/>
      <c r="AV1860" s="4"/>
      <c r="AW1860" s="258" t="s">
        <v>147</v>
      </c>
      <c r="AX1860" s="259"/>
      <c r="AY1860" s="260" t="s">
        <v>148</v>
      </c>
      <c r="AZ1860" s="261"/>
      <c r="BA1860" s="8"/>
      <c r="BB1860" s="253" t="s">
        <v>149</v>
      </c>
      <c r="BC1860" s="254"/>
      <c r="BD1860" s="255" t="s">
        <v>150</v>
      </c>
      <c r="BE1860" s="256"/>
      <c r="BF1860" s="4"/>
      <c r="BG1860" s="258" t="s">
        <v>151</v>
      </c>
      <c r="BH1860" s="259"/>
      <c r="BI1860" s="260" t="s">
        <v>152</v>
      </c>
      <c r="BJ1860" s="261"/>
      <c r="BK1860" s="4"/>
      <c r="BL1860" s="253" t="s">
        <v>153</v>
      </c>
      <c r="BM1860" s="254"/>
      <c r="BN1860" s="255" t="s">
        <v>154</v>
      </c>
      <c r="BO1860" s="256"/>
      <c r="BP1860" s="4"/>
      <c r="BQ1860" s="258" t="s">
        <v>155</v>
      </c>
      <c r="BR1860" s="259"/>
      <c r="BS1860" s="260" t="s">
        <v>156</v>
      </c>
      <c r="BT1860" s="261"/>
      <c r="BU1860" s="8"/>
      <c r="BV1860" s="253" t="s">
        <v>157</v>
      </c>
      <c r="BW1860" s="254"/>
      <c r="BX1860" s="255" t="s">
        <v>158</v>
      </c>
      <c r="BY1860" s="256"/>
      <c r="CA1860" s="46" t="s">
        <v>16</v>
      </c>
      <c r="CC1860" s="136" t="s">
        <v>71</v>
      </c>
      <c r="CD1860" s="9"/>
      <c r="CE1860" s="38"/>
      <c r="CF1860" s="38"/>
      <c r="CG1860" s="38"/>
      <c r="CH1860" s="38"/>
    </row>
    <row r="1861" spans="2:91" ht="18.600000000000001" customHeight="1" thickTop="1" thickBot="1">
      <c r="D1861" s="29">
        <v>0</v>
      </c>
      <c r="E1861" s="33">
        <v>0</v>
      </c>
      <c r="F1861" s="31">
        <v>1</v>
      </c>
      <c r="G1861" s="32">
        <v>0</v>
      </c>
      <c r="I1861" s="29">
        <v>0</v>
      </c>
      <c r="J1861" s="33">
        <f t="shared" ref="J1861" si="17848">IF(0=(1-$J$8*$K$8*$B1858^2),10^14,$B1858*$J$8/(1-$J$8*$K$8*$B1858^2))</f>
        <v>-0.2569861385516482</v>
      </c>
      <c r="K1861" s="31">
        <v>1</v>
      </c>
      <c r="L1861" s="32">
        <v>0</v>
      </c>
      <c r="N1861" s="29">
        <f t="shared" ref="N1861" si="17849">D1861*I1858+F1861*I1861-E1861*J1858-G1861*J1861</f>
        <v>0</v>
      </c>
      <c r="O1861" s="33">
        <f t="shared" ref="O1861" si="17850">(D1861*J1858+E1861*I1858+F1861*J1861+G1861*I1861)</f>
        <v>-0.2569861385516482</v>
      </c>
      <c r="P1861" s="31">
        <f t="shared" ref="P1861" si="17851">D1861*K1858+F1861*K1861-E1861*L1858-G1861*L1861</f>
        <v>1</v>
      </c>
      <c r="Q1861" s="32">
        <f t="shared" ref="Q1861" si="17852">(D1861*L1858+E1861*K1858+F1861*L1861+G1861*K1861)</f>
        <v>0</v>
      </c>
      <c r="S1861" s="29">
        <v>0</v>
      </c>
      <c r="T1861" s="33">
        <v>0</v>
      </c>
      <c r="U1861" s="31">
        <v>1</v>
      </c>
      <c r="V1861" s="32">
        <v>0</v>
      </c>
      <c r="X1861" s="29">
        <f t="shared" ref="X1861" si="17853">N1861*S1858+P1861*S1861-O1861*T1858-Q1861*T1861</f>
        <v>0</v>
      </c>
      <c r="Y1861" s="33">
        <f t="shared" ref="Y1861" si="17854">(N1861*T1858+O1861*S1858+P1861*T1861+Q1861*S1861)</f>
        <v>-0.2569861385516482</v>
      </c>
      <c r="Z1861" s="31">
        <f t="shared" ref="Z1861" si="17855">N1861*U1858+P1861*U1861-O1861*V1858-Q1861*V1861</f>
        <v>0.93172432791595761</v>
      </c>
      <c r="AA1861" s="32">
        <f t="shared" ref="AA1861" si="17856">(N1861*V1858+O1861*U1858+P1861*V1861+Q1861*U1861)</f>
        <v>0</v>
      </c>
      <c r="AB1861" s="8"/>
      <c r="AC1861" s="29">
        <v>0</v>
      </c>
      <c r="AD1861" s="33">
        <f t="shared" ref="AD1861" si="17857">IF(0=(1-$AD$8*$AE$8*$B1858^2),10^14,$B1858*$AD$8/(1-$AD$8*$AE$8*$B1858^2))</f>
        <v>-0.20251317293584686</v>
      </c>
      <c r="AE1861" s="31">
        <v>1</v>
      </c>
      <c r="AF1861" s="32">
        <v>0</v>
      </c>
      <c r="AH1861" s="29">
        <f t="shared" ref="AH1861" si="17858">X1861*AC1858+Z1861*AC1861-Y1861*AD1858-AA1861*AD1861</f>
        <v>0</v>
      </c>
      <c r="AI1861" s="33">
        <f t="shared" ref="AI1861" si="17859">(X1861*AD1858+Y1861*AC1858+Z1861*AD1861+AA1861*AC1861)</f>
        <v>-0.44567258849942826</v>
      </c>
      <c r="AJ1861" s="31">
        <f t="shared" ref="AJ1861" si="17860">X1861*AE1858+Z1861*AE1861-Y1861*AF1858-AA1861*AF1861</f>
        <v>0.93172432791595761</v>
      </c>
      <c r="AK1861" s="32">
        <f t="shared" ref="AK1861" si="17861">(X1861*AF1858+Y1861*AE1858+Z1861*AF1861+AA1861*AE1861)</f>
        <v>0</v>
      </c>
      <c r="AL1861" s="8"/>
      <c r="AM1861" s="29">
        <v>0</v>
      </c>
      <c r="AN1861" s="33">
        <v>0</v>
      </c>
      <c r="AO1861" s="31">
        <v>1</v>
      </c>
      <c r="AP1861" s="32">
        <v>0</v>
      </c>
      <c r="AR1861" s="29">
        <f t="shared" ref="AR1861" si="17862">AH1861*AM1858+AJ1861*AM1861-AI1861*AN1858-AK1861*AN1861</f>
        <v>0</v>
      </c>
      <c r="AS1861" s="33">
        <f t="shared" ref="AS1861" si="17863">(AH1861*AN1858+AI1861*AM1858+AJ1861*AN1861+AK1861*AM1861)</f>
        <v>-0.44567258849942826</v>
      </c>
      <c r="AT1861" s="31">
        <f t="shared" ref="AT1861" si="17864">AH1861*AO1858+AJ1861*AO1861-AI1861*AP1858-AK1861*AP1861</f>
        <v>0.82464917694915407</v>
      </c>
      <c r="AU1861" s="32">
        <f t="shared" ref="AU1861" si="17865">(AH1861*AP1858+AI1861*AO1858+AJ1861*AP1861+AK1861*AO1861)</f>
        <v>0</v>
      </c>
      <c r="AV1861" s="8"/>
      <c r="AW1861" s="29">
        <v>0</v>
      </c>
      <c r="AX1861" s="33">
        <f t="shared" ref="AX1861" si="17866">IF(0=(1-$AX$8*$AY$8*$B1858^2),10^14,$B1858*$AX$8/(1-$AX$8*$AY$8*$B1858^2))</f>
        <v>-0.18325764984855719</v>
      </c>
      <c r="AY1861" s="31">
        <v>1</v>
      </c>
      <c r="AZ1861" s="32">
        <v>0</v>
      </c>
      <c r="BB1861" s="29">
        <f t="shared" ref="BB1861" si="17867">AR1861*AW1858+AT1861*AW1861-AS1861*AX1858-AU1861*AX1861</f>
        <v>0</v>
      </c>
      <c r="BC1861" s="33">
        <f t="shared" ref="BC1861" si="17868">(AR1861*AX1858+AS1861*AW1858+AT1861*AX1861+AU1861*AW1861)</f>
        <v>-0.59679585861667728</v>
      </c>
      <c r="BD1861" s="31">
        <f t="shared" ref="BD1861" si="17869">AR1861*AY1858+AT1861*AY1861-AS1861*AZ1858-AU1861*AZ1861</f>
        <v>0.82464917694915407</v>
      </c>
      <c r="BE1861" s="32">
        <f t="shared" ref="BE1861" si="17870">(AR1861*AZ1858+AS1861*AY1858+AT1861*AZ1861+AU1861*AY1861)</f>
        <v>0</v>
      </c>
      <c r="BF1861" s="8"/>
      <c r="BG1861" s="29">
        <v>0</v>
      </c>
      <c r="BH1861" s="33">
        <v>0</v>
      </c>
      <c r="BI1861" s="31">
        <v>1</v>
      </c>
      <c r="BJ1861" s="32">
        <v>0</v>
      </c>
      <c r="BL1861" s="29">
        <f t="shared" ref="BL1861" si="17871">BB1861*BG1858+BD1861*BG1861-BC1861*BH1858-BE1861*BH1861</f>
        <v>0</v>
      </c>
      <c r="BM1861" s="33">
        <f t="shared" ref="BM1861" si="17872">(BB1861*BH1858+BC1861*BG1858+BD1861*BH1861+BE1861*BG1861)</f>
        <v>-0.59679585861667728</v>
      </c>
      <c r="BN1861" s="31">
        <f t="shared" ref="BN1861" si="17873">BB1861*BI1858+BD1861*BI1861-BC1861*BJ1858-BE1861*BJ1861</f>
        <v>0.77423230855286262</v>
      </c>
      <c r="BO1861" s="32">
        <f t="shared" ref="BO1861" si="17874">(BB1861*BJ1858+BC1861*BI1858+BD1861*BJ1861+BE1861*BI1861)</f>
        <v>0</v>
      </c>
      <c r="BP1861" s="8"/>
      <c r="BQ1861" s="19">
        <f t="shared" ref="BQ1861:BQ1924" si="17875">1/$BR$8</f>
        <v>1</v>
      </c>
      <c r="BR1861" s="47">
        <v>0</v>
      </c>
      <c r="BS1861" s="48">
        <v>1</v>
      </c>
      <c r="BT1861" s="49">
        <v>0</v>
      </c>
      <c r="BV1861" s="29">
        <f t="shared" ref="BV1861" si="17876">BL1861*BQ1858+BN1861*BQ1861-BM1861*BR1858-BO1861*BR1861</f>
        <v>0.77423230855286262</v>
      </c>
      <c r="BW1861" s="33">
        <f t="shared" ref="BW1861" si="17877">(BL1861*BR1858+BM1861*BQ1858+BN1861*BR1861+BO1861*BQ1861)</f>
        <v>-0.59679585861667728</v>
      </c>
      <c r="BX1861" s="31">
        <f t="shared" ref="BX1861" si="17878">BL1861*BS1858+BN1861*BS1861-BM1861*BT1858-BO1861*BT1861</f>
        <v>0.77423230855286262</v>
      </c>
      <c r="BY1861" s="32">
        <f t="shared" ref="BY1861" si="17879">(BL1861*BT1858+BM1861*BS1858+BN1861*BT1861+BO1861*BS1861)</f>
        <v>0</v>
      </c>
      <c r="CA1861" s="50">
        <f t="shared" ref="CA1861" si="17880">(180/PI())*ATAN(-1*(BW1858+BW1861)/(BV1858+BV1861))</f>
        <v>39.312952453389371</v>
      </c>
      <c r="CC1861" s="137">
        <f t="shared" ref="CC1861" si="17881">20*LOG(((1-(10^(CA1858/20)^2)*(1-((1-CC1858)/(1+CC1858))^2))^0.5))</f>
        <v>-27.133779654687949</v>
      </c>
      <c r="CD1861" s="9"/>
      <c r="CE1861" s="38"/>
      <c r="CF1861" s="38"/>
      <c r="CG1861" s="38"/>
      <c r="CH1861" s="38"/>
    </row>
    <row r="1862" spans="2:91" ht="18.600000000000001" customHeight="1">
      <c r="CC1862" s="42"/>
    </row>
    <row r="1863" spans="2:91" ht="18.600000000000001" customHeight="1" thickBot="1">
      <c r="E1863" s="22" t="s">
        <v>4</v>
      </c>
      <c r="J1863" s="22" t="s">
        <v>5</v>
      </c>
      <c r="O1863" s="22" t="s">
        <v>6</v>
      </c>
      <c r="T1863" s="22" t="s">
        <v>7</v>
      </c>
      <c r="Y1863" s="22" t="s">
        <v>8</v>
      </c>
      <c r="AD1863" s="22" t="s">
        <v>65</v>
      </c>
      <c r="AI1863" s="22" t="s">
        <v>9</v>
      </c>
      <c r="AN1863" s="22" t="s">
        <v>66</v>
      </c>
      <c r="AS1863" s="22" t="s">
        <v>51</v>
      </c>
      <c r="AX1863" s="22" t="s">
        <v>67</v>
      </c>
      <c r="BC1863" s="22" t="s">
        <v>52</v>
      </c>
      <c r="BH1863" s="22" t="s">
        <v>68</v>
      </c>
      <c r="BM1863" s="22" t="s">
        <v>63</v>
      </c>
      <c r="BQ1863" s="23" t="s">
        <v>69</v>
      </c>
      <c r="BR1863" s="23"/>
      <c r="BS1863" s="24"/>
      <c r="BT1863" s="24"/>
      <c r="BU1863" s="24"/>
      <c r="BW1863" s="22" t="s">
        <v>64</v>
      </c>
    </row>
    <row r="1864" spans="2:91" ht="18.600000000000001" customHeight="1" thickBot="1">
      <c r="D1864" s="249" t="s">
        <v>103</v>
      </c>
      <c r="E1864" s="250"/>
      <c r="F1864" s="251" t="s">
        <v>104</v>
      </c>
      <c r="G1864" s="252"/>
      <c r="H1864" s="229"/>
      <c r="I1864" s="253" t="s">
        <v>11</v>
      </c>
      <c r="J1864" s="254"/>
      <c r="K1864" s="255" t="s">
        <v>12</v>
      </c>
      <c r="L1864" s="256"/>
      <c r="M1864" s="24"/>
      <c r="N1864" s="253" t="s">
        <v>105</v>
      </c>
      <c r="O1864" s="254"/>
      <c r="P1864" s="255" t="s">
        <v>106</v>
      </c>
      <c r="Q1864" s="256"/>
      <c r="R1864" s="24"/>
      <c r="S1864" s="249" t="s">
        <v>107</v>
      </c>
      <c r="T1864" s="250"/>
      <c r="U1864" s="251" t="s">
        <v>108</v>
      </c>
      <c r="V1864" s="252"/>
      <c r="W1864" s="8"/>
      <c r="X1864" s="253" t="s">
        <v>109</v>
      </c>
      <c r="Y1864" s="254"/>
      <c r="Z1864" s="255" t="s">
        <v>110</v>
      </c>
      <c r="AA1864" s="256"/>
      <c r="AB1864" s="8"/>
      <c r="AC1864" s="253" t="s">
        <v>111</v>
      </c>
      <c r="AD1864" s="254"/>
      <c r="AE1864" s="255" t="s">
        <v>14</v>
      </c>
      <c r="AF1864" s="256"/>
      <c r="AG1864" s="8"/>
      <c r="AH1864" s="253" t="s">
        <v>112</v>
      </c>
      <c r="AI1864" s="254"/>
      <c r="AJ1864" s="255" t="s">
        <v>113</v>
      </c>
      <c r="AK1864" s="256"/>
      <c r="AL1864" s="8"/>
      <c r="AM1864" s="249" t="s">
        <v>114</v>
      </c>
      <c r="AN1864" s="250"/>
      <c r="AO1864" s="251" t="s">
        <v>115</v>
      </c>
      <c r="AP1864" s="252"/>
      <c r="AQ1864" s="24"/>
      <c r="AR1864" s="253" t="s">
        <v>116</v>
      </c>
      <c r="AS1864" s="254"/>
      <c r="AT1864" s="255" t="s">
        <v>13</v>
      </c>
      <c r="AU1864" s="256"/>
      <c r="AV1864" s="4"/>
      <c r="AW1864" s="253" t="s">
        <v>117</v>
      </c>
      <c r="AX1864" s="254"/>
      <c r="AY1864" s="255" t="s">
        <v>118</v>
      </c>
      <c r="AZ1864" s="256"/>
      <c r="BA1864" s="8"/>
      <c r="BB1864" s="253" t="s">
        <v>119</v>
      </c>
      <c r="BC1864" s="254"/>
      <c r="BD1864" s="255" t="s">
        <v>120</v>
      </c>
      <c r="BE1864" s="256"/>
      <c r="BF1864" s="4"/>
      <c r="BG1864" s="249" t="s">
        <v>121</v>
      </c>
      <c r="BH1864" s="250"/>
      <c r="BI1864" s="251" t="s">
        <v>122</v>
      </c>
      <c r="BJ1864" s="252"/>
      <c r="BK1864" s="4"/>
      <c r="BL1864" s="253" t="s">
        <v>123</v>
      </c>
      <c r="BM1864" s="254"/>
      <c r="BN1864" s="255" t="s">
        <v>124</v>
      </c>
      <c r="BO1864" s="256"/>
      <c r="BP1864" s="4"/>
      <c r="BQ1864" s="253" t="s">
        <v>125</v>
      </c>
      <c r="BR1864" s="254"/>
      <c r="BS1864" s="255" t="s">
        <v>126</v>
      </c>
      <c r="BT1864" s="256"/>
      <c r="BU1864" s="8"/>
      <c r="BV1864" s="253" t="s">
        <v>127</v>
      </c>
      <c r="BW1864" s="254"/>
      <c r="BX1864" s="255" t="s">
        <v>128</v>
      </c>
      <c r="BY1864" s="256"/>
      <c r="CA1864" s="27" t="s">
        <v>15</v>
      </c>
      <c r="CC1864" s="133" t="s">
        <v>70</v>
      </c>
      <c r="CD1864" s="9"/>
      <c r="CE1864" s="38"/>
      <c r="CF1864" s="38"/>
      <c r="CG1864" s="38"/>
      <c r="CH1864" s="38"/>
    </row>
    <row r="1865" spans="2:91" ht="18.600000000000001" customHeight="1" thickTop="1" thickBot="1">
      <c r="B1865" s="129">
        <v>4.84</v>
      </c>
      <c r="D1865" s="29">
        <v>1</v>
      </c>
      <c r="E1865" s="30">
        <v>0</v>
      </c>
      <c r="F1865" s="31">
        <v>0</v>
      </c>
      <c r="G1865" s="32">
        <f t="shared" ref="G1865:G1928" si="17882">-1/($E$8*$B1865)</f>
        <v>-0.13619421487603309</v>
      </c>
      <c r="I1865" s="29">
        <v>1</v>
      </c>
      <c r="J1865" s="33">
        <v>0</v>
      </c>
      <c r="K1865" s="31">
        <v>0</v>
      </c>
      <c r="L1865" s="32">
        <v>0</v>
      </c>
      <c r="N1865" s="29">
        <f t="shared" ref="N1865" si="17883">D1865*I1865+F1865*I1868-E1865*J1865-G1865*J1868</f>
        <v>0.96514651917709593</v>
      </c>
      <c r="O1865" s="33">
        <f t="shared" ref="O1865" si="17884">(D1865*J1865+E1865*I1865+F1865*J1868+G1865*I1868)</f>
        <v>0</v>
      </c>
      <c r="P1865" s="31">
        <f t="shared" ref="P1865" si="17885">D1865*K1865+F1865*K1868-E1865*L1865-G1865*L1868</f>
        <v>0</v>
      </c>
      <c r="Q1865" s="32">
        <f t="shared" ref="Q1865" si="17886">(D1865*L1865+E1865*K1865+F1865*L1868+G1865*K1868)</f>
        <v>-0.13619421487603309</v>
      </c>
      <c r="S1865" s="29">
        <v>1</v>
      </c>
      <c r="T1865" s="30">
        <v>0</v>
      </c>
      <c r="U1865" s="31">
        <v>0</v>
      </c>
      <c r="V1865" s="32">
        <f t="shared" ref="V1865:V1928" si="17887">-1/($T$8*$B1865)</f>
        <v>-0.26458057851239669</v>
      </c>
      <c r="X1865" s="29">
        <f t="shared" ref="X1865" si="17888">N1865*S1865+P1865*S1868-O1865*T1865-Q1865*T1868</f>
        <v>0.96514651917709593</v>
      </c>
      <c r="Y1865" s="33">
        <f t="shared" ref="Y1865" si="17889">(N1865*T1865+O1865*S1865+P1865*T1868+Q1865*S1868)</f>
        <v>0</v>
      </c>
      <c r="Z1865" s="31">
        <f t="shared" ref="Z1865" si="17890">N1865*U1865+P1865*U1868-O1865*V1865-Q1865*V1868</f>
        <v>0</v>
      </c>
      <c r="AA1865" s="32">
        <f t="shared" ref="AA1865" si="17891">(N1865*V1865+O1865*U1865+P1865*V1868+Q1865*U1868)</f>
        <v>-0.3915532392691351</v>
      </c>
      <c r="AB1865" s="8"/>
      <c r="AC1865" s="29">
        <v>1</v>
      </c>
      <c r="AD1865" s="33">
        <v>0</v>
      </c>
      <c r="AE1865" s="31">
        <v>0</v>
      </c>
      <c r="AF1865" s="32">
        <v>0</v>
      </c>
      <c r="AH1865" s="29">
        <f t="shared" ref="AH1865" si="17892">X1865*AC1865+Z1865*AC1868-Y1865*AD1865-AA1865*AD1868</f>
        <v>0.88619581890010823</v>
      </c>
      <c r="AI1865" s="33">
        <f t="shared" ref="AI1865" si="17893">(X1865*AD1865+Y1865*AC1865+Z1865*AD1868+AA1865*AC1868)</f>
        <v>0</v>
      </c>
      <c r="AJ1865" s="31">
        <f t="shared" ref="AJ1865" si="17894">X1865*AE1865+Z1865*AE1868-Y1865*AF1865-AA1865*AF1868</f>
        <v>0</v>
      </c>
      <c r="AK1865" s="32">
        <f t="shared" ref="AK1865" si="17895">(X1865*AF1865+Y1865*AE1865+Z1865*AF1868+AA1865*AE1868)</f>
        <v>-0.3915532392691351</v>
      </c>
      <c r="AL1865" s="8"/>
      <c r="AM1865" s="29">
        <v>1</v>
      </c>
      <c r="AN1865" s="30">
        <v>0</v>
      </c>
      <c r="AO1865" s="31">
        <v>0</v>
      </c>
      <c r="AP1865" s="32">
        <f t="shared" ref="AP1865:AP1928" si="17896">-1/($AN$8*$B1865)</f>
        <v>-0.2392623966942149</v>
      </c>
      <c r="AR1865" s="29">
        <f t="shared" ref="AR1865" si="17897">AH1865*AM1865+AJ1865*AM1868-AI1865*AN1865-AK1865*AN1868</f>
        <v>0.88619581890010823</v>
      </c>
      <c r="AS1865" s="33">
        <f t="shared" ref="AS1865" si="17898">(AH1865*AN1865+AI1865*AM1865+AJ1865*AN1868+AK1865*AM1868)</f>
        <v>0</v>
      </c>
      <c r="AT1865" s="31">
        <f t="shared" ref="AT1865" si="17899">AH1865*AO1865+AJ1865*AO1868-AI1865*AP1865-AK1865*AP1868</f>
        <v>0</v>
      </c>
      <c r="AU1865" s="32">
        <f t="shared" ref="AU1865" si="17900">(AH1865*AP1865+AI1865*AO1865+AJ1865*AP1868+AK1865*AO1868)</f>
        <v>-0.60358657483956746</v>
      </c>
      <c r="AV1865" s="8"/>
      <c r="AW1865" s="29">
        <v>1</v>
      </c>
      <c r="AX1865" s="33">
        <v>0</v>
      </c>
      <c r="AY1865" s="31">
        <v>0</v>
      </c>
      <c r="AZ1865" s="32">
        <v>0</v>
      </c>
      <c r="BB1865" s="29">
        <f t="shared" ref="BB1865" si="17901">AR1865*AW1865+AT1865*AW1868-AS1865*AX1865-AU1865*AX1868</f>
        <v>0.77605764549110445</v>
      </c>
      <c r="BC1865" s="33">
        <f t="shared" ref="BC1865" si="17902">(AR1865*AX1865+AS1865*AW1865+AT1865*AX1868+AU1865*AW1868)</f>
        <v>0</v>
      </c>
      <c r="BD1865" s="31">
        <f t="shared" ref="BD1865" si="17903">AR1865*AY1865+AT1865*AY1868-AS1865*AZ1865-AU1865*AZ1868</f>
        <v>0</v>
      </c>
      <c r="BE1865" s="32">
        <f t="shared" ref="BE1865" si="17904">(AR1865*AZ1865+AS1865*AY1865+AT1865*AZ1868+AU1865*AY1868)</f>
        <v>-0.60358657483956746</v>
      </c>
      <c r="BF1865" s="8"/>
      <c r="BG1865" s="29">
        <v>1</v>
      </c>
      <c r="BH1865" s="30">
        <v>0</v>
      </c>
      <c r="BI1865" s="31">
        <v>0</v>
      </c>
      <c r="BJ1865" s="32">
        <f t="shared" ref="BJ1865:BJ1928" si="17905">-1/($BH$8*$B1865)</f>
        <v>-8.4130165289256195E-2</v>
      </c>
      <c r="BL1865" s="29">
        <f t="shared" ref="BL1865" si="17906">BB1865*BG1865+BD1865*BG1868-BC1865*BH1865-BE1865*BH1868</f>
        <v>0.77605764549110445</v>
      </c>
      <c r="BM1865" s="33">
        <f t="shared" ref="BM1865" si="17907">(BB1865*BH1865+BC1865*BG1865+BD1865*BH1868+BE1865*BG1868)</f>
        <v>0</v>
      </c>
      <c r="BN1865" s="31">
        <f t="shared" ref="BN1865" si="17908">BB1865*BI1865+BD1865*BI1868-BC1865*BJ1865-BE1865*BJ1868</f>
        <v>0</v>
      </c>
      <c r="BO1865" s="32">
        <f t="shared" ref="BO1865" si="17909">(BB1865*BJ1865+BC1865*BI1865+BD1865*BJ1868+BE1865*BI1868)</f>
        <v>-0.66887643282872511</v>
      </c>
      <c r="BP1865" s="8"/>
      <c r="BQ1865" s="34">
        <v>1</v>
      </c>
      <c r="BR1865" s="35">
        <v>0</v>
      </c>
      <c r="BS1865" s="11">
        <v>0</v>
      </c>
      <c r="BT1865" s="36">
        <v>0</v>
      </c>
      <c r="BV1865" s="29">
        <f t="shared" ref="BV1865" si="17910">BL1865*BQ1865+BN1865*BQ1868-BM1865*BR1865-BO1865*BR1868</f>
        <v>0.77605764549110445</v>
      </c>
      <c r="BW1865" s="33">
        <f t="shared" ref="BW1865" si="17911">(BL1865*BR1865+BM1865*BQ1865+BN1865*BR1868+BO1865*BQ1868)</f>
        <v>-0.66887643282872511</v>
      </c>
      <c r="BX1865" s="31">
        <f t="shared" ref="BX1865" si="17912">BL1865*BS1865+BN1865*BS1868-BM1865*BT1865-BO1865*BT1868</f>
        <v>0</v>
      </c>
      <c r="BY1865" s="32">
        <f t="shared" ref="BY1865" si="17913">(BL1865*BT1865+BM1865*BS1865+BN1865*BT1868+BO1865*BS1868)</f>
        <v>-0.66887643282872511</v>
      </c>
      <c r="CA1865" s="37">
        <f t="shared" ref="CA1865" si="17914">20*LOG(((1+$BR$8)/$BR$8)/((BV1865+BV1868)^2+(BW1865+BW1868)^2)^0.5)</f>
        <v>-5.9809828332481451E-3</v>
      </c>
      <c r="CC1865" s="134">
        <f t="shared" ref="CC1865" si="17915">((BV1865^2+BW1865^2)^0.5)/((BV1868^2+BW1868^2)^0.5)</f>
        <v>1.0479230354686366</v>
      </c>
      <c r="CD1865" s="9"/>
      <c r="CE1865" s="38"/>
      <c r="CF1865" s="38"/>
      <c r="CG1865" s="38"/>
      <c r="CH1865" s="38"/>
      <c r="CM1865" s="129">
        <v>4.82</v>
      </c>
    </row>
    <row r="1866" spans="2:91" ht="18.600000000000001" customHeight="1" thickBot="1">
      <c r="D1866" s="39"/>
      <c r="G1866" s="40"/>
      <c r="I1866" s="39"/>
      <c r="L1866" s="40"/>
      <c r="N1866" s="39"/>
      <c r="Q1866" s="40"/>
      <c r="S1866" s="39"/>
      <c r="V1866" s="40"/>
      <c r="X1866" s="39"/>
      <c r="AA1866" s="40"/>
      <c r="AC1866" s="39"/>
      <c r="AF1866" s="40"/>
      <c r="AH1866" s="39"/>
      <c r="AK1866" s="40"/>
      <c r="AM1866" s="39"/>
      <c r="AP1866" s="40"/>
      <c r="AR1866" s="39"/>
      <c r="AU1866" s="40"/>
      <c r="AW1866" s="39"/>
      <c r="AZ1866" s="40"/>
      <c r="BB1866" s="39"/>
      <c r="BE1866" s="40"/>
      <c r="BG1866" s="39"/>
      <c r="BJ1866" s="40"/>
      <c r="BL1866" s="39"/>
      <c r="BO1866" s="40"/>
      <c r="BQ1866" s="34"/>
      <c r="BR1866" s="11"/>
      <c r="BS1866" s="11"/>
      <c r="BT1866" s="41"/>
      <c r="BV1866" s="39"/>
      <c r="BY1866" s="40"/>
      <c r="CC1866" s="135"/>
      <c r="CD1866" s="9"/>
      <c r="CE1866" s="38"/>
      <c r="CF1866" s="38"/>
      <c r="CG1866" s="38"/>
      <c r="CH1866" s="38"/>
    </row>
    <row r="1867" spans="2:91" ht="18.600000000000001" customHeight="1" thickBot="1">
      <c r="D1867" s="258" t="s">
        <v>129</v>
      </c>
      <c r="E1867" s="259"/>
      <c r="F1867" s="260" t="s">
        <v>130</v>
      </c>
      <c r="G1867" s="261"/>
      <c r="H1867" s="229"/>
      <c r="I1867" s="258" t="s">
        <v>131</v>
      </c>
      <c r="J1867" s="259"/>
      <c r="K1867" s="260" t="s">
        <v>132</v>
      </c>
      <c r="L1867" s="261"/>
      <c r="N1867" s="253" t="s">
        <v>133</v>
      </c>
      <c r="O1867" s="254"/>
      <c r="P1867" s="255" t="s">
        <v>134</v>
      </c>
      <c r="Q1867" s="256"/>
      <c r="S1867" s="258" t="s">
        <v>135</v>
      </c>
      <c r="T1867" s="259"/>
      <c r="U1867" s="260" t="s">
        <v>136</v>
      </c>
      <c r="V1867" s="261"/>
      <c r="W1867" s="8"/>
      <c r="X1867" s="253" t="s">
        <v>137</v>
      </c>
      <c r="Y1867" s="254"/>
      <c r="Z1867" s="255" t="s">
        <v>138</v>
      </c>
      <c r="AA1867" s="256"/>
      <c r="AB1867" s="8"/>
      <c r="AC1867" s="258" t="s">
        <v>139</v>
      </c>
      <c r="AD1867" s="259"/>
      <c r="AE1867" s="260" t="s">
        <v>140</v>
      </c>
      <c r="AF1867" s="261"/>
      <c r="AG1867" s="8"/>
      <c r="AH1867" s="253" t="s">
        <v>141</v>
      </c>
      <c r="AI1867" s="254"/>
      <c r="AJ1867" s="255" t="s">
        <v>142</v>
      </c>
      <c r="AK1867" s="256"/>
      <c r="AL1867" s="8"/>
      <c r="AM1867" s="258" t="s">
        <v>143</v>
      </c>
      <c r="AN1867" s="259"/>
      <c r="AO1867" s="260" t="s">
        <v>144</v>
      </c>
      <c r="AP1867" s="261"/>
      <c r="AR1867" s="253" t="s">
        <v>145</v>
      </c>
      <c r="AS1867" s="254"/>
      <c r="AT1867" s="255" t="s">
        <v>146</v>
      </c>
      <c r="AU1867" s="256"/>
      <c r="AV1867" s="4"/>
      <c r="AW1867" s="258" t="s">
        <v>147</v>
      </c>
      <c r="AX1867" s="259"/>
      <c r="AY1867" s="260" t="s">
        <v>148</v>
      </c>
      <c r="AZ1867" s="261"/>
      <c r="BA1867" s="8"/>
      <c r="BB1867" s="253" t="s">
        <v>149</v>
      </c>
      <c r="BC1867" s="254"/>
      <c r="BD1867" s="255" t="s">
        <v>150</v>
      </c>
      <c r="BE1867" s="256"/>
      <c r="BF1867" s="4"/>
      <c r="BG1867" s="258" t="s">
        <v>151</v>
      </c>
      <c r="BH1867" s="259"/>
      <c r="BI1867" s="260" t="s">
        <v>152</v>
      </c>
      <c r="BJ1867" s="261"/>
      <c r="BK1867" s="4"/>
      <c r="BL1867" s="253" t="s">
        <v>153</v>
      </c>
      <c r="BM1867" s="254"/>
      <c r="BN1867" s="255" t="s">
        <v>154</v>
      </c>
      <c r="BO1867" s="256"/>
      <c r="BP1867" s="4"/>
      <c r="BQ1867" s="258" t="s">
        <v>155</v>
      </c>
      <c r="BR1867" s="259"/>
      <c r="BS1867" s="260" t="s">
        <v>156</v>
      </c>
      <c r="BT1867" s="261"/>
      <c r="BU1867" s="8"/>
      <c r="BV1867" s="253" t="s">
        <v>157</v>
      </c>
      <c r="BW1867" s="254"/>
      <c r="BX1867" s="255" t="s">
        <v>158</v>
      </c>
      <c r="BY1867" s="256"/>
      <c r="CA1867" s="46" t="s">
        <v>16</v>
      </c>
      <c r="CC1867" s="136" t="s">
        <v>71</v>
      </c>
      <c r="CD1867" s="9"/>
      <c r="CE1867" s="38"/>
      <c r="CF1867" s="38"/>
      <c r="CG1867" s="38"/>
      <c r="CH1867" s="38"/>
    </row>
    <row r="1868" spans="2:91" ht="18.600000000000001" customHeight="1" thickTop="1" thickBot="1">
      <c r="D1868" s="29">
        <v>0</v>
      </c>
      <c r="E1868" s="33">
        <v>0</v>
      </c>
      <c r="F1868" s="31">
        <v>1</v>
      </c>
      <c r="G1868" s="32">
        <v>0</v>
      </c>
      <c r="I1868" s="29">
        <v>0</v>
      </c>
      <c r="J1868" s="33">
        <f t="shared" ref="J1868" si="17916">IF(0=(1-$J$8*$K$8*$B1865^2),10^14,$B1865*$J$8/(1-$J$8*$K$8*$B1865^2))</f>
        <v>-0.25591014166518361</v>
      </c>
      <c r="K1868" s="31">
        <v>1</v>
      </c>
      <c r="L1868" s="32">
        <v>0</v>
      </c>
      <c r="N1868" s="29">
        <f t="shared" ref="N1868" si="17917">D1868*I1865+F1868*I1868-E1868*J1865-G1868*J1868</f>
        <v>0</v>
      </c>
      <c r="O1868" s="33">
        <f t="shared" ref="O1868" si="17918">(D1868*J1865+E1868*I1865+F1868*J1868+G1868*I1868)</f>
        <v>-0.25591014166518361</v>
      </c>
      <c r="P1868" s="31">
        <f t="shared" ref="P1868" si="17919">D1868*K1865+F1868*K1868-E1868*L1865-G1868*L1868</f>
        <v>1</v>
      </c>
      <c r="Q1868" s="32">
        <f t="shared" ref="Q1868" si="17920">(D1868*L1865+E1868*K1865+F1868*L1868+G1868*K1868)</f>
        <v>0</v>
      </c>
      <c r="S1868" s="29">
        <v>0</v>
      </c>
      <c r="T1868" s="33">
        <v>0</v>
      </c>
      <c r="U1868" s="31">
        <v>1</v>
      </c>
      <c r="V1868" s="32">
        <v>0</v>
      </c>
      <c r="X1868" s="29">
        <f t="shared" ref="X1868" si="17921">N1868*S1865+P1868*S1868-O1868*T1865-Q1868*T1868</f>
        <v>0</v>
      </c>
      <c r="Y1868" s="33">
        <f t="shared" ref="Y1868" si="17922">(N1868*T1865+O1868*S1865+P1868*T1868+Q1868*S1868)</f>
        <v>-0.25591014166518361</v>
      </c>
      <c r="Z1868" s="31">
        <f t="shared" ref="Z1868" si="17923">N1868*U1865+P1868*U1868-O1868*V1865-Q1868*V1868</f>
        <v>0.9322911466710363</v>
      </c>
      <c r="AA1868" s="32">
        <f t="shared" ref="AA1868" si="17924">(N1868*V1865+O1868*U1865+P1868*V1868+Q1868*U1868)</f>
        <v>0</v>
      </c>
      <c r="AB1868" s="8"/>
      <c r="AC1868" s="29">
        <v>0</v>
      </c>
      <c r="AD1868" s="33">
        <f t="shared" ref="AD1868" si="17925">IF(0=(1-$AD$8*$AE$8*$B1865^2),10^14,$B1865*$AD$8/(1-$AD$8*$AE$8*$B1865^2))</f>
        <v>-0.20163464979719065</v>
      </c>
      <c r="AE1868" s="31">
        <v>1</v>
      </c>
      <c r="AF1868" s="32">
        <v>0</v>
      </c>
      <c r="AH1868" s="29">
        <f t="shared" ref="AH1868" si="17926">X1868*AC1865+Z1868*AC1868-Y1868*AD1865-AA1868*AD1868</f>
        <v>0</v>
      </c>
      <c r="AI1868" s="33">
        <f t="shared" ref="AI1868" si="17927">(X1868*AD1865+Y1868*AC1865+Z1868*AD1868+AA1868*AC1868)</f>
        <v>-0.44389234053321935</v>
      </c>
      <c r="AJ1868" s="31">
        <f t="shared" ref="AJ1868" si="17928">X1868*AE1865+Z1868*AE1868-Y1868*AF1865-AA1868*AF1868</f>
        <v>0.9322911466710363</v>
      </c>
      <c r="AK1868" s="32">
        <f t="shared" ref="AK1868" si="17929">(X1868*AF1865+Y1868*AE1865+Z1868*AF1868+AA1868*AE1868)</f>
        <v>0</v>
      </c>
      <c r="AL1868" s="8"/>
      <c r="AM1868" s="29">
        <v>0</v>
      </c>
      <c r="AN1868" s="33">
        <v>0</v>
      </c>
      <c r="AO1868" s="31">
        <v>1</v>
      </c>
      <c r="AP1868" s="32">
        <v>0</v>
      </c>
      <c r="AR1868" s="29">
        <f t="shared" ref="AR1868" si="17930">AH1868*AM1865+AJ1868*AM1868-AI1868*AN1865-AK1868*AN1868</f>
        <v>0</v>
      </c>
      <c r="AS1868" s="33">
        <f t="shared" ref="AS1868" si="17931">(AH1868*AN1865+AI1868*AM1865+AJ1868*AN1868+AK1868*AM1868)</f>
        <v>-0.44389234053321935</v>
      </c>
      <c r="AT1868" s="31">
        <f t="shared" ref="AT1868" si="17932">AH1868*AO1865+AJ1868*AO1868-AI1868*AP1865-AK1868*AP1868</f>
        <v>0.8260844014008536</v>
      </c>
      <c r="AU1868" s="32">
        <f t="shared" ref="AU1868" si="17933">(AH1868*AP1865+AI1868*AO1865+AJ1868*AP1868+AK1868*AO1868)</f>
        <v>0</v>
      </c>
      <c r="AV1868" s="8"/>
      <c r="AW1868" s="29">
        <v>0</v>
      </c>
      <c r="AX1868" s="33">
        <f t="shared" ref="AX1868" si="17934">IF(0=(1-$AX$8*$AY$8*$B1865^2),10^14,$B1865*$AX$8/(1-$AX$8*$AY$8*$B1865^2))</f>
        <v>-0.18247286801943591</v>
      </c>
      <c r="AY1868" s="31">
        <v>1</v>
      </c>
      <c r="AZ1868" s="32">
        <v>0</v>
      </c>
      <c r="BB1868" s="29">
        <f t="shared" ref="BB1868" si="17935">AR1868*AW1865+AT1868*AW1868-AS1868*AX1865-AU1868*AX1868</f>
        <v>0</v>
      </c>
      <c r="BC1868" s="33">
        <f t="shared" ref="BC1868" si="17936">(AR1868*AX1865+AS1868*AW1865+AT1868*AX1868+AU1868*AW1868)</f>
        <v>-0.594630330482952</v>
      </c>
      <c r="BD1868" s="31">
        <f t="shared" ref="BD1868" si="17937">AR1868*AY1865+AT1868*AY1868-AS1868*AZ1865-AU1868*AZ1868</f>
        <v>0.8260844014008536</v>
      </c>
      <c r="BE1868" s="32">
        <f t="shared" ref="BE1868" si="17938">(AR1868*AZ1865+AS1868*AY1865+AT1868*AZ1868+AU1868*AY1868)</f>
        <v>0</v>
      </c>
      <c r="BF1868" s="8"/>
      <c r="BG1868" s="29">
        <v>0</v>
      </c>
      <c r="BH1868" s="33">
        <v>0</v>
      </c>
      <c r="BI1868" s="31">
        <v>1</v>
      </c>
      <c r="BJ1868" s="32">
        <v>0</v>
      </c>
      <c r="BL1868" s="29">
        <f t="shared" ref="BL1868" si="17939">BB1868*BG1865+BD1868*BG1868-BC1868*BH1865-BE1868*BH1868</f>
        <v>0</v>
      </c>
      <c r="BM1868" s="33">
        <f t="shared" ref="BM1868" si="17940">(BB1868*BH1865+BC1868*BG1865+BD1868*BH1868+BE1868*BG1868)</f>
        <v>-0.594630330482952</v>
      </c>
      <c r="BN1868" s="31">
        <f t="shared" ref="BN1868" si="17941">BB1868*BI1865+BD1868*BI1868-BC1868*BJ1865-BE1868*BJ1868</f>
        <v>0.77605805341131784</v>
      </c>
      <c r="BO1868" s="32">
        <f t="shared" ref="BO1868" si="17942">(BB1868*BJ1865+BC1868*BI1865+BD1868*BJ1868+BE1868*BI1868)</f>
        <v>0</v>
      </c>
      <c r="BP1868" s="8"/>
      <c r="BQ1868" s="19">
        <f t="shared" ref="BQ1868:BQ1931" si="17943">1/$BR$8</f>
        <v>1</v>
      </c>
      <c r="BR1868" s="47">
        <v>0</v>
      </c>
      <c r="BS1868" s="48">
        <v>1</v>
      </c>
      <c r="BT1868" s="49">
        <v>0</v>
      </c>
      <c r="BV1868" s="29">
        <f t="shared" ref="BV1868" si="17944">BL1868*BQ1865+BN1868*BQ1868-BM1868*BR1865-BO1868*BR1868</f>
        <v>0.77605805341131784</v>
      </c>
      <c r="BW1868" s="33">
        <f t="shared" ref="BW1868" si="17945">(BL1868*BR1865+BM1868*BQ1865+BN1868*BR1868+BO1868*BQ1868)</f>
        <v>-0.594630330482952</v>
      </c>
      <c r="BX1868" s="31">
        <f t="shared" ref="BX1868" si="17946">BL1868*BS1865+BN1868*BS1868-BM1868*BT1865-BO1868*BT1868</f>
        <v>0.77605805341131784</v>
      </c>
      <c r="BY1868" s="32">
        <f t="shared" ref="BY1868" si="17947">(BL1868*BT1865+BM1868*BS1865+BN1868*BT1868+BO1868*BS1868)</f>
        <v>0</v>
      </c>
      <c r="CA1868" s="50">
        <f t="shared" ref="CA1868" si="17948">(180/PI())*ATAN(-1*(BW1865+BW1868)/(BV1865+BV1868))</f>
        <v>39.147467295990531</v>
      </c>
      <c r="CC1868" s="137">
        <f t="shared" ref="CC1868" si="17949">20*LOG(((1-(10^(CA1865/20)^2)*(1-((1-CC1865)/(1+CC1865))^2))^0.5))</f>
        <v>-27.160053349972742</v>
      </c>
      <c r="CD1868" s="9"/>
      <c r="CE1868" s="38"/>
      <c r="CF1868" s="38"/>
      <c r="CG1868" s="38"/>
      <c r="CH1868" s="38"/>
    </row>
    <row r="1869" spans="2:91" ht="18.600000000000001" customHeight="1">
      <c r="CC1869" s="42"/>
    </row>
    <row r="1870" spans="2:91" ht="18.600000000000001" customHeight="1" thickBot="1">
      <c r="E1870" s="22" t="s">
        <v>4</v>
      </c>
      <c r="J1870" s="22" t="s">
        <v>5</v>
      </c>
      <c r="O1870" s="22" t="s">
        <v>6</v>
      </c>
      <c r="T1870" s="22" t="s">
        <v>7</v>
      </c>
      <c r="Y1870" s="22" t="s">
        <v>8</v>
      </c>
      <c r="AD1870" s="22" t="s">
        <v>65</v>
      </c>
      <c r="AI1870" s="22" t="s">
        <v>9</v>
      </c>
      <c r="AN1870" s="22" t="s">
        <v>66</v>
      </c>
      <c r="AS1870" s="22" t="s">
        <v>51</v>
      </c>
      <c r="AX1870" s="22" t="s">
        <v>67</v>
      </c>
      <c r="BC1870" s="22" t="s">
        <v>52</v>
      </c>
      <c r="BH1870" s="22" t="s">
        <v>68</v>
      </c>
      <c r="BM1870" s="22" t="s">
        <v>63</v>
      </c>
      <c r="BQ1870" s="23" t="s">
        <v>69</v>
      </c>
      <c r="BR1870" s="23"/>
      <c r="BS1870" s="24"/>
      <c r="BT1870" s="24"/>
      <c r="BU1870" s="24"/>
      <c r="BW1870" s="22" t="s">
        <v>64</v>
      </c>
    </row>
    <row r="1871" spans="2:91" ht="18.600000000000001" customHeight="1" thickBot="1">
      <c r="D1871" s="249" t="s">
        <v>103</v>
      </c>
      <c r="E1871" s="250"/>
      <c r="F1871" s="251" t="s">
        <v>104</v>
      </c>
      <c r="G1871" s="252"/>
      <c r="H1871" s="229"/>
      <c r="I1871" s="253" t="s">
        <v>11</v>
      </c>
      <c r="J1871" s="254"/>
      <c r="K1871" s="255" t="s">
        <v>12</v>
      </c>
      <c r="L1871" s="256"/>
      <c r="M1871" s="24"/>
      <c r="N1871" s="253" t="s">
        <v>105</v>
      </c>
      <c r="O1871" s="254"/>
      <c r="P1871" s="255" t="s">
        <v>106</v>
      </c>
      <c r="Q1871" s="256"/>
      <c r="R1871" s="24"/>
      <c r="S1871" s="249" t="s">
        <v>107</v>
      </c>
      <c r="T1871" s="250"/>
      <c r="U1871" s="251" t="s">
        <v>108</v>
      </c>
      <c r="V1871" s="252"/>
      <c r="W1871" s="8"/>
      <c r="X1871" s="253" t="s">
        <v>109</v>
      </c>
      <c r="Y1871" s="254"/>
      <c r="Z1871" s="255" t="s">
        <v>110</v>
      </c>
      <c r="AA1871" s="256"/>
      <c r="AB1871" s="8"/>
      <c r="AC1871" s="253" t="s">
        <v>111</v>
      </c>
      <c r="AD1871" s="254"/>
      <c r="AE1871" s="255" t="s">
        <v>14</v>
      </c>
      <c r="AF1871" s="256"/>
      <c r="AG1871" s="8"/>
      <c r="AH1871" s="253" t="s">
        <v>112</v>
      </c>
      <c r="AI1871" s="254"/>
      <c r="AJ1871" s="255" t="s">
        <v>113</v>
      </c>
      <c r="AK1871" s="256"/>
      <c r="AL1871" s="8"/>
      <c r="AM1871" s="249" t="s">
        <v>114</v>
      </c>
      <c r="AN1871" s="250"/>
      <c r="AO1871" s="251" t="s">
        <v>115</v>
      </c>
      <c r="AP1871" s="252"/>
      <c r="AQ1871" s="24"/>
      <c r="AR1871" s="253" t="s">
        <v>116</v>
      </c>
      <c r="AS1871" s="254"/>
      <c r="AT1871" s="255" t="s">
        <v>13</v>
      </c>
      <c r="AU1871" s="256"/>
      <c r="AV1871" s="4"/>
      <c r="AW1871" s="253" t="s">
        <v>117</v>
      </c>
      <c r="AX1871" s="254"/>
      <c r="AY1871" s="255" t="s">
        <v>118</v>
      </c>
      <c r="AZ1871" s="256"/>
      <c r="BA1871" s="8"/>
      <c r="BB1871" s="253" t="s">
        <v>119</v>
      </c>
      <c r="BC1871" s="254"/>
      <c r="BD1871" s="255" t="s">
        <v>120</v>
      </c>
      <c r="BE1871" s="256"/>
      <c r="BF1871" s="4"/>
      <c r="BG1871" s="249" t="s">
        <v>121</v>
      </c>
      <c r="BH1871" s="250"/>
      <c r="BI1871" s="251" t="s">
        <v>122</v>
      </c>
      <c r="BJ1871" s="252"/>
      <c r="BK1871" s="4"/>
      <c r="BL1871" s="253" t="s">
        <v>123</v>
      </c>
      <c r="BM1871" s="254"/>
      <c r="BN1871" s="255" t="s">
        <v>124</v>
      </c>
      <c r="BO1871" s="256"/>
      <c r="BP1871" s="4"/>
      <c r="BQ1871" s="253" t="s">
        <v>125</v>
      </c>
      <c r="BR1871" s="254"/>
      <c r="BS1871" s="255" t="s">
        <v>126</v>
      </c>
      <c r="BT1871" s="256"/>
      <c r="BU1871" s="8"/>
      <c r="BV1871" s="253" t="s">
        <v>127</v>
      </c>
      <c r="BW1871" s="254"/>
      <c r="BX1871" s="255" t="s">
        <v>128</v>
      </c>
      <c r="BY1871" s="256"/>
      <c r="CA1871" s="27" t="s">
        <v>15</v>
      </c>
      <c r="CC1871" s="133" t="s">
        <v>70</v>
      </c>
      <c r="CD1871" s="9"/>
      <c r="CE1871" s="38"/>
      <c r="CF1871" s="38"/>
      <c r="CG1871" s="38"/>
      <c r="CH1871" s="38"/>
    </row>
    <row r="1872" spans="2:91" ht="18.600000000000001" customHeight="1" thickTop="1" thickBot="1">
      <c r="B1872" s="129">
        <v>4.8600000000000003</v>
      </c>
      <c r="D1872" s="29">
        <v>1</v>
      </c>
      <c r="E1872" s="30">
        <v>0</v>
      </c>
      <c r="F1872" s="31">
        <v>0</v>
      </c>
      <c r="G1872" s="32">
        <f t="shared" ref="G1872:G1935" si="17950">-1/($E$8*$B1872)</f>
        <v>-0.13563374485596708</v>
      </c>
      <c r="I1872" s="29">
        <v>1</v>
      </c>
      <c r="J1872" s="33">
        <v>0</v>
      </c>
      <c r="K1872" s="31">
        <v>0</v>
      </c>
      <c r="L1872" s="32">
        <v>0</v>
      </c>
      <c r="N1872" s="29">
        <f t="shared" ref="N1872" si="17951">D1872*I1872+F1872*I1875-E1872*J1872-G1872*J1875</f>
        <v>0.96543466584088578</v>
      </c>
      <c r="O1872" s="33">
        <f t="shared" ref="O1872" si="17952">(D1872*J1872+E1872*I1872+F1872*J1875+G1872*I1875)</f>
        <v>0</v>
      </c>
      <c r="P1872" s="31">
        <f t="shared" ref="P1872" si="17953">D1872*K1872+F1872*K1875-E1872*L1872-G1872*L1875</f>
        <v>0</v>
      </c>
      <c r="Q1872" s="32">
        <f t="shared" ref="Q1872" si="17954">(D1872*L1872+E1872*K1872+F1872*L1875+G1872*K1875)</f>
        <v>-0.13563374485596708</v>
      </c>
      <c r="S1872" s="29">
        <v>1</v>
      </c>
      <c r="T1872" s="30">
        <v>0</v>
      </c>
      <c r="U1872" s="31">
        <v>0</v>
      </c>
      <c r="V1872" s="32">
        <f t="shared" ref="V1872:V1935" si="17955">-1/($T$8*$B1872)</f>
        <v>-0.26349176954732512</v>
      </c>
      <c r="X1872" s="29">
        <f t="shared" ref="X1872" si="17956">N1872*S1872+P1872*S1875-O1872*T1872-Q1872*T1875</f>
        <v>0.96543466584088578</v>
      </c>
      <c r="Y1872" s="33">
        <f t="shared" ref="Y1872" si="17957">(N1872*T1872+O1872*S1872+P1872*T1875+Q1872*S1875)</f>
        <v>0</v>
      </c>
      <c r="Z1872" s="31">
        <f t="shared" ref="Z1872" si="17958">N1872*U1872+P1872*U1875-O1872*V1872-Q1872*V1875</f>
        <v>0</v>
      </c>
      <c r="AA1872" s="32">
        <f t="shared" ref="AA1872" si="17959">(N1872*V1872+O1872*U1872+P1872*V1875+Q1872*U1875)</f>
        <v>-0.39001783334071261</v>
      </c>
      <c r="AB1872" s="8"/>
      <c r="AC1872" s="29">
        <v>1</v>
      </c>
      <c r="AD1872" s="33">
        <v>0</v>
      </c>
      <c r="AE1872" s="31">
        <v>0</v>
      </c>
      <c r="AF1872" s="32">
        <v>0</v>
      </c>
      <c r="AH1872" s="29">
        <f t="shared" ref="AH1872" si="17960">X1872*AC1872+Z1872*AC1875-Y1872*AD1872-AA1872*AD1875</f>
        <v>0.8871331701312144</v>
      </c>
      <c r="AI1872" s="33">
        <f t="shared" ref="AI1872" si="17961">(X1872*AD1872+Y1872*AC1872+Z1872*AD1875+AA1872*AC1875)</f>
        <v>0</v>
      </c>
      <c r="AJ1872" s="31">
        <f t="shared" ref="AJ1872" si="17962">X1872*AE1872+Z1872*AE1875-Y1872*AF1872-AA1872*AF1875</f>
        <v>0</v>
      </c>
      <c r="AK1872" s="32">
        <f t="shared" ref="AK1872" si="17963">(X1872*AF1872+Y1872*AE1872+Z1872*AF1875+AA1872*AE1875)</f>
        <v>-0.39001783334071261</v>
      </c>
      <c r="AL1872" s="8"/>
      <c r="AM1872" s="29">
        <v>1</v>
      </c>
      <c r="AN1872" s="30">
        <v>0</v>
      </c>
      <c r="AO1872" s="31">
        <v>0</v>
      </c>
      <c r="AP1872" s="32">
        <f t="shared" ref="AP1872:AP1935" si="17964">-1/($AN$8*$B1872)</f>
        <v>-0.23827777777777778</v>
      </c>
      <c r="AR1872" s="29">
        <f t="shared" ref="AR1872" si="17965">AH1872*AM1872+AJ1872*AM1875-AI1872*AN1872-AK1872*AN1875</f>
        <v>0.8871331701312144</v>
      </c>
      <c r="AS1872" s="33">
        <f t="shared" ref="AS1872" si="17966">(AH1872*AN1872+AI1872*AM1872+AJ1872*AN1875+AK1872*AM1875)</f>
        <v>0</v>
      </c>
      <c r="AT1872" s="31">
        <f t="shared" ref="AT1872" si="17967">AH1872*AO1872+AJ1872*AO1875-AI1872*AP1872-AK1872*AP1875</f>
        <v>0</v>
      </c>
      <c r="AU1872" s="32">
        <f t="shared" ref="AU1872" si="17968">(AH1872*AP1872+AI1872*AO1872+AJ1872*AP1875+AK1872*AO1875)</f>
        <v>-0.60140195371253369</v>
      </c>
      <c r="AV1872" s="8"/>
      <c r="AW1872" s="29">
        <v>1</v>
      </c>
      <c r="AX1872" s="33">
        <v>0</v>
      </c>
      <c r="AY1872" s="31">
        <v>0</v>
      </c>
      <c r="AZ1872" s="32">
        <v>0</v>
      </c>
      <c r="BB1872" s="29">
        <f t="shared" ref="BB1872" si="17969">AR1872*AW1872+AT1872*AW1875-AS1872*AX1872-AU1872*AX1875</f>
        <v>0.77786150767101558</v>
      </c>
      <c r="BC1872" s="33">
        <f t="shared" ref="BC1872" si="17970">(AR1872*AX1872+AS1872*AW1872+AT1872*AX1875+AU1872*AW1875)</f>
        <v>0</v>
      </c>
      <c r="BD1872" s="31">
        <f t="shared" ref="BD1872" si="17971">AR1872*AY1872+AT1872*AY1875-AS1872*AZ1872-AU1872*AZ1875</f>
        <v>0</v>
      </c>
      <c r="BE1872" s="32">
        <f t="shared" ref="BE1872" si="17972">(AR1872*AZ1872+AS1872*AY1872+AT1872*AZ1875+AU1872*AY1875)</f>
        <v>-0.60140195371253369</v>
      </c>
      <c r="BF1872" s="8"/>
      <c r="BG1872" s="29">
        <v>1</v>
      </c>
      <c r="BH1872" s="30">
        <v>0</v>
      </c>
      <c r="BI1872" s="31">
        <v>0</v>
      </c>
      <c r="BJ1872" s="32">
        <f t="shared" ref="BJ1872:BJ1935" si="17973">-1/($BH$8*$B1872)</f>
        <v>-8.3783950617283942E-2</v>
      </c>
      <c r="BL1872" s="29">
        <f t="shared" ref="BL1872" si="17974">BB1872*BG1872+BD1872*BG1875-BC1872*BH1872-BE1872*BH1875</f>
        <v>0.77786150767101558</v>
      </c>
      <c r="BM1872" s="33">
        <f t="shared" ref="BM1872" si="17975">(BB1872*BH1872+BC1872*BG1872+BD1872*BH1875+BE1872*BG1875)</f>
        <v>0</v>
      </c>
      <c r="BN1872" s="31">
        <f t="shared" ref="BN1872" si="17976">BB1872*BI1872+BD1872*BI1875-BC1872*BJ1872-BE1872*BJ1875</f>
        <v>0</v>
      </c>
      <c r="BO1872" s="32">
        <f t="shared" ref="BO1872" si="17977">(BB1872*BJ1872+BC1872*BI1872+BD1872*BJ1875+BE1872*BI1875)</f>
        <v>-0.66657426385832808</v>
      </c>
      <c r="BP1872" s="8"/>
      <c r="BQ1872" s="34">
        <v>1</v>
      </c>
      <c r="BR1872" s="35">
        <v>0</v>
      </c>
      <c r="BS1872" s="11">
        <v>0</v>
      </c>
      <c r="BT1872" s="36">
        <v>0</v>
      </c>
      <c r="BV1872" s="29">
        <f t="shared" ref="BV1872" si="17978">BL1872*BQ1872+BN1872*BQ1875-BM1872*BR1872-BO1872*BR1875</f>
        <v>0.77786150767101558</v>
      </c>
      <c r="BW1872" s="33">
        <f t="shared" ref="BW1872" si="17979">(BL1872*BR1872+BM1872*BQ1872+BN1872*BR1875+BO1872*BQ1875)</f>
        <v>-0.66657426385832808</v>
      </c>
      <c r="BX1872" s="31">
        <f t="shared" ref="BX1872" si="17980">BL1872*BS1872+BN1872*BS1875-BM1872*BT1872-BO1872*BT1875</f>
        <v>0</v>
      </c>
      <c r="BY1872" s="32">
        <f t="shared" ref="BY1872" si="17981">(BL1872*BT1872+BM1872*BS1872+BN1872*BT1875+BO1872*BS1875)</f>
        <v>-0.66657426385832808</v>
      </c>
      <c r="CA1872" s="37">
        <f t="shared" ref="CA1872" si="17982">20*LOG(((1+$BR$8)/$BR$8)/((BV1872+BV1875)^2+(BW1872+BW1875)^2)^0.5)</f>
        <v>-5.9567446723705637E-3</v>
      </c>
      <c r="CC1872" s="134">
        <f t="shared" ref="CC1872" si="17983">((BV1872^2+BW1872^2)^0.5)/((BV1875^2+BW1875^2)^0.5)</f>
        <v>1.047651102530804</v>
      </c>
      <c r="CD1872" s="9"/>
      <c r="CE1872" s="38"/>
      <c r="CF1872" s="38"/>
      <c r="CG1872" s="38"/>
      <c r="CH1872" s="38"/>
      <c r="CM1872" s="129">
        <v>4.84</v>
      </c>
    </row>
    <row r="1873" spans="2:91" ht="18.600000000000001" customHeight="1" thickBot="1">
      <c r="D1873" s="39"/>
      <c r="G1873" s="40"/>
      <c r="I1873" s="39"/>
      <c r="L1873" s="40"/>
      <c r="N1873" s="39"/>
      <c r="Q1873" s="40"/>
      <c r="S1873" s="39"/>
      <c r="V1873" s="40"/>
      <c r="X1873" s="39"/>
      <c r="AA1873" s="40"/>
      <c r="AC1873" s="39"/>
      <c r="AF1873" s="40"/>
      <c r="AH1873" s="39"/>
      <c r="AK1873" s="40"/>
      <c r="AM1873" s="39"/>
      <c r="AP1873" s="40"/>
      <c r="AR1873" s="39"/>
      <c r="AU1873" s="40"/>
      <c r="AW1873" s="39"/>
      <c r="AZ1873" s="40"/>
      <c r="BB1873" s="39"/>
      <c r="BE1873" s="40"/>
      <c r="BG1873" s="39"/>
      <c r="BJ1873" s="40"/>
      <c r="BL1873" s="39"/>
      <c r="BO1873" s="40"/>
      <c r="BQ1873" s="34"/>
      <c r="BR1873" s="11"/>
      <c r="BS1873" s="11"/>
      <c r="BT1873" s="41"/>
      <c r="BV1873" s="39"/>
      <c r="BY1873" s="40"/>
      <c r="CC1873" s="135"/>
      <c r="CD1873" s="9"/>
      <c r="CE1873" s="38"/>
      <c r="CF1873" s="38"/>
      <c r="CG1873" s="38"/>
      <c r="CH1873" s="38"/>
    </row>
    <row r="1874" spans="2:91" ht="18.600000000000001" customHeight="1" thickBot="1">
      <c r="D1874" s="258" t="s">
        <v>129</v>
      </c>
      <c r="E1874" s="259"/>
      <c r="F1874" s="260" t="s">
        <v>130</v>
      </c>
      <c r="G1874" s="261"/>
      <c r="H1874" s="229"/>
      <c r="I1874" s="258" t="s">
        <v>131</v>
      </c>
      <c r="J1874" s="259"/>
      <c r="K1874" s="260" t="s">
        <v>132</v>
      </c>
      <c r="L1874" s="261"/>
      <c r="N1874" s="253" t="s">
        <v>133</v>
      </c>
      <c r="O1874" s="254"/>
      <c r="P1874" s="255" t="s">
        <v>134</v>
      </c>
      <c r="Q1874" s="256"/>
      <c r="S1874" s="258" t="s">
        <v>135</v>
      </c>
      <c r="T1874" s="259"/>
      <c r="U1874" s="260" t="s">
        <v>136</v>
      </c>
      <c r="V1874" s="261"/>
      <c r="W1874" s="8"/>
      <c r="X1874" s="253" t="s">
        <v>137</v>
      </c>
      <c r="Y1874" s="254"/>
      <c r="Z1874" s="255" t="s">
        <v>138</v>
      </c>
      <c r="AA1874" s="256"/>
      <c r="AB1874" s="8"/>
      <c r="AC1874" s="258" t="s">
        <v>139</v>
      </c>
      <c r="AD1874" s="259"/>
      <c r="AE1874" s="260" t="s">
        <v>140</v>
      </c>
      <c r="AF1874" s="261"/>
      <c r="AG1874" s="8"/>
      <c r="AH1874" s="253" t="s">
        <v>141</v>
      </c>
      <c r="AI1874" s="254"/>
      <c r="AJ1874" s="255" t="s">
        <v>142</v>
      </c>
      <c r="AK1874" s="256"/>
      <c r="AL1874" s="8"/>
      <c r="AM1874" s="258" t="s">
        <v>143</v>
      </c>
      <c r="AN1874" s="259"/>
      <c r="AO1874" s="260" t="s">
        <v>144</v>
      </c>
      <c r="AP1874" s="261"/>
      <c r="AR1874" s="253" t="s">
        <v>145</v>
      </c>
      <c r="AS1874" s="254"/>
      <c r="AT1874" s="255" t="s">
        <v>146</v>
      </c>
      <c r="AU1874" s="256"/>
      <c r="AV1874" s="4"/>
      <c r="AW1874" s="258" t="s">
        <v>147</v>
      </c>
      <c r="AX1874" s="259"/>
      <c r="AY1874" s="260" t="s">
        <v>148</v>
      </c>
      <c r="AZ1874" s="261"/>
      <c r="BA1874" s="8"/>
      <c r="BB1874" s="253" t="s">
        <v>149</v>
      </c>
      <c r="BC1874" s="254"/>
      <c r="BD1874" s="255" t="s">
        <v>150</v>
      </c>
      <c r="BE1874" s="256"/>
      <c r="BF1874" s="4"/>
      <c r="BG1874" s="258" t="s">
        <v>151</v>
      </c>
      <c r="BH1874" s="259"/>
      <c r="BI1874" s="260" t="s">
        <v>152</v>
      </c>
      <c r="BJ1874" s="261"/>
      <c r="BK1874" s="4"/>
      <c r="BL1874" s="253" t="s">
        <v>153</v>
      </c>
      <c r="BM1874" s="254"/>
      <c r="BN1874" s="255" t="s">
        <v>154</v>
      </c>
      <c r="BO1874" s="256"/>
      <c r="BP1874" s="4"/>
      <c r="BQ1874" s="258" t="s">
        <v>155</v>
      </c>
      <c r="BR1874" s="259"/>
      <c r="BS1874" s="260" t="s">
        <v>156</v>
      </c>
      <c r="BT1874" s="261"/>
      <c r="BU1874" s="8"/>
      <c r="BV1874" s="253" t="s">
        <v>157</v>
      </c>
      <c r="BW1874" s="254"/>
      <c r="BX1874" s="255" t="s">
        <v>158</v>
      </c>
      <c r="BY1874" s="256"/>
      <c r="CA1874" s="46" t="s">
        <v>16</v>
      </c>
      <c r="CC1874" s="136" t="s">
        <v>71</v>
      </c>
      <c r="CD1874" s="9"/>
      <c r="CE1874" s="38"/>
      <c r="CF1874" s="38"/>
      <c r="CG1874" s="38"/>
      <c r="CH1874" s="38"/>
    </row>
    <row r="1875" spans="2:91" ht="18.600000000000001" customHeight="1" thickTop="1" thickBot="1">
      <c r="D1875" s="29">
        <v>0</v>
      </c>
      <c r="E1875" s="33">
        <v>0</v>
      </c>
      <c r="F1875" s="31">
        <v>1</v>
      </c>
      <c r="G1875" s="32">
        <v>0</v>
      </c>
      <c r="I1875" s="29">
        <v>0</v>
      </c>
      <c r="J1875" s="33">
        <f t="shared" ref="J1875" si="17984">IF(0=(1-$J$8*$K$8*$B1872^2),10^14,$B1872*$J$8/(1-$J$8*$K$8*$B1872^2))</f>
        <v>-0.25484317487377528</v>
      </c>
      <c r="K1875" s="31">
        <v>1</v>
      </c>
      <c r="L1875" s="32">
        <v>0</v>
      </c>
      <c r="N1875" s="29">
        <f t="shared" ref="N1875" si="17985">D1875*I1872+F1875*I1875-E1875*J1872-G1875*J1875</f>
        <v>0</v>
      </c>
      <c r="O1875" s="33">
        <f t="shared" ref="O1875" si="17986">(D1875*J1872+E1875*I1872+F1875*J1875+G1875*I1875)</f>
        <v>-0.25484317487377528</v>
      </c>
      <c r="P1875" s="31">
        <f t="shared" ref="P1875" si="17987">D1875*K1872+F1875*K1875-E1875*L1872-G1875*L1875</f>
        <v>1</v>
      </c>
      <c r="Q1875" s="32">
        <f t="shared" ref="Q1875" si="17988">(D1875*L1872+E1875*K1872+F1875*L1875+G1875*K1875)</f>
        <v>0</v>
      </c>
      <c r="S1875" s="29">
        <v>0</v>
      </c>
      <c r="T1875" s="33">
        <v>0</v>
      </c>
      <c r="U1875" s="31">
        <v>1</v>
      </c>
      <c r="V1875" s="32">
        <v>0</v>
      </c>
      <c r="X1875" s="29">
        <f t="shared" ref="X1875" si="17989">N1875*S1872+P1875*S1875-O1875*T1872-Q1875*T1875</f>
        <v>0</v>
      </c>
      <c r="Y1875" s="33">
        <f t="shared" ref="Y1875" si="17990">(N1875*T1872+O1875*S1872+P1875*T1875+Q1875*S1875)</f>
        <v>-0.25484317487377528</v>
      </c>
      <c r="Z1875" s="31">
        <f t="shared" ref="Z1875" si="17991">N1875*U1872+P1875*U1875-O1875*V1872-Q1875*V1875</f>
        <v>0.93285092089545052</v>
      </c>
      <c r="AA1875" s="32">
        <f t="shared" ref="AA1875" si="17992">(N1875*V1872+O1875*U1872+P1875*V1875+Q1875*U1875)</f>
        <v>0</v>
      </c>
      <c r="AB1875" s="8"/>
      <c r="AC1875" s="29">
        <v>0</v>
      </c>
      <c r="AD1875" s="33">
        <f t="shared" ref="AD1875" si="17993">IF(0=(1-$AD$8*$AE$8*$B1872^2),10^14,$B1872*$AD$8/(1-$AD$8*$AE$8*$B1872^2))</f>
        <v>-0.20076388568947451</v>
      </c>
      <c r="AE1875" s="31">
        <v>1</v>
      </c>
      <c r="AF1875" s="32">
        <v>0</v>
      </c>
      <c r="AH1875" s="29">
        <f t="shared" ref="AH1875" si="17994">X1875*AC1872+Z1875*AC1875-Y1875*AD1872-AA1875*AD1875</f>
        <v>0</v>
      </c>
      <c r="AI1875" s="33">
        <f t="shared" ref="AI1875" si="17995">(X1875*AD1872+Y1875*AC1872+Z1875*AD1875+AA1875*AC1875)</f>
        <v>-0.44212595052175052</v>
      </c>
      <c r="AJ1875" s="31">
        <f t="shared" ref="AJ1875" si="17996">X1875*AE1872+Z1875*AE1875-Y1875*AF1872-AA1875*AF1875</f>
        <v>0.93285092089545052</v>
      </c>
      <c r="AK1875" s="32">
        <f t="shared" ref="AK1875" si="17997">(X1875*AF1872+Y1875*AE1872+Z1875*AF1875+AA1875*AE1875)</f>
        <v>0</v>
      </c>
      <c r="AL1875" s="8"/>
      <c r="AM1875" s="29">
        <v>0</v>
      </c>
      <c r="AN1875" s="33">
        <v>0</v>
      </c>
      <c r="AO1875" s="31">
        <v>1</v>
      </c>
      <c r="AP1875" s="32">
        <v>0</v>
      </c>
      <c r="AR1875" s="29">
        <f t="shared" ref="AR1875" si="17998">AH1875*AM1872+AJ1875*AM1875-AI1875*AN1872-AK1875*AN1875</f>
        <v>0</v>
      </c>
      <c r="AS1875" s="33">
        <f t="shared" ref="AS1875" si="17999">(AH1875*AN1872+AI1875*AM1872+AJ1875*AN1875+AK1875*AM1875)</f>
        <v>-0.44212595052175052</v>
      </c>
      <c r="AT1875" s="31">
        <f t="shared" ref="AT1875" si="18000">AH1875*AO1872+AJ1875*AO1875-AI1875*AP1872-AK1875*AP1875</f>
        <v>0.82750213190724009</v>
      </c>
      <c r="AU1875" s="32">
        <f t="shared" ref="AU1875" si="18001">(AH1875*AP1872+AI1875*AO1872+AJ1875*AP1875+AK1875*AO1875)</f>
        <v>0</v>
      </c>
      <c r="AV1875" s="8"/>
      <c r="AW1875" s="29">
        <v>0</v>
      </c>
      <c r="AX1875" s="33">
        <f t="shared" ref="AX1875" si="18002">IF(0=(1-$AX$8*$AY$8*$B1872^2),10^14,$B1872*$AX$8/(1-$AX$8*$AY$8*$B1872^2))</f>
        <v>-0.18169489105522599</v>
      </c>
      <c r="AY1875" s="31">
        <v>1</v>
      </c>
      <c r="AZ1875" s="32">
        <v>0</v>
      </c>
      <c r="BB1875" s="29">
        <f t="shared" ref="BB1875" si="18003">AR1875*AW1872+AT1875*AW1875-AS1875*AX1872-AU1875*AX1875</f>
        <v>0</v>
      </c>
      <c r="BC1875" s="33">
        <f t="shared" ref="BC1875" si="18004">(AR1875*AX1872+AS1875*AW1872+AT1875*AX1875+AU1875*AW1875)</f>
        <v>-0.59247886022660379</v>
      </c>
      <c r="BD1875" s="31">
        <f t="shared" ref="BD1875" si="18005">AR1875*AY1872+AT1875*AY1875-AS1875*AZ1872-AU1875*AZ1875</f>
        <v>0.82750213190724009</v>
      </c>
      <c r="BE1875" s="32">
        <f t="shared" ref="BE1875" si="18006">(AR1875*AZ1872+AS1875*AY1872+AT1875*AZ1875+AU1875*AY1875)</f>
        <v>0</v>
      </c>
      <c r="BF1875" s="8"/>
      <c r="BG1875" s="29">
        <v>0</v>
      </c>
      <c r="BH1875" s="33">
        <v>0</v>
      </c>
      <c r="BI1875" s="31">
        <v>1</v>
      </c>
      <c r="BJ1875" s="32">
        <v>0</v>
      </c>
      <c r="BL1875" s="29">
        <f t="shared" ref="BL1875" si="18007">BB1875*BG1872+BD1875*BG1875-BC1875*BH1872-BE1875*BH1875</f>
        <v>0</v>
      </c>
      <c r="BM1875" s="33">
        <f t="shared" ref="BM1875" si="18008">(BB1875*BH1872+BC1875*BG1872+BD1875*BH1875+BE1875*BG1875)</f>
        <v>-0.59247886022660379</v>
      </c>
      <c r="BN1875" s="31">
        <f t="shared" ref="BN1875" si="18009">BB1875*BI1872+BD1875*BI1875-BC1875*BJ1872-BE1875*BJ1875</f>
        <v>0.77786191234022961</v>
      </c>
      <c r="BO1875" s="32">
        <f t="shared" ref="BO1875" si="18010">(BB1875*BJ1872+BC1875*BI1872+BD1875*BJ1875+BE1875*BI1875)</f>
        <v>0</v>
      </c>
      <c r="BP1875" s="8"/>
      <c r="BQ1875" s="19">
        <f t="shared" ref="BQ1875:BQ1938" si="18011">1/$BR$8</f>
        <v>1</v>
      </c>
      <c r="BR1875" s="47">
        <v>0</v>
      </c>
      <c r="BS1875" s="48">
        <v>1</v>
      </c>
      <c r="BT1875" s="49">
        <v>0</v>
      </c>
      <c r="BV1875" s="29">
        <f t="shared" ref="BV1875" si="18012">BL1875*BQ1872+BN1875*BQ1875-BM1875*BR1872-BO1875*BR1875</f>
        <v>0.77786191234022961</v>
      </c>
      <c r="BW1875" s="33">
        <f t="shared" ref="BW1875" si="18013">(BL1875*BR1872+BM1875*BQ1872+BN1875*BR1875+BO1875*BQ1875)</f>
        <v>-0.59247886022660379</v>
      </c>
      <c r="BX1875" s="31">
        <f t="shared" ref="BX1875" si="18014">BL1875*BS1872+BN1875*BS1875-BM1875*BT1872-BO1875*BT1875</f>
        <v>0.77786191234022961</v>
      </c>
      <c r="BY1875" s="32">
        <f t="shared" ref="BY1875" si="18015">(BL1875*BT1872+BM1875*BS1872+BN1875*BT1875+BO1875*BS1875)</f>
        <v>0</v>
      </c>
      <c r="CA1875" s="50">
        <f t="shared" ref="CA1875" si="18016">(180/PI())*ATAN(-1*(BW1872+BW1875)/(BV1872+BV1875))</f>
        <v>38.983383579383009</v>
      </c>
      <c r="CC1875" s="137">
        <f t="shared" ref="CC1875" si="18017">20*LOG(((1-(10^(CA1872/20)^2)*(1-((1-CC1872)/(1+CC1872))^2))^0.5))</f>
        <v>-27.186363812308656</v>
      </c>
      <c r="CD1875" s="9"/>
      <c r="CE1875" s="38"/>
      <c r="CF1875" s="38"/>
      <c r="CG1875" s="38"/>
      <c r="CH1875" s="38"/>
    </row>
    <row r="1876" spans="2:91" ht="18.600000000000001" customHeight="1">
      <c r="CC1876" s="42"/>
    </row>
    <row r="1877" spans="2:91" ht="18.600000000000001" customHeight="1" thickBot="1">
      <c r="E1877" s="22" t="s">
        <v>4</v>
      </c>
      <c r="J1877" s="22" t="s">
        <v>5</v>
      </c>
      <c r="O1877" s="22" t="s">
        <v>6</v>
      </c>
      <c r="T1877" s="22" t="s">
        <v>7</v>
      </c>
      <c r="Y1877" s="22" t="s">
        <v>8</v>
      </c>
      <c r="AD1877" s="22" t="s">
        <v>65</v>
      </c>
      <c r="AI1877" s="22" t="s">
        <v>9</v>
      </c>
      <c r="AN1877" s="22" t="s">
        <v>66</v>
      </c>
      <c r="AS1877" s="22" t="s">
        <v>51</v>
      </c>
      <c r="AX1877" s="22" t="s">
        <v>67</v>
      </c>
      <c r="BC1877" s="22" t="s">
        <v>52</v>
      </c>
      <c r="BH1877" s="22" t="s">
        <v>68</v>
      </c>
      <c r="BM1877" s="22" t="s">
        <v>63</v>
      </c>
      <c r="BQ1877" s="23" t="s">
        <v>69</v>
      </c>
      <c r="BR1877" s="23"/>
      <c r="BS1877" s="24"/>
      <c r="BT1877" s="24"/>
      <c r="BU1877" s="24"/>
      <c r="BW1877" s="22" t="s">
        <v>64</v>
      </c>
    </row>
    <row r="1878" spans="2:91" ht="18.600000000000001" customHeight="1" thickBot="1">
      <c r="D1878" s="249" t="s">
        <v>103</v>
      </c>
      <c r="E1878" s="250"/>
      <c r="F1878" s="251" t="s">
        <v>104</v>
      </c>
      <c r="G1878" s="252"/>
      <c r="H1878" s="229"/>
      <c r="I1878" s="253" t="s">
        <v>11</v>
      </c>
      <c r="J1878" s="254"/>
      <c r="K1878" s="255" t="s">
        <v>12</v>
      </c>
      <c r="L1878" s="256"/>
      <c r="M1878" s="24"/>
      <c r="N1878" s="253" t="s">
        <v>105</v>
      </c>
      <c r="O1878" s="254"/>
      <c r="P1878" s="255" t="s">
        <v>106</v>
      </c>
      <c r="Q1878" s="256"/>
      <c r="R1878" s="24"/>
      <c r="S1878" s="249" t="s">
        <v>107</v>
      </c>
      <c r="T1878" s="250"/>
      <c r="U1878" s="251" t="s">
        <v>108</v>
      </c>
      <c r="V1878" s="252"/>
      <c r="W1878" s="8"/>
      <c r="X1878" s="253" t="s">
        <v>109</v>
      </c>
      <c r="Y1878" s="254"/>
      <c r="Z1878" s="255" t="s">
        <v>110</v>
      </c>
      <c r="AA1878" s="256"/>
      <c r="AB1878" s="8"/>
      <c r="AC1878" s="253" t="s">
        <v>111</v>
      </c>
      <c r="AD1878" s="254"/>
      <c r="AE1878" s="255" t="s">
        <v>14</v>
      </c>
      <c r="AF1878" s="256"/>
      <c r="AG1878" s="8"/>
      <c r="AH1878" s="253" t="s">
        <v>112</v>
      </c>
      <c r="AI1878" s="254"/>
      <c r="AJ1878" s="255" t="s">
        <v>113</v>
      </c>
      <c r="AK1878" s="256"/>
      <c r="AL1878" s="8"/>
      <c r="AM1878" s="249" t="s">
        <v>114</v>
      </c>
      <c r="AN1878" s="250"/>
      <c r="AO1878" s="251" t="s">
        <v>115</v>
      </c>
      <c r="AP1878" s="252"/>
      <c r="AQ1878" s="24"/>
      <c r="AR1878" s="253" t="s">
        <v>116</v>
      </c>
      <c r="AS1878" s="254"/>
      <c r="AT1878" s="255" t="s">
        <v>13</v>
      </c>
      <c r="AU1878" s="256"/>
      <c r="AV1878" s="4"/>
      <c r="AW1878" s="253" t="s">
        <v>117</v>
      </c>
      <c r="AX1878" s="254"/>
      <c r="AY1878" s="255" t="s">
        <v>118</v>
      </c>
      <c r="AZ1878" s="256"/>
      <c r="BA1878" s="8"/>
      <c r="BB1878" s="253" t="s">
        <v>119</v>
      </c>
      <c r="BC1878" s="254"/>
      <c r="BD1878" s="255" t="s">
        <v>120</v>
      </c>
      <c r="BE1878" s="256"/>
      <c r="BF1878" s="4"/>
      <c r="BG1878" s="249" t="s">
        <v>121</v>
      </c>
      <c r="BH1878" s="250"/>
      <c r="BI1878" s="251" t="s">
        <v>122</v>
      </c>
      <c r="BJ1878" s="252"/>
      <c r="BK1878" s="4"/>
      <c r="BL1878" s="253" t="s">
        <v>123</v>
      </c>
      <c r="BM1878" s="254"/>
      <c r="BN1878" s="255" t="s">
        <v>124</v>
      </c>
      <c r="BO1878" s="256"/>
      <c r="BP1878" s="4"/>
      <c r="BQ1878" s="253" t="s">
        <v>125</v>
      </c>
      <c r="BR1878" s="254"/>
      <c r="BS1878" s="255" t="s">
        <v>126</v>
      </c>
      <c r="BT1878" s="256"/>
      <c r="BU1878" s="8"/>
      <c r="BV1878" s="253" t="s">
        <v>127</v>
      </c>
      <c r="BW1878" s="254"/>
      <c r="BX1878" s="255" t="s">
        <v>128</v>
      </c>
      <c r="BY1878" s="256"/>
      <c r="CA1878" s="27" t="s">
        <v>15</v>
      </c>
      <c r="CC1878" s="133" t="s">
        <v>70</v>
      </c>
      <c r="CD1878" s="9"/>
      <c r="CE1878" s="38"/>
      <c r="CF1878" s="38"/>
      <c r="CG1878" s="38"/>
      <c r="CH1878" s="38"/>
    </row>
    <row r="1879" spans="2:91" ht="18.600000000000001" customHeight="1" thickTop="1" thickBot="1">
      <c r="B1879" s="129">
        <v>4.88</v>
      </c>
      <c r="D1879" s="29">
        <v>1</v>
      </c>
      <c r="E1879" s="30">
        <v>0</v>
      </c>
      <c r="F1879" s="31">
        <v>0</v>
      </c>
      <c r="G1879" s="32">
        <f t="shared" ref="G1879:G1942" si="18018">-1/($E$8*$B1879)</f>
        <v>-0.13507786885245904</v>
      </c>
      <c r="I1879" s="29">
        <v>1</v>
      </c>
      <c r="J1879" s="33">
        <v>0</v>
      </c>
      <c r="K1879" s="31">
        <v>0</v>
      </c>
      <c r="L1879" s="32">
        <v>0</v>
      </c>
      <c r="N1879" s="29">
        <f t="shared" ref="N1879" si="18019">D1879*I1879+F1879*I1882-E1879*J1879-G1879*J1882</f>
        <v>0.96571924626534589</v>
      </c>
      <c r="O1879" s="33">
        <f t="shared" ref="O1879" si="18020">(D1879*J1879+E1879*I1879+F1879*J1882+G1879*I1882)</f>
        <v>0</v>
      </c>
      <c r="P1879" s="31">
        <f t="shared" ref="P1879" si="18021">D1879*K1879+F1879*K1882-E1879*L1879-G1879*L1882</f>
        <v>0</v>
      </c>
      <c r="Q1879" s="32">
        <f t="shared" ref="Q1879" si="18022">(D1879*L1879+E1879*K1879+F1879*L1882+G1879*K1882)</f>
        <v>-0.13507786885245904</v>
      </c>
      <c r="S1879" s="29">
        <v>1</v>
      </c>
      <c r="T1879" s="30">
        <v>0</v>
      </c>
      <c r="U1879" s="31">
        <v>0</v>
      </c>
      <c r="V1879" s="32">
        <f t="shared" ref="V1879:V1942" si="18023">-1/($T$8*$B1879)</f>
        <v>-0.26241188524590164</v>
      </c>
      <c r="X1879" s="29">
        <f t="shared" ref="X1879" si="18024">N1879*S1879+P1879*S1882-O1879*T1879-Q1879*T1882</f>
        <v>0.96571924626534589</v>
      </c>
      <c r="Y1879" s="33">
        <f t="shared" ref="Y1879" si="18025">(N1879*T1879+O1879*S1879+P1879*T1882+Q1879*S1882)</f>
        <v>0</v>
      </c>
      <c r="Z1879" s="31">
        <f t="shared" ref="Z1879" si="18026">N1879*U1879+P1879*U1882-O1879*V1879-Q1879*V1882</f>
        <v>0</v>
      </c>
      <c r="AA1879" s="32">
        <f t="shared" ref="AA1879" si="18027">(N1879*V1879+O1879*U1879+P1879*V1882+Q1879*U1882)</f>
        <v>-0.38849407688319959</v>
      </c>
      <c r="AB1879" s="8"/>
      <c r="AC1879" s="29">
        <v>1</v>
      </c>
      <c r="AD1879" s="33">
        <v>0</v>
      </c>
      <c r="AE1879" s="31">
        <v>0</v>
      </c>
      <c r="AF1879" s="32">
        <v>0</v>
      </c>
      <c r="AH1879" s="29">
        <f t="shared" ref="AH1879" si="18028">X1879*AC1879+Z1879*AC1882-Y1879*AD1879-AA1879*AD1882</f>
        <v>0.88805897872598116</v>
      </c>
      <c r="AI1879" s="33">
        <f t="shared" ref="AI1879" si="18029">(X1879*AD1879+Y1879*AC1879+Z1879*AD1882+AA1879*AC1882)</f>
        <v>0</v>
      </c>
      <c r="AJ1879" s="31">
        <f t="shared" ref="AJ1879" si="18030">X1879*AE1879+Z1879*AE1882-Y1879*AF1879-AA1879*AF1882</f>
        <v>0</v>
      </c>
      <c r="AK1879" s="32">
        <f t="shared" ref="AK1879" si="18031">(X1879*AF1879+Y1879*AE1879+Z1879*AF1882+AA1879*AE1882)</f>
        <v>-0.38849407688319959</v>
      </c>
      <c r="AL1879" s="8"/>
      <c r="AM1879" s="29">
        <v>1</v>
      </c>
      <c r="AN1879" s="30">
        <v>0</v>
      </c>
      <c r="AO1879" s="31">
        <v>0</v>
      </c>
      <c r="AP1879" s="32">
        <f t="shared" ref="AP1879:AP1942" si="18032">-1/($AN$8*$B1879)</f>
        <v>-0.23730122950819671</v>
      </c>
      <c r="AR1879" s="29">
        <f t="shared" ref="AR1879" si="18033">AH1879*AM1879+AJ1879*AM1882-AI1879*AN1879-AK1879*AN1882</f>
        <v>0.88805897872598116</v>
      </c>
      <c r="AS1879" s="33">
        <f t="shared" ref="AS1879" si="18034">(AH1879*AN1879+AI1879*AM1879+AJ1879*AN1882+AK1879*AM1882)</f>
        <v>0</v>
      </c>
      <c r="AT1879" s="31">
        <f t="shared" ref="AT1879" si="18035">AH1879*AO1879+AJ1879*AO1882-AI1879*AP1879-AK1879*AP1882</f>
        <v>0</v>
      </c>
      <c r="AU1879" s="32">
        <f t="shared" ref="AU1879" si="18036">(AH1879*AP1879+AI1879*AO1879+AJ1879*AP1882+AK1879*AO1882)</f>
        <v>-0.59923156441066849</v>
      </c>
      <c r="AV1879" s="8"/>
      <c r="AW1879" s="29">
        <v>1</v>
      </c>
      <c r="AX1879" s="33">
        <v>0</v>
      </c>
      <c r="AY1879" s="31">
        <v>0</v>
      </c>
      <c r="AZ1879" s="32">
        <v>0</v>
      </c>
      <c r="BB1879" s="29">
        <f t="shared" ref="BB1879" si="18037">AR1879*AW1879+AT1879*AW1882-AS1879*AX1879-AU1879*AX1882</f>
        <v>0.77964382918870423</v>
      </c>
      <c r="BC1879" s="33">
        <f t="shared" ref="BC1879" si="18038">(AR1879*AX1879+AS1879*AW1879+AT1879*AX1882+AU1879*AW1882)</f>
        <v>0</v>
      </c>
      <c r="BD1879" s="31">
        <f t="shared" ref="BD1879" si="18039">AR1879*AY1879+AT1879*AY1882-AS1879*AZ1879-AU1879*AZ1882</f>
        <v>0</v>
      </c>
      <c r="BE1879" s="32">
        <f t="shared" ref="BE1879" si="18040">(AR1879*AZ1879+AS1879*AY1879+AT1879*AZ1882+AU1879*AY1882)</f>
        <v>-0.59923156441066849</v>
      </c>
      <c r="BF1879" s="8"/>
      <c r="BG1879" s="29">
        <v>1</v>
      </c>
      <c r="BH1879" s="30">
        <v>0</v>
      </c>
      <c r="BI1879" s="31">
        <v>0</v>
      </c>
      <c r="BJ1879" s="32">
        <f t="shared" ref="BJ1879:BJ1942" si="18041">-1/($BH$8*$B1879)</f>
        <v>-8.3440573770491799E-2</v>
      </c>
      <c r="BL1879" s="29">
        <f t="shared" ref="BL1879" si="18042">BB1879*BG1879+BD1879*BG1882-BC1879*BH1879-BE1879*BH1882</f>
        <v>0.77964382918870423</v>
      </c>
      <c r="BM1879" s="33">
        <f t="shared" ref="BM1879" si="18043">(BB1879*BH1879+BC1879*BG1879+BD1879*BH1882+BE1879*BG1882)</f>
        <v>0</v>
      </c>
      <c r="BN1879" s="31">
        <f t="shared" ref="BN1879" si="18044">BB1879*BI1879+BD1879*BI1882-BC1879*BJ1879-BE1879*BJ1882</f>
        <v>0</v>
      </c>
      <c r="BO1879" s="32">
        <f t="shared" ref="BO1879" si="18045">(BB1879*BJ1879+BC1879*BI1879+BD1879*BJ1882+BE1879*BI1882)</f>
        <v>-0.66428549285479732</v>
      </c>
      <c r="BP1879" s="8"/>
      <c r="BQ1879" s="34">
        <v>1</v>
      </c>
      <c r="BR1879" s="35">
        <v>0</v>
      </c>
      <c r="BS1879" s="11">
        <v>0</v>
      </c>
      <c r="BT1879" s="36">
        <v>0</v>
      </c>
      <c r="BV1879" s="29">
        <f t="shared" ref="BV1879" si="18046">BL1879*BQ1879+BN1879*BQ1882-BM1879*BR1879-BO1879*BR1882</f>
        <v>0.77964382918870423</v>
      </c>
      <c r="BW1879" s="33">
        <f t="shared" ref="BW1879" si="18047">(BL1879*BR1879+BM1879*BQ1879+BN1879*BR1882+BO1879*BQ1882)</f>
        <v>-0.66428549285479732</v>
      </c>
      <c r="BX1879" s="31">
        <f t="shared" ref="BX1879" si="18048">BL1879*BS1879+BN1879*BS1882-BM1879*BT1879-BO1879*BT1882</f>
        <v>0</v>
      </c>
      <c r="BY1879" s="32">
        <f t="shared" ref="BY1879" si="18049">(BL1879*BT1879+BM1879*BS1879+BN1879*BT1882+BO1879*BS1882)</f>
        <v>-0.66428549285479732</v>
      </c>
      <c r="CA1879" s="37">
        <f t="shared" ref="CA1879" si="18050">20*LOG(((1+$BR$8)/$BR$8)/((BV1879+BV1882)^2+(BW1879+BW1882)^2)^0.5)</f>
        <v>-5.9324674334683882E-3</v>
      </c>
      <c r="CC1879" s="134">
        <f t="shared" ref="CC1879" si="18051">((BV1879^2+BW1879^2)^0.5)/((BV1882^2+BW1882^2)^0.5)</f>
        <v>1.0473806412413322</v>
      </c>
      <c r="CD1879" s="9"/>
      <c r="CE1879" s="38"/>
      <c r="CF1879" s="38"/>
      <c r="CG1879" s="38"/>
      <c r="CH1879" s="38"/>
      <c r="CM1879" s="129">
        <v>4.8600000000000003</v>
      </c>
    </row>
    <row r="1880" spans="2:91" ht="18.600000000000001" customHeight="1" thickBot="1">
      <c r="D1880" s="39"/>
      <c r="G1880" s="40"/>
      <c r="I1880" s="39"/>
      <c r="L1880" s="40"/>
      <c r="N1880" s="39"/>
      <c r="Q1880" s="40"/>
      <c r="S1880" s="39"/>
      <c r="V1880" s="40"/>
      <c r="X1880" s="39"/>
      <c r="AA1880" s="40"/>
      <c r="AC1880" s="39"/>
      <c r="AF1880" s="40"/>
      <c r="AH1880" s="39"/>
      <c r="AK1880" s="40"/>
      <c r="AM1880" s="39"/>
      <c r="AP1880" s="40"/>
      <c r="AR1880" s="39"/>
      <c r="AU1880" s="40"/>
      <c r="AW1880" s="39"/>
      <c r="AZ1880" s="40"/>
      <c r="BB1880" s="39"/>
      <c r="BE1880" s="40"/>
      <c r="BG1880" s="39"/>
      <c r="BJ1880" s="40"/>
      <c r="BL1880" s="39"/>
      <c r="BO1880" s="40"/>
      <c r="BQ1880" s="34"/>
      <c r="BR1880" s="11"/>
      <c r="BS1880" s="11"/>
      <c r="BT1880" s="41"/>
      <c r="BV1880" s="39"/>
      <c r="BY1880" s="40"/>
      <c r="CC1880" s="135"/>
      <c r="CD1880" s="9"/>
      <c r="CE1880" s="38"/>
      <c r="CF1880" s="38"/>
      <c r="CG1880" s="38"/>
      <c r="CH1880" s="38"/>
    </row>
    <row r="1881" spans="2:91" ht="18.600000000000001" customHeight="1" thickBot="1">
      <c r="D1881" s="258" t="s">
        <v>129</v>
      </c>
      <c r="E1881" s="259"/>
      <c r="F1881" s="260" t="s">
        <v>130</v>
      </c>
      <c r="G1881" s="261"/>
      <c r="H1881" s="229"/>
      <c r="I1881" s="258" t="s">
        <v>131</v>
      </c>
      <c r="J1881" s="259"/>
      <c r="K1881" s="260" t="s">
        <v>132</v>
      </c>
      <c r="L1881" s="261"/>
      <c r="N1881" s="253" t="s">
        <v>133</v>
      </c>
      <c r="O1881" s="254"/>
      <c r="P1881" s="255" t="s">
        <v>134</v>
      </c>
      <c r="Q1881" s="256"/>
      <c r="S1881" s="258" t="s">
        <v>135</v>
      </c>
      <c r="T1881" s="259"/>
      <c r="U1881" s="260" t="s">
        <v>136</v>
      </c>
      <c r="V1881" s="261"/>
      <c r="W1881" s="8"/>
      <c r="X1881" s="253" t="s">
        <v>137</v>
      </c>
      <c r="Y1881" s="254"/>
      <c r="Z1881" s="255" t="s">
        <v>138</v>
      </c>
      <c r="AA1881" s="256"/>
      <c r="AB1881" s="8"/>
      <c r="AC1881" s="258" t="s">
        <v>139</v>
      </c>
      <c r="AD1881" s="259"/>
      <c r="AE1881" s="260" t="s">
        <v>140</v>
      </c>
      <c r="AF1881" s="261"/>
      <c r="AG1881" s="8"/>
      <c r="AH1881" s="253" t="s">
        <v>141</v>
      </c>
      <c r="AI1881" s="254"/>
      <c r="AJ1881" s="255" t="s">
        <v>142</v>
      </c>
      <c r="AK1881" s="256"/>
      <c r="AL1881" s="8"/>
      <c r="AM1881" s="258" t="s">
        <v>143</v>
      </c>
      <c r="AN1881" s="259"/>
      <c r="AO1881" s="260" t="s">
        <v>144</v>
      </c>
      <c r="AP1881" s="261"/>
      <c r="AR1881" s="253" t="s">
        <v>145</v>
      </c>
      <c r="AS1881" s="254"/>
      <c r="AT1881" s="255" t="s">
        <v>146</v>
      </c>
      <c r="AU1881" s="256"/>
      <c r="AV1881" s="4"/>
      <c r="AW1881" s="258" t="s">
        <v>147</v>
      </c>
      <c r="AX1881" s="259"/>
      <c r="AY1881" s="260" t="s">
        <v>148</v>
      </c>
      <c r="AZ1881" s="261"/>
      <c r="BA1881" s="8"/>
      <c r="BB1881" s="253" t="s">
        <v>149</v>
      </c>
      <c r="BC1881" s="254"/>
      <c r="BD1881" s="255" t="s">
        <v>150</v>
      </c>
      <c r="BE1881" s="256"/>
      <c r="BF1881" s="4"/>
      <c r="BG1881" s="258" t="s">
        <v>151</v>
      </c>
      <c r="BH1881" s="259"/>
      <c r="BI1881" s="260" t="s">
        <v>152</v>
      </c>
      <c r="BJ1881" s="261"/>
      <c r="BK1881" s="4"/>
      <c r="BL1881" s="253" t="s">
        <v>153</v>
      </c>
      <c r="BM1881" s="254"/>
      <c r="BN1881" s="255" t="s">
        <v>154</v>
      </c>
      <c r="BO1881" s="256"/>
      <c r="BP1881" s="4"/>
      <c r="BQ1881" s="258" t="s">
        <v>155</v>
      </c>
      <c r="BR1881" s="259"/>
      <c r="BS1881" s="260" t="s">
        <v>156</v>
      </c>
      <c r="BT1881" s="261"/>
      <c r="BU1881" s="8"/>
      <c r="BV1881" s="253" t="s">
        <v>157</v>
      </c>
      <c r="BW1881" s="254"/>
      <c r="BX1881" s="255" t="s">
        <v>158</v>
      </c>
      <c r="BY1881" s="256"/>
      <c r="CA1881" s="46" t="s">
        <v>16</v>
      </c>
      <c r="CC1881" s="136" t="s">
        <v>71</v>
      </c>
      <c r="CD1881" s="9"/>
      <c r="CE1881" s="38"/>
      <c r="CF1881" s="38"/>
      <c r="CG1881" s="38"/>
      <c r="CH1881" s="38"/>
    </row>
    <row r="1882" spans="2:91" ht="18.600000000000001" customHeight="1" thickTop="1" thickBot="1">
      <c r="D1882" s="29">
        <v>0</v>
      </c>
      <c r="E1882" s="33">
        <v>0</v>
      </c>
      <c r="F1882" s="31">
        <v>1</v>
      </c>
      <c r="G1882" s="32">
        <v>0</v>
      </c>
      <c r="I1882" s="29">
        <v>0</v>
      </c>
      <c r="J1882" s="33">
        <f t="shared" ref="J1882" si="18052">IF(0=(1-$J$8*$K$8*$B1879^2),10^14,$B1879*$J$8/(1-$J$8*$K$8*$B1879^2))</f>
        <v>-0.25378512428337036</v>
      </c>
      <c r="K1882" s="31">
        <v>1</v>
      </c>
      <c r="L1882" s="32">
        <v>0</v>
      </c>
      <c r="N1882" s="29">
        <f t="shared" ref="N1882" si="18053">D1882*I1879+F1882*I1882-E1882*J1879-G1882*J1882</f>
        <v>0</v>
      </c>
      <c r="O1882" s="33">
        <f t="shared" ref="O1882" si="18054">(D1882*J1879+E1882*I1879+F1882*J1882+G1882*I1882)</f>
        <v>-0.25378512428337036</v>
      </c>
      <c r="P1882" s="31">
        <f t="shared" ref="P1882" si="18055">D1882*K1879+F1882*K1882-E1882*L1879-G1882*L1882</f>
        <v>1</v>
      </c>
      <c r="Q1882" s="32">
        <f t="shared" ref="Q1882" si="18056">(D1882*L1879+E1882*K1879+F1882*L1882+G1882*K1882)</f>
        <v>0</v>
      </c>
      <c r="S1882" s="29">
        <v>0</v>
      </c>
      <c r="T1882" s="33">
        <v>0</v>
      </c>
      <c r="U1882" s="31">
        <v>1</v>
      </c>
      <c r="V1882" s="32">
        <v>0</v>
      </c>
      <c r="X1882" s="29">
        <f t="shared" ref="X1882" si="18057">N1882*S1879+P1882*S1882-O1882*T1879-Q1882*T1882</f>
        <v>0</v>
      </c>
      <c r="Y1882" s="33">
        <f t="shared" ref="Y1882" si="18058">(N1882*T1879+O1882*S1879+P1882*T1882+Q1882*S1882)</f>
        <v>-0.25378512428337036</v>
      </c>
      <c r="Z1882" s="31">
        <f t="shared" ref="Z1882" si="18059">N1882*U1879+P1882*U1882-O1882*V1879-Q1882*V1882</f>
        <v>0.93340376708943529</v>
      </c>
      <c r="AA1882" s="32">
        <f t="shared" ref="AA1882" si="18060">(N1882*V1879+O1882*U1879+P1882*V1882+Q1882*U1882)</f>
        <v>0</v>
      </c>
      <c r="AB1882" s="8"/>
      <c r="AC1882" s="29">
        <v>0</v>
      </c>
      <c r="AD1882" s="33">
        <f t="shared" ref="AD1882" si="18061">IF(0=(1-$AD$8*$AE$8*$B1879^2),10^14,$B1879*$AD$8/(1-$AD$8*$AE$8*$B1879^2))</f>
        <v>-0.19990077625485456</v>
      </c>
      <c r="AE1882" s="31">
        <v>1</v>
      </c>
      <c r="AF1882" s="32">
        <v>0</v>
      </c>
      <c r="AH1882" s="29">
        <f t="shared" ref="AH1882" si="18062">X1882*AC1879+Z1882*AC1882-Y1882*AD1879-AA1882*AD1882</f>
        <v>0</v>
      </c>
      <c r="AI1882" s="33">
        <f t="shared" ref="AI1882" si="18063">(X1882*AD1879+Y1882*AC1879+Z1882*AD1882+AA1882*AC1882)</f>
        <v>-0.44037326188375392</v>
      </c>
      <c r="AJ1882" s="31">
        <f t="shared" ref="AJ1882" si="18064">X1882*AE1879+Z1882*AE1882-Y1882*AF1879-AA1882*AF1882</f>
        <v>0.93340376708943529</v>
      </c>
      <c r="AK1882" s="32">
        <f t="shared" ref="AK1882" si="18065">(X1882*AF1879+Y1882*AE1879+Z1882*AF1882+AA1882*AE1882)</f>
        <v>0</v>
      </c>
      <c r="AL1882" s="8"/>
      <c r="AM1882" s="29">
        <v>0</v>
      </c>
      <c r="AN1882" s="33">
        <v>0</v>
      </c>
      <c r="AO1882" s="31">
        <v>1</v>
      </c>
      <c r="AP1882" s="32">
        <v>0</v>
      </c>
      <c r="AR1882" s="29">
        <f t="shared" ref="AR1882" si="18066">AH1882*AM1879+AJ1882*AM1882-AI1882*AN1879-AK1882*AN1882</f>
        <v>0</v>
      </c>
      <c r="AS1882" s="33">
        <f t="shared" ref="AS1882" si="18067">(AH1882*AN1879+AI1882*AM1879+AJ1882*AN1882+AK1882*AM1882)</f>
        <v>-0.44037326188375392</v>
      </c>
      <c r="AT1882" s="31">
        <f t="shared" ref="AT1882" si="18068">AH1882*AO1879+AJ1882*AO1882-AI1882*AP1879-AK1882*AP1882</f>
        <v>0.82890265060188539</v>
      </c>
      <c r="AU1882" s="32">
        <f t="shared" ref="AU1882" si="18069">(AH1882*AP1879+AI1882*AO1879+AJ1882*AP1882+AK1882*AO1882)</f>
        <v>0</v>
      </c>
      <c r="AV1882" s="8"/>
      <c r="AW1882" s="29">
        <v>0</v>
      </c>
      <c r="AX1882" s="33">
        <f t="shared" ref="AX1882" si="18070">IF(0=(1-$AX$8*$AY$8*$B1879^2),10^14,$B1879*$AX$8/(1-$AX$8*$AY$8*$B1879^2))</f>
        <v>-0.18092362948854501</v>
      </c>
      <c r="AY1882" s="31">
        <v>1</v>
      </c>
      <c r="AZ1882" s="32">
        <v>0</v>
      </c>
      <c r="BB1882" s="29">
        <f t="shared" ref="BB1882" si="18071">AR1882*AW1879+AT1882*AW1882-AS1882*AX1879-AU1882*AX1882</f>
        <v>0</v>
      </c>
      <c r="BC1882" s="33">
        <f t="shared" ref="BC1882" si="18072">(AR1882*AX1879+AS1882*AW1879+AT1882*AX1882+AU1882*AW1882)</f>
        <v>-0.59034133792332233</v>
      </c>
      <c r="BD1882" s="31">
        <f t="shared" ref="BD1882" si="18073">AR1882*AY1879+AT1882*AY1882-AS1882*AZ1879-AU1882*AZ1882</f>
        <v>0.82890265060188539</v>
      </c>
      <c r="BE1882" s="32">
        <f t="shared" ref="BE1882" si="18074">(AR1882*AZ1879+AS1882*AY1879+AT1882*AZ1882+AU1882*AY1882)</f>
        <v>0</v>
      </c>
      <c r="BF1882" s="8"/>
      <c r="BG1882" s="29">
        <v>0</v>
      </c>
      <c r="BH1882" s="33">
        <v>0</v>
      </c>
      <c r="BI1882" s="31">
        <v>1</v>
      </c>
      <c r="BJ1882" s="32">
        <v>0</v>
      </c>
      <c r="BL1882" s="29">
        <f t="shared" ref="BL1882" si="18075">BB1882*BG1879+BD1882*BG1882-BC1882*BH1879-BE1882*BH1882</f>
        <v>0</v>
      </c>
      <c r="BM1882" s="33">
        <f t="shared" ref="BM1882" si="18076">(BB1882*BH1879+BC1882*BG1879+BD1882*BH1882+BE1882*BG1882)</f>
        <v>-0.59034133792332233</v>
      </c>
      <c r="BN1882" s="31">
        <f t="shared" ref="BN1882" si="18077">BB1882*BI1879+BD1882*BI1882-BC1882*BJ1879-BE1882*BJ1882</f>
        <v>0.77964423064512356</v>
      </c>
      <c r="BO1882" s="32">
        <f t="shared" ref="BO1882" si="18078">(BB1882*BJ1879+BC1882*BI1879+BD1882*BJ1882+BE1882*BI1882)</f>
        <v>0</v>
      </c>
      <c r="BP1882" s="8"/>
      <c r="BQ1882" s="19">
        <f t="shared" ref="BQ1882:BQ1945" si="18079">1/$BR$8</f>
        <v>1</v>
      </c>
      <c r="BR1882" s="47">
        <v>0</v>
      </c>
      <c r="BS1882" s="48">
        <v>1</v>
      </c>
      <c r="BT1882" s="49">
        <v>0</v>
      </c>
      <c r="BV1882" s="29">
        <f t="shared" ref="BV1882" si="18080">BL1882*BQ1879+BN1882*BQ1882-BM1882*BR1879-BO1882*BR1882</f>
        <v>0.77964423064512356</v>
      </c>
      <c r="BW1882" s="33">
        <f t="shared" ref="BW1882" si="18081">(BL1882*BR1879+BM1882*BQ1879+BN1882*BR1882+BO1882*BQ1882)</f>
        <v>-0.59034133792332233</v>
      </c>
      <c r="BX1882" s="31">
        <f t="shared" ref="BX1882" si="18082">BL1882*BS1879+BN1882*BS1882-BM1882*BT1879-BO1882*BT1882</f>
        <v>0.77964423064512356</v>
      </c>
      <c r="BY1882" s="32">
        <f t="shared" ref="BY1882" si="18083">(BL1882*BT1879+BM1882*BS1879+BN1882*BT1882+BO1882*BS1882)</f>
        <v>0</v>
      </c>
      <c r="CA1882" s="50">
        <f t="shared" ref="CA1882" si="18084">(180/PI())*ATAN(-1*(BW1879+BW1882)/(BV1879+BV1882))</f>
        <v>38.820683388803097</v>
      </c>
      <c r="CC1882" s="137">
        <f t="shared" ref="CC1882" si="18085">20*LOG(((1-(10^(CA1879/20)^2)*(1-((1-CC1879)/(1+CC1879))^2))^0.5))</f>
        <v>-27.212708051719396</v>
      </c>
      <c r="CD1882" s="9"/>
      <c r="CE1882" s="38"/>
      <c r="CF1882" s="38"/>
      <c r="CG1882" s="38"/>
      <c r="CH1882" s="38"/>
    </row>
    <row r="1883" spans="2:91" ht="18.600000000000001" customHeight="1">
      <c r="CC1883" s="42"/>
    </row>
    <row r="1884" spans="2:91" ht="18.600000000000001" customHeight="1" thickBot="1">
      <c r="E1884" s="22" t="s">
        <v>4</v>
      </c>
      <c r="J1884" s="22" t="s">
        <v>5</v>
      </c>
      <c r="O1884" s="22" t="s">
        <v>6</v>
      </c>
      <c r="T1884" s="22" t="s">
        <v>7</v>
      </c>
      <c r="Y1884" s="22" t="s">
        <v>8</v>
      </c>
      <c r="AD1884" s="22" t="s">
        <v>65</v>
      </c>
      <c r="AI1884" s="22" t="s">
        <v>9</v>
      </c>
      <c r="AN1884" s="22" t="s">
        <v>66</v>
      </c>
      <c r="AS1884" s="22" t="s">
        <v>51</v>
      </c>
      <c r="AX1884" s="22" t="s">
        <v>67</v>
      </c>
      <c r="BC1884" s="22" t="s">
        <v>52</v>
      </c>
      <c r="BH1884" s="22" t="s">
        <v>68</v>
      </c>
      <c r="BM1884" s="22" t="s">
        <v>63</v>
      </c>
      <c r="BQ1884" s="23" t="s">
        <v>69</v>
      </c>
      <c r="BR1884" s="23"/>
      <c r="BS1884" s="24"/>
      <c r="BT1884" s="24"/>
      <c r="BU1884" s="24"/>
      <c r="BW1884" s="22" t="s">
        <v>64</v>
      </c>
    </row>
    <row r="1885" spans="2:91" ht="18.600000000000001" customHeight="1" thickBot="1">
      <c r="D1885" s="249" t="s">
        <v>103</v>
      </c>
      <c r="E1885" s="250"/>
      <c r="F1885" s="251" t="s">
        <v>104</v>
      </c>
      <c r="G1885" s="252"/>
      <c r="H1885" s="229"/>
      <c r="I1885" s="253" t="s">
        <v>11</v>
      </c>
      <c r="J1885" s="254"/>
      <c r="K1885" s="255" t="s">
        <v>12</v>
      </c>
      <c r="L1885" s="256"/>
      <c r="M1885" s="24"/>
      <c r="N1885" s="253" t="s">
        <v>105</v>
      </c>
      <c r="O1885" s="254"/>
      <c r="P1885" s="255" t="s">
        <v>106</v>
      </c>
      <c r="Q1885" s="256"/>
      <c r="R1885" s="24"/>
      <c r="S1885" s="249" t="s">
        <v>107</v>
      </c>
      <c r="T1885" s="250"/>
      <c r="U1885" s="251" t="s">
        <v>108</v>
      </c>
      <c r="V1885" s="252"/>
      <c r="W1885" s="8"/>
      <c r="X1885" s="253" t="s">
        <v>109</v>
      </c>
      <c r="Y1885" s="254"/>
      <c r="Z1885" s="255" t="s">
        <v>110</v>
      </c>
      <c r="AA1885" s="256"/>
      <c r="AB1885" s="8"/>
      <c r="AC1885" s="253" t="s">
        <v>111</v>
      </c>
      <c r="AD1885" s="254"/>
      <c r="AE1885" s="255" t="s">
        <v>14</v>
      </c>
      <c r="AF1885" s="256"/>
      <c r="AG1885" s="8"/>
      <c r="AH1885" s="253" t="s">
        <v>112</v>
      </c>
      <c r="AI1885" s="254"/>
      <c r="AJ1885" s="255" t="s">
        <v>113</v>
      </c>
      <c r="AK1885" s="256"/>
      <c r="AL1885" s="8"/>
      <c r="AM1885" s="249" t="s">
        <v>114</v>
      </c>
      <c r="AN1885" s="250"/>
      <c r="AO1885" s="251" t="s">
        <v>115</v>
      </c>
      <c r="AP1885" s="252"/>
      <c r="AQ1885" s="24"/>
      <c r="AR1885" s="253" t="s">
        <v>116</v>
      </c>
      <c r="AS1885" s="254"/>
      <c r="AT1885" s="255" t="s">
        <v>13</v>
      </c>
      <c r="AU1885" s="256"/>
      <c r="AV1885" s="4"/>
      <c r="AW1885" s="253" t="s">
        <v>117</v>
      </c>
      <c r="AX1885" s="254"/>
      <c r="AY1885" s="255" t="s">
        <v>118</v>
      </c>
      <c r="AZ1885" s="256"/>
      <c r="BA1885" s="8"/>
      <c r="BB1885" s="253" t="s">
        <v>119</v>
      </c>
      <c r="BC1885" s="254"/>
      <c r="BD1885" s="255" t="s">
        <v>120</v>
      </c>
      <c r="BE1885" s="256"/>
      <c r="BF1885" s="4"/>
      <c r="BG1885" s="249" t="s">
        <v>121</v>
      </c>
      <c r="BH1885" s="250"/>
      <c r="BI1885" s="251" t="s">
        <v>122</v>
      </c>
      <c r="BJ1885" s="252"/>
      <c r="BK1885" s="4"/>
      <c r="BL1885" s="253" t="s">
        <v>123</v>
      </c>
      <c r="BM1885" s="254"/>
      <c r="BN1885" s="255" t="s">
        <v>124</v>
      </c>
      <c r="BO1885" s="256"/>
      <c r="BP1885" s="4"/>
      <c r="BQ1885" s="253" t="s">
        <v>125</v>
      </c>
      <c r="BR1885" s="254"/>
      <c r="BS1885" s="255" t="s">
        <v>126</v>
      </c>
      <c r="BT1885" s="256"/>
      <c r="BU1885" s="8"/>
      <c r="BV1885" s="253" t="s">
        <v>127</v>
      </c>
      <c r="BW1885" s="254"/>
      <c r="BX1885" s="255" t="s">
        <v>128</v>
      </c>
      <c r="BY1885" s="256"/>
      <c r="CA1885" s="27" t="s">
        <v>15</v>
      </c>
      <c r="CC1885" s="133" t="s">
        <v>70</v>
      </c>
      <c r="CD1885" s="9"/>
      <c r="CE1885" s="38"/>
      <c r="CF1885" s="38"/>
      <c r="CG1885" s="38"/>
      <c r="CH1885" s="38"/>
    </row>
    <row r="1886" spans="2:91" ht="18.600000000000001" customHeight="1" thickTop="1" thickBot="1">
      <c r="B1886" s="129">
        <v>4.9000000000000004</v>
      </c>
      <c r="D1886" s="29">
        <v>1</v>
      </c>
      <c r="E1886" s="30">
        <v>0</v>
      </c>
      <c r="F1886" s="31">
        <v>0</v>
      </c>
      <c r="G1886" s="32">
        <f t="shared" ref="G1886:G1949" si="18086">-1/($E$8*$B1886)</f>
        <v>-0.1345265306122449</v>
      </c>
      <c r="I1886" s="29">
        <v>1</v>
      </c>
      <c r="J1886" s="33">
        <v>0</v>
      </c>
      <c r="K1886" s="31">
        <v>0</v>
      </c>
      <c r="L1886" s="32">
        <v>0</v>
      </c>
      <c r="N1886" s="29">
        <f t="shared" ref="N1886" si="18087">D1886*I1886+F1886*I1889-E1886*J1886-G1886*J1889</f>
        <v>0.96600031918240559</v>
      </c>
      <c r="O1886" s="33">
        <f t="shared" ref="O1886" si="18088">(D1886*J1886+E1886*I1886+F1886*J1889+G1886*I1889)</f>
        <v>0</v>
      </c>
      <c r="P1886" s="31">
        <f t="shared" ref="P1886" si="18089">D1886*K1886+F1886*K1889-E1886*L1886-G1886*L1889</f>
        <v>0</v>
      </c>
      <c r="Q1886" s="32">
        <f t="shared" ref="Q1886" si="18090">(D1886*L1886+E1886*K1886+F1886*L1889+G1886*K1889)</f>
        <v>-0.1345265306122449</v>
      </c>
      <c r="S1886" s="29">
        <v>1</v>
      </c>
      <c r="T1886" s="30">
        <v>0</v>
      </c>
      <c r="U1886" s="31">
        <v>0</v>
      </c>
      <c r="V1886" s="32">
        <f t="shared" ref="V1886:V1949" si="18091">-1/($T$8*$B1886)</f>
        <v>-0.26134081632653061</v>
      </c>
      <c r="X1886" s="29">
        <f t="shared" ref="X1886" si="18092">N1886*S1886+P1886*S1889-O1886*T1886-Q1886*T1889</f>
        <v>0.96600031918240559</v>
      </c>
      <c r="Y1886" s="33">
        <f t="shared" ref="Y1886" si="18093">(N1886*T1886+O1886*S1886+P1886*T1889+Q1886*S1889)</f>
        <v>0</v>
      </c>
      <c r="Z1886" s="31">
        <f t="shared" ref="Z1886" si="18094">N1886*U1886+P1886*U1889-O1886*V1886-Q1886*V1889</f>
        <v>0</v>
      </c>
      <c r="AA1886" s="32">
        <f t="shared" ref="AA1886" si="18095">(N1886*V1886+O1886*U1886+P1886*V1889+Q1886*U1889)</f>
        <v>-0.38698184259906393</v>
      </c>
      <c r="AB1886" s="8"/>
      <c r="AC1886" s="29">
        <v>1</v>
      </c>
      <c r="AD1886" s="33">
        <v>0</v>
      </c>
      <c r="AE1886" s="31">
        <v>0</v>
      </c>
      <c r="AF1886" s="32">
        <v>0</v>
      </c>
      <c r="AH1886" s="29">
        <f t="shared" ref="AH1886" si="18096">X1886*AC1886+Z1886*AC1889-Y1886*AD1886-AA1886*AD1889</f>
        <v>0.88897343356171699</v>
      </c>
      <c r="AI1886" s="33">
        <f t="shared" ref="AI1886" si="18097">(X1886*AD1886+Y1886*AC1886+Z1886*AD1889+AA1886*AC1889)</f>
        <v>0</v>
      </c>
      <c r="AJ1886" s="31">
        <f t="shared" ref="AJ1886" si="18098">X1886*AE1886+Z1886*AE1889-Y1886*AF1886-AA1886*AF1889</f>
        <v>0</v>
      </c>
      <c r="AK1886" s="32">
        <f t="shared" ref="AK1886" si="18099">(X1886*AF1886+Y1886*AE1886+Z1886*AF1889+AA1886*AE1889)</f>
        <v>-0.38698184259906393</v>
      </c>
      <c r="AL1886" s="8"/>
      <c r="AM1886" s="29">
        <v>1</v>
      </c>
      <c r="AN1886" s="30">
        <v>0</v>
      </c>
      <c r="AO1886" s="31">
        <v>0</v>
      </c>
      <c r="AP1886" s="32">
        <f t="shared" ref="AP1886:AP1949" si="18100">-1/($AN$8*$B1886)</f>
        <v>-0.23633265306122445</v>
      </c>
      <c r="AR1886" s="29">
        <f t="shared" ref="AR1886" si="18101">AH1886*AM1886+AJ1886*AM1889-AI1886*AN1886-AK1886*AN1889</f>
        <v>0.88897343356171699</v>
      </c>
      <c r="AS1886" s="33">
        <f t="shared" ref="AS1886" si="18102">(AH1886*AN1886+AI1886*AM1886+AJ1886*AN1889+AK1886*AM1889)</f>
        <v>0</v>
      </c>
      <c r="AT1886" s="31">
        <f t="shared" ref="AT1886" si="18103">AH1886*AO1886+AJ1886*AO1889-AI1886*AP1886-AK1886*AP1889</f>
        <v>0</v>
      </c>
      <c r="AU1886" s="32">
        <f t="shared" ref="AU1886" si="18104">(AH1886*AP1886+AI1886*AO1886+AJ1886*AP1889+AK1886*AO1889)</f>
        <v>-0.59707529265365067</v>
      </c>
      <c r="AV1886" s="8"/>
      <c r="AW1886" s="29">
        <v>1</v>
      </c>
      <c r="AX1886" s="33">
        <v>0</v>
      </c>
      <c r="AY1886" s="31">
        <v>0</v>
      </c>
      <c r="AZ1886" s="32">
        <v>0</v>
      </c>
      <c r="BB1886" s="29">
        <f t="shared" ref="BB1886" si="18105">AR1886*AW1886+AT1886*AW1889-AS1886*AX1886-AU1886*AX1889</f>
        <v>0.78140494863846099</v>
      </c>
      <c r="BC1886" s="33">
        <f t="shared" ref="BC1886" si="18106">(AR1886*AX1886+AS1886*AW1886+AT1886*AX1889+AU1886*AW1889)</f>
        <v>0</v>
      </c>
      <c r="BD1886" s="31">
        <f t="shared" ref="BD1886" si="18107">AR1886*AY1886+AT1886*AY1889-AS1886*AZ1886-AU1886*AZ1889</f>
        <v>0</v>
      </c>
      <c r="BE1886" s="32">
        <f t="shared" ref="BE1886" si="18108">(AR1886*AZ1886+AS1886*AY1886+AT1886*AZ1889+AU1886*AY1889)</f>
        <v>-0.59707529265365067</v>
      </c>
      <c r="BF1886" s="8"/>
      <c r="BG1886" s="29">
        <v>1</v>
      </c>
      <c r="BH1886" s="30">
        <v>0</v>
      </c>
      <c r="BI1886" s="31">
        <v>0</v>
      </c>
      <c r="BJ1886" s="32">
        <f t="shared" ref="BJ1886:BJ1949" si="18109">-1/($BH$8*$B1886)</f>
        <v>-8.3099999999999993E-2</v>
      </c>
      <c r="BL1886" s="29">
        <f t="shared" ref="BL1886" si="18110">BB1886*BG1886+BD1886*BG1889-BC1886*BH1886-BE1886*BH1889</f>
        <v>0.78140494863846099</v>
      </c>
      <c r="BM1886" s="33">
        <f t="shared" ref="BM1886" si="18111">(BB1886*BH1886+BC1886*BG1886+BD1886*BH1889+BE1886*BG1889)</f>
        <v>0</v>
      </c>
      <c r="BN1886" s="31">
        <f t="shared" ref="BN1886" si="18112">BB1886*BI1886+BD1886*BI1889-BC1886*BJ1886-BE1886*BJ1889</f>
        <v>0</v>
      </c>
      <c r="BO1886" s="32">
        <f t="shared" ref="BO1886" si="18113">(BB1886*BJ1886+BC1886*BI1886+BD1886*BJ1889+BE1886*BI1889)</f>
        <v>-0.66201004388550677</v>
      </c>
      <c r="BP1886" s="8"/>
      <c r="BQ1886" s="34">
        <v>1</v>
      </c>
      <c r="BR1886" s="35">
        <v>0</v>
      </c>
      <c r="BS1886" s="11">
        <v>0</v>
      </c>
      <c r="BT1886" s="36">
        <v>0</v>
      </c>
      <c r="BV1886" s="29">
        <f t="shared" ref="BV1886" si="18114">BL1886*BQ1886+BN1886*BQ1889-BM1886*BR1886-BO1886*BR1889</f>
        <v>0.78140494863846099</v>
      </c>
      <c r="BW1886" s="33">
        <f t="shared" ref="BW1886" si="18115">(BL1886*BR1886+BM1886*BQ1886+BN1886*BR1889+BO1886*BQ1889)</f>
        <v>-0.66201004388550677</v>
      </c>
      <c r="BX1886" s="31">
        <f t="shared" ref="BX1886" si="18116">BL1886*BS1886+BN1886*BS1889-BM1886*BT1886-BO1886*BT1889</f>
        <v>0</v>
      </c>
      <c r="BY1886" s="32">
        <f t="shared" ref="BY1886" si="18117">(BL1886*BT1886+BM1886*BS1886+BN1886*BT1889+BO1886*BS1889)</f>
        <v>-0.66201004388550677</v>
      </c>
      <c r="CA1886" s="37">
        <f t="shared" ref="CA1886" si="18118">20*LOG(((1+$BR$8)/$BR$8)/((BV1886+BV1889)^2+(BW1886+BW1889)^2)^0.5)</f>
        <v>-5.9081570195112371E-3</v>
      </c>
      <c r="CC1886" s="134">
        <f t="shared" ref="CC1886" si="18119">((BV1886^2+BW1886^2)^0.5)/((BV1889^2+BW1889^2)^0.5)</f>
        <v>1.0471116623546646</v>
      </c>
      <c r="CD1886" s="9"/>
      <c r="CE1886" s="38"/>
      <c r="CF1886" s="38"/>
      <c r="CG1886" s="38"/>
      <c r="CH1886" s="38"/>
      <c r="CM1886" s="129">
        <v>4.88</v>
      </c>
    </row>
    <row r="1887" spans="2:91" ht="18.600000000000001" customHeight="1" thickBot="1">
      <c r="D1887" s="39"/>
      <c r="G1887" s="40"/>
      <c r="I1887" s="39"/>
      <c r="L1887" s="40"/>
      <c r="N1887" s="39"/>
      <c r="Q1887" s="40"/>
      <c r="S1887" s="39"/>
      <c r="V1887" s="40"/>
      <c r="X1887" s="39"/>
      <c r="AA1887" s="40"/>
      <c r="AC1887" s="39"/>
      <c r="AF1887" s="40"/>
      <c r="AH1887" s="39"/>
      <c r="AK1887" s="40"/>
      <c r="AM1887" s="39"/>
      <c r="AP1887" s="40"/>
      <c r="AR1887" s="39"/>
      <c r="AU1887" s="40"/>
      <c r="AW1887" s="39"/>
      <c r="AZ1887" s="40"/>
      <c r="BB1887" s="39"/>
      <c r="BE1887" s="40"/>
      <c r="BG1887" s="39"/>
      <c r="BJ1887" s="40"/>
      <c r="BL1887" s="39"/>
      <c r="BO1887" s="40"/>
      <c r="BQ1887" s="34"/>
      <c r="BR1887" s="11"/>
      <c r="BS1887" s="11"/>
      <c r="BT1887" s="41"/>
      <c r="BV1887" s="39"/>
      <c r="BY1887" s="40"/>
      <c r="CC1887" s="135"/>
      <c r="CD1887" s="9"/>
      <c r="CE1887" s="38"/>
      <c r="CF1887" s="38"/>
      <c r="CG1887" s="38"/>
      <c r="CH1887" s="38"/>
    </row>
    <row r="1888" spans="2:91" ht="18.600000000000001" customHeight="1" thickBot="1">
      <c r="D1888" s="258" t="s">
        <v>129</v>
      </c>
      <c r="E1888" s="259"/>
      <c r="F1888" s="260" t="s">
        <v>130</v>
      </c>
      <c r="G1888" s="261"/>
      <c r="H1888" s="229"/>
      <c r="I1888" s="258" t="s">
        <v>131</v>
      </c>
      <c r="J1888" s="259"/>
      <c r="K1888" s="260" t="s">
        <v>132</v>
      </c>
      <c r="L1888" s="261"/>
      <c r="N1888" s="253" t="s">
        <v>133</v>
      </c>
      <c r="O1888" s="254"/>
      <c r="P1888" s="255" t="s">
        <v>134</v>
      </c>
      <c r="Q1888" s="256"/>
      <c r="S1888" s="258" t="s">
        <v>135</v>
      </c>
      <c r="T1888" s="259"/>
      <c r="U1888" s="260" t="s">
        <v>136</v>
      </c>
      <c r="V1888" s="261"/>
      <c r="W1888" s="8"/>
      <c r="X1888" s="253" t="s">
        <v>137</v>
      </c>
      <c r="Y1888" s="254"/>
      <c r="Z1888" s="255" t="s">
        <v>138</v>
      </c>
      <c r="AA1888" s="256"/>
      <c r="AB1888" s="8"/>
      <c r="AC1888" s="258" t="s">
        <v>139</v>
      </c>
      <c r="AD1888" s="259"/>
      <c r="AE1888" s="260" t="s">
        <v>140</v>
      </c>
      <c r="AF1888" s="261"/>
      <c r="AG1888" s="8"/>
      <c r="AH1888" s="253" t="s">
        <v>141</v>
      </c>
      <c r="AI1888" s="254"/>
      <c r="AJ1888" s="255" t="s">
        <v>142</v>
      </c>
      <c r="AK1888" s="256"/>
      <c r="AL1888" s="8"/>
      <c r="AM1888" s="258" t="s">
        <v>143</v>
      </c>
      <c r="AN1888" s="259"/>
      <c r="AO1888" s="260" t="s">
        <v>144</v>
      </c>
      <c r="AP1888" s="261"/>
      <c r="AR1888" s="253" t="s">
        <v>145</v>
      </c>
      <c r="AS1888" s="254"/>
      <c r="AT1888" s="255" t="s">
        <v>146</v>
      </c>
      <c r="AU1888" s="256"/>
      <c r="AV1888" s="4"/>
      <c r="AW1888" s="258" t="s">
        <v>147</v>
      </c>
      <c r="AX1888" s="259"/>
      <c r="AY1888" s="260" t="s">
        <v>148</v>
      </c>
      <c r="AZ1888" s="261"/>
      <c r="BA1888" s="8"/>
      <c r="BB1888" s="253" t="s">
        <v>149</v>
      </c>
      <c r="BC1888" s="254"/>
      <c r="BD1888" s="255" t="s">
        <v>150</v>
      </c>
      <c r="BE1888" s="256"/>
      <c r="BF1888" s="4"/>
      <c r="BG1888" s="258" t="s">
        <v>151</v>
      </c>
      <c r="BH1888" s="259"/>
      <c r="BI1888" s="260" t="s">
        <v>152</v>
      </c>
      <c r="BJ1888" s="261"/>
      <c r="BK1888" s="4"/>
      <c r="BL1888" s="253" t="s">
        <v>153</v>
      </c>
      <c r="BM1888" s="254"/>
      <c r="BN1888" s="255" t="s">
        <v>154</v>
      </c>
      <c r="BO1888" s="256"/>
      <c r="BP1888" s="4"/>
      <c r="BQ1888" s="258" t="s">
        <v>155</v>
      </c>
      <c r="BR1888" s="259"/>
      <c r="BS1888" s="260" t="s">
        <v>156</v>
      </c>
      <c r="BT1888" s="261"/>
      <c r="BU1888" s="8"/>
      <c r="BV1888" s="253" t="s">
        <v>157</v>
      </c>
      <c r="BW1888" s="254"/>
      <c r="BX1888" s="255" t="s">
        <v>158</v>
      </c>
      <c r="BY1888" s="256"/>
      <c r="CA1888" s="46" t="s">
        <v>16</v>
      </c>
      <c r="CC1888" s="136" t="s">
        <v>71</v>
      </c>
      <c r="CD1888" s="9"/>
      <c r="CE1888" s="38"/>
      <c r="CF1888" s="38"/>
      <c r="CG1888" s="38"/>
      <c r="CH1888" s="38"/>
    </row>
    <row r="1889" spans="2:91" ht="18.600000000000001" customHeight="1" thickTop="1" thickBot="1">
      <c r="D1889" s="29">
        <v>0</v>
      </c>
      <c r="E1889" s="33">
        <v>0</v>
      </c>
      <c r="F1889" s="31">
        <v>1</v>
      </c>
      <c r="G1889" s="32">
        <v>0</v>
      </c>
      <c r="I1889" s="29">
        <v>0</v>
      </c>
      <c r="J1889" s="33">
        <f t="shared" ref="J1889" si="18120">IF(0=(1-$J$8*$K$8*$B1886^2),10^14,$B1886*$J$8/(1-$J$8*$K$8*$B1886^2))</f>
        <v>-0.25273587791834234</v>
      </c>
      <c r="K1889" s="31">
        <v>1</v>
      </c>
      <c r="L1889" s="32">
        <v>0</v>
      </c>
      <c r="N1889" s="29">
        <f t="shared" ref="N1889" si="18121">D1889*I1886+F1889*I1889-E1889*J1886-G1889*J1889</f>
        <v>0</v>
      </c>
      <c r="O1889" s="33">
        <f t="shared" ref="O1889" si="18122">(D1889*J1886+E1889*I1886+F1889*J1889+G1889*I1889)</f>
        <v>-0.25273587791834234</v>
      </c>
      <c r="P1889" s="31">
        <f t="shared" ref="P1889" si="18123">D1889*K1886+F1889*K1889-E1889*L1886-G1889*L1889</f>
        <v>1</v>
      </c>
      <c r="Q1889" s="32">
        <f t="shared" ref="Q1889" si="18124">(D1889*L1886+E1889*K1886+F1889*L1889+G1889*K1889)</f>
        <v>0</v>
      </c>
      <c r="S1889" s="29">
        <v>0</v>
      </c>
      <c r="T1889" s="33">
        <v>0</v>
      </c>
      <c r="U1889" s="31">
        <v>1</v>
      </c>
      <c r="V1889" s="32">
        <v>0</v>
      </c>
      <c r="X1889" s="29">
        <f t="shared" ref="X1889" si="18125">N1889*S1886+P1889*S1889-O1889*T1886-Q1889*T1889</f>
        <v>0</v>
      </c>
      <c r="Y1889" s="33">
        <f t="shared" ref="Y1889" si="18126">(N1889*T1886+O1889*S1886+P1889*T1889+Q1889*S1889)</f>
        <v>-0.25273587791834234</v>
      </c>
      <c r="Z1889" s="31">
        <f t="shared" ref="Z1889" si="18127">N1889*U1886+P1889*U1889-O1889*V1886-Q1889*V1889</f>
        <v>0.93394979934981803</v>
      </c>
      <c r="AA1889" s="32">
        <f t="shared" ref="AA1889" si="18128">(N1889*V1886+O1889*U1886+P1889*V1889+Q1889*U1889)</f>
        <v>0</v>
      </c>
      <c r="AB1889" s="8"/>
      <c r="AC1889" s="29">
        <v>0</v>
      </c>
      <c r="AD1889" s="33">
        <f t="shared" ref="AD1889" si="18129">IF(0=(1-$AD$8*$AE$8*$B1886^2),10^14,$B1886*$AD$8/(1-$AD$8*$AE$8*$B1886^2))</f>
        <v>-0.19904521902980593</v>
      </c>
      <c r="AE1889" s="31">
        <v>1</v>
      </c>
      <c r="AF1889" s="32">
        <v>0</v>
      </c>
      <c r="AH1889" s="29">
        <f t="shared" ref="AH1889" si="18130">X1889*AC1886+Z1889*AC1889-Y1889*AD1886-AA1889*AD1889</f>
        <v>0</v>
      </c>
      <c r="AI1889" s="33">
        <f t="shared" ref="AI1889" si="18131">(X1889*AD1886+Y1889*AC1886+Z1889*AD1889+AA1889*AC1889)</f>
        <v>-0.43863412029277016</v>
      </c>
      <c r="AJ1889" s="31">
        <f t="shared" ref="AJ1889" si="18132">X1889*AE1886+Z1889*AE1889-Y1889*AF1886-AA1889*AF1889</f>
        <v>0.93394979934981803</v>
      </c>
      <c r="AK1889" s="32">
        <f t="shared" ref="AK1889" si="18133">(X1889*AF1886+Y1889*AE1886+Z1889*AF1889+AA1889*AE1889)</f>
        <v>0</v>
      </c>
      <c r="AL1889" s="8"/>
      <c r="AM1889" s="29">
        <v>0</v>
      </c>
      <c r="AN1889" s="33">
        <v>0</v>
      </c>
      <c r="AO1889" s="31">
        <v>1</v>
      </c>
      <c r="AP1889" s="32">
        <v>0</v>
      </c>
      <c r="AR1889" s="29">
        <f t="shared" ref="AR1889" si="18134">AH1889*AM1886+AJ1889*AM1889-AI1889*AN1886-AK1889*AN1889</f>
        <v>0</v>
      </c>
      <c r="AS1889" s="33">
        <f t="shared" ref="AS1889" si="18135">(AH1889*AN1886+AI1889*AM1886+AJ1889*AN1889+AK1889*AM1889)</f>
        <v>-0.43863412029277016</v>
      </c>
      <c r="AT1889" s="31">
        <f t="shared" ref="AT1889" si="18136">AH1889*AO1886+AJ1889*AO1889-AI1889*AP1886-AK1889*AP1889</f>
        <v>0.8302862339778514</v>
      </c>
      <c r="AU1889" s="32">
        <f t="shared" ref="AU1889" si="18137">(AH1889*AP1886+AI1889*AO1886+AJ1889*AP1889+AK1889*AO1889)</f>
        <v>0</v>
      </c>
      <c r="AV1889" s="8"/>
      <c r="AW1889" s="29">
        <v>0</v>
      </c>
      <c r="AX1889" s="33">
        <f t="shared" ref="AX1889" si="18138">IF(0=(1-$AX$8*$AY$8*$B1886^2),10^14,$B1886*$AX$8/(1-$AX$8*$AY$8*$B1886^2))</f>
        <v>-0.18015899543452379</v>
      </c>
      <c r="AY1889" s="31">
        <v>1</v>
      </c>
      <c r="AZ1889" s="32">
        <v>0</v>
      </c>
      <c r="BB1889" s="29">
        <f t="shared" ref="BB1889" si="18139">AR1889*AW1886+AT1889*AW1889-AS1889*AX1886-AU1889*AX1889</f>
        <v>0</v>
      </c>
      <c r="BC1889" s="33">
        <f t="shared" ref="BC1889" si="18140">(AR1889*AX1886+AS1889*AW1886+AT1889*AX1889+AU1889*AW1889)</f>
        <v>-0.5882176541293338</v>
      </c>
      <c r="BD1889" s="31">
        <f t="shared" ref="BD1889" si="18141">AR1889*AY1886+AT1889*AY1889-AS1889*AZ1886-AU1889*AZ1889</f>
        <v>0.8302862339778514</v>
      </c>
      <c r="BE1889" s="32">
        <f t="shared" ref="BE1889" si="18142">(AR1889*AZ1886+AS1889*AY1886+AT1889*AZ1889+AU1889*AY1889)</f>
        <v>0</v>
      </c>
      <c r="BF1889" s="8"/>
      <c r="BG1889" s="29">
        <v>0</v>
      </c>
      <c r="BH1889" s="33">
        <v>0</v>
      </c>
      <c r="BI1889" s="31">
        <v>1</v>
      </c>
      <c r="BJ1889" s="32">
        <v>0</v>
      </c>
      <c r="BL1889" s="29">
        <f t="shared" ref="BL1889" si="18143">BB1889*BG1886+BD1889*BG1889-BC1889*BH1886-BE1889*BH1889</f>
        <v>0</v>
      </c>
      <c r="BM1889" s="33">
        <f t="shared" ref="BM1889" si="18144">(BB1889*BH1886+BC1889*BG1886+BD1889*BH1889+BE1889*BG1889)</f>
        <v>-0.5882176541293338</v>
      </c>
      <c r="BN1889" s="31">
        <f t="shared" ref="BN1889" si="18145">BB1889*BI1886+BD1889*BI1889-BC1889*BJ1886-BE1889*BJ1889</f>
        <v>0.78140534691970376</v>
      </c>
      <c r="BO1889" s="32">
        <f t="shared" ref="BO1889" si="18146">(BB1889*BJ1886+BC1889*BI1886+BD1889*BJ1889+BE1889*BI1889)</f>
        <v>0</v>
      </c>
      <c r="BP1889" s="8"/>
      <c r="BQ1889" s="19">
        <f t="shared" ref="BQ1889:BQ1952" si="18147">1/$BR$8</f>
        <v>1</v>
      </c>
      <c r="BR1889" s="47">
        <v>0</v>
      </c>
      <c r="BS1889" s="48">
        <v>1</v>
      </c>
      <c r="BT1889" s="49">
        <v>0</v>
      </c>
      <c r="BV1889" s="29">
        <f t="shared" ref="BV1889" si="18148">BL1889*BQ1886+BN1889*BQ1889-BM1889*BR1886-BO1889*BR1889</f>
        <v>0.78140534691970376</v>
      </c>
      <c r="BW1889" s="33">
        <f t="shared" ref="BW1889" si="18149">(BL1889*BR1886+BM1889*BQ1886+BN1889*BR1889+BO1889*BQ1889)</f>
        <v>-0.5882176541293338</v>
      </c>
      <c r="BX1889" s="31">
        <f t="shared" ref="BX1889" si="18150">BL1889*BS1886+BN1889*BS1889-BM1889*BT1886-BO1889*BT1889</f>
        <v>0.78140534691970376</v>
      </c>
      <c r="BY1889" s="32">
        <f t="shared" ref="BY1889" si="18151">(BL1889*BT1886+BM1889*BS1886+BN1889*BT1889+BO1889*BS1889)</f>
        <v>0</v>
      </c>
      <c r="CA1889" s="50">
        <f t="shared" ref="CA1889" si="18152">(180/PI())*ATAN(-1*(BW1886+BW1889)/(BV1886+BV1889))</f>
        <v>38.659349116782892</v>
      </c>
      <c r="CC1889" s="137">
        <f t="shared" ref="CC1889" si="18153">20*LOG(((1-(10^(CA1886/20)^2)*(1-((1-CC1886)/(1+CC1886))^2))^0.5))</f>
        <v>-27.239083175710647</v>
      </c>
      <c r="CD1889" s="9"/>
      <c r="CE1889" s="38"/>
      <c r="CF1889" s="38"/>
      <c r="CG1889" s="38"/>
      <c r="CH1889" s="38"/>
    </row>
    <row r="1890" spans="2:91" ht="18.600000000000001" customHeight="1">
      <c r="CC1890" s="42"/>
    </row>
    <row r="1891" spans="2:91" ht="18.600000000000001" customHeight="1" thickBot="1">
      <c r="E1891" s="22" t="s">
        <v>4</v>
      </c>
      <c r="J1891" s="22" t="s">
        <v>5</v>
      </c>
      <c r="O1891" s="22" t="s">
        <v>6</v>
      </c>
      <c r="T1891" s="22" t="s">
        <v>7</v>
      </c>
      <c r="Y1891" s="22" t="s">
        <v>8</v>
      </c>
      <c r="AD1891" s="22" t="s">
        <v>65</v>
      </c>
      <c r="AI1891" s="22" t="s">
        <v>9</v>
      </c>
      <c r="AN1891" s="22" t="s">
        <v>66</v>
      </c>
      <c r="AS1891" s="22" t="s">
        <v>51</v>
      </c>
      <c r="AX1891" s="22" t="s">
        <v>67</v>
      </c>
      <c r="BC1891" s="22" t="s">
        <v>52</v>
      </c>
      <c r="BH1891" s="22" t="s">
        <v>68</v>
      </c>
      <c r="BM1891" s="22" t="s">
        <v>63</v>
      </c>
      <c r="BQ1891" s="23" t="s">
        <v>69</v>
      </c>
      <c r="BR1891" s="23"/>
      <c r="BS1891" s="24"/>
      <c r="BT1891" s="24"/>
      <c r="BU1891" s="24"/>
      <c r="BW1891" s="22" t="s">
        <v>64</v>
      </c>
    </row>
    <row r="1892" spans="2:91" ht="18.600000000000001" customHeight="1" thickBot="1">
      <c r="D1892" s="249" t="s">
        <v>103</v>
      </c>
      <c r="E1892" s="250"/>
      <c r="F1892" s="251" t="s">
        <v>104</v>
      </c>
      <c r="G1892" s="252"/>
      <c r="H1892" s="229"/>
      <c r="I1892" s="253" t="s">
        <v>11</v>
      </c>
      <c r="J1892" s="254"/>
      <c r="K1892" s="255" t="s">
        <v>12</v>
      </c>
      <c r="L1892" s="256"/>
      <c r="M1892" s="24"/>
      <c r="N1892" s="253" t="s">
        <v>105</v>
      </c>
      <c r="O1892" s="254"/>
      <c r="P1892" s="255" t="s">
        <v>106</v>
      </c>
      <c r="Q1892" s="256"/>
      <c r="R1892" s="24"/>
      <c r="S1892" s="249" t="s">
        <v>107</v>
      </c>
      <c r="T1892" s="250"/>
      <c r="U1892" s="251" t="s">
        <v>108</v>
      </c>
      <c r="V1892" s="252"/>
      <c r="W1892" s="8"/>
      <c r="X1892" s="253" t="s">
        <v>109</v>
      </c>
      <c r="Y1892" s="254"/>
      <c r="Z1892" s="255" t="s">
        <v>110</v>
      </c>
      <c r="AA1892" s="256"/>
      <c r="AB1892" s="8"/>
      <c r="AC1892" s="253" t="s">
        <v>111</v>
      </c>
      <c r="AD1892" s="254"/>
      <c r="AE1892" s="255" t="s">
        <v>14</v>
      </c>
      <c r="AF1892" s="256"/>
      <c r="AG1892" s="8"/>
      <c r="AH1892" s="253" t="s">
        <v>112</v>
      </c>
      <c r="AI1892" s="254"/>
      <c r="AJ1892" s="255" t="s">
        <v>113</v>
      </c>
      <c r="AK1892" s="256"/>
      <c r="AL1892" s="8"/>
      <c r="AM1892" s="249" t="s">
        <v>114</v>
      </c>
      <c r="AN1892" s="250"/>
      <c r="AO1892" s="251" t="s">
        <v>115</v>
      </c>
      <c r="AP1892" s="252"/>
      <c r="AQ1892" s="24"/>
      <c r="AR1892" s="253" t="s">
        <v>116</v>
      </c>
      <c r="AS1892" s="254"/>
      <c r="AT1892" s="255" t="s">
        <v>13</v>
      </c>
      <c r="AU1892" s="256"/>
      <c r="AV1892" s="4"/>
      <c r="AW1892" s="253" t="s">
        <v>117</v>
      </c>
      <c r="AX1892" s="254"/>
      <c r="AY1892" s="255" t="s">
        <v>118</v>
      </c>
      <c r="AZ1892" s="256"/>
      <c r="BA1892" s="8"/>
      <c r="BB1892" s="253" t="s">
        <v>119</v>
      </c>
      <c r="BC1892" s="254"/>
      <c r="BD1892" s="255" t="s">
        <v>120</v>
      </c>
      <c r="BE1892" s="256"/>
      <c r="BF1892" s="4"/>
      <c r="BG1892" s="249" t="s">
        <v>121</v>
      </c>
      <c r="BH1892" s="250"/>
      <c r="BI1892" s="251" t="s">
        <v>122</v>
      </c>
      <c r="BJ1892" s="252"/>
      <c r="BK1892" s="4"/>
      <c r="BL1892" s="253" t="s">
        <v>123</v>
      </c>
      <c r="BM1892" s="254"/>
      <c r="BN1892" s="255" t="s">
        <v>124</v>
      </c>
      <c r="BO1892" s="256"/>
      <c r="BP1892" s="4"/>
      <c r="BQ1892" s="253" t="s">
        <v>125</v>
      </c>
      <c r="BR1892" s="254"/>
      <c r="BS1892" s="255" t="s">
        <v>126</v>
      </c>
      <c r="BT1892" s="256"/>
      <c r="BU1892" s="8"/>
      <c r="BV1892" s="253" t="s">
        <v>127</v>
      </c>
      <c r="BW1892" s="254"/>
      <c r="BX1892" s="255" t="s">
        <v>128</v>
      </c>
      <c r="BY1892" s="256"/>
      <c r="CA1892" s="27" t="s">
        <v>15</v>
      </c>
      <c r="CC1892" s="133" t="s">
        <v>70</v>
      </c>
      <c r="CD1892" s="9"/>
      <c r="CE1892" s="38"/>
      <c r="CF1892" s="38"/>
      <c r="CG1892" s="38"/>
      <c r="CH1892" s="38"/>
    </row>
    <row r="1893" spans="2:91" ht="18.600000000000001" customHeight="1" thickTop="1" thickBot="1">
      <c r="B1893" s="129">
        <v>4.92</v>
      </c>
      <c r="D1893" s="29">
        <v>1</v>
      </c>
      <c r="E1893" s="30">
        <v>0</v>
      </c>
      <c r="F1893" s="31">
        <v>0</v>
      </c>
      <c r="G1893" s="32">
        <f t="shared" ref="G1893:G1956" si="18154">-1/($E$8*$B1893)</f>
        <v>-0.13397967479674799</v>
      </c>
      <c r="I1893" s="29">
        <v>1</v>
      </c>
      <c r="J1893" s="33">
        <v>0</v>
      </c>
      <c r="K1893" s="31">
        <v>0</v>
      </c>
      <c r="L1893" s="32">
        <v>0</v>
      </c>
      <c r="N1893" s="29">
        <f t="shared" ref="N1893" si="18155">D1893*I1893+F1893*I1896-E1893*J1893-G1893*J1896</f>
        <v>0.96627794211739149</v>
      </c>
      <c r="O1893" s="33">
        <f t="shared" ref="O1893" si="18156">(D1893*J1893+E1893*I1893+F1893*J1896+G1893*I1896)</f>
        <v>0</v>
      </c>
      <c r="P1893" s="31">
        <f t="shared" ref="P1893" si="18157">D1893*K1893+F1893*K1896-E1893*L1893-G1893*L1896</f>
        <v>0</v>
      </c>
      <c r="Q1893" s="32">
        <f t="shared" ref="Q1893" si="18158">(D1893*L1893+E1893*K1893+F1893*L1896+G1893*K1896)</f>
        <v>-0.13397967479674799</v>
      </c>
      <c r="S1893" s="29">
        <v>1</v>
      </c>
      <c r="T1893" s="30">
        <v>0</v>
      </c>
      <c r="U1893" s="31">
        <v>0</v>
      </c>
      <c r="V1893" s="32">
        <f t="shared" ref="V1893:V1956" si="18159">-1/($T$8*$B1893)</f>
        <v>-0.26027845528455285</v>
      </c>
      <c r="X1893" s="29">
        <f t="shared" ref="X1893" si="18160">N1893*S1893+P1893*S1896-O1893*T1893-Q1893*T1896</f>
        <v>0.96627794211739149</v>
      </c>
      <c r="Y1893" s="33">
        <f t="shared" ref="Y1893" si="18161">(N1893*T1893+O1893*S1893+P1893*T1896+Q1893*S1896)</f>
        <v>0</v>
      </c>
      <c r="Z1893" s="31">
        <f t="shared" ref="Z1893" si="18162">N1893*U1893+P1893*U1896-O1893*V1893-Q1893*V1896</f>
        <v>0</v>
      </c>
      <c r="AA1893" s="32">
        <f t="shared" ref="AA1893" si="18163">(N1893*V1893+O1893*U1893+P1893*V1896+Q1893*U1896)</f>
        <v>-0.3854810049465992</v>
      </c>
      <c r="AB1893" s="8"/>
      <c r="AC1893" s="29">
        <v>1</v>
      </c>
      <c r="AD1893" s="33">
        <v>0</v>
      </c>
      <c r="AE1893" s="31">
        <v>0</v>
      </c>
      <c r="AF1893" s="32">
        <v>0</v>
      </c>
      <c r="AH1893" s="29">
        <f t="shared" ref="AH1893" si="18164">X1893*AC1893+Z1893*AC1896-Y1893*AD1893-AA1893*AD1896</f>
        <v>0.88987671966577142</v>
      </c>
      <c r="AI1893" s="33">
        <f t="shared" ref="AI1893" si="18165">(X1893*AD1893+Y1893*AC1893+Z1893*AD1896+AA1893*AC1896)</f>
        <v>0</v>
      </c>
      <c r="AJ1893" s="31">
        <f t="shared" ref="AJ1893" si="18166">X1893*AE1893+Z1893*AE1896-Y1893*AF1893-AA1893*AF1896</f>
        <v>0</v>
      </c>
      <c r="AK1893" s="32">
        <f t="shared" ref="AK1893" si="18167">(X1893*AF1893+Y1893*AE1893+Z1893*AF1896+AA1893*AE1896)</f>
        <v>-0.3854810049465992</v>
      </c>
      <c r="AL1893" s="8"/>
      <c r="AM1893" s="29">
        <v>1</v>
      </c>
      <c r="AN1893" s="30">
        <v>0</v>
      </c>
      <c r="AO1893" s="31">
        <v>0</v>
      </c>
      <c r="AP1893" s="32">
        <f t="shared" ref="AP1893:AP1956" si="18168">-1/($AN$8*$B1893)</f>
        <v>-0.23537195121951218</v>
      </c>
      <c r="AR1893" s="29">
        <f t="shared" ref="AR1893" si="18169">AH1893*AM1893+AJ1893*AM1896-AI1893*AN1893-AK1893*AN1896</f>
        <v>0.88987671966577142</v>
      </c>
      <c r="AS1893" s="33">
        <f t="shared" ref="AS1893" si="18170">(AH1893*AN1893+AI1893*AM1893+AJ1893*AN1896+AK1893*AM1896)</f>
        <v>0</v>
      </c>
      <c r="AT1893" s="31">
        <f t="shared" ref="AT1893" si="18171">AH1893*AO1893+AJ1893*AO1896-AI1893*AP1893-AK1893*AP1896</f>
        <v>0</v>
      </c>
      <c r="AU1893" s="32">
        <f t="shared" ref="AU1893" si="18172">(AH1893*AP1893+AI1893*AO1893+AJ1893*AP1896+AK1893*AO1896)</f>
        <v>-0.59493302479915067</v>
      </c>
      <c r="AV1893" s="8"/>
      <c r="AW1893" s="29">
        <v>1</v>
      </c>
      <c r="AX1893" s="33">
        <v>0</v>
      </c>
      <c r="AY1893" s="31">
        <v>0</v>
      </c>
      <c r="AZ1893" s="32">
        <v>0</v>
      </c>
      <c r="BB1893" s="29">
        <f t="shared" ref="BB1893" si="18173">AR1893*AW1893+AT1893*AW1896-AS1893*AX1893-AU1893*AX1896</f>
        <v>0.78314519805668936</v>
      </c>
      <c r="BC1893" s="33">
        <f t="shared" ref="BC1893" si="18174">(AR1893*AX1893+AS1893*AW1893+AT1893*AX1896+AU1893*AW1896)</f>
        <v>0</v>
      </c>
      <c r="BD1893" s="31">
        <f t="shared" ref="BD1893" si="18175">AR1893*AY1893+AT1893*AY1896-AS1893*AZ1893-AU1893*AZ1896</f>
        <v>0</v>
      </c>
      <c r="BE1893" s="32">
        <f t="shared" ref="BE1893" si="18176">(AR1893*AZ1893+AS1893*AY1893+AT1893*AZ1896+AU1893*AY1896)</f>
        <v>-0.59493302479915067</v>
      </c>
      <c r="BF1893" s="8"/>
      <c r="BG1893" s="29">
        <v>1</v>
      </c>
      <c r="BH1893" s="30">
        <v>0</v>
      </c>
      <c r="BI1893" s="31">
        <v>0</v>
      </c>
      <c r="BJ1893" s="32">
        <f t="shared" ref="BJ1893:BJ1956" si="18177">-1/($BH$8*$B1893)</f>
        <v>-8.2762195121951224E-2</v>
      </c>
      <c r="BL1893" s="29">
        <f t="shared" ref="BL1893" si="18178">BB1893*BG1893+BD1893*BG1896-BC1893*BH1893-BE1893*BH1896</f>
        <v>0.78314519805668936</v>
      </c>
      <c r="BM1893" s="33">
        <f t="shared" ref="BM1893" si="18179">(BB1893*BH1893+BC1893*BG1893+BD1893*BH1896+BE1893*BG1896)</f>
        <v>0</v>
      </c>
      <c r="BN1893" s="31">
        <f t="shared" ref="BN1893" si="18180">BB1893*BI1893+BD1893*BI1896-BC1893*BJ1893-BE1893*BJ1896</f>
        <v>0</v>
      </c>
      <c r="BO1893" s="32">
        <f t="shared" ref="BO1893" si="18181">(BB1893*BJ1893+BC1893*BI1893+BD1893*BJ1896+BE1893*BI1896)</f>
        <v>-0.6597478404895375</v>
      </c>
      <c r="BP1893" s="8"/>
      <c r="BQ1893" s="34">
        <v>1</v>
      </c>
      <c r="BR1893" s="35">
        <v>0</v>
      </c>
      <c r="BS1893" s="11">
        <v>0</v>
      </c>
      <c r="BT1893" s="36">
        <v>0</v>
      </c>
      <c r="BV1893" s="29">
        <f t="shared" ref="BV1893" si="18182">BL1893*BQ1893+BN1893*BQ1896-BM1893*BR1893-BO1893*BR1896</f>
        <v>0.78314519805668936</v>
      </c>
      <c r="BW1893" s="33">
        <f t="shared" ref="BW1893" si="18183">(BL1893*BR1893+BM1893*BQ1893+BN1893*BR1896+BO1893*BQ1896)</f>
        <v>-0.6597478404895375</v>
      </c>
      <c r="BX1893" s="31">
        <f t="shared" ref="BX1893" si="18184">BL1893*BS1893+BN1893*BS1896-BM1893*BT1893-BO1893*BT1896</f>
        <v>0</v>
      </c>
      <c r="BY1893" s="32">
        <f t="shared" ref="BY1893" si="18185">(BL1893*BT1893+BM1893*BS1893+BN1893*BT1896+BO1893*BS1896)</f>
        <v>-0.6597478404895375</v>
      </c>
      <c r="CA1893" s="37">
        <f t="shared" ref="CA1893" si="18186">20*LOG(((1+$BR$8)/$BR$8)/((BV1893+BV1896)^2+(BW1893+BW1896)^2)^0.5)</f>
        <v>-5.8838191265005533E-3</v>
      </c>
      <c r="CC1893" s="134">
        <f t="shared" ref="CC1893" si="18187">((BV1893^2+BW1893^2)^0.5)/((BV1896^2+BW1896^2)^0.5)</f>
        <v>1.0468441756598101</v>
      </c>
      <c r="CD1893" s="9"/>
      <c r="CE1893" s="38"/>
      <c r="CF1893" s="38"/>
      <c r="CG1893" s="38"/>
      <c r="CH1893" s="38"/>
      <c r="CM1893" s="129">
        <v>4.9000000000000004</v>
      </c>
    </row>
    <row r="1894" spans="2:91" ht="18.600000000000001" customHeight="1" thickBot="1">
      <c r="D1894" s="39"/>
      <c r="G1894" s="40"/>
      <c r="I1894" s="39"/>
      <c r="L1894" s="40"/>
      <c r="N1894" s="39"/>
      <c r="Q1894" s="40"/>
      <c r="S1894" s="39"/>
      <c r="V1894" s="40"/>
      <c r="X1894" s="39"/>
      <c r="AA1894" s="40"/>
      <c r="AC1894" s="39"/>
      <c r="AF1894" s="40"/>
      <c r="AH1894" s="39"/>
      <c r="AK1894" s="40"/>
      <c r="AM1894" s="39"/>
      <c r="AP1894" s="40"/>
      <c r="AR1894" s="39"/>
      <c r="AU1894" s="40"/>
      <c r="AW1894" s="39"/>
      <c r="AZ1894" s="40"/>
      <c r="BB1894" s="39"/>
      <c r="BE1894" s="40"/>
      <c r="BG1894" s="39"/>
      <c r="BJ1894" s="40"/>
      <c r="BL1894" s="39"/>
      <c r="BO1894" s="40"/>
      <c r="BQ1894" s="34"/>
      <c r="BR1894" s="11"/>
      <c r="BS1894" s="11"/>
      <c r="BT1894" s="41"/>
      <c r="BV1894" s="39"/>
      <c r="BY1894" s="40"/>
      <c r="CC1894" s="135"/>
      <c r="CD1894" s="9"/>
      <c r="CE1894" s="38"/>
      <c r="CF1894" s="38"/>
      <c r="CG1894" s="38"/>
      <c r="CH1894" s="38"/>
    </row>
    <row r="1895" spans="2:91" ht="18.600000000000001" customHeight="1" thickBot="1">
      <c r="D1895" s="258" t="s">
        <v>129</v>
      </c>
      <c r="E1895" s="259"/>
      <c r="F1895" s="260" t="s">
        <v>130</v>
      </c>
      <c r="G1895" s="261"/>
      <c r="H1895" s="229"/>
      <c r="I1895" s="258" t="s">
        <v>131</v>
      </c>
      <c r="J1895" s="259"/>
      <c r="K1895" s="260" t="s">
        <v>132</v>
      </c>
      <c r="L1895" s="261"/>
      <c r="N1895" s="253" t="s">
        <v>133</v>
      </c>
      <c r="O1895" s="254"/>
      <c r="P1895" s="255" t="s">
        <v>134</v>
      </c>
      <c r="Q1895" s="256"/>
      <c r="S1895" s="258" t="s">
        <v>135</v>
      </c>
      <c r="T1895" s="259"/>
      <c r="U1895" s="260" t="s">
        <v>136</v>
      </c>
      <c r="V1895" s="261"/>
      <c r="W1895" s="8"/>
      <c r="X1895" s="253" t="s">
        <v>137</v>
      </c>
      <c r="Y1895" s="254"/>
      <c r="Z1895" s="255" t="s">
        <v>138</v>
      </c>
      <c r="AA1895" s="256"/>
      <c r="AB1895" s="8"/>
      <c r="AC1895" s="258" t="s">
        <v>139</v>
      </c>
      <c r="AD1895" s="259"/>
      <c r="AE1895" s="260" t="s">
        <v>140</v>
      </c>
      <c r="AF1895" s="261"/>
      <c r="AG1895" s="8"/>
      <c r="AH1895" s="253" t="s">
        <v>141</v>
      </c>
      <c r="AI1895" s="254"/>
      <c r="AJ1895" s="255" t="s">
        <v>142</v>
      </c>
      <c r="AK1895" s="256"/>
      <c r="AL1895" s="8"/>
      <c r="AM1895" s="258" t="s">
        <v>143</v>
      </c>
      <c r="AN1895" s="259"/>
      <c r="AO1895" s="260" t="s">
        <v>144</v>
      </c>
      <c r="AP1895" s="261"/>
      <c r="AR1895" s="253" t="s">
        <v>145</v>
      </c>
      <c r="AS1895" s="254"/>
      <c r="AT1895" s="255" t="s">
        <v>146</v>
      </c>
      <c r="AU1895" s="256"/>
      <c r="AV1895" s="4"/>
      <c r="AW1895" s="258" t="s">
        <v>147</v>
      </c>
      <c r="AX1895" s="259"/>
      <c r="AY1895" s="260" t="s">
        <v>148</v>
      </c>
      <c r="AZ1895" s="261"/>
      <c r="BA1895" s="8"/>
      <c r="BB1895" s="253" t="s">
        <v>149</v>
      </c>
      <c r="BC1895" s="254"/>
      <c r="BD1895" s="255" t="s">
        <v>150</v>
      </c>
      <c r="BE1895" s="256"/>
      <c r="BF1895" s="4"/>
      <c r="BG1895" s="258" t="s">
        <v>151</v>
      </c>
      <c r="BH1895" s="259"/>
      <c r="BI1895" s="260" t="s">
        <v>152</v>
      </c>
      <c r="BJ1895" s="261"/>
      <c r="BK1895" s="4"/>
      <c r="BL1895" s="253" t="s">
        <v>153</v>
      </c>
      <c r="BM1895" s="254"/>
      <c r="BN1895" s="255" t="s">
        <v>154</v>
      </c>
      <c r="BO1895" s="256"/>
      <c r="BP1895" s="4"/>
      <c r="BQ1895" s="258" t="s">
        <v>155</v>
      </c>
      <c r="BR1895" s="259"/>
      <c r="BS1895" s="260" t="s">
        <v>156</v>
      </c>
      <c r="BT1895" s="261"/>
      <c r="BU1895" s="8"/>
      <c r="BV1895" s="253" t="s">
        <v>157</v>
      </c>
      <c r="BW1895" s="254"/>
      <c r="BX1895" s="255" t="s">
        <v>158</v>
      </c>
      <c r="BY1895" s="256"/>
      <c r="CA1895" s="46" t="s">
        <v>16</v>
      </c>
      <c r="CC1895" s="136" t="s">
        <v>71</v>
      </c>
      <c r="CD1895" s="9"/>
      <c r="CE1895" s="38"/>
      <c r="CF1895" s="38"/>
      <c r="CG1895" s="38"/>
      <c r="CH1895" s="38"/>
    </row>
    <row r="1896" spans="2:91" ht="18.600000000000001" customHeight="1" thickTop="1" thickBot="1">
      <c r="D1896" s="29">
        <v>0</v>
      </c>
      <c r="E1896" s="33">
        <v>0</v>
      </c>
      <c r="F1896" s="31">
        <v>1</v>
      </c>
      <c r="G1896" s="32">
        <v>0</v>
      </c>
      <c r="I1896" s="29">
        <v>0</v>
      </c>
      <c r="J1896" s="33">
        <f t="shared" ref="J1896" si="18188">IF(0=(1-$J$8*$K$8*$B1893^2),10^14,$B1893*$J$8/(1-$J$8*$K$8*$B1893^2))</f>
        <v>-0.25169532568104885</v>
      </c>
      <c r="K1896" s="31">
        <v>1</v>
      </c>
      <c r="L1896" s="32">
        <v>0</v>
      </c>
      <c r="N1896" s="29">
        <f t="shared" ref="N1896" si="18189">D1896*I1893+F1896*I1896-E1896*J1893-G1896*J1896</f>
        <v>0</v>
      </c>
      <c r="O1896" s="33">
        <f t="shared" ref="O1896" si="18190">(D1896*J1893+E1896*I1893+F1896*J1896+G1896*I1896)</f>
        <v>-0.25169532568104885</v>
      </c>
      <c r="P1896" s="31">
        <f t="shared" ref="P1896" si="18191">D1896*K1893+F1896*K1896-E1896*L1893-G1896*L1896</f>
        <v>1</v>
      </c>
      <c r="Q1896" s="32">
        <f t="shared" ref="Q1896" si="18192">(D1896*L1893+E1896*K1893+F1896*L1896+G1896*K1896)</f>
        <v>0</v>
      </c>
      <c r="S1896" s="29">
        <v>0</v>
      </c>
      <c r="T1896" s="33">
        <v>0</v>
      </c>
      <c r="U1896" s="31">
        <v>1</v>
      </c>
      <c r="V1896" s="32">
        <v>0</v>
      </c>
      <c r="X1896" s="29">
        <f t="shared" ref="X1896" si="18193">N1896*S1893+P1896*S1896-O1896*T1893-Q1896*T1896</f>
        <v>0</v>
      </c>
      <c r="Y1896" s="33">
        <f t="shared" ref="Y1896" si="18194">(N1896*T1893+O1896*S1893+P1896*T1896+Q1896*S1896)</f>
        <v>-0.25169532568104885</v>
      </c>
      <c r="Z1896" s="31">
        <f t="shared" ref="Z1896" si="18195">N1896*U1893+P1896*U1896-O1896*V1893-Q1896*V1896</f>
        <v>0.93448912942939422</v>
      </c>
      <c r="AA1896" s="32">
        <f t="shared" ref="AA1896" si="18196">(N1896*V1893+O1896*U1893+P1896*V1896+Q1896*U1896)</f>
        <v>0</v>
      </c>
      <c r="AB1896" s="8"/>
      <c r="AC1896" s="29">
        <v>0</v>
      </c>
      <c r="AD1896" s="33">
        <f t="shared" ref="AD1896" si="18197">IF(0=(1-$AD$8*$AE$8*$B1893^2),10^14,$B1893*$AD$8/(1-$AD$8*$AE$8*$B1893^2))</f>
        <v>-0.19819711340174595</v>
      </c>
      <c r="AE1896" s="31">
        <v>1</v>
      </c>
      <c r="AF1896" s="32">
        <v>0</v>
      </c>
      <c r="AH1896" s="29">
        <f t="shared" ref="AH1896" si="18198">X1896*AC1893+Z1896*AC1896-Y1896*AD1893-AA1896*AD1896</f>
        <v>0</v>
      </c>
      <c r="AI1896" s="33">
        <f t="shared" ref="AI1896" si="18199">(X1896*AD1893+Y1896*AC1893+Z1896*AD1896+AA1896*AC1896)</f>
        <v>-0.43690837363926538</v>
      </c>
      <c r="AJ1896" s="31">
        <f t="shared" ref="AJ1896" si="18200">X1896*AE1893+Z1896*AE1896-Y1896*AF1893-AA1896*AF1896</f>
        <v>0.93448912942939422</v>
      </c>
      <c r="AK1896" s="32">
        <f t="shared" ref="AK1896" si="18201">(X1896*AF1893+Y1896*AE1893+Z1896*AF1896+AA1896*AE1896)</f>
        <v>0</v>
      </c>
      <c r="AL1896" s="8"/>
      <c r="AM1896" s="29">
        <v>0</v>
      </c>
      <c r="AN1896" s="33">
        <v>0</v>
      </c>
      <c r="AO1896" s="31">
        <v>1</v>
      </c>
      <c r="AP1896" s="32">
        <v>0</v>
      </c>
      <c r="AR1896" s="29">
        <f t="shared" ref="AR1896" si="18202">AH1896*AM1893+AJ1896*AM1896-AI1896*AN1893-AK1896*AN1896</f>
        <v>0</v>
      </c>
      <c r="AS1896" s="33">
        <f t="shared" ref="AS1896" si="18203">(AH1896*AN1893+AI1896*AM1893+AJ1896*AN1896+AK1896*AM1896)</f>
        <v>-0.43690837363926538</v>
      </c>
      <c r="AT1896" s="31">
        <f t="shared" ref="AT1896" si="18204">AH1896*AO1893+AJ1896*AO1896-AI1896*AP1893-AK1896*AP1896</f>
        <v>0.83165315302177667</v>
      </c>
      <c r="AU1896" s="32">
        <f t="shared" ref="AU1896" si="18205">(AH1896*AP1893+AI1896*AO1893+AJ1896*AP1896+AK1896*AO1896)</f>
        <v>0</v>
      </c>
      <c r="AV1896" s="8"/>
      <c r="AW1896" s="29">
        <v>0</v>
      </c>
      <c r="AX1896" s="33">
        <f t="shared" ref="AX1896" si="18206">IF(0=(1-$AX$8*$AY$8*$B1893^2),10^14,$B1893*$AX$8/(1-$AX$8*$AY$8*$B1893^2))</f>
        <v>-0.17940090255556848</v>
      </c>
      <c r="AY1896" s="31">
        <v>1</v>
      </c>
      <c r="AZ1896" s="32">
        <v>0</v>
      </c>
      <c r="BB1896" s="29">
        <f t="shared" ref="BB1896" si="18207">AR1896*AW1893+AT1896*AW1896-AS1896*AX1893-AU1896*AX1896</f>
        <v>0</v>
      </c>
      <c r="BC1896" s="33">
        <f t="shared" ref="BC1896" si="18208">(AR1896*AX1893+AS1896*AW1893+AT1896*AX1896+AU1896*AW1896)</f>
        <v>-0.58610769990455647</v>
      </c>
      <c r="BD1896" s="31">
        <f t="shared" ref="BD1896" si="18209">AR1896*AY1893+AT1896*AY1896-AS1896*AZ1893-AU1896*AZ1896</f>
        <v>0.83165315302177667</v>
      </c>
      <c r="BE1896" s="32">
        <f t="shared" ref="BE1896" si="18210">(AR1896*AZ1893+AS1896*AY1893+AT1896*AZ1896+AU1896*AY1896)</f>
        <v>0</v>
      </c>
      <c r="BF1896" s="8"/>
      <c r="BG1896" s="29">
        <v>0</v>
      </c>
      <c r="BH1896" s="33">
        <v>0</v>
      </c>
      <c r="BI1896" s="31">
        <v>1</v>
      </c>
      <c r="BJ1896" s="32">
        <v>0</v>
      </c>
      <c r="BL1896" s="29">
        <f t="shared" ref="BL1896" si="18211">BB1896*BG1893+BD1896*BG1896-BC1896*BH1893-BE1896*BH1896</f>
        <v>0</v>
      </c>
      <c r="BM1896" s="33">
        <f t="shared" ref="BM1896" si="18212">(BB1896*BH1893+BC1896*BG1893+BD1896*BH1896+BE1896*BG1896)</f>
        <v>-0.58610769990455647</v>
      </c>
      <c r="BN1896" s="31">
        <f t="shared" ref="BN1896" si="18213">BB1896*BI1893+BD1896*BI1896-BC1896*BJ1893-BE1896*BJ1896</f>
        <v>0.78314559319979771</v>
      </c>
      <c r="BO1896" s="32">
        <f t="shared" ref="BO1896" si="18214">(BB1896*BJ1893+BC1896*BI1893+BD1896*BJ1896+BE1896*BI1896)</f>
        <v>0</v>
      </c>
      <c r="BP1896" s="8"/>
      <c r="BQ1896" s="19">
        <f t="shared" ref="BQ1896:BQ1959" si="18215">1/$BR$8</f>
        <v>1</v>
      </c>
      <c r="BR1896" s="47">
        <v>0</v>
      </c>
      <c r="BS1896" s="48">
        <v>1</v>
      </c>
      <c r="BT1896" s="49">
        <v>0</v>
      </c>
      <c r="BV1896" s="29">
        <f t="shared" ref="BV1896" si="18216">BL1896*BQ1893+BN1896*BQ1896-BM1896*BR1893-BO1896*BR1896</f>
        <v>0.78314559319979771</v>
      </c>
      <c r="BW1896" s="33">
        <f t="shared" ref="BW1896" si="18217">(BL1896*BR1893+BM1896*BQ1893+BN1896*BR1896+BO1896*BQ1896)</f>
        <v>-0.58610769990455647</v>
      </c>
      <c r="BX1896" s="31">
        <f t="shared" ref="BX1896" si="18218">BL1896*BS1893+BN1896*BS1896-BM1896*BT1893-BO1896*BT1896</f>
        <v>0.78314559319979771</v>
      </c>
      <c r="BY1896" s="32">
        <f t="shared" ref="BY1896" si="18219">(BL1896*BT1893+BM1896*BS1893+BN1896*BT1896+BO1896*BS1896)</f>
        <v>0</v>
      </c>
      <c r="CA1896" s="50">
        <f t="shared" ref="CA1896" si="18220">(180/PI())*ATAN(-1*(BW1893+BW1896)/(BV1893+BV1896))</f>
        <v>38.49936345652133</v>
      </c>
      <c r="CC1896" s="137">
        <f t="shared" ref="CC1896" si="18221">20*LOG(((1-(10^(CA1893/20)^2)*(1-((1-CC1893)/(1+CC1893))^2))^0.5))</f>
        <v>-27.265486386017894</v>
      </c>
      <c r="CD1896" s="9"/>
      <c r="CE1896" s="38"/>
      <c r="CF1896" s="38"/>
      <c r="CG1896" s="38"/>
      <c r="CH1896" s="38"/>
    </row>
    <row r="1897" spans="2:91" ht="18.600000000000001" customHeight="1">
      <c r="CC1897" s="42"/>
    </row>
    <row r="1898" spans="2:91" ht="18.600000000000001" customHeight="1" thickBot="1">
      <c r="E1898" s="22" t="s">
        <v>4</v>
      </c>
      <c r="J1898" s="22" t="s">
        <v>5</v>
      </c>
      <c r="O1898" s="22" t="s">
        <v>6</v>
      </c>
      <c r="T1898" s="22" t="s">
        <v>7</v>
      </c>
      <c r="Y1898" s="22" t="s">
        <v>8</v>
      </c>
      <c r="AD1898" s="22" t="s">
        <v>65</v>
      </c>
      <c r="AI1898" s="22" t="s">
        <v>9</v>
      </c>
      <c r="AN1898" s="22" t="s">
        <v>66</v>
      </c>
      <c r="AS1898" s="22" t="s">
        <v>51</v>
      </c>
      <c r="AX1898" s="22" t="s">
        <v>67</v>
      </c>
      <c r="BC1898" s="22" t="s">
        <v>52</v>
      </c>
      <c r="BH1898" s="22" t="s">
        <v>68</v>
      </c>
      <c r="BM1898" s="22" t="s">
        <v>63</v>
      </c>
      <c r="BQ1898" s="23" t="s">
        <v>69</v>
      </c>
      <c r="BR1898" s="23"/>
      <c r="BS1898" s="24"/>
      <c r="BT1898" s="24"/>
      <c r="BU1898" s="24"/>
      <c r="BW1898" s="22" t="s">
        <v>64</v>
      </c>
    </row>
    <row r="1899" spans="2:91" ht="18.600000000000001" customHeight="1" thickBot="1">
      <c r="D1899" s="249" t="s">
        <v>103</v>
      </c>
      <c r="E1899" s="250"/>
      <c r="F1899" s="251" t="s">
        <v>104</v>
      </c>
      <c r="G1899" s="252"/>
      <c r="H1899" s="229"/>
      <c r="I1899" s="253" t="s">
        <v>11</v>
      </c>
      <c r="J1899" s="254"/>
      <c r="K1899" s="255" t="s">
        <v>12</v>
      </c>
      <c r="L1899" s="256"/>
      <c r="M1899" s="24"/>
      <c r="N1899" s="253" t="s">
        <v>105</v>
      </c>
      <c r="O1899" s="254"/>
      <c r="P1899" s="255" t="s">
        <v>106</v>
      </c>
      <c r="Q1899" s="256"/>
      <c r="R1899" s="24"/>
      <c r="S1899" s="249" t="s">
        <v>107</v>
      </c>
      <c r="T1899" s="250"/>
      <c r="U1899" s="251" t="s">
        <v>108</v>
      </c>
      <c r="V1899" s="252"/>
      <c r="W1899" s="8"/>
      <c r="X1899" s="253" t="s">
        <v>109</v>
      </c>
      <c r="Y1899" s="254"/>
      <c r="Z1899" s="255" t="s">
        <v>110</v>
      </c>
      <c r="AA1899" s="256"/>
      <c r="AB1899" s="8"/>
      <c r="AC1899" s="253" t="s">
        <v>111</v>
      </c>
      <c r="AD1899" s="254"/>
      <c r="AE1899" s="255" t="s">
        <v>14</v>
      </c>
      <c r="AF1899" s="256"/>
      <c r="AG1899" s="8"/>
      <c r="AH1899" s="253" t="s">
        <v>112</v>
      </c>
      <c r="AI1899" s="254"/>
      <c r="AJ1899" s="255" t="s">
        <v>113</v>
      </c>
      <c r="AK1899" s="256"/>
      <c r="AL1899" s="8"/>
      <c r="AM1899" s="249" t="s">
        <v>114</v>
      </c>
      <c r="AN1899" s="250"/>
      <c r="AO1899" s="251" t="s">
        <v>115</v>
      </c>
      <c r="AP1899" s="252"/>
      <c r="AQ1899" s="24"/>
      <c r="AR1899" s="253" t="s">
        <v>116</v>
      </c>
      <c r="AS1899" s="254"/>
      <c r="AT1899" s="255" t="s">
        <v>13</v>
      </c>
      <c r="AU1899" s="256"/>
      <c r="AV1899" s="4"/>
      <c r="AW1899" s="253" t="s">
        <v>117</v>
      </c>
      <c r="AX1899" s="254"/>
      <c r="AY1899" s="255" t="s">
        <v>118</v>
      </c>
      <c r="AZ1899" s="256"/>
      <c r="BA1899" s="8"/>
      <c r="BB1899" s="253" t="s">
        <v>119</v>
      </c>
      <c r="BC1899" s="254"/>
      <c r="BD1899" s="255" t="s">
        <v>120</v>
      </c>
      <c r="BE1899" s="256"/>
      <c r="BF1899" s="4"/>
      <c r="BG1899" s="249" t="s">
        <v>121</v>
      </c>
      <c r="BH1899" s="250"/>
      <c r="BI1899" s="251" t="s">
        <v>122</v>
      </c>
      <c r="BJ1899" s="252"/>
      <c r="BK1899" s="4"/>
      <c r="BL1899" s="253" t="s">
        <v>123</v>
      </c>
      <c r="BM1899" s="254"/>
      <c r="BN1899" s="255" t="s">
        <v>124</v>
      </c>
      <c r="BO1899" s="256"/>
      <c r="BP1899" s="4"/>
      <c r="BQ1899" s="253" t="s">
        <v>125</v>
      </c>
      <c r="BR1899" s="254"/>
      <c r="BS1899" s="255" t="s">
        <v>126</v>
      </c>
      <c r="BT1899" s="256"/>
      <c r="BU1899" s="8"/>
      <c r="BV1899" s="253" t="s">
        <v>127</v>
      </c>
      <c r="BW1899" s="254"/>
      <c r="BX1899" s="255" t="s">
        <v>128</v>
      </c>
      <c r="BY1899" s="256"/>
      <c r="CA1899" s="27" t="s">
        <v>15</v>
      </c>
      <c r="CC1899" s="133" t="s">
        <v>70</v>
      </c>
      <c r="CD1899" s="9"/>
      <c r="CE1899" s="38"/>
      <c r="CF1899" s="38"/>
      <c r="CG1899" s="38"/>
      <c r="CH1899" s="38"/>
    </row>
    <row r="1900" spans="2:91" ht="18.600000000000001" customHeight="1" thickTop="1" thickBot="1">
      <c r="B1900" s="129">
        <v>4.9400000000000004</v>
      </c>
      <c r="D1900" s="29">
        <v>1</v>
      </c>
      <c r="E1900" s="30">
        <v>0</v>
      </c>
      <c r="F1900" s="31">
        <v>0</v>
      </c>
      <c r="G1900" s="32">
        <f t="shared" ref="G1900:G1963" si="18222">-1/($E$8*$B1900)</f>
        <v>-0.13343724696356274</v>
      </c>
      <c r="I1900" s="29">
        <v>1</v>
      </c>
      <c r="J1900" s="33">
        <v>0</v>
      </c>
      <c r="K1900" s="31">
        <v>0</v>
      </c>
      <c r="L1900" s="32">
        <v>0</v>
      </c>
      <c r="N1900" s="29">
        <f t="shared" ref="N1900" si="18223">D1900*I1900+F1900*I1903-E1900*J1900-G1900*J1903</f>
        <v>0.9665521714187133</v>
      </c>
      <c r="O1900" s="33">
        <f t="shared" ref="O1900" si="18224">(D1900*J1900+E1900*I1900+F1900*J1903+G1900*I1903)</f>
        <v>0</v>
      </c>
      <c r="P1900" s="31">
        <f t="shared" ref="P1900" si="18225">D1900*K1900+F1900*K1903-E1900*L1900-G1900*L1903</f>
        <v>0</v>
      </c>
      <c r="Q1900" s="32">
        <f t="shared" ref="Q1900" si="18226">(D1900*L1900+E1900*K1900+F1900*L1903+G1900*K1903)</f>
        <v>-0.13343724696356274</v>
      </c>
      <c r="S1900" s="29">
        <v>1</v>
      </c>
      <c r="T1900" s="30">
        <v>0</v>
      </c>
      <c r="U1900" s="31">
        <v>0</v>
      </c>
      <c r="V1900" s="32">
        <f t="shared" ref="V1900:V1963" si="18227">-1/($T$8*$B1900)</f>
        <v>-0.25922469635627526</v>
      </c>
      <c r="X1900" s="29">
        <f t="shared" ref="X1900" si="18228">N1900*S1900+P1900*S1903-O1900*T1900-Q1900*T1903</f>
        <v>0.9665521714187133</v>
      </c>
      <c r="Y1900" s="33">
        <f t="shared" ref="Y1900" si="18229">(N1900*T1900+O1900*S1900+P1900*T1903+Q1900*S1903)</f>
        <v>0</v>
      </c>
      <c r="Z1900" s="31">
        <f t="shared" ref="Z1900" si="18230">N1900*U1900+P1900*U1903-O1900*V1900-Q1900*V1903</f>
        <v>0</v>
      </c>
      <c r="AA1900" s="32">
        <f t="shared" ref="AA1900" si="18231">(N1900*V1900+O1900*U1900+P1900*V1903+Q1900*U1903)</f>
        <v>-0.3839914401120772</v>
      </c>
      <c r="AB1900" s="8"/>
      <c r="AC1900" s="29">
        <v>1</v>
      </c>
      <c r="AD1900" s="33">
        <v>0</v>
      </c>
      <c r="AE1900" s="31">
        <v>0</v>
      </c>
      <c r="AF1900" s="32">
        <v>0</v>
      </c>
      <c r="AH1900" s="29">
        <f t="shared" ref="AH1900" si="18232">X1900*AC1900+Z1900*AC1903-Y1900*AD1900-AA1900*AD1903</f>
        <v>0.89076901830936794</v>
      </c>
      <c r="AI1900" s="33">
        <f t="shared" ref="AI1900" si="18233">(X1900*AD1900+Y1900*AC1900+Z1900*AD1903+AA1900*AC1903)</f>
        <v>0</v>
      </c>
      <c r="AJ1900" s="31">
        <f t="shared" ref="AJ1900" si="18234">X1900*AE1900+Z1900*AE1903-Y1900*AF1900-AA1900*AF1903</f>
        <v>0</v>
      </c>
      <c r="AK1900" s="32">
        <f t="shared" ref="AK1900" si="18235">(X1900*AF1900+Y1900*AE1900+Z1900*AF1903+AA1900*AE1903)</f>
        <v>-0.3839914401120772</v>
      </c>
      <c r="AL1900" s="8"/>
      <c r="AM1900" s="29">
        <v>1</v>
      </c>
      <c r="AN1900" s="30">
        <v>0</v>
      </c>
      <c r="AO1900" s="31">
        <v>0</v>
      </c>
      <c r="AP1900" s="32">
        <f t="shared" ref="AP1900:AP1963" si="18236">-1/($AN$8*$B1900)</f>
        <v>-0.23441902834008096</v>
      </c>
      <c r="AR1900" s="29">
        <f t="shared" ref="AR1900" si="18237">AH1900*AM1900+AJ1900*AM1903-AI1900*AN1900-AK1900*AN1903</f>
        <v>0.89076901830936794</v>
      </c>
      <c r="AS1900" s="33">
        <f t="shared" ref="AS1900" si="18238">(AH1900*AN1900+AI1900*AM1900+AJ1900*AN1903+AK1900*AM1903)</f>
        <v>0</v>
      </c>
      <c r="AT1900" s="31">
        <f t="shared" ref="AT1900" si="18239">AH1900*AO1900+AJ1900*AO1903-AI1900*AP1900-AK1900*AP1903</f>
        <v>0</v>
      </c>
      <c r="AU1900" s="32">
        <f t="shared" ref="AU1900" si="18240">(AH1900*AP1900+AI1900*AO1900+AJ1900*AP1903+AK1900*AO1903)</f>
        <v>-0.59280464785960696</v>
      </c>
      <c r="AV1900" s="8"/>
      <c r="AW1900" s="29">
        <v>1</v>
      </c>
      <c r="AX1900" s="33">
        <v>0</v>
      </c>
      <c r="AY1900" s="31">
        <v>0</v>
      </c>
      <c r="AZ1900" s="32">
        <v>0</v>
      </c>
      <c r="BB1900" s="29">
        <f t="shared" ref="BB1900" si="18241">AR1900*AW1900+AT1900*AW1903-AS1900*AX1900-AU1900*AX1903</f>
        <v>0.78486490307181445</v>
      </c>
      <c r="BC1900" s="33">
        <f t="shared" ref="BC1900" si="18242">(AR1900*AX1900+AS1900*AW1900+AT1900*AX1903+AU1900*AW1903)</f>
        <v>0</v>
      </c>
      <c r="BD1900" s="31">
        <f t="shared" ref="BD1900" si="18243">AR1900*AY1900+AT1900*AY1903-AS1900*AZ1900-AU1900*AZ1903</f>
        <v>0</v>
      </c>
      <c r="BE1900" s="32">
        <f t="shared" ref="BE1900" si="18244">(AR1900*AZ1900+AS1900*AY1900+AT1900*AZ1903+AU1900*AY1903)</f>
        <v>-0.59280464785960696</v>
      </c>
      <c r="BF1900" s="8"/>
      <c r="BG1900" s="29">
        <v>1</v>
      </c>
      <c r="BH1900" s="30">
        <v>0</v>
      </c>
      <c r="BI1900" s="31">
        <v>0</v>
      </c>
      <c r="BJ1900" s="32">
        <f t="shared" ref="BJ1900:BJ1963" si="18245">-1/($BH$8*$B1900)</f>
        <v>-8.2427125506072868E-2</v>
      </c>
      <c r="BL1900" s="29">
        <f t="shared" ref="BL1900" si="18246">BB1900*BG1900+BD1900*BG1903-BC1900*BH1900-BE1900*BH1903</f>
        <v>0.78486490307181445</v>
      </c>
      <c r="BM1900" s="33">
        <f t="shared" ref="BM1900" si="18247">(BB1900*BH1900+BC1900*BG1900+BD1900*BH1903+BE1900*BG1903)</f>
        <v>0</v>
      </c>
      <c r="BN1900" s="31">
        <f t="shared" ref="BN1900" si="18248">BB1900*BI1900+BD1900*BI1903-BC1900*BJ1900-BE1900*BJ1903</f>
        <v>0</v>
      </c>
      <c r="BO1900" s="32">
        <f t="shared" ref="BO1900" si="18249">(BB1900*BJ1900+BC1900*BI1900+BD1900*BJ1903+BE1900*BI1903)</f>
        <v>-0.65749880573041908</v>
      </c>
      <c r="BP1900" s="8"/>
      <c r="BQ1900" s="34">
        <v>1</v>
      </c>
      <c r="BR1900" s="35">
        <v>0</v>
      </c>
      <c r="BS1900" s="11">
        <v>0</v>
      </c>
      <c r="BT1900" s="36">
        <v>0</v>
      </c>
      <c r="BV1900" s="29">
        <f t="shared" ref="BV1900" si="18250">BL1900*BQ1900+BN1900*BQ1903-BM1900*BR1900-BO1900*BR1903</f>
        <v>0.78486490307181445</v>
      </c>
      <c r="BW1900" s="33">
        <f t="shared" ref="BW1900" si="18251">(BL1900*BR1900+BM1900*BQ1900+BN1900*BR1903+BO1900*BQ1903)</f>
        <v>-0.65749880573041908</v>
      </c>
      <c r="BX1900" s="31">
        <f t="shared" ref="BX1900" si="18252">BL1900*BS1900+BN1900*BS1903-BM1900*BT1900-BO1900*BT1903</f>
        <v>0</v>
      </c>
      <c r="BY1900" s="32">
        <f t="shared" ref="BY1900" si="18253">(BL1900*BT1900+BM1900*BS1900+BN1900*BT1903+BO1900*BS1903)</f>
        <v>-0.65749880573041908</v>
      </c>
      <c r="CA1900" s="37">
        <f t="shared" ref="CA1900" si="18254">20*LOG(((1+$BR$8)/$BR$8)/((BV1900+BV1903)^2+(BW1900+BW1903)^2)^0.5)</f>
        <v>-5.8594592497687803E-3</v>
      </c>
      <c r="CC1900" s="134">
        <f t="shared" ref="CC1900" si="18255">((BV1900^2+BW1900^2)^0.5)/((BV1903^2+BW1903^2)^0.5)</f>
        <v>1.0465781900215188</v>
      </c>
      <c r="CD1900" s="9"/>
      <c r="CE1900" s="38"/>
      <c r="CF1900" s="38"/>
      <c r="CG1900" s="38"/>
      <c r="CH1900" s="38"/>
      <c r="CM1900" s="129">
        <v>4.92</v>
      </c>
    </row>
    <row r="1901" spans="2:91" ht="18.600000000000001" customHeight="1" thickBot="1">
      <c r="D1901" s="39"/>
      <c r="G1901" s="40"/>
      <c r="I1901" s="39"/>
      <c r="L1901" s="40"/>
      <c r="N1901" s="39"/>
      <c r="Q1901" s="40"/>
      <c r="S1901" s="39"/>
      <c r="V1901" s="40"/>
      <c r="X1901" s="39"/>
      <c r="AA1901" s="40"/>
      <c r="AC1901" s="39"/>
      <c r="AF1901" s="40"/>
      <c r="AH1901" s="39"/>
      <c r="AK1901" s="40"/>
      <c r="AM1901" s="39"/>
      <c r="AP1901" s="40"/>
      <c r="AR1901" s="39"/>
      <c r="AU1901" s="40"/>
      <c r="AW1901" s="39"/>
      <c r="AZ1901" s="40"/>
      <c r="BB1901" s="39"/>
      <c r="BE1901" s="40"/>
      <c r="BG1901" s="39"/>
      <c r="BJ1901" s="40"/>
      <c r="BL1901" s="39"/>
      <c r="BO1901" s="40"/>
      <c r="BQ1901" s="34"/>
      <c r="BR1901" s="11"/>
      <c r="BS1901" s="11"/>
      <c r="BT1901" s="41"/>
      <c r="BV1901" s="39"/>
      <c r="BY1901" s="40"/>
      <c r="CC1901" s="135"/>
      <c r="CD1901" s="9"/>
      <c r="CE1901" s="38"/>
      <c r="CF1901" s="38"/>
      <c r="CG1901" s="38"/>
      <c r="CH1901" s="38"/>
    </row>
    <row r="1902" spans="2:91" ht="18.600000000000001" customHeight="1" thickBot="1">
      <c r="D1902" s="258" t="s">
        <v>129</v>
      </c>
      <c r="E1902" s="259"/>
      <c r="F1902" s="260" t="s">
        <v>130</v>
      </c>
      <c r="G1902" s="261"/>
      <c r="H1902" s="229"/>
      <c r="I1902" s="258" t="s">
        <v>131</v>
      </c>
      <c r="J1902" s="259"/>
      <c r="K1902" s="260" t="s">
        <v>132</v>
      </c>
      <c r="L1902" s="261"/>
      <c r="N1902" s="253" t="s">
        <v>133</v>
      </c>
      <c r="O1902" s="254"/>
      <c r="P1902" s="255" t="s">
        <v>134</v>
      </c>
      <c r="Q1902" s="256"/>
      <c r="S1902" s="258" t="s">
        <v>135</v>
      </c>
      <c r="T1902" s="259"/>
      <c r="U1902" s="260" t="s">
        <v>136</v>
      </c>
      <c r="V1902" s="261"/>
      <c r="W1902" s="8"/>
      <c r="X1902" s="253" t="s">
        <v>137</v>
      </c>
      <c r="Y1902" s="254"/>
      <c r="Z1902" s="255" t="s">
        <v>138</v>
      </c>
      <c r="AA1902" s="256"/>
      <c r="AB1902" s="8"/>
      <c r="AC1902" s="258" t="s">
        <v>139</v>
      </c>
      <c r="AD1902" s="259"/>
      <c r="AE1902" s="260" t="s">
        <v>140</v>
      </c>
      <c r="AF1902" s="261"/>
      <c r="AG1902" s="8"/>
      <c r="AH1902" s="253" t="s">
        <v>141</v>
      </c>
      <c r="AI1902" s="254"/>
      <c r="AJ1902" s="255" t="s">
        <v>142</v>
      </c>
      <c r="AK1902" s="256"/>
      <c r="AL1902" s="8"/>
      <c r="AM1902" s="258" t="s">
        <v>143</v>
      </c>
      <c r="AN1902" s="259"/>
      <c r="AO1902" s="260" t="s">
        <v>144</v>
      </c>
      <c r="AP1902" s="261"/>
      <c r="AR1902" s="253" t="s">
        <v>145</v>
      </c>
      <c r="AS1902" s="254"/>
      <c r="AT1902" s="255" t="s">
        <v>146</v>
      </c>
      <c r="AU1902" s="256"/>
      <c r="AV1902" s="4"/>
      <c r="AW1902" s="258" t="s">
        <v>147</v>
      </c>
      <c r="AX1902" s="259"/>
      <c r="AY1902" s="260" t="s">
        <v>148</v>
      </c>
      <c r="AZ1902" s="261"/>
      <c r="BA1902" s="8"/>
      <c r="BB1902" s="253" t="s">
        <v>149</v>
      </c>
      <c r="BC1902" s="254"/>
      <c r="BD1902" s="255" t="s">
        <v>150</v>
      </c>
      <c r="BE1902" s="256"/>
      <c r="BF1902" s="4"/>
      <c r="BG1902" s="258" t="s">
        <v>151</v>
      </c>
      <c r="BH1902" s="259"/>
      <c r="BI1902" s="260" t="s">
        <v>152</v>
      </c>
      <c r="BJ1902" s="261"/>
      <c r="BK1902" s="4"/>
      <c r="BL1902" s="253" t="s">
        <v>153</v>
      </c>
      <c r="BM1902" s="254"/>
      <c r="BN1902" s="255" t="s">
        <v>154</v>
      </c>
      <c r="BO1902" s="256"/>
      <c r="BP1902" s="4"/>
      <c r="BQ1902" s="258" t="s">
        <v>155</v>
      </c>
      <c r="BR1902" s="259"/>
      <c r="BS1902" s="260" t="s">
        <v>156</v>
      </c>
      <c r="BT1902" s="261"/>
      <c r="BU1902" s="8"/>
      <c r="BV1902" s="253" t="s">
        <v>157</v>
      </c>
      <c r="BW1902" s="254"/>
      <c r="BX1902" s="255" t="s">
        <v>158</v>
      </c>
      <c r="BY1902" s="256"/>
      <c r="CA1902" s="46" t="s">
        <v>16</v>
      </c>
      <c r="CC1902" s="136" t="s">
        <v>71</v>
      </c>
      <c r="CD1902" s="9"/>
      <c r="CE1902" s="38"/>
      <c r="CF1902" s="38"/>
      <c r="CG1902" s="38"/>
      <c r="CH1902" s="38"/>
    </row>
    <row r="1903" spans="2:91" ht="18.600000000000001" customHeight="1" thickTop="1" thickBot="1">
      <c r="D1903" s="29">
        <v>0</v>
      </c>
      <c r="E1903" s="33">
        <v>0</v>
      </c>
      <c r="F1903" s="31">
        <v>1</v>
      </c>
      <c r="G1903" s="32">
        <v>0</v>
      </c>
      <c r="I1903" s="29">
        <v>0</v>
      </c>
      <c r="J1903" s="33">
        <f t="shared" ref="J1903" si="18256">IF(0=(1-$J$8*$K$8*$B1900^2),10^14,$B1900*$J$8/(1-$J$8*$K$8*$B1900^2))</f>
        <v>-0.25066335931241257</v>
      </c>
      <c r="K1903" s="31">
        <v>1</v>
      </c>
      <c r="L1903" s="32">
        <v>0</v>
      </c>
      <c r="N1903" s="29">
        <f t="shared" ref="N1903" si="18257">D1903*I1900+F1903*I1903-E1903*J1900-G1903*J1903</f>
        <v>0</v>
      </c>
      <c r="O1903" s="33">
        <f t="shared" ref="O1903" si="18258">(D1903*J1900+E1903*I1900+F1903*J1903+G1903*I1903)</f>
        <v>-0.25066335931241257</v>
      </c>
      <c r="P1903" s="31">
        <f t="shared" ref="P1903" si="18259">D1903*K1900+F1903*K1903-E1903*L1900-G1903*L1903</f>
        <v>1</v>
      </c>
      <c r="Q1903" s="32">
        <f t="shared" ref="Q1903" si="18260">(D1903*L1900+E1903*K1900+F1903*L1903+G1903*K1903)</f>
        <v>0</v>
      </c>
      <c r="S1903" s="29">
        <v>0</v>
      </c>
      <c r="T1903" s="33">
        <v>0</v>
      </c>
      <c r="U1903" s="31">
        <v>1</v>
      </c>
      <c r="V1903" s="32">
        <v>0</v>
      </c>
      <c r="X1903" s="29">
        <f t="shared" ref="X1903" si="18261">N1903*S1900+P1903*S1903-O1903*T1900-Q1903*T1903</f>
        <v>0</v>
      </c>
      <c r="Y1903" s="33">
        <f t="shared" ref="Y1903" si="18262">(N1903*T1900+O1903*S1900+P1903*T1903+Q1903*S1903)</f>
        <v>-0.25066335931241257</v>
      </c>
      <c r="Z1903" s="31">
        <f t="shared" ref="Z1903" si="18263">N1903*U1900+P1903*U1903-O1903*V1900-Q1903*V1903</f>
        <v>0.93502186679459598</v>
      </c>
      <c r="AA1903" s="32">
        <f t="shared" ref="AA1903" si="18264">(N1903*V1900+O1903*U1900+P1903*V1903+Q1903*U1903)</f>
        <v>0</v>
      </c>
      <c r="AB1903" s="8"/>
      <c r="AC1903" s="29">
        <v>0</v>
      </c>
      <c r="AD1903" s="33">
        <f t="shared" ref="AD1903" si="18265">IF(0=(1-$AD$8*$AE$8*$B1900^2),10^14,$B1900*$AD$8/(1-$AD$8*$AE$8*$B1900^2))</f>
        <v>-0.19735636056685577</v>
      </c>
      <c r="AE1903" s="31">
        <v>1</v>
      </c>
      <c r="AF1903" s="32">
        <v>0</v>
      </c>
      <c r="AH1903" s="29">
        <f t="shared" ref="AH1903" si="18266">X1903*AC1900+Z1903*AC1903-Y1903*AD1900-AA1903*AD1903</f>
        <v>0</v>
      </c>
      <c r="AI1903" s="33">
        <f t="shared" ref="AI1903" si="18267">(X1903*AD1900+Y1903*AC1900+Z1903*AD1903+AA1903*AC1903)</f>
        <v>-0.43519587199342147</v>
      </c>
      <c r="AJ1903" s="31">
        <f t="shared" ref="AJ1903" si="18268">X1903*AE1900+Z1903*AE1903-Y1903*AF1900-AA1903*AF1903</f>
        <v>0.93502186679459598</v>
      </c>
      <c r="AK1903" s="32">
        <f t="shared" ref="AK1903" si="18269">(X1903*AF1900+Y1903*AE1900+Z1903*AF1903+AA1903*AE1903)</f>
        <v>0</v>
      </c>
      <c r="AL1903" s="8"/>
      <c r="AM1903" s="29">
        <v>0</v>
      </c>
      <c r="AN1903" s="33">
        <v>0</v>
      </c>
      <c r="AO1903" s="31">
        <v>1</v>
      </c>
      <c r="AP1903" s="32">
        <v>0</v>
      </c>
      <c r="AR1903" s="29">
        <f t="shared" ref="AR1903" si="18270">AH1903*AM1900+AJ1903*AM1903-AI1903*AN1900-AK1903*AN1903</f>
        <v>0</v>
      </c>
      <c r="AS1903" s="33">
        <f t="shared" ref="AS1903" si="18271">(AH1903*AN1900+AI1903*AM1900+AJ1903*AN1903+AK1903*AM1903)</f>
        <v>-0.43519587199342147</v>
      </c>
      <c r="AT1903" s="31">
        <f t="shared" ref="AT1903" si="18272">AH1903*AO1900+AJ1903*AO1903-AI1903*AP1900-AK1903*AP1903</f>
        <v>0.83300367334428382</v>
      </c>
      <c r="AU1903" s="32">
        <f t="shared" ref="AU1903" si="18273">(AH1903*AP1900+AI1903*AO1900+AJ1903*AP1903+AK1903*AO1903)</f>
        <v>0</v>
      </c>
      <c r="AV1903" s="8"/>
      <c r="AW1903" s="29">
        <v>0</v>
      </c>
      <c r="AX1903" s="33">
        <f t="shared" ref="AX1903" si="18274">IF(0=(1-$AX$8*$AY$8*$B1900^2),10^14,$B1900*$AX$8/(1-$AX$8*$AY$8*$B1900^2))</f>
        <v>-0.17864926602706838</v>
      </c>
      <c r="AY1903" s="31">
        <v>1</v>
      </c>
      <c r="AZ1903" s="32">
        <v>0</v>
      </c>
      <c r="BB1903" s="29">
        <f t="shared" ref="BB1903" si="18275">AR1903*AW1900+AT1903*AW1903-AS1903*AX1900-AU1903*AX1903</f>
        <v>0</v>
      </c>
      <c r="BC1903" s="33">
        <f t="shared" ref="BC1903" si="18276">(AR1903*AX1900+AS1903*AW1900+AT1903*AX1903+AU1903*AW1903)</f>
        <v>-0.58401136683422961</v>
      </c>
      <c r="BD1903" s="31">
        <f t="shared" ref="BD1903" si="18277">AR1903*AY1900+AT1903*AY1903-AS1903*AZ1900-AU1903*AZ1903</f>
        <v>0.83300367334428382</v>
      </c>
      <c r="BE1903" s="32">
        <f t="shared" ref="BE1903" si="18278">(AR1903*AZ1900+AS1903*AY1900+AT1903*AZ1903+AU1903*AY1903)</f>
        <v>0</v>
      </c>
      <c r="BF1903" s="8"/>
      <c r="BG1903" s="29">
        <v>0</v>
      </c>
      <c r="BH1903" s="33">
        <v>0</v>
      </c>
      <c r="BI1903" s="31">
        <v>1</v>
      </c>
      <c r="BJ1903" s="32">
        <v>0</v>
      </c>
      <c r="BL1903" s="29">
        <f t="shared" ref="BL1903" si="18279">BB1903*BG1900+BD1903*BG1903-BC1903*BH1900-BE1903*BH1903</f>
        <v>0</v>
      </c>
      <c r="BM1903" s="33">
        <f t="shared" ref="BM1903" si="18280">(BB1903*BH1900+BC1903*BG1900+BD1903*BH1903+BE1903*BG1903)</f>
        <v>-0.58401136683422961</v>
      </c>
      <c r="BN1903" s="31">
        <f t="shared" ref="BN1903" si="18281">BB1903*BI1900+BD1903*BI1903-BC1903*BJ1900-BE1903*BJ1903</f>
        <v>0.78486529511326564</v>
      </c>
      <c r="BO1903" s="32">
        <f t="shared" ref="BO1903" si="18282">(BB1903*BJ1900+BC1903*BI1900+BD1903*BJ1903+BE1903*BI1903)</f>
        <v>0</v>
      </c>
      <c r="BP1903" s="8"/>
      <c r="BQ1903" s="19">
        <f t="shared" ref="BQ1903:BQ1966" si="18283">1/$BR$8</f>
        <v>1</v>
      </c>
      <c r="BR1903" s="47">
        <v>0</v>
      </c>
      <c r="BS1903" s="48">
        <v>1</v>
      </c>
      <c r="BT1903" s="49">
        <v>0</v>
      </c>
      <c r="BV1903" s="29">
        <f t="shared" ref="BV1903" si="18284">BL1903*BQ1900+BN1903*BQ1903-BM1903*BR1900-BO1903*BR1903</f>
        <v>0.78486529511326564</v>
      </c>
      <c r="BW1903" s="33">
        <f t="shared" ref="BW1903" si="18285">(BL1903*BR1900+BM1903*BQ1900+BN1903*BR1903+BO1903*BQ1903)</f>
        <v>-0.58401136683422961</v>
      </c>
      <c r="BX1903" s="31">
        <f t="shared" ref="BX1903" si="18286">BL1903*BS1900+BN1903*BS1903-BM1903*BT1900-BO1903*BT1903</f>
        <v>0.78486529511326564</v>
      </c>
      <c r="BY1903" s="32">
        <f t="shared" ref="BY1903" si="18287">(BL1903*BT1900+BM1903*BS1900+BN1903*BT1903+BO1903*BS1903)</f>
        <v>0</v>
      </c>
      <c r="CA1903" s="50">
        <f t="shared" ref="CA1903" si="18288">(180/PI())*ATAN(-1*(BW1900+BW1903)/(BV1900+BV1903))</f>
        <v>38.340709395427389</v>
      </c>
      <c r="CC1903" s="137">
        <f t="shared" ref="CC1903" si="18289">20*LOG(((1-(10^(CA1900/20)^2)*(1-((1-CC1900)/(1+CC1900))^2))^0.5))</f>
        <v>-27.291914975480051</v>
      </c>
      <c r="CD1903" s="9"/>
      <c r="CE1903" s="38"/>
      <c r="CF1903" s="38"/>
      <c r="CG1903" s="38"/>
      <c r="CH1903" s="38"/>
    </row>
    <row r="1904" spans="2:91" ht="18.600000000000001" customHeight="1">
      <c r="CC1904" s="42"/>
    </row>
    <row r="1905" spans="2:91" ht="18.600000000000001" customHeight="1" thickBot="1">
      <c r="E1905" s="22" t="s">
        <v>4</v>
      </c>
      <c r="J1905" s="22" t="s">
        <v>5</v>
      </c>
      <c r="O1905" s="22" t="s">
        <v>6</v>
      </c>
      <c r="T1905" s="22" t="s">
        <v>7</v>
      </c>
      <c r="Y1905" s="22" t="s">
        <v>8</v>
      </c>
      <c r="AD1905" s="22" t="s">
        <v>65</v>
      </c>
      <c r="AI1905" s="22" t="s">
        <v>9</v>
      </c>
      <c r="AN1905" s="22" t="s">
        <v>66</v>
      </c>
      <c r="AS1905" s="22" t="s">
        <v>51</v>
      </c>
      <c r="AX1905" s="22" t="s">
        <v>67</v>
      </c>
      <c r="BC1905" s="22" t="s">
        <v>52</v>
      </c>
      <c r="BH1905" s="22" t="s">
        <v>68</v>
      </c>
      <c r="BM1905" s="22" t="s">
        <v>63</v>
      </c>
      <c r="BQ1905" s="23" t="s">
        <v>69</v>
      </c>
      <c r="BR1905" s="23"/>
      <c r="BS1905" s="24"/>
      <c r="BT1905" s="24"/>
      <c r="BU1905" s="24"/>
      <c r="BW1905" s="22" t="s">
        <v>64</v>
      </c>
    </row>
    <row r="1906" spans="2:91" ht="18.600000000000001" customHeight="1" thickBot="1">
      <c r="D1906" s="249" t="s">
        <v>103</v>
      </c>
      <c r="E1906" s="250"/>
      <c r="F1906" s="251" t="s">
        <v>104</v>
      </c>
      <c r="G1906" s="252"/>
      <c r="H1906" s="229"/>
      <c r="I1906" s="253" t="s">
        <v>11</v>
      </c>
      <c r="J1906" s="254"/>
      <c r="K1906" s="255" t="s">
        <v>12</v>
      </c>
      <c r="L1906" s="256"/>
      <c r="M1906" s="24"/>
      <c r="N1906" s="253" t="s">
        <v>105</v>
      </c>
      <c r="O1906" s="254"/>
      <c r="P1906" s="255" t="s">
        <v>106</v>
      </c>
      <c r="Q1906" s="256"/>
      <c r="R1906" s="24"/>
      <c r="S1906" s="249" t="s">
        <v>107</v>
      </c>
      <c r="T1906" s="250"/>
      <c r="U1906" s="251" t="s">
        <v>108</v>
      </c>
      <c r="V1906" s="252"/>
      <c r="W1906" s="8"/>
      <c r="X1906" s="253" t="s">
        <v>109</v>
      </c>
      <c r="Y1906" s="254"/>
      <c r="Z1906" s="255" t="s">
        <v>110</v>
      </c>
      <c r="AA1906" s="256"/>
      <c r="AB1906" s="8"/>
      <c r="AC1906" s="253" t="s">
        <v>111</v>
      </c>
      <c r="AD1906" s="254"/>
      <c r="AE1906" s="255" t="s">
        <v>14</v>
      </c>
      <c r="AF1906" s="256"/>
      <c r="AG1906" s="8"/>
      <c r="AH1906" s="253" t="s">
        <v>112</v>
      </c>
      <c r="AI1906" s="254"/>
      <c r="AJ1906" s="255" t="s">
        <v>113</v>
      </c>
      <c r="AK1906" s="256"/>
      <c r="AL1906" s="8"/>
      <c r="AM1906" s="249" t="s">
        <v>114</v>
      </c>
      <c r="AN1906" s="250"/>
      <c r="AO1906" s="251" t="s">
        <v>115</v>
      </c>
      <c r="AP1906" s="252"/>
      <c r="AQ1906" s="24"/>
      <c r="AR1906" s="253" t="s">
        <v>116</v>
      </c>
      <c r="AS1906" s="254"/>
      <c r="AT1906" s="255" t="s">
        <v>13</v>
      </c>
      <c r="AU1906" s="256"/>
      <c r="AV1906" s="4"/>
      <c r="AW1906" s="253" t="s">
        <v>117</v>
      </c>
      <c r="AX1906" s="254"/>
      <c r="AY1906" s="255" t="s">
        <v>118</v>
      </c>
      <c r="AZ1906" s="256"/>
      <c r="BA1906" s="8"/>
      <c r="BB1906" s="253" t="s">
        <v>119</v>
      </c>
      <c r="BC1906" s="254"/>
      <c r="BD1906" s="255" t="s">
        <v>120</v>
      </c>
      <c r="BE1906" s="256"/>
      <c r="BF1906" s="4"/>
      <c r="BG1906" s="249" t="s">
        <v>121</v>
      </c>
      <c r="BH1906" s="250"/>
      <c r="BI1906" s="251" t="s">
        <v>122</v>
      </c>
      <c r="BJ1906" s="252"/>
      <c r="BK1906" s="4"/>
      <c r="BL1906" s="253" t="s">
        <v>123</v>
      </c>
      <c r="BM1906" s="254"/>
      <c r="BN1906" s="255" t="s">
        <v>124</v>
      </c>
      <c r="BO1906" s="256"/>
      <c r="BP1906" s="4"/>
      <c r="BQ1906" s="253" t="s">
        <v>125</v>
      </c>
      <c r="BR1906" s="254"/>
      <c r="BS1906" s="255" t="s">
        <v>126</v>
      </c>
      <c r="BT1906" s="256"/>
      <c r="BU1906" s="8"/>
      <c r="BV1906" s="253" t="s">
        <v>127</v>
      </c>
      <c r="BW1906" s="254"/>
      <c r="BX1906" s="255" t="s">
        <v>128</v>
      </c>
      <c r="BY1906" s="256"/>
      <c r="CA1906" s="27" t="s">
        <v>15</v>
      </c>
      <c r="CC1906" s="133" t="s">
        <v>70</v>
      </c>
      <c r="CD1906" s="9"/>
      <c r="CE1906" s="38"/>
      <c r="CF1906" s="38"/>
      <c r="CG1906" s="38"/>
      <c r="CH1906" s="38"/>
    </row>
    <row r="1907" spans="2:91" ht="18.600000000000001" customHeight="1" thickTop="1" thickBot="1">
      <c r="B1907" s="129">
        <v>4.96</v>
      </c>
      <c r="D1907" s="29">
        <v>1</v>
      </c>
      <c r="E1907" s="30">
        <v>0</v>
      </c>
      <c r="F1907" s="31">
        <v>0</v>
      </c>
      <c r="G1907" s="32">
        <f t="shared" ref="G1907:G1970" si="18290">-1/($E$8*$B1907)</f>
        <v>-0.13289919354838711</v>
      </c>
      <c r="I1907" s="29">
        <v>1</v>
      </c>
      <c r="J1907" s="33">
        <v>0</v>
      </c>
      <c r="K1907" s="31">
        <v>0</v>
      </c>
      <c r="L1907" s="32">
        <v>0</v>
      </c>
      <c r="N1907" s="29">
        <f t="shared" ref="N1907" si="18291">D1907*I1907+F1907*I1910-E1907*J1907-G1907*J1910</f>
        <v>0.9668230622866979</v>
      </c>
      <c r="O1907" s="33">
        <f t="shared" ref="O1907" si="18292">(D1907*J1907+E1907*I1907+F1907*J1910+G1907*I1910)</f>
        <v>0</v>
      </c>
      <c r="P1907" s="31">
        <f t="shared" ref="P1907" si="18293">D1907*K1907+F1907*K1910-E1907*L1907-G1907*L1910</f>
        <v>0</v>
      </c>
      <c r="Q1907" s="32">
        <f t="shared" ref="Q1907" si="18294">(D1907*L1907+E1907*K1907+F1907*L1910+G1907*K1910)</f>
        <v>-0.13289919354838711</v>
      </c>
      <c r="S1907" s="29">
        <v>1</v>
      </c>
      <c r="T1907" s="30">
        <v>0</v>
      </c>
      <c r="U1907" s="31">
        <v>0</v>
      </c>
      <c r="V1907" s="32">
        <f t="shared" ref="V1907:V1970" si="18295">-1/($T$8*$B1907)</f>
        <v>-0.25817943548387096</v>
      </c>
      <c r="X1907" s="29">
        <f t="shared" ref="X1907" si="18296">N1907*S1907+P1907*S1910-O1907*T1907-Q1907*T1910</f>
        <v>0.9668230622866979</v>
      </c>
      <c r="Y1907" s="33">
        <f t="shared" ref="Y1907" si="18297">(N1907*T1907+O1907*S1907+P1907*T1910+Q1907*S1910)</f>
        <v>0</v>
      </c>
      <c r="Z1907" s="31">
        <f t="shared" ref="Z1907" si="18298">N1907*U1907+P1907*U1910-O1907*V1907-Q1907*V1910</f>
        <v>0</v>
      </c>
      <c r="AA1907" s="32">
        <f t="shared" ref="AA1907" si="18299">(N1907*V1907+O1907*U1907+P1907*V1910+Q1907*U1910)</f>
        <v>-0.38251302598235415</v>
      </c>
      <c r="AB1907" s="8"/>
      <c r="AC1907" s="29">
        <v>1</v>
      </c>
      <c r="AD1907" s="33">
        <v>0</v>
      </c>
      <c r="AE1907" s="31">
        <v>0</v>
      </c>
      <c r="AF1907" s="32">
        <v>0</v>
      </c>
      <c r="AH1907" s="29">
        <f t="shared" ref="AH1907" si="18300">X1907*AC1907+Z1907*AC1910-Y1907*AD1907-AA1907*AD1910</f>
        <v>0.8916505070987788</v>
      </c>
      <c r="AI1907" s="33">
        <f t="shared" ref="AI1907" si="18301">(X1907*AD1907+Y1907*AC1907+Z1907*AD1910+AA1907*AC1910)</f>
        <v>0</v>
      </c>
      <c r="AJ1907" s="31">
        <f t="shared" ref="AJ1907" si="18302">X1907*AE1907+Z1907*AE1910-Y1907*AF1907-AA1907*AF1910</f>
        <v>0</v>
      </c>
      <c r="AK1907" s="32">
        <f t="shared" ref="AK1907" si="18303">(X1907*AF1907+Y1907*AE1907+Z1907*AF1910+AA1907*AE1910)</f>
        <v>-0.38251302598235415</v>
      </c>
      <c r="AL1907" s="8"/>
      <c r="AM1907" s="29">
        <v>1</v>
      </c>
      <c r="AN1907" s="30">
        <v>0</v>
      </c>
      <c r="AO1907" s="31">
        <v>0</v>
      </c>
      <c r="AP1907" s="32">
        <f t="shared" ref="AP1907:AP1970" si="18304">-1/($AN$8*$B1907)</f>
        <v>-0.23347379032258067</v>
      </c>
      <c r="AR1907" s="29">
        <f t="shared" ref="AR1907" si="18305">AH1907*AM1907+AJ1907*AM1910-AI1907*AN1907-AK1907*AN1910</f>
        <v>0.8916505070987788</v>
      </c>
      <c r="AS1907" s="33">
        <f t="shared" ref="AS1907" si="18306">(AH1907*AN1907+AI1907*AM1907+AJ1907*AN1910+AK1907*AM1910)</f>
        <v>0</v>
      </c>
      <c r="AT1907" s="31">
        <f t="shared" ref="AT1907" si="18307">AH1907*AO1907+AJ1907*AO1910-AI1907*AP1907-AK1907*AP1910</f>
        <v>0</v>
      </c>
      <c r="AU1907" s="32">
        <f t="shared" ref="AU1907" si="18308">(AH1907*AP1907+AI1907*AO1907+AJ1907*AP1910+AK1907*AO1910)</f>
        <v>-0.59069004951775717</v>
      </c>
      <c r="AV1907" s="8"/>
      <c r="AW1907" s="29">
        <v>1</v>
      </c>
      <c r="AX1907" s="33">
        <v>0</v>
      </c>
      <c r="AY1907" s="31">
        <v>0</v>
      </c>
      <c r="AZ1907" s="32">
        <v>0</v>
      </c>
      <c r="BB1907" s="29">
        <f t="shared" ref="BB1907" si="18309">AR1907*AW1907+AT1907*AW1910-AS1907*AX1907-AU1907*AX1910</f>
        <v>0.7865643830502711</v>
      </c>
      <c r="BC1907" s="33">
        <f t="shared" ref="BC1907" si="18310">(AR1907*AX1907+AS1907*AW1907+AT1907*AX1910+AU1907*AW1910)</f>
        <v>0</v>
      </c>
      <c r="BD1907" s="31">
        <f t="shared" ref="BD1907" si="18311">AR1907*AY1907+AT1907*AY1910-AS1907*AZ1907-AU1907*AZ1910</f>
        <v>0</v>
      </c>
      <c r="BE1907" s="32">
        <f t="shared" ref="BE1907" si="18312">(AR1907*AZ1907+AS1907*AY1907+AT1907*AZ1910+AU1907*AY1910)</f>
        <v>-0.59069004951775717</v>
      </c>
      <c r="BF1907" s="8"/>
      <c r="BG1907" s="29">
        <v>1</v>
      </c>
      <c r="BH1907" s="30">
        <v>0</v>
      </c>
      <c r="BI1907" s="31">
        <v>0</v>
      </c>
      <c r="BJ1907" s="32">
        <f t="shared" ref="BJ1907:BJ1970" si="18313">-1/($BH$8*$B1907)</f>
        <v>-8.2094758064516118E-2</v>
      </c>
      <c r="BL1907" s="29">
        <f t="shared" ref="BL1907" si="18314">BB1907*BG1907+BD1907*BG1910-BC1907*BH1907-BE1907*BH1910</f>
        <v>0.7865643830502711</v>
      </c>
      <c r="BM1907" s="33">
        <f t="shared" ref="BM1907" si="18315">(BB1907*BH1907+BC1907*BG1907+BD1907*BH1910+BE1907*BG1910)</f>
        <v>0</v>
      </c>
      <c r="BN1907" s="31">
        <f t="shared" ref="BN1907" si="18316">BB1907*BI1907+BD1907*BI1910-BC1907*BJ1907-BE1907*BJ1910</f>
        <v>0</v>
      </c>
      <c r="BO1907" s="32">
        <f t="shared" ref="BO1907" si="18317">(BB1907*BJ1907+BC1907*BI1907+BD1907*BJ1910+BE1907*BI1910)</f>
        <v>-0.6552628622464346</v>
      </c>
      <c r="BP1907" s="8"/>
      <c r="BQ1907" s="34">
        <v>1</v>
      </c>
      <c r="BR1907" s="35">
        <v>0</v>
      </c>
      <c r="BS1907" s="11">
        <v>0</v>
      </c>
      <c r="BT1907" s="36">
        <v>0</v>
      </c>
      <c r="BV1907" s="29">
        <f t="shared" ref="BV1907" si="18318">BL1907*BQ1907+BN1907*BQ1910-BM1907*BR1907-BO1907*BR1910</f>
        <v>0.7865643830502711</v>
      </c>
      <c r="BW1907" s="33">
        <f t="shared" ref="BW1907" si="18319">(BL1907*BR1907+BM1907*BQ1907+BN1907*BR1910+BO1907*BQ1910)</f>
        <v>-0.6552628622464346</v>
      </c>
      <c r="BX1907" s="31">
        <f t="shared" ref="BX1907" si="18320">BL1907*BS1907+BN1907*BS1910-BM1907*BT1907-BO1907*BT1910</f>
        <v>0</v>
      </c>
      <c r="BY1907" s="32">
        <f t="shared" ref="BY1907" si="18321">(BL1907*BT1907+BM1907*BS1907+BN1907*BT1910+BO1907*BS1910)</f>
        <v>-0.6552628622464346</v>
      </c>
      <c r="CA1907" s="37">
        <f t="shared" ref="CA1907" si="18322">20*LOG(((1+$BR$8)/$BR$8)/((BV1907+BV1910)^2+(BW1907+BW1910)^2)^0.5)</f>
        <v>-5.8350826900883763E-3</v>
      </c>
      <c r="CC1907" s="134">
        <f t="shared" ref="CC1907" si="18323">((BV1907^2+BW1907^2)^0.5)/((BV1910^2+BW1910^2)^0.5)</f>
        <v>1.0463137134198461</v>
      </c>
      <c r="CD1907" s="9"/>
      <c r="CE1907" s="38"/>
      <c r="CF1907" s="38"/>
      <c r="CG1907" s="38"/>
      <c r="CH1907" s="38"/>
      <c r="CM1907" s="129">
        <v>4.9400000000000004</v>
      </c>
    </row>
    <row r="1908" spans="2:91" ht="18.600000000000001" customHeight="1" thickBot="1">
      <c r="D1908" s="39"/>
      <c r="G1908" s="40"/>
      <c r="I1908" s="39"/>
      <c r="L1908" s="40"/>
      <c r="N1908" s="39"/>
      <c r="Q1908" s="40"/>
      <c r="S1908" s="39"/>
      <c r="V1908" s="40"/>
      <c r="X1908" s="39"/>
      <c r="AA1908" s="40"/>
      <c r="AC1908" s="39"/>
      <c r="AF1908" s="40"/>
      <c r="AH1908" s="39"/>
      <c r="AK1908" s="40"/>
      <c r="AM1908" s="39"/>
      <c r="AP1908" s="40"/>
      <c r="AR1908" s="39"/>
      <c r="AU1908" s="40"/>
      <c r="AW1908" s="39"/>
      <c r="AZ1908" s="40"/>
      <c r="BB1908" s="39"/>
      <c r="BE1908" s="40"/>
      <c r="BG1908" s="39"/>
      <c r="BJ1908" s="40"/>
      <c r="BL1908" s="39"/>
      <c r="BO1908" s="40"/>
      <c r="BQ1908" s="34"/>
      <c r="BR1908" s="11"/>
      <c r="BS1908" s="11"/>
      <c r="BT1908" s="41"/>
      <c r="BV1908" s="39"/>
      <c r="BY1908" s="40"/>
      <c r="CC1908" s="135"/>
      <c r="CD1908" s="9"/>
      <c r="CE1908" s="38"/>
      <c r="CF1908" s="38"/>
      <c r="CG1908" s="38"/>
      <c r="CH1908" s="38"/>
    </row>
    <row r="1909" spans="2:91" ht="18.600000000000001" customHeight="1" thickBot="1">
      <c r="D1909" s="258" t="s">
        <v>129</v>
      </c>
      <c r="E1909" s="259"/>
      <c r="F1909" s="260" t="s">
        <v>130</v>
      </c>
      <c r="G1909" s="261"/>
      <c r="H1909" s="229"/>
      <c r="I1909" s="258" t="s">
        <v>131</v>
      </c>
      <c r="J1909" s="259"/>
      <c r="K1909" s="260" t="s">
        <v>132</v>
      </c>
      <c r="L1909" s="261"/>
      <c r="N1909" s="253" t="s">
        <v>133</v>
      </c>
      <c r="O1909" s="254"/>
      <c r="P1909" s="255" t="s">
        <v>134</v>
      </c>
      <c r="Q1909" s="256"/>
      <c r="S1909" s="258" t="s">
        <v>135</v>
      </c>
      <c r="T1909" s="259"/>
      <c r="U1909" s="260" t="s">
        <v>136</v>
      </c>
      <c r="V1909" s="261"/>
      <c r="W1909" s="8"/>
      <c r="X1909" s="253" t="s">
        <v>137</v>
      </c>
      <c r="Y1909" s="254"/>
      <c r="Z1909" s="255" t="s">
        <v>138</v>
      </c>
      <c r="AA1909" s="256"/>
      <c r="AB1909" s="8"/>
      <c r="AC1909" s="258" t="s">
        <v>139</v>
      </c>
      <c r="AD1909" s="259"/>
      <c r="AE1909" s="260" t="s">
        <v>140</v>
      </c>
      <c r="AF1909" s="261"/>
      <c r="AG1909" s="8"/>
      <c r="AH1909" s="253" t="s">
        <v>141</v>
      </c>
      <c r="AI1909" s="254"/>
      <c r="AJ1909" s="255" t="s">
        <v>142</v>
      </c>
      <c r="AK1909" s="256"/>
      <c r="AL1909" s="8"/>
      <c r="AM1909" s="258" t="s">
        <v>143</v>
      </c>
      <c r="AN1909" s="259"/>
      <c r="AO1909" s="260" t="s">
        <v>144</v>
      </c>
      <c r="AP1909" s="261"/>
      <c r="AR1909" s="253" t="s">
        <v>145</v>
      </c>
      <c r="AS1909" s="254"/>
      <c r="AT1909" s="255" t="s">
        <v>146</v>
      </c>
      <c r="AU1909" s="256"/>
      <c r="AV1909" s="4"/>
      <c r="AW1909" s="258" t="s">
        <v>147</v>
      </c>
      <c r="AX1909" s="259"/>
      <c r="AY1909" s="260" t="s">
        <v>148</v>
      </c>
      <c r="AZ1909" s="261"/>
      <c r="BA1909" s="8"/>
      <c r="BB1909" s="253" t="s">
        <v>149</v>
      </c>
      <c r="BC1909" s="254"/>
      <c r="BD1909" s="255" t="s">
        <v>150</v>
      </c>
      <c r="BE1909" s="256"/>
      <c r="BF1909" s="4"/>
      <c r="BG1909" s="258" t="s">
        <v>151</v>
      </c>
      <c r="BH1909" s="259"/>
      <c r="BI1909" s="260" t="s">
        <v>152</v>
      </c>
      <c r="BJ1909" s="261"/>
      <c r="BK1909" s="4"/>
      <c r="BL1909" s="253" t="s">
        <v>153</v>
      </c>
      <c r="BM1909" s="254"/>
      <c r="BN1909" s="255" t="s">
        <v>154</v>
      </c>
      <c r="BO1909" s="256"/>
      <c r="BP1909" s="4"/>
      <c r="BQ1909" s="258" t="s">
        <v>155</v>
      </c>
      <c r="BR1909" s="259"/>
      <c r="BS1909" s="260" t="s">
        <v>156</v>
      </c>
      <c r="BT1909" s="261"/>
      <c r="BU1909" s="8"/>
      <c r="BV1909" s="253" t="s">
        <v>157</v>
      </c>
      <c r="BW1909" s="254"/>
      <c r="BX1909" s="255" t="s">
        <v>158</v>
      </c>
      <c r="BY1909" s="256"/>
      <c r="CA1909" s="46" t="s">
        <v>16</v>
      </c>
      <c r="CC1909" s="136" t="s">
        <v>71</v>
      </c>
      <c r="CD1909" s="9"/>
      <c r="CE1909" s="38"/>
      <c r="CF1909" s="38"/>
      <c r="CG1909" s="38"/>
      <c r="CH1909" s="38"/>
    </row>
    <row r="1910" spans="2:91" ht="18.600000000000001" customHeight="1" thickTop="1" thickBot="1">
      <c r="D1910" s="29">
        <v>0</v>
      </c>
      <c r="E1910" s="33">
        <v>0</v>
      </c>
      <c r="F1910" s="31">
        <v>1</v>
      </c>
      <c r="G1910" s="32">
        <v>0</v>
      </c>
      <c r="I1910" s="29">
        <v>0</v>
      </c>
      <c r="J1910" s="33">
        <f t="shared" ref="J1910" si="18324">IF(0=(1-$J$8*$K$8*$B1907^2),10^14,$B1907*$J$8/(1-$J$8*$K$8*$B1907^2))</f>
        <v>-0.24963987235349733</v>
      </c>
      <c r="K1910" s="31">
        <v>1</v>
      </c>
      <c r="L1910" s="32">
        <v>0</v>
      </c>
      <c r="N1910" s="29">
        <f t="shared" ref="N1910" si="18325">D1910*I1907+F1910*I1910-E1910*J1907-G1910*J1910</f>
        <v>0</v>
      </c>
      <c r="O1910" s="33">
        <f t="shared" ref="O1910" si="18326">(D1910*J1907+E1910*I1907+F1910*J1910+G1910*I1910)</f>
        <v>-0.24963987235349733</v>
      </c>
      <c r="P1910" s="31">
        <f t="shared" ref="P1910" si="18327">D1910*K1907+F1910*K1910-E1910*L1907-G1910*L1910</f>
        <v>1</v>
      </c>
      <c r="Q1910" s="32">
        <f t="shared" ref="Q1910" si="18328">(D1910*L1907+E1910*K1907+F1910*L1910+G1910*K1910)</f>
        <v>0</v>
      </c>
      <c r="S1910" s="29">
        <v>0</v>
      </c>
      <c r="T1910" s="33">
        <v>0</v>
      </c>
      <c r="U1910" s="31">
        <v>1</v>
      </c>
      <c r="V1910" s="32">
        <v>0</v>
      </c>
      <c r="X1910" s="29">
        <f t="shared" ref="X1910" si="18329">N1910*S1907+P1910*S1910-O1910*T1907-Q1910*T1910</f>
        <v>0</v>
      </c>
      <c r="Y1910" s="33">
        <f t="shared" ref="Y1910" si="18330">(N1910*T1907+O1910*S1907+P1910*T1910+Q1910*S1910)</f>
        <v>-0.24963987235349733</v>
      </c>
      <c r="Z1910" s="31">
        <f t="shared" ref="Z1910" si="18331">N1910*U1907+P1910*U1910-O1910*V1907-Q1910*V1910</f>
        <v>0.93554811868150844</v>
      </c>
      <c r="AA1910" s="32">
        <f t="shared" ref="AA1910" si="18332">(N1910*V1907+O1910*U1907+P1910*V1910+Q1910*U1910)</f>
        <v>0</v>
      </c>
      <c r="AB1910" s="8"/>
      <c r="AC1910" s="29">
        <v>0</v>
      </c>
      <c r="AD1910" s="33">
        <f t="shared" ref="AD1910" si="18333">IF(0=(1-$AD$8*$AE$8*$B1907^2),10^14,$B1907*$AD$8/(1-$AD$8*$AE$8*$B1907^2))</f>
        <v>-0.19652286348906434</v>
      </c>
      <c r="AE1910" s="31">
        <v>1</v>
      </c>
      <c r="AF1910" s="32">
        <v>0</v>
      </c>
      <c r="AH1910" s="29">
        <f t="shared" ref="AH1910" si="18334">X1910*AC1907+Z1910*AC1910-Y1910*AD1907-AA1910*AD1910</f>
        <v>0</v>
      </c>
      <c r="AI1910" s="33">
        <f t="shared" ref="AI1910" si="18335">(X1910*AD1907+Y1910*AC1907+Z1910*AD1910+AA1910*AC1910)</f>
        <v>-0.43349646756859439</v>
      </c>
      <c r="AJ1910" s="31">
        <f t="shared" ref="AJ1910" si="18336">X1910*AE1907+Z1910*AE1910-Y1910*AF1907-AA1910*AF1910</f>
        <v>0.93554811868150844</v>
      </c>
      <c r="AK1910" s="32">
        <f t="shared" ref="AK1910" si="18337">(X1910*AF1907+Y1910*AE1907+Z1910*AF1910+AA1910*AE1910)</f>
        <v>0</v>
      </c>
      <c r="AL1910" s="8"/>
      <c r="AM1910" s="29">
        <v>0</v>
      </c>
      <c r="AN1910" s="33">
        <v>0</v>
      </c>
      <c r="AO1910" s="31">
        <v>1</v>
      </c>
      <c r="AP1910" s="32">
        <v>0</v>
      </c>
      <c r="AR1910" s="29">
        <f t="shared" ref="AR1910" si="18338">AH1910*AM1907+AJ1910*AM1910-AI1910*AN1907-AK1910*AN1910</f>
        <v>0</v>
      </c>
      <c r="AS1910" s="33">
        <f t="shared" ref="AS1910" si="18339">(AH1910*AN1907+AI1910*AM1907+AJ1910*AN1910+AK1910*AM1910)</f>
        <v>-0.43349646756859439</v>
      </c>
      <c r="AT1910" s="31">
        <f t="shared" ref="AT1910" si="18340">AH1910*AO1907+AJ1910*AO1910-AI1910*AP1907-AK1910*AP1910</f>
        <v>0.83433805530681904</v>
      </c>
      <c r="AU1910" s="32">
        <f t="shared" ref="AU1910" si="18341">(AH1910*AP1907+AI1910*AO1907+AJ1910*AP1910+AK1910*AO1910)</f>
        <v>0</v>
      </c>
      <c r="AV1910" s="8"/>
      <c r="AW1910" s="29">
        <v>0</v>
      </c>
      <c r="AX1910" s="33">
        <f t="shared" ref="AX1910" si="18342">IF(0=(1-$AX$8*$AY$8*$B1907^2),10^14,$B1907*$AX$8/(1-$AX$8*$AY$8*$B1907^2))</f>
        <v>-0.17790400250402161</v>
      </c>
      <c r="AY1910" s="31">
        <v>1</v>
      </c>
      <c r="AZ1910" s="32">
        <v>0</v>
      </c>
      <c r="BB1910" s="29">
        <f t="shared" ref="BB1910" si="18343">AR1910*AW1907+AT1910*AW1910-AS1910*AX1907-AU1910*AX1910</f>
        <v>0</v>
      </c>
      <c r="BC1910" s="33">
        <f t="shared" ref="BC1910" si="18344">(AR1910*AX1907+AS1910*AW1907+AT1910*AX1910+AU1910*AW1910)</f>
        <v>-0.58192854704909924</v>
      </c>
      <c r="BD1910" s="31">
        <f t="shared" ref="BD1910" si="18345">AR1910*AY1907+AT1910*AY1910-AS1910*AZ1907-AU1910*AZ1910</f>
        <v>0.83433805530681904</v>
      </c>
      <c r="BE1910" s="32">
        <f t="shared" ref="BE1910" si="18346">(AR1910*AZ1907+AS1910*AY1907+AT1910*AZ1910+AU1910*AY1910)</f>
        <v>0</v>
      </c>
      <c r="BF1910" s="8"/>
      <c r="BG1910" s="29">
        <v>0</v>
      </c>
      <c r="BH1910" s="33">
        <v>0</v>
      </c>
      <c r="BI1910" s="31">
        <v>1</v>
      </c>
      <c r="BJ1910" s="32">
        <v>0</v>
      </c>
      <c r="BL1910" s="29">
        <f t="shared" ref="BL1910" si="18347">BB1910*BG1907+BD1910*BG1910-BC1910*BH1907-BE1910*BH1910</f>
        <v>0</v>
      </c>
      <c r="BM1910" s="33">
        <f t="shared" ref="BM1910" si="18348">(BB1910*BH1907+BC1910*BG1907+BD1910*BH1910+BE1910*BG1910)</f>
        <v>-0.58192854704909924</v>
      </c>
      <c r="BN1910" s="31">
        <f t="shared" ref="BN1910" si="18349">BB1910*BI1907+BD1910*BI1910-BC1910*BJ1907-BE1910*BJ1910</f>
        <v>0.78656477202598785</v>
      </c>
      <c r="BO1910" s="32">
        <f t="shared" ref="BO1910" si="18350">(BB1910*BJ1907+BC1910*BI1907+BD1910*BJ1910+BE1910*BI1910)</f>
        <v>0</v>
      </c>
      <c r="BP1910" s="8"/>
      <c r="BQ1910" s="19">
        <f t="shared" ref="BQ1910:BQ1973" si="18351">1/$BR$8</f>
        <v>1</v>
      </c>
      <c r="BR1910" s="47">
        <v>0</v>
      </c>
      <c r="BS1910" s="48">
        <v>1</v>
      </c>
      <c r="BT1910" s="49">
        <v>0</v>
      </c>
      <c r="BV1910" s="29">
        <f t="shared" ref="BV1910" si="18352">BL1910*BQ1907+BN1910*BQ1910-BM1910*BR1907-BO1910*BR1910</f>
        <v>0.78656477202598785</v>
      </c>
      <c r="BW1910" s="33">
        <f t="shared" ref="BW1910" si="18353">(BL1910*BR1907+BM1910*BQ1907+BN1910*BR1910+BO1910*BQ1910)</f>
        <v>-0.58192854704909924</v>
      </c>
      <c r="BX1910" s="31">
        <f t="shared" ref="BX1910" si="18354">BL1910*BS1907+BN1910*BS1910-BM1910*BT1907-BO1910*BT1910</f>
        <v>0.78656477202598785</v>
      </c>
      <c r="BY1910" s="32">
        <f t="shared" ref="BY1910" si="18355">(BL1910*BT1907+BM1910*BS1907+BN1910*BT1910+BO1910*BS1910)</f>
        <v>0</v>
      </c>
      <c r="CA1910" s="50">
        <f t="shared" ref="CA1910" si="18356">(180/PI())*ATAN(-1*(BW1907+BW1910)/(BV1907+BV1910))</f>
        <v>38.183370208830965</v>
      </c>
      <c r="CC1910" s="137">
        <f t="shared" ref="CC1910" si="18357">20*LOG(((1-(10^(CA1907/20)^2)*(1-((1-CC1907)/(1+CC1907))^2))^0.5))</f>
        <v>-27.318366325028869</v>
      </c>
      <c r="CD1910" s="9"/>
      <c r="CE1910" s="38"/>
      <c r="CF1910" s="38"/>
      <c r="CG1910" s="38"/>
      <c r="CH1910" s="38"/>
    </row>
    <row r="1911" spans="2:91" ht="18.600000000000001" customHeight="1">
      <c r="CC1911" s="42"/>
    </row>
    <row r="1912" spans="2:91" ht="18.600000000000001" customHeight="1" thickBot="1">
      <c r="E1912" s="22" t="s">
        <v>4</v>
      </c>
      <c r="J1912" s="22" t="s">
        <v>5</v>
      </c>
      <c r="O1912" s="22" t="s">
        <v>6</v>
      </c>
      <c r="T1912" s="22" t="s">
        <v>7</v>
      </c>
      <c r="Y1912" s="22" t="s">
        <v>8</v>
      </c>
      <c r="AD1912" s="22" t="s">
        <v>65</v>
      </c>
      <c r="AI1912" s="22" t="s">
        <v>9</v>
      </c>
      <c r="AN1912" s="22" t="s">
        <v>66</v>
      </c>
      <c r="AS1912" s="22" t="s">
        <v>51</v>
      </c>
      <c r="AX1912" s="22" t="s">
        <v>67</v>
      </c>
      <c r="BC1912" s="22" t="s">
        <v>52</v>
      </c>
      <c r="BH1912" s="22" t="s">
        <v>68</v>
      </c>
      <c r="BM1912" s="22" t="s">
        <v>63</v>
      </c>
      <c r="BQ1912" s="23" t="s">
        <v>69</v>
      </c>
      <c r="BR1912" s="23"/>
      <c r="BS1912" s="24"/>
      <c r="BT1912" s="24"/>
      <c r="BU1912" s="24"/>
      <c r="BW1912" s="22" t="s">
        <v>64</v>
      </c>
    </row>
    <row r="1913" spans="2:91" ht="18.600000000000001" customHeight="1" thickBot="1">
      <c r="D1913" s="249" t="s">
        <v>103</v>
      </c>
      <c r="E1913" s="250"/>
      <c r="F1913" s="251" t="s">
        <v>104</v>
      </c>
      <c r="G1913" s="252"/>
      <c r="H1913" s="229"/>
      <c r="I1913" s="253" t="s">
        <v>11</v>
      </c>
      <c r="J1913" s="254"/>
      <c r="K1913" s="255" t="s">
        <v>12</v>
      </c>
      <c r="L1913" s="256"/>
      <c r="M1913" s="24"/>
      <c r="N1913" s="253" t="s">
        <v>105</v>
      </c>
      <c r="O1913" s="254"/>
      <c r="P1913" s="255" t="s">
        <v>106</v>
      </c>
      <c r="Q1913" s="256"/>
      <c r="R1913" s="24"/>
      <c r="S1913" s="249" t="s">
        <v>107</v>
      </c>
      <c r="T1913" s="250"/>
      <c r="U1913" s="251" t="s">
        <v>108</v>
      </c>
      <c r="V1913" s="252"/>
      <c r="W1913" s="8"/>
      <c r="X1913" s="253" t="s">
        <v>109</v>
      </c>
      <c r="Y1913" s="254"/>
      <c r="Z1913" s="255" t="s">
        <v>110</v>
      </c>
      <c r="AA1913" s="256"/>
      <c r="AB1913" s="8"/>
      <c r="AC1913" s="253" t="s">
        <v>111</v>
      </c>
      <c r="AD1913" s="254"/>
      <c r="AE1913" s="255" t="s">
        <v>14</v>
      </c>
      <c r="AF1913" s="256"/>
      <c r="AG1913" s="8"/>
      <c r="AH1913" s="253" t="s">
        <v>112</v>
      </c>
      <c r="AI1913" s="254"/>
      <c r="AJ1913" s="255" t="s">
        <v>113</v>
      </c>
      <c r="AK1913" s="256"/>
      <c r="AL1913" s="8"/>
      <c r="AM1913" s="249" t="s">
        <v>114</v>
      </c>
      <c r="AN1913" s="250"/>
      <c r="AO1913" s="251" t="s">
        <v>115</v>
      </c>
      <c r="AP1913" s="252"/>
      <c r="AQ1913" s="24"/>
      <c r="AR1913" s="253" t="s">
        <v>116</v>
      </c>
      <c r="AS1913" s="254"/>
      <c r="AT1913" s="255" t="s">
        <v>13</v>
      </c>
      <c r="AU1913" s="256"/>
      <c r="AV1913" s="4"/>
      <c r="AW1913" s="253" t="s">
        <v>117</v>
      </c>
      <c r="AX1913" s="254"/>
      <c r="AY1913" s="255" t="s">
        <v>118</v>
      </c>
      <c r="AZ1913" s="256"/>
      <c r="BA1913" s="8"/>
      <c r="BB1913" s="253" t="s">
        <v>119</v>
      </c>
      <c r="BC1913" s="254"/>
      <c r="BD1913" s="255" t="s">
        <v>120</v>
      </c>
      <c r="BE1913" s="256"/>
      <c r="BF1913" s="4"/>
      <c r="BG1913" s="249" t="s">
        <v>121</v>
      </c>
      <c r="BH1913" s="250"/>
      <c r="BI1913" s="251" t="s">
        <v>122</v>
      </c>
      <c r="BJ1913" s="252"/>
      <c r="BK1913" s="4"/>
      <c r="BL1913" s="253" t="s">
        <v>123</v>
      </c>
      <c r="BM1913" s="254"/>
      <c r="BN1913" s="255" t="s">
        <v>124</v>
      </c>
      <c r="BO1913" s="256"/>
      <c r="BP1913" s="4"/>
      <c r="BQ1913" s="253" t="s">
        <v>125</v>
      </c>
      <c r="BR1913" s="254"/>
      <c r="BS1913" s="255" t="s">
        <v>126</v>
      </c>
      <c r="BT1913" s="256"/>
      <c r="BU1913" s="8"/>
      <c r="BV1913" s="253" t="s">
        <v>127</v>
      </c>
      <c r="BW1913" s="254"/>
      <c r="BX1913" s="255" t="s">
        <v>128</v>
      </c>
      <c r="BY1913" s="256"/>
      <c r="CA1913" s="27" t="s">
        <v>15</v>
      </c>
      <c r="CC1913" s="133" t="s">
        <v>70</v>
      </c>
      <c r="CD1913" s="9"/>
      <c r="CE1913" s="38"/>
      <c r="CF1913" s="38"/>
      <c r="CG1913" s="38"/>
      <c r="CH1913" s="38"/>
    </row>
    <row r="1914" spans="2:91" ht="18.600000000000001" customHeight="1" thickTop="1" thickBot="1">
      <c r="B1914" s="129">
        <v>4.9800000000000004</v>
      </c>
      <c r="D1914" s="29">
        <v>1</v>
      </c>
      <c r="E1914" s="30">
        <v>0</v>
      </c>
      <c r="F1914" s="31">
        <v>0</v>
      </c>
      <c r="G1914" s="32">
        <f t="shared" ref="G1914:G1977" si="18358">-1/($E$8*$B1914)</f>
        <v>-0.13236546184738954</v>
      </c>
      <c r="I1914" s="29">
        <v>1</v>
      </c>
      <c r="J1914" s="33">
        <v>0</v>
      </c>
      <c r="K1914" s="31">
        <v>0</v>
      </c>
      <c r="L1914" s="32">
        <v>0</v>
      </c>
      <c r="N1914" s="29">
        <f t="shared" ref="N1914" si="18359">D1914*I1914+F1914*I1917-E1914*J1914-G1914*J1917</f>
        <v>0.96709066880160188</v>
      </c>
      <c r="O1914" s="33">
        <f t="shared" ref="O1914" si="18360">(D1914*J1914+E1914*I1914+F1914*J1917+G1914*I1917)</f>
        <v>0</v>
      </c>
      <c r="P1914" s="31">
        <f t="shared" ref="P1914" si="18361">D1914*K1914+F1914*K1917-E1914*L1914-G1914*L1917</f>
        <v>0</v>
      </c>
      <c r="Q1914" s="32">
        <f t="shared" ref="Q1914" si="18362">(D1914*L1914+E1914*K1914+F1914*L1917+G1914*K1917)</f>
        <v>-0.13236546184738954</v>
      </c>
      <c r="S1914" s="29">
        <v>1</v>
      </c>
      <c r="T1914" s="30">
        <v>0</v>
      </c>
      <c r="U1914" s="31">
        <v>0</v>
      </c>
      <c r="V1914" s="32">
        <f t="shared" ref="V1914:V1977" si="18363">-1/($T$8*$B1914)</f>
        <v>-0.25714257028112447</v>
      </c>
      <c r="X1914" s="29">
        <f t="shared" ref="X1914" si="18364">N1914*S1914+P1914*S1917-O1914*T1914-Q1914*T1917</f>
        <v>0.96709066880160188</v>
      </c>
      <c r="Y1914" s="33">
        <f t="shared" ref="Y1914" si="18365">(N1914*T1914+O1914*S1914+P1914*T1917+Q1914*S1917)</f>
        <v>0</v>
      </c>
      <c r="Z1914" s="31">
        <f t="shared" ref="Z1914" si="18366">N1914*U1914+P1914*U1917-O1914*V1914-Q1914*V1917</f>
        <v>0</v>
      </c>
      <c r="AA1914" s="32">
        <f t="shared" ref="AA1914" si="18367">(N1914*V1914+O1914*U1914+P1914*V1917+Q1914*U1917)</f>
        <v>-0.38104564211792513</v>
      </c>
      <c r="AB1914" s="8"/>
      <c r="AC1914" s="29">
        <v>1</v>
      </c>
      <c r="AD1914" s="33">
        <v>0</v>
      </c>
      <c r="AE1914" s="31">
        <v>0</v>
      </c>
      <c r="AF1914" s="32">
        <v>0</v>
      </c>
      <c r="AH1914" s="29">
        <f t="shared" ref="AH1914" si="18368">X1914*AC1914+Z1914*AC1917-Y1914*AD1914-AA1914*AD1917</f>
        <v>0.89252136006392679</v>
      </c>
      <c r="AI1914" s="33">
        <f t="shared" ref="AI1914" si="18369">(X1914*AD1914+Y1914*AC1914+Z1914*AD1917+AA1914*AC1917)</f>
        <v>0</v>
      </c>
      <c r="AJ1914" s="31">
        <f t="shared" ref="AJ1914" si="18370">X1914*AE1914+Z1914*AE1917-Y1914*AF1914-AA1914*AF1917</f>
        <v>0</v>
      </c>
      <c r="AK1914" s="32">
        <f t="shared" ref="AK1914" si="18371">(X1914*AF1914+Y1914*AE1914+Z1914*AF1917+AA1914*AE1917)</f>
        <v>-0.38104564211792513</v>
      </c>
      <c r="AL1914" s="8"/>
      <c r="AM1914" s="29">
        <v>1</v>
      </c>
      <c r="AN1914" s="30">
        <v>0</v>
      </c>
      <c r="AO1914" s="31">
        <v>0</v>
      </c>
      <c r="AP1914" s="32">
        <f t="shared" ref="AP1914:AP1977" si="18372">-1/($AN$8*$B1914)</f>
        <v>-0.2325361445783132</v>
      </c>
      <c r="AR1914" s="29">
        <f t="shared" ref="AR1914" si="18373">AH1914*AM1914+AJ1914*AM1917-AI1914*AN1914-AK1914*AN1917</f>
        <v>0.89252136006392679</v>
      </c>
      <c r="AS1914" s="33">
        <f t="shared" ref="AS1914" si="18374">(AH1914*AN1914+AI1914*AM1914+AJ1914*AN1917+AK1914*AM1917)</f>
        <v>0</v>
      </c>
      <c r="AT1914" s="31">
        <f t="shared" ref="AT1914" si="18375">AH1914*AO1914+AJ1914*AO1917-AI1914*AP1914-AK1914*AP1917</f>
        <v>0</v>
      </c>
      <c r="AU1914" s="32">
        <f t="shared" ref="AU1914" si="18376">(AH1914*AP1914+AI1914*AO1914+AJ1914*AP1917+AK1914*AO1917)</f>
        <v>-0.58858911814098314</v>
      </c>
      <c r="AV1914" s="8"/>
      <c r="AW1914" s="29">
        <v>1</v>
      </c>
      <c r="AX1914" s="33">
        <v>0</v>
      </c>
      <c r="AY1914" s="31">
        <v>0</v>
      </c>
      <c r="AZ1914" s="32">
        <v>0</v>
      </c>
      <c r="BB1914" s="29">
        <f t="shared" ref="BB1914" si="18377">AR1914*AW1914+AT1914*AW1917-AS1914*AX1914-AU1914*AX1917</f>
        <v>0.78824395123868773</v>
      </c>
      <c r="BC1914" s="33">
        <f t="shared" ref="BC1914" si="18378">(AR1914*AX1914+AS1914*AW1914+AT1914*AX1917+AU1914*AW1917)</f>
        <v>0</v>
      </c>
      <c r="BD1914" s="31">
        <f t="shared" ref="BD1914" si="18379">AR1914*AY1914+AT1914*AY1917-AS1914*AZ1914-AU1914*AZ1917</f>
        <v>0</v>
      </c>
      <c r="BE1914" s="32">
        <f t="shared" ref="BE1914" si="18380">(AR1914*AZ1914+AS1914*AY1914+AT1914*AZ1917+AU1914*AY1917)</f>
        <v>-0.58858911814098314</v>
      </c>
      <c r="BF1914" s="8"/>
      <c r="BG1914" s="29">
        <v>1</v>
      </c>
      <c r="BH1914" s="30">
        <v>0</v>
      </c>
      <c r="BI1914" s="31">
        <v>0</v>
      </c>
      <c r="BJ1914" s="32">
        <f t="shared" ref="BJ1914:BJ1977" si="18381">-1/($BH$8*$B1914)</f>
        <v>-8.1765060240963847E-2</v>
      </c>
      <c r="BL1914" s="29">
        <f t="shared" ref="BL1914" si="18382">BB1914*BG1914+BD1914*BG1917-BC1914*BH1914-BE1914*BH1917</f>
        <v>0.78824395123868773</v>
      </c>
      <c r="BM1914" s="33">
        <f t="shared" ref="BM1914" si="18383">(BB1914*BH1914+BC1914*BG1914+BD1914*BH1917+BE1914*BG1917)</f>
        <v>0</v>
      </c>
      <c r="BN1914" s="31">
        <f t="shared" ref="BN1914" si="18384">BB1914*BI1914+BD1914*BI1917-BC1914*BJ1914-BE1914*BJ1917</f>
        <v>0</v>
      </c>
      <c r="BO1914" s="32">
        <f t="shared" ref="BO1914" si="18385">(BB1914*BJ1914+BC1914*BI1914+BD1914*BJ1917+BE1914*BI1917)</f>
        <v>-0.65303993229858981</v>
      </c>
      <c r="BP1914" s="8"/>
      <c r="BQ1914" s="34">
        <v>1</v>
      </c>
      <c r="BR1914" s="35">
        <v>0</v>
      </c>
      <c r="BS1914" s="11">
        <v>0</v>
      </c>
      <c r="BT1914" s="36">
        <v>0</v>
      </c>
      <c r="BV1914" s="29">
        <f t="shared" ref="BV1914" si="18386">BL1914*BQ1914+BN1914*BQ1917-BM1914*BR1914-BO1914*BR1917</f>
        <v>0.78824395123868773</v>
      </c>
      <c r="BW1914" s="33">
        <f t="shared" ref="BW1914" si="18387">(BL1914*BR1914+BM1914*BQ1914+BN1914*BR1917+BO1914*BQ1917)</f>
        <v>-0.65303993229858981</v>
      </c>
      <c r="BX1914" s="31">
        <f t="shared" ref="BX1914" si="18388">BL1914*BS1914+BN1914*BS1917-BM1914*BT1914-BO1914*BT1917</f>
        <v>0</v>
      </c>
      <c r="BY1914" s="32">
        <f t="shared" ref="BY1914" si="18389">(BL1914*BT1914+BM1914*BS1914+BN1914*BT1917+BO1914*BS1917)</f>
        <v>-0.65303993229858981</v>
      </c>
      <c r="CA1914" s="37">
        <f t="shared" ref="CA1914" si="18390">20*LOG(((1+$BR$8)/$BR$8)/((BV1914+BV1917)^2+(BW1914+BW1917)^2)^0.5)</f>
        <v>-5.8106945596244535E-3</v>
      </c>
      <c r="CC1914" s="134">
        <f t="shared" ref="CC1914" si="18391">((BV1914^2+BW1914^2)^0.5)/((BV1917^2+BW1917^2)^0.5)</f>
        <v>1.0460507529881846</v>
      </c>
      <c r="CD1914" s="9"/>
      <c r="CE1914" s="38"/>
      <c r="CF1914" s="38"/>
      <c r="CG1914" s="38"/>
      <c r="CH1914" s="38"/>
      <c r="CM1914" s="129">
        <v>4.96</v>
      </c>
    </row>
    <row r="1915" spans="2:91" ht="18.600000000000001" customHeight="1" thickBot="1">
      <c r="D1915" s="39"/>
      <c r="G1915" s="40"/>
      <c r="I1915" s="39"/>
      <c r="L1915" s="40"/>
      <c r="N1915" s="39"/>
      <c r="Q1915" s="40"/>
      <c r="S1915" s="39"/>
      <c r="V1915" s="40"/>
      <c r="X1915" s="39"/>
      <c r="AA1915" s="40"/>
      <c r="AC1915" s="39"/>
      <c r="AF1915" s="40"/>
      <c r="AH1915" s="39"/>
      <c r="AK1915" s="40"/>
      <c r="AM1915" s="39"/>
      <c r="AP1915" s="40"/>
      <c r="AR1915" s="39"/>
      <c r="AU1915" s="40"/>
      <c r="AW1915" s="39"/>
      <c r="AZ1915" s="40"/>
      <c r="BB1915" s="39"/>
      <c r="BE1915" s="40"/>
      <c r="BG1915" s="39"/>
      <c r="BJ1915" s="40"/>
      <c r="BL1915" s="39"/>
      <c r="BO1915" s="40"/>
      <c r="BQ1915" s="34"/>
      <c r="BR1915" s="11"/>
      <c r="BS1915" s="11"/>
      <c r="BT1915" s="41"/>
      <c r="BV1915" s="39"/>
      <c r="BY1915" s="40"/>
      <c r="CC1915" s="135"/>
      <c r="CD1915" s="9"/>
      <c r="CE1915" s="38"/>
      <c r="CF1915" s="38"/>
      <c r="CG1915" s="38"/>
      <c r="CH1915" s="38"/>
    </row>
    <row r="1916" spans="2:91" ht="18.600000000000001" customHeight="1" thickBot="1">
      <c r="D1916" s="258" t="s">
        <v>129</v>
      </c>
      <c r="E1916" s="259"/>
      <c r="F1916" s="260" t="s">
        <v>130</v>
      </c>
      <c r="G1916" s="261"/>
      <c r="H1916" s="229"/>
      <c r="I1916" s="258" t="s">
        <v>131</v>
      </c>
      <c r="J1916" s="259"/>
      <c r="K1916" s="260" t="s">
        <v>132</v>
      </c>
      <c r="L1916" s="261"/>
      <c r="N1916" s="253" t="s">
        <v>133</v>
      </c>
      <c r="O1916" s="254"/>
      <c r="P1916" s="255" t="s">
        <v>134</v>
      </c>
      <c r="Q1916" s="256"/>
      <c r="S1916" s="258" t="s">
        <v>135</v>
      </c>
      <c r="T1916" s="259"/>
      <c r="U1916" s="260" t="s">
        <v>136</v>
      </c>
      <c r="V1916" s="261"/>
      <c r="W1916" s="8"/>
      <c r="X1916" s="253" t="s">
        <v>137</v>
      </c>
      <c r="Y1916" s="254"/>
      <c r="Z1916" s="255" t="s">
        <v>138</v>
      </c>
      <c r="AA1916" s="256"/>
      <c r="AB1916" s="8"/>
      <c r="AC1916" s="258" t="s">
        <v>139</v>
      </c>
      <c r="AD1916" s="259"/>
      <c r="AE1916" s="260" t="s">
        <v>140</v>
      </c>
      <c r="AF1916" s="261"/>
      <c r="AG1916" s="8"/>
      <c r="AH1916" s="253" t="s">
        <v>141</v>
      </c>
      <c r="AI1916" s="254"/>
      <c r="AJ1916" s="255" t="s">
        <v>142</v>
      </c>
      <c r="AK1916" s="256"/>
      <c r="AL1916" s="8"/>
      <c r="AM1916" s="258" t="s">
        <v>143</v>
      </c>
      <c r="AN1916" s="259"/>
      <c r="AO1916" s="260" t="s">
        <v>144</v>
      </c>
      <c r="AP1916" s="261"/>
      <c r="AR1916" s="253" t="s">
        <v>145</v>
      </c>
      <c r="AS1916" s="254"/>
      <c r="AT1916" s="255" t="s">
        <v>146</v>
      </c>
      <c r="AU1916" s="256"/>
      <c r="AV1916" s="4"/>
      <c r="AW1916" s="258" t="s">
        <v>147</v>
      </c>
      <c r="AX1916" s="259"/>
      <c r="AY1916" s="260" t="s">
        <v>148</v>
      </c>
      <c r="AZ1916" s="261"/>
      <c r="BA1916" s="8"/>
      <c r="BB1916" s="253" t="s">
        <v>149</v>
      </c>
      <c r="BC1916" s="254"/>
      <c r="BD1916" s="255" t="s">
        <v>150</v>
      </c>
      <c r="BE1916" s="256"/>
      <c r="BF1916" s="4"/>
      <c r="BG1916" s="258" t="s">
        <v>151</v>
      </c>
      <c r="BH1916" s="259"/>
      <c r="BI1916" s="260" t="s">
        <v>152</v>
      </c>
      <c r="BJ1916" s="261"/>
      <c r="BK1916" s="4"/>
      <c r="BL1916" s="253" t="s">
        <v>153</v>
      </c>
      <c r="BM1916" s="254"/>
      <c r="BN1916" s="255" t="s">
        <v>154</v>
      </c>
      <c r="BO1916" s="256"/>
      <c r="BP1916" s="4"/>
      <c r="BQ1916" s="258" t="s">
        <v>155</v>
      </c>
      <c r="BR1916" s="259"/>
      <c r="BS1916" s="260" t="s">
        <v>156</v>
      </c>
      <c r="BT1916" s="261"/>
      <c r="BU1916" s="8"/>
      <c r="BV1916" s="253" t="s">
        <v>157</v>
      </c>
      <c r="BW1916" s="254"/>
      <c r="BX1916" s="255" t="s">
        <v>158</v>
      </c>
      <c r="BY1916" s="256"/>
      <c r="CA1916" s="46" t="s">
        <v>16</v>
      </c>
      <c r="CC1916" s="136" t="s">
        <v>71</v>
      </c>
      <c r="CD1916" s="9"/>
      <c r="CE1916" s="38"/>
      <c r="CF1916" s="38"/>
      <c r="CG1916" s="38"/>
      <c r="CH1916" s="38"/>
    </row>
    <row r="1917" spans="2:91" ht="18.600000000000001" customHeight="1" thickTop="1" thickBot="1">
      <c r="D1917" s="29">
        <v>0</v>
      </c>
      <c r="E1917" s="33">
        <v>0</v>
      </c>
      <c r="F1917" s="31">
        <v>1</v>
      </c>
      <c r="G1917" s="32">
        <v>0</v>
      </c>
      <c r="I1917" s="29">
        <v>0</v>
      </c>
      <c r="J1917" s="33">
        <f t="shared" ref="J1917" si="18392">IF(0=(1-$J$8*$K$8*$B1914^2),10^14,$B1914*$J$8/(1-$J$8*$K$8*$B1914^2))</f>
        <v>-0.24862476010804707</v>
      </c>
      <c r="K1917" s="31">
        <v>1</v>
      </c>
      <c r="L1917" s="32">
        <v>0</v>
      </c>
      <c r="N1917" s="29">
        <f t="shared" ref="N1917" si="18393">D1917*I1914+F1917*I1917-E1917*J1914-G1917*J1917</f>
        <v>0</v>
      </c>
      <c r="O1917" s="33">
        <f t="shared" ref="O1917" si="18394">(D1917*J1914+E1917*I1914+F1917*J1917+G1917*I1917)</f>
        <v>-0.24862476010804707</v>
      </c>
      <c r="P1917" s="31">
        <f t="shared" ref="P1917" si="18395">D1917*K1914+F1917*K1917-E1917*L1914-G1917*L1917</f>
        <v>1</v>
      </c>
      <c r="Q1917" s="32">
        <f t="shared" ref="Q1917" si="18396">(D1917*L1914+E1917*K1914+F1917*L1917+G1917*K1917)</f>
        <v>0</v>
      </c>
      <c r="S1917" s="29">
        <v>0</v>
      </c>
      <c r="T1917" s="33">
        <v>0</v>
      </c>
      <c r="U1917" s="31">
        <v>1</v>
      </c>
      <c r="V1917" s="32">
        <v>0</v>
      </c>
      <c r="X1917" s="29">
        <f t="shared" ref="X1917" si="18397">N1917*S1914+P1917*S1917-O1917*T1914-Q1917*T1917</f>
        <v>0</v>
      </c>
      <c r="Y1917" s="33">
        <f t="shared" ref="Y1917" si="18398">(N1917*T1914+O1917*S1914+P1917*T1917+Q1917*S1917)</f>
        <v>-0.24862476010804707</v>
      </c>
      <c r="Z1917" s="31">
        <f t="shared" ref="Z1917" si="18399">N1917*U1914+P1917*U1917-O1917*V1914-Q1917*V1917</f>
        <v>0.93606799015028885</v>
      </c>
      <c r="AA1917" s="32">
        <f t="shared" ref="AA1917" si="18400">(N1917*V1914+O1917*U1914+P1917*V1917+Q1917*U1917)</f>
        <v>0</v>
      </c>
      <c r="AB1917" s="8"/>
      <c r="AC1917" s="29">
        <v>0</v>
      </c>
      <c r="AD1917" s="33">
        <f t="shared" ref="AD1917" si="18401">IF(0=(1-$AD$8*$AE$8*$B1914^2),10^14,$B1914*$AD$8/(1-$AD$8*$AE$8*$B1914^2))</f>
        <v>-0.19569652686015393</v>
      </c>
      <c r="AE1917" s="31">
        <v>1</v>
      </c>
      <c r="AF1917" s="32">
        <v>0</v>
      </c>
      <c r="AH1917" s="29">
        <f t="shared" ref="AH1917" si="18402">X1917*AC1914+Z1917*AC1917-Y1917*AD1914-AA1917*AD1917</f>
        <v>0</v>
      </c>
      <c r="AI1917" s="33">
        <f t="shared" ref="AI1917" si="18403">(X1917*AD1914+Y1917*AC1914+Z1917*AD1917+AA1917*AC1917)</f>
        <v>-0.43181001468542335</v>
      </c>
      <c r="AJ1917" s="31">
        <f t="shared" ref="AJ1917" si="18404">X1917*AE1914+Z1917*AE1917-Y1917*AF1914-AA1917*AF1917</f>
        <v>0.93606799015028885</v>
      </c>
      <c r="AK1917" s="32">
        <f t="shared" ref="AK1917" si="18405">(X1917*AF1914+Y1917*AE1914+Z1917*AF1917+AA1917*AE1917)</f>
        <v>0</v>
      </c>
      <c r="AL1917" s="8"/>
      <c r="AM1917" s="29">
        <v>0</v>
      </c>
      <c r="AN1917" s="33">
        <v>0</v>
      </c>
      <c r="AO1917" s="31">
        <v>1</v>
      </c>
      <c r="AP1917" s="32">
        <v>0</v>
      </c>
      <c r="AR1917" s="29">
        <f t="shared" ref="AR1917" si="18406">AH1917*AM1914+AJ1917*AM1917-AI1917*AN1914-AK1917*AN1917</f>
        <v>0</v>
      </c>
      <c r="AS1917" s="33">
        <f t="shared" ref="AS1917" si="18407">(AH1917*AN1914+AI1917*AM1914+AJ1917*AN1917+AK1917*AM1917)</f>
        <v>-0.43181001468542335</v>
      </c>
      <c r="AT1917" s="31">
        <f t="shared" ref="AT1917" si="18408">AH1917*AO1914+AJ1917*AO1917-AI1917*AP1914-AK1917*AP1917</f>
        <v>0.8356565541450357</v>
      </c>
      <c r="AU1917" s="32">
        <f t="shared" ref="AU1917" si="18409">(AH1917*AP1914+AI1917*AO1914+AJ1917*AP1917+AK1917*AO1917)</f>
        <v>0</v>
      </c>
      <c r="AV1917" s="8"/>
      <c r="AW1917" s="29">
        <v>0</v>
      </c>
      <c r="AX1917" s="33">
        <f t="shared" ref="AX1917" si="18410">IF(0=(1-$AX$8*$AY$8*$B1914^2),10^14,$B1914*$AX$8/(1-$AX$8*$AY$8*$B1914^2))</f>
        <v>-0.17716503008854778</v>
      </c>
      <c r="AY1917" s="31">
        <v>1</v>
      </c>
      <c r="AZ1917" s="32">
        <v>0</v>
      </c>
      <c r="BB1917" s="29">
        <f t="shared" ref="BB1917" si="18411">AR1917*AW1914+AT1917*AW1917-AS1917*AX1914-AU1917*AX1917</f>
        <v>0</v>
      </c>
      <c r="BC1917" s="33">
        <f t="shared" ref="BC1917" si="18412">(AR1917*AX1914+AS1917*AW1914+AT1917*AX1917+AU1917*AW1917)</f>
        <v>-0.57985913324422078</v>
      </c>
      <c r="BD1917" s="31">
        <f t="shared" ref="BD1917" si="18413">AR1917*AY1914+AT1917*AY1917-AS1917*AZ1914-AU1917*AZ1917</f>
        <v>0.8356565541450357</v>
      </c>
      <c r="BE1917" s="32">
        <f t="shared" ref="BE1917" si="18414">(AR1917*AZ1914+AS1917*AY1914+AT1917*AZ1917+AU1917*AY1917)</f>
        <v>0</v>
      </c>
      <c r="BF1917" s="8"/>
      <c r="BG1917" s="29">
        <v>0</v>
      </c>
      <c r="BH1917" s="33">
        <v>0</v>
      </c>
      <c r="BI1917" s="31">
        <v>1</v>
      </c>
      <c r="BJ1917" s="32">
        <v>0</v>
      </c>
      <c r="BL1917" s="29">
        <f t="shared" ref="BL1917" si="18415">BB1917*BG1914+BD1917*BG1917-BC1917*BH1914-BE1917*BH1917</f>
        <v>0</v>
      </c>
      <c r="BM1917" s="33">
        <f t="shared" ref="BM1917" si="18416">(BB1917*BH1914+BC1917*BG1914+BD1917*BH1917+BE1917*BG1917)</f>
        <v>-0.57985913324422078</v>
      </c>
      <c r="BN1917" s="31">
        <f t="shared" ref="BN1917" si="18417">BB1917*BI1914+BD1917*BI1917-BC1917*BJ1914-BE1917*BJ1917</f>
        <v>0.78824433718404885</v>
      </c>
      <c r="BO1917" s="32">
        <f t="shared" ref="BO1917" si="18418">(BB1917*BJ1914+BC1917*BI1914+BD1917*BJ1917+BE1917*BI1917)</f>
        <v>0</v>
      </c>
      <c r="BP1917" s="8"/>
      <c r="BQ1917" s="19">
        <f t="shared" ref="BQ1917:BQ1980" si="18419">1/$BR$8</f>
        <v>1</v>
      </c>
      <c r="BR1917" s="47">
        <v>0</v>
      </c>
      <c r="BS1917" s="48">
        <v>1</v>
      </c>
      <c r="BT1917" s="49">
        <v>0</v>
      </c>
      <c r="BV1917" s="29">
        <f t="shared" ref="BV1917" si="18420">BL1917*BQ1914+BN1917*BQ1917-BM1917*BR1914-BO1917*BR1917</f>
        <v>0.78824433718404885</v>
      </c>
      <c r="BW1917" s="33">
        <f t="shared" ref="BW1917" si="18421">(BL1917*BR1914+BM1917*BQ1914+BN1917*BR1917+BO1917*BQ1917)</f>
        <v>-0.57985913324422078</v>
      </c>
      <c r="BX1917" s="31">
        <f t="shared" ref="BX1917" si="18422">BL1917*BS1914+BN1917*BS1917-BM1917*BT1914-BO1917*BT1917</f>
        <v>0.78824433718404885</v>
      </c>
      <c r="BY1917" s="32">
        <f t="shared" ref="BY1917" si="18423">(BL1917*BT1914+BM1917*BS1914+BN1917*BT1917+BO1917*BS1917)</f>
        <v>0</v>
      </c>
      <c r="CA1917" s="50">
        <f t="shared" ref="CA1917" si="18424">(180/PI())*ATAN(-1*(BW1914+BW1917)/(BV1914+BV1917))</f>
        <v>38.027329453855529</v>
      </c>
      <c r="CC1917" s="137">
        <f t="shared" ref="CC1917" si="18425">20*LOG(((1-(10^(CA1914/20)^2)*(1-((1-CC1914)/(1+CC1914))^2))^0.5))</f>
        <v>-27.344837900780572</v>
      </c>
      <c r="CD1917" s="9"/>
      <c r="CE1917" s="38"/>
      <c r="CF1917" s="38"/>
      <c r="CG1917" s="38"/>
      <c r="CH1917" s="38"/>
    </row>
    <row r="1918" spans="2:91" ht="18.600000000000001" customHeight="1">
      <c r="CC1918" s="42"/>
    </row>
    <row r="1919" spans="2:91" ht="18.600000000000001" customHeight="1" thickBot="1">
      <c r="E1919" s="22" t="s">
        <v>4</v>
      </c>
      <c r="J1919" s="22" t="s">
        <v>5</v>
      </c>
      <c r="O1919" s="22" t="s">
        <v>6</v>
      </c>
      <c r="T1919" s="22" t="s">
        <v>7</v>
      </c>
      <c r="Y1919" s="22" t="s">
        <v>8</v>
      </c>
      <c r="AD1919" s="22" t="s">
        <v>65</v>
      </c>
      <c r="AI1919" s="22" t="s">
        <v>9</v>
      </c>
      <c r="AN1919" s="22" t="s">
        <v>66</v>
      </c>
      <c r="AS1919" s="22" t="s">
        <v>51</v>
      </c>
      <c r="AX1919" s="22" t="s">
        <v>67</v>
      </c>
      <c r="BC1919" s="22" t="s">
        <v>52</v>
      </c>
      <c r="BH1919" s="22" t="s">
        <v>68</v>
      </c>
      <c r="BM1919" s="22" t="s">
        <v>63</v>
      </c>
      <c r="BQ1919" s="23" t="s">
        <v>69</v>
      </c>
      <c r="BR1919" s="23"/>
      <c r="BS1919" s="24"/>
      <c r="BT1919" s="24"/>
      <c r="BU1919" s="24"/>
      <c r="BW1919" s="22" t="s">
        <v>64</v>
      </c>
    </row>
    <row r="1920" spans="2:91" ht="18.600000000000001" customHeight="1" thickBot="1">
      <c r="D1920" s="249" t="s">
        <v>103</v>
      </c>
      <c r="E1920" s="250"/>
      <c r="F1920" s="251" t="s">
        <v>104</v>
      </c>
      <c r="G1920" s="252"/>
      <c r="H1920" s="229"/>
      <c r="I1920" s="253" t="s">
        <v>11</v>
      </c>
      <c r="J1920" s="254"/>
      <c r="K1920" s="255" t="s">
        <v>12</v>
      </c>
      <c r="L1920" s="256"/>
      <c r="M1920" s="24"/>
      <c r="N1920" s="253" t="s">
        <v>105</v>
      </c>
      <c r="O1920" s="254"/>
      <c r="P1920" s="255" t="s">
        <v>106</v>
      </c>
      <c r="Q1920" s="256"/>
      <c r="R1920" s="24"/>
      <c r="S1920" s="249" t="s">
        <v>107</v>
      </c>
      <c r="T1920" s="250"/>
      <c r="U1920" s="251" t="s">
        <v>108</v>
      </c>
      <c r="V1920" s="252"/>
      <c r="W1920" s="8"/>
      <c r="X1920" s="253" t="s">
        <v>109</v>
      </c>
      <c r="Y1920" s="254"/>
      <c r="Z1920" s="255" t="s">
        <v>110</v>
      </c>
      <c r="AA1920" s="256"/>
      <c r="AB1920" s="8"/>
      <c r="AC1920" s="253" t="s">
        <v>111</v>
      </c>
      <c r="AD1920" s="254"/>
      <c r="AE1920" s="255" t="s">
        <v>14</v>
      </c>
      <c r="AF1920" s="256"/>
      <c r="AG1920" s="8"/>
      <c r="AH1920" s="253" t="s">
        <v>112</v>
      </c>
      <c r="AI1920" s="254"/>
      <c r="AJ1920" s="255" t="s">
        <v>113</v>
      </c>
      <c r="AK1920" s="256"/>
      <c r="AL1920" s="8"/>
      <c r="AM1920" s="249" t="s">
        <v>114</v>
      </c>
      <c r="AN1920" s="250"/>
      <c r="AO1920" s="251" t="s">
        <v>115</v>
      </c>
      <c r="AP1920" s="252"/>
      <c r="AQ1920" s="24"/>
      <c r="AR1920" s="253" t="s">
        <v>116</v>
      </c>
      <c r="AS1920" s="254"/>
      <c r="AT1920" s="255" t="s">
        <v>13</v>
      </c>
      <c r="AU1920" s="256"/>
      <c r="AV1920" s="4"/>
      <c r="AW1920" s="253" t="s">
        <v>117</v>
      </c>
      <c r="AX1920" s="254"/>
      <c r="AY1920" s="255" t="s">
        <v>118</v>
      </c>
      <c r="AZ1920" s="256"/>
      <c r="BA1920" s="8"/>
      <c r="BB1920" s="253" t="s">
        <v>119</v>
      </c>
      <c r="BC1920" s="254"/>
      <c r="BD1920" s="255" t="s">
        <v>120</v>
      </c>
      <c r="BE1920" s="256"/>
      <c r="BF1920" s="4"/>
      <c r="BG1920" s="249" t="s">
        <v>121</v>
      </c>
      <c r="BH1920" s="250"/>
      <c r="BI1920" s="251" t="s">
        <v>122</v>
      </c>
      <c r="BJ1920" s="252"/>
      <c r="BK1920" s="4"/>
      <c r="BL1920" s="253" t="s">
        <v>123</v>
      </c>
      <c r="BM1920" s="254"/>
      <c r="BN1920" s="255" t="s">
        <v>124</v>
      </c>
      <c r="BO1920" s="256"/>
      <c r="BP1920" s="4"/>
      <c r="BQ1920" s="253" t="s">
        <v>125</v>
      </c>
      <c r="BR1920" s="254"/>
      <c r="BS1920" s="255" t="s">
        <v>126</v>
      </c>
      <c r="BT1920" s="256"/>
      <c r="BU1920" s="8"/>
      <c r="BV1920" s="253" t="s">
        <v>127</v>
      </c>
      <c r="BW1920" s="254"/>
      <c r="BX1920" s="255" t="s">
        <v>128</v>
      </c>
      <c r="BY1920" s="256"/>
      <c r="CA1920" s="27" t="s">
        <v>15</v>
      </c>
      <c r="CC1920" s="133" t="s">
        <v>70</v>
      </c>
      <c r="CD1920" s="9"/>
      <c r="CE1920" s="38"/>
      <c r="CF1920" s="38"/>
      <c r="CG1920" s="38"/>
      <c r="CH1920" s="38"/>
    </row>
    <row r="1921" spans="2:91" ht="18.600000000000001" customHeight="1" thickTop="1" thickBot="1">
      <c r="B1921" s="129">
        <v>5</v>
      </c>
      <c r="D1921" s="29">
        <v>1</v>
      </c>
      <c r="E1921" s="30">
        <v>0</v>
      </c>
      <c r="F1921" s="31">
        <v>0</v>
      </c>
      <c r="G1921" s="32">
        <f t="shared" ref="G1921:G1984" si="18426">-1/($E$8*$B1921)</f>
        <v>-0.13183600000000001</v>
      </c>
      <c r="I1921" s="29">
        <v>1</v>
      </c>
      <c r="J1921" s="33">
        <v>0</v>
      </c>
      <c r="K1921" s="31">
        <v>0</v>
      </c>
      <c r="L1921" s="32">
        <v>0</v>
      </c>
      <c r="N1921" s="29">
        <f t="shared" ref="N1921" si="18427">D1921*I1921+F1921*I1924-E1921*J1921-G1921*J1924</f>
        <v>0.96735504395082839</v>
      </c>
      <c r="O1921" s="33">
        <f t="shared" ref="O1921" si="18428">(D1921*J1921+E1921*I1921+F1921*J1924+G1921*I1924)</f>
        <v>0</v>
      </c>
      <c r="P1921" s="31">
        <f t="shared" ref="P1921" si="18429">D1921*K1921+F1921*K1924-E1921*L1921-G1921*L1924</f>
        <v>0</v>
      </c>
      <c r="Q1921" s="32">
        <f t="shared" ref="Q1921" si="18430">(D1921*L1921+E1921*K1921+F1921*L1924+G1921*K1924)</f>
        <v>-0.13183600000000001</v>
      </c>
      <c r="S1921" s="29">
        <v>1</v>
      </c>
      <c r="T1921" s="30">
        <v>0</v>
      </c>
      <c r="U1921" s="31">
        <v>0</v>
      </c>
      <c r="V1921" s="32">
        <f t="shared" ref="V1921:V1984" si="18431">-1/($T$8*$B1921)</f>
        <v>-0.25611400000000001</v>
      </c>
      <c r="X1921" s="29">
        <f t="shared" ref="X1921" si="18432">N1921*S1921+P1921*S1924-O1921*T1921-Q1921*T1924</f>
        <v>0.96735504395082839</v>
      </c>
      <c r="Y1921" s="33">
        <f t="shared" ref="Y1921" si="18433">(N1921*T1921+O1921*S1921+P1921*T1924+Q1921*S1924)</f>
        <v>0</v>
      </c>
      <c r="Z1921" s="31">
        <f t="shared" ref="Z1921" si="18434">N1921*U1921+P1921*U1924-O1921*V1921-Q1921*V1924</f>
        <v>0</v>
      </c>
      <c r="AA1921" s="32">
        <f t="shared" ref="AA1921" si="18435">(N1921*V1921+O1921*U1921+P1921*V1924+Q1921*U1924)</f>
        <v>-0.37958916972642248</v>
      </c>
      <c r="AB1921" s="8"/>
      <c r="AC1921" s="29">
        <v>1</v>
      </c>
      <c r="AD1921" s="33">
        <v>0</v>
      </c>
      <c r="AE1921" s="31">
        <v>0</v>
      </c>
      <c r="AF1921" s="32">
        <v>0</v>
      </c>
      <c r="AH1921" s="29">
        <f t="shared" ref="AH1921" si="18436">X1921*AC1921+Z1921*AC1924-Y1921*AD1921-AA1921*AD1924</f>
        <v>0.89338174774449819</v>
      </c>
      <c r="AI1921" s="33">
        <f t="shared" ref="AI1921" si="18437">(X1921*AD1921+Y1921*AC1921+Z1921*AD1924+AA1921*AC1924)</f>
        <v>0</v>
      </c>
      <c r="AJ1921" s="31">
        <f t="shared" ref="AJ1921" si="18438">X1921*AE1921+Z1921*AE1924-Y1921*AF1921-AA1921*AF1924</f>
        <v>0</v>
      </c>
      <c r="AK1921" s="32">
        <f t="shared" ref="AK1921" si="18439">(X1921*AF1921+Y1921*AE1921+Z1921*AF1924+AA1921*AE1924)</f>
        <v>-0.37958916972642248</v>
      </c>
      <c r="AL1921" s="8"/>
      <c r="AM1921" s="29">
        <v>1</v>
      </c>
      <c r="AN1921" s="30">
        <v>0</v>
      </c>
      <c r="AO1921" s="31">
        <v>0</v>
      </c>
      <c r="AP1921" s="32">
        <f t="shared" ref="AP1921:AP1984" si="18440">-1/($AN$8*$B1921)</f>
        <v>-0.23160599999999998</v>
      </c>
      <c r="AR1921" s="29">
        <f t="shared" ref="AR1921" si="18441">AH1921*AM1921+AJ1921*AM1924-AI1921*AN1921-AK1921*AN1924</f>
        <v>0.89338174774449819</v>
      </c>
      <c r="AS1921" s="33">
        <f t="shared" ref="AS1921" si="18442">(AH1921*AN1921+AI1921*AM1921+AJ1921*AN1924+AK1921*AM1924)</f>
        <v>0</v>
      </c>
      <c r="AT1921" s="31">
        <f t="shared" ref="AT1921" si="18443">AH1921*AO1921+AJ1921*AO1924-AI1921*AP1921-AK1921*AP1924</f>
        <v>0</v>
      </c>
      <c r="AU1921" s="32">
        <f t="shared" ref="AU1921" si="18444">(AH1921*AP1921+AI1921*AO1921+AJ1921*AP1924+AK1921*AO1924)</f>
        <v>-0.58650174279453471</v>
      </c>
      <c r="AV1921" s="8"/>
      <c r="AW1921" s="29">
        <v>1</v>
      </c>
      <c r="AX1921" s="33">
        <v>0</v>
      </c>
      <c r="AY1921" s="31">
        <v>0</v>
      </c>
      <c r="AZ1921" s="32">
        <v>0</v>
      </c>
      <c r="BB1921" s="29">
        <f t="shared" ref="BB1921" si="18445">AR1921*AW1921+AT1921*AW1924-AS1921*AX1921-AU1921*AX1924</f>
        <v>0.78990391490237477</v>
      </c>
      <c r="BC1921" s="33">
        <f t="shared" ref="BC1921" si="18446">(AR1921*AX1921+AS1921*AW1921+AT1921*AX1924+AU1921*AW1924)</f>
        <v>0</v>
      </c>
      <c r="BD1921" s="31">
        <f t="shared" ref="BD1921" si="18447">AR1921*AY1921+AT1921*AY1924-AS1921*AZ1921-AU1921*AZ1924</f>
        <v>0</v>
      </c>
      <c r="BE1921" s="32">
        <f t="shared" ref="BE1921" si="18448">(AR1921*AZ1921+AS1921*AY1921+AT1921*AZ1924+AU1921*AY1924)</f>
        <v>-0.58650174279453471</v>
      </c>
      <c r="BF1921" s="8"/>
      <c r="BG1921" s="29">
        <v>1</v>
      </c>
      <c r="BH1921" s="30">
        <v>0</v>
      </c>
      <c r="BI1921" s="31">
        <v>0</v>
      </c>
      <c r="BJ1921" s="32">
        <f t="shared" ref="BJ1921:BJ1984" si="18449">-1/($BH$8*$B1921)</f>
        <v>-8.1437999999999997E-2</v>
      </c>
      <c r="BL1921" s="29">
        <f t="shared" ref="BL1921" si="18450">BB1921*BG1921+BD1921*BG1924-BC1921*BH1921-BE1921*BH1924</f>
        <v>0.78990391490237477</v>
      </c>
      <c r="BM1921" s="33">
        <f t="shared" ref="BM1921" si="18451">(BB1921*BH1921+BC1921*BG1921+BD1921*BH1924+BE1921*BG1924)</f>
        <v>0</v>
      </c>
      <c r="BN1921" s="31">
        <f t="shared" ref="BN1921" si="18452">BB1921*BI1921+BD1921*BI1924-BC1921*BJ1921-BE1921*BJ1924</f>
        <v>0</v>
      </c>
      <c r="BO1921" s="32">
        <f t="shared" ref="BO1921" si="18453">(BB1921*BJ1921+BC1921*BI1921+BD1921*BJ1924+BE1921*BI1924)</f>
        <v>-0.65082993781635434</v>
      </c>
      <c r="BP1921" s="8"/>
      <c r="BQ1921" s="34">
        <v>1</v>
      </c>
      <c r="BR1921" s="35">
        <v>0</v>
      </c>
      <c r="BS1921" s="11">
        <v>0</v>
      </c>
      <c r="BT1921" s="36">
        <v>0</v>
      </c>
      <c r="BV1921" s="29">
        <f t="shared" ref="BV1921" si="18454">BL1921*BQ1921+BN1921*BQ1924-BM1921*BR1921-BO1921*BR1924</f>
        <v>0.78990391490237477</v>
      </c>
      <c r="BW1921" s="33">
        <f t="shared" ref="BW1921" si="18455">(BL1921*BR1921+BM1921*BQ1921+BN1921*BR1924+BO1921*BQ1924)</f>
        <v>-0.65082993781635434</v>
      </c>
      <c r="BX1921" s="31">
        <f t="shared" ref="BX1921" si="18456">BL1921*BS1921+BN1921*BS1924-BM1921*BT1921-BO1921*BT1924</f>
        <v>0</v>
      </c>
      <c r="BY1921" s="32">
        <f t="shared" ref="BY1921" si="18457">(BL1921*BT1921+BM1921*BS1921+BN1921*BT1924+BO1921*BS1924)</f>
        <v>-0.65082993781635434</v>
      </c>
      <c r="CA1921" s="37">
        <f t="shared" ref="CA1921" si="18458">20*LOG(((1+$BR$8)/$BR$8)/((BV1921+BV1924)^2+(BW1921+BW1924)^2)^0.5)</f>
        <v>-5.7862997876924156E-3</v>
      </c>
      <c r="CC1921" s="134">
        <f t="shared" ref="CC1921" si="18459">((BV1921^2+BW1921^2)^0.5)/((BV1924^2+BW1924^2)^0.5)</f>
        <v>1.0457893150498083</v>
      </c>
      <c r="CD1921" s="9"/>
      <c r="CE1921" s="38"/>
      <c r="CF1921" s="38"/>
      <c r="CG1921" s="38"/>
      <c r="CH1921" s="38"/>
      <c r="CM1921" s="129">
        <v>4.9800000000000004</v>
      </c>
    </row>
    <row r="1922" spans="2:91" ht="18.600000000000001" customHeight="1" thickBot="1">
      <c r="D1922" s="39"/>
      <c r="G1922" s="40"/>
      <c r="I1922" s="39"/>
      <c r="L1922" s="40"/>
      <c r="N1922" s="39"/>
      <c r="Q1922" s="40"/>
      <c r="S1922" s="39"/>
      <c r="V1922" s="40"/>
      <c r="X1922" s="39"/>
      <c r="AA1922" s="40"/>
      <c r="AC1922" s="39"/>
      <c r="AF1922" s="40"/>
      <c r="AH1922" s="39"/>
      <c r="AK1922" s="40"/>
      <c r="AM1922" s="39"/>
      <c r="AP1922" s="40"/>
      <c r="AR1922" s="39"/>
      <c r="AU1922" s="40"/>
      <c r="AW1922" s="39"/>
      <c r="AZ1922" s="40"/>
      <c r="BB1922" s="39"/>
      <c r="BE1922" s="40"/>
      <c r="BG1922" s="39"/>
      <c r="BJ1922" s="40"/>
      <c r="BL1922" s="39"/>
      <c r="BO1922" s="40"/>
      <c r="BQ1922" s="34"/>
      <c r="BR1922" s="11"/>
      <c r="BS1922" s="11"/>
      <c r="BT1922" s="41"/>
      <c r="BV1922" s="39"/>
      <c r="BY1922" s="40"/>
      <c r="CC1922" s="135"/>
      <c r="CD1922" s="9"/>
      <c r="CE1922" s="38"/>
      <c r="CF1922" s="38"/>
      <c r="CG1922" s="38"/>
      <c r="CH1922" s="38"/>
    </row>
    <row r="1923" spans="2:91" ht="18.600000000000001" customHeight="1" thickBot="1">
      <c r="D1923" s="258" t="s">
        <v>129</v>
      </c>
      <c r="E1923" s="259"/>
      <c r="F1923" s="260" t="s">
        <v>130</v>
      </c>
      <c r="G1923" s="261"/>
      <c r="H1923" s="229"/>
      <c r="I1923" s="258" t="s">
        <v>131</v>
      </c>
      <c r="J1923" s="259"/>
      <c r="K1923" s="260" t="s">
        <v>132</v>
      </c>
      <c r="L1923" s="261"/>
      <c r="N1923" s="253" t="s">
        <v>133</v>
      </c>
      <c r="O1923" s="254"/>
      <c r="P1923" s="255" t="s">
        <v>134</v>
      </c>
      <c r="Q1923" s="256"/>
      <c r="S1923" s="258" t="s">
        <v>135</v>
      </c>
      <c r="T1923" s="259"/>
      <c r="U1923" s="260" t="s">
        <v>136</v>
      </c>
      <c r="V1923" s="261"/>
      <c r="W1923" s="8"/>
      <c r="X1923" s="253" t="s">
        <v>137</v>
      </c>
      <c r="Y1923" s="254"/>
      <c r="Z1923" s="255" t="s">
        <v>138</v>
      </c>
      <c r="AA1923" s="256"/>
      <c r="AB1923" s="8"/>
      <c r="AC1923" s="258" t="s">
        <v>139</v>
      </c>
      <c r="AD1923" s="259"/>
      <c r="AE1923" s="260" t="s">
        <v>140</v>
      </c>
      <c r="AF1923" s="261"/>
      <c r="AG1923" s="8"/>
      <c r="AH1923" s="253" t="s">
        <v>141</v>
      </c>
      <c r="AI1923" s="254"/>
      <c r="AJ1923" s="255" t="s">
        <v>142</v>
      </c>
      <c r="AK1923" s="256"/>
      <c r="AL1923" s="8"/>
      <c r="AM1923" s="258" t="s">
        <v>143</v>
      </c>
      <c r="AN1923" s="259"/>
      <c r="AO1923" s="260" t="s">
        <v>144</v>
      </c>
      <c r="AP1923" s="261"/>
      <c r="AR1923" s="253" t="s">
        <v>145</v>
      </c>
      <c r="AS1923" s="254"/>
      <c r="AT1923" s="255" t="s">
        <v>146</v>
      </c>
      <c r="AU1923" s="256"/>
      <c r="AV1923" s="4"/>
      <c r="AW1923" s="258" t="s">
        <v>147</v>
      </c>
      <c r="AX1923" s="259"/>
      <c r="AY1923" s="260" t="s">
        <v>148</v>
      </c>
      <c r="AZ1923" s="261"/>
      <c r="BA1923" s="8"/>
      <c r="BB1923" s="253" t="s">
        <v>149</v>
      </c>
      <c r="BC1923" s="254"/>
      <c r="BD1923" s="255" t="s">
        <v>150</v>
      </c>
      <c r="BE1923" s="256"/>
      <c r="BF1923" s="4"/>
      <c r="BG1923" s="258" t="s">
        <v>151</v>
      </c>
      <c r="BH1923" s="259"/>
      <c r="BI1923" s="260" t="s">
        <v>152</v>
      </c>
      <c r="BJ1923" s="261"/>
      <c r="BK1923" s="4"/>
      <c r="BL1923" s="253" t="s">
        <v>153</v>
      </c>
      <c r="BM1923" s="254"/>
      <c r="BN1923" s="255" t="s">
        <v>154</v>
      </c>
      <c r="BO1923" s="256"/>
      <c r="BP1923" s="4"/>
      <c r="BQ1923" s="258" t="s">
        <v>155</v>
      </c>
      <c r="BR1923" s="259"/>
      <c r="BS1923" s="260" t="s">
        <v>156</v>
      </c>
      <c r="BT1923" s="261"/>
      <c r="BU1923" s="8"/>
      <c r="BV1923" s="253" t="s">
        <v>157</v>
      </c>
      <c r="BW1923" s="254"/>
      <c r="BX1923" s="255" t="s">
        <v>158</v>
      </c>
      <c r="BY1923" s="256"/>
      <c r="CA1923" s="46" t="s">
        <v>16</v>
      </c>
      <c r="CC1923" s="136" t="s">
        <v>71</v>
      </c>
      <c r="CD1923" s="9"/>
      <c r="CE1923" s="38"/>
      <c r="CF1923" s="38"/>
      <c r="CG1923" s="38"/>
      <c r="CH1923" s="38"/>
    </row>
    <row r="1924" spans="2:91" ht="18.600000000000001" customHeight="1" thickTop="1" thickBot="1">
      <c r="D1924" s="29">
        <v>0</v>
      </c>
      <c r="E1924" s="33">
        <v>0</v>
      </c>
      <c r="F1924" s="31">
        <v>1</v>
      </c>
      <c r="G1924" s="32">
        <v>0</v>
      </c>
      <c r="I1924" s="29">
        <v>0</v>
      </c>
      <c r="J1924" s="33">
        <f t="shared" ref="J1924" si="18460">IF(0=(1-$J$8*$K$8*$B1921^2),10^14,$B1921*$J$8/(1-$J$8*$K$8*$B1921^2))</f>
        <v>-0.24761791960596219</v>
      </c>
      <c r="K1924" s="31">
        <v>1</v>
      </c>
      <c r="L1924" s="32">
        <v>0</v>
      </c>
      <c r="N1924" s="29">
        <f t="shared" ref="N1924" si="18461">D1924*I1921+F1924*I1924-E1924*J1921-G1924*J1924</f>
        <v>0</v>
      </c>
      <c r="O1924" s="33">
        <f t="shared" ref="O1924" si="18462">(D1924*J1921+E1924*I1921+F1924*J1924+G1924*I1924)</f>
        <v>-0.24761791960596219</v>
      </c>
      <c r="P1924" s="31">
        <f t="shared" ref="P1924" si="18463">D1924*K1921+F1924*K1924-E1924*L1921-G1924*L1924</f>
        <v>1</v>
      </c>
      <c r="Q1924" s="32">
        <f t="shared" ref="Q1924" si="18464">(D1924*L1921+E1924*K1921+F1924*L1924+G1924*K1924)</f>
        <v>0</v>
      </c>
      <c r="S1924" s="29">
        <v>0</v>
      </c>
      <c r="T1924" s="33">
        <v>0</v>
      </c>
      <c r="U1924" s="31">
        <v>1</v>
      </c>
      <c r="V1924" s="32">
        <v>0</v>
      </c>
      <c r="X1924" s="29">
        <f t="shared" ref="X1924" si="18465">N1924*S1921+P1924*S1924-O1924*T1921-Q1924*T1924</f>
        <v>0</v>
      </c>
      <c r="Y1924" s="33">
        <f t="shared" ref="Y1924" si="18466">(N1924*T1921+O1924*S1921+P1924*T1924+Q1924*S1924)</f>
        <v>-0.24761791960596219</v>
      </c>
      <c r="Z1924" s="31">
        <f t="shared" ref="Z1924" si="18467">N1924*U1921+P1924*U1924-O1924*V1921-Q1924*V1924</f>
        <v>0.9365815841380386</v>
      </c>
      <c r="AA1924" s="32">
        <f t="shared" ref="AA1924" si="18468">(N1924*V1921+O1924*U1921+P1924*V1924+Q1924*U1924)</f>
        <v>0</v>
      </c>
      <c r="AB1924" s="8"/>
      <c r="AC1924" s="29">
        <v>0</v>
      </c>
      <c r="AD1924" s="33">
        <f t="shared" ref="AD1924" si="18469">IF(0=(1-$AD$8*$AE$8*$B1921^2),10^14,$B1921*$AD$8/(1-$AD$8*$AE$8*$B1921^2))</f>
        <v>-0.19487725706095424</v>
      </c>
      <c r="AE1924" s="31">
        <v>1</v>
      </c>
      <c r="AF1924" s="32">
        <v>0</v>
      </c>
      <c r="AH1924" s="29">
        <f t="shared" ref="AH1924" si="18470">X1924*AC1921+Z1924*AC1924-Y1924*AD1921-AA1924*AD1924</f>
        <v>0</v>
      </c>
      <c r="AI1924" s="33">
        <f t="shared" ref="AI1924" si="18471">(X1924*AD1921+Y1924*AC1921+Z1924*AD1924+AA1924*AC1924)</f>
        <v>-0.43013636973658648</v>
      </c>
      <c r="AJ1924" s="31">
        <f t="shared" ref="AJ1924" si="18472">X1924*AE1921+Z1924*AE1924-Y1924*AF1921-AA1924*AF1924</f>
        <v>0.9365815841380386</v>
      </c>
      <c r="AK1924" s="32">
        <f t="shared" ref="AK1924" si="18473">(X1924*AF1921+Y1924*AE1921+Z1924*AF1924+AA1924*AE1924)</f>
        <v>0</v>
      </c>
      <c r="AL1924" s="8"/>
      <c r="AM1924" s="29">
        <v>0</v>
      </c>
      <c r="AN1924" s="33">
        <v>0</v>
      </c>
      <c r="AO1924" s="31">
        <v>1</v>
      </c>
      <c r="AP1924" s="32">
        <v>0</v>
      </c>
      <c r="AR1924" s="29">
        <f t="shared" ref="AR1924" si="18474">AH1924*AM1921+AJ1924*AM1924-AI1924*AN1921-AK1924*AN1924</f>
        <v>0</v>
      </c>
      <c r="AS1924" s="33">
        <f t="shared" ref="AS1924" si="18475">(AH1924*AN1921+AI1924*AM1921+AJ1924*AN1924+AK1924*AM1924)</f>
        <v>-0.43013636973658648</v>
      </c>
      <c r="AT1924" s="31">
        <f t="shared" ref="AT1924" si="18476">AH1924*AO1921+AJ1924*AO1924-AI1924*AP1921-AK1924*AP1924</f>
        <v>0.83695942008882673</v>
      </c>
      <c r="AU1924" s="32">
        <f t="shared" ref="AU1924" si="18477">(AH1924*AP1921+AI1924*AO1921+AJ1924*AP1924+AK1924*AO1924)</f>
        <v>0</v>
      </c>
      <c r="AV1924" s="8"/>
      <c r="AW1924" s="29">
        <v>0</v>
      </c>
      <c r="AX1924" s="33">
        <f t="shared" ref="AX1924" si="18478">IF(0=(1-$AX$8*$AY$8*$B1921^2),10^14,$B1921*$AX$8/(1-$AX$8*$AY$8*$B1921^2))</f>
        <v>-0.17643226829826167</v>
      </c>
      <c r="AY1924" s="31">
        <v>1</v>
      </c>
      <c r="AZ1924" s="32">
        <v>0</v>
      </c>
      <c r="BB1924" s="29">
        <f t="shared" ref="BB1924" si="18479">AR1924*AW1921+AT1924*AW1924-AS1924*AX1921-AU1924*AX1924</f>
        <v>0</v>
      </c>
      <c r="BC1924" s="33">
        <f t="shared" ref="BC1924" si="18480">(AR1924*AX1921+AS1924*AW1921+AT1924*AX1924+AU1924*AW1924)</f>
        <v>-0.57780301869645578</v>
      </c>
      <c r="BD1924" s="31">
        <f t="shared" ref="BD1924" si="18481">AR1924*AY1921+AT1924*AY1924-AS1924*AZ1921-AU1924*AZ1924</f>
        <v>0.83695942008882673</v>
      </c>
      <c r="BE1924" s="32">
        <f t="shared" ref="BE1924" si="18482">(AR1924*AZ1921+AS1924*AY1921+AT1924*AZ1924+AU1924*AY1924)</f>
        <v>0</v>
      </c>
      <c r="BF1924" s="8"/>
      <c r="BG1924" s="29">
        <v>0</v>
      </c>
      <c r="BH1924" s="33">
        <v>0</v>
      </c>
      <c r="BI1924" s="31">
        <v>1</v>
      </c>
      <c r="BJ1924" s="32">
        <v>0</v>
      </c>
      <c r="BL1924" s="29">
        <f t="shared" ref="BL1924" si="18483">BB1924*BG1921+BD1924*BG1924-BC1924*BH1921-BE1924*BH1924</f>
        <v>0</v>
      </c>
      <c r="BM1924" s="33">
        <f t="shared" ref="BM1924" si="18484">(BB1924*BH1921+BC1924*BG1921+BD1924*BH1924+BE1924*BG1924)</f>
        <v>-0.57780301869645578</v>
      </c>
      <c r="BN1924" s="31">
        <f t="shared" ref="BN1924" si="18485">BB1924*BI1921+BD1924*BI1924-BC1924*BJ1921-BE1924*BJ1924</f>
        <v>0.78990429785222482</v>
      </c>
      <c r="BO1924" s="32">
        <f t="shared" ref="BO1924" si="18486">(BB1924*BJ1921+BC1924*BI1921+BD1924*BJ1924+BE1924*BI1924)</f>
        <v>0</v>
      </c>
      <c r="BP1924" s="8"/>
      <c r="BQ1924" s="19">
        <f t="shared" ref="BQ1924:BQ1987" si="18487">1/$BR$8</f>
        <v>1</v>
      </c>
      <c r="BR1924" s="47">
        <v>0</v>
      </c>
      <c r="BS1924" s="48">
        <v>1</v>
      </c>
      <c r="BT1924" s="49">
        <v>0</v>
      </c>
      <c r="BV1924" s="29">
        <f t="shared" ref="BV1924" si="18488">BL1924*BQ1921+BN1924*BQ1924-BM1924*BR1921-BO1924*BR1924</f>
        <v>0.78990429785222482</v>
      </c>
      <c r="BW1924" s="33">
        <f t="shared" ref="BW1924" si="18489">(BL1924*BR1921+BM1924*BQ1921+BN1924*BR1924+BO1924*BQ1924)</f>
        <v>-0.57780301869645578</v>
      </c>
      <c r="BX1924" s="31">
        <f t="shared" ref="BX1924" si="18490">BL1924*BS1921+BN1924*BS1924-BM1924*BT1921-BO1924*BT1924</f>
        <v>0.78990429785222482</v>
      </c>
      <c r="BY1924" s="32">
        <f t="shared" ref="BY1924" si="18491">(BL1924*BT1921+BM1924*BS1921+BN1924*BT1924+BO1924*BS1924)</f>
        <v>0</v>
      </c>
      <c r="CA1924" s="50">
        <f t="shared" ref="CA1924" si="18492">(180/PI())*ATAN(-1*(BW1921+BW1924)/(BV1921+BV1924))</f>
        <v>37.872570963448446</v>
      </c>
      <c r="CC1924" s="137">
        <f t="shared" ref="CC1924" si="18493">20*LOG(((1-(10^(CA1921/20)^2)*(1-((1-CC1921)/(1+CC1921))^2))^0.5))</f>
        <v>-27.37132725124669</v>
      </c>
      <c r="CD1924" s="9"/>
      <c r="CE1924" s="38"/>
      <c r="CF1924" s="38"/>
      <c r="CG1924" s="38"/>
      <c r="CH1924" s="38"/>
    </row>
    <row r="1925" spans="2:91" ht="18.600000000000001" customHeight="1">
      <c r="CC1925" s="42"/>
    </row>
    <row r="1926" spans="2:91" ht="18.600000000000001" customHeight="1" thickBot="1">
      <c r="E1926" s="22" t="s">
        <v>4</v>
      </c>
      <c r="J1926" s="22" t="s">
        <v>5</v>
      </c>
      <c r="O1926" s="22" t="s">
        <v>6</v>
      </c>
      <c r="T1926" s="22" t="s">
        <v>7</v>
      </c>
      <c r="Y1926" s="22" t="s">
        <v>8</v>
      </c>
      <c r="AD1926" s="22" t="s">
        <v>65</v>
      </c>
      <c r="AI1926" s="22" t="s">
        <v>9</v>
      </c>
      <c r="AN1926" s="22" t="s">
        <v>66</v>
      </c>
      <c r="AS1926" s="22" t="s">
        <v>51</v>
      </c>
      <c r="AX1926" s="22" t="s">
        <v>67</v>
      </c>
      <c r="BC1926" s="22" t="s">
        <v>52</v>
      </c>
      <c r="BH1926" s="22" t="s">
        <v>68</v>
      </c>
      <c r="BM1926" s="22" t="s">
        <v>63</v>
      </c>
      <c r="BQ1926" s="23" t="s">
        <v>69</v>
      </c>
      <c r="BR1926" s="23"/>
      <c r="BS1926" s="24"/>
      <c r="BT1926" s="24"/>
      <c r="BU1926" s="24"/>
      <c r="BW1926" s="22" t="s">
        <v>64</v>
      </c>
    </row>
    <row r="1927" spans="2:91" ht="18.600000000000001" customHeight="1" thickBot="1">
      <c r="D1927" s="249" t="s">
        <v>103</v>
      </c>
      <c r="E1927" s="250"/>
      <c r="F1927" s="251" t="s">
        <v>104</v>
      </c>
      <c r="G1927" s="252"/>
      <c r="H1927" s="229"/>
      <c r="I1927" s="253" t="s">
        <v>11</v>
      </c>
      <c r="J1927" s="254"/>
      <c r="K1927" s="255" t="s">
        <v>12</v>
      </c>
      <c r="L1927" s="256"/>
      <c r="M1927" s="24"/>
      <c r="N1927" s="253" t="s">
        <v>105</v>
      </c>
      <c r="O1927" s="254"/>
      <c r="P1927" s="255" t="s">
        <v>106</v>
      </c>
      <c r="Q1927" s="256"/>
      <c r="R1927" s="24"/>
      <c r="S1927" s="249" t="s">
        <v>107</v>
      </c>
      <c r="T1927" s="250"/>
      <c r="U1927" s="251" t="s">
        <v>108</v>
      </c>
      <c r="V1927" s="252"/>
      <c r="W1927" s="8"/>
      <c r="X1927" s="253" t="s">
        <v>109</v>
      </c>
      <c r="Y1927" s="254"/>
      <c r="Z1927" s="255" t="s">
        <v>110</v>
      </c>
      <c r="AA1927" s="256"/>
      <c r="AB1927" s="8"/>
      <c r="AC1927" s="253" t="s">
        <v>111</v>
      </c>
      <c r="AD1927" s="254"/>
      <c r="AE1927" s="255" t="s">
        <v>14</v>
      </c>
      <c r="AF1927" s="256"/>
      <c r="AG1927" s="8"/>
      <c r="AH1927" s="253" t="s">
        <v>112</v>
      </c>
      <c r="AI1927" s="254"/>
      <c r="AJ1927" s="255" t="s">
        <v>113</v>
      </c>
      <c r="AK1927" s="256"/>
      <c r="AL1927" s="8"/>
      <c r="AM1927" s="249" t="s">
        <v>114</v>
      </c>
      <c r="AN1927" s="250"/>
      <c r="AO1927" s="251" t="s">
        <v>115</v>
      </c>
      <c r="AP1927" s="252"/>
      <c r="AQ1927" s="24"/>
      <c r="AR1927" s="253" t="s">
        <v>116</v>
      </c>
      <c r="AS1927" s="254"/>
      <c r="AT1927" s="255" t="s">
        <v>13</v>
      </c>
      <c r="AU1927" s="256"/>
      <c r="AV1927" s="4"/>
      <c r="AW1927" s="253" t="s">
        <v>117</v>
      </c>
      <c r="AX1927" s="254"/>
      <c r="AY1927" s="255" t="s">
        <v>118</v>
      </c>
      <c r="AZ1927" s="256"/>
      <c r="BA1927" s="8"/>
      <c r="BB1927" s="253" t="s">
        <v>119</v>
      </c>
      <c r="BC1927" s="254"/>
      <c r="BD1927" s="255" t="s">
        <v>120</v>
      </c>
      <c r="BE1927" s="256"/>
      <c r="BF1927" s="4"/>
      <c r="BG1927" s="249" t="s">
        <v>121</v>
      </c>
      <c r="BH1927" s="250"/>
      <c r="BI1927" s="251" t="s">
        <v>122</v>
      </c>
      <c r="BJ1927" s="252"/>
      <c r="BK1927" s="4"/>
      <c r="BL1927" s="253" t="s">
        <v>123</v>
      </c>
      <c r="BM1927" s="254"/>
      <c r="BN1927" s="255" t="s">
        <v>124</v>
      </c>
      <c r="BO1927" s="256"/>
      <c r="BP1927" s="4"/>
      <c r="BQ1927" s="253" t="s">
        <v>125</v>
      </c>
      <c r="BR1927" s="254"/>
      <c r="BS1927" s="255" t="s">
        <v>126</v>
      </c>
      <c r="BT1927" s="256"/>
      <c r="BU1927" s="8"/>
      <c r="BV1927" s="253" t="s">
        <v>127</v>
      </c>
      <c r="BW1927" s="254"/>
      <c r="BX1927" s="255" t="s">
        <v>128</v>
      </c>
      <c r="BY1927" s="256"/>
      <c r="CA1927" s="27" t="s">
        <v>15</v>
      </c>
      <c r="CC1927" s="133" t="s">
        <v>70</v>
      </c>
      <c r="CD1927" s="9"/>
      <c r="CE1927" s="38"/>
      <c r="CF1927" s="38"/>
      <c r="CG1927" s="38"/>
      <c r="CH1927" s="38"/>
    </row>
    <row r="1928" spans="2:91" ht="18.600000000000001" customHeight="1" thickTop="1" thickBot="1">
      <c r="B1928" s="129">
        <v>5.0199999999999996</v>
      </c>
      <c r="D1928" s="29">
        <v>1</v>
      </c>
      <c r="E1928" s="30">
        <v>0</v>
      </c>
      <c r="F1928" s="31">
        <v>0</v>
      </c>
      <c r="G1928" s="32">
        <f t="shared" ref="G1928:G1991" si="18494">-1/($E$8*$B1928)</f>
        <v>-0.13131075697211156</v>
      </c>
      <c r="I1928" s="29">
        <v>1</v>
      </c>
      <c r="J1928" s="33">
        <v>0</v>
      </c>
      <c r="K1928" s="31">
        <v>0</v>
      </c>
      <c r="L1928" s="32">
        <v>0</v>
      </c>
      <c r="N1928" s="29">
        <f t="shared" ref="N1928" si="18495">D1928*I1928+F1928*I1931-E1928*J1928-G1928*J1931</f>
        <v>0.96761623965537336</v>
      </c>
      <c r="O1928" s="33">
        <f t="shared" ref="O1928" si="18496">(D1928*J1928+E1928*I1928+F1928*J1931+G1928*I1931)</f>
        <v>0</v>
      </c>
      <c r="P1928" s="31">
        <f t="shared" ref="P1928" si="18497">D1928*K1928+F1928*K1931-E1928*L1928-G1928*L1931</f>
        <v>0</v>
      </c>
      <c r="Q1928" s="32">
        <f t="shared" ref="Q1928" si="18498">(D1928*L1928+E1928*K1928+F1928*L1931+G1928*K1931)</f>
        <v>-0.13131075697211156</v>
      </c>
      <c r="S1928" s="29">
        <v>1</v>
      </c>
      <c r="T1928" s="30">
        <v>0</v>
      </c>
      <c r="U1928" s="31">
        <v>0</v>
      </c>
      <c r="V1928" s="32">
        <f t="shared" ref="V1928:V1991" si="18499">-1/($T$8*$B1928)</f>
        <v>-0.25509362549800801</v>
      </c>
      <c r="X1928" s="29">
        <f t="shared" ref="X1928" si="18500">N1928*S1928+P1928*S1931-O1928*T1928-Q1928*T1931</f>
        <v>0.96761623965537336</v>
      </c>
      <c r="Y1928" s="33">
        <f t="shared" ref="Y1928" si="18501">(N1928*T1928+O1928*S1928+P1928*T1931+Q1928*S1931)</f>
        <v>0</v>
      </c>
      <c r="Z1928" s="31">
        <f t="shared" ref="Z1928" si="18502">N1928*U1928+P1928*U1931-O1928*V1928-Q1928*V1931</f>
        <v>0</v>
      </c>
      <c r="AA1928" s="32">
        <f t="shared" ref="AA1928" si="18503">(N1928*V1928+O1928*U1928+P1928*V1931+Q1928*U1931)</f>
        <v>-0.37814349163655014</v>
      </c>
      <c r="AB1928" s="8"/>
      <c r="AC1928" s="29">
        <v>1</v>
      </c>
      <c r="AD1928" s="33">
        <v>0</v>
      </c>
      <c r="AE1928" s="31">
        <v>0</v>
      </c>
      <c r="AF1928" s="32">
        <v>0</v>
      </c>
      <c r="AH1928" s="29">
        <f t="shared" ref="AH1928" si="18504">X1928*AC1928+Z1928*AC1931-Y1928*AD1928-AA1928*AD1931</f>
        <v>0.89423183727364475</v>
      </c>
      <c r="AI1928" s="33">
        <f t="shared" ref="AI1928" si="18505">(X1928*AD1928+Y1928*AC1928+Z1928*AD1931+AA1928*AC1931)</f>
        <v>0</v>
      </c>
      <c r="AJ1928" s="31">
        <f t="shared" ref="AJ1928" si="18506">X1928*AE1928+Z1928*AE1931-Y1928*AF1928-AA1928*AF1931</f>
        <v>0</v>
      </c>
      <c r="AK1928" s="32">
        <f t="shared" ref="AK1928" si="18507">(X1928*AF1928+Y1928*AE1928+Z1928*AF1931+AA1928*AE1931)</f>
        <v>-0.37814349163655014</v>
      </c>
      <c r="AL1928" s="8"/>
      <c r="AM1928" s="29">
        <v>1</v>
      </c>
      <c r="AN1928" s="30">
        <v>0</v>
      </c>
      <c r="AO1928" s="31">
        <v>0</v>
      </c>
      <c r="AP1928" s="32">
        <f t="shared" ref="AP1928:AP1991" si="18508">-1/($AN$8*$B1928)</f>
        <v>-0.23068326693227093</v>
      </c>
      <c r="AR1928" s="29">
        <f t="shared" ref="AR1928" si="18509">AH1928*AM1928+AJ1928*AM1931-AI1928*AN1928-AK1928*AN1931</f>
        <v>0.89423183727364475</v>
      </c>
      <c r="AS1928" s="33">
        <f t="shared" ref="AS1928" si="18510">(AH1928*AN1928+AI1928*AM1928+AJ1928*AN1931+AK1928*AM1931)</f>
        <v>0</v>
      </c>
      <c r="AT1928" s="31">
        <f t="shared" ref="AT1928" si="18511">AH1928*AO1928+AJ1928*AO1931-AI1928*AP1928-AK1928*AP1931</f>
        <v>0</v>
      </c>
      <c r="AU1928" s="32">
        <f t="shared" ref="AU1928" si="18512">(AH1928*AP1928+AI1928*AO1928+AJ1928*AP1931+AK1928*AO1931)</f>
        <v>-0.58442781325368143</v>
      </c>
      <c r="AV1928" s="8"/>
      <c r="AW1928" s="29">
        <v>1</v>
      </c>
      <c r="AX1928" s="33">
        <v>0</v>
      </c>
      <c r="AY1928" s="31">
        <v>0</v>
      </c>
      <c r="AZ1928" s="32">
        <v>0</v>
      </c>
      <c r="BB1928" s="29">
        <f t="shared" ref="BB1928" si="18513">AR1928*AW1928+AT1928*AW1931-AS1928*AX1928-AU1928*AX1931</f>
        <v>0.79154457546022594</v>
      </c>
      <c r="BC1928" s="33">
        <f t="shared" ref="BC1928" si="18514">(AR1928*AX1928+AS1928*AW1928+AT1928*AX1931+AU1928*AW1931)</f>
        <v>0</v>
      </c>
      <c r="BD1928" s="31">
        <f t="shared" ref="BD1928" si="18515">AR1928*AY1928+AT1928*AY1931-AS1928*AZ1928-AU1928*AZ1931</f>
        <v>0</v>
      </c>
      <c r="BE1928" s="32">
        <f t="shared" ref="BE1928" si="18516">(AR1928*AZ1928+AS1928*AY1928+AT1928*AZ1931+AU1928*AY1931)</f>
        <v>-0.58442781325368143</v>
      </c>
      <c r="BF1928" s="8"/>
      <c r="BG1928" s="29">
        <v>1</v>
      </c>
      <c r="BH1928" s="30">
        <v>0</v>
      </c>
      <c r="BI1928" s="31">
        <v>0</v>
      </c>
      <c r="BJ1928" s="32">
        <f t="shared" ref="BJ1928:BJ1991" si="18517">-1/($BH$8*$B1928)</f>
        <v>-8.1113545816733079E-2</v>
      </c>
      <c r="BL1928" s="29">
        <f t="shared" ref="BL1928" si="18518">BB1928*BG1928+BD1928*BG1931-BC1928*BH1928-BE1928*BH1931</f>
        <v>0.79154457546022594</v>
      </c>
      <c r="BM1928" s="33">
        <f t="shared" ref="BM1928" si="18519">(BB1928*BH1928+BC1928*BG1928+BD1928*BH1931+BE1928*BG1931)</f>
        <v>0</v>
      </c>
      <c r="BN1928" s="31">
        <f t="shared" ref="BN1928" si="18520">BB1928*BI1928+BD1928*BI1931-BC1928*BJ1928-BE1928*BJ1931</f>
        <v>0</v>
      </c>
      <c r="BO1928" s="32">
        <f t="shared" ref="BO1928" si="18521">(BB1928*BJ1928+BC1928*BI1928+BD1928*BJ1931+BE1928*BI1931)</f>
        <v>-0.64863280044126104</v>
      </c>
      <c r="BP1928" s="8"/>
      <c r="BQ1928" s="34">
        <v>1</v>
      </c>
      <c r="BR1928" s="35">
        <v>0</v>
      </c>
      <c r="BS1928" s="11">
        <v>0</v>
      </c>
      <c r="BT1928" s="36">
        <v>0</v>
      </c>
      <c r="BV1928" s="29">
        <f t="shared" ref="BV1928" si="18522">BL1928*BQ1928+BN1928*BQ1931-BM1928*BR1928-BO1928*BR1931</f>
        <v>0.79154457546022594</v>
      </c>
      <c r="BW1928" s="33">
        <f t="shared" ref="BW1928" si="18523">(BL1928*BR1928+BM1928*BQ1928+BN1928*BR1931+BO1928*BQ1931)</f>
        <v>-0.64863280044126104</v>
      </c>
      <c r="BX1928" s="31">
        <f t="shared" ref="BX1928" si="18524">BL1928*BS1928+BN1928*BS1931-BM1928*BT1928-BO1928*BT1931</f>
        <v>0</v>
      </c>
      <c r="BY1928" s="32">
        <f t="shared" ref="BY1928" si="18525">(BL1928*BT1928+BM1928*BS1928+BN1928*BT1931+BO1928*BS1931)</f>
        <v>-0.64863280044126104</v>
      </c>
      <c r="CA1928" s="37">
        <f t="shared" ref="CA1928" si="18526">20*LOG(((1+$BR$8)/$BR$8)/((BV1928+BV1931)^2+(BW1928+BW1931)^2)^0.5)</f>
        <v>-5.7619031263679028E-3</v>
      </c>
      <c r="CC1928" s="134">
        <f t="shared" ref="CC1928" si="18527">((BV1928^2+BW1928^2)^0.5)/((BV1931^2+BW1931^2)^0.5)</f>
        <v>1.0455294051529964</v>
      </c>
      <c r="CD1928" s="9"/>
      <c r="CE1928" s="38"/>
      <c r="CF1928" s="38"/>
      <c r="CG1928" s="38"/>
      <c r="CH1928" s="38"/>
      <c r="CM1928" s="129">
        <v>5</v>
      </c>
    </row>
    <row r="1929" spans="2:91" ht="18.600000000000001" customHeight="1" thickBot="1">
      <c r="D1929" s="39"/>
      <c r="G1929" s="40"/>
      <c r="I1929" s="39"/>
      <c r="L1929" s="40"/>
      <c r="N1929" s="39"/>
      <c r="Q1929" s="40"/>
      <c r="S1929" s="39"/>
      <c r="V1929" s="40"/>
      <c r="X1929" s="39"/>
      <c r="AA1929" s="40"/>
      <c r="AC1929" s="39"/>
      <c r="AF1929" s="40"/>
      <c r="AH1929" s="39"/>
      <c r="AK1929" s="40"/>
      <c r="AM1929" s="39"/>
      <c r="AP1929" s="40"/>
      <c r="AR1929" s="39"/>
      <c r="AU1929" s="40"/>
      <c r="AW1929" s="39"/>
      <c r="AZ1929" s="40"/>
      <c r="BB1929" s="39"/>
      <c r="BE1929" s="40"/>
      <c r="BG1929" s="39"/>
      <c r="BJ1929" s="40"/>
      <c r="BL1929" s="39"/>
      <c r="BO1929" s="40"/>
      <c r="BQ1929" s="34"/>
      <c r="BR1929" s="11"/>
      <c r="BS1929" s="11"/>
      <c r="BT1929" s="41"/>
      <c r="BV1929" s="39"/>
      <c r="BY1929" s="40"/>
      <c r="CC1929" s="135"/>
      <c r="CD1929" s="9"/>
      <c r="CE1929" s="38"/>
      <c r="CF1929" s="38"/>
      <c r="CG1929" s="38"/>
      <c r="CH1929" s="38"/>
    </row>
    <row r="1930" spans="2:91" ht="18.600000000000001" customHeight="1" thickBot="1">
      <c r="D1930" s="258" t="s">
        <v>129</v>
      </c>
      <c r="E1930" s="259"/>
      <c r="F1930" s="260" t="s">
        <v>130</v>
      </c>
      <c r="G1930" s="261"/>
      <c r="H1930" s="229"/>
      <c r="I1930" s="258" t="s">
        <v>131</v>
      </c>
      <c r="J1930" s="259"/>
      <c r="K1930" s="260" t="s">
        <v>132</v>
      </c>
      <c r="L1930" s="261"/>
      <c r="N1930" s="253" t="s">
        <v>133</v>
      </c>
      <c r="O1930" s="254"/>
      <c r="P1930" s="255" t="s">
        <v>134</v>
      </c>
      <c r="Q1930" s="256"/>
      <c r="S1930" s="258" t="s">
        <v>135</v>
      </c>
      <c r="T1930" s="259"/>
      <c r="U1930" s="260" t="s">
        <v>136</v>
      </c>
      <c r="V1930" s="261"/>
      <c r="W1930" s="8"/>
      <c r="X1930" s="253" t="s">
        <v>137</v>
      </c>
      <c r="Y1930" s="254"/>
      <c r="Z1930" s="255" t="s">
        <v>138</v>
      </c>
      <c r="AA1930" s="256"/>
      <c r="AB1930" s="8"/>
      <c r="AC1930" s="258" t="s">
        <v>139</v>
      </c>
      <c r="AD1930" s="259"/>
      <c r="AE1930" s="260" t="s">
        <v>140</v>
      </c>
      <c r="AF1930" s="261"/>
      <c r="AG1930" s="8"/>
      <c r="AH1930" s="253" t="s">
        <v>141</v>
      </c>
      <c r="AI1930" s="254"/>
      <c r="AJ1930" s="255" t="s">
        <v>142</v>
      </c>
      <c r="AK1930" s="256"/>
      <c r="AL1930" s="8"/>
      <c r="AM1930" s="258" t="s">
        <v>143</v>
      </c>
      <c r="AN1930" s="259"/>
      <c r="AO1930" s="260" t="s">
        <v>144</v>
      </c>
      <c r="AP1930" s="261"/>
      <c r="AR1930" s="253" t="s">
        <v>145</v>
      </c>
      <c r="AS1930" s="254"/>
      <c r="AT1930" s="255" t="s">
        <v>146</v>
      </c>
      <c r="AU1930" s="256"/>
      <c r="AV1930" s="4"/>
      <c r="AW1930" s="258" t="s">
        <v>147</v>
      </c>
      <c r="AX1930" s="259"/>
      <c r="AY1930" s="260" t="s">
        <v>148</v>
      </c>
      <c r="AZ1930" s="261"/>
      <c r="BA1930" s="8"/>
      <c r="BB1930" s="253" t="s">
        <v>149</v>
      </c>
      <c r="BC1930" s="254"/>
      <c r="BD1930" s="255" t="s">
        <v>150</v>
      </c>
      <c r="BE1930" s="256"/>
      <c r="BF1930" s="4"/>
      <c r="BG1930" s="258" t="s">
        <v>151</v>
      </c>
      <c r="BH1930" s="259"/>
      <c r="BI1930" s="260" t="s">
        <v>152</v>
      </c>
      <c r="BJ1930" s="261"/>
      <c r="BK1930" s="4"/>
      <c r="BL1930" s="253" t="s">
        <v>153</v>
      </c>
      <c r="BM1930" s="254"/>
      <c r="BN1930" s="255" t="s">
        <v>154</v>
      </c>
      <c r="BO1930" s="256"/>
      <c r="BP1930" s="4"/>
      <c r="BQ1930" s="258" t="s">
        <v>155</v>
      </c>
      <c r="BR1930" s="259"/>
      <c r="BS1930" s="260" t="s">
        <v>156</v>
      </c>
      <c r="BT1930" s="261"/>
      <c r="BU1930" s="8"/>
      <c r="BV1930" s="253" t="s">
        <v>157</v>
      </c>
      <c r="BW1930" s="254"/>
      <c r="BX1930" s="255" t="s">
        <v>158</v>
      </c>
      <c r="BY1930" s="256"/>
      <c r="CA1930" s="46" t="s">
        <v>16</v>
      </c>
      <c r="CC1930" s="136" t="s">
        <v>71</v>
      </c>
      <c r="CD1930" s="9"/>
      <c r="CE1930" s="38"/>
      <c r="CF1930" s="38"/>
      <c r="CG1930" s="38"/>
      <c r="CH1930" s="38"/>
    </row>
    <row r="1931" spans="2:91" ht="18.600000000000001" customHeight="1" thickTop="1" thickBot="1">
      <c r="D1931" s="29">
        <v>0</v>
      </c>
      <c r="E1931" s="33">
        <v>0</v>
      </c>
      <c r="F1931" s="31">
        <v>1</v>
      </c>
      <c r="G1931" s="32">
        <v>0</v>
      </c>
      <c r="I1931" s="29">
        <v>0</v>
      </c>
      <c r="J1931" s="33">
        <f t="shared" ref="J1931" si="18528">IF(0=(1-$J$8*$K$8*$B1928^2),10^14,$B1928*$J$8/(1-$J$8*$K$8*$B1928^2))</f>
        <v>-0.24661924956768408</v>
      </c>
      <c r="K1931" s="31">
        <v>1</v>
      </c>
      <c r="L1931" s="32">
        <v>0</v>
      </c>
      <c r="N1931" s="29">
        <f t="shared" ref="N1931" si="18529">D1931*I1928+F1931*I1931-E1931*J1928-G1931*J1931</f>
        <v>0</v>
      </c>
      <c r="O1931" s="33">
        <f t="shared" ref="O1931" si="18530">(D1931*J1928+E1931*I1928+F1931*J1931+G1931*I1931)</f>
        <v>-0.24661924956768408</v>
      </c>
      <c r="P1931" s="31">
        <f t="shared" ref="P1931" si="18531">D1931*K1928+F1931*K1931-E1931*L1928-G1931*L1931</f>
        <v>1</v>
      </c>
      <c r="Q1931" s="32">
        <f t="shared" ref="Q1931" si="18532">(D1931*L1928+E1931*K1928+F1931*L1931+G1931*K1931)</f>
        <v>0</v>
      </c>
      <c r="S1931" s="29">
        <v>0</v>
      </c>
      <c r="T1931" s="33">
        <v>0</v>
      </c>
      <c r="U1931" s="31">
        <v>1</v>
      </c>
      <c r="V1931" s="32">
        <v>0</v>
      </c>
      <c r="X1931" s="29">
        <f t="shared" ref="X1931" si="18533">N1931*S1928+P1931*S1931-O1931*T1928-Q1931*T1931</f>
        <v>0</v>
      </c>
      <c r="Y1931" s="33">
        <f t="shared" ref="Y1931" si="18534">(N1931*T1928+O1931*S1928+P1931*T1931+Q1931*S1931)</f>
        <v>-0.24661924956768408</v>
      </c>
      <c r="Z1931" s="31">
        <f t="shared" ref="Z1931" si="18535">N1931*U1928+P1931*U1931-O1931*V1928-Q1931*V1931</f>
        <v>0.93708900151018137</v>
      </c>
      <c r="AA1931" s="32">
        <f t="shared" ref="AA1931" si="18536">(N1931*V1928+O1931*U1928+P1931*V1931+Q1931*U1931)</f>
        <v>0</v>
      </c>
      <c r="AB1931" s="8"/>
      <c r="AC1931" s="29">
        <v>0</v>
      </c>
      <c r="AD1931" s="33">
        <f t="shared" ref="AD1931" si="18537">IF(0=(1-$AD$8*$AE$8*$B1928^2),10^14,$B1928*$AD$8/(1-$AD$8*$AE$8*$B1928^2))</f>
        <v>-0.19406496212358845</v>
      </c>
      <c r="AE1931" s="31">
        <v>1</v>
      </c>
      <c r="AF1931" s="32">
        <v>0</v>
      </c>
      <c r="AH1931" s="29">
        <f t="shared" ref="AH1931" si="18538">X1931*AC1928+Z1931*AC1931-Y1931*AD1928-AA1931*AD1931</f>
        <v>0</v>
      </c>
      <c r="AI1931" s="33">
        <f t="shared" ref="AI1931" si="18539">(X1931*AD1928+Y1931*AC1928+Z1931*AD1931+AA1931*AC1931)</f>
        <v>-0.42847539115218874</v>
      </c>
      <c r="AJ1931" s="31">
        <f t="shared" ref="AJ1931" si="18540">X1931*AE1928+Z1931*AE1931-Y1931*AF1928-AA1931*AF1931</f>
        <v>0.93708900151018137</v>
      </c>
      <c r="AK1931" s="32">
        <f t="shared" ref="AK1931" si="18541">(X1931*AF1928+Y1931*AE1928+Z1931*AF1931+AA1931*AE1931)</f>
        <v>0</v>
      </c>
      <c r="AL1931" s="8"/>
      <c r="AM1931" s="29">
        <v>0</v>
      </c>
      <c r="AN1931" s="33">
        <v>0</v>
      </c>
      <c r="AO1931" s="31">
        <v>1</v>
      </c>
      <c r="AP1931" s="32">
        <v>0</v>
      </c>
      <c r="AR1931" s="29">
        <f t="shared" ref="AR1931" si="18542">AH1931*AM1928+AJ1931*AM1931-AI1931*AN1928-AK1931*AN1931</f>
        <v>0</v>
      </c>
      <c r="AS1931" s="33">
        <f t="shared" ref="AS1931" si="18543">(AH1931*AN1928+AI1931*AM1928+AJ1931*AN1931+AK1931*AM1931)</f>
        <v>-0.42847539115218874</v>
      </c>
      <c r="AT1931" s="31">
        <f t="shared" ref="AT1931" si="18544">AH1931*AO1928+AJ1931*AO1931-AI1931*AP1928-AK1931*AP1931</f>
        <v>0.83824689847911182</v>
      </c>
      <c r="AU1931" s="32">
        <f t="shared" ref="AU1931" si="18545">(AH1931*AP1928+AI1931*AO1928+AJ1931*AP1931+AK1931*AO1931)</f>
        <v>0</v>
      </c>
      <c r="AV1931" s="8"/>
      <c r="AW1931" s="29">
        <v>0</v>
      </c>
      <c r="AX1931" s="33">
        <f t="shared" ref="AX1931" si="18546">IF(0=(1-$AX$8*$AY$8*$B1928^2),10^14,$B1928*$AX$8/(1-$AX$8*$AY$8*$B1928^2))</f>
        <v>-0.17570563803548059</v>
      </c>
      <c r="AY1931" s="31">
        <v>1</v>
      </c>
      <c r="AZ1931" s="32">
        <v>0</v>
      </c>
      <c r="BB1931" s="29">
        <f t="shared" ref="BB1931" si="18547">AR1931*AW1928+AT1931*AW1931-AS1931*AX1928-AU1931*AX1931</f>
        <v>0</v>
      </c>
      <c r="BC1931" s="33">
        <f t="shared" ref="BC1931" si="18548">(AR1931*AX1928+AS1931*AW1928+AT1931*AX1931+AU1931*AW1931)</f>
        <v>-0.57576009728072375</v>
      </c>
      <c r="BD1931" s="31">
        <f t="shared" ref="BD1931" si="18549">AR1931*AY1928+AT1931*AY1931-AS1931*AZ1928-AU1931*AZ1931</f>
        <v>0.83824689847911182</v>
      </c>
      <c r="BE1931" s="32">
        <f t="shared" ref="BE1931" si="18550">(AR1931*AZ1928+AS1931*AY1928+AT1931*AZ1931+AU1931*AY1931)</f>
        <v>0</v>
      </c>
      <c r="BF1931" s="8"/>
      <c r="BG1931" s="29">
        <v>0</v>
      </c>
      <c r="BH1931" s="33">
        <v>0</v>
      </c>
      <c r="BI1931" s="31">
        <v>1</v>
      </c>
      <c r="BJ1931" s="32">
        <v>0</v>
      </c>
      <c r="BL1931" s="29">
        <f t="shared" ref="BL1931" si="18551">BB1931*BG1928+BD1931*BG1931-BC1931*BH1928-BE1931*BH1931</f>
        <v>0</v>
      </c>
      <c r="BM1931" s="33">
        <f t="shared" ref="BM1931" si="18552">(BB1931*BH1928+BC1931*BG1928+BD1931*BH1931+BE1931*BG1931)</f>
        <v>-0.57576009728072375</v>
      </c>
      <c r="BN1931" s="31">
        <f t="shared" ref="BN1931" si="18553">BB1931*BI1928+BD1931*BI1931-BC1931*BJ1928-BE1931*BJ1931</f>
        <v>0.79154495544888515</v>
      </c>
      <c r="BO1931" s="32">
        <f t="shared" ref="BO1931" si="18554">(BB1931*BJ1928+BC1931*BI1928+BD1931*BJ1931+BE1931*BI1931)</f>
        <v>0</v>
      </c>
      <c r="BP1931" s="8"/>
      <c r="BQ1931" s="19">
        <f t="shared" ref="BQ1931:BQ1994" si="18555">1/$BR$8</f>
        <v>1</v>
      </c>
      <c r="BR1931" s="47">
        <v>0</v>
      </c>
      <c r="BS1931" s="48">
        <v>1</v>
      </c>
      <c r="BT1931" s="49">
        <v>0</v>
      </c>
      <c r="BV1931" s="29">
        <f t="shared" ref="BV1931" si="18556">BL1931*BQ1928+BN1931*BQ1931-BM1931*BR1928-BO1931*BR1931</f>
        <v>0.79154495544888515</v>
      </c>
      <c r="BW1931" s="33">
        <f t="shared" ref="BW1931" si="18557">(BL1931*BR1928+BM1931*BQ1928+BN1931*BR1931+BO1931*BQ1931)</f>
        <v>-0.57576009728072375</v>
      </c>
      <c r="BX1931" s="31">
        <f t="shared" ref="BX1931" si="18558">BL1931*BS1928+BN1931*BS1931-BM1931*BT1928-BO1931*BT1931</f>
        <v>0.79154495544888515</v>
      </c>
      <c r="BY1931" s="32">
        <f t="shared" ref="BY1931" si="18559">(BL1931*BT1928+BM1931*BS1928+BN1931*BT1931+BO1931*BS1931)</f>
        <v>0</v>
      </c>
      <c r="CA1931" s="50">
        <f t="shared" ref="CA1931" si="18560">(180/PI())*ATAN(-1*(BW1928+BW1931)/(BV1928+BV1931))</f>
        <v>37.719078840563618</v>
      </c>
      <c r="CC1931" s="137">
        <f t="shared" ref="CC1931" si="18561">20*LOG(((1-(10^(CA1928/20)^2)*(1-((1-CC1928)/(1+CC1928))^2))^0.5))</f>
        <v>-27.397832004632193</v>
      </c>
      <c r="CD1931" s="9"/>
      <c r="CE1931" s="38"/>
      <c r="CF1931" s="38"/>
      <c r="CG1931" s="38"/>
      <c r="CH1931" s="38"/>
    </row>
    <row r="1932" spans="2:91" ht="18.600000000000001" customHeight="1">
      <c r="CC1932" s="42"/>
    </row>
    <row r="1933" spans="2:91" ht="18.600000000000001" customHeight="1" thickBot="1">
      <c r="E1933" s="22" t="s">
        <v>4</v>
      </c>
      <c r="J1933" s="22" t="s">
        <v>5</v>
      </c>
      <c r="O1933" s="22" t="s">
        <v>6</v>
      </c>
      <c r="T1933" s="22" t="s">
        <v>7</v>
      </c>
      <c r="Y1933" s="22" t="s">
        <v>8</v>
      </c>
      <c r="AD1933" s="22" t="s">
        <v>65</v>
      </c>
      <c r="AI1933" s="22" t="s">
        <v>9</v>
      </c>
      <c r="AN1933" s="22" t="s">
        <v>66</v>
      </c>
      <c r="AS1933" s="22" t="s">
        <v>51</v>
      </c>
      <c r="AX1933" s="22" t="s">
        <v>67</v>
      </c>
      <c r="BC1933" s="22" t="s">
        <v>52</v>
      </c>
      <c r="BH1933" s="22" t="s">
        <v>68</v>
      </c>
      <c r="BM1933" s="22" t="s">
        <v>63</v>
      </c>
      <c r="BQ1933" s="23" t="s">
        <v>69</v>
      </c>
      <c r="BR1933" s="23"/>
      <c r="BS1933" s="24"/>
      <c r="BT1933" s="24"/>
      <c r="BU1933" s="24"/>
      <c r="BW1933" s="22" t="s">
        <v>64</v>
      </c>
    </row>
    <row r="1934" spans="2:91" ht="18.600000000000001" customHeight="1" thickBot="1">
      <c r="D1934" s="249" t="s">
        <v>103</v>
      </c>
      <c r="E1934" s="250"/>
      <c r="F1934" s="251" t="s">
        <v>104</v>
      </c>
      <c r="G1934" s="252"/>
      <c r="H1934" s="229"/>
      <c r="I1934" s="253" t="s">
        <v>11</v>
      </c>
      <c r="J1934" s="254"/>
      <c r="K1934" s="255" t="s">
        <v>12</v>
      </c>
      <c r="L1934" s="256"/>
      <c r="M1934" s="24"/>
      <c r="N1934" s="253" t="s">
        <v>105</v>
      </c>
      <c r="O1934" s="254"/>
      <c r="P1934" s="255" t="s">
        <v>106</v>
      </c>
      <c r="Q1934" s="256"/>
      <c r="R1934" s="24"/>
      <c r="S1934" s="249" t="s">
        <v>107</v>
      </c>
      <c r="T1934" s="250"/>
      <c r="U1934" s="251" t="s">
        <v>108</v>
      </c>
      <c r="V1934" s="252"/>
      <c r="W1934" s="8"/>
      <c r="X1934" s="253" t="s">
        <v>109</v>
      </c>
      <c r="Y1934" s="254"/>
      <c r="Z1934" s="255" t="s">
        <v>110</v>
      </c>
      <c r="AA1934" s="256"/>
      <c r="AB1934" s="8"/>
      <c r="AC1934" s="253" t="s">
        <v>111</v>
      </c>
      <c r="AD1934" s="254"/>
      <c r="AE1934" s="255" t="s">
        <v>14</v>
      </c>
      <c r="AF1934" s="256"/>
      <c r="AG1934" s="8"/>
      <c r="AH1934" s="253" t="s">
        <v>112</v>
      </c>
      <c r="AI1934" s="254"/>
      <c r="AJ1934" s="255" t="s">
        <v>113</v>
      </c>
      <c r="AK1934" s="256"/>
      <c r="AL1934" s="8"/>
      <c r="AM1934" s="249" t="s">
        <v>114</v>
      </c>
      <c r="AN1934" s="250"/>
      <c r="AO1934" s="251" t="s">
        <v>115</v>
      </c>
      <c r="AP1934" s="252"/>
      <c r="AQ1934" s="24"/>
      <c r="AR1934" s="253" t="s">
        <v>116</v>
      </c>
      <c r="AS1934" s="254"/>
      <c r="AT1934" s="255" t="s">
        <v>13</v>
      </c>
      <c r="AU1934" s="256"/>
      <c r="AV1934" s="4"/>
      <c r="AW1934" s="253" t="s">
        <v>117</v>
      </c>
      <c r="AX1934" s="254"/>
      <c r="AY1934" s="255" t="s">
        <v>118</v>
      </c>
      <c r="AZ1934" s="256"/>
      <c r="BA1934" s="8"/>
      <c r="BB1934" s="253" t="s">
        <v>119</v>
      </c>
      <c r="BC1934" s="254"/>
      <c r="BD1934" s="255" t="s">
        <v>120</v>
      </c>
      <c r="BE1934" s="256"/>
      <c r="BF1934" s="4"/>
      <c r="BG1934" s="249" t="s">
        <v>121</v>
      </c>
      <c r="BH1934" s="250"/>
      <c r="BI1934" s="251" t="s">
        <v>122</v>
      </c>
      <c r="BJ1934" s="252"/>
      <c r="BK1934" s="4"/>
      <c r="BL1934" s="253" t="s">
        <v>123</v>
      </c>
      <c r="BM1934" s="254"/>
      <c r="BN1934" s="255" t="s">
        <v>124</v>
      </c>
      <c r="BO1934" s="256"/>
      <c r="BP1934" s="4"/>
      <c r="BQ1934" s="253" t="s">
        <v>125</v>
      </c>
      <c r="BR1934" s="254"/>
      <c r="BS1934" s="255" t="s">
        <v>126</v>
      </c>
      <c r="BT1934" s="256"/>
      <c r="BU1934" s="8"/>
      <c r="BV1934" s="253" t="s">
        <v>127</v>
      </c>
      <c r="BW1934" s="254"/>
      <c r="BX1934" s="255" t="s">
        <v>128</v>
      </c>
      <c r="BY1934" s="256"/>
      <c r="CA1934" s="27" t="s">
        <v>15</v>
      </c>
      <c r="CC1934" s="133" t="s">
        <v>70</v>
      </c>
      <c r="CD1934" s="9"/>
      <c r="CE1934" s="38"/>
      <c r="CF1934" s="38"/>
      <c r="CG1934" s="38"/>
      <c r="CH1934" s="38"/>
    </row>
    <row r="1935" spans="2:91" ht="18.600000000000001" customHeight="1" thickTop="1" thickBot="1">
      <c r="B1935" s="129">
        <v>5.04</v>
      </c>
      <c r="D1935" s="29">
        <v>1</v>
      </c>
      <c r="E1935" s="30">
        <v>0</v>
      </c>
      <c r="F1935" s="31">
        <v>0</v>
      </c>
      <c r="G1935" s="32">
        <f t="shared" ref="G1935:G1998" si="18562">-1/($E$8*$B1935)</f>
        <v>-0.13078968253968254</v>
      </c>
      <c r="I1935" s="29">
        <v>1</v>
      </c>
      <c r="J1935" s="33">
        <v>0</v>
      </c>
      <c r="K1935" s="31">
        <v>0</v>
      </c>
      <c r="L1935" s="32">
        <v>0</v>
      </c>
      <c r="N1935" s="29">
        <f t="shared" ref="N1935" si="18563">D1935*I1935+F1935*I1938-E1935*J1935-G1935*J1938</f>
        <v>0.96787430679552733</v>
      </c>
      <c r="O1935" s="33">
        <f t="shared" ref="O1935" si="18564">(D1935*J1935+E1935*I1935+F1935*J1938+G1935*I1938)</f>
        <v>0</v>
      </c>
      <c r="P1935" s="31">
        <f t="shared" ref="P1935" si="18565">D1935*K1935+F1935*K1938-E1935*L1935-G1935*L1938</f>
        <v>0</v>
      </c>
      <c r="Q1935" s="32">
        <f t="shared" ref="Q1935" si="18566">(D1935*L1935+E1935*K1935+F1935*L1938+G1935*K1938)</f>
        <v>-0.13078968253968254</v>
      </c>
      <c r="S1935" s="29">
        <v>1</v>
      </c>
      <c r="T1935" s="30">
        <v>0</v>
      </c>
      <c r="U1935" s="31">
        <v>0</v>
      </c>
      <c r="V1935" s="32">
        <f t="shared" ref="V1935:V1998" si="18567">-1/($T$8*$B1935)</f>
        <v>-0.25408134920634923</v>
      </c>
      <c r="X1935" s="29">
        <f t="shared" ref="X1935" si="18568">N1935*S1935+P1935*S1938-O1935*T1935-Q1935*T1938</f>
        <v>0.96787430679552733</v>
      </c>
      <c r="Y1935" s="33">
        <f t="shared" ref="Y1935" si="18569">(N1935*T1935+O1935*S1935+P1935*T1938+Q1935*S1938)</f>
        <v>0</v>
      </c>
      <c r="Z1935" s="31">
        <f t="shared" ref="Z1935" si="18570">N1935*U1935+P1935*U1938-O1935*V1935-Q1935*V1938</f>
        <v>0</v>
      </c>
      <c r="AA1935" s="32">
        <f t="shared" ref="AA1935" si="18571">(N1935*V1935+O1935*U1935+P1935*V1938+Q1935*U1938)</f>
        <v>-0.37670849227245007</v>
      </c>
      <c r="AB1935" s="8"/>
      <c r="AC1935" s="29">
        <v>1</v>
      </c>
      <c r="AD1935" s="33">
        <v>0</v>
      </c>
      <c r="AE1935" s="31">
        <v>0</v>
      </c>
      <c r="AF1935" s="32">
        <v>0</v>
      </c>
      <c r="AH1935" s="29">
        <f t="shared" ref="AH1935" si="18572">X1935*AC1935+Z1935*AC1938-Y1935*AD1935-AA1935*AD1938</f>
        <v>0.89507179245935287</v>
      </c>
      <c r="AI1935" s="33">
        <f t="shared" ref="AI1935" si="18573">(X1935*AD1935+Y1935*AC1935+Z1935*AD1938+AA1935*AC1938)</f>
        <v>0</v>
      </c>
      <c r="AJ1935" s="31">
        <f t="shared" ref="AJ1935" si="18574">X1935*AE1935+Z1935*AE1938-Y1935*AF1935-AA1935*AF1938</f>
        <v>0</v>
      </c>
      <c r="AK1935" s="32">
        <f t="shared" ref="AK1935" si="18575">(X1935*AF1935+Y1935*AE1935+Z1935*AF1938+AA1935*AE1938)</f>
        <v>-0.37670849227245007</v>
      </c>
      <c r="AL1935" s="8"/>
      <c r="AM1935" s="29">
        <v>1</v>
      </c>
      <c r="AN1935" s="30">
        <v>0</v>
      </c>
      <c r="AO1935" s="31">
        <v>0</v>
      </c>
      <c r="AP1935" s="32">
        <f t="shared" ref="AP1935:AP1998" si="18576">-1/($AN$8*$B1935)</f>
        <v>-0.22976785714285713</v>
      </c>
      <c r="AR1935" s="29">
        <f t="shared" ref="AR1935" si="18577">AH1935*AM1935+AJ1935*AM1938-AI1935*AN1935-AK1935*AN1938</f>
        <v>0.89507179245935287</v>
      </c>
      <c r="AS1935" s="33">
        <f t="shared" ref="AS1935" si="18578">(AH1935*AN1935+AI1935*AM1935+AJ1935*AN1938+AK1935*AM1938)</f>
        <v>0</v>
      </c>
      <c r="AT1935" s="31">
        <f t="shared" ref="AT1935" si="18579">AH1935*AO1935+AJ1935*AO1938-AI1935*AP1935-AK1935*AP1938</f>
        <v>0</v>
      </c>
      <c r="AU1935" s="32">
        <f t="shared" ref="AU1935" si="18580">(AH1935*AP1935+AI1935*AO1935+AJ1935*AP1938+AK1935*AO1938)</f>
        <v>-0.58236722001485175</v>
      </c>
      <c r="AV1935" s="8"/>
      <c r="AW1935" s="29">
        <v>1</v>
      </c>
      <c r="AX1935" s="33">
        <v>0</v>
      </c>
      <c r="AY1935" s="31">
        <v>0</v>
      </c>
      <c r="AZ1935" s="32">
        <v>0</v>
      </c>
      <c r="BB1935" s="29">
        <f t="shared" ref="BB1935" si="18581">AR1935*AW1935+AT1935*AW1938-AS1935*AX1935-AU1935*AX1938</f>
        <v>0.79316622861613573</v>
      </c>
      <c r="BC1935" s="33">
        <f t="shared" ref="BC1935" si="18582">(AR1935*AX1935+AS1935*AW1935+AT1935*AX1938+AU1935*AW1938)</f>
        <v>0</v>
      </c>
      <c r="BD1935" s="31">
        <f t="shared" ref="BD1935" si="18583">AR1935*AY1935+AT1935*AY1938-AS1935*AZ1935-AU1935*AZ1938</f>
        <v>0</v>
      </c>
      <c r="BE1935" s="32">
        <f t="shared" ref="BE1935" si="18584">(AR1935*AZ1935+AS1935*AY1935+AT1935*AZ1938+AU1935*AY1938)</f>
        <v>-0.58236722001485175</v>
      </c>
      <c r="BF1935" s="8"/>
      <c r="BG1935" s="29">
        <v>1</v>
      </c>
      <c r="BH1935" s="30">
        <v>0</v>
      </c>
      <c r="BI1935" s="31">
        <v>0</v>
      </c>
      <c r="BJ1935" s="32">
        <f t="shared" ref="BJ1935:BJ1998" si="18585">-1/($BH$8*$B1935)</f>
        <v>-8.0791666666666664E-2</v>
      </c>
      <c r="BL1935" s="29">
        <f t="shared" ref="BL1935" si="18586">BB1935*BG1935+BD1935*BG1938-BC1935*BH1935-BE1935*BH1938</f>
        <v>0.79316622861613573</v>
      </c>
      <c r="BM1935" s="33">
        <f t="shared" ref="BM1935" si="18587">(BB1935*BH1935+BC1935*BG1935+BD1935*BH1938+BE1935*BG1938)</f>
        <v>0</v>
      </c>
      <c r="BN1935" s="31">
        <f t="shared" ref="BN1935" si="18588">BB1935*BI1935+BD1935*BI1938-BC1935*BJ1935-BE1935*BJ1938</f>
        <v>0</v>
      </c>
      <c r="BO1935" s="32">
        <f t="shared" ref="BO1935" si="18589">(BB1935*BJ1935+BC1935*BI1935+BD1935*BJ1938+BE1935*BI1938)</f>
        <v>-0.64644844156846371</v>
      </c>
      <c r="BP1935" s="8"/>
      <c r="BQ1935" s="34">
        <v>1</v>
      </c>
      <c r="BR1935" s="35">
        <v>0</v>
      </c>
      <c r="BS1935" s="11">
        <v>0</v>
      </c>
      <c r="BT1935" s="36">
        <v>0</v>
      </c>
      <c r="BV1935" s="29">
        <f t="shared" ref="BV1935" si="18590">BL1935*BQ1935+BN1935*BQ1938-BM1935*BR1935-BO1935*BR1938</f>
        <v>0.79316622861613573</v>
      </c>
      <c r="BW1935" s="33">
        <f t="shared" ref="BW1935" si="18591">(BL1935*BR1935+BM1935*BQ1935+BN1935*BR1938+BO1935*BQ1938)</f>
        <v>-0.64644844156846371</v>
      </c>
      <c r="BX1935" s="31">
        <f t="shared" ref="BX1935" si="18592">BL1935*BS1935+BN1935*BS1938-BM1935*BT1935-BO1935*BT1938</f>
        <v>0</v>
      </c>
      <c r="BY1935" s="32">
        <f t="shared" ref="BY1935" si="18593">(BL1935*BT1935+BM1935*BS1935+BN1935*BT1938+BO1935*BS1938)</f>
        <v>-0.64644844156846371</v>
      </c>
      <c r="CA1935" s="37">
        <f t="shared" ref="CA1935" si="18594">20*LOG(((1+$BR$8)/$BR$8)/((BV1935+BV1938)^2+(BW1935+BW1938)^2)^0.5)</f>
        <v>-5.7375091559258616E-3</v>
      </c>
      <c r="CC1935" s="134">
        <f t="shared" ref="CC1935" si="18595">((BV1935^2+BW1935^2)^0.5)/((BV1938^2+BW1938^2)^0.5)</f>
        <v>1.045271028104785</v>
      </c>
      <c r="CD1935" s="9"/>
      <c r="CE1935" s="38"/>
      <c r="CF1935" s="38"/>
      <c r="CG1935" s="38"/>
      <c r="CH1935" s="38"/>
      <c r="CM1935" s="129">
        <v>5.0199999999999996</v>
      </c>
    </row>
    <row r="1936" spans="2:91" ht="18.600000000000001" customHeight="1" thickBot="1">
      <c r="D1936" s="39"/>
      <c r="G1936" s="40"/>
      <c r="I1936" s="39"/>
      <c r="L1936" s="40"/>
      <c r="N1936" s="39"/>
      <c r="Q1936" s="40"/>
      <c r="S1936" s="39"/>
      <c r="V1936" s="40"/>
      <c r="X1936" s="39"/>
      <c r="AA1936" s="40"/>
      <c r="AC1936" s="39"/>
      <c r="AF1936" s="40"/>
      <c r="AH1936" s="39"/>
      <c r="AK1936" s="40"/>
      <c r="AM1936" s="39"/>
      <c r="AP1936" s="40"/>
      <c r="AR1936" s="39"/>
      <c r="AU1936" s="40"/>
      <c r="AW1936" s="39"/>
      <c r="AZ1936" s="40"/>
      <c r="BB1936" s="39"/>
      <c r="BE1936" s="40"/>
      <c r="BG1936" s="39"/>
      <c r="BJ1936" s="40"/>
      <c r="BL1936" s="39"/>
      <c r="BO1936" s="40"/>
      <c r="BQ1936" s="34"/>
      <c r="BR1936" s="11"/>
      <c r="BS1936" s="11"/>
      <c r="BT1936" s="41"/>
      <c r="BV1936" s="39"/>
      <c r="BY1936" s="40"/>
      <c r="CC1936" s="135"/>
      <c r="CD1936" s="9"/>
      <c r="CE1936" s="38"/>
      <c r="CF1936" s="38"/>
      <c r="CG1936" s="38"/>
      <c r="CH1936" s="38"/>
    </row>
    <row r="1937" spans="2:91" ht="18.600000000000001" customHeight="1" thickBot="1">
      <c r="D1937" s="258" t="s">
        <v>129</v>
      </c>
      <c r="E1937" s="259"/>
      <c r="F1937" s="260" t="s">
        <v>130</v>
      </c>
      <c r="G1937" s="261"/>
      <c r="H1937" s="229"/>
      <c r="I1937" s="258" t="s">
        <v>131</v>
      </c>
      <c r="J1937" s="259"/>
      <c r="K1937" s="260" t="s">
        <v>132</v>
      </c>
      <c r="L1937" s="261"/>
      <c r="N1937" s="253" t="s">
        <v>133</v>
      </c>
      <c r="O1937" s="254"/>
      <c r="P1937" s="255" t="s">
        <v>134</v>
      </c>
      <c r="Q1937" s="256"/>
      <c r="S1937" s="258" t="s">
        <v>135</v>
      </c>
      <c r="T1937" s="259"/>
      <c r="U1937" s="260" t="s">
        <v>136</v>
      </c>
      <c r="V1937" s="261"/>
      <c r="W1937" s="8"/>
      <c r="X1937" s="253" t="s">
        <v>137</v>
      </c>
      <c r="Y1937" s="254"/>
      <c r="Z1937" s="255" t="s">
        <v>138</v>
      </c>
      <c r="AA1937" s="256"/>
      <c r="AB1937" s="8"/>
      <c r="AC1937" s="258" t="s">
        <v>139</v>
      </c>
      <c r="AD1937" s="259"/>
      <c r="AE1937" s="260" t="s">
        <v>140</v>
      </c>
      <c r="AF1937" s="261"/>
      <c r="AG1937" s="8"/>
      <c r="AH1937" s="253" t="s">
        <v>141</v>
      </c>
      <c r="AI1937" s="254"/>
      <c r="AJ1937" s="255" t="s">
        <v>142</v>
      </c>
      <c r="AK1937" s="256"/>
      <c r="AL1937" s="8"/>
      <c r="AM1937" s="258" t="s">
        <v>143</v>
      </c>
      <c r="AN1937" s="259"/>
      <c r="AO1937" s="260" t="s">
        <v>144</v>
      </c>
      <c r="AP1937" s="261"/>
      <c r="AR1937" s="253" t="s">
        <v>145</v>
      </c>
      <c r="AS1937" s="254"/>
      <c r="AT1937" s="255" t="s">
        <v>146</v>
      </c>
      <c r="AU1937" s="256"/>
      <c r="AV1937" s="4"/>
      <c r="AW1937" s="258" t="s">
        <v>147</v>
      </c>
      <c r="AX1937" s="259"/>
      <c r="AY1937" s="260" t="s">
        <v>148</v>
      </c>
      <c r="AZ1937" s="261"/>
      <c r="BA1937" s="8"/>
      <c r="BB1937" s="253" t="s">
        <v>149</v>
      </c>
      <c r="BC1937" s="254"/>
      <c r="BD1937" s="255" t="s">
        <v>150</v>
      </c>
      <c r="BE1937" s="256"/>
      <c r="BF1937" s="4"/>
      <c r="BG1937" s="258" t="s">
        <v>151</v>
      </c>
      <c r="BH1937" s="259"/>
      <c r="BI1937" s="260" t="s">
        <v>152</v>
      </c>
      <c r="BJ1937" s="261"/>
      <c r="BK1937" s="4"/>
      <c r="BL1937" s="253" t="s">
        <v>153</v>
      </c>
      <c r="BM1937" s="254"/>
      <c r="BN1937" s="255" t="s">
        <v>154</v>
      </c>
      <c r="BO1937" s="256"/>
      <c r="BP1937" s="4"/>
      <c r="BQ1937" s="258" t="s">
        <v>155</v>
      </c>
      <c r="BR1937" s="259"/>
      <c r="BS1937" s="260" t="s">
        <v>156</v>
      </c>
      <c r="BT1937" s="261"/>
      <c r="BU1937" s="8"/>
      <c r="BV1937" s="253" t="s">
        <v>157</v>
      </c>
      <c r="BW1937" s="254"/>
      <c r="BX1937" s="255" t="s">
        <v>158</v>
      </c>
      <c r="BY1937" s="256"/>
      <c r="CA1937" s="46" t="s">
        <v>16</v>
      </c>
      <c r="CC1937" s="136" t="s">
        <v>71</v>
      </c>
      <c r="CD1937" s="9"/>
      <c r="CE1937" s="38"/>
      <c r="CF1937" s="38"/>
      <c r="CG1937" s="38"/>
      <c r="CH1937" s="38"/>
    </row>
    <row r="1938" spans="2:91" ht="18.600000000000001" customHeight="1" thickTop="1" thickBot="1">
      <c r="D1938" s="29">
        <v>0</v>
      </c>
      <c r="E1938" s="33">
        <v>0</v>
      </c>
      <c r="F1938" s="31">
        <v>1</v>
      </c>
      <c r="G1938" s="32">
        <v>0</v>
      </c>
      <c r="I1938" s="29">
        <v>0</v>
      </c>
      <c r="J1938" s="33">
        <f t="shared" ref="J1938" si="18596">IF(0=(1-$J$8*$K$8*$B1935^2),10^14,$B1935*$J$8/(1-$J$8*$K$8*$B1935^2))</f>
        <v>-0.24562865036946216</v>
      </c>
      <c r="K1938" s="31">
        <v>1</v>
      </c>
      <c r="L1938" s="32">
        <v>0</v>
      </c>
      <c r="N1938" s="29">
        <f t="shared" ref="N1938" si="18597">D1938*I1935+F1938*I1938-E1938*J1935-G1938*J1938</f>
        <v>0</v>
      </c>
      <c r="O1938" s="33">
        <f t="shared" ref="O1938" si="18598">(D1938*J1935+E1938*I1935+F1938*J1938+G1938*I1938)</f>
        <v>-0.24562865036946216</v>
      </c>
      <c r="P1938" s="31">
        <f t="shared" ref="P1938" si="18599">D1938*K1935+F1938*K1938-E1938*L1935-G1938*L1938</f>
        <v>1</v>
      </c>
      <c r="Q1938" s="32">
        <f t="shared" ref="Q1938" si="18600">(D1938*L1935+E1938*K1935+F1938*L1938+G1938*K1938)</f>
        <v>0</v>
      </c>
      <c r="S1938" s="29">
        <v>0</v>
      </c>
      <c r="T1938" s="33">
        <v>0</v>
      </c>
      <c r="U1938" s="31">
        <v>1</v>
      </c>
      <c r="V1938" s="32">
        <v>0</v>
      </c>
      <c r="X1938" s="29">
        <f t="shared" ref="X1938" si="18601">N1938*S1935+P1938*S1938-O1938*T1935-Q1938*T1938</f>
        <v>0</v>
      </c>
      <c r="Y1938" s="33">
        <f t="shared" ref="Y1938" si="18602">(N1938*T1935+O1938*S1935+P1938*T1938+Q1938*S1938)</f>
        <v>-0.24562865036946216</v>
      </c>
      <c r="Z1938" s="31">
        <f t="shared" ref="Z1938" si="18603">N1938*U1935+P1938*U1938-O1938*V1935-Q1938*V1938</f>
        <v>0.93759034111039241</v>
      </c>
      <c r="AA1938" s="32">
        <f t="shared" ref="AA1938" si="18604">(N1938*V1935+O1938*U1935+P1938*V1938+Q1938*U1938)</f>
        <v>0</v>
      </c>
      <c r="AB1938" s="8"/>
      <c r="AC1938" s="29">
        <v>0</v>
      </c>
      <c r="AD1938" s="33">
        <f t="shared" ref="AD1938" si="18605">IF(0=(1-$AD$8*$AE$8*$B1935^2),10^14,$B1935*$AD$8/(1-$AD$8*$AE$8*$B1935^2))</f>
        <v>-0.1932595516947383</v>
      </c>
      <c r="AE1938" s="31">
        <v>1</v>
      </c>
      <c r="AF1938" s="32">
        <v>0</v>
      </c>
      <c r="AH1938" s="29">
        <f t="shared" ref="AH1938" si="18606">X1938*AC1935+Z1938*AC1938-Y1938*AD1935-AA1938*AD1938</f>
        <v>0</v>
      </c>
      <c r="AI1938" s="33">
        <f t="shared" ref="AI1938" si="18607">(X1938*AD1935+Y1938*AC1935+Z1938*AD1938+AA1938*AC1938)</f>
        <v>-0.42682693936577332</v>
      </c>
      <c r="AJ1938" s="31">
        <f t="shared" ref="AJ1938" si="18608">X1938*AE1935+Z1938*AE1938-Y1938*AF1935-AA1938*AF1938</f>
        <v>0.93759034111039241</v>
      </c>
      <c r="AK1938" s="32">
        <f t="shared" ref="AK1938" si="18609">(X1938*AF1935+Y1938*AE1935+Z1938*AF1938+AA1938*AE1938)</f>
        <v>0</v>
      </c>
      <c r="AL1938" s="8"/>
      <c r="AM1938" s="29">
        <v>0</v>
      </c>
      <c r="AN1938" s="33">
        <v>0</v>
      </c>
      <c r="AO1938" s="31">
        <v>1</v>
      </c>
      <c r="AP1938" s="32">
        <v>0</v>
      </c>
      <c r="AR1938" s="29">
        <f t="shared" ref="AR1938" si="18610">AH1938*AM1935+AJ1938*AM1938-AI1938*AN1935-AK1938*AN1938</f>
        <v>0</v>
      </c>
      <c r="AS1938" s="33">
        <f t="shared" ref="AS1938" si="18611">(AH1938*AN1935+AI1938*AM1935+AJ1938*AN1938+AK1938*AM1938)</f>
        <v>-0.42682693936577332</v>
      </c>
      <c r="AT1938" s="31">
        <f t="shared" ref="AT1938" si="18612">AH1938*AO1935+AJ1938*AO1938-AI1938*AP1935-AK1938*AP1938</f>
        <v>0.83951922988147443</v>
      </c>
      <c r="AU1938" s="32">
        <f t="shared" ref="AU1938" si="18613">(AH1938*AP1935+AI1938*AO1935+AJ1938*AP1938+AK1938*AO1938)</f>
        <v>0</v>
      </c>
      <c r="AV1938" s="8"/>
      <c r="AW1938" s="29">
        <v>0</v>
      </c>
      <c r="AX1938" s="33">
        <f t="shared" ref="AX1938" si="18614">IF(0=(1-$AX$8*$AY$8*$B1935^2),10^14,$B1935*$AX$8/(1-$AX$8*$AY$8*$B1935^2))</f>
        <v>-0.17498506155723928</v>
      </c>
      <c r="AY1938" s="31">
        <v>1</v>
      </c>
      <c r="AZ1938" s="32">
        <v>0</v>
      </c>
      <c r="BB1938" s="29">
        <f t="shared" ref="BB1938" si="18615">AR1938*AW1935+AT1938*AW1938-AS1938*AX1935-AU1938*AX1938</f>
        <v>0</v>
      </c>
      <c r="BC1938" s="33">
        <f t="shared" ref="BC1938" si="18616">(AR1938*AX1935+AS1938*AW1935+AT1938*AX1938+AU1938*AW1938)</f>
        <v>-0.57373026348506917</v>
      </c>
      <c r="BD1938" s="31">
        <f t="shared" ref="BD1938" si="18617">AR1938*AY1935+AT1938*AY1938-AS1938*AZ1935-AU1938*AZ1938</f>
        <v>0.83951922988147443</v>
      </c>
      <c r="BE1938" s="32">
        <f t="shared" ref="BE1938" si="18618">(AR1938*AZ1935+AS1938*AY1935+AT1938*AZ1938+AU1938*AY1938)</f>
        <v>0</v>
      </c>
      <c r="BF1938" s="8"/>
      <c r="BG1938" s="29">
        <v>0</v>
      </c>
      <c r="BH1938" s="33">
        <v>0</v>
      </c>
      <c r="BI1938" s="31">
        <v>1</v>
      </c>
      <c r="BJ1938" s="32">
        <v>0</v>
      </c>
      <c r="BL1938" s="29">
        <f t="shared" ref="BL1938" si="18619">BB1938*BG1935+BD1938*BG1938-BC1938*BH1935-BE1938*BH1938</f>
        <v>0</v>
      </c>
      <c r="BM1938" s="33">
        <f t="shared" ref="BM1938" si="18620">(BB1938*BH1935+BC1938*BG1935+BD1938*BH1938+BE1938*BG1938)</f>
        <v>-0.57373026348506917</v>
      </c>
      <c r="BN1938" s="31">
        <f t="shared" ref="BN1938" si="18621">BB1938*BI1935+BD1938*BI1938-BC1938*BJ1935-BE1938*BJ1938</f>
        <v>0.79316660567740993</v>
      </c>
      <c r="BO1938" s="32">
        <f t="shared" ref="BO1938" si="18622">(BB1938*BJ1935+BC1938*BI1935+BD1938*BJ1938+BE1938*BI1938)</f>
        <v>0</v>
      </c>
      <c r="BP1938" s="8"/>
      <c r="BQ1938" s="19">
        <f t="shared" ref="BQ1938:BQ2001" si="18623">1/$BR$8</f>
        <v>1</v>
      </c>
      <c r="BR1938" s="47">
        <v>0</v>
      </c>
      <c r="BS1938" s="48">
        <v>1</v>
      </c>
      <c r="BT1938" s="49">
        <v>0</v>
      </c>
      <c r="BV1938" s="29">
        <f t="shared" ref="BV1938" si="18624">BL1938*BQ1935+BN1938*BQ1938-BM1938*BR1935-BO1938*BR1938</f>
        <v>0.79316660567740993</v>
      </c>
      <c r="BW1938" s="33">
        <f t="shared" ref="BW1938" si="18625">(BL1938*BR1935+BM1938*BQ1935+BN1938*BR1938+BO1938*BQ1938)</f>
        <v>-0.57373026348506917</v>
      </c>
      <c r="BX1938" s="31">
        <f t="shared" ref="BX1938" si="18626">BL1938*BS1935+BN1938*BS1938-BM1938*BT1935-BO1938*BT1938</f>
        <v>0.79316660567740993</v>
      </c>
      <c r="BY1938" s="32">
        <f t="shared" ref="BY1938" si="18627">(BL1938*BT1935+BM1938*BS1935+BN1938*BT1938+BO1938*BS1938)</f>
        <v>0</v>
      </c>
      <c r="CA1938" s="50">
        <f t="shared" ref="CA1938" si="18628">(180/PI())*ATAN(-1*(BW1935+BW1938)/(BV1935+BV1938))</f>
        <v>37.566837452492202</v>
      </c>
      <c r="CC1938" s="137">
        <f t="shared" ref="CC1938" si="18629">20*LOG(((1-(10^(CA1935/20)^2)*(1-((1-CC1935)/(1+CC1935))^2))^0.5))</f>
        <v>-27.42434986623838</v>
      </c>
      <c r="CD1938" s="9"/>
      <c r="CE1938" s="38"/>
      <c r="CF1938" s="38"/>
      <c r="CG1938" s="38"/>
      <c r="CH1938" s="38"/>
    </row>
    <row r="1939" spans="2:91" ht="18.600000000000001" customHeight="1">
      <c r="CC1939" s="42"/>
    </row>
    <row r="1940" spans="2:91" ht="18.600000000000001" customHeight="1" thickBot="1">
      <c r="E1940" s="22" t="s">
        <v>4</v>
      </c>
      <c r="J1940" s="22" t="s">
        <v>5</v>
      </c>
      <c r="O1940" s="22" t="s">
        <v>6</v>
      </c>
      <c r="T1940" s="22" t="s">
        <v>7</v>
      </c>
      <c r="Y1940" s="22" t="s">
        <v>8</v>
      </c>
      <c r="AD1940" s="22" t="s">
        <v>65</v>
      </c>
      <c r="AI1940" s="22" t="s">
        <v>9</v>
      </c>
      <c r="AN1940" s="22" t="s">
        <v>66</v>
      </c>
      <c r="AS1940" s="22" t="s">
        <v>51</v>
      </c>
      <c r="AX1940" s="22" t="s">
        <v>67</v>
      </c>
      <c r="BC1940" s="22" t="s">
        <v>52</v>
      </c>
      <c r="BH1940" s="22" t="s">
        <v>68</v>
      </c>
      <c r="BM1940" s="22" t="s">
        <v>63</v>
      </c>
      <c r="BQ1940" s="23" t="s">
        <v>69</v>
      </c>
      <c r="BR1940" s="23"/>
      <c r="BS1940" s="24"/>
      <c r="BT1940" s="24"/>
      <c r="BU1940" s="24"/>
      <c r="BW1940" s="22" t="s">
        <v>64</v>
      </c>
    </row>
    <row r="1941" spans="2:91" ht="18.600000000000001" customHeight="1" thickBot="1">
      <c r="D1941" s="249" t="s">
        <v>103</v>
      </c>
      <c r="E1941" s="250"/>
      <c r="F1941" s="251" t="s">
        <v>104</v>
      </c>
      <c r="G1941" s="252"/>
      <c r="H1941" s="229"/>
      <c r="I1941" s="253" t="s">
        <v>11</v>
      </c>
      <c r="J1941" s="254"/>
      <c r="K1941" s="255" t="s">
        <v>12</v>
      </c>
      <c r="L1941" s="256"/>
      <c r="M1941" s="24"/>
      <c r="N1941" s="253" t="s">
        <v>105</v>
      </c>
      <c r="O1941" s="254"/>
      <c r="P1941" s="255" t="s">
        <v>106</v>
      </c>
      <c r="Q1941" s="256"/>
      <c r="R1941" s="24"/>
      <c r="S1941" s="249" t="s">
        <v>107</v>
      </c>
      <c r="T1941" s="250"/>
      <c r="U1941" s="251" t="s">
        <v>108</v>
      </c>
      <c r="V1941" s="252"/>
      <c r="W1941" s="8"/>
      <c r="X1941" s="253" t="s">
        <v>109</v>
      </c>
      <c r="Y1941" s="254"/>
      <c r="Z1941" s="255" t="s">
        <v>110</v>
      </c>
      <c r="AA1941" s="256"/>
      <c r="AB1941" s="8"/>
      <c r="AC1941" s="253" t="s">
        <v>111</v>
      </c>
      <c r="AD1941" s="254"/>
      <c r="AE1941" s="255" t="s">
        <v>14</v>
      </c>
      <c r="AF1941" s="256"/>
      <c r="AG1941" s="8"/>
      <c r="AH1941" s="253" t="s">
        <v>112</v>
      </c>
      <c r="AI1941" s="254"/>
      <c r="AJ1941" s="255" t="s">
        <v>113</v>
      </c>
      <c r="AK1941" s="256"/>
      <c r="AL1941" s="8"/>
      <c r="AM1941" s="249" t="s">
        <v>114</v>
      </c>
      <c r="AN1941" s="250"/>
      <c r="AO1941" s="251" t="s">
        <v>115</v>
      </c>
      <c r="AP1941" s="252"/>
      <c r="AQ1941" s="24"/>
      <c r="AR1941" s="253" t="s">
        <v>116</v>
      </c>
      <c r="AS1941" s="254"/>
      <c r="AT1941" s="255" t="s">
        <v>13</v>
      </c>
      <c r="AU1941" s="256"/>
      <c r="AV1941" s="4"/>
      <c r="AW1941" s="253" t="s">
        <v>117</v>
      </c>
      <c r="AX1941" s="254"/>
      <c r="AY1941" s="255" t="s">
        <v>118</v>
      </c>
      <c r="AZ1941" s="256"/>
      <c r="BA1941" s="8"/>
      <c r="BB1941" s="253" t="s">
        <v>119</v>
      </c>
      <c r="BC1941" s="254"/>
      <c r="BD1941" s="255" t="s">
        <v>120</v>
      </c>
      <c r="BE1941" s="256"/>
      <c r="BF1941" s="4"/>
      <c r="BG1941" s="249" t="s">
        <v>121</v>
      </c>
      <c r="BH1941" s="250"/>
      <c r="BI1941" s="251" t="s">
        <v>122</v>
      </c>
      <c r="BJ1941" s="252"/>
      <c r="BK1941" s="4"/>
      <c r="BL1941" s="253" t="s">
        <v>123</v>
      </c>
      <c r="BM1941" s="254"/>
      <c r="BN1941" s="255" t="s">
        <v>124</v>
      </c>
      <c r="BO1941" s="256"/>
      <c r="BP1941" s="4"/>
      <c r="BQ1941" s="253" t="s">
        <v>125</v>
      </c>
      <c r="BR1941" s="254"/>
      <c r="BS1941" s="255" t="s">
        <v>126</v>
      </c>
      <c r="BT1941" s="256"/>
      <c r="BU1941" s="8"/>
      <c r="BV1941" s="253" t="s">
        <v>127</v>
      </c>
      <c r="BW1941" s="254"/>
      <c r="BX1941" s="255" t="s">
        <v>128</v>
      </c>
      <c r="BY1941" s="256"/>
      <c r="CA1941" s="27" t="s">
        <v>15</v>
      </c>
      <c r="CC1941" s="133" t="s">
        <v>70</v>
      </c>
      <c r="CD1941" s="9"/>
      <c r="CE1941" s="38"/>
      <c r="CF1941" s="38"/>
      <c r="CG1941" s="38"/>
      <c r="CH1941" s="38"/>
    </row>
    <row r="1942" spans="2:91" ht="18.600000000000001" customHeight="1" thickTop="1" thickBot="1">
      <c r="B1942" s="129">
        <v>5.0599999999999996</v>
      </c>
      <c r="D1942" s="29">
        <v>1</v>
      </c>
      <c r="E1942" s="30">
        <v>0</v>
      </c>
      <c r="F1942" s="31">
        <v>0</v>
      </c>
      <c r="G1942" s="32">
        <f t="shared" ref="G1942:G2005" si="18630">-1/($E$8*$B1942)</f>
        <v>-0.13027272727272729</v>
      </c>
      <c r="I1942" s="29">
        <v>1</v>
      </c>
      <c r="J1942" s="33">
        <v>0</v>
      </c>
      <c r="K1942" s="31">
        <v>0</v>
      </c>
      <c r="L1942" s="32">
        <v>0</v>
      </c>
      <c r="N1942" s="29">
        <f t="shared" ref="N1942" si="18631">D1942*I1942+F1942*I1945-E1942*J1942-G1942*J1945</f>
        <v>0.968129295235856</v>
      </c>
      <c r="O1942" s="33">
        <f t="shared" ref="O1942" si="18632">(D1942*J1942+E1942*I1942+F1942*J1945+G1942*I1945)</f>
        <v>0</v>
      </c>
      <c r="P1942" s="31">
        <f t="shared" ref="P1942" si="18633">D1942*K1942+F1942*K1945-E1942*L1942-G1942*L1945</f>
        <v>0</v>
      </c>
      <c r="Q1942" s="32">
        <f t="shared" ref="Q1942" si="18634">(D1942*L1942+E1942*K1942+F1942*L1945+G1942*K1945)</f>
        <v>-0.13027272727272729</v>
      </c>
      <c r="S1942" s="29">
        <v>1</v>
      </c>
      <c r="T1942" s="30">
        <v>0</v>
      </c>
      <c r="U1942" s="31">
        <v>0</v>
      </c>
      <c r="V1942" s="32">
        <f t="shared" ref="V1942:V2005" si="18635">-1/($T$8*$B1942)</f>
        <v>-0.25307707509881427</v>
      </c>
      <c r="X1942" s="29">
        <f t="shared" ref="X1942" si="18636">N1942*S1942+P1942*S1945-O1942*T1942-Q1942*T1945</f>
        <v>0.968129295235856</v>
      </c>
      <c r="Y1942" s="33">
        <f t="shared" ref="Y1942" si="18637">(N1942*T1942+O1942*S1942+P1942*T1945+Q1942*S1945)</f>
        <v>0</v>
      </c>
      <c r="Z1942" s="31">
        <f t="shared" ref="Z1942" si="18638">N1942*U1942+P1942*U1945-O1942*V1942-Q1942*V1945</f>
        <v>0</v>
      </c>
      <c r="AA1942" s="32">
        <f t="shared" ref="AA1942" si="18639">(N1942*V1942+O1942*U1942+P1942*V1945+Q1942*U1945)</f>
        <v>-0.37528405762849415</v>
      </c>
      <c r="AB1942" s="8"/>
      <c r="AC1942" s="29">
        <v>1</v>
      </c>
      <c r="AD1942" s="33">
        <v>0</v>
      </c>
      <c r="AE1942" s="31">
        <v>0</v>
      </c>
      <c r="AF1942" s="32">
        <v>0</v>
      </c>
      <c r="AH1942" s="29">
        <f t="shared" ref="AH1942" si="18640">X1942*AC1942+Z1942*AC1945-Y1942*AD1942-AA1942*AD1945</f>
        <v>0.89590177386355274</v>
      </c>
      <c r="AI1942" s="33">
        <f t="shared" ref="AI1942" si="18641">(X1942*AD1942+Y1942*AC1942+Z1942*AD1945+AA1942*AC1945)</f>
        <v>0</v>
      </c>
      <c r="AJ1942" s="31">
        <f t="shared" ref="AJ1942" si="18642">X1942*AE1942+Z1942*AE1945-Y1942*AF1942-AA1942*AF1945</f>
        <v>0</v>
      </c>
      <c r="AK1942" s="32">
        <f t="shared" ref="AK1942" si="18643">(X1942*AF1942+Y1942*AE1942+Z1942*AF1945+AA1942*AE1945)</f>
        <v>-0.37528405762849415</v>
      </c>
      <c r="AL1942" s="8"/>
      <c r="AM1942" s="29">
        <v>1</v>
      </c>
      <c r="AN1942" s="30">
        <v>0</v>
      </c>
      <c r="AO1942" s="31">
        <v>0</v>
      </c>
      <c r="AP1942" s="32">
        <f t="shared" ref="AP1942:AP2005" si="18644">-1/($AN$8*$B1942)</f>
        <v>-0.22885968379446639</v>
      </c>
      <c r="AR1942" s="29">
        <f t="shared" ref="AR1942" si="18645">AH1942*AM1942+AJ1942*AM1945-AI1942*AN1942-AK1942*AN1945</f>
        <v>0.89590177386355274</v>
      </c>
      <c r="AS1942" s="33">
        <f t="shared" ref="AS1942" si="18646">(AH1942*AN1942+AI1942*AM1942+AJ1942*AN1945+AK1942*AM1945)</f>
        <v>0</v>
      </c>
      <c r="AT1942" s="31">
        <f t="shared" ref="AT1942" si="18647">AH1942*AO1942+AJ1942*AO1945-AI1942*AP1942-AK1942*AP1945</f>
        <v>0</v>
      </c>
      <c r="AU1942" s="32">
        <f t="shared" ref="AU1942" si="18648">(AH1942*AP1942+AI1942*AO1942+AJ1942*AP1945+AK1942*AO1945)</f>
        <v>-0.58031985430580835</v>
      </c>
      <c r="AV1942" s="8"/>
      <c r="AW1942" s="29">
        <v>1</v>
      </c>
      <c r="AX1942" s="33">
        <v>0</v>
      </c>
      <c r="AY1942" s="31">
        <v>0</v>
      </c>
      <c r="AZ1942" s="32">
        <v>0</v>
      </c>
      <c r="BB1942" s="29">
        <f t="shared" ref="BB1942" si="18649">AR1942*AW1942+AT1942*AW1945-AS1942*AX1942-AU1942*AX1945</f>
        <v>0.79476916448703261</v>
      </c>
      <c r="BC1942" s="33">
        <f t="shared" ref="BC1942" si="18650">(AR1942*AX1942+AS1942*AW1942+AT1942*AX1945+AU1942*AW1945)</f>
        <v>0</v>
      </c>
      <c r="BD1942" s="31">
        <f t="shared" ref="BD1942" si="18651">AR1942*AY1942+AT1942*AY1945-AS1942*AZ1942-AU1942*AZ1945</f>
        <v>0</v>
      </c>
      <c r="BE1942" s="32">
        <f t="shared" ref="BE1942" si="18652">(AR1942*AZ1942+AS1942*AY1942+AT1942*AZ1945+AU1942*AY1945)</f>
        <v>-0.58031985430580835</v>
      </c>
      <c r="BF1942" s="8"/>
      <c r="BG1942" s="29">
        <v>1</v>
      </c>
      <c r="BH1942" s="30">
        <v>0</v>
      </c>
      <c r="BI1942" s="31">
        <v>0</v>
      </c>
      <c r="BJ1942" s="32">
        <f t="shared" ref="BJ1942:BJ2005" si="18653">-1/($BH$8*$B1942)</f>
        <v>-8.0472332015810277E-2</v>
      </c>
      <c r="BL1942" s="29">
        <f t="shared" ref="BL1942" si="18654">BB1942*BG1942+BD1942*BG1945-BC1942*BH1942-BE1942*BH1945</f>
        <v>0.79476916448703261</v>
      </c>
      <c r="BM1942" s="33">
        <f t="shared" ref="BM1942" si="18655">(BB1942*BH1942+BC1942*BG1942+BD1942*BH1945+BE1942*BG1945)</f>
        <v>0</v>
      </c>
      <c r="BN1942" s="31">
        <f t="shared" ref="BN1942" si="18656">BB1942*BI1942+BD1942*BI1945-BC1942*BJ1942-BE1942*BJ1945</f>
        <v>0</v>
      </c>
      <c r="BO1942" s="32">
        <f t="shared" ref="BO1942" si="18657">(BB1942*BJ1942+BC1942*BI1942+BD1942*BJ1945+BE1942*BI1945)</f>
        <v>-0.64427678238633701</v>
      </c>
      <c r="BP1942" s="8"/>
      <c r="BQ1942" s="34">
        <v>1</v>
      </c>
      <c r="BR1942" s="35">
        <v>0</v>
      </c>
      <c r="BS1942" s="11">
        <v>0</v>
      </c>
      <c r="BT1942" s="36">
        <v>0</v>
      </c>
      <c r="BV1942" s="29">
        <f t="shared" ref="BV1942" si="18658">BL1942*BQ1942+BN1942*BQ1945-BM1942*BR1942-BO1942*BR1945</f>
        <v>0.79476916448703261</v>
      </c>
      <c r="BW1942" s="33">
        <f t="shared" ref="BW1942" si="18659">(BL1942*BR1942+BM1942*BQ1942+BN1942*BR1945+BO1942*BQ1945)</f>
        <v>-0.64427678238633701</v>
      </c>
      <c r="BX1942" s="31">
        <f t="shared" ref="BX1942" si="18660">BL1942*BS1942+BN1942*BS1945-BM1942*BT1942-BO1942*BT1945</f>
        <v>0</v>
      </c>
      <c r="BY1942" s="32">
        <f t="shared" ref="BY1942" si="18661">(BL1942*BT1942+BM1942*BS1942+BN1942*BT1945+BO1942*BS1945)</f>
        <v>-0.64427678238633701</v>
      </c>
      <c r="CA1942" s="37">
        <f t="shared" ref="CA1942" si="18662">20*LOG(((1+$BR$8)/$BR$8)/((BV1942+BV1945)^2+(BW1942+BW1945)^2)^0.5)</f>
        <v>-5.713122290118413E-3</v>
      </c>
      <c r="CC1942" s="134">
        <f t="shared" ref="CC1942" si="18663">((BV1942^2+BW1942^2)^0.5)/((BV1945^2+BW1945^2)^0.5)</f>
        <v>1.0450141880034043</v>
      </c>
      <c r="CD1942" s="9"/>
      <c r="CE1942" s="38"/>
      <c r="CF1942" s="38"/>
      <c r="CG1942" s="38"/>
      <c r="CH1942" s="38"/>
      <c r="CM1942" s="129">
        <v>5.04</v>
      </c>
    </row>
    <row r="1943" spans="2:91" ht="18.600000000000001" customHeight="1" thickBot="1">
      <c r="D1943" s="39"/>
      <c r="G1943" s="40"/>
      <c r="I1943" s="39"/>
      <c r="L1943" s="40"/>
      <c r="N1943" s="39"/>
      <c r="Q1943" s="40"/>
      <c r="S1943" s="39"/>
      <c r="V1943" s="40"/>
      <c r="X1943" s="39"/>
      <c r="AA1943" s="40"/>
      <c r="AC1943" s="39"/>
      <c r="AF1943" s="40"/>
      <c r="AH1943" s="39"/>
      <c r="AK1943" s="40"/>
      <c r="AM1943" s="39"/>
      <c r="AP1943" s="40"/>
      <c r="AR1943" s="39"/>
      <c r="AU1943" s="40"/>
      <c r="AW1943" s="39"/>
      <c r="AZ1943" s="40"/>
      <c r="BB1943" s="39"/>
      <c r="BE1943" s="40"/>
      <c r="BG1943" s="39"/>
      <c r="BJ1943" s="40"/>
      <c r="BL1943" s="39"/>
      <c r="BO1943" s="40"/>
      <c r="BQ1943" s="34"/>
      <c r="BR1943" s="11"/>
      <c r="BS1943" s="11"/>
      <c r="BT1943" s="41"/>
      <c r="BV1943" s="39"/>
      <c r="BY1943" s="40"/>
      <c r="CC1943" s="135"/>
      <c r="CD1943" s="9"/>
      <c r="CE1943" s="38"/>
      <c r="CF1943" s="38"/>
      <c r="CG1943" s="38"/>
      <c r="CH1943" s="38"/>
    </row>
    <row r="1944" spans="2:91" ht="18.600000000000001" customHeight="1" thickBot="1">
      <c r="D1944" s="258" t="s">
        <v>129</v>
      </c>
      <c r="E1944" s="259"/>
      <c r="F1944" s="260" t="s">
        <v>130</v>
      </c>
      <c r="G1944" s="261"/>
      <c r="H1944" s="229"/>
      <c r="I1944" s="258" t="s">
        <v>131</v>
      </c>
      <c r="J1944" s="259"/>
      <c r="K1944" s="260" t="s">
        <v>132</v>
      </c>
      <c r="L1944" s="261"/>
      <c r="N1944" s="253" t="s">
        <v>133</v>
      </c>
      <c r="O1944" s="254"/>
      <c r="P1944" s="255" t="s">
        <v>134</v>
      </c>
      <c r="Q1944" s="256"/>
      <c r="S1944" s="258" t="s">
        <v>135</v>
      </c>
      <c r="T1944" s="259"/>
      <c r="U1944" s="260" t="s">
        <v>136</v>
      </c>
      <c r="V1944" s="261"/>
      <c r="W1944" s="8"/>
      <c r="X1944" s="253" t="s">
        <v>137</v>
      </c>
      <c r="Y1944" s="254"/>
      <c r="Z1944" s="255" t="s">
        <v>138</v>
      </c>
      <c r="AA1944" s="256"/>
      <c r="AB1944" s="8"/>
      <c r="AC1944" s="258" t="s">
        <v>139</v>
      </c>
      <c r="AD1944" s="259"/>
      <c r="AE1944" s="260" t="s">
        <v>140</v>
      </c>
      <c r="AF1944" s="261"/>
      <c r="AG1944" s="8"/>
      <c r="AH1944" s="253" t="s">
        <v>141</v>
      </c>
      <c r="AI1944" s="254"/>
      <c r="AJ1944" s="255" t="s">
        <v>142</v>
      </c>
      <c r="AK1944" s="256"/>
      <c r="AL1944" s="8"/>
      <c r="AM1944" s="258" t="s">
        <v>143</v>
      </c>
      <c r="AN1944" s="259"/>
      <c r="AO1944" s="260" t="s">
        <v>144</v>
      </c>
      <c r="AP1944" s="261"/>
      <c r="AR1944" s="253" t="s">
        <v>145</v>
      </c>
      <c r="AS1944" s="254"/>
      <c r="AT1944" s="255" t="s">
        <v>146</v>
      </c>
      <c r="AU1944" s="256"/>
      <c r="AV1944" s="4"/>
      <c r="AW1944" s="258" t="s">
        <v>147</v>
      </c>
      <c r="AX1944" s="259"/>
      <c r="AY1944" s="260" t="s">
        <v>148</v>
      </c>
      <c r="AZ1944" s="261"/>
      <c r="BA1944" s="8"/>
      <c r="BB1944" s="253" t="s">
        <v>149</v>
      </c>
      <c r="BC1944" s="254"/>
      <c r="BD1944" s="255" t="s">
        <v>150</v>
      </c>
      <c r="BE1944" s="256"/>
      <c r="BF1944" s="4"/>
      <c r="BG1944" s="258" t="s">
        <v>151</v>
      </c>
      <c r="BH1944" s="259"/>
      <c r="BI1944" s="260" t="s">
        <v>152</v>
      </c>
      <c r="BJ1944" s="261"/>
      <c r="BK1944" s="4"/>
      <c r="BL1944" s="253" t="s">
        <v>153</v>
      </c>
      <c r="BM1944" s="254"/>
      <c r="BN1944" s="255" t="s">
        <v>154</v>
      </c>
      <c r="BO1944" s="256"/>
      <c r="BP1944" s="4"/>
      <c r="BQ1944" s="258" t="s">
        <v>155</v>
      </c>
      <c r="BR1944" s="259"/>
      <c r="BS1944" s="260" t="s">
        <v>156</v>
      </c>
      <c r="BT1944" s="261"/>
      <c r="BU1944" s="8"/>
      <c r="BV1944" s="253" t="s">
        <v>157</v>
      </c>
      <c r="BW1944" s="254"/>
      <c r="BX1944" s="255" t="s">
        <v>158</v>
      </c>
      <c r="BY1944" s="256"/>
      <c r="CA1944" s="46" t="s">
        <v>16</v>
      </c>
      <c r="CC1944" s="136" t="s">
        <v>71</v>
      </c>
      <c r="CD1944" s="9"/>
      <c r="CE1944" s="38"/>
      <c r="CF1944" s="38"/>
      <c r="CG1944" s="38"/>
      <c r="CH1944" s="38"/>
    </row>
    <row r="1945" spans="2:91" ht="18.600000000000001" customHeight="1" thickTop="1" thickBot="1">
      <c r="D1945" s="29">
        <v>0</v>
      </c>
      <c r="E1945" s="33">
        <v>0</v>
      </c>
      <c r="F1945" s="31">
        <v>1</v>
      </c>
      <c r="G1945" s="32">
        <v>0</v>
      </c>
      <c r="I1945" s="29">
        <v>0</v>
      </c>
      <c r="J1945" s="33">
        <f t="shared" ref="J1945" si="18664">IF(0=(1-$J$8*$K$8*$B1942^2),10^14,$B1942*$J$8/(1-$J$8*$K$8*$B1942^2))</f>
        <v>-0.24464602400947896</v>
      </c>
      <c r="K1945" s="31">
        <v>1</v>
      </c>
      <c r="L1945" s="32">
        <v>0</v>
      </c>
      <c r="N1945" s="29">
        <f t="shared" ref="N1945" si="18665">D1945*I1942+F1945*I1945-E1945*J1942-G1945*J1945</f>
        <v>0</v>
      </c>
      <c r="O1945" s="33">
        <f t="shared" ref="O1945" si="18666">(D1945*J1942+E1945*I1942+F1945*J1945+G1945*I1945)</f>
        <v>-0.24464602400947896</v>
      </c>
      <c r="P1945" s="31">
        <f t="shared" ref="P1945" si="18667">D1945*K1942+F1945*K1945-E1945*L1942-G1945*L1945</f>
        <v>1</v>
      </c>
      <c r="Q1945" s="32">
        <f t="shared" ref="Q1945" si="18668">(D1945*L1942+E1945*K1942+F1945*L1945+G1945*K1945)</f>
        <v>0</v>
      </c>
      <c r="S1945" s="29">
        <v>0</v>
      </c>
      <c r="T1945" s="33">
        <v>0</v>
      </c>
      <c r="U1945" s="31">
        <v>1</v>
      </c>
      <c r="V1945" s="32">
        <v>0</v>
      </c>
      <c r="X1945" s="29">
        <f t="shared" ref="X1945" si="18669">N1945*S1942+P1945*S1945-O1945*T1942-Q1945*T1945</f>
        <v>0</v>
      </c>
      <c r="Y1945" s="33">
        <f t="shared" ref="Y1945" si="18670">(N1945*T1942+O1945*S1942+P1945*T1945+Q1945*S1945)</f>
        <v>-0.24464602400947896</v>
      </c>
      <c r="Z1945" s="31">
        <f t="shared" ref="Z1945" si="18671">N1945*U1942+P1945*U1945-O1945*V1942-Q1945*V1945</f>
        <v>0.93808569980912682</v>
      </c>
      <c r="AA1945" s="32">
        <f t="shared" ref="AA1945" si="18672">(N1945*V1942+O1945*U1942+P1945*V1945+Q1945*U1945)</f>
        <v>0</v>
      </c>
      <c r="AB1945" s="8"/>
      <c r="AC1945" s="29">
        <v>0</v>
      </c>
      <c r="AD1945" s="33">
        <f t="shared" ref="AD1945" si="18673">IF(0=(1-$AD$8*$AE$8*$B1942^2),10^14,$B1942*$AD$8/(1-$AD$8*$AE$8*$B1942^2))</f>
        <v>-0.19246093699989669</v>
      </c>
      <c r="AE1945" s="31">
        <v>1</v>
      </c>
      <c r="AF1945" s="32">
        <v>0</v>
      </c>
      <c r="AH1945" s="29">
        <f t="shared" ref="AH1945" si="18674">X1945*AC1942+Z1945*AC1945-Y1945*AD1942-AA1945*AD1945</f>
        <v>0</v>
      </c>
      <c r="AI1945" s="33">
        <f t="shared" ref="AI1945" si="18675">(X1945*AD1942+Y1945*AC1942+Z1945*AD1945+AA1945*AC1945)</f>
        <v>-0.42519087678094736</v>
      </c>
      <c r="AJ1945" s="31">
        <f t="shared" ref="AJ1945" si="18676">X1945*AE1942+Z1945*AE1945-Y1945*AF1942-AA1945*AF1945</f>
        <v>0.93808569980912682</v>
      </c>
      <c r="AK1945" s="32">
        <f t="shared" ref="AK1945" si="18677">(X1945*AF1942+Y1945*AE1942+Z1945*AF1945+AA1945*AE1945)</f>
        <v>0</v>
      </c>
      <c r="AL1945" s="8"/>
      <c r="AM1945" s="29">
        <v>0</v>
      </c>
      <c r="AN1945" s="33">
        <v>0</v>
      </c>
      <c r="AO1945" s="31">
        <v>1</v>
      </c>
      <c r="AP1945" s="32">
        <v>0</v>
      </c>
      <c r="AR1945" s="29">
        <f t="shared" ref="AR1945" si="18678">AH1945*AM1942+AJ1945*AM1945-AI1945*AN1942-AK1945*AN1945</f>
        <v>0</v>
      </c>
      <c r="AS1945" s="33">
        <f t="shared" ref="AS1945" si="18679">(AH1945*AN1942+AI1945*AM1942+AJ1945*AN1945+AK1945*AM1945)</f>
        <v>-0.42519087678094736</v>
      </c>
      <c r="AT1945" s="31">
        <f t="shared" ref="AT1945" si="18680">AH1945*AO1942+AJ1945*AO1945-AI1945*AP1942-AK1945*AP1945</f>
        <v>0.8407766501967473</v>
      </c>
      <c r="AU1945" s="32">
        <f t="shared" ref="AU1945" si="18681">(AH1945*AP1942+AI1945*AO1942+AJ1945*AP1945+AK1945*AO1945)</f>
        <v>0</v>
      </c>
      <c r="AV1945" s="8"/>
      <c r="AW1945" s="29">
        <v>0</v>
      </c>
      <c r="AX1945" s="33">
        <f t="shared" ref="AX1945" si="18682">IF(0=(1-$AX$8*$AY$8*$B1942^2),10^14,$B1942*$AX$8/(1-$AX$8*$AY$8*$B1942^2))</f>
        <v>-0.17427046244608888</v>
      </c>
      <c r="AY1945" s="31">
        <v>1</v>
      </c>
      <c r="AZ1945" s="32">
        <v>0</v>
      </c>
      <c r="BB1945" s="29">
        <f t="shared" ref="BB1945" si="18683">AR1945*AW1942+AT1945*AW1945-AS1945*AX1942-AU1945*AX1945</f>
        <v>0</v>
      </c>
      <c r="BC1945" s="33">
        <f t="shared" ref="BC1945" si="18684">(AR1945*AX1942+AS1945*AW1942+AT1945*AX1945+AU1945*AW1945)</f>
        <v>-0.57171341242460805</v>
      </c>
      <c r="BD1945" s="31">
        <f t="shared" ref="BD1945" si="18685">AR1945*AY1942+AT1945*AY1945-AS1945*AZ1942-AU1945*AZ1945</f>
        <v>0.8407766501967473</v>
      </c>
      <c r="BE1945" s="32">
        <f t="shared" ref="BE1945" si="18686">(AR1945*AZ1942+AS1945*AY1942+AT1945*AZ1945+AU1945*AY1945)</f>
        <v>0</v>
      </c>
      <c r="BF1945" s="8"/>
      <c r="BG1945" s="29">
        <v>0</v>
      </c>
      <c r="BH1945" s="33">
        <v>0</v>
      </c>
      <c r="BI1945" s="31">
        <v>1</v>
      </c>
      <c r="BJ1945" s="32">
        <v>0</v>
      </c>
      <c r="BL1945" s="29">
        <f t="shared" ref="BL1945" si="18687">BB1945*BG1942+BD1945*BG1945-BC1945*BH1942-BE1945*BH1945</f>
        <v>0</v>
      </c>
      <c r="BM1945" s="33">
        <f t="shared" ref="BM1945" si="18688">(BB1945*BH1942+BC1945*BG1942+BD1945*BH1945+BE1945*BG1945)</f>
        <v>-0.57171341242460805</v>
      </c>
      <c r="BN1945" s="31">
        <f t="shared" ref="BN1945" si="18689">BB1945*BI1942+BD1945*BI1945-BC1945*BJ1942-BE1945*BJ1945</f>
        <v>0.7947695386542224</v>
      </c>
      <c r="BO1945" s="32">
        <f t="shared" ref="BO1945" si="18690">(BB1945*BJ1942+BC1945*BI1942+BD1945*BJ1945+BE1945*BI1945)</f>
        <v>0</v>
      </c>
      <c r="BP1945" s="8"/>
      <c r="BQ1945" s="19">
        <f t="shared" ref="BQ1945:BQ2008" si="18691">1/$BR$8</f>
        <v>1</v>
      </c>
      <c r="BR1945" s="47">
        <v>0</v>
      </c>
      <c r="BS1945" s="48">
        <v>1</v>
      </c>
      <c r="BT1945" s="49">
        <v>0</v>
      </c>
      <c r="BV1945" s="29">
        <f t="shared" ref="BV1945" si="18692">BL1945*BQ1942+BN1945*BQ1945-BM1945*BR1942-BO1945*BR1945</f>
        <v>0.7947695386542224</v>
      </c>
      <c r="BW1945" s="33">
        <f t="shared" ref="BW1945" si="18693">(BL1945*BR1942+BM1945*BQ1942+BN1945*BR1945+BO1945*BQ1945)</f>
        <v>-0.57171341242460805</v>
      </c>
      <c r="BX1945" s="31">
        <f t="shared" ref="BX1945" si="18694">BL1945*BS1942+BN1945*BS1945-BM1945*BT1942-BO1945*BT1945</f>
        <v>0.7947695386542224</v>
      </c>
      <c r="BY1945" s="32">
        <f t="shared" ref="BY1945" si="18695">(BL1945*BT1942+BM1945*BS1942+BN1945*BT1945+BO1945*BS1945)</f>
        <v>0</v>
      </c>
      <c r="CA1945" s="50">
        <f t="shared" ref="CA1945" si="18696">(180/PI())*ATAN(-1*(BW1942+BW1945)/(BV1942+BV1945))</f>
        <v>37.415831425336975</v>
      </c>
      <c r="CC1945" s="137">
        <f t="shared" ref="CC1945" si="18697">20*LOG(((1-(10^(CA1942/20)^2)*(1-((1-CC1942)/(1+CC1942))^2))^0.5))</f>
        <v>-27.45087861595929</v>
      </c>
      <c r="CD1945" s="9"/>
      <c r="CE1945" s="38"/>
      <c r="CF1945" s="38"/>
      <c r="CG1945" s="38"/>
      <c r="CH1945" s="38"/>
    </row>
    <row r="1946" spans="2:91" ht="18.600000000000001" customHeight="1">
      <c r="CC1946" s="42"/>
    </row>
    <row r="1947" spans="2:91" ht="18.600000000000001" customHeight="1" thickBot="1">
      <c r="E1947" s="22" t="s">
        <v>4</v>
      </c>
      <c r="J1947" s="22" t="s">
        <v>5</v>
      </c>
      <c r="O1947" s="22" t="s">
        <v>6</v>
      </c>
      <c r="T1947" s="22" t="s">
        <v>7</v>
      </c>
      <c r="Y1947" s="22" t="s">
        <v>8</v>
      </c>
      <c r="AD1947" s="22" t="s">
        <v>65</v>
      </c>
      <c r="AI1947" s="22" t="s">
        <v>9</v>
      </c>
      <c r="AN1947" s="22" t="s">
        <v>66</v>
      </c>
      <c r="AS1947" s="22" t="s">
        <v>51</v>
      </c>
      <c r="AX1947" s="22" t="s">
        <v>67</v>
      </c>
      <c r="BC1947" s="22" t="s">
        <v>52</v>
      </c>
      <c r="BH1947" s="22" t="s">
        <v>68</v>
      </c>
      <c r="BM1947" s="22" t="s">
        <v>63</v>
      </c>
      <c r="BQ1947" s="23" t="s">
        <v>69</v>
      </c>
      <c r="BR1947" s="23"/>
      <c r="BS1947" s="24"/>
      <c r="BT1947" s="24"/>
      <c r="BU1947" s="24"/>
      <c r="BW1947" s="22" t="s">
        <v>64</v>
      </c>
    </row>
    <row r="1948" spans="2:91" ht="18.600000000000001" customHeight="1" thickBot="1">
      <c r="D1948" s="249" t="s">
        <v>103</v>
      </c>
      <c r="E1948" s="250"/>
      <c r="F1948" s="251" t="s">
        <v>104</v>
      </c>
      <c r="G1948" s="252"/>
      <c r="H1948" s="229"/>
      <c r="I1948" s="253" t="s">
        <v>11</v>
      </c>
      <c r="J1948" s="254"/>
      <c r="K1948" s="255" t="s">
        <v>12</v>
      </c>
      <c r="L1948" s="256"/>
      <c r="M1948" s="24"/>
      <c r="N1948" s="253" t="s">
        <v>105</v>
      </c>
      <c r="O1948" s="254"/>
      <c r="P1948" s="255" t="s">
        <v>106</v>
      </c>
      <c r="Q1948" s="256"/>
      <c r="R1948" s="24"/>
      <c r="S1948" s="249" t="s">
        <v>107</v>
      </c>
      <c r="T1948" s="250"/>
      <c r="U1948" s="251" t="s">
        <v>108</v>
      </c>
      <c r="V1948" s="252"/>
      <c r="W1948" s="8"/>
      <c r="X1948" s="253" t="s">
        <v>109</v>
      </c>
      <c r="Y1948" s="254"/>
      <c r="Z1948" s="255" t="s">
        <v>110</v>
      </c>
      <c r="AA1948" s="256"/>
      <c r="AB1948" s="8"/>
      <c r="AC1948" s="253" t="s">
        <v>111</v>
      </c>
      <c r="AD1948" s="254"/>
      <c r="AE1948" s="255" t="s">
        <v>14</v>
      </c>
      <c r="AF1948" s="256"/>
      <c r="AG1948" s="8"/>
      <c r="AH1948" s="253" t="s">
        <v>112</v>
      </c>
      <c r="AI1948" s="254"/>
      <c r="AJ1948" s="255" t="s">
        <v>113</v>
      </c>
      <c r="AK1948" s="256"/>
      <c r="AL1948" s="8"/>
      <c r="AM1948" s="249" t="s">
        <v>114</v>
      </c>
      <c r="AN1948" s="250"/>
      <c r="AO1948" s="251" t="s">
        <v>115</v>
      </c>
      <c r="AP1948" s="252"/>
      <c r="AQ1948" s="24"/>
      <c r="AR1948" s="253" t="s">
        <v>116</v>
      </c>
      <c r="AS1948" s="254"/>
      <c r="AT1948" s="255" t="s">
        <v>13</v>
      </c>
      <c r="AU1948" s="256"/>
      <c r="AV1948" s="4"/>
      <c r="AW1948" s="253" t="s">
        <v>117</v>
      </c>
      <c r="AX1948" s="254"/>
      <c r="AY1948" s="255" t="s">
        <v>118</v>
      </c>
      <c r="AZ1948" s="256"/>
      <c r="BA1948" s="8"/>
      <c r="BB1948" s="253" t="s">
        <v>119</v>
      </c>
      <c r="BC1948" s="254"/>
      <c r="BD1948" s="255" t="s">
        <v>120</v>
      </c>
      <c r="BE1948" s="256"/>
      <c r="BF1948" s="4"/>
      <c r="BG1948" s="249" t="s">
        <v>121</v>
      </c>
      <c r="BH1948" s="250"/>
      <c r="BI1948" s="251" t="s">
        <v>122</v>
      </c>
      <c r="BJ1948" s="252"/>
      <c r="BK1948" s="4"/>
      <c r="BL1948" s="253" t="s">
        <v>123</v>
      </c>
      <c r="BM1948" s="254"/>
      <c r="BN1948" s="255" t="s">
        <v>124</v>
      </c>
      <c r="BO1948" s="256"/>
      <c r="BP1948" s="4"/>
      <c r="BQ1948" s="253" t="s">
        <v>125</v>
      </c>
      <c r="BR1948" s="254"/>
      <c r="BS1948" s="255" t="s">
        <v>126</v>
      </c>
      <c r="BT1948" s="256"/>
      <c r="BU1948" s="8"/>
      <c r="BV1948" s="253" t="s">
        <v>127</v>
      </c>
      <c r="BW1948" s="254"/>
      <c r="BX1948" s="255" t="s">
        <v>128</v>
      </c>
      <c r="BY1948" s="256"/>
      <c r="CA1948" s="27" t="s">
        <v>15</v>
      </c>
      <c r="CC1948" s="133" t="s">
        <v>70</v>
      </c>
      <c r="CD1948" s="9"/>
      <c r="CE1948" s="38"/>
      <c r="CF1948" s="38"/>
      <c r="CG1948" s="38"/>
      <c r="CH1948" s="38"/>
    </row>
    <row r="1949" spans="2:91" ht="18.600000000000001" customHeight="1" thickTop="1" thickBot="1">
      <c r="B1949" s="129">
        <v>5.08</v>
      </c>
      <c r="D1949" s="29">
        <v>1</v>
      </c>
      <c r="E1949" s="30">
        <v>0</v>
      </c>
      <c r="F1949" s="31">
        <v>0</v>
      </c>
      <c r="G1949" s="32">
        <f t="shared" ref="G1949:G2012" si="18698">-1/($E$8*$B1949)</f>
        <v>-0.12975984251968503</v>
      </c>
      <c r="I1949" s="29">
        <v>1</v>
      </c>
      <c r="J1949" s="33">
        <v>0</v>
      </c>
      <c r="K1949" s="31">
        <v>0</v>
      </c>
      <c r="L1949" s="32">
        <v>0</v>
      </c>
      <c r="N1949" s="29">
        <f t="shared" ref="N1949" si="18699">D1949*I1949+F1949*I1952-E1949*J1949-G1949*J1952</f>
        <v>0.96838125384948226</v>
      </c>
      <c r="O1949" s="33">
        <f t="shared" ref="O1949" si="18700">(D1949*J1949+E1949*I1949+F1949*J1952+G1949*I1952)</f>
        <v>0</v>
      </c>
      <c r="P1949" s="31">
        <f t="shared" ref="P1949" si="18701">D1949*K1949+F1949*K1952-E1949*L1949-G1949*L1952</f>
        <v>0</v>
      </c>
      <c r="Q1949" s="32">
        <f t="shared" ref="Q1949" si="18702">(D1949*L1949+E1949*K1949+F1949*L1952+G1949*K1952)</f>
        <v>-0.12975984251968503</v>
      </c>
      <c r="S1949" s="29">
        <v>1</v>
      </c>
      <c r="T1949" s="30">
        <v>0</v>
      </c>
      <c r="U1949" s="31">
        <v>0</v>
      </c>
      <c r="V1949" s="32">
        <f t="shared" ref="V1949:V2012" si="18703">-1/($T$8*$B1949)</f>
        <v>-0.2520807086614173</v>
      </c>
      <c r="X1949" s="29">
        <f t="shared" ref="X1949" si="18704">N1949*S1949+P1949*S1952-O1949*T1949-Q1949*T1952</f>
        <v>0.96838125384948226</v>
      </c>
      <c r="Y1949" s="33">
        <f t="shared" ref="Y1949" si="18705">(N1949*T1949+O1949*S1949+P1949*T1952+Q1949*S1952)</f>
        <v>0</v>
      </c>
      <c r="Z1949" s="31">
        <f t="shared" ref="Z1949" si="18706">N1949*U1949+P1949*U1952-O1949*V1949-Q1949*V1952</f>
        <v>0</v>
      </c>
      <c r="AA1949" s="32">
        <f t="shared" ref="AA1949" si="18707">(N1949*V1949+O1949*U1949+P1949*V1952+Q1949*U1952)</f>
        <v>-0.37387007524449434</v>
      </c>
      <c r="AB1949" s="8"/>
      <c r="AC1949" s="29">
        <v>1</v>
      </c>
      <c r="AD1949" s="33">
        <v>0</v>
      </c>
      <c r="AE1949" s="31">
        <v>0</v>
      </c>
      <c r="AF1949" s="32">
        <v>0</v>
      </c>
      <c r="AH1949" s="29">
        <f t="shared" ref="AH1949" si="18708">X1949*AC1949+Z1949*AC1952-Y1949*AD1949-AA1949*AD1952</f>
        <v>0.89672193887904095</v>
      </c>
      <c r="AI1949" s="33">
        <f t="shared" ref="AI1949" si="18709">(X1949*AD1949+Y1949*AC1949+Z1949*AD1952+AA1949*AC1952)</f>
        <v>0</v>
      </c>
      <c r="AJ1949" s="31">
        <f t="shared" ref="AJ1949" si="18710">X1949*AE1949+Z1949*AE1952-Y1949*AF1949-AA1949*AF1952</f>
        <v>0</v>
      </c>
      <c r="AK1949" s="32">
        <f t="shared" ref="AK1949" si="18711">(X1949*AF1949+Y1949*AE1949+Z1949*AF1952+AA1949*AE1952)</f>
        <v>-0.37387007524449434</v>
      </c>
      <c r="AL1949" s="8"/>
      <c r="AM1949" s="29">
        <v>1</v>
      </c>
      <c r="AN1949" s="30">
        <v>0</v>
      </c>
      <c r="AO1949" s="31">
        <v>0</v>
      </c>
      <c r="AP1949" s="32">
        <f t="shared" ref="AP1949:AP2012" si="18712">-1/($AN$8*$B1949)</f>
        <v>-0.22795866141732279</v>
      </c>
      <c r="AR1949" s="29">
        <f t="shared" ref="AR1949" si="18713">AH1949*AM1949+AJ1949*AM1952-AI1949*AN1949-AK1949*AN1952</f>
        <v>0.89672193887904095</v>
      </c>
      <c r="AS1949" s="33">
        <f t="shared" ref="AS1949" si="18714">(AH1949*AN1949+AI1949*AM1949+AJ1949*AN1952+AK1949*AM1952)</f>
        <v>0</v>
      </c>
      <c r="AT1949" s="31">
        <f t="shared" ref="AT1949" si="18715">AH1949*AO1949+AJ1949*AO1952-AI1949*AP1949-AK1949*AP1952</f>
        <v>0</v>
      </c>
      <c r="AU1949" s="32">
        <f t="shared" ref="AU1949" si="18716">(AH1949*AP1949+AI1949*AO1949+AJ1949*AP1952+AK1949*AO1952)</f>
        <v>-0.57828560809490681</v>
      </c>
      <c r="AV1949" s="8"/>
      <c r="AW1949" s="29">
        <v>1</v>
      </c>
      <c r="AX1949" s="33">
        <v>0</v>
      </c>
      <c r="AY1949" s="31">
        <v>0</v>
      </c>
      <c r="AZ1949" s="32">
        <v>0</v>
      </c>
      <c r="BB1949" s="29">
        <f t="shared" ref="BB1949" si="18717">AR1949*AW1949+AT1949*AW1952-AS1949*AX1949-AU1949*AX1952</f>
        <v>0.79635366772762861</v>
      </c>
      <c r="BC1949" s="33">
        <f t="shared" ref="BC1949" si="18718">(AR1949*AX1949+AS1949*AW1949+AT1949*AX1952+AU1949*AW1952)</f>
        <v>0</v>
      </c>
      <c r="BD1949" s="31">
        <f t="shared" ref="BD1949" si="18719">AR1949*AY1949+AT1949*AY1952-AS1949*AZ1949-AU1949*AZ1952</f>
        <v>0</v>
      </c>
      <c r="BE1949" s="32">
        <f t="shared" ref="BE1949" si="18720">(AR1949*AZ1949+AS1949*AY1949+AT1949*AZ1952+AU1949*AY1952)</f>
        <v>-0.57828560809490681</v>
      </c>
      <c r="BF1949" s="8"/>
      <c r="BG1949" s="29">
        <v>1</v>
      </c>
      <c r="BH1949" s="30">
        <v>0</v>
      </c>
      <c r="BI1949" s="31">
        <v>0</v>
      </c>
      <c r="BJ1949" s="32">
        <f t="shared" ref="BJ1949:BJ2012" si="18721">-1/($BH$8*$B1949)</f>
        <v>-8.0155511811023622E-2</v>
      </c>
      <c r="BL1949" s="29">
        <f t="shared" ref="BL1949" si="18722">BB1949*BG1949+BD1949*BG1952-BC1949*BH1949-BE1949*BH1952</f>
        <v>0.79635366772762861</v>
      </c>
      <c r="BM1949" s="33">
        <f t="shared" ref="BM1949" si="18723">(BB1949*BH1949+BC1949*BG1949+BD1949*BH1952+BE1949*BG1952)</f>
        <v>0</v>
      </c>
      <c r="BN1949" s="31">
        <f t="shared" ref="BN1949" si="18724">BB1949*BI1949+BD1949*BI1952-BC1949*BJ1949-BE1949*BJ1952</f>
        <v>0</v>
      </c>
      <c r="BO1949" s="32">
        <f t="shared" ref="BO1949" si="18725">(BB1949*BJ1949+BC1949*BI1949+BD1949*BJ1952+BE1949*BI1952)</f>
        <v>-0.64211774391420073</v>
      </c>
      <c r="BP1949" s="8"/>
      <c r="BQ1949" s="34">
        <v>1</v>
      </c>
      <c r="BR1949" s="35">
        <v>0</v>
      </c>
      <c r="BS1949" s="11">
        <v>0</v>
      </c>
      <c r="BT1949" s="36">
        <v>0</v>
      </c>
      <c r="BV1949" s="29">
        <f t="shared" ref="BV1949" si="18726">BL1949*BQ1949+BN1949*BQ1952-BM1949*BR1949-BO1949*BR1952</f>
        <v>0.79635366772762861</v>
      </c>
      <c r="BW1949" s="33">
        <f t="shared" ref="BW1949" si="18727">(BL1949*BR1949+BM1949*BQ1949+BN1949*BR1952+BO1949*BQ1952)</f>
        <v>-0.64211774391420073</v>
      </c>
      <c r="BX1949" s="31">
        <f t="shared" ref="BX1949" si="18728">BL1949*BS1949+BN1949*BS1952-BM1949*BT1949-BO1949*BT1952</f>
        <v>0</v>
      </c>
      <c r="BY1949" s="32">
        <f t="shared" ref="BY1949" si="18729">(BL1949*BT1949+BM1949*BS1949+BN1949*BT1952+BO1949*BS1952)</f>
        <v>-0.64211774391420073</v>
      </c>
      <c r="CA1949" s="37">
        <f t="shared" ref="CA1949" si="18730">20*LOG(((1+$BR$8)/$BR$8)/((BV1949+BV1952)^2+(BW1949+BW1952)^2)^0.5)</f>
        <v>-5.6887467813021087E-3</v>
      </c>
      <c r="CC1949" s="134">
        <f t="shared" ref="CC1949" si="18731">((BV1949^2+BW1949^2)^0.5)/((BV1952^2+BW1952^2)^0.5)</f>
        <v>1.0447588882694512</v>
      </c>
      <c r="CD1949" s="9"/>
      <c r="CE1949" s="38"/>
      <c r="CF1949" s="38"/>
      <c r="CG1949" s="38"/>
      <c r="CH1949" s="38"/>
      <c r="CM1949" s="129">
        <v>5.0599999999999996</v>
      </c>
    </row>
    <row r="1950" spans="2:91" ht="18.600000000000001" customHeight="1" thickBot="1">
      <c r="D1950" s="39"/>
      <c r="G1950" s="40"/>
      <c r="I1950" s="39"/>
      <c r="L1950" s="40"/>
      <c r="N1950" s="39"/>
      <c r="Q1950" s="40"/>
      <c r="S1950" s="39"/>
      <c r="V1950" s="40"/>
      <c r="X1950" s="39"/>
      <c r="AA1950" s="40"/>
      <c r="AC1950" s="39"/>
      <c r="AF1950" s="40"/>
      <c r="AH1950" s="39"/>
      <c r="AK1950" s="40"/>
      <c r="AM1950" s="39"/>
      <c r="AP1950" s="40"/>
      <c r="AR1950" s="39"/>
      <c r="AU1950" s="40"/>
      <c r="AW1950" s="39"/>
      <c r="AZ1950" s="40"/>
      <c r="BB1950" s="39"/>
      <c r="BE1950" s="40"/>
      <c r="BG1950" s="39"/>
      <c r="BJ1950" s="40"/>
      <c r="BL1950" s="39"/>
      <c r="BO1950" s="40"/>
      <c r="BQ1950" s="34"/>
      <c r="BR1950" s="11"/>
      <c r="BS1950" s="11"/>
      <c r="BT1950" s="41"/>
      <c r="BV1950" s="39"/>
      <c r="BY1950" s="40"/>
      <c r="CC1950" s="135"/>
      <c r="CD1950" s="9"/>
      <c r="CE1950" s="38"/>
      <c r="CF1950" s="38"/>
      <c r="CG1950" s="38"/>
      <c r="CH1950" s="38"/>
    </row>
    <row r="1951" spans="2:91" ht="18.600000000000001" customHeight="1" thickBot="1">
      <c r="D1951" s="258" t="s">
        <v>129</v>
      </c>
      <c r="E1951" s="259"/>
      <c r="F1951" s="260" t="s">
        <v>130</v>
      </c>
      <c r="G1951" s="261"/>
      <c r="H1951" s="229"/>
      <c r="I1951" s="258" t="s">
        <v>131</v>
      </c>
      <c r="J1951" s="259"/>
      <c r="K1951" s="260" t="s">
        <v>132</v>
      </c>
      <c r="L1951" s="261"/>
      <c r="N1951" s="253" t="s">
        <v>133</v>
      </c>
      <c r="O1951" s="254"/>
      <c r="P1951" s="255" t="s">
        <v>134</v>
      </c>
      <c r="Q1951" s="256"/>
      <c r="S1951" s="258" t="s">
        <v>135</v>
      </c>
      <c r="T1951" s="259"/>
      <c r="U1951" s="260" t="s">
        <v>136</v>
      </c>
      <c r="V1951" s="261"/>
      <c r="W1951" s="8"/>
      <c r="X1951" s="253" t="s">
        <v>137</v>
      </c>
      <c r="Y1951" s="254"/>
      <c r="Z1951" s="255" t="s">
        <v>138</v>
      </c>
      <c r="AA1951" s="256"/>
      <c r="AB1951" s="8"/>
      <c r="AC1951" s="258" t="s">
        <v>139</v>
      </c>
      <c r="AD1951" s="259"/>
      <c r="AE1951" s="260" t="s">
        <v>140</v>
      </c>
      <c r="AF1951" s="261"/>
      <c r="AG1951" s="8"/>
      <c r="AH1951" s="253" t="s">
        <v>141</v>
      </c>
      <c r="AI1951" s="254"/>
      <c r="AJ1951" s="255" t="s">
        <v>142</v>
      </c>
      <c r="AK1951" s="256"/>
      <c r="AL1951" s="8"/>
      <c r="AM1951" s="258" t="s">
        <v>143</v>
      </c>
      <c r="AN1951" s="259"/>
      <c r="AO1951" s="260" t="s">
        <v>144</v>
      </c>
      <c r="AP1951" s="261"/>
      <c r="AR1951" s="253" t="s">
        <v>145</v>
      </c>
      <c r="AS1951" s="254"/>
      <c r="AT1951" s="255" t="s">
        <v>146</v>
      </c>
      <c r="AU1951" s="256"/>
      <c r="AV1951" s="4"/>
      <c r="AW1951" s="258" t="s">
        <v>147</v>
      </c>
      <c r="AX1951" s="259"/>
      <c r="AY1951" s="260" t="s">
        <v>148</v>
      </c>
      <c r="AZ1951" s="261"/>
      <c r="BA1951" s="8"/>
      <c r="BB1951" s="253" t="s">
        <v>149</v>
      </c>
      <c r="BC1951" s="254"/>
      <c r="BD1951" s="255" t="s">
        <v>150</v>
      </c>
      <c r="BE1951" s="256"/>
      <c r="BF1951" s="4"/>
      <c r="BG1951" s="258" t="s">
        <v>151</v>
      </c>
      <c r="BH1951" s="259"/>
      <c r="BI1951" s="260" t="s">
        <v>152</v>
      </c>
      <c r="BJ1951" s="261"/>
      <c r="BK1951" s="4"/>
      <c r="BL1951" s="253" t="s">
        <v>153</v>
      </c>
      <c r="BM1951" s="254"/>
      <c r="BN1951" s="255" t="s">
        <v>154</v>
      </c>
      <c r="BO1951" s="256"/>
      <c r="BP1951" s="4"/>
      <c r="BQ1951" s="258" t="s">
        <v>155</v>
      </c>
      <c r="BR1951" s="259"/>
      <c r="BS1951" s="260" t="s">
        <v>156</v>
      </c>
      <c r="BT1951" s="261"/>
      <c r="BU1951" s="8"/>
      <c r="BV1951" s="253" t="s">
        <v>157</v>
      </c>
      <c r="BW1951" s="254"/>
      <c r="BX1951" s="255" t="s">
        <v>158</v>
      </c>
      <c r="BY1951" s="256"/>
      <c r="CA1951" s="46" t="s">
        <v>16</v>
      </c>
      <c r="CC1951" s="136" t="s">
        <v>71</v>
      </c>
      <c r="CD1951" s="9"/>
      <c r="CE1951" s="38"/>
      <c r="CF1951" s="38"/>
      <c r="CG1951" s="38"/>
      <c r="CH1951" s="38"/>
    </row>
    <row r="1952" spans="2:91" ht="18.600000000000001" customHeight="1" thickTop="1" thickBot="1">
      <c r="D1952" s="29">
        <v>0</v>
      </c>
      <c r="E1952" s="33">
        <v>0</v>
      </c>
      <c r="F1952" s="31">
        <v>1</v>
      </c>
      <c r="G1952" s="32">
        <v>0</v>
      </c>
      <c r="I1952" s="29">
        <v>0</v>
      </c>
      <c r="J1952" s="33">
        <f t="shared" ref="J1952" si="18732">IF(0=(1-$J$8*$K$8*$B1949^2),10^14,$B1949*$J$8/(1-$J$8*$K$8*$B1949^2))</f>
        <v>-0.24367127407480538</v>
      </c>
      <c r="K1952" s="31">
        <v>1</v>
      </c>
      <c r="L1952" s="32">
        <v>0</v>
      </c>
      <c r="N1952" s="29">
        <f t="shared" ref="N1952" si="18733">D1952*I1949+F1952*I1952-E1952*J1949-G1952*J1952</f>
        <v>0</v>
      </c>
      <c r="O1952" s="33">
        <f t="shared" ref="O1952" si="18734">(D1952*J1949+E1952*I1949+F1952*J1952+G1952*I1952)</f>
        <v>-0.24367127407480538</v>
      </c>
      <c r="P1952" s="31">
        <f t="shared" ref="P1952" si="18735">D1952*K1949+F1952*K1952-E1952*L1949-G1952*L1952</f>
        <v>1</v>
      </c>
      <c r="Q1952" s="32">
        <f t="shared" ref="Q1952" si="18736">(D1952*L1949+E1952*K1949+F1952*L1952+G1952*K1952)</f>
        <v>0</v>
      </c>
      <c r="S1952" s="29">
        <v>0</v>
      </c>
      <c r="T1952" s="33">
        <v>0</v>
      </c>
      <c r="U1952" s="31">
        <v>1</v>
      </c>
      <c r="V1952" s="32">
        <v>0</v>
      </c>
      <c r="X1952" s="29">
        <f t="shared" ref="X1952" si="18737">N1952*S1949+P1952*S1952-O1952*T1949-Q1952*T1952</f>
        <v>0</v>
      </c>
      <c r="Y1952" s="33">
        <f t="shared" ref="Y1952" si="18738">(N1952*T1949+O1952*S1949+P1952*T1952+Q1952*S1952)</f>
        <v>-0.24367127407480538</v>
      </c>
      <c r="Z1952" s="31">
        <f t="shared" ref="Z1952" si="18739">N1952*U1949+P1952*U1952-O1952*V1949-Q1952*V1952</f>
        <v>0.93857517255079259</v>
      </c>
      <c r="AA1952" s="32">
        <f t="shared" ref="AA1952" si="18740">(N1952*V1949+O1952*U1949+P1952*V1952+Q1952*U1952)</f>
        <v>0</v>
      </c>
      <c r="AB1952" s="8"/>
      <c r="AC1952" s="29">
        <v>0</v>
      </c>
      <c r="AD1952" s="33">
        <f t="shared" ref="AD1952" si="18741">IF(0=(1-$AD$8*$AE$8*$B1949^2),10^14,$B1949*$AD$8/(1-$AD$8*$AE$8*$B1949^2))</f>
        <v>-0.19166903080857509</v>
      </c>
      <c r="AE1952" s="31">
        <v>1</v>
      </c>
      <c r="AF1952" s="32">
        <v>0</v>
      </c>
      <c r="AH1952" s="29">
        <f t="shared" ref="AH1952" si="18742">X1952*AC1949+Z1952*AC1952-Y1952*AD1949-AA1952*AD1952</f>
        <v>0</v>
      </c>
      <c r="AI1952" s="33">
        <f t="shared" ref="AI1952" si="18743">(X1952*AD1949+Y1952*AC1949+Z1952*AD1952+AA1952*AC1952)</f>
        <v>-0.42356706773860692</v>
      </c>
      <c r="AJ1952" s="31">
        <f t="shared" ref="AJ1952" si="18744">X1952*AE1949+Z1952*AE1952-Y1952*AF1949-AA1952*AF1952</f>
        <v>0.93857517255079259</v>
      </c>
      <c r="AK1952" s="32">
        <f t="shared" ref="AK1952" si="18745">(X1952*AF1949+Y1952*AE1949+Z1952*AF1952+AA1952*AE1952)</f>
        <v>0</v>
      </c>
      <c r="AL1952" s="8"/>
      <c r="AM1952" s="29">
        <v>0</v>
      </c>
      <c r="AN1952" s="33">
        <v>0</v>
      </c>
      <c r="AO1952" s="31">
        <v>1</v>
      </c>
      <c r="AP1952" s="32">
        <v>0</v>
      </c>
      <c r="AR1952" s="29">
        <f t="shared" ref="AR1952" si="18746">AH1952*AM1949+AJ1952*AM1952-AI1952*AN1949-AK1952*AN1952</f>
        <v>0</v>
      </c>
      <c r="AS1952" s="33">
        <f t="shared" ref="AS1952" si="18747">(AH1952*AN1949+AI1952*AM1949+AJ1952*AN1952+AK1952*AM1952)</f>
        <v>-0.42356706773860692</v>
      </c>
      <c r="AT1952" s="31">
        <f t="shared" ref="AT1952" si="18748">AH1952*AO1949+AJ1952*AO1952-AI1952*AP1949-AK1952*AP1952</f>
        <v>0.8420193907686393</v>
      </c>
      <c r="AU1952" s="32">
        <f t="shared" ref="AU1952" si="18749">(AH1952*AP1949+AI1952*AO1949+AJ1952*AP1952+AK1952*AO1952)</f>
        <v>0</v>
      </c>
      <c r="AV1952" s="8"/>
      <c r="AW1952" s="29">
        <v>0</v>
      </c>
      <c r="AX1952" s="33">
        <f t="shared" ref="AX1952" si="18750">IF(0=(1-$AX$8*$AY$8*$B1949^2),10^14,$B1949*$AX$8/(1-$AX$8*$AY$8*$B1949^2))</f>
        <v>-0.17356176558165384</v>
      </c>
      <c r="AY1952" s="31">
        <v>1</v>
      </c>
      <c r="AZ1952" s="32">
        <v>0</v>
      </c>
      <c r="BB1952" s="29">
        <f t="shared" ref="BB1952" si="18751">AR1952*AW1949+AT1952*AW1952-AS1952*AX1949-AU1952*AX1952</f>
        <v>0</v>
      </c>
      <c r="BC1952" s="33">
        <f t="shared" ref="BC1952" si="18752">(AR1952*AX1949+AS1952*AW1949+AT1952*AX1952+AU1952*AW1952)</f>
        <v>-0.56970943985440048</v>
      </c>
      <c r="BD1952" s="31">
        <f t="shared" ref="BD1952" si="18753">AR1952*AY1949+AT1952*AY1952-AS1952*AZ1949-AU1952*AZ1952</f>
        <v>0.8420193907686393</v>
      </c>
      <c r="BE1952" s="32">
        <f t="shared" ref="BE1952" si="18754">(AR1952*AZ1949+AS1952*AY1949+AT1952*AZ1952+AU1952*AY1952)</f>
        <v>0</v>
      </c>
      <c r="BF1952" s="8"/>
      <c r="BG1952" s="29">
        <v>0</v>
      </c>
      <c r="BH1952" s="33">
        <v>0</v>
      </c>
      <c r="BI1952" s="31">
        <v>1</v>
      </c>
      <c r="BJ1952" s="32">
        <v>0</v>
      </c>
      <c r="BL1952" s="29">
        <f t="shared" ref="BL1952" si="18755">BB1952*BG1949+BD1952*BG1952-BC1952*BH1949-BE1952*BH1952</f>
        <v>0</v>
      </c>
      <c r="BM1952" s="33">
        <f t="shared" ref="BM1952" si="18756">(BB1952*BH1949+BC1952*BG1949+BD1952*BH1952+BE1952*BG1952)</f>
        <v>-0.56970943985440048</v>
      </c>
      <c r="BN1952" s="31">
        <f t="shared" ref="BN1952" si="18757">BB1952*BI1949+BD1952*BI1952-BC1952*BJ1949-BE1952*BJ1952</f>
        <v>0.7963540390335383</v>
      </c>
      <c r="BO1952" s="32">
        <f t="shared" ref="BO1952" si="18758">(BB1952*BJ1949+BC1952*BI1949+BD1952*BJ1952+BE1952*BI1952)</f>
        <v>0</v>
      </c>
      <c r="BP1952" s="8"/>
      <c r="BQ1952" s="19">
        <f t="shared" ref="BQ1952:BQ2015" si="18759">1/$BR$8</f>
        <v>1</v>
      </c>
      <c r="BR1952" s="47">
        <v>0</v>
      </c>
      <c r="BS1952" s="48">
        <v>1</v>
      </c>
      <c r="BT1952" s="49">
        <v>0</v>
      </c>
      <c r="BV1952" s="29">
        <f t="shared" ref="BV1952" si="18760">BL1952*BQ1949+BN1952*BQ1952-BM1952*BR1949-BO1952*BR1952</f>
        <v>0.7963540390335383</v>
      </c>
      <c r="BW1952" s="33">
        <f t="shared" ref="BW1952" si="18761">(BL1952*BR1949+BM1952*BQ1949+BN1952*BR1952+BO1952*BQ1952)</f>
        <v>-0.56970943985440048</v>
      </c>
      <c r="BX1952" s="31">
        <f t="shared" ref="BX1952" si="18762">BL1952*BS1949+BN1952*BS1952-BM1952*BT1949-BO1952*BT1952</f>
        <v>0.7963540390335383</v>
      </c>
      <c r="BY1952" s="32">
        <f t="shared" ref="BY1952" si="18763">(BL1952*BT1949+BM1952*BS1949+BN1952*BT1952+BO1952*BS1952)</f>
        <v>0</v>
      </c>
      <c r="CA1952" s="50">
        <f t="shared" ref="CA1952" si="18764">(180/PI())*ATAN(-1*(BW1949+BW1952)/(BV1949+BV1952))</f>
        <v>37.266045638625904</v>
      </c>
      <c r="CC1952" s="137">
        <f t="shared" ref="CC1952" si="18765">20*LOG(((1-(10^(CA1949/20)^2)*(1-((1-CC1949)/(1+CC1949))^2))^0.5))</f>
        <v>-27.477416105867203</v>
      </c>
      <c r="CD1952" s="9"/>
      <c r="CE1952" s="38"/>
      <c r="CF1952" s="38"/>
      <c r="CG1952" s="38"/>
      <c r="CH1952" s="38"/>
    </row>
    <row r="1953" spans="2:91" ht="18.600000000000001" customHeight="1">
      <c r="CC1953" s="42"/>
    </row>
    <row r="1954" spans="2:91" ht="18.600000000000001" customHeight="1" thickBot="1">
      <c r="E1954" s="22" t="s">
        <v>4</v>
      </c>
      <c r="J1954" s="22" t="s">
        <v>5</v>
      </c>
      <c r="O1954" s="22" t="s">
        <v>6</v>
      </c>
      <c r="T1954" s="22" t="s">
        <v>7</v>
      </c>
      <c r="Y1954" s="22" t="s">
        <v>8</v>
      </c>
      <c r="AD1954" s="22" t="s">
        <v>65</v>
      </c>
      <c r="AI1954" s="22" t="s">
        <v>9</v>
      </c>
      <c r="AN1954" s="22" t="s">
        <v>66</v>
      </c>
      <c r="AS1954" s="22" t="s">
        <v>51</v>
      </c>
      <c r="AX1954" s="22" t="s">
        <v>67</v>
      </c>
      <c r="BC1954" s="22" t="s">
        <v>52</v>
      </c>
      <c r="BH1954" s="22" t="s">
        <v>68</v>
      </c>
      <c r="BM1954" s="22" t="s">
        <v>63</v>
      </c>
      <c r="BQ1954" s="23" t="s">
        <v>69</v>
      </c>
      <c r="BR1954" s="23"/>
      <c r="BS1954" s="24"/>
      <c r="BT1954" s="24"/>
      <c r="BU1954" s="24"/>
      <c r="BW1954" s="22" t="s">
        <v>64</v>
      </c>
    </row>
    <row r="1955" spans="2:91" ht="18.600000000000001" customHeight="1" thickBot="1">
      <c r="D1955" s="249" t="s">
        <v>103</v>
      </c>
      <c r="E1955" s="250"/>
      <c r="F1955" s="251" t="s">
        <v>104</v>
      </c>
      <c r="G1955" s="252"/>
      <c r="H1955" s="229"/>
      <c r="I1955" s="253" t="s">
        <v>11</v>
      </c>
      <c r="J1955" s="254"/>
      <c r="K1955" s="255" t="s">
        <v>12</v>
      </c>
      <c r="L1955" s="256"/>
      <c r="M1955" s="24"/>
      <c r="N1955" s="253" t="s">
        <v>105</v>
      </c>
      <c r="O1955" s="254"/>
      <c r="P1955" s="255" t="s">
        <v>106</v>
      </c>
      <c r="Q1955" s="256"/>
      <c r="R1955" s="24"/>
      <c r="S1955" s="249" t="s">
        <v>107</v>
      </c>
      <c r="T1955" s="250"/>
      <c r="U1955" s="251" t="s">
        <v>108</v>
      </c>
      <c r="V1955" s="252"/>
      <c r="W1955" s="8"/>
      <c r="X1955" s="253" t="s">
        <v>109</v>
      </c>
      <c r="Y1955" s="254"/>
      <c r="Z1955" s="255" t="s">
        <v>110</v>
      </c>
      <c r="AA1955" s="256"/>
      <c r="AB1955" s="8"/>
      <c r="AC1955" s="253" t="s">
        <v>111</v>
      </c>
      <c r="AD1955" s="254"/>
      <c r="AE1955" s="255" t="s">
        <v>14</v>
      </c>
      <c r="AF1955" s="256"/>
      <c r="AG1955" s="8"/>
      <c r="AH1955" s="253" t="s">
        <v>112</v>
      </c>
      <c r="AI1955" s="254"/>
      <c r="AJ1955" s="255" t="s">
        <v>113</v>
      </c>
      <c r="AK1955" s="256"/>
      <c r="AL1955" s="8"/>
      <c r="AM1955" s="249" t="s">
        <v>114</v>
      </c>
      <c r="AN1955" s="250"/>
      <c r="AO1955" s="251" t="s">
        <v>115</v>
      </c>
      <c r="AP1955" s="252"/>
      <c r="AQ1955" s="24"/>
      <c r="AR1955" s="253" t="s">
        <v>116</v>
      </c>
      <c r="AS1955" s="254"/>
      <c r="AT1955" s="255" t="s">
        <v>13</v>
      </c>
      <c r="AU1955" s="256"/>
      <c r="AV1955" s="4"/>
      <c r="AW1955" s="253" t="s">
        <v>117</v>
      </c>
      <c r="AX1955" s="254"/>
      <c r="AY1955" s="255" t="s">
        <v>118</v>
      </c>
      <c r="AZ1955" s="256"/>
      <c r="BA1955" s="8"/>
      <c r="BB1955" s="253" t="s">
        <v>119</v>
      </c>
      <c r="BC1955" s="254"/>
      <c r="BD1955" s="255" t="s">
        <v>120</v>
      </c>
      <c r="BE1955" s="256"/>
      <c r="BF1955" s="4"/>
      <c r="BG1955" s="249" t="s">
        <v>121</v>
      </c>
      <c r="BH1955" s="250"/>
      <c r="BI1955" s="251" t="s">
        <v>122</v>
      </c>
      <c r="BJ1955" s="252"/>
      <c r="BK1955" s="4"/>
      <c r="BL1955" s="253" t="s">
        <v>123</v>
      </c>
      <c r="BM1955" s="254"/>
      <c r="BN1955" s="255" t="s">
        <v>124</v>
      </c>
      <c r="BO1955" s="256"/>
      <c r="BP1955" s="4"/>
      <c r="BQ1955" s="253" t="s">
        <v>125</v>
      </c>
      <c r="BR1955" s="254"/>
      <c r="BS1955" s="255" t="s">
        <v>126</v>
      </c>
      <c r="BT1955" s="256"/>
      <c r="BU1955" s="8"/>
      <c r="BV1955" s="253" t="s">
        <v>127</v>
      </c>
      <c r="BW1955" s="254"/>
      <c r="BX1955" s="255" t="s">
        <v>128</v>
      </c>
      <c r="BY1955" s="256"/>
      <c r="CA1955" s="27" t="s">
        <v>15</v>
      </c>
      <c r="CC1955" s="133" t="s">
        <v>70</v>
      </c>
      <c r="CD1955" s="9"/>
      <c r="CE1955" s="38"/>
      <c r="CF1955" s="38"/>
      <c r="CG1955" s="38"/>
      <c r="CH1955" s="38"/>
    </row>
    <row r="1956" spans="2:91" ht="18.600000000000001" customHeight="1" thickTop="1" thickBot="1">
      <c r="B1956" s="129">
        <v>5.0999999999999996</v>
      </c>
      <c r="D1956" s="29">
        <v>1</v>
      </c>
      <c r="E1956" s="30">
        <v>0</v>
      </c>
      <c r="F1956" s="31">
        <v>0</v>
      </c>
      <c r="G1956" s="32">
        <f t="shared" ref="G1956:G2019" si="18766">-1/($E$8*$B1956)</f>
        <v>-0.12925098039215688</v>
      </c>
      <c r="I1956" s="29">
        <v>1</v>
      </c>
      <c r="J1956" s="33">
        <v>0</v>
      </c>
      <c r="K1956" s="31">
        <v>0</v>
      </c>
      <c r="L1956" s="32">
        <v>0</v>
      </c>
      <c r="N1956" s="29">
        <f t="shared" ref="N1956" si="18767">D1956*I1956+F1956*I1959-E1956*J1956-G1956*J1959</f>
        <v>0.96863023054169239</v>
      </c>
      <c r="O1956" s="33">
        <f t="shared" ref="O1956" si="18768">(D1956*J1956+E1956*I1956+F1956*J1959+G1956*I1959)</f>
        <v>0</v>
      </c>
      <c r="P1956" s="31">
        <f t="shared" ref="P1956" si="18769">D1956*K1956+F1956*K1959-E1956*L1956-G1956*L1959</f>
        <v>0</v>
      </c>
      <c r="Q1956" s="32">
        <f t="shared" ref="Q1956" si="18770">(D1956*L1956+E1956*K1956+F1956*L1959+G1956*K1959)</f>
        <v>-0.12925098039215688</v>
      </c>
      <c r="S1956" s="29">
        <v>1</v>
      </c>
      <c r="T1956" s="30">
        <v>0</v>
      </c>
      <c r="U1956" s="31">
        <v>0</v>
      </c>
      <c r="V1956" s="32">
        <f t="shared" ref="V1956:V2019" si="18771">-1/($T$8*$B1956)</f>
        <v>-0.25109215686274511</v>
      </c>
      <c r="X1956" s="29">
        <f t="shared" ref="X1956" si="18772">N1956*S1956+P1956*S1959-O1956*T1956-Q1956*T1959</f>
        <v>0.96863023054169239</v>
      </c>
      <c r="Y1956" s="33">
        <f t="shared" ref="Y1956" si="18773">(N1956*T1956+O1956*S1956+P1956*T1959+Q1956*S1959)</f>
        <v>0</v>
      </c>
      <c r="Z1956" s="31">
        <f t="shared" ref="Z1956" si="18774">N1956*U1956+P1956*U1959-O1956*V1956-Q1956*V1959</f>
        <v>0</v>
      </c>
      <c r="AA1956" s="32">
        <f t="shared" ref="AA1956" si="18775">(N1956*V1956+O1956*U1956+P1956*V1959+Q1956*U1959)</f>
        <v>-0.37246643418132847</v>
      </c>
      <c r="AB1956" s="8"/>
      <c r="AC1956" s="29">
        <v>1</v>
      </c>
      <c r="AD1956" s="33">
        <v>0</v>
      </c>
      <c r="AE1956" s="31">
        <v>0</v>
      </c>
      <c r="AF1956" s="32">
        <v>0</v>
      </c>
      <c r="AH1956" s="29">
        <f t="shared" ref="AH1956" si="18776">X1956*AC1956+Z1956*AC1959-Y1956*AD1956-AA1956*AD1959</f>
        <v>0.89753244180428182</v>
      </c>
      <c r="AI1956" s="33">
        <f t="shared" ref="AI1956" si="18777">(X1956*AD1956+Y1956*AC1956+Z1956*AD1959+AA1956*AC1959)</f>
        <v>0</v>
      </c>
      <c r="AJ1956" s="31">
        <f t="shared" ref="AJ1956" si="18778">X1956*AE1956+Z1956*AE1959-Y1956*AF1956-AA1956*AF1959</f>
        <v>0</v>
      </c>
      <c r="AK1956" s="32">
        <f t="shared" ref="AK1956" si="18779">(X1956*AF1956+Y1956*AE1956+Z1956*AF1959+AA1956*AE1959)</f>
        <v>-0.37246643418132847</v>
      </c>
      <c r="AL1956" s="8"/>
      <c r="AM1956" s="29">
        <v>1</v>
      </c>
      <c r="AN1956" s="30">
        <v>0</v>
      </c>
      <c r="AO1956" s="31">
        <v>0</v>
      </c>
      <c r="AP1956" s="32">
        <f t="shared" ref="AP1956:AP2019" si="18780">-1/($AN$8*$B1956)</f>
        <v>-0.22706470588235295</v>
      </c>
      <c r="AR1956" s="29">
        <f t="shared" ref="AR1956" si="18781">AH1956*AM1956+AJ1956*AM1959-AI1956*AN1956-AK1956*AN1959</f>
        <v>0.89753244180428182</v>
      </c>
      <c r="AS1956" s="33">
        <f t="shared" ref="AS1956" si="18782">(AH1956*AN1956+AI1956*AM1956+AJ1956*AN1959+AK1956*AM1959)</f>
        <v>0</v>
      </c>
      <c r="AT1956" s="31">
        <f t="shared" ref="AT1956" si="18783">AH1956*AO1956+AJ1956*AO1959-AI1956*AP1956-AK1956*AP1959</f>
        <v>0</v>
      </c>
      <c r="AU1956" s="32">
        <f t="shared" ref="AU1956" si="18784">(AH1956*AP1956+AI1956*AO1956+AJ1956*AP1959+AK1956*AO1959)</f>
        <v>-0.57626437409948772</v>
      </c>
      <c r="AV1956" s="8"/>
      <c r="AW1956" s="29">
        <v>1</v>
      </c>
      <c r="AX1956" s="33">
        <v>0</v>
      </c>
      <c r="AY1956" s="31">
        <v>0</v>
      </c>
      <c r="AZ1956" s="32">
        <v>0</v>
      </c>
      <c r="BB1956" s="29">
        <f t="shared" ref="BB1956" si="18785">AR1956*AW1956+AT1956*AW1959-AS1956*AX1956-AU1956*AX1959</f>
        <v>0.79792001765197362</v>
      </c>
      <c r="BC1956" s="33">
        <f t="shared" ref="BC1956" si="18786">(AR1956*AX1956+AS1956*AW1956+AT1956*AX1959+AU1956*AW1959)</f>
        <v>0</v>
      </c>
      <c r="BD1956" s="31">
        <f t="shared" ref="BD1956" si="18787">AR1956*AY1956+AT1956*AY1959-AS1956*AZ1956-AU1956*AZ1959</f>
        <v>0</v>
      </c>
      <c r="BE1956" s="32">
        <f t="shared" ref="BE1956" si="18788">(AR1956*AZ1956+AS1956*AY1956+AT1956*AZ1959+AU1956*AY1959)</f>
        <v>-0.57626437409948772</v>
      </c>
      <c r="BF1956" s="8"/>
      <c r="BG1956" s="29">
        <v>1</v>
      </c>
      <c r="BH1956" s="30">
        <v>0</v>
      </c>
      <c r="BI1956" s="31">
        <v>0</v>
      </c>
      <c r="BJ1956" s="32">
        <f t="shared" ref="BJ1956:BJ2019" si="18789">-1/($BH$8*$B1956)</f>
        <v>-7.9841176470588235E-2</v>
      </c>
      <c r="BL1956" s="29">
        <f t="shared" ref="BL1956" si="18790">BB1956*BG1956+BD1956*BG1959-BC1956*BH1956-BE1956*BH1959</f>
        <v>0.79792001765197362</v>
      </c>
      <c r="BM1956" s="33">
        <f t="shared" ref="BM1956" si="18791">(BB1956*BH1956+BC1956*BG1956+BD1956*BH1959+BE1956*BG1959)</f>
        <v>0</v>
      </c>
      <c r="BN1956" s="31">
        <f t="shared" ref="BN1956" si="18792">BB1956*BI1956+BD1956*BI1959-BC1956*BJ1956-BE1956*BJ1959</f>
        <v>0</v>
      </c>
      <c r="BO1956" s="32">
        <f t="shared" ref="BO1956" si="18793">(BB1956*BJ1956+BC1956*BI1956+BD1956*BJ1959+BE1956*BI1959)</f>
        <v>-0.63997124703825381</v>
      </c>
      <c r="BP1956" s="8"/>
      <c r="BQ1956" s="34">
        <v>1</v>
      </c>
      <c r="BR1956" s="35">
        <v>0</v>
      </c>
      <c r="BS1956" s="11">
        <v>0</v>
      </c>
      <c r="BT1956" s="36">
        <v>0</v>
      </c>
      <c r="BV1956" s="29">
        <f t="shared" ref="BV1956" si="18794">BL1956*BQ1956+BN1956*BQ1959-BM1956*BR1956-BO1956*BR1959</f>
        <v>0.79792001765197362</v>
      </c>
      <c r="BW1956" s="33">
        <f t="shared" ref="BW1956" si="18795">(BL1956*BR1956+BM1956*BQ1956+BN1956*BR1959+BO1956*BQ1959)</f>
        <v>-0.63997124703825381</v>
      </c>
      <c r="BX1956" s="31">
        <f t="shared" ref="BX1956" si="18796">BL1956*BS1956+BN1956*BS1959-BM1956*BT1956-BO1956*BT1959</f>
        <v>0</v>
      </c>
      <c r="BY1956" s="32">
        <f t="shared" ref="BY1956" si="18797">(BL1956*BT1956+BM1956*BS1956+BN1956*BT1959+BO1956*BS1959)</f>
        <v>-0.63997124703825381</v>
      </c>
      <c r="CA1956" s="37">
        <f t="shared" ref="CA1956" si="18798">20*LOG(((1+$BR$8)/$BR$8)/((BV1956+BV1959)^2+(BW1956+BW1959)^2)^0.5)</f>
        <v>-5.6643867254232766E-3</v>
      </c>
      <c r="CC1956" s="134">
        <f t="shared" ref="CC1956" si="18799">((BV1956^2+BW1956^2)^0.5)/((BV1959^2+BW1959^2)^0.5)</f>
        <v>1.044505131675842</v>
      </c>
      <c r="CD1956" s="9"/>
      <c r="CE1956" s="38"/>
      <c r="CF1956" s="38"/>
      <c r="CG1956" s="38"/>
      <c r="CH1956" s="38"/>
      <c r="CM1956" s="129">
        <v>5.08</v>
      </c>
    </row>
    <row r="1957" spans="2:91" ht="18.600000000000001" customHeight="1" thickBot="1">
      <c r="D1957" s="39"/>
      <c r="G1957" s="40"/>
      <c r="I1957" s="39"/>
      <c r="L1957" s="40"/>
      <c r="N1957" s="39"/>
      <c r="Q1957" s="40"/>
      <c r="S1957" s="39"/>
      <c r="V1957" s="40"/>
      <c r="X1957" s="39"/>
      <c r="AA1957" s="40"/>
      <c r="AC1957" s="39"/>
      <c r="AF1957" s="40"/>
      <c r="AH1957" s="39"/>
      <c r="AK1957" s="40"/>
      <c r="AM1957" s="39"/>
      <c r="AP1957" s="40"/>
      <c r="AR1957" s="39"/>
      <c r="AU1957" s="40"/>
      <c r="AW1957" s="39"/>
      <c r="AZ1957" s="40"/>
      <c r="BB1957" s="39"/>
      <c r="BE1957" s="40"/>
      <c r="BG1957" s="39"/>
      <c r="BJ1957" s="40"/>
      <c r="BL1957" s="39"/>
      <c r="BO1957" s="40"/>
      <c r="BQ1957" s="34"/>
      <c r="BR1957" s="11"/>
      <c r="BS1957" s="11"/>
      <c r="BT1957" s="41"/>
      <c r="BV1957" s="39"/>
      <c r="BY1957" s="40"/>
      <c r="CC1957" s="135"/>
      <c r="CD1957" s="9"/>
      <c r="CE1957" s="38"/>
      <c r="CF1957" s="38"/>
      <c r="CG1957" s="38"/>
      <c r="CH1957" s="38"/>
    </row>
    <row r="1958" spans="2:91" ht="18.600000000000001" customHeight="1" thickBot="1">
      <c r="D1958" s="258" t="s">
        <v>129</v>
      </c>
      <c r="E1958" s="259"/>
      <c r="F1958" s="260" t="s">
        <v>130</v>
      </c>
      <c r="G1958" s="261"/>
      <c r="H1958" s="229"/>
      <c r="I1958" s="258" t="s">
        <v>131</v>
      </c>
      <c r="J1958" s="259"/>
      <c r="K1958" s="260" t="s">
        <v>132</v>
      </c>
      <c r="L1958" s="261"/>
      <c r="N1958" s="253" t="s">
        <v>133</v>
      </c>
      <c r="O1958" s="254"/>
      <c r="P1958" s="255" t="s">
        <v>134</v>
      </c>
      <c r="Q1958" s="256"/>
      <c r="S1958" s="258" t="s">
        <v>135</v>
      </c>
      <c r="T1958" s="259"/>
      <c r="U1958" s="260" t="s">
        <v>136</v>
      </c>
      <c r="V1958" s="261"/>
      <c r="W1958" s="8"/>
      <c r="X1958" s="253" t="s">
        <v>137</v>
      </c>
      <c r="Y1958" s="254"/>
      <c r="Z1958" s="255" t="s">
        <v>138</v>
      </c>
      <c r="AA1958" s="256"/>
      <c r="AB1958" s="8"/>
      <c r="AC1958" s="258" t="s">
        <v>139</v>
      </c>
      <c r="AD1958" s="259"/>
      <c r="AE1958" s="260" t="s">
        <v>140</v>
      </c>
      <c r="AF1958" s="261"/>
      <c r="AG1958" s="8"/>
      <c r="AH1958" s="253" t="s">
        <v>141</v>
      </c>
      <c r="AI1958" s="254"/>
      <c r="AJ1958" s="255" t="s">
        <v>142</v>
      </c>
      <c r="AK1958" s="256"/>
      <c r="AL1958" s="8"/>
      <c r="AM1958" s="258" t="s">
        <v>143</v>
      </c>
      <c r="AN1958" s="259"/>
      <c r="AO1958" s="260" t="s">
        <v>144</v>
      </c>
      <c r="AP1958" s="261"/>
      <c r="AR1958" s="253" t="s">
        <v>145</v>
      </c>
      <c r="AS1958" s="254"/>
      <c r="AT1958" s="255" t="s">
        <v>146</v>
      </c>
      <c r="AU1958" s="256"/>
      <c r="AV1958" s="4"/>
      <c r="AW1958" s="258" t="s">
        <v>147</v>
      </c>
      <c r="AX1958" s="259"/>
      <c r="AY1958" s="260" t="s">
        <v>148</v>
      </c>
      <c r="AZ1958" s="261"/>
      <c r="BA1958" s="8"/>
      <c r="BB1958" s="253" t="s">
        <v>149</v>
      </c>
      <c r="BC1958" s="254"/>
      <c r="BD1958" s="255" t="s">
        <v>150</v>
      </c>
      <c r="BE1958" s="256"/>
      <c r="BF1958" s="4"/>
      <c r="BG1958" s="258" t="s">
        <v>151</v>
      </c>
      <c r="BH1958" s="259"/>
      <c r="BI1958" s="260" t="s">
        <v>152</v>
      </c>
      <c r="BJ1958" s="261"/>
      <c r="BK1958" s="4"/>
      <c r="BL1958" s="253" t="s">
        <v>153</v>
      </c>
      <c r="BM1958" s="254"/>
      <c r="BN1958" s="255" t="s">
        <v>154</v>
      </c>
      <c r="BO1958" s="256"/>
      <c r="BP1958" s="4"/>
      <c r="BQ1958" s="258" t="s">
        <v>155</v>
      </c>
      <c r="BR1958" s="259"/>
      <c r="BS1958" s="260" t="s">
        <v>156</v>
      </c>
      <c r="BT1958" s="261"/>
      <c r="BU1958" s="8"/>
      <c r="BV1958" s="253" t="s">
        <v>157</v>
      </c>
      <c r="BW1958" s="254"/>
      <c r="BX1958" s="255" t="s">
        <v>158</v>
      </c>
      <c r="BY1958" s="256"/>
      <c r="CA1958" s="46" t="s">
        <v>16</v>
      </c>
      <c r="CC1958" s="136" t="s">
        <v>71</v>
      </c>
      <c r="CD1958" s="9"/>
      <c r="CE1958" s="38"/>
      <c r="CF1958" s="38"/>
      <c r="CG1958" s="38"/>
      <c r="CH1958" s="38"/>
    </row>
    <row r="1959" spans="2:91" ht="18.600000000000001" customHeight="1" thickTop="1" thickBot="1">
      <c r="D1959" s="29">
        <v>0</v>
      </c>
      <c r="E1959" s="33">
        <v>0</v>
      </c>
      <c r="F1959" s="31">
        <v>1</v>
      </c>
      <c r="G1959" s="32">
        <v>0</v>
      </c>
      <c r="I1959" s="29">
        <v>0</v>
      </c>
      <c r="J1959" s="33">
        <f t="shared" ref="J1959" si="18800">IF(0=(1-$J$8*$K$8*$B1956^2),10^14,$B1956*$J$8/(1-$J$8*$K$8*$B1956^2))</f>
        <v>-0.24270430570916671</v>
      </c>
      <c r="K1959" s="31">
        <v>1</v>
      </c>
      <c r="L1959" s="32">
        <v>0</v>
      </c>
      <c r="N1959" s="29">
        <f t="shared" ref="N1959" si="18801">D1959*I1956+F1959*I1959-E1959*J1956-G1959*J1959</f>
        <v>0</v>
      </c>
      <c r="O1959" s="33">
        <f t="shared" ref="O1959" si="18802">(D1959*J1956+E1959*I1956+F1959*J1959+G1959*I1959)</f>
        <v>-0.24270430570916671</v>
      </c>
      <c r="P1959" s="31">
        <f t="shared" ref="P1959" si="18803">D1959*K1956+F1959*K1959-E1959*L1956-G1959*L1959</f>
        <v>1</v>
      </c>
      <c r="Q1959" s="32">
        <f t="shared" ref="Q1959" si="18804">(D1959*L1956+E1959*K1956+F1959*L1959+G1959*K1959)</f>
        <v>0</v>
      </c>
      <c r="S1959" s="29">
        <v>0</v>
      </c>
      <c r="T1959" s="33">
        <v>0</v>
      </c>
      <c r="U1959" s="31">
        <v>1</v>
      </c>
      <c r="V1959" s="32">
        <v>0</v>
      </c>
      <c r="X1959" s="29">
        <f t="shared" ref="X1959" si="18805">N1959*S1956+P1959*S1959-O1959*T1956-Q1959*T1959</f>
        <v>0</v>
      </c>
      <c r="Y1959" s="33">
        <f t="shared" ref="Y1959" si="18806">(N1959*T1956+O1959*S1956+P1959*T1959+Q1959*S1959)</f>
        <v>-0.24270430570916671</v>
      </c>
      <c r="Z1959" s="31">
        <f t="shared" ref="Z1959" si="18807">N1959*U1956+P1959*U1959-O1959*V1956-Q1959*V1959</f>
        <v>0.93905885239961029</v>
      </c>
      <c r="AA1959" s="32">
        <f t="shared" ref="AA1959" si="18808">(N1959*V1956+O1959*U1956+P1959*V1959+Q1959*U1959)</f>
        <v>0</v>
      </c>
      <c r="AB1959" s="8"/>
      <c r="AC1959" s="29">
        <v>0</v>
      </c>
      <c r="AD1959" s="33">
        <f t="shared" ref="AD1959" si="18809">IF(0=(1-$AD$8*$AE$8*$B1956^2),10^14,$B1956*$AD$8/(1-$AD$8*$AE$8*$B1956^2))</f>
        <v>-0.19088374740043793</v>
      </c>
      <c r="AE1959" s="31">
        <v>1</v>
      </c>
      <c r="AF1959" s="32">
        <v>0</v>
      </c>
      <c r="AH1959" s="29">
        <f t="shared" ref="AH1959" si="18810">X1959*AC1956+Z1959*AC1959-Y1959*AD1956-AA1959*AD1959</f>
        <v>0</v>
      </c>
      <c r="AI1959" s="33">
        <f t="shared" ref="AI1959" si="18811">(X1959*AD1956+Y1959*AC1956+Z1959*AD1959+AA1959*AC1959)</f>
        <v>-0.42195537848475906</v>
      </c>
      <c r="AJ1959" s="31">
        <f t="shared" ref="AJ1959" si="18812">X1959*AE1956+Z1959*AE1959-Y1959*AF1956-AA1959*AF1959</f>
        <v>0.93905885239961029</v>
      </c>
      <c r="AK1959" s="32">
        <f t="shared" ref="AK1959" si="18813">(X1959*AF1956+Y1959*AE1956+Z1959*AF1959+AA1959*AE1959)</f>
        <v>0</v>
      </c>
      <c r="AL1959" s="8"/>
      <c r="AM1959" s="29">
        <v>0</v>
      </c>
      <c r="AN1959" s="33">
        <v>0</v>
      </c>
      <c r="AO1959" s="31">
        <v>1</v>
      </c>
      <c r="AP1959" s="32">
        <v>0</v>
      </c>
      <c r="AR1959" s="29">
        <f t="shared" ref="AR1959" si="18814">AH1959*AM1956+AJ1959*AM1959-AI1959*AN1956-AK1959*AN1959</f>
        <v>0</v>
      </c>
      <c r="AS1959" s="33">
        <f t="shared" ref="AS1959" si="18815">(AH1959*AN1956+AI1959*AM1956+AJ1959*AN1959+AK1959*AM1959)</f>
        <v>-0.42195537848475906</v>
      </c>
      <c r="AT1959" s="31">
        <f t="shared" ref="AT1959" si="18816">AH1959*AO1956+AJ1959*AO1959-AI1959*AP1956-AK1959*AP1959</f>
        <v>0.84324767848849158</v>
      </c>
      <c r="AU1959" s="32">
        <f t="shared" ref="AU1959" si="18817">(AH1959*AP1956+AI1959*AO1956+AJ1959*AP1959+AK1959*AO1959)</f>
        <v>0</v>
      </c>
      <c r="AV1959" s="8"/>
      <c r="AW1959" s="29">
        <v>0</v>
      </c>
      <c r="AX1959" s="33">
        <f t="shared" ref="AX1959" si="18818">IF(0=(1-$AX$8*$AY$8*$B1956^2),10^14,$B1956*$AX$8/(1-$AX$8*$AY$8*$B1956^2))</f>
        <v>-0.17285889711292629</v>
      </c>
      <c r="AY1959" s="31">
        <v>1</v>
      </c>
      <c r="AZ1959" s="32">
        <v>0</v>
      </c>
      <c r="BB1959" s="29">
        <f t="shared" ref="BB1959" si="18819">AR1959*AW1956+AT1959*AW1959-AS1959*AX1956-AU1959*AX1959</f>
        <v>0</v>
      </c>
      <c r="BC1959" s="33">
        <f t="shared" ref="BC1959" si="18820">(AR1959*AX1956+AS1959*AW1956+AT1959*AX1959+AU1959*AW1959)</f>
        <v>-0.56771824218131517</v>
      </c>
      <c r="BD1959" s="31">
        <f t="shared" ref="BD1959" si="18821">AR1959*AY1956+AT1959*AY1959-AS1959*AZ1956-AU1959*AZ1959</f>
        <v>0.84324767848849158</v>
      </c>
      <c r="BE1959" s="32">
        <f t="shared" ref="BE1959" si="18822">(AR1959*AZ1956+AS1959*AY1956+AT1959*AZ1959+AU1959*AY1959)</f>
        <v>0</v>
      </c>
      <c r="BF1959" s="8"/>
      <c r="BG1959" s="29">
        <v>0</v>
      </c>
      <c r="BH1959" s="33">
        <v>0</v>
      </c>
      <c r="BI1959" s="31">
        <v>1</v>
      </c>
      <c r="BJ1959" s="32">
        <v>0</v>
      </c>
      <c r="BL1959" s="29">
        <f t="shared" ref="BL1959" si="18823">BB1959*BG1956+BD1959*BG1959-BC1959*BH1956-BE1959*BH1959</f>
        <v>0</v>
      </c>
      <c r="BM1959" s="33">
        <f t="shared" ref="BM1959" si="18824">(BB1959*BH1956+BC1959*BG1956+BD1959*BH1959+BE1959*BG1959)</f>
        <v>-0.56771824218131517</v>
      </c>
      <c r="BN1959" s="31">
        <f t="shared" ref="BN1959" si="18825">BB1959*BI1956+BD1959*BI1959-BC1959*BJ1956-BE1959*BJ1959</f>
        <v>0.79792038612892102</v>
      </c>
      <c r="BO1959" s="32">
        <f t="shared" ref="BO1959" si="18826">(BB1959*BJ1956+BC1959*BI1956+BD1959*BJ1959+BE1959*BI1959)</f>
        <v>0</v>
      </c>
      <c r="BP1959" s="8"/>
      <c r="BQ1959" s="19">
        <f t="shared" ref="BQ1959:BQ2022" si="18827">1/$BR$8</f>
        <v>1</v>
      </c>
      <c r="BR1959" s="47">
        <v>0</v>
      </c>
      <c r="BS1959" s="48">
        <v>1</v>
      </c>
      <c r="BT1959" s="49">
        <v>0</v>
      </c>
      <c r="BV1959" s="29">
        <f t="shared" ref="BV1959" si="18828">BL1959*BQ1956+BN1959*BQ1959-BM1959*BR1956-BO1959*BR1959</f>
        <v>0.79792038612892102</v>
      </c>
      <c r="BW1959" s="33">
        <f t="shared" ref="BW1959" si="18829">(BL1959*BR1956+BM1959*BQ1956+BN1959*BR1959+BO1959*BQ1959)</f>
        <v>-0.56771824218131517</v>
      </c>
      <c r="BX1959" s="31">
        <f t="shared" ref="BX1959" si="18830">BL1959*BS1956+BN1959*BS1959-BM1959*BT1956-BO1959*BT1959</f>
        <v>0.79792038612892102</v>
      </c>
      <c r="BY1959" s="32">
        <f t="shared" ref="BY1959" si="18831">(BL1959*BT1956+BM1959*BS1956+BN1959*BT1959+BO1959*BS1959)</f>
        <v>0</v>
      </c>
      <c r="CA1959" s="50">
        <f t="shared" ref="CA1959" si="18832">(180/PI())*ATAN(-1*(BW1956+BW1959)/(BV1956+BV1959))</f>
        <v>37.117465220061021</v>
      </c>
      <c r="CC1959" s="137">
        <f t="shared" ref="CC1959" si="18833">20*LOG(((1-(10^(CA1956/20)^2)*(1-((1-CC1956)/(1+CC1956))^2))^0.5))</f>
        <v>-27.503960257875523</v>
      </c>
      <c r="CD1959" s="9"/>
      <c r="CE1959" s="38"/>
      <c r="CF1959" s="38"/>
      <c r="CG1959" s="38"/>
      <c r="CH1959" s="38"/>
    </row>
    <row r="1960" spans="2:91" ht="18.600000000000001" customHeight="1">
      <c r="CC1960" s="42"/>
    </row>
    <row r="1961" spans="2:91" ht="18.600000000000001" customHeight="1" thickBot="1">
      <c r="E1961" s="22" t="s">
        <v>4</v>
      </c>
      <c r="J1961" s="22" t="s">
        <v>5</v>
      </c>
      <c r="O1961" s="22" t="s">
        <v>6</v>
      </c>
      <c r="T1961" s="22" t="s">
        <v>7</v>
      </c>
      <c r="Y1961" s="22" t="s">
        <v>8</v>
      </c>
      <c r="AD1961" s="22" t="s">
        <v>65</v>
      </c>
      <c r="AI1961" s="22" t="s">
        <v>9</v>
      </c>
      <c r="AN1961" s="22" t="s">
        <v>66</v>
      </c>
      <c r="AS1961" s="22" t="s">
        <v>51</v>
      </c>
      <c r="AX1961" s="22" t="s">
        <v>67</v>
      </c>
      <c r="BC1961" s="22" t="s">
        <v>52</v>
      </c>
      <c r="BH1961" s="22" t="s">
        <v>68</v>
      </c>
      <c r="BM1961" s="22" t="s">
        <v>63</v>
      </c>
      <c r="BQ1961" s="23" t="s">
        <v>69</v>
      </c>
      <c r="BR1961" s="23"/>
      <c r="BS1961" s="24"/>
      <c r="BT1961" s="24"/>
      <c r="BU1961" s="24"/>
      <c r="BW1961" s="22" t="s">
        <v>64</v>
      </c>
    </row>
    <row r="1962" spans="2:91" ht="18.600000000000001" customHeight="1" thickBot="1">
      <c r="D1962" s="249" t="s">
        <v>103</v>
      </c>
      <c r="E1962" s="250"/>
      <c r="F1962" s="251" t="s">
        <v>104</v>
      </c>
      <c r="G1962" s="252"/>
      <c r="H1962" s="229"/>
      <c r="I1962" s="253" t="s">
        <v>11</v>
      </c>
      <c r="J1962" s="254"/>
      <c r="K1962" s="255" t="s">
        <v>12</v>
      </c>
      <c r="L1962" s="256"/>
      <c r="M1962" s="24"/>
      <c r="N1962" s="253" t="s">
        <v>105</v>
      </c>
      <c r="O1962" s="254"/>
      <c r="P1962" s="255" t="s">
        <v>106</v>
      </c>
      <c r="Q1962" s="256"/>
      <c r="R1962" s="24"/>
      <c r="S1962" s="249" t="s">
        <v>107</v>
      </c>
      <c r="T1962" s="250"/>
      <c r="U1962" s="251" t="s">
        <v>108</v>
      </c>
      <c r="V1962" s="252"/>
      <c r="W1962" s="8"/>
      <c r="X1962" s="253" t="s">
        <v>109</v>
      </c>
      <c r="Y1962" s="254"/>
      <c r="Z1962" s="255" t="s">
        <v>110</v>
      </c>
      <c r="AA1962" s="256"/>
      <c r="AB1962" s="8"/>
      <c r="AC1962" s="253" t="s">
        <v>111</v>
      </c>
      <c r="AD1962" s="254"/>
      <c r="AE1962" s="255" t="s">
        <v>14</v>
      </c>
      <c r="AF1962" s="256"/>
      <c r="AG1962" s="8"/>
      <c r="AH1962" s="253" t="s">
        <v>112</v>
      </c>
      <c r="AI1962" s="254"/>
      <c r="AJ1962" s="255" t="s">
        <v>113</v>
      </c>
      <c r="AK1962" s="256"/>
      <c r="AL1962" s="8"/>
      <c r="AM1962" s="249" t="s">
        <v>114</v>
      </c>
      <c r="AN1962" s="250"/>
      <c r="AO1962" s="251" t="s">
        <v>115</v>
      </c>
      <c r="AP1962" s="252"/>
      <c r="AQ1962" s="24"/>
      <c r="AR1962" s="253" t="s">
        <v>116</v>
      </c>
      <c r="AS1962" s="254"/>
      <c r="AT1962" s="255" t="s">
        <v>13</v>
      </c>
      <c r="AU1962" s="256"/>
      <c r="AV1962" s="4"/>
      <c r="AW1962" s="253" t="s">
        <v>117</v>
      </c>
      <c r="AX1962" s="254"/>
      <c r="AY1962" s="255" t="s">
        <v>118</v>
      </c>
      <c r="AZ1962" s="256"/>
      <c r="BA1962" s="8"/>
      <c r="BB1962" s="253" t="s">
        <v>119</v>
      </c>
      <c r="BC1962" s="254"/>
      <c r="BD1962" s="255" t="s">
        <v>120</v>
      </c>
      <c r="BE1962" s="256"/>
      <c r="BF1962" s="4"/>
      <c r="BG1962" s="249" t="s">
        <v>121</v>
      </c>
      <c r="BH1962" s="250"/>
      <c r="BI1962" s="251" t="s">
        <v>122</v>
      </c>
      <c r="BJ1962" s="252"/>
      <c r="BK1962" s="4"/>
      <c r="BL1962" s="253" t="s">
        <v>123</v>
      </c>
      <c r="BM1962" s="254"/>
      <c r="BN1962" s="255" t="s">
        <v>124</v>
      </c>
      <c r="BO1962" s="256"/>
      <c r="BP1962" s="4"/>
      <c r="BQ1962" s="253" t="s">
        <v>125</v>
      </c>
      <c r="BR1962" s="254"/>
      <c r="BS1962" s="255" t="s">
        <v>126</v>
      </c>
      <c r="BT1962" s="256"/>
      <c r="BU1962" s="8"/>
      <c r="BV1962" s="253" t="s">
        <v>127</v>
      </c>
      <c r="BW1962" s="254"/>
      <c r="BX1962" s="255" t="s">
        <v>128</v>
      </c>
      <c r="BY1962" s="256"/>
      <c r="CA1962" s="27" t="s">
        <v>15</v>
      </c>
      <c r="CC1962" s="133" t="s">
        <v>70</v>
      </c>
      <c r="CD1962" s="9"/>
      <c r="CE1962" s="38"/>
      <c r="CF1962" s="38"/>
      <c r="CG1962" s="38"/>
      <c r="CH1962" s="38"/>
    </row>
    <row r="1963" spans="2:91" ht="18.600000000000001" customHeight="1" thickTop="1" thickBot="1">
      <c r="B1963" s="129">
        <v>5.12</v>
      </c>
      <c r="D1963" s="29">
        <v>1</v>
      </c>
      <c r="E1963" s="30">
        <v>0</v>
      </c>
      <c r="F1963" s="31">
        <v>0</v>
      </c>
      <c r="G1963" s="32">
        <f t="shared" ref="G1963:G2026" si="18834">-1/($E$8*$B1963)</f>
        <v>-0.12874609375000001</v>
      </c>
      <c r="I1963" s="29">
        <v>1</v>
      </c>
      <c r="J1963" s="33">
        <v>0</v>
      </c>
      <c r="K1963" s="31">
        <v>0</v>
      </c>
      <c r="L1963" s="32">
        <v>0</v>
      </c>
      <c r="N1963" s="29">
        <f t="shared" ref="N1963" si="18835">D1963*I1963+F1963*I1966-E1963*J1963-G1963*J1966</f>
        <v>0.96887627227288908</v>
      </c>
      <c r="O1963" s="33">
        <f t="shared" ref="O1963" si="18836">(D1963*J1963+E1963*I1963+F1963*J1966+G1963*I1966)</f>
        <v>0</v>
      </c>
      <c r="P1963" s="31">
        <f t="shared" ref="P1963" si="18837">D1963*K1963+F1963*K1966-E1963*L1963-G1963*L1966</f>
        <v>0</v>
      </c>
      <c r="Q1963" s="32">
        <f t="shared" ref="Q1963" si="18838">(D1963*L1963+E1963*K1963+F1963*L1966+G1963*K1966)</f>
        <v>-0.12874609375000001</v>
      </c>
      <c r="S1963" s="29">
        <v>1</v>
      </c>
      <c r="T1963" s="30">
        <v>0</v>
      </c>
      <c r="U1963" s="31">
        <v>0</v>
      </c>
      <c r="V1963" s="32">
        <f t="shared" ref="V1963:V2026" si="18839">-1/($T$8*$B1963)</f>
        <v>-0.25011132812499998</v>
      </c>
      <c r="X1963" s="29">
        <f t="shared" ref="X1963" si="18840">N1963*S1963+P1963*S1966-O1963*T1963-Q1963*T1966</f>
        <v>0.96887627227288908</v>
      </c>
      <c r="Y1963" s="33">
        <f t="shared" ref="Y1963" si="18841">(N1963*T1963+O1963*S1963+P1963*T1966+Q1963*S1966)</f>
        <v>0</v>
      </c>
      <c r="Z1963" s="31">
        <f t="shared" ref="Z1963" si="18842">N1963*U1963+P1963*U1966-O1963*V1963-Q1963*V1966</f>
        <v>0</v>
      </c>
      <c r="AA1963" s="32">
        <f t="shared" ref="AA1963" si="18843">(N1963*V1963+O1963*U1963+P1963*V1966+Q1963*U1966)</f>
        <v>-0.37107302499697137</v>
      </c>
      <c r="AB1963" s="8"/>
      <c r="AC1963" s="29">
        <v>1</v>
      </c>
      <c r="AD1963" s="33">
        <v>0</v>
      </c>
      <c r="AE1963" s="31">
        <v>0</v>
      </c>
      <c r="AF1963" s="32">
        <v>0</v>
      </c>
      <c r="AH1963" s="29">
        <f t="shared" ref="AH1963" si="18844">X1963*AC1963+Z1963*AC1966-Y1963*AD1963-AA1963*AD1966</f>
        <v>0.89833343391615939</v>
      </c>
      <c r="AI1963" s="33">
        <f t="shared" ref="AI1963" si="18845">(X1963*AD1963+Y1963*AC1963+Z1963*AD1966+AA1963*AC1966)</f>
        <v>0</v>
      </c>
      <c r="AJ1963" s="31">
        <f t="shared" ref="AJ1963" si="18846">X1963*AE1963+Z1963*AE1966-Y1963*AF1963-AA1963*AF1966</f>
        <v>0</v>
      </c>
      <c r="AK1963" s="32">
        <f t="shared" ref="AK1963" si="18847">(X1963*AF1963+Y1963*AE1963+Z1963*AF1966+AA1963*AE1966)</f>
        <v>-0.37107302499697137</v>
      </c>
      <c r="AL1963" s="8"/>
      <c r="AM1963" s="29">
        <v>1</v>
      </c>
      <c r="AN1963" s="30">
        <v>0</v>
      </c>
      <c r="AO1963" s="31">
        <v>0</v>
      </c>
      <c r="AP1963" s="32">
        <f t="shared" ref="AP1963:AP2026" si="18848">-1/($AN$8*$B1963)</f>
        <v>-0.22617773437499999</v>
      </c>
      <c r="AR1963" s="29">
        <f t="shared" ref="AR1963" si="18849">AH1963*AM1963+AJ1963*AM1966-AI1963*AN1963-AK1963*AN1966</f>
        <v>0.89833343391615939</v>
      </c>
      <c r="AS1963" s="33">
        <f t="shared" ref="AS1963" si="18850">(AH1963*AN1963+AI1963*AM1963+AJ1963*AN1966+AK1963*AM1966)</f>
        <v>0</v>
      </c>
      <c r="AT1963" s="31">
        <f t="shared" ref="AT1963" si="18851">AH1963*AO1963+AJ1963*AO1966-AI1963*AP1963-AK1963*AP1966</f>
        <v>0</v>
      </c>
      <c r="AU1963" s="32">
        <f t="shared" ref="AU1963" si="18852">(AH1963*AP1963+AI1963*AO1963+AJ1963*AP1966+AK1963*AO1966)</f>
        <v>-0.57425604579344203</v>
      </c>
      <c r="AV1963" s="8"/>
      <c r="AW1963" s="29">
        <v>1</v>
      </c>
      <c r="AX1963" s="33">
        <v>0</v>
      </c>
      <c r="AY1963" s="31">
        <v>0</v>
      </c>
      <c r="AZ1963" s="32">
        <v>0</v>
      </c>
      <c r="BB1963" s="29">
        <f t="shared" ref="BB1963" si="18853">AR1963*AW1963+AT1963*AW1966-AS1963*AX1963-AU1963*AX1966</f>
        <v>0.79946848835191353</v>
      </c>
      <c r="BC1963" s="33">
        <f t="shared" ref="BC1963" si="18854">(AR1963*AX1963+AS1963*AW1963+AT1963*AX1966+AU1963*AW1966)</f>
        <v>0</v>
      </c>
      <c r="BD1963" s="31">
        <f t="shared" ref="BD1963" si="18855">AR1963*AY1963+AT1963*AY1966-AS1963*AZ1963-AU1963*AZ1966</f>
        <v>0</v>
      </c>
      <c r="BE1963" s="32">
        <f t="shared" ref="BE1963" si="18856">(AR1963*AZ1963+AS1963*AY1963+AT1963*AZ1966+AU1963*AY1966)</f>
        <v>-0.57425604579344203</v>
      </c>
      <c r="BF1963" s="8"/>
      <c r="BG1963" s="29">
        <v>1</v>
      </c>
      <c r="BH1963" s="30">
        <v>0</v>
      </c>
      <c r="BI1963" s="31">
        <v>0</v>
      </c>
      <c r="BJ1963" s="32">
        <f t="shared" ref="BJ1963:BJ2026" si="18857">-1/($BH$8*$B1963)</f>
        <v>-7.9529296874999988E-2</v>
      </c>
      <c r="BL1963" s="29">
        <f t="shared" ref="BL1963" si="18858">BB1963*BG1963+BD1963*BG1966-BC1963*BH1963-BE1963*BH1966</f>
        <v>0.79946848835191353</v>
      </c>
      <c r="BM1963" s="33">
        <f t="shared" ref="BM1963" si="18859">(BB1963*BH1963+BC1963*BG1963+BD1963*BH1966+BE1963*BG1966)</f>
        <v>0</v>
      </c>
      <c r="BN1963" s="31">
        <f t="shared" ref="BN1963" si="18860">BB1963*BI1963+BD1963*BI1966-BC1963*BJ1963-BE1963*BJ1966</f>
        <v>0</v>
      </c>
      <c r="BO1963" s="32">
        <f t="shared" ref="BO1963" si="18861">(BB1963*BJ1963+BC1963*BI1963+BD1963*BJ1966+BE1963*BI1966)</f>
        <v>-0.63783721254578885</v>
      </c>
      <c r="BP1963" s="8"/>
      <c r="BQ1963" s="34">
        <v>1</v>
      </c>
      <c r="BR1963" s="35">
        <v>0</v>
      </c>
      <c r="BS1963" s="11">
        <v>0</v>
      </c>
      <c r="BT1963" s="36">
        <v>0</v>
      </c>
      <c r="BV1963" s="29">
        <f t="shared" ref="BV1963" si="18862">BL1963*BQ1963+BN1963*BQ1966-BM1963*BR1963-BO1963*BR1966</f>
        <v>0.79946848835191353</v>
      </c>
      <c r="BW1963" s="33">
        <f t="shared" ref="BW1963" si="18863">(BL1963*BR1963+BM1963*BQ1963+BN1963*BR1966+BO1963*BQ1966)</f>
        <v>-0.63783721254578885</v>
      </c>
      <c r="BX1963" s="31">
        <f t="shared" ref="BX1963" si="18864">BL1963*BS1963+BN1963*BS1966-BM1963*BT1963-BO1963*BT1966</f>
        <v>0</v>
      </c>
      <c r="BY1963" s="32">
        <f t="shared" ref="BY1963" si="18865">(BL1963*BT1963+BM1963*BS1963+BN1963*BT1966+BO1963*BS1966)</f>
        <v>-0.63783721254578885</v>
      </c>
      <c r="CA1963" s="37">
        <f t="shared" ref="CA1963" si="18866">20*LOG(((1+$BR$8)/$BR$8)/((BV1963+BV1966)^2+(BW1963+BW1966)^2)^0.5)</f>
        <v>-5.6400460668305768E-3</v>
      </c>
      <c r="CC1963" s="134">
        <f t="shared" ref="CC1963" si="18867">((BV1963^2+BW1963^2)^0.5)/((BV1966^2+BW1966^2)^0.5)</f>
        <v>1.0442529203766004</v>
      </c>
      <c r="CD1963" s="9"/>
      <c r="CE1963" s="38"/>
      <c r="CF1963" s="38"/>
      <c r="CG1963" s="38"/>
      <c r="CH1963" s="38"/>
      <c r="CM1963" s="129">
        <v>5.0999999999999996</v>
      </c>
    </row>
    <row r="1964" spans="2:91" ht="18.600000000000001" customHeight="1" thickBot="1">
      <c r="D1964" s="39"/>
      <c r="G1964" s="40"/>
      <c r="I1964" s="39"/>
      <c r="L1964" s="40"/>
      <c r="N1964" s="39"/>
      <c r="Q1964" s="40"/>
      <c r="S1964" s="39"/>
      <c r="V1964" s="40"/>
      <c r="X1964" s="39"/>
      <c r="AA1964" s="40"/>
      <c r="AC1964" s="39"/>
      <c r="AF1964" s="40"/>
      <c r="AH1964" s="39"/>
      <c r="AK1964" s="40"/>
      <c r="AM1964" s="39"/>
      <c r="AP1964" s="40"/>
      <c r="AR1964" s="39"/>
      <c r="AU1964" s="40"/>
      <c r="AW1964" s="39"/>
      <c r="AZ1964" s="40"/>
      <c r="BB1964" s="39"/>
      <c r="BE1964" s="40"/>
      <c r="BG1964" s="39"/>
      <c r="BJ1964" s="40"/>
      <c r="BL1964" s="39"/>
      <c r="BO1964" s="40"/>
      <c r="BQ1964" s="34"/>
      <c r="BR1964" s="11"/>
      <c r="BS1964" s="11"/>
      <c r="BT1964" s="41"/>
      <c r="BV1964" s="39"/>
      <c r="BY1964" s="40"/>
      <c r="CC1964" s="135"/>
      <c r="CD1964" s="9"/>
      <c r="CE1964" s="38"/>
      <c r="CF1964" s="38"/>
      <c r="CG1964" s="38"/>
      <c r="CH1964" s="38"/>
    </row>
    <row r="1965" spans="2:91" ht="18.600000000000001" customHeight="1" thickBot="1">
      <c r="D1965" s="258" t="s">
        <v>129</v>
      </c>
      <c r="E1965" s="259"/>
      <c r="F1965" s="260" t="s">
        <v>130</v>
      </c>
      <c r="G1965" s="261"/>
      <c r="H1965" s="229"/>
      <c r="I1965" s="258" t="s">
        <v>131</v>
      </c>
      <c r="J1965" s="259"/>
      <c r="K1965" s="260" t="s">
        <v>132</v>
      </c>
      <c r="L1965" s="261"/>
      <c r="N1965" s="253" t="s">
        <v>133</v>
      </c>
      <c r="O1965" s="254"/>
      <c r="P1965" s="255" t="s">
        <v>134</v>
      </c>
      <c r="Q1965" s="256"/>
      <c r="S1965" s="258" t="s">
        <v>135</v>
      </c>
      <c r="T1965" s="259"/>
      <c r="U1965" s="260" t="s">
        <v>136</v>
      </c>
      <c r="V1965" s="261"/>
      <c r="W1965" s="8"/>
      <c r="X1965" s="253" t="s">
        <v>137</v>
      </c>
      <c r="Y1965" s="254"/>
      <c r="Z1965" s="255" t="s">
        <v>138</v>
      </c>
      <c r="AA1965" s="256"/>
      <c r="AB1965" s="8"/>
      <c r="AC1965" s="258" t="s">
        <v>139</v>
      </c>
      <c r="AD1965" s="259"/>
      <c r="AE1965" s="260" t="s">
        <v>140</v>
      </c>
      <c r="AF1965" s="261"/>
      <c r="AG1965" s="8"/>
      <c r="AH1965" s="253" t="s">
        <v>141</v>
      </c>
      <c r="AI1965" s="254"/>
      <c r="AJ1965" s="255" t="s">
        <v>142</v>
      </c>
      <c r="AK1965" s="256"/>
      <c r="AL1965" s="8"/>
      <c r="AM1965" s="258" t="s">
        <v>143</v>
      </c>
      <c r="AN1965" s="259"/>
      <c r="AO1965" s="260" t="s">
        <v>144</v>
      </c>
      <c r="AP1965" s="261"/>
      <c r="AR1965" s="253" t="s">
        <v>145</v>
      </c>
      <c r="AS1965" s="254"/>
      <c r="AT1965" s="255" t="s">
        <v>146</v>
      </c>
      <c r="AU1965" s="256"/>
      <c r="AV1965" s="4"/>
      <c r="AW1965" s="258" t="s">
        <v>147</v>
      </c>
      <c r="AX1965" s="259"/>
      <c r="AY1965" s="260" t="s">
        <v>148</v>
      </c>
      <c r="AZ1965" s="261"/>
      <c r="BA1965" s="8"/>
      <c r="BB1965" s="253" t="s">
        <v>149</v>
      </c>
      <c r="BC1965" s="254"/>
      <c r="BD1965" s="255" t="s">
        <v>150</v>
      </c>
      <c r="BE1965" s="256"/>
      <c r="BF1965" s="4"/>
      <c r="BG1965" s="258" t="s">
        <v>151</v>
      </c>
      <c r="BH1965" s="259"/>
      <c r="BI1965" s="260" t="s">
        <v>152</v>
      </c>
      <c r="BJ1965" s="261"/>
      <c r="BK1965" s="4"/>
      <c r="BL1965" s="253" t="s">
        <v>153</v>
      </c>
      <c r="BM1965" s="254"/>
      <c r="BN1965" s="255" t="s">
        <v>154</v>
      </c>
      <c r="BO1965" s="256"/>
      <c r="BP1965" s="4"/>
      <c r="BQ1965" s="258" t="s">
        <v>155</v>
      </c>
      <c r="BR1965" s="259"/>
      <c r="BS1965" s="260" t="s">
        <v>156</v>
      </c>
      <c r="BT1965" s="261"/>
      <c r="BU1965" s="8"/>
      <c r="BV1965" s="253" t="s">
        <v>157</v>
      </c>
      <c r="BW1965" s="254"/>
      <c r="BX1965" s="255" t="s">
        <v>158</v>
      </c>
      <c r="BY1965" s="256"/>
      <c r="CA1965" s="46" t="s">
        <v>16</v>
      </c>
      <c r="CC1965" s="136" t="s">
        <v>71</v>
      </c>
      <c r="CD1965" s="9"/>
      <c r="CE1965" s="38"/>
      <c r="CF1965" s="38"/>
      <c r="CG1965" s="38"/>
      <c r="CH1965" s="38"/>
    </row>
    <row r="1966" spans="2:91" ht="18.600000000000001" customHeight="1" thickTop="1" thickBot="1">
      <c r="D1966" s="29">
        <v>0</v>
      </c>
      <c r="E1966" s="33">
        <v>0</v>
      </c>
      <c r="F1966" s="31">
        <v>1</v>
      </c>
      <c r="G1966" s="32">
        <v>0</v>
      </c>
      <c r="I1966" s="29">
        <v>0</v>
      </c>
      <c r="J1966" s="33">
        <f t="shared" ref="J1966" si="18868">IF(0=(1-$J$8*$K$8*$B1963^2),10^14,$B1963*$J$8/(1-$J$8*$K$8*$B1963^2))</f>
        <v>-0.2417450255814923</v>
      </c>
      <c r="K1966" s="31">
        <v>1</v>
      </c>
      <c r="L1966" s="32">
        <v>0</v>
      </c>
      <c r="N1966" s="29">
        <f t="shared" ref="N1966" si="18869">D1966*I1963+F1966*I1966-E1966*J1963-G1966*J1966</f>
        <v>0</v>
      </c>
      <c r="O1966" s="33">
        <f t="shared" ref="O1966" si="18870">(D1966*J1963+E1966*I1963+F1966*J1966+G1966*I1966)</f>
        <v>-0.2417450255814923</v>
      </c>
      <c r="P1966" s="31">
        <f t="shared" ref="P1966" si="18871">D1966*K1963+F1966*K1966-E1966*L1963-G1966*L1966</f>
        <v>1</v>
      </c>
      <c r="Q1966" s="32">
        <f t="shared" ref="Q1966" si="18872">(D1966*L1963+E1966*K1963+F1966*L1966+G1966*K1966)</f>
        <v>0</v>
      </c>
      <c r="S1966" s="29">
        <v>0</v>
      </c>
      <c r="T1966" s="33">
        <v>0</v>
      </c>
      <c r="U1966" s="31">
        <v>1</v>
      </c>
      <c r="V1966" s="32">
        <v>0</v>
      </c>
      <c r="X1966" s="29">
        <f t="shared" ref="X1966" si="18873">N1966*S1963+P1966*S1966-O1966*T1963-Q1966*T1966</f>
        <v>0</v>
      </c>
      <c r="Y1966" s="33">
        <f t="shared" ref="Y1966" si="18874">(N1966*T1963+O1966*S1963+P1966*T1966+Q1966*S1966)</f>
        <v>-0.2417450255814923</v>
      </c>
      <c r="Z1966" s="31">
        <f t="shared" ref="Z1966" si="18875">N1966*U1963+P1966*U1966-O1966*V1963-Q1966*V1966</f>
        <v>0.9395368305842009</v>
      </c>
      <c r="AA1966" s="32">
        <f t="shared" ref="AA1966" si="18876">(N1966*V1963+O1966*U1963+P1966*V1966+Q1966*U1966)</f>
        <v>0</v>
      </c>
      <c r="AB1966" s="8"/>
      <c r="AC1966" s="29">
        <v>0</v>
      </c>
      <c r="AD1966" s="33">
        <f t="shared" ref="AD1966" si="18877">IF(0=(1-$AD$8*$AE$8*$B1963^2),10^14,$B1963*$AD$8/(1-$AD$8*$AE$8*$B1963^2))</f>
        <v>-0.19010500253233303</v>
      </c>
      <c r="AE1966" s="31">
        <v>1</v>
      </c>
      <c r="AF1966" s="32">
        <v>0</v>
      </c>
      <c r="AH1966" s="29">
        <f t="shared" ref="AH1966" si="18878">X1966*AC1963+Z1966*AC1966-Y1966*AD1963-AA1966*AD1966</f>
        <v>0</v>
      </c>
      <c r="AI1966" s="33">
        <f t="shared" ref="AI1966" si="18879">(X1966*AD1963+Y1966*AC1963+Z1966*AD1966+AA1966*AC1966)</f>
        <v>-0.42035567713892197</v>
      </c>
      <c r="AJ1966" s="31">
        <f t="shared" ref="AJ1966" si="18880">X1966*AE1963+Z1966*AE1966-Y1966*AF1963-AA1966*AF1966</f>
        <v>0.9395368305842009</v>
      </c>
      <c r="AK1966" s="32">
        <f t="shared" ref="AK1966" si="18881">(X1966*AF1963+Y1966*AE1963+Z1966*AF1966+AA1966*AE1966)</f>
        <v>0</v>
      </c>
      <c r="AL1966" s="8"/>
      <c r="AM1966" s="29">
        <v>0</v>
      </c>
      <c r="AN1966" s="33">
        <v>0</v>
      </c>
      <c r="AO1966" s="31">
        <v>1</v>
      </c>
      <c r="AP1966" s="32">
        <v>0</v>
      </c>
      <c r="AR1966" s="29">
        <f t="shared" ref="AR1966" si="18882">AH1966*AM1963+AJ1966*AM1966-AI1966*AN1963-AK1966*AN1966</f>
        <v>0</v>
      </c>
      <c r="AS1966" s="33">
        <f t="shared" ref="AS1966" si="18883">(AH1966*AN1963+AI1966*AM1963+AJ1966*AN1966+AK1966*AM1966)</f>
        <v>-0.42035567713892197</v>
      </c>
      <c r="AT1966" s="31">
        <f t="shared" ref="AT1966" si="18884">AH1966*AO1963+AJ1966*AO1966-AI1966*AP1963-AK1966*AP1966</f>
        <v>0.8444617358972506</v>
      </c>
      <c r="AU1966" s="32">
        <f t="shared" ref="AU1966" si="18885">(AH1966*AP1963+AI1966*AO1963+AJ1966*AP1966+AK1966*AO1966)</f>
        <v>0</v>
      </c>
      <c r="AV1966" s="8"/>
      <c r="AW1966" s="29">
        <v>0</v>
      </c>
      <c r="AX1966" s="33">
        <f t="shared" ref="AX1966" si="18886">IF(0=(1-$AX$8*$AY$8*$B1963^2),10^14,$B1963*$AX$8/(1-$AX$8*$AY$8*$B1963^2))</f>
        <v>-0.17216178443127303</v>
      </c>
      <c r="AY1966" s="31">
        <v>1</v>
      </c>
      <c r="AZ1966" s="32">
        <v>0</v>
      </c>
      <c r="BB1966" s="29">
        <f t="shared" ref="BB1966" si="18887">AR1966*AW1963+AT1966*AW1966-AS1966*AX1963-AU1966*AX1966</f>
        <v>0</v>
      </c>
      <c r="BC1966" s="33">
        <f t="shared" ref="BC1966" si="18888">(AR1966*AX1963+AS1966*AW1963+AT1966*AX1966+AU1966*AW1966)</f>
        <v>-0.56573971647492305</v>
      </c>
      <c r="BD1966" s="31">
        <f t="shared" ref="BD1966" si="18889">AR1966*AY1963+AT1966*AY1966-AS1966*AZ1963-AU1966*AZ1966</f>
        <v>0.8444617358972506</v>
      </c>
      <c r="BE1966" s="32">
        <f t="shared" ref="BE1966" si="18890">(AR1966*AZ1963+AS1966*AY1963+AT1966*AZ1966+AU1966*AY1966)</f>
        <v>0</v>
      </c>
      <c r="BF1966" s="8"/>
      <c r="BG1966" s="29">
        <v>0</v>
      </c>
      <c r="BH1966" s="33">
        <v>0</v>
      </c>
      <c r="BI1966" s="31">
        <v>1</v>
      </c>
      <c r="BJ1966" s="32">
        <v>0</v>
      </c>
      <c r="BL1966" s="29">
        <f t="shared" ref="BL1966" si="18891">BB1966*BG1963+BD1966*BG1966-BC1966*BH1963-BE1966*BH1966</f>
        <v>0</v>
      </c>
      <c r="BM1966" s="33">
        <f t="shared" ref="BM1966" si="18892">(BB1966*BH1963+BC1966*BG1963+BD1966*BH1966+BE1966*BG1966)</f>
        <v>-0.56573971647492305</v>
      </c>
      <c r="BN1966" s="31">
        <f t="shared" ref="BN1966" si="18893">BB1966*BI1963+BD1966*BI1966-BC1966*BJ1963-BE1966*BJ1966</f>
        <v>0.79946885403173806</v>
      </c>
      <c r="BO1966" s="32">
        <f t="shared" ref="BO1966" si="18894">(BB1966*BJ1963+BC1966*BI1963+BD1966*BJ1966+BE1966*BI1966)</f>
        <v>0</v>
      </c>
      <c r="BP1966" s="8"/>
      <c r="BQ1966" s="19">
        <f t="shared" ref="BQ1966:BQ2029" si="18895">1/$BR$8</f>
        <v>1</v>
      </c>
      <c r="BR1966" s="47">
        <v>0</v>
      </c>
      <c r="BS1966" s="48">
        <v>1</v>
      </c>
      <c r="BT1966" s="49">
        <v>0</v>
      </c>
      <c r="BV1966" s="29">
        <f t="shared" ref="BV1966" si="18896">BL1966*BQ1963+BN1966*BQ1966-BM1966*BR1963-BO1966*BR1966</f>
        <v>0.79946885403173806</v>
      </c>
      <c r="BW1966" s="33">
        <f t="shared" ref="BW1966" si="18897">(BL1966*BR1963+BM1966*BQ1963+BN1966*BR1966+BO1966*BQ1966)</f>
        <v>-0.56573971647492305</v>
      </c>
      <c r="BX1966" s="31">
        <f t="shared" ref="BX1966" si="18898">BL1966*BS1963+BN1966*BS1966-BM1966*BT1963-BO1966*BT1966</f>
        <v>0.79946885403173806</v>
      </c>
      <c r="BY1966" s="32">
        <f t="shared" ref="BY1966" si="18899">(BL1966*BT1963+BM1966*BS1963+BN1966*BT1966+BO1966*BS1966)</f>
        <v>0</v>
      </c>
      <c r="CA1966" s="50">
        <f t="shared" ref="CA1966" si="18900">(180/PI())*ATAN(-1*(BW1963+BW1966)/(BV1963+BV1966))</f>
        <v>36.97007554039844</v>
      </c>
      <c r="CC1966" s="137">
        <f t="shared" ref="CC1966" si="18901">20*LOG(((1-(10^(CA1963/20)^2)*(1-((1-CC1963)/(1+CC1963))^2))^0.5))</f>
        <v>-27.530509061505182</v>
      </c>
      <c r="CD1966" s="9"/>
      <c r="CE1966" s="38"/>
      <c r="CF1966" s="38"/>
      <c r="CG1966" s="38"/>
      <c r="CH1966" s="38"/>
    </row>
    <row r="1967" spans="2:91" ht="18.600000000000001" customHeight="1">
      <c r="CC1967" s="42"/>
    </row>
    <row r="1968" spans="2:91" ht="18.600000000000001" customHeight="1" thickBot="1">
      <c r="E1968" s="22" t="s">
        <v>4</v>
      </c>
      <c r="J1968" s="22" t="s">
        <v>5</v>
      </c>
      <c r="O1968" s="22" t="s">
        <v>6</v>
      </c>
      <c r="T1968" s="22" t="s">
        <v>7</v>
      </c>
      <c r="Y1968" s="22" t="s">
        <v>8</v>
      </c>
      <c r="AD1968" s="22" t="s">
        <v>65</v>
      </c>
      <c r="AI1968" s="22" t="s">
        <v>9</v>
      </c>
      <c r="AN1968" s="22" t="s">
        <v>66</v>
      </c>
      <c r="AS1968" s="22" t="s">
        <v>51</v>
      </c>
      <c r="AX1968" s="22" t="s">
        <v>67</v>
      </c>
      <c r="BC1968" s="22" t="s">
        <v>52</v>
      </c>
      <c r="BH1968" s="22" t="s">
        <v>68</v>
      </c>
      <c r="BM1968" s="22" t="s">
        <v>63</v>
      </c>
      <c r="BQ1968" s="23" t="s">
        <v>69</v>
      </c>
      <c r="BR1968" s="23"/>
      <c r="BS1968" s="24"/>
      <c r="BT1968" s="24"/>
      <c r="BU1968" s="24"/>
      <c r="BW1968" s="22" t="s">
        <v>64</v>
      </c>
    </row>
    <row r="1969" spans="2:91" ht="18.600000000000001" customHeight="1" thickBot="1">
      <c r="D1969" s="249" t="s">
        <v>103</v>
      </c>
      <c r="E1969" s="250"/>
      <c r="F1969" s="251" t="s">
        <v>104</v>
      </c>
      <c r="G1969" s="252"/>
      <c r="H1969" s="229"/>
      <c r="I1969" s="253" t="s">
        <v>11</v>
      </c>
      <c r="J1969" s="254"/>
      <c r="K1969" s="255" t="s">
        <v>12</v>
      </c>
      <c r="L1969" s="256"/>
      <c r="M1969" s="24"/>
      <c r="N1969" s="253" t="s">
        <v>105</v>
      </c>
      <c r="O1969" s="254"/>
      <c r="P1969" s="255" t="s">
        <v>106</v>
      </c>
      <c r="Q1969" s="256"/>
      <c r="R1969" s="24"/>
      <c r="S1969" s="249" t="s">
        <v>107</v>
      </c>
      <c r="T1969" s="250"/>
      <c r="U1969" s="251" t="s">
        <v>108</v>
      </c>
      <c r="V1969" s="252"/>
      <c r="W1969" s="8"/>
      <c r="X1969" s="253" t="s">
        <v>109</v>
      </c>
      <c r="Y1969" s="254"/>
      <c r="Z1969" s="255" t="s">
        <v>110</v>
      </c>
      <c r="AA1969" s="256"/>
      <c r="AB1969" s="8"/>
      <c r="AC1969" s="253" t="s">
        <v>111</v>
      </c>
      <c r="AD1969" s="254"/>
      <c r="AE1969" s="255" t="s">
        <v>14</v>
      </c>
      <c r="AF1969" s="256"/>
      <c r="AG1969" s="8"/>
      <c r="AH1969" s="253" t="s">
        <v>112</v>
      </c>
      <c r="AI1969" s="254"/>
      <c r="AJ1969" s="255" t="s">
        <v>113</v>
      </c>
      <c r="AK1969" s="256"/>
      <c r="AL1969" s="8"/>
      <c r="AM1969" s="249" t="s">
        <v>114</v>
      </c>
      <c r="AN1969" s="250"/>
      <c r="AO1969" s="251" t="s">
        <v>115</v>
      </c>
      <c r="AP1969" s="252"/>
      <c r="AQ1969" s="24"/>
      <c r="AR1969" s="253" t="s">
        <v>116</v>
      </c>
      <c r="AS1969" s="254"/>
      <c r="AT1969" s="255" t="s">
        <v>13</v>
      </c>
      <c r="AU1969" s="256"/>
      <c r="AV1969" s="4"/>
      <c r="AW1969" s="253" t="s">
        <v>117</v>
      </c>
      <c r="AX1969" s="254"/>
      <c r="AY1969" s="255" t="s">
        <v>118</v>
      </c>
      <c r="AZ1969" s="256"/>
      <c r="BA1969" s="8"/>
      <c r="BB1969" s="253" t="s">
        <v>119</v>
      </c>
      <c r="BC1969" s="254"/>
      <c r="BD1969" s="255" t="s">
        <v>120</v>
      </c>
      <c r="BE1969" s="256"/>
      <c r="BF1969" s="4"/>
      <c r="BG1969" s="249" t="s">
        <v>121</v>
      </c>
      <c r="BH1969" s="250"/>
      <c r="BI1969" s="251" t="s">
        <v>122</v>
      </c>
      <c r="BJ1969" s="252"/>
      <c r="BK1969" s="4"/>
      <c r="BL1969" s="253" t="s">
        <v>123</v>
      </c>
      <c r="BM1969" s="254"/>
      <c r="BN1969" s="255" t="s">
        <v>124</v>
      </c>
      <c r="BO1969" s="256"/>
      <c r="BP1969" s="4"/>
      <c r="BQ1969" s="253" t="s">
        <v>125</v>
      </c>
      <c r="BR1969" s="254"/>
      <c r="BS1969" s="255" t="s">
        <v>126</v>
      </c>
      <c r="BT1969" s="256"/>
      <c r="BU1969" s="8"/>
      <c r="BV1969" s="253" t="s">
        <v>127</v>
      </c>
      <c r="BW1969" s="254"/>
      <c r="BX1969" s="255" t="s">
        <v>128</v>
      </c>
      <c r="BY1969" s="256"/>
      <c r="CA1969" s="27" t="s">
        <v>15</v>
      </c>
      <c r="CC1969" s="133" t="s">
        <v>70</v>
      </c>
      <c r="CD1969" s="9"/>
      <c r="CE1969" s="38"/>
      <c r="CF1969" s="38"/>
      <c r="CG1969" s="38"/>
      <c r="CH1969" s="38"/>
    </row>
    <row r="1970" spans="2:91" ht="18.600000000000001" customHeight="1" thickTop="1" thickBot="1">
      <c r="B1970" s="129">
        <v>5.14</v>
      </c>
      <c r="D1970" s="29">
        <v>1</v>
      </c>
      <c r="E1970" s="30">
        <v>0</v>
      </c>
      <c r="F1970" s="31">
        <v>0</v>
      </c>
      <c r="G1970" s="32">
        <f t="shared" ref="G1970:G2033" si="18902">-1/($E$8*$B1970)</f>
        <v>-0.12824513618677044</v>
      </c>
      <c r="I1970" s="29">
        <v>1</v>
      </c>
      <c r="J1970" s="33">
        <v>0</v>
      </c>
      <c r="K1970" s="31">
        <v>0</v>
      </c>
      <c r="L1970" s="32">
        <v>0</v>
      </c>
      <c r="N1970" s="29">
        <f t="shared" ref="N1970" si="18903">D1970*I1970+F1970*I1973-E1970*J1970-G1970*J1973</f>
        <v>0.96911942508090854</v>
      </c>
      <c r="O1970" s="33">
        <f t="shared" ref="O1970" si="18904">(D1970*J1970+E1970*I1970+F1970*J1973+G1970*I1973)</f>
        <v>0</v>
      </c>
      <c r="P1970" s="31">
        <f t="shared" ref="P1970" si="18905">D1970*K1970+F1970*K1973-E1970*L1970-G1970*L1973</f>
        <v>0</v>
      </c>
      <c r="Q1970" s="32">
        <f t="shared" ref="Q1970" si="18906">(D1970*L1970+E1970*K1970+F1970*L1973+G1970*K1973)</f>
        <v>-0.12824513618677044</v>
      </c>
      <c r="S1970" s="29">
        <v>1</v>
      </c>
      <c r="T1970" s="30">
        <v>0</v>
      </c>
      <c r="U1970" s="31">
        <v>0</v>
      </c>
      <c r="V1970" s="32">
        <f t="shared" ref="V1970:V2033" si="18907">-1/($T$8*$B1970)</f>
        <v>-0.24913813229571982</v>
      </c>
      <c r="X1970" s="29">
        <f t="shared" ref="X1970" si="18908">N1970*S1970+P1970*S1973-O1970*T1970-Q1970*T1973</f>
        <v>0.96911942508090854</v>
      </c>
      <c r="Y1970" s="33">
        <f t="shared" ref="Y1970" si="18909">(N1970*T1970+O1970*S1970+P1970*T1973+Q1970*S1973)</f>
        <v>0</v>
      </c>
      <c r="Z1970" s="31">
        <f t="shared" ref="Z1970" si="18910">N1970*U1970+P1970*U1973-O1970*V1970-Q1970*V1973</f>
        <v>0</v>
      </c>
      <c r="AA1970" s="32">
        <f t="shared" ref="AA1970" si="18911">(N1970*V1970+O1970*U1970+P1970*V1973+Q1970*U1973)</f>
        <v>-0.36968973972292973</v>
      </c>
      <c r="AB1970" s="8"/>
      <c r="AC1970" s="29">
        <v>1</v>
      </c>
      <c r="AD1970" s="33">
        <v>0</v>
      </c>
      <c r="AE1970" s="31">
        <v>0</v>
      </c>
      <c r="AF1970" s="32">
        <v>0</v>
      </c>
      <c r="AH1970" s="29">
        <f t="shared" ref="AH1970" si="18912">X1970*AC1970+Z1970*AC1973-Y1970*AD1970-AA1970*AD1973</f>
        <v>0.89912506354073729</v>
      </c>
      <c r="AI1970" s="33">
        <f t="shared" ref="AI1970" si="18913">(X1970*AD1970+Y1970*AC1970+Z1970*AD1973+AA1970*AC1973)</f>
        <v>0</v>
      </c>
      <c r="AJ1970" s="31">
        <f t="shared" ref="AJ1970" si="18914">X1970*AE1970+Z1970*AE1973-Y1970*AF1970-AA1970*AF1973</f>
        <v>0</v>
      </c>
      <c r="AK1970" s="32">
        <f t="shared" ref="AK1970" si="18915">(X1970*AF1970+Y1970*AE1970+Z1970*AF1973+AA1970*AE1973)</f>
        <v>-0.36968973972292973</v>
      </c>
      <c r="AL1970" s="8"/>
      <c r="AM1970" s="29">
        <v>1</v>
      </c>
      <c r="AN1970" s="30">
        <v>0</v>
      </c>
      <c r="AO1970" s="31">
        <v>0</v>
      </c>
      <c r="AP1970" s="32">
        <f t="shared" ref="AP1970:AP2033" si="18916">-1/($AN$8*$B1970)</f>
        <v>-0.22529766536964982</v>
      </c>
      <c r="AR1970" s="29">
        <f t="shared" ref="AR1970" si="18917">AH1970*AM1970+AJ1970*AM1973-AI1970*AN1970-AK1970*AN1973</f>
        <v>0.89912506354073729</v>
      </c>
      <c r="AS1970" s="33">
        <f t="shared" ref="AS1970" si="18918">(AH1970*AN1970+AI1970*AM1970+AJ1970*AN1973+AK1970*AM1973)</f>
        <v>0</v>
      </c>
      <c r="AT1970" s="31">
        <f t="shared" ref="AT1970" si="18919">AH1970*AO1970+AJ1970*AO1973-AI1970*AP1970-AK1970*AP1973</f>
        <v>0</v>
      </c>
      <c r="AU1970" s="32">
        <f t="shared" ref="AU1970" si="18920">(AH1970*AP1970+AI1970*AO1970+AJ1970*AP1973+AK1970*AO1973)</f>
        <v>-0.57226051741399586</v>
      </c>
      <c r="AV1970" s="8"/>
      <c r="AW1970" s="29">
        <v>1</v>
      </c>
      <c r="AX1970" s="33">
        <v>0</v>
      </c>
      <c r="AY1970" s="31">
        <v>0</v>
      </c>
      <c r="AZ1970" s="32">
        <v>0</v>
      </c>
      <c r="BB1970" s="29">
        <f t="shared" ref="BB1970" si="18921">AR1970*AW1970+AT1970*AW1973-AS1970*AX1970-AU1970*AX1973</f>
        <v>0.80099934881253199</v>
      </c>
      <c r="BC1970" s="33">
        <f t="shared" ref="BC1970" si="18922">(AR1970*AX1970+AS1970*AW1970+AT1970*AX1973+AU1970*AW1973)</f>
        <v>0</v>
      </c>
      <c r="BD1970" s="31">
        <f t="shared" ref="BD1970" si="18923">AR1970*AY1970+AT1970*AY1973-AS1970*AZ1970-AU1970*AZ1973</f>
        <v>0</v>
      </c>
      <c r="BE1970" s="32">
        <f t="shared" ref="BE1970" si="18924">(AR1970*AZ1970+AS1970*AY1970+AT1970*AZ1973+AU1970*AY1973)</f>
        <v>-0.57226051741399586</v>
      </c>
      <c r="BF1970" s="8"/>
      <c r="BG1970" s="29">
        <v>1</v>
      </c>
      <c r="BH1970" s="30">
        <v>0</v>
      </c>
      <c r="BI1970" s="31">
        <v>0</v>
      </c>
      <c r="BJ1970" s="32">
        <f t="shared" ref="BJ1970:BJ2033" si="18925">-1/($BH$8*$B1970)</f>
        <v>-7.921984435797666E-2</v>
      </c>
      <c r="BL1970" s="29">
        <f t="shared" ref="BL1970" si="18926">BB1970*BG1970+BD1970*BG1973-BC1970*BH1970-BE1970*BH1973</f>
        <v>0.80099934881253199</v>
      </c>
      <c r="BM1970" s="33">
        <f t="shared" ref="BM1970" si="18927">(BB1970*BH1970+BC1970*BG1970+BD1970*BH1973+BE1970*BG1973)</f>
        <v>0</v>
      </c>
      <c r="BN1970" s="31">
        <f t="shared" ref="BN1970" si="18928">BB1970*BI1970+BD1970*BI1973-BC1970*BJ1970-BE1970*BJ1973</f>
        <v>0</v>
      </c>
      <c r="BO1970" s="32">
        <f t="shared" ref="BO1970" si="18929">(BB1970*BJ1970+BC1970*BI1970+BD1970*BJ1973+BE1970*BI1973)</f>
        <v>-0.63571556115776529</v>
      </c>
      <c r="BP1970" s="8"/>
      <c r="BQ1970" s="34">
        <v>1</v>
      </c>
      <c r="BR1970" s="35">
        <v>0</v>
      </c>
      <c r="BS1970" s="11">
        <v>0</v>
      </c>
      <c r="BT1970" s="36">
        <v>0</v>
      </c>
      <c r="BV1970" s="29">
        <f t="shared" ref="BV1970" si="18930">BL1970*BQ1970+BN1970*BQ1973-BM1970*BR1970-BO1970*BR1973</f>
        <v>0.80099934881253199</v>
      </c>
      <c r="BW1970" s="33">
        <f t="shared" ref="BW1970" si="18931">(BL1970*BR1970+BM1970*BQ1970+BN1970*BR1973+BO1970*BQ1973)</f>
        <v>-0.63571556115776529</v>
      </c>
      <c r="BX1970" s="31">
        <f t="shared" ref="BX1970" si="18932">BL1970*BS1970+BN1970*BS1973-BM1970*BT1970-BO1970*BT1973</f>
        <v>0</v>
      </c>
      <c r="BY1970" s="32">
        <f t="shared" ref="BY1970" si="18933">(BL1970*BT1970+BM1970*BS1970+BN1970*BT1973+BO1970*BS1973)</f>
        <v>-0.63571556115776529</v>
      </c>
      <c r="CA1970" s="37">
        <f t="shared" ref="CA1970" si="18934">20*LOG(((1+$BR$8)/$BR$8)/((BV1970+BV1973)^2+(BW1970+BW1973)^2)^0.5)</f>
        <v>-5.6157286029813363E-3</v>
      </c>
      <c r="CC1970" s="134">
        <f t="shared" ref="CC1970" si="18935">((BV1970^2+BW1970^2)^0.5)/((BV1973^2+BW1973^2)^0.5)</f>
        <v>1.0440022559345166</v>
      </c>
      <c r="CD1970" s="9"/>
      <c r="CE1970" s="38"/>
      <c r="CF1970" s="38"/>
      <c r="CG1970" s="38"/>
      <c r="CH1970" s="38"/>
      <c r="CM1970" s="129">
        <v>5.12</v>
      </c>
    </row>
    <row r="1971" spans="2:91" ht="18.600000000000001" customHeight="1" thickBot="1">
      <c r="D1971" s="39"/>
      <c r="G1971" s="40"/>
      <c r="I1971" s="39"/>
      <c r="L1971" s="40"/>
      <c r="N1971" s="39"/>
      <c r="Q1971" s="40"/>
      <c r="S1971" s="39"/>
      <c r="V1971" s="40"/>
      <c r="X1971" s="39"/>
      <c r="AA1971" s="40"/>
      <c r="AC1971" s="39"/>
      <c r="AF1971" s="40"/>
      <c r="AH1971" s="39"/>
      <c r="AK1971" s="40"/>
      <c r="AM1971" s="39"/>
      <c r="AP1971" s="40"/>
      <c r="AR1971" s="39"/>
      <c r="AU1971" s="40"/>
      <c r="AW1971" s="39"/>
      <c r="AZ1971" s="40"/>
      <c r="BB1971" s="39"/>
      <c r="BE1971" s="40"/>
      <c r="BG1971" s="39"/>
      <c r="BJ1971" s="40"/>
      <c r="BL1971" s="39"/>
      <c r="BO1971" s="40"/>
      <c r="BQ1971" s="34"/>
      <c r="BR1971" s="11"/>
      <c r="BS1971" s="11"/>
      <c r="BT1971" s="41"/>
      <c r="BV1971" s="39"/>
      <c r="BY1971" s="40"/>
      <c r="CC1971" s="135"/>
      <c r="CD1971" s="9"/>
      <c r="CE1971" s="38"/>
      <c r="CF1971" s="38"/>
      <c r="CG1971" s="38"/>
      <c r="CH1971" s="38"/>
    </row>
    <row r="1972" spans="2:91" ht="18.600000000000001" customHeight="1" thickBot="1">
      <c r="D1972" s="258" t="s">
        <v>129</v>
      </c>
      <c r="E1972" s="259"/>
      <c r="F1972" s="260" t="s">
        <v>130</v>
      </c>
      <c r="G1972" s="261"/>
      <c r="H1972" s="229"/>
      <c r="I1972" s="258" t="s">
        <v>131</v>
      </c>
      <c r="J1972" s="259"/>
      <c r="K1972" s="260" t="s">
        <v>132</v>
      </c>
      <c r="L1972" s="261"/>
      <c r="N1972" s="253" t="s">
        <v>133</v>
      </c>
      <c r="O1972" s="254"/>
      <c r="P1972" s="255" t="s">
        <v>134</v>
      </c>
      <c r="Q1972" s="256"/>
      <c r="S1972" s="258" t="s">
        <v>135</v>
      </c>
      <c r="T1972" s="259"/>
      <c r="U1972" s="260" t="s">
        <v>136</v>
      </c>
      <c r="V1972" s="261"/>
      <c r="W1972" s="8"/>
      <c r="X1972" s="253" t="s">
        <v>137</v>
      </c>
      <c r="Y1972" s="254"/>
      <c r="Z1972" s="255" t="s">
        <v>138</v>
      </c>
      <c r="AA1972" s="256"/>
      <c r="AB1972" s="8"/>
      <c r="AC1972" s="258" t="s">
        <v>139</v>
      </c>
      <c r="AD1972" s="259"/>
      <c r="AE1972" s="260" t="s">
        <v>140</v>
      </c>
      <c r="AF1972" s="261"/>
      <c r="AG1972" s="8"/>
      <c r="AH1972" s="253" t="s">
        <v>141</v>
      </c>
      <c r="AI1972" s="254"/>
      <c r="AJ1972" s="255" t="s">
        <v>142</v>
      </c>
      <c r="AK1972" s="256"/>
      <c r="AL1972" s="8"/>
      <c r="AM1972" s="258" t="s">
        <v>143</v>
      </c>
      <c r="AN1972" s="259"/>
      <c r="AO1972" s="260" t="s">
        <v>144</v>
      </c>
      <c r="AP1972" s="261"/>
      <c r="AR1972" s="253" t="s">
        <v>145</v>
      </c>
      <c r="AS1972" s="254"/>
      <c r="AT1972" s="255" t="s">
        <v>146</v>
      </c>
      <c r="AU1972" s="256"/>
      <c r="AV1972" s="4"/>
      <c r="AW1972" s="258" t="s">
        <v>147</v>
      </c>
      <c r="AX1972" s="259"/>
      <c r="AY1972" s="260" t="s">
        <v>148</v>
      </c>
      <c r="AZ1972" s="261"/>
      <c r="BA1972" s="8"/>
      <c r="BB1972" s="253" t="s">
        <v>149</v>
      </c>
      <c r="BC1972" s="254"/>
      <c r="BD1972" s="255" t="s">
        <v>150</v>
      </c>
      <c r="BE1972" s="256"/>
      <c r="BF1972" s="4"/>
      <c r="BG1972" s="258" t="s">
        <v>151</v>
      </c>
      <c r="BH1972" s="259"/>
      <c r="BI1972" s="260" t="s">
        <v>152</v>
      </c>
      <c r="BJ1972" s="261"/>
      <c r="BK1972" s="4"/>
      <c r="BL1972" s="253" t="s">
        <v>153</v>
      </c>
      <c r="BM1972" s="254"/>
      <c r="BN1972" s="255" t="s">
        <v>154</v>
      </c>
      <c r="BO1972" s="256"/>
      <c r="BP1972" s="4"/>
      <c r="BQ1972" s="258" t="s">
        <v>155</v>
      </c>
      <c r="BR1972" s="259"/>
      <c r="BS1972" s="260" t="s">
        <v>156</v>
      </c>
      <c r="BT1972" s="261"/>
      <c r="BU1972" s="8"/>
      <c r="BV1972" s="253" t="s">
        <v>157</v>
      </c>
      <c r="BW1972" s="254"/>
      <c r="BX1972" s="255" t="s">
        <v>158</v>
      </c>
      <c r="BY1972" s="256"/>
      <c r="CA1972" s="46" t="s">
        <v>16</v>
      </c>
      <c r="CC1972" s="136" t="s">
        <v>71</v>
      </c>
      <c r="CD1972" s="9"/>
      <c r="CE1972" s="38"/>
      <c r="CF1972" s="38"/>
      <c r="CG1972" s="38"/>
      <c r="CH1972" s="38"/>
    </row>
    <row r="1973" spans="2:91" ht="18.600000000000001" customHeight="1" thickTop="1" thickBot="1">
      <c r="D1973" s="29">
        <v>0</v>
      </c>
      <c r="E1973" s="33">
        <v>0</v>
      </c>
      <c r="F1973" s="31">
        <v>1</v>
      </c>
      <c r="G1973" s="32">
        <v>0</v>
      </c>
      <c r="I1973" s="29">
        <v>0</v>
      </c>
      <c r="J1973" s="33">
        <f t="shared" ref="J1973" si="18936">IF(0=(1-$J$8*$K$8*$B1970^2),10^14,$B1970*$J$8/(1-$J$8*$K$8*$B1970^2))</f>
        <v>-0.2407933418552291</v>
      </c>
      <c r="K1973" s="31">
        <v>1</v>
      </c>
      <c r="L1973" s="32">
        <v>0</v>
      </c>
      <c r="N1973" s="29">
        <f t="shared" ref="N1973" si="18937">D1973*I1970+F1973*I1973-E1973*J1970-G1973*J1973</f>
        <v>0</v>
      </c>
      <c r="O1973" s="33">
        <f t="shared" ref="O1973" si="18938">(D1973*J1970+E1973*I1970+F1973*J1973+G1973*I1973)</f>
        <v>-0.2407933418552291</v>
      </c>
      <c r="P1973" s="31">
        <f t="shared" ref="P1973" si="18939">D1973*K1970+F1973*K1973-E1973*L1970-G1973*L1973</f>
        <v>1</v>
      </c>
      <c r="Q1973" s="32">
        <f t="shared" ref="Q1973" si="18940">(D1973*L1970+E1973*K1970+F1973*L1973+G1973*K1973)</f>
        <v>0</v>
      </c>
      <c r="S1973" s="29">
        <v>0</v>
      </c>
      <c r="T1973" s="33">
        <v>0</v>
      </c>
      <c r="U1973" s="31">
        <v>1</v>
      </c>
      <c r="V1973" s="32">
        <v>0</v>
      </c>
      <c r="X1973" s="29">
        <f t="shared" ref="X1973" si="18941">N1973*S1970+P1973*S1973-O1973*T1970-Q1973*T1973</f>
        <v>0</v>
      </c>
      <c r="Y1973" s="33">
        <f t="shared" ref="Y1973" si="18942">(N1973*T1970+O1973*S1970+P1973*T1973+Q1973*S1973)</f>
        <v>-0.2407933418552291</v>
      </c>
      <c r="Z1973" s="31">
        <f t="shared" ref="Z1973" si="18943">N1973*U1970+P1973*U1973-O1973*V1970-Q1973*V1973</f>
        <v>0.94000919654094339</v>
      </c>
      <c r="AA1973" s="32">
        <f t="shared" ref="AA1973" si="18944">(N1973*V1970+O1973*U1970+P1973*V1973+Q1973*U1973)</f>
        <v>0</v>
      </c>
      <c r="AB1973" s="8"/>
      <c r="AC1973" s="29">
        <v>0</v>
      </c>
      <c r="AD1973" s="33">
        <f t="shared" ref="AD1973" si="18945">IF(0=(1-$AD$8*$AE$8*$B1970^2),10^14,$B1970*$AD$8/(1-$AD$8*$AE$8*$B1970^2))</f>
        <v>-0.18933271340619207</v>
      </c>
      <c r="AE1973" s="31">
        <v>1</v>
      </c>
      <c r="AF1973" s="32">
        <v>0</v>
      </c>
      <c r="AH1973" s="29">
        <f t="shared" ref="AH1973" si="18946">X1973*AC1970+Z1973*AC1973-Y1973*AD1970-AA1973*AD1973</f>
        <v>0</v>
      </c>
      <c r="AI1973" s="33">
        <f t="shared" ref="AI1973" si="18947">(X1973*AD1970+Y1973*AC1970+Z1973*AD1973+AA1973*AC1973)</f>
        <v>-0.41876783366310044</v>
      </c>
      <c r="AJ1973" s="31">
        <f t="shared" ref="AJ1973" si="18948">X1973*AE1970+Z1973*AE1973-Y1973*AF1970-AA1973*AF1973</f>
        <v>0.94000919654094339</v>
      </c>
      <c r="AK1973" s="32">
        <f t="shared" ref="AK1973" si="18949">(X1973*AF1970+Y1973*AE1970+Z1973*AF1973+AA1973*AE1973)</f>
        <v>0</v>
      </c>
      <c r="AL1973" s="8"/>
      <c r="AM1973" s="29">
        <v>0</v>
      </c>
      <c r="AN1973" s="33">
        <v>0</v>
      </c>
      <c r="AO1973" s="31">
        <v>1</v>
      </c>
      <c r="AP1973" s="32">
        <v>0</v>
      </c>
      <c r="AR1973" s="29">
        <f t="shared" ref="AR1973" si="18950">AH1973*AM1970+AJ1973*AM1973-AI1973*AN1970-AK1973*AN1973</f>
        <v>0</v>
      </c>
      <c r="AS1973" s="33">
        <f t="shared" ref="AS1973" si="18951">(AH1973*AN1970+AI1973*AM1970+AJ1973*AN1973+AK1973*AM1973)</f>
        <v>-0.41876783366310044</v>
      </c>
      <c r="AT1973" s="31">
        <f t="shared" ref="AT1973" si="18952">AH1973*AO1970+AJ1973*AO1973-AI1973*AP1970-AK1973*AP1973</f>
        <v>0.84566178128474101</v>
      </c>
      <c r="AU1973" s="32">
        <f t="shared" ref="AU1973" si="18953">(AH1973*AP1970+AI1973*AO1970+AJ1973*AP1973+AK1973*AO1973)</f>
        <v>0</v>
      </c>
      <c r="AV1973" s="8"/>
      <c r="AW1973" s="29">
        <v>0</v>
      </c>
      <c r="AX1973" s="33">
        <f t="shared" ref="AX1973" si="18954">IF(0=(1-$AX$8*$AY$8*$B1970^2),10^14,$B1970*$AX$8/(1-$AX$8*$AY$8*$B1970^2))</f>
        <v>-0.17147035614413578</v>
      </c>
      <c r="AY1973" s="31">
        <v>1</v>
      </c>
      <c r="AZ1973" s="32">
        <v>0</v>
      </c>
      <c r="BB1973" s="29">
        <f t="shared" ref="BB1973" si="18955">AR1973*AW1970+AT1973*AW1973-AS1973*AX1970-AU1973*AX1973</f>
        <v>0</v>
      </c>
      <c r="BC1973" s="33">
        <f t="shared" ref="BC1973" si="18956">(AR1973*AX1970+AS1973*AW1970+AT1973*AX1973+AU1973*AW1973)</f>
        <v>-0.56377376047747929</v>
      </c>
      <c r="BD1973" s="31">
        <f t="shared" ref="BD1973" si="18957">AR1973*AY1970+AT1973*AY1973-AS1973*AZ1970-AU1973*AZ1973</f>
        <v>0.84566178128474101</v>
      </c>
      <c r="BE1973" s="32">
        <f t="shared" ref="BE1973" si="18958">(AR1973*AZ1970+AS1973*AY1970+AT1973*AZ1973+AU1973*AY1973)</f>
        <v>0</v>
      </c>
      <c r="BF1973" s="8"/>
      <c r="BG1973" s="29">
        <v>0</v>
      </c>
      <c r="BH1973" s="33">
        <v>0</v>
      </c>
      <c r="BI1973" s="31">
        <v>1</v>
      </c>
      <c r="BJ1973" s="32">
        <v>0</v>
      </c>
      <c r="BL1973" s="29">
        <f t="shared" ref="BL1973" si="18959">BB1973*BG1970+BD1973*BG1973-BC1973*BH1970-BE1973*BH1973</f>
        <v>0</v>
      </c>
      <c r="BM1973" s="33">
        <f t="shared" ref="BM1973" si="18960">(BB1973*BH1970+BC1973*BG1970+BD1973*BH1973+BE1973*BG1973)</f>
        <v>-0.56377376047747929</v>
      </c>
      <c r="BN1973" s="31">
        <f t="shared" ref="BN1973" si="18961">BB1973*BI1970+BD1973*BI1973-BC1973*BJ1970-BE1973*BJ1973</f>
        <v>0.80099971172660389</v>
      </c>
      <c r="BO1973" s="32">
        <f t="shared" ref="BO1973" si="18962">(BB1973*BJ1970+BC1973*BI1970+BD1973*BJ1973+BE1973*BI1973)</f>
        <v>0</v>
      </c>
      <c r="BP1973" s="8"/>
      <c r="BQ1973" s="19">
        <f t="shared" ref="BQ1973:BQ2036" si="18963">1/$BR$8</f>
        <v>1</v>
      </c>
      <c r="BR1973" s="47">
        <v>0</v>
      </c>
      <c r="BS1973" s="48">
        <v>1</v>
      </c>
      <c r="BT1973" s="49">
        <v>0</v>
      </c>
      <c r="BV1973" s="29">
        <f t="shared" ref="BV1973" si="18964">BL1973*BQ1970+BN1973*BQ1973-BM1973*BR1970-BO1973*BR1973</f>
        <v>0.80099971172660389</v>
      </c>
      <c r="BW1973" s="33">
        <f t="shared" ref="BW1973" si="18965">(BL1973*BR1970+BM1973*BQ1970+BN1973*BR1973+BO1973*BQ1973)</f>
        <v>-0.56377376047747929</v>
      </c>
      <c r="BX1973" s="31">
        <f t="shared" ref="BX1973" si="18966">BL1973*BS1970+BN1973*BS1973-BM1973*BT1970-BO1973*BT1973</f>
        <v>0.80099971172660389</v>
      </c>
      <c r="BY1973" s="32">
        <f t="shared" ref="BY1973" si="18967">(BL1973*BT1970+BM1973*BS1970+BN1973*BT1973+BO1973*BS1973)</f>
        <v>0</v>
      </c>
      <c r="CA1973" s="50">
        <f t="shared" ref="CA1973" si="18968">(180/PI())*ATAN(-1*(BW1970+BW1973)/(BV1970+BV1973))</f>
        <v>36.823862208455907</v>
      </c>
      <c r="CC1973" s="137">
        <f t="shared" ref="CC1973" si="18969">20*LOG(((1-(10^(CA1970/20)^2)*(1-((1-CC1970)/(1+CC1970))^2))^0.5))</f>
        <v>-27.557060571705033</v>
      </c>
      <c r="CD1973" s="9"/>
      <c r="CE1973" s="38"/>
      <c r="CF1973" s="38"/>
      <c r="CG1973" s="38"/>
      <c r="CH1973" s="38"/>
    </row>
    <row r="1974" spans="2:91" ht="18.600000000000001" customHeight="1">
      <c r="CC1974" s="42"/>
    </row>
    <row r="1975" spans="2:91" ht="18.600000000000001" customHeight="1" thickBot="1">
      <c r="E1975" s="22" t="s">
        <v>4</v>
      </c>
      <c r="J1975" s="22" t="s">
        <v>5</v>
      </c>
      <c r="O1975" s="22" t="s">
        <v>6</v>
      </c>
      <c r="T1975" s="22" t="s">
        <v>7</v>
      </c>
      <c r="Y1975" s="22" t="s">
        <v>8</v>
      </c>
      <c r="AD1975" s="22" t="s">
        <v>65</v>
      </c>
      <c r="AI1975" s="22" t="s">
        <v>9</v>
      </c>
      <c r="AN1975" s="22" t="s">
        <v>66</v>
      </c>
      <c r="AS1975" s="22" t="s">
        <v>51</v>
      </c>
      <c r="AX1975" s="22" t="s">
        <v>67</v>
      </c>
      <c r="BC1975" s="22" t="s">
        <v>52</v>
      </c>
      <c r="BH1975" s="22" t="s">
        <v>68</v>
      </c>
      <c r="BM1975" s="22" t="s">
        <v>63</v>
      </c>
      <c r="BQ1975" s="23" t="s">
        <v>69</v>
      </c>
      <c r="BR1975" s="23"/>
      <c r="BS1975" s="24"/>
      <c r="BT1975" s="24"/>
      <c r="BU1975" s="24"/>
      <c r="BW1975" s="22" t="s">
        <v>64</v>
      </c>
    </row>
    <row r="1976" spans="2:91" ht="18.600000000000001" customHeight="1" thickBot="1">
      <c r="D1976" s="249" t="s">
        <v>103</v>
      </c>
      <c r="E1976" s="250"/>
      <c r="F1976" s="251" t="s">
        <v>104</v>
      </c>
      <c r="G1976" s="252"/>
      <c r="H1976" s="229"/>
      <c r="I1976" s="253" t="s">
        <v>11</v>
      </c>
      <c r="J1976" s="254"/>
      <c r="K1976" s="255" t="s">
        <v>12</v>
      </c>
      <c r="L1976" s="256"/>
      <c r="M1976" s="24"/>
      <c r="N1976" s="253" t="s">
        <v>105</v>
      </c>
      <c r="O1976" s="254"/>
      <c r="P1976" s="255" t="s">
        <v>106</v>
      </c>
      <c r="Q1976" s="256"/>
      <c r="R1976" s="24"/>
      <c r="S1976" s="249" t="s">
        <v>107</v>
      </c>
      <c r="T1976" s="250"/>
      <c r="U1976" s="251" t="s">
        <v>108</v>
      </c>
      <c r="V1976" s="252"/>
      <c r="W1976" s="8"/>
      <c r="X1976" s="253" t="s">
        <v>109</v>
      </c>
      <c r="Y1976" s="254"/>
      <c r="Z1976" s="255" t="s">
        <v>110</v>
      </c>
      <c r="AA1976" s="256"/>
      <c r="AB1976" s="8"/>
      <c r="AC1976" s="253" t="s">
        <v>111</v>
      </c>
      <c r="AD1976" s="254"/>
      <c r="AE1976" s="255" t="s">
        <v>14</v>
      </c>
      <c r="AF1976" s="256"/>
      <c r="AG1976" s="8"/>
      <c r="AH1976" s="253" t="s">
        <v>112</v>
      </c>
      <c r="AI1976" s="254"/>
      <c r="AJ1976" s="255" t="s">
        <v>113</v>
      </c>
      <c r="AK1976" s="256"/>
      <c r="AL1976" s="8"/>
      <c r="AM1976" s="249" t="s">
        <v>114</v>
      </c>
      <c r="AN1976" s="250"/>
      <c r="AO1976" s="251" t="s">
        <v>115</v>
      </c>
      <c r="AP1976" s="252"/>
      <c r="AQ1976" s="24"/>
      <c r="AR1976" s="253" t="s">
        <v>116</v>
      </c>
      <c r="AS1976" s="254"/>
      <c r="AT1976" s="255" t="s">
        <v>13</v>
      </c>
      <c r="AU1976" s="256"/>
      <c r="AV1976" s="4"/>
      <c r="AW1976" s="253" t="s">
        <v>117</v>
      </c>
      <c r="AX1976" s="254"/>
      <c r="AY1976" s="255" t="s">
        <v>118</v>
      </c>
      <c r="AZ1976" s="256"/>
      <c r="BA1976" s="8"/>
      <c r="BB1976" s="253" t="s">
        <v>119</v>
      </c>
      <c r="BC1976" s="254"/>
      <c r="BD1976" s="255" t="s">
        <v>120</v>
      </c>
      <c r="BE1976" s="256"/>
      <c r="BF1976" s="4"/>
      <c r="BG1976" s="249" t="s">
        <v>121</v>
      </c>
      <c r="BH1976" s="250"/>
      <c r="BI1976" s="251" t="s">
        <v>122</v>
      </c>
      <c r="BJ1976" s="252"/>
      <c r="BK1976" s="4"/>
      <c r="BL1976" s="253" t="s">
        <v>123</v>
      </c>
      <c r="BM1976" s="254"/>
      <c r="BN1976" s="255" t="s">
        <v>124</v>
      </c>
      <c r="BO1976" s="256"/>
      <c r="BP1976" s="4"/>
      <c r="BQ1976" s="253" t="s">
        <v>125</v>
      </c>
      <c r="BR1976" s="254"/>
      <c r="BS1976" s="255" t="s">
        <v>126</v>
      </c>
      <c r="BT1976" s="256"/>
      <c r="BU1976" s="8"/>
      <c r="BV1976" s="253" t="s">
        <v>127</v>
      </c>
      <c r="BW1976" s="254"/>
      <c r="BX1976" s="255" t="s">
        <v>128</v>
      </c>
      <c r="BY1976" s="256"/>
      <c r="CA1976" s="27" t="s">
        <v>15</v>
      </c>
      <c r="CC1976" s="133" t="s">
        <v>70</v>
      </c>
      <c r="CD1976" s="9"/>
      <c r="CE1976" s="38"/>
      <c r="CF1976" s="38"/>
      <c r="CG1976" s="38"/>
      <c r="CH1976" s="38"/>
    </row>
    <row r="1977" spans="2:91" ht="18.600000000000001" customHeight="1" thickTop="1" thickBot="1">
      <c r="B1977" s="129">
        <v>5.16</v>
      </c>
      <c r="D1977" s="29">
        <v>1</v>
      </c>
      <c r="E1977" s="30">
        <v>0</v>
      </c>
      <c r="F1977" s="31">
        <v>0</v>
      </c>
      <c r="G1977" s="32">
        <f t="shared" ref="G1977:G2040" si="18970">-1/($E$8*$B1977)</f>
        <v>-0.12774806201550387</v>
      </c>
      <c r="I1977" s="29">
        <v>1</v>
      </c>
      <c r="J1977" s="33">
        <v>0</v>
      </c>
      <c r="K1977" s="31">
        <v>0</v>
      </c>
      <c r="L1977" s="32">
        <v>0</v>
      </c>
      <c r="N1977" s="29">
        <f t="shared" ref="N1977" si="18971">D1977*I1977+F1977*I1980-E1977*J1977-G1977*J1980</f>
        <v>0.96935973410272647</v>
      </c>
      <c r="O1977" s="33">
        <f t="shared" ref="O1977" si="18972">(D1977*J1977+E1977*I1977+F1977*J1980+G1977*I1980)</f>
        <v>0</v>
      </c>
      <c r="P1977" s="31">
        <f t="shared" ref="P1977" si="18973">D1977*K1977+F1977*K1980-E1977*L1977-G1977*L1980</f>
        <v>0</v>
      </c>
      <c r="Q1977" s="32">
        <f t="shared" ref="Q1977" si="18974">(D1977*L1977+E1977*K1977+F1977*L1980+G1977*K1980)</f>
        <v>-0.12774806201550387</v>
      </c>
      <c r="S1977" s="29">
        <v>1</v>
      </c>
      <c r="T1977" s="30">
        <v>0</v>
      </c>
      <c r="U1977" s="31">
        <v>0</v>
      </c>
      <c r="V1977" s="32">
        <f t="shared" ref="V1977:V2040" si="18975">-1/($T$8*$B1977)</f>
        <v>-0.24817248062015504</v>
      </c>
      <c r="X1977" s="29">
        <f t="shared" ref="X1977" si="18976">N1977*S1977+P1977*S1980-O1977*T1977-Q1977*T1980</f>
        <v>0.96935973410272647</v>
      </c>
      <c r="Y1977" s="33">
        <f t="shared" ref="Y1977" si="18977">(N1977*T1977+O1977*S1977+P1977*T1980+Q1977*S1980)</f>
        <v>0</v>
      </c>
      <c r="Z1977" s="31">
        <f t="shared" ref="Z1977" si="18978">N1977*U1977+P1977*U1980-O1977*V1977-Q1977*V1980</f>
        <v>0</v>
      </c>
      <c r="AA1977" s="32">
        <f t="shared" ref="AA1977" si="18979">(N1977*V1977+O1977*U1977+P1977*V1980+Q1977*U1980)</f>
        <v>-0.36831647184107141</v>
      </c>
      <c r="AB1977" s="8"/>
      <c r="AC1977" s="29">
        <v>1</v>
      </c>
      <c r="AD1977" s="33">
        <v>0</v>
      </c>
      <c r="AE1977" s="31">
        <v>0</v>
      </c>
      <c r="AF1977" s="32">
        <v>0</v>
      </c>
      <c r="AH1977" s="29">
        <f t="shared" ref="AH1977" si="18980">X1977*AC1977+Z1977*AC1980-Y1977*AD1977-AA1977*AD1980</f>
        <v>0.89990747612209632</v>
      </c>
      <c r="AI1977" s="33">
        <f t="shared" ref="AI1977" si="18981">(X1977*AD1977+Y1977*AC1977+Z1977*AD1980+AA1977*AC1980)</f>
        <v>0</v>
      </c>
      <c r="AJ1977" s="31">
        <f t="shared" ref="AJ1977" si="18982">X1977*AE1977+Z1977*AE1980-Y1977*AF1977-AA1977*AF1980</f>
        <v>0</v>
      </c>
      <c r="AK1977" s="32">
        <f t="shared" ref="AK1977" si="18983">(X1977*AF1977+Y1977*AE1977+Z1977*AF1980+AA1977*AE1980)</f>
        <v>-0.36831647184107141</v>
      </c>
      <c r="AL1977" s="8"/>
      <c r="AM1977" s="29">
        <v>1</v>
      </c>
      <c r="AN1977" s="30">
        <v>0</v>
      </c>
      <c r="AO1977" s="31">
        <v>0</v>
      </c>
      <c r="AP1977" s="32">
        <f t="shared" ref="AP1977:AP2040" si="18984">-1/($AN$8*$B1977)</f>
        <v>-0.22442441860465112</v>
      </c>
      <c r="AR1977" s="29">
        <f t="shared" ref="AR1977" si="18985">AH1977*AM1977+AJ1977*AM1980-AI1977*AN1977-AK1977*AN1980</f>
        <v>0.89990747612209632</v>
      </c>
      <c r="AS1977" s="33">
        <f t="shared" ref="AS1977" si="18986">(AH1977*AN1977+AI1977*AM1977+AJ1977*AN1980+AK1977*AM1980)</f>
        <v>0</v>
      </c>
      <c r="AT1977" s="31">
        <f t="shared" ref="AT1977" si="18987">AH1977*AO1977+AJ1977*AO1980-AI1977*AP1977-AK1977*AP1980</f>
        <v>0</v>
      </c>
      <c r="AU1977" s="32">
        <f t="shared" ref="AU1977" si="18988">(AH1977*AP1977+AI1977*AO1977+AJ1977*AP1980+AK1977*AO1980)</f>
        <v>-0.5702776839677518</v>
      </c>
      <c r="AV1977" s="8"/>
      <c r="AW1977" s="29">
        <v>1</v>
      </c>
      <c r="AX1977" s="33">
        <v>0</v>
      </c>
      <c r="AY1977" s="31">
        <v>0</v>
      </c>
      <c r="AZ1977" s="32">
        <v>0</v>
      </c>
      <c r="BB1977" s="29">
        <f t="shared" ref="BB1977" si="18989">AR1977*AW1977+AT1977*AW1980-AS1977*AX1977-AU1977*AX1980</f>
        <v>0.80251286302467018</v>
      </c>
      <c r="BC1977" s="33">
        <f t="shared" ref="BC1977" si="18990">(AR1977*AX1977+AS1977*AW1977+AT1977*AX1980+AU1977*AW1980)</f>
        <v>0</v>
      </c>
      <c r="BD1977" s="31">
        <f t="shared" ref="BD1977" si="18991">AR1977*AY1977+AT1977*AY1980-AS1977*AZ1977-AU1977*AZ1980</f>
        <v>0</v>
      </c>
      <c r="BE1977" s="32">
        <f t="shared" ref="BE1977" si="18992">(AR1977*AZ1977+AS1977*AY1977+AT1977*AZ1980+AU1977*AY1980)</f>
        <v>-0.5702776839677518</v>
      </c>
      <c r="BF1977" s="8"/>
      <c r="BG1977" s="29">
        <v>1</v>
      </c>
      <c r="BH1977" s="30">
        <v>0</v>
      </c>
      <c r="BI1977" s="31">
        <v>0</v>
      </c>
      <c r="BJ1977" s="32">
        <f t="shared" ref="BJ1977:BJ2040" si="18993">-1/($BH$8*$B1977)</f>
        <v>-7.8912790697674401E-2</v>
      </c>
      <c r="BL1977" s="29">
        <f t="shared" ref="BL1977" si="18994">BB1977*BG1977+BD1977*BG1980-BC1977*BH1977-BE1977*BH1980</f>
        <v>0.80251286302467018</v>
      </c>
      <c r="BM1977" s="33">
        <f t="shared" ref="BM1977" si="18995">(BB1977*BH1977+BC1977*BG1977+BD1977*BH1980+BE1977*BG1980)</f>
        <v>0</v>
      </c>
      <c r="BN1977" s="31">
        <f t="shared" ref="BN1977" si="18996">BB1977*BI1977+BD1977*BI1980-BC1977*BJ1977-BE1977*BJ1980</f>
        <v>0</v>
      </c>
      <c r="BO1977" s="32">
        <f t="shared" ref="BO1977" si="18997">(BB1977*BJ1977+BC1977*BI1977+BD1977*BJ1980+BE1977*BI1980)</f>
        <v>-0.63360621355980906</v>
      </c>
      <c r="BP1977" s="8"/>
      <c r="BQ1977" s="34">
        <v>1</v>
      </c>
      <c r="BR1977" s="35">
        <v>0</v>
      </c>
      <c r="BS1977" s="11">
        <v>0</v>
      </c>
      <c r="BT1977" s="36">
        <v>0</v>
      </c>
      <c r="BV1977" s="29">
        <f t="shared" ref="BV1977" si="18998">BL1977*BQ1977+BN1977*BQ1980-BM1977*BR1977-BO1977*BR1980</f>
        <v>0.80251286302467018</v>
      </c>
      <c r="BW1977" s="33">
        <f t="shared" ref="BW1977" si="18999">(BL1977*BR1977+BM1977*BQ1977+BN1977*BR1980+BO1977*BQ1980)</f>
        <v>-0.63360621355980906</v>
      </c>
      <c r="BX1977" s="31">
        <f t="shared" ref="BX1977" si="19000">BL1977*BS1977+BN1977*BS1980-BM1977*BT1977-BO1977*BT1980</f>
        <v>0</v>
      </c>
      <c r="BY1977" s="32">
        <f t="shared" ref="BY1977" si="19001">(BL1977*BT1977+BM1977*BS1977+BN1977*BT1980+BO1977*BS1980)</f>
        <v>-0.63360621355980906</v>
      </c>
      <c r="CA1977" s="37">
        <f t="shared" ref="CA1977" si="19002">20*LOG(((1+$BR$8)/$BR$8)/((BV1977+BV1980)^2+(BW1977+BW1980)^2)^0.5)</f>
        <v>-5.5914379889847547E-3</v>
      </c>
      <c r="CC1977" s="134">
        <f t="shared" ref="CC1977" si="19003">((BV1977^2+BW1977^2)^0.5)/((BV1980^2+BW1980^2)^0.5)</f>
        <v>1.0437531393477282</v>
      </c>
      <c r="CD1977" s="9"/>
      <c r="CE1977" s="38"/>
      <c r="CF1977" s="38"/>
      <c r="CG1977" s="38"/>
      <c r="CH1977" s="38"/>
      <c r="CM1977" s="129">
        <v>5.14</v>
      </c>
    </row>
    <row r="1978" spans="2:91" ht="18.600000000000001" customHeight="1" thickBot="1">
      <c r="D1978" s="39"/>
      <c r="G1978" s="40"/>
      <c r="I1978" s="39"/>
      <c r="L1978" s="40"/>
      <c r="N1978" s="39"/>
      <c r="Q1978" s="40"/>
      <c r="S1978" s="39"/>
      <c r="V1978" s="40"/>
      <c r="X1978" s="39"/>
      <c r="AA1978" s="40"/>
      <c r="AC1978" s="39"/>
      <c r="AF1978" s="40"/>
      <c r="AH1978" s="39"/>
      <c r="AK1978" s="40"/>
      <c r="AM1978" s="39"/>
      <c r="AP1978" s="40"/>
      <c r="AR1978" s="39"/>
      <c r="AU1978" s="40"/>
      <c r="AW1978" s="39"/>
      <c r="AZ1978" s="40"/>
      <c r="BB1978" s="39"/>
      <c r="BE1978" s="40"/>
      <c r="BG1978" s="39"/>
      <c r="BJ1978" s="40"/>
      <c r="BL1978" s="39"/>
      <c r="BO1978" s="40"/>
      <c r="BQ1978" s="34"/>
      <c r="BR1978" s="11"/>
      <c r="BS1978" s="11"/>
      <c r="BT1978" s="41"/>
      <c r="BV1978" s="39"/>
      <c r="BY1978" s="40"/>
      <c r="CC1978" s="135"/>
      <c r="CD1978" s="9"/>
      <c r="CE1978" s="38"/>
      <c r="CF1978" s="38"/>
      <c r="CG1978" s="38"/>
      <c r="CH1978" s="38"/>
    </row>
    <row r="1979" spans="2:91" ht="18.600000000000001" customHeight="1" thickBot="1">
      <c r="D1979" s="258" t="s">
        <v>129</v>
      </c>
      <c r="E1979" s="259"/>
      <c r="F1979" s="260" t="s">
        <v>130</v>
      </c>
      <c r="G1979" s="261"/>
      <c r="H1979" s="229"/>
      <c r="I1979" s="258" t="s">
        <v>131</v>
      </c>
      <c r="J1979" s="259"/>
      <c r="K1979" s="260" t="s">
        <v>132</v>
      </c>
      <c r="L1979" s="261"/>
      <c r="N1979" s="253" t="s">
        <v>133</v>
      </c>
      <c r="O1979" s="254"/>
      <c r="P1979" s="255" t="s">
        <v>134</v>
      </c>
      <c r="Q1979" s="256"/>
      <c r="S1979" s="258" t="s">
        <v>135</v>
      </c>
      <c r="T1979" s="259"/>
      <c r="U1979" s="260" t="s">
        <v>136</v>
      </c>
      <c r="V1979" s="261"/>
      <c r="W1979" s="8"/>
      <c r="X1979" s="253" t="s">
        <v>137</v>
      </c>
      <c r="Y1979" s="254"/>
      <c r="Z1979" s="255" t="s">
        <v>138</v>
      </c>
      <c r="AA1979" s="256"/>
      <c r="AB1979" s="8"/>
      <c r="AC1979" s="258" t="s">
        <v>139</v>
      </c>
      <c r="AD1979" s="259"/>
      <c r="AE1979" s="260" t="s">
        <v>140</v>
      </c>
      <c r="AF1979" s="261"/>
      <c r="AG1979" s="8"/>
      <c r="AH1979" s="253" t="s">
        <v>141</v>
      </c>
      <c r="AI1979" s="254"/>
      <c r="AJ1979" s="255" t="s">
        <v>142</v>
      </c>
      <c r="AK1979" s="256"/>
      <c r="AL1979" s="8"/>
      <c r="AM1979" s="258" t="s">
        <v>143</v>
      </c>
      <c r="AN1979" s="259"/>
      <c r="AO1979" s="260" t="s">
        <v>144</v>
      </c>
      <c r="AP1979" s="261"/>
      <c r="AR1979" s="253" t="s">
        <v>145</v>
      </c>
      <c r="AS1979" s="254"/>
      <c r="AT1979" s="255" t="s">
        <v>146</v>
      </c>
      <c r="AU1979" s="256"/>
      <c r="AV1979" s="4"/>
      <c r="AW1979" s="258" t="s">
        <v>147</v>
      </c>
      <c r="AX1979" s="259"/>
      <c r="AY1979" s="260" t="s">
        <v>148</v>
      </c>
      <c r="AZ1979" s="261"/>
      <c r="BA1979" s="8"/>
      <c r="BB1979" s="253" t="s">
        <v>149</v>
      </c>
      <c r="BC1979" s="254"/>
      <c r="BD1979" s="255" t="s">
        <v>150</v>
      </c>
      <c r="BE1979" s="256"/>
      <c r="BF1979" s="4"/>
      <c r="BG1979" s="258" t="s">
        <v>151</v>
      </c>
      <c r="BH1979" s="259"/>
      <c r="BI1979" s="260" t="s">
        <v>152</v>
      </c>
      <c r="BJ1979" s="261"/>
      <c r="BK1979" s="4"/>
      <c r="BL1979" s="253" t="s">
        <v>153</v>
      </c>
      <c r="BM1979" s="254"/>
      <c r="BN1979" s="255" t="s">
        <v>154</v>
      </c>
      <c r="BO1979" s="256"/>
      <c r="BP1979" s="4"/>
      <c r="BQ1979" s="258" t="s">
        <v>155</v>
      </c>
      <c r="BR1979" s="259"/>
      <c r="BS1979" s="260" t="s">
        <v>156</v>
      </c>
      <c r="BT1979" s="261"/>
      <c r="BU1979" s="8"/>
      <c r="BV1979" s="253" t="s">
        <v>157</v>
      </c>
      <c r="BW1979" s="254"/>
      <c r="BX1979" s="255" t="s">
        <v>158</v>
      </c>
      <c r="BY1979" s="256"/>
      <c r="CA1979" s="46" t="s">
        <v>16</v>
      </c>
      <c r="CC1979" s="136" t="s">
        <v>71</v>
      </c>
      <c r="CD1979" s="9"/>
      <c r="CE1979" s="38"/>
      <c r="CF1979" s="38"/>
      <c r="CG1979" s="38"/>
      <c r="CH1979" s="38"/>
    </row>
    <row r="1980" spans="2:91" ht="18.600000000000001" customHeight="1" thickTop="1" thickBot="1">
      <c r="D1980" s="29">
        <v>0</v>
      </c>
      <c r="E1980" s="33">
        <v>0</v>
      </c>
      <c r="F1980" s="31">
        <v>1</v>
      </c>
      <c r="G1980" s="32">
        <v>0</v>
      </c>
      <c r="I1980" s="29">
        <v>0</v>
      </c>
      <c r="J1980" s="33">
        <f t="shared" ref="J1980" si="19004">IF(0=(1-$J$8*$K$8*$B1977^2),10^14,$B1977*$J$8/(1-$J$8*$K$8*$B1977^2))</f>
        <v>-0.23984916415839599</v>
      </c>
      <c r="K1980" s="31">
        <v>1</v>
      </c>
      <c r="L1980" s="32">
        <v>0</v>
      </c>
      <c r="N1980" s="29">
        <f t="shared" ref="N1980" si="19005">D1980*I1977+F1980*I1980-E1980*J1977-G1980*J1980</f>
        <v>0</v>
      </c>
      <c r="O1980" s="33">
        <f t="shared" ref="O1980" si="19006">(D1980*J1977+E1980*I1977+F1980*J1980+G1980*I1980)</f>
        <v>-0.23984916415839599</v>
      </c>
      <c r="P1980" s="31">
        <f t="shared" ref="P1980" si="19007">D1980*K1977+F1980*K1980-E1980*L1977-G1980*L1980</f>
        <v>1</v>
      </c>
      <c r="Q1980" s="32">
        <f t="shared" ref="Q1980" si="19008">(D1980*L1977+E1980*K1977+F1980*L1980+G1980*K1980)</f>
        <v>0</v>
      </c>
      <c r="S1980" s="29">
        <v>0</v>
      </c>
      <c r="T1980" s="33">
        <v>0</v>
      </c>
      <c r="U1980" s="31">
        <v>1</v>
      </c>
      <c r="V1980" s="32">
        <v>0</v>
      </c>
      <c r="X1980" s="29">
        <f t="shared" ref="X1980" si="19009">N1980*S1977+P1980*S1980-O1980*T1977-Q1980*T1980</f>
        <v>0</v>
      </c>
      <c r="Y1980" s="33">
        <f t="shared" ref="Y1980" si="19010">(N1980*T1977+O1980*S1977+P1980*T1980+Q1980*S1980)</f>
        <v>-0.23984916415839599</v>
      </c>
      <c r="Z1980" s="31">
        <f t="shared" ref="Z1980" si="19011">N1980*U1977+P1980*U1980-O1980*V1977-Q1980*V1980</f>
        <v>0.9404760379561401</v>
      </c>
      <c r="AA1980" s="32">
        <f t="shared" ref="AA1980" si="19012">(N1980*V1977+O1980*U1977+P1980*V1980+Q1980*U1980)</f>
        <v>0</v>
      </c>
      <c r="AB1980" s="8"/>
      <c r="AC1980" s="29">
        <v>0</v>
      </c>
      <c r="AD1980" s="33">
        <f t="shared" ref="AD1980" si="19013">IF(0=(1-$AD$8*$AE$8*$B1977^2),10^14,$B1977*$AD$8/(1-$AD$8*$AE$8*$B1977^2))</f>
        <v>-0.18856679863777259</v>
      </c>
      <c r="AE1980" s="31">
        <v>1</v>
      </c>
      <c r="AF1980" s="32">
        <v>0</v>
      </c>
      <c r="AH1980" s="29">
        <f t="shared" ref="AH1980" si="19014">X1980*AC1977+Z1980*AC1980-Y1980*AD1977-AA1980*AD1980</f>
        <v>0</v>
      </c>
      <c r="AI1980" s="33">
        <f t="shared" ref="AI1980" si="19015">(X1980*AD1977+Y1980*AC1977+Z1980*AD1980+AA1980*AC1980)</f>
        <v>-0.41719171983132164</v>
      </c>
      <c r="AJ1980" s="31">
        <f t="shared" ref="AJ1980" si="19016">X1980*AE1977+Z1980*AE1980-Y1980*AF1977-AA1980*AF1980</f>
        <v>0.9404760379561401</v>
      </c>
      <c r="AK1980" s="32">
        <f t="shared" ref="AK1980" si="19017">(X1980*AF1977+Y1980*AE1977+Z1980*AF1980+AA1980*AE1980)</f>
        <v>0</v>
      </c>
      <c r="AL1980" s="8"/>
      <c r="AM1980" s="29">
        <v>0</v>
      </c>
      <c r="AN1980" s="33">
        <v>0</v>
      </c>
      <c r="AO1980" s="31">
        <v>1</v>
      </c>
      <c r="AP1980" s="32">
        <v>0</v>
      </c>
      <c r="AR1980" s="29">
        <f t="shared" ref="AR1980" si="19018">AH1980*AM1977+AJ1980*AM1980-AI1980*AN1977-AK1980*AN1980</f>
        <v>0</v>
      </c>
      <c r="AS1980" s="33">
        <f t="shared" ref="AS1980" si="19019">(AH1980*AN1977+AI1980*AM1977+AJ1980*AN1980+AK1980*AM1980)</f>
        <v>-0.41719171983132164</v>
      </c>
      <c r="AT1980" s="31">
        <f t="shared" ref="AT1980" si="19020">AH1980*AO1977+AJ1980*AO1980-AI1980*AP1977-AK1980*AP1980</f>
        <v>0.84684802878632126</v>
      </c>
      <c r="AU1980" s="32">
        <f t="shared" ref="AU1980" si="19021">(AH1980*AP1977+AI1980*AO1977+AJ1980*AP1980+AK1980*AO1980)</f>
        <v>0</v>
      </c>
      <c r="AV1980" s="8"/>
      <c r="AW1980" s="29">
        <v>0</v>
      </c>
      <c r="AX1980" s="33">
        <f t="shared" ref="AX1980" si="19022">IF(0=(1-$AX$8*$AY$8*$B1977^2),10^14,$B1977*$AX$8/(1-$AX$8*$AY$8*$B1977^2))</f>
        <v>-0.17078454204940202</v>
      </c>
      <c r="AY1980" s="31">
        <v>1</v>
      </c>
      <c r="AZ1980" s="32">
        <v>0</v>
      </c>
      <c r="BB1980" s="29">
        <f t="shared" ref="BB1980" si="19023">AR1980*AW1977+AT1980*AW1980-AS1980*AX1977-AU1980*AX1980</f>
        <v>0</v>
      </c>
      <c r="BC1980" s="33">
        <f t="shared" ref="BC1980" si="19024">(AR1980*AX1977+AS1980*AW1977+AT1980*AX1980+AU1980*AW1980)</f>
        <v>-0.56182027261303236</v>
      </c>
      <c r="BD1980" s="31">
        <f t="shared" ref="BD1980" si="19025">AR1980*AY1977+AT1980*AY1980-AS1980*AZ1977-AU1980*AZ1980</f>
        <v>0.84684802878632126</v>
      </c>
      <c r="BE1980" s="32">
        <f t="shared" ref="BE1980" si="19026">(AR1980*AZ1977+AS1980*AY1977+AT1980*AZ1980+AU1980*AY1980)</f>
        <v>0</v>
      </c>
      <c r="BF1980" s="8"/>
      <c r="BG1980" s="29">
        <v>0</v>
      </c>
      <c r="BH1980" s="33">
        <v>0</v>
      </c>
      <c r="BI1980" s="31">
        <v>1</v>
      </c>
      <c r="BJ1980" s="32">
        <v>0</v>
      </c>
      <c r="BL1980" s="29">
        <f t="shared" ref="BL1980" si="19027">BB1980*BG1977+BD1980*BG1980-BC1980*BH1977-BE1980*BH1980</f>
        <v>0</v>
      </c>
      <c r="BM1980" s="33">
        <f t="shared" ref="BM1980" si="19028">(BB1980*BH1977+BC1980*BG1977+BD1980*BH1980+BE1980*BG1980)</f>
        <v>-0.56182027261303236</v>
      </c>
      <c r="BN1980" s="31">
        <f t="shared" ref="BN1980" si="19029">BB1980*BI1977+BD1980*BI1980-BC1980*BJ1977-BE1980*BJ1980</f>
        <v>0.80251322320389862</v>
      </c>
      <c r="BO1980" s="32">
        <f t="shared" ref="BO1980" si="19030">(BB1980*BJ1977+BC1980*BI1977+BD1980*BJ1980+BE1980*BI1980)</f>
        <v>0</v>
      </c>
      <c r="BP1980" s="8"/>
      <c r="BQ1980" s="19">
        <f t="shared" ref="BQ1980:BQ2043" si="19031">1/$BR$8</f>
        <v>1</v>
      </c>
      <c r="BR1980" s="47">
        <v>0</v>
      </c>
      <c r="BS1980" s="48">
        <v>1</v>
      </c>
      <c r="BT1980" s="49">
        <v>0</v>
      </c>
      <c r="BV1980" s="29">
        <f t="shared" ref="BV1980" si="19032">BL1980*BQ1977+BN1980*BQ1980-BM1980*BR1977-BO1980*BR1980</f>
        <v>0.80251322320389862</v>
      </c>
      <c r="BW1980" s="33">
        <f t="shared" ref="BW1980" si="19033">(BL1980*BR1977+BM1980*BQ1977+BN1980*BR1980+BO1980*BQ1980)</f>
        <v>-0.56182027261303236</v>
      </c>
      <c r="BX1980" s="31">
        <f t="shared" ref="BX1980" si="19034">BL1980*BS1977+BN1980*BS1980-BM1980*BT1977-BO1980*BT1980</f>
        <v>0.80251322320389862</v>
      </c>
      <c r="BY1980" s="32">
        <f t="shared" ref="BY1980" si="19035">(BL1980*BT1977+BM1980*BS1977+BN1980*BT1980+BO1980*BS1980)</f>
        <v>0</v>
      </c>
      <c r="CA1980" s="50">
        <f t="shared" ref="CA1980" si="19036">(180/PI())*ATAN(-1*(BW1977+BW1980)/(BV1977+BV1980))</f>
        <v>36.678811066243824</v>
      </c>
      <c r="CC1980" s="137">
        <f t="shared" ref="CC1980" si="19037">20*LOG(((1-(10^(CA1977/20)^2)*(1-((1-CC1977)/(1+CC1977))^2))^0.5))</f>
        <v>-27.583612906765282</v>
      </c>
      <c r="CD1980" s="9"/>
      <c r="CE1980" s="38"/>
      <c r="CF1980" s="38"/>
      <c r="CG1980" s="38"/>
      <c r="CH1980" s="38"/>
    </row>
    <row r="1981" spans="2:91" ht="18.600000000000001" customHeight="1">
      <c r="CC1981" s="42"/>
    </row>
    <row r="1982" spans="2:91" ht="18.600000000000001" customHeight="1" thickBot="1">
      <c r="E1982" s="22" t="s">
        <v>4</v>
      </c>
      <c r="J1982" s="22" t="s">
        <v>5</v>
      </c>
      <c r="O1982" s="22" t="s">
        <v>6</v>
      </c>
      <c r="T1982" s="22" t="s">
        <v>7</v>
      </c>
      <c r="Y1982" s="22" t="s">
        <v>8</v>
      </c>
      <c r="AD1982" s="22" t="s">
        <v>65</v>
      </c>
      <c r="AI1982" s="22" t="s">
        <v>9</v>
      </c>
      <c r="AN1982" s="22" t="s">
        <v>66</v>
      </c>
      <c r="AS1982" s="22" t="s">
        <v>51</v>
      </c>
      <c r="AX1982" s="22" t="s">
        <v>67</v>
      </c>
      <c r="BC1982" s="22" t="s">
        <v>52</v>
      </c>
      <c r="BH1982" s="22" t="s">
        <v>68</v>
      </c>
      <c r="BM1982" s="22" t="s">
        <v>63</v>
      </c>
      <c r="BQ1982" s="23" t="s">
        <v>69</v>
      </c>
      <c r="BR1982" s="23"/>
      <c r="BS1982" s="24"/>
      <c r="BT1982" s="24"/>
      <c r="BU1982" s="24"/>
      <c r="BW1982" s="22" t="s">
        <v>64</v>
      </c>
    </row>
    <row r="1983" spans="2:91" ht="18.600000000000001" customHeight="1" thickBot="1">
      <c r="D1983" s="249" t="s">
        <v>103</v>
      </c>
      <c r="E1983" s="250"/>
      <c r="F1983" s="251" t="s">
        <v>104</v>
      </c>
      <c r="G1983" s="252"/>
      <c r="H1983" s="229"/>
      <c r="I1983" s="253" t="s">
        <v>11</v>
      </c>
      <c r="J1983" s="254"/>
      <c r="K1983" s="255" t="s">
        <v>12</v>
      </c>
      <c r="L1983" s="256"/>
      <c r="M1983" s="24"/>
      <c r="N1983" s="253" t="s">
        <v>105</v>
      </c>
      <c r="O1983" s="254"/>
      <c r="P1983" s="255" t="s">
        <v>106</v>
      </c>
      <c r="Q1983" s="256"/>
      <c r="R1983" s="24"/>
      <c r="S1983" s="249" t="s">
        <v>107</v>
      </c>
      <c r="T1983" s="250"/>
      <c r="U1983" s="251" t="s">
        <v>108</v>
      </c>
      <c r="V1983" s="252"/>
      <c r="W1983" s="8"/>
      <c r="X1983" s="253" t="s">
        <v>109</v>
      </c>
      <c r="Y1983" s="254"/>
      <c r="Z1983" s="255" t="s">
        <v>110</v>
      </c>
      <c r="AA1983" s="256"/>
      <c r="AB1983" s="8"/>
      <c r="AC1983" s="253" t="s">
        <v>111</v>
      </c>
      <c r="AD1983" s="254"/>
      <c r="AE1983" s="255" t="s">
        <v>14</v>
      </c>
      <c r="AF1983" s="256"/>
      <c r="AG1983" s="8"/>
      <c r="AH1983" s="253" t="s">
        <v>112</v>
      </c>
      <c r="AI1983" s="254"/>
      <c r="AJ1983" s="255" t="s">
        <v>113</v>
      </c>
      <c r="AK1983" s="256"/>
      <c r="AL1983" s="8"/>
      <c r="AM1983" s="249" t="s">
        <v>114</v>
      </c>
      <c r="AN1983" s="250"/>
      <c r="AO1983" s="251" t="s">
        <v>115</v>
      </c>
      <c r="AP1983" s="252"/>
      <c r="AQ1983" s="24"/>
      <c r="AR1983" s="253" t="s">
        <v>116</v>
      </c>
      <c r="AS1983" s="254"/>
      <c r="AT1983" s="255" t="s">
        <v>13</v>
      </c>
      <c r="AU1983" s="256"/>
      <c r="AV1983" s="4"/>
      <c r="AW1983" s="253" t="s">
        <v>117</v>
      </c>
      <c r="AX1983" s="254"/>
      <c r="AY1983" s="255" t="s">
        <v>118</v>
      </c>
      <c r="AZ1983" s="256"/>
      <c r="BA1983" s="8"/>
      <c r="BB1983" s="253" t="s">
        <v>119</v>
      </c>
      <c r="BC1983" s="254"/>
      <c r="BD1983" s="255" t="s">
        <v>120</v>
      </c>
      <c r="BE1983" s="256"/>
      <c r="BF1983" s="4"/>
      <c r="BG1983" s="249" t="s">
        <v>121</v>
      </c>
      <c r="BH1983" s="250"/>
      <c r="BI1983" s="251" t="s">
        <v>122</v>
      </c>
      <c r="BJ1983" s="252"/>
      <c r="BK1983" s="4"/>
      <c r="BL1983" s="253" t="s">
        <v>123</v>
      </c>
      <c r="BM1983" s="254"/>
      <c r="BN1983" s="255" t="s">
        <v>124</v>
      </c>
      <c r="BO1983" s="256"/>
      <c r="BP1983" s="4"/>
      <c r="BQ1983" s="253" t="s">
        <v>125</v>
      </c>
      <c r="BR1983" s="254"/>
      <c r="BS1983" s="255" t="s">
        <v>126</v>
      </c>
      <c r="BT1983" s="256"/>
      <c r="BU1983" s="8"/>
      <c r="BV1983" s="253" t="s">
        <v>127</v>
      </c>
      <c r="BW1983" s="254"/>
      <c r="BX1983" s="255" t="s">
        <v>128</v>
      </c>
      <c r="BY1983" s="256"/>
      <c r="CA1983" s="27" t="s">
        <v>15</v>
      </c>
      <c r="CC1983" s="133" t="s">
        <v>70</v>
      </c>
      <c r="CD1983" s="9"/>
      <c r="CE1983" s="38"/>
      <c r="CF1983" s="38"/>
      <c r="CG1983" s="38"/>
      <c r="CH1983" s="38"/>
    </row>
    <row r="1984" spans="2:91" ht="18.600000000000001" customHeight="1" thickTop="1" thickBot="1">
      <c r="B1984" s="129">
        <v>5.18</v>
      </c>
      <c r="D1984" s="29">
        <v>1</v>
      </c>
      <c r="E1984" s="30">
        <v>0</v>
      </c>
      <c r="F1984" s="31">
        <v>0</v>
      </c>
      <c r="G1984" s="32">
        <f t="shared" ref="G1984:G2047" si="19038">-1/($E$8*$B1984)</f>
        <v>-0.12725482625482626</v>
      </c>
      <c r="I1984" s="29">
        <v>1</v>
      </c>
      <c r="J1984" s="33">
        <v>0</v>
      </c>
      <c r="K1984" s="31">
        <v>0</v>
      </c>
      <c r="L1984" s="32">
        <v>0</v>
      </c>
      <c r="N1984" s="29">
        <f t="shared" ref="N1984" si="19039">D1984*I1984+F1984*I1987-E1984*J1984-G1984*J1987</f>
        <v>0.96959724359556698</v>
      </c>
      <c r="O1984" s="33">
        <f t="shared" ref="O1984" si="19040">(D1984*J1984+E1984*I1984+F1984*J1987+G1984*I1987)</f>
        <v>0</v>
      </c>
      <c r="P1984" s="31">
        <f t="shared" ref="P1984" si="19041">D1984*K1984+F1984*K1987-E1984*L1984-G1984*L1987</f>
        <v>0</v>
      </c>
      <c r="Q1984" s="32">
        <f t="shared" ref="Q1984" si="19042">(D1984*L1984+E1984*K1984+F1984*L1987+G1984*K1987)</f>
        <v>-0.12725482625482626</v>
      </c>
      <c r="S1984" s="29">
        <v>1</v>
      </c>
      <c r="T1984" s="30">
        <v>0</v>
      </c>
      <c r="U1984" s="31">
        <v>0</v>
      </c>
      <c r="V1984" s="32">
        <f t="shared" ref="V1984:V2047" si="19043">-1/($T$8*$B1984)</f>
        <v>-0.24721428571428569</v>
      </c>
      <c r="X1984" s="29">
        <f t="shared" ref="X1984" si="19044">N1984*S1984+P1984*S1987-O1984*T1984-Q1984*T1987</f>
        <v>0.96959724359556698</v>
      </c>
      <c r="Y1984" s="33">
        <f t="shared" ref="Y1984" si="19045">(N1984*T1984+O1984*S1984+P1984*T1987+Q1984*S1987)</f>
        <v>0</v>
      </c>
      <c r="Z1984" s="31">
        <f t="shared" ref="Z1984" si="19046">N1984*U1984+P1984*U1987-O1984*V1984-Q1984*V1987</f>
        <v>0</v>
      </c>
      <c r="AA1984" s="32">
        <f t="shared" ref="AA1984" si="19047">(N1984*V1984+O1984*U1984+P1984*V1987+Q1984*U1987)</f>
        <v>-0.36695311626084459</v>
      </c>
      <c r="AB1984" s="8"/>
      <c r="AC1984" s="29">
        <v>1</v>
      </c>
      <c r="AD1984" s="33">
        <v>0</v>
      </c>
      <c r="AE1984" s="31">
        <v>0</v>
      </c>
      <c r="AF1984" s="32">
        <v>0</v>
      </c>
      <c r="AH1984" s="29">
        <f t="shared" ref="AH1984" si="19048">X1984*AC1984+Z1984*AC1987-Y1984*AD1984-AA1984*AD1987</f>
        <v>0.90068081428930069</v>
      </c>
      <c r="AI1984" s="33">
        <f t="shared" ref="AI1984" si="19049">(X1984*AD1984+Y1984*AC1984+Z1984*AD1987+AA1984*AC1987)</f>
        <v>0</v>
      </c>
      <c r="AJ1984" s="31">
        <f t="shared" ref="AJ1984" si="19050">X1984*AE1984+Z1984*AE1987-Y1984*AF1984-AA1984*AF1987</f>
        <v>0</v>
      </c>
      <c r="AK1984" s="32">
        <f t="shared" ref="AK1984" si="19051">(X1984*AF1984+Y1984*AE1984+Z1984*AF1987+AA1984*AE1987)</f>
        <v>-0.36695311626084459</v>
      </c>
      <c r="AL1984" s="8"/>
      <c r="AM1984" s="29">
        <v>1</v>
      </c>
      <c r="AN1984" s="30">
        <v>0</v>
      </c>
      <c r="AO1984" s="31">
        <v>0</v>
      </c>
      <c r="AP1984" s="32">
        <f t="shared" ref="AP1984:AP2047" si="19052">-1/($AN$8*$B1984)</f>
        <v>-0.22355791505791506</v>
      </c>
      <c r="AR1984" s="29">
        <f t="shared" ref="AR1984" si="19053">AH1984*AM1984+AJ1984*AM1987-AI1984*AN1984-AK1984*AN1987</f>
        <v>0.90068081428930069</v>
      </c>
      <c r="AS1984" s="33">
        <f t="shared" ref="AS1984" si="19054">(AH1984*AN1984+AI1984*AM1984+AJ1984*AN1987+AK1984*AM1987)</f>
        <v>0</v>
      </c>
      <c r="AT1984" s="31">
        <f t="shared" ref="AT1984" si="19055">AH1984*AO1984+AJ1984*AO1987-AI1984*AP1984-AK1984*AP1987</f>
        <v>0</v>
      </c>
      <c r="AU1984" s="32">
        <f t="shared" ref="AU1984" si="19056">(AH1984*AP1984+AI1984*AO1984+AJ1984*AP1987+AK1984*AO1987)</f>
        <v>-0.56830744123602583</v>
      </c>
      <c r="AV1984" s="8"/>
      <c r="AW1984" s="29">
        <v>1</v>
      </c>
      <c r="AX1984" s="33">
        <v>0</v>
      </c>
      <c r="AY1984" s="31">
        <v>0</v>
      </c>
      <c r="AZ1984" s="32">
        <v>0</v>
      </c>
      <c r="BB1984" s="29">
        <f t="shared" ref="BB1984" si="19057">AR1984*AW1984+AT1984*AW1987-AS1984*AX1984-AU1984*AX1987</f>
        <v>0.8040092900945992</v>
      </c>
      <c r="BC1984" s="33">
        <f t="shared" ref="BC1984" si="19058">(AR1984*AX1984+AS1984*AW1984+AT1984*AX1987+AU1984*AW1987)</f>
        <v>0</v>
      </c>
      <c r="BD1984" s="31">
        <f t="shared" ref="BD1984" si="19059">AR1984*AY1984+AT1984*AY1987-AS1984*AZ1984-AU1984*AZ1987</f>
        <v>0</v>
      </c>
      <c r="BE1984" s="32">
        <f t="shared" ref="BE1984" si="19060">(AR1984*AZ1984+AS1984*AY1984+AT1984*AZ1987+AU1984*AY1987)</f>
        <v>-0.56830744123602583</v>
      </c>
      <c r="BF1984" s="8"/>
      <c r="BG1984" s="29">
        <v>1</v>
      </c>
      <c r="BH1984" s="30">
        <v>0</v>
      </c>
      <c r="BI1984" s="31">
        <v>0</v>
      </c>
      <c r="BJ1984" s="32">
        <f t="shared" ref="BJ1984:BJ2047" si="19061">-1/($BH$8*$B1984)</f>
        <v>-7.8608108108108102E-2</v>
      </c>
      <c r="BL1984" s="29">
        <f t="shared" ref="BL1984" si="19062">BB1984*BG1984+BD1984*BG1987-BC1984*BH1984-BE1984*BH1987</f>
        <v>0.8040092900945992</v>
      </c>
      <c r="BM1984" s="33">
        <f t="shared" ref="BM1984" si="19063">(BB1984*BH1984+BC1984*BG1984+BD1984*BH1987+BE1984*BG1987)</f>
        <v>0</v>
      </c>
      <c r="BN1984" s="31">
        <f t="shared" ref="BN1984" si="19064">BB1984*BI1984+BD1984*BI1987-BC1984*BJ1984-BE1984*BJ1987</f>
        <v>0</v>
      </c>
      <c r="BO1984" s="32">
        <f t="shared" ref="BO1984" si="19065">(BB1984*BJ1984+BC1984*BI1984+BD1984*BJ1987+BE1984*BI1987)</f>
        <v>-0.63150909043170533</v>
      </c>
      <c r="BP1984" s="8"/>
      <c r="BQ1984" s="34">
        <v>1</v>
      </c>
      <c r="BR1984" s="35">
        <v>0</v>
      </c>
      <c r="BS1984" s="11">
        <v>0</v>
      </c>
      <c r="BT1984" s="36">
        <v>0</v>
      </c>
      <c r="BV1984" s="29">
        <f t="shared" ref="BV1984" si="19066">BL1984*BQ1984+BN1984*BQ1987-BM1984*BR1984-BO1984*BR1987</f>
        <v>0.8040092900945992</v>
      </c>
      <c r="BW1984" s="33">
        <f t="shared" ref="BW1984" si="19067">(BL1984*BR1984+BM1984*BQ1984+BN1984*BR1987+BO1984*BQ1987)</f>
        <v>-0.63150909043170533</v>
      </c>
      <c r="BX1984" s="31">
        <f t="shared" ref="BX1984" si="19068">BL1984*BS1984+BN1984*BS1987-BM1984*BT1984-BO1984*BT1987</f>
        <v>0</v>
      </c>
      <c r="BY1984" s="32">
        <f t="shared" ref="BY1984" si="19069">(BL1984*BT1984+BM1984*BS1984+BN1984*BT1987+BO1984*BS1987)</f>
        <v>-0.63150909043170533</v>
      </c>
      <c r="CA1984" s="37">
        <f t="shared" ref="CA1984" si="19070">20*LOG(((1+$BR$8)/$BR$8)/((BV1984+BV1987)^2+(BW1984+BW1987)^2)^0.5)</f>
        <v>-5.5671777420195903E-3</v>
      </c>
      <c r="CC1984" s="134">
        <f t="shared" ref="CC1984" si="19071">((BV1984^2+BW1984^2)^0.5)/((BV1987^2+BW1987^2)^0.5)</f>
        <v>1.0435055710752621</v>
      </c>
      <c r="CD1984" s="9"/>
      <c r="CE1984" s="38"/>
      <c r="CF1984" s="38"/>
      <c r="CG1984" s="38"/>
      <c r="CH1984" s="38"/>
      <c r="CM1984" s="129">
        <v>5.16</v>
      </c>
    </row>
    <row r="1985" spans="2:91" ht="18.600000000000001" customHeight="1" thickBot="1">
      <c r="D1985" s="39"/>
      <c r="G1985" s="40"/>
      <c r="I1985" s="39"/>
      <c r="L1985" s="40"/>
      <c r="N1985" s="39"/>
      <c r="Q1985" s="40"/>
      <c r="S1985" s="39"/>
      <c r="V1985" s="40"/>
      <c r="X1985" s="39"/>
      <c r="AA1985" s="40"/>
      <c r="AC1985" s="39"/>
      <c r="AF1985" s="40"/>
      <c r="AH1985" s="39"/>
      <c r="AK1985" s="40"/>
      <c r="AM1985" s="39"/>
      <c r="AP1985" s="40"/>
      <c r="AR1985" s="39"/>
      <c r="AU1985" s="40"/>
      <c r="AW1985" s="39"/>
      <c r="AZ1985" s="40"/>
      <c r="BB1985" s="39"/>
      <c r="BE1985" s="40"/>
      <c r="BG1985" s="39"/>
      <c r="BJ1985" s="40"/>
      <c r="BL1985" s="39"/>
      <c r="BO1985" s="40"/>
      <c r="BQ1985" s="34"/>
      <c r="BR1985" s="11"/>
      <c r="BS1985" s="11"/>
      <c r="BT1985" s="41"/>
      <c r="BV1985" s="39"/>
      <c r="BY1985" s="40"/>
      <c r="CC1985" s="135"/>
      <c r="CD1985" s="9"/>
      <c r="CE1985" s="38"/>
      <c r="CF1985" s="38"/>
      <c r="CG1985" s="38"/>
      <c r="CH1985" s="38"/>
    </row>
    <row r="1986" spans="2:91" ht="18.600000000000001" customHeight="1" thickBot="1">
      <c r="D1986" s="258" t="s">
        <v>129</v>
      </c>
      <c r="E1986" s="259"/>
      <c r="F1986" s="260" t="s">
        <v>130</v>
      </c>
      <c r="G1986" s="261"/>
      <c r="H1986" s="229"/>
      <c r="I1986" s="258" t="s">
        <v>131</v>
      </c>
      <c r="J1986" s="259"/>
      <c r="K1986" s="260" t="s">
        <v>132</v>
      </c>
      <c r="L1986" s="261"/>
      <c r="N1986" s="253" t="s">
        <v>133</v>
      </c>
      <c r="O1986" s="254"/>
      <c r="P1986" s="255" t="s">
        <v>134</v>
      </c>
      <c r="Q1986" s="256"/>
      <c r="S1986" s="258" t="s">
        <v>135</v>
      </c>
      <c r="T1986" s="259"/>
      <c r="U1986" s="260" t="s">
        <v>136</v>
      </c>
      <c r="V1986" s="261"/>
      <c r="W1986" s="8"/>
      <c r="X1986" s="253" t="s">
        <v>137</v>
      </c>
      <c r="Y1986" s="254"/>
      <c r="Z1986" s="255" t="s">
        <v>138</v>
      </c>
      <c r="AA1986" s="256"/>
      <c r="AB1986" s="8"/>
      <c r="AC1986" s="258" t="s">
        <v>139</v>
      </c>
      <c r="AD1986" s="259"/>
      <c r="AE1986" s="260" t="s">
        <v>140</v>
      </c>
      <c r="AF1986" s="261"/>
      <c r="AG1986" s="8"/>
      <c r="AH1986" s="253" t="s">
        <v>141</v>
      </c>
      <c r="AI1986" s="254"/>
      <c r="AJ1986" s="255" t="s">
        <v>142</v>
      </c>
      <c r="AK1986" s="256"/>
      <c r="AL1986" s="8"/>
      <c r="AM1986" s="258" t="s">
        <v>143</v>
      </c>
      <c r="AN1986" s="259"/>
      <c r="AO1986" s="260" t="s">
        <v>144</v>
      </c>
      <c r="AP1986" s="261"/>
      <c r="AR1986" s="253" t="s">
        <v>145</v>
      </c>
      <c r="AS1986" s="254"/>
      <c r="AT1986" s="255" t="s">
        <v>146</v>
      </c>
      <c r="AU1986" s="256"/>
      <c r="AV1986" s="4"/>
      <c r="AW1986" s="258" t="s">
        <v>147</v>
      </c>
      <c r="AX1986" s="259"/>
      <c r="AY1986" s="260" t="s">
        <v>148</v>
      </c>
      <c r="AZ1986" s="261"/>
      <c r="BA1986" s="8"/>
      <c r="BB1986" s="253" t="s">
        <v>149</v>
      </c>
      <c r="BC1986" s="254"/>
      <c r="BD1986" s="255" t="s">
        <v>150</v>
      </c>
      <c r="BE1986" s="256"/>
      <c r="BF1986" s="4"/>
      <c r="BG1986" s="258" t="s">
        <v>151</v>
      </c>
      <c r="BH1986" s="259"/>
      <c r="BI1986" s="260" t="s">
        <v>152</v>
      </c>
      <c r="BJ1986" s="261"/>
      <c r="BK1986" s="4"/>
      <c r="BL1986" s="253" t="s">
        <v>153</v>
      </c>
      <c r="BM1986" s="254"/>
      <c r="BN1986" s="255" t="s">
        <v>154</v>
      </c>
      <c r="BO1986" s="256"/>
      <c r="BP1986" s="4"/>
      <c r="BQ1986" s="258" t="s">
        <v>155</v>
      </c>
      <c r="BR1986" s="259"/>
      <c r="BS1986" s="260" t="s">
        <v>156</v>
      </c>
      <c r="BT1986" s="261"/>
      <c r="BU1986" s="8"/>
      <c r="BV1986" s="253" t="s">
        <v>157</v>
      </c>
      <c r="BW1986" s="254"/>
      <c r="BX1986" s="255" t="s">
        <v>158</v>
      </c>
      <c r="BY1986" s="256"/>
      <c r="CA1986" s="46" t="s">
        <v>16</v>
      </c>
      <c r="CC1986" s="136" t="s">
        <v>71</v>
      </c>
      <c r="CD1986" s="9"/>
      <c r="CE1986" s="38"/>
      <c r="CF1986" s="38"/>
      <c r="CG1986" s="38"/>
      <c r="CH1986" s="38"/>
    </row>
    <row r="1987" spans="2:91" ht="18.600000000000001" customHeight="1" thickTop="1" thickBot="1">
      <c r="D1987" s="29">
        <v>0</v>
      </c>
      <c r="E1987" s="33">
        <v>0</v>
      </c>
      <c r="F1987" s="31">
        <v>1</v>
      </c>
      <c r="G1987" s="32">
        <v>0</v>
      </c>
      <c r="I1987" s="29">
        <v>0</v>
      </c>
      <c r="J1987" s="33">
        <f t="shared" ref="J1987" si="19072">IF(0=(1-$J$8*$K$8*$B1984^2),10^14,$B1984*$J$8/(1-$J$8*$K$8*$B1984^2))</f>
        <v>-0.23891240355435966</v>
      </c>
      <c r="K1987" s="31">
        <v>1</v>
      </c>
      <c r="L1987" s="32">
        <v>0</v>
      </c>
      <c r="N1987" s="29">
        <f t="shared" ref="N1987" si="19073">D1987*I1984+F1987*I1987-E1987*J1984-G1987*J1987</f>
        <v>0</v>
      </c>
      <c r="O1987" s="33">
        <f t="shared" ref="O1987" si="19074">(D1987*J1984+E1987*I1984+F1987*J1987+G1987*I1987)</f>
        <v>-0.23891240355435966</v>
      </c>
      <c r="P1987" s="31">
        <f t="shared" ref="P1987" si="19075">D1987*K1984+F1987*K1987-E1987*L1984-G1987*L1987</f>
        <v>1</v>
      </c>
      <c r="Q1987" s="32">
        <f t="shared" ref="Q1987" si="19076">(D1987*L1984+E1987*K1984+F1987*L1987+G1987*K1987)</f>
        <v>0</v>
      </c>
      <c r="S1987" s="29">
        <v>0</v>
      </c>
      <c r="T1987" s="33">
        <v>0</v>
      </c>
      <c r="U1987" s="31">
        <v>1</v>
      </c>
      <c r="V1987" s="32">
        <v>0</v>
      </c>
      <c r="X1987" s="29">
        <f t="shared" ref="X1987" si="19077">N1987*S1984+P1987*S1987-O1987*T1984-Q1987*T1987</f>
        <v>0</v>
      </c>
      <c r="Y1987" s="33">
        <f t="shared" ref="Y1987" si="19078">(N1987*T1984+O1987*S1984+P1987*T1987+Q1987*S1987)</f>
        <v>-0.23891240355435966</v>
      </c>
      <c r="Z1987" s="31">
        <f t="shared" ref="Z1987" si="19079">N1987*U1984+P1987*U1987-O1987*V1984-Q1987*V1987</f>
        <v>0.94093744080702579</v>
      </c>
      <c r="AA1987" s="32">
        <f t="shared" ref="AA1987" si="19080">(N1987*V1984+O1987*U1984+P1987*V1987+Q1987*U1987)</f>
        <v>0</v>
      </c>
      <c r="AB1987" s="8"/>
      <c r="AC1987" s="29">
        <v>0</v>
      </c>
      <c r="AD1987" s="33">
        <f t="shared" ref="AD1987" si="19081">IF(0=(1-$AD$8*$AE$8*$B1984^2),10^14,$B1984*$AD$8/(1-$AD$8*$AE$8*$B1984^2))</f>
        <v>-0.18780717822621729</v>
      </c>
      <c r="AE1987" s="31">
        <v>1</v>
      </c>
      <c r="AF1987" s="32">
        <v>0</v>
      </c>
      <c r="AH1987" s="29">
        <f t="shared" ref="AH1987" si="19082">X1987*AC1984+Z1987*AC1987-Y1987*AD1984-AA1987*AD1987</f>
        <v>0</v>
      </c>
      <c r="AI1987" s="33">
        <f t="shared" ref="AI1987" si="19083">(X1987*AD1984+Y1987*AC1984+Z1987*AD1987+AA1987*AC1987)</f>
        <v>-0.41562720919972551</v>
      </c>
      <c r="AJ1987" s="31">
        <f t="shared" ref="AJ1987" si="19084">X1987*AE1984+Z1987*AE1987-Y1987*AF1984-AA1987*AF1987</f>
        <v>0.94093744080702579</v>
      </c>
      <c r="AK1987" s="32">
        <f t="shared" ref="AK1987" si="19085">(X1987*AF1984+Y1987*AE1984+Z1987*AF1987+AA1987*AE1987)</f>
        <v>0</v>
      </c>
      <c r="AL1987" s="8"/>
      <c r="AM1987" s="29">
        <v>0</v>
      </c>
      <c r="AN1987" s="33">
        <v>0</v>
      </c>
      <c r="AO1987" s="31">
        <v>1</v>
      </c>
      <c r="AP1987" s="32">
        <v>0</v>
      </c>
      <c r="AR1987" s="29">
        <f t="shared" ref="AR1987" si="19086">AH1987*AM1984+AJ1987*AM1987-AI1987*AN1984-AK1987*AN1987</f>
        <v>0</v>
      </c>
      <c r="AS1987" s="33">
        <f t="shared" ref="AS1987" si="19087">(AH1987*AN1984+AI1987*AM1984+AJ1987*AN1987+AK1987*AM1987)</f>
        <v>-0.41562720919972551</v>
      </c>
      <c r="AT1987" s="31">
        <f t="shared" ref="AT1987" si="19088">AH1987*AO1984+AJ1987*AO1987-AI1987*AP1984-AK1987*AP1987</f>
        <v>0.8480206884769953</v>
      </c>
      <c r="AU1987" s="32">
        <f t="shared" ref="AU1987" si="19089">(AH1987*AP1984+AI1987*AO1984+AJ1987*AP1987+AK1987*AO1987)</f>
        <v>0</v>
      </c>
      <c r="AV1987" s="8"/>
      <c r="AW1987" s="29">
        <v>0</v>
      </c>
      <c r="AX1987" s="33">
        <f t="shared" ref="AX1987" si="19090">IF(0=(1-$AX$8*$AY$8*$B1984^2),10^14,$B1984*$AX$8/(1-$AX$8*$AY$8*$B1984^2))</f>
        <v>-0.17010427311042811</v>
      </c>
      <c r="AY1987" s="31">
        <v>1</v>
      </c>
      <c r="AZ1987" s="32">
        <v>0</v>
      </c>
      <c r="BB1987" s="29">
        <f t="shared" ref="BB1987" si="19091">AR1987*AW1984+AT1987*AW1987-AS1987*AX1984-AU1987*AX1987</f>
        <v>0</v>
      </c>
      <c r="BC1987" s="33">
        <f t="shared" ref="BC1987" si="19092">(AR1987*AX1984+AS1987*AW1984+AT1987*AX1987+AU1987*AW1987)</f>
        <v>-0.55987915199570959</v>
      </c>
      <c r="BD1987" s="31">
        <f t="shared" ref="BD1987" si="19093">AR1987*AY1984+AT1987*AY1987-AS1987*AZ1984-AU1987*AZ1987</f>
        <v>0.8480206884769953</v>
      </c>
      <c r="BE1987" s="32">
        <f t="shared" ref="BE1987" si="19094">(AR1987*AZ1984+AS1987*AY1984+AT1987*AZ1987+AU1987*AY1987)</f>
        <v>0</v>
      </c>
      <c r="BF1987" s="8"/>
      <c r="BG1987" s="29">
        <v>0</v>
      </c>
      <c r="BH1987" s="33">
        <v>0</v>
      </c>
      <c r="BI1987" s="31">
        <v>1</v>
      </c>
      <c r="BJ1987" s="32">
        <v>0</v>
      </c>
      <c r="BL1987" s="29">
        <f t="shared" ref="BL1987" si="19095">BB1987*BG1984+BD1987*BG1987-BC1987*BH1984-BE1987*BH1987</f>
        <v>0</v>
      </c>
      <c r="BM1987" s="33">
        <f t="shared" ref="BM1987" si="19096">(BB1987*BH1984+BC1987*BG1984+BD1987*BH1987+BE1987*BG1987)</f>
        <v>-0.55987915199570959</v>
      </c>
      <c r="BN1987" s="31">
        <f t="shared" ref="BN1987" si="19097">BB1987*BI1984+BD1987*BI1987-BC1987*BJ1984-BE1987*BJ1987</f>
        <v>0.80400964756944071</v>
      </c>
      <c r="BO1987" s="32">
        <f t="shared" ref="BO1987" si="19098">(BB1987*BJ1984+BC1987*BI1984+BD1987*BJ1987+BE1987*BI1987)</f>
        <v>0</v>
      </c>
      <c r="BP1987" s="8"/>
      <c r="BQ1987" s="19">
        <f t="shared" ref="BQ1987:BQ2050" si="19099">1/$BR$8</f>
        <v>1</v>
      </c>
      <c r="BR1987" s="47">
        <v>0</v>
      </c>
      <c r="BS1987" s="48">
        <v>1</v>
      </c>
      <c r="BT1987" s="49">
        <v>0</v>
      </c>
      <c r="BV1987" s="29">
        <f t="shared" ref="BV1987" si="19100">BL1987*BQ1984+BN1987*BQ1987-BM1987*BR1984-BO1987*BR1987</f>
        <v>0.80400964756944071</v>
      </c>
      <c r="BW1987" s="33">
        <f t="shared" ref="BW1987" si="19101">(BL1987*BR1984+BM1987*BQ1984+BN1987*BR1987+BO1987*BQ1987)</f>
        <v>-0.55987915199570959</v>
      </c>
      <c r="BX1987" s="31">
        <f t="shared" ref="BX1987" si="19102">BL1987*BS1984+BN1987*BS1987-BM1987*BT1984-BO1987*BT1987</f>
        <v>0.80400964756944071</v>
      </c>
      <c r="BY1987" s="32">
        <f t="shared" ref="BY1987" si="19103">(BL1987*BT1984+BM1987*BS1984+BN1987*BT1987+BO1987*BS1987)</f>
        <v>0</v>
      </c>
      <c r="CA1987" s="50">
        <f t="shared" ref="CA1987" si="19104">(180/PI())*ATAN(-1*(BW1984+BW1987)/(BV1984+BV1987))</f>
        <v>36.534908184216576</v>
      </c>
      <c r="CC1987" s="137">
        <f t="shared" ref="CC1987" si="19105">20*LOG(((1-(10^(CA1984/20)^2)*(1-((1-CC1984)/(1+CC1984))^2))^0.5))</f>
        <v>-27.610164246298741</v>
      </c>
      <c r="CD1987" s="9"/>
      <c r="CE1987" s="38"/>
      <c r="CF1987" s="38"/>
      <c r="CG1987" s="38"/>
      <c r="CH1987" s="38"/>
    </row>
    <row r="1988" spans="2:91" ht="18.600000000000001" customHeight="1">
      <c r="CC1988" s="42"/>
    </row>
    <row r="1989" spans="2:91" ht="18.600000000000001" customHeight="1" thickBot="1">
      <c r="E1989" s="22" t="s">
        <v>4</v>
      </c>
      <c r="J1989" s="22" t="s">
        <v>5</v>
      </c>
      <c r="O1989" s="22" t="s">
        <v>6</v>
      </c>
      <c r="T1989" s="22" t="s">
        <v>7</v>
      </c>
      <c r="Y1989" s="22" t="s">
        <v>8</v>
      </c>
      <c r="AD1989" s="22" t="s">
        <v>65</v>
      </c>
      <c r="AI1989" s="22" t="s">
        <v>9</v>
      </c>
      <c r="AN1989" s="22" t="s">
        <v>66</v>
      </c>
      <c r="AS1989" s="22" t="s">
        <v>51</v>
      </c>
      <c r="AX1989" s="22" t="s">
        <v>67</v>
      </c>
      <c r="BC1989" s="22" t="s">
        <v>52</v>
      </c>
      <c r="BH1989" s="22" t="s">
        <v>68</v>
      </c>
      <c r="BM1989" s="22" t="s">
        <v>63</v>
      </c>
      <c r="BQ1989" s="23" t="s">
        <v>69</v>
      </c>
      <c r="BR1989" s="23"/>
      <c r="BS1989" s="24"/>
      <c r="BT1989" s="24"/>
      <c r="BU1989" s="24"/>
      <c r="BW1989" s="22" t="s">
        <v>64</v>
      </c>
    </row>
    <row r="1990" spans="2:91" ht="18.600000000000001" customHeight="1" thickBot="1">
      <c r="D1990" s="249" t="s">
        <v>103</v>
      </c>
      <c r="E1990" s="250"/>
      <c r="F1990" s="251" t="s">
        <v>104</v>
      </c>
      <c r="G1990" s="252"/>
      <c r="H1990" s="229"/>
      <c r="I1990" s="253" t="s">
        <v>11</v>
      </c>
      <c r="J1990" s="254"/>
      <c r="K1990" s="255" t="s">
        <v>12</v>
      </c>
      <c r="L1990" s="256"/>
      <c r="M1990" s="24"/>
      <c r="N1990" s="253" t="s">
        <v>105</v>
      </c>
      <c r="O1990" s="254"/>
      <c r="P1990" s="255" t="s">
        <v>106</v>
      </c>
      <c r="Q1990" s="256"/>
      <c r="R1990" s="24"/>
      <c r="S1990" s="249" t="s">
        <v>107</v>
      </c>
      <c r="T1990" s="250"/>
      <c r="U1990" s="251" t="s">
        <v>108</v>
      </c>
      <c r="V1990" s="252"/>
      <c r="W1990" s="8"/>
      <c r="X1990" s="253" t="s">
        <v>109</v>
      </c>
      <c r="Y1990" s="254"/>
      <c r="Z1990" s="255" t="s">
        <v>110</v>
      </c>
      <c r="AA1990" s="256"/>
      <c r="AB1990" s="8"/>
      <c r="AC1990" s="253" t="s">
        <v>111</v>
      </c>
      <c r="AD1990" s="254"/>
      <c r="AE1990" s="255" t="s">
        <v>14</v>
      </c>
      <c r="AF1990" s="256"/>
      <c r="AG1990" s="8"/>
      <c r="AH1990" s="253" t="s">
        <v>112</v>
      </c>
      <c r="AI1990" s="254"/>
      <c r="AJ1990" s="255" t="s">
        <v>113</v>
      </c>
      <c r="AK1990" s="256"/>
      <c r="AL1990" s="8"/>
      <c r="AM1990" s="249" t="s">
        <v>114</v>
      </c>
      <c r="AN1990" s="250"/>
      <c r="AO1990" s="251" t="s">
        <v>115</v>
      </c>
      <c r="AP1990" s="252"/>
      <c r="AQ1990" s="24"/>
      <c r="AR1990" s="253" t="s">
        <v>116</v>
      </c>
      <c r="AS1990" s="254"/>
      <c r="AT1990" s="255" t="s">
        <v>13</v>
      </c>
      <c r="AU1990" s="256"/>
      <c r="AV1990" s="4"/>
      <c r="AW1990" s="253" t="s">
        <v>117</v>
      </c>
      <c r="AX1990" s="254"/>
      <c r="AY1990" s="255" t="s">
        <v>118</v>
      </c>
      <c r="AZ1990" s="256"/>
      <c r="BA1990" s="8"/>
      <c r="BB1990" s="253" t="s">
        <v>119</v>
      </c>
      <c r="BC1990" s="254"/>
      <c r="BD1990" s="255" t="s">
        <v>120</v>
      </c>
      <c r="BE1990" s="256"/>
      <c r="BF1990" s="4"/>
      <c r="BG1990" s="249" t="s">
        <v>121</v>
      </c>
      <c r="BH1990" s="250"/>
      <c r="BI1990" s="251" t="s">
        <v>122</v>
      </c>
      <c r="BJ1990" s="252"/>
      <c r="BK1990" s="4"/>
      <c r="BL1990" s="253" t="s">
        <v>123</v>
      </c>
      <c r="BM1990" s="254"/>
      <c r="BN1990" s="255" t="s">
        <v>124</v>
      </c>
      <c r="BO1990" s="256"/>
      <c r="BP1990" s="4"/>
      <c r="BQ1990" s="253" t="s">
        <v>125</v>
      </c>
      <c r="BR1990" s="254"/>
      <c r="BS1990" s="255" t="s">
        <v>126</v>
      </c>
      <c r="BT1990" s="256"/>
      <c r="BU1990" s="8"/>
      <c r="BV1990" s="253" t="s">
        <v>127</v>
      </c>
      <c r="BW1990" s="254"/>
      <c r="BX1990" s="255" t="s">
        <v>128</v>
      </c>
      <c r="BY1990" s="256"/>
      <c r="CA1990" s="27" t="s">
        <v>15</v>
      </c>
      <c r="CC1990" s="133" t="s">
        <v>70</v>
      </c>
      <c r="CD1990" s="9"/>
      <c r="CE1990" s="38"/>
      <c r="CF1990" s="38"/>
      <c r="CG1990" s="38"/>
      <c r="CH1990" s="38"/>
    </row>
    <row r="1991" spans="2:91" ht="18.600000000000001" customHeight="1" thickTop="1" thickBot="1">
      <c r="B1991" s="129">
        <v>5.2</v>
      </c>
      <c r="D1991" s="29">
        <v>1</v>
      </c>
      <c r="E1991" s="30">
        <v>0</v>
      </c>
      <c r="F1991" s="31">
        <v>0</v>
      </c>
      <c r="G1991" s="32">
        <f t="shared" ref="G1991:G2054" si="19106">-1/($E$8*$B1991)</f>
        <v>-0.12676538461538461</v>
      </c>
      <c r="I1991" s="29">
        <v>1</v>
      </c>
      <c r="J1991" s="33">
        <v>0</v>
      </c>
      <c r="K1991" s="31">
        <v>0</v>
      </c>
      <c r="L1991" s="32">
        <v>0</v>
      </c>
      <c r="N1991" s="29">
        <f t="shared" ref="N1991" si="19107">D1991*I1991+F1991*I1994-E1991*J1991-G1991*J1994</f>
        <v>0.96983199695743783</v>
      </c>
      <c r="O1991" s="33">
        <f t="shared" ref="O1991" si="19108">(D1991*J1991+E1991*I1991+F1991*J1994+G1991*I1994)</f>
        <v>0</v>
      </c>
      <c r="P1991" s="31">
        <f t="shared" ref="P1991" si="19109">D1991*K1991+F1991*K1994-E1991*L1991-G1991*L1994</f>
        <v>0</v>
      </c>
      <c r="Q1991" s="32">
        <f t="shared" ref="Q1991" si="19110">(D1991*L1991+E1991*K1991+F1991*L1994+G1991*K1994)</f>
        <v>-0.12676538461538461</v>
      </c>
      <c r="S1991" s="29">
        <v>1</v>
      </c>
      <c r="T1991" s="30">
        <v>0</v>
      </c>
      <c r="U1991" s="31">
        <v>0</v>
      </c>
      <c r="V1991" s="32">
        <f t="shared" ref="V1991:V2054" si="19111">-1/($T$8*$B1991)</f>
        <v>-0.24626346153846154</v>
      </c>
      <c r="X1991" s="29">
        <f t="shared" ref="X1991" si="19112">N1991*S1991+P1991*S1994-O1991*T1991-Q1991*T1994</f>
        <v>0.96983199695743783</v>
      </c>
      <c r="Y1991" s="33">
        <f t="shared" ref="Y1991" si="19113">(N1991*T1991+O1991*S1991+P1991*T1994+Q1991*S1994)</f>
        <v>0</v>
      </c>
      <c r="Z1991" s="31">
        <f t="shared" ref="Z1991" si="19114">N1991*U1991+P1991*U1994-O1991*V1991-Q1991*V1994</f>
        <v>0</v>
      </c>
      <c r="AA1991" s="32">
        <f t="shared" ref="AA1991" si="19115">(N1991*V1991+O1991*U1991+P1991*V1994+Q1991*U1994)</f>
        <v>-0.36559956929688198</v>
      </c>
      <c r="AB1991" s="8"/>
      <c r="AC1991" s="29">
        <v>1</v>
      </c>
      <c r="AD1991" s="33">
        <v>0</v>
      </c>
      <c r="AE1991" s="31">
        <v>0</v>
      </c>
      <c r="AF1991" s="32">
        <v>0</v>
      </c>
      <c r="AH1991" s="29">
        <f t="shared" ref="AH1991" si="19116">X1991*AC1991+Z1991*AC1994-Y1991*AD1991-AA1991*AD1994</f>
        <v>0.90144521792155918</v>
      </c>
      <c r="AI1991" s="33">
        <f t="shared" ref="AI1991" si="19117">(X1991*AD1991+Y1991*AC1991+Z1991*AD1994+AA1991*AC1994)</f>
        <v>0</v>
      </c>
      <c r="AJ1991" s="31">
        <f t="shared" ref="AJ1991" si="19118">X1991*AE1991+Z1991*AE1994-Y1991*AF1991-AA1991*AF1994</f>
        <v>0</v>
      </c>
      <c r="AK1991" s="32">
        <f t="shared" ref="AK1991" si="19119">(X1991*AF1991+Y1991*AE1991+Z1991*AF1994+AA1991*AE1994)</f>
        <v>-0.36559956929688198</v>
      </c>
      <c r="AL1991" s="8"/>
      <c r="AM1991" s="29">
        <v>1</v>
      </c>
      <c r="AN1991" s="30">
        <v>0</v>
      </c>
      <c r="AO1991" s="31">
        <v>0</v>
      </c>
      <c r="AP1991" s="32">
        <f t="shared" ref="AP1991:AP2054" si="19120">-1/($AN$8*$B1991)</f>
        <v>-0.22269807692307689</v>
      </c>
      <c r="AR1991" s="29">
        <f t="shared" ref="AR1991" si="19121">AH1991*AM1991+AJ1991*AM1994-AI1991*AN1991-AK1991*AN1994</f>
        <v>0.90144521792155918</v>
      </c>
      <c r="AS1991" s="33">
        <f t="shared" ref="AS1991" si="19122">(AH1991*AN1991+AI1991*AM1991+AJ1991*AN1994+AK1991*AM1994)</f>
        <v>0</v>
      </c>
      <c r="AT1991" s="31">
        <f t="shared" ref="AT1991" si="19123">AH1991*AO1991+AJ1991*AO1994-AI1991*AP1991-AK1991*AP1994</f>
        <v>0</v>
      </c>
      <c r="AU1991" s="32">
        <f t="shared" ref="AU1991" si="19124">(AH1991*AP1991+AI1991*AO1991+AJ1991*AP1994+AK1991*AO1994)</f>
        <v>-0.56634968577951716</v>
      </c>
      <c r="AV1991" s="8"/>
      <c r="AW1991" s="29">
        <v>1</v>
      </c>
      <c r="AX1991" s="33">
        <v>0</v>
      </c>
      <c r="AY1991" s="31">
        <v>0</v>
      </c>
      <c r="AZ1991" s="32">
        <v>0</v>
      </c>
      <c r="BB1991" s="29">
        <f t="shared" ref="BB1991" si="19125">AR1991*AW1991+AT1991*AW1994-AS1991*AX1991-AU1991*AX1994</f>
        <v>0.80548888435093291</v>
      </c>
      <c r="BC1991" s="33">
        <f t="shared" ref="BC1991" si="19126">(AR1991*AX1991+AS1991*AW1991+AT1991*AX1994+AU1991*AW1994)</f>
        <v>0</v>
      </c>
      <c r="BD1991" s="31">
        <f t="shared" ref="BD1991" si="19127">AR1991*AY1991+AT1991*AY1994-AS1991*AZ1991-AU1991*AZ1994</f>
        <v>0</v>
      </c>
      <c r="BE1991" s="32">
        <f t="shared" ref="BE1991" si="19128">(AR1991*AZ1991+AS1991*AY1991+AT1991*AZ1994+AU1991*AY1994)</f>
        <v>-0.56634968577951716</v>
      </c>
      <c r="BF1991" s="8"/>
      <c r="BG1991" s="29">
        <v>1</v>
      </c>
      <c r="BH1991" s="30">
        <v>0</v>
      </c>
      <c r="BI1991" s="31">
        <v>0</v>
      </c>
      <c r="BJ1991" s="32">
        <f t="shared" ref="BJ1991:BJ2054" si="19129">-1/($BH$8*$B1991)</f>
        <v>-7.830576923076922E-2</v>
      </c>
      <c r="BL1991" s="29">
        <f t="shared" ref="BL1991" si="19130">BB1991*BG1991+BD1991*BG1994-BC1991*BH1991-BE1991*BH1994</f>
        <v>0.80548888435093291</v>
      </c>
      <c r="BM1991" s="33">
        <f t="shared" ref="BM1991" si="19131">(BB1991*BH1991+BC1991*BG1991+BD1991*BH1994+BE1991*BG1994)</f>
        <v>0</v>
      </c>
      <c r="BN1991" s="31">
        <f t="shared" ref="BN1991" si="19132">BB1991*BI1991+BD1991*BI1994-BC1991*BJ1991-BE1991*BJ1994</f>
        <v>0</v>
      </c>
      <c r="BO1991" s="32">
        <f t="shared" ref="BO1991" si="19133">(BB1991*BJ1991+BC1991*BI1991+BD1991*BJ1994+BE1991*BI1994)</f>
        <v>-0.62942411247545105</v>
      </c>
      <c r="BP1991" s="8"/>
      <c r="BQ1991" s="34">
        <v>1</v>
      </c>
      <c r="BR1991" s="35">
        <v>0</v>
      </c>
      <c r="BS1991" s="11">
        <v>0</v>
      </c>
      <c r="BT1991" s="36">
        <v>0</v>
      </c>
      <c r="BV1991" s="29">
        <f t="shared" ref="BV1991" si="19134">BL1991*BQ1991+BN1991*BQ1994-BM1991*BR1991-BO1991*BR1994</f>
        <v>0.80548888435093291</v>
      </c>
      <c r="BW1991" s="33">
        <f t="shared" ref="BW1991" si="19135">(BL1991*BR1991+BM1991*BQ1991+BN1991*BR1994+BO1991*BQ1994)</f>
        <v>-0.62942411247545105</v>
      </c>
      <c r="BX1991" s="31">
        <f t="shared" ref="BX1991" si="19136">BL1991*BS1991+BN1991*BS1994-BM1991*BT1991-BO1991*BT1994</f>
        <v>0</v>
      </c>
      <c r="BY1991" s="32">
        <f t="shared" ref="BY1991" si="19137">(BL1991*BT1991+BM1991*BS1991+BN1991*BT1994+BO1991*BS1994)</f>
        <v>-0.62942411247545105</v>
      </c>
      <c r="CA1991" s="37">
        <f t="shared" ref="CA1991" si="19138">20*LOG(((1+$BR$8)/$BR$8)/((BV1991+BV1994)^2+(BW1991+BW1994)^2)^0.5)</f>
        <v>-5.5429512456176503E-3</v>
      </c>
      <c r="CC1991" s="134">
        <f t="shared" ref="CC1991" si="19139">((BV1991^2+BW1991^2)^0.5)/((BV1994^2+BW1994^2)^0.5)</f>
        <v>1.0432595510615736</v>
      </c>
      <c r="CD1991" s="9"/>
      <c r="CE1991" s="38"/>
      <c r="CF1991" s="38"/>
      <c r="CG1991" s="38"/>
      <c r="CH1991" s="38"/>
      <c r="CM1991" s="129">
        <v>5.18</v>
      </c>
    </row>
    <row r="1992" spans="2:91" ht="18.600000000000001" customHeight="1" thickBot="1">
      <c r="D1992" s="39"/>
      <c r="G1992" s="40"/>
      <c r="I1992" s="39"/>
      <c r="L1992" s="40"/>
      <c r="N1992" s="39"/>
      <c r="Q1992" s="40"/>
      <c r="S1992" s="39"/>
      <c r="V1992" s="40"/>
      <c r="X1992" s="39"/>
      <c r="AA1992" s="40"/>
      <c r="AC1992" s="39"/>
      <c r="AF1992" s="40"/>
      <c r="AH1992" s="39"/>
      <c r="AK1992" s="40"/>
      <c r="AM1992" s="39"/>
      <c r="AP1992" s="40"/>
      <c r="AR1992" s="39"/>
      <c r="AU1992" s="40"/>
      <c r="AW1992" s="39"/>
      <c r="AZ1992" s="40"/>
      <c r="BB1992" s="39"/>
      <c r="BE1992" s="40"/>
      <c r="BG1992" s="39"/>
      <c r="BJ1992" s="40"/>
      <c r="BL1992" s="39"/>
      <c r="BO1992" s="40"/>
      <c r="BQ1992" s="34"/>
      <c r="BR1992" s="11"/>
      <c r="BS1992" s="11"/>
      <c r="BT1992" s="41"/>
      <c r="BV1992" s="39"/>
      <c r="BY1992" s="40"/>
      <c r="CC1992" s="135"/>
      <c r="CD1992" s="9"/>
      <c r="CE1992" s="38"/>
      <c r="CF1992" s="38"/>
      <c r="CG1992" s="38"/>
      <c r="CH1992" s="38"/>
    </row>
    <row r="1993" spans="2:91" ht="18.600000000000001" customHeight="1" thickBot="1">
      <c r="D1993" s="258" t="s">
        <v>129</v>
      </c>
      <c r="E1993" s="259"/>
      <c r="F1993" s="260" t="s">
        <v>130</v>
      </c>
      <c r="G1993" s="261"/>
      <c r="H1993" s="229"/>
      <c r="I1993" s="258" t="s">
        <v>131</v>
      </c>
      <c r="J1993" s="259"/>
      <c r="K1993" s="260" t="s">
        <v>132</v>
      </c>
      <c r="L1993" s="261"/>
      <c r="N1993" s="253" t="s">
        <v>133</v>
      </c>
      <c r="O1993" s="254"/>
      <c r="P1993" s="255" t="s">
        <v>134</v>
      </c>
      <c r="Q1993" s="256"/>
      <c r="S1993" s="258" t="s">
        <v>135</v>
      </c>
      <c r="T1993" s="259"/>
      <c r="U1993" s="260" t="s">
        <v>136</v>
      </c>
      <c r="V1993" s="261"/>
      <c r="W1993" s="8"/>
      <c r="X1993" s="253" t="s">
        <v>137</v>
      </c>
      <c r="Y1993" s="254"/>
      <c r="Z1993" s="255" t="s">
        <v>138</v>
      </c>
      <c r="AA1993" s="256"/>
      <c r="AB1993" s="8"/>
      <c r="AC1993" s="258" t="s">
        <v>139</v>
      </c>
      <c r="AD1993" s="259"/>
      <c r="AE1993" s="260" t="s">
        <v>140</v>
      </c>
      <c r="AF1993" s="261"/>
      <c r="AG1993" s="8"/>
      <c r="AH1993" s="253" t="s">
        <v>141</v>
      </c>
      <c r="AI1993" s="254"/>
      <c r="AJ1993" s="255" t="s">
        <v>142</v>
      </c>
      <c r="AK1993" s="256"/>
      <c r="AL1993" s="8"/>
      <c r="AM1993" s="258" t="s">
        <v>143</v>
      </c>
      <c r="AN1993" s="259"/>
      <c r="AO1993" s="260" t="s">
        <v>144</v>
      </c>
      <c r="AP1993" s="261"/>
      <c r="AR1993" s="253" t="s">
        <v>145</v>
      </c>
      <c r="AS1993" s="254"/>
      <c r="AT1993" s="255" t="s">
        <v>146</v>
      </c>
      <c r="AU1993" s="256"/>
      <c r="AV1993" s="4"/>
      <c r="AW1993" s="258" t="s">
        <v>147</v>
      </c>
      <c r="AX1993" s="259"/>
      <c r="AY1993" s="260" t="s">
        <v>148</v>
      </c>
      <c r="AZ1993" s="261"/>
      <c r="BA1993" s="8"/>
      <c r="BB1993" s="253" t="s">
        <v>149</v>
      </c>
      <c r="BC1993" s="254"/>
      <c r="BD1993" s="255" t="s">
        <v>150</v>
      </c>
      <c r="BE1993" s="256"/>
      <c r="BF1993" s="4"/>
      <c r="BG1993" s="258" t="s">
        <v>151</v>
      </c>
      <c r="BH1993" s="259"/>
      <c r="BI1993" s="260" t="s">
        <v>152</v>
      </c>
      <c r="BJ1993" s="261"/>
      <c r="BK1993" s="4"/>
      <c r="BL1993" s="253" t="s">
        <v>153</v>
      </c>
      <c r="BM1993" s="254"/>
      <c r="BN1993" s="255" t="s">
        <v>154</v>
      </c>
      <c r="BO1993" s="256"/>
      <c r="BP1993" s="4"/>
      <c r="BQ1993" s="258" t="s">
        <v>155</v>
      </c>
      <c r="BR1993" s="259"/>
      <c r="BS1993" s="260" t="s">
        <v>156</v>
      </c>
      <c r="BT1993" s="261"/>
      <c r="BU1993" s="8"/>
      <c r="BV1993" s="253" t="s">
        <v>157</v>
      </c>
      <c r="BW1993" s="254"/>
      <c r="BX1993" s="255" t="s">
        <v>158</v>
      </c>
      <c r="BY1993" s="256"/>
      <c r="CA1993" s="46" t="s">
        <v>16</v>
      </c>
      <c r="CC1993" s="136" t="s">
        <v>71</v>
      </c>
      <c r="CD1993" s="9"/>
      <c r="CE1993" s="38"/>
      <c r="CF1993" s="38"/>
      <c r="CG1993" s="38"/>
      <c r="CH1993" s="38"/>
    </row>
    <row r="1994" spans="2:91" ht="18.600000000000001" customHeight="1" thickTop="1" thickBot="1">
      <c r="D1994" s="29">
        <v>0</v>
      </c>
      <c r="E1994" s="33">
        <v>0</v>
      </c>
      <c r="F1994" s="31">
        <v>1</v>
      </c>
      <c r="G1994" s="32">
        <v>0</v>
      </c>
      <c r="I1994" s="29">
        <v>0</v>
      </c>
      <c r="J1994" s="33">
        <f t="shared" ref="J1994" si="19140">IF(0=(1-$J$8*$K$8*$B1991^2),10^14,$B1991*$J$8/(1-$J$8*$K$8*$B1991^2))</f>
        <v>-0.2379829725133093</v>
      </c>
      <c r="K1994" s="31">
        <v>1</v>
      </c>
      <c r="L1994" s="32">
        <v>0</v>
      </c>
      <c r="N1994" s="29">
        <f t="shared" ref="N1994" si="19141">D1994*I1991+F1994*I1994-E1994*J1991-G1994*J1994</f>
        <v>0</v>
      </c>
      <c r="O1994" s="33">
        <f t="shared" ref="O1994" si="19142">(D1994*J1991+E1994*I1991+F1994*J1994+G1994*I1994)</f>
        <v>-0.2379829725133093</v>
      </c>
      <c r="P1994" s="31">
        <f t="shared" ref="P1994" si="19143">D1994*K1991+F1994*K1994-E1994*L1991-G1994*L1994</f>
        <v>1</v>
      </c>
      <c r="Q1994" s="32">
        <f t="shared" ref="Q1994" si="19144">(D1994*L1991+E1994*K1991+F1994*L1994+G1994*K1994)</f>
        <v>0</v>
      </c>
      <c r="S1994" s="29">
        <v>0</v>
      </c>
      <c r="T1994" s="33">
        <v>0</v>
      </c>
      <c r="U1994" s="31">
        <v>1</v>
      </c>
      <c r="V1994" s="32">
        <v>0</v>
      </c>
      <c r="X1994" s="29">
        <f t="shared" ref="X1994" si="19145">N1994*S1991+P1994*S1994-O1994*T1991-Q1994*T1994</f>
        <v>0</v>
      </c>
      <c r="Y1994" s="33">
        <f t="shared" ref="Y1994" si="19146">(N1994*T1991+O1994*S1991+P1994*T1994+Q1994*S1994)</f>
        <v>-0.2379829725133093</v>
      </c>
      <c r="Z1994" s="31">
        <f t="shared" ref="Z1994" si="19147">N1994*U1991+P1994*U1994-O1994*V1991-Q1994*V1994</f>
        <v>0.9413934894016599</v>
      </c>
      <c r="AA1994" s="32">
        <f t="shared" ref="AA1994" si="19148">(N1994*V1991+O1994*U1991+P1994*V1994+Q1994*U1994)</f>
        <v>0</v>
      </c>
      <c r="AB1994" s="8"/>
      <c r="AC1994" s="29">
        <v>0</v>
      </c>
      <c r="AD1994" s="33">
        <f t="shared" ref="AD1994" si="19149">IF(0=(1-$AD$8*$AE$8*$B1991^2),10^14,$B1991*$AD$8/(1-$AD$8*$AE$8*$B1991^2))</f>
        <v>-0.18705377352440408</v>
      </c>
      <c r="AE1994" s="31">
        <v>1</v>
      </c>
      <c r="AF1994" s="32">
        <v>0</v>
      </c>
      <c r="AH1994" s="29">
        <f t="shared" ref="AH1994" si="19150">X1994*AC1991+Z1994*AC1994-Y1994*AD1991-AA1994*AD1994</f>
        <v>0</v>
      </c>
      <c r="AI1994" s="33">
        <f t="shared" ref="AI1994" si="19151">(X1994*AD1991+Y1994*AC1991+Z1994*AD1994+AA1994*AC1994)</f>
        <v>-0.41407417707719585</v>
      </c>
      <c r="AJ1994" s="31">
        <f t="shared" ref="AJ1994" si="19152">X1994*AE1991+Z1994*AE1994-Y1994*AF1991-AA1994*AF1994</f>
        <v>0.9413934894016599</v>
      </c>
      <c r="AK1994" s="32">
        <f t="shared" ref="AK1994" si="19153">(X1994*AF1991+Y1994*AE1991+Z1994*AF1994+AA1994*AE1994)</f>
        <v>0</v>
      </c>
      <c r="AL1994" s="8"/>
      <c r="AM1994" s="29">
        <v>0</v>
      </c>
      <c r="AN1994" s="33">
        <v>0</v>
      </c>
      <c r="AO1994" s="31">
        <v>1</v>
      </c>
      <c r="AP1994" s="32">
        <v>0</v>
      </c>
      <c r="AR1994" s="29">
        <f t="shared" ref="AR1994" si="19154">AH1994*AM1991+AJ1994*AM1994-AI1994*AN1991-AK1994*AN1994</f>
        <v>0</v>
      </c>
      <c r="AS1994" s="33">
        <f t="shared" ref="AS1994" si="19155">(AH1994*AN1991+AI1994*AM1991+AJ1994*AN1994+AK1994*AM1994)</f>
        <v>-0.41407417707719585</v>
      </c>
      <c r="AT1994" s="31">
        <f t="shared" ref="AT1994" si="19156">AH1994*AO1991+AJ1994*AO1994-AI1994*AP1991-AK1994*AP1994</f>
        <v>0.84917996646306282</v>
      </c>
      <c r="AU1994" s="32">
        <f t="shared" ref="AU1994" si="19157">(AH1994*AP1991+AI1994*AO1991+AJ1994*AP1994+AK1994*AO1994)</f>
        <v>0</v>
      </c>
      <c r="AV1994" s="8"/>
      <c r="AW1994" s="29">
        <v>0</v>
      </c>
      <c r="AX1994" s="33">
        <f t="shared" ref="AX1994" si="19158">IF(0=(1-$AX$8*$AY$8*$B1991^2),10^14,$B1991*$AX$8/(1-$AX$8*$AY$8*$B1991^2))</f>
        <v>-0.16942948143169365</v>
      </c>
      <c r="AY1994" s="31">
        <v>1</v>
      </c>
      <c r="AZ1994" s="32">
        <v>0</v>
      </c>
      <c r="BB1994" s="29">
        <f t="shared" ref="BB1994" si="19159">AR1994*AW1991+AT1994*AW1994-AS1994*AX1991-AU1994*AX1994</f>
        <v>0</v>
      </c>
      <c r="BC1994" s="33">
        <f t="shared" ref="BC1994" si="19160">(AR1994*AX1991+AS1994*AW1991+AT1994*AX1994+AU1994*AW1994)</f>
        <v>-0.55795029843721555</v>
      </c>
      <c r="BD1994" s="31">
        <f t="shared" ref="BD1994" si="19161">AR1994*AY1991+AT1994*AY1994-AS1994*AZ1991-AU1994*AZ1994</f>
        <v>0.84917996646306282</v>
      </c>
      <c r="BE1994" s="32">
        <f t="shared" ref="BE1994" si="19162">(AR1994*AZ1991+AS1994*AY1991+AT1994*AZ1994+AU1994*AY1994)</f>
        <v>0</v>
      </c>
      <c r="BF1994" s="8"/>
      <c r="BG1994" s="29">
        <v>0</v>
      </c>
      <c r="BH1994" s="33">
        <v>0</v>
      </c>
      <c r="BI1994" s="31">
        <v>1</v>
      </c>
      <c r="BJ1994" s="32">
        <v>0</v>
      </c>
      <c r="BL1994" s="29">
        <f t="shared" ref="BL1994" si="19163">BB1994*BG1991+BD1994*BG1994-BC1994*BH1991-BE1994*BH1994</f>
        <v>0</v>
      </c>
      <c r="BM1994" s="33">
        <f t="shared" ref="BM1994" si="19164">(BB1994*BH1991+BC1994*BG1991+BD1994*BH1994+BE1994*BG1994)</f>
        <v>-0.55795029843721555</v>
      </c>
      <c r="BN1994" s="31">
        <f t="shared" ref="BN1994" si="19165">BB1994*BI1991+BD1994*BI1994-BC1994*BJ1991-BE1994*BJ1994</f>
        <v>0.80548923915139936</v>
      </c>
      <c r="BO1994" s="32">
        <f t="shared" ref="BO1994" si="19166">(BB1994*BJ1991+BC1994*BI1991+BD1994*BJ1994+BE1994*BI1994)</f>
        <v>0</v>
      </c>
      <c r="BP1994" s="8"/>
      <c r="BQ1994" s="19">
        <f t="shared" ref="BQ1994:BQ2057" si="19167">1/$BR$8</f>
        <v>1</v>
      </c>
      <c r="BR1994" s="47">
        <v>0</v>
      </c>
      <c r="BS1994" s="48">
        <v>1</v>
      </c>
      <c r="BT1994" s="49">
        <v>0</v>
      </c>
      <c r="BV1994" s="29">
        <f t="shared" ref="BV1994" si="19168">BL1994*BQ1991+BN1994*BQ1994-BM1994*BR1991-BO1994*BR1994</f>
        <v>0.80548923915139936</v>
      </c>
      <c r="BW1994" s="33">
        <f t="shared" ref="BW1994" si="19169">(BL1994*BR1991+BM1994*BQ1991+BN1994*BR1994+BO1994*BQ1994)</f>
        <v>-0.55795029843721555</v>
      </c>
      <c r="BX1994" s="31">
        <f t="shared" ref="BX1994" si="19170">BL1994*BS1991+BN1994*BS1994-BM1994*BT1991-BO1994*BT1994</f>
        <v>0.80548923915139936</v>
      </c>
      <c r="BY1994" s="32">
        <f t="shared" ref="BY1994" si="19171">(BL1994*BT1991+BM1994*BS1991+BN1994*BT1994+BO1994*BS1994)</f>
        <v>0</v>
      </c>
      <c r="CA1994" s="50">
        <f t="shared" ref="CA1994" si="19172">(180/PI())*ATAN(-1*(BW1991+BW1994)/(BV1991+BV1994))</f>
        <v>36.392139856640277</v>
      </c>
      <c r="CC1994" s="137">
        <f t="shared" ref="CC1994" si="19173">20*LOG(((1-(10^(CA1991/20)^2)*(1-((1-CC1991)/(1+CC1991))^2))^0.5))</f>
        <v>-27.636712829293231</v>
      </c>
      <c r="CD1994" s="9"/>
      <c r="CE1994" s="38"/>
      <c r="CF1994" s="38"/>
      <c r="CG1994" s="38"/>
      <c r="CH1994" s="38"/>
    </row>
    <row r="1995" spans="2:91" ht="18.600000000000001" customHeight="1">
      <c r="CC1995" s="42"/>
    </row>
    <row r="1996" spans="2:91" ht="18.600000000000001" customHeight="1" thickBot="1">
      <c r="E1996" s="22" t="s">
        <v>4</v>
      </c>
      <c r="J1996" s="22" t="s">
        <v>5</v>
      </c>
      <c r="O1996" s="22" t="s">
        <v>6</v>
      </c>
      <c r="T1996" s="22" t="s">
        <v>7</v>
      </c>
      <c r="Y1996" s="22" t="s">
        <v>8</v>
      </c>
      <c r="AD1996" s="22" t="s">
        <v>65</v>
      </c>
      <c r="AI1996" s="22" t="s">
        <v>9</v>
      </c>
      <c r="AN1996" s="22" t="s">
        <v>66</v>
      </c>
      <c r="AS1996" s="22" t="s">
        <v>51</v>
      </c>
      <c r="AX1996" s="22" t="s">
        <v>67</v>
      </c>
      <c r="BC1996" s="22" t="s">
        <v>52</v>
      </c>
      <c r="BH1996" s="22" t="s">
        <v>68</v>
      </c>
      <c r="BM1996" s="22" t="s">
        <v>63</v>
      </c>
      <c r="BQ1996" s="23" t="s">
        <v>69</v>
      </c>
      <c r="BR1996" s="23"/>
      <c r="BS1996" s="24"/>
      <c r="BT1996" s="24"/>
      <c r="BU1996" s="24"/>
      <c r="BW1996" s="22" t="s">
        <v>64</v>
      </c>
    </row>
    <row r="1997" spans="2:91" ht="18.600000000000001" customHeight="1" thickBot="1">
      <c r="D1997" s="249" t="s">
        <v>103</v>
      </c>
      <c r="E1997" s="250"/>
      <c r="F1997" s="251" t="s">
        <v>104</v>
      </c>
      <c r="G1997" s="252"/>
      <c r="H1997" s="229"/>
      <c r="I1997" s="253" t="s">
        <v>11</v>
      </c>
      <c r="J1997" s="254"/>
      <c r="K1997" s="255" t="s">
        <v>12</v>
      </c>
      <c r="L1997" s="256"/>
      <c r="M1997" s="24"/>
      <c r="N1997" s="253" t="s">
        <v>105</v>
      </c>
      <c r="O1997" s="254"/>
      <c r="P1997" s="255" t="s">
        <v>106</v>
      </c>
      <c r="Q1997" s="256"/>
      <c r="R1997" s="24"/>
      <c r="S1997" s="249" t="s">
        <v>107</v>
      </c>
      <c r="T1997" s="250"/>
      <c r="U1997" s="251" t="s">
        <v>108</v>
      </c>
      <c r="V1997" s="252"/>
      <c r="W1997" s="8"/>
      <c r="X1997" s="253" t="s">
        <v>109</v>
      </c>
      <c r="Y1997" s="254"/>
      <c r="Z1997" s="255" t="s">
        <v>110</v>
      </c>
      <c r="AA1997" s="256"/>
      <c r="AB1997" s="8"/>
      <c r="AC1997" s="253" t="s">
        <v>111</v>
      </c>
      <c r="AD1997" s="254"/>
      <c r="AE1997" s="255" t="s">
        <v>14</v>
      </c>
      <c r="AF1997" s="256"/>
      <c r="AG1997" s="8"/>
      <c r="AH1997" s="253" t="s">
        <v>112</v>
      </c>
      <c r="AI1997" s="254"/>
      <c r="AJ1997" s="255" t="s">
        <v>113</v>
      </c>
      <c r="AK1997" s="256"/>
      <c r="AL1997" s="8"/>
      <c r="AM1997" s="249" t="s">
        <v>114</v>
      </c>
      <c r="AN1997" s="250"/>
      <c r="AO1997" s="251" t="s">
        <v>115</v>
      </c>
      <c r="AP1997" s="252"/>
      <c r="AQ1997" s="24"/>
      <c r="AR1997" s="253" t="s">
        <v>116</v>
      </c>
      <c r="AS1997" s="254"/>
      <c r="AT1997" s="255" t="s">
        <v>13</v>
      </c>
      <c r="AU1997" s="256"/>
      <c r="AV1997" s="4"/>
      <c r="AW1997" s="253" t="s">
        <v>117</v>
      </c>
      <c r="AX1997" s="254"/>
      <c r="AY1997" s="255" t="s">
        <v>118</v>
      </c>
      <c r="AZ1997" s="256"/>
      <c r="BA1997" s="8"/>
      <c r="BB1997" s="253" t="s">
        <v>119</v>
      </c>
      <c r="BC1997" s="254"/>
      <c r="BD1997" s="255" t="s">
        <v>120</v>
      </c>
      <c r="BE1997" s="256"/>
      <c r="BF1997" s="4"/>
      <c r="BG1997" s="249" t="s">
        <v>121</v>
      </c>
      <c r="BH1997" s="250"/>
      <c r="BI1997" s="251" t="s">
        <v>122</v>
      </c>
      <c r="BJ1997" s="252"/>
      <c r="BK1997" s="4"/>
      <c r="BL1997" s="253" t="s">
        <v>123</v>
      </c>
      <c r="BM1997" s="254"/>
      <c r="BN1997" s="255" t="s">
        <v>124</v>
      </c>
      <c r="BO1997" s="256"/>
      <c r="BP1997" s="4"/>
      <c r="BQ1997" s="253" t="s">
        <v>125</v>
      </c>
      <c r="BR1997" s="254"/>
      <c r="BS1997" s="255" t="s">
        <v>126</v>
      </c>
      <c r="BT1997" s="256"/>
      <c r="BU1997" s="8"/>
      <c r="BV1997" s="253" t="s">
        <v>127</v>
      </c>
      <c r="BW1997" s="254"/>
      <c r="BX1997" s="255" t="s">
        <v>128</v>
      </c>
      <c r="BY1997" s="256"/>
      <c r="CA1997" s="27" t="s">
        <v>15</v>
      </c>
      <c r="CC1997" s="133" t="s">
        <v>70</v>
      </c>
      <c r="CD1997" s="9"/>
      <c r="CE1997" s="38"/>
      <c r="CF1997" s="38"/>
      <c r="CG1997" s="38"/>
      <c r="CH1997" s="38"/>
    </row>
    <row r="1998" spans="2:91" ht="18.600000000000001" customHeight="1" thickTop="1" thickBot="1">
      <c r="B1998" s="129">
        <v>5.22</v>
      </c>
      <c r="D1998" s="29">
        <v>1</v>
      </c>
      <c r="E1998" s="30">
        <v>0</v>
      </c>
      <c r="F1998" s="31">
        <v>0</v>
      </c>
      <c r="G1998" s="32">
        <f t="shared" ref="G1998:G2061" si="19174">-1/($E$8*$B1998)</f>
        <v>-0.12627969348659004</v>
      </c>
      <c r="I1998" s="29">
        <v>1</v>
      </c>
      <c r="J1998" s="33">
        <v>0</v>
      </c>
      <c r="K1998" s="31">
        <v>0</v>
      </c>
      <c r="L1998" s="32">
        <v>0</v>
      </c>
      <c r="N1998" s="29">
        <f t="shared" ref="N1998" si="19175">D1998*I1998+F1998*I2001-E1998*J1998-G1998*J2001</f>
        <v>0.97006403674710584</v>
      </c>
      <c r="O1998" s="33">
        <f t="shared" ref="O1998" si="19176">(D1998*J1998+E1998*I1998+F1998*J2001+G1998*I2001)</f>
        <v>0</v>
      </c>
      <c r="P1998" s="31">
        <f t="shared" ref="P1998" si="19177">D1998*K1998+F1998*K2001-E1998*L1998-G1998*L2001</f>
        <v>0</v>
      </c>
      <c r="Q1998" s="32">
        <f t="shared" ref="Q1998" si="19178">(D1998*L1998+E1998*K1998+F1998*L2001+G1998*K2001)</f>
        <v>-0.12627969348659004</v>
      </c>
      <c r="S1998" s="29">
        <v>1</v>
      </c>
      <c r="T1998" s="30">
        <v>0</v>
      </c>
      <c r="U1998" s="31">
        <v>0</v>
      </c>
      <c r="V1998" s="32">
        <f t="shared" ref="V1998:V2061" si="19179">-1/($T$8*$B1998)</f>
        <v>-0.24531992337164754</v>
      </c>
      <c r="X1998" s="29">
        <f t="shared" ref="X1998" si="19180">N1998*S1998+P1998*S2001-O1998*T1998-Q1998*T2001</f>
        <v>0.97006403674710584</v>
      </c>
      <c r="Y1998" s="33">
        <f t="shared" ref="Y1998" si="19181">(N1998*T1998+O1998*S1998+P1998*T2001+Q1998*S2001)</f>
        <v>0</v>
      </c>
      <c r="Z1998" s="31">
        <f t="shared" ref="Z1998" si="19182">N1998*U1998+P1998*U2001-O1998*V1998-Q1998*V2001</f>
        <v>0</v>
      </c>
      <c r="AA1998" s="32">
        <f t="shared" ref="AA1998" si="19183">(N1998*V1998+O1998*U1998+P1998*V2001+Q1998*U2001)</f>
        <v>-0.36425572864698114</v>
      </c>
      <c r="AB1998" s="8"/>
      <c r="AC1998" s="29">
        <v>1</v>
      </c>
      <c r="AD1998" s="33">
        <v>0</v>
      </c>
      <c r="AE1998" s="31">
        <v>0</v>
      </c>
      <c r="AF1998" s="32">
        <v>0</v>
      </c>
      <c r="AH1998" s="29">
        <f t="shared" ref="AH1998" si="19184">X1998*AC1998+Z1998*AC2001-Y1998*AD1998-AA1998*AD2001</f>
        <v>0.90220082421162995</v>
      </c>
      <c r="AI1998" s="33">
        <f t="shared" ref="AI1998" si="19185">(X1998*AD1998+Y1998*AC1998+Z1998*AD2001+AA1998*AC2001)</f>
        <v>0</v>
      </c>
      <c r="AJ1998" s="31">
        <f t="shared" ref="AJ1998" si="19186">X1998*AE1998+Z1998*AE2001-Y1998*AF1998-AA1998*AF2001</f>
        <v>0</v>
      </c>
      <c r="AK1998" s="32">
        <f t="shared" ref="AK1998" si="19187">(X1998*AF1998+Y1998*AE1998+Z1998*AF2001+AA1998*AE2001)</f>
        <v>-0.36425572864698114</v>
      </c>
      <c r="AL1998" s="8"/>
      <c r="AM1998" s="29">
        <v>1</v>
      </c>
      <c r="AN1998" s="30">
        <v>0</v>
      </c>
      <c r="AO1998" s="31">
        <v>0</v>
      </c>
      <c r="AP1998" s="32">
        <f t="shared" ref="AP1998:AP2061" si="19188">-1/($AN$8*$B1998)</f>
        <v>-0.22184482758620691</v>
      </c>
      <c r="AR1998" s="29">
        <f t="shared" ref="AR1998" si="19189">AH1998*AM1998+AJ1998*AM2001-AI1998*AN1998-AK1998*AN2001</f>
        <v>0.90220082421162995</v>
      </c>
      <c r="AS1998" s="33">
        <f t="shared" ref="AS1998" si="19190">(AH1998*AN1998+AI1998*AM1998+AJ1998*AN2001+AK1998*AM2001)</f>
        <v>0</v>
      </c>
      <c r="AT1998" s="31">
        <f t="shared" ref="AT1998" si="19191">AH1998*AO1998+AJ1998*AO2001-AI1998*AP1998-AK1998*AP2001</f>
        <v>0</v>
      </c>
      <c r="AU1998" s="32">
        <f t="shared" ref="AU1998" si="19192">(AH1998*AP1998+AI1998*AO1998+AJ1998*AP2001+AK1998*AO2001)</f>
        <v>-0.56440431494234389</v>
      </c>
      <c r="AV1998" s="8"/>
      <c r="AW1998" s="29">
        <v>1</v>
      </c>
      <c r="AX1998" s="33">
        <v>0</v>
      </c>
      <c r="AY1998" s="31">
        <v>0</v>
      </c>
      <c r="AZ1998" s="32">
        <v>0</v>
      </c>
      <c r="BB1998" s="29">
        <f t="shared" ref="BB1998" si="19193">AR1998*AW1998+AT1998*AW2001-AS1998*AX1998-AU1998*AX2001</f>
        <v>0.80695189544885404</v>
      </c>
      <c r="BC1998" s="33">
        <f t="shared" ref="BC1998" si="19194">(AR1998*AX1998+AS1998*AW1998+AT1998*AX2001+AU1998*AW2001)</f>
        <v>0</v>
      </c>
      <c r="BD1998" s="31">
        <f t="shared" ref="BD1998" si="19195">AR1998*AY1998+AT1998*AY2001-AS1998*AZ1998-AU1998*AZ2001</f>
        <v>0</v>
      </c>
      <c r="BE1998" s="32">
        <f t="shared" ref="BE1998" si="19196">(AR1998*AZ1998+AS1998*AY1998+AT1998*AZ2001+AU1998*AY2001)</f>
        <v>-0.56440431494234389</v>
      </c>
      <c r="BF1998" s="8"/>
      <c r="BG1998" s="29">
        <v>1</v>
      </c>
      <c r="BH1998" s="30">
        <v>0</v>
      </c>
      <c r="BI1998" s="31">
        <v>0</v>
      </c>
      <c r="BJ1998" s="32">
        <f t="shared" ref="BJ1998:BJ2061" si="19197">-1/($BH$8*$B1998)</f>
        <v>-7.8005747126436778E-2</v>
      </c>
      <c r="BL1998" s="29">
        <f t="shared" ref="BL1998" si="19198">BB1998*BG1998+BD1998*BG2001-BC1998*BH1998-BE1998*BH2001</f>
        <v>0.80695189544885404</v>
      </c>
      <c r="BM1998" s="33">
        <f t="shared" ref="BM1998" si="19199">(BB1998*BH1998+BC1998*BG1998+BD1998*BH2001+BE1998*BG2001)</f>
        <v>0</v>
      </c>
      <c r="BN1998" s="31">
        <f t="shared" ref="BN1998" si="19200">BB1998*BI1998+BD1998*BI2001-BC1998*BJ1998-BE1998*BJ2001</f>
        <v>0</v>
      </c>
      <c r="BO1998" s="32">
        <f t="shared" ref="BO1998" si="19201">(BB1998*BJ1998+BC1998*BI1998+BD1998*BJ2001+BE1998*BI2001)</f>
        <v>-0.62735120044192605</v>
      </c>
      <c r="BP1998" s="8"/>
      <c r="BQ1998" s="34">
        <v>1</v>
      </c>
      <c r="BR1998" s="35">
        <v>0</v>
      </c>
      <c r="BS1998" s="11">
        <v>0</v>
      </c>
      <c r="BT1998" s="36">
        <v>0</v>
      </c>
      <c r="BV1998" s="29">
        <f t="shared" ref="BV1998" si="19202">BL1998*BQ1998+BN1998*BQ2001-BM1998*BR1998-BO1998*BR2001</f>
        <v>0.80695189544885404</v>
      </c>
      <c r="BW1998" s="33">
        <f t="shared" ref="BW1998" si="19203">(BL1998*BR1998+BM1998*BQ1998+BN1998*BR2001+BO1998*BQ2001)</f>
        <v>-0.62735120044192605</v>
      </c>
      <c r="BX1998" s="31">
        <f t="shared" ref="BX1998" si="19204">BL1998*BS1998+BN1998*BS2001-BM1998*BT1998-BO1998*BT2001</f>
        <v>0</v>
      </c>
      <c r="BY1998" s="32">
        <f t="shared" ref="BY1998" si="19205">(BL1998*BT1998+BM1998*BS1998+BN1998*BT2001+BO1998*BS2001)</f>
        <v>-0.62735120044192605</v>
      </c>
      <c r="CA1998" s="37">
        <f t="shared" ref="CA1998" si="19206">20*LOG(((1+$BR$8)/$BR$8)/((BV1998+BV2001)^2+(BW1998+BW2001)^2)^0.5)</f>
        <v>-5.5187617538246837E-3</v>
      </c>
      <c r="CC1998" s="134">
        <f t="shared" ref="CC1998" si="19207">((BV1998^2+BW1998^2)^0.5)/((BV2001^2+BW2001^2)^0.5)</f>
        <v>1.0430150787601296</v>
      </c>
      <c r="CD1998" s="9"/>
      <c r="CE1998" s="38"/>
      <c r="CF1998" s="38"/>
      <c r="CG1998" s="38"/>
      <c r="CH1998" s="38"/>
      <c r="CM1998" s="129">
        <v>5.2</v>
      </c>
    </row>
    <row r="1999" spans="2:91" ht="18.600000000000001" customHeight="1" thickBot="1">
      <c r="D1999" s="39"/>
      <c r="G1999" s="40"/>
      <c r="I1999" s="39"/>
      <c r="L1999" s="40"/>
      <c r="N1999" s="39"/>
      <c r="Q1999" s="40"/>
      <c r="S1999" s="39"/>
      <c r="V1999" s="40"/>
      <c r="X1999" s="39"/>
      <c r="AA1999" s="40"/>
      <c r="AC1999" s="39"/>
      <c r="AF1999" s="40"/>
      <c r="AH1999" s="39"/>
      <c r="AK1999" s="40"/>
      <c r="AM1999" s="39"/>
      <c r="AP1999" s="40"/>
      <c r="AR1999" s="39"/>
      <c r="AU1999" s="40"/>
      <c r="AW1999" s="39"/>
      <c r="AZ1999" s="40"/>
      <c r="BB1999" s="39"/>
      <c r="BE1999" s="40"/>
      <c r="BG1999" s="39"/>
      <c r="BJ1999" s="40"/>
      <c r="BL1999" s="39"/>
      <c r="BO1999" s="40"/>
      <c r="BQ1999" s="34"/>
      <c r="BR1999" s="11"/>
      <c r="BS1999" s="11"/>
      <c r="BT1999" s="41"/>
      <c r="BV1999" s="39"/>
      <c r="BY1999" s="40"/>
      <c r="CC1999" s="135"/>
      <c r="CD1999" s="9"/>
      <c r="CE1999" s="38"/>
      <c r="CF1999" s="38"/>
      <c r="CG1999" s="38"/>
      <c r="CH1999" s="38"/>
    </row>
    <row r="2000" spans="2:91" ht="18.600000000000001" customHeight="1" thickBot="1">
      <c r="D2000" s="258" t="s">
        <v>129</v>
      </c>
      <c r="E2000" s="259"/>
      <c r="F2000" s="260" t="s">
        <v>130</v>
      </c>
      <c r="G2000" s="261"/>
      <c r="H2000" s="229"/>
      <c r="I2000" s="258" t="s">
        <v>131</v>
      </c>
      <c r="J2000" s="259"/>
      <c r="K2000" s="260" t="s">
        <v>132</v>
      </c>
      <c r="L2000" s="261"/>
      <c r="N2000" s="253" t="s">
        <v>133</v>
      </c>
      <c r="O2000" s="254"/>
      <c r="P2000" s="255" t="s">
        <v>134</v>
      </c>
      <c r="Q2000" s="256"/>
      <c r="S2000" s="258" t="s">
        <v>135</v>
      </c>
      <c r="T2000" s="259"/>
      <c r="U2000" s="260" t="s">
        <v>136</v>
      </c>
      <c r="V2000" s="261"/>
      <c r="W2000" s="8"/>
      <c r="X2000" s="253" t="s">
        <v>137</v>
      </c>
      <c r="Y2000" s="254"/>
      <c r="Z2000" s="255" t="s">
        <v>138</v>
      </c>
      <c r="AA2000" s="256"/>
      <c r="AB2000" s="8"/>
      <c r="AC2000" s="258" t="s">
        <v>139</v>
      </c>
      <c r="AD2000" s="259"/>
      <c r="AE2000" s="260" t="s">
        <v>140</v>
      </c>
      <c r="AF2000" s="261"/>
      <c r="AG2000" s="8"/>
      <c r="AH2000" s="253" t="s">
        <v>141</v>
      </c>
      <c r="AI2000" s="254"/>
      <c r="AJ2000" s="255" t="s">
        <v>142</v>
      </c>
      <c r="AK2000" s="256"/>
      <c r="AL2000" s="8"/>
      <c r="AM2000" s="258" t="s">
        <v>143</v>
      </c>
      <c r="AN2000" s="259"/>
      <c r="AO2000" s="260" t="s">
        <v>144</v>
      </c>
      <c r="AP2000" s="261"/>
      <c r="AR2000" s="253" t="s">
        <v>145</v>
      </c>
      <c r="AS2000" s="254"/>
      <c r="AT2000" s="255" t="s">
        <v>146</v>
      </c>
      <c r="AU2000" s="256"/>
      <c r="AV2000" s="4"/>
      <c r="AW2000" s="258" t="s">
        <v>147</v>
      </c>
      <c r="AX2000" s="259"/>
      <c r="AY2000" s="260" t="s">
        <v>148</v>
      </c>
      <c r="AZ2000" s="261"/>
      <c r="BA2000" s="8"/>
      <c r="BB2000" s="253" t="s">
        <v>149</v>
      </c>
      <c r="BC2000" s="254"/>
      <c r="BD2000" s="255" t="s">
        <v>150</v>
      </c>
      <c r="BE2000" s="256"/>
      <c r="BF2000" s="4"/>
      <c r="BG2000" s="258" t="s">
        <v>151</v>
      </c>
      <c r="BH2000" s="259"/>
      <c r="BI2000" s="260" t="s">
        <v>152</v>
      </c>
      <c r="BJ2000" s="261"/>
      <c r="BK2000" s="4"/>
      <c r="BL2000" s="253" t="s">
        <v>153</v>
      </c>
      <c r="BM2000" s="254"/>
      <c r="BN2000" s="255" t="s">
        <v>154</v>
      </c>
      <c r="BO2000" s="256"/>
      <c r="BP2000" s="4"/>
      <c r="BQ2000" s="258" t="s">
        <v>155</v>
      </c>
      <c r="BR2000" s="259"/>
      <c r="BS2000" s="260" t="s">
        <v>156</v>
      </c>
      <c r="BT2000" s="261"/>
      <c r="BU2000" s="8"/>
      <c r="BV2000" s="253" t="s">
        <v>157</v>
      </c>
      <c r="BW2000" s="254"/>
      <c r="BX2000" s="255" t="s">
        <v>158</v>
      </c>
      <c r="BY2000" s="256"/>
      <c r="CA2000" s="46" t="s">
        <v>16</v>
      </c>
      <c r="CC2000" s="136" t="s">
        <v>71</v>
      </c>
      <c r="CD2000" s="9"/>
      <c r="CE2000" s="38"/>
      <c r="CF2000" s="38"/>
      <c r="CG2000" s="38"/>
      <c r="CH2000" s="38"/>
    </row>
    <row r="2001" spans="2:91" ht="18.600000000000001" customHeight="1" thickTop="1" thickBot="1">
      <c r="D2001" s="29">
        <v>0</v>
      </c>
      <c r="E2001" s="33">
        <v>0</v>
      </c>
      <c r="F2001" s="31">
        <v>1</v>
      </c>
      <c r="G2001" s="32">
        <v>0</v>
      </c>
      <c r="I2001" s="29">
        <v>0</v>
      </c>
      <c r="J2001" s="33">
        <f t="shared" ref="J2001" si="19208">IF(0=(1-$J$8*$K$8*$B1998^2),10^14,$B1998*$J$8/(1-$J$8*$K$8*$B1998^2))</f>
        <v>-0.23706078488441337</v>
      </c>
      <c r="K2001" s="31">
        <v>1</v>
      </c>
      <c r="L2001" s="32">
        <v>0</v>
      </c>
      <c r="N2001" s="29">
        <f t="shared" ref="N2001" si="19209">D2001*I1998+F2001*I2001-E2001*J1998-G2001*J2001</f>
        <v>0</v>
      </c>
      <c r="O2001" s="33">
        <f t="shared" ref="O2001" si="19210">(D2001*J1998+E2001*I1998+F2001*J2001+G2001*I2001)</f>
        <v>-0.23706078488441337</v>
      </c>
      <c r="P2001" s="31">
        <f t="shared" ref="P2001" si="19211">D2001*K1998+F2001*K2001-E2001*L1998-G2001*L2001</f>
        <v>1</v>
      </c>
      <c r="Q2001" s="32">
        <f t="shared" ref="Q2001" si="19212">(D2001*L1998+E2001*K1998+F2001*L2001+G2001*K2001)</f>
        <v>0</v>
      </c>
      <c r="S2001" s="29">
        <v>0</v>
      </c>
      <c r="T2001" s="33">
        <v>0</v>
      </c>
      <c r="U2001" s="31">
        <v>1</v>
      </c>
      <c r="V2001" s="32">
        <v>0</v>
      </c>
      <c r="X2001" s="29">
        <f t="shared" ref="X2001" si="19213">N2001*S1998+P2001*S2001-O2001*T1998-Q2001*T2001</f>
        <v>0</v>
      </c>
      <c r="Y2001" s="33">
        <f t="shared" ref="Y2001" si="19214">(N2001*T1998+O2001*S1998+P2001*T2001+Q2001*S2001)</f>
        <v>-0.23706078488441337</v>
      </c>
      <c r="Z2001" s="31">
        <f t="shared" ref="Z2001" si="19215">N2001*U1998+P2001*U2001-O2001*V1998-Q2001*V2001</f>
        <v>0.94184426641773311</v>
      </c>
      <c r="AA2001" s="32">
        <f t="shared" ref="AA2001" si="19216">(N2001*V1998+O2001*U1998+P2001*V2001+Q2001*U2001)</f>
        <v>0</v>
      </c>
      <c r="AB2001" s="8"/>
      <c r="AC2001" s="29">
        <v>0</v>
      </c>
      <c r="AD2001" s="33">
        <f t="shared" ref="AD2001" si="19217">IF(0=(1-$AD$8*$AE$8*$B1998^2),10^14,$B1998*$AD$8/(1-$AD$8*$AE$8*$B1998^2))</f>
        <v>-0.18630650721006395</v>
      </c>
      <c r="AE2001" s="31">
        <v>1</v>
      </c>
      <c r="AF2001" s="32">
        <v>0</v>
      </c>
      <c r="AH2001" s="29">
        <f t="shared" ref="AH2001" si="19218">X2001*AC1998+Z2001*AC2001-Y2001*AD1998-AA2001*AD2001</f>
        <v>0</v>
      </c>
      <c r="AI2001" s="33">
        <f t="shared" ref="AI2001" si="19219">(X2001*AD1998+Y2001*AC1998+Z2001*AD2001+AA2001*AC2001)</f>
        <v>-0.41253250049652612</v>
      </c>
      <c r="AJ2001" s="31">
        <f t="shared" ref="AJ2001" si="19220">X2001*AE1998+Z2001*AE2001-Y2001*AF1998-AA2001*AF2001</f>
        <v>0.94184426641773311</v>
      </c>
      <c r="AK2001" s="32">
        <f t="shared" ref="AK2001" si="19221">(X2001*AF1998+Y2001*AE1998+Z2001*AF2001+AA2001*AE2001)</f>
        <v>0</v>
      </c>
      <c r="AL2001" s="8"/>
      <c r="AM2001" s="29">
        <v>0</v>
      </c>
      <c r="AN2001" s="33">
        <v>0</v>
      </c>
      <c r="AO2001" s="31">
        <v>1</v>
      </c>
      <c r="AP2001" s="32">
        <v>0</v>
      </c>
      <c r="AR2001" s="29">
        <f t="shared" ref="AR2001" si="19222">AH2001*AM1998+AJ2001*AM2001-AI2001*AN1998-AK2001*AN2001</f>
        <v>0</v>
      </c>
      <c r="AS2001" s="33">
        <f t="shared" ref="AS2001" si="19223">(AH2001*AN1998+AI2001*AM1998+AJ2001*AN2001+AK2001*AM2001)</f>
        <v>-0.41253250049652612</v>
      </c>
      <c r="AT2001" s="31">
        <f t="shared" ref="AT2001" si="19224">AH2001*AO1998+AJ2001*AO2001-AI2001*AP1998-AK2001*AP2001</f>
        <v>0.85032606497137442</v>
      </c>
      <c r="AU2001" s="32">
        <f t="shared" ref="AU2001" si="19225">(AH2001*AP1998+AI2001*AO1998+AJ2001*AP2001+AK2001*AO2001)</f>
        <v>0</v>
      </c>
      <c r="AV2001" s="8"/>
      <c r="AW2001" s="29">
        <v>0</v>
      </c>
      <c r="AX2001" s="33">
        <f t="shared" ref="AX2001" si="19226">IF(0=(1-$AX$8*$AY$8*$B1998^2),10^14,$B1998*$AX$8/(1-$AX$8*$AY$8*$B1998^2))</f>
        <v>-0.16876010023506985</v>
      </c>
      <c r="AY2001" s="31">
        <v>1</v>
      </c>
      <c r="AZ2001" s="32">
        <v>0</v>
      </c>
      <c r="BB2001" s="29">
        <f t="shared" ref="BB2001" si="19227">AR2001*AW1998+AT2001*AW2001-AS2001*AX1998-AU2001*AX2001</f>
        <v>0</v>
      </c>
      <c r="BC2001" s="33">
        <f t="shared" ref="BC2001" si="19228">(AR2001*AX1998+AS2001*AW1998+AT2001*AX2001+AU2001*AW2001)</f>
        <v>-0.55603361245358784</v>
      </c>
      <c r="BD2001" s="31">
        <f t="shared" ref="BD2001" si="19229">AR2001*AY1998+AT2001*AY2001-AS2001*AZ1998-AU2001*AZ2001</f>
        <v>0.85032606497137442</v>
      </c>
      <c r="BE2001" s="32">
        <f t="shared" ref="BE2001" si="19230">(AR2001*AZ1998+AS2001*AY1998+AT2001*AZ2001+AU2001*AY2001)</f>
        <v>0</v>
      </c>
      <c r="BF2001" s="8"/>
      <c r="BG2001" s="29">
        <v>0</v>
      </c>
      <c r="BH2001" s="33">
        <v>0</v>
      </c>
      <c r="BI2001" s="31">
        <v>1</v>
      </c>
      <c r="BJ2001" s="32">
        <v>0</v>
      </c>
      <c r="BL2001" s="29">
        <f t="shared" ref="BL2001" si="19231">BB2001*BG1998+BD2001*BG2001-BC2001*BH1998-BE2001*BH2001</f>
        <v>0</v>
      </c>
      <c r="BM2001" s="33">
        <f t="shared" ref="BM2001" si="19232">(BB2001*BH1998+BC2001*BG1998+BD2001*BH2001+BE2001*BG2001)</f>
        <v>-0.55603361245358784</v>
      </c>
      <c r="BN2001" s="31">
        <f t="shared" ref="BN2001" si="19233">BB2001*BI1998+BD2001*BI2001-BC2001*BJ1998-BE2001*BJ2001</f>
        <v>0.80695224760452067</v>
      </c>
      <c r="BO2001" s="32">
        <f t="shared" ref="BO2001" si="19234">(BB2001*BJ1998+BC2001*BI1998+BD2001*BJ2001+BE2001*BI2001)</f>
        <v>0</v>
      </c>
      <c r="BP2001" s="8"/>
      <c r="BQ2001" s="19">
        <f t="shared" ref="BQ2001:BQ2064" si="19235">1/$BR$8</f>
        <v>1</v>
      </c>
      <c r="BR2001" s="47">
        <v>0</v>
      </c>
      <c r="BS2001" s="48">
        <v>1</v>
      </c>
      <c r="BT2001" s="49">
        <v>0</v>
      </c>
      <c r="BV2001" s="29">
        <f t="shared" ref="BV2001" si="19236">BL2001*BQ1998+BN2001*BQ2001-BM2001*BR1998-BO2001*BR2001</f>
        <v>0.80695224760452067</v>
      </c>
      <c r="BW2001" s="33">
        <f t="shared" ref="BW2001" si="19237">(BL2001*BR1998+BM2001*BQ1998+BN2001*BR2001+BO2001*BQ2001)</f>
        <v>-0.55603361245358784</v>
      </c>
      <c r="BX2001" s="31">
        <f t="shared" ref="BX2001" si="19238">BL2001*BS1998+BN2001*BS2001-BM2001*BT1998-BO2001*BT2001</f>
        <v>0.80695224760452067</v>
      </c>
      <c r="BY2001" s="32">
        <f t="shared" ref="BY2001" si="19239">(BL2001*BT1998+BM2001*BS1998+BN2001*BT2001+BO2001*BS2001)</f>
        <v>0</v>
      </c>
      <c r="CA2001" s="50">
        <f t="shared" ref="CA2001" si="19240">(180/PI())*ATAN(-1*(BW1998+BW2001)/(BV1998+BV2001))</f>
        <v>36.250492597073965</v>
      </c>
      <c r="CC2001" s="137">
        <f t="shared" ref="CC2001" si="19241">20*LOG(((1-(10^(CA1998/20)^2)*(1-((1-CC1998)/(1+CC1998))^2))^0.5))</f>
        <v>-27.663256952230387</v>
      </c>
      <c r="CD2001" s="9"/>
      <c r="CE2001" s="38"/>
      <c r="CF2001" s="38"/>
      <c r="CG2001" s="38"/>
      <c r="CH2001" s="38"/>
    </row>
    <row r="2002" spans="2:91" ht="18.600000000000001" customHeight="1">
      <c r="CC2002" s="42"/>
    </row>
    <row r="2003" spans="2:91" ht="18.600000000000001" customHeight="1" thickBot="1">
      <c r="E2003" s="22" t="s">
        <v>4</v>
      </c>
      <c r="J2003" s="22" t="s">
        <v>5</v>
      </c>
      <c r="O2003" s="22" t="s">
        <v>6</v>
      </c>
      <c r="T2003" s="22" t="s">
        <v>7</v>
      </c>
      <c r="Y2003" s="22" t="s">
        <v>8</v>
      </c>
      <c r="AD2003" s="22" t="s">
        <v>65</v>
      </c>
      <c r="AI2003" s="22" t="s">
        <v>9</v>
      </c>
      <c r="AN2003" s="22" t="s">
        <v>66</v>
      </c>
      <c r="AS2003" s="22" t="s">
        <v>51</v>
      </c>
      <c r="AX2003" s="22" t="s">
        <v>67</v>
      </c>
      <c r="BC2003" s="22" t="s">
        <v>52</v>
      </c>
      <c r="BH2003" s="22" t="s">
        <v>68</v>
      </c>
      <c r="BM2003" s="22" t="s">
        <v>63</v>
      </c>
      <c r="BQ2003" s="23" t="s">
        <v>69</v>
      </c>
      <c r="BR2003" s="23"/>
      <c r="BS2003" s="24"/>
      <c r="BT2003" s="24"/>
      <c r="BU2003" s="24"/>
      <c r="BW2003" s="22" t="s">
        <v>64</v>
      </c>
    </row>
    <row r="2004" spans="2:91" ht="18.600000000000001" customHeight="1" thickBot="1">
      <c r="D2004" s="249" t="s">
        <v>103</v>
      </c>
      <c r="E2004" s="250"/>
      <c r="F2004" s="251" t="s">
        <v>104</v>
      </c>
      <c r="G2004" s="252"/>
      <c r="H2004" s="229"/>
      <c r="I2004" s="253" t="s">
        <v>11</v>
      </c>
      <c r="J2004" s="254"/>
      <c r="K2004" s="255" t="s">
        <v>12</v>
      </c>
      <c r="L2004" s="256"/>
      <c r="M2004" s="24"/>
      <c r="N2004" s="253" t="s">
        <v>105</v>
      </c>
      <c r="O2004" s="254"/>
      <c r="P2004" s="255" t="s">
        <v>106</v>
      </c>
      <c r="Q2004" s="256"/>
      <c r="R2004" s="24"/>
      <c r="S2004" s="249" t="s">
        <v>107</v>
      </c>
      <c r="T2004" s="250"/>
      <c r="U2004" s="251" t="s">
        <v>108</v>
      </c>
      <c r="V2004" s="252"/>
      <c r="W2004" s="8"/>
      <c r="X2004" s="253" t="s">
        <v>109</v>
      </c>
      <c r="Y2004" s="254"/>
      <c r="Z2004" s="255" t="s">
        <v>110</v>
      </c>
      <c r="AA2004" s="256"/>
      <c r="AB2004" s="8"/>
      <c r="AC2004" s="253" t="s">
        <v>111</v>
      </c>
      <c r="AD2004" s="254"/>
      <c r="AE2004" s="255" t="s">
        <v>14</v>
      </c>
      <c r="AF2004" s="256"/>
      <c r="AG2004" s="8"/>
      <c r="AH2004" s="253" t="s">
        <v>112</v>
      </c>
      <c r="AI2004" s="254"/>
      <c r="AJ2004" s="255" t="s">
        <v>113</v>
      </c>
      <c r="AK2004" s="256"/>
      <c r="AL2004" s="8"/>
      <c r="AM2004" s="249" t="s">
        <v>114</v>
      </c>
      <c r="AN2004" s="250"/>
      <c r="AO2004" s="251" t="s">
        <v>115</v>
      </c>
      <c r="AP2004" s="252"/>
      <c r="AQ2004" s="24"/>
      <c r="AR2004" s="253" t="s">
        <v>116</v>
      </c>
      <c r="AS2004" s="254"/>
      <c r="AT2004" s="255" t="s">
        <v>13</v>
      </c>
      <c r="AU2004" s="256"/>
      <c r="AV2004" s="4"/>
      <c r="AW2004" s="253" t="s">
        <v>117</v>
      </c>
      <c r="AX2004" s="254"/>
      <c r="AY2004" s="255" t="s">
        <v>118</v>
      </c>
      <c r="AZ2004" s="256"/>
      <c r="BA2004" s="8"/>
      <c r="BB2004" s="253" t="s">
        <v>119</v>
      </c>
      <c r="BC2004" s="254"/>
      <c r="BD2004" s="255" t="s">
        <v>120</v>
      </c>
      <c r="BE2004" s="256"/>
      <c r="BF2004" s="4"/>
      <c r="BG2004" s="249" t="s">
        <v>121</v>
      </c>
      <c r="BH2004" s="250"/>
      <c r="BI2004" s="251" t="s">
        <v>122</v>
      </c>
      <c r="BJ2004" s="252"/>
      <c r="BK2004" s="4"/>
      <c r="BL2004" s="253" t="s">
        <v>123</v>
      </c>
      <c r="BM2004" s="254"/>
      <c r="BN2004" s="255" t="s">
        <v>124</v>
      </c>
      <c r="BO2004" s="256"/>
      <c r="BP2004" s="4"/>
      <c r="BQ2004" s="253" t="s">
        <v>125</v>
      </c>
      <c r="BR2004" s="254"/>
      <c r="BS2004" s="255" t="s">
        <v>126</v>
      </c>
      <c r="BT2004" s="256"/>
      <c r="BU2004" s="8"/>
      <c r="BV2004" s="253" t="s">
        <v>127</v>
      </c>
      <c r="BW2004" s="254"/>
      <c r="BX2004" s="255" t="s">
        <v>128</v>
      </c>
      <c r="BY2004" s="256"/>
      <c r="CA2004" s="27" t="s">
        <v>15</v>
      </c>
      <c r="CC2004" s="133" t="s">
        <v>70</v>
      </c>
      <c r="CD2004" s="9"/>
      <c r="CE2004" s="38"/>
      <c r="CF2004" s="38"/>
      <c r="CG2004" s="38"/>
      <c r="CH2004" s="38"/>
    </row>
    <row r="2005" spans="2:91" ht="18.600000000000001" customHeight="1" thickTop="1" thickBot="1">
      <c r="B2005" s="129">
        <v>5.24</v>
      </c>
      <c r="D2005" s="29">
        <v>1</v>
      </c>
      <c r="E2005" s="30">
        <v>0</v>
      </c>
      <c r="F2005" s="31">
        <v>0</v>
      </c>
      <c r="G2005" s="32">
        <f t="shared" ref="G2005:G2068" si="19242">-1/($E$8*$B2005)</f>
        <v>-0.12579770992366412</v>
      </c>
      <c r="I2005" s="29">
        <v>1</v>
      </c>
      <c r="J2005" s="33">
        <v>0</v>
      </c>
      <c r="K2005" s="31">
        <v>0</v>
      </c>
      <c r="L2005" s="32">
        <v>0</v>
      </c>
      <c r="N2005" s="29">
        <f t="shared" ref="N2005" si="19243">D2005*I2005+F2005*I2008-E2005*J2005-G2005*J2008</f>
        <v>0.97029340470353276</v>
      </c>
      <c r="O2005" s="33">
        <f t="shared" ref="O2005" si="19244">(D2005*J2005+E2005*I2005+F2005*J2008+G2005*I2008)</f>
        <v>0</v>
      </c>
      <c r="P2005" s="31">
        <f t="shared" ref="P2005" si="19245">D2005*K2005+F2005*K2008-E2005*L2005-G2005*L2008</f>
        <v>0</v>
      </c>
      <c r="Q2005" s="32">
        <f t="shared" ref="Q2005" si="19246">(D2005*L2005+E2005*K2005+F2005*L2008+G2005*K2008)</f>
        <v>-0.12579770992366412</v>
      </c>
      <c r="S2005" s="29">
        <v>1</v>
      </c>
      <c r="T2005" s="30">
        <v>0</v>
      </c>
      <c r="U2005" s="31">
        <v>0</v>
      </c>
      <c r="V2005" s="32">
        <f t="shared" ref="V2005:V2068" si="19247">-1/($T$8*$B2005)</f>
        <v>-0.24438358778625954</v>
      </c>
      <c r="X2005" s="29">
        <f t="shared" ref="X2005" si="19248">N2005*S2005+P2005*S2008-O2005*T2005-Q2005*T2008</f>
        <v>0.97029340470353276</v>
      </c>
      <c r="Y2005" s="33">
        <f t="shared" ref="Y2005" si="19249">(N2005*T2005+O2005*S2005+P2005*T2008+Q2005*S2008)</f>
        <v>0</v>
      </c>
      <c r="Z2005" s="31">
        <f t="shared" ref="Z2005" si="19250">N2005*U2005+P2005*U2008-O2005*V2005-Q2005*V2008</f>
        <v>0</v>
      </c>
      <c r="AA2005" s="32">
        <f t="shared" ref="AA2005" si="19251">(N2005*V2005+O2005*U2005+P2005*V2008+Q2005*U2008)</f>
        <v>-0.36292149337045859</v>
      </c>
      <c r="AB2005" s="8"/>
      <c r="AC2005" s="29">
        <v>1</v>
      </c>
      <c r="AD2005" s="33">
        <v>0</v>
      </c>
      <c r="AE2005" s="31">
        <v>0</v>
      </c>
      <c r="AF2005" s="32">
        <v>0</v>
      </c>
      <c r="AH2005" s="29">
        <f t="shared" ref="AH2005" si="19252">X2005*AC2005+Z2005*AC2008-Y2005*AD2005-AA2005*AD2008</f>
        <v>0.90294776772752716</v>
      </c>
      <c r="AI2005" s="33">
        <f t="shared" ref="AI2005" si="19253">(X2005*AD2005+Y2005*AC2005+Z2005*AD2008+AA2005*AC2008)</f>
        <v>0</v>
      </c>
      <c r="AJ2005" s="31">
        <f t="shared" ref="AJ2005" si="19254">X2005*AE2005+Z2005*AE2008-Y2005*AF2005-AA2005*AF2008</f>
        <v>0</v>
      </c>
      <c r="AK2005" s="32">
        <f t="shared" ref="AK2005" si="19255">(X2005*AF2005+Y2005*AE2005+Z2005*AF2008+AA2005*AE2008)</f>
        <v>-0.36292149337045859</v>
      </c>
      <c r="AL2005" s="8"/>
      <c r="AM2005" s="29">
        <v>1</v>
      </c>
      <c r="AN2005" s="30">
        <v>0</v>
      </c>
      <c r="AO2005" s="31">
        <v>0</v>
      </c>
      <c r="AP2005" s="32">
        <f t="shared" ref="AP2005:AP2068" si="19256">-1/($AN$8*$B2005)</f>
        <v>-0.22099809160305342</v>
      </c>
      <c r="AR2005" s="29">
        <f t="shared" ref="AR2005" si="19257">AH2005*AM2005+AJ2005*AM2008-AI2005*AN2005-AK2005*AN2008</f>
        <v>0.90294776772752716</v>
      </c>
      <c r="AS2005" s="33">
        <f t="shared" ref="AS2005" si="19258">(AH2005*AN2005+AI2005*AM2005+AJ2005*AN2008+AK2005*AM2008)</f>
        <v>0</v>
      </c>
      <c r="AT2005" s="31">
        <f t="shared" ref="AT2005" si="19259">AH2005*AO2005+AJ2005*AO2008-AI2005*AP2005-AK2005*AP2008</f>
        <v>0</v>
      </c>
      <c r="AU2005" s="32">
        <f t="shared" ref="AU2005" si="19260">(AH2005*AP2005+AI2005*AO2005+AJ2005*AP2008+AK2005*AO2008)</f>
        <v>-0.56247122685547923</v>
      </c>
      <c r="AV2005" s="8"/>
      <c r="AW2005" s="29">
        <v>1</v>
      </c>
      <c r="AX2005" s="33">
        <v>0</v>
      </c>
      <c r="AY2005" s="31">
        <v>0</v>
      </c>
      <c r="AZ2005" s="32">
        <v>0</v>
      </c>
      <c r="BB2005" s="29">
        <f t="shared" ref="BB2005" si="19261">AR2005*AW2005+AT2005*AW2008-AS2005*AX2005-AU2005*AX2008</f>
        <v>0.80839856847173142</v>
      </c>
      <c r="BC2005" s="33">
        <f t="shared" ref="BC2005" si="19262">(AR2005*AX2005+AS2005*AW2005+AT2005*AX2008+AU2005*AW2008)</f>
        <v>0</v>
      </c>
      <c r="BD2005" s="31">
        <f t="shared" ref="BD2005" si="19263">AR2005*AY2005+AT2005*AY2008-AS2005*AZ2005-AU2005*AZ2008</f>
        <v>0</v>
      </c>
      <c r="BE2005" s="32">
        <f t="shared" ref="BE2005" si="19264">(AR2005*AZ2005+AS2005*AY2005+AT2005*AZ2008+AU2005*AY2008)</f>
        <v>-0.56247122685547923</v>
      </c>
      <c r="BF2005" s="8"/>
      <c r="BG2005" s="29">
        <v>1</v>
      </c>
      <c r="BH2005" s="30">
        <v>0</v>
      </c>
      <c r="BI2005" s="31">
        <v>0</v>
      </c>
      <c r="BJ2005" s="32">
        <f t="shared" ref="BJ2005:BJ2068" si="19265">-1/($BH$8*$B2005)</f>
        <v>-7.7708015267175565E-2</v>
      </c>
      <c r="BL2005" s="29">
        <f t="shared" ref="BL2005" si="19266">BB2005*BG2005+BD2005*BG2008-BC2005*BH2005-BE2005*BH2008</f>
        <v>0.80839856847173142</v>
      </c>
      <c r="BM2005" s="33">
        <f t="shared" ref="BM2005" si="19267">(BB2005*BH2005+BC2005*BG2005+BD2005*BH2008+BE2005*BG2008)</f>
        <v>0</v>
      </c>
      <c r="BN2005" s="31">
        <f t="shared" ref="BN2005" si="19268">BB2005*BI2005+BD2005*BI2008-BC2005*BJ2005-BE2005*BJ2008</f>
        <v>0</v>
      </c>
      <c r="BO2005" s="32">
        <f t="shared" ref="BO2005" si="19269">(BB2005*BJ2005+BC2005*BI2005+BD2005*BJ2008+BE2005*BI2008)</f>
        <v>-0.62529027515624347</v>
      </c>
      <c r="BP2005" s="8"/>
      <c r="BQ2005" s="34">
        <v>1</v>
      </c>
      <c r="BR2005" s="35">
        <v>0</v>
      </c>
      <c r="BS2005" s="11">
        <v>0</v>
      </c>
      <c r="BT2005" s="36">
        <v>0</v>
      </c>
      <c r="BV2005" s="29">
        <f t="shared" ref="BV2005" si="19270">BL2005*BQ2005+BN2005*BQ2008-BM2005*BR2005-BO2005*BR2008</f>
        <v>0.80839856847173142</v>
      </c>
      <c r="BW2005" s="33">
        <f t="shared" ref="BW2005" si="19271">(BL2005*BR2005+BM2005*BQ2005+BN2005*BR2008+BO2005*BQ2008)</f>
        <v>-0.62529027515624347</v>
      </c>
      <c r="BX2005" s="31">
        <f t="shared" ref="BX2005" si="19272">BL2005*BS2005+BN2005*BS2008-BM2005*BT2005-BO2005*BT2008</f>
        <v>0</v>
      </c>
      <c r="BY2005" s="32">
        <f t="shared" ref="BY2005" si="19273">(BL2005*BT2005+BM2005*BS2005+BN2005*BT2008+BO2005*BS2008)</f>
        <v>-0.62529027515624347</v>
      </c>
      <c r="CA2005" s="37">
        <f t="shared" ref="CA2005" si="19274">20*LOG(((1+$BR$8)/$BR$8)/((BV2005+BV2008)^2+(BW2005+BW2008)^2)^0.5)</f>
        <v>-5.4946123952396148E-3</v>
      </c>
      <c r="CC2005" s="134">
        <f t="shared" ref="CC2005" si="19275">((BV2005^2+BW2005^2)^0.5)/((BV2008^2+BW2008^2)^0.5)</f>
        <v>1.0427721531560652</v>
      </c>
      <c r="CD2005" s="9"/>
      <c r="CE2005" s="38"/>
      <c r="CF2005" s="38"/>
      <c r="CG2005" s="38"/>
      <c r="CH2005" s="38"/>
      <c r="CM2005" s="129">
        <v>5.22</v>
      </c>
    </row>
    <row r="2006" spans="2:91" ht="18.600000000000001" customHeight="1" thickBot="1">
      <c r="D2006" s="39"/>
      <c r="G2006" s="40"/>
      <c r="I2006" s="39"/>
      <c r="L2006" s="40"/>
      <c r="N2006" s="39"/>
      <c r="Q2006" s="40"/>
      <c r="S2006" s="39"/>
      <c r="V2006" s="40"/>
      <c r="X2006" s="39"/>
      <c r="AA2006" s="40"/>
      <c r="AC2006" s="39"/>
      <c r="AF2006" s="40"/>
      <c r="AH2006" s="39"/>
      <c r="AK2006" s="40"/>
      <c r="AM2006" s="39"/>
      <c r="AP2006" s="40"/>
      <c r="AR2006" s="39"/>
      <c r="AU2006" s="40"/>
      <c r="AW2006" s="39"/>
      <c r="AZ2006" s="40"/>
      <c r="BB2006" s="39"/>
      <c r="BE2006" s="40"/>
      <c r="BG2006" s="39"/>
      <c r="BJ2006" s="40"/>
      <c r="BL2006" s="39"/>
      <c r="BO2006" s="40"/>
      <c r="BQ2006" s="34"/>
      <c r="BR2006" s="11"/>
      <c r="BS2006" s="11"/>
      <c r="BT2006" s="41"/>
      <c r="BV2006" s="39"/>
      <c r="BY2006" s="40"/>
      <c r="CC2006" s="135"/>
      <c r="CD2006" s="9"/>
      <c r="CE2006" s="38"/>
      <c r="CF2006" s="38"/>
      <c r="CG2006" s="38"/>
      <c r="CH2006" s="38"/>
    </row>
    <row r="2007" spans="2:91" ht="18.600000000000001" customHeight="1" thickBot="1">
      <c r="D2007" s="258" t="s">
        <v>129</v>
      </c>
      <c r="E2007" s="259"/>
      <c r="F2007" s="260" t="s">
        <v>130</v>
      </c>
      <c r="G2007" s="261"/>
      <c r="H2007" s="229"/>
      <c r="I2007" s="258" t="s">
        <v>131</v>
      </c>
      <c r="J2007" s="259"/>
      <c r="K2007" s="260" t="s">
        <v>132</v>
      </c>
      <c r="L2007" s="261"/>
      <c r="N2007" s="253" t="s">
        <v>133</v>
      </c>
      <c r="O2007" s="254"/>
      <c r="P2007" s="255" t="s">
        <v>134</v>
      </c>
      <c r="Q2007" s="256"/>
      <c r="S2007" s="258" t="s">
        <v>135</v>
      </c>
      <c r="T2007" s="259"/>
      <c r="U2007" s="260" t="s">
        <v>136</v>
      </c>
      <c r="V2007" s="261"/>
      <c r="W2007" s="8"/>
      <c r="X2007" s="253" t="s">
        <v>137</v>
      </c>
      <c r="Y2007" s="254"/>
      <c r="Z2007" s="255" t="s">
        <v>138</v>
      </c>
      <c r="AA2007" s="256"/>
      <c r="AB2007" s="8"/>
      <c r="AC2007" s="258" t="s">
        <v>139</v>
      </c>
      <c r="AD2007" s="259"/>
      <c r="AE2007" s="260" t="s">
        <v>140</v>
      </c>
      <c r="AF2007" s="261"/>
      <c r="AG2007" s="8"/>
      <c r="AH2007" s="253" t="s">
        <v>141</v>
      </c>
      <c r="AI2007" s="254"/>
      <c r="AJ2007" s="255" t="s">
        <v>142</v>
      </c>
      <c r="AK2007" s="256"/>
      <c r="AL2007" s="8"/>
      <c r="AM2007" s="258" t="s">
        <v>143</v>
      </c>
      <c r="AN2007" s="259"/>
      <c r="AO2007" s="260" t="s">
        <v>144</v>
      </c>
      <c r="AP2007" s="261"/>
      <c r="AR2007" s="253" t="s">
        <v>145</v>
      </c>
      <c r="AS2007" s="254"/>
      <c r="AT2007" s="255" t="s">
        <v>146</v>
      </c>
      <c r="AU2007" s="256"/>
      <c r="AV2007" s="4"/>
      <c r="AW2007" s="258" t="s">
        <v>147</v>
      </c>
      <c r="AX2007" s="259"/>
      <c r="AY2007" s="260" t="s">
        <v>148</v>
      </c>
      <c r="AZ2007" s="261"/>
      <c r="BA2007" s="8"/>
      <c r="BB2007" s="253" t="s">
        <v>149</v>
      </c>
      <c r="BC2007" s="254"/>
      <c r="BD2007" s="255" t="s">
        <v>150</v>
      </c>
      <c r="BE2007" s="256"/>
      <c r="BF2007" s="4"/>
      <c r="BG2007" s="258" t="s">
        <v>151</v>
      </c>
      <c r="BH2007" s="259"/>
      <c r="BI2007" s="260" t="s">
        <v>152</v>
      </c>
      <c r="BJ2007" s="261"/>
      <c r="BK2007" s="4"/>
      <c r="BL2007" s="253" t="s">
        <v>153</v>
      </c>
      <c r="BM2007" s="254"/>
      <c r="BN2007" s="255" t="s">
        <v>154</v>
      </c>
      <c r="BO2007" s="256"/>
      <c r="BP2007" s="4"/>
      <c r="BQ2007" s="258" t="s">
        <v>155</v>
      </c>
      <c r="BR2007" s="259"/>
      <c r="BS2007" s="260" t="s">
        <v>156</v>
      </c>
      <c r="BT2007" s="261"/>
      <c r="BU2007" s="8"/>
      <c r="BV2007" s="253" t="s">
        <v>157</v>
      </c>
      <c r="BW2007" s="254"/>
      <c r="BX2007" s="255" t="s">
        <v>158</v>
      </c>
      <c r="BY2007" s="256"/>
      <c r="CA2007" s="46" t="s">
        <v>16</v>
      </c>
      <c r="CC2007" s="136" t="s">
        <v>71</v>
      </c>
      <c r="CD2007" s="9"/>
      <c r="CE2007" s="38"/>
      <c r="CF2007" s="38"/>
      <c r="CG2007" s="38"/>
      <c r="CH2007" s="38"/>
    </row>
    <row r="2008" spans="2:91" ht="18.600000000000001" customHeight="1" thickTop="1" thickBot="1">
      <c r="D2008" s="29">
        <v>0</v>
      </c>
      <c r="E2008" s="33">
        <v>0</v>
      </c>
      <c r="F2008" s="31">
        <v>1</v>
      </c>
      <c r="G2008" s="32">
        <v>0</v>
      </c>
      <c r="I2008" s="29">
        <v>0</v>
      </c>
      <c r="J2008" s="33">
        <f t="shared" ref="J2008" si="19276">IF(0=(1-$J$8*$K$8*$B2005^2),10^14,$B2005*$J$8/(1-$J$8*$K$8*$B2005^2))</f>
        <v>-0.23614575586863704</v>
      </c>
      <c r="K2008" s="31">
        <v>1</v>
      </c>
      <c r="L2008" s="32">
        <v>0</v>
      </c>
      <c r="N2008" s="29">
        <f t="shared" ref="N2008" si="19277">D2008*I2005+F2008*I2008-E2008*J2005-G2008*J2008</f>
        <v>0</v>
      </c>
      <c r="O2008" s="33">
        <f t="shared" ref="O2008" si="19278">(D2008*J2005+E2008*I2005+F2008*J2008+G2008*I2008)</f>
        <v>-0.23614575586863704</v>
      </c>
      <c r="P2008" s="31">
        <f t="shared" ref="P2008" si="19279">D2008*K2005+F2008*K2008-E2008*L2005-G2008*L2008</f>
        <v>1</v>
      </c>
      <c r="Q2008" s="32">
        <f t="shared" ref="Q2008" si="19280">(D2008*L2005+E2008*K2005+F2008*L2008+G2008*K2008)</f>
        <v>0</v>
      </c>
      <c r="S2008" s="29">
        <v>0</v>
      </c>
      <c r="T2008" s="33">
        <v>0</v>
      </c>
      <c r="U2008" s="31">
        <v>1</v>
      </c>
      <c r="V2008" s="32">
        <v>0</v>
      </c>
      <c r="X2008" s="29">
        <f t="shared" ref="X2008" si="19281">N2008*S2005+P2008*S2008-O2008*T2005-Q2008*T2008</f>
        <v>0</v>
      </c>
      <c r="Y2008" s="33">
        <f t="shared" ref="Y2008" si="19282">(N2008*T2005+O2008*S2005+P2008*T2008+Q2008*S2008)</f>
        <v>-0.23614575586863704</v>
      </c>
      <c r="Z2008" s="31">
        <f t="shared" ref="Z2008" si="19283">N2008*U2005+P2008*U2008-O2008*V2005-Q2008*V2008</f>
        <v>0.9422898529403243</v>
      </c>
      <c r="AA2008" s="32">
        <f t="shared" ref="AA2008" si="19284">(N2008*V2005+O2008*U2005+P2008*V2008+Q2008*U2008)</f>
        <v>0</v>
      </c>
      <c r="AB2008" s="8"/>
      <c r="AC2008" s="29">
        <v>0</v>
      </c>
      <c r="AD2008" s="33">
        <f t="shared" ref="AD2008" si="19285">IF(0=(1-$AD$8*$AE$8*$B2005^2),10^14,$B2005*$AD$8/(1-$AD$8*$AE$8*$B2005^2))</f>
        <v>-0.18556530325764245</v>
      </c>
      <c r="AE2008" s="31">
        <v>1</v>
      </c>
      <c r="AF2008" s="32">
        <v>0</v>
      </c>
      <c r="AH2008" s="29">
        <f t="shared" ref="AH2008" si="19286">X2008*AC2005+Z2008*AC2008-Y2008*AD2005-AA2008*AD2008</f>
        <v>0</v>
      </c>
      <c r="AI2008" s="33">
        <f t="shared" ref="AI2008" si="19287">(X2008*AD2005+Y2008*AC2005+Z2008*AD2008+AA2008*AC2008)</f>
        <v>-0.41100205818610763</v>
      </c>
      <c r="AJ2008" s="31">
        <f t="shared" ref="AJ2008" si="19288">X2008*AE2005+Z2008*AE2008-Y2008*AF2005-AA2008*AF2008</f>
        <v>0.9422898529403243</v>
      </c>
      <c r="AK2008" s="32">
        <f t="shared" ref="AK2008" si="19289">(X2008*AF2005+Y2008*AE2005+Z2008*AF2008+AA2008*AE2008)</f>
        <v>0</v>
      </c>
      <c r="AL2008" s="8"/>
      <c r="AM2008" s="29">
        <v>0</v>
      </c>
      <c r="AN2008" s="33">
        <v>0</v>
      </c>
      <c r="AO2008" s="31">
        <v>1</v>
      </c>
      <c r="AP2008" s="32">
        <v>0</v>
      </c>
      <c r="AR2008" s="29">
        <f t="shared" ref="AR2008" si="19290">AH2008*AM2005+AJ2008*AM2008-AI2008*AN2005-AK2008*AN2008</f>
        <v>0</v>
      </c>
      <c r="AS2008" s="33">
        <f t="shared" ref="AS2008" si="19291">(AH2008*AN2005+AI2008*AM2005+AJ2008*AN2008+AK2008*AM2008)</f>
        <v>-0.41100205818610763</v>
      </c>
      <c r="AT2008" s="31">
        <f t="shared" ref="AT2008" si="19292">AH2008*AO2005+AJ2008*AO2008-AI2008*AP2005-AK2008*AP2008</f>
        <v>0.85145918243626739</v>
      </c>
      <c r="AU2008" s="32">
        <f t="shared" ref="AU2008" si="19293">(AH2008*AP2005+AI2008*AO2005+AJ2008*AP2008+AK2008*AO2008)</f>
        <v>0</v>
      </c>
      <c r="AV2008" s="8"/>
      <c r="AW2008" s="29">
        <v>0</v>
      </c>
      <c r="AX2008" s="33">
        <f t="shared" ref="AX2008" si="19294">IF(0=(1-$AX$8*$AY$8*$B2005^2),10^14,$B2005*$AX$8/(1-$AX$8*$AY$8*$B2005^2))</f>
        <v>-0.16809606383668238</v>
      </c>
      <c r="AY2008" s="31">
        <v>1</v>
      </c>
      <c r="AZ2008" s="32">
        <v>0</v>
      </c>
      <c r="BB2008" s="29">
        <f t="shared" ref="BB2008" si="19295">AR2008*AW2005+AT2008*AW2008-AS2008*AX2005-AU2008*AX2008</f>
        <v>0</v>
      </c>
      <c r="BC2008" s="33">
        <f t="shared" ref="BC2008" si="19296">(AR2008*AX2005+AS2008*AW2005+AT2008*AX2008+AU2008*AW2008)</f>
        <v>-0.55412899527124382</v>
      </c>
      <c r="BD2008" s="31">
        <f t="shared" ref="BD2008" si="19297">AR2008*AY2005+AT2008*AY2008-AS2008*AZ2005-AU2008*AZ2008</f>
        <v>0.85145918243626739</v>
      </c>
      <c r="BE2008" s="32">
        <f t="shared" ref="BE2008" si="19298">(AR2008*AZ2005+AS2008*AY2005+AT2008*AZ2008+AU2008*AY2008)</f>
        <v>0</v>
      </c>
      <c r="BF2008" s="8"/>
      <c r="BG2008" s="29">
        <v>0</v>
      </c>
      <c r="BH2008" s="33">
        <v>0</v>
      </c>
      <c r="BI2008" s="31">
        <v>1</v>
      </c>
      <c r="BJ2008" s="32">
        <v>0</v>
      </c>
      <c r="BL2008" s="29">
        <f t="shared" ref="BL2008" si="19299">BB2008*BG2005+BD2008*BG2008-BC2008*BH2005-BE2008*BH2008</f>
        <v>0</v>
      </c>
      <c r="BM2008" s="33">
        <f t="shared" ref="BM2008" si="19300">(BB2008*BH2005+BC2008*BG2005+BD2008*BH2008+BE2008*BG2008)</f>
        <v>-0.55412899527124382</v>
      </c>
      <c r="BN2008" s="31">
        <f t="shared" ref="BN2008" si="19301">BB2008*BI2005+BD2008*BI2008-BC2008*BJ2005-BE2008*BJ2008</f>
        <v>0.8083989180117449</v>
      </c>
      <c r="BO2008" s="32">
        <f t="shared" ref="BO2008" si="19302">(BB2008*BJ2005+BC2008*BI2005+BD2008*BJ2008+BE2008*BI2008)</f>
        <v>0</v>
      </c>
      <c r="BP2008" s="8"/>
      <c r="BQ2008" s="19">
        <f t="shared" ref="BQ2008:BQ2071" si="19303">1/$BR$8</f>
        <v>1</v>
      </c>
      <c r="BR2008" s="47">
        <v>0</v>
      </c>
      <c r="BS2008" s="48">
        <v>1</v>
      </c>
      <c r="BT2008" s="49">
        <v>0</v>
      </c>
      <c r="BV2008" s="29">
        <f t="shared" ref="BV2008" si="19304">BL2008*BQ2005+BN2008*BQ2008-BM2008*BR2005-BO2008*BR2008</f>
        <v>0.8083989180117449</v>
      </c>
      <c r="BW2008" s="33">
        <f t="shared" ref="BW2008" si="19305">(BL2008*BR2005+BM2008*BQ2005+BN2008*BR2008+BO2008*BQ2008)</f>
        <v>-0.55412899527124382</v>
      </c>
      <c r="BX2008" s="31">
        <f t="shared" ref="BX2008" si="19306">BL2008*BS2005+BN2008*BS2008-BM2008*BT2005-BO2008*BT2008</f>
        <v>0.8083989180117449</v>
      </c>
      <c r="BY2008" s="32">
        <f t="shared" ref="BY2008" si="19307">(BL2008*BT2005+BM2008*BS2005+BN2008*BT2008+BO2008*BS2008)</f>
        <v>0</v>
      </c>
      <c r="CA2008" s="50">
        <f t="shared" ref="CA2008" si="19308">(180/PI())*ATAN(-1*(BW2005+BW2008)/(BV2005+BV2008))</f>
        <v>36.10995313396063</v>
      </c>
      <c r="CC2008" s="137">
        <f t="shared" ref="CC2008" si="19309">20*LOG(((1-(10^(CA2005/20)^2)*(1-((1-CC2005)/(1+CC2005))^2))^0.5))</f>
        <v>-27.689794967268185</v>
      </c>
      <c r="CD2008" s="9"/>
      <c r="CE2008" s="38"/>
      <c r="CF2008" s="38"/>
      <c r="CG2008" s="38"/>
      <c r="CH2008" s="38"/>
    </row>
    <row r="2009" spans="2:91" ht="18.600000000000001" customHeight="1">
      <c r="CC2009" s="42"/>
    </row>
    <row r="2010" spans="2:91" ht="18.600000000000001" customHeight="1" thickBot="1">
      <c r="E2010" s="22" t="s">
        <v>4</v>
      </c>
      <c r="J2010" s="22" t="s">
        <v>5</v>
      </c>
      <c r="O2010" s="22" t="s">
        <v>6</v>
      </c>
      <c r="T2010" s="22" t="s">
        <v>7</v>
      </c>
      <c r="Y2010" s="22" t="s">
        <v>8</v>
      </c>
      <c r="AD2010" s="22" t="s">
        <v>65</v>
      </c>
      <c r="AI2010" s="22" t="s">
        <v>9</v>
      </c>
      <c r="AN2010" s="22" t="s">
        <v>66</v>
      </c>
      <c r="AS2010" s="22" t="s">
        <v>51</v>
      </c>
      <c r="AX2010" s="22" t="s">
        <v>67</v>
      </c>
      <c r="BC2010" s="22" t="s">
        <v>52</v>
      </c>
      <c r="BH2010" s="22" t="s">
        <v>68</v>
      </c>
      <c r="BM2010" s="22" t="s">
        <v>63</v>
      </c>
      <c r="BQ2010" s="23" t="s">
        <v>69</v>
      </c>
      <c r="BR2010" s="23"/>
      <c r="BS2010" s="24"/>
      <c r="BT2010" s="24"/>
      <c r="BU2010" s="24"/>
      <c r="BW2010" s="22" t="s">
        <v>64</v>
      </c>
    </row>
    <row r="2011" spans="2:91" ht="18.600000000000001" customHeight="1" thickBot="1">
      <c r="D2011" s="249" t="s">
        <v>103</v>
      </c>
      <c r="E2011" s="250"/>
      <c r="F2011" s="251" t="s">
        <v>104</v>
      </c>
      <c r="G2011" s="252"/>
      <c r="H2011" s="229"/>
      <c r="I2011" s="253" t="s">
        <v>11</v>
      </c>
      <c r="J2011" s="254"/>
      <c r="K2011" s="255" t="s">
        <v>12</v>
      </c>
      <c r="L2011" s="256"/>
      <c r="M2011" s="24"/>
      <c r="N2011" s="253" t="s">
        <v>105</v>
      </c>
      <c r="O2011" s="254"/>
      <c r="P2011" s="255" t="s">
        <v>106</v>
      </c>
      <c r="Q2011" s="256"/>
      <c r="R2011" s="24"/>
      <c r="S2011" s="249" t="s">
        <v>107</v>
      </c>
      <c r="T2011" s="250"/>
      <c r="U2011" s="251" t="s">
        <v>108</v>
      </c>
      <c r="V2011" s="252"/>
      <c r="W2011" s="8"/>
      <c r="X2011" s="253" t="s">
        <v>109</v>
      </c>
      <c r="Y2011" s="254"/>
      <c r="Z2011" s="255" t="s">
        <v>110</v>
      </c>
      <c r="AA2011" s="256"/>
      <c r="AB2011" s="8"/>
      <c r="AC2011" s="253" t="s">
        <v>111</v>
      </c>
      <c r="AD2011" s="254"/>
      <c r="AE2011" s="255" t="s">
        <v>14</v>
      </c>
      <c r="AF2011" s="256"/>
      <c r="AG2011" s="8"/>
      <c r="AH2011" s="253" t="s">
        <v>112</v>
      </c>
      <c r="AI2011" s="254"/>
      <c r="AJ2011" s="255" t="s">
        <v>113</v>
      </c>
      <c r="AK2011" s="256"/>
      <c r="AL2011" s="8"/>
      <c r="AM2011" s="249" t="s">
        <v>114</v>
      </c>
      <c r="AN2011" s="250"/>
      <c r="AO2011" s="251" t="s">
        <v>115</v>
      </c>
      <c r="AP2011" s="252"/>
      <c r="AQ2011" s="24"/>
      <c r="AR2011" s="253" t="s">
        <v>116</v>
      </c>
      <c r="AS2011" s="254"/>
      <c r="AT2011" s="255" t="s">
        <v>13</v>
      </c>
      <c r="AU2011" s="256"/>
      <c r="AV2011" s="4"/>
      <c r="AW2011" s="253" t="s">
        <v>117</v>
      </c>
      <c r="AX2011" s="254"/>
      <c r="AY2011" s="255" t="s">
        <v>118</v>
      </c>
      <c r="AZ2011" s="256"/>
      <c r="BA2011" s="8"/>
      <c r="BB2011" s="253" t="s">
        <v>119</v>
      </c>
      <c r="BC2011" s="254"/>
      <c r="BD2011" s="255" t="s">
        <v>120</v>
      </c>
      <c r="BE2011" s="256"/>
      <c r="BF2011" s="4"/>
      <c r="BG2011" s="249" t="s">
        <v>121</v>
      </c>
      <c r="BH2011" s="250"/>
      <c r="BI2011" s="251" t="s">
        <v>122</v>
      </c>
      <c r="BJ2011" s="252"/>
      <c r="BK2011" s="4"/>
      <c r="BL2011" s="253" t="s">
        <v>123</v>
      </c>
      <c r="BM2011" s="254"/>
      <c r="BN2011" s="255" t="s">
        <v>124</v>
      </c>
      <c r="BO2011" s="256"/>
      <c r="BP2011" s="4"/>
      <c r="BQ2011" s="253" t="s">
        <v>125</v>
      </c>
      <c r="BR2011" s="254"/>
      <c r="BS2011" s="255" t="s">
        <v>126</v>
      </c>
      <c r="BT2011" s="256"/>
      <c r="BU2011" s="8"/>
      <c r="BV2011" s="253" t="s">
        <v>127</v>
      </c>
      <c r="BW2011" s="254"/>
      <c r="BX2011" s="255" t="s">
        <v>128</v>
      </c>
      <c r="BY2011" s="256"/>
      <c r="CA2011" s="27" t="s">
        <v>15</v>
      </c>
      <c r="CC2011" s="133" t="s">
        <v>70</v>
      </c>
      <c r="CD2011" s="9"/>
      <c r="CE2011" s="38"/>
      <c r="CF2011" s="38"/>
      <c r="CG2011" s="38"/>
      <c r="CH2011" s="38"/>
    </row>
    <row r="2012" spans="2:91" ht="18.600000000000001" customHeight="1" thickTop="1" thickBot="1">
      <c r="B2012" s="129">
        <v>5.26</v>
      </c>
      <c r="D2012" s="29">
        <v>1</v>
      </c>
      <c r="E2012" s="30">
        <v>0</v>
      </c>
      <c r="F2012" s="31">
        <v>0</v>
      </c>
      <c r="G2012" s="32">
        <f t="shared" ref="G2012:G2075" si="19310">-1/($E$8*$B2012)</f>
        <v>-0.12531939163498099</v>
      </c>
      <c r="I2012" s="29">
        <v>1</v>
      </c>
      <c r="J2012" s="33">
        <v>0</v>
      </c>
      <c r="K2012" s="31">
        <v>0</v>
      </c>
      <c r="L2012" s="32">
        <v>0</v>
      </c>
      <c r="N2012" s="29">
        <f t="shared" ref="N2012" si="19311">D2012*I2012+F2012*I2015-E2012*J2012-G2012*J2015</f>
        <v>0.97052014176478685</v>
      </c>
      <c r="O2012" s="33">
        <f t="shared" ref="O2012" si="19312">(D2012*J2012+E2012*I2012+F2012*J2015+G2012*I2015)</f>
        <v>0</v>
      </c>
      <c r="P2012" s="31">
        <f t="shared" ref="P2012" si="19313">D2012*K2012+F2012*K2015-E2012*L2012-G2012*L2015</f>
        <v>0</v>
      </c>
      <c r="Q2012" s="32">
        <f t="shared" ref="Q2012" si="19314">(D2012*L2012+E2012*K2012+F2012*L2015+G2012*K2015)</f>
        <v>-0.12531939163498099</v>
      </c>
      <c r="S2012" s="29">
        <v>1</v>
      </c>
      <c r="T2012" s="30">
        <v>0</v>
      </c>
      <c r="U2012" s="31">
        <v>0</v>
      </c>
      <c r="V2012" s="32">
        <f t="shared" ref="V2012:V2075" si="19315">-1/($T$8*$B2012)</f>
        <v>-0.24345437262357417</v>
      </c>
      <c r="X2012" s="29">
        <f t="shared" ref="X2012" si="19316">N2012*S2012+P2012*S2015-O2012*T2012-Q2012*T2015</f>
        <v>0.97052014176478685</v>
      </c>
      <c r="Y2012" s="33">
        <f t="shared" ref="Y2012" si="19317">(N2012*T2012+O2012*S2012+P2012*T2015+Q2012*S2015)</f>
        <v>0</v>
      </c>
      <c r="Z2012" s="31">
        <f t="shared" ref="Z2012" si="19318">N2012*U2012+P2012*U2015-O2012*V2012-Q2012*V2015</f>
        <v>0</v>
      </c>
      <c r="AA2012" s="32">
        <f t="shared" ref="AA2012" si="19319">(N2012*V2012+O2012*U2012+P2012*V2015+Q2012*U2015)</f>
        <v>-0.36159676386686945</v>
      </c>
      <c r="AB2012" s="8"/>
      <c r="AC2012" s="29">
        <v>1</v>
      </c>
      <c r="AD2012" s="33">
        <v>0</v>
      </c>
      <c r="AE2012" s="31">
        <v>0</v>
      </c>
      <c r="AF2012" s="32">
        <v>0</v>
      </c>
      <c r="AH2012" s="29">
        <f t="shared" ref="AH2012" si="19320">X2012*AC2012+Z2012*AC2015-Y2012*AD2012-AA2012*AD2015</f>
        <v>0.90368618047257909</v>
      </c>
      <c r="AI2012" s="33">
        <f t="shared" ref="AI2012" si="19321">(X2012*AD2012+Y2012*AC2012+Z2012*AD2015+AA2012*AC2015)</f>
        <v>0</v>
      </c>
      <c r="AJ2012" s="31">
        <f t="shared" ref="AJ2012" si="19322">X2012*AE2012+Z2012*AE2015-Y2012*AF2012-AA2012*AF2015</f>
        <v>0</v>
      </c>
      <c r="AK2012" s="32">
        <f t="shared" ref="AK2012" si="19323">(X2012*AF2012+Y2012*AE2012+Z2012*AF2015+AA2012*AE2015)</f>
        <v>-0.36159676386686945</v>
      </c>
      <c r="AL2012" s="8"/>
      <c r="AM2012" s="29">
        <v>1</v>
      </c>
      <c r="AN2012" s="30">
        <v>0</v>
      </c>
      <c r="AO2012" s="31">
        <v>0</v>
      </c>
      <c r="AP2012" s="32">
        <f t="shared" ref="AP2012:AP2075" si="19324">-1/($AN$8*$B2012)</f>
        <v>-0.22015779467680607</v>
      </c>
      <c r="AR2012" s="29">
        <f t="shared" ref="AR2012" si="19325">AH2012*AM2012+AJ2012*AM2015-AI2012*AN2012-AK2012*AN2015</f>
        <v>0.90368618047257909</v>
      </c>
      <c r="AS2012" s="33">
        <f t="shared" ref="AS2012" si="19326">(AH2012*AN2012+AI2012*AM2012+AJ2012*AN2015+AK2012*AM2015)</f>
        <v>0</v>
      </c>
      <c r="AT2012" s="31">
        <f t="shared" ref="AT2012" si="19327">AH2012*AO2012+AJ2012*AO2015-AI2012*AP2012-AK2012*AP2015</f>
        <v>0</v>
      </c>
      <c r="AU2012" s="32">
        <f t="shared" ref="AU2012" si="19328">(AH2012*AP2012+AI2012*AO2012+AJ2012*AP2015+AK2012*AO2015)</f>
        <v>-0.56055032043961861</v>
      </c>
      <c r="AV2012" s="8"/>
      <c r="AW2012" s="29">
        <v>1</v>
      </c>
      <c r="AX2012" s="33">
        <v>0</v>
      </c>
      <c r="AY2012" s="31">
        <v>0</v>
      </c>
      <c r="AZ2012" s="32">
        <v>0</v>
      </c>
      <c r="BB2012" s="29">
        <f t="shared" ref="BB2012" si="19329">AR2012*AW2012+AT2012*AW2015-AS2012*AX2012-AU2012*AX2015</f>
        <v>0.80982914403020123</v>
      </c>
      <c r="BC2012" s="33">
        <f t="shared" ref="BC2012" si="19330">(AR2012*AX2012+AS2012*AW2012+AT2012*AX2015+AU2012*AW2015)</f>
        <v>0</v>
      </c>
      <c r="BD2012" s="31">
        <f t="shared" ref="BD2012" si="19331">AR2012*AY2012+AT2012*AY2015-AS2012*AZ2012-AU2012*AZ2015</f>
        <v>0</v>
      </c>
      <c r="BE2012" s="32">
        <f t="shared" ref="BE2012" si="19332">(AR2012*AZ2012+AS2012*AY2012+AT2012*AZ2015+AU2012*AY2015)</f>
        <v>-0.56055032043961861</v>
      </c>
      <c r="BF2012" s="8"/>
      <c r="BG2012" s="29">
        <v>1</v>
      </c>
      <c r="BH2012" s="30">
        <v>0</v>
      </c>
      <c r="BI2012" s="31">
        <v>0</v>
      </c>
      <c r="BJ2012" s="32">
        <f t="shared" ref="BJ2012:BJ2075" si="19333">-1/($BH$8*$B2012)</f>
        <v>-7.7412547528517103E-2</v>
      </c>
      <c r="BL2012" s="29">
        <f t="shared" ref="BL2012" si="19334">BB2012*BG2012+BD2012*BG2015-BC2012*BH2012-BE2012*BH2015</f>
        <v>0.80982914403020123</v>
      </c>
      <c r="BM2012" s="33">
        <f t="shared" ref="BM2012" si="19335">(BB2012*BH2012+BC2012*BG2012+BD2012*BH2015+BE2012*BG2015)</f>
        <v>0</v>
      </c>
      <c r="BN2012" s="31">
        <f t="shared" ref="BN2012" si="19336">BB2012*BI2012+BD2012*BI2015-BC2012*BJ2012-BE2012*BJ2015</f>
        <v>0</v>
      </c>
      <c r="BO2012" s="32">
        <f t="shared" ref="BO2012" si="19337">(BB2012*BJ2012+BC2012*BI2012+BD2012*BJ2015+BE2012*BI2015)</f>
        <v>-0.6232412575418349</v>
      </c>
      <c r="BP2012" s="8"/>
      <c r="BQ2012" s="34">
        <v>1</v>
      </c>
      <c r="BR2012" s="35">
        <v>0</v>
      </c>
      <c r="BS2012" s="11">
        <v>0</v>
      </c>
      <c r="BT2012" s="36">
        <v>0</v>
      </c>
      <c r="BV2012" s="29">
        <f t="shared" ref="BV2012" si="19338">BL2012*BQ2012+BN2012*BQ2015-BM2012*BR2012-BO2012*BR2015</f>
        <v>0.80982914403020123</v>
      </c>
      <c r="BW2012" s="33">
        <f t="shared" ref="BW2012" si="19339">(BL2012*BR2012+BM2012*BQ2012+BN2012*BR2015+BO2012*BQ2015)</f>
        <v>-0.6232412575418349</v>
      </c>
      <c r="BX2012" s="31">
        <f t="shared" ref="BX2012" si="19340">BL2012*BS2012+BN2012*BS2015-BM2012*BT2012-BO2012*BT2015</f>
        <v>0</v>
      </c>
      <c r="BY2012" s="32">
        <f t="shared" ref="BY2012" si="19341">(BL2012*BT2012+BM2012*BS2012+BN2012*BT2015+BO2012*BS2015)</f>
        <v>-0.6232412575418349</v>
      </c>
      <c r="CA2012" s="37">
        <f t="shared" ref="CA2012" si="19342">20*LOG(((1+$BR$8)/$BR$8)/((BV2012+BV2015)^2+(BW2012+BW2015)^2)^0.5)</f>
        <v>-5.4705061769234472E-3</v>
      </c>
      <c r="CC2012" s="134">
        <f t="shared" ref="CC2012" si="19343">((BV2012^2+BW2012^2)^0.5)/((BV2015^2+BW2015^2)^0.5)</f>
        <v>1.0425307727879518</v>
      </c>
      <c r="CD2012" s="9"/>
      <c r="CE2012" s="38"/>
      <c r="CF2012" s="38"/>
      <c r="CG2012" s="38"/>
      <c r="CH2012" s="38"/>
      <c r="CM2012" s="129">
        <v>5.24</v>
      </c>
    </row>
    <row r="2013" spans="2:91" ht="18.600000000000001" customHeight="1" thickBot="1">
      <c r="D2013" s="39"/>
      <c r="G2013" s="40"/>
      <c r="I2013" s="39"/>
      <c r="L2013" s="40"/>
      <c r="N2013" s="39"/>
      <c r="Q2013" s="40"/>
      <c r="S2013" s="39"/>
      <c r="V2013" s="40"/>
      <c r="X2013" s="39"/>
      <c r="AA2013" s="40"/>
      <c r="AC2013" s="39"/>
      <c r="AF2013" s="40"/>
      <c r="AH2013" s="39"/>
      <c r="AK2013" s="40"/>
      <c r="AM2013" s="39"/>
      <c r="AP2013" s="40"/>
      <c r="AR2013" s="39"/>
      <c r="AU2013" s="40"/>
      <c r="AW2013" s="39"/>
      <c r="AZ2013" s="40"/>
      <c r="BB2013" s="39"/>
      <c r="BE2013" s="40"/>
      <c r="BG2013" s="39"/>
      <c r="BJ2013" s="40"/>
      <c r="BL2013" s="39"/>
      <c r="BO2013" s="40"/>
      <c r="BQ2013" s="34"/>
      <c r="BR2013" s="11"/>
      <c r="BS2013" s="11"/>
      <c r="BT2013" s="41"/>
      <c r="BV2013" s="39"/>
      <c r="BY2013" s="40"/>
      <c r="CC2013" s="135"/>
      <c r="CD2013" s="9"/>
      <c r="CE2013" s="38"/>
      <c r="CF2013" s="38"/>
      <c r="CG2013" s="38"/>
      <c r="CH2013" s="38"/>
    </row>
    <row r="2014" spans="2:91" ht="18.600000000000001" customHeight="1" thickBot="1">
      <c r="D2014" s="258" t="s">
        <v>129</v>
      </c>
      <c r="E2014" s="259"/>
      <c r="F2014" s="260" t="s">
        <v>130</v>
      </c>
      <c r="G2014" s="261"/>
      <c r="H2014" s="229"/>
      <c r="I2014" s="258" t="s">
        <v>131</v>
      </c>
      <c r="J2014" s="259"/>
      <c r="K2014" s="260" t="s">
        <v>132</v>
      </c>
      <c r="L2014" s="261"/>
      <c r="N2014" s="253" t="s">
        <v>133</v>
      </c>
      <c r="O2014" s="254"/>
      <c r="P2014" s="255" t="s">
        <v>134</v>
      </c>
      <c r="Q2014" s="256"/>
      <c r="S2014" s="258" t="s">
        <v>135</v>
      </c>
      <c r="T2014" s="259"/>
      <c r="U2014" s="260" t="s">
        <v>136</v>
      </c>
      <c r="V2014" s="261"/>
      <c r="W2014" s="8"/>
      <c r="X2014" s="253" t="s">
        <v>137</v>
      </c>
      <c r="Y2014" s="254"/>
      <c r="Z2014" s="255" t="s">
        <v>138</v>
      </c>
      <c r="AA2014" s="256"/>
      <c r="AB2014" s="8"/>
      <c r="AC2014" s="258" t="s">
        <v>139</v>
      </c>
      <c r="AD2014" s="259"/>
      <c r="AE2014" s="260" t="s">
        <v>140</v>
      </c>
      <c r="AF2014" s="261"/>
      <c r="AG2014" s="8"/>
      <c r="AH2014" s="253" t="s">
        <v>141</v>
      </c>
      <c r="AI2014" s="254"/>
      <c r="AJ2014" s="255" t="s">
        <v>142</v>
      </c>
      <c r="AK2014" s="256"/>
      <c r="AL2014" s="8"/>
      <c r="AM2014" s="258" t="s">
        <v>143</v>
      </c>
      <c r="AN2014" s="259"/>
      <c r="AO2014" s="260" t="s">
        <v>144</v>
      </c>
      <c r="AP2014" s="261"/>
      <c r="AR2014" s="253" t="s">
        <v>145</v>
      </c>
      <c r="AS2014" s="254"/>
      <c r="AT2014" s="255" t="s">
        <v>146</v>
      </c>
      <c r="AU2014" s="256"/>
      <c r="AV2014" s="4"/>
      <c r="AW2014" s="258" t="s">
        <v>147</v>
      </c>
      <c r="AX2014" s="259"/>
      <c r="AY2014" s="260" t="s">
        <v>148</v>
      </c>
      <c r="AZ2014" s="261"/>
      <c r="BA2014" s="8"/>
      <c r="BB2014" s="253" t="s">
        <v>149</v>
      </c>
      <c r="BC2014" s="254"/>
      <c r="BD2014" s="255" t="s">
        <v>150</v>
      </c>
      <c r="BE2014" s="256"/>
      <c r="BF2014" s="4"/>
      <c r="BG2014" s="258" t="s">
        <v>151</v>
      </c>
      <c r="BH2014" s="259"/>
      <c r="BI2014" s="260" t="s">
        <v>152</v>
      </c>
      <c r="BJ2014" s="261"/>
      <c r="BK2014" s="4"/>
      <c r="BL2014" s="253" t="s">
        <v>153</v>
      </c>
      <c r="BM2014" s="254"/>
      <c r="BN2014" s="255" t="s">
        <v>154</v>
      </c>
      <c r="BO2014" s="256"/>
      <c r="BP2014" s="4"/>
      <c r="BQ2014" s="258" t="s">
        <v>155</v>
      </c>
      <c r="BR2014" s="259"/>
      <c r="BS2014" s="260" t="s">
        <v>156</v>
      </c>
      <c r="BT2014" s="261"/>
      <c r="BU2014" s="8"/>
      <c r="BV2014" s="253" t="s">
        <v>157</v>
      </c>
      <c r="BW2014" s="254"/>
      <c r="BX2014" s="255" t="s">
        <v>158</v>
      </c>
      <c r="BY2014" s="256"/>
      <c r="CA2014" s="46" t="s">
        <v>16</v>
      </c>
      <c r="CC2014" s="136" t="s">
        <v>71</v>
      </c>
      <c r="CD2014" s="9"/>
      <c r="CE2014" s="38"/>
      <c r="CF2014" s="38"/>
      <c r="CG2014" s="38"/>
      <c r="CH2014" s="38"/>
    </row>
    <row r="2015" spans="2:91" ht="18.600000000000001" customHeight="1" thickTop="1" thickBot="1">
      <c r="D2015" s="29">
        <v>0</v>
      </c>
      <c r="E2015" s="33">
        <v>0</v>
      </c>
      <c r="F2015" s="31">
        <v>1</v>
      </c>
      <c r="G2015" s="32">
        <v>0</v>
      </c>
      <c r="I2015" s="29">
        <v>0</v>
      </c>
      <c r="J2015" s="33">
        <f t="shared" ref="J2015" si="19344">IF(0=(1-$J$8*$K$8*$B2012^2),10^14,$B2012*$J$8/(1-$J$8*$K$8*$B2012^2))</f>
        <v>-0.23523780199220382</v>
      </c>
      <c r="K2015" s="31">
        <v>1</v>
      </c>
      <c r="L2015" s="32">
        <v>0</v>
      </c>
      <c r="N2015" s="29">
        <f t="shared" ref="N2015" si="19345">D2015*I2012+F2015*I2015-E2015*J2012-G2015*J2015</f>
        <v>0</v>
      </c>
      <c r="O2015" s="33">
        <f t="shared" ref="O2015" si="19346">(D2015*J2012+E2015*I2012+F2015*J2015+G2015*I2015)</f>
        <v>-0.23523780199220382</v>
      </c>
      <c r="P2015" s="31">
        <f t="shared" ref="P2015" si="19347">D2015*K2012+F2015*K2015-E2015*L2012-G2015*L2015</f>
        <v>1</v>
      </c>
      <c r="Q2015" s="32">
        <f t="shared" ref="Q2015" si="19348">(D2015*L2012+E2015*K2012+F2015*L2015+G2015*K2015)</f>
        <v>0</v>
      </c>
      <c r="S2015" s="29">
        <v>0</v>
      </c>
      <c r="T2015" s="33">
        <v>0</v>
      </c>
      <c r="U2015" s="31">
        <v>1</v>
      </c>
      <c r="V2015" s="32">
        <v>0</v>
      </c>
      <c r="X2015" s="29">
        <f t="shared" ref="X2015" si="19349">N2015*S2012+P2015*S2015-O2015*T2012-Q2015*T2015</f>
        <v>0</v>
      </c>
      <c r="Y2015" s="33">
        <f t="shared" ref="Y2015" si="19350">(N2015*T2012+O2015*S2012+P2015*T2015+Q2015*S2015)</f>
        <v>-0.23523780199220382</v>
      </c>
      <c r="Z2015" s="31">
        <f t="shared" ref="Z2015" si="19351">N2015*U2012+P2015*U2015-O2015*V2012-Q2015*V2015</f>
        <v>0.94273032849863947</v>
      </c>
      <c r="AA2015" s="32">
        <f t="shared" ref="AA2015" si="19352">(N2015*V2012+O2015*U2012+P2015*V2015+Q2015*U2015)</f>
        <v>0</v>
      </c>
      <c r="AB2015" s="8"/>
      <c r="AC2015" s="29">
        <v>0</v>
      </c>
      <c r="AD2015" s="33">
        <f t="shared" ref="AD2015" si="19353">IF(0=(1-$AD$8*$AE$8*$B2012^2),10^14,$B2012*$AD$8/(1-$AD$8*$AE$8*$B2012^2))</f>
        <v>-0.18483008691088365</v>
      </c>
      <c r="AE2015" s="31">
        <v>1</v>
      </c>
      <c r="AF2015" s="32">
        <v>0</v>
      </c>
      <c r="AH2015" s="29">
        <f t="shared" ref="AH2015" si="19354">X2015*AC2012+Z2015*AC2015-Y2015*AD2012-AA2015*AD2015</f>
        <v>0</v>
      </c>
      <c r="AI2015" s="33">
        <f t="shared" ref="AI2015" si="19355">(X2015*AD2012+Y2015*AC2012+Z2015*AD2015+AA2015*AC2015)</f>
        <v>-0.40948273054213324</v>
      </c>
      <c r="AJ2015" s="31">
        <f t="shared" ref="AJ2015" si="19356">X2015*AE2012+Z2015*AE2015-Y2015*AF2012-AA2015*AF2015</f>
        <v>0.94273032849863947</v>
      </c>
      <c r="AK2015" s="32">
        <f t="shared" ref="AK2015" si="19357">(X2015*AF2012+Y2015*AE2012+Z2015*AF2015+AA2015*AE2015)</f>
        <v>0</v>
      </c>
      <c r="AL2015" s="8"/>
      <c r="AM2015" s="29">
        <v>0</v>
      </c>
      <c r="AN2015" s="33">
        <v>0</v>
      </c>
      <c r="AO2015" s="31">
        <v>1</v>
      </c>
      <c r="AP2015" s="32">
        <v>0</v>
      </c>
      <c r="AR2015" s="29">
        <f t="shared" ref="AR2015" si="19358">AH2015*AM2012+AJ2015*AM2015-AI2015*AN2012-AK2015*AN2015</f>
        <v>0</v>
      </c>
      <c r="AS2015" s="33">
        <f t="shared" ref="AS2015" si="19359">(AH2015*AN2012+AI2015*AM2012+AJ2015*AN2015+AK2015*AM2015)</f>
        <v>-0.40948273054213324</v>
      </c>
      <c r="AT2015" s="31">
        <f t="shared" ref="AT2015" si="19360">AH2015*AO2012+AJ2015*AO2015-AI2015*AP2012-AK2015*AP2015</f>
        <v>0.85257951358424655</v>
      </c>
      <c r="AU2015" s="32">
        <f t="shared" ref="AU2015" si="19361">(AH2015*AP2012+AI2015*AO2012+AJ2015*AP2015+AK2015*AO2015)</f>
        <v>0</v>
      </c>
      <c r="AV2015" s="8"/>
      <c r="AW2015" s="29">
        <v>0</v>
      </c>
      <c r="AX2015" s="33">
        <f t="shared" ref="AX2015" si="19362">IF(0=(1-$AX$8*$AY$8*$B2012^2),10^14,$B2012*$AX$8/(1-$AX$8*$AY$8*$B2012^2))</f>
        <v>-0.16743730762435272</v>
      </c>
      <c r="AY2015" s="31">
        <v>1</v>
      </c>
      <c r="AZ2015" s="32">
        <v>0</v>
      </c>
      <c r="BB2015" s="29">
        <f t="shared" ref="BB2015" si="19363">AR2015*AW2012+AT2015*AW2015-AS2015*AX2012-AU2015*AX2015</f>
        <v>0</v>
      </c>
      <c r="BC2015" s="33">
        <f t="shared" ref="BC2015" si="19364">(AR2015*AX2012+AS2015*AW2012+AT2015*AX2015+AU2015*AW2015)</f>
        <v>-0.55223634883235972</v>
      </c>
      <c r="BD2015" s="31">
        <f t="shared" ref="BD2015" si="19365">AR2015*AY2012+AT2015*AY2015-AS2015*AZ2012-AU2015*AZ2015</f>
        <v>0.85257951358424655</v>
      </c>
      <c r="BE2015" s="32">
        <f t="shared" ref="BE2015" si="19366">(AR2015*AZ2012+AS2015*AY2012+AT2015*AZ2015+AU2015*AY2015)</f>
        <v>0</v>
      </c>
      <c r="BF2015" s="8"/>
      <c r="BG2015" s="29">
        <v>0</v>
      </c>
      <c r="BH2015" s="33">
        <v>0</v>
      </c>
      <c r="BI2015" s="31">
        <v>1</v>
      </c>
      <c r="BJ2015" s="32">
        <v>0</v>
      </c>
      <c r="BL2015" s="29">
        <f t="shared" ref="BL2015" si="19367">BB2015*BG2012+BD2015*BG2015-BC2015*BH2012-BE2015*BH2015</f>
        <v>0</v>
      </c>
      <c r="BM2015" s="33">
        <f t="shared" ref="BM2015" si="19368">(BB2015*BH2012+BC2015*BG2012+BD2015*BH2015+BE2015*BG2015)</f>
        <v>-0.55223634883235972</v>
      </c>
      <c r="BN2015" s="31">
        <f t="shared" ref="BN2015" si="19369">BB2015*BI2012+BD2015*BI2015-BC2015*BJ2012-BE2015*BJ2015</f>
        <v>0.80982949098328672</v>
      </c>
      <c r="BO2015" s="32">
        <f t="shared" ref="BO2015" si="19370">(BB2015*BJ2012+BC2015*BI2012+BD2015*BJ2015+BE2015*BI2015)</f>
        <v>0</v>
      </c>
      <c r="BP2015" s="8"/>
      <c r="BQ2015" s="19">
        <f t="shared" ref="BQ2015:BQ2078" si="19371">1/$BR$8</f>
        <v>1</v>
      </c>
      <c r="BR2015" s="47">
        <v>0</v>
      </c>
      <c r="BS2015" s="48">
        <v>1</v>
      </c>
      <c r="BT2015" s="49">
        <v>0</v>
      </c>
      <c r="BV2015" s="29">
        <f t="shared" ref="BV2015" si="19372">BL2015*BQ2012+BN2015*BQ2015-BM2015*BR2012-BO2015*BR2015</f>
        <v>0.80982949098328672</v>
      </c>
      <c r="BW2015" s="33">
        <f t="shared" ref="BW2015" si="19373">(BL2015*BR2012+BM2015*BQ2012+BN2015*BR2015+BO2015*BQ2015)</f>
        <v>-0.55223634883235972</v>
      </c>
      <c r="BX2015" s="31">
        <f t="shared" ref="BX2015" si="19374">BL2015*BS2012+BN2015*BS2015-BM2015*BT2012-BO2015*BT2015</f>
        <v>0.80982949098328672</v>
      </c>
      <c r="BY2015" s="32">
        <f t="shared" ref="BY2015" si="19375">(BL2015*BT2012+BM2015*BS2012+BN2015*BT2015+BO2015*BS2015)</f>
        <v>0</v>
      </c>
      <c r="CA2015" s="50">
        <f t="shared" ref="CA2015" si="19376">(180/PI())*ATAN(-1*(BW2012+BW2015)/(BV2012+BV2015))</f>
        <v>35.97050840632528</v>
      </c>
      <c r="CC2015" s="137">
        <f t="shared" ref="CC2015" si="19377">20*LOG(((1-(10^(CA2012/20)^2)*(1-((1-CC2012)/(1+CC2012))^2))^0.5))</f>
        <v>-27.716325280490718</v>
      </c>
      <c r="CD2015" s="9"/>
      <c r="CE2015" s="38"/>
      <c r="CF2015" s="38"/>
      <c r="CG2015" s="38"/>
      <c r="CH2015" s="38"/>
    </row>
    <row r="2016" spans="2:91" ht="18.600000000000001" customHeight="1">
      <c r="CC2016" s="42"/>
    </row>
    <row r="2017" spans="2:91" ht="18.600000000000001" customHeight="1" thickBot="1">
      <c r="E2017" s="22" t="s">
        <v>4</v>
      </c>
      <c r="J2017" s="22" t="s">
        <v>5</v>
      </c>
      <c r="O2017" s="22" t="s">
        <v>6</v>
      </c>
      <c r="T2017" s="22" t="s">
        <v>7</v>
      </c>
      <c r="Y2017" s="22" t="s">
        <v>8</v>
      </c>
      <c r="AD2017" s="22" t="s">
        <v>65</v>
      </c>
      <c r="AI2017" s="22" t="s">
        <v>9</v>
      </c>
      <c r="AN2017" s="22" t="s">
        <v>66</v>
      </c>
      <c r="AS2017" s="22" t="s">
        <v>51</v>
      </c>
      <c r="AX2017" s="22" t="s">
        <v>67</v>
      </c>
      <c r="BC2017" s="22" t="s">
        <v>52</v>
      </c>
      <c r="BH2017" s="22" t="s">
        <v>68</v>
      </c>
      <c r="BM2017" s="22" t="s">
        <v>63</v>
      </c>
      <c r="BQ2017" s="23" t="s">
        <v>69</v>
      </c>
      <c r="BR2017" s="23"/>
      <c r="BS2017" s="24"/>
      <c r="BT2017" s="24"/>
      <c r="BU2017" s="24"/>
      <c r="BW2017" s="22" t="s">
        <v>64</v>
      </c>
    </row>
    <row r="2018" spans="2:91" ht="18.600000000000001" customHeight="1" thickBot="1">
      <c r="D2018" s="249" t="s">
        <v>103</v>
      </c>
      <c r="E2018" s="250"/>
      <c r="F2018" s="251" t="s">
        <v>104</v>
      </c>
      <c r="G2018" s="252"/>
      <c r="H2018" s="229"/>
      <c r="I2018" s="253" t="s">
        <v>11</v>
      </c>
      <c r="J2018" s="254"/>
      <c r="K2018" s="255" t="s">
        <v>12</v>
      </c>
      <c r="L2018" s="256"/>
      <c r="M2018" s="24"/>
      <c r="N2018" s="253" t="s">
        <v>105</v>
      </c>
      <c r="O2018" s="254"/>
      <c r="P2018" s="255" t="s">
        <v>106</v>
      </c>
      <c r="Q2018" s="256"/>
      <c r="R2018" s="24"/>
      <c r="S2018" s="249" t="s">
        <v>107</v>
      </c>
      <c r="T2018" s="250"/>
      <c r="U2018" s="251" t="s">
        <v>108</v>
      </c>
      <c r="V2018" s="252"/>
      <c r="W2018" s="8"/>
      <c r="X2018" s="253" t="s">
        <v>109</v>
      </c>
      <c r="Y2018" s="254"/>
      <c r="Z2018" s="255" t="s">
        <v>110</v>
      </c>
      <c r="AA2018" s="256"/>
      <c r="AB2018" s="8"/>
      <c r="AC2018" s="253" t="s">
        <v>111</v>
      </c>
      <c r="AD2018" s="254"/>
      <c r="AE2018" s="255" t="s">
        <v>14</v>
      </c>
      <c r="AF2018" s="256"/>
      <c r="AG2018" s="8"/>
      <c r="AH2018" s="253" t="s">
        <v>112</v>
      </c>
      <c r="AI2018" s="254"/>
      <c r="AJ2018" s="255" t="s">
        <v>113</v>
      </c>
      <c r="AK2018" s="256"/>
      <c r="AL2018" s="8"/>
      <c r="AM2018" s="249" t="s">
        <v>114</v>
      </c>
      <c r="AN2018" s="250"/>
      <c r="AO2018" s="251" t="s">
        <v>115</v>
      </c>
      <c r="AP2018" s="252"/>
      <c r="AQ2018" s="24"/>
      <c r="AR2018" s="253" t="s">
        <v>116</v>
      </c>
      <c r="AS2018" s="254"/>
      <c r="AT2018" s="255" t="s">
        <v>13</v>
      </c>
      <c r="AU2018" s="256"/>
      <c r="AV2018" s="4"/>
      <c r="AW2018" s="253" t="s">
        <v>117</v>
      </c>
      <c r="AX2018" s="254"/>
      <c r="AY2018" s="255" t="s">
        <v>118</v>
      </c>
      <c r="AZ2018" s="256"/>
      <c r="BA2018" s="8"/>
      <c r="BB2018" s="253" t="s">
        <v>119</v>
      </c>
      <c r="BC2018" s="254"/>
      <c r="BD2018" s="255" t="s">
        <v>120</v>
      </c>
      <c r="BE2018" s="256"/>
      <c r="BF2018" s="4"/>
      <c r="BG2018" s="249" t="s">
        <v>121</v>
      </c>
      <c r="BH2018" s="250"/>
      <c r="BI2018" s="251" t="s">
        <v>122</v>
      </c>
      <c r="BJ2018" s="252"/>
      <c r="BK2018" s="4"/>
      <c r="BL2018" s="253" t="s">
        <v>123</v>
      </c>
      <c r="BM2018" s="254"/>
      <c r="BN2018" s="255" t="s">
        <v>124</v>
      </c>
      <c r="BO2018" s="256"/>
      <c r="BP2018" s="4"/>
      <c r="BQ2018" s="253" t="s">
        <v>125</v>
      </c>
      <c r="BR2018" s="254"/>
      <c r="BS2018" s="255" t="s">
        <v>126</v>
      </c>
      <c r="BT2018" s="256"/>
      <c r="BU2018" s="8"/>
      <c r="BV2018" s="253" t="s">
        <v>127</v>
      </c>
      <c r="BW2018" s="254"/>
      <c r="BX2018" s="255" t="s">
        <v>128</v>
      </c>
      <c r="BY2018" s="256"/>
      <c r="CA2018" s="27" t="s">
        <v>15</v>
      </c>
      <c r="CC2018" s="133" t="s">
        <v>70</v>
      </c>
      <c r="CD2018" s="9"/>
      <c r="CE2018" s="38"/>
      <c r="CF2018" s="38"/>
      <c r="CG2018" s="38"/>
      <c r="CH2018" s="38"/>
    </row>
    <row r="2019" spans="2:91" ht="18.600000000000001" customHeight="1" thickTop="1" thickBot="1">
      <c r="B2019" s="129">
        <v>5.28</v>
      </c>
      <c r="D2019" s="29">
        <v>1</v>
      </c>
      <c r="E2019" s="30">
        <v>0</v>
      </c>
      <c r="F2019" s="31">
        <v>0</v>
      </c>
      <c r="G2019" s="32">
        <f t="shared" ref="G2019:G2082" si="19378">-1/($E$8*$B2019)</f>
        <v>-0.12484469696969697</v>
      </c>
      <c r="I2019" s="29">
        <v>1</v>
      </c>
      <c r="J2019" s="33">
        <v>0</v>
      </c>
      <c r="K2019" s="31">
        <v>0</v>
      </c>
      <c r="L2019" s="32">
        <v>0</v>
      </c>
      <c r="N2019" s="29">
        <f t="shared" ref="N2019" si="19379">D2019*I2019+F2019*I2022-E2019*J2019-G2019*J2022</f>
        <v>0.97074428808644619</v>
      </c>
      <c r="O2019" s="33">
        <f t="shared" ref="O2019" si="19380">(D2019*J2019+E2019*I2019+F2019*J2022+G2019*I2022)</f>
        <v>0</v>
      </c>
      <c r="P2019" s="31">
        <f t="shared" ref="P2019" si="19381">D2019*K2019+F2019*K2022-E2019*L2019-G2019*L2022</f>
        <v>0</v>
      </c>
      <c r="Q2019" s="32">
        <f t="shared" ref="Q2019" si="19382">(D2019*L2019+E2019*K2019+F2019*L2022+G2019*K2022)</f>
        <v>-0.12484469696969697</v>
      </c>
      <c r="S2019" s="29">
        <v>1</v>
      </c>
      <c r="T2019" s="30">
        <v>0</v>
      </c>
      <c r="U2019" s="31">
        <v>0</v>
      </c>
      <c r="V2019" s="32">
        <f t="shared" ref="V2019:V2082" si="19383">-1/($T$8*$B2019)</f>
        <v>-0.24253219696969697</v>
      </c>
      <c r="X2019" s="29">
        <f t="shared" ref="X2019" si="19384">N2019*S2019+P2019*S2022-O2019*T2019-Q2019*T2022</f>
        <v>0.97074428808644619</v>
      </c>
      <c r="Y2019" s="33">
        <f t="shared" ref="Y2019" si="19385">(N2019*T2019+O2019*S2019+P2019*T2022+Q2019*S2022)</f>
        <v>0</v>
      </c>
      <c r="Z2019" s="31">
        <f t="shared" ref="Z2019" si="19386">N2019*U2019+P2019*U2022-O2019*V2019-Q2019*V2022</f>
        <v>0</v>
      </c>
      <c r="AA2019" s="32">
        <f t="shared" ref="AA2019" si="19387">(N2019*V2019+O2019*U2019+P2019*V2022+Q2019*U2022)</f>
        <v>-0.3602814418550872</v>
      </c>
      <c r="AB2019" s="8"/>
      <c r="AC2019" s="29">
        <v>1</v>
      </c>
      <c r="AD2019" s="33">
        <v>0</v>
      </c>
      <c r="AE2019" s="31">
        <v>0</v>
      </c>
      <c r="AF2019" s="32">
        <v>0</v>
      </c>
      <c r="AH2019" s="29">
        <f t="shared" ref="AH2019" si="19388">X2019*AC2019+Z2019*AC2022-Y2019*AD2019-AA2019*AD2022</f>
        <v>0.90441619194388889</v>
      </c>
      <c r="AI2019" s="33">
        <f t="shared" ref="AI2019" si="19389">(X2019*AD2019+Y2019*AC2019+Z2019*AD2022+AA2019*AC2022)</f>
        <v>0</v>
      </c>
      <c r="AJ2019" s="31">
        <f t="shared" ref="AJ2019" si="19390">X2019*AE2019+Z2019*AE2022-Y2019*AF2019-AA2019*AF2022</f>
        <v>0</v>
      </c>
      <c r="AK2019" s="32">
        <f t="shared" ref="AK2019" si="19391">(X2019*AF2019+Y2019*AE2019+Z2019*AF2022+AA2019*AE2022)</f>
        <v>-0.3602814418550872</v>
      </c>
      <c r="AL2019" s="8"/>
      <c r="AM2019" s="29">
        <v>1</v>
      </c>
      <c r="AN2019" s="30">
        <v>0</v>
      </c>
      <c r="AO2019" s="31">
        <v>0</v>
      </c>
      <c r="AP2019" s="32">
        <f t="shared" ref="AP2019:AP2082" si="19392">-1/($AN$8*$B2019)</f>
        <v>-0.21932386363636361</v>
      </c>
      <c r="AR2019" s="29">
        <f t="shared" ref="AR2019" si="19393">AH2019*AM2019+AJ2019*AM2022-AI2019*AN2019-AK2019*AN2022</f>
        <v>0.90441619194388889</v>
      </c>
      <c r="AS2019" s="33">
        <f t="shared" ref="AS2019" si="19394">(AH2019*AN2019+AI2019*AM2019+AJ2019*AN2022+AK2019*AM2022)</f>
        <v>0</v>
      </c>
      <c r="AT2019" s="31">
        <f t="shared" ref="AT2019" si="19395">AH2019*AO2019+AJ2019*AO2022-AI2019*AP2019-AK2019*AP2022</f>
        <v>0</v>
      </c>
      <c r="AU2019" s="32">
        <f t="shared" ref="AU2019" si="19396">(AH2019*AP2019+AI2019*AO2019+AJ2019*AP2022+AK2019*AO2022)</f>
        <v>-0.55864149540750796</v>
      </c>
      <c r="AV2019" s="8"/>
      <c r="AW2019" s="29">
        <v>1</v>
      </c>
      <c r="AX2019" s="33">
        <v>0</v>
      </c>
      <c r="AY2019" s="31">
        <v>0</v>
      </c>
      <c r="AZ2019" s="32">
        <v>0</v>
      </c>
      <c r="BB2019" s="29">
        <f t="shared" ref="BB2019" si="19397">AR2019*AW2019+AT2019*AW2022-AS2019*AX2019-AU2019*AX2022</f>
        <v>0.81124385835878254</v>
      </c>
      <c r="BC2019" s="33">
        <f t="shared" ref="BC2019" si="19398">(AR2019*AX2019+AS2019*AW2019+AT2019*AX2022+AU2019*AW2022)</f>
        <v>0</v>
      </c>
      <c r="BD2019" s="31">
        <f t="shared" ref="BD2019" si="19399">AR2019*AY2019+AT2019*AY2022-AS2019*AZ2019-AU2019*AZ2022</f>
        <v>0</v>
      </c>
      <c r="BE2019" s="32">
        <f t="shared" ref="BE2019" si="19400">(AR2019*AZ2019+AS2019*AY2019+AT2019*AZ2022+AU2019*AY2022)</f>
        <v>-0.55864149540750796</v>
      </c>
      <c r="BF2019" s="8"/>
      <c r="BG2019" s="29">
        <v>1</v>
      </c>
      <c r="BH2019" s="30">
        <v>0</v>
      </c>
      <c r="BI2019" s="31">
        <v>0</v>
      </c>
      <c r="BJ2019" s="32">
        <f t="shared" ref="BJ2019:BJ2082" si="19401">-1/($BH$8*$B2019)</f>
        <v>-7.7119318181818178E-2</v>
      </c>
      <c r="BL2019" s="29">
        <f t="shared" ref="BL2019" si="19402">BB2019*BG2019+BD2019*BG2022-BC2019*BH2019-BE2019*BH2022</f>
        <v>0.81124385835878254</v>
      </c>
      <c r="BM2019" s="33">
        <f t="shared" ref="BM2019" si="19403">(BB2019*BH2019+BC2019*BG2019+BD2019*BH2022+BE2019*BG2022)</f>
        <v>0</v>
      </c>
      <c r="BN2019" s="31">
        <f t="shared" ref="BN2019" si="19404">BB2019*BI2019+BD2019*BI2022-BC2019*BJ2019-BE2019*BJ2022</f>
        <v>0</v>
      </c>
      <c r="BO2019" s="32">
        <f t="shared" ref="BO2019" si="19405">(BB2019*BJ2019+BC2019*BI2019+BD2019*BJ2022+BE2019*BI2022)</f>
        <v>-0.62120406864332478</v>
      </c>
      <c r="BP2019" s="8"/>
      <c r="BQ2019" s="34">
        <v>1</v>
      </c>
      <c r="BR2019" s="35">
        <v>0</v>
      </c>
      <c r="BS2019" s="11">
        <v>0</v>
      </c>
      <c r="BT2019" s="36">
        <v>0</v>
      </c>
      <c r="BV2019" s="29">
        <f t="shared" ref="BV2019" si="19406">BL2019*BQ2019+BN2019*BQ2022-BM2019*BR2019-BO2019*BR2022</f>
        <v>0.81124385835878254</v>
      </c>
      <c r="BW2019" s="33">
        <f t="shared" ref="BW2019" si="19407">(BL2019*BR2019+BM2019*BQ2019+BN2019*BR2022+BO2019*BQ2022)</f>
        <v>-0.62120406864332478</v>
      </c>
      <c r="BX2019" s="31">
        <f t="shared" ref="BX2019" si="19408">BL2019*BS2019+BN2019*BS2022-BM2019*BT2019-BO2019*BT2022</f>
        <v>0</v>
      </c>
      <c r="BY2019" s="32">
        <f t="shared" ref="BY2019" si="19409">(BL2019*BT2019+BM2019*BS2019+BN2019*BT2022+BO2019*BS2022)</f>
        <v>-0.62120406864332478</v>
      </c>
      <c r="CA2019" s="37">
        <f t="shared" ref="CA2019" si="19410">20*LOG(((1+$BR$8)/$BR$8)/((BV2019+BV2022)^2+(BW2019+BW2022)^2)^0.5)</f>
        <v>-5.4464459881961823E-3</v>
      </c>
      <c r="CC2019" s="134">
        <f t="shared" ref="CC2019" si="19411">((BV2019^2+BW2019^2)^0.5)/((BV2022^2+BW2022^2)^0.5)</f>
        <v>1.0422909357687136</v>
      </c>
      <c r="CD2019" s="9"/>
      <c r="CE2019" s="38"/>
      <c r="CF2019" s="38"/>
      <c r="CG2019" s="38"/>
      <c r="CH2019" s="38"/>
      <c r="CM2019" s="129">
        <v>5.26</v>
      </c>
    </row>
    <row r="2020" spans="2:91" ht="18.600000000000001" customHeight="1" thickBot="1">
      <c r="D2020" s="39"/>
      <c r="G2020" s="40"/>
      <c r="I2020" s="39"/>
      <c r="L2020" s="40"/>
      <c r="N2020" s="39"/>
      <c r="Q2020" s="40"/>
      <c r="S2020" s="39"/>
      <c r="V2020" s="40"/>
      <c r="X2020" s="39"/>
      <c r="AA2020" s="40"/>
      <c r="AC2020" s="39"/>
      <c r="AF2020" s="40"/>
      <c r="AH2020" s="39"/>
      <c r="AK2020" s="40"/>
      <c r="AM2020" s="39"/>
      <c r="AP2020" s="40"/>
      <c r="AR2020" s="39"/>
      <c r="AU2020" s="40"/>
      <c r="AW2020" s="39"/>
      <c r="AZ2020" s="40"/>
      <c r="BB2020" s="39"/>
      <c r="BE2020" s="40"/>
      <c r="BG2020" s="39"/>
      <c r="BJ2020" s="40"/>
      <c r="BL2020" s="39"/>
      <c r="BO2020" s="40"/>
      <c r="BQ2020" s="34"/>
      <c r="BR2020" s="11"/>
      <c r="BS2020" s="11"/>
      <c r="BT2020" s="41"/>
      <c r="BV2020" s="39"/>
      <c r="BY2020" s="40"/>
      <c r="CC2020" s="135"/>
      <c r="CD2020" s="9"/>
      <c r="CE2020" s="38"/>
      <c r="CF2020" s="38"/>
      <c r="CG2020" s="38"/>
      <c r="CH2020" s="38"/>
    </row>
    <row r="2021" spans="2:91" ht="18.600000000000001" customHeight="1" thickBot="1">
      <c r="D2021" s="258" t="s">
        <v>129</v>
      </c>
      <c r="E2021" s="259"/>
      <c r="F2021" s="260" t="s">
        <v>130</v>
      </c>
      <c r="G2021" s="261"/>
      <c r="H2021" s="229"/>
      <c r="I2021" s="258" t="s">
        <v>131</v>
      </c>
      <c r="J2021" s="259"/>
      <c r="K2021" s="260" t="s">
        <v>132</v>
      </c>
      <c r="L2021" s="261"/>
      <c r="N2021" s="253" t="s">
        <v>133</v>
      </c>
      <c r="O2021" s="254"/>
      <c r="P2021" s="255" t="s">
        <v>134</v>
      </c>
      <c r="Q2021" s="256"/>
      <c r="S2021" s="258" t="s">
        <v>135</v>
      </c>
      <c r="T2021" s="259"/>
      <c r="U2021" s="260" t="s">
        <v>136</v>
      </c>
      <c r="V2021" s="261"/>
      <c r="W2021" s="8"/>
      <c r="X2021" s="253" t="s">
        <v>137</v>
      </c>
      <c r="Y2021" s="254"/>
      <c r="Z2021" s="255" t="s">
        <v>138</v>
      </c>
      <c r="AA2021" s="256"/>
      <c r="AB2021" s="8"/>
      <c r="AC2021" s="258" t="s">
        <v>139</v>
      </c>
      <c r="AD2021" s="259"/>
      <c r="AE2021" s="260" t="s">
        <v>140</v>
      </c>
      <c r="AF2021" s="261"/>
      <c r="AG2021" s="8"/>
      <c r="AH2021" s="253" t="s">
        <v>141</v>
      </c>
      <c r="AI2021" s="254"/>
      <c r="AJ2021" s="255" t="s">
        <v>142</v>
      </c>
      <c r="AK2021" s="256"/>
      <c r="AL2021" s="8"/>
      <c r="AM2021" s="258" t="s">
        <v>143</v>
      </c>
      <c r="AN2021" s="259"/>
      <c r="AO2021" s="260" t="s">
        <v>144</v>
      </c>
      <c r="AP2021" s="261"/>
      <c r="AR2021" s="253" t="s">
        <v>145</v>
      </c>
      <c r="AS2021" s="254"/>
      <c r="AT2021" s="255" t="s">
        <v>146</v>
      </c>
      <c r="AU2021" s="256"/>
      <c r="AV2021" s="4"/>
      <c r="AW2021" s="258" t="s">
        <v>147</v>
      </c>
      <c r="AX2021" s="259"/>
      <c r="AY2021" s="260" t="s">
        <v>148</v>
      </c>
      <c r="AZ2021" s="261"/>
      <c r="BA2021" s="8"/>
      <c r="BB2021" s="253" t="s">
        <v>149</v>
      </c>
      <c r="BC2021" s="254"/>
      <c r="BD2021" s="255" t="s">
        <v>150</v>
      </c>
      <c r="BE2021" s="256"/>
      <c r="BF2021" s="4"/>
      <c r="BG2021" s="258" t="s">
        <v>151</v>
      </c>
      <c r="BH2021" s="259"/>
      <c r="BI2021" s="260" t="s">
        <v>152</v>
      </c>
      <c r="BJ2021" s="261"/>
      <c r="BK2021" s="4"/>
      <c r="BL2021" s="253" t="s">
        <v>153</v>
      </c>
      <c r="BM2021" s="254"/>
      <c r="BN2021" s="255" t="s">
        <v>154</v>
      </c>
      <c r="BO2021" s="256"/>
      <c r="BP2021" s="4"/>
      <c r="BQ2021" s="258" t="s">
        <v>155</v>
      </c>
      <c r="BR2021" s="259"/>
      <c r="BS2021" s="260" t="s">
        <v>156</v>
      </c>
      <c r="BT2021" s="261"/>
      <c r="BU2021" s="8"/>
      <c r="BV2021" s="253" t="s">
        <v>157</v>
      </c>
      <c r="BW2021" s="254"/>
      <c r="BX2021" s="255" t="s">
        <v>158</v>
      </c>
      <c r="BY2021" s="256"/>
      <c r="CA2021" s="46" t="s">
        <v>16</v>
      </c>
      <c r="CC2021" s="136" t="s">
        <v>71</v>
      </c>
      <c r="CD2021" s="9"/>
      <c r="CE2021" s="38"/>
      <c r="CF2021" s="38"/>
      <c r="CG2021" s="38"/>
      <c r="CH2021" s="38"/>
    </row>
    <row r="2022" spans="2:91" ht="18.600000000000001" customHeight="1" thickTop="1" thickBot="1">
      <c r="D2022" s="29">
        <v>0</v>
      </c>
      <c r="E2022" s="33">
        <v>0</v>
      </c>
      <c r="F2022" s="31">
        <v>1</v>
      </c>
      <c r="G2022" s="32">
        <v>0</v>
      </c>
      <c r="I2022" s="29">
        <v>0</v>
      </c>
      <c r="J2022" s="33">
        <f t="shared" ref="J2022" si="19412">IF(0=(1-$J$8*$K$8*$B2019^2),10^14,$B2019*$J$8/(1-$J$8*$K$8*$B2019^2))</f>
        <v>-0.23433684108068187</v>
      </c>
      <c r="K2022" s="31">
        <v>1</v>
      </c>
      <c r="L2022" s="32">
        <v>0</v>
      </c>
      <c r="N2022" s="29">
        <f t="shared" ref="N2022" si="19413">D2022*I2019+F2022*I2022-E2022*J2019-G2022*J2022</f>
        <v>0</v>
      </c>
      <c r="O2022" s="33">
        <f t="shared" ref="O2022" si="19414">(D2022*J2019+E2022*I2019+F2022*J2022+G2022*I2022)</f>
        <v>-0.23433684108068187</v>
      </c>
      <c r="P2022" s="31">
        <f t="shared" ref="P2022" si="19415">D2022*K2019+F2022*K2022-E2022*L2019-G2022*L2022</f>
        <v>1</v>
      </c>
      <c r="Q2022" s="32">
        <f t="shared" ref="Q2022" si="19416">(D2022*L2019+E2022*K2019+F2022*L2022+G2022*K2022)</f>
        <v>0</v>
      </c>
      <c r="S2022" s="29">
        <v>0</v>
      </c>
      <c r="T2022" s="33">
        <v>0</v>
      </c>
      <c r="U2022" s="31">
        <v>1</v>
      </c>
      <c r="V2022" s="32">
        <v>0</v>
      </c>
      <c r="X2022" s="29">
        <f t="shared" ref="X2022" si="19417">N2022*S2019+P2022*S2022-O2022*T2019-Q2022*T2022</f>
        <v>0</v>
      </c>
      <c r="Y2022" s="33">
        <f t="shared" ref="Y2022" si="19418">(N2022*T2019+O2022*S2019+P2022*T2022+Q2022*S2022)</f>
        <v>-0.23433684108068187</v>
      </c>
      <c r="Z2022" s="31">
        <f t="shared" ref="Z2022" si="19419">N2022*U2019+P2022*U2022-O2022*V2019-Q2022*V2022</f>
        <v>0.94316577110176347</v>
      </c>
      <c r="AA2022" s="32">
        <f t="shared" ref="AA2022" si="19420">(N2022*V2019+O2022*U2019+P2022*V2022+Q2022*U2022)</f>
        <v>0</v>
      </c>
      <c r="AB2022" s="8"/>
      <c r="AC2022" s="29">
        <v>0</v>
      </c>
      <c r="AD2022" s="33">
        <f t="shared" ref="AD2022" si="19421">IF(0=(1-$AD$8*$AE$8*$B2019^2),10^14,$B2019*$AD$8/(1-$AD$8*$AE$8*$B2019^2))</f>
        <v>-0.18410078465611282</v>
      </c>
      <c r="AE2022" s="31">
        <v>1</v>
      </c>
      <c r="AF2022" s="32">
        <v>0</v>
      </c>
      <c r="AH2022" s="29">
        <f t="shared" ref="AH2022" si="19422">X2022*AC2019+Z2022*AC2022-Y2022*AD2019-AA2022*AD2022</f>
        <v>0</v>
      </c>
      <c r="AI2022" s="33">
        <f t="shared" ref="AI2022" si="19423">(X2022*AD2019+Y2022*AC2019+Z2022*AD2022+AA2022*AC2022)</f>
        <v>-0.40797439960130422</v>
      </c>
      <c r="AJ2022" s="31">
        <f t="shared" ref="AJ2022" si="19424">X2022*AE2019+Z2022*AE2022-Y2022*AF2019-AA2022*AF2022</f>
        <v>0.94316577110176347</v>
      </c>
      <c r="AK2022" s="32">
        <f t="shared" ref="AK2022" si="19425">(X2022*AF2019+Y2022*AE2019+Z2022*AF2022+AA2022*AE2022)</f>
        <v>0</v>
      </c>
      <c r="AL2022" s="8"/>
      <c r="AM2022" s="29">
        <v>0</v>
      </c>
      <c r="AN2022" s="33">
        <v>0</v>
      </c>
      <c r="AO2022" s="31">
        <v>1</v>
      </c>
      <c r="AP2022" s="32">
        <v>0</v>
      </c>
      <c r="AR2022" s="29">
        <f t="shared" ref="AR2022" si="19426">AH2022*AM2019+AJ2022*AM2022-AI2022*AN2019-AK2022*AN2022</f>
        <v>0</v>
      </c>
      <c r="AS2022" s="33">
        <f t="shared" ref="AS2022" si="19427">(AH2022*AN2019+AI2022*AM2019+AJ2022*AN2022+AK2022*AM2022)</f>
        <v>-0.40797439960130422</v>
      </c>
      <c r="AT2022" s="31">
        <f t="shared" ref="AT2022" si="19428">AH2022*AO2019+AJ2022*AO2022-AI2022*AP2019-AK2022*AP2022</f>
        <v>0.85368724951647967</v>
      </c>
      <c r="AU2022" s="32">
        <f t="shared" ref="AU2022" si="19429">(AH2022*AP2019+AI2022*AO2019+AJ2022*AP2022+AK2022*AO2022)</f>
        <v>0</v>
      </c>
      <c r="AV2022" s="8"/>
      <c r="AW2022" s="29">
        <v>0</v>
      </c>
      <c r="AX2022" s="33">
        <f t="shared" ref="AX2022" si="19430">IF(0=(1-$AX$8*$AY$8*$B2019^2),10^14,$B2019*$AX$8/(1-$AX$8*$AY$8*$B2019^2))</f>
        <v>-0.16678376803559966</v>
      </c>
      <c r="AY2022" s="31">
        <v>1</v>
      </c>
      <c r="AZ2022" s="32">
        <v>0</v>
      </c>
      <c r="BB2022" s="29">
        <f t="shared" ref="BB2022" si="19431">AR2022*AW2019+AT2022*AW2022-AS2022*AX2019-AU2022*AX2022</f>
        <v>0</v>
      </c>
      <c r="BC2022" s="33">
        <f t="shared" ref="BC2022" si="19432">(AR2022*AX2019+AS2022*AW2019+AT2022*AX2022+AU2022*AW2022)</f>
        <v>-0.55035557579960992</v>
      </c>
      <c r="BD2022" s="31">
        <f t="shared" ref="BD2022" si="19433">AR2022*AY2019+AT2022*AY2022-AS2022*AZ2019-AU2022*AZ2022</f>
        <v>0.85368724951647967</v>
      </c>
      <c r="BE2022" s="32">
        <f t="shared" ref="BE2022" si="19434">(AR2022*AZ2019+AS2022*AY2019+AT2022*AZ2022+AU2022*AY2022)</f>
        <v>0</v>
      </c>
      <c r="BF2022" s="8"/>
      <c r="BG2022" s="29">
        <v>0</v>
      </c>
      <c r="BH2022" s="33">
        <v>0</v>
      </c>
      <c r="BI2022" s="31">
        <v>1</v>
      </c>
      <c r="BJ2022" s="32">
        <v>0</v>
      </c>
      <c r="BL2022" s="29">
        <f t="shared" ref="BL2022" si="19435">BB2022*BG2019+BD2022*BG2022-BC2022*BH2019-BE2022*BH2022</f>
        <v>0</v>
      </c>
      <c r="BM2022" s="33">
        <f t="shared" ref="BM2022" si="19436">(BB2022*BH2019+BC2022*BG2019+BD2022*BH2022+BE2022*BG2022)</f>
        <v>-0.55035557579960992</v>
      </c>
      <c r="BN2022" s="31">
        <f t="shared" ref="BN2022" si="19437">BB2022*BI2019+BD2022*BI2022-BC2022*BJ2019-BE2022*BJ2022</f>
        <v>0.81124420275325182</v>
      </c>
      <c r="BO2022" s="32">
        <f t="shared" ref="BO2022" si="19438">(BB2022*BJ2019+BC2022*BI2019+BD2022*BJ2022+BE2022*BI2022)</f>
        <v>0</v>
      </c>
      <c r="BP2022" s="8"/>
      <c r="BQ2022" s="19">
        <f t="shared" ref="BQ2022:BQ2085" si="19439">1/$BR$8</f>
        <v>1</v>
      </c>
      <c r="BR2022" s="47">
        <v>0</v>
      </c>
      <c r="BS2022" s="48">
        <v>1</v>
      </c>
      <c r="BT2022" s="49">
        <v>0</v>
      </c>
      <c r="BV2022" s="29">
        <f t="shared" ref="BV2022" si="19440">BL2022*BQ2019+BN2022*BQ2022-BM2022*BR2019-BO2022*BR2022</f>
        <v>0.81124420275325182</v>
      </c>
      <c r="BW2022" s="33">
        <f t="shared" ref="BW2022" si="19441">(BL2022*BR2019+BM2022*BQ2019+BN2022*BR2022+BO2022*BQ2022)</f>
        <v>-0.55035557579960992</v>
      </c>
      <c r="BX2022" s="31">
        <f t="shared" ref="BX2022" si="19442">BL2022*BS2019+BN2022*BS2022-BM2022*BT2019-BO2022*BT2022</f>
        <v>0.81124420275325182</v>
      </c>
      <c r="BY2022" s="32">
        <f t="shared" ref="BY2022" si="19443">(BL2022*BT2019+BM2022*BS2019+BN2022*BT2022+BO2022*BS2022)</f>
        <v>0</v>
      </c>
      <c r="CA2022" s="50">
        <f t="shared" ref="CA2022" si="19444">(180/PI())*ATAN(-1*(BW2019+BW2022)/(BV2019+BV2022))</f>
        <v>35.832145559576766</v>
      </c>
      <c r="CC2022" s="137">
        <f t="shared" ref="CC2022" si="19445">20*LOG(((1-(10^(CA2019/20)^2)*(1-((1-CC2019)/(1+CC2019))^2))^0.5))</f>
        <v>-27.742846350217715</v>
      </c>
      <c r="CD2022" s="9"/>
      <c r="CE2022" s="38"/>
      <c r="CF2022" s="38"/>
      <c r="CG2022" s="38"/>
      <c r="CH2022" s="38"/>
    </row>
    <row r="2023" spans="2:91" ht="18.600000000000001" customHeight="1">
      <c r="CC2023" s="42"/>
    </row>
    <row r="2024" spans="2:91" ht="18.600000000000001" customHeight="1" thickBot="1">
      <c r="E2024" s="22" t="s">
        <v>4</v>
      </c>
      <c r="J2024" s="22" t="s">
        <v>5</v>
      </c>
      <c r="O2024" s="22" t="s">
        <v>6</v>
      </c>
      <c r="T2024" s="22" t="s">
        <v>7</v>
      </c>
      <c r="Y2024" s="22" t="s">
        <v>8</v>
      </c>
      <c r="AD2024" s="22" t="s">
        <v>65</v>
      </c>
      <c r="AI2024" s="22" t="s">
        <v>9</v>
      </c>
      <c r="AN2024" s="22" t="s">
        <v>66</v>
      </c>
      <c r="AS2024" s="22" t="s">
        <v>51</v>
      </c>
      <c r="AX2024" s="22" t="s">
        <v>67</v>
      </c>
      <c r="BC2024" s="22" t="s">
        <v>52</v>
      </c>
      <c r="BH2024" s="22" t="s">
        <v>68</v>
      </c>
      <c r="BM2024" s="22" t="s">
        <v>63</v>
      </c>
      <c r="BQ2024" s="23" t="s">
        <v>69</v>
      </c>
      <c r="BR2024" s="23"/>
      <c r="BS2024" s="24"/>
      <c r="BT2024" s="24"/>
      <c r="BU2024" s="24"/>
      <c r="BW2024" s="22" t="s">
        <v>64</v>
      </c>
    </row>
    <row r="2025" spans="2:91" ht="18.600000000000001" customHeight="1" thickBot="1">
      <c r="D2025" s="249" t="s">
        <v>103</v>
      </c>
      <c r="E2025" s="250"/>
      <c r="F2025" s="251" t="s">
        <v>104</v>
      </c>
      <c r="G2025" s="252"/>
      <c r="H2025" s="229"/>
      <c r="I2025" s="253" t="s">
        <v>11</v>
      </c>
      <c r="J2025" s="254"/>
      <c r="K2025" s="255" t="s">
        <v>12</v>
      </c>
      <c r="L2025" s="256"/>
      <c r="M2025" s="24"/>
      <c r="N2025" s="253" t="s">
        <v>105</v>
      </c>
      <c r="O2025" s="254"/>
      <c r="P2025" s="255" t="s">
        <v>106</v>
      </c>
      <c r="Q2025" s="256"/>
      <c r="R2025" s="24"/>
      <c r="S2025" s="249" t="s">
        <v>107</v>
      </c>
      <c r="T2025" s="250"/>
      <c r="U2025" s="251" t="s">
        <v>108</v>
      </c>
      <c r="V2025" s="252"/>
      <c r="W2025" s="8"/>
      <c r="X2025" s="253" t="s">
        <v>109</v>
      </c>
      <c r="Y2025" s="254"/>
      <c r="Z2025" s="255" t="s">
        <v>110</v>
      </c>
      <c r="AA2025" s="256"/>
      <c r="AB2025" s="8"/>
      <c r="AC2025" s="253" t="s">
        <v>111</v>
      </c>
      <c r="AD2025" s="254"/>
      <c r="AE2025" s="255" t="s">
        <v>14</v>
      </c>
      <c r="AF2025" s="256"/>
      <c r="AG2025" s="8"/>
      <c r="AH2025" s="253" t="s">
        <v>112</v>
      </c>
      <c r="AI2025" s="254"/>
      <c r="AJ2025" s="255" t="s">
        <v>113</v>
      </c>
      <c r="AK2025" s="256"/>
      <c r="AL2025" s="8"/>
      <c r="AM2025" s="249" t="s">
        <v>114</v>
      </c>
      <c r="AN2025" s="250"/>
      <c r="AO2025" s="251" t="s">
        <v>115</v>
      </c>
      <c r="AP2025" s="252"/>
      <c r="AQ2025" s="24"/>
      <c r="AR2025" s="253" t="s">
        <v>116</v>
      </c>
      <c r="AS2025" s="254"/>
      <c r="AT2025" s="255" t="s">
        <v>13</v>
      </c>
      <c r="AU2025" s="256"/>
      <c r="AV2025" s="4"/>
      <c r="AW2025" s="253" t="s">
        <v>117</v>
      </c>
      <c r="AX2025" s="254"/>
      <c r="AY2025" s="255" t="s">
        <v>118</v>
      </c>
      <c r="AZ2025" s="256"/>
      <c r="BA2025" s="8"/>
      <c r="BB2025" s="253" t="s">
        <v>119</v>
      </c>
      <c r="BC2025" s="254"/>
      <c r="BD2025" s="255" t="s">
        <v>120</v>
      </c>
      <c r="BE2025" s="256"/>
      <c r="BF2025" s="4"/>
      <c r="BG2025" s="249" t="s">
        <v>121</v>
      </c>
      <c r="BH2025" s="250"/>
      <c r="BI2025" s="251" t="s">
        <v>122</v>
      </c>
      <c r="BJ2025" s="252"/>
      <c r="BK2025" s="4"/>
      <c r="BL2025" s="253" t="s">
        <v>123</v>
      </c>
      <c r="BM2025" s="254"/>
      <c r="BN2025" s="255" t="s">
        <v>124</v>
      </c>
      <c r="BO2025" s="256"/>
      <c r="BP2025" s="4"/>
      <c r="BQ2025" s="253" t="s">
        <v>125</v>
      </c>
      <c r="BR2025" s="254"/>
      <c r="BS2025" s="255" t="s">
        <v>126</v>
      </c>
      <c r="BT2025" s="256"/>
      <c r="BU2025" s="8"/>
      <c r="BV2025" s="253" t="s">
        <v>127</v>
      </c>
      <c r="BW2025" s="254"/>
      <c r="BX2025" s="255" t="s">
        <v>128</v>
      </c>
      <c r="BY2025" s="256"/>
      <c r="CA2025" s="27" t="s">
        <v>15</v>
      </c>
      <c r="CC2025" s="133" t="s">
        <v>70</v>
      </c>
      <c r="CD2025" s="9"/>
      <c r="CE2025" s="38"/>
      <c r="CF2025" s="38"/>
      <c r="CG2025" s="38"/>
      <c r="CH2025" s="38"/>
    </row>
    <row r="2026" spans="2:91" ht="18.600000000000001" customHeight="1" thickTop="1" thickBot="1">
      <c r="B2026" s="129">
        <v>5.3</v>
      </c>
      <c r="D2026" s="29">
        <v>1</v>
      </c>
      <c r="E2026" s="30">
        <v>0</v>
      </c>
      <c r="F2026" s="31">
        <v>0</v>
      </c>
      <c r="G2026" s="32">
        <f t="shared" ref="G2026:G2089" si="19446">-1/($E$8*$B2026)</f>
        <v>-0.12437358490566039</v>
      </c>
      <c r="I2026" s="29">
        <v>1</v>
      </c>
      <c r="J2026" s="33">
        <v>0</v>
      </c>
      <c r="K2026" s="31">
        <v>0</v>
      </c>
      <c r="L2026" s="32">
        <v>0</v>
      </c>
      <c r="N2026" s="29">
        <f t="shared" ref="N2026" si="19447">D2026*I2026+F2026*I2029-E2026*J2026-G2026*J2029</f>
        <v>0.97096588305950993</v>
      </c>
      <c r="O2026" s="33">
        <f t="shared" ref="O2026" si="19448">(D2026*J2026+E2026*I2026+F2026*J2029+G2026*I2029)</f>
        <v>0</v>
      </c>
      <c r="P2026" s="31">
        <f t="shared" ref="P2026" si="19449">D2026*K2026+F2026*K2029-E2026*L2026-G2026*L2029</f>
        <v>0</v>
      </c>
      <c r="Q2026" s="32">
        <f t="shared" ref="Q2026" si="19450">(D2026*L2026+E2026*K2026+F2026*L2029+G2026*K2029)</f>
        <v>-0.12437358490566039</v>
      </c>
      <c r="S2026" s="29">
        <v>1</v>
      </c>
      <c r="T2026" s="30">
        <v>0</v>
      </c>
      <c r="U2026" s="31">
        <v>0</v>
      </c>
      <c r="V2026" s="32">
        <f t="shared" ref="V2026:V2089" si="19451">-1/($T$8*$B2026)</f>
        <v>-0.2416169811320755</v>
      </c>
      <c r="X2026" s="29">
        <f t="shared" ref="X2026" si="19452">N2026*S2026+P2026*S2029-O2026*T2026-Q2026*T2029</f>
        <v>0.97096588305950993</v>
      </c>
      <c r="Y2026" s="33">
        <f t="shared" ref="Y2026" si="19453">(N2026*T2026+O2026*S2026+P2026*T2029+Q2026*S2029)</f>
        <v>0</v>
      </c>
      <c r="Z2026" s="31">
        <f t="shared" ref="Z2026" si="19454">N2026*U2026+P2026*U2029-O2026*V2026-Q2026*V2029</f>
        <v>0</v>
      </c>
      <c r="AA2026" s="32">
        <f t="shared" ref="AA2026" si="19455">(N2026*V2026+O2026*U2026+P2026*V2029+Q2026*U2029)</f>
        <v>-0.35897543035273904</v>
      </c>
      <c r="AB2026" s="8"/>
      <c r="AC2026" s="29">
        <v>1</v>
      </c>
      <c r="AD2026" s="33">
        <v>0</v>
      </c>
      <c r="AE2026" s="31">
        <v>0</v>
      </c>
      <c r="AF2026" s="32">
        <v>0</v>
      </c>
      <c r="AH2026" s="29">
        <f t="shared" ref="AH2026" si="19456">X2026*AC2026+Z2026*AC2029-Y2026*AD2026-AA2026*AD2029</f>
        <v>0.9051379291892454</v>
      </c>
      <c r="AI2026" s="33">
        <f t="shared" ref="AI2026" si="19457">(X2026*AD2026+Y2026*AC2026+Z2026*AD2029+AA2026*AC2029)</f>
        <v>0</v>
      </c>
      <c r="AJ2026" s="31">
        <f t="shared" ref="AJ2026" si="19458">X2026*AE2026+Z2026*AE2029-Y2026*AF2026-AA2026*AF2029</f>
        <v>0</v>
      </c>
      <c r="AK2026" s="32">
        <f t="shared" ref="AK2026" si="19459">(X2026*AF2026+Y2026*AE2026+Z2026*AF2029+AA2026*AE2029)</f>
        <v>-0.35897543035273904</v>
      </c>
      <c r="AL2026" s="8"/>
      <c r="AM2026" s="29">
        <v>1</v>
      </c>
      <c r="AN2026" s="30">
        <v>0</v>
      </c>
      <c r="AO2026" s="31">
        <v>0</v>
      </c>
      <c r="AP2026" s="32">
        <f t="shared" ref="AP2026:AP2089" si="19460">-1/($AN$8*$B2026)</f>
        <v>-0.21849622641509434</v>
      </c>
      <c r="AR2026" s="29">
        <f t="shared" ref="AR2026" si="19461">AH2026*AM2026+AJ2026*AM2029-AI2026*AN2026-AK2026*AN2029</f>
        <v>0.9051379291892454</v>
      </c>
      <c r="AS2026" s="33">
        <f t="shared" ref="AS2026" si="19462">(AH2026*AN2026+AI2026*AM2026+AJ2026*AN2029+AK2026*AM2029)</f>
        <v>0</v>
      </c>
      <c r="AT2026" s="31">
        <f t="shared" ref="AT2026" si="19463">AH2026*AO2026+AJ2026*AO2029-AI2026*AP2026-AK2026*AP2029</f>
        <v>0</v>
      </c>
      <c r="AU2026" s="32">
        <f t="shared" ref="AU2026" si="19464">(AH2026*AP2026+AI2026*AO2026+AJ2026*AP2029+AK2026*AO2029)</f>
        <v>-0.55674465226576197</v>
      </c>
      <c r="AV2026" s="8"/>
      <c r="AW2026" s="29">
        <v>1</v>
      </c>
      <c r="AX2026" s="33">
        <v>0</v>
      </c>
      <c r="AY2026" s="31">
        <v>0</v>
      </c>
      <c r="AZ2026" s="32">
        <v>0</v>
      </c>
      <c r="BB2026" s="29">
        <f t="shared" ref="BB2026" si="19465">AR2026*AW2026+AT2026*AW2029-AS2026*AX2026-AU2026*AX2029</f>
        <v>0.81264294341009713</v>
      </c>
      <c r="BC2026" s="33">
        <f t="shared" ref="BC2026" si="19466">(AR2026*AX2026+AS2026*AW2026+AT2026*AX2029+AU2026*AW2029)</f>
        <v>0</v>
      </c>
      <c r="BD2026" s="31">
        <f t="shared" ref="BD2026" si="19467">AR2026*AY2026+AT2026*AY2029-AS2026*AZ2026-AU2026*AZ2029</f>
        <v>0</v>
      </c>
      <c r="BE2026" s="32">
        <f t="shared" ref="BE2026" si="19468">(AR2026*AZ2026+AS2026*AY2026+AT2026*AZ2029+AU2026*AY2029)</f>
        <v>-0.55674465226576197</v>
      </c>
      <c r="BF2026" s="8"/>
      <c r="BG2026" s="29">
        <v>1</v>
      </c>
      <c r="BH2026" s="30">
        <v>0</v>
      </c>
      <c r="BI2026" s="31">
        <v>0</v>
      </c>
      <c r="BJ2026" s="32">
        <f t="shared" ref="BJ2026:BJ2089" si="19469">-1/($BH$8*$B2026)</f>
        <v>-7.6828301886792461E-2</v>
      </c>
      <c r="BL2026" s="29">
        <f t="shared" ref="BL2026" si="19470">BB2026*BG2026+BD2026*BG2029-BC2026*BH2026-BE2026*BH2029</f>
        <v>0.81264294341009713</v>
      </c>
      <c r="BM2026" s="33">
        <f t="shared" ref="BM2026" si="19471">(BB2026*BH2026+BC2026*BG2026+BD2026*BH2029+BE2026*BG2029)</f>
        <v>0</v>
      </c>
      <c r="BN2026" s="31">
        <f t="shared" ref="BN2026" si="19472">BB2026*BI2026+BD2026*BI2029-BC2026*BJ2026-BE2026*BJ2029</f>
        <v>0</v>
      </c>
      <c r="BO2026" s="32">
        <f t="shared" ref="BO2026" si="19473">(BB2026*BJ2026+BC2026*BI2026+BD2026*BJ2029+BE2026*BI2029)</f>
        <v>-0.61917862964824455</v>
      </c>
      <c r="BP2026" s="8"/>
      <c r="BQ2026" s="34">
        <v>1</v>
      </c>
      <c r="BR2026" s="35">
        <v>0</v>
      </c>
      <c r="BS2026" s="11">
        <v>0</v>
      </c>
      <c r="BT2026" s="36">
        <v>0</v>
      </c>
      <c r="BV2026" s="29">
        <f t="shared" ref="BV2026" si="19474">BL2026*BQ2026+BN2026*BQ2029-BM2026*BR2026-BO2026*BR2029</f>
        <v>0.81264294341009713</v>
      </c>
      <c r="BW2026" s="33">
        <f t="shared" ref="BW2026" si="19475">(BL2026*BR2026+BM2026*BQ2026+BN2026*BR2029+BO2026*BQ2029)</f>
        <v>-0.61917862964824455</v>
      </c>
      <c r="BX2026" s="31">
        <f t="shared" ref="BX2026" si="19476">BL2026*BS2026+BN2026*BS2029-BM2026*BT2026-BO2026*BT2029</f>
        <v>0</v>
      </c>
      <c r="BY2026" s="32">
        <f t="shared" ref="BY2026" si="19477">(BL2026*BT2026+BM2026*BS2026+BN2026*BT2029+BO2026*BS2029)</f>
        <v>-0.61917862964824455</v>
      </c>
      <c r="CA2026" s="37">
        <f t="shared" ref="CA2026" si="19478">20*LOG(((1+$BR$8)/$BR$8)/((BV2026+BV2029)^2+(BW2026+BW2029)^2)^0.5)</f>
        <v>-5.4224346043371691E-3</v>
      </c>
      <c r="CC2026" s="134">
        <f t="shared" ref="CC2026" si="19479">((BV2026^2+BW2026^2)^0.5)/((BV2029^2+BW2029^2)^0.5)</f>
        <v>1.0420526398057213</v>
      </c>
      <c r="CD2026" s="9"/>
      <c r="CE2026" s="38"/>
      <c r="CF2026" s="38"/>
      <c r="CG2026" s="38"/>
      <c r="CH2026" s="38"/>
      <c r="CM2026" s="129">
        <v>5.28</v>
      </c>
    </row>
    <row r="2027" spans="2:91" ht="18.600000000000001" customHeight="1" thickBot="1">
      <c r="D2027" s="39"/>
      <c r="G2027" s="40"/>
      <c r="I2027" s="39"/>
      <c r="L2027" s="40"/>
      <c r="N2027" s="39"/>
      <c r="Q2027" s="40"/>
      <c r="S2027" s="39"/>
      <c r="V2027" s="40"/>
      <c r="X2027" s="39"/>
      <c r="AA2027" s="40"/>
      <c r="AC2027" s="39"/>
      <c r="AF2027" s="40"/>
      <c r="AH2027" s="39"/>
      <c r="AK2027" s="40"/>
      <c r="AM2027" s="39"/>
      <c r="AP2027" s="40"/>
      <c r="AR2027" s="39"/>
      <c r="AU2027" s="40"/>
      <c r="AW2027" s="39"/>
      <c r="AZ2027" s="40"/>
      <c r="BB2027" s="39"/>
      <c r="BE2027" s="40"/>
      <c r="BG2027" s="39"/>
      <c r="BJ2027" s="40"/>
      <c r="BL2027" s="39"/>
      <c r="BO2027" s="40"/>
      <c r="BQ2027" s="34"/>
      <c r="BR2027" s="11"/>
      <c r="BS2027" s="11"/>
      <c r="BT2027" s="41"/>
      <c r="BV2027" s="39"/>
      <c r="BY2027" s="40"/>
      <c r="CC2027" s="135"/>
      <c r="CD2027" s="9"/>
      <c r="CE2027" s="38"/>
      <c r="CF2027" s="38"/>
      <c r="CG2027" s="38"/>
      <c r="CH2027" s="38"/>
    </row>
    <row r="2028" spans="2:91" ht="18.600000000000001" customHeight="1" thickBot="1">
      <c r="D2028" s="258" t="s">
        <v>129</v>
      </c>
      <c r="E2028" s="259"/>
      <c r="F2028" s="260" t="s">
        <v>130</v>
      </c>
      <c r="G2028" s="261"/>
      <c r="H2028" s="229"/>
      <c r="I2028" s="258" t="s">
        <v>131</v>
      </c>
      <c r="J2028" s="259"/>
      <c r="K2028" s="260" t="s">
        <v>132</v>
      </c>
      <c r="L2028" s="261"/>
      <c r="N2028" s="253" t="s">
        <v>133</v>
      </c>
      <c r="O2028" s="254"/>
      <c r="P2028" s="255" t="s">
        <v>134</v>
      </c>
      <c r="Q2028" s="256"/>
      <c r="S2028" s="258" t="s">
        <v>135</v>
      </c>
      <c r="T2028" s="259"/>
      <c r="U2028" s="260" t="s">
        <v>136</v>
      </c>
      <c r="V2028" s="261"/>
      <c r="W2028" s="8"/>
      <c r="X2028" s="253" t="s">
        <v>137</v>
      </c>
      <c r="Y2028" s="254"/>
      <c r="Z2028" s="255" t="s">
        <v>138</v>
      </c>
      <c r="AA2028" s="256"/>
      <c r="AB2028" s="8"/>
      <c r="AC2028" s="258" t="s">
        <v>139</v>
      </c>
      <c r="AD2028" s="259"/>
      <c r="AE2028" s="260" t="s">
        <v>140</v>
      </c>
      <c r="AF2028" s="261"/>
      <c r="AG2028" s="8"/>
      <c r="AH2028" s="253" t="s">
        <v>141</v>
      </c>
      <c r="AI2028" s="254"/>
      <c r="AJ2028" s="255" t="s">
        <v>142</v>
      </c>
      <c r="AK2028" s="256"/>
      <c r="AL2028" s="8"/>
      <c r="AM2028" s="258" t="s">
        <v>143</v>
      </c>
      <c r="AN2028" s="259"/>
      <c r="AO2028" s="260" t="s">
        <v>144</v>
      </c>
      <c r="AP2028" s="261"/>
      <c r="AR2028" s="253" t="s">
        <v>145</v>
      </c>
      <c r="AS2028" s="254"/>
      <c r="AT2028" s="255" t="s">
        <v>146</v>
      </c>
      <c r="AU2028" s="256"/>
      <c r="AV2028" s="4"/>
      <c r="AW2028" s="258" t="s">
        <v>147</v>
      </c>
      <c r="AX2028" s="259"/>
      <c r="AY2028" s="260" t="s">
        <v>148</v>
      </c>
      <c r="AZ2028" s="261"/>
      <c r="BA2028" s="8"/>
      <c r="BB2028" s="253" t="s">
        <v>149</v>
      </c>
      <c r="BC2028" s="254"/>
      <c r="BD2028" s="255" t="s">
        <v>150</v>
      </c>
      <c r="BE2028" s="256"/>
      <c r="BF2028" s="4"/>
      <c r="BG2028" s="258" t="s">
        <v>151</v>
      </c>
      <c r="BH2028" s="259"/>
      <c r="BI2028" s="260" t="s">
        <v>152</v>
      </c>
      <c r="BJ2028" s="261"/>
      <c r="BK2028" s="4"/>
      <c r="BL2028" s="253" t="s">
        <v>153</v>
      </c>
      <c r="BM2028" s="254"/>
      <c r="BN2028" s="255" t="s">
        <v>154</v>
      </c>
      <c r="BO2028" s="256"/>
      <c r="BP2028" s="4"/>
      <c r="BQ2028" s="258" t="s">
        <v>155</v>
      </c>
      <c r="BR2028" s="259"/>
      <c r="BS2028" s="260" t="s">
        <v>156</v>
      </c>
      <c r="BT2028" s="261"/>
      <c r="BU2028" s="8"/>
      <c r="BV2028" s="253" t="s">
        <v>157</v>
      </c>
      <c r="BW2028" s="254"/>
      <c r="BX2028" s="255" t="s">
        <v>158</v>
      </c>
      <c r="BY2028" s="256"/>
      <c r="CA2028" s="46" t="s">
        <v>16</v>
      </c>
      <c r="CC2028" s="136" t="s">
        <v>71</v>
      </c>
      <c r="CD2028" s="9"/>
      <c r="CE2028" s="38"/>
      <c r="CF2028" s="38"/>
      <c r="CG2028" s="38"/>
      <c r="CH2028" s="38"/>
    </row>
    <row r="2029" spans="2:91" ht="18.600000000000001" customHeight="1" thickTop="1" thickBot="1">
      <c r="D2029" s="29">
        <v>0</v>
      </c>
      <c r="E2029" s="33">
        <v>0</v>
      </c>
      <c r="F2029" s="31">
        <v>1</v>
      </c>
      <c r="G2029" s="32">
        <v>0</v>
      </c>
      <c r="I2029" s="29">
        <v>0</v>
      </c>
      <c r="J2029" s="33">
        <f t="shared" ref="J2029" si="19480">IF(0=(1-$J$8*$K$8*$B2026^2),10^14,$B2026*$J$8/(1-$J$8*$K$8*$B2026^2))</f>
        <v>-0.23344279223368011</v>
      </c>
      <c r="K2029" s="31">
        <v>1</v>
      </c>
      <c r="L2029" s="32">
        <v>0</v>
      </c>
      <c r="N2029" s="29">
        <f t="shared" ref="N2029" si="19481">D2029*I2026+F2029*I2029-E2029*J2026-G2029*J2029</f>
        <v>0</v>
      </c>
      <c r="O2029" s="33">
        <f t="shared" ref="O2029" si="19482">(D2029*J2026+E2029*I2026+F2029*J2029+G2029*I2029)</f>
        <v>-0.23344279223368011</v>
      </c>
      <c r="P2029" s="31">
        <f t="shared" ref="P2029" si="19483">D2029*K2026+F2029*K2029-E2029*L2026-G2029*L2029</f>
        <v>1</v>
      </c>
      <c r="Q2029" s="32">
        <f t="shared" ref="Q2029" si="19484">(D2029*L2026+E2029*K2026+F2029*L2029+G2029*K2029)</f>
        <v>0</v>
      </c>
      <c r="S2029" s="29">
        <v>0</v>
      </c>
      <c r="T2029" s="33">
        <v>0</v>
      </c>
      <c r="U2029" s="31">
        <v>1</v>
      </c>
      <c r="V2029" s="32">
        <v>0</v>
      </c>
      <c r="X2029" s="29">
        <f t="shared" ref="X2029" si="19485">N2029*S2026+P2029*S2029-O2029*T2026-Q2029*T2029</f>
        <v>0</v>
      </c>
      <c r="Y2029" s="33">
        <f t="shared" ref="Y2029" si="19486">(N2029*T2026+O2029*S2026+P2029*T2029+Q2029*S2029)</f>
        <v>-0.23344279223368011</v>
      </c>
      <c r="Z2029" s="31">
        <f t="shared" ref="Z2029" si="19487">N2029*U2026+P2029*U2029-O2029*V2026-Q2029*V2029</f>
        <v>0.94359625727345586</v>
      </c>
      <c r="AA2029" s="32">
        <f t="shared" ref="AA2029" si="19488">(N2029*V2026+O2029*U2026+P2029*V2029+Q2029*U2029)</f>
        <v>0</v>
      </c>
      <c r="AB2029" s="8"/>
      <c r="AC2029" s="29">
        <v>0</v>
      </c>
      <c r="AD2029" s="33">
        <f t="shared" ref="AD2029" si="19489">IF(0=(1-$AD$8*$AE$8*$B2026^2),10^14,$B2026*$AD$8/(1-$AD$8*$AE$8*$B2026^2))</f>
        <v>-0.18337732419619968</v>
      </c>
      <c r="AE2029" s="31">
        <v>1</v>
      </c>
      <c r="AF2029" s="32">
        <v>0</v>
      </c>
      <c r="AH2029" s="29">
        <f t="shared" ref="AH2029" si="19490">X2029*AC2026+Z2029*AC2029-Y2029*AD2026-AA2029*AD2029</f>
        <v>0</v>
      </c>
      <c r="AI2029" s="33">
        <f t="shared" ref="AI2029" si="19491">(X2029*AD2026+Y2029*AC2026+Z2029*AD2029+AA2029*AC2029)</f>
        <v>-0.4064769490140353</v>
      </c>
      <c r="AJ2029" s="31">
        <f t="shared" ref="AJ2029" si="19492">X2029*AE2026+Z2029*AE2029-Y2029*AF2026-AA2029*AF2029</f>
        <v>0.94359625727345586</v>
      </c>
      <c r="AK2029" s="32">
        <f t="shared" ref="AK2029" si="19493">(X2029*AF2026+Y2029*AE2026+Z2029*AF2029+AA2029*AE2029)</f>
        <v>0</v>
      </c>
      <c r="AL2029" s="8"/>
      <c r="AM2029" s="29">
        <v>0</v>
      </c>
      <c r="AN2029" s="33">
        <v>0</v>
      </c>
      <c r="AO2029" s="31">
        <v>1</v>
      </c>
      <c r="AP2029" s="32">
        <v>0</v>
      </c>
      <c r="AR2029" s="29">
        <f t="shared" ref="AR2029" si="19494">AH2029*AM2026+AJ2029*AM2029-AI2029*AN2026-AK2029*AN2029</f>
        <v>0</v>
      </c>
      <c r="AS2029" s="33">
        <f t="shared" ref="AS2029" si="19495">(AH2029*AN2026+AI2029*AM2026+AJ2029*AN2029+AK2029*AM2029)</f>
        <v>-0.4064769490140353</v>
      </c>
      <c r="AT2029" s="31">
        <f t="shared" ref="AT2029" si="19496">AH2029*AO2026+AJ2029*AO2029-AI2029*AP2026-AK2029*AP2029</f>
        <v>0.85478257778916844</v>
      </c>
      <c r="AU2029" s="32">
        <f t="shared" ref="AU2029" si="19497">(AH2029*AP2026+AI2029*AO2026+AJ2029*AP2029+AK2029*AO2029)</f>
        <v>0</v>
      </c>
      <c r="AV2029" s="8"/>
      <c r="AW2029" s="29">
        <v>0</v>
      </c>
      <c r="AX2029" s="33">
        <f t="shared" ref="AX2029" si="19498">IF(0=(1-$AX$8*$AY$8*$B2026^2),10^14,$B2026*$AX$8/(1-$AX$8*$AY$8*$B2026^2))</f>
        <v>-0.16613538253618607</v>
      </c>
      <c r="AY2029" s="31">
        <v>1</v>
      </c>
      <c r="AZ2029" s="32">
        <v>0</v>
      </c>
      <c r="BB2029" s="29">
        <f t="shared" ref="BB2029" si="19499">AR2029*AW2026+AT2029*AW2029-AS2029*AX2026-AU2029*AX2029</f>
        <v>0</v>
      </c>
      <c r="BC2029" s="33">
        <f t="shared" ref="BC2029" si="19500">(AR2029*AX2026+AS2029*AW2026+AT2029*AX2029+AU2029*AW2029)</f>
        <v>-0.548486579560306</v>
      </c>
      <c r="BD2029" s="31">
        <f t="shared" ref="BD2029" si="19501">AR2029*AY2026+AT2029*AY2029-AS2029*AZ2026-AU2029*AZ2029</f>
        <v>0.85478257778916844</v>
      </c>
      <c r="BE2029" s="32">
        <f t="shared" ref="BE2029" si="19502">(AR2029*AZ2026+AS2029*AY2026+AT2029*AZ2029+AU2029*AY2029)</f>
        <v>0</v>
      </c>
      <c r="BF2029" s="8"/>
      <c r="BG2029" s="29">
        <v>0</v>
      </c>
      <c r="BH2029" s="33">
        <v>0</v>
      </c>
      <c r="BI2029" s="31">
        <v>1</v>
      </c>
      <c r="BJ2029" s="32">
        <v>0</v>
      </c>
      <c r="BL2029" s="29">
        <f t="shared" ref="BL2029" si="19503">BB2029*BG2026+BD2029*BG2029-BC2029*BH2026-BE2029*BH2029</f>
        <v>0</v>
      </c>
      <c r="BM2029" s="33">
        <f t="shared" ref="BM2029" si="19504">(BB2029*BH2026+BC2029*BG2026+BD2029*BH2029+BE2029*BG2029)</f>
        <v>-0.548486579560306</v>
      </c>
      <c r="BN2029" s="31">
        <f t="shared" ref="BN2029" si="19505">BB2029*BI2026+BD2029*BI2029-BC2029*BJ2026-BE2029*BJ2029</f>
        <v>0.81264328527385499</v>
      </c>
      <c r="BO2029" s="32">
        <f t="shared" ref="BO2029" si="19506">(BB2029*BJ2026+BC2029*BI2026+BD2029*BJ2029+BE2029*BI2029)</f>
        <v>0</v>
      </c>
      <c r="BP2029" s="8"/>
      <c r="BQ2029" s="19">
        <f t="shared" ref="BQ2029:BQ2092" si="19507">1/$BR$8</f>
        <v>1</v>
      </c>
      <c r="BR2029" s="47">
        <v>0</v>
      </c>
      <c r="BS2029" s="48">
        <v>1</v>
      </c>
      <c r="BT2029" s="49">
        <v>0</v>
      </c>
      <c r="BV2029" s="29">
        <f t="shared" ref="BV2029" si="19508">BL2029*BQ2026+BN2029*BQ2029-BM2029*BR2026-BO2029*BR2029</f>
        <v>0.81264328527385499</v>
      </c>
      <c r="BW2029" s="33">
        <f t="shared" ref="BW2029" si="19509">(BL2029*BR2026+BM2029*BQ2026+BN2029*BR2029+BO2029*BQ2029)</f>
        <v>-0.548486579560306</v>
      </c>
      <c r="BX2029" s="31">
        <f t="shared" ref="BX2029" si="19510">BL2029*BS2026+BN2029*BS2029-BM2029*BT2026-BO2029*BT2029</f>
        <v>0.81264328527385499</v>
      </c>
      <c r="BY2029" s="32">
        <f t="shared" ref="BY2029" si="19511">(BL2029*BT2026+BM2029*BS2026+BN2029*BT2029+BO2029*BS2029)</f>
        <v>0</v>
      </c>
      <c r="CA2029" s="50">
        <f t="shared" ref="CA2029" si="19512">(180/PI())*ATAN(-1*(BW2026+BW2029)/(BV2026+BV2029))</f>
        <v>35.694851941410519</v>
      </c>
      <c r="CC2029" s="137">
        <f t="shared" ref="CC2029" si="19513">20*LOG(((1-(10^(CA2026/20)^2)*(1-((1-CC2026)/(1+CC2026))^2))^0.5))</f>
        <v>-27.769356685359771</v>
      </c>
      <c r="CD2029" s="9"/>
      <c r="CE2029" s="38"/>
      <c r="CF2029" s="38"/>
      <c r="CG2029" s="38"/>
      <c r="CH2029" s="38"/>
    </row>
    <row r="2030" spans="2:91" ht="18.600000000000001" customHeight="1">
      <c r="CC2030" s="42"/>
    </row>
    <row r="2031" spans="2:91" ht="18.600000000000001" customHeight="1" thickBot="1">
      <c r="E2031" s="22" t="s">
        <v>4</v>
      </c>
      <c r="J2031" s="22" t="s">
        <v>5</v>
      </c>
      <c r="O2031" s="22" t="s">
        <v>6</v>
      </c>
      <c r="T2031" s="22" t="s">
        <v>7</v>
      </c>
      <c r="Y2031" s="22" t="s">
        <v>8</v>
      </c>
      <c r="AD2031" s="22" t="s">
        <v>65</v>
      </c>
      <c r="AI2031" s="22" t="s">
        <v>9</v>
      </c>
      <c r="AN2031" s="22" t="s">
        <v>66</v>
      </c>
      <c r="AS2031" s="22" t="s">
        <v>51</v>
      </c>
      <c r="AX2031" s="22" t="s">
        <v>67</v>
      </c>
      <c r="BC2031" s="22" t="s">
        <v>52</v>
      </c>
      <c r="BH2031" s="22" t="s">
        <v>68</v>
      </c>
      <c r="BM2031" s="22" t="s">
        <v>63</v>
      </c>
      <c r="BQ2031" s="23" t="s">
        <v>69</v>
      </c>
      <c r="BR2031" s="23"/>
      <c r="BS2031" s="24"/>
      <c r="BT2031" s="24"/>
      <c r="BU2031" s="24"/>
      <c r="BW2031" s="22" t="s">
        <v>64</v>
      </c>
    </row>
    <row r="2032" spans="2:91" ht="18.600000000000001" customHeight="1" thickBot="1">
      <c r="D2032" s="249" t="s">
        <v>103</v>
      </c>
      <c r="E2032" s="250"/>
      <c r="F2032" s="251" t="s">
        <v>104</v>
      </c>
      <c r="G2032" s="252"/>
      <c r="H2032" s="229"/>
      <c r="I2032" s="253" t="s">
        <v>11</v>
      </c>
      <c r="J2032" s="254"/>
      <c r="K2032" s="255" t="s">
        <v>12</v>
      </c>
      <c r="L2032" s="256"/>
      <c r="M2032" s="24"/>
      <c r="N2032" s="253" t="s">
        <v>105</v>
      </c>
      <c r="O2032" s="254"/>
      <c r="P2032" s="255" t="s">
        <v>106</v>
      </c>
      <c r="Q2032" s="256"/>
      <c r="R2032" s="24"/>
      <c r="S2032" s="249" t="s">
        <v>107</v>
      </c>
      <c r="T2032" s="250"/>
      <c r="U2032" s="251" t="s">
        <v>108</v>
      </c>
      <c r="V2032" s="252"/>
      <c r="W2032" s="8"/>
      <c r="X2032" s="253" t="s">
        <v>109</v>
      </c>
      <c r="Y2032" s="254"/>
      <c r="Z2032" s="255" t="s">
        <v>110</v>
      </c>
      <c r="AA2032" s="256"/>
      <c r="AB2032" s="8"/>
      <c r="AC2032" s="253" t="s">
        <v>111</v>
      </c>
      <c r="AD2032" s="254"/>
      <c r="AE2032" s="255" t="s">
        <v>14</v>
      </c>
      <c r="AF2032" s="256"/>
      <c r="AG2032" s="8"/>
      <c r="AH2032" s="253" t="s">
        <v>112</v>
      </c>
      <c r="AI2032" s="254"/>
      <c r="AJ2032" s="255" t="s">
        <v>113</v>
      </c>
      <c r="AK2032" s="256"/>
      <c r="AL2032" s="8"/>
      <c r="AM2032" s="249" t="s">
        <v>114</v>
      </c>
      <c r="AN2032" s="250"/>
      <c r="AO2032" s="251" t="s">
        <v>115</v>
      </c>
      <c r="AP2032" s="252"/>
      <c r="AQ2032" s="24"/>
      <c r="AR2032" s="253" t="s">
        <v>116</v>
      </c>
      <c r="AS2032" s="254"/>
      <c r="AT2032" s="255" t="s">
        <v>13</v>
      </c>
      <c r="AU2032" s="256"/>
      <c r="AV2032" s="4"/>
      <c r="AW2032" s="253" t="s">
        <v>117</v>
      </c>
      <c r="AX2032" s="254"/>
      <c r="AY2032" s="255" t="s">
        <v>118</v>
      </c>
      <c r="AZ2032" s="256"/>
      <c r="BA2032" s="8"/>
      <c r="BB2032" s="253" t="s">
        <v>119</v>
      </c>
      <c r="BC2032" s="254"/>
      <c r="BD2032" s="255" t="s">
        <v>120</v>
      </c>
      <c r="BE2032" s="256"/>
      <c r="BF2032" s="4"/>
      <c r="BG2032" s="249" t="s">
        <v>121</v>
      </c>
      <c r="BH2032" s="250"/>
      <c r="BI2032" s="251" t="s">
        <v>122</v>
      </c>
      <c r="BJ2032" s="252"/>
      <c r="BK2032" s="4"/>
      <c r="BL2032" s="253" t="s">
        <v>123</v>
      </c>
      <c r="BM2032" s="254"/>
      <c r="BN2032" s="255" t="s">
        <v>124</v>
      </c>
      <c r="BO2032" s="256"/>
      <c r="BP2032" s="4"/>
      <c r="BQ2032" s="253" t="s">
        <v>125</v>
      </c>
      <c r="BR2032" s="254"/>
      <c r="BS2032" s="255" t="s">
        <v>126</v>
      </c>
      <c r="BT2032" s="256"/>
      <c r="BU2032" s="8"/>
      <c r="BV2032" s="253" t="s">
        <v>127</v>
      </c>
      <c r="BW2032" s="254"/>
      <c r="BX2032" s="255" t="s">
        <v>128</v>
      </c>
      <c r="BY2032" s="256"/>
      <c r="CA2032" s="27" t="s">
        <v>15</v>
      </c>
      <c r="CC2032" s="133" t="s">
        <v>70</v>
      </c>
      <c r="CD2032" s="9"/>
      <c r="CE2032" s="38"/>
      <c r="CF2032" s="38"/>
      <c r="CG2032" s="38"/>
      <c r="CH2032" s="38"/>
    </row>
    <row r="2033" spans="2:91" ht="18.600000000000001" customHeight="1" thickTop="1" thickBot="1">
      <c r="B2033" s="129">
        <v>5.32</v>
      </c>
      <c r="D2033" s="29">
        <v>1</v>
      </c>
      <c r="E2033" s="30">
        <v>0</v>
      </c>
      <c r="F2033" s="31">
        <v>0</v>
      </c>
      <c r="G2033" s="32">
        <f t="shared" ref="G2033:G2096" si="19514">-1/($E$8*$B2033)</f>
        <v>-0.12390601503759399</v>
      </c>
      <c r="I2033" s="29">
        <v>1</v>
      </c>
      <c r="J2033" s="33">
        <v>0</v>
      </c>
      <c r="K2033" s="31">
        <v>0</v>
      </c>
      <c r="L2033" s="32">
        <v>0</v>
      </c>
      <c r="N2033" s="29">
        <f t="shared" ref="N2033" si="19515">D2033*I2033+F2033*I2036-E2033*J2033-G2033*J2036</f>
        <v>0.97118496532783227</v>
      </c>
      <c r="O2033" s="33">
        <f t="shared" ref="O2033" si="19516">(D2033*J2033+E2033*I2033+F2033*J2036+G2033*I2036)</f>
        <v>0</v>
      </c>
      <c r="P2033" s="31">
        <f t="shared" ref="P2033" si="19517">D2033*K2033+F2033*K2036-E2033*L2033-G2033*L2036</f>
        <v>0</v>
      </c>
      <c r="Q2033" s="32">
        <f t="shared" ref="Q2033" si="19518">(D2033*L2033+E2033*K2033+F2033*L2036+G2033*K2036)</f>
        <v>-0.12390601503759399</v>
      </c>
      <c r="S2033" s="29">
        <v>1</v>
      </c>
      <c r="T2033" s="30">
        <v>0</v>
      </c>
      <c r="U2033" s="31">
        <v>0</v>
      </c>
      <c r="V2033" s="32">
        <f t="shared" ref="V2033:V2096" si="19519">-1/($T$8*$B2033)</f>
        <v>-0.24070864661654134</v>
      </c>
      <c r="X2033" s="29">
        <f t="shared" ref="X2033" si="19520">N2033*S2033+P2033*S2036-O2033*T2033-Q2033*T2036</f>
        <v>0.97118496532783227</v>
      </c>
      <c r="Y2033" s="33">
        <f t="shared" ref="Y2033" si="19521">(N2033*T2033+O2033*S2033+P2033*T2036+Q2033*S2036)</f>
        <v>0</v>
      </c>
      <c r="Z2033" s="31">
        <f t="shared" ref="Z2033" si="19522">N2033*U2033+P2033*U2036-O2033*V2033-Q2033*V2036</f>
        <v>0</v>
      </c>
      <c r="AA2033" s="32">
        <f t="shared" ref="AA2033" si="19523">(N2033*V2033+O2033*U2033+P2033*V2036+Q2033*U2036)</f>
        <v>-0.35767863365598912</v>
      </c>
      <c r="AB2033" s="8"/>
      <c r="AC2033" s="29">
        <v>1</v>
      </c>
      <c r="AD2033" s="33">
        <v>0</v>
      </c>
      <c r="AE2033" s="31">
        <v>0</v>
      </c>
      <c r="AF2033" s="32">
        <v>0</v>
      </c>
      <c r="AH2033" s="29">
        <f t="shared" ref="AH2033" si="19524">X2033*AC2033+Z2033*AC2036-Y2033*AD2033-AA2033*AD2036</f>
        <v>0.90585151686253185</v>
      </c>
      <c r="AI2033" s="33">
        <f t="shared" ref="AI2033" si="19525">(X2033*AD2033+Y2033*AC2033+Z2033*AD2036+AA2033*AC2036)</f>
        <v>0</v>
      </c>
      <c r="AJ2033" s="31">
        <f t="shared" ref="AJ2033" si="19526">X2033*AE2033+Z2033*AE2036-Y2033*AF2033-AA2033*AF2036</f>
        <v>0</v>
      </c>
      <c r="AK2033" s="32">
        <f t="shared" ref="AK2033" si="19527">(X2033*AF2033+Y2033*AE2033+Z2033*AF2036+AA2033*AE2036)</f>
        <v>-0.35767863365598912</v>
      </c>
      <c r="AL2033" s="8"/>
      <c r="AM2033" s="29">
        <v>1</v>
      </c>
      <c r="AN2033" s="30">
        <v>0</v>
      </c>
      <c r="AO2033" s="31">
        <v>0</v>
      </c>
      <c r="AP2033" s="32">
        <f t="shared" ref="AP2033:AP2096" si="19528">-1/($AN$8*$B2033)</f>
        <v>-0.21767481203007516</v>
      </c>
      <c r="AR2033" s="29">
        <f t="shared" ref="AR2033" si="19529">AH2033*AM2033+AJ2033*AM2036-AI2033*AN2033-AK2033*AN2036</f>
        <v>0.90585151686253185</v>
      </c>
      <c r="AS2033" s="33">
        <f t="shared" ref="AS2033" si="19530">(AH2033*AN2033+AI2033*AM2033+AJ2033*AN2036+AK2033*AM2036)</f>
        <v>0</v>
      </c>
      <c r="AT2033" s="31">
        <f t="shared" ref="AT2033" si="19531">AH2033*AO2033+AJ2033*AO2036-AI2033*AP2033-AK2033*AP2036</f>
        <v>0</v>
      </c>
      <c r="AU2033" s="32">
        <f t="shared" ref="AU2033" si="19532">(AH2033*AP2033+AI2033*AO2033+AJ2033*AP2036+AK2033*AO2036)</f>
        <v>-0.55485969231619925</v>
      </c>
      <c r="AV2033" s="8"/>
      <c r="AW2033" s="29">
        <v>1</v>
      </c>
      <c r="AX2033" s="33">
        <v>0</v>
      </c>
      <c r="AY2033" s="31">
        <v>0</v>
      </c>
      <c r="AZ2033" s="32">
        <v>0</v>
      </c>
      <c r="BB2033" s="29">
        <f t="shared" ref="BB2033" si="19533">AR2033*AW2033+AT2033*AW2036-AS2033*AX2033-AU2033*AX2036</f>
        <v>0.81402662694675842</v>
      </c>
      <c r="BC2033" s="33">
        <f t="shared" ref="BC2033" si="19534">(AR2033*AX2033+AS2033*AW2033+AT2033*AX2036+AU2033*AW2036)</f>
        <v>0</v>
      </c>
      <c r="BD2033" s="31">
        <f t="shared" ref="BD2033" si="19535">AR2033*AY2033+AT2033*AY2036-AS2033*AZ2033-AU2033*AZ2036</f>
        <v>0</v>
      </c>
      <c r="BE2033" s="32">
        <f t="shared" ref="BE2033" si="19536">(AR2033*AZ2033+AS2033*AY2033+AT2033*AZ2036+AU2033*AY2036)</f>
        <v>-0.55485969231619925</v>
      </c>
      <c r="BF2033" s="8"/>
      <c r="BG2033" s="29">
        <v>1</v>
      </c>
      <c r="BH2033" s="30">
        <v>0</v>
      </c>
      <c r="BI2033" s="31">
        <v>0</v>
      </c>
      <c r="BJ2033" s="32">
        <f t="shared" ref="BJ2033:BJ2096" si="19537">-1/($BH$8*$B2033)</f>
        <v>-7.6539473684210518E-2</v>
      </c>
      <c r="BL2033" s="29">
        <f t="shared" ref="BL2033" si="19538">BB2033*BG2033+BD2033*BG2036-BC2033*BH2033-BE2033*BH2036</f>
        <v>0.81402662694675842</v>
      </c>
      <c r="BM2033" s="33">
        <f t="shared" ref="BM2033" si="19539">(BB2033*BH2033+BC2033*BG2033+BD2033*BH2036+BE2033*BG2036)</f>
        <v>0</v>
      </c>
      <c r="BN2033" s="31">
        <f t="shared" ref="BN2033" si="19540">BB2033*BI2033+BD2033*BI2036-BC2033*BJ2033-BE2033*BJ2036</f>
        <v>0</v>
      </c>
      <c r="BO2033" s="32">
        <f t="shared" ref="BO2033" si="19541">(BB2033*BJ2033+BC2033*BI2033+BD2033*BJ2036+BE2033*BI2036)</f>
        <v>-0.61716486190763731</v>
      </c>
      <c r="BP2033" s="8"/>
      <c r="BQ2033" s="34">
        <v>1</v>
      </c>
      <c r="BR2033" s="35">
        <v>0</v>
      </c>
      <c r="BS2033" s="11">
        <v>0</v>
      </c>
      <c r="BT2033" s="36">
        <v>0</v>
      </c>
      <c r="BV2033" s="29">
        <f t="shared" ref="BV2033" si="19542">BL2033*BQ2033+BN2033*BQ2036-BM2033*BR2033-BO2033*BR2036</f>
        <v>0.81402662694675842</v>
      </c>
      <c r="BW2033" s="33">
        <f t="shared" ref="BW2033" si="19543">(BL2033*BR2033+BM2033*BQ2033+BN2033*BR2036+BO2033*BQ2036)</f>
        <v>-0.61716486190763731</v>
      </c>
      <c r="BX2033" s="31">
        <f t="shared" ref="BX2033" si="19544">BL2033*BS2033+BN2033*BS2036-BM2033*BT2033-BO2033*BT2036</f>
        <v>0</v>
      </c>
      <c r="BY2033" s="32">
        <f t="shared" ref="BY2033" si="19545">(BL2033*BT2033+BM2033*BS2033+BN2033*BT2036+BO2033*BS2036)</f>
        <v>-0.61716486190763731</v>
      </c>
      <c r="CA2033" s="37">
        <f t="shared" ref="CA2033" si="19546">20*LOG(((1+$BR$8)/$BR$8)/((BV2033+BV2036)^2+(BW2033+BW2036)^2)^0.5)</f>
        <v>-5.3984746901435624E-3</v>
      </c>
      <c r="CC2033" s="134">
        <f t="shared" ref="CC2033" si="19547">((BV2033^2+BW2033^2)^0.5)/((BV2036^2+BW2036^2)^0.5)</f>
        <v>1.0418158822200949</v>
      </c>
      <c r="CD2033" s="9"/>
      <c r="CE2033" s="38"/>
      <c r="CF2033" s="38"/>
      <c r="CG2033" s="38"/>
      <c r="CH2033" s="38"/>
      <c r="CM2033" s="129">
        <v>5.3</v>
      </c>
    </row>
    <row r="2034" spans="2:91" ht="18.600000000000001" customHeight="1" thickBot="1">
      <c r="D2034" s="39"/>
      <c r="G2034" s="40"/>
      <c r="I2034" s="39"/>
      <c r="L2034" s="40"/>
      <c r="N2034" s="39"/>
      <c r="Q2034" s="40"/>
      <c r="S2034" s="39"/>
      <c r="V2034" s="40"/>
      <c r="X2034" s="39"/>
      <c r="AA2034" s="40"/>
      <c r="AC2034" s="39"/>
      <c r="AF2034" s="40"/>
      <c r="AH2034" s="39"/>
      <c r="AK2034" s="40"/>
      <c r="AM2034" s="39"/>
      <c r="AP2034" s="40"/>
      <c r="AR2034" s="39"/>
      <c r="AU2034" s="40"/>
      <c r="AW2034" s="39"/>
      <c r="AZ2034" s="40"/>
      <c r="BB2034" s="39"/>
      <c r="BE2034" s="40"/>
      <c r="BG2034" s="39"/>
      <c r="BJ2034" s="40"/>
      <c r="BL2034" s="39"/>
      <c r="BO2034" s="40"/>
      <c r="BQ2034" s="34"/>
      <c r="BR2034" s="11"/>
      <c r="BS2034" s="11"/>
      <c r="BT2034" s="41"/>
      <c r="BV2034" s="39"/>
      <c r="BY2034" s="40"/>
      <c r="CC2034" s="135"/>
      <c r="CD2034" s="9"/>
      <c r="CE2034" s="38"/>
      <c r="CF2034" s="38"/>
      <c r="CG2034" s="38"/>
      <c r="CH2034" s="38"/>
    </row>
    <row r="2035" spans="2:91" ht="18.600000000000001" customHeight="1" thickBot="1">
      <c r="D2035" s="258" t="s">
        <v>129</v>
      </c>
      <c r="E2035" s="259"/>
      <c r="F2035" s="260" t="s">
        <v>130</v>
      </c>
      <c r="G2035" s="261"/>
      <c r="H2035" s="229"/>
      <c r="I2035" s="258" t="s">
        <v>131</v>
      </c>
      <c r="J2035" s="259"/>
      <c r="K2035" s="260" t="s">
        <v>132</v>
      </c>
      <c r="L2035" s="261"/>
      <c r="N2035" s="253" t="s">
        <v>133</v>
      </c>
      <c r="O2035" s="254"/>
      <c r="P2035" s="255" t="s">
        <v>134</v>
      </c>
      <c r="Q2035" s="256"/>
      <c r="S2035" s="258" t="s">
        <v>135</v>
      </c>
      <c r="T2035" s="259"/>
      <c r="U2035" s="260" t="s">
        <v>136</v>
      </c>
      <c r="V2035" s="261"/>
      <c r="W2035" s="8"/>
      <c r="X2035" s="253" t="s">
        <v>137</v>
      </c>
      <c r="Y2035" s="254"/>
      <c r="Z2035" s="255" t="s">
        <v>138</v>
      </c>
      <c r="AA2035" s="256"/>
      <c r="AB2035" s="8"/>
      <c r="AC2035" s="258" t="s">
        <v>139</v>
      </c>
      <c r="AD2035" s="259"/>
      <c r="AE2035" s="260" t="s">
        <v>140</v>
      </c>
      <c r="AF2035" s="261"/>
      <c r="AG2035" s="8"/>
      <c r="AH2035" s="253" t="s">
        <v>141</v>
      </c>
      <c r="AI2035" s="254"/>
      <c r="AJ2035" s="255" t="s">
        <v>142</v>
      </c>
      <c r="AK2035" s="256"/>
      <c r="AL2035" s="8"/>
      <c r="AM2035" s="258" t="s">
        <v>143</v>
      </c>
      <c r="AN2035" s="259"/>
      <c r="AO2035" s="260" t="s">
        <v>144</v>
      </c>
      <c r="AP2035" s="261"/>
      <c r="AR2035" s="253" t="s">
        <v>145</v>
      </c>
      <c r="AS2035" s="254"/>
      <c r="AT2035" s="255" t="s">
        <v>146</v>
      </c>
      <c r="AU2035" s="256"/>
      <c r="AV2035" s="4"/>
      <c r="AW2035" s="258" t="s">
        <v>147</v>
      </c>
      <c r="AX2035" s="259"/>
      <c r="AY2035" s="260" t="s">
        <v>148</v>
      </c>
      <c r="AZ2035" s="261"/>
      <c r="BA2035" s="8"/>
      <c r="BB2035" s="253" t="s">
        <v>149</v>
      </c>
      <c r="BC2035" s="254"/>
      <c r="BD2035" s="255" t="s">
        <v>150</v>
      </c>
      <c r="BE2035" s="256"/>
      <c r="BF2035" s="4"/>
      <c r="BG2035" s="258" t="s">
        <v>151</v>
      </c>
      <c r="BH2035" s="259"/>
      <c r="BI2035" s="260" t="s">
        <v>152</v>
      </c>
      <c r="BJ2035" s="261"/>
      <c r="BK2035" s="4"/>
      <c r="BL2035" s="253" t="s">
        <v>153</v>
      </c>
      <c r="BM2035" s="254"/>
      <c r="BN2035" s="255" t="s">
        <v>154</v>
      </c>
      <c r="BO2035" s="256"/>
      <c r="BP2035" s="4"/>
      <c r="BQ2035" s="258" t="s">
        <v>155</v>
      </c>
      <c r="BR2035" s="259"/>
      <c r="BS2035" s="260" t="s">
        <v>156</v>
      </c>
      <c r="BT2035" s="261"/>
      <c r="BU2035" s="8"/>
      <c r="BV2035" s="253" t="s">
        <v>157</v>
      </c>
      <c r="BW2035" s="254"/>
      <c r="BX2035" s="255" t="s">
        <v>158</v>
      </c>
      <c r="BY2035" s="256"/>
      <c r="CA2035" s="46" t="s">
        <v>16</v>
      </c>
      <c r="CC2035" s="136" t="s">
        <v>71</v>
      </c>
      <c r="CD2035" s="9"/>
      <c r="CE2035" s="38"/>
      <c r="CF2035" s="38"/>
      <c r="CG2035" s="38"/>
      <c r="CH2035" s="38"/>
    </row>
    <row r="2036" spans="2:91" ht="18.600000000000001" customHeight="1" thickTop="1" thickBot="1">
      <c r="D2036" s="29">
        <v>0</v>
      </c>
      <c r="E2036" s="33">
        <v>0</v>
      </c>
      <c r="F2036" s="31">
        <v>1</v>
      </c>
      <c r="G2036" s="32">
        <v>0</v>
      </c>
      <c r="I2036" s="29">
        <v>0</v>
      </c>
      <c r="J2036" s="33">
        <f t="shared" ref="J2036" si="19548">IF(0=(1-$J$8*$K$8*$B2033^2),10^14,$B2033*$J$8/(1-$J$8*$K$8*$B2033^2))</f>
        <v>-0.23255557580013436</v>
      </c>
      <c r="K2036" s="31">
        <v>1</v>
      </c>
      <c r="L2036" s="32">
        <v>0</v>
      </c>
      <c r="N2036" s="29">
        <f t="shared" ref="N2036" si="19549">D2036*I2033+F2036*I2036-E2036*J2033-G2036*J2036</f>
        <v>0</v>
      </c>
      <c r="O2036" s="33">
        <f t="shared" ref="O2036" si="19550">(D2036*J2033+E2036*I2033+F2036*J2036+G2036*I2036)</f>
        <v>-0.23255557580013436</v>
      </c>
      <c r="P2036" s="31">
        <f t="shared" ref="P2036" si="19551">D2036*K2033+F2036*K2036-E2036*L2033-G2036*L2036</f>
        <v>1</v>
      </c>
      <c r="Q2036" s="32">
        <f t="shared" ref="Q2036" si="19552">(D2036*L2033+E2036*K2033+F2036*L2036+G2036*K2036)</f>
        <v>0</v>
      </c>
      <c r="S2036" s="29">
        <v>0</v>
      </c>
      <c r="T2036" s="33">
        <v>0</v>
      </c>
      <c r="U2036" s="31">
        <v>1</v>
      </c>
      <c r="V2036" s="32">
        <v>0</v>
      </c>
      <c r="X2036" s="29">
        <f t="shared" ref="X2036" si="19553">N2036*S2033+P2036*S2036-O2036*T2033-Q2036*T2036</f>
        <v>0</v>
      </c>
      <c r="Y2036" s="33">
        <f t="shared" ref="Y2036" si="19554">(N2036*T2033+O2036*S2033+P2036*T2036+Q2036*S2036)</f>
        <v>-0.23255557580013436</v>
      </c>
      <c r="Z2036" s="31">
        <f t="shared" ref="Z2036" si="19555">N2036*U2033+P2036*U2036-O2036*V2033-Q2036*V2036</f>
        <v>0.94402186208601913</v>
      </c>
      <c r="AA2036" s="32">
        <f t="shared" ref="AA2036" si="19556">(N2036*V2033+O2036*U2033+P2036*V2036+Q2036*U2036)</f>
        <v>0</v>
      </c>
      <c r="AB2036" s="8"/>
      <c r="AC2036" s="29">
        <v>0</v>
      </c>
      <c r="AD2036" s="33">
        <f t="shared" ref="AD2036" si="19557">IF(0=(1-$AD$8*$AE$8*$B2033^2),10^14,$B2033*$AD$8/(1-$AD$8*$AE$8*$B2033^2))</f>
        <v>-0.18265963442517882</v>
      </c>
      <c r="AE2036" s="31">
        <v>1</v>
      </c>
      <c r="AF2036" s="32">
        <v>0</v>
      </c>
      <c r="AH2036" s="29">
        <f t="shared" ref="AH2036" si="19558">X2036*AC2033+Z2036*AC2036-Y2036*AD2033-AA2036*AD2036</f>
        <v>0</v>
      </c>
      <c r="AI2036" s="33">
        <f t="shared" ref="AI2036" si="19559">(X2036*AD2033+Y2036*AC2033+Z2036*AD2036+AA2036*AC2036)</f>
        <v>-0.4049902640181432</v>
      </c>
      <c r="AJ2036" s="31">
        <f t="shared" ref="AJ2036" si="19560">X2036*AE2033+Z2036*AE2036-Y2036*AF2033-AA2036*AF2036</f>
        <v>0.94402186208601913</v>
      </c>
      <c r="AK2036" s="32">
        <f t="shared" ref="AK2036" si="19561">(X2036*AF2033+Y2036*AE2033+Z2036*AF2036+AA2036*AE2036)</f>
        <v>0</v>
      </c>
      <c r="AL2036" s="8"/>
      <c r="AM2036" s="29">
        <v>0</v>
      </c>
      <c r="AN2036" s="33">
        <v>0</v>
      </c>
      <c r="AO2036" s="31">
        <v>1</v>
      </c>
      <c r="AP2036" s="32">
        <v>0</v>
      </c>
      <c r="AR2036" s="29">
        <f t="shared" ref="AR2036" si="19562">AH2036*AM2033+AJ2036*AM2036-AI2036*AN2033-AK2036*AN2036</f>
        <v>0</v>
      </c>
      <c r="AS2036" s="33">
        <f t="shared" ref="AS2036" si="19563">(AH2036*AN2033+AI2036*AM2033+AJ2036*AN2036+AK2036*AM2036)</f>
        <v>-0.4049902640181432</v>
      </c>
      <c r="AT2036" s="31">
        <f t="shared" ref="AT2036" si="19564">AH2036*AO2033+AJ2036*AO2036-AI2036*AP2033-AK2036*AP2036</f>
        <v>0.85586568249185935</v>
      </c>
      <c r="AU2036" s="32">
        <f t="shared" ref="AU2036" si="19565">(AH2036*AP2033+AI2036*AO2033+AJ2036*AP2036+AK2036*AO2036)</f>
        <v>0</v>
      </c>
      <c r="AV2036" s="8"/>
      <c r="AW2036" s="29">
        <v>0</v>
      </c>
      <c r="AX2036" s="33">
        <f t="shared" ref="AX2036" si="19566">IF(0=(1-$AX$8*$AY$8*$B2033^2),10^14,$B2033*$AX$8/(1-$AX$8*$AY$8*$B2033^2))</f>
        <v>-0.16549208959919359</v>
      </c>
      <c r="AY2036" s="31">
        <v>1</v>
      </c>
      <c r="AZ2036" s="32">
        <v>0</v>
      </c>
      <c r="BB2036" s="29">
        <f t="shared" ref="BB2036" si="19567">AR2036*AW2033+AT2036*AW2036-AS2036*AX2033-AU2036*AX2036</f>
        <v>0</v>
      </c>
      <c r="BC2036" s="33">
        <f t="shared" ref="BC2036" si="19568">(AR2036*AX2033+AS2036*AW2033+AT2036*AX2036+AU2036*AW2036)</f>
        <v>-0.54662926422996094</v>
      </c>
      <c r="BD2036" s="31">
        <f t="shared" ref="BD2036" si="19569">AR2036*AY2033+AT2036*AY2036-AS2036*AZ2033-AU2036*AZ2036</f>
        <v>0.85586568249185935</v>
      </c>
      <c r="BE2036" s="32">
        <f t="shared" ref="BE2036" si="19570">(AR2036*AZ2033+AS2036*AY2033+AT2036*AZ2036+AU2036*AY2036)</f>
        <v>0</v>
      </c>
      <c r="BF2036" s="8"/>
      <c r="BG2036" s="29">
        <v>0</v>
      </c>
      <c r="BH2036" s="33">
        <v>0</v>
      </c>
      <c r="BI2036" s="31">
        <v>1</v>
      </c>
      <c r="BJ2036" s="32">
        <v>0</v>
      </c>
      <c r="BL2036" s="29">
        <f t="shared" ref="BL2036" si="19571">BB2036*BG2033+BD2036*BG2036-BC2036*BH2033-BE2036*BH2036</f>
        <v>0</v>
      </c>
      <c r="BM2036" s="33">
        <f t="shared" ref="BM2036" si="19572">(BB2036*BH2033+BC2036*BG2033+BD2036*BH2036+BE2036*BG2036)</f>
        <v>-0.54662926422996094</v>
      </c>
      <c r="BN2036" s="31">
        <f t="shared" ref="BN2036" si="19573">BB2036*BI2033+BD2036*BI2036-BC2036*BJ2033-BE2036*BJ2036</f>
        <v>0.81402696630731086</v>
      </c>
      <c r="BO2036" s="32">
        <f t="shared" ref="BO2036" si="19574">(BB2036*BJ2033+BC2036*BI2033+BD2036*BJ2036+BE2036*BI2036)</f>
        <v>0</v>
      </c>
      <c r="BP2036" s="8"/>
      <c r="BQ2036" s="19">
        <f t="shared" ref="BQ2036:BQ2099" si="19575">1/$BR$8</f>
        <v>1</v>
      </c>
      <c r="BR2036" s="47">
        <v>0</v>
      </c>
      <c r="BS2036" s="48">
        <v>1</v>
      </c>
      <c r="BT2036" s="49">
        <v>0</v>
      </c>
      <c r="BV2036" s="29">
        <f t="shared" ref="BV2036" si="19576">BL2036*BQ2033+BN2036*BQ2036-BM2036*BR2033-BO2036*BR2036</f>
        <v>0.81402696630731086</v>
      </c>
      <c r="BW2036" s="33">
        <f t="shared" ref="BW2036" si="19577">(BL2036*BR2033+BM2036*BQ2033+BN2036*BR2036+BO2036*BQ2036)</f>
        <v>-0.54662926422996094</v>
      </c>
      <c r="BX2036" s="31">
        <f t="shared" ref="BX2036" si="19578">BL2036*BS2033+BN2036*BS2036-BM2036*BT2033-BO2036*BT2036</f>
        <v>0.81402696630731086</v>
      </c>
      <c r="BY2036" s="32">
        <f t="shared" ref="BY2036" si="19579">(BL2036*BT2033+BM2036*BS2033+BN2036*BT2036+BO2036*BS2036)</f>
        <v>0</v>
      </c>
      <c r="CA2036" s="50">
        <f t="shared" ref="CA2036" si="19580">(180/PI())*ATAN(-1*(BW2033+BW2036)/(BV2033+BV2036))</f>
        <v>35.558615097809415</v>
      </c>
      <c r="CC2036" s="137">
        <f t="shared" ref="CC2036" si="19581">20*LOG(((1-(10^(CA2033/20)^2)*(1-((1-CC2033)/(1+CC2033))^2))^0.5))</f>
        <v>-27.795854843850108</v>
      </c>
      <c r="CD2036" s="9"/>
      <c r="CE2036" s="38"/>
      <c r="CF2036" s="38"/>
      <c r="CG2036" s="38"/>
      <c r="CH2036" s="38"/>
    </row>
    <row r="2037" spans="2:91" ht="18.600000000000001" customHeight="1">
      <c r="CC2037" s="42"/>
    </row>
    <row r="2038" spans="2:91" ht="18.600000000000001" customHeight="1" thickBot="1">
      <c r="E2038" s="22" t="s">
        <v>4</v>
      </c>
      <c r="J2038" s="22" t="s">
        <v>5</v>
      </c>
      <c r="O2038" s="22" t="s">
        <v>6</v>
      </c>
      <c r="T2038" s="22" t="s">
        <v>7</v>
      </c>
      <c r="Y2038" s="22" t="s">
        <v>8</v>
      </c>
      <c r="AD2038" s="22" t="s">
        <v>65</v>
      </c>
      <c r="AI2038" s="22" t="s">
        <v>9</v>
      </c>
      <c r="AN2038" s="22" t="s">
        <v>66</v>
      </c>
      <c r="AS2038" s="22" t="s">
        <v>51</v>
      </c>
      <c r="AX2038" s="22" t="s">
        <v>67</v>
      </c>
      <c r="BC2038" s="22" t="s">
        <v>52</v>
      </c>
      <c r="BH2038" s="22" t="s">
        <v>68</v>
      </c>
      <c r="BM2038" s="22" t="s">
        <v>63</v>
      </c>
      <c r="BQ2038" s="23" t="s">
        <v>69</v>
      </c>
      <c r="BR2038" s="23"/>
      <c r="BS2038" s="24"/>
      <c r="BT2038" s="24"/>
      <c r="BU2038" s="24"/>
      <c r="BW2038" s="22" t="s">
        <v>64</v>
      </c>
    </row>
    <row r="2039" spans="2:91" ht="18.600000000000001" customHeight="1" thickBot="1">
      <c r="D2039" s="249" t="s">
        <v>103</v>
      </c>
      <c r="E2039" s="250"/>
      <c r="F2039" s="251" t="s">
        <v>104</v>
      </c>
      <c r="G2039" s="252"/>
      <c r="H2039" s="229"/>
      <c r="I2039" s="253" t="s">
        <v>11</v>
      </c>
      <c r="J2039" s="254"/>
      <c r="K2039" s="255" t="s">
        <v>12</v>
      </c>
      <c r="L2039" s="256"/>
      <c r="M2039" s="24"/>
      <c r="N2039" s="253" t="s">
        <v>105</v>
      </c>
      <c r="O2039" s="254"/>
      <c r="P2039" s="255" t="s">
        <v>106</v>
      </c>
      <c r="Q2039" s="256"/>
      <c r="R2039" s="24"/>
      <c r="S2039" s="249" t="s">
        <v>107</v>
      </c>
      <c r="T2039" s="250"/>
      <c r="U2039" s="251" t="s">
        <v>108</v>
      </c>
      <c r="V2039" s="252"/>
      <c r="W2039" s="8"/>
      <c r="X2039" s="253" t="s">
        <v>109</v>
      </c>
      <c r="Y2039" s="254"/>
      <c r="Z2039" s="255" t="s">
        <v>110</v>
      </c>
      <c r="AA2039" s="256"/>
      <c r="AB2039" s="8"/>
      <c r="AC2039" s="253" t="s">
        <v>111</v>
      </c>
      <c r="AD2039" s="254"/>
      <c r="AE2039" s="255" t="s">
        <v>14</v>
      </c>
      <c r="AF2039" s="256"/>
      <c r="AG2039" s="8"/>
      <c r="AH2039" s="253" t="s">
        <v>112</v>
      </c>
      <c r="AI2039" s="254"/>
      <c r="AJ2039" s="255" t="s">
        <v>113</v>
      </c>
      <c r="AK2039" s="256"/>
      <c r="AL2039" s="8"/>
      <c r="AM2039" s="249" t="s">
        <v>114</v>
      </c>
      <c r="AN2039" s="250"/>
      <c r="AO2039" s="251" t="s">
        <v>115</v>
      </c>
      <c r="AP2039" s="252"/>
      <c r="AQ2039" s="24"/>
      <c r="AR2039" s="253" t="s">
        <v>116</v>
      </c>
      <c r="AS2039" s="254"/>
      <c r="AT2039" s="255" t="s">
        <v>13</v>
      </c>
      <c r="AU2039" s="256"/>
      <c r="AV2039" s="4"/>
      <c r="AW2039" s="253" t="s">
        <v>117</v>
      </c>
      <c r="AX2039" s="254"/>
      <c r="AY2039" s="255" t="s">
        <v>118</v>
      </c>
      <c r="AZ2039" s="256"/>
      <c r="BA2039" s="8"/>
      <c r="BB2039" s="253" t="s">
        <v>119</v>
      </c>
      <c r="BC2039" s="254"/>
      <c r="BD2039" s="255" t="s">
        <v>120</v>
      </c>
      <c r="BE2039" s="256"/>
      <c r="BF2039" s="4"/>
      <c r="BG2039" s="249" t="s">
        <v>121</v>
      </c>
      <c r="BH2039" s="250"/>
      <c r="BI2039" s="251" t="s">
        <v>122</v>
      </c>
      <c r="BJ2039" s="252"/>
      <c r="BK2039" s="4"/>
      <c r="BL2039" s="253" t="s">
        <v>123</v>
      </c>
      <c r="BM2039" s="254"/>
      <c r="BN2039" s="255" t="s">
        <v>124</v>
      </c>
      <c r="BO2039" s="256"/>
      <c r="BP2039" s="4"/>
      <c r="BQ2039" s="253" t="s">
        <v>125</v>
      </c>
      <c r="BR2039" s="254"/>
      <c r="BS2039" s="255" t="s">
        <v>126</v>
      </c>
      <c r="BT2039" s="256"/>
      <c r="BU2039" s="8"/>
      <c r="BV2039" s="253" t="s">
        <v>127</v>
      </c>
      <c r="BW2039" s="254"/>
      <c r="BX2039" s="255" t="s">
        <v>128</v>
      </c>
      <c r="BY2039" s="256"/>
      <c r="CA2039" s="27" t="s">
        <v>15</v>
      </c>
      <c r="CC2039" s="133" t="s">
        <v>70</v>
      </c>
      <c r="CD2039" s="9"/>
      <c r="CE2039" s="38"/>
      <c r="CF2039" s="38"/>
      <c r="CG2039" s="38"/>
      <c r="CH2039" s="38"/>
    </row>
    <row r="2040" spans="2:91" ht="18.600000000000001" customHeight="1" thickTop="1" thickBot="1">
      <c r="B2040" s="129">
        <v>5.34</v>
      </c>
      <c r="D2040" s="29">
        <v>1</v>
      </c>
      <c r="E2040" s="30">
        <v>0</v>
      </c>
      <c r="F2040" s="31">
        <v>0</v>
      </c>
      <c r="G2040" s="32">
        <f t="shared" ref="G2040:G2103" si="19582">-1/($E$8*$B2040)</f>
        <v>-0.12344194756554307</v>
      </c>
      <c r="I2040" s="29">
        <v>1</v>
      </c>
      <c r="J2040" s="33">
        <v>0</v>
      </c>
      <c r="K2040" s="31">
        <v>0</v>
      </c>
      <c r="L2040" s="32">
        <v>0</v>
      </c>
      <c r="N2040" s="29">
        <f t="shared" ref="N2040" si="19583">D2040*I2040+F2040*I2043-E2040*J2040-G2040*J2043</f>
        <v>0.97140157280509321</v>
      </c>
      <c r="O2040" s="33">
        <f t="shared" ref="O2040" si="19584">(D2040*J2040+E2040*I2040+F2040*J2043+G2040*I2043)</f>
        <v>0</v>
      </c>
      <c r="P2040" s="31">
        <f t="shared" ref="P2040" si="19585">D2040*K2040+F2040*K2043-E2040*L2040-G2040*L2043</f>
        <v>0</v>
      </c>
      <c r="Q2040" s="32">
        <f t="shared" ref="Q2040" si="19586">(D2040*L2040+E2040*K2040+F2040*L2043+G2040*K2043)</f>
        <v>-0.12344194756554307</v>
      </c>
      <c r="S2040" s="29">
        <v>1</v>
      </c>
      <c r="T2040" s="30">
        <v>0</v>
      </c>
      <c r="U2040" s="31">
        <v>0</v>
      </c>
      <c r="V2040" s="32">
        <f t="shared" ref="V2040:V2103" si="19587">-1/($T$8*$B2040)</f>
        <v>-0.23980711610486893</v>
      </c>
      <c r="X2040" s="29">
        <f t="shared" ref="X2040" si="19588">N2040*S2040+P2040*S2043-O2040*T2040-Q2040*T2043</f>
        <v>0.97140157280509321</v>
      </c>
      <c r="Y2040" s="33">
        <f t="shared" ref="Y2040" si="19589">(N2040*T2040+O2040*S2040+P2040*T2043+Q2040*S2043)</f>
        <v>0</v>
      </c>
      <c r="Z2040" s="31">
        <f t="shared" ref="Z2040" si="19590">N2040*U2040+P2040*U2043-O2040*V2040-Q2040*V2043</f>
        <v>0</v>
      </c>
      <c r="AA2040" s="32">
        <f t="shared" ref="AA2040" si="19591">(N2040*V2040+O2040*U2040+P2040*V2043+Q2040*U2043)</f>
        <v>-0.35639095731966636</v>
      </c>
      <c r="AB2040" s="8"/>
      <c r="AC2040" s="29">
        <v>1</v>
      </c>
      <c r="AD2040" s="33">
        <v>0</v>
      </c>
      <c r="AE2040" s="31">
        <v>0</v>
      </c>
      <c r="AF2040" s="32">
        <v>0</v>
      </c>
      <c r="AH2040" s="29">
        <f t="shared" ref="AH2040" si="19592">X2040*AC2040+Z2040*AC2043-Y2040*AD2040-AA2040*AD2043</f>
        <v>0.90655707727767687</v>
      </c>
      <c r="AI2040" s="33">
        <f t="shared" ref="AI2040" si="19593">(X2040*AD2040+Y2040*AC2040+Z2040*AD2043+AA2040*AC2043)</f>
        <v>0</v>
      </c>
      <c r="AJ2040" s="31">
        <f t="shared" ref="AJ2040" si="19594">X2040*AE2040+Z2040*AE2043-Y2040*AF2040-AA2040*AF2043</f>
        <v>0</v>
      </c>
      <c r="AK2040" s="32">
        <f t="shared" ref="AK2040" si="19595">(X2040*AF2040+Y2040*AE2040+Z2040*AF2043+AA2040*AE2043)</f>
        <v>-0.35639095731966636</v>
      </c>
      <c r="AL2040" s="8"/>
      <c r="AM2040" s="29">
        <v>1</v>
      </c>
      <c r="AN2040" s="30">
        <v>0</v>
      </c>
      <c r="AO2040" s="31">
        <v>0</v>
      </c>
      <c r="AP2040" s="32">
        <f t="shared" ref="AP2040:AP2103" si="19596">-1/($AN$8*$B2040)</f>
        <v>-0.21685955056179776</v>
      </c>
      <c r="AR2040" s="29">
        <f t="shared" ref="AR2040" si="19597">AH2040*AM2040+AJ2040*AM2043-AI2040*AN2040-AK2040*AN2043</f>
        <v>0.90655707727767687</v>
      </c>
      <c r="AS2040" s="33">
        <f t="shared" ref="AS2040" si="19598">(AH2040*AN2040+AI2040*AM2040+AJ2040*AN2043+AK2040*AM2043)</f>
        <v>0</v>
      </c>
      <c r="AT2040" s="31">
        <f t="shared" ref="AT2040" si="19599">AH2040*AO2040+AJ2040*AO2043-AI2040*AP2040-AK2040*AP2043</f>
        <v>0</v>
      </c>
      <c r="AU2040" s="32">
        <f t="shared" ref="AU2040" si="19600">(AH2040*AP2040+AI2040*AO2040+AJ2040*AP2043+AK2040*AO2043)</f>
        <v>-0.55298651765672036</v>
      </c>
      <c r="AV2040" s="8"/>
      <c r="AW2040" s="29">
        <v>1</v>
      </c>
      <c r="AX2040" s="33">
        <v>0</v>
      </c>
      <c r="AY2040" s="31">
        <v>0</v>
      </c>
      <c r="AZ2040" s="32">
        <v>0</v>
      </c>
      <c r="BB2040" s="29">
        <f t="shared" ref="BB2040" si="19601">AR2040*AW2040+AT2040*AW2043-AS2040*AX2040-AU2040*AX2043</f>
        <v>0.81539513263099606</v>
      </c>
      <c r="BC2040" s="33">
        <f t="shared" ref="BC2040" si="19602">(AR2040*AX2040+AS2040*AW2040+AT2040*AX2043+AU2040*AW2043)</f>
        <v>0</v>
      </c>
      <c r="BD2040" s="31">
        <f t="shared" ref="BD2040" si="19603">AR2040*AY2040+AT2040*AY2043-AS2040*AZ2040-AU2040*AZ2043</f>
        <v>0</v>
      </c>
      <c r="BE2040" s="32">
        <f t="shared" ref="BE2040" si="19604">(AR2040*AZ2040+AS2040*AY2040+AT2040*AZ2043+AU2040*AY2043)</f>
        <v>-0.55298651765672036</v>
      </c>
      <c r="BF2040" s="8"/>
      <c r="BG2040" s="29">
        <v>1</v>
      </c>
      <c r="BH2040" s="30">
        <v>0</v>
      </c>
      <c r="BI2040" s="31">
        <v>0</v>
      </c>
      <c r="BJ2040" s="32">
        <f t="shared" ref="BJ2040:BJ2103" si="19605">-1/($BH$8*$B2040)</f>
        <v>-7.6252808988764048E-2</v>
      </c>
      <c r="BL2040" s="29">
        <f t="shared" ref="BL2040" si="19606">BB2040*BG2040+BD2040*BG2043-BC2040*BH2040-BE2040*BH2043</f>
        <v>0.81539513263099606</v>
      </c>
      <c r="BM2040" s="33">
        <f t="shared" ref="BM2040" si="19607">(BB2040*BH2040+BC2040*BG2040+BD2040*BH2043+BE2040*BG2043)</f>
        <v>0</v>
      </c>
      <c r="BN2040" s="31">
        <f t="shared" ref="BN2040" si="19608">BB2040*BI2040+BD2040*BI2043-BC2040*BJ2040-BE2040*BJ2043</f>
        <v>0</v>
      </c>
      <c r="BO2040" s="32">
        <f t="shared" ref="BO2040" si="19609">(BB2040*BJ2040+BC2040*BI2040+BD2040*BJ2043+BE2040*BI2043)</f>
        <v>-0.61516268695559961</v>
      </c>
      <c r="BP2040" s="8"/>
      <c r="BQ2040" s="34">
        <v>1</v>
      </c>
      <c r="BR2040" s="35">
        <v>0</v>
      </c>
      <c r="BS2040" s="11">
        <v>0</v>
      </c>
      <c r="BT2040" s="36">
        <v>0</v>
      </c>
      <c r="BV2040" s="29">
        <f t="shared" ref="BV2040" si="19610">BL2040*BQ2040+BN2040*BQ2043-BM2040*BR2040-BO2040*BR2043</f>
        <v>0.81539513263099606</v>
      </c>
      <c r="BW2040" s="33">
        <f t="shared" ref="BW2040" si="19611">(BL2040*BR2040+BM2040*BQ2040+BN2040*BR2043+BO2040*BQ2043)</f>
        <v>-0.61516268695559961</v>
      </c>
      <c r="BX2040" s="31">
        <f t="shared" ref="BX2040" si="19612">BL2040*BS2040+BN2040*BS2043-BM2040*BT2040-BO2040*BT2043</f>
        <v>0</v>
      </c>
      <c r="BY2040" s="32">
        <f t="shared" ref="BY2040" si="19613">(BL2040*BT2040+BM2040*BS2040+BN2040*BT2043+BO2040*BS2043)</f>
        <v>-0.61516268695559961</v>
      </c>
      <c r="CA2040" s="37">
        <f t="shared" ref="CA2040" si="19614">20*LOG(((1+$BR$8)/$BR$8)/((BV2040+BV2043)^2+(BW2040+BW2043)^2)^0.5)</f>
        <v>-5.3745688034086215E-3</v>
      </c>
      <c r="CC2040" s="134">
        <f t="shared" ref="CC2040" si="19615">((BV2040^2+BW2040^2)^0.5)/((BV2043^2+BW2043^2)^0.5)</f>
        <v>1.0415806599652526</v>
      </c>
      <c r="CD2040" s="9"/>
      <c r="CE2040" s="38"/>
      <c r="CF2040" s="38"/>
      <c r="CG2040" s="38"/>
      <c r="CH2040" s="38"/>
      <c r="CM2040" s="129">
        <v>5.32</v>
      </c>
    </row>
    <row r="2041" spans="2:91" ht="18.600000000000001" customHeight="1" thickBot="1">
      <c r="D2041" s="39"/>
      <c r="G2041" s="40"/>
      <c r="I2041" s="39"/>
      <c r="L2041" s="40"/>
      <c r="N2041" s="39"/>
      <c r="Q2041" s="40"/>
      <c r="S2041" s="39"/>
      <c r="V2041" s="40"/>
      <c r="X2041" s="39"/>
      <c r="AA2041" s="40"/>
      <c r="AC2041" s="39"/>
      <c r="AF2041" s="40"/>
      <c r="AH2041" s="39"/>
      <c r="AK2041" s="40"/>
      <c r="AM2041" s="39"/>
      <c r="AP2041" s="40"/>
      <c r="AR2041" s="39"/>
      <c r="AU2041" s="40"/>
      <c r="AW2041" s="39"/>
      <c r="AZ2041" s="40"/>
      <c r="BB2041" s="39"/>
      <c r="BE2041" s="40"/>
      <c r="BG2041" s="39"/>
      <c r="BJ2041" s="40"/>
      <c r="BL2041" s="39"/>
      <c r="BO2041" s="40"/>
      <c r="BQ2041" s="34"/>
      <c r="BR2041" s="11"/>
      <c r="BS2041" s="11"/>
      <c r="BT2041" s="41"/>
      <c r="BV2041" s="39"/>
      <c r="BY2041" s="40"/>
      <c r="CC2041" s="135"/>
      <c r="CD2041" s="9"/>
      <c r="CE2041" s="38"/>
      <c r="CF2041" s="38"/>
      <c r="CG2041" s="38"/>
      <c r="CH2041" s="38"/>
    </row>
    <row r="2042" spans="2:91" ht="18.600000000000001" customHeight="1" thickBot="1">
      <c r="D2042" s="258" t="s">
        <v>129</v>
      </c>
      <c r="E2042" s="259"/>
      <c r="F2042" s="260" t="s">
        <v>130</v>
      </c>
      <c r="G2042" s="261"/>
      <c r="H2042" s="229"/>
      <c r="I2042" s="258" t="s">
        <v>131</v>
      </c>
      <c r="J2042" s="259"/>
      <c r="K2042" s="260" t="s">
        <v>132</v>
      </c>
      <c r="L2042" s="261"/>
      <c r="N2042" s="253" t="s">
        <v>133</v>
      </c>
      <c r="O2042" s="254"/>
      <c r="P2042" s="255" t="s">
        <v>134</v>
      </c>
      <c r="Q2042" s="256"/>
      <c r="S2042" s="258" t="s">
        <v>135</v>
      </c>
      <c r="T2042" s="259"/>
      <c r="U2042" s="260" t="s">
        <v>136</v>
      </c>
      <c r="V2042" s="261"/>
      <c r="W2042" s="8"/>
      <c r="X2042" s="253" t="s">
        <v>137</v>
      </c>
      <c r="Y2042" s="254"/>
      <c r="Z2042" s="255" t="s">
        <v>138</v>
      </c>
      <c r="AA2042" s="256"/>
      <c r="AB2042" s="8"/>
      <c r="AC2042" s="258" t="s">
        <v>139</v>
      </c>
      <c r="AD2042" s="259"/>
      <c r="AE2042" s="260" t="s">
        <v>140</v>
      </c>
      <c r="AF2042" s="261"/>
      <c r="AG2042" s="8"/>
      <c r="AH2042" s="253" t="s">
        <v>141</v>
      </c>
      <c r="AI2042" s="254"/>
      <c r="AJ2042" s="255" t="s">
        <v>142</v>
      </c>
      <c r="AK2042" s="256"/>
      <c r="AL2042" s="8"/>
      <c r="AM2042" s="258" t="s">
        <v>143</v>
      </c>
      <c r="AN2042" s="259"/>
      <c r="AO2042" s="260" t="s">
        <v>144</v>
      </c>
      <c r="AP2042" s="261"/>
      <c r="AR2042" s="253" t="s">
        <v>145</v>
      </c>
      <c r="AS2042" s="254"/>
      <c r="AT2042" s="255" t="s">
        <v>146</v>
      </c>
      <c r="AU2042" s="256"/>
      <c r="AV2042" s="4"/>
      <c r="AW2042" s="258" t="s">
        <v>147</v>
      </c>
      <c r="AX2042" s="259"/>
      <c r="AY2042" s="260" t="s">
        <v>148</v>
      </c>
      <c r="AZ2042" s="261"/>
      <c r="BA2042" s="8"/>
      <c r="BB2042" s="253" t="s">
        <v>149</v>
      </c>
      <c r="BC2042" s="254"/>
      <c r="BD2042" s="255" t="s">
        <v>150</v>
      </c>
      <c r="BE2042" s="256"/>
      <c r="BF2042" s="4"/>
      <c r="BG2042" s="258" t="s">
        <v>151</v>
      </c>
      <c r="BH2042" s="259"/>
      <c r="BI2042" s="260" t="s">
        <v>152</v>
      </c>
      <c r="BJ2042" s="261"/>
      <c r="BK2042" s="4"/>
      <c r="BL2042" s="253" t="s">
        <v>153</v>
      </c>
      <c r="BM2042" s="254"/>
      <c r="BN2042" s="255" t="s">
        <v>154</v>
      </c>
      <c r="BO2042" s="256"/>
      <c r="BP2042" s="4"/>
      <c r="BQ2042" s="258" t="s">
        <v>155</v>
      </c>
      <c r="BR2042" s="259"/>
      <c r="BS2042" s="260" t="s">
        <v>156</v>
      </c>
      <c r="BT2042" s="261"/>
      <c r="BU2042" s="8"/>
      <c r="BV2042" s="253" t="s">
        <v>157</v>
      </c>
      <c r="BW2042" s="254"/>
      <c r="BX2042" s="255" t="s">
        <v>158</v>
      </c>
      <c r="BY2042" s="256"/>
      <c r="CA2042" s="46" t="s">
        <v>16</v>
      </c>
      <c r="CC2042" s="136" t="s">
        <v>71</v>
      </c>
      <c r="CD2042" s="9"/>
      <c r="CE2042" s="38"/>
      <c r="CF2042" s="38"/>
      <c r="CG2042" s="38"/>
      <c r="CH2042" s="38"/>
    </row>
    <row r="2043" spans="2:91" ht="18.600000000000001" customHeight="1" thickTop="1" thickBot="1">
      <c r="D2043" s="29">
        <v>0</v>
      </c>
      <c r="E2043" s="33">
        <v>0</v>
      </c>
      <c r="F2043" s="31">
        <v>1</v>
      </c>
      <c r="G2043" s="32">
        <v>0</v>
      </c>
      <c r="I2043" s="29">
        <v>0</v>
      </c>
      <c r="J2043" s="33">
        <f t="shared" ref="J2043" si="19616">IF(0=(1-$J$8*$K$8*$B2040^2),10^14,$B2040*$J$8/(1-$J$8*$K$8*$B2040^2))</f>
        <v>-0.23167511335417043</v>
      </c>
      <c r="K2043" s="31">
        <v>1</v>
      </c>
      <c r="L2043" s="32">
        <v>0</v>
      </c>
      <c r="N2043" s="29">
        <f t="shared" ref="N2043" si="19617">D2043*I2040+F2043*I2043-E2043*J2040-G2043*J2043</f>
        <v>0</v>
      </c>
      <c r="O2043" s="33">
        <f t="shared" ref="O2043" si="19618">(D2043*J2040+E2043*I2040+F2043*J2043+G2043*I2043)</f>
        <v>-0.23167511335417043</v>
      </c>
      <c r="P2043" s="31">
        <f t="shared" ref="P2043" si="19619">D2043*K2040+F2043*K2043-E2043*L2040-G2043*L2043</f>
        <v>1</v>
      </c>
      <c r="Q2043" s="32">
        <f t="shared" ref="Q2043" si="19620">(D2043*L2040+E2043*K2040+F2043*L2043+G2043*K2043)</f>
        <v>0</v>
      </c>
      <c r="S2043" s="29">
        <v>0</v>
      </c>
      <c r="T2043" s="33">
        <v>0</v>
      </c>
      <c r="U2043" s="31">
        <v>1</v>
      </c>
      <c r="V2043" s="32">
        <v>0</v>
      </c>
      <c r="X2043" s="29">
        <f t="shared" ref="X2043" si="19621">N2043*S2040+P2043*S2043-O2043*T2040-Q2043*T2043</f>
        <v>0</v>
      </c>
      <c r="Y2043" s="33">
        <f t="shared" ref="Y2043" si="19622">(N2043*T2040+O2043*S2040+P2043*T2043+Q2043*S2043)</f>
        <v>-0.23167511335417043</v>
      </c>
      <c r="Z2043" s="31">
        <f t="shared" ref="Z2043" si="19623">N2043*U2040+P2043*U2043-O2043*V2040-Q2043*V2043</f>
        <v>0.94444265919326775</v>
      </c>
      <c r="AA2043" s="32">
        <f t="shared" ref="AA2043" si="19624">(N2043*V2040+O2043*U2040+P2043*V2043+Q2043*U2043)</f>
        <v>0</v>
      </c>
      <c r="AB2043" s="8"/>
      <c r="AC2043" s="29">
        <v>0</v>
      </c>
      <c r="AD2043" s="33">
        <f t="shared" ref="AD2043" si="19625">IF(0=(1-$AD$8*$AE$8*$B2040^2),10^14,$B2040*$AD$8/(1-$AD$8*$AE$8*$B2040^2))</f>
        <v>-0.18194764540351061</v>
      </c>
      <c r="AE2043" s="31">
        <v>1</v>
      </c>
      <c r="AF2043" s="32">
        <v>0</v>
      </c>
      <c r="AH2043" s="29">
        <f t="shared" ref="AH2043" si="19626">X2043*AC2040+Z2043*AC2043-Y2043*AD2040-AA2043*AD2043</f>
        <v>0</v>
      </c>
      <c r="AI2043" s="33">
        <f t="shared" ref="AI2043" si="19627">(X2043*AD2040+Y2043*AC2040+Z2043*AD2043+AA2043*AC2043)</f>
        <v>-0.40351423141301573</v>
      </c>
      <c r="AJ2043" s="31">
        <f t="shared" ref="AJ2043" si="19628">X2043*AE2040+Z2043*AE2043-Y2043*AF2040-AA2043*AF2043</f>
        <v>0.94444265919326775</v>
      </c>
      <c r="AK2043" s="32">
        <f t="shared" ref="AK2043" si="19629">(X2043*AF2040+Y2043*AE2040+Z2043*AF2043+AA2043*AE2043)</f>
        <v>0</v>
      </c>
      <c r="AL2043" s="8"/>
      <c r="AM2043" s="29">
        <v>0</v>
      </c>
      <c r="AN2043" s="33">
        <v>0</v>
      </c>
      <c r="AO2043" s="31">
        <v>1</v>
      </c>
      <c r="AP2043" s="32">
        <v>0</v>
      </c>
      <c r="AR2043" s="29">
        <f t="shared" ref="AR2043" si="19630">AH2043*AM2040+AJ2043*AM2043-AI2043*AN2040-AK2043*AN2043</f>
        <v>0</v>
      </c>
      <c r="AS2043" s="33">
        <f t="shared" ref="AS2043" si="19631">(AH2043*AN2040+AI2043*AM2040+AJ2043*AN2043+AK2043*AM2043)</f>
        <v>-0.40351423141301573</v>
      </c>
      <c r="AT2043" s="31">
        <f t="shared" ref="AT2043" si="19632">AH2043*AO2040+AJ2043*AO2043-AI2043*AP2040-AK2043*AP2043</f>
        <v>0.85693674432375189</v>
      </c>
      <c r="AU2043" s="32">
        <f t="shared" ref="AU2043" si="19633">(AH2043*AP2040+AI2043*AO2040+AJ2043*AP2043+AK2043*AO2043)</f>
        <v>0</v>
      </c>
      <c r="AV2043" s="8"/>
      <c r="AW2043" s="29">
        <v>0</v>
      </c>
      <c r="AX2043" s="33">
        <f t="shared" ref="AX2043" si="19634">IF(0=(1-$AX$8*$AY$8*$B2040^2),10^14,$B2040*$AX$8/(1-$AX$8*$AY$8*$B2040^2))</f>
        <v>-0.16485382868461135</v>
      </c>
      <c r="AY2043" s="31">
        <v>1</v>
      </c>
      <c r="AZ2043" s="32">
        <v>0</v>
      </c>
      <c r="BB2043" s="29">
        <f t="shared" ref="BB2043" si="19635">AR2043*AW2040+AT2043*AW2043-AS2043*AX2040-AU2043*AX2043</f>
        <v>0</v>
      </c>
      <c r="BC2043" s="33">
        <f t="shared" ref="BC2043" si="19636">(AR2043*AX2040+AS2043*AW2040+AT2043*AX2043+AU2043*AW2043)</f>
        <v>-0.54478353465531215</v>
      </c>
      <c r="BD2043" s="31">
        <f t="shared" ref="BD2043" si="19637">AR2043*AY2040+AT2043*AY2043-AS2043*AZ2040-AU2043*AZ2043</f>
        <v>0.85693674432375189</v>
      </c>
      <c r="BE2043" s="32">
        <f t="shared" ref="BE2043" si="19638">(AR2043*AZ2040+AS2043*AY2040+AT2043*AZ2043+AU2043*AY2043)</f>
        <v>0</v>
      </c>
      <c r="BF2043" s="8"/>
      <c r="BG2043" s="29">
        <v>0</v>
      </c>
      <c r="BH2043" s="33">
        <v>0</v>
      </c>
      <c r="BI2043" s="31">
        <v>1</v>
      </c>
      <c r="BJ2043" s="32">
        <v>0</v>
      </c>
      <c r="BL2043" s="29">
        <f t="shared" ref="BL2043" si="19639">BB2043*BG2040+BD2043*BG2043-BC2043*BH2040-BE2043*BH2043</f>
        <v>0</v>
      </c>
      <c r="BM2043" s="33">
        <f t="shared" ref="BM2043" si="19640">(BB2043*BH2040+BC2043*BG2040+BD2043*BH2043+BE2043*BG2043)</f>
        <v>-0.54478353465531215</v>
      </c>
      <c r="BN2043" s="31">
        <f t="shared" ref="BN2043" si="19641">BB2043*BI2040+BD2043*BI2043-BC2043*BJ2040-BE2043*BJ2043</f>
        <v>0.81539546951545661</v>
      </c>
      <c r="BO2043" s="32">
        <f t="shared" ref="BO2043" si="19642">(BB2043*BJ2040+BC2043*BI2040+BD2043*BJ2043+BE2043*BI2043)</f>
        <v>0</v>
      </c>
      <c r="BP2043" s="8"/>
      <c r="BQ2043" s="19">
        <f t="shared" ref="BQ2043:BQ2106" si="19643">1/$BR$8</f>
        <v>1</v>
      </c>
      <c r="BR2043" s="47">
        <v>0</v>
      </c>
      <c r="BS2043" s="48">
        <v>1</v>
      </c>
      <c r="BT2043" s="49">
        <v>0</v>
      </c>
      <c r="BV2043" s="29">
        <f t="shared" ref="BV2043" si="19644">BL2043*BQ2040+BN2043*BQ2043-BM2043*BR2040-BO2043*BR2043</f>
        <v>0.81539546951545661</v>
      </c>
      <c r="BW2043" s="33">
        <f t="shared" ref="BW2043" si="19645">(BL2043*BR2040+BM2043*BQ2040+BN2043*BR2043+BO2043*BQ2043)</f>
        <v>-0.54478353465531215</v>
      </c>
      <c r="BX2043" s="31">
        <f t="shared" ref="BX2043" si="19646">BL2043*BS2040+BN2043*BS2043-BM2043*BT2040-BO2043*BT2043</f>
        <v>0.81539546951545661</v>
      </c>
      <c r="BY2043" s="32">
        <f t="shared" ref="BY2043" si="19647">(BL2043*BT2040+BM2043*BS2040+BN2043*BT2043+BO2043*BS2043)</f>
        <v>0</v>
      </c>
      <c r="CA2043" s="50">
        <f t="shared" ref="CA2043" si="19648">(180/PI())*ATAN(-1*(BW2040+BW2043)/(BV2040+BV2043))</f>
        <v>35.423422769139869</v>
      </c>
      <c r="CC2043" s="137">
        <f t="shared" ref="CC2043" si="19649">20*LOG(((1-(10^(CA2040/20)^2)*(1-((1-CC2040)/(1+CC2040))^2))^0.5))</f>
        <v>-27.822339431110926</v>
      </c>
      <c r="CD2043" s="9"/>
      <c r="CE2043" s="38"/>
      <c r="CF2043" s="38"/>
      <c r="CG2043" s="38"/>
      <c r="CH2043" s="38"/>
    </row>
    <row r="2044" spans="2:91" ht="18.600000000000001" customHeight="1">
      <c r="CC2044" s="42"/>
    </row>
    <row r="2045" spans="2:91" ht="18.600000000000001" customHeight="1" thickBot="1">
      <c r="E2045" s="22" t="s">
        <v>4</v>
      </c>
      <c r="J2045" s="22" t="s">
        <v>5</v>
      </c>
      <c r="O2045" s="22" t="s">
        <v>6</v>
      </c>
      <c r="T2045" s="22" t="s">
        <v>7</v>
      </c>
      <c r="Y2045" s="22" t="s">
        <v>8</v>
      </c>
      <c r="AD2045" s="22" t="s">
        <v>65</v>
      </c>
      <c r="AI2045" s="22" t="s">
        <v>9</v>
      </c>
      <c r="AN2045" s="22" t="s">
        <v>66</v>
      </c>
      <c r="AS2045" s="22" t="s">
        <v>51</v>
      </c>
      <c r="AX2045" s="22" t="s">
        <v>67</v>
      </c>
      <c r="BC2045" s="22" t="s">
        <v>52</v>
      </c>
      <c r="BH2045" s="22" t="s">
        <v>68</v>
      </c>
      <c r="BM2045" s="22" t="s">
        <v>63</v>
      </c>
      <c r="BQ2045" s="23" t="s">
        <v>69</v>
      </c>
      <c r="BR2045" s="23"/>
      <c r="BS2045" s="24"/>
      <c r="BT2045" s="24"/>
      <c r="BU2045" s="24"/>
      <c r="BW2045" s="22" t="s">
        <v>64</v>
      </c>
    </row>
    <row r="2046" spans="2:91" ht="18.600000000000001" customHeight="1" thickBot="1">
      <c r="D2046" s="249" t="s">
        <v>103</v>
      </c>
      <c r="E2046" s="250"/>
      <c r="F2046" s="251" t="s">
        <v>104</v>
      </c>
      <c r="G2046" s="252"/>
      <c r="H2046" s="229"/>
      <c r="I2046" s="253" t="s">
        <v>11</v>
      </c>
      <c r="J2046" s="254"/>
      <c r="K2046" s="255" t="s">
        <v>12</v>
      </c>
      <c r="L2046" s="256"/>
      <c r="M2046" s="24"/>
      <c r="N2046" s="253" t="s">
        <v>105</v>
      </c>
      <c r="O2046" s="254"/>
      <c r="P2046" s="255" t="s">
        <v>106</v>
      </c>
      <c r="Q2046" s="256"/>
      <c r="R2046" s="24"/>
      <c r="S2046" s="249" t="s">
        <v>107</v>
      </c>
      <c r="T2046" s="250"/>
      <c r="U2046" s="251" t="s">
        <v>108</v>
      </c>
      <c r="V2046" s="252"/>
      <c r="W2046" s="8"/>
      <c r="X2046" s="253" t="s">
        <v>109</v>
      </c>
      <c r="Y2046" s="254"/>
      <c r="Z2046" s="255" t="s">
        <v>110</v>
      </c>
      <c r="AA2046" s="256"/>
      <c r="AB2046" s="8"/>
      <c r="AC2046" s="253" t="s">
        <v>111</v>
      </c>
      <c r="AD2046" s="254"/>
      <c r="AE2046" s="255" t="s">
        <v>14</v>
      </c>
      <c r="AF2046" s="256"/>
      <c r="AG2046" s="8"/>
      <c r="AH2046" s="253" t="s">
        <v>112</v>
      </c>
      <c r="AI2046" s="254"/>
      <c r="AJ2046" s="255" t="s">
        <v>113</v>
      </c>
      <c r="AK2046" s="256"/>
      <c r="AL2046" s="8"/>
      <c r="AM2046" s="249" t="s">
        <v>114</v>
      </c>
      <c r="AN2046" s="250"/>
      <c r="AO2046" s="251" t="s">
        <v>115</v>
      </c>
      <c r="AP2046" s="252"/>
      <c r="AQ2046" s="24"/>
      <c r="AR2046" s="253" t="s">
        <v>116</v>
      </c>
      <c r="AS2046" s="254"/>
      <c r="AT2046" s="255" t="s">
        <v>13</v>
      </c>
      <c r="AU2046" s="256"/>
      <c r="AV2046" s="4"/>
      <c r="AW2046" s="253" t="s">
        <v>117</v>
      </c>
      <c r="AX2046" s="254"/>
      <c r="AY2046" s="255" t="s">
        <v>118</v>
      </c>
      <c r="AZ2046" s="256"/>
      <c r="BA2046" s="8"/>
      <c r="BB2046" s="253" t="s">
        <v>119</v>
      </c>
      <c r="BC2046" s="254"/>
      <c r="BD2046" s="255" t="s">
        <v>120</v>
      </c>
      <c r="BE2046" s="256"/>
      <c r="BF2046" s="4"/>
      <c r="BG2046" s="249" t="s">
        <v>121</v>
      </c>
      <c r="BH2046" s="250"/>
      <c r="BI2046" s="251" t="s">
        <v>122</v>
      </c>
      <c r="BJ2046" s="252"/>
      <c r="BK2046" s="4"/>
      <c r="BL2046" s="253" t="s">
        <v>123</v>
      </c>
      <c r="BM2046" s="254"/>
      <c r="BN2046" s="255" t="s">
        <v>124</v>
      </c>
      <c r="BO2046" s="256"/>
      <c r="BP2046" s="4"/>
      <c r="BQ2046" s="253" t="s">
        <v>125</v>
      </c>
      <c r="BR2046" s="254"/>
      <c r="BS2046" s="255" t="s">
        <v>126</v>
      </c>
      <c r="BT2046" s="256"/>
      <c r="BU2046" s="8"/>
      <c r="BV2046" s="253" t="s">
        <v>127</v>
      </c>
      <c r="BW2046" s="254"/>
      <c r="BX2046" s="255" t="s">
        <v>128</v>
      </c>
      <c r="BY2046" s="256"/>
      <c r="CA2046" s="27" t="s">
        <v>15</v>
      </c>
      <c r="CC2046" s="133" t="s">
        <v>70</v>
      </c>
      <c r="CD2046" s="9"/>
      <c r="CE2046" s="38"/>
      <c r="CF2046" s="38"/>
      <c r="CG2046" s="38"/>
      <c r="CH2046" s="38"/>
    </row>
    <row r="2047" spans="2:91" ht="18.600000000000001" customHeight="1" thickTop="1" thickBot="1">
      <c r="B2047" s="129">
        <v>5.36</v>
      </c>
      <c r="D2047" s="29">
        <v>1</v>
      </c>
      <c r="E2047" s="30">
        <v>0</v>
      </c>
      <c r="F2047" s="31">
        <v>0</v>
      </c>
      <c r="G2047" s="32">
        <f t="shared" ref="G2047:G2110" si="19650">-1/($E$8*$B2047)</f>
        <v>-0.12298134328358208</v>
      </c>
      <c r="I2047" s="29">
        <v>1</v>
      </c>
      <c r="J2047" s="33">
        <v>0</v>
      </c>
      <c r="K2047" s="31">
        <v>0</v>
      </c>
      <c r="L2047" s="32">
        <v>0</v>
      </c>
      <c r="N2047" s="29">
        <f t="shared" ref="N2047" si="19651">D2047*I2047+F2047*I2050-E2047*J2047-G2047*J2050</f>
        <v>0.97161574269132156</v>
      </c>
      <c r="O2047" s="33">
        <f t="shared" ref="O2047" si="19652">(D2047*J2047+E2047*I2047+F2047*J2050+G2047*I2050)</f>
        <v>0</v>
      </c>
      <c r="P2047" s="31">
        <f t="shared" ref="P2047" si="19653">D2047*K2047+F2047*K2050-E2047*L2047-G2047*L2050</f>
        <v>0</v>
      </c>
      <c r="Q2047" s="32">
        <f t="shared" ref="Q2047" si="19654">(D2047*L2047+E2047*K2047+F2047*L2050+G2047*K2050)</f>
        <v>-0.12298134328358208</v>
      </c>
      <c r="S2047" s="29">
        <v>1</v>
      </c>
      <c r="T2047" s="30">
        <v>0</v>
      </c>
      <c r="U2047" s="31">
        <v>0</v>
      </c>
      <c r="V2047" s="32">
        <f t="shared" ref="V2047:V2110" si="19655">-1/($T$8*$B2047)</f>
        <v>-0.23891231343283581</v>
      </c>
      <c r="X2047" s="29">
        <f t="shared" ref="X2047" si="19656">N2047*S2047+P2047*S2050-O2047*T2047-Q2047*T2050</f>
        <v>0.97161574269132156</v>
      </c>
      <c r="Y2047" s="33">
        <f t="shared" ref="Y2047" si="19657">(N2047*T2047+O2047*S2047+P2047*T2050+Q2047*S2050)</f>
        <v>0</v>
      </c>
      <c r="Z2047" s="31">
        <f t="shared" ref="Z2047" si="19658">N2047*U2047+P2047*U2050-O2047*V2047-Q2047*V2050</f>
        <v>0</v>
      </c>
      <c r="AA2047" s="32">
        <f t="shared" ref="AA2047" si="19659">(N2047*V2047+O2047*U2047+P2047*V2050+Q2047*U2050)</f>
        <v>-0.35511230813772865</v>
      </c>
      <c r="AB2047" s="8"/>
      <c r="AC2047" s="29">
        <v>1</v>
      </c>
      <c r="AD2047" s="33">
        <v>0</v>
      </c>
      <c r="AE2047" s="31">
        <v>0</v>
      </c>
      <c r="AF2047" s="32">
        <v>0</v>
      </c>
      <c r="AH2047" s="29">
        <f t="shared" ref="AH2047" si="19660">X2047*AC2047+Z2047*AC2050-Y2047*AD2047-AA2047*AD2050</f>
        <v>0.90725473046119276</v>
      </c>
      <c r="AI2047" s="33">
        <f t="shared" ref="AI2047" si="19661">(X2047*AD2047+Y2047*AC2047+Z2047*AD2050+AA2047*AC2050)</f>
        <v>0</v>
      </c>
      <c r="AJ2047" s="31">
        <f t="shared" ref="AJ2047" si="19662">X2047*AE2047+Z2047*AE2050-Y2047*AF2047-AA2047*AF2050</f>
        <v>0</v>
      </c>
      <c r="AK2047" s="32">
        <f t="shared" ref="AK2047" si="19663">(X2047*AF2047+Y2047*AE2047+Z2047*AF2050+AA2047*AE2050)</f>
        <v>-0.35511230813772865</v>
      </c>
      <c r="AL2047" s="8"/>
      <c r="AM2047" s="29">
        <v>1</v>
      </c>
      <c r="AN2047" s="30">
        <v>0</v>
      </c>
      <c r="AO2047" s="31">
        <v>0</v>
      </c>
      <c r="AP2047" s="32">
        <f t="shared" ref="AP2047:AP2110" si="19664">-1/($AN$8*$B2047)</f>
        <v>-0.21605037313432832</v>
      </c>
      <c r="AR2047" s="29">
        <f t="shared" ref="AR2047" si="19665">AH2047*AM2047+AJ2047*AM2050-AI2047*AN2047-AK2047*AN2050</f>
        <v>0.90725473046119276</v>
      </c>
      <c r="AS2047" s="33">
        <f t="shared" ref="AS2047" si="19666">(AH2047*AN2047+AI2047*AM2047+AJ2047*AN2050+AK2047*AM2050)</f>
        <v>0</v>
      </c>
      <c r="AT2047" s="31">
        <f t="shared" ref="AT2047" si="19667">AH2047*AO2047+AJ2047*AO2050-AI2047*AP2047-AK2047*AP2050</f>
        <v>0</v>
      </c>
      <c r="AU2047" s="32">
        <f t="shared" ref="AU2047" si="19668">(AH2047*AP2047+AI2047*AO2047+AJ2047*AP2050+AK2047*AO2050)</f>
        <v>-0.55112503118175382</v>
      </c>
      <c r="AV2047" s="8"/>
      <c r="AW2047" s="29">
        <v>1</v>
      </c>
      <c r="AX2047" s="33">
        <v>0</v>
      </c>
      <c r="AY2047" s="31">
        <v>0</v>
      </c>
      <c r="AZ2047" s="32">
        <v>0</v>
      </c>
      <c r="BB2047" s="29">
        <f t="shared" ref="BB2047" si="19669">AR2047*AW2047+AT2047*AW2050-AS2047*AX2047-AU2047*AX2050</f>
        <v>0.81674868011207857</v>
      </c>
      <c r="BC2047" s="33">
        <f t="shared" ref="BC2047" si="19670">(AR2047*AX2047+AS2047*AW2047+AT2047*AX2050+AU2047*AW2050)</f>
        <v>0</v>
      </c>
      <c r="BD2047" s="31">
        <f t="shared" ref="BD2047" si="19671">AR2047*AY2047+AT2047*AY2050-AS2047*AZ2047-AU2047*AZ2050</f>
        <v>0</v>
      </c>
      <c r="BE2047" s="32">
        <f t="shared" ref="BE2047" si="19672">(AR2047*AZ2047+AS2047*AY2047+AT2047*AZ2050+AU2047*AY2050)</f>
        <v>-0.55112503118175382</v>
      </c>
      <c r="BF2047" s="8"/>
      <c r="BG2047" s="29">
        <v>1</v>
      </c>
      <c r="BH2047" s="30">
        <v>0</v>
      </c>
      <c r="BI2047" s="31">
        <v>0</v>
      </c>
      <c r="BJ2047" s="32">
        <f t="shared" ref="BJ2047:BJ2110" si="19673">-1/($BH$8*$B2047)</f>
        <v>-7.5968283582089555E-2</v>
      </c>
      <c r="BL2047" s="29">
        <f t="shared" ref="BL2047" si="19674">BB2047*BG2047+BD2047*BG2050-BC2047*BH2047-BE2047*BH2050</f>
        <v>0.81674868011207857</v>
      </c>
      <c r="BM2047" s="33">
        <f t="shared" ref="BM2047" si="19675">(BB2047*BH2047+BC2047*BG2047+BD2047*BH2050+BE2047*BG2050)</f>
        <v>0</v>
      </c>
      <c r="BN2047" s="31">
        <f t="shared" ref="BN2047" si="19676">BB2047*BI2047+BD2047*BI2050-BC2047*BJ2047-BE2047*BJ2050</f>
        <v>0</v>
      </c>
      <c r="BO2047" s="32">
        <f t="shared" ref="BO2047" si="19677">(BB2047*BJ2047+BC2047*BI2047+BD2047*BJ2050+BE2047*BI2050)</f>
        <v>-0.61317202652780556</v>
      </c>
      <c r="BP2047" s="8"/>
      <c r="BQ2047" s="34">
        <v>1</v>
      </c>
      <c r="BR2047" s="35">
        <v>0</v>
      </c>
      <c r="BS2047" s="11">
        <v>0</v>
      </c>
      <c r="BT2047" s="36">
        <v>0</v>
      </c>
      <c r="BV2047" s="29">
        <f t="shared" ref="BV2047" si="19678">BL2047*BQ2047+BN2047*BQ2050-BM2047*BR2047-BO2047*BR2050</f>
        <v>0.81674868011207857</v>
      </c>
      <c r="BW2047" s="33">
        <f t="shared" ref="BW2047" si="19679">(BL2047*BR2047+BM2047*BQ2047+BN2047*BR2050+BO2047*BQ2050)</f>
        <v>-0.61317202652780556</v>
      </c>
      <c r="BX2047" s="31">
        <f t="shared" ref="BX2047" si="19680">BL2047*BS2047+BN2047*BS2050-BM2047*BT2047-BO2047*BT2050</f>
        <v>0</v>
      </c>
      <c r="BY2047" s="32">
        <f t="shared" ref="BY2047" si="19681">(BL2047*BT2047+BM2047*BS2047+BN2047*BT2050+BO2047*BS2050)</f>
        <v>-0.61317202652780556</v>
      </c>
      <c r="CA2047" s="37">
        <f t="shared" ref="CA2047" si="19682">20*LOG(((1+$BR$8)/$BR$8)/((BV2047+BV2050)^2+(BW2047+BW2050)^2)^0.5)</f>
        <v>-5.3507193982899534E-3</v>
      </c>
      <c r="CC2047" s="134">
        <f t="shared" ref="CC2047" si="19683">((BV2047^2+BW2047^2)^0.5)/((BV2050^2+BW2050^2)^0.5)</f>
        <v>1.0413469696447224</v>
      </c>
      <c r="CD2047" s="9"/>
      <c r="CE2047" s="38"/>
      <c r="CF2047" s="38"/>
      <c r="CG2047" s="38"/>
      <c r="CH2047" s="38"/>
      <c r="CM2047" s="129">
        <v>5.34</v>
      </c>
    </row>
    <row r="2048" spans="2:91" ht="18.600000000000001" customHeight="1" thickBot="1">
      <c r="D2048" s="39"/>
      <c r="G2048" s="40"/>
      <c r="I2048" s="39"/>
      <c r="L2048" s="40"/>
      <c r="N2048" s="39"/>
      <c r="Q2048" s="40"/>
      <c r="S2048" s="39"/>
      <c r="V2048" s="40"/>
      <c r="X2048" s="39"/>
      <c r="AA2048" s="40"/>
      <c r="AC2048" s="39"/>
      <c r="AF2048" s="40"/>
      <c r="AH2048" s="39"/>
      <c r="AK2048" s="40"/>
      <c r="AM2048" s="39"/>
      <c r="AP2048" s="40"/>
      <c r="AR2048" s="39"/>
      <c r="AU2048" s="40"/>
      <c r="AW2048" s="39"/>
      <c r="AZ2048" s="40"/>
      <c r="BB2048" s="39"/>
      <c r="BE2048" s="40"/>
      <c r="BG2048" s="39"/>
      <c r="BJ2048" s="40"/>
      <c r="BL2048" s="39"/>
      <c r="BO2048" s="40"/>
      <c r="BQ2048" s="34"/>
      <c r="BR2048" s="11"/>
      <c r="BS2048" s="11"/>
      <c r="BT2048" s="41"/>
      <c r="BV2048" s="39"/>
      <c r="BY2048" s="40"/>
      <c r="CC2048" s="135"/>
      <c r="CD2048" s="9"/>
      <c r="CE2048" s="38"/>
      <c r="CF2048" s="38"/>
      <c r="CG2048" s="38"/>
      <c r="CH2048" s="38"/>
    </row>
    <row r="2049" spans="2:91" ht="18.600000000000001" customHeight="1" thickBot="1">
      <c r="D2049" s="258" t="s">
        <v>129</v>
      </c>
      <c r="E2049" s="259"/>
      <c r="F2049" s="260" t="s">
        <v>130</v>
      </c>
      <c r="G2049" s="261"/>
      <c r="H2049" s="229"/>
      <c r="I2049" s="258" t="s">
        <v>131</v>
      </c>
      <c r="J2049" s="259"/>
      <c r="K2049" s="260" t="s">
        <v>132</v>
      </c>
      <c r="L2049" s="261"/>
      <c r="N2049" s="253" t="s">
        <v>133</v>
      </c>
      <c r="O2049" s="254"/>
      <c r="P2049" s="255" t="s">
        <v>134</v>
      </c>
      <c r="Q2049" s="256"/>
      <c r="S2049" s="258" t="s">
        <v>135</v>
      </c>
      <c r="T2049" s="259"/>
      <c r="U2049" s="260" t="s">
        <v>136</v>
      </c>
      <c r="V2049" s="261"/>
      <c r="W2049" s="8"/>
      <c r="X2049" s="253" t="s">
        <v>137</v>
      </c>
      <c r="Y2049" s="254"/>
      <c r="Z2049" s="255" t="s">
        <v>138</v>
      </c>
      <c r="AA2049" s="256"/>
      <c r="AB2049" s="8"/>
      <c r="AC2049" s="258" t="s">
        <v>139</v>
      </c>
      <c r="AD2049" s="259"/>
      <c r="AE2049" s="260" t="s">
        <v>140</v>
      </c>
      <c r="AF2049" s="261"/>
      <c r="AG2049" s="8"/>
      <c r="AH2049" s="253" t="s">
        <v>141</v>
      </c>
      <c r="AI2049" s="254"/>
      <c r="AJ2049" s="255" t="s">
        <v>142</v>
      </c>
      <c r="AK2049" s="256"/>
      <c r="AL2049" s="8"/>
      <c r="AM2049" s="258" t="s">
        <v>143</v>
      </c>
      <c r="AN2049" s="259"/>
      <c r="AO2049" s="260" t="s">
        <v>144</v>
      </c>
      <c r="AP2049" s="261"/>
      <c r="AR2049" s="253" t="s">
        <v>145</v>
      </c>
      <c r="AS2049" s="254"/>
      <c r="AT2049" s="255" t="s">
        <v>146</v>
      </c>
      <c r="AU2049" s="256"/>
      <c r="AV2049" s="4"/>
      <c r="AW2049" s="258" t="s">
        <v>147</v>
      </c>
      <c r="AX2049" s="259"/>
      <c r="AY2049" s="260" t="s">
        <v>148</v>
      </c>
      <c r="AZ2049" s="261"/>
      <c r="BA2049" s="8"/>
      <c r="BB2049" s="253" t="s">
        <v>149</v>
      </c>
      <c r="BC2049" s="254"/>
      <c r="BD2049" s="255" t="s">
        <v>150</v>
      </c>
      <c r="BE2049" s="256"/>
      <c r="BF2049" s="4"/>
      <c r="BG2049" s="258" t="s">
        <v>151</v>
      </c>
      <c r="BH2049" s="259"/>
      <c r="BI2049" s="260" t="s">
        <v>152</v>
      </c>
      <c r="BJ2049" s="261"/>
      <c r="BK2049" s="4"/>
      <c r="BL2049" s="253" t="s">
        <v>153</v>
      </c>
      <c r="BM2049" s="254"/>
      <c r="BN2049" s="255" t="s">
        <v>154</v>
      </c>
      <c r="BO2049" s="256"/>
      <c r="BP2049" s="4"/>
      <c r="BQ2049" s="258" t="s">
        <v>155</v>
      </c>
      <c r="BR2049" s="259"/>
      <c r="BS2049" s="260" t="s">
        <v>156</v>
      </c>
      <c r="BT2049" s="261"/>
      <c r="BU2049" s="8"/>
      <c r="BV2049" s="253" t="s">
        <v>157</v>
      </c>
      <c r="BW2049" s="254"/>
      <c r="BX2049" s="255" t="s">
        <v>158</v>
      </c>
      <c r="BY2049" s="256"/>
      <c r="CA2049" s="46" t="s">
        <v>16</v>
      </c>
      <c r="CC2049" s="136" t="s">
        <v>71</v>
      </c>
      <c r="CD2049" s="9"/>
      <c r="CE2049" s="38"/>
      <c r="CF2049" s="38"/>
      <c r="CG2049" s="38"/>
      <c r="CH2049" s="38"/>
    </row>
    <row r="2050" spans="2:91" ht="18.600000000000001" customHeight="1" thickTop="1" thickBot="1">
      <c r="D2050" s="29">
        <v>0</v>
      </c>
      <c r="E2050" s="33">
        <v>0</v>
      </c>
      <c r="F2050" s="31">
        <v>1</v>
      </c>
      <c r="G2050" s="32">
        <v>0</v>
      </c>
      <c r="I2050" s="29">
        <v>0</v>
      </c>
      <c r="J2050" s="33">
        <f t="shared" ref="J2050" si="19684">IF(0=(1-$J$8*$K$8*$B2047^2),10^14,$B2047*$J$8/(1-$J$8*$K$8*$B2047^2))</f>
        <v>-0.23080132767152634</v>
      </c>
      <c r="K2050" s="31">
        <v>1</v>
      </c>
      <c r="L2050" s="32">
        <v>0</v>
      </c>
      <c r="N2050" s="29">
        <f t="shared" ref="N2050" si="19685">D2050*I2047+F2050*I2050-E2050*J2047-G2050*J2050</f>
        <v>0</v>
      </c>
      <c r="O2050" s="33">
        <f t="shared" ref="O2050" si="19686">(D2050*J2047+E2050*I2047+F2050*J2050+G2050*I2050)</f>
        <v>-0.23080132767152634</v>
      </c>
      <c r="P2050" s="31">
        <f t="shared" ref="P2050" si="19687">D2050*K2047+F2050*K2050-E2050*L2047-G2050*L2050</f>
        <v>1</v>
      </c>
      <c r="Q2050" s="32">
        <f t="shared" ref="Q2050" si="19688">(D2050*L2047+E2050*K2047+F2050*L2050+G2050*K2050)</f>
        <v>0</v>
      </c>
      <c r="S2050" s="29">
        <v>0</v>
      </c>
      <c r="T2050" s="33">
        <v>0</v>
      </c>
      <c r="U2050" s="31">
        <v>1</v>
      </c>
      <c r="V2050" s="32">
        <v>0</v>
      </c>
      <c r="X2050" s="29">
        <f t="shared" ref="X2050" si="19689">N2050*S2047+P2050*S2050-O2050*T2047-Q2050*T2050</f>
        <v>0</v>
      </c>
      <c r="Y2050" s="33">
        <f t="shared" ref="Y2050" si="19690">(N2050*T2047+O2050*S2047+P2050*T2050+Q2050*S2050)</f>
        <v>-0.23080132767152634</v>
      </c>
      <c r="Z2050" s="31">
        <f t="shared" ref="Z2050" si="19691">N2050*U2047+P2050*U2050-O2050*V2047-Q2050*V2050</f>
        <v>0.94485872086262568</v>
      </c>
      <c r="AA2050" s="32">
        <f t="shared" ref="AA2050" si="19692">(N2050*V2047+O2050*U2047+P2050*V2050+Q2050*U2050)</f>
        <v>0</v>
      </c>
      <c r="AB2050" s="8"/>
      <c r="AC2050" s="29">
        <v>0</v>
      </c>
      <c r="AD2050" s="33">
        <f t="shared" ref="AD2050" si="19693">IF(0=(1-$AD$8*$AE$8*$B2047^2),10^14,$B2047*$AD$8/(1-$AD$8*$AE$8*$B2047^2))</f>
        <v>-0.18124128833396191</v>
      </c>
      <c r="AE2050" s="31">
        <v>1</v>
      </c>
      <c r="AF2050" s="32">
        <v>0</v>
      </c>
      <c r="AH2050" s="29">
        <f t="shared" ref="AH2050" si="19694">X2050*AC2047+Z2050*AC2050-Y2050*AD2047-AA2050*AD2050</f>
        <v>0</v>
      </c>
      <c r="AI2050" s="33">
        <f t="shared" ref="AI2050" si="19695">(X2050*AD2047+Y2050*AC2047+Z2050*AD2050+AA2050*AC2050)</f>
        <v>-0.40204873953424791</v>
      </c>
      <c r="AJ2050" s="31">
        <f t="shared" ref="AJ2050" si="19696">X2050*AE2047+Z2050*AE2050-Y2050*AF2047-AA2050*AF2050</f>
        <v>0.94485872086262568</v>
      </c>
      <c r="AK2050" s="32">
        <f t="shared" ref="AK2050" si="19697">(X2050*AF2047+Y2050*AE2047+Z2050*AF2050+AA2050*AE2050)</f>
        <v>0</v>
      </c>
      <c r="AL2050" s="8"/>
      <c r="AM2050" s="29">
        <v>0</v>
      </c>
      <c r="AN2050" s="33">
        <v>0</v>
      </c>
      <c r="AO2050" s="31">
        <v>1</v>
      </c>
      <c r="AP2050" s="32">
        <v>0</v>
      </c>
      <c r="AR2050" s="29">
        <f t="shared" ref="AR2050" si="19698">AH2050*AM2047+AJ2050*AM2050-AI2050*AN2047-AK2050*AN2050</f>
        <v>0</v>
      </c>
      <c r="AS2050" s="33">
        <f t="shared" ref="AS2050" si="19699">(AH2050*AN2047+AI2050*AM2047+AJ2050*AN2050+AK2050*AM2050)</f>
        <v>-0.40204873953424791</v>
      </c>
      <c r="AT2050" s="31">
        <f t="shared" ref="AT2050" si="19700">AH2050*AO2047+AJ2050*AO2050-AI2050*AP2047-AK2050*AP2050</f>
        <v>0.85799594066806506</v>
      </c>
      <c r="AU2050" s="32">
        <f t="shared" ref="AU2050" si="19701">(AH2050*AP2047+AI2050*AO2047+AJ2050*AP2050+AK2050*AO2050)</f>
        <v>0</v>
      </c>
      <c r="AV2050" s="8"/>
      <c r="AW2050" s="29">
        <v>0</v>
      </c>
      <c r="AX2050" s="33">
        <f t="shared" ref="AX2050" si="19702">IF(0=(1-$AX$8*$AY$8*$B2047^2),10^14,$B2047*$AX$8/(1-$AX$8*$AY$8*$B2047^2))</f>
        <v>-0.16422054021942345</v>
      </c>
      <c r="AY2050" s="31">
        <v>1</v>
      </c>
      <c r="AZ2050" s="32">
        <v>0</v>
      </c>
      <c r="BB2050" s="29">
        <f t="shared" ref="BB2050" si="19703">AR2050*AW2047+AT2050*AW2050-AS2050*AX2047-AU2050*AX2050</f>
        <v>0</v>
      </c>
      <c r="BC2050" s="33">
        <f t="shared" ref="BC2050" si="19704">(AR2050*AX2047+AS2050*AW2047+AT2050*AX2050+AU2050*AW2050)</f>
        <v>-0.54294929641682999</v>
      </c>
      <c r="BD2050" s="31">
        <f t="shared" ref="BD2050" si="19705">AR2050*AY2047+AT2050*AY2050-AS2050*AZ2047-AU2050*AZ2050</f>
        <v>0.85799594066806506</v>
      </c>
      <c r="BE2050" s="32">
        <f t="shared" ref="BE2050" si="19706">(AR2050*AZ2047+AS2050*AY2047+AT2050*AZ2050+AU2050*AY2050)</f>
        <v>0</v>
      </c>
      <c r="BF2050" s="8"/>
      <c r="BG2050" s="29">
        <v>0</v>
      </c>
      <c r="BH2050" s="33">
        <v>0</v>
      </c>
      <c r="BI2050" s="31">
        <v>1</v>
      </c>
      <c r="BJ2050" s="32">
        <v>0</v>
      </c>
      <c r="BL2050" s="29">
        <f t="shared" ref="BL2050" si="19707">BB2050*BG2047+BD2050*BG2050-BC2050*BH2047-BE2050*BH2050</f>
        <v>0</v>
      </c>
      <c r="BM2050" s="33">
        <f t="shared" ref="BM2050" si="19708">(BB2050*BH2047+BC2050*BG2047+BD2050*BH2050+BE2050*BG2050)</f>
        <v>-0.54294929641682999</v>
      </c>
      <c r="BN2050" s="31">
        <f t="shared" ref="BN2050" si="19709">BB2050*BI2047+BD2050*BI2050-BC2050*BJ2047-BE2050*BJ2050</f>
        <v>0.8167490145471753</v>
      </c>
      <c r="BO2050" s="32">
        <f t="shared" ref="BO2050" si="19710">(BB2050*BJ2047+BC2050*BI2047+BD2050*BJ2050+BE2050*BI2050)</f>
        <v>0</v>
      </c>
      <c r="BP2050" s="8"/>
      <c r="BQ2050" s="19">
        <f t="shared" ref="BQ2050:BQ2113" si="19711">1/$BR$8</f>
        <v>1</v>
      </c>
      <c r="BR2050" s="47">
        <v>0</v>
      </c>
      <c r="BS2050" s="48">
        <v>1</v>
      </c>
      <c r="BT2050" s="49">
        <v>0</v>
      </c>
      <c r="BV2050" s="29">
        <f t="shared" ref="BV2050" si="19712">BL2050*BQ2047+BN2050*BQ2050-BM2050*BR2047-BO2050*BR2050</f>
        <v>0.8167490145471753</v>
      </c>
      <c r="BW2050" s="33">
        <f t="shared" ref="BW2050" si="19713">(BL2050*BR2047+BM2050*BQ2047+BN2050*BR2050+BO2050*BQ2050)</f>
        <v>-0.54294929641682999</v>
      </c>
      <c r="BX2050" s="31">
        <f t="shared" ref="BX2050" si="19714">BL2050*BS2047+BN2050*BS2050-BM2050*BT2047-BO2050*BT2050</f>
        <v>0.8167490145471753</v>
      </c>
      <c r="BY2050" s="32">
        <f t="shared" ref="BY2050" si="19715">(BL2050*BT2047+BM2050*BS2047+BN2050*BT2050+BO2050*BS2050)</f>
        <v>0</v>
      </c>
      <c r="CA2050" s="50">
        <f t="shared" ref="CA2050" si="19716">(180/PI())*ATAN(-1*(BW2047+BW2050)/(BV2047+BV2050))</f>
        <v>35.28926288634063</v>
      </c>
      <c r="CC2050" s="137">
        <f t="shared" ref="CC2050" si="19717">20*LOG(((1-(10^(CA2047/20)^2)*(1-((1-CC2047)/(1+CC2047))^2))^0.5))</f>
        <v>-27.848809098579782</v>
      </c>
      <c r="CD2050" s="9"/>
      <c r="CE2050" s="38"/>
      <c r="CF2050" s="38"/>
      <c r="CG2050" s="38"/>
      <c r="CH2050" s="38"/>
    </row>
    <row r="2051" spans="2:91" ht="18.600000000000001" customHeight="1">
      <c r="CC2051" s="42"/>
    </row>
    <row r="2052" spans="2:91" ht="18.600000000000001" customHeight="1" thickBot="1">
      <c r="E2052" s="22" t="s">
        <v>4</v>
      </c>
      <c r="J2052" s="22" t="s">
        <v>5</v>
      </c>
      <c r="O2052" s="22" t="s">
        <v>6</v>
      </c>
      <c r="T2052" s="22" t="s">
        <v>7</v>
      </c>
      <c r="Y2052" s="22" t="s">
        <v>8</v>
      </c>
      <c r="AD2052" s="22" t="s">
        <v>65</v>
      </c>
      <c r="AI2052" s="22" t="s">
        <v>9</v>
      </c>
      <c r="AN2052" s="22" t="s">
        <v>66</v>
      </c>
      <c r="AS2052" s="22" t="s">
        <v>51</v>
      </c>
      <c r="AX2052" s="22" t="s">
        <v>67</v>
      </c>
      <c r="BC2052" s="22" t="s">
        <v>52</v>
      </c>
      <c r="BH2052" s="22" t="s">
        <v>68</v>
      </c>
      <c r="BM2052" s="22" t="s">
        <v>63</v>
      </c>
      <c r="BQ2052" s="23" t="s">
        <v>69</v>
      </c>
      <c r="BR2052" s="23"/>
      <c r="BS2052" s="24"/>
      <c r="BT2052" s="24"/>
      <c r="BU2052" s="24"/>
      <c r="BW2052" s="22" t="s">
        <v>64</v>
      </c>
    </row>
    <row r="2053" spans="2:91" ht="18.600000000000001" customHeight="1" thickBot="1">
      <c r="D2053" s="249" t="s">
        <v>103</v>
      </c>
      <c r="E2053" s="250"/>
      <c r="F2053" s="251" t="s">
        <v>104</v>
      </c>
      <c r="G2053" s="252"/>
      <c r="H2053" s="229"/>
      <c r="I2053" s="253" t="s">
        <v>11</v>
      </c>
      <c r="J2053" s="254"/>
      <c r="K2053" s="255" t="s">
        <v>12</v>
      </c>
      <c r="L2053" s="256"/>
      <c r="M2053" s="24"/>
      <c r="N2053" s="253" t="s">
        <v>105</v>
      </c>
      <c r="O2053" s="254"/>
      <c r="P2053" s="255" t="s">
        <v>106</v>
      </c>
      <c r="Q2053" s="256"/>
      <c r="R2053" s="24"/>
      <c r="S2053" s="249" t="s">
        <v>107</v>
      </c>
      <c r="T2053" s="250"/>
      <c r="U2053" s="251" t="s">
        <v>108</v>
      </c>
      <c r="V2053" s="252"/>
      <c r="W2053" s="8"/>
      <c r="X2053" s="253" t="s">
        <v>109</v>
      </c>
      <c r="Y2053" s="254"/>
      <c r="Z2053" s="255" t="s">
        <v>110</v>
      </c>
      <c r="AA2053" s="256"/>
      <c r="AB2053" s="8"/>
      <c r="AC2053" s="253" t="s">
        <v>111</v>
      </c>
      <c r="AD2053" s="254"/>
      <c r="AE2053" s="255" t="s">
        <v>14</v>
      </c>
      <c r="AF2053" s="256"/>
      <c r="AG2053" s="8"/>
      <c r="AH2053" s="253" t="s">
        <v>112</v>
      </c>
      <c r="AI2053" s="254"/>
      <c r="AJ2053" s="255" t="s">
        <v>113</v>
      </c>
      <c r="AK2053" s="256"/>
      <c r="AL2053" s="8"/>
      <c r="AM2053" s="249" t="s">
        <v>114</v>
      </c>
      <c r="AN2053" s="250"/>
      <c r="AO2053" s="251" t="s">
        <v>115</v>
      </c>
      <c r="AP2053" s="252"/>
      <c r="AQ2053" s="24"/>
      <c r="AR2053" s="253" t="s">
        <v>116</v>
      </c>
      <c r="AS2053" s="254"/>
      <c r="AT2053" s="255" t="s">
        <v>13</v>
      </c>
      <c r="AU2053" s="256"/>
      <c r="AV2053" s="4"/>
      <c r="AW2053" s="253" t="s">
        <v>117</v>
      </c>
      <c r="AX2053" s="254"/>
      <c r="AY2053" s="255" t="s">
        <v>118</v>
      </c>
      <c r="AZ2053" s="256"/>
      <c r="BA2053" s="8"/>
      <c r="BB2053" s="253" t="s">
        <v>119</v>
      </c>
      <c r="BC2053" s="254"/>
      <c r="BD2053" s="255" t="s">
        <v>120</v>
      </c>
      <c r="BE2053" s="256"/>
      <c r="BF2053" s="4"/>
      <c r="BG2053" s="249" t="s">
        <v>121</v>
      </c>
      <c r="BH2053" s="250"/>
      <c r="BI2053" s="251" t="s">
        <v>122</v>
      </c>
      <c r="BJ2053" s="252"/>
      <c r="BK2053" s="4"/>
      <c r="BL2053" s="253" t="s">
        <v>123</v>
      </c>
      <c r="BM2053" s="254"/>
      <c r="BN2053" s="255" t="s">
        <v>124</v>
      </c>
      <c r="BO2053" s="256"/>
      <c r="BP2053" s="4"/>
      <c r="BQ2053" s="253" t="s">
        <v>125</v>
      </c>
      <c r="BR2053" s="254"/>
      <c r="BS2053" s="255" t="s">
        <v>126</v>
      </c>
      <c r="BT2053" s="256"/>
      <c r="BU2053" s="8"/>
      <c r="BV2053" s="253" t="s">
        <v>127</v>
      </c>
      <c r="BW2053" s="254"/>
      <c r="BX2053" s="255" t="s">
        <v>128</v>
      </c>
      <c r="BY2053" s="256"/>
      <c r="CA2053" s="27" t="s">
        <v>15</v>
      </c>
      <c r="CC2053" s="133" t="s">
        <v>70</v>
      </c>
      <c r="CD2053" s="9"/>
      <c r="CE2053" s="38"/>
      <c r="CF2053" s="38"/>
      <c r="CG2053" s="38"/>
      <c r="CH2053" s="38"/>
    </row>
    <row r="2054" spans="2:91" ht="18.600000000000001" customHeight="1" thickTop="1" thickBot="1">
      <c r="B2054" s="129">
        <v>5.38</v>
      </c>
      <c r="D2054" s="29">
        <v>1</v>
      </c>
      <c r="E2054" s="30">
        <v>0</v>
      </c>
      <c r="F2054" s="31">
        <v>0</v>
      </c>
      <c r="G2054" s="32">
        <f t="shared" ref="G2054:G2117" si="19718">-1/($E$8*$B2054)</f>
        <v>-0.12252416356877324</v>
      </c>
      <c r="I2054" s="29">
        <v>1</v>
      </c>
      <c r="J2054" s="33">
        <v>0</v>
      </c>
      <c r="K2054" s="31">
        <v>0</v>
      </c>
      <c r="L2054" s="32">
        <v>0</v>
      </c>
      <c r="N2054" s="29">
        <f t="shared" ref="N2054" si="19719">D2054*I2054+F2054*I2057-E2054*J2054-G2054*J2057</f>
        <v>0.97182751148898072</v>
      </c>
      <c r="O2054" s="33">
        <f t="shared" ref="O2054" si="19720">(D2054*J2054+E2054*I2054+F2054*J2057+G2054*I2057)</f>
        <v>0</v>
      </c>
      <c r="P2054" s="31">
        <f t="shared" ref="P2054" si="19721">D2054*K2054+F2054*K2057-E2054*L2054-G2054*L2057</f>
        <v>0</v>
      </c>
      <c r="Q2054" s="32">
        <f t="shared" ref="Q2054" si="19722">(D2054*L2054+E2054*K2054+F2054*L2057+G2054*K2057)</f>
        <v>-0.12252416356877324</v>
      </c>
      <c r="S2054" s="29">
        <v>1</v>
      </c>
      <c r="T2054" s="30">
        <v>0</v>
      </c>
      <c r="U2054" s="31">
        <v>0</v>
      </c>
      <c r="V2054" s="32">
        <f t="shared" ref="V2054:V2117" si="19723">-1/($T$8*$B2054)</f>
        <v>-0.23802416356877326</v>
      </c>
      <c r="X2054" s="29">
        <f t="shared" ref="X2054" si="19724">N2054*S2054+P2054*S2057-O2054*T2054-Q2054*T2057</f>
        <v>0.97182751148898072</v>
      </c>
      <c r="Y2054" s="33">
        <f t="shared" ref="Y2054" si="19725">(N2054*T2054+O2054*S2054+P2054*T2057+Q2054*S2057)</f>
        <v>0</v>
      </c>
      <c r="Z2054" s="31">
        <f t="shared" ref="Z2054" si="19726">N2054*U2054+P2054*U2057-O2054*V2054-Q2054*V2057</f>
        <v>0</v>
      </c>
      <c r="AA2054" s="32">
        <f t="shared" ref="AA2054" si="19727">(N2054*V2054+O2054*U2054+P2054*V2057+Q2054*U2057)</f>
        <v>-0.35384259412406027</v>
      </c>
      <c r="AB2054" s="8"/>
      <c r="AC2054" s="29">
        <v>1</v>
      </c>
      <c r="AD2054" s="33">
        <v>0</v>
      </c>
      <c r="AE2054" s="31">
        <v>0</v>
      </c>
      <c r="AF2054" s="32">
        <v>0</v>
      </c>
      <c r="AH2054" s="29">
        <f t="shared" ref="AH2054" si="19728">X2054*AC2054+Z2054*AC2057-Y2054*AD2054-AA2054*AD2057</f>
        <v>0.90794459420333984</v>
      </c>
      <c r="AI2054" s="33">
        <f t="shared" ref="AI2054" si="19729">(X2054*AD2054+Y2054*AC2054+Z2054*AD2057+AA2054*AC2057)</f>
        <v>0</v>
      </c>
      <c r="AJ2054" s="31">
        <f t="shared" ref="AJ2054" si="19730">X2054*AE2054+Z2054*AE2057-Y2054*AF2054-AA2054*AF2057</f>
        <v>0</v>
      </c>
      <c r="AK2054" s="32">
        <f t="shared" ref="AK2054" si="19731">(X2054*AF2054+Y2054*AE2054+Z2054*AF2057+AA2054*AE2057)</f>
        <v>-0.35384259412406027</v>
      </c>
      <c r="AL2054" s="8"/>
      <c r="AM2054" s="29">
        <v>1</v>
      </c>
      <c r="AN2054" s="30">
        <v>0</v>
      </c>
      <c r="AO2054" s="31">
        <v>0</v>
      </c>
      <c r="AP2054" s="32">
        <f t="shared" ref="AP2054:AP2117" si="19732">-1/($AN$8*$B2054)</f>
        <v>-0.21524721189591076</v>
      </c>
      <c r="AR2054" s="29">
        <f t="shared" ref="AR2054" si="19733">AH2054*AM2054+AJ2054*AM2057-AI2054*AN2054-AK2054*AN2057</f>
        <v>0.90794459420333984</v>
      </c>
      <c r="AS2054" s="33">
        <f t="shared" ref="AS2054" si="19734">(AH2054*AN2054+AI2054*AM2054+AJ2054*AN2057+AK2054*AM2057)</f>
        <v>0</v>
      </c>
      <c r="AT2054" s="31">
        <f t="shared" ref="AT2054" si="19735">AH2054*AO2054+AJ2054*AO2057-AI2054*AP2054-AK2054*AP2057</f>
        <v>0</v>
      </c>
      <c r="AU2054" s="32">
        <f t="shared" ref="AU2054" si="19736">(AH2054*AP2054+AI2054*AO2054+AJ2054*AP2057+AK2054*AO2057)</f>
        <v>-0.54927513658229321</v>
      </c>
      <c r="AV2054" s="8"/>
      <c r="AW2054" s="29">
        <v>1</v>
      </c>
      <c r="AX2054" s="33">
        <v>0</v>
      </c>
      <c r="AY2054" s="31">
        <v>0</v>
      </c>
      <c r="AZ2054" s="32">
        <v>0</v>
      </c>
      <c r="BB2054" s="29">
        <f t="shared" ref="BB2054" si="19737">AR2054*AW2054+AT2054*AW2057-AS2054*AX2054-AU2054*AX2057</f>
        <v>0.81808748511159157</v>
      </c>
      <c r="BC2054" s="33">
        <f t="shared" ref="BC2054" si="19738">(AR2054*AX2054+AS2054*AW2054+AT2054*AX2057+AU2054*AW2057)</f>
        <v>0</v>
      </c>
      <c r="BD2054" s="31">
        <f t="shared" ref="BD2054" si="19739">AR2054*AY2054+AT2054*AY2057-AS2054*AZ2054-AU2054*AZ2057</f>
        <v>0</v>
      </c>
      <c r="BE2054" s="32">
        <f t="shared" ref="BE2054" si="19740">(AR2054*AZ2054+AS2054*AY2054+AT2054*AZ2057+AU2054*AY2057)</f>
        <v>-0.54927513658229321</v>
      </c>
      <c r="BF2054" s="8"/>
      <c r="BG2054" s="29">
        <v>1</v>
      </c>
      <c r="BH2054" s="30">
        <v>0</v>
      </c>
      <c r="BI2054" s="31">
        <v>0</v>
      </c>
      <c r="BJ2054" s="32">
        <f t="shared" ref="BJ2054:BJ2117" si="19741">-1/($BH$8*$B2054)</f>
        <v>-7.5685873605947945E-2</v>
      </c>
      <c r="BL2054" s="29">
        <f t="shared" ref="BL2054" si="19742">BB2054*BG2054+BD2054*BG2057-BC2054*BH2054-BE2054*BH2057</f>
        <v>0.81808748511159157</v>
      </c>
      <c r="BM2054" s="33">
        <f t="shared" ref="BM2054" si="19743">(BB2054*BH2054+BC2054*BG2054+BD2054*BH2057+BE2054*BG2057)</f>
        <v>0</v>
      </c>
      <c r="BN2054" s="31">
        <f t="shared" ref="BN2054" si="19744">BB2054*BI2054+BD2054*BI2057-BC2054*BJ2054-BE2054*BJ2057</f>
        <v>0</v>
      </c>
      <c r="BO2054" s="32">
        <f t="shared" ref="BO2054" si="19745">(BB2054*BJ2054+BC2054*BI2054+BD2054*BJ2057+BE2054*BI2057)</f>
        <v>-0.61119280257905695</v>
      </c>
      <c r="BP2054" s="8"/>
      <c r="BQ2054" s="34">
        <v>1</v>
      </c>
      <c r="BR2054" s="35">
        <v>0</v>
      </c>
      <c r="BS2054" s="11">
        <v>0</v>
      </c>
      <c r="BT2054" s="36">
        <v>0</v>
      </c>
      <c r="BV2054" s="29">
        <f t="shared" ref="BV2054" si="19746">BL2054*BQ2054+BN2054*BQ2057-BM2054*BR2054-BO2054*BR2057</f>
        <v>0.81808748511159157</v>
      </c>
      <c r="BW2054" s="33">
        <f t="shared" ref="BW2054" si="19747">(BL2054*BR2054+BM2054*BQ2054+BN2054*BR2057+BO2054*BQ2057)</f>
        <v>-0.61119280257905695</v>
      </c>
      <c r="BX2054" s="31">
        <f t="shared" ref="BX2054" si="19748">BL2054*BS2054+BN2054*BS2057-BM2054*BT2054-BO2054*BT2057</f>
        <v>0</v>
      </c>
      <c r="BY2054" s="32">
        <f t="shared" ref="BY2054" si="19749">(BL2054*BT2054+BM2054*BS2054+BN2054*BT2057+BO2054*BS2057)</f>
        <v>-0.61119280257905695</v>
      </c>
      <c r="CA2054" s="37">
        <f t="shared" ref="CA2054" si="19750">20*LOG(((1+$BR$8)/$BR$8)/((BV2054+BV2057)^2+(BW2054+BW2057)^2)^0.5)</f>
        <v>-5.3269288285628762E-3</v>
      </c>
      <c r="CC2054" s="134">
        <f t="shared" ref="CC2054" si="19751">((BV2054^2+BW2054^2)^0.5)/((BV2057^2+BW2057^2)^0.5)</f>
        <v>1.0411148075292576</v>
      </c>
      <c r="CD2054" s="9"/>
      <c r="CE2054" s="38"/>
      <c r="CF2054" s="38"/>
      <c r="CG2054" s="38"/>
      <c r="CH2054" s="38"/>
      <c r="CM2054" s="129">
        <v>5.36</v>
      </c>
    </row>
    <row r="2055" spans="2:91" ht="18.600000000000001" customHeight="1" thickBot="1">
      <c r="D2055" s="39"/>
      <c r="G2055" s="40"/>
      <c r="I2055" s="39"/>
      <c r="L2055" s="40"/>
      <c r="N2055" s="39"/>
      <c r="Q2055" s="40"/>
      <c r="S2055" s="39"/>
      <c r="V2055" s="40"/>
      <c r="X2055" s="39"/>
      <c r="AA2055" s="40"/>
      <c r="AC2055" s="39"/>
      <c r="AF2055" s="40"/>
      <c r="AH2055" s="39"/>
      <c r="AK2055" s="40"/>
      <c r="AM2055" s="39"/>
      <c r="AP2055" s="40"/>
      <c r="AR2055" s="39"/>
      <c r="AU2055" s="40"/>
      <c r="AW2055" s="39"/>
      <c r="AZ2055" s="40"/>
      <c r="BB2055" s="39"/>
      <c r="BE2055" s="40"/>
      <c r="BG2055" s="39"/>
      <c r="BJ2055" s="40"/>
      <c r="BL2055" s="39"/>
      <c r="BO2055" s="40"/>
      <c r="BQ2055" s="34"/>
      <c r="BR2055" s="11"/>
      <c r="BS2055" s="11"/>
      <c r="BT2055" s="41"/>
      <c r="BV2055" s="39"/>
      <c r="BY2055" s="40"/>
      <c r="CC2055" s="135"/>
      <c r="CD2055" s="9"/>
      <c r="CE2055" s="38"/>
      <c r="CF2055" s="38"/>
      <c r="CG2055" s="38"/>
      <c r="CH2055" s="38"/>
    </row>
    <row r="2056" spans="2:91" ht="18.600000000000001" customHeight="1" thickBot="1">
      <c r="D2056" s="258" t="s">
        <v>129</v>
      </c>
      <c r="E2056" s="259"/>
      <c r="F2056" s="260" t="s">
        <v>130</v>
      </c>
      <c r="G2056" s="261"/>
      <c r="H2056" s="229"/>
      <c r="I2056" s="258" t="s">
        <v>131</v>
      </c>
      <c r="J2056" s="259"/>
      <c r="K2056" s="260" t="s">
        <v>132</v>
      </c>
      <c r="L2056" s="261"/>
      <c r="N2056" s="253" t="s">
        <v>133</v>
      </c>
      <c r="O2056" s="254"/>
      <c r="P2056" s="255" t="s">
        <v>134</v>
      </c>
      <c r="Q2056" s="256"/>
      <c r="S2056" s="258" t="s">
        <v>135</v>
      </c>
      <c r="T2056" s="259"/>
      <c r="U2056" s="260" t="s">
        <v>136</v>
      </c>
      <c r="V2056" s="261"/>
      <c r="W2056" s="8"/>
      <c r="X2056" s="253" t="s">
        <v>137</v>
      </c>
      <c r="Y2056" s="254"/>
      <c r="Z2056" s="255" t="s">
        <v>138</v>
      </c>
      <c r="AA2056" s="256"/>
      <c r="AB2056" s="8"/>
      <c r="AC2056" s="258" t="s">
        <v>139</v>
      </c>
      <c r="AD2056" s="259"/>
      <c r="AE2056" s="260" t="s">
        <v>140</v>
      </c>
      <c r="AF2056" s="261"/>
      <c r="AG2056" s="8"/>
      <c r="AH2056" s="253" t="s">
        <v>141</v>
      </c>
      <c r="AI2056" s="254"/>
      <c r="AJ2056" s="255" t="s">
        <v>142</v>
      </c>
      <c r="AK2056" s="256"/>
      <c r="AL2056" s="8"/>
      <c r="AM2056" s="258" t="s">
        <v>143</v>
      </c>
      <c r="AN2056" s="259"/>
      <c r="AO2056" s="260" t="s">
        <v>144</v>
      </c>
      <c r="AP2056" s="261"/>
      <c r="AR2056" s="253" t="s">
        <v>145</v>
      </c>
      <c r="AS2056" s="254"/>
      <c r="AT2056" s="255" t="s">
        <v>146</v>
      </c>
      <c r="AU2056" s="256"/>
      <c r="AV2056" s="4"/>
      <c r="AW2056" s="258" t="s">
        <v>147</v>
      </c>
      <c r="AX2056" s="259"/>
      <c r="AY2056" s="260" t="s">
        <v>148</v>
      </c>
      <c r="AZ2056" s="261"/>
      <c r="BA2056" s="8"/>
      <c r="BB2056" s="253" t="s">
        <v>149</v>
      </c>
      <c r="BC2056" s="254"/>
      <c r="BD2056" s="255" t="s">
        <v>150</v>
      </c>
      <c r="BE2056" s="256"/>
      <c r="BF2056" s="4"/>
      <c r="BG2056" s="258" t="s">
        <v>151</v>
      </c>
      <c r="BH2056" s="259"/>
      <c r="BI2056" s="260" t="s">
        <v>152</v>
      </c>
      <c r="BJ2056" s="261"/>
      <c r="BK2056" s="4"/>
      <c r="BL2056" s="253" t="s">
        <v>153</v>
      </c>
      <c r="BM2056" s="254"/>
      <c r="BN2056" s="255" t="s">
        <v>154</v>
      </c>
      <c r="BO2056" s="256"/>
      <c r="BP2056" s="4"/>
      <c r="BQ2056" s="258" t="s">
        <v>155</v>
      </c>
      <c r="BR2056" s="259"/>
      <c r="BS2056" s="260" t="s">
        <v>156</v>
      </c>
      <c r="BT2056" s="261"/>
      <c r="BU2056" s="8"/>
      <c r="BV2056" s="253" t="s">
        <v>157</v>
      </c>
      <c r="BW2056" s="254"/>
      <c r="BX2056" s="255" t="s">
        <v>158</v>
      </c>
      <c r="BY2056" s="256"/>
      <c r="CA2056" s="46" t="s">
        <v>16</v>
      </c>
      <c r="CC2056" s="136" t="s">
        <v>71</v>
      </c>
      <c r="CD2056" s="9"/>
      <c r="CE2056" s="38"/>
      <c r="CF2056" s="38"/>
      <c r="CG2056" s="38"/>
      <c r="CH2056" s="38"/>
    </row>
    <row r="2057" spans="2:91" ht="18.600000000000001" customHeight="1" thickTop="1" thickBot="1">
      <c r="D2057" s="29">
        <v>0</v>
      </c>
      <c r="E2057" s="33">
        <v>0</v>
      </c>
      <c r="F2057" s="31">
        <v>1</v>
      </c>
      <c r="G2057" s="32">
        <v>0</v>
      </c>
      <c r="I2057" s="29">
        <v>0</v>
      </c>
      <c r="J2057" s="33">
        <f t="shared" ref="J2057" si="19752">IF(0=(1-$J$8*$K$8*$B2054^2),10^14,$B2054*$J$8/(1-$J$8*$K$8*$B2054^2))</f>
        <v>-0.22993414270651991</v>
      </c>
      <c r="K2057" s="31">
        <v>1</v>
      </c>
      <c r="L2057" s="32">
        <v>0</v>
      </c>
      <c r="N2057" s="29">
        <f t="shared" ref="N2057" si="19753">D2057*I2054+F2057*I2057-E2057*J2054-G2057*J2057</f>
        <v>0</v>
      </c>
      <c r="O2057" s="33">
        <f t="shared" ref="O2057" si="19754">(D2057*J2054+E2057*I2054+F2057*J2057+G2057*I2057)</f>
        <v>-0.22993414270651991</v>
      </c>
      <c r="P2057" s="31">
        <f t="shared" ref="P2057" si="19755">D2057*K2054+F2057*K2057-E2057*L2054-G2057*L2057</f>
        <v>1</v>
      </c>
      <c r="Q2057" s="32">
        <f t="shared" ref="Q2057" si="19756">(D2057*L2054+E2057*K2054+F2057*L2057+G2057*K2057)</f>
        <v>0</v>
      </c>
      <c r="S2057" s="29">
        <v>0</v>
      </c>
      <c r="T2057" s="33">
        <v>0</v>
      </c>
      <c r="U2057" s="31">
        <v>1</v>
      </c>
      <c r="V2057" s="32">
        <v>0</v>
      </c>
      <c r="X2057" s="29">
        <f t="shared" ref="X2057" si="19757">N2057*S2054+P2057*S2057-O2057*T2054-Q2057*T2057</f>
        <v>0</v>
      </c>
      <c r="Y2057" s="33">
        <f t="shared" ref="Y2057" si="19758">(N2057*T2054+O2057*S2054+P2057*T2057+Q2057*S2057)</f>
        <v>-0.22993414270651991</v>
      </c>
      <c r="Z2057" s="31">
        <f t="shared" ref="Z2057" si="19759">N2057*U2054+P2057*U2057-O2057*V2054-Q2057*V2057</f>
        <v>0.94527011800637761</v>
      </c>
      <c r="AA2057" s="32">
        <f t="shared" ref="AA2057" si="19760">(N2057*V2054+O2057*U2054+P2057*V2057+Q2057*U2057)</f>
        <v>0</v>
      </c>
      <c r="AB2057" s="8"/>
      <c r="AC2057" s="29">
        <v>0</v>
      </c>
      <c r="AD2057" s="33">
        <f t="shared" ref="AD2057" si="19761">IF(0=(1-$AD$8*$AE$8*$B2054^2),10^14,$B2054*$AD$8/(1-$AD$8*$AE$8*$B2054^2))</f>
        <v>-0.18054049553808937</v>
      </c>
      <c r="AE2057" s="31">
        <v>1</v>
      </c>
      <c r="AF2057" s="32">
        <v>0</v>
      </c>
      <c r="AH2057" s="29">
        <f t="shared" ref="AH2057" si="19762">X2057*AC2054+Z2057*AC2057-Y2057*AD2054-AA2057*AD2057</f>
        <v>0</v>
      </c>
      <c r="AI2057" s="33">
        <f t="shared" ref="AI2057" si="19763">(X2057*AD2054+Y2057*AC2054+Z2057*AD2057+AA2057*AC2057)</f>
        <v>-0.40059367822873954</v>
      </c>
      <c r="AJ2057" s="31">
        <f t="shared" ref="AJ2057" si="19764">X2057*AE2054+Z2057*AE2057-Y2057*AF2054-AA2057*AF2057</f>
        <v>0.94527011800637761</v>
      </c>
      <c r="AK2057" s="32">
        <f t="shared" ref="AK2057" si="19765">(X2057*AF2054+Y2057*AE2054+Z2057*AF2057+AA2057*AE2057)</f>
        <v>0</v>
      </c>
      <c r="AL2057" s="8"/>
      <c r="AM2057" s="29">
        <v>0</v>
      </c>
      <c r="AN2057" s="33">
        <v>0</v>
      </c>
      <c r="AO2057" s="31">
        <v>1</v>
      </c>
      <c r="AP2057" s="32">
        <v>0</v>
      </c>
      <c r="AR2057" s="29">
        <f t="shared" ref="AR2057" si="19766">AH2057*AM2054+AJ2057*AM2057-AI2057*AN2054-AK2057*AN2057</f>
        <v>0</v>
      </c>
      <c r="AS2057" s="33">
        <f t="shared" ref="AS2057" si="19767">(AH2057*AN2054+AI2057*AM2054+AJ2057*AN2057+AK2057*AM2057)</f>
        <v>-0.40059367822873954</v>
      </c>
      <c r="AT2057" s="31">
        <f t="shared" ref="AT2057" si="19768">AH2057*AO2054+AJ2057*AO2057-AI2057*AP2054-AK2057*AP2057</f>
        <v>0.85904344566451385</v>
      </c>
      <c r="AU2057" s="32">
        <f t="shared" ref="AU2057" si="19769">(AH2057*AP2054+AI2057*AO2054+AJ2057*AP2057+AK2057*AO2057)</f>
        <v>0</v>
      </c>
      <c r="AV2057" s="8"/>
      <c r="AW2057" s="29">
        <v>0</v>
      </c>
      <c r="AX2057" s="33">
        <f t="shared" ref="AX2057" si="19770">IF(0=(1-$AX$8*$AY$8*$B2054^2),10^14,$B2054*$AX$8/(1-$AX$8*$AY$8*$B2054^2))</f>
        <v>-0.16359216557818057</v>
      </c>
      <c r="AY2057" s="31">
        <v>1</v>
      </c>
      <c r="AZ2057" s="32">
        <v>0</v>
      </c>
      <c r="BB2057" s="29">
        <f t="shared" ref="BB2057" si="19771">AR2057*AW2054+AT2057*AW2057-AS2057*AX2054-AU2057*AX2057</f>
        <v>0</v>
      </c>
      <c r="BC2057" s="33">
        <f t="shared" ref="BC2057" si="19772">(AR2057*AX2054+AS2057*AW2054+AT2057*AX2057+AU2057*AW2057)</f>
        <v>-0.54112645583073948</v>
      </c>
      <c r="BD2057" s="31">
        <f t="shared" ref="BD2057" si="19773">AR2057*AY2054+AT2057*AY2057-AS2057*AZ2054-AU2057*AZ2057</f>
        <v>0.85904344566451385</v>
      </c>
      <c r="BE2057" s="32">
        <f t="shared" ref="BE2057" si="19774">(AR2057*AZ2054+AS2057*AY2054+AT2057*AZ2057+AU2057*AY2057)</f>
        <v>0</v>
      </c>
      <c r="BF2057" s="8"/>
      <c r="BG2057" s="29">
        <v>0</v>
      </c>
      <c r="BH2057" s="33">
        <v>0</v>
      </c>
      <c r="BI2057" s="31">
        <v>1</v>
      </c>
      <c r="BJ2057" s="32">
        <v>0</v>
      </c>
      <c r="BL2057" s="29">
        <f t="shared" ref="BL2057" si="19775">BB2057*BG2054+BD2057*BG2057-BC2057*BH2054-BE2057*BH2057</f>
        <v>0</v>
      </c>
      <c r="BM2057" s="33">
        <f t="shared" ref="BM2057" si="19776">(BB2057*BH2054+BC2057*BG2054+BD2057*BH2057+BE2057*BG2057)</f>
        <v>-0.54112645583073948</v>
      </c>
      <c r="BN2057" s="31">
        <f t="shared" ref="BN2057" si="19777">BB2057*BI2054+BD2057*BI2057-BC2057*BJ2054-BE2057*BJ2057</f>
        <v>0.81808781712367395</v>
      </c>
      <c r="BO2057" s="32">
        <f t="shared" ref="BO2057" si="19778">(BB2057*BJ2054+BC2057*BI2054+BD2057*BJ2057+BE2057*BI2057)</f>
        <v>0</v>
      </c>
      <c r="BP2057" s="8"/>
      <c r="BQ2057" s="19">
        <f t="shared" ref="BQ2057:BQ2120" si="19779">1/$BR$8</f>
        <v>1</v>
      </c>
      <c r="BR2057" s="47">
        <v>0</v>
      </c>
      <c r="BS2057" s="48">
        <v>1</v>
      </c>
      <c r="BT2057" s="49">
        <v>0</v>
      </c>
      <c r="BV2057" s="29">
        <f t="shared" ref="BV2057" si="19780">BL2057*BQ2054+BN2057*BQ2057-BM2057*BR2054-BO2057*BR2057</f>
        <v>0.81808781712367395</v>
      </c>
      <c r="BW2057" s="33">
        <f t="shared" ref="BW2057" si="19781">(BL2057*BR2054+BM2057*BQ2054+BN2057*BR2057+BO2057*BQ2057)</f>
        <v>-0.54112645583073948</v>
      </c>
      <c r="BX2057" s="31">
        <f t="shared" ref="BX2057" si="19782">BL2057*BS2054+BN2057*BS2057-BM2057*BT2054-BO2057*BT2057</f>
        <v>0.81808781712367395</v>
      </c>
      <c r="BY2057" s="32">
        <f t="shared" ref="BY2057" si="19783">(BL2057*BT2054+BM2057*BS2054+BN2057*BT2057+BO2057*BS2057)</f>
        <v>0</v>
      </c>
      <c r="CA2057" s="50">
        <f t="shared" ref="CA2057" si="19784">(180/PI())*ATAN(-1*(BW2054+BW2057)/(BV2054+BV2057))</f>
        <v>35.156123567201739</v>
      </c>
      <c r="CC2057" s="137">
        <f t="shared" ref="CC2057" si="19785">20*LOG(((1-(10^(CA2054/20)^2)*(1-((1-CC2054)/(1+CC2054))^2))^0.5))</f>
        <v>-27.875262542288326</v>
      </c>
      <c r="CD2057" s="9"/>
      <c r="CE2057" s="38"/>
      <c r="CF2057" s="38"/>
      <c r="CG2057" s="38"/>
      <c r="CH2057" s="38"/>
    </row>
    <row r="2058" spans="2:91" ht="18.600000000000001" customHeight="1">
      <c r="CC2058" s="42"/>
    </row>
    <row r="2059" spans="2:91" ht="18.600000000000001" customHeight="1" thickBot="1">
      <c r="E2059" s="22" t="s">
        <v>4</v>
      </c>
      <c r="J2059" s="22" t="s">
        <v>5</v>
      </c>
      <c r="O2059" s="22" t="s">
        <v>6</v>
      </c>
      <c r="T2059" s="22" t="s">
        <v>7</v>
      </c>
      <c r="Y2059" s="22" t="s">
        <v>8</v>
      </c>
      <c r="AD2059" s="22" t="s">
        <v>65</v>
      </c>
      <c r="AI2059" s="22" t="s">
        <v>9</v>
      </c>
      <c r="AN2059" s="22" t="s">
        <v>66</v>
      </c>
      <c r="AS2059" s="22" t="s">
        <v>51</v>
      </c>
      <c r="AX2059" s="22" t="s">
        <v>67</v>
      </c>
      <c r="BC2059" s="22" t="s">
        <v>52</v>
      </c>
      <c r="BH2059" s="22" t="s">
        <v>68</v>
      </c>
      <c r="BM2059" s="22" t="s">
        <v>63</v>
      </c>
      <c r="BQ2059" s="23" t="s">
        <v>69</v>
      </c>
      <c r="BR2059" s="23"/>
      <c r="BS2059" s="24"/>
      <c r="BT2059" s="24"/>
      <c r="BU2059" s="24"/>
      <c r="BW2059" s="22" t="s">
        <v>64</v>
      </c>
    </row>
    <row r="2060" spans="2:91" ht="18.600000000000001" customHeight="1" thickBot="1">
      <c r="D2060" s="249" t="s">
        <v>103</v>
      </c>
      <c r="E2060" s="250"/>
      <c r="F2060" s="251" t="s">
        <v>104</v>
      </c>
      <c r="G2060" s="252"/>
      <c r="H2060" s="229"/>
      <c r="I2060" s="253" t="s">
        <v>11</v>
      </c>
      <c r="J2060" s="254"/>
      <c r="K2060" s="255" t="s">
        <v>12</v>
      </c>
      <c r="L2060" s="256"/>
      <c r="M2060" s="24"/>
      <c r="N2060" s="253" t="s">
        <v>105</v>
      </c>
      <c r="O2060" s="254"/>
      <c r="P2060" s="255" t="s">
        <v>106</v>
      </c>
      <c r="Q2060" s="256"/>
      <c r="R2060" s="24"/>
      <c r="S2060" s="249" t="s">
        <v>107</v>
      </c>
      <c r="T2060" s="250"/>
      <c r="U2060" s="251" t="s">
        <v>108</v>
      </c>
      <c r="V2060" s="252"/>
      <c r="W2060" s="8"/>
      <c r="X2060" s="253" t="s">
        <v>109</v>
      </c>
      <c r="Y2060" s="254"/>
      <c r="Z2060" s="255" t="s">
        <v>110</v>
      </c>
      <c r="AA2060" s="256"/>
      <c r="AB2060" s="8"/>
      <c r="AC2060" s="253" t="s">
        <v>111</v>
      </c>
      <c r="AD2060" s="254"/>
      <c r="AE2060" s="255" t="s">
        <v>14</v>
      </c>
      <c r="AF2060" s="256"/>
      <c r="AG2060" s="8"/>
      <c r="AH2060" s="253" t="s">
        <v>112</v>
      </c>
      <c r="AI2060" s="254"/>
      <c r="AJ2060" s="255" t="s">
        <v>113</v>
      </c>
      <c r="AK2060" s="256"/>
      <c r="AL2060" s="8"/>
      <c r="AM2060" s="249" t="s">
        <v>114</v>
      </c>
      <c r="AN2060" s="250"/>
      <c r="AO2060" s="251" t="s">
        <v>115</v>
      </c>
      <c r="AP2060" s="252"/>
      <c r="AQ2060" s="24"/>
      <c r="AR2060" s="253" t="s">
        <v>116</v>
      </c>
      <c r="AS2060" s="254"/>
      <c r="AT2060" s="255" t="s">
        <v>13</v>
      </c>
      <c r="AU2060" s="256"/>
      <c r="AV2060" s="4"/>
      <c r="AW2060" s="253" t="s">
        <v>117</v>
      </c>
      <c r="AX2060" s="254"/>
      <c r="AY2060" s="255" t="s">
        <v>118</v>
      </c>
      <c r="AZ2060" s="256"/>
      <c r="BA2060" s="8"/>
      <c r="BB2060" s="253" t="s">
        <v>119</v>
      </c>
      <c r="BC2060" s="254"/>
      <c r="BD2060" s="255" t="s">
        <v>120</v>
      </c>
      <c r="BE2060" s="256"/>
      <c r="BF2060" s="4"/>
      <c r="BG2060" s="249" t="s">
        <v>121</v>
      </c>
      <c r="BH2060" s="250"/>
      <c r="BI2060" s="251" t="s">
        <v>122</v>
      </c>
      <c r="BJ2060" s="252"/>
      <c r="BK2060" s="4"/>
      <c r="BL2060" s="253" t="s">
        <v>123</v>
      </c>
      <c r="BM2060" s="254"/>
      <c r="BN2060" s="255" t="s">
        <v>124</v>
      </c>
      <c r="BO2060" s="256"/>
      <c r="BP2060" s="4"/>
      <c r="BQ2060" s="253" t="s">
        <v>125</v>
      </c>
      <c r="BR2060" s="254"/>
      <c r="BS2060" s="255" t="s">
        <v>126</v>
      </c>
      <c r="BT2060" s="256"/>
      <c r="BU2060" s="8"/>
      <c r="BV2060" s="253" t="s">
        <v>127</v>
      </c>
      <c r="BW2060" s="254"/>
      <c r="BX2060" s="255" t="s">
        <v>128</v>
      </c>
      <c r="BY2060" s="256"/>
      <c r="CA2060" s="27" t="s">
        <v>15</v>
      </c>
      <c r="CC2060" s="133" t="s">
        <v>70</v>
      </c>
      <c r="CD2060" s="9"/>
      <c r="CE2060" s="38"/>
      <c r="CF2060" s="38"/>
      <c r="CG2060" s="38"/>
      <c r="CH2060" s="38"/>
    </row>
    <row r="2061" spans="2:91" ht="18.600000000000001" customHeight="1" thickTop="1" thickBot="1">
      <c r="B2061" s="129">
        <v>5.4</v>
      </c>
      <c r="D2061" s="29">
        <v>1</v>
      </c>
      <c r="E2061" s="30">
        <v>0</v>
      </c>
      <c r="F2061" s="31">
        <v>0</v>
      </c>
      <c r="G2061" s="32">
        <f t="shared" ref="G2061:G2124" si="19786">-1/($E$8*$B2061)</f>
        <v>-0.12207037037037037</v>
      </c>
      <c r="I2061" s="29">
        <v>1</v>
      </c>
      <c r="J2061" s="33">
        <v>0</v>
      </c>
      <c r="K2061" s="31">
        <v>0</v>
      </c>
      <c r="L2061" s="32">
        <v>0</v>
      </c>
      <c r="N2061" s="29">
        <f t="shared" ref="N2061" si="19787">D2061*I2061+F2061*I2064-E2061*J2061-G2061*J2064</f>
        <v>0.97203691501863465</v>
      </c>
      <c r="O2061" s="33">
        <f t="shared" ref="O2061" si="19788">(D2061*J2061+E2061*I2061+F2061*J2064+G2061*I2064)</f>
        <v>0</v>
      </c>
      <c r="P2061" s="31">
        <f t="shared" ref="P2061" si="19789">D2061*K2061+F2061*K2064-E2061*L2061-G2061*L2064</f>
        <v>0</v>
      </c>
      <c r="Q2061" s="32">
        <f t="shared" ref="Q2061" si="19790">(D2061*L2061+E2061*K2061+F2061*L2064+G2061*K2064)</f>
        <v>-0.12207037037037037</v>
      </c>
      <c r="S2061" s="29">
        <v>1</v>
      </c>
      <c r="T2061" s="30">
        <v>0</v>
      </c>
      <c r="U2061" s="31">
        <v>0</v>
      </c>
      <c r="V2061" s="32">
        <f t="shared" ref="V2061:V2124" si="19791">-1/($T$8*$B2061)</f>
        <v>-0.23714259259259257</v>
      </c>
      <c r="X2061" s="29">
        <f t="shared" ref="X2061" si="19792">N2061*S2061+P2061*S2064-O2061*T2061-Q2061*T2064</f>
        <v>0.97203691501863465</v>
      </c>
      <c r="Y2061" s="33">
        <f t="shared" ref="Y2061" si="19793">(N2061*T2061+O2061*S2061+P2061*T2064+Q2061*S2064)</f>
        <v>0</v>
      </c>
      <c r="Z2061" s="31">
        <f t="shared" ref="Z2061" si="19794">N2061*U2061+P2061*U2064-O2061*V2061-Q2061*V2064</f>
        <v>0</v>
      </c>
      <c r="AA2061" s="32">
        <f t="shared" ref="AA2061" si="19795">(N2061*V2061+O2061*U2061+P2061*V2064+Q2061*U2064)</f>
        <v>-0.35258172449359498</v>
      </c>
      <c r="AB2061" s="8"/>
      <c r="AC2061" s="29">
        <v>1</v>
      </c>
      <c r="AD2061" s="33">
        <v>0</v>
      </c>
      <c r="AE2061" s="31">
        <v>0</v>
      </c>
      <c r="AF2061" s="32">
        <v>0</v>
      </c>
      <c r="AH2061" s="29">
        <f t="shared" ref="AH2061" si="19796">X2061*AC2061+Z2061*AC2064-Y2061*AD2061-AA2061*AD2064</f>
        <v>0.90862678410796316</v>
      </c>
      <c r="AI2061" s="33">
        <f t="shared" ref="AI2061" si="19797">(X2061*AD2061+Y2061*AC2061+Z2061*AD2064+AA2061*AC2064)</f>
        <v>0</v>
      </c>
      <c r="AJ2061" s="31">
        <f t="shared" ref="AJ2061" si="19798">X2061*AE2061+Z2061*AE2064-Y2061*AF2061-AA2061*AF2064</f>
        <v>0</v>
      </c>
      <c r="AK2061" s="32">
        <f t="shared" ref="AK2061" si="19799">(X2061*AF2061+Y2061*AE2061+Z2061*AF2064+AA2061*AE2064)</f>
        <v>-0.35258172449359498</v>
      </c>
      <c r="AL2061" s="8"/>
      <c r="AM2061" s="29">
        <v>1</v>
      </c>
      <c r="AN2061" s="30">
        <v>0</v>
      </c>
      <c r="AO2061" s="31">
        <v>0</v>
      </c>
      <c r="AP2061" s="32">
        <f t="shared" ref="AP2061:AP2124" si="19800">-1/($AN$8*$B2061)</f>
        <v>-0.21444999999999997</v>
      </c>
      <c r="AR2061" s="29">
        <f t="shared" ref="AR2061" si="19801">AH2061*AM2061+AJ2061*AM2064-AI2061*AN2061-AK2061*AN2064</f>
        <v>0.90862678410796316</v>
      </c>
      <c r="AS2061" s="33">
        <f t="shared" ref="AS2061" si="19802">(AH2061*AN2061+AI2061*AM2061+AJ2061*AN2064+AK2061*AM2064)</f>
        <v>0</v>
      </c>
      <c r="AT2061" s="31">
        <f t="shared" ref="AT2061" si="19803">AH2061*AO2061+AJ2061*AO2064-AI2061*AP2061-AK2061*AP2064</f>
        <v>0</v>
      </c>
      <c r="AU2061" s="32">
        <f t="shared" ref="AU2061" si="19804">(AH2061*AP2061+AI2061*AO2061+AJ2061*AP2064+AK2061*AO2064)</f>
        <v>-0.54743673834554762</v>
      </c>
      <c r="AV2061" s="8"/>
      <c r="AW2061" s="29">
        <v>1</v>
      </c>
      <c r="AX2061" s="33">
        <v>0</v>
      </c>
      <c r="AY2061" s="31">
        <v>0</v>
      </c>
      <c r="AZ2061" s="32">
        <v>0</v>
      </c>
      <c r="BB2061" s="29">
        <f t="shared" ref="BB2061" si="19805">AR2061*AW2061+AT2061*AW2064-AS2061*AX2061-AU2061*AX2064</f>
        <v>0.81941175950663703</v>
      </c>
      <c r="BC2061" s="33">
        <f t="shared" ref="BC2061" si="19806">(AR2061*AX2061+AS2061*AW2061+AT2061*AX2064+AU2061*AW2064)</f>
        <v>0</v>
      </c>
      <c r="BD2061" s="31">
        <f t="shared" ref="BD2061" si="19807">AR2061*AY2061+AT2061*AY2064-AS2061*AZ2061-AU2061*AZ2064</f>
        <v>0</v>
      </c>
      <c r="BE2061" s="32">
        <f t="shared" ref="BE2061" si="19808">(AR2061*AZ2061+AS2061*AY2061+AT2061*AZ2064+AU2061*AY2064)</f>
        <v>-0.54743673834554762</v>
      </c>
      <c r="BF2061" s="8"/>
      <c r="BG2061" s="29">
        <v>1</v>
      </c>
      <c r="BH2061" s="30">
        <v>0</v>
      </c>
      <c r="BI2061" s="31">
        <v>0</v>
      </c>
      <c r="BJ2061" s="32">
        <f t="shared" ref="BJ2061:BJ2124" si="19809">-1/($BH$8*$B2061)</f>
        <v>-7.5405555555555545E-2</v>
      </c>
      <c r="BL2061" s="29">
        <f t="shared" ref="BL2061" si="19810">BB2061*BG2061+BD2061*BG2064-BC2061*BH2061-BE2061*BH2064</f>
        <v>0.81941175950663703</v>
      </c>
      <c r="BM2061" s="33">
        <f t="shared" ref="BM2061" si="19811">(BB2061*BH2061+BC2061*BG2061+BD2061*BH2064+BE2061*BG2064)</f>
        <v>0</v>
      </c>
      <c r="BN2061" s="31">
        <f t="shared" ref="BN2061" si="19812">BB2061*BI2061+BD2061*BI2064-BC2061*BJ2061-BE2061*BJ2064</f>
        <v>0</v>
      </c>
      <c r="BO2061" s="32">
        <f t="shared" ref="BO2061" si="19813">(BB2061*BJ2061+BC2061*BI2061+BD2061*BJ2064+BE2061*BI2064)</f>
        <v>-0.6092249372999009</v>
      </c>
      <c r="BP2061" s="8"/>
      <c r="BQ2061" s="34">
        <v>1</v>
      </c>
      <c r="BR2061" s="35">
        <v>0</v>
      </c>
      <c r="BS2061" s="11">
        <v>0</v>
      </c>
      <c r="BT2061" s="36">
        <v>0</v>
      </c>
      <c r="BV2061" s="29">
        <f t="shared" ref="BV2061" si="19814">BL2061*BQ2061+BN2061*BQ2064-BM2061*BR2061-BO2061*BR2064</f>
        <v>0.81941175950663703</v>
      </c>
      <c r="BW2061" s="33">
        <f t="shared" ref="BW2061" si="19815">(BL2061*BR2061+BM2061*BQ2061+BN2061*BR2064+BO2061*BQ2064)</f>
        <v>-0.6092249372999009</v>
      </c>
      <c r="BX2061" s="31">
        <f t="shared" ref="BX2061" si="19816">BL2061*BS2061+BN2061*BS2064-BM2061*BT2061-BO2061*BT2064</f>
        <v>0</v>
      </c>
      <c r="BY2061" s="32">
        <f t="shared" ref="BY2061" si="19817">(BL2061*BT2061+BM2061*BS2061+BN2061*BT2064+BO2061*BS2064)</f>
        <v>-0.6092249372999009</v>
      </c>
      <c r="CA2061" s="37">
        <f t="shared" ref="CA2061" si="19818">20*LOG(((1+$BR$8)/$BR$8)/((BV2061+BV2064)^2+(BW2061+BW2064)^2)^0.5)</f>
        <v>-5.3031993508032742E-3</v>
      </c>
      <c r="CC2061" s="134">
        <f t="shared" ref="CC2061" si="19819">((BV2061^2+BW2061^2)^0.5)/((BV2064^2+BW2064^2)^0.5)</f>
        <v>1.0408841695732756</v>
      </c>
      <c r="CD2061" s="9"/>
      <c r="CE2061" s="38"/>
      <c r="CF2061" s="38"/>
      <c r="CG2061" s="38"/>
      <c r="CH2061" s="38"/>
      <c r="CM2061" s="129">
        <v>5.38</v>
      </c>
    </row>
    <row r="2062" spans="2:91" ht="18.600000000000001" customHeight="1" thickBot="1">
      <c r="D2062" s="39"/>
      <c r="G2062" s="40"/>
      <c r="I2062" s="39"/>
      <c r="L2062" s="40"/>
      <c r="N2062" s="39"/>
      <c r="Q2062" s="40"/>
      <c r="S2062" s="39"/>
      <c r="V2062" s="40"/>
      <c r="X2062" s="39"/>
      <c r="AA2062" s="40"/>
      <c r="AC2062" s="39"/>
      <c r="AF2062" s="40"/>
      <c r="AH2062" s="39"/>
      <c r="AK2062" s="40"/>
      <c r="AM2062" s="39"/>
      <c r="AP2062" s="40"/>
      <c r="AR2062" s="39"/>
      <c r="AU2062" s="40"/>
      <c r="AW2062" s="39"/>
      <c r="AZ2062" s="40"/>
      <c r="BB2062" s="39"/>
      <c r="BE2062" s="40"/>
      <c r="BG2062" s="39"/>
      <c r="BJ2062" s="40"/>
      <c r="BL2062" s="39"/>
      <c r="BO2062" s="40"/>
      <c r="BQ2062" s="34"/>
      <c r="BR2062" s="11"/>
      <c r="BS2062" s="11"/>
      <c r="BT2062" s="41"/>
      <c r="BV2062" s="39"/>
      <c r="BY2062" s="40"/>
      <c r="CC2062" s="135"/>
      <c r="CD2062" s="9"/>
      <c r="CE2062" s="38"/>
      <c r="CF2062" s="38"/>
      <c r="CG2062" s="38"/>
      <c r="CH2062" s="38"/>
    </row>
    <row r="2063" spans="2:91" ht="18.600000000000001" customHeight="1" thickBot="1">
      <c r="D2063" s="258" t="s">
        <v>129</v>
      </c>
      <c r="E2063" s="259"/>
      <c r="F2063" s="260" t="s">
        <v>130</v>
      </c>
      <c r="G2063" s="261"/>
      <c r="H2063" s="229"/>
      <c r="I2063" s="258" t="s">
        <v>131</v>
      </c>
      <c r="J2063" s="259"/>
      <c r="K2063" s="260" t="s">
        <v>132</v>
      </c>
      <c r="L2063" s="261"/>
      <c r="N2063" s="253" t="s">
        <v>133</v>
      </c>
      <c r="O2063" s="254"/>
      <c r="P2063" s="255" t="s">
        <v>134</v>
      </c>
      <c r="Q2063" s="256"/>
      <c r="S2063" s="258" t="s">
        <v>135</v>
      </c>
      <c r="T2063" s="259"/>
      <c r="U2063" s="260" t="s">
        <v>136</v>
      </c>
      <c r="V2063" s="261"/>
      <c r="W2063" s="8"/>
      <c r="X2063" s="253" t="s">
        <v>137</v>
      </c>
      <c r="Y2063" s="254"/>
      <c r="Z2063" s="255" t="s">
        <v>138</v>
      </c>
      <c r="AA2063" s="256"/>
      <c r="AB2063" s="8"/>
      <c r="AC2063" s="258" t="s">
        <v>139</v>
      </c>
      <c r="AD2063" s="259"/>
      <c r="AE2063" s="260" t="s">
        <v>140</v>
      </c>
      <c r="AF2063" s="261"/>
      <c r="AG2063" s="8"/>
      <c r="AH2063" s="253" t="s">
        <v>141</v>
      </c>
      <c r="AI2063" s="254"/>
      <c r="AJ2063" s="255" t="s">
        <v>142</v>
      </c>
      <c r="AK2063" s="256"/>
      <c r="AL2063" s="8"/>
      <c r="AM2063" s="258" t="s">
        <v>143</v>
      </c>
      <c r="AN2063" s="259"/>
      <c r="AO2063" s="260" t="s">
        <v>144</v>
      </c>
      <c r="AP2063" s="261"/>
      <c r="AR2063" s="253" t="s">
        <v>145</v>
      </c>
      <c r="AS2063" s="254"/>
      <c r="AT2063" s="255" t="s">
        <v>146</v>
      </c>
      <c r="AU2063" s="256"/>
      <c r="AV2063" s="4"/>
      <c r="AW2063" s="258" t="s">
        <v>147</v>
      </c>
      <c r="AX2063" s="259"/>
      <c r="AY2063" s="260" t="s">
        <v>148</v>
      </c>
      <c r="AZ2063" s="261"/>
      <c r="BA2063" s="8"/>
      <c r="BB2063" s="253" t="s">
        <v>149</v>
      </c>
      <c r="BC2063" s="254"/>
      <c r="BD2063" s="255" t="s">
        <v>150</v>
      </c>
      <c r="BE2063" s="256"/>
      <c r="BF2063" s="4"/>
      <c r="BG2063" s="258" t="s">
        <v>151</v>
      </c>
      <c r="BH2063" s="259"/>
      <c r="BI2063" s="260" t="s">
        <v>152</v>
      </c>
      <c r="BJ2063" s="261"/>
      <c r="BK2063" s="4"/>
      <c r="BL2063" s="253" t="s">
        <v>153</v>
      </c>
      <c r="BM2063" s="254"/>
      <c r="BN2063" s="255" t="s">
        <v>154</v>
      </c>
      <c r="BO2063" s="256"/>
      <c r="BP2063" s="4"/>
      <c r="BQ2063" s="258" t="s">
        <v>155</v>
      </c>
      <c r="BR2063" s="259"/>
      <c r="BS2063" s="260" t="s">
        <v>156</v>
      </c>
      <c r="BT2063" s="261"/>
      <c r="BU2063" s="8"/>
      <c r="BV2063" s="253" t="s">
        <v>157</v>
      </c>
      <c r="BW2063" s="254"/>
      <c r="BX2063" s="255" t="s">
        <v>158</v>
      </c>
      <c r="BY2063" s="256"/>
      <c r="CA2063" s="46" t="s">
        <v>16</v>
      </c>
      <c r="CC2063" s="136" t="s">
        <v>71</v>
      </c>
      <c r="CD2063" s="9"/>
      <c r="CE2063" s="38"/>
      <c r="CF2063" s="38"/>
      <c r="CG2063" s="38"/>
      <c r="CH2063" s="38"/>
    </row>
    <row r="2064" spans="2:91" ht="18.600000000000001" customHeight="1" thickTop="1" thickBot="1">
      <c r="D2064" s="29">
        <v>0</v>
      </c>
      <c r="E2064" s="33">
        <v>0</v>
      </c>
      <c r="F2064" s="31">
        <v>1</v>
      </c>
      <c r="G2064" s="32">
        <v>0</v>
      </c>
      <c r="I2064" s="29">
        <v>0</v>
      </c>
      <c r="J2064" s="33">
        <f t="shared" ref="J2064" si="19820">IF(0=(1-$J$8*$K$8*$B2061^2),10^14,$B2061*$J$8/(1-$J$8*$K$8*$B2061^2))</f>
        <v>-0.22907348356954563</v>
      </c>
      <c r="K2064" s="31">
        <v>1</v>
      </c>
      <c r="L2064" s="32">
        <v>0</v>
      </c>
      <c r="N2064" s="29">
        <f t="shared" ref="N2064" si="19821">D2064*I2061+F2064*I2064-E2064*J2061-G2064*J2064</f>
        <v>0</v>
      </c>
      <c r="O2064" s="33">
        <f t="shared" ref="O2064" si="19822">(D2064*J2061+E2064*I2061+F2064*J2064+G2064*I2064)</f>
        <v>-0.22907348356954563</v>
      </c>
      <c r="P2064" s="31">
        <f t="shared" ref="P2064" si="19823">D2064*K2061+F2064*K2064-E2064*L2061-G2064*L2064</f>
        <v>1</v>
      </c>
      <c r="Q2064" s="32">
        <f t="shared" ref="Q2064" si="19824">(D2064*L2061+E2064*K2061+F2064*L2064+G2064*K2064)</f>
        <v>0</v>
      </c>
      <c r="S2064" s="29">
        <v>0</v>
      </c>
      <c r="T2064" s="33">
        <v>0</v>
      </c>
      <c r="U2064" s="31">
        <v>1</v>
      </c>
      <c r="V2064" s="32">
        <v>0</v>
      </c>
      <c r="X2064" s="29">
        <f t="shared" ref="X2064" si="19825">N2064*S2061+P2064*S2064-O2064*T2061-Q2064*T2064</f>
        <v>0</v>
      </c>
      <c r="Y2064" s="33">
        <f t="shared" ref="Y2064" si="19826">(N2064*T2061+O2064*S2061+P2064*T2064+Q2064*S2064)</f>
        <v>-0.22907348356954563</v>
      </c>
      <c r="Z2064" s="31">
        <f t="shared" ref="Z2064" si="19827">N2064*U2061+P2064*U2064-O2064*V2061-Q2064*V2064</f>
        <v>0.94567692021210126</v>
      </c>
      <c r="AA2064" s="32">
        <f t="shared" ref="AA2064" si="19828">(N2064*V2061+O2064*U2061+P2064*V2064+Q2064*U2064)</f>
        <v>0</v>
      </c>
      <c r="AB2064" s="8"/>
      <c r="AC2064" s="29">
        <v>0</v>
      </c>
      <c r="AD2064" s="33">
        <f t="shared" ref="AD2064" si="19829">IF(0=(1-$AD$8*$AE$8*$B2061^2),10^14,$B2061*$AD$8/(1-$AD$8*$AE$8*$B2061^2))</f>
        <v>-0.17984520043330668</v>
      </c>
      <c r="AE2064" s="31">
        <v>1</v>
      </c>
      <c r="AF2064" s="32">
        <v>0</v>
      </c>
      <c r="AH2064" s="29">
        <f t="shared" ref="AH2064" si="19830">X2064*AC2061+Z2064*AC2064-Y2064*AD2061-AA2064*AD2064</f>
        <v>0</v>
      </c>
      <c r="AI2064" s="33">
        <f t="shared" ref="AI2064" si="19831">(X2064*AD2061+Y2064*AC2061+Z2064*AD2064+AA2064*AC2064)</f>
        <v>-0.39914893883024316</v>
      </c>
      <c r="AJ2064" s="31">
        <f t="shared" ref="AJ2064" si="19832">X2064*AE2061+Z2064*AE2064-Y2064*AF2061-AA2064*AF2064</f>
        <v>0.94567692021210126</v>
      </c>
      <c r="AK2064" s="32">
        <f t="shared" ref="AK2064" si="19833">(X2064*AF2061+Y2064*AE2061+Z2064*AF2064+AA2064*AE2064)</f>
        <v>0</v>
      </c>
      <c r="AL2064" s="8"/>
      <c r="AM2064" s="29">
        <v>0</v>
      </c>
      <c r="AN2064" s="33">
        <v>0</v>
      </c>
      <c r="AO2064" s="31">
        <v>1</v>
      </c>
      <c r="AP2064" s="32">
        <v>0</v>
      </c>
      <c r="AR2064" s="29">
        <f t="shared" ref="AR2064" si="19834">AH2064*AM2061+AJ2064*AM2064-AI2064*AN2061-AK2064*AN2064</f>
        <v>0</v>
      </c>
      <c r="AS2064" s="33">
        <f t="shared" ref="AS2064" si="19835">(AH2064*AN2061+AI2064*AM2061+AJ2064*AN2064+AK2064*AM2064)</f>
        <v>-0.39914893883024316</v>
      </c>
      <c r="AT2064" s="31">
        <f t="shared" ref="AT2064" si="19836">AH2064*AO2061+AJ2064*AO2064-AI2064*AP2061-AK2064*AP2064</f>
        <v>0.86007943027995559</v>
      </c>
      <c r="AU2064" s="32">
        <f t="shared" ref="AU2064" si="19837">(AH2064*AP2061+AI2064*AO2061+AJ2064*AP2064+AK2064*AO2064)</f>
        <v>0</v>
      </c>
      <c r="AV2064" s="8"/>
      <c r="AW2064" s="29">
        <v>0</v>
      </c>
      <c r="AX2064" s="33">
        <f t="shared" ref="AX2064" si="19838">IF(0=(1-$AX$8*$AY$8*$B2061^2),10^14,$B2061*$AX$8/(1-$AX$8*$AY$8*$B2061^2))</f>
        <v>-0.16296864706404257</v>
      </c>
      <c r="AY2064" s="31">
        <v>1</v>
      </c>
      <c r="AZ2064" s="32">
        <v>0</v>
      </c>
      <c r="BB2064" s="29">
        <f t="shared" ref="BB2064" si="19839">AR2064*AW2061+AT2064*AW2064-AS2064*AX2061-AU2064*AX2064</f>
        <v>0</v>
      </c>
      <c r="BC2064" s="33">
        <f t="shared" ref="BC2064" si="19840">(AR2064*AX2061+AS2064*AW2061+AT2064*AX2064+AU2064*AW2064)</f>
        <v>-0.53931491995058001</v>
      </c>
      <c r="BD2064" s="31">
        <f t="shared" ref="BD2064" si="19841">AR2064*AY2061+AT2064*AY2064-AS2064*AZ2061-AU2064*AZ2064</f>
        <v>0.86007943027995559</v>
      </c>
      <c r="BE2064" s="32">
        <f t="shared" ref="BE2064" si="19842">(AR2064*AZ2061+AS2064*AY2061+AT2064*AZ2064+AU2064*AY2064)</f>
        <v>0</v>
      </c>
      <c r="BF2064" s="8"/>
      <c r="BG2064" s="29">
        <v>0</v>
      </c>
      <c r="BH2064" s="33">
        <v>0</v>
      </c>
      <c r="BI2064" s="31">
        <v>1</v>
      </c>
      <c r="BJ2064" s="32">
        <v>0</v>
      </c>
      <c r="BL2064" s="29">
        <f t="shared" ref="BL2064" si="19843">BB2064*BG2061+BD2064*BG2064-BC2064*BH2061-BE2064*BH2064</f>
        <v>0</v>
      </c>
      <c r="BM2064" s="33">
        <f t="shared" ref="BM2064" si="19844">(BB2064*BH2061+BC2064*BG2061+BD2064*BH2064+BE2064*BG2064)</f>
        <v>-0.53931491995058001</v>
      </c>
      <c r="BN2064" s="31">
        <f t="shared" ref="BN2064" si="19845">BB2064*BI2061+BD2064*BI2064-BC2064*BJ2061-BE2064*BJ2064</f>
        <v>0.81941208912168217</v>
      </c>
      <c r="BO2064" s="32">
        <f t="shared" ref="BO2064" si="19846">(BB2064*BJ2061+BC2064*BI2061+BD2064*BJ2064+BE2064*BI2064)</f>
        <v>0</v>
      </c>
      <c r="BP2064" s="8"/>
      <c r="BQ2064" s="19">
        <f t="shared" ref="BQ2064:BQ2127" si="19847">1/$BR$8</f>
        <v>1</v>
      </c>
      <c r="BR2064" s="47">
        <v>0</v>
      </c>
      <c r="BS2064" s="48">
        <v>1</v>
      </c>
      <c r="BT2064" s="49">
        <v>0</v>
      </c>
      <c r="BV2064" s="29">
        <f t="shared" ref="BV2064" si="19848">BL2064*BQ2061+BN2064*BQ2064-BM2064*BR2061-BO2064*BR2064</f>
        <v>0.81941208912168217</v>
      </c>
      <c r="BW2064" s="33">
        <f t="shared" ref="BW2064" si="19849">(BL2064*BR2061+BM2064*BQ2061+BN2064*BR2064+BO2064*BQ2064)</f>
        <v>-0.53931491995058001</v>
      </c>
      <c r="BX2064" s="31">
        <f t="shared" ref="BX2064" si="19850">BL2064*BS2061+BN2064*BS2064-BM2064*BT2061-BO2064*BT2064</f>
        <v>0.81941208912168217</v>
      </c>
      <c r="BY2064" s="32">
        <f t="shared" ref="BY2064" si="19851">(BL2064*BT2061+BM2064*BS2061+BN2064*BT2064+BO2064*BS2064)</f>
        <v>0</v>
      </c>
      <c r="CA2064" s="50">
        <f t="shared" ref="CA2064" si="19852">(180/PI())*ATAN(-1*(BW2061+BW2064)/(BV2061+BV2064))</f>
        <v>35.023993112730871</v>
      </c>
      <c r="CC2064" s="137">
        <f t="shared" ref="CC2064" si="19853">20*LOG(((1-(10^(CA2061/20)^2)*(1-((1-CC2061)/(1+CC2061))^2))^0.5))</f>
        <v>-27.901698501475508</v>
      </c>
      <c r="CD2064" s="9"/>
      <c r="CE2064" s="38"/>
      <c r="CF2064" s="38"/>
      <c r="CG2064" s="38"/>
      <c r="CH2064" s="38"/>
    </row>
    <row r="2065" spans="2:91" ht="18.600000000000001" customHeight="1">
      <c r="CC2065" s="42"/>
    </row>
    <row r="2066" spans="2:91" ht="18.600000000000001" customHeight="1" thickBot="1">
      <c r="E2066" s="22" t="s">
        <v>4</v>
      </c>
      <c r="J2066" s="22" t="s">
        <v>5</v>
      </c>
      <c r="O2066" s="22" t="s">
        <v>6</v>
      </c>
      <c r="T2066" s="22" t="s">
        <v>7</v>
      </c>
      <c r="Y2066" s="22" t="s">
        <v>8</v>
      </c>
      <c r="AD2066" s="22" t="s">
        <v>65</v>
      </c>
      <c r="AI2066" s="22" t="s">
        <v>9</v>
      </c>
      <c r="AN2066" s="22" t="s">
        <v>66</v>
      </c>
      <c r="AS2066" s="22" t="s">
        <v>51</v>
      </c>
      <c r="AX2066" s="22" t="s">
        <v>67</v>
      </c>
      <c r="BC2066" s="22" t="s">
        <v>52</v>
      </c>
      <c r="BH2066" s="22" t="s">
        <v>68</v>
      </c>
      <c r="BM2066" s="22" t="s">
        <v>63</v>
      </c>
      <c r="BQ2066" s="23" t="s">
        <v>69</v>
      </c>
      <c r="BR2066" s="23"/>
      <c r="BS2066" s="24"/>
      <c r="BT2066" s="24"/>
      <c r="BU2066" s="24"/>
      <c r="BW2066" s="22" t="s">
        <v>64</v>
      </c>
    </row>
    <row r="2067" spans="2:91" ht="18.600000000000001" customHeight="1" thickBot="1">
      <c r="D2067" s="249" t="s">
        <v>103</v>
      </c>
      <c r="E2067" s="250"/>
      <c r="F2067" s="251" t="s">
        <v>104</v>
      </c>
      <c r="G2067" s="252"/>
      <c r="H2067" s="229"/>
      <c r="I2067" s="253" t="s">
        <v>11</v>
      </c>
      <c r="J2067" s="254"/>
      <c r="K2067" s="255" t="s">
        <v>12</v>
      </c>
      <c r="L2067" s="256"/>
      <c r="M2067" s="24"/>
      <c r="N2067" s="253" t="s">
        <v>105</v>
      </c>
      <c r="O2067" s="254"/>
      <c r="P2067" s="255" t="s">
        <v>106</v>
      </c>
      <c r="Q2067" s="256"/>
      <c r="R2067" s="24"/>
      <c r="S2067" s="249" t="s">
        <v>107</v>
      </c>
      <c r="T2067" s="250"/>
      <c r="U2067" s="251" t="s">
        <v>108</v>
      </c>
      <c r="V2067" s="252"/>
      <c r="W2067" s="8"/>
      <c r="X2067" s="253" t="s">
        <v>109</v>
      </c>
      <c r="Y2067" s="254"/>
      <c r="Z2067" s="255" t="s">
        <v>110</v>
      </c>
      <c r="AA2067" s="256"/>
      <c r="AB2067" s="8"/>
      <c r="AC2067" s="253" t="s">
        <v>111</v>
      </c>
      <c r="AD2067" s="254"/>
      <c r="AE2067" s="255" t="s">
        <v>14</v>
      </c>
      <c r="AF2067" s="256"/>
      <c r="AG2067" s="8"/>
      <c r="AH2067" s="253" t="s">
        <v>112</v>
      </c>
      <c r="AI2067" s="254"/>
      <c r="AJ2067" s="255" t="s">
        <v>113</v>
      </c>
      <c r="AK2067" s="256"/>
      <c r="AL2067" s="8"/>
      <c r="AM2067" s="249" t="s">
        <v>114</v>
      </c>
      <c r="AN2067" s="250"/>
      <c r="AO2067" s="251" t="s">
        <v>115</v>
      </c>
      <c r="AP2067" s="252"/>
      <c r="AQ2067" s="24"/>
      <c r="AR2067" s="253" t="s">
        <v>116</v>
      </c>
      <c r="AS2067" s="254"/>
      <c r="AT2067" s="255" t="s">
        <v>13</v>
      </c>
      <c r="AU2067" s="256"/>
      <c r="AV2067" s="4"/>
      <c r="AW2067" s="253" t="s">
        <v>117</v>
      </c>
      <c r="AX2067" s="254"/>
      <c r="AY2067" s="255" t="s">
        <v>118</v>
      </c>
      <c r="AZ2067" s="256"/>
      <c r="BA2067" s="8"/>
      <c r="BB2067" s="253" t="s">
        <v>119</v>
      </c>
      <c r="BC2067" s="254"/>
      <c r="BD2067" s="255" t="s">
        <v>120</v>
      </c>
      <c r="BE2067" s="256"/>
      <c r="BF2067" s="4"/>
      <c r="BG2067" s="249" t="s">
        <v>121</v>
      </c>
      <c r="BH2067" s="250"/>
      <c r="BI2067" s="251" t="s">
        <v>122</v>
      </c>
      <c r="BJ2067" s="252"/>
      <c r="BK2067" s="4"/>
      <c r="BL2067" s="253" t="s">
        <v>123</v>
      </c>
      <c r="BM2067" s="254"/>
      <c r="BN2067" s="255" t="s">
        <v>124</v>
      </c>
      <c r="BO2067" s="256"/>
      <c r="BP2067" s="4"/>
      <c r="BQ2067" s="253" t="s">
        <v>125</v>
      </c>
      <c r="BR2067" s="254"/>
      <c r="BS2067" s="255" t="s">
        <v>126</v>
      </c>
      <c r="BT2067" s="256"/>
      <c r="BU2067" s="8"/>
      <c r="BV2067" s="253" t="s">
        <v>127</v>
      </c>
      <c r="BW2067" s="254"/>
      <c r="BX2067" s="255" t="s">
        <v>128</v>
      </c>
      <c r="BY2067" s="256"/>
      <c r="CA2067" s="27" t="s">
        <v>15</v>
      </c>
      <c r="CC2067" s="133" t="s">
        <v>70</v>
      </c>
      <c r="CD2067" s="9"/>
      <c r="CE2067" s="38"/>
      <c r="CF2067" s="38"/>
      <c r="CG2067" s="38"/>
      <c r="CH2067" s="38"/>
    </row>
    <row r="2068" spans="2:91" ht="18.600000000000001" customHeight="1" thickTop="1" thickBot="1">
      <c r="B2068" s="129">
        <v>5.42</v>
      </c>
      <c r="D2068" s="29">
        <v>1</v>
      </c>
      <c r="E2068" s="30">
        <v>0</v>
      </c>
      <c r="F2068" s="31">
        <v>0</v>
      </c>
      <c r="G2068" s="32">
        <f t="shared" ref="G2068:G2131" si="19854">-1/($E$8*$B2068)</f>
        <v>-0.121619926199262</v>
      </c>
      <c r="I2068" s="29">
        <v>1</v>
      </c>
      <c r="J2068" s="33">
        <v>0</v>
      </c>
      <c r="K2068" s="31">
        <v>0</v>
      </c>
      <c r="L2068" s="32">
        <v>0</v>
      </c>
      <c r="N2068" s="29">
        <f t="shared" ref="N2068" si="19855">D2068*I2068+F2068*I2071-E2068*J2068-G2068*J2071</f>
        <v>0.97224398843420223</v>
      </c>
      <c r="O2068" s="33">
        <f t="shared" ref="O2068" si="19856">(D2068*J2068+E2068*I2068+F2068*J2071+G2068*I2071)</f>
        <v>0</v>
      </c>
      <c r="P2068" s="31">
        <f t="shared" ref="P2068" si="19857">D2068*K2068+F2068*K2071-E2068*L2068-G2068*L2071</f>
        <v>0</v>
      </c>
      <c r="Q2068" s="32">
        <f t="shared" ref="Q2068" si="19858">(D2068*L2068+E2068*K2068+F2068*L2071+G2068*K2071)</f>
        <v>-0.121619926199262</v>
      </c>
      <c r="S2068" s="29">
        <v>1</v>
      </c>
      <c r="T2068" s="30">
        <v>0</v>
      </c>
      <c r="U2068" s="31">
        <v>0</v>
      </c>
      <c r="V2068" s="32">
        <f t="shared" ref="V2068:V2131" si="19859">-1/($T$8*$B2068)</f>
        <v>-0.23626752767527676</v>
      </c>
      <c r="X2068" s="29">
        <f t="shared" ref="X2068" si="19860">N2068*S2068+P2068*S2071-O2068*T2068-Q2068*T2071</f>
        <v>0.97224398843420223</v>
      </c>
      <c r="Y2068" s="33">
        <f t="shared" ref="Y2068" si="19861">(N2068*T2068+O2068*S2068+P2068*T2071+Q2068*S2071)</f>
        <v>0</v>
      </c>
      <c r="Z2068" s="31">
        <f t="shared" ref="Z2068" si="19862">N2068*U2068+P2068*U2071-O2068*V2068-Q2068*V2071</f>
        <v>0</v>
      </c>
      <c r="AA2068" s="32">
        <f t="shared" ref="AA2068" si="19863">(N2068*V2068+O2068*U2068+P2068*V2071+Q2068*U2071)</f>
        <v>-0.35132960964376131</v>
      </c>
      <c r="AB2068" s="8"/>
      <c r="AC2068" s="29">
        <v>1</v>
      </c>
      <c r="AD2068" s="33">
        <v>0</v>
      </c>
      <c r="AE2068" s="31">
        <v>0</v>
      </c>
      <c r="AF2068" s="32">
        <v>0</v>
      </c>
      <c r="AH2068" s="29">
        <f t="shared" ref="AH2068" si="19864">X2068*AC2068+Z2068*AC2071-Y2068*AD2068-AA2068*AD2071</f>
        <v>0.90930141364103489</v>
      </c>
      <c r="AI2068" s="33">
        <f t="shared" ref="AI2068" si="19865">(X2068*AD2068+Y2068*AC2068+Z2068*AD2071+AA2068*AC2071)</f>
        <v>0</v>
      </c>
      <c r="AJ2068" s="31">
        <f t="shared" ref="AJ2068" si="19866">X2068*AE2068+Z2068*AE2071-Y2068*AF2068-AA2068*AF2071</f>
        <v>0</v>
      </c>
      <c r="AK2068" s="32">
        <f t="shared" ref="AK2068" si="19867">(X2068*AF2068+Y2068*AE2068+Z2068*AF2071+AA2068*AE2071)</f>
        <v>-0.35132960964376131</v>
      </c>
      <c r="AL2068" s="8"/>
      <c r="AM2068" s="29">
        <v>1</v>
      </c>
      <c r="AN2068" s="30">
        <v>0</v>
      </c>
      <c r="AO2068" s="31">
        <v>0</v>
      </c>
      <c r="AP2068" s="32">
        <f t="shared" ref="AP2068:AP2131" si="19868">-1/($AN$8*$B2068)</f>
        <v>-0.21365867158671586</v>
      </c>
      <c r="AR2068" s="29">
        <f t="shared" ref="AR2068" si="19869">AH2068*AM2068+AJ2068*AM2071-AI2068*AN2068-AK2068*AN2071</f>
        <v>0.90930141364103489</v>
      </c>
      <c r="AS2068" s="33">
        <f t="shared" ref="AS2068" si="19870">(AH2068*AN2068+AI2068*AM2068+AJ2068*AN2071+AK2068*AM2071)</f>
        <v>0</v>
      </c>
      <c r="AT2068" s="31">
        <f t="shared" ref="AT2068" si="19871">AH2068*AO2068+AJ2068*AO2071-AI2068*AP2068-AK2068*AP2071</f>
        <v>0</v>
      </c>
      <c r="AU2068" s="32">
        <f t="shared" ref="AU2068" si="19872">(AH2068*AP2068+AI2068*AO2068+AJ2068*AP2071+AK2068*AO2071)</f>
        <v>-0.54560974175422761</v>
      </c>
      <c r="AV2068" s="8"/>
      <c r="AW2068" s="29">
        <v>1</v>
      </c>
      <c r="AX2068" s="33">
        <v>0</v>
      </c>
      <c r="AY2068" s="31">
        <v>0</v>
      </c>
      <c r="AZ2068" s="32">
        <v>0</v>
      </c>
      <c r="BB2068" s="29">
        <f t="shared" ref="BB2068" si="19873">AR2068*AW2068+AT2068*AW2071-AS2068*AX2068-AU2068*AX2071</f>
        <v>0.82072171141100281</v>
      </c>
      <c r="BC2068" s="33">
        <f t="shared" ref="BC2068" si="19874">(AR2068*AX2068+AS2068*AW2068+AT2068*AX2071+AU2068*AW2071)</f>
        <v>0</v>
      </c>
      <c r="BD2068" s="31">
        <f t="shared" ref="BD2068" si="19875">AR2068*AY2068+AT2068*AY2071-AS2068*AZ2068-AU2068*AZ2071</f>
        <v>0</v>
      </c>
      <c r="BE2068" s="32">
        <f t="shared" ref="BE2068" si="19876">(AR2068*AZ2068+AS2068*AY2068+AT2068*AZ2071+AU2068*AY2071)</f>
        <v>-0.54560974175422761</v>
      </c>
      <c r="BF2068" s="8"/>
      <c r="BG2068" s="29">
        <v>1</v>
      </c>
      <c r="BH2068" s="30">
        <v>0</v>
      </c>
      <c r="BI2068" s="31">
        <v>0</v>
      </c>
      <c r="BJ2068" s="32">
        <f t="shared" ref="BJ2068:BJ2131" si="19877">-1/($BH$8*$B2068)</f>
        <v>-7.512730627306273E-2</v>
      </c>
      <c r="BL2068" s="29">
        <f t="shared" ref="BL2068" si="19878">BB2068*BG2068+BD2068*BG2071-BC2068*BH2068-BE2068*BH2071</f>
        <v>0.82072171141100281</v>
      </c>
      <c r="BM2068" s="33">
        <f t="shared" ref="BM2068" si="19879">(BB2068*BH2068+BC2068*BG2068+BD2068*BH2071+BE2068*BG2071)</f>
        <v>0</v>
      </c>
      <c r="BN2068" s="31">
        <f t="shared" ref="BN2068" si="19880">BB2068*BI2068+BD2068*BI2071-BC2068*BJ2068-BE2068*BJ2071</f>
        <v>0</v>
      </c>
      <c r="BO2068" s="32">
        <f t="shared" ref="BO2068" si="19881">(BB2068*BJ2068+BC2068*BI2068+BD2068*BJ2071+BE2068*BI2071)</f>
        <v>-0.60726835313235417</v>
      </c>
      <c r="BP2068" s="8"/>
      <c r="BQ2068" s="34">
        <v>1</v>
      </c>
      <c r="BR2068" s="35">
        <v>0</v>
      </c>
      <c r="BS2068" s="11">
        <v>0</v>
      </c>
      <c r="BT2068" s="36">
        <v>0</v>
      </c>
      <c r="BV2068" s="29">
        <f t="shared" ref="BV2068" si="19882">BL2068*BQ2068+BN2068*BQ2071-BM2068*BR2068-BO2068*BR2071</f>
        <v>0.82072171141100281</v>
      </c>
      <c r="BW2068" s="33">
        <f t="shared" ref="BW2068" si="19883">(BL2068*BR2068+BM2068*BQ2068+BN2068*BR2071+BO2068*BQ2071)</f>
        <v>-0.60726835313235417</v>
      </c>
      <c r="BX2068" s="31">
        <f t="shared" ref="BX2068" si="19884">BL2068*BS2068+BN2068*BS2071-BM2068*BT2068-BO2068*BT2071</f>
        <v>0</v>
      </c>
      <c r="BY2068" s="32">
        <f t="shared" ref="BY2068" si="19885">(BL2068*BT2068+BM2068*BS2068+BN2068*BT2071+BO2068*BS2071)</f>
        <v>-0.60726835313235417</v>
      </c>
      <c r="CA2068" s="37">
        <f t="shared" ref="CA2068" si="19886">20*LOG(((1+$BR$8)/$BR$8)/((BV2068+BV2071)^2+(BW2068+BW2071)^2)^0.5)</f>
        <v>-5.2795331274440105E-3</v>
      </c>
      <c r="CC2068" s="134">
        <f t="shared" ref="CC2068" si="19887">((BV2068^2+BW2068^2)^0.5)/((BV2071^2+BW2071^2)^0.5)</f>
        <v>1.0406550514306443</v>
      </c>
      <c r="CD2068" s="9"/>
      <c r="CE2068" s="38"/>
      <c r="CF2068" s="38"/>
      <c r="CG2068" s="38"/>
      <c r="CH2068" s="38"/>
      <c r="CM2068" s="129">
        <v>5.4</v>
      </c>
    </row>
    <row r="2069" spans="2:91" ht="18.600000000000001" customHeight="1" thickBot="1">
      <c r="D2069" s="39"/>
      <c r="G2069" s="40"/>
      <c r="I2069" s="39"/>
      <c r="L2069" s="40"/>
      <c r="N2069" s="39"/>
      <c r="Q2069" s="40"/>
      <c r="S2069" s="39"/>
      <c r="V2069" s="40"/>
      <c r="X2069" s="39"/>
      <c r="AA2069" s="40"/>
      <c r="AC2069" s="39"/>
      <c r="AF2069" s="40"/>
      <c r="AH2069" s="39"/>
      <c r="AK2069" s="40"/>
      <c r="AM2069" s="39"/>
      <c r="AP2069" s="40"/>
      <c r="AR2069" s="39"/>
      <c r="AU2069" s="40"/>
      <c r="AW2069" s="39"/>
      <c r="AZ2069" s="40"/>
      <c r="BB2069" s="39"/>
      <c r="BE2069" s="40"/>
      <c r="BG2069" s="39"/>
      <c r="BJ2069" s="40"/>
      <c r="BL2069" s="39"/>
      <c r="BO2069" s="40"/>
      <c r="BQ2069" s="34"/>
      <c r="BR2069" s="11"/>
      <c r="BS2069" s="11"/>
      <c r="BT2069" s="41"/>
      <c r="BV2069" s="39"/>
      <c r="BY2069" s="40"/>
      <c r="CC2069" s="135"/>
      <c r="CD2069" s="9"/>
      <c r="CE2069" s="38"/>
      <c r="CF2069" s="38"/>
      <c r="CG2069" s="38"/>
      <c r="CH2069" s="38"/>
    </row>
    <row r="2070" spans="2:91" ht="18.600000000000001" customHeight="1" thickBot="1">
      <c r="D2070" s="258" t="s">
        <v>129</v>
      </c>
      <c r="E2070" s="259"/>
      <c r="F2070" s="260" t="s">
        <v>130</v>
      </c>
      <c r="G2070" s="261"/>
      <c r="H2070" s="229"/>
      <c r="I2070" s="258" t="s">
        <v>131</v>
      </c>
      <c r="J2070" s="259"/>
      <c r="K2070" s="260" t="s">
        <v>132</v>
      </c>
      <c r="L2070" s="261"/>
      <c r="N2070" s="253" t="s">
        <v>133</v>
      </c>
      <c r="O2070" s="254"/>
      <c r="P2070" s="255" t="s">
        <v>134</v>
      </c>
      <c r="Q2070" s="256"/>
      <c r="S2070" s="258" t="s">
        <v>135</v>
      </c>
      <c r="T2070" s="259"/>
      <c r="U2070" s="260" t="s">
        <v>136</v>
      </c>
      <c r="V2070" s="261"/>
      <c r="W2070" s="8"/>
      <c r="X2070" s="253" t="s">
        <v>137</v>
      </c>
      <c r="Y2070" s="254"/>
      <c r="Z2070" s="255" t="s">
        <v>138</v>
      </c>
      <c r="AA2070" s="256"/>
      <c r="AB2070" s="8"/>
      <c r="AC2070" s="258" t="s">
        <v>139</v>
      </c>
      <c r="AD2070" s="259"/>
      <c r="AE2070" s="260" t="s">
        <v>140</v>
      </c>
      <c r="AF2070" s="261"/>
      <c r="AG2070" s="8"/>
      <c r="AH2070" s="253" t="s">
        <v>141</v>
      </c>
      <c r="AI2070" s="254"/>
      <c r="AJ2070" s="255" t="s">
        <v>142</v>
      </c>
      <c r="AK2070" s="256"/>
      <c r="AL2070" s="8"/>
      <c r="AM2070" s="258" t="s">
        <v>143</v>
      </c>
      <c r="AN2070" s="259"/>
      <c r="AO2070" s="260" t="s">
        <v>144</v>
      </c>
      <c r="AP2070" s="261"/>
      <c r="AR2070" s="253" t="s">
        <v>145</v>
      </c>
      <c r="AS2070" s="254"/>
      <c r="AT2070" s="255" t="s">
        <v>146</v>
      </c>
      <c r="AU2070" s="256"/>
      <c r="AV2070" s="4"/>
      <c r="AW2070" s="258" t="s">
        <v>147</v>
      </c>
      <c r="AX2070" s="259"/>
      <c r="AY2070" s="260" t="s">
        <v>148</v>
      </c>
      <c r="AZ2070" s="261"/>
      <c r="BA2070" s="8"/>
      <c r="BB2070" s="253" t="s">
        <v>149</v>
      </c>
      <c r="BC2070" s="254"/>
      <c r="BD2070" s="255" t="s">
        <v>150</v>
      </c>
      <c r="BE2070" s="256"/>
      <c r="BF2070" s="4"/>
      <c r="BG2070" s="258" t="s">
        <v>151</v>
      </c>
      <c r="BH2070" s="259"/>
      <c r="BI2070" s="260" t="s">
        <v>152</v>
      </c>
      <c r="BJ2070" s="261"/>
      <c r="BK2070" s="4"/>
      <c r="BL2070" s="253" t="s">
        <v>153</v>
      </c>
      <c r="BM2070" s="254"/>
      <c r="BN2070" s="255" t="s">
        <v>154</v>
      </c>
      <c r="BO2070" s="256"/>
      <c r="BP2070" s="4"/>
      <c r="BQ2070" s="258" t="s">
        <v>155</v>
      </c>
      <c r="BR2070" s="259"/>
      <c r="BS2070" s="260" t="s">
        <v>156</v>
      </c>
      <c r="BT2070" s="261"/>
      <c r="BU2070" s="8"/>
      <c r="BV2070" s="253" t="s">
        <v>157</v>
      </c>
      <c r="BW2070" s="254"/>
      <c r="BX2070" s="255" t="s">
        <v>158</v>
      </c>
      <c r="BY2070" s="256"/>
      <c r="CA2070" s="46" t="s">
        <v>16</v>
      </c>
      <c r="CC2070" s="136" t="s">
        <v>71</v>
      </c>
      <c r="CD2070" s="9"/>
      <c r="CE2070" s="38"/>
      <c r="CF2070" s="38"/>
      <c r="CG2070" s="38"/>
      <c r="CH2070" s="38"/>
    </row>
    <row r="2071" spans="2:91" ht="18.600000000000001" customHeight="1" thickTop="1" thickBot="1">
      <c r="D2071" s="29">
        <v>0</v>
      </c>
      <c r="E2071" s="33">
        <v>0</v>
      </c>
      <c r="F2071" s="31">
        <v>1</v>
      </c>
      <c r="G2071" s="32">
        <v>0</v>
      </c>
      <c r="I2071" s="29">
        <v>0</v>
      </c>
      <c r="J2071" s="33">
        <f t="shared" ref="J2071" si="19888">IF(0=(1-$J$8*$K$8*$B2068^2),10^14,$B2068*$J$8/(1-$J$8*$K$8*$B2068^2))</f>
        <v>-0.22821927650508836</v>
      </c>
      <c r="K2071" s="31">
        <v>1</v>
      </c>
      <c r="L2071" s="32">
        <v>0</v>
      </c>
      <c r="N2071" s="29">
        <f t="shared" ref="N2071" si="19889">D2071*I2068+F2071*I2071-E2071*J2068-G2071*J2071</f>
        <v>0</v>
      </c>
      <c r="O2071" s="33">
        <f t="shared" ref="O2071" si="19890">(D2071*J2068+E2071*I2068+F2071*J2071+G2071*I2071)</f>
        <v>-0.22821927650508836</v>
      </c>
      <c r="P2071" s="31">
        <f t="shared" ref="P2071" si="19891">D2071*K2068+F2071*K2071-E2071*L2068-G2071*L2071</f>
        <v>1</v>
      </c>
      <c r="Q2071" s="32">
        <f t="shared" ref="Q2071" si="19892">(D2071*L2068+E2071*K2068+F2071*L2071+G2071*K2071)</f>
        <v>0</v>
      </c>
      <c r="S2071" s="29">
        <v>0</v>
      </c>
      <c r="T2071" s="33">
        <v>0</v>
      </c>
      <c r="U2071" s="31">
        <v>1</v>
      </c>
      <c r="V2071" s="32">
        <v>0</v>
      </c>
      <c r="X2071" s="29">
        <f t="shared" ref="X2071" si="19893">N2071*S2068+P2071*S2071-O2071*T2068-Q2071*T2071</f>
        <v>0</v>
      </c>
      <c r="Y2071" s="33">
        <f t="shared" ref="Y2071" si="19894">(N2071*T2068+O2071*S2068+P2071*T2071+Q2071*S2071)</f>
        <v>-0.22821927650508836</v>
      </c>
      <c r="Z2071" s="31">
        <f t="shared" ref="Z2071" si="19895">N2071*U2068+P2071*U2071-O2071*V2068-Q2071*V2071</f>
        <v>0.94607919577230237</v>
      </c>
      <c r="AA2071" s="32">
        <f t="shared" ref="AA2071" si="19896">(N2071*V2068+O2071*U2068+P2071*V2071+Q2071*U2071)</f>
        <v>0</v>
      </c>
      <c r="AB2071" s="8"/>
      <c r="AC2071" s="29">
        <v>0</v>
      </c>
      <c r="AD2071" s="33">
        <f t="shared" ref="AD2071" si="19897">IF(0=(1-$AD$8*$AE$8*$B2068^2),10^14,$B2068*$AD$8/(1-$AD$8*$AE$8*$B2068^2))</f>
        <v>-0.17915533751052021</v>
      </c>
      <c r="AE2071" s="31">
        <v>1</v>
      </c>
      <c r="AF2071" s="32">
        <v>0</v>
      </c>
      <c r="AH2071" s="29">
        <f t="shared" ref="AH2071" si="19898">X2071*AC2068+Z2071*AC2071-Y2071*AD2068-AA2071*AD2071</f>
        <v>0</v>
      </c>
      <c r="AI2071" s="33">
        <f t="shared" ref="AI2071" si="19899">(X2071*AD2068+Y2071*AC2068+Z2071*AD2071+AA2071*AC2071)</f>
        <v>-0.39771441413535669</v>
      </c>
      <c r="AJ2071" s="31">
        <f t="shared" ref="AJ2071" si="19900">X2071*AE2068+Z2071*AE2071-Y2071*AF2068-AA2071*AF2071</f>
        <v>0.94607919577230237</v>
      </c>
      <c r="AK2071" s="32">
        <f t="shared" ref="AK2071" si="19901">(X2071*AF2068+Y2071*AE2068+Z2071*AF2071+AA2071*AE2071)</f>
        <v>0</v>
      </c>
      <c r="AL2071" s="8"/>
      <c r="AM2071" s="29">
        <v>0</v>
      </c>
      <c r="AN2071" s="33">
        <v>0</v>
      </c>
      <c r="AO2071" s="31">
        <v>1</v>
      </c>
      <c r="AP2071" s="32">
        <v>0</v>
      </c>
      <c r="AR2071" s="29">
        <f t="shared" ref="AR2071" si="19902">AH2071*AM2068+AJ2071*AM2071-AI2071*AN2068-AK2071*AN2071</f>
        <v>0</v>
      </c>
      <c r="AS2071" s="33">
        <f t="shared" ref="AS2071" si="19903">(AH2071*AN2068+AI2071*AM2068+AJ2071*AN2071+AK2071*AM2071)</f>
        <v>-0.39771441413535669</v>
      </c>
      <c r="AT2071" s="31">
        <f t="shared" ref="AT2071" si="19904">AH2071*AO2068+AJ2071*AO2071-AI2071*AP2068-AK2071*AP2071</f>
        <v>0.86110406237725312</v>
      </c>
      <c r="AU2071" s="32">
        <f t="shared" ref="AU2071" si="19905">(AH2071*AP2068+AI2071*AO2068+AJ2071*AP2071+AK2071*AO2071)</f>
        <v>0</v>
      </c>
      <c r="AV2071" s="8"/>
      <c r="AW2071" s="29">
        <v>0</v>
      </c>
      <c r="AX2071" s="33">
        <f t="shared" ref="AX2071" si="19906">IF(0=(1-$AX$8*$AY$8*$B2068^2),10^14,$B2068*$AX$8/(1-$AX$8*$AY$8*$B2068^2))</f>
        <v>-0.16234992789027811</v>
      </c>
      <c r="AY2071" s="31">
        <v>1</v>
      </c>
      <c r="AZ2071" s="32">
        <v>0</v>
      </c>
      <c r="BB2071" s="29">
        <f t="shared" ref="BB2071" si="19907">AR2071*AW2068+AT2071*AW2071-AS2071*AX2068-AU2071*AX2071</f>
        <v>0</v>
      </c>
      <c r="BC2071" s="33">
        <f t="shared" ref="BC2071" si="19908">(AR2071*AX2068+AS2071*AW2068+AT2071*AX2071+AU2071*AW2071)</f>
        <v>-0.53751459656832923</v>
      </c>
      <c r="BD2071" s="31">
        <f t="shared" ref="BD2071" si="19909">AR2071*AY2068+AT2071*AY2071-AS2071*AZ2068-AU2071*AZ2071</f>
        <v>0.86110406237725312</v>
      </c>
      <c r="BE2071" s="32">
        <f t="shared" ref="BE2071" si="19910">(AR2071*AZ2068+AS2071*AY2068+AT2071*AZ2071+AU2071*AY2071)</f>
        <v>0</v>
      </c>
      <c r="BF2071" s="8"/>
      <c r="BG2071" s="29">
        <v>0</v>
      </c>
      <c r="BH2071" s="33">
        <v>0</v>
      </c>
      <c r="BI2071" s="31">
        <v>1</v>
      </c>
      <c r="BJ2071" s="32">
        <v>0</v>
      </c>
      <c r="BL2071" s="29">
        <f t="shared" ref="BL2071" si="19911">BB2071*BG2068+BD2071*BG2071-BC2071*BH2068-BE2071*BH2071</f>
        <v>0</v>
      </c>
      <c r="BM2071" s="33">
        <f t="shared" ref="BM2071" si="19912">(BB2071*BH2068+BC2071*BG2068+BD2071*BH2071+BE2071*BG2071)</f>
        <v>-0.53751459656832923</v>
      </c>
      <c r="BN2071" s="31">
        <f t="shared" ref="BN2071" si="19913">BB2071*BI2068+BD2071*BI2071-BC2071*BJ2068-BE2071*BJ2071</f>
        <v>0.82072203865462245</v>
      </c>
      <c r="BO2071" s="32">
        <f t="shared" ref="BO2071" si="19914">(BB2071*BJ2068+BC2071*BI2068+BD2071*BJ2071+BE2071*BI2071)</f>
        <v>0</v>
      </c>
      <c r="BP2071" s="8"/>
      <c r="BQ2071" s="19">
        <f t="shared" ref="BQ2071:BQ2134" si="19915">1/$BR$8</f>
        <v>1</v>
      </c>
      <c r="BR2071" s="47">
        <v>0</v>
      </c>
      <c r="BS2071" s="48">
        <v>1</v>
      </c>
      <c r="BT2071" s="49">
        <v>0</v>
      </c>
      <c r="BV2071" s="29">
        <f t="shared" ref="BV2071" si="19916">BL2071*BQ2068+BN2071*BQ2071-BM2071*BR2068-BO2071*BR2071</f>
        <v>0.82072203865462245</v>
      </c>
      <c r="BW2071" s="33">
        <f t="shared" ref="BW2071" si="19917">(BL2071*BR2068+BM2071*BQ2068+BN2071*BR2071+BO2071*BQ2071)</f>
        <v>-0.53751459656832923</v>
      </c>
      <c r="BX2071" s="31">
        <f t="shared" ref="BX2071" si="19918">BL2071*BS2068+BN2071*BS2071-BM2071*BT2068-BO2071*BT2071</f>
        <v>0.82072203865462245</v>
      </c>
      <c r="BY2071" s="32">
        <f t="shared" ref="BY2071" si="19919">(BL2071*BT2068+BM2071*BS2068+BN2071*BT2071+BO2071*BS2071)</f>
        <v>0</v>
      </c>
      <c r="CA2071" s="50">
        <f t="shared" ref="CA2071" si="19920">(180/PI())*ATAN(-1*(BW2068+BW2071)/(BV2068+BV2071))</f>
        <v>34.892860003605094</v>
      </c>
      <c r="CC2071" s="137">
        <f t="shared" ref="CC2071" si="19921">20*LOG(((1-(10^(CA2068/20)^2)*(1-((1-CC2068)/(1+CC2068))^2))^0.5))</f>
        <v>-27.928115757268607</v>
      </c>
      <c r="CD2071" s="9"/>
      <c r="CE2071" s="38"/>
      <c r="CF2071" s="38"/>
      <c r="CG2071" s="38"/>
      <c r="CH2071" s="38"/>
    </row>
    <row r="2072" spans="2:91" ht="18.600000000000001" customHeight="1">
      <c r="CC2072" s="42"/>
    </row>
    <row r="2073" spans="2:91" ht="18.600000000000001" customHeight="1" thickBot="1">
      <c r="E2073" s="22" t="s">
        <v>4</v>
      </c>
      <c r="J2073" s="22" t="s">
        <v>5</v>
      </c>
      <c r="O2073" s="22" t="s">
        <v>6</v>
      </c>
      <c r="T2073" s="22" t="s">
        <v>7</v>
      </c>
      <c r="Y2073" s="22" t="s">
        <v>8</v>
      </c>
      <c r="AD2073" s="22" t="s">
        <v>65</v>
      </c>
      <c r="AI2073" s="22" t="s">
        <v>9</v>
      </c>
      <c r="AN2073" s="22" t="s">
        <v>66</v>
      </c>
      <c r="AS2073" s="22" t="s">
        <v>51</v>
      </c>
      <c r="AX2073" s="22" t="s">
        <v>67</v>
      </c>
      <c r="BC2073" s="22" t="s">
        <v>52</v>
      </c>
      <c r="BH2073" s="22" t="s">
        <v>68</v>
      </c>
      <c r="BM2073" s="22" t="s">
        <v>63</v>
      </c>
      <c r="BQ2073" s="23" t="s">
        <v>69</v>
      </c>
      <c r="BR2073" s="23"/>
      <c r="BS2073" s="24"/>
      <c r="BT2073" s="24"/>
      <c r="BU2073" s="24"/>
      <c r="BW2073" s="22" t="s">
        <v>64</v>
      </c>
    </row>
    <row r="2074" spans="2:91" ht="18.600000000000001" customHeight="1" thickBot="1">
      <c r="D2074" s="249" t="s">
        <v>103</v>
      </c>
      <c r="E2074" s="250"/>
      <c r="F2074" s="251" t="s">
        <v>104</v>
      </c>
      <c r="G2074" s="252"/>
      <c r="H2074" s="229"/>
      <c r="I2074" s="253" t="s">
        <v>11</v>
      </c>
      <c r="J2074" s="254"/>
      <c r="K2074" s="255" t="s">
        <v>12</v>
      </c>
      <c r="L2074" s="256"/>
      <c r="M2074" s="24"/>
      <c r="N2074" s="253" t="s">
        <v>105</v>
      </c>
      <c r="O2074" s="254"/>
      <c r="P2074" s="255" t="s">
        <v>106</v>
      </c>
      <c r="Q2074" s="256"/>
      <c r="R2074" s="24"/>
      <c r="S2074" s="249" t="s">
        <v>107</v>
      </c>
      <c r="T2074" s="250"/>
      <c r="U2074" s="251" t="s">
        <v>108</v>
      </c>
      <c r="V2074" s="252"/>
      <c r="W2074" s="8"/>
      <c r="X2074" s="253" t="s">
        <v>109</v>
      </c>
      <c r="Y2074" s="254"/>
      <c r="Z2074" s="255" t="s">
        <v>110</v>
      </c>
      <c r="AA2074" s="256"/>
      <c r="AB2074" s="8"/>
      <c r="AC2074" s="253" t="s">
        <v>111</v>
      </c>
      <c r="AD2074" s="254"/>
      <c r="AE2074" s="255" t="s">
        <v>14</v>
      </c>
      <c r="AF2074" s="256"/>
      <c r="AG2074" s="8"/>
      <c r="AH2074" s="253" t="s">
        <v>112</v>
      </c>
      <c r="AI2074" s="254"/>
      <c r="AJ2074" s="255" t="s">
        <v>113</v>
      </c>
      <c r="AK2074" s="256"/>
      <c r="AL2074" s="8"/>
      <c r="AM2074" s="249" t="s">
        <v>114</v>
      </c>
      <c r="AN2074" s="250"/>
      <c r="AO2074" s="251" t="s">
        <v>115</v>
      </c>
      <c r="AP2074" s="252"/>
      <c r="AQ2074" s="24"/>
      <c r="AR2074" s="253" t="s">
        <v>116</v>
      </c>
      <c r="AS2074" s="254"/>
      <c r="AT2074" s="255" t="s">
        <v>13</v>
      </c>
      <c r="AU2074" s="256"/>
      <c r="AV2074" s="4"/>
      <c r="AW2074" s="253" t="s">
        <v>117</v>
      </c>
      <c r="AX2074" s="254"/>
      <c r="AY2074" s="255" t="s">
        <v>118</v>
      </c>
      <c r="AZ2074" s="256"/>
      <c r="BA2074" s="8"/>
      <c r="BB2074" s="253" t="s">
        <v>119</v>
      </c>
      <c r="BC2074" s="254"/>
      <c r="BD2074" s="255" t="s">
        <v>120</v>
      </c>
      <c r="BE2074" s="256"/>
      <c r="BF2074" s="4"/>
      <c r="BG2074" s="249" t="s">
        <v>121</v>
      </c>
      <c r="BH2074" s="250"/>
      <c r="BI2074" s="251" t="s">
        <v>122</v>
      </c>
      <c r="BJ2074" s="252"/>
      <c r="BK2074" s="4"/>
      <c r="BL2074" s="253" t="s">
        <v>123</v>
      </c>
      <c r="BM2074" s="254"/>
      <c r="BN2074" s="255" t="s">
        <v>124</v>
      </c>
      <c r="BO2074" s="256"/>
      <c r="BP2074" s="4"/>
      <c r="BQ2074" s="253" t="s">
        <v>125</v>
      </c>
      <c r="BR2074" s="254"/>
      <c r="BS2074" s="255" t="s">
        <v>126</v>
      </c>
      <c r="BT2074" s="256"/>
      <c r="BU2074" s="8"/>
      <c r="BV2074" s="253" t="s">
        <v>127</v>
      </c>
      <c r="BW2074" s="254"/>
      <c r="BX2074" s="255" t="s">
        <v>128</v>
      </c>
      <c r="BY2074" s="256"/>
      <c r="CA2074" s="27" t="s">
        <v>15</v>
      </c>
      <c r="CC2074" s="133" t="s">
        <v>70</v>
      </c>
      <c r="CD2074" s="9"/>
      <c r="CE2074" s="38"/>
      <c r="CF2074" s="38"/>
      <c r="CG2074" s="38"/>
      <c r="CH2074" s="38"/>
    </row>
    <row r="2075" spans="2:91" ht="18.600000000000001" customHeight="1" thickTop="1" thickBot="1">
      <c r="B2075" s="129">
        <v>5.44</v>
      </c>
      <c r="D2075" s="29">
        <v>1</v>
      </c>
      <c r="E2075" s="30">
        <v>0</v>
      </c>
      <c r="F2075" s="31">
        <v>0</v>
      </c>
      <c r="G2075" s="32">
        <f t="shared" ref="G2075:G2138" si="19922">-1/($E$8*$B2075)</f>
        <v>-0.12117279411764705</v>
      </c>
      <c r="I2075" s="29">
        <v>1</v>
      </c>
      <c r="J2075" s="33">
        <v>0</v>
      </c>
      <c r="K2075" s="31">
        <v>0</v>
      </c>
      <c r="L2075" s="32">
        <v>0</v>
      </c>
      <c r="N2075" s="29">
        <f t="shared" ref="N2075" si="19923">D2075*I2075+F2075*I2078-E2075*J2075-G2075*J2078</f>
        <v>0.97244876623781551</v>
      </c>
      <c r="O2075" s="33">
        <f t="shared" ref="O2075" si="19924">(D2075*J2075+E2075*I2075+F2075*J2078+G2075*I2078)</f>
        <v>0</v>
      </c>
      <c r="P2075" s="31">
        <f t="shared" ref="P2075" si="19925">D2075*K2075+F2075*K2078-E2075*L2075-G2075*L2078</f>
        <v>0</v>
      </c>
      <c r="Q2075" s="32">
        <f t="shared" ref="Q2075" si="19926">(D2075*L2075+E2075*K2075+F2075*L2078+G2075*K2078)</f>
        <v>-0.12117279411764705</v>
      </c>
      <c r="S2075" s="29">
        <v>1</v>
      </c>
      <c r="T2075" s="30">
        <v>0</v>
      </c>
      <c r="U2075" s="31">
        <v>0</v>
      </c>
      <c r="V2075" s="32">
        <f t="shared" ref="V2075:V2138" si="19927">-1/($T$8*$B2075)</f>
        <v>-0.23539889705882353</v>
      </c>
      <c r="X2075" s="29">
        <f t="shared" ref="X2075" si="19928">N2075*S2075+P2075*S2078-O2075*T2075-Q2075*T2078</f>
        <v>0.97244876623781551</v>
      </c>
      <c r="Y2075" s="33">
        <f t="shared" ref="Y2075" si="19929">(N2075*T2075+O2075*S2075+P2075*T2078+Q2075*S2078)</f>
        <v>0</v>
      </c>
      <c r="Z2075" s="31">
        <f t="shared" ref="Z2075" si="19930">N2075*U2075+P2075*U2078-O2075*V2075-Q2075*V2078</f>
        <v>0</v>
      </c>
      <c r="AA2075" s="32">
        <f t="shared" ref="AA2075" si="19931">(N2075*V2075+O2075*U2075+P2075*V2078+Q2075*U2078)</f>
        <v>-0.35008616113624252</v>
      </c>
      <c r="AB2075" s="8"/>
      <c r="AC2075" s="29">
        <v>1</v>
      </c>
      <c r="AD2075" s="33">
        <v>0</v>
      </c>
      <c r="AE2075" s="31">
        <v>0</v>
      </c>
      <c r="AF2075" s="32">
        <v>0</v>
      </c>
      <c r="AH2075" s="29">
        <f t="shared" ref="AH2075" si="19932">X2075*AC2075+Z2075*AC2078-Y2075*AD2075-AA2075*AD2078</f>
        <v>0.90996859417794551</v>
      </c>
      <c r="AI2075" s="33">
        <f t="shared" ref="AI2075" si="19933">(X2075*AD2075+Y2075*AC2075+Z2075*AD2078+AA2075*AC2078)</f>
        <v>0</v>
      </c>
      <c r="AJ2075" s="31">
        <f t="shared" ref="AJ2075" si="19934">X2075*AE2075+Z2075*AE2078-Y2075*AF2075-AA2075*AF2078</f>
        <v>0</v>
      </c>
      <c r="AK2075" s="32">
        <f t="shared" ref="AK2075" si="19935">(X2075*AF2075+Y2075*AE2075+Z2075*AF2078+AA2075*AE2078)</f>
        <v>-0.35008616113624252</v>
      </c>
      <c r="AL2075" s="8"/>
      <c r="AM2075" s="29">
        <v>1</v>
      </c>
      <c r="AN2075" s="30">
        <v>0</v>
      </c>
      <c r="AO2075" s="31">
        <v>0</v>
      </c>
      <c r="AP2075" s="32">
        <f t="shared" ref="AP2075:AP2138" si="19936">-1/($AN$8*$B2075)</f>
        <v>-0.21287316176470586</v>
      </c>
      <c r="AR2075" s="29">
        <f t="shared" ref="AR2075" si="19937">AH2075*AM2075+AJ2075*AM2078-AI2075*AN2075-AK2075*AN2078</f>
        <v>0.90996859417794551</v>
      </c>
      <c r="AS2075" s="33">
        <f t="shared" ref="AS2075" si="19938">(AH2075*AN2075+AI2075*AM2075+AJ2075*AN2078+AK2075*AM2078)</f>
        <v>0</v>
      </c>
      <c r="AT2075" s="31">
        <f t="shared" ref="AT2075" si="19939">AH2075*AO2075+AJ2075*AO2078-AI2075*AP2075-AK2075*AP2078</f>
        <v>0</v>
      </c>
      <c r="AU2075" s="32">
        <f t="shared" ref="AU2075" si="19940">(AH2075*AP2075+AI2075*AO2075+AJ2075*AP2078+AK2075*AO2078)</f>
        <v>-0.54379405288548632</v>
      </c>
      <c r="AV2075" s="8"/>
      <c r="AW2075" s="29">
        <v>1</v>
      </c>
      <c r="AX2075" s="33">
        <v>0</v>
      </c>
      <c r="AY2075" s="31">
        <v>0</v>
      </c>
      <c r="AZ2075" s="32">
        <v>0</v>
      </c>
      <c r="BB2075" s="29">
        <f t="shared" ref="BB2075" si="19941">AR2075*AW2075+AT2075*AW2078-AS2075*AX2075-AU2075*AX2078</f>
        <v>0.82201754525436477</v>
      </c>
      <c r="BC2075" s="33">
        <f t="shared" ref="BC2075" si="19942">(AR2075*AX2075+AS2075*AW2075+AT2075*AX2078+AU2075*AW2078)</f>
        <v>0</v>
      </c>
      <c r="BD2075" s="31">
        <f t="shared" ref="BD2075" si="19943">AR2075*AY2075+AT2075*AY2078-AS2075*AZ2075-AU2075*AZ2078</f>
        <v>0</v>
      </c>
      <c r="BE2075" s="32">
        <f t="shared" ref="BE2075" si="19944">(AR2075*AZ2075+AS2075*AY2075+AT2075*AZ2078+AU2075*AY2078)</f>
        <v>-0.54379405288548632</v>
      </c>
      <c r="BF2075" s="8"/>
      <c r="BG2075" s="29">
        <v>1</v>
      </c>
      <c r="BH2075" s="30">
        <v>0</v>
      </c>
      <c r="BI2075" s="31">
        <v>0</v>
      </c>
      <c r="BJ2075" s="32">
        <f t="shared" ref="BJ2075:BJ2138" si="19945">-1/($BH$8*$B2075)</f>
        <v>-7.4851102941176459E-2</v>
      </c>
      <c r="BL2075" s="29">
        <f t="shared" ref="BL2075" si="19946">BB2075*BG2075+BD2075*BG2078-BC2075*BH2075-BE2075*BH2078</f>
        <v>0.82201754525436477</v>
      </c>
      <c r="BM2075" s="33">
        <f t="shared" ref="BM2075" si="19947">(BB2075*BH2075+BC2075*BG2075+BD2075*BH2078+BE2075*BG2078)</f>
        <v>0</v>
      </c>
      <c r="BN2075" s="31">
        <f t="shared" ref="BN2075" si="19948">BB2075*BI2075+BD2075*BI2078-BC2075*BJ2075-BE2075*BJ2078</f>
        <v>0</v>
      </c>
      <c r="BO2075" s="32">
        <f t="shared" ref="BO2075" si="19949">(BB2075*BJ2075+BC2075*BI2075+BD2075*BJ2078+BE2075*BI2078)</f>
        <v>-0.60532297278477398</v>
      </c>
      <c r="BP2075" s="8"/>
      <c r="BQ2075" s="34">
        <v>1</v>
      </c>
      <c r="BR2075" s="35">
        <v>0</v>
      </c>
      <c r="BS2075" s="11">
        <v>0</v>
      </c>
      <c r="BT2075" s="36">
        <v>0</v>
      </c>
      <c r="BV2075" s="29">
        <f t="shared" ref="BV2075" si="19950">BL2075*BQ2075+BN2075*BQ2078-BM2075*BR2075-BO2075*BR2078</f>
        <v>0.82201754525436477</v>
      </c>
      <c r="BW2075" s="33">
        <f t="shared" ref="BW2075" si="19951">(BL2075*BR2075+BM2075*BQ2075+BN2075*BR2078+BO2075*BQ2078)</f>
        <v>-0.60532297278477398</v>
      </c>
      <c r="BX2075" s="31">
        <f t="shared" ref="BX2075" si="19952">BL2075*BS2075+BN2075*BS2078-BM2075*BT2075-BO2075*BT2078</f>
        <v>0</v>
      </c>
      <c r="BY2075" s="32">
        <f t="shared" ref="BY2075" si="19953">(BL2075*BT2075+BM2075*BS2075+BN2075*BT2078+BO2075*BS2078)</f>
        <v>-0.60532297278477398</v>
      </c>
      <c r="CA2075" s="37">
        <f t="shared" ref="CA2075" si="19954">20*LOG(((1+$BR$8)/$BR$8)/((BV2075+BV2078)^2+(BW2075+BW2078)^2)^0.5)</f>
        <v>-5.2559322297617969E-3</v>
      </c>
      <c r="CC2075" s="134">
        <f t="shared" ref="CC2075" si="19955">((BV2075^2+BW2075^2)^0.5)/((BV2078^2+BW2078^2)^0.5)</f>
        <v>1.0404274484698499</v>
      </c>
      <c r="CD2075" s="9"/>
      <c r="CE2075" s="38"/>
      <c r="CF2075" s="38"/>
      <c r="CG2075" s="38"/>
      <c r="CH2075" s="38"/>
      <c r="CM2075" s="129">
        <v>5.42</v>
      </c>
    </row>
    <row r="2076" spans="2:91" ht="18.600000000000001" customHeight="1" thickBot="1">
      <c r="D2076" s="39"/>
      <c r="G2076" s="40"/>
      <c r="I2076" s="39"/>
      <c r="L2076" s="40"/>
      <c r="N2076" s="39"/>
      <c r="Q2076" s="40"/>
      <c r="S2076" s="39"/>
      <c r="V2076" s="40"/>
      <c r="X2076" s="39"/>
      <c r="AA2076" s="40"/>
      <c r="AC2076" s="39"/>
      <c r="AF2076" s="40"/>
      <c r="AH2076" s="39"/>
      <c r="AK2076" s="40"/>
      <c r="AM2076" s="39"/>
      <c r="AP2076" s="40"/>
      <c r="AR2076" s="39"/>
      <c r="AU2076" s="40"/>
      <c r="AW2076" s="39"/>
      <c r="AZ2076" s="40"/>
      <c r="BB2076" s="39"/>
      <c r="BE2076" s="40"/>
      <c r="BG2076" s="39"/>
      <c r="BJ2076" s="40"/>
      <c r="BL2076" s="39"/>
      <c r="BO2076" s="40"/>
      <c r="BQ2076" s="34"/>
      <c r="BR2076" s="11"/>
      <c r="BS2076" s="11"/>
      <c r="BT2076" s="41"/>
      <c r="BV2076" s="39"/>
      <c r="BY2076" s="40"/>
      <c r="CC2076" s="135"/>
      <c r="CD2076" s="9"/>
      <c r="CE2076" s="38"/>
      <c r="CF2076" s="38"/>
      <c r="CG2076" s="38"/>
      <c r="CH2076" s="38"/>
    </row>
    <row r="2077" spans="2:91" ht="18.600000000000001" customHeight="1" thickBot="1">
      <c r="D2077" s="258" t="s">
        <v>129</v>
      </c>
      <c r="E2077" s="259"/>
      <c r="F2077" s="260" t="s">
        <v>130</v>
      </c>
      <c r="G2077" s="261"/>
      <c r="H2077" s="229"/>
      <c r="I2077" s="258" t="s">
        <v>131</v>
      </c>
      <c r="J2077" s="259"/>
      <c r="K2077" s="260" t="s">
        <v>132</v>
      </c>
      <c r="L2077" s="261"/>
      <c r="N2077" s="253" t="s">
        <v>133</v>
      </c>
      <c r="O2077" s="254"/>
      <c r="P2077" s="255" t="s">
        <v>134</v>
      </c>
      <c r="Q2077" s="256"/>
      <c r="S2077" s="258" t="s">
        <v>135</v>
      </c>
      <c r="T2077" s="259"/>
      <c r="U2077" s="260" t="s">
        <v>136</v>
      </c>
      <c r="V2077" s="261"/>
      <c r="W2077" s="8"/>
      <c r="X2077" s="253" t="s">
        <v>137</v>
      </c>
      <c r="Y2077" s="254"/>
      <c r="Z2077" s="255" t="s">
        <v>138</v>
      </c>
      <c r="AA2077" s="256"/>
      <c r="AB2077" s="8"/>
      <c r="AC2077" s="258" t="s">
        <v>139</v>
      </c>
      <c r="AD2077" s="259"/>
      <c r="AE2077" s="260" t="s">
        <v>140</v>
      </c>
      <c r="AF2077" s="261"/>
      <c r="AG2077" s="8"/>
      <c r="AH2077" s="253" t="s">
        <v>141</v>
      </c>
      <c r="AI2077" s="254"/>
      <c r="AJ2077" s="255" t="s">
        <v>142</v>
      </c>
      <c r="AK2077" s="256"/>
      <c r="AL2077" s="8"/>
      <c r="AM2077" s="258" t="s">
        <v>143</v>
      </c>
      <c r="AN2077" s="259"/>
      <c r="AO2077" s="260" t="s">
        <v>144</v>
      </c>
      <c r="AP2077" s="261"/>
      <c r="AR2077" s="253" t="s">
        <v>145</v>
      </c>
      <c r="AS2077" s="254"/>
      <c r="AT2077" s="255" t="s">
        <v>146</v>
      </c>
      <c r="AU2077" s="256"/>
      <c r="AV2077" s="4"/>
      <c r="AW2077" s="258" t="s">
        <v>147</v>
      </c>
      <c r="AX2077" s="259"/>
      <c r="AY2077" s="260" t="s">
        <v>148</v>
      </c>
      <c r="AZ2077" s="261"/>
      <c r="BA2077" s="8"/>
      <c r="BB2077" s="253" t="s">
        <v>149</v>
      </c>
      <c r="BC2077" s="254"/>
      <c r="BD2077" s="255" t="s">
        <v>150</v>
      </c>
      <c r="BE2077" s="256"/>
      <c r="BF2077" s="4"/>
      <c r="BG2077" s="258" t="s">
        <v>151</v>
      </c>
      <c r="BH2077" s="259"/>
      <c r="BI2077" s="260" t="s">
        <v>152</v>
      </c>
      <c r="BJ2077" s="261"/>
      <c r="BK2077" s="4"/>
      <c r="BL2077" s="253" t="s">
        <v>153</v>
      </c>
      <c r="BM2077" s="254"/>
      <c r="BN2077" s="255" t="s">
        <v>154</v>
      </c>
      <c r="BO2077" s="256"/>
      <c r="BP2077" s="4"/>
      <c r="BQ2077" s="258" t="s">
        <v>155</v>
      </c>
      <c r="BR2077" s="259"/>
      <c r="BS2077" s="260" t="s">
        <v>156</v>
      </c>
      <c r="BT2077" s="261"/>
      <c r="BU2077" s="8"/>
      <c r="BV2077" s="253" t="s">
        <v>157</v>
      </c>
      <c r="BW2077" s="254"/>
      <c r="BX2077" s="255" t="s">
        <v>158</v>
      </c>
      <c r="BY2077" s="256"/>
      <c r="CA2077" s="46" t="s">
        <v>16</v>
      </c>
      <c r="CC2077" s="136" t="s">
        <v>71</v>
      </c>
      <c r="CD2077" s="9"/>
      <c r="CE2077" s="38"/>
      <c r="CF2077" s="38"/>
      <c r="CG2077" s="38"/>
      <c r="CH2077" s="38"/>
    </row>
    <row r="2078" spans="2:91" ht="18.600000000000001" customHeight="1" thickTop="1" thickBot="1">
      <c r="D2078" s="29">
        <v>0</v>
      </c>
      <c r="E2078" s="33">
        <v>0</v>
      </c>
      <c r="F2078" s="31">
        <v>1</v>
      </c>
      <c r="G2078" s="32">
        <v>0</v>
      </c>
      <c r="I2078" s="29">
        <v>0</v>
      </c>
      <c r="J2078" s="33">
        <f t="shared" ref="J2078" si="19956">IF(0=(1-$J$8*$K$8*$B2075^2),10^14,$B2075*$J$8/(1-$J$8*$K$8*$B2075^2))</f>
        <v>-0.22737144887023841</v>
      </c>
      <c r="K2078" s="31">
        <v>1</v>
      </c>
      <c r="L2078" s="32">
        <v>0</v>
      </c>
      <c r="N2078" s="29">
        <f t="shared" ref="N2078" si="19957">D2078*I2075+F2078*I2078-E2078*J2075-G2078*J2078</f>
        <v>0</v>
      </c>
      <c r="O2078" s="33">
        <f t="shared" ref="O2078" si="19958">(D2078*J2075+E2078*I2075+F2078*J2078+G2078*I2078)</f>
        <v>-0.22737144887023841</v>
      </c>
      <c r="P2078" s="31">
        <f t="shared" ref="P2078" si="19959">D2078*K2075+F2078*K2078-E2078*L2075-G2078*L2078</f>
        <v>1</v>
      </c>
      <c r="Q2078" s="32">
        <f t="shared" ref="Q2078" si="19960">(D2078*L2075+E2078*K2075+F2078*L2078+G2078*K2078)</f>
        <v>0</v>
      </c>
      <c r="S2078" s="29">
        <v>0</v>
      </c>
      <c r="T2078" s="33">
        <v>0</v>
      </c>
      <c r="U2078" s="31">
        <v>1</v>
      </c>
      <c r="V2078" s="32">
        <v>0</v>
      </c>
      <c r="X2078" s="29">
        <f t="shared" ref="X2078" si="19961">N2078*S2075+P2078*S2078-O2078*T2075-Q2078*T2078</f>
        <v>0</v>
      </c>
      <c r="Y2078" s="33">
        <f t="shared" ref="Y2078" si="19962">(N2078*T2075+O2078*S2075+P2078*T2078+Q2078*S2078)</f>
        <v>-0.22737144887023841</v>
      </c>
      <c r="Z2078" s="31">
        <f t="shared" ref="Z2078" si="19963">N2078*U2075+P2078*U2078-O2078*V2075-Q2078*V2078</f>
        <v>0.94647701171327925</v>
      </c>
      <c r="AA2078" s="32">
        <f t="shared" ref="AA2078" si="19964">(N2078*V2075+O2078*U2075+P2078*V2078+Q2078*U2078)</f>
        <v>0</v>
      </c>
      <c r="AB2078" s="8"/>
      <c r="AC2078" s="29">
        <v>0</v>
      </c>
      <c r="AD2078" s="33">
        <f t="shared" ref="AD2078" si="19965">IF(0=(1-$AD$8*$AE$8*$B2075^2),10^14,$B2075*$AD$8/(1-$AD$8*$AE$8*$B2075^2))</f>
        <v>-0.1784708423123148</v>
      </c>
      <c r="AE2078" s="31">
        <v>1</v>
      </c>
      <c r="AF2078" s="32">
        <v>0</v>
      </c>
      <c r="AH2078" s="29">
        <f t="shared" ref="AH2078" si="19966">X2078*AC2075+Z2078*AC2078-Y2078*AD2075-AA2078*AD2078</f>
        <v>0</v>
      </c>
      <c r="AI2078" s="33">
        <f t="shared" ref="AI2078" si="19967">(X2078*AD2075+Y2078*AC2075+Z2078*AD2078+AA2078*AC2078)</f>
        <v>-0.39628999837994999</v>
      </c>
      <c r="AJ2078" s="31">
        <f t="shared" ref="AJ2078" si="19968">X2078*AE2075+Z2078*AE2078-Y2078*AF2075-AA2078*AF2078</f>
        <v>0.94647701171327925</v>
      </c>
      <c r="AK2078" s="32">
        <f t="shared" ref="AK2078" si="19969">(X2078*AF2075+Y2078*AE2075+Z2078*AF2078+AA2078*AE2078)</f>
        <v>0</v>
      </c>
      <c r="AL2078" s="8"/>
      <c r="AM2078" s="29">
        <v>0</v>
      </c>
      <c r="AN2078" s="33">
        <v>0</v>
      </c>
      <c r="AO2078" s="31">
        <v>1</v>
      </c>
      <c r="AP2078" s="32">
        <v>0</v>
      </c>
      <c r="AR2078" s="29">
        <f t="shared" ref="AR2078" si="19970">AH2078*AM2075+AJ2078*AM2078-AI2078*AN2075-AK2078*AN2078</f>
        <v>0</v>
      </c>
      <c r="AS2078" s="33">
        <f t="shared" ref="AS2078" si="19971">(AH2078*AN2075+AI2078*AM2075+AJ2078*AN2078+AK2078*AM2078)</f>
        <v>-0.39628999837994999</v>
      </c>
      <c r="AT2078" s="31">
        <f t="shared" ref="AT2078" si="19972">AH2078*AO2075+AJ2078*AO2078-AI2078*AP2075-AK2078*AP2078</f>
        <v>0.86211750678240917</v>
      </c>
      <c r="AU2078" s="32">
        <f t="shared" ref="AU2078" si="19973">(AH2078*AP2075+AI2078*AO2075+AJ2078*AP2078+AK2078*AO2078)</f>
        <v>0</v>
      </c>
      <c r="AV2078" s="8"/>
      <c r="AW2078" s="29">
        <v>0</v>
      </c>
      <c r="AX2078" s="33">
        <f t="shared" ref="AX2078" si="19974">IF(0=(1-$AX$8*$AY$8*$B2075^2),10^14,$B2075*$AX$8/(1-$AX$8*$AY$8*$B2075^2))</f>
        <v>-0.16173595216220901</v>
      </c>
      <c r="AY2078" s="31">
        <v>1</v>
      </c>
      <c r="AZ2078" s="32">
        <v>0</v>
      </c>
      <c r="BB2078" s="29">
        <f t="shared" ref="BB2078" si="19975">AR2078*AW2075+AT2078*AW2078-AS2078*AX2075-AU2078*AX2078</f>
        <v>0</v>
      </c>
      <c r="BC2078" s="33">
        <f t="shared" ref="BC2078" si="19976">(AR2078*AX2075+AS2078*AW2075+AT2078*AX2078+AU2078*AW2078)</f>
        <v>-0.53572539421511256</v>
      </c>
      <c r="BD2078" s="31">
        <f t="shared" ref="BD2078" si="19977">AR2078*AY2075+AT2078*AY2078-AS2078*AZ2075-AU2078*AZ2078</f>
        <v>0.86211750678240917</v>
      </c>
      <c r="BE2078" s="32">
        <f t="shared" ref="BE2078" si="19978">(AR2078*AZ2075+AS2078*AY2075+AT2078*AZ2078+AU2078*AY2078)</f>
        <v>0</v>
      </c>
      <c r="BF2078" s="8"/>
      <c r="BG2078" s="29">
        <v>0</v>
      </c>
      <c r="BH2078" s="33">
        <v>0</v>
      </c>
      <c r="BI2078" s="31">
        <v>1</v>
      </c>
      <c r="BJ2078" s="32">
        <v>0</v>
      </c>
      <c r="BL2078" s="29">
        <f t="shared" ref="BL2078" si="19979">BB2078*BG2075+BD2078*BG2078-BC2078*BH2075-BE2078*BH2078</f>
        <v>0</v>
      </c>
      <c r="BM2078" s="33">
        <f t="shared" ref="BM2078" si="19980">(BB2078*BH2075+BC2078*BG2075+BD2078*BH2078+BE2078*BG2078)</f>
        <v>-0.53572539421511256</v>
      </c>
      <c r="BN2078" s="31">
        <f t="shared" ref="BN2078" si="19981">BB2078*BI2075+BD2078*BI2078-BC2078*BJ2075-BE2078*BJ2078</f>
        <v>0.82201787015181149</v>
      </c>
      <c r="BO2078" s="32">
        <f t="shared" ref="BO2078" si="19982">(BB2078*BJ2075+BC2078*BI2075+BD2078*BJ2078+BE2078*BI2078)</f>
        <v>0</v>
      </c>
      <c r="BP2078" s="8"/>
      <c r="BQ2078" s="19">
        <f t="shared" ref="BQ2078:BQ2141" si="19983">1/$BR$8</f>
        <v>1</v>
      </c>
      <c r="BR2078" s="47">
        <v>0</v>
      </c>
      <c r="BS2078" s="48">
        <v>1</v>
      </c>
      <c r="BT2078" s="49">
        <v>0</v>
      </c>
      <c r="BV2078" s="29">
        <f t="shared" ref="BV2078" si="19984">BL2078*BQ2075+BN2078*BQ2078-BM2078*BR2075-BO2078*BR2078</f>
        <v>0.82201787015181149</v>
      </c>
      <c r="BW2078" s="33">
        <f t="shared" ref="BW2078" si="19985">(BL2078*BR2075+BM2078*BQ2075+BN2078*BR2078+BO2078*BQ2078)</f>
        <v>-0.53572539421511256</v>
      </c>
      <c r="BX2078" s="31">
        <f t="shared" ref="BX2078" si="19986">BL2078*BS2075+BN2078*BS2078-BM2078*BT2075-BO2078*BT2078</f>
        <v>0.82201787015181149</v>
      </c>
      <c r="BY2078" s="32">
        <f t="shared" ref="BY2078" si="19987">(BL2078*BT2075+BM2078*BS2075+BN2078*BT2078+BO2078*BS2078)</f>
        <v>0</v>
      </c>
      <c r="CA2078" s="50">
        <f t="shared" ref="CA2078" si="19988">(180/PI())*ATAN(-1*(BW2075+BW2078)/(BV2075+BV2078))</f>
        <v>34.762712896705267</v>
      </c>
      <c r="CC2078" s="137">
        <f t="shared" ref="CC2078" si="19989">20*LOG(((1-(10^(CA2075/20)^2)*(1-((1-CC2075)/(1+CC2075))^2))^0.5))</f>
        <v>-27.954513131385632</v>
      </c>
      <c r="CD2078" s="9"/>
      <c r="CE2078" s="38"/>
      <c r="CF2078" s="38"/>
      <c r="CG2078" s="38"/>
      <c r="CH2078" s="38"/>
    </row>
    <row r="2079" spans="2:91" ht="18.600000000000001" customHeight="1">
      <c r="CC2079" s="42"/>
    </row>
    <row r="2080" spans="2:91" ht="18.600000000000001" customHeight="1" thickBot="1">
      <c r="E2080" s="22" t="s">
        <v>4</v>
      </c>
      <c r="J2080" s="22" t="s">
        <v>5</v>
      </c>
      <c r="O2080" s="22" t="s">
        <v>6</v>
      </c>
      <c r="T2080" s="22" t="s">
        <v>7</v>
      </c>
      <c r="Y2080" s="22" t="s">
        <v>8</v>
      </c>
      <c r="AD2080" s="22" t="s">
        <v>65</v>
      </c>
      <c r="AI2080" s="22" t="s">
        <v>9</v>
      </c>
      <c r="AN2080" s="22" t="s">
        <v>66</v>
      </c>
      <c r="AS2080" s="22" t="s">
        <v>51</v>
      </c>
      <c r="AX2080" s="22" t="s">
        <v>67</v>
      </c>
      <c r="BC2080" s="22" t="s">
        <v>52</v>
      </c>
      <c r="BH2080" s="22" t="s">
        <v>68</v>
      </c>
      <c r="BM2080" s="22" t="s">
        <v>63</v>
      </c>
      <c r="BQ2080" s="23" t="s">
        <v>69</v>
      </c>
      <c r="BR2080" s="23"/>
      <c r="BS2080" s="24"/>
      <c r="BT2080" s="24"/>
      <c r="BU2080" s="24"/>
      <c r="BW2080" s="22" t="s">
        <v>64</v>
      </c>
    </row>
    <row r="2081" spans="2:91" ht="18.600000000000001" customHeight="1" thickBot="1">
      <c r="D2081" s="249" t="s">
        <v>103</v>
      </c>
      <c r="E2081" s="250"/>
      <c r="F2081" s="251" t="s">
        <v>104</v>
      </c>
      <c r="G2081" s="252"/>
      <c r="H2081" s="229"/>
      <c r="I2081" s="253" t="s">
        <v>11</v>
      </c>
      <c r="J2081" s="254"/>
      <c r="K2081" s="255" t="s">
        <v>12</v>
      </c>
      <c r="L2081" s="256"/>
      <c r="M2081" s="24"/>
      <c r="N2081" s="253" t="s">
        <v>105</v>
      </c>
      <c r="O2081" s="254"/>
      <c r="P2081" s="255" t="s">
        <v>106</v>
      </c>
      <c r="Q2081" s="256"/>
      <c r="R2081" s="24"/>
      <c r="S2081" s="249" t="s">
        <v>107</v>
      </c>
      <c r="T2081" s="250"/>
      <c r="U2081" s="251" t="s">
        <v>108</v>
      </c>
      <c r="V2081" s="252"/>
      <c r="W2081" s="8"/>
      <c r="X2081" s="253" t="s">
        <v>109</v>
      </c>
      <c r="Y2081" s="254"/>
      <c r="Z2081" s="255" t="s">
        <v>110</v>
      </c>
      <c r="AA2081" s="256"/>
      <c r="AB2081" s="8"/>
      <c r="AC2081" s="253" t="s">
        <v>111</v>
      </c>
      <c r="AD2081" s="254"/>
      <c r="AE2081" s="255" t="s">
        <v>14</v>
      </c>
      <c r="AF2081" s="256"/>
      <c r="AG2081" s="8"/>
      <c r="AH2081" s="253" t="s">
        <v>112</v>
      </c>
      <c r="AI2081" s="254"/>
      <c r="AJ2081" s="255" t="s">
        <v>113</v>
      </c>
      <c r="AK2081" s="256"/>
      <c r="AL2081" s="8"/>
      <c r="AM2081" s="249" t="s">
        <v>114</v>
      </c>
      <c r="AN2081" s="250"/>
      <c r="AO2081" s="251" t="s">
        <v>115</v>
      </c>
      <c r="AP2081" s="252"/>
      <c r="AQ2081" s="24"/>
      <c r="AR2081" s="253" t="s">
        <v>116</v>
      </c>
      <c r="AS2081" s="254"/>
      <c r="AT2081" s="255" t="s">
        <v>13</v>
      </c>
      <c r="AU2081" s="256"/>
      <c r="AV2081" s="4"/>
      <c r="AW2081" s="253" t="s">
        <v>117</v>
      </c>
      <c r="AX2081" s="254"/>
      <c r="AY2081" s="255" t="s">
        <v>118</v>
      </c>
      <c r="AZ2081" s="256"/>
      <c r="BA2081" s="8"/>
      <c r="BB2081" s="253" t="s">
        <v>119</v>
      </c>
      <c r="BC2081" s="254"/>
      <c r="BD2081" s="255" t="s">
        <v>120</v>
      </c>
      <c r="BE2081" s="256"/>
      <c r="BF2081" s="4"/>
      <c r="BG2081" s="249" t="s">
        <v>121</v>
      </c>
      <c r="BH2081" s="250"/>
      <c r="BI2081" s="251" t="s">
        <v>122</v>
      </c>
      <c r="BJ2081" s="252"/>
      <c r="BK2081" s="4"/>
      <c r="BL2081" s="253" t="s">
        <v>123</v>
      </c>
      <c r="BM2081" s="254"/>
      <c r="BN2081" s="255" t="s">
        <v>124</v>
      </c>
      <c r="BO2081" s="256"/>
      <c r="BP2081" s="4"/>
      <c r="BQ2081" s="253" t="s">
        <v>125</v>
      </c>
      <c r="BR2081" s="254"/>
      <c r="BS2081" s="255" t="s">
        <v>126</v>
      </c>
      <c r="BT2081" s="256"/>
      <c r="BU2081" s="8"/>
      <c r="BV2081" s="253" t="s">
        <v>127</v>
      </c>
      <c r="BW2081" s="254"/>
      <c r="BX2081" s="255" t="s">
        <v>128</v>
      </c>
      <c r="BY2081" s="256"/>
      <c r="CA2081" s="27" t="s">
        <v>15</v>
      </c>
      <c r="CC2081" s="133" t="s">
        <v>70</v>
      </c>
      <c r="CD2081" s="9"/>
      <c r="CE2081" s="38"/>
      <c r="CF2081" s="38"/>
      <c r="CG2081" s="38"/>
      <c r="CH2081" s="38"/>
    </row>
    <row r="2082" spans="2:91" ht="18.600000000000001" customHeight="1" thickTop="1" thickBot="1">
      <c r="B2082" s="129">
        <v>5.46</v>
      </c>
      <c r="D2082" s="29">
        <v>1</v>
      </c>
      <c r="E2082" s="30">
        <v>0</v>
      </c>
      <c r="F2082" s="31">
        <v>0</v>
      </c>
      <c r="G2082" s="32">
        <f t="shared" ref="G2082:G2145" si="19990">-1/($E$8*$B2082)</f>
        <v>-0.12072893772893774</v>
      </c>
      <c r="I2082" s="29">
        <v>1</v>
      </c>
      <c r="J2082" s="33">
        <v>0</v>
      </c>
      <c r="K2082" s="31">
        <v>0</v>
      </c>
      <c r="L2082" s="32">
        <v>0</v>
      </c>
      <c r="N2082" s="29">
        <f t="shared" ref="N2082" si="19991">D2082*I2082+F2082*I2085-E2082*J2082-G2082*J2085</f>
        <v>0.97265128229429199</v>
      </c>
      <c r="O2082" s="33">
        <f t="shared" ref="O2082" si="19992">(D2082*J2082+E2082*I2082+F2082*J2085+G2082*I2085)</f>
        <v>0</v>
      </c>
      <c r="P2082" s="31">
        <f t="shared" ref="P2082" si="19993">D2082*K2082+F2082*K2085-E2082*L2082-G2082*L2085</f>
        <v>0</v>
      </c>
      <c r="Q2082" s="32">
        <f t="shared" ref="Q2082" si="19994">(D2082*L2082+E2082*K2082+F2082*L2085+G2082*K2085)</f>
        <v>-0.12072893772893774</v>
      </c>
      <c r="S2082" s="29">
        <v>1</v>
      </c>
      <c r="T2082" s="30">
        <v>0</v>
      </c>
      <c r="U2082" s="31">
        <v>0</v>
      </c>
      <c r="V2082" s="32">
        <f t="shared" ref="V2082:V2145" si="19995">-1/($T$8*$B2082)</f>
        <v>-0.23453663003663006</v>
      </c>
      <c r="X2082" s="29">
        <f t="shared" ref="X2082" si="19996">N2082*S2082+P2082*S2085-O2082*T2082-Q2082*T2085</f>
        <v>0.97265128229429199</v>
      </c>
      <c r="Y2082" s="33">
        <f t="shared" ref="Y2082" si="19997">(N2082*T2082+O2082*S2082+P2082*T2085+Q2082*S2085)</f>
        <v>0</v>
      </c>
      <c r="Z2082" s="31">
        <f t="shared" ref="Z2082" si="19998">N2082*U2082+P2082*U2085-O2082*V2082-Q2082*V2085</f>
        <v>0</v>
      </c>
      <c r="AA2082" s="32">
        <f t="shared" ref="AA2082" si="19999">(N2082*V2082+O2082*U2082+P2082*V2085+Q2082*U2085)</f>
        <v>-0.34885129167904794</v>
      </c>
      <c r="AB2082" s="8"/>
      <c r="AC2082" s="29">
        <v>1</v>
      </c>
      <c r="AD2082" s="33">
        <v>0</v>
      </c>
      <c r="AE2082" s="31">
        <v>0</v>
      </c>
      <c r="AF2082" s="32">
        <v>0</v>
      </c>
      <c r="AH2082" s="29">
        <f t="shared" ref="AH2082" si="20000">X2082*AC2082+Z2082*AC2085-Y2082*AD2082-AA2082*AD2085</f>
        <v>0.91062843504957791</v>
      </c>
      <c r="AI2082" s="33">
        <f t="shared" ref="AI2082" si="20001">(X2082*AD2082+Y2082*AC2082+Z2082*AD2085+AA2082*AC2085)</f>
        <v>0</v>
      </c>
      <c r="AJ2082" s="31">
        <f t="shared" ref="AJ2082" si="20002">X2082*AE2082+Z2082*AE2085-Y2082*AF2082-AA2082*AF2085</f>
        <v>0</v>
      </c>
      <c r="AK2082" s="32">
        <f t="shared" ref="AK2082" si="20003">(X2082*AF2082+Y2082*AE2082+Z2082*AF2085+AA2082*AE2085)</f>
        <v>-0.34885129167904794</v>
      </c>
      <c r="AL2082" s="8"/>
      <c r="AM2082" s="29">
        <v>1</v>
      </c>
      <c r="AN2082" s="30">
        <v>0</v>
      </c>
      <c r="AO2082" s="31">
        <v>0</v>
      </c>
      <c r="AP2082" s="32">
        <f t="shared" ref="AP2082:AP2145" si="20004">-1/($AN$8*$B2082)</f>
        <v>-0.21209340659340656</v>
      </c>
      <c r="AR2082" s="29">
        <f t="shared" ref="AR2082" si="20005">AH2082*AM2082+AJ2082*AM2085-AI2082*AN2082-AK2082*AN2085</f>
        <v>0.91062843504957791</v>
      </c>
      <c r="AS2082" s="33">
        <f t="shared" ref="AS2082" si="20006">(AH2082*AN2082+AI2082*AM2082+AJ2082*AN2085+AK2082*AM2085)</f>
        <v>0</v>
      </c>
      <c r="AT2082" s="31">
        <f t="shared" ref="AT2082" si="20007">AH2082*AO2082+AJ2082*AO2085-AI2082*AP2082-AK2082*AP2085</f>
        <v>0</v>
      </c>
      <c r="AU2082" s="32">
        <f t="shared" ref="AU2082" si="20008">(AH2082*AP2082+AI2082*AO2082+AJ2082*AP2085+AK2082*AO2085)</f>
        <v>-0.54198957860953556</v>
      </c>
      <c r="AV2082" s="8"/>
      <c r="AW2082" s="29">
        <v>1</v>
      </c>
      <c r="AX2082" s="33">
        <v>0</v>
      </c>
      <c r="AY2082" s="31">
        <v>0</v>
      </c>
      <c r="AZ2082" s="32">
        <v>0</v>
      </c>
      <c r="BB2082" s="29">
        <f t="shared" ref="BB2082" si="20009">AR2082*AW2082+AT2082*AW2085-AS2082*AX2082-AU2082*AX2085</f>
        <v>0.82329946185957092</v>
      </c>
      <c r="BC2082" s="33">
        <f t="shared" ref="BC2082" si="20010">(AR2082*AX2082+AS2082*AW2082+AT2082*AX2085+AU2082*AW2085)</f>
        <v>0</v>
      </c>
      <c r="BD2082" s="31">
        <f t="shared" ref="BD2082" si="20011">AR2082*AY2082+AT2082*AY2085-AS2082*AZ2082-AU2082*AZ2085</f>
        <v>0</v>
      </c>
      <c r="BE2082" s="32">
        <f t="shared" ref="BE2082" si="20012">(AR2082*AZ2082+AS2082*AY2082+AT2082*AZ2085+AU2082*AY2085)</f>
        <v>-0.54198957860953556</v>
      </c>
      <c r="BF2082" s="8"/>
      <c r="BG2082" s="29">
        <v>1</v>
      </c>
      <c r="BH2082" s="30">
        <v>0</v>
      </c>
      <c r="BI2082" s="31">
        <v>0</v>
      </c>
      <c r="BJ2082" s="32">
        <f t="shared" ref="BJ2082:BJ2145" si="20013">-1/($BH$8*$B2082)</f>
        <v>-7.4576923076923068E-2</v>
      </c>
      <c r="BL2082" s="29">
        <f t="shared" ref="BL2082" si="20014">BB2082*BG2082+BD2082*BG2085-BC2082*BH2082-BE2082*BH2085</f>
        <v>0.82329946185957092</v>
      </c>
      <c r="BM2082" s="33">
        <f t="shared" ref="BM2082" si="20015">(BB2082*BH2082+BC2082*BG2082+BD2082*BH2085+BE2082*BG2085)</f>
        <v>0</v>
      </c>
      <c r="BN2082" s="31">
        <f t="shared" ref="BN2082" si="20016">BB2082*BI2082+BD2082*BI2085-BC2082*BJ2082-BE2082*BJ2085</f>
        <v>0</v>
      </c>
      <c r="BO2082" s="32">
        <f t="shared" ref="BO2082" si="20017">(BB2082*BJ2082+BC2082*BI2082+BD2082*BJ2085+BE2082*BI2085)</f>
        <v>-0.60338871924590898</v>
      </c>
      <c r="BP2082" s="8"/>
      <c r="BQ2082" s="34">
        <v>1</v>
      </c>
      <c r="BR2082" s="35">
        <v>0</v>
      </c>
      <c r="BS2082" s="11">
        <v>0</v>
      </c>
      <c r="BT2082" s="36">
        <v>0</v>
      </c>
      <c r="BV2082" s="29">
        <f t="shared" ref="BV2082" si="20018">BL2082*BQ2082+BN2082*BQ2085-BM2082*BR2082-BO2082*BR2085</f>
        <v>0.82329946185957092</v>
      </c>
      <c r="BW2082" s="33">
        <f t="shared" ref="BW2082" si="20019">(BL2082*BR2082+BM2082*BQ2082+BN2082*BR2085+BO2082*BQ2085)</f>
        <v>-0.60338871924590898</v>
      </c>
      <c r="BX2082" s="31">
        <f t="shared" ref="BX2082" si="20020">BL2082*BS2082+BN2082*BS2085-BM2082*BT2082-BO2082*BT2085</f>
        <v>0</v>
      </c>
      <c r="BY2082" s="32">
        <f t="shared" ref="BY2082" si="20021">(BL2082*BT2082+BM2082*BS2082+BN2082*BT2085+BO2082*BS2085)</f>
        <v>-0.60338871924590898</v>
      </c>
      <c r="CA2082" s="37">
        <f t="shared" ref="CA2082" si="20022">20*LOG(((1+$BR$8)/$BR$8)/((BV2082+BV2085)^2+(BW2082+BW2085)^2)^0.5)</f>
        <v>-5.2323986407598073E-3</v>
      </c>
      <c r="CC2082" s="134">
        <f t="shared" ref="CC2082" si="20023">((BV2082^2+BW2082^2)^0.5)/((BV2085^2+BW2085^2)^0.5)</f>
        <v>1.0402013557885617</v>
      </c>
      <c r="CD2082" s="9"/>
      <c r="CE2082" s="38"/>
      <c r="CF2082" s="38"/>
      <c r="CG2082" s="38"/>
      <c r="CH2082" s="38"/>
      <c r="CM2082" s="129">
        <v>5.44</v>
      </c>
    </row>
    <row r="2083" spans="2:91" ht="18.600000000000001" customHeight="1" thickBot="1">
      <c r="D2083" s="39"/>
      <c r="G2083" s="40"/>
      <c r="I2083" s="39"/>
      <c r="L2083" s="40"/>
      <c r="N2083" s="39"/>
      <c r="Q2083" s="40"/>
      <c r="S2083" s="39"/>
      <c r="V2083" s="40"/>
      <c r="X2083" s="39"/>
      <c r="AA2083" s="40"/>
      <c r="AC2083" s="39"/>
      <c r="AF2083" s="40"/>
      <c r="AH2083" s="39"/>
      <c r="AK2083" s="40"/>
      <c r="AM2083" s="39"/>
      <c r="AP2083" s="40"/>
      <c r="AR2083" s="39"/>
      <c r="AU2083" s="40"/>
      <c r="AW2083" s="39"/>
      <c r="AZ2083" s="40"/>
      <c r="BB2083" s="39"/>
      <c r="BE2083" s="40"/>
      <c r="BG2083" s="39"/>
      <c r="BJ2083" s="40"/>
      <c r="BL2083" s="39"/>
      <c r="BO2083" s="40"/>
      <c r="BQ2083" s="34"/>
      <c r="BR2083" s="11"/>
      <c r="BS2083" s="11"/>
      <c r="BT2083" s="41"/>
      <c r="BV2083" s="39"/>
      <c r="BY2083" s="40"/>
      <c r="CC2083" s="135"/>
      <c r="CD2083" s="9"/>
      <c r="CE2083" s="38"/>
      <c r="CF2083" s="38"/>
      <c r="CG2083" s="38"/>
      <c r="CH2083" s="38"/>
    </row>
    <row r="2084" spans="2:91" ht="18.600000000000001" customHeight="1" thickBot="1">
      <c r="D2084" s="258" t="s">
        <v>129</v>
      </c>
      <c r="E2084" s="259"/>
      <c r="F2084" s="260" t="s">
        <v>130</v>
      </c>
      <c r="G2084" s="261"/>
      <c r="H2084" s="229"/>
      <c r="I2084" s="258" t="s">
        <v>131</v>
      </c>
      <c r="J2084" s="259"/>
      <c r="K2084" s="260" t="s">
        <v>132</v>
      </c>
      <c r="L2084" s="261"/>
      <c r="N2084" s="253" t="s">
        <v>133</v>
      </c>
      <c r="O2084" s="254"/>
      <c r="P2084" s="255" t="s">
        <v>134</v>
      </c>
      <c r="Q2084" s="256"/>
      <c r="S2084" s="258" t="s">
        <v>135</v>
      </c>
      <c r="T2084" s="259"/>
      <c r="U2084" s="260" t="s">
        <v>136</v>
      </c>
      <c r="V2084" s="261"/>
      <c r="W2084" s="8"/>
      <c r="X2084" s="253" t="s">
        <v>137</v>
      </c>
      <c r="Y2084" s="254"/>
      <c r="Z2084" s="255" t="s">
        <v>138</v>
      </c>
      <c r="AA2084" s="256"/>
      <c r="AB2084" s="8"/>
      <c r="AC2084" s="258" t="s">
        <v>139</v>
      </c>
      <c r="AD2084" s="259"/>
      <c r="AE2084" s="260" t="s">
        <v>140</v>
      </c>
      <c r="AF2084" s="261"/>
      <c r="AG2084" s="8"/>
      <c r="AH2084" s="253" t="s">
        <v>141</v>
      </c>
      <c r="AI2084" s="254"/>
      <c r="AJ2084" s="255" t="s">
        <v>142</v>
      </c>
      <c r="AK2084" s="256"/>
      <c r="AL2084" s="8"/>
      <c r="AM2084" s="258" t="s">
        <v>143</v>
      </c>
      <c r="AN2084" s="259"/>
      <c r="AO2084" s="260" t="s">
        <v>144</v>
      </c>
      <c r="AP2084" s="261"/>
      <c r="AR2084" s="253" t="s">
        <v>145</v>
      </c>
      <c r="AS2084" s="254"/>
      <c r="AT2084" s="255" t="s">
        <v>146</v>
      </c>
      <c r="AU2084" s="256"/>
      <c r="AV2084" s="4"/>
      <c r="AW2084" s="258" t="s">
        <v>147</v>
      </c>
      <c r="AX2084" s="259"/>
      <c r="AY2084" s="260" t="s">
        <v>148</v>
      </c>
      <c r="AZ2084" s="261"/>
      <c r="BA2084" s="8"/>
      <c r="BB2084" s="253" t="s">
        <v>149</v>
      </c>
      <c r="BC2084" s="254"/>
      <c r="BD2084" s="255" t="s">
        <v>150</v>
      </c>
      <c r="BE2084" s="256"/>
      <c r="BF2084" s="4"/>
      <c r="BG2084" s="258" t="s">
        <v>151</v>
      </c>
      <c r="BH2084" s="259"/>
      <c r="BI2084" s="260" t="s">
        <v>152</v>
      </c>
      <c r="BJ2084" s="261"/>
      <c r="BK2084" s="4"/>
      <c r="BL2084" s="253" t="s">
        <v>153</v>
      </c>
      <c r="BM2084" s="254"/>
      <c r="BN2084" s="255" t="s">
        <v>154</v>
      </c>
      <c r="BO2084" s="256"/>
      <c r="BP2084" s="4"/>
      <c r="BQ2084" s="258" t="s">
        <v>155</v>
      </c>
      <c r="BR2084" s="259"/>
      <c r="BS2084" s="260" t="s">
        <v>156</v>
      </c>
      <c r="BT2084" s="261"/>
      <c r="BU2084" s="8"/>
      <c r="BV2084" s="253" t="s">
        <v>157</v>
      </c>
      <c r="BW2084" s="254"/>
      <c r="BX2084" s="255" t="s">
        <v>158</v>
      </c>
      <c r="BY2084" s="256"/>
      <c r="CA2084" s="46" t="s">
        <v>16</v>
      </c>
      <c r="CC2084" s="136" t="s">
        <v>71</v>
      </c>
      <c r="CD2084" s="9"/>
      <c r="CE2084" s="38"/>
      <c r="CF2084" s="38"/>
      <c r="CG2084" s="38"/>
      <c r="CH2084" s="38"/>
    </row>
    <row r="2085" spans="2:91" ht="18.600000000000001" customHeight="1" thickTop="1" thickBot="1">
      <c r="D2085" s="29">
        <v>0</v>
      </c>
      <c r="E2085" s="33">
        <v>0</v>
      </c>
      <c r="F2085" s="31">
        <v>1</v>
      </c>
      <c r="G2085" s="32">
        <v>0</v>
      </c>
      <c r="I2085" s="29">
        <v>0</v>
      </c>
      <c r="J2085" s="33">
        <f t="shared" ref="J2085" si="20024">IF(0=(1-$J$8*$K$8*$B2082^2),10^14,$B2082*$J$8/(1-$J$8*$K$8*$B2082^2))</f>
        <v>-0.22652992911369538</v>
      </c>
      <c r="K2085" s="31">
        <v>1</v>
      </c>
      <c r="L2085" s="32">
        <v>0</v>
      </c>
      <c r="N2085" s="29">
        <f t="shared" ref="N2085" si="20025">D2085*I2082+F2085*I2085-E2085*J2082-G2085*J2085</f>
        <v>0</v>
      </c>
      <c r="O2085" s="33">
        <f t="shared" ref="O2085" si="20026">(D2085*J2082+E2085*I2082+F2085*J2085+G2085*I2085)</f>
        <v>-0.22652992911369538</v>
      </c>
      <c r="P2085" s="31">
        <f t="shared" ref="P2085" si="20027">D2085*K2082+F2085*K2085-E2085*L2082-G2085*L2085</f>
        <v>1</v>
      </c>
      <c r="Q2085" s="32">
        <f t="shared" ref="Q2085" si="20028">(D2085*L2082+E2085*K2082+F2085*L2085+G2085*K2085)</f>
        <v>0</v>
      </c>
      <c r="S2085" s="29">
        <v>0</v>
      </c>
      <c r="T2085" s="33">
        <v>0</v>
      </c>
      <c r="U2085" s="31">
        <v>1</v>
      </c>
      <c r="V2085" s="32">
        <v>0</v>
      </c>
      <c r="X2085" s="29">
        <f t="shared" ref="X2085" si="20029">N2085*S2082+P2085*S2085-O2085*T2082-Q2085*T2085</f>
        <v>0</v>
      </c>
      <c r="Y2085" s="33">
        <f t="shared" ref="Y2085" si="20030">(N2085*T2082+O2085*S2082+P2085*T2085+Q2085*S2085)</f>
        <v>-0.22652992911369538</v>
      </c>
      <c r="Z2085" s="31">
        <f t="shared" ref="Z2085" si="20031">N2085*U2082+P2085*U2085-O2085*V2082-Q2085*V2085</f>
        <v>0.94687043382323721</v>
      </c>
      <c r="AA2085" s="32">
        <f t="shared" ref="AA2085" si="20032">(N2085*V2082+O2085*U2082+P2085*V2085+Q2085*U2085)</f>
        <v>0</v>
      </c>
      <c r="AB2085" s="8"/>
      <c r="AC2085" s="29">
        <v>0</v>
      </c>
      <c r="AD2085" s="33">
        <f t="shared" ref="AD2085" si="20033">IF(0=(1-$AD$8*$AE$8*$B2082^2),10^14,$B2082*$AD$8/(1-$AD$8*$AE$8*$B2082^2))</f>
        <v>-0.17779165141167569</v>
      </c>
      <c r="AE2085" s="31">
        <v>1</v>
      </c>
      <c r="AF2085" s="32">
        <v>0</v>
      </c>
      <c r="AH2085" s="29">
        <f t="shared" ref="AH2085" si="20034">X2085*AC2082+Z2085*AC2085-Y2085*AD2082-AA2085*AD2085</f>
        <v>0</v>
      </c>
      <c r="AI2085" s="33">
        <f t="shared" ref="AI2085" si="20035">(X2085*AD2082+Y2085*AC2082+Z2085*AD2085+AA2085*AC2085)</f>
        <v>-0.39487558721601851</v>
      </c>
      <c r="AJ2085" s="31">
        <f t="shared" ref="AJ2085" si="20036">X2085*AE2082+Z2085*AE2085-Y2085*AF2082-AA2085*AF2085</f>
        <v>0.94687043382323721</v>
      </c>
      <c r="AK2085" s="32">
        <f t="shared" ref="AK2085" si="20037">(X2085*AF2082+Y2085*AE2082+Z2085*AF2085+AA2085*AE2085)</f>
        <v>0</v>
      </c>
      <c r="AL2085" s="8"/>
      <c r="AM2085" s="29">
        <v>0</v>
      </c>
      <c r="AN2085" s="33">
        <v>0</v>
      </c>
      <c r="AO2085" s="31">
        <v>1</v>
      </c>
      <c r="AP2085" s="32">
        <v>0</v>
      </c>
      <c r="AR2085" s="29">
        <f t="shared" ref="AR2085" si="20038">AH2085*AM2082+AJ2085*AM2085-AI2085*AN2082-AK2085*AN2085</f>
        <v>0</v>
      </c>
      <c r="AS2085" s="33">
        <f t="shared" ref="AS2085" si="20039">(AH2085*AN2082+AI2085*AM2082+AJ2085*AN2085+AK2085*AM2085)</f>
        <v>-0.39487558721601851</v>
      </c>
      <c r="AT2085" s="31">
        <f t="shared" ref="AT2085" si="20040">AH2085*AO2082+AJ2085*AO2085-AI2085*AP2082-AK2085*AP2085</f>
        <v>0.86311992535002002</v>
      </c>
      <c r="AU2085" s="32">
        <f t="shared" ref="AU2085" si="20041">(AH2085*AP2082+AI2085*AO2082+AJ2085*AP2085+AK2085*AO2085)</f>
        <v>0</v>
      </c>
      <c r="AV2085" s="8"/>
      <c r="AW2085" s="29">
        <v>0</v>
      </c>
      <c r="AX2085" s="33">
        <f t="shared" ref="AX2085" si="20042">IF(0=(1-$AX$8*$AY$8*$B2082^2),10^14,$B2082*$AX$8/(1-$AX$8*$AY$8*$B2082^2))</f>
        <v>-0.16112666485958627</v>
      </c>
      <c r="AY2085" s="31">
        <v>1</v>
      </c>
      <c r="AZ2085" s="32">
        <v>0</v>
      </c>
      <c r="BB2085" s="29">
        <f t="shared" ref="BB2085" si="20043">AR2085*AW2082+AT2085*AW2085-AS2085*AX2082-AU2085*AX2085</f>
        <v>0</v>
      </c>
      <c r="BC2085" s="33">
        <f t="shared" ref="BC2085" si="20044">(AR2085*AX2082+AS2085*AW2082+AT2085*AX2085+AU2085*AW2085)</f>
        <v>-0.53394722216152224</v>
      </c>
      <c r="BD2085" s="31">
        <f t="shared" ref="BD2085" si="20045">AR2085*AY2082+AT2085*AY2085-AS2085*AZ2082-AU2085*AZ2085</f>
        <v>0.86311992535002002</v>
      </c>
      <c r="BE2085" s="32">
        <f t="shared" ref="BE2085" si="20046">(AR2085*AZ2082+AS2085*AY2082+AT2085*AZ2085+AU2085*AY2085)</f>
        <v>0</v>
      </c>
      <c r="BF2085" s="8"/>
      <c r="BG2085" s="29">
        <v>0</v>
      </c>
      <c r="BH2085" s="33">
        <v>0</v>
      </c>
      <c r="BI2085" s="31">
        <v>1</v>
      </c>
      <c r="BJ2085" s="32">
        <v>0</v>
      </c>
      <c r="BL2085" s="29">
        <f t="shared" ref="BL2085" si="20047">BB2085*BG2082+BD2085*BG2085-BC2085*BH2082-BE2085*BH2085</f>
        <v>0</v>
      </c>
      <c r="BM2085" s="33">
        <f t="shared" ref="BM2085" si="20048">(BB2085*BH2082+BC2085*BG2082+BD2085*BH2085+BE2085*BG2085)</f>
        <v>-0.53394722216152224</v>
      </c>
      <c r="BN2085" s="31">
        <f t="shared" ref="BN2085" si="20049">BB2085*BI2082+BD2085*BI2085-BC2085*BJ2082-BE2085*BJ2085</f>
        <v>0.82329978443574348</v>
      </c>
      <c r="BO2085" s="32">
        <f t="shared" ref="BO2085" si="20050">(BB2085*BJ2082+BC2085*BI2082+BD2085*BJ2085+BE2085*BI2085)</f>
        <v>0</v>
      </c>
      <c r="BP2085" s="8"/>
      <c r="BQ2085" s="19">
        <f t="shared" ref="BQ2085:BQ2148" si="20051">1/$BR$8</f>
        <v>1</v>
      </c>
      <c r="BR2085" s="47">
        <v>0</v>
      </c>
      <c r="BS2085" s="48">
        <v>1</v>
      </c>
      <c r="BT2085" s="49">
        <v>0</v>
      </c>
      <c r="BV2085" s="29">
        <f t="shared" ref="BV2085" si="20052">BL2085*BQ2082+BN2085*BQ2085-BM2085*BR2082-BO2085*BR2085</f>
        <v>0.82329978443574348</v>
      </c>
      <c r="BW2085" s="33">
        <f t="shared" ref="BW2085" si="20053">(BL2085*BR2082+BM2085*BQ2082+BN2085*BR2085+BO2085*BQ2085)</f>
        <v>-0.53394722216152224</v>
      </c>
      <c r="BX2085" s="31">
        <f t="shared" ref="BX2085" si="20054">BL2085*BS2082+BN2085*BS2085-BM2085*BT2082-BO2085*BT2085</f>
        <v>0.82329978443574348</v>
      </c>
      <c r="BY2085" s="32">
        <f t="shared" ref="BY2085" si="20055">(BL2085*BT2082+BM2085*BS2082+BN2085*BT2085+BO2085*BS2085)</f>
        <v>0</v>
      </c>
      <c r="CA2085" s="50">
        <f t="shared" ref="CA2085" si="20056">(180/PI())*ATAN(-1*(BW2082+BW2085)/(BV2082+BV2085))</f>
        <v>34.6335406217311</v>
      </c>
      <c r="CC2085" s="137">
        <f t="shared" ref="CC2085" si="20057">20*LOG(((1-(10^(CA2082/20)^2)*(1-((1-CC2082)/(1+CC2082))^2))^0.5))</f>
        <v>-27.980889484900132</v>
      </c>
      <c r="CD2085" s="9"/>
      <c r="CE2085" s="38"/>
      <c r="CF2085" s="38"/>
      <c r="CG2085" s="38"/>
      <c r="CH2085" s="38"/>
    </row>
    <row r="2086" spans="2:91" ht="18.600000000000001" customHeight="1">
      <c r="CC2086" s="42"/>
    </row>
    <row r="2087" spans="2:91" ht="18.600000000000001" customHeight="1" thickBot="1">
      <c r="E2087" s="22" t="s">
        <v>4</v>
      </c>
      <c r="J2087" s="22" t="s">
        <v>5</v>
      </c>
      <c r="O2087" s="22" t="s">
        <v>6</v>
      </c>
      <c r="T2087" s="22" t="s">
        <v>7</v>
      </c>
      <c r="Y2087" s="22" t="s">
        <v>8</v>
      </c>
      <c r="AD2087" s="22" t="s">
        <v>65</v>
      </c>
      <c r="AI2087" s="22" t="s">
        <v>9</v>
      </c>
      <c r="AN2087" s="22" t="s">
        <v>66</v>
      </c>
      <c r="AS2087" s="22" t="s">
        <v>51</v>
      </c>
      <c r="AX2087" s="22" t="s">
        <v>67</v>
      </c>
      <c r="BC2087" s="22" t="s">
        <v>52</v>
      </c>
      <c r="BH2087" s="22" t="s">
        <v>68</v>
      </c>
      <c r="BM2087" s="22" t="s">
        <v>63</v>
      </c>
      <c r="BQ2087" s="23" t="s">
        <v>69</v>
      </c>
      <c r="BR2087" s="23"/>
      <c r="BS2087" s="24"/>
      <c r="BT2087" s="24"/>
      <c r="BU2087" s="24"/>
      <c r="BW2087" s="22" t="s">
        <v>64</v>
      </c>
    </row>
    <row r="2088" spans="2:91" ht="18.600000000000001" customHeight="1" thickBot="1">
      <c r="D2088" s="249" t="s">
        <v>103</v>
      </c>
      <c r="E2088" s="250"/>
      <c r="F2088" s="251" t="s">
        <v>104</v>
      </c>
      <c r="G2088" s="252"/>
      <c r="H2088" s="229"/>
      <c r="I2088" s="253" t="s">
        <v>11</v>
      </c>
      <c r="J2088" s="254"/>
      <c r="K2088" s="255" t="s">
        <v>12</v>
      </c>
      <c r="L2088" s="256"/>
      <c r="M2088" s="24"/>
      <c r="N2088" s="253" t="s">
        <v>105</v>
      </c>
      <c r="O2088" s="254"/>
      <c r="P2088" s="255" t="s">
        <v>106</v>
      </c>
      <c r="Q2088" s="256"/>
      <c r="R2088" s="24"/>
      <c r="S2088" s="249" t="s">
        <v>107</v>
      </c>
      <c r="T2088" s="250"/>
      <c r="U2088" s="251" t="s">
        <v>108</v>
      </c>
      <c r="V2088" s="252"/>
      <c r="W2088" s="8"/>
      <c r="X2088" s="253" t="s">
        <v>109</v>
      </c>
      <c r="Y2088" s="254"/>
      <c r="Z2088" s="255" t="s">
        <v>110</v>
      </c>
      <c r="AA2088" s="256"/>
      <c r="AB2088" s="8"/>
      <c r="AC2088" s="253" t="s">
        <v>111</v>
      </c>
      <c r="AD2088" s="254"/>
      <c r="AE2088" s="255" t="s">
        <v>14</v>
      </c>
      <c r="AF2088" s="256"/>
      <c r="AG2088" s="8"/>
      <c r="AH2088" s="253" t="s">
        <v>112</v>
      </c>
      <c r="AI2088" s="254"/>
      <c r="AJ2088" s="255" t="s">
        <v>113</v>
      </c>
      <c r="AK2088" s="256"/>
      <c r="AL2088" s="8"/>
      <c r="AM2088" s="249" t="s">
        <v>114</v>
      </c>
      <c r="AN2088" s="250"/>
      <c r="AO2088" s="251" t="s">
        <v>115</v>
      </c>
      <c r="AP2088" s="252"/>
      <c r="AQ2088" s="24"/>
      <c r="AR2088" s="253" t="s">
        <v>116</v>
      </c>
      <c r="AS2088" s="254"/>
      <c r="AT2088" s="255" t="s">
        <v>13</v>
      </c>
      <c r="AU2088" s="256"/>
      <c r="AV2088" s="4"/>
      <c r="AW2088" s="253" t="s">
        <v>117</v>
      </c>
      <c r="AX2088" s="254"/>
      <c r="AY2088" s="255" t="s">
        <v>118</v>
      </c>
      <c r="AZ2088" s="256"/>
      <c r="BA2088" s="8"/>
      <c r="BB2088" s="253" t="s">
        <v>119</v>
      </c>
      <c r="BC2088" s="254"/>
      <c r="BD2088" s="255" t="s">
        <v>120</v>
      </c>
      <c r="BE2088" s="256"/>
      <c r="BF2088" s="4"/>
      <c r="BG2088" s="249" t="s">
        <v>121</v>
      </c>
      <c r="BH2088" s="250"/>
      <c r="BI2088" s="251" t="s">
        <v>122</v>
      </c>
      <c r="BJ2088" s="252"/>
      <c r="BK2088" s="4"/>
      <c r="BL2088" s="253" t="s">
        <v>123</v>
      </c>
      <c r="BM2088" s="254"/>
      <c r="BN2088" s="255" t="s">
        <v>124</v>
      </c>
      <c r="BO2088" s="256"/>
      <c r="BP2088" s="4"/>
      <c r="BQ2088" s="253" t="s">
        <v>125</v>
      </c>
      <c r="BR2088" s="254"/>
      <c r="BS2088" s="255" t="s">
        <v>126</v>
      </c>
      <c r="BT2088" s="256"/>
      <c r="BU2088" s="8"/>
      <c r="BV2088" s="253" t="s">
        <v>127</v>
      </c>
      <c r="BW2088" s="254"/>
      <c r="BX2088" s="255" t="s">
        <v>128</v>
      </c>
      <c r="BY2088" s="256"/>
      <c r="CA2088" s="27" t="s">
        <v>15</v>
      </c>
      <c r="CC2088" s="133" t="s">
        <v>70</v>
      </c>
      <c r="CD2088" s="9"/>
      <c r="CE2088" s="38"/>
      <c r="CF2088" s="38"/>
      <c r="CG2088" s="38"/>
      <c r="CH2088" s="38"/>
    </row>
    <row r="2089" spans="2:91" ht="18.600000000000001" customHeight="1" thickTop="1" thickBot="1">
      <c r="B2089" s="129">
        <v>5.48</v>
      </c>
      <c r="D2089" s="29">
        <v>1</v>
      </c>
      <c r="E2089" s="30">
        <v>0</v>
      </c>
      <c r="F2089" s="31">
        <v>0</v>
      </c>
      <c r="G2089" s="32">
        <f t="shared" ref="G2089:G2152" si="20058">-1/($E$8*$B2089)</f>
        <v>-0.12028832116788321</v>
      </c>
      <c r="I2089" s="29">
        <v>1</v>
      </c>
      <c r="J2089" s="33">
        <v>0</v>
      </c>
      <c r="K2089" s="31">
        <v>0</v>
      </c>
      <c r="L2089" s="32">
        <v>0</v>
      </c>
      <c r="N2089" s="29">
        <f t="shared" ref="N2089" si="20059">D2089*I2089+F2089*I2092-E2089*J2089-G2089*J2092</f>
        <v>0.9728515698452328</v>
      </c>
      <c r="O2089" s="33">
        <f t="shared" ref="O2089" si="20060">(D2089*J2089+E2089*I2089+F2089*J2092+G2089*I2092)</f>
        <v>0</v>
      </c>
      <c r="P2089" s="31">
        <f t="shared" ref="P2089" si="20061">D2089*K2089+F2089*K2092-E2089*L2089-G2089*L2092</f>
        <v>0</v>
      </c>
      <c r="Q2089" s="32">
        <f t="shared" ref="Q2089" si="20062">(D2089*L2089+E2089*K2089+F2089*L2092+G2089*K2092)</f>
        <v>-0.12028832116788321</v>
      </c>
      <c r="S2089" s="29">
        <v>1</v>
      </c>
      <c r="T2089" s="30">
        <v>0</v>
      </c>
      <c r="U2089" s="31">
        <v>0</v>
      </c>
      <c r="V2089" s="32">
        <f t="shared" ref="V2089:V2152" si="20063">-1/($T$8*$B2089)</f>
        <v>-0.23368065693430656</v>
      </c>
      <c r="X2089" s="29">
        <f t="shared" ref="X2089" si="20064">N2089*S2089+P2089*S2092-O2089*T2089-Q2089*T2092</f>
        <v>0.9728515698452328</v>
      </c>
      <c r="Y2089" s="33">
        <f t="shared" ref="Y2089" si="20065">(N2089*T2089+O2089*S2089+P2089*T2092+Q2089*S2092)</f>
        <v>0</v>
      </c>
      <c r="Z2089" s="31">
        <f t="shared" ref="Z2089" si="20066">N2089*U2089+P2089*U2092-O2089*V2089-Q2089*V2092</f>
        <v>0</v>
      </c>
      <c r="AA2089" s="32">
        <f t="shared" ref="AA2089" si="20067">(N2089*V2089+O2089*U2089+P2089*V2092+Q2089*U2092)</f>
        <v>-0.3476249151088886</v>
      </c>
      <c r="AB2089" s="8"/>
      <c r="AC2089" s="29">
        <v>1</v>
      </c>
      <c r="AD2089" s="33">
        <v>0</v>
      </c>
      <c r="AE2089" s="31">
        <v>0</v>
      </c>
      <c r="AF2089" s="32">
        <v>0</v>
      </c>
      <c r="AH2089" s="29">
        <f t="shared" ref="AH2089" si="20068">X2089*AC2089+Z2089*AC2092-Y2089*AD2089-AA2089*AD2092</f>
        <v>0.9112810435872003</v>
      </c>
      <c r="AI2089" s="33">
        <f t="shared" ref="AI2089" si="20069">(X2089*AD2089+Y2089*AC2089+Z2089*AD2092+AA2089*AC2092)</f>
        <v>0</v>
      </c>
      <c r="AJ2089" s="31">
        <f t="shared" ref="AJ2089" si="20070">X2089*AE2089+Z2089*AE2092-Y2089*AF2089-AA2089*AF2092</f>
        <v>0</v>
      </c>
      <c r="AK2089" s="32">
        <f t="shared" ref="AK2089" si="20071">(X2089*AF2089+Y2089*AE2089+Z2089*AF2092+AA2089*AE2092)</f>
        <v>-0.3476249151088886</v>
      </c>
      <c r="AL2089" s="8"/>
      <c r="AM2089" s="29">
        <v>1</v>
      </c>
      <c r="AN2089" s="30">
        <v>0</v>
      </c>
      <c r="AO2089" s="31">
        <v>0</v>
      </c>
      <c r="AP2089" s="32">
        <f t="shared" ref="AP2089:AP2152" si="20072">-1/($AN$8*$B2089)</f>
        <v>-0.21131934306569339</v>
      </c>
      <c r="AR2089" s="29">
        <f t="shared" ref="AR2089" si="20073">AH2089*AM2089+AJ2089*AM2092-AI2089*AN2089-AK2089*AN2092</f>
        <v>0.9112810435872003</v>
      </c>
      <c r="AS2089" s="33">
        <f t="shared" ref="AS2089" si="20074">(AH2089*AN2089+AI2089*AM2089+AJ2089*AN2092+AK2089*AM2092)</f>
        <v>0</v>
      </c>
      <c r="AT2089" s="31">
        <f t="shared" ref="AT2089" si="20075">AH2089*AO2089+AJ2089*AO2092-AI2089*AP2089-AK2089*AP2092</f>
        <v>0</v>
      </c>
      <c r="AU2089" s="32">
        <f t="shared" ref="AU2089" si="20076">(AH2089*AP2089+AI2089*AO2089+AJ2089*AP2092+AK2089*AO2092)</f>
        <v>-0.5401962265879553</v>
      </c>
      <c r="AV2089" s="8"/>
      <c r="AW2089" s="29">
        <v>1</v>
      </c>
      <c r="AX2089" s="33">
        <v>0</v>
      </c>
      <c r="AY2089" s="31">
        <v>0</v>
      </c>
      <c r="AZ2089" s="32">
        <v>0</v>
      </c>
      <c r="BB2089" s="29">
        <f t="shared" ref="BB2089" si="20077">AR2089*AW2089+AT2089*AW2092-AS2089*AX2089-AU2089*AX2092</f>
        <v>0.8245676585180608</v>
      </c>
      <c r="BC2089" s="33">
        <f t="shared" ref="BC2089" si="20078">(AR2089*AX2089+AS2089*AW2089+AT2089*AX2092+AU2089*AW2092)</f>
        <v>0</v>
      </c>
      <c r="BD2089" s="31">
        <f t="shared" ref="BD2089" si="20079">AR2089*AY2089+AT2089*AY2092-AS2089*AZ2089-AU2089*AZ2092</f>
        <v>0</v>
      </c>
      <c r="BE2089" s="32">
        <f t="shared" ref="BE2089" si="20080">(AR2089*AZ2089+AS2089*AY2089+AT2089*AZ2092+AU2089*AY2092)</f>
        <v>-0.5401962265879553</v>
      </c>
      <c r="BF2089" s="8"/>
      <c r="BG2089" s="29">
        <v>1</v>
      </c>
      <c r="BH2089" s="30">
        <v>0</v>
      </c>
      <c r="BI2089" s="31">
        <v>0</v>
      </c>
      <c r="BJ2089" s="32">
        <f t="shared" ref="BJ2089:BJ2152" si="20081">-1/($BH$8*$B2089)</f>
        <v>-7.4304744525547431E-2</v>
      </c>
      <c r="BL2089" s="29">
        <f t="shared" ref="BL2089" si="20082">BB2089*BG2089+BD2089*BG2092-BC2089*BH2089-BE2089*BH2092</f>
        <v>0.8245676585180608</v>
      </c>
      <c r="BM2089" s="33">
        <f t="shared" ref="BM2089" si="20083">(BB2089*BH2089+BC2089*BG2089+BD2089*BH2092+BE2089*BG2092)</f>
        <v>0</v>
      </c>
      <c r="BN2089" s="31">
        <f t="shared" ref="BN2089" si="20084">BB2089*BI2089+BD2089*BI2092-BC2089*BJ2089-BE2089*BJ2092</f>
        <v>0</v>
      </c>
      <c r="BO2089" s="32">
        <f t="shared" ref="BO2089" si="20085">(BB2089*BJ2089+BC2089*BI2089+BD2089*BJ2092+BE2089*BI2092)</f>
        <v>-0.60146551579816865</v>
      </c>
      <c r="BP2089" s="8"/>
      <c r="BQ2089" s="34">
        <v>1</v>
      </c>
      <c r="BR2089" s="35">
        <v>0</v>
      </c>
      <c r="BS2089" s="11">
        <v>0</v>
      </c>
      <c r="BT2089" s="36">
        <v>0</v>
      </c>
      <c r="BV2089" s="29">
        <f t="shared" ref="BV2089" si="20086">BL2089*BQ2089+BN2089*BQ2092-BM2089*BR2089-BO2089*BR2092</f>
        <v>0.8245676585180608</v>
      </c>
      <c r="BW2089" s="33">
        <f t="shared" ref="BW2089" si="20087">(BL2089*BR2089+BM2089*BQ2089+BN2089*BR2092+BO2089*BQ2092)</f>
        <v>-0.60146551579816865</v>
      </c>
      <c r="BX2089" s="31">
        <f t="shared" ref="BX2089" si="20088">BL2089*BS2089+BN2089*BS2092-BM2089*BT2089-BO2089*BT2092</f>
        <v>0</v>
      </c>
      <c r="BY2089" s="32">
        <f t="shared" ref="BY2089" si="20089">(BL2089*BT2089+BM2089*BS2089+BN2089*BT2092+BO2089*BS2092)</f>
        <v>-0.60146551579816865</v>
      </c>
      <c r="CA2089" s="37">
        <f t="shared" ref="CA2089" si="20090">20*LOG(((1+$BR$8)/$BR$8)/((BV2089+BV2092)^2+(BW2089+BW2092)^2)^0.5)</f>
        <v>-5.2089342579875195E-3</v>
      </c>
      <c r="CC2089" s="134">
        <f t="shared" ref="CC2089" si="20091">((BV2089^2+BW2089^2)^0.5)/((BV2092^2+BW2092^2)^0.5)</f>
        <v>1.0399767682276164</v>
      </c>
      <c r="CD2089" s="9"/>
      <c r="CE2089" s="38"/>
      <c r="CF2089" s="38"/>
      <c r="CG2089" s="38"/>
      <c r="CH2089" s="38"/>
      <c r="CM2089" s="129">
        <v>5.46</v>
      </c>
    </row>
    <row r="2090" spans="2:91" ht="18.600000000000001" customHeight="1" thickBot="1">
      <c r="D2090" s="39"/>
      <c r="G2090" s="40"/>
      <c r="I2090" s="39"/>
      <c r="L2090" s="40"/>
      <c r="N2090" s="39"/>
      <c r="Q2090" s="40"/>
      <c r="S2090" s="39"/>
      <c r="V2090" s="40"/>
      <c r="X2090" s="39"/>
      <c r="AA2090" s="40"/>
      <c r="AC2090" s="39"/>
      <c r="AF2090" s="40"/>
      <c r="AH2090" s="39"/>
      <c r="AK2090" s="40"/>
      <c r="AM2090" s="39"/>
      <c r="AP2090" s="40"/>
      <c r="AR2090" s="39"/>
      <c r="AU2090" s="40"/>
      <c r="AW2090" s="39"/>
      <c r="AZ2090" s="40"/>
      <c r="BB2090" s="39"/>
      <c r="BE2090" s="40"/>
      <c r="BG2090" s="39"/>
      <c r="BJ2090" s="40"/>
      <c r="BL2090" s="39"/>
      <c r="BO2090" s="40"/>
      <c r="BQ2090" s="34"/>
      <c r="BR2090" s="11"/>
      <c r="BS2090" s="11"/>
      <c r="BT2090" s="41"/>
      <c r="BV2090" s="39"/>
      <c r="BY2090" s="40"/>
      <c r="CC2090" s="135"/>
      <c r="CD2090" s="9"/>
      <c r="CE2090" s="38"/>
      <c r="CF2090" s="38"/>
      <c r="CG2090" s="38"/>
      <c r="CH2090" s="38"/>
    </row>
    <row r="2091" spans="2:91" ht="18.600000000000001" customHeight="1" thickBot="1">
      <c r="D2091" s="258" t="s">
        <v>129</v>
      </c>
      <c r="E2091" s="259"/>
      <c r="F2091" s="260" t="s">
        <v>130</v>
      </c>
      <c r="G2091" s="261"/>
      <c r="H2091" s="229"/>
      <c r="I2091" s="258" t="s">
        <v>131</v>
      </c>
      <c r="J2091" s="259"/>
      <c r="K2091" s="260" t="s">
        <v>132</v>
      </c>
      <c r="L2091" s="261"/>
      <c r="N2091" s="253" t="s">
        <v>133</v>
      </c>
      <c r="O2091" s="254"/>
      <c r="P2091" s="255" t="s">
        <v>134</v>
      </c>
      <c r="Q2091" s="256"/>
      <c r="S2091" s="258" t="s">
        <v>135</v>
      </c>
      <c r="T2091" s="259"/>
      <c r="U2091" s="260" t="s">
        <v>136</v>
      </c>
      <c r="V2091" s="261"/>
      <c r="W2091" s="8"/>
      <c r="X2091" s="253" t="s">
        <v>137</v>
      </c>
      <c r="Y2091" s="254"/>
      <c r="Z2091" s="255" t="s">
        <v>138</v>
      </c>
      <c r="AA2091" s="256"/>
      <c r="AB2091" s="8"/>
      <c r="AC2091" s="258" t="s">
        <v>139</v>
      </c>
      <c r="AD2091" s="259"/>
      <c r="AE2091" s="260" t="s">
        <v>140</v>
      </c>
      <c r="AF2091" s="261"/>
      <c r="AG2091" s="8"/>
      <c r="AH2091" s="253" t="s">
        <v>141</v>
      </c>
      <c r="AI2091" s="254"/>
      <c r="AJ2091" s="255" t="s">
        <v>142</v>
      </c>
      <c r="AK2091" s="256"/>
      <c r="AL2091" s="8"/>
      <c r="AM2091" s="258" t="s">
        <v>143</v>
      </c>
      <c r="AN2091" s="259"/>
      <c r="AO2091" s="260" t="s">
        <v>144</v>
      </c>
      <c r="AP2091" s="261"/>
      <c r="AR2091" s="253" t="s">
        <v>145</v>
      </c>
      <c r="AS2091" s="254"/>
      <c r="AT2091" s="255" t="s">
        <v>146</v>
      </c>
      <c r="AU2091" s="256"/>
      <c r="AV2091" s="4"/>
      <c r="AW2091" s="258" t="s">
        <v>147</v>
      </c>
      <c r="AX2091" s="259"/>
      <c r="AY2091" s="260" t="s">
        <v>148</v>
      </c>
      <c r="AZ2091" s="261"/>
      <c r="BA2091" s="8"/>
      <c r="BB2091" s="253" t="s">
        <v>149</v>
      </c>
      <c r="BC2091" s="254"/>
      <c r="BD2091" s="255" t="s">
        <v>150</v>
      </c>
      <c r="BE2091" s="256"/>
      <c r="BF2091" s="4"/>
      <c r="BG2091" s="258" t="s">
        <v>151</v>
      </c>
      <c r="BH2091" s="259"/>
      <c r="BI2091" s="260" t="s">
        <v>152</v>
      </c>
      <c r="BJ2091" s="261"/>
      <c r="BK2091" s="4"/>
      <c r="BL2091" s="253" t="s">
        <v>153</v>
      </c>
      <c r="BM2091" s="254"/>
      <c r="BN2091" s="255" t="s">
        <v>154</v>
      </c>
      <c r="BO2091" s="256"/>
      <c r="BP2091" s="4"/>
      <c r="BQ2091" s="258" t="s">
        <v>155</v>
      </c>
      <c r="BR2091" s="259"/>
      <c r="BS2091" s="260" t="s">
        <v>156</v>
      </c>
      <c r="BT2091" s="261"/>
      <c r="BU2091" s="8"/>
      <c r="BV2091" s="253" t="s">
        <v>157</v>
      </c>
      <c r="BW2091" s="254"/>
      <c r="BX2091" s="255" t="s">
        <v>158</v>
      </c>
      <c r="BY2091" s="256"/>
      <c r="CA2091" s="46" t="s">
        <v>16</v>
      </c>
      <c r="CC2091" s="136" t="s">
        <v>71</v>
      </c>
      <c r="CD2091" s="9"/>
      <c r="CE2091" s="38"/>
      <c r="CF2091" s="38"/>
      <c r="CG2091" s="38"/>
      <c r="CH2091" s="38"/>
    </row>
    <row r="2092" spans="2:91" ht="18.600000000000001" customHeight="1" thickTop="1" thickBot="1">
      <c r="D2092" s="29">
        <v>0</v>
      </c>
      <c r="E2092" s="33">
        <v>0</v>
      </c>
      <c r="F2092" s="31">
        <v>1</v>
      </c>
      <c r="G2092" s="32">
        <v>0</v>
      </c>
      <c r="I2092" s="29">
        <v>0</v>
      </c>
      <c r="J2092" s="33">
        <f t="shared" ref="J2092" si="20092">IF(0=(1-$J$8*$K$8*$B2089^2),10^14,$B2089*$J$8/(1-$J$8*$K$8*$B2089^2))</f>
        <v>-0.22569464675524786</v>
      </c>
      <c r="K2092" s="31">
        <v>1</v>
      </c>
      <c r="L2092" s="32">
        <v>0</v>
      </c>
      <c r="N2092" s="29">
        <f t="shared" ref="N2092" si="20093">D2092*I2089+F2092*I2092-E2092*J2089-G2092*J2092</f>
        <v>0</v>
      </c>
      <c r="O2092" s="33">
        <f t="shared" ref="O2092" si="20094">(D2092*J2089+E2092*I2089+F2092*J2092+G2092*I2092)</f>
        <v>-0.22569464675524786</v>
      </c>
      <c r="P2092" s="31">
        <f t="shared" ref="P2092" si="20095">D2092*K2089+F2092*K2092-E2092*L2089-G2092*L2092</f>
        <v>1</v>
      </c>
      <c r="Q2092" s="32">
        <f t="shared" ref="Q2092" si="20096">(D2092*L2089+E2092*K2089+F2092*L2092+G2092*K2092)</f>
        <v>0</v>
      </c>
      <c r="S2092" s="29">
        <v>0</v>
      </c>
      <c r="T2092" s="33">
        <v>0</v>
      </c>
      <c r="U2092" s="31">
        <v>1</v>
      </c>
      <c r="V2092" s="32">
        <v>0</v>
      </c>
      <c r="X2092" s="29">
        <f t="shared" ref="X2092" si="20097">N2092*S2089+P2092*S2092-O2092*T2089-Q2092*T2092</f>
        <v>0</v>
      </c>
      <c r="Y2092" s="33">
        <f t="shared" ref="Y2092" si="20098">(N2092*T2089+O2092*S2089+P2092*T2092+Q2092*S2092)</f>
        <v>-0.22569464675524786</v>
      </c>
      <c r="Z2092" s="31">
        <f t="shared" ref="Z2092" si="20099">N2092*U2089+P2092*U2092-O2092*V2089-Q2092*V2092</f>
        <v>0.94725952667967739</v>
      </c>
      <c r="AA2092" s="32">
        <f t="shared" ref="AA2092" si="20100">(N2092*V2089+O2092*U2089+P2092*V2092+Q2092*U2092)</f>
        <v>0</v>
      </c>
      <c r="AB2092" s="8"/>
      <c r="AC2092" s="29">
        <v>0</v>
      </c>
      <c r="AD2092" s="33">
        <f t="shared" ref="AD2092" si="20101">IF(0=(1-$AD$8*$AE$8*$B2089^2),10^14,$B2089*$AD$8/(1-$AD$8*$AE$8*$B2089^2))</f>
        <v>-0.17711770239122926</v>
      </c>
      <c r="AE2092" s="31">
        <v>1</v>
      </c>
      <c r="AF2092" s="32">
        <v>0</v>
      </c>
      <c r="AH2092" s="29">
        <f t="shared" ref="AH2092" si="20102">X2092*AC2089+Z2092*AC2092-Y2092*AD2089-AA2092*AD2092</f>
        <v>0</v>
      </c>
      <c r="AI2092" s="33">
        <f t="shared" ref="AI2092" si="20103">(X2092*AD2089+Y2092*AC2089+Z2092*AD2092+AA2092*AC2092)</f>
        <v>-0.39347107768895562</v>
      </c>
      <c r="AJ2092" s="31">
        <f t="shared" ref="AJ2092" si="20104">X2092*AE2089+Z2092*AE2092-Y2092*AF2089-AA2092*AF2092</f>
        <v>0.94725952667967739</v>
      </c>
      <c r="AK2092" s="32">
        <f t="shared" ref="AK2092" si="20105">(X2092*AF2089+Y2092*AE2089+Z2092*AF2092+AA2092*AE2092)</f>
        <v>0</v>
      </c>
      <c r="AL2092" s="8"/>
      <c r="AM2092" s="29">
        <v>0</v>
      </c>
      <c r="AN2092" s="33">
        <v>0</v>
      </c>
      <c r="AO2092" s="31">
        <v>1</v>
      </c>
      <c r="AP2092" s="32">
        <v>0</v>
      </c>
      <c r="AR2092" s="29">
        <f t="shared" ref="AR2092" si="20106">AH2092*AM2089+AJ2092*AM2092-AI2092*AN2089-AK2092*AN2092</f>
        <v>0</v>
      </c>
      <c r="AS2092" s="33">
        <f t="shared" ref="AS2092" si="20107">(AH2092*AN2089+AI2092*AM2089+AJ2092*AN2092+AK2092*AM2092)</f>
        <v>-0.39347107768895562</v>
      </c>
      <c r="AT2092" s="31">
        <f t="shared" ref="AT2092" si="20108">AH2092*AO2089+AJ2092*AO2092-AI2092*AP2089-AK2092*AP2092</f>
        <v>0.8641114770270969</v>
      </c>
      <c r="AU2092" s="32">
        <f t="shared" ref="AU2092" si="20109">(AH2092*AP2089+AI2092*AO2089+AJ2092*AP2092+AK2092*AO2092)</f>
        <v>0</v>
      </c>
      <c r="AV2092" s="8"/>
      <c r="AW2092" s="29">
        <v>0</v>
      </c>
      <c r="AX2092" s="33">
        <f t="shared" ref="AX2092" si="20110">IF(0=(1-$AX$8*$AY$8*$B2089^2),10^14,$B2089*$AX$8/(1-$AX$8*$AY$8*$B2089^2))</f>
        <v>-0.16052201181938597</v>
      </c>
      <c r="AY2092" s="31">
        <v>1</v>
      </c>
      <c r="AZ2092" s="32">
        <v>0</v>
      </c>
      <c r="BB2092" s="29">
        <f t="shared" ref="BB2092" si="20111">AR2092*AW2089+AT2092*AW2092-AS2092*AX2089-AU2092*AX2092</f>
        <v>0</v>
      </c>
      <c r="BC2092" s="33">
        <f t="shared" ref="BC2092" si="20112">(AR2092*AX2089+AS2092*AW2089+AT2092*AX2092+AU2092*AW2092)</f>
        <v>-0.53217999041756636</v>
      </c>
      <c r="BD2092" s="31">
        <f t="shared" ref="BD2092" si="20113">AR2092*AY2089+AT2092*AY2092-AS2092*AZ2089-AU2092*AZ2092</f>
        <v>0.8641114770270969</v>
      </c>
      <c r="BE2092" s="32">
        <f t="shared" ref="BE2092" si="20114">(AR2092*AZ2089+AS2092*AY2089+AT2092*AZ2092+AU2092*AY2092)</f>
        <v>0</v>
      </c>
      <c r="BF2092" s="8"/>
      <c r="BG2092" s="29">
        <v>0</v>
      </c>
      <c r="BH2092" s="33">
        <v>0</v>
      </c>
      <c r="BI2092" s="31">
        <v>1</v>
      </c>
      <c r="BJ2092" s="32">
        <v>0</v>
      </c>
      <c r="BL2092" s="29">
        <f t="shared" ref="BL2092" si="20115">BB2092*BG2089+BD2092*BG2092-BC2092*BH2089-BE2092*BH2092</f>
        <v>0</v>
      </c>
      <c r="BM2092" s="33">
        <f t="shared" ref="BM2092" si="20116">(BB2092*BH2089+BC2092*BG2089+BD2092*BH2092+BE2092*BG2092)</f>
        <v>-0.53217999041756636</v>
      </c>
      <c r="BN2092" s="31">
        <f t="shared" ref="BN2092" si="20117">BB2092*BI2089+BD2092*BI2092-BC2092*BJ2089-BE2092*BJ2092</f>
        <v>0.82456797879751131</v>
      </c>
      <c r="BO2092" s="32">
        <f t="shared" ref="BO2092" si="20118">(BB2092*BJ2089+BC2092*BI2089+BD2092*BJ2092+BE2092*BI2092)</f>
        <v>0</v>
      </c>
      <c r="BP2092" s="8"/>
      <c r="BQ2092" s="19">
        <f t="shared" ref="BQ2092:BQ2155" si="20119">1/$BR$8</f>
        <v>1</v>
      </c>
      <c r="BR2092" s="47">
        <v>0</v>
      </c>
      <c r="BS2092" s="48">
        <v>1</v>
      </c>
      <c r="BT2092" s="49">
        <v>0</v>
      </c>
      <c r="BV2092" s="29">
        <f t="shared" ref="BV2092" si="20120">BL2092*BQ2089+BN2092*BQ2092-BM2092*BR2089-BO2092*BR2092</f>
        <v>0.82456797879751131</v>
      </c>
      <c r="BW2092" s="33">
        <f t="shared" ref="BW2092" si="20121">(BL2092*BR2089+BM2092*BQ2089+BN2092*BR2092+BO2092*BQ2092)</f>
        <v>-0.53217999041756636</v>
      </c>
      <c r="BX2092" s="31">
        <f t="shared" ref="BX2092" si="20122">BL2092*BS2089+BN2092*BS2092-BM2092*BT2089-BO2092*BT2092</f>
        <v>0.82456797879751131</v>
      </c>
      <c r="BY2092" s="32">
        <f t="shared" ref="BY2092" si="20123">(BL2092*BT2089+BM2092*BS2089+BN2092*BT2092+BO2092*BS2092)</f>
        <v>0</v>
      </c>
      <c r="CA2092" s="50">
        <f t="shared" ref="CA2092" si="20124">(180/PI())*ATAN(-1*(BW2089+BW2092)/(BV2089+BV2092))</f>
        <v>34.505332177894573</v>
      </c>
      <c r="CC2092" s="137">
        <f t="shared" ref="CC2092" si="20125">20*LOG(((1-(10^(CA2089/20)^2)*(1-((1-CC2089)/(1+CC2089))^2))^0.5))</f>
        <v>-28.007243717024224</v>
      </c>
      <c r="CD2092" s="9"/>
      <c r="CE2092" s="38"/>
      <c r="CF2092" s="38"/>
      <c r="CG2092" s="38"/>
      <c r="CH2092" s="38"/>
    </row>
    <row r="2093" spans="2:91" ht="18.600000000000001" customHeight="1">
      <c r="CC2093" s="42"/>
    </row>
    <row r="2094" spans="2:91" ht="18.600000000000001" customHeight="1" thickBot="1">
      <c r="E2094" s="22" t="s">
        <v>4</v>
      </c>
      <c r="J2094" s="22" t="s">
        <v>5</v>
      </c>
      <c r="O2094" s="22" t="s">
        <v>6</v>
      </c>
      <c r="T2094" s="22" t="s">
        <v>7</v>
      </c>
      <c r="Y2094" s="22" t="s">
        <v>8</v>
      </c>
      <c r="AD2094" s="22" t="s">
        <v>65</v>
      </c>
      <c r="AI2094" s="22" t="s">
        <v>9</v>
      </c>
      <c r="AN2094" s="22" t="s">
        <v>66</v>
      </c>
      <c r="AS2094" s="22" t="s">
        <v>51</v>
      </c>
      <c r="AX2094" s="22" t="s">
        <v>67</v>
      </c>
      <c r="BC2094" s="22" t="s">
        <v>52</v>
      </c>
      <c r="BH2094" s="22" t="s">
        <v>68</v>
      </c>
      <c r="BM2094" s="22" t="s">
        <v>63</v>
      </c>
      <c r="BQ2094" s="23" t="s">
        <v>69</v>
      </c>
      <c r="BR2094" s="23"/>
      <c r="BS2094" s="24"/>
      <c r="BT2094" s="24"/>
      <c r="BU2094" s="24"/>
      <c r="BW2094" s="22" t="s">
        <v>64</v>
      </c>
    </row>
    <row r="2095" spans="2:91" ht="18.600000000000001" customHeight="1" thickBot="1">
      <c r="D2095" s="249" t="s">
        <v>103</v>
      </c>
      <c r="E2095" s="250"/>
      <c r="F2095" s="251" t="s">
        <v>104</v>
      </c>
      <c r="G2095" s="252"/>
      <c r="H2095" s="229"/>
      <c r="I2095" s="253" t="s">
        <v>11</v>
      </c>
      <c r="J2095" s="254"/>
      <c r="K2095" s="255" t="s">
        <v>12</v>
      </c>
      <c r="L2095" s="256"/>
      <c r="M2095" s="24"/>
      <c r="N2095" s="253" t="s">
        <v>105</v>
      </c>
      <c r="O2095" s="254"/>
      <c r="P2095" s="255" t="s">
        <v>106</v>
      </c>
      <c r="Q2095" s="256"/>
      <c r="R2095" s="24"/>
      <c r="S2095" s="249" t="s">
        <v>107</v>
      </c>
      <c r="T2095" s="250"/>
      <c r="U2095" s="251" t="s">
        <v>108</v>
      </c>
      <c r="V2095" s="252"/>
      <c r="W2095" s="8"/>
      <c r="X2095" s="253" t="s">
        <v>109</v>
      </c>
      <c r="Y2095" s="254"/>
      <c r="Z2095" s="255" t="s">
        <v>110</v>
      </c>
      <c r="AA2095" s="256"/>
      <c r="AB2095" s="8"/>
      <c r="AC2095" s="253" t="s">
        <v>111</v>
      </c>
      <c r="AD2095" s="254"/>
      <c r="AE2095" s="255" t="s">
        <v>14</v>
      </c>
      <c r="AF2095" s="256"/>
      <c r="AG2095" s="8"/>
      <c r="AH2095" s="253" t="s">
        <v>112</v>
      </c>
      <c r="AI2095" s="254"/>
      <c r="AJ2095" s="255" t="s">
        <v>113</v>
      </c>
      <c r="AK2095" s="256"/>
      <c r="AL2095" s="8"/>
      <c r="AM2095" s="249" t="s">
        <v>114</v>
      </c>
      <c r="AN2095" s="250"/>
      <c r="AO2095" s="251" t="s">
        <v>115</v>
      </c>
      <c r="AP2095" s="252"/>
      <c r="AQ2095" s="24"/>
      <c r="AR2095" s="253" t="s">
        <v>116</v>
      </c>
      <c r="AS2095" s="254"/>
      <c r="AT2095" s="255" t="s">
        <v>13</v>
      </c>
      <c r="AU2095" s="256"/>
      <c r="AV2095" s="4"/>
      <c r="AW2095" s="253" t="s">
        <v>117</v>
      </c>
      <c r="AX2095" s="254"/>
      <c r="AY2095" s="255" t="s">
        <v>118</v>
      </c>
      <c r="AZ2095" s="256"/>
      <c r="BA2095" s="8"/>
      <c r="BB2095" s="253" t="s">
        <v>119</v>
      </c>
      <c r="BC2095" s="254"/>
      <c r="BD2095" s="255" t="s">
        <v>120</v>
      </c>
      <c r="BE2095" s="256"/>
      <c r="BF2095" s="4"/>
      <c r="BG2095" s="249" t="s">
        <v>121</v>
      </c>
      <c r="BH2095" s="250"/>
      <c r="BI2095" s="251" t="s">
        <v>122</v>
      </c>
      <c r="BJ2095" s="252"/>
      <c r="BK2095" s="4"/>
      <c r="BL2095" s="253" t="s">
        <v>123</v>
      </c>
      <c r="BM2095" s="254"/>
      <c r="BN2095" s="255" t="s">
        <v>124</v>
      </c>
      <c r="BO2095" s="256"/>
      <c r="BP2095" s="4"/>
      <c r="BQ2095" s="253" t="s">
        <v>125</v>
      </c>
      <c r="BR2095" s="254"/>
      <c r="BS2095" s="255" t="s">
        <v>126</v>
      </c>
      <c r="BT2095" s="256"/>
      <c r="BU2095" s="8"/>
      <c r="BV2095" s="253" t="s">
        <v>127</v>
      </c>
      <c r="BW2095" s="254"/>
      <c r="BX2095" s="255" t="s">
        <v>128</v>
      </c>
      <c r="BY2095" s="256"/>
      <c r="CA2095" s="27" t="s">
        <v>15</v>
      </c>
      <c r="CC2095" s="133" t="s">
        <v>70</v>
      </c>
      <c r="CD2095" s="9"/>
      <c r="CE2095" s="38"/>
      <c r="CF2095" s="38"/>
      <c r="CG2095" s="38"/>
      <c r="CH2095" s="38"/>
    </row>
    <row r="2096" spans="2:91" ht="18.600000000000001" customHeight="1" thickTop="1" thickBot="1">
      <c r="B2096" s="129">
        <v>5.5</v>
      </c>
      <c r="D2096" s="29">
        <v>1</v>
      </c>
      <c r="E2096" s="30">
        <v>0</v>
      </c>
      <c r="F2096" s="31">
        <v>0</v>
      </c>
      <c r="G2096" s="32">
        <f t="shared" ref="G2096:G2159" si="20126">-1/($E$8*$B2096)</f>
        <v>-0.11985090909090909</v>
      </c>
      <c r="I2096" s="29">
        <v>1</v>
      </c>
      <c r="J2096" s="33">
        <v>0</v>
      </c>
      <c r="K2096" s="31">
        <v>0</v>
      </c>
      <c r="L2096" s="32">
        <v>0</v>
      </c>
      <c r="N2096" s="29">
        <f t="shared" ref="N2096" si="20127">D2096*I2096+F2096*I2099-E2096*J2096-G2096*J2099</f>
        <v>0.97304966152275763</v>
      </c>
      <c r="O2096" s="33">
        <f t="shared" ref="O2096" si="20128">(D2096*J2096+E2096*I2096+F2096*J2099+G2096*I2099)</f>
        <v>0</v>
      </c>
      <c r="P2096" s="31">
        <f t="shared" ref="P2096" si="20129">D2096*K2096+F2096*K2099-E2096*L2096-G2096*L2099</f>
        <v>0</v>
      </c>
      <c r="Q2096" s="32">
        <f t="shared" ref="Q2096" si="20130">(D2096*L2096+E2096*K2096+F2096*L2099+G2096*K2099)</f>
        <v>-0.11985090909090909</v>
      </c>
      <c r="S2096" s="29">
        <v>1</v>
      </c>
      <c r="T2096" s="30">
        <v>0</v>
      </c>
      <c r="U2096" s="31">
        <v>0</v>
      </c>
      <c r="V2096" s="32">
        <f t="shared" ref="V2096:V2159" si="20131">-1/($T$8*$B2096)</f>
        <v>-0.23283090909090909</v>
      </c>
      <c r="X2096" s="29">
        <f t="shared" ref="X2096" si="20132">N2096*S2096+P2096*S2099-O2096*T2096-Q2096*T2099</f>
        <v>0.97304966152275763</v>
      </c>
      <c r="Y2096" s="33">
        <f t="shared" ref="Y2096" si="20133">(N2096*T2096+O2096*S2096+P2096*T2099+Q2096*S2099)</f>
        <v>0</v>
      </c>
      <c r="Z2096" s="31">
        <f t="shared" ref="Z2096" si="20134">N2096*U2096+P2096*U2099-O2096*V2096-Q2096*V2099</f>
        <v>0</v>
      </c>
      <c r="AA2096" s="32">
        <f t="shared" ref="AA2096" si="20135">(N2096*V2096+O2096*U2096+P2096*V2099+Q2096*U2099)</f>
        <v>-0.34640694637385416</v>
      </c>
      <c r="AB2096" s="8"/>
      <c r="AC2096" s="29">
        <v>1</v>
      </c>
      <c r="AD2096" s="33">
        <v>0</v>
      </c>
      <c r="AE2096" s="31">
        <v>0</v>
      </c>
      <c r="AF2096" s="32">
        <v>0</v>
      </c>
      <c r="AH2096" s="29">
        <f t="shared" ref="AH2096" si="20136">X2096*AC2096+Z2096*AC2099-Y2096*AD2096-AA2096*AD2099</f>
        <v>0.91192652516621353</v>
      </c>
      <c r="AI2096" s="33">
        <f t="shared" ref="AI2096" si="20137">(X2096*AD2096+Y2096*AC2096+Z2096*AD2099+AA2096*AC2099)</f>
        <v>0</v>
      </c>
      <c r="AJ2096" s="31">
        <f t="shared" ref="AJ2096" si="20138">X2096*AE2096+Z2096*AE2099-Y2096*AF2096-AA2096*AF2099</f>
        <v>0</v>
      </c>
      <c r="AK2096" s="32">
        <f t="shared" ref="AK2096" si="20139">(X2096*AF2096+Y2096*AE2096+Z2096*AF2099+AA2096*AE2099)</f>
        <v>-0.34640694637385416</v>
      </c>
      <c r="AL2096" s="8"/>
      <c r="AM2096" s="29">
        <v>1</v>
      </c>
      <c r="AN2096" s="30">
        <v>0</v>
      </c>
      <c r="AO2096" s="31">
        <v>0</v>
      </c>
      <c r="AP2096" s="32">
        <f t="shared" ref="AP2096:AP2159" si="20140">-1/($AN$8*$B2096)</f>
        <v>-0.21055090909090909</v>
      </c>
      <c r="AR2096" s="29">
        <f t="shared" ref="AR2096" si="20141">AH2096*AM2096+AJ2096*AM2099-AI2096*AN2096-AK2096*AN2099</f>
        <v>0.91192652516621353</v>
      </c>
      <c r="AS2096" s="33">
        <f t="shared" ref="AS2096" si="20142">(AH2096*AN2096+AI2096*AM2096+AJ2096*AN2099+AK2096*AM2099)</f>
        <v>0</v>
      </c>
      <c r="AT2096" s="31">
        <f t="shared" ref="AT2096" si="20143">AH2096*AO2096+AJ2096*AO2099-AI2096*AP2096-AK2096*AP2099</f>
        <v>0</v>
      </c>
      <c r="AU2096" s="32">
        <f t="shared" ref="AU2096" si="20144">(AH2096*AP2096+AI2096*AO2096+AJ2096*AP2099+AK2096*AO2099)</f>
        <v>-0.53841390527171418</v>
      </c>
      <c r="AV2096" s="8"/>
      <c r="AW2096" s="29">
        <v>1</v>
      </c>
      <c r="AX2096" s="33">
        <v>0</v>
      </c>
      <c r="AY2096" s="31">
        <v>0</v>
      </c>
      <c r="AZ2096" s="32">
        <v>0</v>
      </c>
      <c r="BB2096" s="29">
        <f t="shared" ref="BB2096" si="20145">AR2096*AW2096+AT2096*AW2099-AS2096*AX2096-AU2096*AX2099</f>
        <v>0.82582232906347186</v>
      </c>
      <c r="BC2096" s="33">
        <f t="shared" ref="BC2096" si="20146">(AR2096*AX2096+AS2096*AW2096+AT2096*AX2099+AU2096*AW2099)</f>
        <v>0</v>
      </c>
      <c r="BD2096" s="31">
        <f t="shared" ref="BD2096" si="20147">AR2096*AY2096+AT2096*AY2099-AS2096*AZ2096-AU2096*AZ2099</f>
        <v>0</v>
      </c>
      <c r="BE2096" s="32">
        <f t="shared" ref="BE2096" si="20148">(AR2096*AZ2096+AS2096*AY2096+AT2096*AZ2099+AU2096*AY2099)</f>
        <v>-0.53841390527171418</v>
      </c>
      <c r="BF2096" s="8"/>
      <c r="BG2096" s="29">
        <v>1</v>
      </c>
      <c r="BH2096" s="30">
        <v>0</v>
      </c>
      <c r="BI2096" s="31">
        <v>0</v>
      </c>
      <c r="BJ2096" s="32">
        <f t="shared" ref="BJ2096:BJ2159" si="20149">-1/($BH$8*$B2096)</f>
        <v>-7.403454545454545E-2</v>
      </c>
      <c r="BL2096" s="29">
        <f t="shared" ref="BL2096" si="20150">BB2096*BG2096+BD2096*BG2099-BC2096*BH2096-BE2096*BH2099</f>
        <v>0.82582232906347186</v>
      </c>
      <c r="BM2096" s="33">
        <f t="shared" ref="BM2096" si="20151">(BB2096*BH2096+BC2096*BG2096+BD2096*BH2099+BE2096*BG2099)</f>
        <v>0</v>
      </c>
      <c r="BN2096" s="31">
        <f t="shared" ref="BN2096" si="20152">BB2096*BI2096+BD2096*BI2099-BC2096*BJ2096-BE2096*BJ2099</f>
        <v>0</v>
      </c>
      <c r="BO2096" s="32">
        <f t="shared" ref="BO2096" si="20153">(BB2096*BJ2096+BC2096*BI2096+BD2096*BJ2099+BE2096*BI2099)</f>
        <v>-0.59955328603014235</v>
      </c>
      <c r="BP2096" s="8"/>
      <c r="BQ2096" s="34">
        <v>1</v>
      </c>
      <c r="BR2096" s="35">
        <v>0</v>
      </c>
      <c r="BS2096" s="11">
        <v>0</v>
      </c>
      <c r="BT2096" s="36">
        <v>0</v>
      </c>
      <c r="BV2096" s="29">
        <f t="shared" ref="BV2096" si="20154">BL2096*BQ2096+BN2096*BQ2099-BM2096*BR2096-BO2096*BR2099</f>
        <v>0.82582232906347186</v>
      </c>
      <c r="BW2096" s="33">
        <f t="shared" ref="BW2096" si="20155">(BL2096*BR2096+BM2096*BQ2096+BN2096*BR2099+BO2096*BQ2099)</f>
        <v>-0.59955328603014235</v>
      </c>
      <c r="BX2096" s="31">
        <f t="shared" ref="BX2096" si="20156">BL2096*BS2096+BN2096*BS2099-BM2096*BT2096-BO2096*BT2099</f>
        <v>0</v>
      </c>
      <c r="BY2096" s="32">
        <f t="shared" ref="BY2096" si="20157">(BL2096*BT2096+BM2096*BS2096+BN2096*BT2099+BO2096*BS2099)</f>
        <v>-0.59955328603014235</v>
      </c>
      <c r="CA2096" s="37">
        <f t="shared" ref="CA2096" si="20158">20*LOG(((1+$BR$8)/$BR$8)/((BV2096+BV2099)^2+(BW2096+BW2099)^2)^0.5)</f>
        <v>-5.1855408962437517E-3</v>
      </c>
      <c r="CC2096" s="134">
        <f t="shared" ref="CC2096" si="20159">((BV2096^2+BW2096^2)^0.5)/((BV2099^2+BW2099^2)^0.5)</f>
        <v>1.0397536803844536</v>
      </c>
      <c r="CD2096" s="9"/>
      <c r="CE2096" s="38"/>
      <c r="CF2096" s="38"/>
      <c r="CG2096" s="38"/>
      <c r="CH2096" s="38"/>
      <c r="CM2096" s="129">
        <v>5.48</v>
      </c>
    </row>
    <row r="2097" spans="2:91" ht="18.600000000000001" customHeight="1" thickBot="1">
      <c r="D2097" s="39"/>
      <c r="G2097" s="40"/>
      <c r="I2097" s="39"/>
      <c r="L2097" s="40"/>
      <c r="N2097" s="39"/>
      <c r="Q2097" s="40"/>
      <c r="S2097" s="39"/>
      <c r="V2097" s="40"/>
      <c r="X2097" s="39"/>
      <c r="AA2097" s="40"/>
      <c r="AC2097" s="39"/>
      <c r="AF2097" s="40"/>
      <c r="AH2097" s="39"/>
      <c r="AK2097" s="40"/>
      <c r="AM2097" s="39"/>
      <c r="AP2097" s="40"/>
      <c r="AR2097" s="39"/>
      <c r="AU2097" s="40"/>
      <c r="AW2097" s="39"/>
      <c r="AZ2097" s="40"/>
      <c r="BB2097" s="39"/>
      <c r="BE2097" s="40"/>
      <c r="BG2097" s="39"/>
      <c r="BJ2097" s="40"/>
      <c r="BL2097" s="39"/>
      <c r="BO2097" s="40"/>
      <c r="BQ2097" s="34"/>
      <c r="BR2097" s="11"/>
      <c r="BS2097" s="11"/>
      <c r="BT2097" s="41"/>
      <c r="BV2097" s="39"/>
      <c r="BY2097" s="40"/>
      <c r="CC2097" s="135"/>
      <c r="CD2097" s="9"/>
      <c r="CE2097" s="38"/>
      <c r="CF2097" s="38"/>
      <c r="CG2097" s="38"/>
      <c r="CH2097" s="38"/>
    </row>
    <row r="2098" spans="2:91" ht="18.600000000000001" customHeight="1" thickBot="1">
      <c r="D2098" s="258" t="s">
        <v>129</v>
      </c>
      <c r="E2098" s="259"/>
      <c r="F2098" s="260" t="s">
        <v>130</v>
      </c>
      <c r="G2098" s="261"/>
      <c r="H2098" s="229"/>
      <c r="I2098" s="258" t="s">
        <v>131</v>
      </c>
      <c r="J2098" s="259"/>
      <c r="K2098" s="260" t="s">
        <v>132</v>
      </c>
      <c r="L2098" s="261"/>
      <c r="N2098" s="253" t="s">
        <v>133</v>
      </c>
      <c r="O2098" s="254"/>
      <c r="P2098" s="255" t="s">
        <v>134</v>
      </c>
      <c r="Q2098" s="256"/>
      <c r="S2098" s="258" t="s">
        <v>135</v>
      </c>
      <c r="T2098" s="259"/>
      <c r="U2098" s="260" t="s">
        <v>136</v>
      </c>
      <c r="V2098" s="261"/>
      <c r="W2098" s="8"/>
      <c r="X2098" s="253" t="s">
        <v>137</v>
      </c>
      <c r="Y2098" s="254"/>
      <c r="Z2098" s="255" t="s">
        <v>138</v>
      </c>
      <c r="AA2098" s="256"/>
      <c r="AB2098" s="8"/>
      <c r="AC2098" s="258" t="s">
        <v>139</v>
      </c>
      <c r="AD2098" s="259"/>
      <c r="AE2098" s="260" t="s">
        <v>140</v>
      </c>
      <c r="AF2098" s="261"/>
      <c r="AG2098" s="8"/>
      <c r="AH2098" s="253" t="s">
        <v>141</v>
      </c>
      <c r="AI2098" s="254"/>
      <c r="AJ2098" s="255" t="s">
        <v>142</v>
      </c>
      <c r="AK2098" s="256"/>
      <c r="AL2098" s="8"/>
      <c r="AM2098" s="258" t="s">
        <v>143</v>
      </c>
      <c r="AN2098" s="259"/>
      <c r="AO2098" s="260" t="s">
        <v>144</v>
      </c>
      <c r="AP2098" s="261"/>
      <c r="AR2098" s="253" t="s">
        <v>145</v>
      </c>
      <c r="AS2098" s="254"/>
      <c r="AT2098" s="255" t="s">
        <v>146</v>
      </c>
      <c r="AU2098" s="256"/>
      <c r="AV2098" s="4"/>
      <c r="AW2098" s="258" t="s">
        <v>147</v>
      </c>
      <c r="AX2098" s="259"/>
      <c r="AY2098" s="260" t="s">
        <v>148</v>
      </c>
      <c r="AZ2098" s="261"/>
      <c r="BA2098" s="8"/>
      <c r="BB2098" s="253" t="s">
        <v>149</v>
      </c>
      <c r="BC2098" s="254"/>
      <c r="BD2098" s="255" t="s">
        <v>150</v>
      </c>
      <c r="BE2098" s="256"/>
      <c r="BF2098" s="4"/>
      <c r="BG2098" s="258" t="s">
        <v>151</v>
      </c>
      <c r="BH2098" s="259"/>
      <c r="BI2098" s="260" t="s">
        <v>152</v>
      </c>
      <c r="BJ2098" s="261"/>
      <c r="BK2098" s="4"/>
      <c r="BL2098" s="253" t="s">
        <v>153</v>
      </c>
      <c r="BM2098" s="254"/>
      <c r="BN2098" s="255" t="s">
        <v>154</v>
      </c>
      <c r="BO2098" s="256"/>
      <c r="BP2098" s="4"/>
      <c r="BQ2098" s="258" t="s">
        <v>155</v>
      </c>
      <c r="BR2098" s="259"/>
      <c r="BS2098" s="260" t="s">
        <v>156</v>
      </c>
      <c r="BT2098" s="261"/>
      <c r="BU2098" s="8"/>
      <c r="BV2098" s="253" t="s">
        <v>157</v>
      </c>
      <c r="BW2098" s="254"/>
      <c r="BX2098" s="255" t="s">
        <v>158</v>
      </c>
      <c r="BY2098" s="256"/>
      <c r="CA2098" s="46" t="s">
        <v>16</v>
      </c>
      <c r="CC2098" s="136" t="s">
        <v>71</v>
      </c>
      <c r="CD2098" s="9"/>
      <c r="CE2098" s="38"/>
      <c r="CF2098" s="38"/>
      <c r="CG2098" s="38"/>
      <c r="CH2098" s="38"/>
    </row>
    <row r="2099" spans="2:91" ht="18.600000000000001" customHeight="1" thickTop="1" thickBot="1">
      <c r="D2099" s="29">
        <v>0</v>
      </c>
      <c r="E2099" s="33">
        <v>0</v>
      </c>
      <c r="F2099" s="31">
        <v>1</v>
      </c>
      <c r="G2099" s="32">
        <v>0</v>
      </c>
      <c r="I2099" s="29">
        <v>0</v>
      </c>
      <c r="J2099" s="33">
        <f t="shared" ref="J2099" si="20160">IF(0=(1-$J$8*$K$8*$B2096^2),10^14,$B2096*$J$8/(1-$J$8*$K$8*$B2096^2))</f>
        <v>-0.22486553236571633</v>
      </c>
      <c r="K2099" s="31">
        <v>1</v>
      </c>
      <c r="L2099" s="32">
        <v>0</v>
      </c>
      <c r="N2099" s="29">
        <f t="shared" ref="N2099" si="20161">D2099*I2096+F2099*I2099-E2099*J2096-G2099*J2099</f>
        <v>0</v>
      </c>
      <c r="O2099" s="33">
        <f t="shared" ref="O2099" si="20162">(D2099*J2096+E2099*I2096+F2099*J2099+G2099*I2099)</f>
        <v>-0.22486553236571633</v>
      </c>
      <c r="P2099" s="31">
        <f t="shared" ref="P2099" si="20163">D2099*K2096+F2099*K2099-E2099*L2096-G2099*L2099</f>
        <v>1</v>
      </c>
      <c r="Q2099" s="32">
        <f t="shared" ref="Q2099" si="20164">(D2099*L2096+E2099*K2096+F2099*L2099+G2099*K2099)</f>
        <v>0</v>
      </c>
      <c r="S2099" s="29">
        <v>0</v>
      </c>
      <c r="T2099" s="33">
        <v>0</v>
      </c>
      <c r="U2099" s="31">
        <v>1</v>
      </c>
      <c r="V2099" s="32">
        <v>0</v>
      </c>
      <c r="X2099" s="29">
        <f t="shared" ref="X2099" si="20165">N2099*S2096+P2099*S2099-O2099*T2096-Q2099*T2099</f>
        <v>0</v>
      </c>
      <c r="Y2099" s="33">
        <f t="shared" ref="Y2099" si="20166">(N2099*T2096+O2099*S2096+P2099*T2099+Q2099*S2099)</f>
        <v>-0.22486553236571633</v>
      </c>
      <c r="Z2099" s="31">
        <f t="shared" ref="Z2099" si="20167">N2099*U2096+P2099*U2099-O2099*V2096-Q2099*V2099</f>
        <v>0.94764435367607902</v>
      </c>
      <c r="AA2099" s="32">
        <f t="shared" ref="AA2099" si="20168">(N2099*V2096+O2099*U2096+P2099*V2099+Q2099*U2099)</f>
        <v>0</v>
      </c>
      <c r="AB2099" s="8"/>
      <c r="AC2099" s="29">
        <v>0</v>
      </c>
      <c r="AD2099" s="33">
        <f t="shared" ref="AD2099" si="20169">IF(0=(1-$AD$8*$AE$8*$B2096^2),10^14,$B2096*$AD$8/(1-$AD$8*$AE$8*$B2096^2))</f>
        <v>-0.17644893382298962</v>
      </c>
      <c r="AE2099" s="31">
        <v>1</v>
      </c>
      <c r="AF2099" s="32">
        <v>0</v>
      </c>
      <c r="AH2099" s="29">
        <f t="shared" ref="AH2099" si="20170">X2099*AC2096+Z2099*AC2099-Y2099*AD2096-AA2099*AD2099</f>
        <v>0</v>
      </c>
      <c r="AI2099" s="33">
        <f t="shared" ref="AI2099" si="20171">(X2099*AD2096+Y2099*AC2096+Z2099*AD2099+AA2099*AC2099)</f>
        <v>-0.39207636821523656</v>
      </c>
      <c r="AJ2099" s="31">
        <f t="shared" ref="AJ2099" si="20172">X2099*AE2096+Z2099*AE2099-Y2099*AF2096-AA2099*AF2099</f>
        <v>0.94764435367607902</v>
      </c>
      <c r="AK2099" s="32">
        <f t="shared" ref="AK2099" si="20173">(X2099*AF2096+Y2099*AE2096+Z2099*AF2099+AA2099*AE2099)</f>
        <v>0</v>
      </c>
      <c r="AL2099" s="8"/>
      <c r="AM2099" s="29">
        <v>0</v>
      </c>
      <c r="AN2099" s="33">
        <v>0</v>
      </c>
      <c r="AO2099" s="31">
        <v>1</v>
      </c>
      <c r="AP2099" s="32">
        <v>0</v>
      </c>
      <c r="AR2099" s="29">
        <f t="shared" ref="AR2099" si="20174">AH2099*AM2096+AJ2099*AM2099-AI2099*AN2096-AK2099*AN2099</f>
        <v>0</v>
      </c>
      <c r="AS2099" s="33">
        <f t="shared" ref="AS2099" si="20175">(AH2099*AN2096+AI2099*AM2096+AJ2099*AN2099+AK2099*AM2099)</f>
        <v>-0.39207636821523656</v>
      </c>
      <c r="AT2099" s="31">
        <f t="shared" ref="AT2099" si="20176">AH2099*AO2096+AJ2099*AO2099-AI2099*AP2096-AK2099*AP2099</f>
        <v>0.86509231791529895</v>
      </c>
      <c r="AU2099" s="32">
        <f t="shared" ref="AU2099" si="20177">(AH2099*AP2096+AI2099*AO2096+AJ2099*AP2099+AK2099*AO2099)</f>
        <v>0</v>
      </c>
      <c r="AV2099" s="8"/>
      <c r="AW2099" s="29">
        <v>0</v>
      </c>
      <c r="AX2099" s="33">
        <f t="shared" ref="AX2099" si="20178">IF(0=(1-$AX$8*$AY$8*$B2096^2),10^14,$B2096*$AX$8/(1-$AX$8*$AY$8*$B2096^2))</f>
        <v>-0.15992193971901336</v>
      </c>
      <c r="AY2099" s="31">
        <v>1</v>
      </c>
      <c r="AZ2099" s="32">
        <v>0</v>
      </c>
      <c r="BB2099" s="29">
        <f t="shared" ref="BB2099" si="20179">AR2099*AW2096+AT2099*AW2099-AS2099*AX2096-AU2099*AX2099</f>
        <v>0</v>
      </c>
      <c r="BC2099" s="33">
        <f t="shared" ref="BC2099" si="20180">(AR2099*AX2096+AS2099*AW2096+AT2099*AX2099+AU2099*AW2099)</f>
        <v>-0.53042360973226854</v>
      </c>
      <c r="BD2099" s="31">
        <f t="shared" ref="BD2099" si="20181">AR2099*AY2096+AT2099*AY2099-AS2099*AZ2096-AU2099*AZ2099</f>
        <v>0.86509231791529895</v>
      </c>
      <c r="BE2099" s="32">
        <f t="shared" ref="BE2099" si="20182">(AR2099*AZ2096+AS2099*AY2096+AT2099*AZ2099+AU2099*AY2099)</f>
        <v>0</v>
      </c>
      <c r="BF2099" s="8"/>
      <c r="BG2099" s="29">
        <v>0</v>
      </c>
      <c r="BH2099" s="33">
        <v>0</v>
      </c>
      <c r="BI2099" s="31">
        <v>1</v>
      </c>
      <c r="BJ2099" s="32">
        <v>0</v>
      </c>
      <c r="BL2099" s="29">
        <f t="shared" ref="BL2099" si="20183">BB2099*BG2096+BD2099*BG2099-BC2099*BH2096-BE2099*BH2099</f>
        <v>0</v>
      </c>
      <c r="BM2099" s="33">
        <f t="shared" ref="BM2099" si="20184">(BB2099*BH2096+BC2099*BG2096+BD2099*BH2099+BE2099*BG2099)</f>
        <v>-0.53042360973226854</v>
      </c>
      <c r="BN2099" s="31">
        <f t="shared" ref="BN2099" si="20185">BB2099*BI2096+BD2099*BI2099-BC2099*BJ2096-BE2099*BJ2099</f>
        <v>0.8258226470704112</v>
      </c>
      <c r="BO2099" s="32">
        <f t="shared" ref="BO2099" si="20186">(BB2099*BJ2096+BC2099*BI2096+BD2099*BJ2099+BE2099*BI2099)</f>
        <v>0</v>
      </c>
      <c r="BP2099" s="8"/>
      <c r="BQ2099" s="19">
        <f t="shared" ref="BQ2099:BQ2162" si="20187">1/$BR$8</f>
        <v>1</v>
      </c>
      <c r="BR2099" s="47">
        <v>0</v>
      </c>
      <c r="BS2099" s="48">
        <v>1</v>
      </c>
      <c r="BT2099" s="49">
        <v>0</v>
      </c>
      <c r="BV2099" s="29">
        <f t="shared" ref="BV2099" si="20188">BL2099*BQ2096+BN2099*BQ2099-BM2099*BR2096-BO2099*BR2099</f>
        <v>0.8258226470704112</v>
      </c>
      <c r="BW2099" s="33">
        <f t="shared" ref="BW2099" si="20189">(BL2099*BR2096+BM2099*BQ2096+BN2099*BR2099+BO2099*BQ2099)</f>
        <v>-0.53042360973226854</v>
      </c>
      <c r="BX2099" s="31">
        <f t="shared" ref="BX2099" si="20190">BL2099*BS2096+BN2099*BS2099-BM2099*BT2096-BO2099*BT2099</f>
        <v>0.8258226470704112</v>
      </c>
      <c r="BY2099" s="32">
        <f t="shared" ref="BY2099" si="20191">(BL2099*BT2096+BM2099*BS2096+BN2099*BT2099+BO2099*BS2099)</f>
        <v>0</v>
      </c>
      <c r="CA2099" s="50">
        <f t="shared" ref="CA2099" si="20192">(180/PI())*ATAN(-1*(BW2096+BW2099)/(BV2096+BV2099))</f>
        <v>34.378076730689628</v>
      </c>
      <c r="CC2099" s="137">
        <f t="shared" ref="CC2099" si="20193">20*LOG(((1-(10^(CA2096/20)^2)*(1-((1-CC2096)/(1+CC2096))^2))^0.5))</f>
        <v>-28.03357476395453</v>
      </c>
      <c r="CD2099" s="9"/>
      <c r="CE2099" s="38"/>
      <c r="CF2099" s="38"/>
      <c r="CG2099" s="38"/>
      <c r="CH2099" s="38"/>
    </row>
    <row r="2100" spans="2:91" ht="18.600000000000001" customHeight="1">
      <c r="CC2100" s="42"/>
    </row>
    <row r="2101" spans="2:91" ht="18.600000000000001" customHeight="1" thickBot="1">
      <c r="E2101" s="22" t="s">
        <v>4</v>
      </c>
      <c r="J2101" s="22" t="s">
        <v>5</v>
      </c>
      <c r="O2101" s="22" t="s">
        <v>6</v>
      </c>
      <c r="T2101" s="22" t="s">
        <v>7</v>
      </c>
      <c r="Y2101" s="22" t="s">
        <v>8</v>
      </c>
      <c r="AD2101" s="22" t="s">
        <v>65</v>
      </c>
      <c r="AI2101" s="22" t="s">
        <v>9</v>
      </c>
      <c r="AN2101" s="22" t="s">
        <v>66</v>
      </c>
      <c r="AS2101" s="22" t="s">
        <v>51</v>
      </c>
      <c r="AX2101" s="22" t="s">
        <v>67</v>
      </c>
      <c r="BC2101" s="22" t="s">
        <v>52</v>
      </c>
      <c r="BH2101" s="22" t="s">
        <v>68</v>
      </c>
      <c r="BM2101" s="22" t="s">
        <v>63</v>
      </c>
      <c r="BQ2101" s="23" t="s">
        <v>69</v>
      </c>
      <c r="BR2101" s="23"/>
      <c r="BS2101" s="24"/>
      <c r="BT2101" s="24"/>
      <c r="BU2101" s="24"/>
      <c r="BW2101" s="22" t="s">
        <v>64</v>
      </c>
    </row>
    <row r="2102" spans="2:91" ht="18.600000000000001" customHeight="1" thickBot="1">
      <c r="D2102" s="249" t="s">
        <v>103</v>
      </c>
      <c r="E2102" s="250"/>
      <c r="F2102" s="251" t="s">
        <v>104</v>
      </c>
      <c r="G2102" s="252"/>
      <c r="H2102" s="229"/>
      <c r="I2102" s="253" t="s">
        <v>11</v>
      </c>
      <c r="J2102" s="254"/>
      <c r="K2102" s="255" t="s">
        <v>12</v>
      </c>
      <c r="L2102" s="256"/>
      <c r="M2102" s="24"/>
      <c r="N2102" s="253" t="s">
        <v>105</v>
      </c>
      <c r="O2102" s="254"/>
      <c r="P2102" s="255" t="s">
        <v>106</v>
      </c>
      <c r="Q2102" s="256"/>
      <c r="R2102" s="24"/>
      <c r="S2102" s="249" t="s">
        <v>107</v>
      </c>
      <c r="T2102" s="250"/>
      <c r="U2102" s="251" t="s">
        <v>108</v>
      </c>
      <c r="V2102" s="252"/>
      <c r="W2102" s="8"/>
      <c r="X2102" s="253" t="s">
        <v>109</v>
      </c>
      <c r="Y2102" s="254"/>
      <c r="Z2102" s="255" t="s">
        <v>110</v>
      </c>
      <c r="AA2102" s="256"/>
      <c r="AB2102" s="8"/>
      <c r="AC2102" s="253" t="s">
        <v>111</v>
      </c>
      <c r="AD2102" s="254"/>
      <c r="AE2102" s="255" t="s">
        <v>14</v>
      </c>
      <c r="AF2102" s="256"/>
      <c r="AG2102" s="8"/>
      <c r="AH2102" s="253" t="s">
        <v>112</v>
      </c>
      <c r="AI2102" s="254"/>
      <c r="AJ2102" s="255" t="s">
        <v>113</v>
      </c>
      <c r="AK2102" s="256"/>
      <c r="AL2102" s="8"/>
      <c r="AM2102" s="249" t="s">
        <v>114</v>
      </c>
      <c r="AN2102" s="250"/>
      <c r="AO2102" s="251" t="s">
        <v>115</v>
      </c>
      <c r="AP2102" s="252"/>
      <c r="AQ2102" s="24"/>
      <c r="AR2102" s="253" t="s">
        <v>116</v>
      </c>
      <c r="AS2102" s="254"/>
      <c r="AT2102" s="255" t="s">
        <v>13</v>
      </c>
      <c r="AU2102" s="256"/>
      <c r="AV2102" s="4"/>
      <c r="AW2102" s="253" t="s">
        <v>117</v>
      </c>
      <c r="AX2102" s="254"/>
      <c r="AY2102" s="255" t="s">
        <v>118</v>
      </c>
      <c r="AZ2102" s="256"/>
      <c r="BA2102" s="8"/>
      <c r="BB2102" s="253" t="s">
        <v>119</v>
      </c>
      <c r="BC2102" s="254"/>
      <c r="BD2102" s="255" t="s">
        <v>120</v>
      </c>
      <c r="BE2102" s="256"/>
      <c r="BF2102" s="4"/>
      <c r="BG2102" s="249" t="s">
        <v>121</v>
      </c>
      <c r="BH2102" s="250"/>
      <c r="BI2102" s="251" t="s">
        <v>122</v>
      </c>
      <c r="BJ2102" s="252"/>
      <c r="BK2102" s="4"/>
      <c r="BL2102" s="253" t="s">
        <v>123</v>
      </c>
      <c r="BM2102" s="254"/>
      <c r="BN2102" s="255" t="s">
        <v>124</v>
      </c>
      <c r="BO2102" s="256"/>
      <c r="BP2102" s="4"/>
      <c r="BQ2102" s="253" t="s">
        <v>125</v>
      </c>
      <c r="BR2102" s="254"/>
      <c r="BS2102" s="255" t="s">
        <v>126</v>
      </c>
      <c r="BT2102" s="256"/>
      <c r="BU2102" s="8"/>
      <c r="BV2102" s="253" t="s">
        <v>127</v>
      </c>
      <c r="BW2102" s="254"/>
      <c r="BX2102" s="255" t="s">
        <v>128</v>
      </c>
      <c r="BY2102" s="256"/>
      <c r="CA2102" s="27" t="s">
        <v>15</v>
      </c>
      <c r="CC2102" s="133" t="s">
        <v>70</v>
      </c>
      <c r="CD2102" s="9"/>
      <c r="CE2102" s="38"/>
      <c r="CF2102" s="38"/>
      <c r="CG2102" s="38"/>
      <c r="CH2102" s="38"/>
    </row>
    <row r="2103" spans="2:91" ht="18.600000000000001" customHeight="1" thickTop="1" thickBot="1">
      <c r="B2103" s="129">
        <v>5.52</v>
      </c>
      <c r="D2103" s="29">
        <v>1</v>
      </c>
      <c r="E2103" s="30">
        <v>0</v>
      </c>
      <c r="F2103" s="31">
        <v>0</v>
      </c>
      <c r="G2103" s="32">
        <f t="shared" ref="G2103:G2166" si="20194">-1/($E$8*$B2103)</f>
        <v>-0.11941666666666668</v>
      </c>
      <c r="I2103" s="29">
        <v>1</v>
      </c>
      <c r="J2103" s="33">
        <v>0</v>
      </c>
      <c r="K2103" s="31">
        <v>0</v>
      </c>
      <c r="L2103" s="32">
        <v>0</v>
      </c>
      <c r="N2103" s="29">
        <f t="shared" ref="N2103" si="20195">D2103*I2103+F2103*I2106-E2103*J2103-G2103*J2106</f>
        <v>0.97324558936288763</v>
      </c>
      <c r="O2103" s="33">
        <f t="shared" ref="O2103" si="20196">(D2103*J2103+E2103*I2103+F2103*J2106+G2103*I2106)</f>
        <v>0</v>
      </c>
      <c r="P2103" s="31">
        <f t="shared" ref="P2103" si="20197">D2103*K2103+F2103*K2106-E2103*L2103-G2103*L2106</f>
        <v>0</v>
      </c>
      <c r="Q2103" s="32">
        <f t="shared" ref="Q2103" si="20198">(D2103*L2103+E2103*K2103+F2103*L2106+G2103*K2106)</f>
        <v>-0.11941666666666668</v>
      </c>
      <c r="S2103" s="29">
        <v>1</v>
      </c>
      <c r="T2103" s="30">
        <v>0</v>
      </c>
      <c r="U2103" s="31">
        <v>0</v>
      </c>
      <c r="V2103" s="32">
        <f t="shared" ref="V2103:V2166" si="20199">-1/($T$8*$B2103)</f>
        <v>-0.23198731884057974</v>
      </c>
      <c r="X2103" s="29">
        <f t="shared" ref="X2103" si="20200">N2103*S2103+P2103*S2106-O2103*T2103-Q2103*T2106</f>
        <v>0.97324558936288763</v>
      </c>
      <c r="Y2103" s="33">
        <f t="shared" ref="Y2103" si="20201">(N2103*T2103+O2103*S2103+P2103*T2106+Q2103*S2106)</f>
        <v>0</v>
      </c>
      <c r="Z2103" s="31">
        <f t="shared" ref="Z2103" si="20202">N2103*U2103+P2103*U2106-O2103*V2103-Q2103*V2106</f>
        <v>0</v>
      </c>
      <c r="AA2103" s="32">
        <f t="shared" ref="AA2103" si="20203">(N2103*V2103+O2103*U2103+P2103*V2106+Q2103*U2106)</f>
        <v>-0.34519730151638284</v>
      </c>
      <c r="AB2103" s="8"/>
      <c r="AC2103" s="29">
        <v>1</v>
      </c>
      <c r="AD2103" s="33">
        <v>0</v>
      </c>
      <c r="AE2103" s="31">
        <v>0</v>
      </c>
      <c r="AF2103" s="32">
        <v>0</v>
      </c>
      <c r="AH2103" s="29">
        <f t="shared" ref="AH2103" si="20204">X2103*AC2103+Z2103*AC2106-Y2103*AD2103-AA2103*AD2106</f>
        <v>0.91256498324878499</v>
      </c>
      <c r="AI2103" s="33">
        <f t="shared" ref="AI2103" si="20205">(X2103*AD2103+Y2103*AC2103+Z2103*AD2106+AA2103*AC2106)</f>
        <v>0</v>
      </c>
      <c r="AJ2103" s="31">
        <f t="shared" ref="AJ2103" si="20206">X2103*AE2103+Z2103*AE2106-Y2103*AF2103-AA2103*AF2106</f>
        <v>0</v>
      </c>
      <c r="AK2103" s="32">
        <f t="shared" ref="AK2103" si="20207">(X2103*AF2103+Y2103*AE2103+Z2103*AF2106+AA2103*AE2106)</f>
        <v>-0.34519730151638284</v>
      </c>
      <c r="AL2103" s="8"/>
      <c r="AM2103" s="29">
        <v>1</v>
      </c>
      <c r="AN2103" s="30">
        <v>0</v>
      </c>
      <c r="AO2103" s="31">
        <v>0</v>
      </c>
      <c r="AP2103" s="32">
        <f t="shared" ref="AP2103:AP2166" si="20208">-1/($AN$8*$B2103)</f>
        <v>-0.20978804347826088</v>
      </c>
      <c r="AR2103" s="29">
        <f t="shared" ref="AR2103" si="20209">AH2103*AM2103+AJ2103*AM2106-AI2103*AN2103-AK2103*AN2106</f>
        <v>0.91256498324878499</v>
      </c>
      <c r="AS2103" s="33">
        <f t="shared" ref="AS2103" si="20210">(AH2103*AN2103+AI2103*AM2103+AJ2103*AN2106+AK2103*AM2106)</f>
        <v>0</v>
      </c>
      <c r="AT2103" s="31">
        <f t="shared" ref="AT2103" si="20211">AH2103*AO2103+AJ2103*AO2106-AI2103*AP2103-AK2103*AP2106</f>
        <v>0</v>
      </c>
      <c r="AU2103" s="32">
        <f t="shared" ref="AU2103" si="20212">(AH2103*AP2103+AI2103*AO2103+AJ2103*AP2106+AK2103*AO2106)</f>
        <v>-0.53664252389891742</v>
      </c>
      <c r="AV2103" s="8"/>
      <c r="AW2103" s="29">
        <v>1</v>
      </c>
      <c r="AX2103" s="33">
        <v>0</v>
      </c>
      <c r="AY2103" s="31">
        <v>0</v>
      </c>
      <c r="AZ2103" s="32">
        <v>0</v>
      </c>
      <c r="BB2103" s="29">
        <f t="shared" ref="BB2103" si="20213">AR2103*AW2103+AT2103*AW2106-AS2103*AX2103-AU2103*AX2106</f>
        <v>0.82706366394347985</v>
      </c>
      <c r="BC2103" s="33">
        <f t="shared" ref="BC2103" si="20214">(AR2103*AX2103+AS2103*AW2103+AT2103*AX2106+AU2103*AW2106)</f>
        <v>0</v>
      </c>
      <c r="BD2103" s="31">
        <f t="shared" ref="BD2103" si="20215">AR2103*AY2103+AT2103*AY2106-AS2103*AZ2103-AU2103*AZ2106</f>
        <v>0</v>
      </c>
      <c r="BE2103" s="32">
        <f t="shared" ref="BE2103" si="20216">(AR2103*AZ2103+AS2103*AY2103+AT2103*AZ2106+AU2103*AY2106)</f>
        <v>-0.53664252389891742</v>
      </c>
      <c r="BF2103" s="8"/>
      <c r="BG2103" s="29">
        <v>1</v>
      </c>
      <c r="BH2103" s="30">
        <v>0</v>
      </c>
      <c r="BI2103" s="31">
        <v>0</v>
      </c>
      <c r="BJ2103" s="32">
        <f t="shared" ref="BJ2103:BJ2166" si="20217">-1/($BH$8*$B2103)</f>
        <v>-7.3766304347826078E-2</v>
      </c>
      <c r="BL2103" s="29">
        <f t="shared" ref="BL2103" si="20218">BB2103*BG2103+BD2103*BG2106-BC2103*BH2103-BE2103*BH2106</f>
        <v>0.82706366394347985</v>
      </c>
      <c r="BM2103" s="33">
        <f t="shared" ref="BM2103" si="20219">(BB2103*BH2103+BC2103*BG2103+BD2103*BH2106+BE2103*BG2106)</f>
        <v>0</v>
      </c>
      <c r="BN2103" s="31">
        <f t="shared" ref="BN2103" si="20220">BB2103*BI2103+BD2103*BI2106-BC2103*BJ2103-BE2103*BJ2106</f>
        <v>0</v>
      </c>
      <c r="BO2103" s="32">
        <f t="shared" ref="BO2103" si="20221">(BB2103*BJ2103+BC2103*BI2103+BD2103*BJ2106+BE2103*BI2106)</f>
        <v>-0.59765195384840031</v>
      </c>
      <c r="BP2103" s="8"/>
      <c r="BQ2103" s="34">
        <v>1</v>
      </c>
      <c r="BR2103" s="35">
        <v>0</v>
      </c>
      <c r="BS2103" s="11">
        <v>0</v>
      </c>
      <c r="BT2103" s="36">
        <v>0</v>
      </c>
      <c r="BV2103" s="29">
        <f t="shared" ref="BV2103" si="20222">BL2103*BQ2103+BN2103*BQ2106-BM2103*BR2103-BO2103*BR2106</f>
        <v>0.82706366394347985</v>
      </c>
      <c r="BW2103" s="33">
        <f t="shared" ref="BW2103" si="20223">(BL2103*BR2103+BM2103*BQ2103+BN2103*BR2106+BO2103*BQ2106)</f>
        <v>-0.59765195384840031</v>
      </c>
      <c r="BX2103" s="31">
        <f t="shared" ref="BX2103" si="20224">BL2103*BS2103+BN2103*BS2106-BM2103*BT2103-BO2103*BT2106</f>
        <v>0</v>
      </c>
      <c r="BY2103" s="32">
        <f t="shared" ref="BY2103" si="20225">(BL2103*BT2103+BM2103*BS2103+BN2103*BT2106+BO2103*BS2106)</f>
        <v>-0.59765195384840031</v>
      </c>
      <c r="CA2103" s="37">
        <f t="shared" ref="CA2103" si="20226">20*LOG(((1+$BR$8)/$BR$8)/((BV2103+BV2106)^2+(BW2103+BW2106)^2)^0.5)</f>
        <v>-5.1622202902130649E-3</v>
      </c>
      <c r="CC2103" s="134">
        <f t="shared" ref="CC2103" si="20227">((BV2103^2+BW2103^2)^0.5)/((BV2106^2+BW2106^2)^0.5)</f>
        <v>1.0395320866260118</v>
      </c>
      <c r="CD2103" s="9"/>
      <c r="CE2103" s="38"/>
      <c r="CF2103" s="38"/>
      <c r="CG2103" s="38"/>
      <c r="CH2103" s="38"/>
      <c r="CM2103" s="129">
        <v>5.5</v>
      </c>
    </row>
    <row r="2104" spans="2:91" ht="18.600000000000001" customHeight="1" thickBot="1">
      <c r="D2104" s="39"/>
      <c r="G2104" s="40"/>
      <c r="I2104" s="39"/>
      <c r="L2104" s="40"/>
      <c r="N2104" s="39"/>
      <c r="Q2104" s="40"/>
      <c r="S2104" s="39"/>
      <c r="V2104" s="40"/>
      <c r="X2104" s="39"/>
      <c r="AA2104" s="40"/>
      <c r="AC2104" s="39"/>
      <c r="AF2104" s="40"/>
      <c r="AH2104" s="39"/>
      <c r="AK2104" s="40"/>
      <c r="AM2104" s="39"/>
      <c r="AP2104" s="40"/>
      <c r="AR2104" s="39"/>
      <c r="AU2104" s="40"/>
      <c r="AW2104" s="39"/>
      <c r="AZ2104" s="40"/>
      <c r="BB2104" s="39"/>
      <c r="BE2104" s="40"/>
      <c r="BG2104" s="39"/>
      <c r="BJ2104" s="40"/>
      <c r="BL2104" s="39"/>
      <c r="BO2104" s="40"/>
      <c r="BQ2104" s="34"/>
      <c r="BR2104" s="11"/>
      <c r="BS2104" s="11"/>
      <c r="BT2104" s="41"/>
      <c r="BV2104" s="39"/>
      <c r="BY2104" s="40"/>
      <c r="CC2104" s="135"/>
      <c r="CD2104" s="9"/>
      <c r="CE2104" s="38"/>
      <c r="CF2104" s="38"/>
      <c r="CG2104" s="38"/>
      <c r="CH2104" s="38"/>
    </row>
    <row r="2105" spans="2:91" ht="18.600000000000001" customHeight="1" thickBot="1">
      <c r="D2105" s="258" t="s">
        <v>129</v>
      </c>
      <c r="E2105" s="259"/>
      <c r="F2105" s="260" t="s">
        <v>130</v>
      </c>
      <c r="G2105" s="261"/>
      <c r="H2105" s="229"/>
      <c r="I2105" s="258" t="s">
        <v>131</v>
      </c>
      <c r="J2105" s="259"/>
      <c r="K2105" s="260" t="s">
        <v>132</v>
      </c>
      <c r="L2105" s="261"/>
      <c r="N2105" s="253" t="s">
        <v>133</v>
      </c>
      <c r="O2105" s="254"/>
      <c r="P2105" s="255" t="s">
        <v>134</v>
      </c>
      <c r="Q2105" s="256"/>
      <c r="S2105" s="258" t="s">
        <v>135</v>
      </c>
      <c r="T2105" s="259"/>
      <c r="U2105" s="260" t="s">
        <v>136</v>
      </c>
      <c r="V2105" s="261"/>
      <c r="W2105" s="8"/>
      <c r="X2105" s="253" t="s">
        <v>137</v>
      </c>
      <c r="Y2105" s="254"/>
      <c r="Z2105" s="255" t="s">
        <v>138</v>
      </c>
      <c r="AA2105" s="256"/>
      <c r="AB2105" s="8"/>
      <c r="AC2105" s="258" t="s">
        <v>139</v>
      </c>
      <c r="AD2105" s="259"/>
      <c r="AE2105" s="260" t="s">
        <v>140</v>
      </c>
      <c r="AF2105" s="261"/>
      <c r="AG2105" s="8"/>
      <c r="AH2105" s="253" t="s">
        <v>141</v>
      </c>
      <c r="AI2105" s="254"/>
      <c r="AJ2105" s="255" t="s">
        <v>142</v>
      </c>
      <c r="AK2105" s="256"/>
      <c r="AL2105" s="8"/>
      <c r="AM2105" s="258" t="s">
        <v>143</v>
      </c>
      <c r="AN2105" s="259"/>
      <c r="AO2105" s="260" t="s">
        <v>144</v>
      </c>
      <c r="AP2105" s="261"/>
      <c r="AR2105" s="253" t="s">
        <v>145</v>
      </c>
      <c r="AS2105" s="254"/>
      <c r="AT2105" s="255" t="s">
        <v>146</v>
      </c>
      <c r="AU2105" s="256"/>
      <c r="AV2105" s="4"/>
      <c r="AW2105" s="258" t="s">
        <v>147</v>
      </c>
      <c r="AX2105" s="259"/>
      <c r="AY2105" s="260" t="s">
        <v>148</v>
      </c>
      <c r="AZ2105" s="261"/>
      <c r="BA2105" s="8"/>
      <c r="BB2105" s="253" t="s">
        <v>149</v>
      </c>
      <c r="BC2105" s="254"/>
      <c r="BD2105" s="255" t="s">
        <v>150</v>
      </c>
      <c r="BE2105" s="256"/>
      <c r="BF2105" s="4"/>
      <c r="BG2105" s="258" t="s">
        <v>151</v>
      </c>
      <c r="BH2105" s="259"/>
      <c r="BI2105" s="260" t="s">
        <v>152</v>
      </c>
      <c r="BJ2105" s="261"/>
      <c r="BK2105" s="4"/>
      <c r="BL2105" s="253" t="s">
        <v>153</v>
      </c>
      <c r="BM2105" s="254"/>
      <c r="BN2105" s="255" t="s">
        <v>154</v>
      </c>
      <c r="BO2105" s="256"/>
      <c r="BP2105" s="4"/>
      <c r="BQ2105" s="258" t="s">
        <v>155</v>
      </c>
      <c r="BR2105" s="259"/>
      <c r="BS2105" s="260" t="s">
        <v>156</v>
      </c>
      <c r="BT2105" s="261"/>
      <c r="BU2105" s="8"/>
      <c r="BV2105" s="253" t="s">
        <v>157</v>
      </c>
      <c r="BW2105" s="254"/>
      <c r="BX2105" s="255" t="s">
        <v>158</v>
      </c>
      <c r="BY2105" s="256"/>
      <c r="CA2105" s="46" t="s">
        <v>16</v>
      </c>
      <c r="CC2105" s="136" t="s">
        <v>71</v>
      </c>
      <c r="CD2105" s="9"/>
      <c r="CE2105" s="38"/>
      <c r="CF2105" s="38"/>
      <c r="CG2105" s="38"/>
      <c r="CH2105" s="38"/>
    </row>
    <row r="2106" spans="2:91" ht="18.600000000000001" customHeight="1" thickTop="1" thickBot="1">
      <c r="D2106" s="29">
        <v>0</v>
      </c>
      <c r="E2106" s="33">
        <v>0</v>
      </c>
      <c r="F2106" s="31">
        <v>1</v>
      </c>
      <c r="G2106" s="32">
        <v>0</v>
      </c>
      <c r="I2106" s="29">
        <v>0</v>
      </c>
      <c r="J2106" s="33">
        <f t="shared" ref="J2106" si="20228">IF(0=(1-$J$8*$K$8*$B2103^2),10^14,$B2103*$J$8/(1-$J$8*$K$8*$B2103^2))</f>
        <v>-0.22404251754734675</v>
      </c>
      <c r="K2106" s="31">
        <v>1</v>
      </c>
      <c r="L2106" s="32">
        <v>0</v>
      </c>
      <c r="N2106" s="29">
        <f t="shared" ref="N2106" si="20229">D2106*I2103+F2106*I2106-E2106*J2103-G2106*J2106</f>
        <v>0</v>
      </c>
      <c r="O2106" s="33">
        <f t="shared" ref="O2106" si="20230">(D2106*J2103+E2106*I2103+F2106*J2106+G2106*I2106)</f>
        <v>-0.22404251754734675</v>
      </c>
      <c r="P2106" s="31">
        <f t="shared" ref="P2106" si="20231">D2106*K2103+F2106*K2106-E2106*L2103-G2106*L2106</f>
        <v>1</v>
      </c>
      <c r="Q2106" s="32">
        <f t="shared" ref="Q2106" si="20232">(D2106*L2103+E2106*K2103+F2106*L2106+G2106*K2106)</f>
        <v>0</v>
      </c>
      <c r="S2106" s="29">
        <v>0</v>
      </c>
      <c r="T2106" s="33">
        <v>0</v>
      </c>
      <c r="U2106" s="31">
        <v>1</v>
      </c>
      <c r="V2106" s="32">
        <v>0</v>
      </c>
      <c r="X2106" s="29">
        <f t="shared" ref="X2106" si="20233">N2106*S2103+P2106*S2106-O2106*T2103-Q2106*T2106</f>
        <v>0</v>
      </c>
      <c r="Y2106" s="33">
        <f t="shared" ref="Y2106" si="20234">(N2106*T2103+O2106*S2103+P2106*T2106+Q2106*S2106)</f>
        <v>-0.22404251754734675</v>
      </c>
      <c r="Z2106" s="31">
        <f t="shared" ref="Z2106" si="20235">N2106*U2103+P2106*U2106-O2106*V2103-Q2106*V2106</f>
        <v>0.94802497704789745</v>
      </c>
      <c r="AA2106" s="32">
        <f t="shared" ref="AA2106" si="20236">(N2106*V2103+O2106*U2103+P2106*V2106+Q2106*U2106)</f>
        <v>0</v>
      </c>
      <c r="AB2106" s="8"/>
      <c r="AC2106" s="29">
        <v>0</v>
      </c>
      <c r="AD2106" s="33">
        <f t="shared" ref="AD2106" si="20237">IF(0=(1-$AD$8*$AE$8*$B2103^2),10^14,$B2103*$AD$8/(1-$AD$8*$AE$8*$B2103^2))</f>
        <v>-0.17578528524859505</v>
      </c>
      <c r="AE2106" s="31">
        <v>1</v>
      </c>
      <c r="AF2106" s="32">
        <v>0</v>
      </c>
      <c r="AH2106" s="29">
        <f t="shared" ref="AH2106" si="20238">X2106*AC2103+Z2106*AC2106-Y2106*AD2103-AA2106*AD2106</f>
        <v>0</v>
      </c>
      <c r="AI2106" s="33">
        <f t="shared" ref="AI2106" si="20239">(X2106*AD2103+Y2106*AC2103+Z2106*AD2106+AA2106*AC2106)</f>
        <v>-0.39069135856050419</v>
      </c>
      <c r="AJ2106" s="31">
        <f t="shared" ref="AJ2106" si="20240">X2106*AE2103+Z2106*AE2106-Y2106*AF2103-AA2106*AF2106</f>
        <v>0.94802497704789745</v>
      </c>
      <c r="AK2106" s="32">
        <f t="shared" ref="AK2106" si="20241">(X2106*AF2103+Y2106*AE2103+Z2106*AF2106+AA2106*AE2106)</f>
        <v>0</v>
      </c>
      <c r="AL2106" s="8"/>
      <c r="AM2106" s="29">
        <v>0</v>
      </c>
      <c r="AN2106" s="33">
        <v>0</v>
      </c>
      <c r="AO2106" s="31">
        <v>1</v>
      </c>
      <c r="AP2106" s="32">
        <v>0</v>
      </c>
      <c r="AR2106" s="29">
        <f t="shared" ref="AR2106" si="20242">AH2106*AM2103+AJ2106*AM2106-AI2106*AN2103-AK2106*AN2106</f>
        <v>0</v>
      </c>
      <c r="AS2106" s="33">
        <f t="shared" ref="AS2106" si="20243">(AH2106*AN2103+AI2106*AM2103+AJ2106*AN2106+AK2106*AM2106)</f>
        <v>-0.39069135856050419</v>
      </c>
      <c r="AT2106" s="31">
        <f t="shared" ref="AT2106" si="20244">AH2106*AO2103+AJ2106*AO2106-AI2106*AP2103-AK2106*AP2106</f>
        <v>0.8660626013316256</v>
      </c>
      <c r="AU2106" s="32">
        <f t="shared" ref="AU2106" si="20245">(AH2106*AP2103+AI2106*AO2103+AJ2106*AP2106+AK2106*AO2106)</f>
        <v>0</v>
      </c>
      <c r="AV2106" s="8"/>
      <c r="AW2106" s="29">
        <v>0</v>
      </c>
      <c r="AX2106" s="33">
        <f t="shared" ref="AX2106" si="20246">IF(0=(1-$AX$8*$AY$8*$B2103^2),10^14,$B2103*$AX$8/(1-$AX$8*$AY$8*$B2103^2))</f>
        <v>-0.15932639605990359</v>
      </c>
      <c r="AY2106" s="31">
        <v>1</v>
      </c>
      <c r="AZ2106" s="32">
        <v>0</v>
      </c>
      <c r="BB2106" s="29">
        <f t="shared" ref="BB2106" si="20247">AR2106*AW2103+AT2106*AW2106-AS2106*AX2103-AU2106*AX2106</f>
        <v>0</v>
      </c>
      <c r="BC2106" s="33">
        <f t="shared" ref="BC2106" si="20248">(AR2106*AX2103+AS2106*AW2103+AT2106*AX2106+AU2106*AW2106)</f>
        <v>-0.52867799159293716</v>
      </c>
      <c r="BD2106" s="31">
        <f t="shared" ref="BD2106" si="20249">AR2106*AY2103+AT2106*AY2106-AS2106*AZ2103-AU2106*AZ2106</f>
        <v>0.8660626013316256</v>
      </c>
      <c r="BE2106" s="32">
        <f t="shared" ref="BE2106" si="20250">(AR2106*AZ2103+AS2106*AY2103+AT2106*AZ2106+AU2106*AY2106)</f>
        <v>0</v>
      </c>
      <c r="BF2106" s="8"/>
      <c r="BG2106" s="29">
        <v>0</v>
      </c>
      <c r="BH2106" s="33">
        <v>0</v>
      </c>
      <c r="BI2106" s="31">
        <v>1</v>
      </c>
      <c r="BJ2106" s="32">
        <v>0</v>
      </c>
      <c r="BL2106" s="29">
        <f t="shared" ref="BL2106" si="20251">BB2106*BG2103+BD2106*BG2106-BC2106*BH2103-BE2106*BH2106</f>
        <v>0</v>
      </c>
      <c r="BM2106" s="33">
        <f t="shared" ref="BM2106" si="20252">(BB2106*BH2103+BC2106*BG2103+BD2106*BH2106+BE2106*BG2106)</f>
        <v>-0.52867799159293716</v>
      </c>
      <c r="BN2106" s="31">
        <f t="shared" ref="BN2106" si="20253">BB2106*BI2103+BD2106*BI2106-BC2106*BJ2103-BE2106*BJ2106</f>
        <v>0.82706397970178358</v>
      </c>
      <c r="BO2106" s="32">
        <f t="shared" ref="BO2106" si="20254">(BB2106*BJ2103+BC2106*BI2103+BD2106*BJ2106+BE2106*BI2106)</f>
        <v>0</v>
      </c>
      <c r="BP2106" s="8"/>
      <c r="BQ2106" s="19">
        <f t="shared" ref="BQ2106:BQ2169" si="20255">1/$BR$8</f>
        <v>1</v>
      </c>
      <c r="BR2106" s="47">
        <v>0</v>
      </c>
      <c r="BS2106" s="48">
        <v>1</v>
      </c>
      <c r="BT2106" s="49">
        <v>0</v>
      </c>
      <c r="BV2106" s="29">
        <f t="shared" ref="BV2106" si="20256">BL2106*BQ2103+BN2106*BQ2106-BM2106*BR2103-BO2106*BR2106</f>
        <v>0.82706397970178358</v>
      </c>
      <c r="BW2106" s="33">
        <f t="shared" ref="BW2106" si="20257">(BL2106*BR2103+BM2106*BQ2103+BN2106*BR2106+BO2106*BQ2106)</f>
        <v>-0.52867799159293716</v>
      </c>
      <c r="BX2106" s="31">
        <f t="shared" ref="BX2106" si="20258">BL2106*BS2103+BN2106*BS2106-BM2106*BT2103-BO2106*BT2106</f>
        <v>0.82706397970178358</v>
      </c>
      <c r="BY2106" s="32">
        <f t="shared" ref="BY2106" si="20259">(BL2106*BT2103+BM2106*BS2103+BN2106*BT2106+BO2106*BS2106)</f>
        <v>0</v>
      </c>
      <c r="CA2106" s="50">
        <f t="shared" ref="CA2106" si="20260">(180/PI())*ATAN(-1*(BW2103+BW2106)/(BV2103+BV2106))</f>
        <v>34.251763608735992</v>
      </c>
      <c r="CC2106" s="137">
        <f t="shared" ref="CC2106" si="20261">20*LOG(((1-(10^(CA2103/20)^2)*(1-((1-CC2103)/(1+CC2103))^2))^0.5))</f>
        <v>-28.059881597747285</v>
      </c>
      <c r="CD2106" s="9"/>
      <c r="CE2106" s="38"/>
      <c r="CF2106" s="38"/>
      <c r="CG2106" s="38"/>
      <c r="CH2106" s="38"/>
    </row>
    <row r="2107" spans="2:91" ht="18.600000000000001" customHeight="1">
      <c r="CC2107" s="42"/>
    </row>
    <row r="2108" spans="2:91" ht="18.600000000000001" customHeight="1" thickBot="1">
      <c r="E2108" s="22" t="s">
        <v>4</v>
      </c>
      <c r="J2108" s="22" t="s">
        <v>5</v>
      </c>
      <c r="O2108" s="22" t="s">
        <v>6</v>
      </c>
      <c r="T2108" s="22" t="s">
        <v>7</v>
      </c>
      <c r="Y2108" s="22" t="s">
        <v>8</v>
      </c>
      <c r="AD2108" s="22" t="s">
        <v>65</v>
      </c>
      <c r="AI2108" s="22" t="s">
        <v>9</v>
      </c>
      <c r="AN2108" s="22" t="s">
        <v>66</v>
      </c>
      <c r="AS2108" s="22" t="s">
        <v>51</v>
      </c>
      <c r="AX2108" s="22" t="s">
        <v>67</v>
      </c>
      <c r="BC2108" s="22" t="s">
        <v>52</v>
      </c>
      <c r="BH2108" s="22" t="s">
        <v>68</v>
      </c>
      <c r="BM2108" s="22" t="s">
        <v>63</v>
      </c>
      <c r="BQ2108" s="23" t="s">
        <v>69</v>
      </c>
      <c r="BR2108" s="23"/>
      <c r="BS2108" s="24"/>
      <c r="BT2108" s="24"/>
      <c r="BU2108" s="24"/>
      <c r="BW2108" s="22" t="s">
        <v>64</v>
      </c>
    </row>
    <row r="2109" spans="2:91" ht="18.600000000000001" customHeight="1" thickBot="1">
      <c r="D2109" s="249" t="s">
        <v>103</v>
      </c>
      <c r="E2109" s="250"/>
      <c r="F2109" s="251" t="s">
        <v>104</v>
      </c>
      <c r="G2109" s="252"/>
      <c r="H2109" s="229"/>
      <c r="I2109" s="253" t="s">
        <v>11</v>
      </c>
      <c r="J2109" s="254"/>
      <c r="K2109" s="255" t="s">
        <v>12</v>
      </c>
      <c r="L2109" s="256"/>
      <c r="M2109" s="24"/>
      <c r="N2109" s="253" t="s">
        <v>105</v>
      </c>
      <c r="O2109" s="254"/>
      <c r="P2109" s="255" t="s">
        <v>106</v>
      </c>
      <c r="Q2109" s="256"/>
      <c r="R2109" s="24"/>
      <c r="S2109" s="249" t="s">
        <v>107</v>
      </c>
      <c r="T2109" s="250"/>
      <c r="U2109" s="251" t="s">
        <v>108</v>
      </c>
      <c r="V2109" s="252"/>
      <c r="W2109" s="8"/>
      <c r="X2109" s="253" t="s">
        <v>109</v>
      </c>
      <c r="Y2109" s="254"/>
      <c r="Z2109" s="255" t="s">
        <v>110</v>
      </c>
      <c r="AA2109" s="256"/>
      <c r="AB2109" s="8"/>
      <c r="AC2109" s="253" t="s">
        <v>111</v>
      </c>
      <c r="AD2109" s="254"/>
      <c r="AE2109" s="255" t="s">
        <v>14</v>
      </c>
      <c r="AF2109" s="256"/>
      <c r="AG2109" s="8"/>
      <c r="AH2109" s="253" t="s">
        <v>112</v>
      </c>
      <c r="AI2109" s="254"/>
      <c r="AJ2109" s="255" t="s">
        <v>113</v>
      </c>
      <c r="AK2109" s="256"/>
      <c r="AL2109" s="8"/>
      <c r="AM2109" s="249" t="s">
        <v>114</v>
      </c>
      <c r="AN2109" s="250"/>
      <c r="AO2109" s="251" t="s">
        <v>115</v>
      </c>
      <c r="AP2109" s="252"/>
      <c r="AQ2109" s="24"/>
      <c r="AR2109" s="253" t="s">
        <v>116</v>
      </c>
      <c r="AS2109" s="254"/>
      <c r="AT2109" s="255" t="s">
        <v>13</v>
      </c>
      <c r="AU2109" s="256"/>
      <c r="AV2109" s="4"/>
      <c r="AW2109" s="253" t="s">
        <v>117</v>
      </c>
      <c r="AX2109" s="254"/>
      <c r="AY2109" s="255" t="s">
        <v>118</v>
      </c>
      <c r="AZ2109" s="256"/>
      <c r="BA2109" s="8"/>
      <c r="BB2109" s="253" t="s">
        <v>119</v>
      </c>
      <c r="BC2109" s="254"/>
      <c r="BD2109" s="255" t="s">
        <v>120</v>
      </c>
      <c r="BE2109" s="256"/>
      <c r="BF2109" s="4"/>
      <c r="BG2109" s="249" t="s">
        <v>121</v>
      </c>
      <c r="BH2109" s="250"/>
      <c r="BI2109" s="251" t="s">
        <v>122</v>
      </c>
      <c r="BJ2109" s="252"/>
      <c r="BK2109" s="4"/>
      <c r="BL2109" s="253" t="s">
        <v>123</v>
      </c>
      <c r="BM2109" s="254"/>
      <c r="BN2109" s="255" t="s">
        <v>124</v>
      </c>
      <c r="BO2109" s="256"/>
      <c r="BP2109" s="4"/>
      <c r="BQ2109" s="253" t="s">
        <v>125</v>
      </c>
      <c r="BR2109" s="254"/>
      <c r="BS2109" s="255" t="s">
        <v>126</v>
      </c>
      <c r="BT2109" s="256"/>
      <c r="BU2109" s="8"/>
      <c r="BV2109" s="253" t="s">
        <v>127</v>
      </c>
      <c r="BW2109" s="254"/>
      <c r="BX2109" s="255" t="s">
        <v>128</v>
      </c>
      <c r="BY2109" s="256"/>
      <c r="CA2109" s="27" t="s">
        <v>15</v>
      </c>
      <c r="CC2109" s="133" t="s">
        <v>70</v>
      </c>
      <c r="CD2109" s="9"/>
      <c r="CE2109" s="38"/>
      <c r="CF2109" s="38"/>
      <c r="CG2109" s="38"/>
      <c r="CH2109" s="38"/>
    </row>
    <row r="2110" spans="2:91" ht="18.600000000000001" customHeight="1" thickTop="1" thickBot="1">
      <c r="B2110" s="129">
        <v>5.54</v>
      </c>
      <c r="D2110" s="29">
        <v>1</v>
      </c>
      <c r="E2110" s="30">
        <v>0</v>
      </c>
      <c r="F2110" s="31">
        <v>0</v>
      </c>
      <c r="G2110" s="32">
        <f t="shared" ref="G2110:G2173" si="20262">-1/($E$8*$B2110)</f>
        <v>-0.11898555956678701</v>
      </c>
      <c r="I2110" s="29">
        <v>1</v>
      </c>
      <c r="J2110" s="33">
        <v>0</v>
      </c>
      <c r="K2110" s="31">
        <v>0</v>
      </c>
      <c r="L2110" s="32">
        <v>0</v>
      </c>
      <c r="N2110" s="29">
        <f t="shared" ref="N2110" si="20263">D2110*I2110+F2110*I2113-E2110*J2110-G2110*J2113</f>
        <v>0.97343938481858583</v>
      </c>
      <c r="O2110" s="33">
        <f t="shared" ref="O2110" si="20264">(D2110*J2110+E2110*I2110+F2110*J2113+G2110*I2113)</f>
        <v>0</v>
      </c>
      <c r="P2110" s="31">
        <f t="shared" ref="P2110" si="20265">D2110*K2110+F2110*K2113-E2110*L2110-G2110*L2113</f>
        <v>0</v>
      </c>
      <c r="Q2110" s="32">
        <f t="shared" ref="Q2110" si="20266">(D2110*L2110+E2110*K2110+F2110*L2113+G2110*K2113)</f>
        <v>-0.11898555956678701</v>
      </c>
      <c r="S2110" s="29">
        <v>1</v>
      </c>
      <c r="T2110" s="30">
        <v>0</v>
      </c>
      <c r="U2110" s="31">
        <v>0</v>
      </c>
      <c r="V2110" s="32">
        <f t="shared" ref="V2110:V2173" si="20267">-1/($T$8*$B2110)</f>
        <v>-0.23114981949458485</v>
      </c>
      <c r="X2110" s="29">
        <f t="shared" ref="X2110" si="20268">N2110*S2110+P2110*S2113-O2110*T2110-Q2110*T2113</f>
        <v>0.97343938481858583</v>
      </c>
      <c r="Y2110" s="33">
        <f t="shared" ref="Y2110" si="20269">(N2110*T2110+O2110*S2110+P2110*T2113+Q2110*S2113)</f>
        <v>0</v>
      </c>
      <c r="Z2110" s="31">
        <f t="shared" ref="Z2110" si="20270">N2110*U2110+P2110*U2113-O2110*V2110-Q2110*V2113</f>
        <v>0</v>
      </c>
      <c r="AA2110" s="32">
        <f t="shared" ref="AA2110" si="20271">(N2110*V2110+O2110*U2110+P2110*V2113+Q2110*U2113)</f>
        <v>-0.34399589765652283</v>
      </c>
      <c r="AB2110" s="8"/>
      <c r="AC2110" s="29">
        <v>1</v>
      </c>
      <c r="AD2110" s="33">
        <v>0</v>
      </c>
      <c r="AE2110" s="31">
        <v>0</v>
      </c>
      <c r="AF2110" s="32">
        <v>0</v>
      </c>
      <c r="AH2110" s="29">
        <f t="shared" ref="AH2110" si="20272">X2110*AC2110+Z2110*AC2113-Y2110*AD2110-AA2110*AD2113</f>
        <v>0.91319651942540225</v>
      </c>
      <c r="AI2110" s="33">
        <f t="shared" ref="AI2110" si="20273">(X2110*AD2110+Y2110*AC2110+Z2110*AD2113+AA2110*AC2113)</f>
        <v>0</v>
      </c>
      <c r="AJ2110" s="31">
        <f t="shared" ref="AJ2110" si="20274">X2110*AE2110+Z2110*AE2113-Y2110*AF2110-AA2110*AF2113</f>
        <v>0</v>
      </c>
      <c r="AK2110" s="32">
        <f t="shared" ref="AK2110" si="20275">(X2110*AF2110+Y2110*AE2110+Z2110*AF2113+AA2110*AE2113)</f>
        <v>-0.34399589765652283</v>
      </c>
      <c r="AL2110" s="8"/>
      <c r="AM2110" s="29">
        <v>1</v>
      </c>
      <c r="AN2110" s="30">
        <v>0</v>
      </c>
      <c r="AO2110" s="31">
        <v>0</v>
      </c>
      <c r="AP2110" s="32">
        <f t="shared" ref="AP2110:AP2173" si="20276">-1/($AN$8*$B2110)</f>
        <v>-0.20903068592057764</v>
      </c>
      <c r="AR2110" s="29">
        <f t="shared" ref="AR2110" si="20277">AH2110*AM2110+AJ2110*AM2113-AI2110*AN2110-AK2110*AN2113</f>
        <v>0.91319651942540225</v>
      </c>
      <c r="AS2110" s="33">
        <f t="shared" ref="AS2110" si="20278">(AH2110*AN2110+AI2110*AM2110+AJ2110*AN2113+AK2110*AM2113)</f>
        <v>0</v>
      </c>
      <c r="AT2110" s="31">
        <f t="shared" ref="AT2110" si="20279">AH2110*AO2110+AJ2110*AO2113-AI2110*AP2110-AK2110*AP2113</f>
        <v>0</v>
      </c>
      <c r="AU2110" s="32">
        <f t="shared" ref="AU2110" si="20280">(AH2110*AP2110+AI2110*AO2110+AJ2110*AP2113+AK2110*AO2113)</f>
        <v>-0.53488199249229873</v>
      </c>
      <c r="AV2110" s="8"/>
      <c r="AW2110" s="29">
        <v>1</v>
      </c>
      <c r="AX2110" s="33">
        <v>0</v>
      </c>
      <c r="AY2110" s="31">
        <v>0</v>
      </c>
      <c r="AZ2110" s="32">
        <v>0</v>
      </c>
      <c r="BB2110" s="29">
        <f t="shared" ref="BB2110" si="20281">AR2110*AW2110+AT2110*AW2113-AS2110*AX2110-AU2110*AX2113</f>
        <v>0.82829185028992258</v>
      </c>
      <c r="BC2110" s="33">
        <f t="shared" ref="BC2110" si="20282">(AR2110*AX2110+AS2110*AW2110+AT2110*AX2113+AU2110*AW2113)</f>
        <v>0</v>
      </c>
      <c r="BD2110" s="31">
        <f t="shared" ref="BD2110" si="20283">AR2110*AY2110+AT2110*AY2113-AS2110*AZ2110-AU2110*AZ2113</f>
        <v>0</v>
      </c>
      <c r="BE2110" s="32">
        <f t="shared" ref="BE2110" si="20284">(AR2110*AZ2110+AS2110*AY2110+AT2110*AZ2113+AU2110*AY2113)</f>
        <v>-0.53488199249229873</v>
      </c>
      <c r="BF2110" s="8"/>
      <c r="BG2110" s="29">
        <v>1</v>
      </c>
      <c r="BH2110" s="30">
        <v>0</v>
      </c>
      <c r="BI2110" s="31">
        <v>0</v>
      </c>
      <c r="BJ2110" s="32">
        <f t="shared" ref="BJ2110:BJ2173" si="20285">-1/($BH$8*$B2110)</f>
        <v>-7.3499999999999996E-2</v>
      </c>
      <c r="BL2110" s="29">
        <f t="shared" ref="BL2110" si="20286">BB2110*BG2110+BD2110*BG2113-BC2110*BH2110-BE2110*BH2113</f>
        <v>0.82829185028992258</v>
      </c>
      <c r="BM2110" s="33">
        <f t="shared" ref="BM2110" si="20287">(BB2110*BH2110+BC2110*BG2110+BD2110*BH2113+BE2110*BG2113)</f>
        <v>0</v>
      </c>
      <c r="BN2110" s="31">
        <f t="shared" ref="BN2110" si="20288">BB2110*BI2110+BD2110*BI2113-BC2110*BJ2110-BE2110*BJ2113</f>
        <v>0</v>
      </c>
      <c r="BO2110" s="32">
        <f t="shared" ref="BO2110" si="20289">(BB2110*BJ2110+BC2110*BI2110+BD2110*BJ2113+BE2110*BI2113)</f>
        <v>-0.59576144348860804</v>
      </c>
      <c r="BP2110" s="8"/>
      <c r="BQ2110" s="34">
        <v>1</v>
      </c>
      <c r="BR2110" s="35">
        <v>0</v>
      </c>
      <c r="BS2110" s="11">
        <v>0</v>
      </c>
      <c r="BT2110" s="36">
        <v>0</v>
      </c>
      <c r="BV2110" s="29">
        <f t="shared" ref="BV2110" si="20290">BL2110*BQ2110+BN2110*BQ2113-BM2110*BR2110-BO2110*BR2113</f>
        <v>0.82829185028992258</v>
      </c>
      <c r="BW2110" s="33">
        <f t="shared" ref="BW2110" si="20291">(BL2110*BR2110+BM2110*BQ2110+BN2110*BR2113+BO2110*BQ2113)</f>
        <v>-0.59576144348860804</v>
      </c>
      <c r="BX2110" s="31">
        <f t="shared" ref="BX2110" si="20292">BL2110*BS2110+BN2110*BS2113-BM2110*BT2110-BO2110*BT2113</f>
        <v>0</v>
      </c>
      <c r="BY2110" s="32">
        <f t="shared" ref="BY2110" si="20293">(BL2110*BT2110+BM2110*BS2110+BN2110*BT2113+BO2110*BS2113)</f>
        <v>-0.59576144348860804</v>
      </c>
      <c r="CA2110" s="37">
        <f t="shared" ref="CA2110" si="20294">20*LOG(((1+$BR$8)/$BR$8)/((BV2110+BV2113)^2+(BW2110+BW2113)^2)^0.5)</f>
        <v>-5.1389740970384469E-3</v>
      </c>
      <c r="CC2110" s="134">
        <f t="shared" ref="CC2110" si="20295">((BV2110^2+BW2110^2)^0.5)/((BV2113^2+BW2113^2)^0.5)</f>
        <v>1.0393119811011142</v>
      </c>
      <c r="CD2110" s="9"/>
      <c r="CE2110" s="38"/>
      <c r="CF2110" s="38"/>
      <c r="CG2110" s="38"/>
      <c r="CH2110" s="38"/>
      <c r="CM2110" s="129">
        <v>5.52</v>
      </c>
    </row>
    <row r="2111" spans="2:91" ht="18.600000000000001" customHeight="1" thickBot="1">
      <c r="D2111" s="39"/>
      <c r="G2111" s="40"/>
      <c r="I2111" s="39"/>
      <c r="L2111" s="40"/>
      <c r="N2111" s="39"/>
      <c r="Q2111" s="40"/>
      <c r="S2111" s="39"/>
      <c r="V2111" s="40"/>
      <c r="X2111" s="39"/>
      <c r="AA2111" s="40"/>
      <c r="AC2111" s="39"/>
      <c r="AF2111" s="40"/>
      <c r="AH2111" s="39"/>
      <c r="AK2111" s="40"/>
      <c r="AM2111" s="39"/>
      <c r="AP2111" s="40"/>
      <c r="AR2111" s="39"/>
      <c r="AU2111" s="40"/>
      <c r="AW2111" s="39"/>
      <c r="AZ2111" s="40"/>
      <c r="BB2111" s="39"/>
      <c r="BE2111" s="40"/>
      <c r="BG2111" s="39"/>
      <c r="BJ2111" s="40"/>
      <c r="BL2111" s="39"/>
      <c r="BO2111" s="40"/>
      <c r="BQ2111" s="34"/>
      <c r="BR2111" s="11"/>
      <c r="BS2111" s="11"/>
      <c r="BT2111" s="41"/>
      <c r="BV2111" s="39"/>
      <c r="BY2111" s="40"/>
      <c r="CC2111" s="135"/>
      <c r="CD2111" s="9"/>
      <c r="CE2111" s="38"/>
      <c r="CF2111" s="38"/>
      <c r="CG2111" s="38"/>
      <c r="CH2111" s="38"/>
    </row>
    <row r="2112" spans="2:91" ht="18.600000000000001" customHeight="1" thickBot="1">
      <c r="D2112" s="258" t="s">
        <v>129</v>
      </c>
      <c r="E2112" s="259"/>
      <c r="F2112" s="260" t="s">
        <v>130</v>
      </c>
      <c r="G2112" s="261"/>
      <c r="H2112" s="229"/>
      <c r="I2112" s="258" t="s">
        <v>131</v>
      </c>
      <c r="J2112" s="259"/>
      <c r="K2112" s="260" t="s">
        <v>132</v>
      </c>
      <c r="L2112" s="261"/>
      <c r="N2112" s="253" t="s">
        <v>133</v>
      </c>
      <c r="O2112" s="254"/>
      <c r="P2112" s="255" t="s">
        <v>134</v>
      </c>
      <c r="Q2112" s="256"/>
      <c r="S2112" s="258" t="s">
        <v>135</v>
      </c>
      <c r="T2112" s="259"/>
      <c r="U2112" s="260" t="s">
        <v>136</v>
      </c>
      <c r="V2112" s="261"/>
      <c r="W2112" s="8"/>
      <c r="X2112" s="253" t="s">
        <v>137</v>
      </c>
      <c r="Y2112" s="254"/>
      <c r="Z2112" s="255" t="s">
        <v>138</v>
      </c>
      <c r="AA2112" s="256"/>
      <c r="AB2112" s="8"/>
      <c r="AC2112" s="258" t="s">
        <v>139</v>
      </c>
      <c r="AD2112" s="259"/>
      <c r="AE2112" s="260" t="s">
        <v>140</v>
      </c>
      <c r="AF2112" s="261"/>
      <c r="AG2112" s="8"/>
      <c r="AH2112" s="253" t="s">
        <v>141</v>
      </c>
      <c r="AI2112" s="254"/>
      <c r="AJ2112" s="255" t="s">
        <v>142</v>
      </c>
      <c r="AK2112" s="256"/>
      <c r="AL2112" s="8"/>
      <c r="AM2112" s="258" t="s">
        <v>143</v>
      </c>
      <c r="AN2112" s="259"/>
      <c r="AO2112" s="260" t="s">
        <v>144</v>
      </c>
      <c r="AP2112" s="261"/>
      <c r="AR2112" s="253" t="s">
        <v>145</v>
      </c>
      <c r="AS2112" s="254"/>
      <c r="AT2112" s="255" t="s">
        <v>146</v>
      </c>
      <c r="AU2112" s="256"/>
      <c r="AV2112" s="4"/>
      <c r="AW2112" s="258" t="s">
        <v>147</v>
      </c>
      <c r="AX2112" s="259"/>
      <c r="AY2112" s="260" t="s">
        <v>148</v>
      </c>
      <c r="AZ2112" s="261"/>
      <c r="BA2112" s="8"/>
      <c r="BB2112" s="253" t="s">
        <v>149</v>
      </c>
      <c r="BC2112" s="254"/>
      <c r="BD2112" s="255" t="s">
        <v>150</v>
      </c>
      <c r="BE2112" s="256"/>
      <c r="BF2112" s="4"/>
      <c r="BG2112" s="258" t="s">
        <v>151</v>
      </c>
      <c r="BH2112" s="259"/>
      <c r="BI2112" s="260" t="s">
        <v>152</v>
      </c>
      <c r="BJ2112" s="261"/>
      <c r="BK2112" s="4"/>
      <c r="BL2112" s="253" t="s">
        <v>153</v>
      </c>
      <c r="BM2112" s="254"/>
      <c r="BN2112" s="255" t="s">
        <v>154</v>
      </c>
      <c r="BO2112" s="256"/>
      <c r="BP2112" s="4"/>
      <c r="BQ2112" s="258" t="s">
        <v>155</v>
      </c>
      <c r="BR2112" s="259"/>
      <c r="BS2112" s="260" t="s">
        <v>156</v>
      </c>
      <c r="BT2112" s="261"/>
      <c r="BU2112" s="8"/>
      <c r="BV2112" s="253" t="s">
        <v>157</v>
      </c>
      <c r="BW2112" s="254"/>
      <c r="BX2112" s="255" t="s">
        <v>158</v>
      </c>
      <c r="BY2112" s="256"/>
      <c r="CA2112" s="46" t="s">
        <v>16</v>
      </c>
      <c r="CC2112" s="136" t="s">
        <v>71</v>
      </c>
      <c r="CD2112" s="9"/>
      <c r="CE2112" s="38"/>
      <c r="CF2112" s="38"/>
      <c r="CG2112" s="38"/>
      <c r="CH2112" s="38"/>
    </row>
    <row r="2113" spans="2:91" ht="18.600000000000001" customHeight="1" thickTop="1" thickBot="1">
      <c r="D2113" s="29">
        <v>0</v>
      </c>
      <c r="E2113" s="33">
        <v>0</v>
      </c>
      <c r="F2113" s="31">
        <v>1</v>
      </c>
      <c r="G2113" s="32">
        <v>0</v>
      </c>
      <c r="I2113" s="29">
        <v>0</v>
      </c>
      <c r="J2113" s="33">
        <f t="shared" ref="J2113" si="20296">IF(0=(1-$J$8*$K$8*$B2110^2),10^14,$B2110*$J$8/(1-$J$8*$K$8*$B2110^2))</f>
        <v>-0.22322553491464309</v>
      </c>
      <c r="K2113" s="31">
        <v>1</v>
      </c>
      <c r="L2113" s="32">
        <v>0</v>
      </c>
      <c r="N2113" s="29">
        <f t="shared" ref="N2113" si="20297">D2113*I2110+F2113*I2113-E2113*J2110-G2113*J2113</f>
        <v>0</v>
      </c>
      <c r="O2113" s="33">
        <f t="shared" ref="O2113" si="20298">(D2113*J2110+E2113*I2110+F2113*J2113+G2113*I2113)</f>
        <v>-0.22322553491464309</v>
      </c>
      <c r="P2113" s="31">
        <f t="shared" ref="P2113" si="20299">D2113*K2110+F2113*K2113-E2113*L2110-G2113*L2113</f>
        <v>1</v>
      </c>
      <c r="Q2113" s="32">
        <f t="shared" ref="Q2113" si="20300">(D2113*L2110+E2113*K2110+F2113*L2113+G2113*K2113)</f>
        <v>0</v>
      </c>
      <c r="S2113" s="29">
        <v>0</v>
      </c>
      <c r="T2113" s="33">
        <v>0</v>
      </c>
      <c r="U2113" s="31">
        <v>1</v>
      </c>
      <c r="V2113" s="32">
        <v>0</v>
      </c>
      <c r="X2113" s="29">
        <f t="shared" ref="X2113" si="20301">N2113*S2110+P2113*S2113-O2113*T2110-Q2113*T2113</f>
        <v>0</v>
      </c>
      <c r="Y2113" s="33">
        <f t="shared" ref="Y2113" si="20302">(N2113*T2110+O2113*S2110+P2113*T2113+Q2113*S2113)</f>
        <v>-0.22322553491464309</v>
      </c>
      <c r="Z2113" s="31">
        <f t="shared" ref="Z2113" si="20303">N2113*U2110+P2113*U2113-O2113*V2110-Q2113*V2113</f>
        <v>0.94840145789789809</v>
      </c>
      <c r="AA2113" s="32">
        <f t="shared" ref="AA2113" si="20304">(N2113*V2110+O2113*U2110+P2113*V2113+Q2113*U2113)</f>
        <v>0</v>
      </c>
      <c r="AB2113" s="8"/>
      <c r="AC2113" s="29">
        <v>0</v>
      </c>
      <c r="AD2113" s="33">
        <f t="shared" ref="AD2113" si="20305">IF(0=(1-$AD$8*$AE$8*$B2110^2),10^14,$B2110*$AD$8/(1-$AD$8*$AE$8*$B2110^2))</f>
        <v>-0.17512669716002141</v>
      </c>
      <c r="AE2113" s="31">
        <v>1</v>
      </c>
      <c r="AF2113" s="32">
        <v>0</v>
      </c>
      <c r="AH2113" s="29">
        <f t="shared" ref="AH2113" si="20306">X2113*AC2110+Z2113*AC2113-Y2113*AD2110-AA2113*AD2113</f>
        <v>0</v>
      </c>
      <c r="AI2113" s="33">
        <f t="shared" ref="AI2113" si="20307">(X2113*AD2110+Y2113*AC2110+Z2113*AD2113+AA2113*AC2113)</f>
        <v>-0.38931594981805107</v>
      </c>
      <c r="AJ2113" s="31">
        <f t="shared" ref="AJ2113" si="20308">X2113*AE2110+Z2113*AE2113-Y2113*AF2110-AA2113*AF2113</f>
        <v>0.94840145789789809</v>
      </c>
      <c r="AK2113" s="32">
        <f t="shared" ref="AK2113" si="20309">(X2113*AF2110+Y2113*AE2110+Z2113*AF2113+AA2113*AE2113)</f>
        <v>0</v>
      </c>
      <c r="AL2113" s="8"/>
      <c r="AM2113" s="29">
        <v>0</v>
      </c>
      <c r="AN2113" s="33">
        <v>0</v>
      </c>
      <c r="AO2113" s="31">
        <v>1</v>
      </c>
      <c r="AP2113" s="32">
        <v>0</v>
      </c>
      <c r="AR2113" s="29">
        <f t="shared" ref="AR2113" si="20310">AH2113*AM2110+AJ2113*AM2113-AI2113*AN2110-AK2113*AN2113</f>
        <v>0</v>
      </c>
      <c r="AS2113" s="33">
        <f t="shared" ref="AS2113" si="20311">(AH2113*AN2110+AI2113*AM2110+AJ2113*AN2113+AK2113*AM2113)</f>
        <v>-0.38931594981805107</v>
      </c>
      <c r="AT2113" s="31">
        <f t="shared" ref="AT2113" si="20312">AH2113*AO2110+AJ2113*AO2113-AI2113*AP2110-AK2113*AP2113</f>
        <v>0.86702247786760966</v>
      </c>
      <c r="AU2113" s="32">
        <f t="shared" ref="AU2113" si="20313">(AH2113*AP2110+AI2113*AO2110+AJ2113*AP2113+AK2113*AO2113)</f>
        <v>0</v>
      </c>
      <c r="AV2113" s="8"/>
      <c r="AW2113" s="29">
        <v>0</v>
      </c>
      <c r="AX2113" s="33">
        <f t="shared" ref="AX2113" si="20314">IF(0=(1-$AX$8*$AY$8*$B2110^2),10^14,$B2110*$AX$8/(1-$AX$8*$AY$8*$B2110^2))</f>
        <v>-0.15873532915150829</v>
      </c>
      <c r="AY2113" s="31">
        <v>1</v>
      </c>
      <c r="AZ2113" s="32">
        <v>0</v>
      </c>
      <c r="BB2113" s="29">
        <f t="shared" ref="BB2113" si="20315">AR2113*AW2110+AT2113*AW2113-AS2113*AX2110-AU2113*AX2113</f>
        <v>0</v>
      </c>
      <c r="BC2113" s="33">
        <f t="shared" ref="BC2113" si="20316">(AR2113*AX2110+AS2113*AW2110+AT2113*AX2113+AU2113*AW2113)</f>
        <v>-0.52694304822412241</v>
      </c>
      <c r="BD2113" s="31">
        <f t="shared" ref="BD2113" si="20317">AR2113*AY2110+AT2113*AY2113-AS2113*AZ2110-AU2113*AZ2113</f>
        <v>0.86702247786760966</v>
      </c>
      <c r="BE2113" s="32">
        <f t="shared" ref="BE2113" si="20318">(AR2113*AZ2110+AS2113*AY2110+AT2113*AZ2113+AU2113*AY2113)</f>
        <v>0</v>
      </c>
      <c r="BF2113" s="8"/>
      <c r="BG2113" s="29">
        <v>0</v>
      </c>
      <c r="BH2113" s="33">
        <v>0</v>
      </c>
      <c r="BI2113" s="31">
        <v>1</v>
      </c>
      <c r="BJ2113" s="32">
        <v>0</v>
      </c>
      <c r="BL2113" s="29">
        <f t="shared" ref="BL2113" si="20319">BB2113*BG2110+BD2113*BG2113-BC2113*BH2110-BE2113*BH2113</f>
        <v>0</v>
      </c>
      <c r="BM2113" s="33">
        <f t="shared" ref="BM2113" si="20320">(BB2113*BH2110+BC2113*BG2110+BD2113*BH2113+BE2113*BG2113)</f>
        <v>-0.52694304822412241</v>
      </c>
      <c r="BN2113" s="31">
        <f t="shared" ref="BN2113" si="20321">BB2113*BI2110+BD2113*BI2113-BC2113*BJ2110-BE2113*BJ2113</f>
        <v>0.82829216382313664</v>
      </c>
      <c r="BO2113" s="32">
        <f t="shared" ref="BO2113" si="20322">(BB2113*BJ2110+BC2113*BI2110+BD2113*BJ2113+BE2113*BI2113)</f>
        <v>0</v>
      </c>
      <c r="BP2113" s="8"/>
      <c r="BQ2113" s="19">
        <f t="shared" ref="BQ2113:BQ2176" si="20323">1/$BR$8</f>
        <v>1</v>
      </c>
      <c r="BR2113" s="47">
        <v>0</v>
      </c>
      <c r="BS2113" s="48">
        <v>1</v>
      </c>
      <c r="BT2113" s="49">
        <v>0</v>
      </c>
      <c r="BV2113" s="29">
        <f t="shared" ref="BV2113" si="20324">BL2113*BQ2110+BN2113*BQ2113-BM2113*BR2110-BO2113*BR2113</f>
        <v>0.82829216382313664</v>
      </c>
      <c r="BW2113" s="33">
        <f t="shared" ref="BW2113" si="20325">(BL2113*BR2110+BM2113*BQ2110+BN2113*BR2113+BO2113*BQ2113)</f>
        <v>-0.52694304822412241</v>
      </c>
      <c r="BX2113" s="31">
        <f t="shared" ref="BX2113" si="20326">BL2113*BS2110+BN2113*BS2113-BM2113*BT2110-BO2113*BT2113</f>
        <v>0.82829216382313664</v>
      </c>
      <c r="BY2113" s="32">
        <f t="shared" ref="BY2113" si="20327">(BL2113*BT2110+BM2113*BS2110+BN2113*BT2113+BO2113*BS2113)</f>
        <v>0</v>
      </c>
      <c r="CA2113" s="50">
        <f t="shared" ref="CA2113" si="20328">(180/PI())*ATAN(-1*(BW2110+BW2113)/(BV2110+BV2113))</f>
        <v>34.126382300695262</v>
      </c>
      <c r="CC2113" s="137">
        <f t="shared" ref="CC2113" si="20329">20*LOG(((1-(10^(CA2110/20)^2)*(1-((1-CC2110)/(1+CC2110))^2))^0.5))</f>
        <v>-28.086163225216932</v>
      </c>
      <c r="CD2113" s="9"/>
      <c r="CE2113" s="38"/>
      <c r="CF2113" s="38"/>
      <c r="CG2113" s="38"/>
      <c r="CH2113" s="38"/>
    </row>
    <row r="2114" spans="2:91" ht="18.600000000000001" customHeight="1">
      <c r="CC2114" s="42"/>
    </row>
    <row r="2115" spans="2:91" ht="18.600000000000001" customHeight="1" thickBot="1">
      <c r="E2115" s="22" t="s">
        <v>4</v>
      </c>
      <c r="J2115" s="22" t="s">
        <v>5</v>
      </c>
      <c r="O2115" s="22" t="s">
        <v>6</v>
      </c>
      <c r="T2115" s="22" t="s">
        <v>7</v>
      </c>
      <c r="Y2115" s="22" t="s">
        <v>8</v>
      </c>
      <c r="AD2115" s="22" t="s">
        <v>65</v>
      </c>
      <c r="AI2115" s="22" t="s">
        <v>9</v>
      </c>
      <c r="AN2115" s="22" t="s">
        <v>66</v>
      </c>
      <c r="AS2115" s="22" t="s">
        <v>51</v>
      </c>
      <c r="AX2115" s="22" t="s">
        <v>67</v>
      </c>
      <c r="BC2115" s="22" t="s">
        <v>52</v>
      </c>
      <c r="BH2115" s="22" t="s">
        <v>68</v>
      </c>
      <c r="BM2115" s="22" t="s">
        <v>63</v>
      </c>
      <c r="BQ2115" s="23" t="s">
        <v>69</v>
      </c>
      <c r="BR2115" s="23"/>
      <c r="BS2115" s="24"/>
      <c r="BT2115" s="24"/>
      <c r="BU2115" s="24"/>
      <c r="BW2115" s="22" t="s">
        <v>64</v>
      </c>
    </row>
    <row r="2116" spans="2:91" ht="18.600000000000001" customHeight="1" thickBot="1">
      <c r="D2116" s="249" t="s">
        <v>103</v>
      </c>
      <c r="E2116" s="250"/>
      <c r="F2116" s="251" t="s">
        <v>104</v>
      </c>
      <c r="G2116" s="252"/>
      <c r="H2116" s="229"/>
      <c r="I2116" s="253" t="s">
        <v>11</v>
      </c>
      <c r="J2116" s="254"/>
      <c r="K2116" s="255" t="s">
        <v>12</v>
      </c>
      <c r="L2116" s="256"/>
      <c r="M2116" s="24"/>
      <c r="N2116" s="253" t="s">
        <v>105</v>
      </c>
      <c r="O2116" s="254"/>
      <c r="P2116" s="255" t="s">
        <v>106</v>
      </c>
      <c r="Q2116" s="256"/>
      <c r="R2116" s="24"/>
      <c r="S2116" s="249" t="s">
        <v>107</v>
      </c>
      <c r="T2116" s="250"/>
      <c r="U2116" s="251" t="s">
        <v>108</v>
      </c>
      <c r="V2116" s="252"/>
      <c r="W2116" s="8"/>
      <c r="X2116" s="253" t="s">
        <v>109</v>
      </c>
      <c r="Y2116" s="254"/>
      <c r="Z2116" s="255" t="s">
        <v>110</v>
      </c>
      <c r="AA2116" s="256"/>
      <c r="AB2116" s="8"/>
      <c r="AC2116" s="253" t="s">
        <v>111</v>
      </c>
      <c r="AD2116" s="254"/>
      <c r="AE2116" s="255" t="s">
        <v>14</v>
      </c>
      <c r="AF2116" s="256"/>
      <c r="AG2116" s="8"/>
      <c r="AH2116" s="253" t="s">
        <v>112</v>
      </c>
      <c r="AI2116" s="254"/>
      <c r="AJ2116" s="255" t="s">
        <v>113</v>
      </c>
      <c r="AK2116" s="256"/>
      <c r="AL2116" s="8"/>
      <c r="AM2116" s="249" t="s">
        <v>114</v>
      </c>
      <c r="AN2116" s="250"/>
      <c r="AO2116" s="251" t="s">
        <v>115</v>
      </c>
      <c r="AP2116" s="252"/>
      <c r="AQ2116" s="24"/>
      <c r="AR2116" s="253" t="s">
        <v>116</v>
      </c>
      <c r="AS2116" s="254"/>
      <c r="AT2116" s="255" t="s">
        <v>13</v>
      </c>
      <c r="AU2116" s="256"/>
      <c r="AV2116" s="4"/>
      <c r="AW2116" s="253" t="s">
        <v>117</v>
      </c>
      <c r="AX2116" s="254"/>
      <c r="AY2116" s="255" t="s">
        <v>118</v>
      </c>
      <c r="AZ2116" s="256"/>
      <c r="BA2116" s="8"/>
      <c r="BB2116" s="253" t="s">
        <v>119</v>
      </c>
      <c r="BC2116" s="254"/>
      <c r="BD2116" s="255" t="s">
        <v>120</v>
      </c>
      <c r="BE2116" s="256"/>
      <c r="BF2116" s="4"/>
      <c r="BG2116" s="249" t="s">
        <v>121</v>
      </c>
      <c r="BH2116" s="250"/>
      <c r="BI2116" s="251" t="s">
        <v>122</v>
      </c>
      <c r="BJ2116" s="252"/>
      <c r="BK2116" s="4"/>
      <c r="BL2116" s="253" t="s">
        <v>123</v>
      </c>
      <c r="BM2116" s="254"/>
      <c r="BN2116" s="255" t="s">
        <v>124</v>
      </c>
      <c r="BO2116" s="256"/>
      <c r="BP2116" s="4"/>
      <c r="BQ2116" s="253" t="s">
        <v>125</v>
      </c>
      <c r="BR2116" s="254"/>
      <c r="BS2116" s="255" t="s">
        <v>126</v>
      </c>
      <c r="BT2116" s="256"/>
      <c r="BU2116" s="8"/>
      <c r="BV2116" s="253" t="s">
        <v>127</v>
      </c>
      <c r="BW2116" s="254"/>
      <c r="BX2116" s="255" t="s">
        <v>128</v>
      </c>
      <c r="BY2116" s="256"/>
      <c r="CA2116" s="27" t="s">
        <v>15</v>
      </c>
      <c r="CC2116" s="133" t="s">
        <v>70</v>
      </c>
      <c r="CD2116" s="9"/>
      <c r="CE2116" s="38"/>
      <c r="CF2116" s="38"/>
      <c r="CG2116" s="38"/>
      <c r="CH2116" s="38"/>
    </row>
    <row r="2117" spans="2:91" ht="18.600000000000001" customHeight="1" thickTop="1" thickBot="1">
      <c r="B2117" s="129">
        <v>5.56</v>
      </c>
      <c r="D2117" s="29">
        <v>1</v>
      </c>
      <c r="E2117" s="30">
        <v>0</v>
      </c>
      <c r="F2117" s="31">
        <v>0</v>
      </c>
      <c r="G2117" s="32">
        <f t="shared" ref="G2117:G2180" si="20330">-1/($E$8*$B2117)</f>
        <v>-0.11855755395683454</v>
      </c>
      <c r="I2117" s="29">
        <v>1</v>
      </c>
      <c r="J2117" s="33">
        <v>0</v>
      </c>
      <c r="K2117" s="31">
        <v>0</v>
      </c>
      <c r="L2117" s="32">
        <v>0</v>
      </c>
      <c r="N2117" s="29">
        <f t="shared" ref="N2117" si="20331">D2117*I2117+F2117*I2120-E2117*J2117-G2117*J2120</f>
        <v>0.97363107877246535</v>
      </c>
      <c r="O2117" s="33">
        <f t="shared" ref="O2117" si="20332">(D2117*J2117+E2117*I2117+F2117*J2120+G2117*I2120)</f>
        <v>0</v>
      </c>
      <c r="P2117" s="31">
        <f t="shared" ref="P2117" si="20333">D2117*K2117+F2117*K2120-E2117*L2117-G2117*L2120</f>
        <v>0</v>
      </c>
      <c r="Q2117" s="32">
        <f t="shared" ref="Q2117" si="20334">(D2117*L2117+E2117*K2117+F2117*L2120+G2117*K2120)</f>
        <v>-0.11855755395683454</v>
      </c>
      <c r="S2117" s="29">
        <v>1</v>
      </c>
      <c r="T2117" s="30">
        <v>0</v>
      </c>
      <c r="U2117" s="31">
        <v>0</v>
      </c>
      <c r="V2117" s="32">
        <f t="shared" ref="V2117:V2180" si="20335">-1/($T$8*$B2117)</f>
        <v>-0.23031834532374104</v>
      </c>
      <c r="X2117" s="29">
        <f t="shared" ref="X2117" si="20336">N2117*S2117+P2117*S2120-O2117*T2117-Q2117*T2120</f>
        <v>0.97363107877246535</v>
      </c>
      <c r="Y2117" s="33">
        <f t="shared" ref="Y2117" si="20337">(N2117*T2117+O2117*S2117+P2117*T2120+Q2117*S2120)</f>
        <v>0</v>
      </c>
      <c r="Z2117" s="31">
        <f t="shared" ref="Z2117" si="20338">N2117*U2117+P2117*U2120-O2117*V2117-Q2117*V2120</f>
        <v>0</v>
      </c>
      <c r="AA2117" s="32">
        <f t="shared" ref="AA2117" si="20339">(N2117*V2117+O2117*U2117+P2117*V2120+Q2117*U2120)</f>
        <v>-0.34280265297547774</v>
      </c>
      <c r="AB2117" s="8"/>
      <c r="AC2117" s="29">
        <v>1</v>
      </c>
      <c r="AD2117" s="33">
        <v>0</v>
      </c>
      <c r="AE2117" s="31">
        <v>0</v>
      </c>
      <c r="AF2117" s="32">
        <v>0</v>
      </c>
      <c r="AH2117" s="29">
        <f t="shared" ref="AH2117" si="20340">X2117*AC2117+Z2117*AC2120-Y2117*AD2117-AA2117*AD2120</f>
        <v>0.91382123345537636</v>
      </c>
      <c r="AI2117" s="33">
        <f t="shared" ref="AI2117" si="20341">(X2117*AD2117+Y2117*AC2117+Z2117*AD2120+AA2117*AC2120)</f>
        <v>0</v>
      </c>
      <c r="AJ2117" s="31">
        <f t="shared" ref="AJ2117" si="20342">X2117*AE2117+Z2117*AE2120-Y2117*AF2117-AA2117*AF2120</f>
        <v>0</v>
      </c>
      <c r="AK2117" s="32">
        <f t="shared" ref="AK2117" si="20343">(X2117*AF2117+Y2117*AE2117+Z2117*AF2120+AA2117*AE2120)</f>
        <v>-0.34280265297547774</v>
      </c>
      <c r="AL2117" s="8"/>
      <c r="AM2117" s="29">
        <v>1</v>
      </c>
      <c r="AN2117" s="30">
        <v>0</v>
      </c>
      <c r="AO2117" s="31">
        <v>0</v>
      </c>
      <c r="AP2117" s="32">
        <f t="shared" ref="AP2117:AP2180" si="20344">-1/($AN$8*$B2117)</f>
        <v>-0.20827877697841726</v>
      </c>
      <c r="AR2117" s="29">
        <f t="shared" ref="AR2117" si="20345">AH2117*AM2117+AJ2117*AM2120-AI2117*AN2117-AK2117*AN2120</f>
        <v>0.91382123345537636</v>
      </c>
      <c r="AS2117" s="33">
        <f t="shared" ref="AS2117" si="20346">(AH2117*AN2117+AI2117*AM2117+AJ2117*AN2120+AK2117*AM2120)</f>
        <v>0</v>
      </c>
      <c r="AT2117" s="31">
        <f t="shared" ref="AT2117" si="20347">AH2117*AO2117+AJ2117*AO2120-AI2117*AP2117-AK2117*AP2120</f>
        <v>0</v>
      </c>
      <c r="AU2117" s="32">
        <f t="shared" ref="AU2117" si="20348">(AH2117*AP2117+AI2117*AO2117+AJ2117*AP2120+AK2117*AO2120)</f>
        <v>-0.53313222185647224</v>
      </c>
      <c r="AV2117" s="8"/>
      <c r="AW2117" s="29">
        <v>1</v>
      </c>
      <c r="AX2117" s="33">
        <v>0</v>
      </c>
      <c r="AY2117" s="31">
        <v>0</v>
      </c>
      <c r="AZ2117" s="32">
        <v>0</v>
      </c>
      <c r="BB2117" s="29">
        <f t="shared" ref="BB2117" si="20349">AR2117*AW2117+AT2117*AW2120-AS2117*AX2117-AU2117*AX2120</f>
        <v>0.82950707198725226</v>
      </c>
      <c r="BC2117" s="33">
        <f t="shared" ref="BC2117" si="20350">(AR2117*AX2117+AS2117*AW2117+AT2117*AX2120+AU2117*AW2120)</f>
        <v>0</v>
      </c>
      <c r="BD2117" s="31">
        <f t="shared" ref="BD2117" si="20351">AR2117*AY2117+AT2117*AY2120-AS2117*AZ2117-AU2117*AZ2120</f>
        <v>0</v>
      </c>
      <c r="BE2117" s="32">
        <f t="shared" ref="BE2117" si="20352">(AR2117*AZ2117+AS2117*AY2117+AT2117*AZ2120+AU2117*AY2120)</f>
        <v>-0.53313222185647224</v>
      </c>
      <c r="BF2117" s="8"/>
      <c r="BG2117" s="29">
        <v>1</v>
      </c>
      <c r="BH2117" s="30">
        <v>0</v>
      </c>
      <c r="BI2117" s="31">
        <v>0</v>
      </c>
      <c r="BJ2117" s="32">
        <f t="shared" ref="BJ2117:BJ2180" si="20353">-1/($BH$8*$B2117)</f>
        <v>-7.3235611510791374E-2</v>
      </c>
      <c r="BL2117" s="29">
        <f t="shared" ref="BL2117" si="20354">BB2117*BG2117+BD2117*BG2120-BC2117*BH2117-BE2117*BH2120</f>
        <v>0.82950707198725226</v>
      </c>
      <c r="BM2117" s="33">
        <f t="shared" ref="BM2117" si="20355">(BB2117*BH2117+BC2117*BG2117+BD2117*BH2120+BE2117*BG2120)</f>
        <v>0</v>
      </c>
      <c r="BN2117" s="31">
        <f t="shared" ref="BN2117" si="20356">BB2117*BI2117+BD2117*BI2120-BC2117*BJ2117-BE2117*BJ2120</f>
        <v>0</v>
      </c>
      <c r="BO2117" s="32">
        <f t="shared" ref="BO2117" si="20357">(BB2117*BJ2117+BC2117*BI2117+BD2117*BJ2120+BE2117*BI2120)</f>
        <v>-0.5938816795259847</v>
      </c>
      <c r="BP2117" s="8"/>
      <c r="BQ2117" s="34">
        <v>1</v>
      </c>
      <c r="BR2117" s="35">
        <v>0</v>
      </c>
      <c r="BS2117" s="11">
        <v>0</v>
      </c>
      <c r="BT2117" s="36">
        <v>0</v>
      </c>
      <c r="BV2117" s="29">
        <f t="shared" ref="BV2117" si="20358">BL2117*BQ2117+BN2117*BQ2120-BM2117*BR2117-BO2117*BR2120</f>
        <v>0.82950707198725226</v>
      </c>
      <c r="BW2117" s="33">
        <f t="shared" ref="BW2117" si="20359">(BL2117*BR2117+BM2117*BQ2117+BN2117*BR2120+BO2117*BQ2120)</f>
        <v>-0.5938816795259847</v>
      </c>
      <c r="BX2117" s="31">
        <f t="shared" ref="BX2117" si="20360">BL2117*BS2117+BN2117*BS2120-BM2117*BT2117-BO2117*BT2120</f>
        <v>0</v>
      </c>
      <c r="BY2117" s="32">
        <f t="shared" ref="BY2117" si="20361">(BL2117*BT2117+BM2117*BS2117+BN2117*BT2120+BO2117*BS2120)</f>
        <v>-0.5938816795259847</v>
      </c>
      <c r="CA2117" s="37">
        <f t="shared" ref="CA2117" si="20362">20*LOG(((1+$BR$8)/$BR$8)/((BV2117+BV2120)^2+(BW2117+BW2120)^2)^0.5)</f>
        <v>-5.1158038987810413E-3</v>
      </c>
      <c r="CC2117" s="134">
        <f t="shared" ref="CC2117" si="20363">((BV2117^2+BW2117^2)^0.5)/((BV2120^2+BW2120^2)^0.5)</f>
        <v>1.0390933577523598</v>
      </c>
      <c r="CD2117" s="9"/>
      <c r="CE2117" s="38"/>
      <c r="CF2117" s="38"/>
      <c r="CG2117" s="38"/>
      <c r="CH2117" s="38"/>
      <c r="CM2117" s="129">
        <v>5.54</v>
      </c>
    </row>
    <row r="2118" spans="2:91" ht="18.600000000000001" customHeight="1" thickBot="1">
      <c r="D2118" s="39"/>
      <c r="G2118" s="40"/>
      <c r="I2118" s="39"/>
      <c r="L2118" s="40"/>
      <c r="N2118" s="39"/>
      <c r="Q2118" s="40"/>
      <c r="S2118" s="39"/>
      <c r="V2118" s="40"/>
      <c r="X2118" s="39"/>
      <c r="AA2118" s="40"/>
      <c r="AC2118" s="39"/>
      <c r="AF2118" s="40"/>
      <c r="AH2118" s="39"/>
      <c r="AK2118" s="40"/>
      <c r="AM2118" s="39"/>
      <c r="AP2118" s="40"/>
      <c r="AR2118" s="39"/>
      <c r="AU2118" s="40"/>
      <c r="AW2118" s="39"/>
      <c r="AZ2118" s="40"/>
      <c r="BB2118" s="39"/>
      <c r="BE2118" s="40"/>
      <c r="BG2118" s="39"/>
      <c r="BJ2118" s="40"/>
      <c r="BL2118" s="39"/>
      <c r="BO2118" s="40"/>
      <c r="BQ2118" s="34"/>
      <c r="BR2118" s="11"/>
      <c r="BS2118" s="11"/>
      <c r="BT2118" s="41"/>
      <c r="BV2118" s="39"/>
      <c r="BY2118" s="40"/>
      <c r="CC2118" s="135"/>
      <c r="CD2118" s="9"/>
      <c r="CE2118" s="38"/>
      <c r="CF2118" s="38"/>
      <c r="CG2118" s="38"/>
      <c r="CH2118" s="38"/>
    </row>
    <row r="2119" spans="2:91" ht="18.600000000000001" customHeight="1" thickBot="1">
      <c r="D2119" s="258" t="s">
        <v>129</v>
      </c>
      <c r="E2119" s="259"/>
      <c r="F2119" s="260" t="s">
        <v>130</v>
      </c>
      <c r="G2119" s="261"/>
      <c r="H2119" s="229"/>
      <c r="I2119" s="258" t="s">
        <v>131</v>
      </c>
      <c r="J2119" s="259"/>
      <c r="K2119" s="260" t="s">
        <v>132</v>
      </c>
      <c r="L2119" s="261"/>
      <c r="N2119" s="253" t="s">
        <v>133</v>
      </c>
      <c r="O2119" s="254"/>
      <c r="P2119" s="255" t="s">
        <v>134</v>
      </c>
      <c r="Q2119" s="256"/>
      <c r="S2119" s="258" t="s">
        <v>135</v>
      </c>
      <c r="T2119" s="259"/>
      <c r="U2119" s="260" t="s">
        <v>136</v>
      </c>
      <c r="V2119" s="261"/>
      <c r="W2119" s="8"/>
      <c r="X2119" s="253" t="s">
        <v>137</v>
      </c>
      <c r="Y2119" s="254"/>
      <c r="Z2119" s="255" t="s">
        <v>138</v>
      </c>
      <c r="AA2119" s="256"/>
      <c r="AB2119" s="8"/>
      <c r="AC2119" s="258" t="s">
        <v>139</v>
      </c>
      <c r="AD2119" s="259"/>
      <c r="AE2119" s="260" t="s">
        <v>140</v>
      </c>
      <c r="AF2119" s="261"/>
      <c r="AG2119" s="8"/>
      <c r="AH2119" s="253" t="s">
        <v>141</v>
      </c>
      <c r="AI2119" s="254"/>
      <c r="AJ2119" s="255" t="s">
        <v>142</v>
      </c>
      <c r="AK2119" s="256"/>
      <c r="AL2119" s="8"/>
      <c r="AM2119" s="258" t="s">
        <v>143</v>
      </c>
      <c r="AN2119" s="259"/>
      <c r="AO2119" s="260" t="s">
        <v>144</v>
      </c>
      <c r="AP2119" s="261"/>
      <c r="AR2119" s="253" t="s">
        <v>145</v>
      </c>
      <c r="AS2119" s="254"/>
      <c r="AT2119" s="255" t="s">
        <v>146</v>
      </c>
      <c r="AU2119" s="256"/>
      <c r="AV2119" s="4"/>
      <c r="AW2119" s="258" t="s">
        <v>147</v>
      </c>
      <c r="AX2119" s="259"/>
      <c r="AY2119" s="260" t="s">
        <v>148</v>
      </c>
      <c r="AZ2119" s="261"/>
      <c r="BA2119" s="8"/>
      <c r="BB2119" s="253" t="s">
        <v>149</v>
      </c>
      <c r="BC2119" s="254"/>
      <c r="BD2119" s="255" t="s">
        <v>150</v>
      </c>
      <c r="BE2119" s="256"/>
      <c r="BF2119" s="4"/>
      <c r="BG2119" s="258" t="s">
        <v>151</v>
      </c>
      <c r="BH2119" s="259"/>
      <c r="BI2119" s="260" t="s">
        <v>152</v>
      </c>
      <c r="BJ2119" s="261"/>
      <c r="BK2119" s="4"/>
      <c r="BL2119" s="253" t="s">
        <v>153</v>
      </c>
      <c r="BM2119" s="254"/>
      <c r="BN2119" s="255" t="s">
        <v>154</v>
      </c>
      <c r="BO2119" s="256"/>
      <c r="BP2119" s="4"/>
      <c r="BQ2119" s="258" t="s">
        <v>155</v>
      </c>
      <c r="BR2119" s="259"/>
      <c r="BS2119" s="260" t="s">
        <v>156</v>
      </c>
      <c r="BT2119" s="261"/>
      <c r="BU2119" s="8"/>
      <c r="BV2119" s="253" t="s">
        <v>157</v>
      </c>
      <c r="BW2119" s="254"/>
      <c r="BX2119" s="255" t="s">
        <v>158</v>
      </c>
      <c r="BY2119" s="256"/>
      <c r="CA2119" s="46" t="s">
        <v>16</v>
      </c>
      <c r="CC2119" s="136" t="s">
        <v>71</v>
      </c>
      <c r="CD2119" s="9"/>
      <c r="CE2119" s="38"/>
      <c r="CF2119" s="38"/>
      <c r="CG2119" s="38"/>
      <c r="CH2119" s="38"/>
    </row>
    <row r="2120" spans="2:91" ht="18.600000000000001" customHeight="1" thickTop="1" thickBot="1">
      <c r="D2120" s="29">
        <v>0</v>
      </c>
      <c r="E2120" s="33">
        <v>0</v>
      </c>
      <c r="F2120" s="31">
        <v>1</v>
      </c>
      <c r="G2120" s="32">
        <v>0</v>
      </c>
      <c r="I2120" s="29">
        <v>0</v>
      </c>
      <c r="J2120" s="33">
        <f t="shared" ref="J2120" si="20364">IF(0=(1-$J$8*$K$8*$B2117^2),10^14,$B2117*$J$8/(1-$J$8*$K$8*$B2117^2))</f>
        <v>-0.22241451807562845</v>
      </c>
      <c r="K2120" s="31">
        <v>1</v>
      </c>
      <c r="L2120" s="32">
        <v>0</v>
      </c>
      <c r="N2120" s="29">
        <f t="shared" ref="N2120" si="20365">D2120*I2117+F2120*I2120-E2120*J2117-G2120*J2120</f>
        <v>0</v>
      </c>
      <c r="O2120" s="33">
        <f t="shared" ref="O2120" si="20366">(D2120*J2117+E2120*I2117+F2120*J2120+G2120*I2120)</f>
        <v>-0.22241451807562845</v>
      </c>
      <c r="P2120" s="31">
        <f t="shared" ref="P2120" si="20367">D2120*K2117+F2120*K2120-E2120*L2117-G2120*L2120</f>
        <v>1</v>
      </c>
      <c r="Q2120" s="32">
        <f t="shared" ref="Q2120" si="20368">(D2120*L2117+E2120*K2117+F2120*L2120+G2120*K2120)</f>
        <v>0</v>
      </c>
      <c r="S2120" s="29">
        <v>0</v>
      </c>
      <c r="T2120" s="33">
        <v>0</v>
      </c>
      <c r="U2120" s="31">
        <v>1</v>
      </c>
      <c r="V2120" s="32">
        <v>0</v>
      </c>
      <c r="X2120" s="29">
        <f t="shared" ref="X2120" si="20369">N2120*S2117+P2120*S2120-O2120*T2117-Q2120*T2120</f>
        <v>0</v>
      </c>
      <c r="Y2120" s="33">
        <f t="shared" ref="Y2120" si="20370">(N2120*T2117+O2120*S2117+P2120*T2120+Q2120*S2120)</f>
        <v>-0.22241451807562845</v>
      </c>
      <c r="Z2120" s="31">
        <f t="shared" ref="Z2120" si="20371">N2120*U2117+P2120*U2120-O2120*V2117-Q2120*V2120</f>
        <v>0.94877385622084398</v>
      </c>
      <c r="AA2120" s="32">
        <f t="shared" ref="AA2120" si="20372">(N2120*V2117+O2120*U2117+P2120*V2120+Q2120*U2120)</f>
        <v>0</v>
      </c>
      <c r="AB2120" s="8"/>
      <c r="AC2120" s="29">
        <v>0</v>
      </c>
      <c r="AD2120" s="33">
        <f t="shared" ref="AD2120" si="20373">IF(0=(1-$AD$8*$AE$8*$B2117^2),10^14,$B2117*$AD$8/(1-$AD$8*$AE$8*$B2117^2))</f>
        <v>-0.17447311098075868</v>
      </c>
      <c r="AE2120" s="31">
        <v>1</v>
      </c>
      <c r="AF2120" s="32">
        <v>0</v>
      </c>
      <c r="AH2120" s="29">
        <f t="shared" ref="AH2120" si="20374">X2120*AC2117+Z2120*AC2120-Y2120*AD2117-AA2120*AD2120</f>
        <v>0</v>
      </c>
      <c r="AI2120" s="33">
        <f t="shared" ref="AI2120" si="20375">(X2120*AD2117+Y2120*AC2117+Z2120*AD2120+AA2120*AC2120)</f>
        <v>-0.38795004438769015</v>
      </c>
      <c r="AJ2120" s="31">
        <f t="shared" ref="AJ2120" si="20376">X2120*AE2117+Z2120*AE2120-Y2120*AF2117-AA2120*AF2120</f>
        <v>0.94877385622084398</v>
      </c>
      <c r="AK2120" s="32">
        <f t="shared" ref="AK2120" si="20377">(X2120*AF2117+Y2120*AE2117+Z2120*AF2120+AA2120*AE2120)</f>
        <v>0</v>
      </c>
      <c r="AL2120" s="8"/>
      <c r="AM2120" s="29">
        <v>0</v>
      </c>
      <c r="AN2120" s="33">
        <v>0</v>
      </c>
      <c r="AO2120" s="31">
        <v>1</v>
      </c>
      <c r="AP2120" s="32">
        <v>0</v>
      </c>
      <c r="AR2120" s="29">
        <f t="shared" ref="AR2120" si="20378">AH2120*AM2117+AJ2120*AM2120-AI2120*AN2117-AK2120*AN2120</f>
        <v>0</v>
      </c>
      <c r="AS2120" s="33">
        <f t="shared" ref="AS2120" si="20379">(AH2120*AN2117+AI2120*AM2117+AJ2120*AN2120+AK2120*AM2120)</f>
        <v>-0.38795004438769015</v>
      </c>
      <c r="AT2120" s="31">
        <f t="shared" ref="AT2120" si="20380">AH2120*AO2117+AJ2120*AO2120-AI2120*AP2117-AK2120*AP2120</f>
        <v>0.86797209544705323</v>
      </c>
      <c r="AU2120" s="32">
        <f t="shared" ref="AU2120" si="20381">(AH2120*AP2117+AI2120*AO2117+AJ2120*AP2120+AK2120*AO2120)</f>
        <v>0</v>
      </c>
      <c r="AV2120" s="8"/>
      <c r="AW2120" s="29">
        <v>0</v>
      </c>
      <c r="AX2120" s="33">
        <f t="shared" ref="AX2120" si="20382">IF(0=(1-$AX$8*$AY$8*$B2117^2),10^14,$B2117*$AX$8/(1-$AX$8*$AY$8*$B2117^2))</f>
        <v>-0.15814868809565746</v>
      </c>
      <c r="AY2120" s="31">
        <v>1</v>
      </c>
      <c r="AZ2120" s="32">
        <v>0</v>
      </c>
      <c r="BB2120" s="29">
        <f t="shared" ref="BB2120" si="20383">AR2120*AW2117+AT2120*AW2120-AS2120*AX2117-AU2120*AX2120</f>
        <v>0</v>
      </c>
      <c r="BC2120" s="33">
        <f t="shared" ref="BC2120" si="20384">(AR2120*AX2117+AS2120*AW2117+AT2120*AX2120+AU2120*AW2120)</f>
        <v>-0.5252186925862804</v>
      </c>
      <c r="BD2120" s="31">
        <f t="shared" ref="BD2120" si="20385">AR2120*AY2117+AT2120*AY2120-AS2120*AZ2117-AU2120*AZ2120</f>
        <v>0.86797209544705323</v>
      </c>
      <c r="BE2120" s="32">
        <f t="shared" ref="BE2120" si="20386">(AR2120*AZ2117+AS2120*AY2117+AT2120*AZ2120+AU2120*AY2120)</f>
        <v>0</v>
      </c>
      <c r="BF2120" s="8"/>
      <c r="BG2120" s="29">
        <v>0</v>
      </c>
      <c r="BH2120" s="33">
        <v>0</v>
      </c>
      <c r="BI2120" s="31">
        <v>1</v>
      </c>
      <c r="BJ2120" s="32">
        <v>0</v>
      </c>
      <c r="BL2120" s="29">
        <f t="shared" ref="BL2120" si="20387">BB2120*BG2117+BD2120*BG2120-BC2120*BH2117-BE2120*BH2120</f>
        <v>0</v>
      </c>
      <c r="BM2120" s="33">
        <f t="shared" ref="BM2120" si="20388">(BB2120*BH2117+BC2120*BG2117+BD2120*BH2120+BE2120*BG2120)</f>
        <v>-0.5252186925862804</v>
      </c>
      <c r="BN2120" s="31">
        <f t="shared" ref="BN2120" si="20389">BB2120*BI2117+BD2120*BI2120-BC2120*BJ2117-BE2120*BJ2120</f>
        <v>0.82950738331859863</v>
      </c>
      <c r="BO2120" s="32">
        <f t="shared" ref="BO2120" si="20390">(BB2120*BJ2117+BC2120*BI2117+BD2120*BJ2120+BE2120*BI2120)</f>
        <v>0</v>
      </c>
      <c r="BP2120" s="8"/>
      <c r="BQ2120" s="19">
        <f t="shared" ref="BQ2120:BQ2183" si="20391">1/$BR$8</f>
        <v>1</v>
      </c>
      <c r="BR2120" s="47">
        <v>0</v>
      </c>
      <c r="BS2120" s="48">
        <v>1</v>
      </c>
      <c r="BT2120" s="49">
        <v>0</v>
      </c>
      <c r="BV2120" s="29">
        <f t="shared" ref="BV2120" si="20392">BL2120*BQ2117+BN2120*BQ2120-BM2120*BR2117-BO2120*BR2120</f>
        <v>0.82950738331859863</v>
      </c>
      <c r="BW2120" s="33">
        <f t="shared" ref="BW2120" si="20393">(BL2120*BR2117+BM2120*BQ2117+BN2120*BR2120+BO2120*BQ2120)</f>
        <v>-0.5252186925862804</v>
      </c>
      <c r="BX2120" s="31">
        <f t="shared" ref="BX2120" si="20394">BL2120*BS2117+BN2120*BS2120-BM2120*BT2117-BO2120*BT2120</f>
        <v>0.82950738331859863</v>
      </c>
      <c r="BY2120" s="32">
        <f t="shared" ref="BY2120" si="20395">(BL2120*BT2117+BM2120*BS2117+BN2120*BT2120+BO2120*BS2120)</f>
        <v>0</v>
      </c>
      <c r="CA2120" s="50">
        <f t="shared" ref="CA2120" si="20396">(180/PI())*ATAN(-1*(BW2117+BW2120)/(BV2117+BV2120))</f>
        <v>34.001922452257212</v>
      </c>
      <c r="CC2120" s="137">
        <f t="shared" ref="CC2120" si="20397">20*LOG(((1-(10^(CA2117/20)^2)*(1-((1-CC2117)/(1+CC2117))^2))^0.5))</f>
        <v>-28.112418686897939</v>
      </c>
      <c r="CD2120" s="9"/>
      <c r="CE2120" s="38"/>
      <c r="CF2120" s="38"/>
      <c r="CG2120" s="38"/>
      <c r="CH2120" s="38"/>
    </row>
    <row r="2121" spans="2:91" ht="18.600000000000001" customHeight="1">
      <c r="CC2121" s="42"/>
    </row>
    <row r="2122" spans="2:91" ht="18.600000000000001" customHeight="1" thickBot="1">
      <c r="E2122" s="22" t="s">
        <v>4</v>
      </c>
      <c r="J2122" s="22" t="s">
        <v>5</v>
      </c>
      <c r="O2122" s="22" t="s">
        <v>6</v>
      </c>
      <c r="T2122" s="22" t="s">
        <v>7</v>
      </c>
      <c r="Y2122" s="22" t="s">
        <v>8</v>
      </c>
      <c r="AD2122" s="22" t="s">
        <v>65</v>
      </c>
      <c r="AI2122" s="22" t="s">
        <v>9</v>
      </c>
      <c r="AN2122" s="22" t="s">
        <v>66</v>
      </c>
      <c r="AS2122" s="22" t="s">
        <v>51</v>
      </c>
      <c r="AX2122" s="22" t="s">
        <v>67</v>
      </c>
      <c r="BC2122" s="22" t="s">
        <v>52</v>
      </c>
      <c r="BH2122" s="22" t="s">
        <v>68</v>
      </c>
      <c r="BM2122" s="22" t="s">
        <v>63</v>
      </c>
      <c r="BQ2122" s="23" t="s">
        <v>69</v>
      </c>
      <c r="BR2122" s="23"/>
      <c r="BS2122" s="24"/>
      <c r="BT2122" s="24"/>
      <c r="BU2122" s="24"/>
      <c r="BW2122" s="22" t="s">
        <v>64</v>
      </c>
    </row>
    <row r="2123" spans="2:91" ht="18.600000000000001" customHeight="1" thickBot="1">
      <c r="D2123" s="249" t="s">
        <v>103</v>
      </c>
      <c r="E2123" s="250"/>
      <c r="F2123" s="251" t="s">
        <v>104</v>
      </c>
      <c r="G2123" s="252"/>
      <c r="H2123" s="229"/>
      <c r="I2123" s="253" t="s">
        <v>11</v>
      </c>
      <c r="J2123" s="254"/>
      <c r="K2123" s="255" t="s">
        <v>12</v>
      </c>
      <c r="L2123" s="256"/>
      <c r="M2123" s="24"/>
      <c r="N2123" s="253" t="s">
        <v>105</v>
      </c>
      <c r="O2123" s="254"/>
      <c r="P2123" s="255" t="s">
        <v>106</v>
      </c>
      <c r="Q2123" s="256"/>
      <c r="R2123" s="24"/>
      <c r="S2123" s="249" t="s">
        <v>107</v>
      </c>
      <c r="T2123" s="250"/>
      <c r="U2123" s="251" t="s">
        <v>108</v>
      </c>
      <c r="V2123" s="252"/>
      <c r="W2123" s="8"/>
      <c r="X2123" s="253" t="s">
        <v>109</v>
      </c>
      <c r="Y2123" s="254"/>
      <c r="Z2123" s="255" t="s">
        <v>110</v>
      </c>
      <c r="AA2123" s="256"/>
      <c r="AB2123" s="8"/>
      <c r="AC2123" s="253" t="s">
        <v>111</v>
      </c>
      <c r="AD2123" s="254"/>
      <c r="AE2123" s="255" t="s">
        <v>14</v>
      </c>
      <c r="AF2123" s="256"/>
      <c r="AG2123" s="8"/>
      <c r="AH2123" s="253" t="s">
        <v>112</v>
      </c>
      <c r="AI2123" s="254"/>
      <c r="AJ2123" s="255" t="s">
        <v>113</v>
      </c>
      <c r="AK2123" s="256"/>
      <c r="AL2123" s="8"/>
      <c r="AM2123" s="249" t="s">
        <v>114</v>
      </c>
      <c r="AN2123" s="250"/>
      <c r="AO2123" s="251" t="s">
        <v>115</v>
      </c>
      <c r="AP2123" s="252"/>
      <c r="AQ2123" s="24"/>
      <c r="AR2123" s="253" t="s">
        <v>116</v>
      </c>
      <c r="AS2123" s="254"/>
      <c r="AT2123" s="255" t="s">
        <v>13</v>
      </c>
      <c r="AU2123" s="256"/>
      <c r="AV2123" s="4"/>
      <c r="AW2123" s="253" t="s">
        <v>117</v>
      </c>
      <c r="AX2123" s="254"/>
      <c r="AY2123" s="255" t="s">
        <v>118</v>
      </c>
      <c r="AZ2123" s="256"/>
      <c r="BA2123" s="8"/>
      <c r="BB2123" s="253" t="s">
        <v>119</v>
      </c>
      <c r="BC2123" s="254"/>
      <c r="BD2123" s="255" t="s">
        <v>120</v>
      </c>
      <c r="BE2123" s="256"/>
      <c r="BF2123" s="4"/>
      <c r="BG2123" s="249" t="s">
        <v>121</v>
      </c>
      <c r="BH2123" s="250"/>
      <c r="BI2123" s="251" t="s">
        <v>122</v>
      </c>
      <c r="BJ2123" s="252"/>
      <c r="BK2123" s="4"/>
      <c r="BL2123" s="253" t="s">
        <v>123</v>
      </c>
      <c r="BM2123" s="254"/>
      <c r="BN2123" s="255" t="s">
        <v>124</v>
      </c>
      <c r="BO2123" s="256"/>
      <c r="BP2123" s="4"/>
      <c r="BQ2123" s="253" t="s">
        <v>125</v>
      </c>
      <c r="BR2123" s="254"/>
      <c r="BS2123" s="255" t="s">
        <v>126</v>
      </c>
      <c r="BT2123" s="256"/>
      <c r="BU2123" s="8"/>
      <c r="BV2123" s="253" t="s">
        <v>127</v>
      </c>
      <c r="BW2123" s="254"/>
      <c r="BX2123" s="255" t="s">
        <v>128</v>
      </c>
      <c r="BY2123" s="256"/>
      <c r="CA2123" s="27" t="s">
        <v>15</v>
      </c>
      <c r="CC2123" s="133" t="s">
        <v>70</v>
      </c>
      <c r="CD2123" s="9"/>
      <c r="CE2123" s="38"/>
      <c r="CF2123" s="38"/>
      <c r="CG2123" s="38"/>
      <c r="CH2123" s="38"/>
    </row>
    <row r="2124" spans="2:91" ht="18.600000000000001" customHeight="1" thickTop="1" thickBot="1">
      <c r="B2124" s="129">
        <v>5.58</v>
      </c>
      <c r="D2124" s="29">
        <v>1</v>
      </c>
      <c r="E2124" s="30">
        <v>0</v>
      </c>
      <c r="F2124" s="31">
        <v>0</v>
      </c>
      <c r="G2124" s="32">
        <f t="shared" ref="G2124:G2187" si="20398">-1/($E$8*$B2124)</f>
        <v>-0.1181326164874552</v>
      </c>
      <c r="I2124" s="29">
        <v>1</v>
      </c>
      <c r="J2124" s="33">
        <v>0</v>
      </c>
      <c r="K2124" s="31">
        <v>0</v>
      </c>
      <c r="L2124" s="32">
        <v>0</v>
      </c>
      <c r="N2124" s="29">
        <f t="shared" ref="N2124" si="20399">D2124*I2124+F2124*I2127-E2124*J2124-G2124*J2127</f>
        <v>0.97382070154917544</v>
      </c>
      <c r="O2124" s="33">
        <f t="shared" ref="O2124" si="20400">(D2124*J2124+E2124*I2124+F2124*J2127+G2124*I2127)</f>
        <v>0</v>
      </c>
      <c r="P2124" s="31">
        <f t="shared" ref="P2124" si="20401">D2124*K2124+F2124*K2127-E2124*L2124-G2124*L2127</f>
        <v>0</v>
      </c>
      <c r="Q2124" s="32">
        <f t="shared" ref="Q2124" si="20402">(D2124*L2124+E2124*K2124+F2124*L2127+G2124*K2127)</f>
        <v>-0.1181326164874552</v>
      </c>
      <c r="S2124" s="29">
        <v>1</v>
      </c>
      <c r="T2124" s="30">
        <v>0</v>
      </c>
      <c r="U2124" s="31">
        <v>0</v>
      </c>
      <c r="V2124" s="32">
        <f t="shared" ref="V2124:V2187" si="20403">-1/($T$8*$B2124)</f>
        <v>-0.22949283154121863</v>
      </c>
      <c r="X2124" s="29">
        <f t="shared" ref="X2124" si="20404">N2124*S2124+P2124*S2127-O2124*T2124-Q2124*T2127</f>
        <v>0.97382070154917544</v>
      </c>
      <c r="Y2124" s="33">
        <f t="shared" ref="Y2124" si="20405">(N2124*T2124+O2124*S2124+P2124*T2127+Q2124*S2127)</f>
        <v>0</v>
      </c>
      <c r="Z2124" s="31">
        <f t="shared" ref="Z2124" si="20406">N2124*U2124+P2124*U2127-O2124*V2124-Q2124*V2127</f>
        <v>0</v>
      </c>
      <c r="AA2124" s="32">
        <f t="shared" ref="AA2124" si="20407">(N2124*V2124+O2124*U2124+P2124*V2127+Q2124*U2127)</f>
        <v>-0.34161748669943148</v>
      </c>
      <c r="AB2124" s="8"/>
      <c r="AC2124" s="29">
        <v>1</v>
      </c>
      <c r="AD2124" s="33">
        <v>0</v>
      </c>
      <c r="AE2124" s="31">
        <v>0</v>
      </c>
      <c r="AF2124" s="32">
        <v>0</v>
      </c>
      <c r="AH2124" s="29">
        <f t="shared" ref="AH2124" si="20408">X2124*AC2124+Z2124*AC2127-Y2124*AD2124-AA2124*AD2127</f>
        <v>0.91443922330632676</v>
      </c>
      <c r="AI2124" s="33">
        <f t="shared" ref="AI2124" si="20409">(X2124*AD2124+Y2124*AC2124+Z2124*AD2127+AA2124*AC2127)</f>
        <v>0</v>
      </c>
      <c r="AJ2124" s="31">
        <f t="shared" ref="AJ2124" si="20410">X2124*AE2124+Z2124*AE2127-Y2124*AF2124-AA2124*AF2127</f>
        <v>0</v>
      </c>
      <c r="AK2124" s="32">
        <f t="shared" ref="AK2124" si="20411">(X2124*AF2124+Y2124*AE2124+Z2124*AF2127+AA2124*AE2127)</f>
        <v>-0.34161748669943148</v>
      </c>
      <c r="AL2124" s="8"/>
      <c r="AM2124" s="29">
        <v>1</v>
      </c>
      <c r="AN2124" s="30">
        <v>0</v>
      </c>
      <c r="AO2124" s="31">
        <v>0</v>
      </c>
      <c r="AP2124" s="32">
        <f t="shared" ref="AP2124:AP2187" si="20412">-1/($AN$8*$B2124)</f>
        <v>-0.20753225806451611</v>
      </c>
      <c r="AR2124" s="29">
        <f t="shared" ref="AR2124" si="20413">AH2124*AM2124+AJ2124*AM2127-AI2124*AN2124-AK2124*AN2127</f>
        <v>0.91443922330632676</v>
      </c>
      <c r="AS2124" s="33">
        <f t="shared" ref="AS2124" si="20414">(AH2124*AN2124+AI2124*AM2124+AJ2124*AN2127+AK2124*AM2127)</f>
        <v>0</v>
      </c>
      <c r="AT2124" s="31">
        <f t="shared" ref="AT2124" si="20415">AH2124*AO2124+AJ2124*AO2127-AI2124*AP2124-AK2124*AP2127</f>
        <v>0</v>
      </c>
      <c r="AU2124" s="32">
        <f t="shared" ref="AU2124" si="20416">(AH2124*AP2124+AI2124*AO2124+AJ2124*AP2127+AK2124*AO2127)</f>
        <v>-0.53139312357495583</v>
      </c>
      <c r="AV2124" s="8"/>
      <c r="AW2124" s="29">
        <v>1</v>
      </c>
      <c r="AX2124" s="33">
        <v>0</v>
      </c>
      <c r="AY2124" s="31">
        <v>0</v>
      </c>
      <c r="AZ2124" s="32">
        <v>0</v>
      </c>
      <c r="BB2124" s="29">
        <f t="shared" ref="BB2124" si="20417">AR2124*AW2124+AT2124*AW2127-AS2124*AX2124-AU2124*AX2127</f>
        <v>0.83070950973936108</v>
      </c>
      <c r="BC2124" s="33">
        <f t="shared" ref="BC2124" si="20418">(AR2124*AX2124+AS2124*AW2124+AT2124*AX2127+AU2124*AW2127)</f>
        <v>0</v>
      </c>
      <c r="BD2124" s="31">
        <f t="shared" ref="BD2124" si="20419">AR2124*AY2124+AT2124*AY2127-AS2124*AZ2124-AU2124*AZ2127</f>
        <v>0</v>
      </c>
      <c r="BE2124" s="32">
        <f t="shared" ref="BE2124" si="20420">(AR2124*AZ2124+AS2124*AY2124+AT2124*AZ2127+AU2124*AY2127)</f>
        <v>-0.53139312357495583</v>
      </c>
      <c r="BF2124" s="8"/>
      <c r="BG2124" s="29">
        <v>1</v>
      </c>
      <c r="BH2124" s="30">
        <v>0</v>
      </c>
      <c r="BI2124" s="31">
        <v>0</v>
      </c>
      <c r="BJ2124" s="32">
        <f t="shared" ref="BJ2124:BJ2187" si="20421">-1/($BH$8*$B2124)</f>
        <v>-7.2973118279569885E-2</v>
      </c>
      <c r="BL2124" s="29">
        <f t="shared" ref="BL2124" si="20422">BB2124*BG2124+BD2124*BG2127-BC2124*BH2124-BE2124*BH2127</f>
        <v>0.83070950973936108</v>
      </c>
      <c r="BM2124" s="33">
        <f t="shared" ref="BM2124" si="20423">(BB2124*BH2124+BC2124*BG2124+BD2124*BH2127+BE2124*BG2127)</f>
        <v>0</v>
      </c>
      <c r="BN2124" s="31">
        <f t="shared" ref="BN2124" si="20424">BB2124*BI2124+BD2124*BI2127-BC2124*BJ2124-BE2124*BJ2127</f>
        <v>0</v>
      </c>
      <c r="BO2124" s="32">
        <f t="shared" ref="BO2124" si="20425">(BB2124*BJ2124+BC2124*BI2124+BD2124*BJ2127+BE2124*BI2127)</f>
        <v>-0.5920125868851297</v>
      </c>
      <c r="BP2124" s="8"/>
      <c r="BQ2124" s="34">
        <v>1</v>
      </c>
      <c r="BR2124" s="35">
        <v>0</v>
      </c>
      <c r="BS2124" s="11">
        <v>0</v>
      </c>
      <c r="BT2124" s="36">
        <v>0</v>
      </c>
      <c r="BV2124" s="29">
        <f t="shared" ref="BV2124" si="20426">BL2124*BQ2124+BN2124*BQ2127-BM2124*BR2124-BO2124*BR2127</f>
        <v>0.83070950973936108</v>
      </c>
      <c r="BW2124" s="33">
        <f t="shared" ref="BW2124" si="20427">(BL2124*BR2124+BM2124*BQ2124+BN2124*BR2127+BO2124*BQ2127)</f>
        <v>-0.5920125868851297</v>
      </c>
      <c r="BX2124" s="31">
        <f t="shared" ref="BX2124" si="20428">BL2124*BS2124+BN2124*BS2127-BM2124*BT2124-BO2124*BT2127</f>
        <v>0</v>
      </c>
      <c r="BY2124" s="32">
        <f t="shared" ref="BY2124" si="20429">(BL2124*BT2124+BM2124*BS2124+BN2124*BT2127+BO2124*BS2127)</f>
        <v>-0.5920125868851297</v>
      </c>
      <c r="CA2124" s="37">
        <f t="shared" ref="CA2124" si="20430">20*LOG(((1+$BR$8)/$BR$8)/((BV2124+BV2127)^2+(BW2124+BW2127)^2)^0.5)</f>
        <v>-5.0927112048373847E-3</v>
      </c>
      <c r="CC2124" s="134">
        <f t="shared" ref="CC2124" si="20431">((BV2124^2+BW2124^2)^0.5)/((BV2127^2+BW2127^2)^0.5)</f>
        <v>1.0388762103275377</v>
      </c>
      <c r="CD2124" s="9"/>
      <c r="CE2124" s="38"/>
      <c r="CF2124" s="38"/>
      <c r="CG2124" s="38"/>
      <c r="CH2124" s="38"/>
      <c r="CM2124" s="129">
        <v>5.56</v>
      </c>
    </row>
    <row r="2125" spans="2:91" ht="18.600000000000001" customHeight="1" thickBot="1">
      <c r="D2125" s="39"/>
      <c r="G2125" s="40"/>
      <c r="I2125" s="39"/>
      <c r="L2125" s="40"/>
      <c r="N2125" s="39"/>
      <c r="Q2125" s="40"/>
      <c r="S2125" s="39"/>
      <c r="V2125" s="40"/>
      <c r="X2125" s="39"/>
      <c r="AA2125" s="40"/>
      <c r="AC2125" s="39"/>
      <c r="AF2125" s="40"/>
      <c r="AH2125" s="39"/>
      <c r="AK2125" s="40"/>
      <c r="AM2125" s="39"/>
      <c r="AP2125" s="40"/>
      <c r="AR2125" s="39"/>
      <c r="AU2125" s="40"/>
      <c r="AW2125" s="39"/>
      <c r="AZ2125" s="40"/>
      <c r="BB2125" s="39"/>
      <c r="BE2125" s="40"/>
      <c r="BG2125" s="39"/>
      <c r="BJ2125" s="40"/>
      <c r="BL2125" s="39"/>
      <c r="BO2125" s="40"/>
      <c r="BQ2125" s="34"/>
      <c r="BR2125" s="11"/>
      <c r="BS2125" s="11"/>
      <c r="BT2125" s="41"/>
      <c r="BV2125" s="39"/>
      <c r="BY2125" s="40"/>
      <c r="CC2125" s="135"/>
      <c r="CD2125" s="9"/>
      <c r="CE2125" s="38"/>
      <c r="CF2125" s="38"/>
      <c r="CG2125" s="38"/>
      <c r="CH2125" s="38"/>
    </row>
    <row r="2126" spans="2:91" ht="18.600000000000001" customHeight="1" thickBot="1">
      <c r="D2126" s="258" t="s">
        <v>129</v>
      </c>
      <c r="E2126" s="259"/>
      <c r="F2126" s="260" t="s">
        <v>130</v>
      </c>
      <c r="G2126" s="261"/>
      <c r="H2126" s="229"/>
      <c r="I2126" s="258" t="s">
        <v>131</v>
      </c>
      <c r="J2126" s="259"/>
      <c r="K2126" s="260" t="s">
        <v>132</v>
      </c>
      <c r="L2126" s="261"/>
      <c r="N2126" s="253" t="s">
        <v>133</v>
      </c>
      <c r="O2126" s="254"/>
      <c r="P2126" s="255" t="s">
        <v>134</v>
      </c>
      <c r="Q2126" s="256"/>
      <c r="S2126" s="258" t="s">
        <v>135</v>
      </c>
      <c r="T2126" s="259"/>
      <c r="U2126" s="260" t="s">
        <v>136</v>
      </c>
      <c r="V2126" s="261"/>
      <c r="W2126" s="8"/>
      <c r="X2126" s="253" t="s">
        <v>137</v>
      </c>
      <c r="Y2126" s="254"/>
      <c r="Z2126" s="255" t="s">
        <v>138</v>
      </c>
      <c r="AA2126" s="256"/>
      <c r="AB2126" s="8"/>
      <c r="AC2126" s="258" t="s">
        <v>139</v>
      </c>
      <c r="AD2126" s="259"/>
      <c r="AE2126" s="260" t="s">
        <v>140</v>
      </c>
      <c r="AF2126" s="261"/>
      <c r="AG2126" s="8"/>
      <c r="AH2126" s="253" t="s">
        <v>141</v>
      </c>
      <c r="AI2126" s="254"/>
      <c r="AJ2126" s="255" t="s">
        <v>142</v>
      </c>
      <c r="AK2126" s="256"/>
      <c r="AL2126" s="8"/>
      <c r="AM2126" s="258" t="s">
        <v>143</v>
      </c>
      <c r="AN2126" s="259"/>
      <c r="AO2126" s="260" t="s">
        <v>144</v>
      </c>
      <c r="AP2126" s="261"/>
      <c r="AR2126" s="253" t="s">
        <v>145</v>
      </c>
      <c r="AS2126" s="254"/>
      <c r="AT2126" s="255" t="s">
        <v>146</v>
      </c>
      <c r="AU2126" s="256"/>
      <c r="AV2126" s="4"/>
      <c r="AW2126" s="258" t="s">
        <v>147</v>
      </c>
      <c r="AX2126" s="259"/>
      <c r="AY2126" s="260" t="s">
        <v>148</v>
      </c>
      <c r="AZ2126" s="261"/>
      <c r="BA2126" s="8"/>
      <c r="BB2126" s="253" t="s">
        <v>149</v>
      </c>
      <c r="BC2126" s="254"/>
      <c r="BD2126" s="255" t="s">
        <v>150</v>
      </c>
      <c r="BE2126" s="256"/>
      <c r="BF2126" s="4"/>
      <c r="BG2126" s="258" t="s">
        <v>151</v>
      </c>
      <c r="BH2126" s="259"/>
      <c r="BI2126" s="260" t="s">
        <v>152</v>
      </c>
      <c r="BJ2126" s="261"/>
      <c r="BK2126" s="4"/>
      <c r="BL2126" s="253" t="s">
        <v>153</v>
      </c>
      <c r="BM2126" s="254"/>
      <c r="BN2126" s="255" t="s">
        <v>154</v>
      </c>
      <c r="BO2126" s="256"/>
      <c r="BP2126" s="4"/>
      <c r="BQ2126" s="258" t="s">
        <v>155</v>
      </c>
      <c r="BR2126" s="259"/>
      <c r="BS2126" s="260" t="s">
        <v>156</v>
      </c>
      <c r="BT2126" s="261"/>
      <c r="BU2126" s="8"/>
      <c r="BV2126" s="253" t="s">
        <v>157</v>
      </c>
      <c r="BW2126" s="254"/>
      <c r="BX2126" s="255" t="s">
        <v>158</v>
      </c>
      <c r="BY2126" s="256"/>
      <c r="CA2126" s="46" t="s">
        <v>16</v>
      </c>
      <c r="CC2126" s="136" t="s">
        <v>71</v>
      </c>
      <c r="CD2126" s="9"/>
      <c r="CE2126" s="38"/>
      <c r="CF2126" s="38"/>
      <c r="CG2126" s="38"/>
      <c r="CH2126" s="38"/>
    </row>
    <row r="2127" spans="2:91" ht="18.600000000000001" customHeight="1" thickTop="1" thickBot="1">
      <c r="D2127" s="29">
        <v>0</v>
      </c>
      <c r="E2127" s="33">
        <v>0</v>
      </c>
      <c r="F2127" s="31">
        <v>1</v>
      </c>
      <c r="G2127" s="32">
        <v>0</v>
      </c>
      <c r="I2127" s="29">
        <v>0</v>
      </c>
      <c r="J2127" s="33">
        <f t="shared" ref="J2127" si="20432">IF(0=(1-$J$8*$K$8*$B2124^2),10^14,$B2124*$J$8/(1-$J$8*$K$8*$B2124^2))</f>
        <v>-0.22160940161352116</v>
      </c>
      <c r="K2127" s="31">
        <v>1</v>
      </c>
      <c r="L2127" s="32">
        <v>0</v>
      </c>
      <c r="N2127" s="29">
        <f t="shared" ref="N2127" si="20433">D2127*I2124+F2127*I2127-E2127*J2124-G2127*J2127</f>
        <v>0</v>
      </c>
      <c r="O2127" s="33">
        <f t="shared" ref="O2127" si="20434">(D2127*J2124+E2127*I2124+F2127*J2127+G2127*I2127)</f>
        <v>-0.22160940161352116</v>
      </c>
      <c r="P2127" s="31">
        <f t="shared" ref="P2127" si="20435">D2127*K2124+F2127*K2127-E2127*L2124-G2127*L2127</f>
        <v>1</v>
      </c>
      <c r="Q2127" s="32">
        <f t="shared" ref="Q2127" si="20436">(D2127*L2124+E2127*K2124+F2127*L2127+G2127*K2127)</f>
        <v>0</v>
      </c>
      <c r="S2127" s="29">
        <v>0</v>
      </c>
      <c r="T2127" s="33">
        <v>0</v>
      </c>
      <c r="U2127" s="31">
        <v>1</v>
      </c>
      <c r="V2127" s="32">
        <v>0</v>
      </c>
      <c r="X2127" s="29">
        <f t="shared" ref="X2127" si="20437">N2127*S2124+P2127*S2127-O2127*T2124-Q2127*T2127</f>
        <v>0</v>
      </c>
      <c r="Y2127" s="33">
        <f t="shared" ref="Y2127" si="20438">(N2127*T2124+O2127*S2124+P2127*T2127+Q2127*S2127)</f>
        <v>-0.22160940161352116</v>
      </c>
      <c r="Z2127" s="31">
        <f t="shared" ref="Z2127" si="20439">N2127*U2124+P2127*U2127-O2127*V2124-Q2127*V2127</f>
        <v>0.9491422309275579</v>
      </c>
      <c r="AA2127" s="32">
        <f t="shared" ref="AA2127" si="20440">(N2127*V2124+O2127*U2124+P2127*V2127+Q2127*U2127)</f>
        <v>0</v>
      </c>
      <c r="AB2127" s="8"/>
      <c r="AC2127" s="29">
        <v>0</v>
      </c>
      <c r="AD2127" s="33">
        <f t="shared" ref="AD2127" si="20441">IF(0=(1-$AD$8*$AE$8*$B2124^2),10^14,$B2124*$AD$8/(1-$AD$8*$AE$8*$B2124^2))</f>
        <v>-0.1738244690474372</v>
      </c>
      <c r="AE2127" s="31">
        <v>1</v>
      </c>
      <c r="AF2127" s="32">
        <v>0</v>
      </c>
      <c r="AH2127" s="29">
        <f t="shared" ref="AH2127" si="20442">X2127*AC2124+Z2127*AC2127-Y2127*AD2124-AA2127*AD2127</f>
        <v>0</v>
      </c>
      <c r="AI2127" s="33">
        <f t="shared" ref="AI2127" si="20443">(X2127*AD2124+Y2127*AC2124+Z2127*AD2127+AA2127*AC2127)</f>
        <v>-0.38659354595500395</v>
      </c>
      <c r="AJ2127" s="31">
        <f t="shared" ref="AJ2127" si="20444">X2127*AE2124+Z2127*AE2127-Y2127*AF2124-AA2127*AF2127</f>
        <v>0.9491422309275579</v>
      </c>
      <c r="AK2127" s="32">
        <f t="shared" ref="AK2127" si="20445">(X2127*AF2124+Y2127*AE2124+Z2127*AF2127+AA2127*AE2127)</f>
        <v>0</v>
      </c>
      <c r="AL2127" s="8"/>
      <c r="AM2127" s="29">
        <v>0</v>
      </c>
      <c r="AN2127" s="33">
        <v>0</v>
      </c>
      <c r="AO2127" s="31">
        <v>1</v>
      </c>
      <c r="AP2127" s="32">
        <v>0</v>
      </c>
      <c r="AR2127" s="29">
        <f t="shared" ref="AR2127" si="20446">AH2127*AM2124+AJ2127*AM2127-AI2127*AN2124-AK2127*AN2127</f>
        <v>0</v>
      </c>
      <c r="AS2127" s="33">
        <f t="shared" ref="AS2127" si="20447">(AH2127*AN2124+AI2127*AM2124+AJ2127*AN2127+AK2127*AM2127)</f>
        <v>-0.38659354595500395</v>
      </c>
      <c r="AT2127" s="31">
        <f t="shared" ref="AT2127" si="20448">AH2127*AO2124+AJ2127*AO2127-AI2127*AP2124-AK2127*AP2127</f>
        <v>0.86891159938234763</v>
      </c>
      <c r="AU2127" s="32">
        <f t="shared" ref="AU2127" si="20449">(AH2127*AP2124+AI2127*AO2124+AJ2127*AP2127+AK2127*AO2127)</f>
        <v>0</v>
      </c>
      <c r="AV2127" s="8"/>
      <c r="AW2127" s="29">
        <v>0</v>
      </c>
      <c r="AX2127" s="33">
        <f t="shared" ref="AX2127" si="20450">IF(0=(1-$AX$8*$AY$8*$B2124^2),10^14,$B2124*$AX$8/(1-$AX$8*$AY$8*$B2124^2))</f>
        <v>-0.15756642277128596</v>
      </c>
      <c r="AY2127" s="31">
        <v>1</v>
      </c>
      <c r="AZ2127" s="32">
        <v>0</v>
      </c>
      <c r="BB2127" s="29">
        <f t="shared" ref="BB2127" si="20451">AR2127*AW2124+AT2127*AW2127-AS2127*AX2124-AU2127*AX2127</f>
        <v>0</v>
      </c>
      <c r="BC2127" s="33">
        <f t="shared" ref="BC2127" si="20452">(AR2127*AX2124+AS2127*AW2124+AT2127*AX2127+AU2127*AW2127)</f>
        <v>-0.52350483837415718</v>
      </c>
      <c r="BD2127" s="31">
        <f t="shared" ref="BD2127" si="20453">AR2127*AY2124+AT2127*AY2127-AS2127*AZ2124-AU2127*AZ2127</f>
        <v>0.86891159938234763</v>
      </c>
      <c r="BE2127" s="32">
        <f t="shared" ref="BE2127" si="20454">(AR2127*AZ2124+AS2127*AY2124+AT2127*AZ2127+AU2127*AY2127)</f>
        <v>0</v>
      </c>
      <c r="BF2127" s="8"/>
      <c r="BG2127" s="29">
        <v>0</v>
      </c>
      <c r="BH2127" s="33">
        <v>0</v>
      </c>
      <c r="BI2127" s="31">
        <v>1</v>
      </c>
      <c r="BJ2127" s="32">
        <v>0</v>
      </c>
      <c r="BL2127" s="29">
        <f t="shared" ref="BL2127" si="20455">BB2127*BG2124+BD2127*BG2127-BC2127*BH2124-BE2127*BH2127</f>
        <v>0</v>
      </c>
      <c r="BM2127" s="33">
        <f t="shared" ref="BM2127" si="20456">(BB2127*BH2124+BC2127*BG2124+BD2127*BH2127+BE2127*BG2127)</f>
        <v>-0.52350483837415718</v>
      </c>
      <c r="BN2127" s="31">
        <f t="shared" ref="BN2127" si="20457">BB2127*BI2124+BD2127*BI2127-BC2127*BJ2124-BE2127*BJ2127</f>
        <v>0.83070981889174311</v>
      </c>
      <c r="BO2127" s="32">
        <f t="shared" ref="BO2127" si="20458">(BB2127*BJ2124+BC2127*BI2124+BD2127*BJ2127+BE2127*BI2127)</f>
        <v>0</v>
      </c>
      <c r="BP2127" s="8"/>
      <c r="BQ2127" s="19">
        <f t="shared" ref="BQ2127:BQ2190" si="20459">1/$BR$8</f>
        <v>1</v>
      </c>
      <c r="BR2127" s="47">
        <v>0</v>
      </c>
      <c r="BS2127" s="48">
        <v>1</v>
      </c>
      <c r="BT2127" s="49">
        <v>0</v>
      </c>
      <c r="BV2127" s="29">
        <f t="shared" ref="BV2127" si="20460">BL2127*BQ2124+BN2127*BQ2127-BM2127*BR2124-BO2127*BR2127</f>
        <v>0.83070981889174311</v>
      </c>
      <c r="BW2127" s="33">
        <f t="shared" ref="BW2127" si="20461">(BL2127*BR2124+BM2127*BQ2124+BN2127*BR2127+BO2127*BQ2127)</f>
        <v>-0.52350483837415718</v>
      </c>
      <c r="BX2127" s="31">
        <f t="shared" ref="BX2127" si="20462">BL2127*BS2124+BN2127*BS2127-BM2127*BT2124-BO2127*BT2127</f>
        <v>0.83070981889174311</v>
      </c>
      <c r="BY2127" s="32">
        <f t="shared" ref="BY2127" si="20463">(BL2127*BT2124+BM2127*BS2124+BN2127*BT2127+BO2127*BS2127)</f>
        <v>0</v>
      </c>
      <c r="CA2127" s="50">
        <f t="shared" ref="CA2127" si="20464">(180/PI())*ATAN(-1*(BW2124+BW2127)/(BV2124+BV2127))</f>
        <v>33.878373863194511</v>
      </c>
      <c r="CC2127" s="137">
        <f t="shared" ref="CC2127" si="20465">20*LOG(((1-(10^(CA2124/20)^2)*(1-((1-CC2124)/(1+CC2124))^2))^0.5))</f>
        <v>-28.138647056013838</v>
      </c>
      <c r="CD2127" s="9"/>
      <c r="CE2127" s="38"/>
      <c r="CF2127" s="38"/>
      <c r="CG2127" s="38"/>
      <c r="CH2127" s="38"/>
    </row>
    <row r="2128" spans="2:91" ht="18.600000000000001" customHeight="1">
      <c r="CC2128" s="42"/>
    </row>
    <row r="2129" spans="2:91" ht="18.600000000000001" customHeight="1" thickBot="1">
      <c r="E2129" s="22" t="s">
        <v>4</v>
      </c>
      <c r="J2129" s="22" t="s">
        <v>5</v>
      </c>
      <c r="O2129" s="22" t="s">
        <v>6</v>
      </c>
      <c r="T2129" s="22" t="s">
        <v>7</v>
      </c>
      <c r="Y2129" s="22" t="s">
        <v>8</v>
      </c>
      <c r="AD2129" s="22" t="s">
        <v>65</v>
      </c>
      <c r="AI2129" s="22" t="s">
        <v>9</v>
      </c>
      <c r="AN2129" s="22" t="s">
        <v>66</v>
      </c>
      <c r="AS2129" s="22" t="s">
        <v>51</v>
      </c>
      <c r="AX2129" s="22" t="s">
        <v>67</v>
      </c>
      <c r="BC2129" s="22" t="s">
        <v>52</v>
      </c>
      <c r="BH2129" s="22" t="s">
        <v>68</v>
      </c>
      <c r="BM2129" s="22" t="s">
        <v>63</v>
      </c>
      <c r="BQ2129" s="23" t="s">
        <v>69</v>
      </c>
      <c r="BR2129" s="23"/>
      <c r="BS2129" s="24"/>
      <c r="BT2129" s="24"/>
      <c r="BU2129" s="24"/>
      <c r="BW2129" s="22" t="s">
        <v>64</v>
      </c>
    </row>
    <row r="2130" spans="2:91" ht="18.600000000000001" customHeight="1" thickBot="1">
      <c r="D2130" s="249" t="s">
        <v>103</v>
      </c>
      <c r="E2130" s="250"/>
      <c r="F2130" s="251" t="s">
        <v>104</v>
      </c>
      <c r="G2130" s="252"/>
      <c r="H2130" s="229"/>
      <c r="I2130" s="253" t="s">
        <v>11</v>
      </c>
      <c r="J2130" s="254"/>
      <c r="K2130" s="255" t="s">
        <v>12</v>
      </c>
      <c r="L2130" s="256"/>
      <c r="M2130" s="24"/>
      <c r="N2130" s="253" t="s">
        <v>105</v>
      </c>
      <c r="O2130" s="254"/>
      <c r="P2130" s="255" t="s">
        <v>106</v>
      </c>
      <c r="Q2130" s="256"/>
      <c r="R2130" s="24"/>
      <c r="S2130" s="249" t="s">
        <v>107</v>
      </c>
      <c r="T2130" s="250"/>
      <c r="U2130" s="251" t="s">
        <v>108</v>
      </c>
      <c r="V2130" s="252"/>
      <c r="W2130" s="8"/>
      <c r="X2130" s="253" t="s">
        <v>109</v>
      </c>
      <c r="Y2130" s="254"/>
      <c r="Z2130" s="255" t="s">
        <v>110</v>
      </c>
      <c r="AA2130" s="256"/>
      <c r="AB2130" s="8"/>
      <c r="AC2130" s="253" t="s">
        <v>111</v>
      </c>
      <c r="AD2130" s="254"/>
      <c r="AE2130" s="255" t="s">
        <v>14</v>
      </c>
      <c r="AF2130" s="256"/>
      <c r="AG2130" s="8"/>
      <c r="AH2130" s="253" t="s">
        <v>112</v>
      </c>
      <c r="AI2130" s="254"/>
      <c r="AJ2130" s="255" t="s">
        <v>113</v>
      </c>
      <c r="AK2130" s="256"/>
      <c r="AL2130" s="8"/>
      <c r="AM2130" s="249" t="s">
        <v>114</v>
      </c>
      <c r="AN2130" s="250"/>
      <c r="AO2130" s="251" t="s">
        <v>115</v>
      </c>
      <c r="AP2130" s="252"/>
      <c r="AQ2130" s="24"/>
      <c r="AR2130" s="253" t="s">
        <v>116</v>
      </c>
      <c r="AS2130" s="254"/>
      <c r="AT2130" s="255" t="s">
        <v>13</v>
      </c>
      <c r="AU2130" s="256"/>
      <c r="AV2130" s="4"/>
      <c r="AW2130" s="253" t="s">
        <v>117</v>
      </c>
      <c r="AX2130" s="254"/>
      <c r="AY2130" s="255" t="s">
        <v>118</v>
      </c>
      <c r="AZ2130" s="256"/>
      <c r="BA2130" s="8"/>
      <c r="BB2130" s="253" t="s">
        <v>119</v>
      </c>
      <c r="BC2130" s="254"/>
      <c r="BD2130" s="255" t="s">
        <v>120</v>
      </c>
      <c r="BE2130" s="256"/>
      <c r="BF2130" s="4"/>
      <c r="BG2130" s="249" t="s">
        <v>121</v>
      </c>
      <c r="BH2130" s="250"/>
      <c r="BI2130" s="251" t="s">
        <v>122</v>
      </c>
      <c r="BJ2130" s="252"/>
      <c r="BK2130" s="4"/>
      <c r="BL2130" s="253" t="s">
        <v>123</v>
      </c>
      <c r="BM2130" s="254"/>
      <c r="BN2130" s="255" t="s">
        <v>124</v>
      </c>
      <c r="BO2130" s="256"/>
      <c r="BP2130" s="4"/>
      <c r="BQ2130" s="253" t="s">
        <v>125</v>
      </c>
      <c r="BR2130" s="254"/>
      <c r="BS2130" s="255" t="s">
        <v>126</v>
      </c>
      <c r="BT2130" s="256"/>
      <c r="BU2130" s="8"/>
      <c r="BV2130" s="253" t="s">
        <v>127</v>
      </c>
      <c r="BW2130" s="254"/>
      <c r="BX2130" s="255" t="s">
        <v>128</v>
      </c>
      <c r="BY2130" s="256"/>
      <c r="CA2130" s="27" t="s">
        <v>15</v>
      </c>
      <c r="CC2130" s="133" t="s">
        <v>70</v>
      </c>
      <c r="CD2130" s="9"/>
      <c r="CE2130" s="38"/>
      <c r="CF2130" s="38"/>
      <c r="CG2130" s="38"/>
      <c r="CH2130" s="38"/>
    </row>
    <row r="2131" spans="2:91" ht="18.600000000000001" customHeight="1" thickTop="1" thickBot="1">
      <c r="B2131" s="129">
        <v>5.6</v>
      </c>
      <c r="D2131" s="29">
        <v>1</v>
      </c>
      <c r="E2131" s="30">
        <v>0</v>
      </c>
      <c r="F2131" s="31">
        <v>0</v>
      </c>
      <c r="G2131" s="32">
        <f t="shared" ref="G2131:G2194" si="20466">-1/($E$8*$B2131)</f>
        <v>-0.11771071428571429</v>
      </c>
      <c r="I2131" s="29">
        <v>1</v>
      </c>
      <c r="J2131" s="33">
        <v>0</v>
      </c>
      <c r="K2131" s="31">
        <v>0</v>
      </c>
      <c r="L2131" s="32">
        <v>0</v>
      </c>
      <c r="N2131" s="29">
        <f t="shared" ref="N2131" si="20467">D2131*I2131+F2131*I2134-E2131*J2131-G2131*J2134</f>
        <v>0.97400828292747443</v>
      </c>
      <c r="O2131" s="33">
        <f t="shared" ref="O2131" si="20468">(D2131*J2131+E2131*I2131+F2131*J2134+G2131*I2134)</f>
        <v>0</v>
      </c>
      <c r="P2131" s="31">
        <f t="shared" ref="P2131" si="20469">D2131*K2131+F2131*K2134-E2131*L2131-G2131*L2134</f>
        <v>0</v>
      </c>
      <c r="Q2131" s="32">
        <f t="shared" ref="Q2131" si="20470">(D2131*L2131+E2131*K2131+F2131*L2134+G2131*K2134)</f>
        <v>-0.11771071428571429</v>
      </c>
      <c r="S2131" s="29">
        <v>1</v>
      </c>
      <c r="T2131" s="30">
        <v>0</v>
      </c>
      <c r="U2131" s="31">
        <v>0</v>
      </c>
      <c r="V2131" s="32">
        <f t="shared" ref="V2131:V2194" si="20471">-1/($T$8*$B2131)</f>
        <v>-0.2286732142857143</v>
      </c>
      <c r="X2131" s="29">
        <f t="shared" ref="X2131" si="20472">N2131*S2131+P2131*S2134-O2131*T2131-Q2131*T2134</f>
        <v>0.97400828292747443</v>
      </c>
      <c r="Y2131" s="33">
        <f t="shared" ref="Y2131" si="20473">(N2131*T2131+O2131*S2131+P2131*T2134+Q2131*S2134)</f>
        <v>0</v>
      </c>
      <c r="Z2131" s="31">
        <f t="shared" ref="Z2131" si="20474">N2131*U2131+P2131*U2134-O2131*V2131-Q2131*V2134</f>
        <v>0</v>
      </c>
      <c r="AA2131" s="32">
        <f t="shared" ref="AA2131" si="20475">(N2131*V2131+O2131*U2131+P2131*V2134+Q2131*U2134)</f>
        <v>-0.3404403190836493</v>
      </c>
      <c r="AB2131" s="8"/>
      <c r="AC2131" s="29">
        <v>1</v>
      </c>
      <c r="AD2131" s="33">
        <v>0</v>
      </c>
      <c r="AE2131" s="31">
        <v>0</v>
      </c>
      <c r="AF2131" s="32">
        <v>0</v>
      </c>
      <c r="AH2131" s="29">
        <f t="shared" ref="AH2131" si="20476">X2131*AC2131+Z2131*AC2134-Y2131*AD2131-AA2131*AD2134</f>
        <v>0.91505058519267624</v>
      </c>
      <c r="AI2131" s="33">
        <f t="shared" ref="AI2131" si="20477">(X2131*AD2131+Y2131*AC2131+Z2131*AD2134+AA2131*AC2134)</f>
        <v>0</v>
      </c>
      <c r="AJ2131" s="31">
        <f t="shared" ref="AJ2131" si="20478">X2131*AE2131+Z2131*AE2134-Y2131*AF2131-AA2131*AF2134</f>
        <v>0</v>
      </c>
      <c r="AK2131" s="32">
        <f t="shared" ref="AK2131" si="20479">(X2131*AF2131+Y2131*AE2131+Z2131*AF2134+AA2131*AE2134)</f>
        <v>-0.3404403190836493</v>
      </c>
      <c r="AL2131" s="8"/>
      <c r="AM2131" s="29">
        <v>1</v>
      </c>
      <c r="AN2131" s="30">
        <v>0</v>
      </c>
      <c r="AO2131" s="31">
        <v>0</v>
      </c>
      <c r="AP2131" s="32">
        <f t="shared" ref="AP2131:AP2194" si="20480">-1/($AN$8*$B2131)</f>
        <v>-0.20679107142857145</v>
      </c>
      <c r="AR2131" s="29">
        <f t="shared" ref="AR2131" si="20481">AH2131*AM2131+AJ2131*AM2134-AI2131*AN2131-AK2131*AN2134</f>
        <v>0.91505058519267624</v>
      </c>
      <c r="AS2131" s="33">
        <f t="shared" ref="AS2131" si="20482">(AH2131*AN2131+AI2131*AM2131+AJ2131*AN2134+AK2131*AM2134)</f>
        <v>0</v>
      </c>
      <c r="AT2131" s="31">
        <f t="shared" ref="AT2131" si="20483">AH2131*AO2131+AJ2131*AO2134-AI2131*AP2131-AK2131*AP2134</f>
        <v>0</v>
      </c>
      <c r="AU2131" s="32">
        <f t="shared" ref="AU2131" si="20484">(AH2131*AP2131+AI2131*AO2131+AJ2131*AP2134+AK2131*AO2134)</f>
        <v>-0.52966461000698417</v>
      </c>
      <c r="AV2131" s="8"/>
      <c r="AW2131" s="29">
        <v>1</v>
      </c>
      <c r="AX2131" s="33">
        <v>0</v>
      </c>
      <c r="AY2131" s="31">
        <v>0</v>
      </c>
      <c r="AZ2131" s="32">
        <v>0</v>
      </c>
      <c r="BB2131" s="29">
        <f t="shared" ref="BB2131" si="20485">AR2131*AW2131+AT2131*AW2134-AS2131*AX2131-AU2131*AX2134</f>
        <v>0.831899341134825</v>
      </c>
      <c r="BC2131" s="33">
        <f t="shared" ref="BC2131" si="20486">(AR2131*AX2131+AS2131*AW2131+AT2131*AX2134+AU2131*AW2134)</f>
        <v>0</v>
      </c>
      <c r="BD2131" s="31">
        <f t="shared" ref="BD2131" si="20487">AR2131*AY2131+AT2131*AY2134-AS2131*AZ2131-AU2131*AZ2134</f>
        <v>0</v>
      </c>
      <c r="BE2131" s="32">
        <f t="shared" ref="BE2131" si="20488">(AR2131*AZ2131+AS2131*AY2131+AT2131*AZ2134+AU2131*AY2134)</f>
        <v>-0.52966461000698417</v>
      </c>
      <c r="BF2131" s="8"/>
      <c r="BG2131" s="29">
        <v>1</v>
      </c>
      <c r="BH2131" s="30">
        <v>0</v>
      </c>
      <c r="BI2131" s="31">
        <v>0</v>
      </c>
      <c r="BJ2131" s="32">
        <f t="shared" ref="BJ2131:BJ2194" si="20489">-1/($BH$8*$B2131)</f>
        <v>-7.2712499999999999E-2</v>
      </c>
      <c r="BL2131" s="29">
        <f t="shared" ref="BL2131" si="20490">BB2131*BG2131+BD2131*BG2134-BC2131*BH2131-BE2131*BH2134</f>
        <v>0.831899341134825</v>
      </c>
      <c r="BM2131" s="33">
        <f t="shared" ref="BM2131" si="20491">(BB2131*BH2131+BC2131*BG2131+BD2131*BH2134+BE2131*BG2134)</f>
        <v>0</v>
      </c>
      <c r="BN2131" s="31">
        <f t="shared" ref="BN2131" si="20492">BB2131*BI2131+BD2131*BI2134-BC2131*BJ2131-BE2131*BJ2134</f>
        <v>0</v>
      </c>
      <c r="BO2131" s="32">
        <f t="shared" ref="BO2131" si="20493">(BB2131*BJ2131+BC2131*BI2131+BD2131*BJ2134+BE2131*BI2134)</f>
        <v>-0.59015409084925019</v>
      </c>
      <c r="BP2131" s="8"/>
      <c r="BQ2131" s="34">
        <v>1</v>
      </c>
      <c r="BR2131" s="35">
        <v>0</v>
      </c>
      <c r="BS2131" s="11">
        <v>0</v>
      </c>
      <c r="BT2131" s="36">
        <v>0</v>
      </c>
      <c r="BV2131" s="29">
        <f t="shared" ref="BV2131" si="20494">BL2131*BQ2131+BN2131*BQ2134-BM2131*BR2131-BO2131*BR2134</f>
        <v>0.831899341134825</v>
      </c>
      <c r="BW2131" s="33">
        <f t="shared" ref="BW2131" si="20495">(BL2131*BR2131+BM2131*BQ2131+BN2131*BR2134+BO2131*BQ2134)</f>
        <v>-0.59015409084925019</v>
      </c>
      <c r="BX2131" s="31">
        <f t="shared" ref="BX2131" si="20496">BL2131*BS2131+BN2131*BS2134-BM2131*BT2131-BO2131*BT2134</f>
        <v>0</v>
      </c>
      <c r="BY2131" s="32">
        <f t="shared" ref="BY2131" si="20497">(BL2131*BT2131+BM2131*BS2131+BN2131*BT2134+BO2131*BS2134)</f>
        <v>-0.59015409084925019</v>
      </c>
      <c r="CA2131" s="37">
        <f t="shared" ref="CA2131" si="20498">20*LOG(((1+$BR$8)/$BR$8)/((BV2131+BV2134)^2+(BW2131+BW2134)^2)^0.5)</f>
        <v>-5.0696974542755423E-3</v>
      </c>
      <c r="CC2131" s="134">
        <f t="shared" ref="CC2131" si="20499">((BV2131^2+BW2131^2)^0.5)/((BV2134^2+BW2134^2)^0.5)</f>
        <v>1.0386605323905882</v>
      </c>
      <c r="CD2131" s="9"/>
      <c r="CE2131" s="38"/>
      <c r="CF2131" s="38"/>
      <c r="CG2131" s="38"/>
      <c r="CH2131" s="38"/>
      <c r="CM2131" s="129">
        <v>5.58</v>
      </c>
    </row>
    <row r="2132" spans="2:91" ht="18.600000000000001" customHeight="1" thickBot="1">
      <c r="D2132" s="39"/>
      <c r="G2132" s="40"/>
      <c r="I2132" s="39"/>
      <c r="L2132" s="40"/>
      <c r="N2132" s="39"/>
      <c r="Q2132" s="40"/>
      <c r="S2132" s="39"/>
      <c r="V2132" s="40"/>
      <c r="X2132" s="39"/>
      <c r="AA2132" s="40"/>
      <c r="AC2132" s="39"/>
      <c r="AF2132" s="40"/>
      <c r="AH2132" s="39"/>
      <c r="AK2132" s="40"/>
      <c r="AM2132" s="39"/>
      <c r="AP2132" s="40"/>
      <c r="AR2132" s="39"/>
      <c r="AU2132" s="40"/>
      <c r="AW2132" s="39"/>
      <c r="AZ2132" s="40"/>
      <c r="BB2132" s="39"/>
      <c r="BE2132" s="40"/>
      <c r="BG2132" s="39"/>
      <c r="BJ2132" s="40"/>
      <c r="BL2132" s="39"/>
      <c r="BO2132" s="40"/>
      <c r="BQ2132" s="34"/>
      <c r="BR2132" s="11"/>
      <c r="BS2132" s="11"/>
      <c r="BT2132" s="41"/>
      <c r="BV2132" s="39"/>
      <c r="BY2132" s="40"/>
      <c r="CC2132" s="135"/>
      <c r="CD2132" s="9"/>
      <c r="CE2132" s="38"/>
      <c r="CF2132" s="38"/>
      <c r="CG2132" s="38"/>
      <c r="CH2132" s="38"/>
    </row>
    <row r="2133" spans="2:91" ht="18.600000000000001" customHeight="1" thickBot="1">
      <c r="D2133" s="258" t="s">
        <v>129</v>
      </c>
      <c r="E2133" s="259"/>
      <c r="F2133" s="260" t="s">
        <v>130</v>
      </c>
      <c r="G2133" s="261"/>
      <c r="H2133" s="229"/>
      <c r="I2133" s="258" t="s">
        <v>131</v>
      </c>
      <c r="J2133" s="259"/>
      <c r="K2133" s="260" t="s">
        <v>132</v>
      </c>
      <c r="L2133" s="261"/>
      <c r="N2133" s="253" t="s">
        <v>133</v>
      </c>
      <c r="O2133" s="254"/>
      <c r="P2133" s="255" t="s">
        <v>134</v>
      </c>
      <c r="Q2133" s="256"/>
      <c r="S2133" s="258" t="s">
        <v>135</v>
      </c>
      <c r="T2133" s="259"/>
      <c r="U2133" s="260" t="s">
        <v>136</v>
      </c>
      <c r="V2133" s="261"/>
      <c r="W2133" s="8"/>
      <c r="X2133" s="253" t="s">
        <v>137</v>
      </c>
      <c r="Y2133" s="254"/>
      <c r="Z2133" s="255" t="s">
        <v>138</v>
      </c>
      <c r="AA2133" s="256"/>
      <c r="AB2133" s="8"/>
      <c r="AC2133" s="258" t="s">
        <v>139</v>
      </c>
      <c r="AD2133" s="259"/>
      <c r="AE2133" s="260" t="s">
        <v>140</v>
      </c>
      <c r="AF2133" s="261"/>
      <c r="AG2133" s="8"/>
      <c r="AH2133" s="253" t="s">
        <v>141</v>
      </c>
      <c r="AI2133" s="254"/>
      <c r="AJ2133" s="255" t="s">
        <v>142</v>
      </c>
      <c r="AK2133" s="256"/>
      <c r="AL2133" s="8"/>
      <c r="AM2133" s="258" t="s">
        <v>143</v>
      </c>
      <c r="AN2133" s="259"/>
      <c r="AO2133" s="260" t="s">
        <v>144</v>
      </c>
      <c r="AP2133" s="261"/>
      <c r="AR2133" s="253" t="s">
        <v>145</v>
      </c>
      <c r="AS2133" s="254"/>
      <c r="AT2133" s="255" t="s">
        <v>146</v>
      </c>
      <c r="AU2133" s="256"/>
      <c r="AV2133" s="4"/>
      <c r="AW2133" s="258" t="s">
        <v>147</v>
      </c>
      <c r="AX2133" s="259"/>
      <c r="AY2133" s="260" t="s">
        <v>148</v>
      </c>
      <c r="AZ2133" s="261"/>
      <c r="BA2133" s="8"/>
      <c r="BB2133" s="253" t="s">
        <v>149</v>
      </c>
      <c r="BC2133" s="254"/>
      <c r="BD2133" s="255" t="s">
        <v>150</v>
      </c>
      <c r="BE2133" s="256"/>
      <c r="BF2133" s="4"/>
      <c r="BG2133" s="258" t="s">
        <v>151</v>
      </c>
      <c r="BH2133" s="259"/>
      <c r="BI2133" s="260" t="s">
        <v>152</v>
      </c>
      <c r="BJ2133" s="261"/>
      <c r="BK2133" s="4"/>
      <c r="BL2133" s="253" t="s">
        <v>153</v>
      </c>
      <c r="BM2133" s="254"/>
      <c r="BN2133" s="255" t="s">
        <v>154</v>
      </c>
      <c r="BO2133" s="256"/>
      <c r="BP2133" s="4"/>
      <c r="BQ2133" s="258" t="s">
        <v>155</v>
      </c>
      <c r="BR2133" s="259"/>
      <c r="BS2133" s="260" t="s">
        <v>156</v>
      </c>
      <c r="BT2133" s="261"/>
      <c r="BU2133" s="8"/>
      <c r="BV2133" s="253" t="s">
        <v>157</v>
      </c>
      <c r="BW2133" s="254"/>
      <c r="BX2133" s="255" t="s">
        <v>158</v>
      </c>
      <c r="BY2133" s="256"/>
      <c r="CA2133" s="46" t="s">
        <v>16</v>
      </c>
      <c r="CC2133" s="136" t="s">
        <v>71</v>
      </c>
      <c r="CD2133" s="9"/>
      <c r="CE2133" s="38"/>
      <c r="CF2133" s="38"/>
      <c r="CG2133" s="38"/>
      <c r="CH2133" s="38"/>
    </row>
    <row r="2134" spans="2:91" ht="18.600000000000001" customHeight="1" thickTop="1" thickBot="1">
      <c r="D2134" s="29">
        <v>0</v>
      </c>
      <c r="E2134" s="33">
        <v>0</v>
      </c>
      <c r="F2134" s="31">
        <v>1</v>
      </c>
      <c r="G2134" s="32">
        <v>0</v>
      </c>
      <c r="I2134" s="29">
        <v>0</v>
      </c>
      <c r="J2134" s="33">
        <f t="shared" ref="J2134" si="20500">IF(0=(1-$J$8*$K$8*$B2131^2),10^14,$B2131*$J$8/(1-$J$8*$K$8*$B2131^2))</f>
        <v>-0.22081012106881792</v>
      </c>
      <c r="K2134" s="31">
        <v>1</v>
      </c>
      <c r="L2134" s="32">
        <v>0</v>
      </c>
      <c r="N2134" s="29">
        <f t="shared" ref="N2134" si="20501">D2134*I2131+F2134*I2134-E2134*J2131-G2134*J2134</f>
        <v>0</v>
      </c>
      <c r="O2134" s="33">
        <f t="shared" ref="O2134" si="20502">(D2134*J2131+E2134*I2131+F2134*J2134+G2134*I2134)</f>
        <v>-0.22081012106881792</v>
      </c>
      <c r="P2134" s="31">
        <f t="shared" ref="P2134" si="20503">D2134*K2131+F2134*K2134-E2134*L2131-G2134*L2134</f>
        <v>1</v>
      </c>
      <c r="Q2134" s="32">
        <f t="shared" ref="Q2134" si="20504">(D2134*L2131+E2134*K2131+F2134*L2134+G2134*K2134)</f>
        <v>0</v>
      </c>
      <c r="S2134" s="29">
        <v>0</v>
      </c>
      <c r="T2134" s="33">
        <v>0</v>
      </c>
      <c r="U2134" s="31">
        <v>1</v>
      </c>
      <c r="V2134" s="32">
        <v>0</v>
      </c>
      <c r="X2134" s="29">
        <f t="shared" ref="X2134" si="20505">N2134*S2131+P2134*S2134-O2134*T2131-Q2134*T2134</f>
        <v>0</v>
      </c>
      <c r="Y2134" s="33">
        <f t="shared" ref="Y2134" si="20506">(N2134*T2131+O2134*S2131+P2134*T2134+Q2134*S2134)</f>
        <v>-0.22081012106881792</v>
      </c>
      <c r="Z2134" s="31">
        <f t="shared" ref="Z2134" si="20507">N2134*U2131+P2134*U2134-O2134*V2131-Q2134*V2134</f>
        <v>0.94950663986837569</v>
      </c>
      <c r="AA2134" s="32">
        <f t="shared" ref="AA2134" si="20508">(N2134*V2131+O2134*U2131+P2134*V2134+Q2134*U2134)</f>
        <v>0</v>
      </c>
      <c r="AB2134" s="8"/>
      <c r="AC2134" s="29">
        <v>0</v>
      </c>
      <c r="AD2134" s="33">
        <f t="shared" ref="AD2134" si="20509">IF(0=(1-$AD$8*$AE$8*$B2131^2),10^14,$B2131*$AD$8/(1-$AD$8*$AE$8*$B2131^2))</f>
        <v>-0.17318071459189219</v>
      </c>
      <c r="AE2134" s="31">
        <v>1</v>
      </c>
      <c r="AF2134" s="32">
        <v>0</v>
      </c>
      <c r="AH2134" s="29">
        <f t="shared" ref="AH2134" si="20510">X2134*AC2131+Z2134*AC2134-Y2134*AD2131-AA2134*AD2134</f>
        <v>0</v>
      </c>
      <c r="AI2134" s="33">
        <f t="shared" ref="AI2134" si="20511">(X2134*AD2131+Y2134*AC2131+Z2134*AD2134+AA2134*AC2134)</f>
        <v>-0.38524635947096963</v>
      </c>
      <c r="AJ2134" s="31">
        <f t="shared" ref="AJ2134" si="20512">X2134*AE2131+Z2134*AE2134-Y2134*AF2131-AA2134*AF2134</f>
        <v>0.94950663986837569</v>
      </c>
      <c r="AK2134" s="32">
        <f t="shared" ref="AK2134" si="20513">(X2134*AF2131+Y2134*AE2131+Z2134*AF2134+AA2134*AE2134)</f>
        <v>0</v>
      </c>
      <c r="AL2134" s="8"/>
      <c r="AM2134" s="29">
        <v>0</v>
      </c>
      <c r="AN2134" s="33">
        <v>0</v>
      </c>
      <c r="AO2134" s="31">
        <v>1</v>
      </c>
      <c r="AP2134" s="32">
        <v>0</v>
      </c>
      <c r="AR2134" s="29">
        <f t="shared" ref="AR2134" si="20514">AH2134*AM2131+AJ2134*AM2134-AI2134*AN2131-AK2134*AN2134</f>
        <v>0</v>
      </c>
      <c r="AS2134" s="33">
        <f t="shared" ref="AS2134" si="20515">(AH2134*AN2131+AI2134*AM2131+AJ2134*AN2134+AK2134*AM2134)</f>
        <v>-0.38524635947096963</v>
      </c>
      <c r="AT2134" s="31">
        <f t="shared" ref="AT2134" si="20516">AH2134*AO2131+AJ2134*AO2134-AI2134*AP2131-AK2134*AP2134</f>
        <v>0.8698411324294173</v>
      </c>
      <c r="AU2134" s="32">
        <f t="shared" ref="AU2134" si="20517">(AH2134*AP2131+AI2134*AO2131+AJ2134*AP2134+AK2134*AO2134)</f>
        <v>0</v>
      </c>
      <c r="AV2134" s="8"/>
      <c r="AW2134" s="29">
        <v>0</v>
      </c>
      <c r="AX2134" s="33">
        <f t="shared" ref="AX2134" si="20518">IF(0=(1-$AX$8*$AY$8*$B2131^2),10^14,$B2131*$AX$8/(1-$AX$8*$AY$8*$B2131^2))</f>
        <v>-0.15698848381951522</v>
      </c>
      <c r="AY2134" s="31">
        <v>1</v>
      </c>
      <c r="AZ2134" s="32">
        <v>0</v>
      </c>
      <c r="BB2134" s="29">
        <f t="shared" ref="BB2134" si="20519">AR2134*AW2131+AT2134*AW2134-AS2134*AX2131-AU2134*AX2134</f>
        <v>0</v>
      </c>
      <c r="BC2134" s="33">
        <f t="shared" ref="BC2134" si="20520">(AR2134*AX2131+AS2134*AW2131+AT2134*AX2134+AU2134*AW2134)</f>
        <v>-0.52180140001491404</v>
      </c>
      <c r="BD2134" s="31">
        <f t="shared" ref="BD2134" si="20521">AR2134*AY2131+AT2134*AY2134-AS2134*AZ2131-AU2134*AZ2134</f>
        <v>0.8698411324294173</v>
      </c>
      <c r="BE2134" s="32">
        <f t="shared" ref="BE2134" si="20522">(AR2134*AZ2131+AS2134*AY2131+AT2134*AZ2134+AU2134*AY2134)</f>
        <v>0</v>
      </c>
      <c r="BF2134" s="8"/>
      <c r="BG2134" s="29">
        <v>0</v>
      </c>
      <c r="BH2134" s="33">
        <v>0</v>
      </c>
      <c r="BI2134" s="31">
        <v>1</v>
      </c>
      <c r="BJ2134" s="32">
        <v>0</v>
      </c>
      <c r="BL2134" s="29">
        <f t="shared" ref="BL2134" si="20523">BB2134*BG2131+BD2134*BG2134-BC2134*BH2131-BE2134*BH2134</f>
        <v>0</v>
      </c>
      <c r="BM2134" s="33">
        <f t="shared" ref="BM2134" si="20524">(BB2134*BH2131+BC2134*BG2131+BD2134*BH2134+BE2134*BG2134)</f>
        <v>-0.52180140001491404</v>
      </c>
      <c r="BN2134" s="31">
        <f t="shared" ref="BN2134" si="20525">BB2134*BI2131+BD2134*BI2134-BC2134*BJ2131-BE2134*BJ2134</f>
        <v>0.83189964813083284</v>
      </c>
      <c r="BO2134" s="32">
        <f t="shared" ref="BO2134" si="20526">(BB2134*BJ2131+BC2134*BI2131+BD2134*BJ2134+BE2134*BI2134)</f>
        <v>0</v>
      </c>
      <c r="BP2134" s="8"/>
      <c r="BQ2134" s="19">
        <f t="shared" ref="BQ2134:BQ2197" si="20527">1/$BR$8</f>
        <v>1</v>
      </c>
      <c r="BR2134" s="47">
        <v>0</v>
      </c>
      <c r="BS2134" s="48">
        <v>1</v>
      </c>
      <c r="BT2134" s="49">
        <v>0</v>
      </c>
      <c r="BV2134" s="29">
        <f t="shared" ref="BV2134" si="20528">BL2134*BQ2131+BN2134*BQ2134-BM2134*BR2131-BO2134*BR2134</f>
        <v>0.83189964813083284</v>
      </c>
      <c r="BW2134" s="33">
        <f t="shared" ref="BW2134" si="20529">(BL2134*BR2131+BM2134*BQ2131+BN2134*BR2134+BO2134*BQ2134)</f>
        <v>-0.52180140001491404</v>
      </c>
      <c r="BX2134" s="31">
        <f t="shared" ref="BX2134" si="20530">BL2134*BS2131+BN2134*BS2134-BM2134*BT2131-BO2134*BT2134</f>
        <v>0.83189964813083284</v>
      </c>
      <c r="BY2134" s="32">
        <f t="shared" ref="BY2134" si="20531">(BL2134*BT2131+BM2134*BS2131+BN2134*BT2134+BO2134*BS2134)</f>
        <v>0</v>
      </c>
      <c r="CA2134" s="50">
        <f t="shared" ref="CA2134" si="20532">(180/PI())*ATAN(-1*(BW2131+BW2134)/(BV2131+BV2134))</f>
        <v>33.755726484483958</v>
      </c>
      <c r="CC2134" s="137">
        <f t="shared" ref="CC2134" si="20533">20*LOG(((1-(10^(CA2131/20)^2)*(1-((1-CC2131)/(1+CC2131))^2))^0.5))</f>
        <v>-28.164847437490739</v>
      </c>
      <c r="CD2134" s="9"/>
      <c r="CE2134" s="38"/>
      <c r="CF2134" s="38"/>
      <c r="CG2134" s="38"/>
      <c r="CH2134" s="38"/>
    </row>
    <row r="2135" spans="2:91" ht="18.600000000000001" customHeight="1">
      <c r="CC2135" s="42"/>
    </row>
    <row r="2136" spans="2:91" ht="18.600000000000001" customHeight="1" thickBot="1">
      <c r="E2136" s="22" t="s">
        <v>4</v>
      </c>
      <c r="J2136" s="22" t="s">
        <v>5</v>
      </c>
      <c r="O2136" s="22" t="s">
        <v>6</v>
      </c>
      <c r="T2136" s="22" t="s">
        <v>7</v>
      </c>
      <c r="Y2136" s="22" t="s">
        <v>8</v>
      </c>
      <c r="AD2136" s="22" t="s">
        <v>65</v>
      </c>
      <c r="AI2136" s="22" t="s">
        <v>9</v>
      </c>
      <c r="AN2136" s="22" t="s">
        <v>66</v>
      </c>
      <c r="AS2136" s="22" t="s">
        <v>51</v>
      </c>
      <c r="AX2136" s="22" t="s">
        <v>67</v>
      </c>
      <c r="BC2136" s="22" t="s">
        <v>52</v>
      </c>
      <c r="BH2136" s="22" t="s">
        <v>68</v>
      </c>
      <c r="BM2136" s="22" t="s">
        <v>63</v>
      </c>
      <c r="BQ2136" s="23" t="s">
        <v>69</v>
      </c>
      <c r="BR2136" s="23"/>
      <c r="BS2136" s="24"/>
      <c r="BT2136" s="24"/>
      <c r="BU2136" s="24"/>
      <c r="BW2136" s="22" t="s">
        <v>64</v>
      </c>
    </row>
    <row r="2137" spans="2:91" ht="18.600000000000001" customHeight="1" thickBot="1">
      <c r="D2137" s="249" t="s">
        <v>103</v>
      </c>
      <c r="E2137" s="250"/>
      <c r="F2137" s="251" t="s">
        <v>104</v>
      </c>
      <c r="G2137" s="252"/>
      <c r="H2137" s="229"/>
      <c r="I2137" s="253" t="s">
        <v>11</v>
      </c>
      <c r="J2137" s="254"/>
      <c r="K2137" s="255" t="s">
        <v>12</v>
      </c>
      <c r="L2137" s="256"/>
      <c r="M2137" s="24"/>
      <c r="N2137" s="253" t="s">
        <v>105</v>
      </c>
      <c r="O2137" s="254"/>
      <c r="P2137" s="255" t="s">
        <v>106</v>
      </c>
      <c r="Q2137" s="256"/>
      <c r="R2137" s="24"/>
      <c r="S2137" s="249" t="s">
        <v>107</v>
      </c>
      <c r="T2137" s="250"/>
      <c r="U2137" s="251" t="s">
        <v>108</v>
      </c>
      <c r="V2137" s="252"/>
      <c r="W2137" s="8"/>
      <c r="X2137" s="253" t="s">
        <v>109</v>
      </c>
      <c r="Y2137" s="254"/>
      <c r="Z2137" s="255" t="s">
        <v>110</v>
      </c>
      <c r="AA2137" s="256"/>
      <c r="AB2137" s="8"/>
      <c r="AC2137" s="253" t="s">
        <v>111</v>
      </c>
      <c r="AD2137" s="254"/>
      <c r="AE2137" s="255" t="s">
        <v>14</v>
      </c>
      <c r="AF2137" s="256"/>
      <c r="AG2137" s="8"/>
      <c r="AH2137" s="253" t="s">
        <v>112</v>
      </c>
      <c r="AI2137" s="254"/>
      <c r="AJ2137" s="255" t="s">
        <v>113</v>
      </c>
      <c r="AK2137" s="256"/>
      <c r="AL2137" s="8"/>
      <c r="AM2137" s="249" t="s">
        <v>114</v>
      </c>
      <c r="AN2137" s="250"/>
      <c r="AO2137" s="251" t="s">
        <v>115</v>
      </c>
      <c r="AP2137" s="252"/>
      <c r="AQ2137" s="24"/>
      <c r="AR2137" s="253" t="s">
        <v>116</v>
      </c>
      <c r="AS2137" s="254"/>
      <c r="AT2137" s="255" t="s">
        <v>13</v>
      </c>
      <c r="AU2137" s="256"/>
      <c r="AV2137" s="4"/>
      <c r="AW2137" s="253" t="s">
        <v>117</v>
      </c>
      <c r="AX2137" s="254"/>
      <c r="AY2137" s="255" t="s">
        <v>118</v>
      </c>
      <c r="AZ2137" s="256"/>
      <c r="BA2137" s="8"/>
      <c r="BB2137" s="253" t="s">
        <v>119</v>
      </c>
      <c r="BC2137" s="254"/>
      <c r="BD2137" s="255" t="s">
        <v>120</v>
      </c>
      <c r="BE2137" s="256"/>
      <c r="BF2137" s="4"/>
      <c r="BG2137" s="249" t="s">
        <v>121</v>
      </c>
      <c r="BH2137" s="250"/>
      <c r="BI2137" s="251" t="s">
        <v>122</v>
      </c>
      <c r="BJ2137" s="252"/>
      <c r="BK2137" s="4"/>
      <c r="BL2137" s="253" t="s">
        <v>123</v>
      </c>
      <c r="BM2137" s="254"/>
      <c r="BN2137" s="255" t="s">
        <v>124</v>
      </c>
      <c r="BO2137" s="256"/>
      <c r="BP2137" s="4"/>
      <c r="BQ2137" s="253" t="s">
        <v>125</v>
      </c>
      <c r="BR2137" s="254"/>
      <c r="BS2137" s="255" t="s">
        <v>126</v>
      </c>
      <c r="BT2137" s="256"/>
      <c r="BU2137" s="8"/>
      <c r="BV2137" s="253" t="s">
        <v>127</v>
      </c>
      <c r="BW2137" s="254"/>
      <c r="BX2137" s="255" t="s">
        <v>128</v>
      </c>
      <c r="BY2137" s="256"/>
      <c r="CA2137" s="27" t="s">
        <v>15</v>
      </c>
      <c r="CC2137" s="133" t="s">
        <v>70</v>
      </c>
      <c r="CD2137" s="9"/>
      <c r="CE2137" s="38"/>
      <c r="CF2137" s="38"/>
      <c r="CG2137" s="38"/>
      <c r="CH2137" s="38"/>
    </row>
    <row r="2138" spans="2:91" ht="18.600000000000001" customHeight="1" thickTop="1" thickBot="1">
      <c r="B2138" s="129">
        <v>5.62</v>
      </c>
      <c r="D2138" s="29">
        <v>1</v>
      </c>
      <c r="E2138" s="30">
        <v>0</v>
      </c>
      <c r="F2138" s="31">
        <v>0</v>
      </c>
      <c r="G2138" s="32">
        <f t="shared" ref="G2138:G2201" si="20534">-1/($E$8*$B2138)</f>
        <v>-0.11729181494661922</v>
      </c>
      <c r="I2138" s="29">
        <v>1</v>
      </c>
      <c r="J2138" s="33">
        <v>0</v>
      </c>
      <c r="K2138" s="31">
        <v>0</v>
      </c>
      <c r="L2138" s="32">
        <v>0</v>
      </c>
      <c r="N2138" s="29">
        <f t="shared" ref="N2138" si="20535">D2138*I2138+F2138*I2141-E2138*J2138-G2138*J2141</f>
        <v>0.97419385215199761</v>
      </c>
      <c r="O2138" s="33">
        <f t="shared" ref="O2138" si="20536">(D2138*J2138+E2138*I2138+F2138*J2141+G2138*I2141)</f>
        <v>0</v>
      </c>
      <c r="P2138" s="31">
        <f t="shared" ref="P2138" si="20537">D2138*K2138+F2138*K2141-E2138*L2138-G2138*L2141</f>
        <v>0</v>
      </c>
      <c r="Q2138" s="32">
        <f t="shared" ref="Q2138" si="20538">(D2138*L2138+E2138*K2138+F2138*L2141+G2138*K2141)</f>
        <v>-0.11729181494661922</v>
      </c>
      <c r="S2138" s="29">
        <v>1</v>
      </c>
      <c r="T2138" s="30">
        <v>0</v>
      </c>
      <c r="U2138" s="31">
        <v>0</v>
      </c>
      <c r="V2138" s="32">
        <f t="shared" ref="V2138:V2201" si="20539">-1/($T$8*$B2138)</f>
        <v>-0.2278594306049822</v>
      </c>
      <c r="X2138" s="29">
        <f t="shared" ref="X2138" si="20540">N2138*S2138+P2138*S2141-O2138*T2138-Q2138*T2141</f>
        <v>0.97419385215199761</v>
      </c>
      <c r="Y2138" s="33">
        <f t="shared" ref="Y2138" si="20541">(N2138*T2138+O2138*S2138+P2138*T2141+Q2138*S2141)</f>
        <v>0</v>
      </c>
      <c r="Z2138" s="31">
        <f t="shared" ref="Z2138" si="20542">N2138*U2138+P2138*U2141-O2138*V2138-Q2138*V2141</f>
        <v>0</v>
      </c>
      <c r="AA2138" s="32">
        <f t="shared" ref="AA2138" si="20543">(N2138*V2138+O2138*U2138+P2138*V2141+Q2138*U2141)</f>
        <v>-0.33927107139684765</v>
      </c>
      <c r="AB2138" s="8"/>
      <c r="AC2138" s="29">
        <v>1</v>
      </c>
      <c r="AD2138" s="33">
        <v>0</v>
      </c>
      <c r="AE2138" s="31">
        <v>0</v>
      </c>
      <c r="AF2138" s="32">
        <v>0</v>
      </c>
      <c r="AH2138" s="29">
        <f t="shared" ref="AH2138" si="20544">X2138*AC2138+Z2138*AC2141-Y2138*AD2138-AA2138*AD2141</f>
        <v>0.91565541361318226</v>
      </c>
      <c r="AI2138" s="33">
        <f t="shared" ref="AI2138" si="20545">(X2138*AD2138+Y2138*AC2138+Z2138*AD2141+AA2138*AC2141)</f>
        <v>0</v>
      </c>
      <c r="AJ2138" s="31">
        <f t="shared" ref="AJ2138" si="20546">X2138*AE2138+Z2138*AE2141-Y2138*AF2138-AA2138*AF2141</f>
        <v>0</v>
      </c>
      <c r="AK2138" s="32">
        <f t="shared" ref="AK2138" si="20547">(X2138*AF2138+Y2138*AE2138+Z2138*AF2141+AA2138*AE2141)</f>
        <v>-0.33927107139684765</v>
      </c>
      <c r="AL2138" s="8"/>
      <c r="AM2138" s="29">
        <v>1</v>
      </c>
      <c r="AN2138" s="30">
        <v>0</v>
      </c>
      <c r="AO2138" s="31">
        <v>0</v>
      </c>
      <c r="AP2138" s="32">
        <f t="shared" ref="AP2138:AP2201" si="20548">-1/($AN$8*$B2138)</f>
        <v>-0.20605516014234876</v>
      </c>
      <c r="AR2138" s="29">
        <f t="shared" ref="AR2138" si="20549">AH2138*AM2138+AJ2138*AM2141-AI2138*AN2138-AK2138*AN2141</f>
        <v>0.91565541361318226</v>
      </c>
      <c r="AS2138" s="33">
        <f t="shared" ref="AS2138" si="20550">(AH2138*AN2138+AI2138*AM2138+AJ2138*AN2141+AK2138*AM2141)</f>
        <v>0</v>
      </c>
      <c r="AT2138" s="31">
        <f t="shared" ref="AT2138" si="20551">AH2138*AO2138+AJ2138*AO2141-AI2138*AP2138-AK2138*AP2141</f>
        <v>0</v>
      </c>
      <c r="AU2138" s="32">
        <f t="shared" ref="AU2138" si="20552">(AH2138*AP2138+AI2138*AO2138+AJ2138*AP2141+AK2138*AO2141)</f>
        <v>-0.5279465942841205</v>
      </c>
      <c r="AV2138" s="8"/>
      <c r="AW2138" s="29">
        <v>1</v>
      </c>
      <c r="AX2138" s="33">
        <v>0</v>
      </c>
      <c r="AY2138" s="31">
        <v>0</v>
      </c>
      <c r="AZ2138" s="32">
        <v>0</v>
      </c>
      <c r="BB2138" s="29">
        <f t="shared" ref="BB2138" si="20553">AR2138*AW2138+AT2138*AW2141-AS2138*AX2138-AU2138*AX2141</f>
        <v>0.83307674071060478</v>
      </c>
      <c r="BC2138" s="33">
        <f t="shared" ref="BC2138" si="20554">(AR2138*AX2138+AS2138*AW2138+AT2138*AX2141+AU2138*AW2141)</f>
        <v>0</v>
      </c>
      <c r="BD2138" s="31">
        <f t="shared" ref="BD2138" si="20555">AR2138*AY2138+AT2138*AY2141-AS2138*AZ2138-AU2138*AZ2141</f>
        <v>0</v>
      </c>
      <c r="BE2138" s="32">
        <f t="shared" ref="BE2138" si="20556">(AR2138*AZ2138+AS2138*AY2138+AT2138*AZ2141+AU2138*AY2141)</f>
        <v>-0.5279465942841205</v>
      </c>
      <c r="BF2138" s="8"/>
      <c r="BG2138" s="29">
        <v>1</v>
      </c>
      <c r="BH2138" s="30">
        <v>0</v>
      </c>
      <c r="BI2138" s="31">
        <v>0</v>
      </c>
      <c r="BJ2138" s="32">
        <f t="shared" ref="BJ2138:BJ2201" si="20557">-1/($BH$8*$B2138)</f>
        <v>-7.2453736654804271E-2</v>
      </c>
      <c r="BL2138" s="29">
        <f t="shared" ref="BL2138" si="20558">BB2138*BG2138+BD2138*BG2141-BC2138*BH2138-BE2138*BH2141</f>
        <v>0.83307674071060478</v>
      </c>
      <c r="BM2138" s="33">
        <f t="shared" ref="BM2138" si="20559">(BB2138*BH2138+BC2138*BG2138+BD2138*BH2141+BE2138*BG2141)</f>
        <v>0</v>
      </c>
      <c r="BN2138" s="31">
        <f t="shared" ref="BN2138" si="20560">BB2138*BI2138+BD2138*BI2141-BC2138*BJ2138-BE2138*BJ2141</f>
        <v>0</v>
      </c>
      <c r="BO2138" s="32">
        <f t="shared" ref="BO2138" si="20561">(BB2138*BJ2138+BC2138*BI2138+BD2138*BJ2141+BE2138*BI2141)</f>
        <v>-0.58830611706880931</v>
      </c>
      <c r="BP2138" s="8"/>
      <c r="BQ2138" s="34">
        <v>1</v>
      </c>
      <c r="BR2138" s="35">
        <v>0</v>
      </c>
      <c r="BS2138" s="11">
        <v>0</v>
      </c>
      <c r="BT2138" s="36">
        <v>0</v>
      </c>
      <c r="BV2138" s="29">
        <f t="shared" ref="BV2138" si="20562">BL2138*BQ2138+BN2138*BQ2141-BM2138*BR2138-BO2138*BR2141</f>
        <v>0.83307674071060478</v>
      </c>
      <c r="BW2138" s="33">
        <f t="shared" ref="BW2138" si="20563">(BL2138*BR2138+BM2138*BQ2138+BN2138*BR2141+BO2138*BQ2141)</f>
        <v>-0.58830611706880931</v>
      </c>
      <c r="BX2138" s="31">
        <f t="shared" ref="BX2138" si="20564">BL2138*BS2138+BN2138*BS2141-BM2138*BT2138-BO2138*BT2141</f>
        <v>0</v>
      </c>
      <c r="BY2138" s="32">
        <f t="shared" ref="BY2138" si="20565">(BL2138*BT2138+BM2138*BS2138+BN2138*BT2141+BO2138*BS2141)</f>
        <v>-0.58830611706880931</v>
      </c>
      <c r="CA2138" s="37">
        <f t="shared" ref="CA2138" si="20566">20*LOG(((1+$BR$8)/$BR$8)/((BV2138+BV2141)^2+(BW2138+BW2141)^2)^0.5)</f>
        <v>-5.0467640180785721E-3</v>
      </c>
      <c r="CC2138" s="134">
        <f t="shared" ref="CC2138" si="20567">((BV2138^2+BW2138^2)^0.5)/((BV2141^2+BW2141^2)^0.5)</f>
        <v>1.038446317332121</v>
      </c>
      <c r="CD2138" s="9"/>
      <c r="CE2138" s="38"/>
      <c r="CF2138" s="38"/>
      <c r="CG2138" s="38"/>
      <c r="CH2138" s="38"/>
      <c r="CM2138" s="129">
        <v>5.6</v>
      </c>
    </row>
    <row r="2139" spans="2:91" ht="18.600000000000001" customHeight="1" thickBot="1">
      <c r="D2139" s="39"/>
      <c r="G2139" s="40"/>
      <c r="I2139" s="39"/>
      <c r="L2139" s="40"/>
      <c r="N2139" s="39"/>
      <c r="Q2139" s="40"/>
      <c r="S2139" s="39"/>
      <c r="V2139" s="40"/>
      <c r="X2139" s="39"/>
      <c r="AA2139" s="40"/>
      <c r="AC2139" s="39"/>
      <c r="AF2139" s="40"/>
      <c r="AH2139" s="39"/>
      <c r="AK2139" s="40"/>
      <c r="AM2139" s="39"/>
      <c r="AP2139" s="40"/>
      <c r="AR2139" s="39"/>
      <c r="AU2139" s="40"/>
      <c r="AW2139" s="39"/>
      <c r="AZ2139" s="40"/>
      <c r="BB2139" s="39"/>
      <c r="BE2139" s="40"/>
      <c r="BG2139" s="39"/>
      <c r="BJ2139" s="40"/>
      <c r="BL2139" s="39"/>
      <c r="BO2139" s="40"/>
      <c r="BQ2139" s="34"/>
      <c r="BR2139" s="11"/>
      <c r="BS2139" s="11"/>
      <c r="BT2139" s="41"/>
      <c r="BV2139" s="39"/>
      <c r="BY2139" s="40"/>
      <c r="CC2139" s="135"/>
      <c r="CD2139" s="9"/>
      <c r="CE2139" s="38"/>
      <c r="CF2139" s="38"/>
      <c r="CG2139" s="38"/>
      <c r="CH2139" s="38"/>
    </row>
    <row r="2140" spans="2:91" ht="18.600000000000001" customHeight="1" thickBot="1">
      <c r="D2140" s="258" t="s">
        <v>129</v>
      </c>
      <c r="E2140" s="259"/>
      <c r="F2140" s="260" t="s">
        <v>130</v>
      </c>
      <c r="G2140" s="261"/>
      <c r="H2140" s="229"/>
      <c r="I2140" s="258" t="s">
        <v>131</v>
      </c>
      <c r="J2140" s="259"/>
      <c r="K2140" s="260" t="s">
        <v>132</v>
      </c>
      <c r="L2140" s="261"/>
      <c r="N2140" s="253" t="s">
        <v>133</v>
      </c>
      <c r="O2140" s="254"/>
      <c r="P2140" s="255" t="s">
        <v>134</v>
      </c>
      <c r="Q2140" s="256"/>
      <c r="S2140" s="258" t="s">
        <v>135</v>
      </c>
      <c r="T2140" s="259"/>
      <c r="U2140" s="260" t="s">
        <v>136</v>
      </c>
      <c r="V2140" s="261"/>
      <c r="W2140" s="8"/>
      <c r="X2140" s="253" t="s">
        <v>137</v>
      </c>
      <c r="Y2140" s="254"/>
      <c r="Z2140" s="255" t="s">
        <v>138</v>
      </c>
      <c r="AA2140" s="256"/>
      <c r="AB2140" s="8"/>
      <c r="AC2140" s="258" t="s">
        <v>139</v>
      </c>
      <c r="AD2140" s="259"/>
      <c r="AE2140" s="260" t="s">
        <v>140</v>
      </c>
      <c r="AF2140" s="261"/>
      <c r="AG2140" s="8"/>
      <c r="AH2140" s="253" t="s">
        <v>141</v>
      </c>
      <c r="AI2140" s="254"/>
      <c r="AJ2140" s="255" t="s">
        <v>142</v>
      </c>
      <c r="AK2140" s="256"/>
      <c r="AL2140" s="8"/>
      <c r="AM2140" s="258" t="s">
        <v>143</v>
      </c>
      <c r="AN2140" s="259"/>
      <c r="AO2140" s="260" t="s">
        <v>144</v>
      </c>
      <c r="AP2140" s="261"/>
      <c r="AR2140" s="253" t="s">
        <v>145</v>
      </c>
      <c r="AS2140" s="254"/>
      <c r="AT2140" s="255" t="s">
        <v>146</v>
      </c>
      <c r="AU2140" s="256"/>
      <c r="AV2140" s="4"/>
      <c r="AW2140" s="258" t="s">
        <v>147</v>
      </c>
      <c r="AX2140" s="259"/>
      <c r="AY2140" s="260" t="s">
        <v>148</v>
      </c>
      <c r="AZ2140" s="261"/>
      <c r="BA2140" s="8"/>
      <c r="BB2140" s="253" t="s">
        <v>149</v>
      </c>
      <c r="BC2140" s="254"/>
      <c r="BD2140" s="255" t="s">
        <v>150</v>
      </c>
      <c r="BE2140" s="256"/>
      <c r="BF2140" s="4"/>
      <c r="BG2140" s="258" t="s">
        <v>151</v>
      </c>
      <c r="BH2140" s="259"/>
      <c r="BI2140" s="260" t="s">
        <v>152</v>
      </c>
      <c r="BJ2140" s="261"/>
      <c r="BK2140" s="4"/>
      <c r="BL2140" s="253" t="s">
        <v>153</v>
      </c>
      <c r="BM2140" s="254"/>
      <c r="BN2140" s="255" t="s">
        <v>154</v>
      </c>
      <c r="BO2140" s="256"/>
      <c r="BP2140" s="4"/>
      <c r="BQ2140" s="258" t="s">
        <v>155</v>
      </c>
      <c r="BR2140" s="259"/>
      <c r="BS2140" s="260" t="s">
        <v>156</v>
      </c>
      <c r="BT2140" s="261"/>
      <c r="BU2140" s="8"/>
      <c r="BV2140" s="253" t="s">
        <v>157</v>
      </c>
      <c r="BW2140" s="254"/>
      <c r="BX2140" s="255" t="s">
        <v>158</v>
      </c>
      <c r="BY2140" s="256"/>
      <c r="CA2140" s="46" t="s">
        <v>16</v>
      </c>
      <c r="CC2140" s="136" t="s">
        <v>71</v>
      </c>
      <c r="CD2140" s="9"/>
      <c r="CE2140" s="38"/>
      <c r="CF2140" s="38"/>
      <c r="CG2140" s="38"/>
      <c r="CH2140" s="38"/>
    </row>
    <row r="2141" spans="2:91" ht="18.600000000000001" customHeight="1" thickTop="1" thickBot="1">
      <c r="D2141" s="29">
        <v>0</v>
      </c>
      <c r="E2141" s="33">
        <v>0</v>
      </c>
      <c r="F2141" s="31">
        <v>1</v>
      </c>
      <c r="G2141" s="32">
        <v>0</v>
      </c>
      <c r="I2141" s="29">
        <v>0</v>
      </c>
      <c r="J2141" s="33">
        <f t="shared" ref="J2141" si="20568">IF(0=(1-$J$8*$K$8*$B2138^2),10^14,$B2138*$J$8/(1-$J$8*$K$8*$B2138^2))</f>
        <v>-0.22001661292177147</v>
      </c>
      <c r="K2141" s="31">
        <v>1</v>
      </c>
      <c r="L2141" s="32">
        <v>0</v>
      </c>
      <c r="N2141" s="29">
        <f t="shared" ref="N2141" si="20569">D2141*I2138+F2141*I2141-E2141*J2138-G2141*J2141</f>
        <v>0</v>
      </c>
      <c r="O2141" s="33">
        <f t="shared" ref="O2141" si="20570">(D2141*J2138+E2141*I2138+F2141*J2141+G2141*I2141)</f>
        <v>-0.22001661292177147</v>
      </c>
      <c r="P2141" s="31">
        <f t="shared" ref="P2141" si="20571">D2141*K2138+F2141*K2141-E2141*L2138-G2141*L2141</f>
        <v>1</v>
      </c>
      <c r="Q2141" s="32">
        <f t="shared" ref="Q2141" si="20572">(D2141*L2138+E2141*K2138+F2141*L2141+G2141*K2141)</f>
        <v>0</v>
      </c>
      <c r="S2141" s="29">
        <v>0</v>
      </c>
      <c r="T2141" s="33">
        <v>0</v>
      </c>
      <c r="U2141" s="31">
        <v>1</v>
      </c>
      <c r="V2141" s="32">
        <v>0</v>
      </c>
      <c r="X2141" s="29">
        <f t="shared" ref="X2141" si="20573">N2141*S2138+P2141*S2141-O2141*T2138-Q2141*T2141</f>
        <v>0</v>
      </c>
      <c r="Y2141" s="33">
        <f t="shared" ref="Y2141" si="20574">(N2141*T2138+O2141*S2138+P2141*T2141+Q2141*S2141)</f>
        <v>-0.22001661292177147</v>
      </c>
      <c r="Z2141" s="31">
        <f t="shared" ref="Z2141" si="20575">N2141*U2138+P2141*U2141-O2141*V2138-Q2141*V2141</f>
        <v>0.94986713985600835</v>
      </c>
      <c r="AA2141" s="32">
        <f t="shared" ref="AA2141" si="20576">(N2141*V2138+O2141*U2138+P2141*V2141+Q2141*U2141)</f>
        <v>0</v>
      </c>
      <c r="AB2141" s="8"/>
      <c r="AC2141" s="29">
        <v>0</v>
      </c>
      <c r="AD2141" s="33">
        <f t="shared" ref="AD2141" si="20577">IF(0=(1-$AD$8*$AE$8*$B2138^2),10^14,$B2138*$AD$8/(1-$AD$8*$AE$8*$B2138^2))</f>
        <v>-0.17254179172365272</v>
      </c>
      <c r="AE2141" s="31">
        <v>1</v>
      </c>
      <c r="AF2141" s="32">
        <v>0</v>
      </c>
      <c r="AH2141" s="29">
        <f t="shared" ref="AH2141" si="20578">X2141*AC2138+Z2141*AC2141-Y2141*AD2138-AA2141*AD2141</f>
        <v>0</v>
      </c>
      <c r="AI2141" s="33">
        <f t="shared" ref="AI2141" si="20579">(X2141*AD2138+Y2141*AC2138+Z2141*AD2141+AA2141*AC2141)</f>
        <v>-0.38390839113194858</v>
      </c>
      <c r="AJ2141" s="31">
        <f t="shared" ref="AJ2141" si="20580">X2141*AE2138+Z2141*AE2141-Y2141*AF2138-AA2141*AF2141</f>
        <v>0.94986713985600835</v>
      </c>
      <c r="AK2141" s="32">
        <f t="shared" ref="AK2141" si="20581">(X2141*AF2138+Y2141*AE2138+Z2141*AF2141+AA2141*AE2141)</f>
        <v>0</v>
      </c>
      <c r="AL2141" s="8"/>
      <c r="AM2141" s="29">
        <v>0</v>
      </c>
      <c r="AN2141" s="33">
        <v>0</v>
      </c>
      <c r="AO2141" s="31">
        <v>1</v>
      </c>
      <c r="AP2141" s="32">
        <v>0</v>
      </c>
      <c r="AR2141" s="29">
        <f t="shared" ref="AR2141" si="20582">AH2141*AM2138+AJ2141*AM2141-AI2141*AN2138-AK2141*AN2141</f>
        <v>0</v>
      </c>
      <c r="AS2141" s="33">
        <f t="shared" ref="AS2141" si="20583">(AH2141*AN2138+AI2141*AM2138+AJ2141*AN2141+AK2141*AM2141)</f>
        <v>-0.38390839113194858</v>
      </c>
      <c r="AT2141" s="31">
        <f t="shared" ref="AT2141" si="20584">AH2141*AO2138+AJ2141*AO2141-AI2141*AP2138-AK2141*AP2141</f>
        <v>0.87076083484132316</v>
      </c>
      <c r="AU2141" s="32">
        <f t="shared" ref="AU2141" si="20585">(AH2141*AP2138+AI2141*AO2138+AJ2141*AP2141+AK2141*AO2141)</f>
        <v>0</v>
      </c>
      <c r="AV2141" s="8"/>
      <c r="AW2141" s="29">
        <v>0</v>
      </c>
      <c r="AX2141" s="33">
        <f t="shared" ref="AX2141" si="20586">IF(0=(1-$AX$8*$AY$8*$B2138^2),10^14,$B2138*$AX$8/(1-$AX$8*$AY$8*$B2138^2))</f>
        <v>-0.15641482262907991</v>
      </c>
      <c r="AY2141" s="31">
        <v>1</v>
      </c>
      <c r="AZ2141" s="32">
        <v>0</v>
      </c>
      <c r="BB2141" s="29">
        <f t="shared" ref="BB2141" si="20587">AR2141*AW2138+AT2141*AW2141-AS2141*AX2138-AU2141*AX2141</f>
        <v>0</v>
      </c>
      <c r="BC2141" s="33">
        <f t="shared" ref="BC2141" si="20588">(AR2141*AX2138+AS2141*AW2138+AT2141*AX2141+AU2141*AW2141)</f>
        <v>-0.52010829266600367</v>
      </c>
      <c r="BD2141" s="31">
        <f t="shared" ref="BD2141" si="20589">AR2141*AY2138+AT2141*AY2141-AS2141*AZ2138-AU2141*AZ2141</f>
        <v>0.87076083484132316</v>
      </c>
      <c r="BE2141" s="32">
        <f t="shared" ref="BE2141" si="20590">(AR2141*AZ2138+AS2141*AY2138+AT2141*AZ2141+AU2141*AY2141)</f>
        <v>0</v>
      </c>
      <c r="BF2141" s="8"/>
      <c r="BG2141" s="29">
        <v>0</v>
      </c>
      <c r="BH2141" s="33">
        <v>0</v>
      </c>
      <c r="BI2141" s="31">
        <v>1</v>
      </c>
      <c r="BJ2141" s="32">
        <v>0</v>
      </c>
      <c r="BL2141" s="29">
        <f t="shared" ref="BL2141" si="20591">BB2141*BG2138+BD2141*BG2141-BC2141*BH2138-BE2141*BH2141</f>
        <v>0</v>
      </c>
      <c r="BM2141" s="33">
        <f t="shared" ref="BM2141" si="20592">(BB2141*BH2138+BC2141*BG2138+BD2141*BH2141+BE2141*BG2141)</f>
        <v>-0.52010829266600367</v>
      </c>
      <c r="BN2141" s="31">
        <f t="shared" ref="BN2141" si="20593">BB2141*BI2138+BD2141*BI2141-BC2141*BJ2138-BE2141*BJ2141</f>
        <v>0.83307704557252071</v>
      </c>
      <c r="BO2141" s="32">
        <f t="shared" ref="BO2141" si="20594">(BB2141*BJ2138+BC2141*BI2138+BD2141*BJ2141+BE2141*BI2141)</f>
        <v>0</v>
      </c>
      <c r="BP2141" s="8"/>
      <c r="BQ2141" s="19">
        <f t="shared" ref="BQ2141:BQ2204" si="20595">1/$BR$8</f>
        <v>1</v>
      </c>
      <c r="BR2141" s="47">
        <v>0</v>
      </c>
      <c r="BS2141" s="48">
        <v>1</v>
      </c>
      <c r="BT2141" s="49">
        <v>0</v>
      </c>
      <c r="BV2141" s="29">
        <f t="shared" ref="BV2141" si="20596">BL2141*BQ2138+BN2141*BQ2141-BM2141*BR2138-BO2141*BR2141</f>
        <v>0.83307704557252071</v>
      </c>
      <c r="BW2141" s="33">
        <f t="shared" ref="BW2141" si="20597">(BL2141*BR2138+BM2141*BQ2138+BN2141*BR2141+BO2141*BQ2141)</f>
        <v>-0.52010829266600367</v>
      </c>
      <c r="BX2141" s="31">
        <f t="shared" ref="BX2141" si="20598">BL2141*BS2138+BN2141*BS2141-BM2141*BT2138-BO2141*BT2141</f>
        <v>0.83307704557252071</v>
      </c>
      <c r="BY2141" s="32">
        <f t="shared" ref="BY2141" si="20599">(BL2141*BT2138+BM2141*BS2138+BN2141*BT2141+BO2141*BS2141)</f>
        <v>0</v>
      </c>
      <c r="CA2141" s="50">
        <f t="shared" ref="CA2141" si="20600">(180/PI())*ATAN(-1*(BW2138+BW2141)/(BV2138+BV2141))</f>
        <v>33.633970415492612</v>
      </c>
      <c r="CC2141" s="137">
        <f t="shared" ref="CC2141" si="20601">20*LOG(((1-(10^(CA2138/20)^2)*(1-((1-CC2138)/(1+CC2138))^2))^0.5))</f>
        <v>-28.191018967012251</v>
      </c>
      <c r="CD2141" s="9"/>
      <c r="CE2141" s="38"/>
      <c r="CF2141" s="38"/>
      <c r="CG2141" s="38"/>
      <c r="CH2141" s="38"/>
    </row>
    <row r="2142" spans="2:91" ht="18.600000000000001" customHeight="1">
      <c r="CC2142" s="42"/>
    </row>
    <row r="2143" spans="2:91" ht="18.600000000000001" customHeight="1" thickBot="1">
      <c r="E2143" s="22" t="s">
        <v>4</v>
      </c>
      <c r="J2143" s="22" t="s">
        <v>5</v>
      </c>
      <c r="O2143" s="22" t="s">
        <v>6</v>
      </c>
      <c r="T2143" s="22" t="s">
        <v>7</v>
      </c>
      <c r="Y2143" s="22" t="s">
        <v>8</v>
      </c>
      <c r="AD2143" s="22" t="s">
        <v>65</v>
      </c>
      <c r="AI2143" s="22" t="s">
        <v>9</v>
      </c>
      <c r="AN2143" s="22" t="s">
        <v>66</v>
      </c>
      <c r="AS2143" s="22" t="s">
        <v>51</v>
      </c>
      <c r="AX2143" s="22" t="s">
        <v>67</v>
      </c>
      <c r="BC2143" s="22" t="s">
        <v>52</v>
      </c>
      <c r="BH2143" s="22" t="s">
        <v>68</v>
      </c>
      <c r="BM2143" s="22" t="s">
        <v>63</v>
      </c>
      <c r="BQ2143" s="23" t="s">
        <v>69</v>
      </c>
      <c r="BR2143" s="23"/>
      <c r="BS2143" s="24"/>
      <c r="BT2143" s="24"/>
      <c r="BU2143" s="24"/>
      <c r="BW2143" s="22" t="s">
        <v>64</v>
      </c>
    </row>
    <row r="2144" spans="2:91" ht="18.600000000000001" customHeight="1" thickBot="1">
      <c r="D2144" s="249" t="s">
        <v>103</v>
      </c>
      <c r="E2144" s="250"/>
      <c r="F2144" s="251" t="s">
        <v>104</v>
      </c>
      <c r="G2144" s="252"/>
      <c r="H2144" s="229"/>
      <c r="I2144" s="253" t="s">
        <v>11</v>
      </c>
      <c r="J2144" s="254"/>
      <c r="K2144" s="255" t="s">
        <v>12</v>
      </c>
      <c r="L2144" s="256"/>
      <c r="M2144" s="24"/>
      <c r="N2144" s="253" t="s">
        <v>105</v>
      </c>
      <c r="O2144" s="254"/>
      <c r="P2144" s="255" t="s">
        <v>106</v>
      </c>
      <c r="Q2144" s="256"/>
      <c r="R2144" s="24"/>
      <c r="S2144" s="249" t="s">
        <v>107</v>
      </c>
      <c r="T2144" s="250"/>
      <c r="U2144" s="251" t="s">
        <v>108</v>
      </c>
      <c r="V2144" s="252"/>
      <c r="W2144" s="8"/>
      <c r="X2144" s="253" t="s">
        <v>109</v>
      </c>
      <c r="Y2144" s="254"/>
      <c r="Z2144" s="255" t="s">
        <v>110</v>
      </c>
      <c r="AA2144" s="256"/>
      <c r="AB2144" s="8"/>
      <c r="AC2144" s="253" t="s">
        <v>111</v>
      </c>
      <c r="AD2144" s="254"/>
      <c r="AE2144" s="255" t="s">
        <v>14</v>
      </c>
      <c r="AF2144" s="256"/>
      <c r="AG2144" s="8"/>
      <c r="AH2144" s="253" t="s">
        <v>112</v>
      </c>
      <c r="AI2144" s="254"/>
      <c r="AJ2144" s="255" t="s">
        <v>113</v>
      </c>
      <c r="AK2144" s="256"/>
      <c r="AL2144" s="8"/>
      <c r="AM2144" s="249" t="s">
        <v>114</v>
      </c>
      <c r="AN2144" s="250"/>
      <c r="AO2144" s="251" t="s">
        <v>115</v>
      </c>
      <c r="AP2144" s="252"/>
      <c r="AQ2144" s="24"/>
      <c r="AR2144" s="253" t="s">
        <v>116</v>
      </c>
      <c r="AS2144" s="254"/>
      <c r="AT2144" s="255" t="s">
        <v>13</v>
      </c>
      <c r="AU2144" s="256"/>
      <c r="AV2144" s="4"/>
      <c r="AW2144" s="253" t="s">
        <v>117</v>
      </c>
      <c r="AX2144" s="254"/>
      <c r="AY2144" s="255" t="s">
        <v>118</v>
      </c>
      <c r="AZ2144" s="256"/>
      <c r="BA2144" s="8"/>
      <c r="BB2144" s="253" t="s">
        <v>119</v>
      </c>
      <c r="BC2144" s="254"/>
      <c r="BD2144" s="255" t="s">
        <v>120</v>
      </c>
      <c r="BE2144" s="256"/>
      <c r="BF2144" s="4"/>
      <c r="BG2144" s="249" t="s">
        <v>121</v>
      </c>
      <c r="BH2144" s="250"/>
      <c r="BI2144" s="251" t="s">
        <v>122</v>
      </c>
      <c r="BJ2144" s="252"/>
      <c r="BK2144" s="4"/>
      <c r="BL2144" s="253" t="s">
        <v>123</v>
      </c>
      <c r="BM2144" s="254"/>
      <c r="BN2144" s="255" t="s">
        <v>124</v>
      </c>
      <c r="BO2144" s="256"/>
      <c r="BP2144" s="4"/>
      <c r="BQ2144" s="253" t="s">
        <v>125</v>
      </c>
      <c r="BR2144" s="254"/>
      <c r="BS2144" s="255" t="s">
        <v>126</v>
      </c>
      <c r="BT2144" s="256"/>
      <c r="BU2144" s="8"/>
      <c r="BV2144" s="253" t="s">
        <v>127</v>
      </c>
      <c r="BW2144" s="254"/>
      <c r="BX2144" s="255" t="s">
        <v>128</v>
      </c>
      <c r="BY2144" s="256"/>
      <c r="CA2144" s="27" t="s">
        <v>15</v>
      </c>
      <c r="CC2144" s="133" t="s">
        <v>70</v>
      </c>
      <c r="CD2144" s="9"/>
      <c r="CE2144" s="38"/>
      <c r="CF2144" s="38"/>
      <c r="CG2144" s="38"/>
      <c r="CH2144" s="38"/>
    </row>
    <row r="2145" spans="2:91" ht="18.600000000000001" customHeight="1" thickTop="1" thickBot="1">
      <c r="B2145" s="129">
        <v>5.64</v>
      </c>
      <c r="D2145" s="29">
        <v>1</v>
      </c>
      <c r="E2145" s="30">
        <v>0</v>
      </c>
      <c r="F2145" s="31">
        <v>0</v>
      </c>
      <c r="G2145" s="32">
        <f t="shared" ref="G2145:G2208" si="20602">-1/($E$8*$B2145)</f>
        <v>-0.11687588652482271</v>
      </c>
      <c r="I2145" s="29">
        <v>1</v>
      </c>
      <c r="J2145" s="33">
        <v>0</v>
      </c>
      <c r="K2145" s="31">
        <v>0</v>
      </c>
      <c r="L2145" s="32">
        <v>0</v>
      </c>
      <c r="N2145" s="29">
        <f t="shared" ref="N2145" si="20603">D2145*I2145+F2145*I2148-E2145*J2145-G2145*J2148</f>
        <v>0.97437743794473131</v>
      </c>
      <c r="O2145" s="33">
        <f t="shared" ref="O2145" si="20604">(D2145*J2145+E2145*I2145+F2145*J2148+G2145*I2148)</f>
        <v>0</v>
      </c>
      <c r="P2145" s="31">
        <f t="shared" ref="P2145" si="20605">D2145*K2145+F2145*K2148-E2145*L2145-G2145*L2148</f>
        <v>0</v>
      </c>
      <c r="Q2145" s="32">
        <f t="shared" ref="Q2145" si="20606">(D2145*L2145+E2145*K2145+F2145*L2148+G2145*K2148)</f>
        <v>-0.11687588652482271</v>
      </c>
      <c r="S2145" s="29">
        <v>1</v>
      </c>
      <c r="T2145" s="30">
        <v>0</v>
      </c>
      <c r="U2145" s="31">
        <v>0</v>
      </c>
      <c r="V2145" s="32">
        <f t="shared" ref="V2145:V2208" si="20607">-1/($T$8*$B2145)</f>
        <v>-0.22705141843971632</v>
      </c>
      <c r="X2145" s="29">
        <f t="shared" ref="X2145" si="20608">N2145*S2145+P2145*S2148-O2145*T2145-Q2145*T2148</f>
        <v>0.97437743794473131</v>
      </c>
      <c r="Y2145" s="33">
        <f t="shared" ref="Y2145" si="20609">(N2145*T2145+O2145*S2145+P2145*T2148+Q2145*S2148)</f>
        <v>0</v>
      </c>
      <c r="Z2145" s="31">
        <f t="shared" ref="Z2145" si="20610">N2145*U2145+P2145*U2148-O2145*V2145-Q2145*V2148</f>
        <v>0</v>
      </c>
      <c r="AA2145" s="32">
        <f t="shared" ref="AA2145" si="20611">(N2145*V2145+O2145*U2145+P2145*V2148+Q2145*U2148)</f>
        <v>-0.33810966590583064</v>
      </c>
      <c r="AB2145" s="8"/>
      <c r="AC2145" s="29">
        <v>1</v>
      </c>
      <c r="AD2145" s="33">
        <v>0</v>
      </c>
      <c r="AE2145" s="31">
        <v>0</v>
      </c>
      <c r="AF2145" s="32">
        <v>0</v>
      </c>
      <c r="AH2145" s="29">
        <f t="shared" ref="AH2145" si="20612">X2145*AC2145+Z2145*AC2148-Y2145*AD2145-AA2145*AD2148</f>
        <v>0.91625380138753632</v>
      </c>
      <c r="AI2145" s="33">
        <f t="shared" ref="AI2145" si="20613">(X2145*AD2145+Y2145*AC2145+Z2145*AD2148+AA2145*AC2148)</f>
        <v>0</v>
      </c>
      <c r="AJ2145" s="31">
        <f t="shared" ref="AJ2145" si="20614">X2145*AE2145+Z2145*AE2148-Y2145*AF2145-AA2145*AF2148</f>
        <v>0</v>
      </c>
      <c r="AK2145" s="32">
        <f t="shared" ref="AK2145" si="20615">(X2145*AF2145+Y2145*AE2145+Z2145*AF2148+AA2145*AE2148)</f>
        <v>-0.33810966590583064</v>
      </c>
      <c r="AL2145" s="8"/>
      <c r="AM2145" s="29">
        <v>1</v>
      </c>
      <c r="AN2145" s="30">
        <v>0</v>
      </c>
      <c r="AO2145" s="31">
        <v>0</v>
      </c>
      <c r="AP2145" s="32">
        <f t="shared" ref="AP2145:AP2208" si="20616">-1/($AN$8*$B2145)</f>
        <v>-0.20532446808510638</v>
      </c>
      <c r="AR2145" s="29">
        <f t="shared" ref="AR2145" si="20617">AH2145*AM2145+AJ2145*AM2148-AI2145*AN2145-AK2145*AN2148</f>
        <v>0.91625380138753632</v>
      </c>
      <c r="AS2145" s="33">
        <f t="shared" ref="AS2145" si="20618">(AH2145*AN2145+AI2145*AM2145+AJ2145*AN2148+AK2145*AM2148)</f>
        <v>0</v>
      </c>
      <c r="AT2145" s="31">
        <f t="shared" ref="AT2145" si="20619">AH2145*AO2145+AJ2145*AO2148-AI2145*AP2145-AK2145*AP2148</f>
        <v>0</v>
      </c>
      <c r="AU2145" s="32">
        <f t="shared" ref="AU2145" si="20620">(AH2145*AP2145+AI2145*AO2145+AJ2145*AP2148+AK2145*AO2148)</f>
        <v>-0.5262389903066832</v>
      </c>
      <c r="AV2145" s="8"/>
      <c r="AW2145" s="29">
        <v>1</v>
      </c>
      <c r="AX2145" s="33">
        <v>0</v>
      </c>
      <c r="AY2145" s="31">
        <v>0</v>
      </c>
      <c r="AZ2145" s="32">
        <v>0</v>
      </c>
      <c r="BB2145" s="29">
        <f t="shared" ref="BB2145" si="20621">AR2145*AW2145+AT2145*AW2148-AS2145*AX2145-AU2145*AX2148</f>
        <v>0.83424188001424926</v>
      </c>
      <c r="BC2145" s="33">
        <f t="shared" ref="BC2145" si="20622">(AR2145*AX2145+AS2145*AW2145+AT2145*AX2148+AU2145*AW2148)</f>
        <v>0</v>
      </c>
      <c r="BD2145" s="31">
        <f t="shared" ref="BD2145" si="20623">AR2145*AY2145+AT2145*AY2148-AS2145*AZ2145-AU2145*AZ2148</f>
        <v>0</v>
      </c>
      <c r="BE2145" s="32">
        <f t="shared" ref="BE2145" si="20624">(AR2145*AZ2145+AS2145*AY2145+AT2145*AZ2148+AU2145*AY2148)</f>
        <v>-0.5262389903066832</v>
      </c>
      <c r="BF2145" s="8"/>
      <c r="BG2145" s="29">
        <v>1</v>
      </c>
      <c r="BH2145" s="30">
        <v>0</v>
      </c>
      <c r="BI2145" s="31">
        <v>0</v>
      </c>
      <c r="BJ2145" s="32">
        <f t="shared" ref="BJ2145:BJ2208" si="20625">-1/($BH$8*$B2145)</f>
        <v>-7.2196808510638297E-2</v>
      </c>
      <c r="BL2145" s="29">
        <f t="shared" ref="BL2145" si="20626">BB2145*BG2145+BD2145*BG2148-BC2145*BH2145-BE2145*BH2148</f>
        <v>0.83424188001424926</v>
      </c>
      <c r="BM2145" s="33">
        <f t="shared" ref="BM2145" si="20627">(BB2145*BH2145+BC2145*BG2145+BD2145*BH2148+BE2145*BG2148)</f>
        <v>0</v>
      </c>
      <c r="BN2145" s="31">
        <f t="shared" ref="BN2145" si="20628">BB2145*BI2145+BD2145*BI2148-BC2145*BJ2145-BE2145*BJ2148</f>
        <v>0</v>
      </c>
      <c r="BO2145" s="32">
        <f t="shared" ref="BO2145" si="20629">(BB2145*BJ2145+BC2145*BI2145+BD2145*BJ2148+BE2145*BI2148)</f>
        <v>-0.58646859156962683</v>
      </c>
      <c r="BP2145" s="8"/>
      <c r="BQ2145" s="34">
        <v>1</v>
      </c>
      <c r="BR2145" s="35">
        <v>0</v>
      </c>
      <c r="BS2145" s="11">
        <v>0</v>
      </c>
      <c r="BT2145" s="36">
        <v>0</v>
      </c>
      <c r="BV2145" s="29">
        <f t="shared" ref="BV2145" si="20630">BL2145*BQ2145+BN2145*BQ2148-BM2145*BR2145-BO2145*BR2148</f>
        <v>0.83424188001424926</v>
      </c>
      <c r="BW2145" s="33">
        <f t="shared" ref="BW2145" si="20631">(BL2145*BR2145+BM2145*BQ2145+BN2145*BR2148+BO2145*BQ2148)</f>
        <v>-0.58646859156962683</v>
      </c>
      <c r="BX2145" s="31">
        <f t="shared" ref="BX2145" si="20632">BL2145*BS2145+BN2145*BS2148-BM2145*BT2145-BO2145*BT2148</f>
        <v>0</v>
      </c>
      <c r="BY2145" s="32">
        <f t="shared" ref="BY2145" si="20633">(BL2145*BT2145+BM2145*BS2145+BN2145*BT2148+BO2145*BS2148)</f>
        <v>-0.58646859156962683</v>
      </c>
      <c r="CA2145" s="37">
        <f t="shared" ref="CA2145" si="20634">20*LOG(((1+$BR$8)/$BR$8)/((BV2145+BV2148)^2+(BW2145+BW2148)^2)^0.5)</f>
        <v>-5.0239122013618935E-3</v>
      </c>
      <c r="CC2145" s="134">
        <f t="shared" ref="CC2145" si="20635">((BV2145^2+BW2145^2)^0.5)/((BV2148^2+BW2148^2)^0.5)</f>
        <v>1.0382335583795117</v>
      </c>
      <c r="CD2145" s="9"/>
      <c r="CE2145" s="38"/>
      <c r="CF2145" s="38"/>
      <c r="CG2145" s="38"/>
      <c r="CH2145" s="38"/>
      <c r="CM2145" s="129">
        <v>5.62</v>
      </c>
    </row>
    <row r="2146" spans="2:91" ht="18.600000000000001" customHeight="1" thickBot="1">
      <c r="D2146" s="39"/>
      <c r="G2146" s="40"/>
      <c r="I2146" s="39"/>
      <c r="L2146" s="40"/>
      <c r="N2146" s="39"/>
      <c r="Q2146" s="40"/>
      <c r="S2146" s="39"/>
      <c r="V2146" s="40"/>
      <c r="X2146" s="39"/>
      <c r="AA2146" s="40"/>
      <c r="AC2146" s="39"/>
      <c r="AF2146" s="40"/>
      <c r="AH2146" s="39"/>
      <c r="AK2146" s="40"/>
      <c r="AM2146" s="39"/>
      <c r="AP2146" s="40"/>
      <c r="AR2146" s="39"/>
      <c r="AU2146" s="40"/>
      <c r="AW2146" s="39"/>
      <c r="AZ2146" s="40"/>
      <c r="BB2146" s="39"/>
      <c r="BE2146" s="40"/>
      <c r="BG2146" s="39"/>
      <c r="BJ2146" s="40"/>
      <c r="BL2146" s="39"/>
      <c r="BO2146" s="40"/>
      <c r="BQ2146" s="34"/>
      <c r="BR2146" s="11"/>
      <c r="BS2146" s="11"/>
      <c r="BT2146" s="41"/>
      <c r="BV2146" s="39"/>
      <c r="BY2146" s="40"/>
      <c r="CC2146" s="135"/>
      <c r="CD2146" s="9"/>
      <c r="CE2146" s="38"/>
      <c r="CF2146" s="38"/>
      <c r="CG2146" s="38"/>
      <c r="CH2146" s="38"/>
    </row>
    <row r="2147" spans="2:91" ht="18.600000000000001" customHeight="1" thickBot="1">
      <c r="D2147" s="258" t="s">
        <v>129</v>
      </c>
      <c r="E2147" s="259"/>
      <c r="F2147" s="260" t="s">
        <v>130</v>
      </c>
      <c r="G2147" s="261"/>
      <c r="H2147" s="229"/>
      <c r="I2147" s="258" t="s">
        <v>131</v>
      </c>
      <c r="J2147" s="259"/>
      <c r="K2147" s="260" t="s">
        <v>132</v>
      </c>
      <c r="L2147" s="261"/>
      <c r="N2147" s="253" t="s">
        <v>133</v>
      </c>
      <c r="O2147" s="254"/>
      <c r="P2147" s="255" t="s">
        <v>134</v>
      </c>
      <c r="Q2147" s="256"/>
      <c r="S2147" s="258" t="s">
        <v>135</v>
      </c>
      <c r="T2147" s="259"/>
      <c r="U2147" s="260" t="s">
        <v>136</v>
      </c>
      <c r="V2147" s="261"/>
      <c r="W2147" s="8"/>
      <c r="X2147" s="253" t="s">
        <v>137</v>
      </c>
      <c r="Y2147" s="254"/>
      <c r="Z2147" s="255" t="s">
        <v>138</v>
      </c>
      <c r="AA2147" s="256"/>
      <c r="AB2147" s="8"/>
      <c r="AC2147" s="258" t="s">
        <v>139</v>
      </c>
      <c r="AD2147" s="259"/>
      <c r="AE2147" s="260" t="s">
        <v>140</v>
      </c>
      <c r="AF2147" s="261"/>
      <c r="AG2147" s="8"/>
      <c r="AH2147" s="253" t="s">
        <v>141</v>
      </c>
      <c r="AI2147" s="254"/>
      <c r="AJ2147" s="255" t="s">
        <v>142</v>
      </c>
      <c r="AK2147" s="256"/>
      <c r="AL2147" s="8"/>
      <c r="AM2147" s="258" t="s">
        <v>143</v>
      </c>
      <c r="AN2147" s="259"/>
      <c r="AO2147" s="260" t="s">
        <v>144</v>
      </c>
      <c r="AP2147" s="261"/>
      <c r="AR2147" s="253" t="s">
        <v>145</v>
      </c>
      <c r="AS2147" s="254"/>
      <c r="AT2147" s="255" t="s">
        <v>146</v>
      </c>
      <c r="AU2147" s="256"/>
      <c r="AV2147" s="4"/>
      <c r="AW2147" s="258" t="s">
        <v>147</v>
      </c>
      <c r="AX2147" s="259"/>
      <c r="AY2147" s="260" t="s">
        <v>148</v>
      </c>
      <c r="AZ2147" s="261"/>
      <c r="BA2147" s="8"/>
      <c r="BB2147" s="253" t="s">
        <v>149</v>
      </c>
      <c r="BC2147" s="254"/>
      <c r="BD2147" s="255" t="s">
        <v>150</v>
      </c>
      <c r="BE2147" s="256"/>
      <c r="BF2147" s="4"/>
      <c r="BG2147" s="258" t="s">
        <v>151</v>
      </c>
      <c r="BH2147" s="259"/>
      <c r="BI2147" s="260" t="s">
        <v>152</v>
      </c>
      <c r="BJ2147" s="261"/>
      <c r="BK2147" s="4"/>
      <c r="BL2147" s="253" t="s">
        <v>153</v>
      </c>
      <c r="BM2147" s="254"/>
      <c r="BN2147" s="255" t="s">
        <v>154</v>
      </c>
      <c r="BO2147" s="256"/>
      <c r="BP2147" s="4"/>
      <c r="BQ2147" s="258" t="s">
        <v>155</v>
      </c>
      <c r="BR2147" s="259"/>
      <c r="BS2147" s="260" t="s">
        <v>156</v>
      </c>
      <c r="BT2147" s="261"/>
      <c r="BU2147" s="8"/>
      <c r="BV2147" s="253" t="s">
        <v>157</v>
      </c>
      <c r="BW2147" s="254"/>
      <c r="BX2147" s="255" t="s">
        <v>158</v>
      </c>
      <c r="BY2147" s="256"/>
      <c r="CA2147" s="46" t="s">
        <v>16</v>
      </c>
      <c r="CC2147" s="136" t="s">
        <v>71</v>
      </c>
      <c r="CD2147" s="9"/>
      <c r="CE2147" s="38"/>
      <c r="CF2147" s="38"/>
      <c r="CG2147" s="38"/>
      <c r="CH2147" s="38"/>
    </row>
    <row r="2148" spans="2:91" ht="18.600000000000001" customHeight="1" thickTop="1" thickBot="1">
      <c r="D2148" s="29">
        <v>0</v>
      </c>
      <c r="E2148" s="33">
        <v>0</v>
      </c>
      <c r="F2148" s="31">
        <v>1</v>
      </c>
      <c r="G2148" s="32">
        <v>0</v>
      </c>
      <c r="I2148" s="29">
        <v>0</v>
      </c>
      <c r="J2148" s="33">
        <f t="shared" ref="J2148" si="20636">IF(0=(1-$J$8*$K$8*$B2145^2),10^14,$B2145*$J$8/(1-$J$8*$K$8*$B2145^2))</f>
        <v>-0.21922881457525339</v>
      </c>
      <c r="K2148" s="31">
        <v>1</v>
      </c>
      <c r="L2148" s="32">
        <v>0</v>
      </c>
      <c r="N2148" s="29">
        <f t="shared" ref="N2148" si="20637">D2148*I2145+F2148*I2148-E2148*J2145-G2148*J2148</f>
        <v>0</v>
      </c>
      <c r="O2148" s="33">
        <f t="shared" ref="O2148" si="20638">(D2148*J2145+E2148*I2145+F2148*J2148+G2148*I2148)</f>
        <v>-0.21922881457525339</v>
      </c>
      <c r="P2148" s="31">
        <f t="shared" ref="P2148" si="20639">D2148*K2145+F2148*K2148-E2148*L2145-G2148*L2148</f>
        <v>1</v>
      </c>
      <c r="Q2148" s="32">
        <f t="shared" ref="Q2148" si="20640">(D2148*L2145+E2148*K2145+F2148*L2148+G2148*K2148)</f>
        <v>0</v>
      </c>
      <c r="S2148" s="29">
        <v>0</v>
      </c>
      <c r="T2148" s="33">
        <v>0</v>
      </c>
      <c r="U2148" s="31">
        <v>1</v>
      </c>
      <c r="V2148" s="32">
        <v>0</v>
      </c>
      <c r="X2148" s="29">
        <f t="shared" ref="X2148" si="20641">N2148*S2145+P2148*S2148-O2148*T2145-Q2148*T2148</f>
        <v>0</v>
      </c>
      <c r="Y2148" s="33">
        <f t="shared" ref="Y2148" si="20642">(N2148*T2145+O2148*S2145+P2148*T2148+Q2148*S2148)</f>
        <v>-0.21922881457525339</v>
      </c>
      <c r="Z2148" s="31">
        <f t="shared" ref="Z2148" si="20643">N2148*U2145+P2148*U2148-O2148*V2145-Q2148*V2148</f>
        <v>0.95022378668783114</v>
      </c>
      <c r="AA2148" s="32">
        <f t="shared" ref="AA2148" si="20644">(N2148*V2145+O2148*U2145+P2148*V2148+Q2148*U2148)</f>
        <v>0</v>
      </c>
      <c r="AB2148" s="8"/>
      <c r="AC2148" s="29">
        <v>0</v>
      </c>
      <c r="AD2148" s="33">
        <f t="shared" ref="AD2148" si="20645">IF(0=(1-$AD$8*$AE$8*$B2145^2),10^14,$B2145*$AD$8/(1-$AD$8*$AE$8*$B2145^2))</f>
        <v>-0.17190764541284501</v>
      </c>
      <c r="AE2148" s="31">
        <v>1</v>
      </c>
      <c r="AF2148" s="32">
        <v>0</v>
      </c>
      <c r="AH2148" s="29">
        <f t="shared" ref="AH2148" si="20646">X2148*AC2145+Z2148*AC2148-Y2148*AD2145-AA2148*AD2148</f>
        <v>0</v>
      </c>
      <c r="AI2148" s="33">
        <f t="shared" ref="AI2148" si="20647">(X2148*AD2145+Y2148*AC2145+Z2148*AD2148+AA2148*AC2148)</f>
        <v>-0.38257954836003594</v>
      </c>
      <c r="AJ2148" s="31">
        <f t="shared" ref="AJ2148" si="20648">X2148*AE2145+Z2148*AE2148-Y2148*AF2145-AA2148*AF2148</f>
        <v>0.95022378668783114</v>
      </c>
      <c r="AK2148" s="32">
        <f t="shared" ref="AK2148" si="20649">(X2148*AF2145+Y2148*AE2145+Z2148*AF2148+AA2148*AE2148)</f>
        <v>0</v>
      </c>
      <c r="AL2148" s="8"/>
      <c r="AM2148" s="29">
        <v>0</v>
      </c>
      <c r="AN2148" s="33">
        <v>0</v>
      </c>
      <c r="AO2148" s="31">
        <v>1</v>
      </c>
      <c r="AP2148" s="32">
        <v>0</v>
      </c>
      <c r="AR2148" s="29">
        <f t="shared" ref="AR2148" si="20650">AH2148*AM2145+AJ2148*AM2148-AI2148*AN2145-AK2148*AN2148</f>
        <v>0</v>
      </c>
      <c r="AS2148" s="33">
        <f t="shared" ref="AS2148" si="20651">(AH2148*AN2145+AI2148*AM2145+AJ2148*AN2148+AK2148*AM2148)</f>
        <v>-0.38257954836003594</v>
      </c>
      <c r="AT2148" s="31">
        <f t="shared" ref="AT2148" si="20652">AH2148*AO2145+AJ2148*AO2148-AI2148*AP2145-AK2148*AP2148</f>
        <v>0.87167084442056653</v>
      </c>
      <c r="AU2148" s="32">
        <f t="shared" ref="AU2148" si="20653">(AH2148*AP2145+AI2148*AO2145+AJ2148*AP2148+AK2148*AO2148)</f>
        <v>0</v>
      </c>
      <c r="AV2148" s="8"/>
      <c r="AW2148" s="29">
        <v>0</v>
      </c>
      <c r="AX2148" s="33">
        <f t="shared" ref="AX2148" si="20654">IF(0=(1-$AX$8*$AY$8*$B2145^2),10^14,$B2145*$AX$8/(1-$AX$8*$AY$8*$B2145^2))</f>
        <v>-0.15584539132209099</v>
      </c>
      <c r="AY2148" s="31">
        <v>1</v>
      </c>
      <c r="AZ2148" s="32">
        <v>0</v>
      </c>
      <c r="BB2148" s="29">
        <f t="shared" ref="BB2148" si="20655">AR2148*AW2145+AT2148*AW2148-AS2148*AX2145-AU2148*AX2148</f>
        <v>0</v>
      </c>
      <c r="BC2148" s="33">
        <f t="shared" ref="BC2148" si="20656">(AR2148*AX2145+AS2148*AW2145+AT2148*AX2148+AU2148*AW2148)</f>
        <v>-0.51842543221281656</v>
      </c>
      <c r="BD2148" s="31">
        <f t="shared" ref="BD2148" si="20657">AR2148*AY2145+AT2148*AY2148-AS2148*AZ2145-AU2148*AZ2148</f>
        <v>0.87167084442056653</v>
      </c>
      <c r="BE2148" s="32">
        <f t="shared" ref="BE2148" si="20658">(AR2148*AZ2145+AS2148*AY2145+AT2148*AZ2148+AU2148*AY2148)</f>
        <v>0</v>
      </c>
      <c r="BF2148" s="8"/>
      <c r="BG2148" s="29">
        <v>0</v>
      </c>
      <c r="BH2148" s="33">
        <v>0</v>
      </c>
      <c r="BI2148" s="31">
        <v>1</v>
      </c>
      <c r="BJ2148" s="32">
        <v>0</v>
      </c>
      <c r="BL2148" s="29">
        <f t="shared" ref="BL2148" si="20659">BB2148*BG2145+BD2148*BG2148-BC2148*BH2145-BE2148*BH2148</f>
        <v>0</v>
      </c>
      <c r="BM2148" s="33">
        <f t="shared" ref="BM2148" si="20660">(BB2148*BH2145+BC2148*BG2145+BD2148*BH2148+BE2148*BG2148)</f>
        <v>-0.51842543221281656</v>
      </c>
      <c r="BN2148" s="31">
        <f t="shared" ref="BN2148" si="20661">BB2148*BI2145+BD2148*BI2148-BC2148*BJ2145-BE2148*BJ2148</f>
        <v>0.83424218276405293</v>
      </c>
      <c r="BO2148" s="32">
        <f t="shared" ref="BO2148" si="20662">(BB2148*BJ2145+BC2148*BI2145+BD2148*BJ2148+BE2148*BI2148)</f>
        <v>0</v>
      </c>
      <c r="BP2148" s="8"/>
      <c r="BQ2148" s="19">
        <f t="shared" ref="BQ2148:BQ2211" si="20663">1/$BR$8</f>
        <v>1</v>
      </c>
      <c r="BR2148" s="47">
        <v>0</v>
      </c>
      <c r="BS2148" s="48">
        <v>1</v>
      </c>
      <c r="BT2148" s="49">
        <v>0</v>
      </c>
      <c r="BV2148" s="29">
        <f t="shared" ref="BV2148" si="20664">BL2148*BQ2145+BN2148*BQ2148-BM2148*BR2145-BO2148*BR2148</f>
        <v>0.83424218276405293</v>
      </c>
      <c r="BW2148" s="33">
        <f t="shared" ref="BW2148" si="20665">(BL2148*BR2145+BM2148*BQ2145+BN2148*BR2148+BO2148*BQ2148)</f>
        <v>-0.51842543221281656</v>
      </c>
      <c r="BX2148" s="31">
        <f t="shared" ref="BX2148" si="20666">BL2148*BS2145+BN2148*BS2148-BM2148*BT2145-BO2148*BT2148</f>
        <v>0.83424218276405293</v>
      </c>
      <c r="BY2148" s="32">
        <f t="shared" ref="BY2148" si="20667">(BL2148*BT2145+BM2148*BS2145+BN2148*BT2148+BO2148*BS2148)</f>
        <v>0</v>
      </c>
      <c r="CA2148" s="50">
        <f t="shared" ref="CA2148" si="20668">(180/PI())*ATAN(-1*(BW2145+BW2148)/(BV2145+BV2148))</f>
        <v>33.513095901226961</v>
      </c>
      <c r="CC2148" s="137">
        <f t="shared" ref="CC2148" si="20669">20*LOG(((1-(10^(CA2145/20)^2)*(1-((1-CC2145)/(1+CC2145))^2))^0.5))</f>
        <v>-28.217160810079996</v>
      </c>
      <c r="CD2148" s="9"/>
      <c r="CE2148" s="38"/>
      <c r="CF2148" s="38"/>
      <c r="CG2148" s="38"/>
      <c r="CH2148" s="38"/>
    </row>
    <row r="2149" spans="2:91" ht="18.600000000000001" customHeight="1">
      <c r="CC2149" s="42"/>
    </row>
    <row r="2150" spans="2:91" ht="18.600000000000001" customHeight="1" thickBot="1">
      <c r="E2150" s="22" t="s">
        <v>4</v>
      </c>
      <c r="J2150" s="22" t="s">
        <v>5</v>
      </c>
      <c r="O2150" s="22" t="s">
        <v>6</v>
      </c>
      <c r="T2150" s="22" t="s">
        <v>7</v>
      </c>
      <c r="Y2150" s="22" t="s">
        <v>8</v>
      </c>
      <c r="AD2150" s="22" t="s">
        <v>65</v>
      </c>
      <c r="AI2150" s="22" t="s">
        <v>9</v>
      </c>
      <c r="AN2150" s="22" t="s">
        <v>66</v>
      </c>
      <c r="AS2150" s="22" t="s">
        <v>51</v>
      </c>
      <c r="AX2150" s="22" t="s">
        <v>67</v>
      </c>
      <c r="BC2150" s="22" t="s">
        <v>52</v>
      </c>
      <c r="BH2150" s="22" t="s">
        <v>68</v>
      </c>
      <c r="BM2150" s="22" t="s">
        <v>63</v>
      </c>
      <c r="BQ2150" s="23" t="s">
        <v>69</v>
      </c>
      <c r="BR2150" s="23"/>
      <c r="BS2150" s="24"/>
      <c r="BT2150" s="24"/>
      <c r="BU2150" s="24"/>
      <c r="BW2150" s="22" t="s">
        <v>64</v>
      </c>
    </row>
    <row r="2151" spans="2:91" ht="18.600000000000001" customHeight="1" thickBot="1">
      <c r="D2151" s="249" t="s">
        <v>103</v>
      </c>
      <c r="E2151" s="250"/>
      <c r="F2151" s="251" t="s">
        <v>104</v>
      </c>
      <c r="G2151" s="252"/>
      <c r="H2151" s="229"/>
      <c r="I2151" s="253" t="s">
        <v>11</v>
      </c>
      <c r="J2151" s="254"/>
      <c r="K2151" s="255" t="s">
        <v>12</v>
      </c>
      <c r="L2151" s="256"/>
      <c r="M2151" s="24"/>
      <c r="N2151" s="253" t="s">
        <v>105</v>
      </c>
      <c r="O2151" s="254"/>
      <c r="P2151" s="255" t="s">
        <v>106</v>
      </c>
      <c r="Q2151" s="256"/>
      <c r="R2151" s="24"/>
      <c r="S2151" s="249" t="s">
        <v>107</v>
      </c>
      <c r="T2151" s="250"/>
      <c r="U2151" s="251" t="s">
        <v>108</v>
      </c>
      <c r="V2151" s="252"/>
      <c r="W2151" s="8"/>
      <c r="X2151" s="253" t="s">
        <v>109</v>
      </c>
      <c r="Y2151" s="254"/>
      <c r="Z2151" s="255" t="s">
        <v>110</v>
      </c>
      <c r="AA2151" s="256"/>
      <c r="AB2151" s="8"/>
      <c r="AC2151" s="253" t="s">
        <v>111</v>
      </c>
      <c r="AD2151" s="254"/>
      <c r="AE2151" s="255" t="s">
        <v>14</v>
      </c>
      <c r="AF2151" s="256"/>
      <c r="AG2151" s="8"/>
      <c r="AH2151" s="253" t="s">
        <v>112</v>
      </c>
      <c r="AI2151" s="254"/>
      <c r="AJ2151" s="255" t="s">
        <v>113</v>
      </c>
      <c r="AK2151" s="256"/>
      <c r="AL2151" s="8"/>
      <c r="AM2151" s="249" t="s">
        <v>114</v>
      </c>
      <c r="AN2151" s="250"/>
      <c r="AO2151" s="251" t="s">
        <v>115</v>
      </c>
      <c r="AP2151" s="252"/>
      <c r="AQ2151" s="24"/>
      <c r="AR2151" s="253" t="s">
        <v>116</v>
      </c>
      <c r="AS2151" s="254"/>
      <c r="AT2151" s="255" t="s">
        <v>13</v>
      </c>
      <c r="AU2151" s="256"/>
      <c r="AV2151" s="4"/>
      <c r="AW2151" s="253" t="s">
        <v>117</v>
      </c>
      <c r="AX2151" s="254"/>
      <c r="AY2151" s="255" t="s">
        <v>118</v>
      </c>
      <c r="AZ2151" s="256"/>
      <c r="BA2151" s="8"/>
      <c r="BB2151" s="253" t="s">
        <v>119</v>
      </c>
      <c r="BC2151" s="254"/>
      <c r="BD2151" s="255" t="s">
        <v>120</v>
      </c>
      <c r="BE2151" s="256"/>
      <c r="BF2151" s="4"/>
      <c r="BG2151" s="249" t="s">
        <v>121</v>
      </c>
      <c r="BH2151" s="250"/>
      <c r="BI2151" s="251" t="s">
        <v>122</v>
      </c>
      <c r="BJ2151" s="252"/>
      <c r="BK2151" s="4"/>
      <c r="BL2151" s="253" t="s">
        <v>123</v>
      </c>
      <c r="BM2151" s="254"/>
      <c r="BN2151" s="255" t="s">
        <v>124</v>
      </c>
      <c r="BO2151" s="256"/>
      <c r="BP2151" s="4"/>
      <c r="BQ2151" s="253" t="s">
        <v>125</v>
      </c>
      <c r="BR2151" s="254"/>
      <c r="BS2151" s="255" t="s">
        <v>126</v>
      </c>
      <c r="BT2151" s="256"/>
      <c r="BU2151" s="8"/>
      <c r="BV2151" s="253" t="s">
        <v>127</v>
      </c>
      <c r="BW2151" s="254"/>
      <c r="BX2151" s="255" t="s">
        <v>128</v>
      </c>
      <c r="BY2151" s="256"/>
      <c r="CA2151" s="27" t="s">
        <v>15</v>
      </c>
      <c r="CC2151" s="133" t="s">
        <v>70</v>
      </c>
      <c r="CD2151" s="9"/>
      <c r="CE2151" s="38"/>
      <c r="CF2151" s="38"/>
      <c r="CG2151" s="38"/>
      <c r="CH2151" s="38"/>
    </row>
    <row r="2152" spans="2:91" ht="18.600000000000001" customHeight="1" thickTop="1" thickBot="1">
      <c r="B2152" s="129">
        <v>5.66</v>
      </c>
      <c r="D2152" s="29">
        <v>1</v>
      </c>
      <c r="E2152" s="30">
        <v>0</v>
      </c>
      <c r="F2152" s="31">
        <v>0</v>
      </c>
      <c r="G2152" s="32">
        <f t="shared" ref="G2152:G2215" si="20670">-1/($E$8*$B2152)</f>
        <v>-0.11646289752650175</v>
      </c>
      <c r="I2152" s="29">
        <v>1</v>
      </c>
      <c r="J2152" s="33">
        <v>0</v>
      </c>
      <c r="K2152" s="31">
        <v>0</v>
      </c>
      <c r="L2152" s="32">
        <v>0</v>
      </c>
      <c r="N2152" s="29">
        <f t="shared" ref="N2152" si="20671">D2152*I2152+F2152*I2155-E2152*J2152-G2152*J2155</f>
        <v>0.97455906851619833</v>
      </c>
      <c r="O2152" s="33">
        <f t="shared" ref="O2152" si="20672">(D2152*J2152+E2152*I2152+F2152*J2155+G2152*I2155)</f>
        <v>0</v>
      </c>
      <c r="P2152" s="31">
        <f t="shared" ref="P2152" si="20673">D2152*K2152+F2152*K2155-E2152*L2152-G2152*L2155</f>
        <v>0</v>
      </c>
      <c r="Q2152" s="32">
        <f t="shared" ref="Q2152" si="20674">(D2152*L2152+E2152*K2152+F2152*L2155+G2152*K2155)</f>
        <v>-0.11646289752650175</v>
      </c>
      <c r="S2152" s="29">
        <v>1</v>
      </c>
      <c r="T2152" s="30">
        <v>0</v>
      </c>
      <c r="U2152" s="31">
        <v>0</v>
      </c>
      <c r="V2152" s="32">
        <f t="shared" ref="V2152:V2215" si="20675">-1/($T$8*$B2152)</f>
        <v>-0.22624911660777383</v>
      </c>
      <c r="X2152" s="29">
        <f t="shared" ref="X2152" si="20676">N2152*S2152+P2152*S2155-O2152*T2152-Q2152*T2155</f>
        <v>0.97455906851619833</v>
      </c>
      <c r="Y2152" s="33">
        <f t="shared" ref="Y2152" si="20677">(N2152*T2152+O2152*S2152+P2152*T2155+Q2152*S2155)</f>
        <v>0</v>
      </c>
      <c r="Z2152" s="31">
        <f t="shared" ref="Z2152" si="20678">N2152*U2152+P2152*U2155-O2152*V2152-Q2152*V2155</f>
        <v>0</v>
      </c>
      <c r="AA2152" s="32">
        <f t="shared" ref="AA2152" si="20679">(N2152*V2152+O2152*U2152+P2152*V2155+Q2152*U2155)</f>
        <v>-0.33695602586038653</v>
      </c>
      <c r="AB2152" s="8"/>
      <c r="AC2152" s="29">
        <v>1</v>
      </c>
      <c r="AD2152" s="33">
        <v>0</v>
      </c>
      <c r="AE2152" s="31">
        <v>0</v>
      </c>
      <c r="AF2152" s="32">
        <v>0</v>
      </c>
      <c r="AH2152" s="29">
        <f t="shared" ref="AH2152" si="20680">X2152*AC2152+Z2152*AC2155-Y2152*AD2152-AA2152*AD2155</f>
        <v>0.91684583969205369</v>
      </c>
      <c r="AI2152" s="33">
        <f t="shared" ref="AI2152" si="20681">(X2152*AD2152+Y2152*AC2152+Z2152*AD2155+AA2152*AC2155)</f>
        <v>0</v>
      </c>
      <c r="AJ2152" s="31">
        <f t="shared" ref="AJ2152" si="20682">X2152*AE2152+Z2152*AE2155-Y2152*AF2152-AA2152*AF2155</f>
        <v>0</v>
      </c>
      <c r="AK2152" s="32">
        <f t="shared" ref="AK2152" si="20683">(X2152*AF2152+Y2152*AE2152+Z2152*AF2155+AA2152*AE2155)</f>
        <v>-0.33695602586038653</v>
      </c>
      <c r="AL2152" s="8"/>
      <c r="AM2152" s="29">
        <v>1</v>
      </c>
      <c r="AN2152" s="30">
        <v>0</v>
      </c>
      <c r="AO2152" s="31">
        <v>0</v>
      </c>
      <c r="AP2152" s="32">
        <f t="shared" ref="AP2152:AP2215" si="20684">-1/($AN$8*$B2152)</f>
        <v>-0.20459893992932859</v>
      </c>
      <c r="AR2152" s="29">
        <f t="shared" ref="AR2152" si="20685">AH2152*AM2152+AJ2152*AM2155-AI2152*AN2152-AK2152*AN2155</f>
        <v>0.91684583969205369</v>
      </c>
      <c r="AS2152" s="33">
        <f t="shared" ref="AS2152" si="20686">(AH2152*AN2152+AI2152*AM2152+AJ2152*AN2155+AK2152*AM2155)</f>
        <v>0</v>
      </c>
      <c r="AT2152" s="31">
        <f t="shared" ref="AT2152" si="20687">AH2152*AO2152+AJ2152*AO2155-AI2152*AP2152-AK2152*AP2155</f>
        <v>0</v>
      </c>
      <c r="AU2152" s="32">
        <f t="shared" ref="AU2152" si="20688">(AH2152*AP2152+AI2152*AO2152+AJ2152*AP2155+AK2152*AO2155)</f>
        <v>-0.52454171273999584</v>
      </c>
      <c r="AV2152" s="8"/>
      <c r="AW2152" s="29">
        <v>1</v>
      </c>
      <c r="AX2152" s="33">
        <v>0</v>
      </c>
      <c r="AY2152" s="31">
        <v>0</v>
      </c>
      <c r="AZ2152" s="32">
        <v>0</v>
      </c>
      <c r="BB2152" s="29">
        <f t="shared" ref="BB2152" si="20689">AR2152*AW2152+AT2152*AW2155-AS2152*AX2152-AU2152*AX2155</f>
        <v>0.83539492766463752</v>
      </c>
      <c r="BC2152" s="33">
        <f t="shared" ref="BC2152" si="20690">(AR2152*AX2152+AS2152*AW2152+AT2152*AX2155+AU2152*AW2155)</f>
        <v>0</v>
      </c>
      <c r="BD2152" s="31">
        <f t="shared" ref="BD2152" si="20691">AR2152*AY2152+AT2152*AY2155-AS2152*AZ2152-AU2152*AZ2155</f>
        <v>0</v>
      </c>
      <c r="BE2152" s="32">
        <f t="shared" ref="BE2152" si="20692">(AR2152*AZ2152+AS2152*AY2152+AT2152*AZ2155+AU2152*AY2155)</f>
        <v>-0.52454171273999584</v>
      </c>
      <c r="BF2152" s="8"/>
      <c r="BG2152" s="29">
        <v>1</v>
      </c>
      <c r="BH2152" s="30">
        <v>0</v>
      </c>
      <c r="BI2152" s="31">
        <v>0</v>
      </c>
      <c r="BJ2152" s="32">
        <f t="shared" ref="BJ2152:BJ2215" si="20693">-1/($BH$8*$B2152)</f>
        <v>-7.1941696113074202E-2</v>
      </c>
      <c r="BL2152" s="29">
        <f t="shared" ref="BL2152" si="20694">BB2152*BG2152+BD2152*BG2155-BC2152*BH2152-BE2152*BH2155</f>
        <v>0.83539492766463752</v>
      </c>
      <c r="BM2152" s="33">
        <f t="shared" ref="BM2152" si="20695">(BB2152*BH2152+BC2152*BG2152+BD2152*BH2155+BE2152*BG2155)</f>
        <v>0</v>
      </c>
      <c r="BN2152" s="31">
        <f t="shared" ref="BN2152" si="20696">BB2152*BI2152+BD2152*BI2155-BC2152*BJ2152-BE2152*BJ2155</f>
        <v>0</v>
      </c>
      <c r="BO2152" s="32">
        <f t="shared" ref="BO2152" si="20697">(BB2152*BJ2152+BC2152*BI2152+BD2152*BJ2155+BE2152*BI2155)</f>
        <v>-0.58464144076044877</v>
      </c>
      <c r="BP2152" s="8"/>
      <c r="BQ2152" s="34">
        <v>1</v>
      </c>
      <c r="BR2152" s="35">
        <v>0</v>
      </c>
      <c r="BS2152" s="11">
        <v>0</v>
      </c>
      <c r="BT2152" s="36">
        <v>0</v>
      </c>
      <c r="BV2152" s="29">
        <f t="shared" ref="BV2152" si="20698">BL2152*BQ2152+BN2152*BQ2155-BM2152*BR2152-BO2152*BR2155</f>
        <v>0.83539492766463752</v>
      </c>
      <c r="BW2152" s="33">
        <f t="shared" ref="BW2152" si="20699">(BL2152*BR2152+BM2152*BQ2152+BN2152*BR2155+BO2152*BQ2155)</f>
        <v>-0.58464144076044877</v>
      </c>
      <c r="BX2152" s="31">
        <f t="shared" ref="BX2152" si="20700">BL2152*BS2152+BN2152*BS2155-BM2152*BT2152-BO2152*BT2155</f>
        <v>0</v>
      </c>
      <c r="BY2152" s="32">
        <f t="shared" ref="BY2152" si="20701">(BL2152*BT2152+BM2152*BS2152+BN2152*BT2155+BO2152*BS2155)</f>
        <v>-0.58464144076044877</v>
      </c>
      <c r="CA2152" s="37">
        <f t="shared" ref="CA2152" si="20702">20*LOG(((1+$BR$8)/$BR$8)/((BV2152+BV2155)^2+(BW2152+BW2155)^2)^0.5)</f>
        <v>-5.0011432454825496E-3</v>
      </c>
      <c r="CC2152" s="134">
        <f t="shared" ref="CC2152" si="20703">((BV2152^2+BW2152^2)^0.5)/((BV2155^2+BW2155^2)^0.5)</f>
        <v>1.0380222486065949</v>
      </c>
      <c r="CD2152" s="9"/>
      <c r="CE2152" s="38"/>
      <c r="CF2152" s="38"/>
      <c r="CG2152" s="38"/>
      <c r="CH2152" s="38"/>
      <c r="CM2152" s="129">
        <v>5.64</v>
      </c>
    </row>
    <row r="2153" spans="2:91" ht="18.600000000000001" customHeight="1" thickBot="1">
      <c r="D2153" s="39"/>
      <c r="G2153" s="40"/>
      <c r="I2153" s="39"/>
      <c r="L2153" s="40"/>
      <c r="N2153" s="39"/>
      <c r="Q2153" s="40"/>
      <c r="S2153" s="39"/>
      <c r="V2153" s="40"/>
      <c r="X2153" s="39"/>
      <c r="AA2153" s="40"/>
      <c r="AC2153" s="39"/>
      <c r="AF2153" s="40"/>
      <c r="AH2153" s="39"/>
      <c r="AK2153" s="40"/>
      <c r="AM2153" s="39"/>
      <c r="AP2153" s="40"/>
      <c r="AR2153" s="39"/>
      <c r="AU2153" s="40"/>
      <c r="AW2153" s="39"/>
      <c r="AZ2153" s="40"/>
      <c r="BB2153" s="39"/>
      <c r="BE2153" s="40"/>
      <c r="BG2153" s="39"/>
      <c r="BJ2153" s="40"/>
      <c r="BL2153" s="39"/>
      <c r="BO2153" s="40"/>
      <c r="BQ2153" s="34"/>
      <c r="BR2153" s="11"/>
      <c r="BS2153" s="11"/>
      <c r="BT2153" s="41"/>
      <c r="BV2153" s="39"/>
      <c r="BY2153" s="40"/>
      <c r="CC2153" s="135"/>
      <c r="CD2153" s="9"/>
      <c r="CE2153" s="38"/>
      <c r="CF2153" s="38"/>
      <c r="CG2153" s="38"/>
      <c r="CH2153" s="38"/>
    </row>
    <row r="2154" spans="2:91" ht="18.600000000000001" customHeight="1" thickBot="1">
      <c r="D2154" s="258" t="s">
        <v>129</v>
      </c>
      <c r="E2154" s="259"/>
      <c r="F2154" s="260" t="s">
        <v>130</v>
      </c>
      <c r="G2154" s="261"/>
      <c r="H2154" s="229"/>
      <c r="I2154" s="258" t="s">
        <v>131</v>
      </c>
      <c r="J2154" s="259"/>
      <c r="K2154" s="260" t="s">
        <v>132</v>
      </c>
      <c r="L2154" s="261"/>
      <c r="N2154" s="253" t="s">
        <v>133</v>
      </c>
      <c r="O2154" s="254"/>
      <c r="P2154" s="255" t="s">
        <v>134</v>
      </c>
      <c r="Q2154" s="256"/>
      <c r="S2154" s="258" t="s">
        <v>135</v>
      </c>
      <c r="T2154" s="259"/>
      <c r="U2154" s="260" t="s">
        <v>136</v>
      </c>
      <c r="V2154" s="261"/>
      <c r="W2154" s="8"/>
      <c r="X2154" s="253" t="s">
        <v>137</v>
      </c>
      <c r="Y2154" s="254"/>
      <c r="Z2154" s="255" t="s">
        <v>138</v>
      </c>
      <c r="AA2154" s="256"/>
      <c r="AB2154" s="8"/>
      <c r="AC2154" s="258" t="s">
        <v>139</v>
      </c>
      <c r="AD2154" s="259"/>
      <c r="AE2154" s="260" t="s">
        <v>140</v>
      </c>
      <c r="AF2154" s="261"/>
      <c r="AG2154" s="8"/>
      <c r="AH2154" s="253" t="s">
        <v>141</v>
      </c>
      <c r="AI2154" s="254"/>
      <c r="AJ2154" s="255" t="s">
        <v>142</v>
      </c>
      <c r="AK2154" s="256"/>
      <c r="AL2154" s="8"/>
      <c r="AM2154" s="258" t="s">
        <v>143</v>
      </c>
      <c r="AN2154" s="259"/>
      <c r="AO2154" s="260" t="s">
        <v>144</v>
      </c>
      <c r="AP2154" s="261"/>
      <c r="AR2154" s="253" t="s">
        <v>145</v>
      </c>
      <c r="AS2154" s="254"/>
      <c r="AT2154" s="255" t="s">
        <v>146</v>
      </c>
      <c r="AU2154" s="256"/>
      <c r="AV2154" s="4"/>
      <c r="AW2154" s="258" t="s">
        <v>147</v>
      </c>
      <c r="AX2154" s="259"/>
      <c r="AY2154" s="260" t="s">
        <v>148</v>
      </c>
      <c r="AZ2154" s="261"/>
      <c r="BA2154" s="8"/>
      <c r="BB2154" s="253" t="s">
        <v>149</v>
      </c>
      <c r="BC2154" s="254"/>
      <c r="BD2154" s="255" t="s">
        <v>150</v>
      </c>
      <c r="BE2154" s="256"/>
      <c r="BF2154" s="4"/>
      <c r="BG2154" s="258" t="s">
        <v>151</v>
      </c>
      <c r="BH2154" s="259"/>
      <c r="BI2154" s="260" t="s">
        <v>152</v>
      </c>
      <c r="BJ2154" s="261"/>
      <c r="BK2154" s="4"/>
      <c r="BL2154" s="253" t="s">
        <v>153</v>
      </c>
      <c r="BM2154" s="254"/>
      <c r="BN2154" s="255" t="s">
        <v>154</v>
      </c>
      <c r="BO2154" s="256"/>
      <c r="BP2154" s="4"/>
      <c r="BQ2154" s="258" t="s">
        <v>155</v>
      </c>
      <c r="BR2154" s="259"/>
      <c r="BS2154" s="260" t="s">
        <v>156</v>
      </c>
      <c r="BT2154" s="261"/>
      <c r="BU2154" s="8"/>
      <c r="BV2154" s="253" t="s">
        <v>157</v>
      </c>
      <c r="BW2154" s="254"/>
      <c r="BX2154" s="255" t="s">
        <v>158</v>
      </c>
      <c r="BY2154" s="256"/>
      <c r="CA2154" s="46" t="s">
        <v>16</v>
      </c>
      <c r="CC2154" s="136" t="s">
        <v>71</v>
      </c>
      <c r="CD2154" s="9"/>
      <c r="CE2154" s="38"/>
      <c r="CF2154" s="38"/>
      <c r="CG2154" s="38"/>
      <c r="CH2154" s="38"/>
    </row>
    <row r="2155" spans="2:91" ht="18.600000000000001" customHeight="1" thickTop="1" thickBot="1">
      <c r="D2155" s="29">
        <v>0</v>
      </c>
      <c r="E2155" s="33">
        <v>0</v>
      </c>
      <c r="F2155" s="31">
        <v>1</v>
      </c>
      <c r="G2155" s="32">
        <v>0</v>
      </c>
      <c r="I2155" s="29">
        <v>0</v>
      </c>
      <c r="J2155" s="33">
        <f t="shared" ref="J2155" si="20704">IF(0=(1-$J$8*$K$8*$B2152^2),10^14,$B2152*$J$8/(1-$J$8*$K$8*$B2152^2))</f>
        <v>-0.21844666433799206</v>
      </c>
      <c r="K2155" s="31">
        <v>1</v>
      </c>
      <c r="L2155" s="32">
        <v>0</v>
      </c>
      <c r="N2155" s="29">
        <f t="shared" ref="N2155" si="20705">D2155*I2152+F2155*I2155-E2155*J2152-G2155*J2155</f>
        <v>0</v>
      </c>
      <c r="O2155" s="33">
        <f t="shared" ref="O2155" si="20706">(D2155*J2152+E2155*I2152+F2155*J2155+G2155*I2155)</f>
        <v>-0.21844666433799206</v>
      </c>
      <c r="P2155" s="31">
        <f t="shared" ref="P2155" si="20707">D2155*K2152+F2155*K2155-E2155*L2152-G2155*L2155</f>
        <v>1</v>
      </c>
      <c r="Q2155" s="32">
        <f t="shared" ref="Q2155" si="20708">(D2155*L2152+E2155*K2152+F2155*L2155+G2155*K2155)</f>
        <v>0</v>
      </c>
      <c r="S2155" s="29">
        <v>0</v>
      </c>
      <c r="T2155" s="33">
        <v>0</v>
      </c>
      <c r="U2155" s="31">
        <v>1</v>
      </c>
      <c r="V2155" s="32">
        <v>0</v>
      </c>
      <c r="X2155" s="29">
        <f t="shared" ref="X2155" si="20709">N2155*S2152+P2155*S2155-O2155*T2152-Q2155*T2155</f>
        <v>0</v>
      </c>
      <c r="Y2155" s="33">
        <f t="shared" ref="Y2155" si="20710">(N2155*T2152+O2155*S2152+P2155*T2155+Q2155*S2155)</f>
        <v>-0.21844666433799206</v>
      </c>
      <c r="Z2155" s="31">
        <f t="shared" ref="Z2155" si="20711">N2155*U2152+P2155*U2155-O2155*V2152-Q2155*V2155</f>
        <v>0.95057663516761437</v>
      </c>
      <c r="AA2155" s="32">
        <f t="shared" ref="AA2155" si="20712">(N2155*V2152+O2155*U2152+P2155*V2155+Q2155*U2155)</f>
        <v>0</v>
      </c>
      <c r="AB2155" s="8"/>
      <c r="AC2155" s="29">
        <v>0</v>
      </c>
      <c r="AD2155" s="33">
        <f t="shared" ref="AD2155" si="20713">IF(0=(1-$AD$8*$AE$8*$B2152^2),10^14,$B2152*$AD$8/(1-$AD$8*$AE$8*$B2152^2))</f>
        <v>-0.17127822147349686</v>
      </c>
      <c r="AE2155" s="31">
        <v>1</v>
      </c>
      <c r="AF2155" s="32">
        <v>0</v>
      </c>
      <c r="AH2155" s="29">
        <f t="shared" ref="AH2155" si="20714">X2155*AC2152+Z2155*AC2155-Y2155*AD2152-AA2155*AD2155</f>
        <v>0</v>
      </c>
      <c r="AI2155" s="33">
        <f t="shared" ref="AI2155" si="20715">(X2155*AD2152+Y2155*AC2152+Z2155*AD2155+AA2155*AC2155)</f>
        <v>-0.38125973978376215</v>
      </c>
      <c r="AJ2155" s="31">
        <f t="shared" ref="AJ2155" si="20716">X2155*AE2152+Z2155*AE2155-Y2155*AF2152-AA2155*AF2155</f>
        <v>0.95057663516761437</v>
      </c>
      <c r="AK2155" s="32">
        <f t="shared" ref="AK2155" si="20717">(X2155*AF2152+Y2155*AE2152+Z2155*AF2155+AA2155*AE2155)</f>
        <v>0</v>
      </c>
      <c r="AL2155" s="8"/>
      <c r="AM2155" s="29">
        <v>0</v>
      </c>
      <c r="AN2155" s="33">
        <v>0</v>
      </c>
      <c r="AO2155" s="31">
        <v>1</v>
      </c>
      <c r="AP2155" s="32">
        <v>0</v>
      </c>
      <c r="AR2155" s="29">
        <f t="shared" ref="AR2155" si="20718">AH2155*AM2152+AJ2155*AM2155-AI2155*AN2152-AK2155*AN2155</f>
        <v>0</v>
      </c>
      <c r="AS2155" s="33">
        <f t="shared" ref="AS2155" si="20719">(AH2155*AN2152+AI2155*AM2152+AJ2155*AN2155+AK2155*AM2155)</f>
        <v>-0.38125973978376215</v>
      </c>
      <c r="AT2155" s="31">
        <f t="shared" ref="AT2155" si="20720">AH2155*AO2152+AJ2155*AO2155-AI2155*AP2152-AK2155*AP2155</f>
        <v>0.872571296570125</v>
      </c>
      <c r="AU2155" s="32">
        <f t="shared" ref="AU2155" si="20721">(AH2155*AP2152+AI2155*AO2152+AJ2155*AP2155+AK2155*AO2155)</f>
        <v>0</v>
      </c>
      <c r="AV2155" s="8"/>
      <c r="AW2155" s="29">
        <v>0</v>
      </c>
      <c r="AX2155" s="33">
        <f t="shared" ref="AX2155" si="20722">IF(0=(1-$AX$8*$AY$8*$B2152^2),10^14,$B2152*$AX$8/(1-$AX$8*$AY$8*$B2152^2))</f>
        <v>-0.15528014274012489</v>
      </c>
      <c r="AY2155" s="31">
        <v>1</v>
      </c>
      <c r="AZ2155" s="32">
        <v>0</v>
      </c>
      <c r="BB2155" s="29">
        <f t="shared" ref="BB2155" si="20723">AR2155*AW2152+AT2155*AW2155-AS2155*AX2152-AU2155*AX2155</f>
        <v>0</v>
      </c>
      <c r="BC2155" s="33">
        <f t="shared" ref="BC2155" si="20724">(AR2155*AX2152+AS2155*AW2152+AT2155*AX2155+AU2155*AW2155)</f>
        <v>-0.51675273526610699</v>
      </c>
      <c r="BD2155" s="31">
        <f t="shared" ref="BD2155" si="20725">AR2155*AY2152+AT2155*AY2155-AS2155*AZ2152-AU2155*AZ2155</f>
        <v>0.872571296570125</v>
      </c>
      <c r="BE2155" s="32">
        <f t="shared" ref="BE2155" si="20726">(AR2155*AZ2152+AS2155*AY2152+AT2155*AZ2155+AU2155*AY2155)</f>
        <v>0</v>
      </c>
      <c r="BF2155" s="8"/>
      <c r="BG2155" s="29">
        <v>0</v>
      </c>
      <c r="BH2155" s="33">
        <v>0</v>
      </c>
      <c r="BI2155" s="31">
        <v>1</v>
      </c>
      <c r="BJ2155" s="32">
        <v>0</v>
      </c>
      <c r="BL2155" s="29">
        <f t="shared" ref="BL2155" si="20727">BB2155*BG2152+BD2155*BG2155-BC2155*BH2152-BE2155*BH2155</f>
        <v>0</v>
      </c>
      <c r="BM2155" s="33">
        <f t="shared" ref="BM2155" si="20728">(BB2155*BH2152+BC2155*BG2152+BD2155*BH2155+BE2155*BG2155)</f>
        <v>-0.51675273526610699</v>
      </c>
      <c r="BN2155" s="31">
        <f t="shared" ref="BN2155" si="20729">BB2155*BI2152+BD2155*BI2155-BC2155*BJ2152-BE2155*BJ2155</f>
        <v>0.83539522832401081</v>
      </c>
      <c r="BO2155" s="32">
        <f t="shared" ref="BO2155" si="20730">(BB2155*BJ2152+BC2155*BI2152+BD2155*BJ2155+BE2155*BI2155)</f>
        <v>0</v>
      </c>
      <c r="BP2155" s="8"/>
      <c r="BQ2155" s="19">
        <f t="shared" ref="BQ2155:BQ2218" si="20731">1/$BR$8</f>
        <v>1</v>
      </c>
      <c r="BR2155" s="47">
        <v>0</v>
      </c>
      <c r="BS2155" s="48">
        <v>1</v>
      </c>
      <c r="BT2155" s="49">
        <v>0</v>
      </c>
      <c r="BV2155" s="29">
        <f t="shared" ref="BV2155" si="20732">BL2155*BQ2152+BN2155*BQ2155-BM2155*BR2152-BO2155*BR2155</f>
        <v>0.83539522832401081</v>
      </c>
      <c r="BW2155" s="33">
        <f t="shared" ref="BW2155" si="20733">(BL2155*BR2152+BM2155*BQ2152+BN2155*BR2155+BO2155*BQ2155)</f>
        <v>-0.51675273526610699</v>
      </c>
      <c r="BX2155" s="31">
        <f t="shared" ref="BX2155" si="20734">BL2155*BS2152+BN2155*BS2155-BM2155*BT2152-BO2155*BT2155</f>
        <v>0.83539522832401081</v>
      </c>
      <c r="BY2155" s="32">
        <f t="shared" ref="BY2155" si="20735">(BL2155*BT2152+BM2155*BS2152+BN2155*BT2155+BO2155*BS2155)</f>
        <v>0</v>
      </c>
      <c r="CA2155" s="50">
        <f t="shared" ref="CA2155" si="20736">(180/PI())*ATAN(-1*(BW2152+BW2155)/(BV2152+BV2155))</f>
        <v>33.393093329643555</v>
      </c>
      <c r="CC2155" s="137">
        <f t="shared" ref="CC2155" si="20737">20*LOG(((1-(10^(CA2152/20)^2)*(1-((1-CC2152)/(1+CC2152))^2))^0.5))</f>
        <v>-28.243272161130406</v>
      </c>
      <c r="CD2155" s="9"/>
      <c r="CE2155" s="38"/>
      <c r="CF2155" s="38"/>
      <c r="CG2155" s="38"/>
      <c r="CH2155" s="38"/>
    </row>
    <row r="2156" spans="2:91" ht="18.600000000000001" customHeight="1">
      <c r="CC2156" s="42"/>
    </row>
    <row r="2157" spans="2:91" ht="18.600000000000001" customHeight="1" thickBot="1">
      <c r="E2157" s="22" t="s">
        <v>4</v>
      </c>
      <c r="J2157" s="22" t="s">
        <v>5</v>
      </c>
      <c r="O2157" s="22" t="s">
        <v>6</v>
      </c>
      <c r="T2157" s="22" t="s">
        <v>7</v>
      </c>
      <c r="Y2157" s="22" t="s">
        <v>8</v>
      </c>
      <c r="AD2157" s="22" t="s">
        <v>65</v>
      </c>
      <c r="AI2157" s="22" t="s">
        <v>9</v>
      </c>
      <c r="AN2157" s="22" t="s">
        <v>66</v>
      </c>
      <c r="AS2157" s="22" t="s">
        <v>51</v>
      </c>
      <c r="AX2157" s="22" t="s">
        <v>67</v>
      </c>
      <c r="BC2157" s="22" t="s">
        <v>52</v>
      </c>
      <c r="BH2157" s="22" t="s">
        <v>68</v>
      </c>
      <c r="BM2157" s="22" t="s">
        <v>63</v>
      </c>
      <c r="BQ2157" s="23" t="s">
        <v>69</v>
      </c>
      <c r="BR2157" s="23"/>
      <c r="BS2157" s="24"/>
      <c r="BT2157" s="24"/>
      <c r="BU2157" s="24"/>
      <c r="BW2157" s="22" t="s">
        <v>64</v>
      </c>
    </row>
    <row r="2158" spans="2:91" ht="18.600000000000001" customHeight="1" thickBot="1">
      <c r="D2158" s="249" t="s">
        <v>103</v>
      </c>
      <c r="E2158" s="250"/>
      <c r="F2158" s="251" t="s">
        <v>104</v>
      </c>
      <c r="G2158" s="252"/>
      <c r="H2158" s="229"/>
      <c r="I2158" s="253" t="s">
        <v>11</v>
      </c>
      <c r="J2158" s="254"/>
      <c r="K2158" s="255" t="s">
        <v>12</v>
      </c>
      <c r="L2158" s="256"/>
      <c r="M2158" s="24"/>
      <c r="N2158" s="253" t="s">
        <v>105</v>
      </c>
      <c r="O2158" s="254"/>
      <c r="P2158" s="255" t="s">
        <v>106</v>
      </c>
      <c r="Q2158" s="256"/>
      <c r="R2158" s="24"/>
      <c r="S2158" s="249" t="s">
        <v>107</v>
      </c>
      <c r="T2158" s="250"/>
      <c r="U2158" s="251" t="s">
        <v>108</v>
      </c>
      <c r="V2158" s="252"/>
      <c r="W2158" s="8"/>
      <c r="X2158" s="253" t="s">
        <v>109</v>
      </c>
      <c r="Y2158" s="254"/>
      <c r="Z2158" s="255" t="s">
        <v>110</v>
      </c>
      <c r="AA2158" s="256"/>
      <c r="AB2158" s="8"/>
      <c r="AC2158" s="253" t="s">
        <v>111</v>
      </c>
      <c r="AD2158" s="254"/>
      <c r="AE2158" s="255" t="s">
        <v>14</v>
      </c>
      <c r="AF2158" s="256"/>
      <c r="AG2158" s="8"/>
      <c r="AH2158" s="253" t="s">
        <v>112</v>
      </c>
      <c r="AI2158" s="254"/>
      <c r="AJ2158" s="255" t="s">
        <v>113</v>
      </c>
      <c r="AK2158" s="256"/>
      <c r="AL2158" s="8"/>
      <c r="AM2158" s="249" t="s">
        <v>114</v>
      </c>
      <c r="AN2158" s="250"/>
      <c r="AO2158" s="251" t="s">
        <v>115</v>
      </c>
      <c r="AP2158" s="252"/>
      <c r="AQ2158" s="24"/>
      <c r="AR2158" s="253" t="s">
        <v>116</v>
      </c>
      <c r="AS2158" s="254"/>
      <c r="AT2158" s="255" t="s">
        <v>13</v>
      </c>
      <c r="AU2158" s="256"/>
      <c r="AV2158" s="4"/>
      <c r="AW2158" s="253" t="s">
        <v>117</v>
      </c>
      <c r="AX2158" s="254"/>
      <c r="AY2158" s="255" t="s">
        <v>118</v>
      </c>
      <c r="AZ2158" s="256"/>
      <c r="BA2158" s="8"/>
      <c r="BB2158" s="253" t="s">
        <v>119</v>
      </c>
      <c r="BC2158" s="254"/>
      <c r="BD2158" s="255" t="s">
        <v>120</v>
      </c>
      <c r="BE2158" s="256"/>
      <c r="BF2158" s="4"/>
      <c r="BG2158" s="249" t="s">
        <v>121</v>
      </c>
      <c r="BH2158" s="250"/>
      <c r="BI2158" s="251" t="s">
        <v>122</v>
      </c>
      <c r="BJ2158" s="252"/>
      <c r="BK2158" s="4"/>
      <c r="BL2158" s="253" t="s">
        <v>123</v>
      </c>
      <c r="BM2158" s="254"/>
      <c r="BN2158" s="255" t="s">
        <v>124</v>
      </c>
      <c r="BO2158" s="256"/>
      <c r="BP2158" s="4"/>
      <c r="BQ2158" s="253" t="s">
        <v>125</v>
      </c>
      <c r="BR2158" s="254"/>
      <c r="BS2158" s="255" t="s">
        <v>126</v>
      </c>
      <c r="BT2158" s="256"/>
      <c r="BU2158" s="8"/>
      <c r="BV2158" s="253" t="s">
        <v>127</v>
      </c>
      <c r="BW2158" s="254"/>
      <c r="BX2158" s="255" t="s">
        <v>128</v>
      </c>
      <c r="BY2158" s="256"/>
      <c r="CA2158" s="27" t="s">
        <v>15</v>
      </c>
      <c r="CC2158" s="133" t="s">
        <v>70</v>
      </c>
      <c r="CD2158" s="9"/>
      <c r="CE2158" s="38"/>
      <c r="CF2158" s="38"/>
      <c r="CG2158" s="38"/>
      <c r="CH2158" s="38"/>
    </row>
    <row r="2159" spans="2:91" ht="18.600000000000001" customHeight="1" thickTop="1" thickBot="1">
      <c r="B2159" s="129">
        <v>5.68</v>
      </c>
      <c r="D2159" s="29">
        <v>1</v>
      </c>
      <c r="E2159" s="30">
        <v>0</v>
      </c>
      <c r="F2159" s="31">
        <v>0</v>
      </c>
      <c r="G2159" s="32">
        <f t="shared" ref="G2159:G2222" si="20738">-1/($E$8*$B2159)</f>
        <v>-0.11605281690140846</v>
      </c>
      <c r="I2159" s="29">
        <v>1</v>
      </c>
      <c r="J2159" s="33">
        <v>0</v>
      </c>
      <c r="K2159" s="31">
        <v>0</v>
      </c>
      <c r="L2159" s="32">
        <v>0</v>
      </c>
      <c r="N2159" s="29">
        <f t="shared" ref="N2159" si="20739">D2159*I2159+F2159*I2162-E2159*J2159-G2159*J2162</f>
        <v>0.9747387715763659</v>
      </c>
      <c r="O2159" s="33">
        <f t="shared" ref="O2159" si="20740">(D2159*J2159+E2159*I2159+F2159*J2162+G2159*I2162)</f>
        <v>0</v>
      </c>
      <c r="P2159" s="31">
        <f t="shared" ref="P2159" si="20741">D2159*K2159+F2159*K2162-E2159*L2159-G2159*L2162</f>
        <v>0</v>
      </c>
      <c r="Q2159" s="32">
        <f t="shared" ref="Q2159" si="20742">(D2159*L2159+E2159*K2159+F2159*L2162+G2159*K2162)</f>
        <v>-0.11605281690140846</v>
      </c>
      <c r="S2159" s="29">
        <v>1</v>
      </c>
      <c r="T2159" s="30">
        <v>0</v>
      </c>
      <c r="U2159" s="31">
        <v>0</v>
      </c>
      <c r="V2159" s="32">
        <f t="shared" ref="V2159:V2222" si="20743">-1/($T$8*$B2159)</f>
        <v>-0.2254524647887324</v>
      </c>
      <c r="X2159" s="29">
        <f t="shared" ref="X2159" si="20744">N2159*S2159+P2159*S2162-O2159*T2159-Q2159*T2162</f>
        <v>0.9747387715763659</v>
      </c>
      <c r="Y2159" s="33">
        <f t="shared" ref="Y2159" si="20745">(N2159*T2159+O2159*S2159+P2159*T2162+Q2159*S2162)</f>
        <v>0</v>
      </c>
      <c r="Z2159" s="31">
        <f t="shared" ref="Z2159" si="20746">N2159*U2159+P2159*U2162-O2159*V2159-Q2159*V2162</f>
        <v>0</v>
      </c>
      <c r="AA2159" s="32">
        <f t="shared" ref="AA2159" si="20747">(N2159*V2159+O2159*U2159+P2159*V2162+Q2159*U2162)</f>
        <v>-0.33581007547844138</v>
      </c>
      <c r="AB2159" s="8"/>
      <c r="AC2159" s="29">
        <v>1</v>
      </c>
      <c r="AD2159" s="33">
        <v>0</v>
      </c>
      <c r="AE2159" s="31">
        <v>0</v>
      </c>
      <c r="AF2159" s="32">
        <v>0</v>
      </c>
      <c r="AH2159" s="29">
        <f t="shared" ref="AH2159" si="20748">X2159*AC2159+Z2159*AC2162-Y2159*AD2159-AA2159*AD2162</f>
        <v>0.91743161809448159</v>
      </c>
      <c r="AI2159" s="33">
        <f t="shared" ref="AI2159" si="20749">(X2159*AD2159+Y2159*AC2159+Z2159*AD2162+AA2159*AC2162)</f>
        <v>0</v>
      </c>
      <c r="AJ2159" s="31">
        <f t="shared" ref="AJ2159" si="20750">X2159*AE2159+Z2159*AE2162-Y2159*AF2159-AA2159*AF2162</f>
        <v>0</v>
      </c>
      <c r="AK2159" s="32">
        <f t="shared" ref="AK2159" si="20751">(X2159*AF2159+Y2159*AE2159+Z2159*AF2162+AA2159*AE2162)</f>
        <v>-0.33581007547844138</v>
      </c>
      <c r="AL2159" s="8"/>
      <c r="AM2159" s="29">
        <v>1</v>
      </c>
      <c r="AN2159" s="30">
        <v>0</v>
      </c>
      <c r="AO2159" s="31">
        <v>0</v>
      </c>
      <c r="AP2159" s="32">
        <f t="shared" ref="AP2159:AP2222" si="20752">-1/($AN$8*$B2159)</f>
        <v>-0.20387852112676055</v>
      </c>
      <c r="AR2159" s="29">
        <f t="shared" ref="AR2159" si="20753">AH2159*AM2159+AJ2159*AM2162-AI2159*AN2159-AK2159*AN2162</f>
        <v>0.91743161809448159</v>
      </c>
      <c r="AS2159" s="33">
        <f t="shared" ref="AS2159" si="20754">(AH2159*AN2159+AI2159*AM2159+AJ2159*AN2162+AK2159*AM2162)</f>
        <v>0</v>
      </c>
      <c r="AT2159" s="31">
        <f t="shared" ref="AT2159" si="20755">AH2159*AO2159+AJ2159*AO2162-AI2159*AP2159-AK2159*AP2162</f>
        <v>0</v>
      </c>
      <c r="AU2159" s="32">
        <f t="shared" ref="AU2159" si="20756">(AH2159*AP2159+AI2159*AO2159+AJ2159*AP2162+AK2159*AO2162)</f>
        <v>-0.52285467701047528</v>
      </c>
      <c r="AV2159" s="8"/>
      <c r="AW2159" s="29">
        <v>1</v>
      </c>
      <c r="AX2159" s="33">
        <v>0</v>
      </c>
      <c r="AY2159" s="31">
        <v>0</v>
      </c>
      <c r="AZ2159" s="32">
        <v>0</v>
      </c>
      <c r="BB2159" s="29">
        <f t="shared" ref="BB2159" si="20757">AR2159*AW2159+AT2159*AW2162-AS2159*AX2159-AU2159*AX2162</f>
        <v>0.83653604941129989</v>
      </c>
      <c r="BC2159" s="33">
        <f t="shared" ref="BC2159" si="20758">(AR2159*AX2159+AS2159*AW2159+AT2159*AX2162+AU2159*AW2162)</f>
        <v>0</v>
      </c>
      <c r="BD2159" s="31">
        <f t="shared" ref="BD2159" si="20759">AR2159*AY2159+AT2159*AY2162-AS2159*AZ2159-AU2159*AZ2162</f>
        <v>0</v>
      </c>
      <c r="BE2159" s="32">
        <f t="shared" ref="BE2159" si="20760">(AR2159*AZ2159+AS2159*AY2159+AT2159*AZ2162+AU2159*AY2162)</f>
        <v>-0.52285467701047528</v>
      </c>
      <c r="BF2159" s="8"/>
      <c r="BG2159" s="29">
        <v>1</v>
      </c>
      <c r="BH2159" s="30">
        <v>0</v>
      </c>
      <c r="BI2159" s="31">
        <v>0</v>
      </c>
      <c r="BJ2159" s="32">
        <f t="shared" ref="BJ2159:BJ2222" si="20761">-1/($BH$8*$B2159)</f>
        <v>-7.1688380281690139E-2</v>
      </c>
      <c r="BL2159" s="29">
        <f t="shared" ref="BL2159" si="20762">BB2159*BG2159+BD2159*BG2162-BC2159*BH2159-BE2159*BH2162</f>
        <v>0.83653604941129989</v>
      </c>
      <c r="BM2159" s="33">
        <f t="shared" ref="BM2159" si="20763">(BB2159*BH2159+BC2159*BG2159+BD2159*BH2162+BE2159*BG2162)</f>
        <v>0</v>
      </c>
      <c r="BN2159" s="31">
        <f t="shared" ref="BN2159" si="20764">BB2159*BI2159+BD2159*BI2162-BC2159*BJ2159-BE2159*BJ2162</f>
        <v>0</v>
      </c>
      <c r="BO2159" s="32">
        <f t="shared" ref="BO2159" si="20765">(BB2159*BJ2159+BC2159*BI2159+BD2159*BJ2162+BE2159*BI2162)</f>
        <v>-0.5828245914400153</v>
      </c>
      <c r="BP2159" s="8"/>
      <c r="BQ2159" s="34">
        <v>1</v>
      </c>
      <c r="BR2159" s="35">
        <v>0</v>
      </c>
      <c r="BS2159" s="11">
        <v>0</v>
      </c>
      <c r="BT2159" s="36">
        <v>0</v>
      </c>
      <c r="BV2159" s="29">
        <f t="shared" ref="BV2159" si="20766">BL2159*BQ2159+BN2159*BQ2162-BM2159*BR2159-BO2159*BR2162</f>
        <v>0.83653604941129989</v>
      </c>
      <c r="BW2159" s="33">
        <f t="shared" ref="BW2159" si="20767">(BL2159*BR2159+BM2159*BQ2159+BN2159*BR2162+BO2159*BQ2162)</f>
        <v>-0.5828245914400153</v>
      </c>
      <c r="BX2159" s="31">
        <f t="shared" ref="BX2159" si="20768">BL2159*BS2159+BN2159*BS2162-BM2159*BT2159-BO2159*BT2162</f>
        <v>0</v>
      </c>
      <c r="BY2159" s="32">
        <f t="shared" ref="BY2159" si="20769">(BL2159*BT2159+BM2159*BS2159+BN2159*BT2162+BO2159*BS2162)</f>
        <v>-0.5828245914400153</v>
      </c>
      <c r="CA2159" s="37">
        <f t="shared" ref="CA2159" si="20770">20*LOG(((1+$BR$8)/$BR$8)/((BV2159+BV2162)^2+(BW2159+BW2162)^2)^0.5)</f>
        <v>-4.9784583301088654E-3</v>
      </c>
      <c r="CC2159" s="134">
        <f t="shared" ref="CC2159" si="20771">((BV2159^2+BW2159^2)^0.5)/((BV2162^2+BW2162^2)^0.5)</f>
        <v>1.0378123809429616</v>
      </c>
      <c r="CD2159" s="9"/>
      <c r="CE2159" s="38"/>
      <c r="CF2159" s="38"/>
      <c r="CG2159" s="38"/>
      <c r="CH2159" s="38"/>
      <c r="CM2159" s="129">
        <v>5.66</v>
      </c>
    </row>
    <row r="2160" spans="2:91" ht="18.600000000000001" customHeight="1" thickBot="1">
      <c r="D2160" s="39"/>
      <c r="G2160" s="40"/>
      <c r="I2160" s="39"/>
      <c r="L2160" s="40"/>
      <c r="N2160" s="39"/>
      <c r="Q2160" s="40"/>
      <c r="S2160" s="39"/>
      <c r="V2160" s="40"/>
      <c r="X2160" s="39"/>
      <c r="AA2160" s="40"/>
      <c r="AC2160" s="39"/>
      <c r="AF2160" s="40"/>
      <c r="AH2160" s="39"/>
      <c r="AK2160" s="40"/>
      <c r="AM2160" s="39"/>
      <c r="AP2160" s="40"/>
      <c r="AR2160" s="39"/>
      <c r="AU2160" s="40"/>
      <c r="AW2160" s="39"/>
      <c r="AZ2160" s="40"/>
      <c r="BB2160" s="39"/>
      <c r="BE2160" s="40"/>
      <c r="BG2160" s="39"/>
      <c r="BJ2160" s="40"/>
      <c r="BL2160" s="39"/>
      <c r="BO2160" s="40"/>
      <c r="BQ2160" s="34"/>
      <c r="BR2160" s="11"/>
      <c r="BS2160" s="11"/>
      <c r="BT2160" s="41"/>
      <c r="BV2160" s="39"/>
      <c r="BY2160" s="40"/>
      <c r="CC2160" s="135"/>
      <c r="CD2160" s="9"/>
      <c r="CE2160" s="38"/>
      <c r="CF2160" s="38"/>
      <c r="CG2160" s="38"/>
      <c r="CH2160" s="38"/>
    </row>
    <row r="2161" spans="2:91" ht="18.600000000000001" customHeight="1" thickBot="1">
      <c r="D2161" s="258" t="s">
        <v>129</v>
      </c>
      <c r="E2161" s="259"/>
      <c r="F2161" s="260" t="s">
        <v>130</v>
      </c>
      <c r="G2161" s="261"/>
      <c r="H2161" s="229"/>
      <c r="I2161" s="258" t="s">
        <v>131</v>
      </c>
      <c r="J2161" s="259"/>
      <c r="K2161" s="260" t="s">
        <v>132</v>
      </c>
      <c r="L2161" s="261"/>
      <c r="N2161" s="253" t="s">
        <v>133</v>
      </c>
      <c r="O2161" s="254"/>
      <c r="P2161" s="255" t="s">
        <v>134</v>
      </c>
      <c r="Q2161" s="256"/>
      <c r="S2161" s="258" t="s">
        <v>135</v>
      </c>
      <c r="T2161" s="259"/>
      <c r="U2161" s="260" t="s">
        <v>136</v>
      </c>
      <c r="V2161" s="261"/>
      <c r="W2161" s="8"/>
      <c r="X2161" s="253" t="s">
        <v>137</v>
      </c>
      <c r="Y2161" s="254"/>
      <c r="Z2161" s="255" t="s">
        <v>138</v>
      </c>
      <c r="AA2161" s="256"/>
      <c r="AB2161" s="8"/>
      <c r="AC2161" s="258" t="s">
        <v>139</v>
      </c>
      <c r="AD2161" s="259"/>
      <c r="AE2161" s="260" t="s">
        <v>140</v>
      </c>
      <c r="AF2161" s="261"/>
      <c r="AG2161" s="8"/>
      <c r="AH2161" s="253" t="s">
        <v>141</v>
      </c>
      <c r="AI2161" s="254"/>
      <c r="AJ2161" s="255" t="s">
        <v>142</v>
      </c>
      <c r="AK2161" s="256"/>
      <c r="AL2161" s="8"/>
      <c r="AM2161" s="258" t="s">
        <v>143</v>
      </c>
      <c r="AN2161" s="259"/>
      <c r="AO2161" s="260" t="s">
        <v>144</v>
      </c>
      <c r="AP2161" s="261"/>
      <c r="AR2161" s="253" t="s">
        <v>145</v>
      </c>
      <c r="AS2161" s="254"/>
      <c r="AT2161" s="255" t="s">
        <v>146</v>
      </c>
      <c r="AU2161" s="256"/>
      <c r="AV2161" s="4"/>
      <c r="AW2161" s="258" t="s">
        <v>147</v>
      </c>
      <c r="AX2161" s="259"/>
      <c r="AY2161" s="260" t="s">
        <v>148</v>
      </c>
      <c r="AZ2161" s="261"/>
      <c r="BA2161" s="8"/>
      <c r="BB2161" s="253" t="s">
        <v>149</v>
      </c>
      <c r="BC2161" s="254"/>
      <c r="BD2161" s="255" t="s">
        <v>150</v>
      </c>
      <c r="BE2161" s="256"/>
      <c r="BF2161" s="4"/>
      <c r="BG2161" s="258" t="s">
        <v>151</v>
      </c>
      <c r="BH2161" s="259"/>
      <c r="BI2161" s="260" t="s">
        <v>152</v>
      </c>
      <c r="BJ2161" s="261"/>
      <c r="BK2161" s="4"/>
      <c r="BL2161" s="253" t="s">
        <v>153</v>
      </c>
      <c r="BM2161" s="254"/>
      <c r="BN2161" s="255" t="s">
        <v>154</v>
      </c>
      <c r="BO2161" s="256"/>
      <c r="BP2161" s="4"/>
      <c r="BQ2161" s="258" t="s">
        <v>155</v>
      </c>
      <c r="BR2161" s="259"/>
      <c r="BS2161" s="260" t="s">
        <v>156</v>
      </c>
      <c r="BT2161" s="261"/>
      <c r="BU2161" s="8"/>
      <c r="BV2161" s="253" t="s">
        <v>157</v>
      </c>
      <c r="BW2161" s="254"/>
      <c r="BX2161" s="255" t="s">
        <v>158</v>
      </c>
      <c r="BY2161" s="256"/>
      <c r="CA2161" s="46" t="s">
        <v>16</v>
      </c>
      <c r="CC2161" s="136" t="s">
        <v>71</v>
      </c>
      <c r="CD2161" s="9"/>
      <c r="CE2161" s="38"/>
      <c r="CF2161" s="38"/>
      <c r="CG2161" s="38"/>
      <c r="CH2161" s="38"/>
    </row>
    <row r="2162" spans="2:91" ht="18.600000000000001" customHeight="1" thickTop="1" thickBot="1">
      <c r="D2162" s="29">
        <v>0</v>
      </c>
      <c r="E2162" s="33">
        <v>0</v>
      </c>
      <c r="F2162" s="31">
        <v>1</v>
      </c>
      <c r="G2162" s="32">
        <v>0</v>
      </c>
      <c r="I2162" s="29">
        <v>0</v>
      </c>
      <c r="J2162" s="33">
        <f t="shared" ref="J2162" si="20772">IF(0=(1-$J$8*$K$8*$B2159^2),10^14,$B2159*$J$8/(1-$J$8*$K$8*$B2159^2))</f>
        <v>-0.21767010140817644</v>
      </c>
      <c r="K2162" s="31">
        <v>1</v>
      </c>
      <c r="L2162" s="32">
        <v>0</v>
      </c>
      <c r="N2162" s="29">
        <f t="shared" ref="N2162" si="20773">D2162*I2159+F2162*I2162-E2162*J2159-G2162*J2162</f>
        <v>0</v>
      </c>
      <c r="O2162" s="33">
        <f t="shared" ref="O2162" si="20774">(D2162*J2159+E2162*I2159+F2162*J2162+G2162*I2162)</f>
        <v>-0.21767010140817644</v>
      </c>
      <c r="P2162" s="31">
        <f t="shared" ref="P2162" si="20775">D2162*K2159+F2162*K2162-E2162*L2159-G2162*L2162</f>
        <v>1</v>
      </c>
      <c r="Q2162" s="32">
        <f t="shared" ref="Q2162" si="20776">(D2162*L2159+E2162*K2159+F2162*L2162+G2162*K2162)</f>
        <v>0</v>
      </c>
      <c r="S2162" s="29">
        <v>0</v>
      </c>
      <c r="T2162" s="33">
        <v>0</v>
      </c>
      <c r="U2162" s="31">
        <v>1</v>
      </c>
      <c r="V2162" s="32">
        <v>0</v>
      </c>
      <c r="X2162" s="29">
        <f t="shared" ref="X2162" si="20777">N2162*S2159+P2162*S2162-O2162*T2159-Q2162*T2162</f>
        <v>0</v>
      </c>
      <c r="Y2162" s="33">
        <f t="shared" ref="Y2162" si="20778">(N2162*T2159+O2162*S2159+P2162*T2162+Q2162*S2162)</f>
        <v>-0.21767010140817644</v>
      </c>
      <c r="Z2162" s="31">
        <f t="shared" ref="Z2162" si="20779">N2162*U2159+P2162*U2162-O2162*V2159-Q2162*V2162</f>
        <v>0.9509257391267133</v>
      </c>
      <c r="AA2162" s="32">
        <f t="shared" ref="AA2162" si="20780">(N2162*V2159+O2162*U2159+P2162*V2162+Q2162*U2162)</f>
        <v>0</v>
      </c>
      <c r="AB2162" s="8"/>
      <c r="AC2162" s="29">
        <v>0</v>
      </c>
      <c r="AD2162" s="33">
        <f t="shared" ref="AD2162" si="20781">IF(0=(1-$AD$8*$AE$8*$B2159^2),10^14,$B2159*$AD$8/(1-$AD$8*$AE$8*$B2159^2))</f>
        <v>-0.17065346654723398</v>
      </c>
      <c r="AE2162" s="31">
        <v>1</v>
      </c>
      <c r="AF2162" s="32">
        <v>0</v>
      </c>
      <c r="AH2162" s="29">
        <f t="shared" ref="AH2162" si="20782">X2162*AC2159+Z2162*AC2162-Y2162*AD2159-AA2162*AD2162</f>
        <v>0</v>
      </c>
      <c r="AI2162" s="33">
        <f t="shared" ref="AI2162" si="20783">(X2162*AD2159+Y2162*AC2159+Z2162*AD2162+AA2162*AC2162)</f>
        <v>-0.37994887521914078</v>
      </c>
      <c r="AJ2162" s="31">
        <f t="shared" ref="AJ2162" si="20784">X2162*AE2159+Z2162*AE2162-Y2162*AF2159-AA2162*AF2162</f>
        <v>0.9509257391267133</v>
      </c>
      <c r="AK2162" s="32">
        <f t="shared" ref="AK2162" si="20785">(X2162*AF2159+Y2162*AE2159+Z2162*AF2162+AA2162*AE2162)</f>
        <v>0</v>
      </c>
      <c r="AL2162" s="8"/>
      <c r="AM2162" s="29">
        <v>0</v>
      </c>
      <c r="AN2162" s="33">
        <v>0</v>
      </c>
      <c r="AO2162" s="31">
        <v>1</v>
      </c>
      <c r="AP2162" s="32">
        <v>0</v>
      </c>
      <c r="AR2162" s="29">
        <f t="shared" ref="AR2162" si="20786">AH2162*AM2159+AJ2162*AM2162-AI2162*AN2159-AK2162*AN2162</f>
        <v>0</v>
      </c>
      <c r="AS2162" s="33">
        <f t="shared" ref="AS2162" si="20787">(AH2162*AN2159+AI2162*AM2159+AJ2162*AN2162+AK2162*AM2162)</f>
        <v>-0.37994887521914078</v>
      </c>
      <c r="AT2162" s="31">
        <f t="shared" ref="AT2162" si="20788">AH2162*AO2159+AJ2162*AO2162-AI2162*AP2159-AK2162*AP2162</f>
        <v>0.87346232434325877</v>
      </c>
      <c r="AU2162" s="32">
        <f t="shared" ref="AU2162" si="20789">(AH2162*AP2159+AI2162*AO2159+AJ2162*AP2162+AK2162*AO2162)</f>
        <v>0</v>
      </c>
      <c r="AV2162" s="8"/>
      <c r="AW2162" s="29">
        <v>0</v>
      </c>
      <c r="AX2162" s="33">
        <f t="shared" ref="AX2162" si="20790">IF(0=(1-$AX$8*$AY$8*$B2159^2),10^14,$B2159*$AX$8/(1-$AX$8*$AY$8*$B2159^2))</f>
        <v>-0.15471903043063157</v>
      </c>
      <c r="AY2162" s="31">
        <v>1</v>
      </c>
      <c r="AZ2162" s="32">
        <v>0</v>
      </c>
      <c r="BB2162" s="29">
        <f t="shared" ref="BB2162" si="20791">AR2162*AW2159+AT2162*AW2162-AS2162*AX2159-AU2162*AX2162</f>
        <v>0</v>
      </c>
      <c r="BC2162" s="33">
        <f t="shared" ref="BC2162" si="20792">(AR2162*AX2159+AS2162*AW2159+AT2162*AX2162+AU2162*AW2162)</f>
        <v>-0.51509011915921565</v>
      </c>
      <c r="BD2162" s="31">
        <f t="shared" ref="BD2162" si="20793">AR2162*AY2159+AT2162*AY2162-AS2162*AZ2159-AU2162*AZ2162</f>
        <v>0.87346232434325877</v>
      </c>
      <c r="BE2162" s="32">
        <f t="shared" ref="BE2162" si="20794">(AR2162*AZ2159+AS2162*AY2159+AT2162*AZ2162+AU2162*AY2162)</f>
        <v>0</v>
      </c>
      <c r="BF2162" s="8"/>
      <c r="BG2162" s="29">
        <v>0</v>
      </c>
      <c r="BH2162" s="33">
        <v>0</v>
      </c>
      <c r="BI2162" s="31">
        <v>1</v>
      </c>
      <c r="BJ2162" s="32">
        <v>0</v>
      </c>
      <c r="BL2162" s="29">
        <f t="shared" ref="BL2162" si="20795">BB2162*BG2159+BD2162*BG2162-BC2162*BH2159-BE2162*BH2162</f>
        <v>0</v>
      </c>
      <c r="BM2162" s="33">
        <f t="shared" ref="BM2162" si="20796">(BB2162*BH2159+BC2162*BG2159+BD2162*BH2162+BE2162*BG2162)</f>
        <v>-0.51509011915921565</v>
      </c>
      <c r="BN2162" s="31">
        <f t="shared" ref="BN2162" si="20797">BB2162*BI2159+BD2162*BI2162-BC2162*BJ2159-BE2162*BJ2162</f>
        <v>0.83653634800163179</v>
      </c>
      <c r="BO2162" s="32">
        <f t="shared" ref="BO2162" si="20798">(BB2162*BJ2159+BC2162*BI2159+BD2162*BJ2162+BE2162*BI2162)</f>
        <v>0</v>
      </c>
      <c r="BP2162" s="8"/>
      <c r="BQ2162" s="19">
        <f t="shared" ref="BQ2162:BQ2225" si="20799">1/$BR$8</f>
        <v>1</v>
      </c>
      <c r="BR2162" s="47">
        <v>0</v>
      </c>
      <c r="BS2162" s="48">
        <v>1</v>
      </c>
      <c r="BT2162" s="49">
        <v>0</v>
      </c>
      <c r="BV2162" s="29">
        <f t="shared" ref="BV2162" si="20800">BL2162*BQ2159+BN2162*BQ2162-BM2162*BR2159-BO2162*BR2162</f>
        <v>0.83653634800163179</v>
      </c>
      <c r="BW2162" s="33">
        <f t="shared" ref="BW2162" si="20801">(BL2162*BR2159+BM2162*BQ2159+BN2162*BR2162+BO2162*BQ2162)</f>
        <v>-0.51509011915921565</v>
      </c>
      <c r="BX2162" s="31">
        <f t="shared" ref="BX2162" si="20802">BL2162*BS2159+BN2162*BS2162-BM2162*BT2159-BO2162*BT2162</f>
        <v>0.83653634800163179</v>
      </c>
      <c r="BY2162" s="32">
        <f t="shared" ref="BY2162" si="20803">(BL2162*BT2159+BM2162*BS2159+BN2162*BT2162+BO2162*BS2162)</f>
        <v>0</v>
      </c>
      <c r="CA2162" s="50">
        <f t="shared" ref="CA2162" si="20804">(180/PI())*ATAN(-1*(BW2159+BW2162)/(BV2159+BV2162))</f>
        <v>33.273953229019426</v>
      </c>
      <c r="CC2162" s="137">
        <f t="shared" ref="CC2162" si="20805">20*LOG(((1-(10^(CA2159/20)^2)*(1-((1-CC2159)/(1+CC2159))^2))^0.5))</f>
        <v>-28.269352242662443</v>
      </c>
      <c r="CD2162" s="9"/>
      <c r="CE2162" s="38"/>
      <c r="CF2162" s="38"/>
      <c r="CG2162" s="38"/>
      <c r="CH2162" s="38"/>
    </row>
    <row r="2163" spans="2:91" ht="18.600000000000001" customHeight="1">
      <c r="CC2163" s="42"/>
    </row>
    <row r="2164" spans="2:91" ht="18.600000000000001" customHeight="1" thickBot="1">
      <c r="E2164" s="22" t="s">
        <v>4</v>
      </c>
      <c r="J2164" s="22" t="s">
        <v>5</v>
      </c>
      <c r="O2164" s="22" t="s">
        <v>6</v>
      </c>
      <c r="T2164" s="22" t="s">
        <v>7</v>
      </c>
      <c r="Y2164" s="22" t="s">
        <v>8</v>
      </c>
      <c r="AD2164" s="22" t="s">
        <v>65</v>
      </c>
      <c r="AI2164" s="22" t="s">
        <v>9</v>
      </c>
      <c r="AN2164" s="22" t="s">
        <v>66</v>
      </c>
      <c r="AS2164" s="22" t="s">
        <v>51</v>
      </c>
      <c r="AX2164" s="22" t="s">
        <v>67</v>
      </c>
      <c r="BC2164" s="22" t="s">
        <v>52</v>
      </c>
      <c r="BH2164" s="22" t="s">
        <v>68</v>
      </c>
      <c r="BM2164" s="22" t="s">
        <v>63</v>
      </c>
      <c r="BQ2164" s="23" t="s">
        <v>69</v>
      </c>
      <c r="BR2164" s="23"/>
      <c r="BS2164" s="24"/>
      <c r="BT2164" s="24"/>
      <c r="BU2164" s="24"/>
      <c r="BW2164" s="22" t="s">
        <v>64</v>
      </c>
    </row>
    <row r="2165" spans="2:91" ht="18.600000000000001" customHeight="1" thickBot="1">
      <c r="D2165" s="249" t="s">
        <v>103</v>
      </c>
      <c r="E2165" s="250"/>
      <c r="F2165" s="251" t="s">
        <v>104</v>
      </c>
      <c r="G2165" s="252"/>
      <c r="H2165" s="229"/>
      <c r="I2165" s="253" t="s">
        <v>11</v>
      </c>
      <c r="J2165" s="254"/>
      <c r="K2165" s="255" t="s">
        <v>12</v>
      </c>
      <c r="L2165" s="256"/>
      <c r="M2165" s="24"/>
      <c r="N2165" s="253" t="s">
        <v>105</v>
      </c>
      <c r="O2165" s="254"/>
      <c r="P2165" s="255" t="s">
        <v>106</v>
      </c>
      <c r="Q2165" s="256"/>
      <c r="R2165" s="24"/>
      <c r="S2165" s="249" t="s">
        <v>107</v>
      </c>
      <c r="T2165" s="250"/>
      <c r="U2165" s="251" t="s">
        <v>108</v>
      </c>
      <c r="V2165" s="252"/>
      <c r="W2165" s="8"/>
      <c r="X2165" s="253" t="s">
        <v>109</v>
      </c>
      <c r="Y2165" s="254"/>
      <c r="Z2165" s="255" t="s">
        <v>110</v>
      </c>
      <c r="AA2165" s="256"/>
      <c r="AB2165" s="8"/>
      <c r="AC2165" s="253" t="s">
        <v>111</v>
      </c>
      <c r="AD2165" s="254"/>
      <c r="AE2165" s="255" t="s">
        <v>14</v>
      </c>
      <c r="AF2165" s="256"/>
      <c r="AG2165" s="8"/>
      <c r="AH2165" s="253" t="s">
        <v>112</v>
      </c>
      <c r="AI2165" s="254"/>
      <c r="AJ2165" s="255" t="s">
        <v>113</v>
      </c>
      <c r="AK2165" s="256"/>
      <c r="AL2165" s="8"/>
      <c r="AM2165" s="249" t="s">
        <v>114</v>
      </c>
      <c r="AN2165" s="250"/>
      <c r="AO2165" s="251" t="s">
        <v>115</v>
      </c>
      <c r="AP2165" s="252"/>
      <c r="AQ2165" s="24"/>
      <c r="AR2165" s="253" t="s">
        <v>116</v>
      </c>
      <c r="AS2165" s="254"/>
      <c r="AT2165" s="255" t="s">
        <v>13</v>
      </c>
      <c r="AU2165" s="256"/>
      <c r="AV2165" s="4"/>
      <c r="AW2165" s="253" t="s">
        <v>117</v>
      </c>
      <c r="AX2165" s="254"/>
      <c r="AY2165" s="255" t="s">
        <v>118</v>
      </c>
      <c r="AZ2165" s="256"/>
      <c r="BA2165" s="8"/>
      <c r="BB2165" s="253" t="s">
        <v>119</v>
      </c>
      <c r="BC2165" s="254"/>
      <c r="BD2165" s="255" t="s">
        <v>120</v>
      </c>
      <c r="BE2165" s="256"/>
      <c r="BF2165" s="4"/>
      <c r="BG2165" s="249" t="s">
        <v>121</v>
      </c>
      <c r="BH2165" s="250"/>
      <c r="BI2165" s="251" t="s">
        <v>122</v>
      </c>
      <c r="BJ2165" s="252"/>
      <c r="BK2165" s="4"/>
      <c r="BL2165" s="253" t="s">
        <v>123</v>
      </c>
      <c r="BM2165" s="254"/>
      <c r="BN2165" s="255" t="s">
        <v>124</v>
      </c>
      <c r="BO2165" s="256"/>
      <c r="BP2165" s="4"/>
      <c r="BQ2165" s="253" t="s">
        <v>125</v>
      </c>
      <c r="BR2165" s="254"/>
      <c r="BS2165" s="255" t="s">
        <v>126</v>
      </c>
      <c r="BT2165" s="256"/>
      <c r="BU2165" s="8"/>
      <c r="BV2165" s="253" t="s">
        <v>127</v>
      </c>
      <c r="BW2165" s="254"/>
      <c r="BX2165" s="255" t="s">
        <v>128</v>
      </c>
      <c r="BY2165" s="256"/>
      <c r="CA2165" s="27" t="s">
        <v>15</v>
      </c>
      <c r="CC2165" s="133" t="s">
        <v>70</v>
      </c>
      <c r="CD2165" s="9"/>
      <c r="CE2165" s="38"/>
      <c r="CF2165" s="38"/>
      <c r="CG2165" s="38"/>
      <c r="CH2165" s="38"/>
    </row>
    <row r="2166" spans="2:91" ht="18.600000000000001" customHeight="1" thickTop="1" thickBot="1">
      <c r="B2166" s="129">
        <v>5.7</v>
      </c>
      <c r="D2166" s="29">
        <v>1</v>
      </c>
      <c r="E2166" s="30">
        <v>0</v>
      </c>
      <c r="F2166" s="31">
        <v>0</v>
      </c>
      <c r="G2166" s="32">
        <f t="shared" ref="G2166:G2229" si="20806">-1/($E$8*$B2166)</f>
        <v>-0.11564561403508772</v>
      </c>
      <c r="I2166" s="29">
        <v>1</v>
      </c>
      <c r="J2166" s="33">
        <v>0</v>
      </c>
      <c r="K2166" s="31">
        <v>0</v>
      </c>
      <c r="L2166" s="32">
        <v>0</v>
      </c>
      <c r="N2166" s="29">
        <f t="shared" ref="N2166" si="20807">D2166*I2166+F2166*I2169-E2166*J2166-G2166*J2169</f>
        <v>0.97491657434528223</v>
      </c>
      <c r="O2166" s="33">
        <f t="shared" ref="O2166" si="20808">(D2166*J2166+E2166*I2166+F2166*J2169+G2166*I2169)</f>
        <v>0</v>
      </c>
      <c r="P2166" s="31">
        <f t="shared" ref="P2166" si="20809">D2166*K2166+F2166*K2169-E2166*L2166-G2166*L2169</f>
        <v>0</v>
      </c>
      <c r="Q2166" s="32">
        <f t="shared" ref="Q2166" si="20810">(D2166*L2166+E2166*K2166+F2166*L2169+G2166*K2169)</f>
        <v>-0.11564561403508772</v>
      </c>
      <c r="S2166" s="29">
        <v>1</v>
      </c>
      <c r="T2166" s="30">
        <v>0</v>
      </c>
      <c r="U2166" s="31">
        <v>0</v>
      </c>
      <c r="V2166" s="32">
        <f t="shared" ref="V2166:V2229" si="20811">-1/($T$8*$B2166)</f>
        <v>-0.22466140350877192</v>
      </c>
      <c r="X2166" s="29">
        <f t="shared" ref="X2166" si="20812">N2166*S2166+P2166*S2169-O2166*T2166-Q2166*T2169</f>
        <v>0.97491657434528223</v>
      </c>
      <c r="Y2166" s="33">
        <f t="shared" ref="Y2166" si="20813">(N2166*T2166+O2166*S2166+P2166*T2169+Q2166*S2169)</f>
        <v>0</v>
      </c>
      <c r="Z2166" s="31">
        <f t="shared" ref="Z2166" si="20814">N2166*U2166+P2166*U2169-O2166*V2166-Q2166*V2169</f>
        <v>0</v>
      </c>
      <c r="AA2166" s="32">
        <f t="shared" ref="AA2166" si="20815">(N2166*V2166+O2166*U2166+P2166*V2169+Q2166*U2169)</f>
        <v>-0.33467173993146282</v>
      </c>
      <c r="AB2166" s="8"/>
      <c r="AC2166" s="29">
        <v>1</v>
      </c>
      <c r="AD2166" s="33">
        <v>0</v>
      </c>
      <c r="AE2166" s="31">
        <v>0</v>
      </c>
      <c r="AF2166" s="32">
        <v>0</v>
      </c>
      <c r="AH2166" s="29">
        <f t="shared" ref="AH2166" si="20816">X2166*AC2166+Z2166*AC2169-Y2166*AD2166-AA2166*AD2169</f>
        <v>0.91801122458794959</v>
      </c>
      <c r="AI2166" s="33">
        <f t="shared" ref="AI2166" si="20817">(X2166*AD2166+Y2166*AC2166+Z2166*AD2169+AA2166*AC2169)</f>
        <v>0</v>
      </c>
      <c r="AJ2166" s="31">
        <f t="shared" ref="AJ2166" si="20818">X2166*AE2166+Z2166*AE2169-Y2166*AF2166-AA2166*AF2169</f>
        <v>0</v>
      </c>
      <c r="AK2166" s="32">
        <f t="shared" ref="AK2166" si="20819">(X2166*AF2166+Y2166*AE2166+Z2166*AF2169+AA2166*AE2169)</f>
        <v>-0.33467173993146282</v>
      </c>
      <c r="AL2166" s="8"/>
      <c r="AM2166" s="29">
        <v>1</v>
      </c>
      <c r="AN2166" s="30">
        <v>0</v>
      </c>
      <c r="AO2166" s="31">
        <v>0</v>
      </c>
      <c r="AP2166" s="32">
        <f t="shared" ref="AP2166:AP2229" si="20820">-1/($AN$8*$B2166)</f>
        <v>-0.20316315789473682</v>
      </c>
      <c r="AR2166" s="29">
        <f t="shared" ref="AR2166" si="20821">AH2166*AM2166+AJ2166*AM2169-AI2166*AN2166-AK2166*AN2169</f>
        <v>0.91801122458794959</v>
      </c>
      <c r="AS2166" s="33">
        <f t="shared" ref="AS2166" si="20822">(AH2166*AN2166+AI2166*AM2166+AJ2166*AN2169+AK2166*AM2169)</f>
        <v>0</v>
      </c>
      <c r="AT2166" s="31">
        <f t="shared" ref="AT2166" si="20823">AH2166*AO2166+AJ2166*AO2169-AI2166*AP2166-AK2166*AP2169</f>
        <v>0</v>
      </c>
      <c r="AU2166" s="32">
        <f t="shared" ref="AU2166" si="20824">(AH2166*AP2166+AI2166*AO2166+AJ2166*AP2169+AK2166*AO2169)</f>
        <v>-0.52117779930156516</v>
      </c>
      <c r="AV2166" s="8"/>
      <c r="AW2166" s="29">
        <v>1</v>
      </c>
      <c r="AX2166" s="33">
        <v>0</v>
      </c>
      <c r="AY2166" s="31">
        <v>0</v>
      </c>
      <c r="AZ2166" s="32">
        <v>0</v>
      </c>
      <c r="BB2166" s="29">
        <f t="shared" ref="BB2166" si="20825">AR2166*AW2166+AT2166*AW2169-AS2166*AX2166-AU2166*AX2169</f>
        <v>0.83766540819235424</v>
      </c>
      <c r="BC2166" s="33">
        <f t="shared" ref="BC2166" si="20826">(AR2166*AX2166+AS2166*AW2166+AT2166*AX2169+AU2166*AW2169)</f>
        <v>0</v>
      </c>
      <c r="BD2166" s="31">
        <f t="shared" ref="BD2166" si="20827">AR2166*AY2166+AT2166*AY2169-AS2166*AZ2166-AU2166*AZ2169</f>
        <v>0</v>
      </c>
      <c r="BE2166" s="32">
        <f t="shared" ref="BE2166" si="20828">(AR2166*AZ2166+AS2166*AY2166+AT2166*AZ2169+AU2166*AY2169)</f>
        <v>-0.52117779930156516</v>
      </c>
      <c r="BF2166" s="8"/>
      <c r="BG2166" s="29">
        <v>1</v>
      </c>
      <c r="BH2166" s="30">
        <v>0</v>
      </c>
      <c r="BI2166" s="31">
        <v>0</v>
      </c>
      <c r="BJ2166" s="32">
        <f t="shared" ref="BJ2166:BJ2229" si="20829">-1/($BH$8*$B2166)</f>
        <v>-7.143684210526316E-2</v>
      </c>
      <c r="BL2166" s="29">
        <f t="shared" ref="BL2166" si="20830">BB2166*BG2166+BD2166*BG2169-BC2166*BH2166-BE2166*BH2169</f>
        <v>0.83766540819235424</v>
      </c>
      <c r="BM2166" s="33">
        <f t="shared" ref="BM2166" si="20831">(BB2166*BH2166+BC2166*BG2166+BD2166*BH2169+BE2166*BG2169)</f>
        <v>0</v>
      </c>
      <c r="BN2166" s="31">
        <f t="shared" ref="BN2166" si="20832">BB2166*BI2166+BD2166*BI2169-BC2166*BJ2166-BE2166*BJ2169</f>
        <v>0</v>
      </c>
      <c r="BO2166" s="32">
        <f t="shared" ref="BO2166" si="20833">(BB2166*BJ2166+BC2166*BI2166+BD2166*BJ2169+BE2166*BI2169)</f>
        <v>-0.58101797080364315</v>
      </c>
      <c r="BP2166" s="8"/>
      <c r="BQ2166" s="34">
        <v>1</v>
      </c>
      <c r="BR2166" s="35">
        <v>0</v>
      </c>
      <c r="BS2166" s="11">
        <v>0</v>
      </c>
      <c r="BT2166" s="36">
        <v>0</v>
      </c>
      <c r="BV2166" s="29">
        <f t="shared" ref="BV2166" si="20834">BL2166*BQ2166+BN2166*BQ2169-BM2166*BR2166-BO2166*BR2169</f>
        <v>0.83766540819235424</v>
      </c>
      <c r="BW2166" s="33">
        <f t="shared" ref="BW2166" si="20835">(BL2166*BR2166+BM2166*BQ2166+BN2166*BR2169+BO2166*BQ2169)</f>
        <v>-0.58101797080364315</v>
      </c>
      <c r="BX2166" s="31">
        <f t="shared" ref="BX2166" si="20836">BL2166*BS2166+BN2166*BS2169-BM2166*BT2166-BO2166*BT2169</f>
        <v>0</v>
      </c>
      <c r="BY2166" s="32">
        <f t="shared" ref="BY2166" si="20837">(BL2166*BT2166+BM2166*BS2166+BN2166*BT2169+BO2166*BS2169)</f>
        <v>-0.58101797080364315</v>
      </c>
      <c r="CA2166" s="37">
        <f t="shared" ref="CA2166" si="20838">20*LOG(((1+$BR$8)/$BR$8)/((BV2166+BV2169)^2+(BW2166+BW2169)^2)^0.5)</f>
        <v>-4.9558585752205956E-3</v>
      </c>
      <c r="CC2166" s="134">
        <f t="shared" ref="CC2166" si="20839">((BV2166^2+BW2166^2)^0.5)/((BV2169^2+BW2169^2)^0.5)</f>
        <v>1.0376039481828832</v>
      </c>
      <c r="CD2166" s="9"/>
      <c r="CE2166" s="38"/>
      <c r="CF2166" s="38"/>
      <c r="CG2166" s="38"/>
      <c r="CH2166" s="38"/>
      <c r="CM2166" s="129">
        <v>5.68</v>
      </c>
    </row>
    <row r="2167" spans="2:91" ht="18.600000000000001" customHeight="1" thickBot="1">
      <c r="D2167" s="39"/>
      <c r="G2167" s="40"/>
      <c r="I2167" s="39"/>
      <c r="L2167" s="40"/>
      <c r="N2167" s="39"/>
      <c r="Q2167" s="40"/>
      <c r="S2167" s="39"/>
      <c r="V2167" s="40"/>
      <c r="X2167" s="39"/>
      <c r="AA2167" s="40"/>
      <c r="AC2167" s="39"/>
      <c r="AF2167" s="40"/>
      <c r="AH2167" s="39"/>
      <c r="AK2167" s="40"/>
      <c r="AM2167" s="39"/>
      <c r="AP2167" s="40"/>
      <c r="AR2167" s="39"/>
      <c r="AU2167" s="40"/>
      <c r="AW2167" s="39"/>
      <c r="AZ2167" s="40"/>
      <c r="BB2167" s="39"/>
      <c r="BE2167" s="40"/>
      <c r="BG2167" s="39"/>
      <c r="BJ2167" s="40"/>
      <c r="BL2167" s="39"/>
      <c r="BO2167" s="40"/>
      <c r="BQ2167" s="34"/>
      <c r="BR2167" s="11"/>
      <c r="BS2167" s="11"/>
      <c r="BT2167" s="41"/>
      <c r="BV2167" s="39"/>
      <c r="BY2167" s="40"/>
      <c r="CC2167" s="135"/>
      <c r="CD2167" s="9"/>
      <c r="CE2167" s="38"/>
      <c r="CF2167" s="38"/>
      <c r="CG2167" s="38"/>
      <c r="CH2167" s="38"/>
    </row>
    <row r="2168" spans="2:91" ht="18.600000000000001" customHeight="1" thickBot="1">
      <c r="D2168" s="258" t="s">
        <v>129</v>
      </c>
      <c r="E2168" s="259"/>
      <c r="F2168" s="260" t="s">
        <v>130</v>
      </c>
      <c r="G2168" s="261"/>
      <c r="H2168" s="229"/>
      <c r="I2168" s="258" t="s">
        <v>131</v>
      </c>
      <c r="J2168" s="259"/>
      <c r="K2168" s="260" t="s">
        <v>132</v>
      </c>
      <c r="L2168" s="261"/>
      <c r="N2168" s="253" t="s">
        <v>133</v>
      </c>
      <c r="O2168" s="254"/>
      <c r="P2168" s="255" t="s">
        <v>134</v>
      </c>
      <c r="Q2168" s="256"/>
      <c r="S2168" s="258" t="s">
        <v>135</v>
      </c>
      <c r="T2168" s="259"/>
      <c r="U2168" s="260" t="s">
        <v>136</v>
      </c>
      <c r="V2168" s="261"/>
      <c r="W2168" s="8"/>
      <c r="X2168" s="253" t="s">
        <v>137</v>
      </c>
      <c r="Y2168" s="254"/>
      <c r="Z2168" s="255" t="s">
        <v>138</v>
      </c>
      <c r="AA2168" s="256"/>
      <c r="AB2168" s="8"/>
      <c r="AC2168" s="258" t="s">
        <v>139</v>
      </c>
      <c r="AD2168" s="259"/>
      <c r="AE2168" s="260" t="s">
        <v>140</v>
      </c>
      <c r="AF2168" s="261"/>
      <c r="AG2168" s="8"/>
      <c r="AH2168" s="253" t="s">
        <v>141</v>
      </c>
      <c r="AI2168" s="254"/>
      <c r="AJ2168" s="255" t="s">
        <v>142</v>
      </c>
      <c r="AK2168" s="256"/>
      <c r="AL2168" s="8"/>
      <c r="AM2168" s="258" t="s">
        <v>143</v>
      </c>
      <c r="AN2168" s="259"/>
      <c r="AO2168" s="260" t="s">
        <v>144</v>
      </c>
      <c r="AP2168" s="261"/>
      <c r="AR2168" s="253" t="s">
        <v>145</v>
      </c>
      <c r="AS2168" s="254"/>
      <c r="AT2168" s="255" t="s">
        <v>146</v>
      </c>
      <c r="AU2168" s="256"/>
      <c r="AV2168" s="4"/>
      <c r="AW2168" s="258" t="s">
        <v>147</v>
      </c>
      <c r="AX2168" s="259"/>
      <c r="AY2168" s="260" t="s">
        <v>148</v>
      </c>
      <c r="AZ2168" s="261"/>
      <c r="BA2168" s="8"/>
      <c r="BB2168" s="253" t="s">
        <v>149</v>
      </c>
      <c r="BC2168" s="254"/>
      <c r="BD2168" s="255" t="s">
        <v>150</v>
      </c>
      <c r="BE2168" s="256"/>
      <c r="BF2168" s="4"/>
      <c r="BG2168" s="258" t="s">
        <v>151</v>
      </c>
      <c r="BH2168" s="259"/>
      <c r="BI2168" s="260" t="s">
        <v>152</v>
      </c>
      <c r="BJ2168" s="261"/>
      <c r="BK2168" s="4"/>
      <c r="BL2168" s="253" t="s">
        <v>153</v>
      </c>
      <c r="BM2168" s="254"/>
      <c r="BN2168" s="255" t="s">
        <v>154</v>
      </c>
      <c r="BO2168" s="256"/>
      <c r="BP2168" s="4"/>
      <c r="BQ2168" s="258" t="s">
        <v>155</v>
      </c>
      <c r="BR2168" s="259"/>
      <c r="BS2168" s="260" t="s">
        <v>156</v>
      </c>
      <c r="BT2168" s="261"/>
      <c r="BU2168" s="8"/>
      <c r="BV2168" s="253" t="s">
        <v>157</v>
      </c>
      <c r="BW2168" s="254"/>
      <c r="BX2168" s="255" t="s">
        <v>158</v>
      </c>
      <c r="BY2168" s="256"/>
      <c r="CA2168" s="46" t="s">
        <v>16</v>
      </c>
      <c r="CC2168" s="136" t="s">
        <v>71</v>
      </c>
      <c r="CD2168" s="9"/>
      <c r="CE2168" s="38"/>
      <c r="CF2168" s="38"/>
      <c r="CG2168" s="38"/>
      <c r="CH2168" s="38"/>
    </row>
    <row r="2169" spans="2:91" ht="18.600000000000001" customHeight="1" thickTop="1" thickBot="1">
      <c r="D2169" s="29">
        <v>0</v>
      </c>
      <c r="E2169" s="33">
        <v>0</v>
      </c>
      <c r="F2169" s="31">
        <v>1</v>
      </c>
      <c r="G2169" s="32">
        <v>0</v>
      </c>
      <c r="I2169" s="29">
        <v>0</v>
      </c>
      <c r="J2169" s="33">
        <f t="shared" ref="J2169" si="20840">IF(0=(1-$J$8*$K$8*$B2166^2),10^14,$B2166*$J$8/(1-$J$8*$K$8*$B2166^2))</f>
        <v>-0.21689906585741578</v>
      </c>
      <c r="K2169" s="31">
        <v>1</v>
      </c>
      <c r="L2169" s="32">
        <v>0</v>
      </c>
      <c r="N2169" s="29">
        <f t="shared" ref="N2169" si="20841">D2169*I2166+F2169*I2169-E2169*J2166-G2169*J2169</f>
        <v>0</v>
      </c>
      <c r="O2169" s="33">
        <f t="shared" ref="O2169" si="20842">(D2169*J2166+E2169*I2166+F2169*J2169+G2169*I2169)</f>
        <v>-0.21689906585741578</v>
      </c>
      <c r="P2169" s="31">
        <f t="shared" ref="P2169" si="20843">D2169*K2166+F2169*K2169-E2169*L2166-G2169*L2169</f>
        <v>1</v>
      </c>
      <c r="Q2169" s="32">
        <f t="shared" ref="Q2169" si="20844">(D2169*L2166+E2169*K2166+F2169*L2169+G2169*K2169)</f>
        <v>0</v>
      </c>
      <c r="S2169" s="29">
        <v>0</v>
      </c>
      <c r="T2169" s="33">
        <v>0</v>
      </c>
      <c r="U2169" s="31">
        <v>1</v>
      </c>
      <c r="V2169" s="32">
        <v>0</v>
      </c>
      <c r="X2169" s="29">
        <f t="shared" ref="X2169" si="20845">N2169*S2166+P2169*S2169-O2169*T2166-Q2169*T2169</f>
        <v>0</v>
      </c>
      <c r="Y2169" s="33">
        <f t="shared" ref="Y2169" si="20846">(N2169*T2166+O2169*S2166+P2169*T2169+Q2169*S2169)</f>
        <v>-0.21689906585741578</v>
      </c>
      <c r="Z2169" s="31">
        <f t="shared" ref="Z2169" si="20847">N2169*U2166+P2169*U2169-O2169*V2166-Q2169*V2169</f>
        <v>0.9512711514447314</v>
      </c>
      <c r="AA2169" s="32">
        <f t="shared" ref="AA2169" si="20848">(N2169*V2166+O2169*U2166+P2169*V2169+Q2169*U2169)</f>
        <v>0</v>
      </c>
      <c r="AB2169" s="8"/>
      <c r="AC2169" s="29">
        <v>0</v>
      </c>
      <c r="AD2169" s="33">
        <f t="shared" ref="AD2169" si="20849">IF(0=(1-$AD$8*$AE$8*$B2166^2),10^14,$B2166*$AD$8/(1-$AD$8*$AE$8*$B2166^2))</f>
        <v>-0.17003332808735583</v>
      </c>
      <c r="AE2169" s="31">
        <v>1</v>
      </c>
      <c r="AF2169" s="32">
        <v>0</v>
      </c>
      <c r="AH2169" s="29">
        <f t="shared" ref="AH2169" si="20850">X2169*AC2166+Z2169*AC2169-Y2169*AD2166-AA2169*AD2169</f>
        <v>0</v>
      </c>
      <c r="AI2169" s="33">
        <f t="shared" ref="AI2169" si="20851">(X2169*AD2166+Y2169*AC2166+Z2169*AD2169+AA2169*AC2169)</f>
        <v>-0.37864686565105454</v>
      </c>
      <c r="AJ2169" s="31">
        <f t="shared" ref="AJ2169" si="20852">X2169*AE2166+Z2169*AE2169-Y2169*AF2166-AA2169*AF2169</f>
        <v>0.9512711514447314</v>
      </c>
      <c r="AK2169" s="32">
        <f t="shared" ref="AK2169" si="20853">(X2169*AF2166+Y2169*AE2166+Z2169*AF2169+AA2169*AE2169)</f>
        <v>0</v>
      </c>
      <c r="AL2169" s="8"/>
      <c r="AM2169" s="29">
        <v>0</v>
      </c>
      <c r="AN2169" s="33">
        <v>0</v>
      </c>
      <c r="AO2169" s="31">
        <v>1</v>
      </c>
      <c r="AP2169" s="32">
        <v>0</v>
      </c>
      <c r="AR2169" s="29">
        <f t="shared" ref="AR2169" si="20854">AH2169*AM2166+AJ2169*AM2169-AI2169*AN2166-AK2169*AN2169</f>
        <v>0</v>
      </c>
      <c r="AS2169" s="33">
        <f t="shared" ref="AS2169" si="20855">(AH2169*AN2166+AI2169*AM2166+AJ2169*AN2169+AK2169*AM2169)</f>
        <v>-0.37864686565105454</v>
      </c>
      <c r="AT2169" s="31">
        <f t="shared" ref="AT2169" si="20856">AH2169*AO2166+AJ2169*AO2169-AI2169*AP2166-AK2169*AP2169</f>
        <v>0.87434405849211905</v>
      </c>
      <c r="AU2169" s="32">
        <f t="shared" ref="AU2169" si="20857">(AH2169*AP2166+AI2169*AO2166+AJ2169*AP2169+AK2169*AO2169)</f>
        <v>0</v>
      </c>
      <c r="AV2169" s="8"/>
      <c r="AW2169" s="29">
        <v>0</v>
      </c>
      <c r="AX2169" s="33">
        <f t="shared" ref="AX2169" si="20858">IF(0=(1-$AX$8*$AY$8*$B2166^2),10^14,$B2166*$AX$8/(1-$AX$8*$AY$8*$B2166^2))</f>
        <v>-0.15416200863365145</v>
      </c>
      <c r="AY2169" s="31">
        <v>1</v>
      </c>
      <c r="AZ2169" s="32">
        <v>0</v>
      </c>
      <c r="BB2169" s="29">
        <f t="shared" ref="BB2169" si="20859">AR2169*AW2166+AT2169*AW2169-AS2169*AX2166-AU2169*AX2169</f>
        <v>0</v>
      </c>
      <c r="BC2169" s="33">
        <f t="shared" ref="BC2169" si="20860">(AR2169*AX2166+AS2169*AW2166+AT2169*AX2169+AU2169*AW2169)</f>
        <v>-0.51343750194509852</v>
      </c>
      <c r="BD2169" s="31">
        <f t="shared" ref="BD2169" si="20861">AR2169*AY2166+AT2169*AY2169-AS2169*AZ2166-AU2169*AZ2169</f>
        <v>0.87434405849211905</v>
      </c>
      <c r="BE2169" s="32">
        <f t="shared" ref="BE2169" si="20862">(AR2169*AZ2166+AS2169*AY2166+AT2169*AZ2169+AU2169*AY2169)</f>
        <v>0</v>
      </c>
      <c r="BF2169" s="8"/>
      <c r="BG2169" s="29">
        <v>0</v>
      </c>
      <c r="BH2169" s="33">
        <v>0</v>
      </c>
      <c r="BI2169" s="31">
        <v>1</v>
      </c>
      <c r="BJ2169" s="32">
        <v>0</v>
      </c>
      <c r="BL2169" s="29">
        <f t="shared" ref="BL2169" si="20863">BB2169*BG2166+BD2169*BG2169-BC2169*BH2166-BE2169*BH2169</f>
        <v>0</v>
      </c>
      <c r="BM2169" s="33">
        <f t="shared" ref="BM2169" si="20864">(BB2169*BH2166+BC2169*BG2166+BD2169*BH2169+BE2169*BG2169)</f>
        <v>-0.51343750194509852</v>
      </c>
      <c r="BN2169" s="31">
        <f t="shared" ref="BN2169" si="20865">BB2169*BI2166+BD2169*BI2169-BC2169*BJ2166-BE2169*BJ2169</f>
        <v>0.83766570473474633</v>
      </c>
      <c r="BO2169" s="32">
        <f t="shared" ref="BO2169" si="20866">(BB2169*BJ2166+BC2169*BI2166+BD2169*BJ2169+BE2169*BI2169)</f>
        <v>0</v>
      </c>
      <c r="BP2169" s="8"/>
      <c r="BQ2169" s="19">
        <f t="shared" ref="BQ2169:BQ2232" si="20867">1/$BR$8</f>
        <v>1</v>
      </c>
      <c r="BR2169" s="47">
        <v>0</v>
      </c>
      <c r="BS2169" s="48">
        <v>1</v>
      </c>
      <c r="BT2169" s="49">
        <v>0</v>
      </c>
      <c r="BV2169" s="29">
        <f t="shared" ref="BV2169" si="20868">BL2169*BQ2166+BN2169*BQ2169-BM2169*BR2166-BO2169*BR2169</f>
        <v>0.83766570473474633</v>
      </c>
      <c r="BW2169" s="33">
        <f t="shared" ref="BW2169" si="20869">(BL2169*BR2166+BM2169*BQ2166+BN2169*BR2169+BO2169*BQ2169)</f>
        <v>-0.51343750194509852</v>
      </c>
      <c r="BX2169" s="31">
        <f t="shared" ref="BX2169" si="20870">BL2169*BS2166+BN2169*BS2169-BM2169*BT2166-BO2169*BT2169</f>
        <v>0.83766570473474633</v>
      </c>
      <c r="BY2169" s="32">
        <f t="shared" ref="BY2169" si="20871">(BL2169*BT2166+BM2169*BS2166+BN2169*BT2169+BO2169*BS2169)</f>
        <v>0</v>
      </c>
      <c r="CA2169" s="50">
        <f t="shared" ref="CA2169" si="20872">(180/PI())*ATAN(-1*(BW2166+BW2169)/(BV2166+BV2169))</f>
        <v>33.15566626538088</v>
      </c>
      <c r="CC2169" s="137">
        <f t="shared" ref="CC2169" si="20873">20*LOG(((1-(10^(CA2166/20)^2)*(1-((1-CC2166)/(1+CC2166))^2))^0.5))</f>
        <v>-28.295400304399415</v>
      </c>
      <c r="CD2169" s="9"/>
      <c r="CE2169" s="38"/>
      <c r="CF2169" s="38"/>
      <c r="CG2169" s="38"/>
      <c r="CH2169" s="38"/>
    </row>
    <row r="2170" spans="2:91" ht="18.600000000000001" customHeight="1">
      <c r="CC2170" s="42"/>
    </row>
    <row r="2171" spans="2:91" ht="18.600000000000001" customHeight="1" thickBot="1">
      <c r="E2171" s="22" t="s">
        <v>4</v>
      </c>
      <c r="J2171" s="22" t="s">
        <v>5</v>
      </c>
      <c r="O2171" s="22" t="s">
        <v>6</v>
      </c>
      <c r="T2171" s="22" t="s">
        <v>7</v>
      </c>
      <c r="Y2171" s="22" t="s">
        <v>8</v>
      </c>
      <c r="AD2171" s="22" t="s">
        <v>65</v>
      </c>
      <c r="AI2171" s="22" t="s">
        <v>9</v>
      </c>
      <c r="AN2171" s="22" t="s">
        <v>66</v>
      </c>
      <c r="AS2171" s="22" t="s">
        <v>51</v>
      </c>
      <c r="AX2171" s="22" t="s">
        <v>67</v>
      </c>
      <c r="BC2171" s="22" t="s">
        <v>52</v>
      </c>
      <c r="BH2171" s="22" t="s">
        <v>68</v>
      </c>
      <c r="BM2171" s="22" t="s">
        <v>63</v>
      </c>
      <c r="BQ2171" s="23" t="s">
        <v>69</v>
      </c>
      <c r="BR2171" s="23"/>
      <c r="BS2171" s="24"/>
      <c r="BT2171" s="24"/>
      <c r="BU2171" s="24"/>
      <c r="BW2171" s="22" t="s">
        <v>64</v>
      </c>
    </row>
    <row r="2172" spans="2:91" ht="18.600000000000001" customHeight="1" thickBot="1">
      <c r="D2172" s="249" t="s">
        <v>103</v>
      </c>
      <c r="E2172" s="250"/>
      <c r="F2172" s="251" t="s">
        <v>104</v>
      </c>
      <c r="G2172" s="252"/>
      <c r="H2172" s="229"/>
      <c r="I2172" s="253" t="s">
        <v>11</v>
      </c>
      <c r="J2172" s="254"/>
      <c r="K2172" s="255" t="s">
        <v>12</v>
      </c>
      <c r="L2172" s="256"/>
      <c r="M2172" s="24"/>
      <c r="N2172" s="253" t="s">
        <v>105</v>
      </c>
      <c r="O2172" s="254"/>
      <c r="P2172" s="255" t="s">
        <v>106</v>
      </c>
      <c r="Q2172" s="256"/>
      <c r="R2172" s="24"/>
      <c r="S2172" s="249" t="s">
        <v>107</v>
      </c>
      <c r="T2172" s="250"/>
      <c r="U2172" s="251" t="s">
        <v>108</v>
      </c>
      <c r="V2172" s="252"/>
      <c r="W2172" s="8"/>
      <c r="X2172" s="253" t="s">
        <v>109</v>
      </c>
      <c r="Y2172" s="254"/>
      <c r="Z2172" s="255" t="s">
        <v>110</v>
      </c>
      <c r="AA2172" s="256"/>
      <c r="AB2172" s="8"/>
      <c r="AC2172" s="253" t="s">
        <v>111</v>
      </c>
      <c r="AD2172" s="254"/>
      <c r="AE2172" s="255" t="s">
        <v>14</v>
      </c>
      <c r="AF2172" s="256"/>
      <c r="AG2172" s="8"/>
      <c r="AH2172" s="253" t="s">
        <v>112</v>
      </c>
      <c r="AI2172" s="254"/>
      <c r="AJ2172" s="255" t="s">
        <v>113</v>
      </c>
      <c r="AK2172" s="256"/>
      <c r="AL2172" s="8"/>
      <c r="AM2172" s="249" t="s">
        <v>114</v>
      </c>
      <c r="AN2172" s="250"/>
      <c r="AO2172" s="251" t="s">
        <v>115</v>
      </c>
      <c r="AP2172" s="252"/>
      <c r="AQ2172" s="24"/>
      <c r="AR2172" s="253" t="s">
        <v>116</v>
      </c>
      <c r="AS2172" s="254"/>
      <c r="AT2172" s="255" t="s">
        <v>13</v>
      </c>
      <c r="AU2172" s="256"/>
      <c r="AV2172" s="4"/>
      <c r="AW2172" s="253" t="s">
        <v>117</v>
      </c>
      <c r="AX2172" s="254"/>
      <c r="AY2172" s="255" t="s">
        <v>118</v>
      </c>
      <c r="AZ2172" s="256"/>
      <c r="BA2172" s="8"/>
      <c r="BB2172" s="253" t="s">
        <v>119</v>
      </c>
      <c r="BC2172" s="254"/>
      <c r="BD2172" s="255" t="s">
        <v>120</v>
      </c>
      <c r="BE2172" s="256"/>
      <c r="BF2172" s="4"/>
      <c r="BG2172" s="249" t="s">
        <v>121</v>
      </c>
      <c r="BH2172" s="250"/>
      <c r="BI2172" s="251" t="s">
        <v>122</v>
      </c>
      <c r="BJ2172" s="252"/>
      <c r="BK2172" s="4"/>
      <c r="BL2172" s="253" t="s">
        <v>123</v>
      </c>
      <c r="BM2172" s="254"/>
      <c r="BN2172" s="255" t="s">
        <v>124</v>
      </c>
      <c r="BO2172" s="256"/>
      <c r="BP2172" s="4"/>
      <c r="BQ2172" s="253" t="s">
        <v>125</v>
      </c>
      <c r="BR2172" s="254"/>
      <c r="BS2172" s="255" t="s">
        <v>126</v>
      </c>
      <c r="BT2172" s="256"/>
      <c r="BU2172" s="8"/>
      <c r="BV2172" s="253" t="s">
        <v>127</v>
      </c>
      <c r="BW2172" s="254"/>
      <c r="BX2172" s="255" t="s">
        <v>128</v>
      </c>
      <c r="BY2172" s="256"/>
      <c r="CA2172" s="27" t="s">
        <v>15</v>
      </c>
      <c r="CC2172" s="133" t="s">
        <v>70</v>
      </c>
      <c r="CD2172" s="9"/>
      <c r="CE2172" s="38"/>
      <c r="CF2172" s="38"/>
      <c r="CG2172" s="38"/>
      <c r="CH2172" s="38"/>
    </row>
    <row r="2173" spans="2:91" ht="18.600000000000001" customHeight="1" thickTop="1" thickBot="1">
      <c r="B2173" s="129">
        <v>5.72</v>
      </c>
      <c r="D2173" s="29">
        <v>1</v>
      </c>
      <c r="E2173" s="30">
        <v>0</v>
      </c>
      <c r="F2173" s="31">
        <v>0</v>
      </c>
      <c r="G2173" s="32">
        <f t="shared" ref="G2173:G2236" si="20874">-1/($E$8*$B2173)</f>
        <v>-0.11524125874125876</v>
      </c>
      <c r="I2173" s="29">
        <v>1</v>
      </c>
      <c r="J2173" s="33">
        <v>0</v>
      </c>
      <c r="K2173" s="31">
        <v>0</v>
      </c>
      <c r="L2173" s="32">
        <v>0</v>
      </c>
      <c r="N2173" s="29">
        <f t="shared" ref="N2173" si="20875">D2173*I2173+F2173*I2176-E2173*J2173-G2173*J2176</f>
        <v>0.9750925035634499</v>
      </c>
      <c r="O2173" s="33">
        <f t="shared" ref="O2173" si="20876">(D2173*J2173+E2173*I2173+F2173*J2176+G2173*I2176)</f>
        <v>0</v>
      </c>
      <c r="P2173" s="31">
        <f t="shared" ref="P2173" si="20877">D2173*K2173+F2173*K2176-E2173*L2173-G2173*L2176</f>
        <v>0</v>
      </c>
      <c r="Q2173" s="32">
        <f t="shared" ref="Q2173" si="20878">(D2173*L2173+E2173*K2173+F2173*L2176+G2173*K2176)</f>
        <v>-0.11524125874125876</v>
      </c>
      <c r="S2173" s="29">
        <v>1</v>
      </c>
      <c r="T2173" s="30">
        <v>0</v>
      </c>
      <c r="U2173" s="31">
        <v>0</v>
      </c>
      <c r="V2173" s="32">
        <f t="shared" ref="V2173:V2236" si="20879">-1/($T$8*$B2173)</f>
        <v>-0.22387587412587415</v>
      </c>
      <c r="X2173" s="29">
        <f t="shared" ref="X2173" si="20880">N2173*S2173+P2173*S2176-O2173*T2173-Q2173*T2176</f>
        <v>0.9750925035634499</v>
      </c>
      <c r="Y2173" s="33">
        <f t="shared" ref="Y2173" si="20881">(N2173*T2173+O2173*S2173+P2173*T2176+Q2173*S2176)</f>
        <v>0</v>
      </c>
      <c r="Z2173" s="31">
        <f t="shared" ref="Z2173" si="20882">N2173*U2173+P2173*U2176-O2173*V2173-Q2173*V2176</f>
        <v>0</v>
      </c>
      <c r="AA2173" s="32">
        <f t="shared" ref="AA2173" si="20883">(N2173*V2173+O2173*U2173+P2173*V2176+Q2173*U2176)</f>
        <v>-0.33354094533011314</v>
      </c>
      <c r="AB2173" s="8"/>
      <c r="AC2173" s="29">
        <v>1</v>
      </c>
      <c r="AD2173" s="33">
        <v>0</v>
      </c>
      <c r="AE2173" s="31">
        <v>0</v>
      </c>
      <c r="AF2173" s="32">
        <v>0</v>
      </c>
      <c r="AH2173" s="29">
        <f t="shared" ref="AH2173" si="20884">X2173*AC2173+Z2173*AC2176-Y2173*AD2173-AA2173*AD2176</f>
        <v>0.91858474562408687</v>
      </c>
      <c r="AI2173" s="33">
        <f t="shared" ref="AI2173" si="20885">(X2173*AD2173+Y2173*AC2173+Z2173*AD2176+AA2173*AC2176)</f>
        <v>0</v>
      </c>
      <c r="AJ2173" s="31">
        <f t="shared" ref="AJ2173" si="20886">X2173*AE2173+Z2173*AE2176-Y2173*AF2173-AA2173*AF2176</f>
        <v>0</v>
      </c>
      <c r="AK2173" s="32">
        <f t="shared" ref="AK2173" si="20887">(X2173*AF2173+Y2173*AE2173+Z2173*AF2176+AA2173*AE2176)</f>
        <v>-0.33354094533011314</v>
      </c>
      <c r="AL2173" s="8"/>
      <c r="AM2173" s="29">
        <v>1</v>
      </c>
      <c r="AN2173" s="30">
        <v>0</v>
      </c>
      <c r="AO2173" s="31">
        <v>0</v>
      </c>
      <c r="AP2173" s="32">
        <f t="shared" ref="AP2173:AP2236" si="20888">-1/($AN$8*$B2173)</f>
        <v>-0.20245279720279721</v>
      </c>
      <c r="AR2173" s="29">
        <f t="shared" ref="AR2173" si="20889">AH2173*AM2173+AJ2173*AM2176-AI2173*AN2173-AK2173*AN2176</f>
        <v>0.91858474562408687</v>
      </c>
      <c r="AS2173" s="33">
        <f t="shared" ref="AS2173" si="20890">(AH2173*AN2173+AI2173*AM2173+AJ2173*AN2176+AK2173*AM2176)</f>
        <v>0</v>
      </c>
      <c r="AT2173" s="31">
        <f t="shared" ref="AT2173" si="20891">AH2173*AO2173+AJ2173*AO2176-AI2173*AP2173-AK2173*AP2176</f>
        <v>0</v>
      </c>
      <c r="AU2173" s="32">
        <f t="shared" ref="AU2173" si="20892">(AH2173*AP2173+AI2173*AO2173+AJ2173*AP2176+AK2173*AO2176)</f>
        <v>-0.51951099654952948</v>
      </c>
      <c r="AV2173" s="8"/>
      <c r="AW2173" s="29">
        <v>1</v>
      </c>
      <c r="AX2173" s="33">
        <v>0</v>
      </c>
      <c r="AY2173" s="31">
        <v>0</v>
      </c>
      <c r="AZ2173" s="32">
        <v>0</v>
      </c>
      <c r="BB2173" s="29">
        <f t="shared" ref="BB2173" si="20893">AR2173*AW2173+AT2173*AW2176-AS2173*AX2173-AU2173*AX2176</f>
        <v>0.83878316419109611</v>
      </c>
      <c r="BC2173" s="33">
        <f t="shared" ref="BC2173" si="20894">(AR2173*AX2173+AS2173*AW2173+AT2173*AX2176+AU2173*AW2176)</f>
        <v>0</v>
      </c>
      <c r="BD2173" s="31">
        <f t="shared" ref="BD2173" si="20895">AR2173*AY2173+AT2173*AY2176-AS2173*AZ2173-AU2173*AZ2176</f>
        <v>0</v>
      </c>
      <c r="BE2173" s="32">
        <f t="shared" ref="BE2173" si="20896">(AR2173*AZ2173+AS2173*AY2173+AT2173*AZ2176+AU2173*AY2176)</f>
        <v>-0.51951099654952948</v>
      </c>
      <c r="BF2173" s="8"/>
      <c r="BG2173" s="29">
        <v>1</v>
      </c>
      <c r="BH2173" s="30">
        <v>0</v>
      </c>
      <c r="BI2173" s="31">
        <v>0</v>
      </c>
      <c r="BJ2173" s="32">
        <f t="shared" ref="BJ2173:BJ2236" si="20897">-1/($BH$8*$B2173)</f>
        <v>-7.1187062937062937E-2</v>
      </c>
      <c r="BL2173" s="29">
        <f t="shared" ref="BL2173" si="20898">BB2173*BG2173+BD2173*BG2176-BC2173*BH2173-BE2173*BH2176</f>
        <v>0.83878316419109611</v>
      </c>
      <c r="BM2173" s="33">
        <f t="shared" ref="BM2173" si="20899">(BB2173*BH2173+BC2173*BG2173+BD2173*BH2176+BE2173*BG2176)</f>
        <v>0</v>
      </c>
      <c r="BN2173" s="31">
        <f t="shared" ref="BN2173" si="20900">BB2173*BI2173+BD2173*BI2176-BC2173*BJ2173-BE2173*BJ2176</f>
        <v>0</v>
      </c>
      <c r="BO2173" s="32">
        <f t="shared" ref="BO2173" si="20901">(BB2173*BJ2173+BC2173*BI2173+BD2173*BJ2176+BE2173*BI2176)</f>
        <v>-0.57922150644934978</v>
      </c>
      <c r="BP2173" s="8"/>
      <c r="BQ2173" s="34">
        <v>1</v>
      </c>
      <c r="BR2173" s="35">
        <v>0</v>
      </c>
      <c r="BS2173" s="11">
        <v>0</v>
      </c>
      <c r="BT2173" s="36">
        <v>0</v>
      </c>
      <c r="BV2173" s="29">
        <f t="shared" ref="BV2173" si="20902">BL2173*BQ2173+BN2173*BQ2176-BM2173*BR2173-BO2173*BR2176</f>
        <v>0.83878316419109611</v>
      </c>
      <c r="BW2173" s="33">
        <f t="shared" ref="BW2173" si="20903">(BL2173*BR2173+BM2173*BQ2173+BN2173*BR2176+BO2173*BQ2176)</f>
        <v>-0.57922150644934978</v>
      </c>
      <c r="BX2173" s="31">
        <f t="shared" ref="BX2173" si="20904">BL2173*BS2173+BN2173*BS2176-BM2173*BT2173-BO2173*BT2176</f>
        <v>0</v>
      </c>
      <c r="BY2173" s="32">
        <f t="shared" ref="BY2173" si="20905">(BL2173*BT2173+BM2173*BS2173+BN2173*BT2176+BO2173*BS2176)</f>
        <v>-0.57922150644934978</v>
      </c>
      <c r="CA2173" s="37">
        <f t="shared" ref="CA2173" si="20906">20*LOG(((1+$BR$8)/$BR$8)/((BV2173+BV2176)^2+(BW2173+BW2176)^2)^0.5)</f>
        <v>-4.9333450430443905E-3</v>
      </c>
      <c r="CC2173" s="134">
        <f t="shared" ref="CC2173" si="20907">((BV2173^2+BW2173^2)^0.5)/((BV2176^2+BW2176^2)^0.5)</f>
        <v>1.037396942993875</v>
      </c>
      <c r="CD2173" s="9"/>
      <c r="CE2173" s="38"/>
      <c r="CF2173" s="38"/>
      <c r="CG2173" s="38"/>
      <c r="CH2173" s="38"/>
      <c r="CM2173" s="129">
        <v>5.7</v>
      </c>
    </row>
    <row r="2174" spans="2:91" ht="18.600000000000001" customHeight="1" thickBot="1">
      <c r="D2174" s="39"/>
      <c r="G2174" s="40"/>
      <c r="I2174" s="39"/>
      <c r="L2174" s="40"/>
      <c r="N2174" s="39"/>
      <c r="Q2174" s="40"/>
      <c r="S2174" s="39"/>
      <c r="V2174" s="40"/>
      <c r="X2174" s="39"/>
      <c r="AA2174" s="40"/>
      <c r="AC2174" s="39"/>
      <c r="AF2174" s="40"/>
      <c r="AH2174" s="39"/>
      <c r="AK2174" s="40"/>
      <c r="AM2174" s="39"/>
      <c r="AP2174" s="40"/>
      <c r="AR2174" s="39"/>
      <c r="AU2174" s="40"/>
      <c r="AW2174" s="39"/>
      <c r="AZ2174" s="40"/>
      <c r="BB2174" s="39"/>
      <c r="BE2174" s="40"/>
      <c r="BG2174" s="39"/>
      <c r="BJ2174" s="40"/>
      <c r="BL2174" s="39"/>
      <c r="BO2174" s="40"/>
      <c r="BQ2174" s="34"/>
      <c r="BR2174" s="11"/>
      <c r="BS2174" s="11"/>
      <c r="BT2174" s="41"/>
      <c r="BV2174" s="39"/>
      <c r="BY2174" s="40"/>
      <c r="CC2174" s="135"/>
      <c r="CD2174" s="9"/>
      <c r="CE2174" s="38"/>
      <c r="CF2174" s="38"/>
      <c r="CG2174" s="38"/>
      <c r="CH2174" s="38"/>
    </row>
    <row r="2175" spans="2:91" ht="18.600000000000001" customHeight="1" thickBot="1">
      <c r="D2175" s="258" t="s">
        <v>129</v>
      </c>
      <c r="E2175" s="259"/>
      <c r="F2175" s="260" t="s">
        <v>130</v>
      </c>
      <c r="G2175" s="261"/>
      <c r="H2175" s="229"/>
      <c r="I2175" s="258" t="s">
        <v>131</v>
      </c>
      <c r="J2175" s="259"/>
      <c r="K2175" s="260" t="s">
        <v>132</v>
      </c>
      <c r="L2175" s="261"/>
      <c r="N2175" s="253" t="s">
        <v>133</v>
      </c>
      <c r="O2175" s="254"/>
      <c r="P2175" s="255" t="s">
        <v>134</v>
      </c>
      <c r="Q2175" s="256"/>
      <c r="S2175" s="258" t="s">
        <v>135</v>
      </c>
      <c r="T2175" s="259"/>
      <c r="U2175" s="260" t="s">
        <v>136</v>
      </c>
      <c r="V2175" s="261"/>
      <c r="W2175" s="8"/>
      <c r="X2175" s="253" t="s">
        <v>137</v>
      </c>
      <c r="Y2175" s="254"/>
      <c r="Z2175" s="255" t="s">
        <v>138</v>
      </c>
      <c r="AA2175" s="256"/>
      <c r="AB2175" s="8"/>
      <c r="AC2175" s="258" t="s">
        <v>139</v>
      </c>
      <c r="AD2175" s="259"/>
      <c r="AE2175" s="260" t="s">
        <v>140</v>
      </c>
      <c r="AF2175" s="261"/>
      <c r="AG2175" s="8"/>
      <c r="AH2175" s="253" t="s">
        <v>141</v>
      </c>
      <c r="AI2175" s="254"/>
      <c r="AJ2175" s="255" t="s">
        <v>142</v>
      </c>
      <c r="AK2175" s="256"/>
      <c r="AL2175" s="8"/>
      <c r="AM2175" s="258" t="s">
        <v>143</v>
      </c>
      <c r="AN2175" s="259"/>
      <c r="AO2175" s="260" t="s">
        <v>144</v>
      </c>
      <c r="AP2175" s="261"/>
      <c r="AR2175" s="253" t="s">
        <v>145</v>
      </c>
      <c r="AS2175" s="254"/>
      <c r="AT2175" s="255" t="s">
        <v>146</v>
      </c>
      <c r="AU2175" s="256"/>
      <c r="AV2175" s="4"/>
      <c r="AW2175" s="258" t="s">
        <v>147</v>
      </c>
      <c r="AX2175" s="259"/>
      <c r="AY2175" s="260" t="s">
        <v>148</v>
      </c>
      <c r="AZ2175" s="261"/>
      <c r="BA2175" s="8"/>
      <c r="BB2175" s="253" t="s">
        <v>149</v>
      </c>
      <c r="BC2175" s="254"/>
      <c r="BD2175" s="255" t="s">
        <v>150</v>
      </c>
      <c r="BE2175" s="256"/>
      <c r="BF2175" s="4"/>
      <c r="BG2175" s="258" t="s">
        <v>151</v>
      </c>
      <c r="BH2175" s="259"/>
      <c r="BI2175" s="260" t="s">
        <v>152</v>
      </c>
      <c r="BJ2175" s="261"/>
      <c r="BK2175" s="4"/>
      <c r="BL2175" s="253" t="s">
        <v>153</v>
      </c>
      <c r="BM2175" s="254"/>
      <c r="BN2175" s="255" t="s">
        <v>154</v>
      </c>
      <c r="BO2175" s="256"/>
      <c r="BP2175" s="4"/>
      <c r="BQ2175" s="258" t="s">
        <v>155</v>
      </c>
      <c r="BR2175" s="259"/>
      <c r="BS2175" s="260" t="s">
        <v>156</v>
      </c>
      <c r="BT2175" s="261"/>
      <c r="BU2175" s="8"/>
      <c r="BV2175" s="253" t="s">
        <v>157</v>
      </c>
      <c r="BW2175" s="254"/>
      <c r="BX2175" s="255" t="s">
        <v>158</v>
      </c>
      <c r="BY2175" s="256"/>
      <c r="CA2175" s="46" t="s">
        <v>16</v>
      </c>
      <c r="CC2175" s="136" t="s">
        <v>71</v>
      </c>
      <c r="CD2175" s="9"/>
      <c r="CE2175" s="38"/>
      <c r="CF2175" s="38"/>
      <c r="CG2175" s="38"/>
      <c r="CH2175" s="38"/>
    </row>
    <row r="2176" spans="2:91" ht="18.600000000000001" customHeight="1" thickTop="1" thickBot="1">
      <c r="D2176" s="29">
        <v>0</v>
      </c>
      <c r="E2176" s="33">
        <v>0</v>
      </c>
      <c r="F2176" s="31">
        <v>1</v>
      </c>
      <c r="G2176" s="32">
        <v>0</v>
      </c>
      <c r="I2176" s="29">
        <v>0</v>
      </c>
      <c r="J2176" s="33">
        <f t="shared" ref="J2176" si="20908">IF(0=(1-$J$8*$K$8*$B2173^2),10^14,$B2173*$J$8/(1-$J$8*$K$8*$B2173^2))</f>
        <v>-0.21613349861504685</v>
      </c>
      <c r="K2176" s="31">
        <v>1</v>
      </c>
      <c r="L2176" s="32">
        <v>0</v>
      </c>
      <c r="N2176" s="29">
        <f t="shared" ref="N2176" si="20909">D2176*I2173+F2176*I2176-E2176*J2173-G2176*J2176</f>
        <v>0</v>
      </c>
      <c r="O2176" s="33">
        <f t="shared" ref="O2176" si="20910">(D2176*J2173+E2176*I2173+F2176*J2176+G2176*I2176)</f>
        <v>-0.21613349861504685</v>
      </c>
      <c r="P2176" s="31">
        <f t="shared" ref="P2176" si="20911">D2176*K2173+F2176*K2176-E2176*L2173-G2176*L2176</f>
        <v>1</v>
      </c>
      <c r="Q2176" s="32">
        <f t="shared" ref="Q2176" si="20912">(D2176*L2173+E2176*K2173+F2176*L2176+G2176*K2176)</f>
        <v>0</v>
      </c>
      <c r="S2176" s="29">
        <v>0</v>
      </c>
      <c r="T2176" s="33">
        <v>0</v>
      </c>
      <c r="U2176" s="31">
        <v>1</v>
      </c>
      <c r="V2176" s="32">
        <v>0</v>
      </c>
      <c r="X2176" s="29">
        <f t="shared" ref="X2176" si="20913">N2176*S2173+P2176*S2176-O2176*T2173-Q2176*T2176</f>
        <v>0</v>
      </c>
      <c r="Y2176" s="33">
        <f t="shared" ref="Y2176" si="20914">(N2176*T2173+O2176*S2173+P2176*T2176+Q2176*S2176)</f>
        <v>-0.21613349861504685</v>
      </c>
      <c r="Z2176" s="31">
        <f t="shared" ref="Z2176" si="20915">N2176*U2173+P2176*U2176-O2176*V2173-Q2176*V2176</f>
        <v>0.95161292406967302</v>
      </c>
      <c r="AA2176" s="32">
        <f t="shared" ref="AA2176" si="20916">(N2176*V2173+O2176*U2173+P2176*V2176+Q2176*U2176)</f>
        <v>0</v>
      </c>
      <c r="AB2176" s="8"/>
      <c r="AC2176" s="29">
        <v>0</v>
      </c>
      <c r="AD2176" s="33">
        <f t="shared" ref="AD2176" si="20917">IF(0=(1-$AD$8*$AE$8*$B2173^2),10^14,$B2173*$AD$8/(1-$AD$8*$AE$8*$B2173^2))</f>
        <v>-0.16941775434328163</v>
      </c>
      <c r="AE2176" s="31">
        <v>1</v>
      </c>
      <c r="AF2176" s="32">
        <v>0</v>
      </c>
      <c r="AH2176" s="29">
        <f t="shared" ref="AH2176" si="20918">X2176*AC2173+Z2176*AC2176-Y2176*AD2173-AA2176*AD2176</f>
        <v>0</v>
      </c>
      <c r="AI2176" s="33">
        <f t="shared" ref="AI2176" si="20919">(X2176*AD2173+Y2176*AC2173+Z2176*AD2176+AA2176*AC2176)</f>
        <v>-0.37735362321497462</v>
      </c>
      <c r="AJ2176" s="31">
        <f t="shared" ref="AJ2176" si="20920">X2176*AE2173+Z2176*AE2176-Y2176*AF2173-AA2176*AF2176</f>
        <v>0.95161292406967302</v>
      </c>
      <c r="AK2176" s="32">
        <f t="shared" ref="AK2176" si="20921">(X2176*AF2173+Y2176*AE2173+Z2176*AF2176+AA2176*AE2176)</f>
        <v>0</v>
      </c>
      <c r="AL2176" s="8"/>
      <c r="AM2176" s="29">
        <v>0</v>
      </c>
      <c r="AN2176" s="33">
        <v>0</v>
      </c>
      <c r="AO2176" s="31">
        <v>1</v>
      </c>
      <c r="AP2176" s="32">
        <v>0</v>
      </c>
      <c r="AR2176" s="29">
        <f t="shared" ref="AR2176" si="20922">AH2176*AM2173+AJ2176*AM2176-AI2176*AN2173-AK2176*AN2176</f>
        <v>0</v>
      </c>
      <c r="AS2176" s="33">
        <f t="shared" ref="AS2176" si="20923">(AH2176*AN2173+AI2176*AM2173+AJ2176*AN2176+AK2176*AM2176)</f>
        <v>-0.37735362321497462</v>
      </c>
      <c r="AT2176" s="31">
        <f t="shared" ref="AT2176" si="20924">AH2176*AO2173+AJ2176*AO2176-AI2176*AP2173-AK2176*AP2176</f>
        <v>0.87521662751519103</v>
      </c>
      <c r="AU2176" s="32">
        <f t="shared" ref="AU2176" si="20925">(AH2176*AP2173+AI2176*AO2173+AJ2176*AP2176+AK2176*AO2176)</f>
        <v>0</v>
      </c>
      <c r="AV2176" s="8"/>
      <c r="AW2176" s="29">
        <v>0</v>
      </c>
      <c r="AX2176" s="33">
        <f t="shared" ref="AX2176" si="20926">IF(0=(1-$AX$8*$AY$8*$B2173^2),10^14,$B2173*$AX$8/(1-$AX$8*$AY$8*$B2173^2))</f>
        <v>-0.15360903226883399</v>
      </c>
      <c r="AY2176" s="31">
        <v>1</v>
      </c>
      <c r="AZ2176" s="32">
        <v>0</v>
      </c>
      <c r="BB2176" s="29">
        <f t="shared" ref="BB2176" si="20927">AR2176*AW2173+AT2176*AW2176-AS2176*AX2173-AU2176*AX2176</f>
        <v>0</v>
      </c>
      <c r="BC2176" s="33">
        <f t="shared" ref="BC2176" si="20928">(AR2176*AX2173+AS2176*AW2173+AT2176*AX2176+AU2176*AW2176)</f>
        <v>-0.51179480239317565</v>
      </c>
      <c r="BD2176" s="31">
        <f t="shared" ref="BD2176" si="20929">AR2176*AY2173+AT2176*AY2176-AS2176*AZ2173-AU2176*AZ2176</f>
        <v>0.87521662751519103</v>
      </c>
      <c r="BE2176" s="32">
        <f t="shared" ref="BE2176" si="20930">(AR2176*AZ2173+AS2176*AY2173+AT2176*AZ2176+AU2176*AY2176)</f>
        <v>0</v>
      </c>
      <c r="BF2176" s="8"/>
      <c r="BG2176" s="29">
        <v>0</v>
      </c>
      <c r="BH2176" s="33">
        <v>0</v>
      </c>
      <c r="BI2176" s="31">
        <v>1</v>
      </c>
      <c r="BJ2176" s="32">
        <v>0</v>
      </c>
      <c r="BL2176" s="29">
        <f t="shared" ref="BL2176" si="20931">BB2176*BG2173+BD2176*BG2176-BC2176*BH2173-BE2176*BH2176</f>
        <v>0</v>
      </c>
      <c r="BM2176" s="33">
        <f t="shared" ref="BM2176" si="20932">(BB2176*BH2173+BC2176*BG2173+BD2176*BH2176+BE2176*BG2176)</f>
        <v>-0.51179480239317565</v>
      </c>
      <c r="BN2176" s="31">
        <f t="shared" ref="BN2176" si="20933">BB2176*BI2173+BD2176*BI2176-BC2176*BJ2173-BE2176*BJ2176</f>
        <v>0.83878345870636639</v>
      </c>
      <c r="BO2176" s="32">
        <f t="shared" ref="BO2176" si="20934">(BB2176*BJ2173+BC2176*BI2173+BD2176*BJ2176+BE2176*BI2176)</f>
        <v>0</v>
      </c>
      <c r="BP2176" s="8"/>
      <c r="BQ2176" s="19">
        <f t="shared" ref="BQ2176:BQ2239" si="20935">1/$BR$8</f>
        <v>1</v>
      </c>
      <c r="BR2176" s="47">
        <v>0</v>
      </c>
      <c r="BS2176" s="48">
        <v>1</v>
      </c>
      <c r="BT2176" s="49">
        <v>0</v>
      </c>
      <c r="BV2176" s="29">
        <f t="shared" ref="BV2176" si="20936">BL2176*BQ2173+BN2176*BQ2176-BM2176*BR2173-BO2176*BR2176</f>
        <v>0.83878345870636639</v>
      </c>
      <c r="BW2176" s="33">
        <f t="shared" ref="BW2176" si="20937">(BL2176*BR2173+BM2176*BQ2173+BN2176*BR2176+BO2176*BQ2176)</f>
        <v>-0.51179480239317565</v>
      </c>
      <c r="BX2176" s="31">
        <f t="shared" ref="BX2176" si="20938">BL2176*BS2173+BN2176*BS2176-BM2176*BT2173-BO2176*BT2176</f>
        <v>0.83878345870636639</v>
      </c>
      <c r="BY2176" s="32">
        <f t="shared" ref="BY2176" si="20939">(BL2176*BT2173+BM2176*BS2173+BN2176*BT2176+BO2176*BS2176)</f>
        <v>0</v>
      </c>
      <c r="CA2176" s="50">
        <f t="shared" ref="CA2176" si="20940">(180/PI())*ATAN(-1*(BW2173+BW2176)/(BV2173+BV2176))</f>
        <v>33.038223239988959</v>
      </c>
      <c r="CC2176" s="137">
        <f t="shared" ref="CC2176" si="20941">20*LOG(((1-(10^(CA2173/20)^2)*(1-((1-CC2173)/(1+CC2173))^2))^0.5))</f>
        <v>-28.321415622478845</v>
      </c>
      <c r="CD2176" s="9"/>
      <c r="CE2176" s="38"/>
      <c r="CF2176" s="38"/>
      <c r="CG2176" s="38"/>
      <c r="CH2176" s="38"/>
    </row>
    <row r="2177" spans="2:91" ht="18.600000000000001" customHeight="1">
      <c r="CC2177" s="42"/>
    </row>
    <row r="2178" spans="2:91" ht="18.600000000000001" customHeight="1" thickBot="1">
      <c r="E2178" s="22" t="s">
        <v>4</v>
      </c>
      <c r="J2178" s="22" t="s">
        <v>5</v>
      </c>
      <c r="O2178" s="22" t="s">
        <v>6</v>
      </c>
      <c r="T2178" s="22" t="s">
        <v>7</v>
      </c>
      <c r="Y2178" s="22" t="s">
        <v>8</v>
      </c>
      <c r="AD2178" s="22" t="s">
        <v>65</v>
      </c>
      <c r="AI2178" s="22" t="s">
        <v>9</v>
      </c>
      <c r="AN2178" s="22" t="s">
        <v>66</v>
      </c>
      <c r="AS2178" s="22" t="s">
        <v>51</v>
      </c>
      <c r="AX2178" s="22" t="s">
        <v>67</v>
      </c>
      <c r="BC2178" s="22" t="s">
        <v>52</v>
      </c>
      <c r="BH2178" s="22" t="s">
        <v>68</v>
      </c>
      <c r="BM2178" s="22" t="s">
        <v>63</v>
      </c>
      <c r="BQ2178" s="23" t="s">
        <v>69</v>
      </c>
      <c r="BR2178" s="23"/>
      <c r="BS2178" s="24"/>
      <c r="BT2178" s="24"/>
      <c r="BU2178" s="24"/>
      <c r="BW2178" s="22" t="s">
        <v>64</v>
      </c>
    </row>
    <row r="2179" spans="2:91" ht="18.600000000000001" customHeight="1" thickBot="1">
      <c r="D2179" s="249" t="s">
        <v>103</v>
      </c>
      <c r="E2179" s="250"/>
      <c r="F2179" s="251" t="s">
        <v>104</v>
      </c>
      <c r="G2179" s="252"/>
      <c r="H2179" s="229"/>
      <c r="I2179" s="253" t="s">
        <v>11</v>
      </c>
      <c r="J2179" s="254"/>
      <c r="K2179" s="255" t="s">
        <v>12</v>
      </c>
      <c r="L2179" s="256"/>
      <c r="M2179" s="24"/>
      <c r="N2179" s="253" t="s">
        <v>105</v>
      </c>
      <c r="O2179" s="254"/>
      <c r="P2179" s="255" t="s">
        <v>106</v>
      </c>
      <c r="Q2179" s="256"/>
      <c r="R2179" s="24"/>
      <c r="S2179" s="249" t="s">
        <v>107</v>
      </c>
      <c r="T2179" s="250"/>
      <c r="U2179" s="251" t="s">
        <v>108</v>
      </c>
      <c r="V2179" s="252"/>
      <c r="W2179" s="8"/>
      <c r="X2179" s="253" t="s">
        <v>109</v>
      </c>
      <c r="Y2179" s="254"/>
      <c r="Z2179" s="255" t="s">
        <v>110</v>
      </c>
      <c r="AA2179" s="256"/>
      <c r="AB2179" s="8"/>
      <c r="AC2179" s="253" t="s">
        <v>111</v>
      </c>
      <c r="AD2179" s="254"/>
      <c r="AE2179" s="255" t="s">
        <v>14</v>
      </c>
      <c r="AF2179" s="256"/>
      <c r="AG2179" s="8"/>
      <c r="AH2179" s="253" t="s">
        <v>112</v>
      </c>
      <c r="AI2179" s="254"/>
      <c r="AJ2179" s="255" t="s">
        <v>113</v>
      </c>
      <c r="AK2179" s="256"/>
      <c r="AL2179" s="8"/>
      <c r="AM2179" s="249" t="s">
        <v>114</v>
      </c>
      <c r="AN2179" s="250"/>
      <c r="AO2179" s="251" t="s">
        <v>115</v>
      </c>
      <c r="AP2179" s="252"/>
      <c r="AQ2179" s="24"/>
      <c r="AR2179" s="253" t="s">
        <v>116</v>
      </c>
      <c r="AS2179" s="254"/>
      <c r="AT2179" s="255" t="s">
        <v>13</v>
      </c>
      <c r="AU2179" s="256"/>
      <c r="AV2179" s="4"/>
      <c r="AW2179" s="253" t="s">
        <v>117</v>
      </c>
      <c r="AX2179" s="254"/>
      <c r="AY2179" s="255" t="s">
        <v>118</v>
      </c>
      <c r="AZ2179" s="256"/>
      <c r="BA2179" s="8"/>
      <c r="BB2179" s="253" t="s">
        <v>119</v>
      </c>
      <c r="BC2179" s="254"/>
      <c r="BD2179" s="255" t="s">
        <v>120</v>
      </c>
      <c r="BE2179" s="256"/>
      <c r="BF2179" s="4"/>
      <c r="BG2179" s="249" t="s">
        <v>121</v>
      </c>
      <c r="BH2179" s="250"/>
      <c r="BI2179" s="251" t="s">
        <v>122</v>
      </c>
      <c r="BJ2179" s="252"/>
      <c r="BK2179" s="4"/>
      <c r="BL2179" s="253" t="s">
        <v>123</v>
      </c>
      <c r="BM2179" s="254"/>
      <c r="BN2179" s="255" t="s">
        <v>124</v>
      </c>
      <c r="BO2179" s="256"/>
      <c r="BP2179" s="4"/>
      <c r="BQ2179" s="253" t="s">
        <v>125</v>
      </c>
      <c r="BR2179" s="254"/>
      <c r="BS2179" s="255" t="s">
        <v>126</v>
      </c>
      <c r="BT2179" s="256"/>
      <c r="BU2179" s="8"/>
      <c r="BV2179" s="253" t="s">
        <v>127</v>
      </c>
      <c r="BW2179" s="254"/>
      <c r="BX2179" s="255" t="s">
        <v>128</v>
      </c>
      <c r="BY2179" s="256"/>
      <c r="CA2179" s="27" t="s">
        <v>15</v>
      </c>
      <c r="CC2179" s="133" t="s">
        <v>70</v>
      </c>
      <c r="CD2179" s="9"/>
      <c r="CE2179" s="38"/>
      <c r="CF2179" s="38"/>
      <c r="CG2179" s="38"/>
      <c r="CH2179" s="38"/>
    </row>
    <row r="2180" spans="2:91" ht="18.600000000000001" customHeight="1" thickTop="1" thickBot="1">
      <c r="B2180" s="129">
        <v>5.74</v>
      </c>
      <c r="D2180" s="29">
        <v>1</v>
      </c>
      <c r="E2180" s="30">
        <v>0</v>
      </c>
      <c r="F2180" s="31">
        <v>0</v>
      </c>
      <c r="G2180" s="32">
        <f t="shared" ref="G2180:G2243" si="20942">-1/($E$8*$B2180)</f>
        <v>-0.11483972125435539</v>
      </c>
      <c r="I2180" s="29">
        <v>1</v>
      </c>
      <c r="J2180" s="33">
        <v>0</v>
      </c>
      <c r="K2180" s="31">
        <v>0</v>
      </c>
      <c r="L2180" s="32">
        <v>0</v>
      </c>
      <c r="N2180" s="29">
        <f t="shared" ref="N2180" si="20943">D2180*I2180+F2180*I2183-E2180*J2180-G2180*J2183</f>
        <v>0.97526658550194367</v>
      </c>
      <c r="O2180" s="33">
        <f t="shared" ref="O2180" si="20944">(D2180*J2180+E2180*I2180+F2180*J2183+G2180*I2183)</f>
        <v>0</v>
      </c>
      <c r="P2180" s="31">
        <f t="shared" ref="P2180" si="20945">D2180*K2180+F2180*K2183-E2180*L2180-G2180*L2183</f>
        <v>0</v>
      </c>
      <c r="Q2180" s="32">
        <f t="shared" ref="Q2180" si="20946">(D2180*L2180+E2180*K2180+F2180*L2183+G2180*K2183)</f>
        <v>-0.11483972125435539</v>
      </c>
      <c r="S2180" s="29">
        <v>1</v>
      </c>
      <c r="T2180" s="30">
        <v>0</v>
      </c>
      <c r="U2180" s="31">
        <v>0</v>
      </c>
      <c r="V2180" s="32">
        <f t="shared" ref="V2180:V2243" si="20947">-1/($T$8*$B2180)</f>
        <v>-0.223095818815331</v>
      </c>
      <c r="X2180" s="29">
        <f t="shared" ref="X2180" si="20948">N2180*S2180+P2180*S2183-O2180*T2180-Q2180*T2183</f>
        <v>0.97526658550194367</v>
      </c>
      <c r="Y2180" s="33">
        <f t="shared" ref="Y2180" si="20949">(N2180*T2180+O2180*S2180+P2180*T2183+Q2180*S2183)</f>
        <v>0</v>
      </c>
      <c r="Z2180" s="31">
        <f t="shared" ref="Z2180" si="20950">N2180*U2180+P2180*U2183-O2180*V2180-Q2180*V2183</f>
        <v>0</v>
      </c>
      <c r="AA2180" s="32">
        <f t="shared" ref="AA2180" si="20951">(N2180*V2180+O2180*U2180+P2180*V2183+Q2180*U2183)</f>
        <v>-0.33241761871014353</v>
      </c>
      <c r="AB2180" s="8"/>
      <c r="AC2180" s="29">
        <v>1</v>
      </c>
      <c r="AD2180" s="33">
        <v>0</v>
      </c>
      <c r="AE2180" s="31">
        <v>0</v>
      </c>
      <c r="AF2180" s="32">
        <v>0</v>
      </c>
      <c r="AH2180" s="29">
        <f t="shared" ref="AH2180" si="20952">X2180*AC2180+Z2180*AC2183-Y2180*AD2180-AA2180*AD2183</f>
        <v>0.9191522661453293</v>
      </c>
      <c r="AI2180" s="33">
        <f t="shared" ref="AI2180" si="20953">(X2180*AD2180+Y2180*AC2180+Z2180*AD2183+AA2180*AC2183)</f>
        <v>0</v>
      </c>
      <c r="AJ2180" s="31">
        <f t="shared" ref="AJ2180" si="20954">X2180*AE2180+Z2180*AE2183-Y2180*AF2180-AA2180*AF2183</f>
        <v>0</v>
      </c>
      <c r="AK2180" s="32">
        <f t="shared" ref="AK2180" si="20955">(X2180*AF2180+Y2180*AE2180+Z2180*AF2183+AA2180*AE2183)</f>
        <v>-0.33241761871014353</v>
      </c>
      <c r="AL2180" s="8"/>
      <c r="AM2180" s="29">
        <v>1</v>
      </c>
      <c r="AN2180" s="30">
        <v>0</v>
      </c>
      <c r="AO2180" s="31">
        <v>0</v>
      </c>
      <c r="AP2180" s="32">
        <f t="shared" ref="AP2180:AP2243" si="20956">-1/($AN$8*$B2180)</f>
        <v>-0.20174738675958184</v>
      </c>
      <c r="AR2180" s="29">
        <f t="shared" ref="AR2180" si="20957">AH2180*AM2180+AJ2180*AM2183-AI2180*AN2180-AK2180*AN2183</f>
        <v>0.9191522661453293</v>
      </c>
      <c r="AS2180" s="33">
        <f t="shared" ref="AS2180" si="20958">(AH2180*AN2180+AI2180*AM2180+AJ2180*AN2183+AK2180*AM2183)</f>
        <v>0</v>
      </c>
      <c r="AT2180" s="31">
        <f t="shared" ref="AT2180" si="20959">AH2180*AO2180+AJ2180*AO2183-AI2180*AP2180-AK2180*AP2183</f>
        <v>0</v>
      </c>
      <c r="AU2180" s="32">
        <f t="shared" ref="AU2180" si="20960">(AH2180*AP2180+AI2180*AO2180+AJ2180*AP2183+AK2180*AO2183)</f>
        <v>-0.51785418643911141</v>
      </c>
      <c r="AV2180" s="8"/>
      <c r="AW2180" s="29">
        <v>1</v>
      </c>
      <c r="AX2180" s="33">
        <v>0</v>
      </c>
      <c r="AY2180" s="31">
        <v>0</v>
      </c>
      <c r="AZ2180" s="32">
        <v>0</v>
      </c>
      <c r="BB2180" s="29">
        <f t="shared" ref="BB2180" si="20961">AR2180*AW2180+AT2180*AW2183-AS2180*AX2180-AU2180*AX2183</f>
        <v>0.83988947489127475</v>
      </c>
      <c r="BC2180" s="33">
        <f t="shared" ref="BC2180" si="20962">(AR2180*AX2180+AS2180*AW2180+AT2180*AX2183+AU2180*AW2183)</f>
        <v>0</v>
      </c>
      <c r="BD2180" s="31">
        <f t="shared" ref="BD2180" si="20963">AR2180*AY2180+AT2180*AY2183-AS2180*AZ2180-AU2180*AZ2183</f>
        <v>0</v>
      </c>
      <c r="BE2180" s="32">
        <f t="shared" ref="BE2180" si="20964">(AR2180*AZ2180+AS2180*AY2180+AT2180*AZ2183+AU2180*AY2183)</f>
        <v>-0.51785418643911141</v>
      </c>
      <c r="BF2180" s="8"/>
      <c r="BG2180" s="29">
        <v>1</v>
      </c>
      <c r="BH2180" s="30">
        <v>0</v>
      </c>
      <c r="BI2180" s="31">
        <v>0</v>
      </c>
      <c r="BJ2180" s="32">
        <f t="shared" ref="BJ2180:BJ2243" si="20965">-1/($BH$8*$B2180)</f>
        <v>-7.0939024390243896E-2</v>
      </c>
      <c r="BL2180" s="29">
        <f t="shared" ref="BL2180" si="20966">BB2180*BG2180+BD2180*BG2183-BC2180*BH2180-BE2180*BH2183</f>
        <v>0.83988947489127475</v>
      </c>
      <c r="BM2180" s="33">
        <f t="shared" ref="BM2180" si="20967">(BB2180*BH2180+BC2180*BG2180+BD2180*BH2183+BE2180*BG2183)</f>
        <v>0</v>
      </c>
      <c r="BN2180" s="31">
        <f t="shared" ref="BN2180" si="20968">BB2180*BI2180+BD2180*BI2183-BC2180*BJ2180-BE2180*BJ2183</f>
        <v>0</v>
      </c>
      <c r="BO2180" s="32">
        <f t="shared" ref="BO2180" si="20969">(BB2180*BJ2180+BC2180*BI2180+BD2180*BJ2183+BE2180*BI2183)</f>
        <v>-0.57743512638353267</v>
      </c>
      <c r="BP2180" s="8"/>
      <c r="BQ2180" s="34">
        <v>1</v>
      </c>
      <c r="BR2180" s="35">
        <v>0</v>
      </c>
      <c r="BS2180" s="11">
        <v>0</v>
      </c>
      <c r="BT2180" s="36">
        <v>0</v>
      </c>
      <c r="BV2180" s="29">
        <f t="shared" ref="BV2180" si="20970">BL2180*BQ2180+BN2180*BQ2183-BM2180*BR2180-BO2180*BR2183</f>
        <v>0.83988947489127475</v>
      </c>
      <c r="BW2180" s="33">
        <f t="shared" ref="BW2180" si="20971">(BL2180*BR2180+BM2180*BQ2180+BN2180*BR2183+BO2180*BQ2183)</f>
        <v>-0.57743512638353267</v>
      </c>
      <c r="BX2180" s="31">
        <f t="shared" ref="BX2180" si="20972">BL2180*BS2180+BN2180*BS2183-BM2180*BT2180-BO2180*BT2183</f>
        <v>0</v>
      </c>
      <c r="BY2180" s="32">
        <f t="shared" ref="BY2180" si="20973">(BL2180*BT2180+BM2180*BS2180+BN2180*BT2183+BO2180*BS2183)</f>
        <v>-0.57743512638353267</v>
      </c>
      <c r="CA2180" s="37">
        <f t="shared" ref="CA2180" si="20974">20*LOG(((1+$BR$8)/$BR$8)/((BV2180+BV2183)^2+(BW2180+BW2183)^2)^0.5)</f>
        <v>-4.9109187399419395E-3</v>
      </c>
      <c r="CC2180" s="134">
        <f t="shared" ref="CC2180" si="20975">((BV2180^2+BW2180^2)^0.5)/((BV2183^2+BW2183^2)^0.5)</f>
        <v>1.0371913579249084</v>
      </c>
      <c r="CD2180" s="9"/>
      <c r="CE2180" s="38"/>
      <c r="CF2180" s="38"/>
      <c r="CG2180" s="38"/>
      <c r="CH2180" s="38"/>
      <c r="CM2180" s="129">
        <v>5.72</v>
      </c>
    </row>
    <row r="2181" spans="2:91" ht="18.600000000000001" customHeight="1" thickBot="1">
      <c r="D2181" s="39"/>
      <c r="G2181" s="40"/>
      <c r="I2181" s="39"/>
      <c r="L2181" s="40"/>
      <c r="N2181" s="39"/>
      <c r="Q2181" s="40"/>
      <c r="S2181" s="39"/>
      <c r="V2181" s="40"/>
      <c r="X2181" s="39"/>
      <c r="AA2181" s="40"/>
      <c r="AC2181" s="39"/>
      <c r="AF2181" s="40"/>
      <c r="AH2181" s="39"/>
      <c r="AK2181" s="40"/>
      <c r="AM2181" s="39"/>
      <c r="AP2181" s="40"/>
      <c r="AR2181" s="39"/>
      <c r="AU2181" s="40"/>
      <c r="AW2181" s="39"/>
      <c r="AZ2181" s="40"/>
      <c r="BB2181" s="39"/>
      <c r="BE2181" s="40"/>
      <c r="BG2181" s="39"/>
      <c r="BJ2181" s="40"/>
      <c r="BL2181" s="39"/>
      <c r="BO2181" s="40"/>
      <c r="BQ2181" s="34"/>
      <c r="BR2181" s="11"/>
      <c r="BS2181" s="11"/>
      <c r="BT2181" s="41"/>
      <c r="BV2181" s="39"/>
      <c r="BY2181" s="40"/>
      <c r="CC2181" s="135"/>
      <c r="CD2181" s="9"/>
      <c r="CE2181" s="38"/>
      <c r="CF2181" s="38"/>
      <c r="CG2181" s="38"/>
      <c r="CH2181" s="38"/>
    </row>
    <row r="2182" spans="2:91" ht="18.600000000000001" customHeight="1" thickBot="1">
      <c r="D2182" s="258" t="s">
        <v>129</v>
      </c>
      <c r="E2182" s="259"/>
      <c r="F2182" s="260" t="s">
        <v>130</v>
      </c>
      <c r="G2182" s="261"/>
      <c r="H2182" s="229"/>
      <c r="I2182" s="258" t="s">
        <v>131</v>
      </c>
      <c r="J2182" s="259"/>
      <c r="K2182" s="260" t="s">
        <v>132</v>
      </c>
      <c r="L2182" s="261"/>
      <c r="N2182" s="253" t="s">
        <v>133</v>
      </c>
      <c r="O2182" s="254"/>
      <c r="P2182" s="255" t="s">
        <v>134</v>
      </c>
      <c r="Q2182" s="256"/>
      <c r="S2182" s="258" t="s">
        <v>135</v>
      </c>
      <c r="T2182" s="259"/>
      <c r="U2182" s="260" t="s">
        <v>136</v>
      </c>
      <c r="V2182" s="261"/>
      <c r="W2182" s="8"/>
      <c r="X2182" s="253" t="s">
        <v>137</v>
      </c>
      <c r="Y2182" s="254"/>
      <c r="Z2182" s="255" t="s">
        <v>138</v>
      </c>
      <c r="AA2182" s="256"/>
      <c r="AB2182" s="8"/>
      <c r="AC2182" s="258" t="s">
        <v>139</v>
      </c>
      <c r="AD2182" s="259"/>
      <c r="AE2182" s="260" t="s">
        <v>140</v>
      </c>
      <c r="AF2182" s="261"/>
      <c r="AG2182" s="8"/>
      <c r="AH2182" s="253" t="s">
        <v>141</v>
      </c>
      <c r="AI2182" s="254"/>
      <c r="AJ2182" s="255" t="s">
        <v>142</v>
      </c>
      <c r="AK2182" s="256"/>
      <c r="AL2182" s="8"/>
      <c r="AM2182" s="258" t="s">
        <v>143</v>
      </c>
      <c r="AN2182" s="259"/>
      <c r="AO2182" s="260" t="s">
        <v>144</v>
      </c>
      <c r="AP2182" s="261"/>
      <c r="AR2182" s="253" t="s">
        <v>145</v>
      </c>
      <c r="AS2182" s="254"/>
      <c r="AT2182" s="255" t="s">
        <v>146</v>
      </c>
      <c r="AU2182" s="256"/>
      <c r="AV2182" s="4"/>
      <c r="AW2182" s="258" t="s">
        <v>147</v>
      </c>
      <c r="AX2182" s="259"/>
      <c r="AY2182" s="260" t="s">
        <v>148</v>
      </c>
      <c r="AZ2182" s="261"/>
      <c r="BA2182" s="8"/>
      <c r="BB2182" s="253" t="s">
        <v>149</v>
      </c>
      <c r="BC2182" s="254"/>
      <c r="BD2182" s="255" t="s">
        <v>150</v>
      </c>
      <c r="BE2182" s="256"/>
      <c r="BF2182" s="4"/>
      <c r="BG2182" s="258" t="s">
        <v>151</v>
      </c>
      <c r="BH2182" s="259"/>
      <c r="BI2182" s="260" t="s">
        <v>152</v>
      </c>
      <c r="BJ2182" s="261"/>
      <c r="BK2182" s="4"/>
      <c r="BL2182" s="253" t="s">
        <v>153</v>
      </c>
      <c r="BM2182" s="254"/>
      <c r="BN2182" s="255" t="s">
        <v>154</v>
      </c>
      <c r="BO2182" s="256"/>
      <c r="BP2182" s="4"/>
      <c r="BQ2182" s="258" t="s">
        <v>155</v>
      </c>
      <c r="BR2182" s="259"/>
      <c r="BS2182" s="260" t="s">
        <v>156</v>
      </c>
      <c r="BT2182" s="261"/>
      <c r="BU2182" s="8"/>
      <c r="BV2182" s="253" t="s">
        <v>157</v>
      </c>
      <c r="BW2182" s="254"/>
      <c r="BX2182" s="255" t="s">
        <v>158</v>
      </c>
      <c r="BY2182" s="256"/>
      <c r="CA2182" s="46" t="s">
        <v>16</v>
      </c>
      <c r="CC2182" s="136" t="s">
        <v>71</v>
      </c>
      <c r="CD2182" s="9"/>
      <c r="CE2182" s="38"/>
      <c r="CF2182" s="38"/>
      <c r="CG2182" s="38"/>
      <c r="CH2182" s="38"/>
    </row>
    <row r="2183" spans="2:91" ht="18.600000000000001" customHeight="1" thickTop="1" thickBot="1">
      <c r="D2183" s="29">
        <v>0</v>
      </c>
      <c r="E2183" s="33">
        <v>0</v>
      </c>
      <c r="F2183" s="31">
        <v>1</v>
      </c>
      <c r="G2183" s="32">
        <v>0</v>
      </c>
      <c r="I2183" s="29">
        <v>0</v>
      </c>
      <c r="J2183" s="33">
        <f t="shared" ref="J2183" si="20976">IF(0=(1-$J$8*$K$8*$B2180^2),10^14,$B2180*$J$8/(1-$J$8*$K$8*$B2180^2))</f>
        <v>-0.21537334145277934</v>
      </c>
      <c r="K2183" s="31">
        <v>1</v>
      </c>
      <c r="L2183" s="32">
        <v>0</v>
      </c>
      <c r="N2183" s="29">
        <f t="shared" ref="N2183" si="20977">D2183*I2180+F2183*I2183-E2183*J2180-G2183*J2183</f>
        <v>0</v>
      </c>
      <c r="O2183" s="33">
        <f t="shared" ref="O2183" si="20978">(D2183*J2180+E2183*I2180+F2183*J2183+G2183*I2183)</f>
        <v>-0.21537334145277934</v>
      </c>
      <c r="P2183" s="31">
        <f t="shared" ref="P2183" si="20979">D2183*K2180+F2183*K2183-E2183*L2180-G2183*L2183</f>
        <v>1</v>
      </c>
      <c r="Q2183" s="32">
        <f t="shared" ref="Q2183" si="20980">(D2183*L2180+E2183*K2180+F2183*L2183+G2183*K2183)</f>
        <v>0</v>
      </c>
      <c r="S2183" s="29">
        <v>0</v>
      </c>
      <c r="T2183" s="33">
        <v>0</v>
      </c>
      <c r="U2183" s="31">
        <v>1</v>
      </c>
      <c r="V2183" s="32">
        <v>0</v>
      </c>
      <c r="X2183" s="29">
        <f t="shared" ref="X2183" si="20981">N2183*S2180+P2183*S2183-O2183*T2180-Q2183*T2183</f>
        <v>0</v>
      </c>
      <c r="Y2183" s="33">
        <f t="shared" ref="Y2183" si="20982">(N2183*T2180+O2183*S2180+P2183*T2183+Q2183*S2183)</f>
        <v>-0.21537334145277934</v>
      </c>
      <c r="Z2183" s="31">
        <f t="shared" ref="Z2183" si="20983">N2183*U2180+P2183*U2183-O2183*V2180-Q2183*V2183</f>
        <v>0.9519511080375983</v>
      </c>
      <c r="AA2183" s="32">
        <f t="shared" ref="AA2183" si="20984">(N2183*V2180+O2183*U2180+P2183*V2183+Q2183*U2183)</f>
        <v>0</v>
      </c>
      <c r="AB2183" s="8"/>
      <c r="AC2183" s="29">
        <v>0</v>
      </c>
      <c r="AD2183" s="33">
        <f t="shared" ref="AD2183" si="20985">IF(0=(1-$AD$8*$AE$8*$B2180^2),10^14,$B2180*$AD$8/(1-$AD$8*$AE$8*$B2180^2))</f>
        <v>-0.16880669434535631</v>
      </c>
      <c r="AE2183" s="31">
        <v>1</v>
      </c>
      <c r="AF2183" s="32">
        <v>0</v>
      </c>
      <c r="AH2183" s="29">
        <f t="shared" ref="AH2183" si="20986">X2183*AC2180+Z2183*AC2183-Y2183*AD2180-AA2183*AD2183</f>
        <v>0</v>
      </c>
      <c r="AI2183" s="33">
        <f t="shared" ref="AI2183" si="20987">(X2183*AD2180+Y2183*AC2180+Z2183*AD2183+AA2183*AC2183)</f>
        <v>-0.37606906117900546</v>
      </c>
      <c r="AJ2183" s="31">
        <f t="shared" ref="AJ2183" si="20988">X2183*AE2180+Z2183*AE2183-Y2183*AF2180-AA2183*AF2183</f>
        <v>0.9519511080375983</v>
      </c>
      <c r="AK2183" s="32">
        <f t="shared" ref="AK2183" si="20989">(X2183*AF2180+Y2183*AE2180+Z2183*AF2183+AA2183*AE2183)</f>
        <v>0</v>
      </c>
      <c r="AL2183" s="8"/>
      <c r="AM2183" s="29">
        <v>0</v>
      </c>
      <c r="AN2183" s="33">
        <v>0</v>
      </c>
      <c r="AO2183" s="31">
        <v>1</v>
      </c>
      <c r="AP2183" s="32">
        <v>0</v>
      </c>
      <c r="AR2183" s="29">
        <f t="shared" ref="AR2183" si="20990">AH2183*AM2180+AJ2183*AM2183-AI2183*AN2180-AK2183*AN2183</f>
        <v>0</v>
      </c>
      <c r="AS2183" s="33">
        <f t="shared" ref="AS2183" si="20991">(AH2183*AN2180+AI2183*AM2180+AJ2183*AN2183+AK2183*AM2183)</f>
        <v>-0.37606906117900546</v>
      </c>
      <c r="AT2183" s="31">
        <f t="shared" ref="AT2183" si="20992">AH2183*AO2180+AJ2183*AO2183-AI2183*AP2180-AK2183*AP2183</f>
        <v>0.87608015770360459</v>
      </c>
      <c r="AU2183" s="32">
        <f t="shared" ref="AU2183" si="20993">(AH2183*AP2180+AI2183*AO2180+AJ2183*AP2183+AK2183*AO2183)</f>
        <v>0</v>
      </c>
      <c r="AV2183" s="8"/>
      <c r="AW2183" s="29">
        <v>0</v>
      </c>
      <c r="AX2183" s="33">
        <f t="shared" ref="AX2183" si="20994">IF(0=(1-$AX$8*$AY$8*$B2180^2),10^14,$B2180*$AX$8/(1-$AX$8*$AY$8*$B2180^2))</f>
        <v>-0.15306005692274954</v>
      </c>
      <c r="AY2183" s="31">
        <v>1</v>
      </c>
      <c r="AZ2183" s="32">
        <v>0</v>
      </c>
      <c r="BB2183" s="29">
        <f t="shared" ref="BB2183" si="20995">AR2183*AW2180+AT2183*AW2183-AS2183*AX2180-AU2183*AX2183</f>
        <v>0</v>
      </c>
      <c r="BC2183" s="33">
        <f t="shared" ref="BC2183" si="20996">(AR2183*AX2180+AS2183*AW2180+AT2183*AX2183+AU2183*AW2183)</f>
        <v>-0.51016193998601056</v>
      </c>
      <c r="BD2183" s="31">
        <f t="shared" ref="BD2183" si="20997">AR2183*AY2180+AT2183*AY2183-AS2183*AZ2180-AU2183*AZ2183</f>
        <v>0.87608015770360459</v>
      </c>
      <c r="BE2183" s="32">
        <f t="shared" ref="BE2183" si="20998">(AR2183*AZ2180+AS2183*AY2180+AT2183*AZ2183+AU2183*AY2183)</f>
        <v>0</v>
      </c>
      <c r="BF2183" s="8"/>
      <c r="BG2183" s="29">
        <v>0</v>
      </c>
      <c r="BH2183" s="33">
        <v>0</v>
      </c>
      <c r="BI2183" s="31">
        <v>1</v>
      </c>
      <c r="BJ2183" s="32">
        <v>0</v>
      </c>
      <c r="BL2183" s="29">
        <f t="shared" ref="BL2183" si="20999">BB2183*BG2180+BD2183*BG2183-BC2183*BH2180-BE2183*BH2183</f>
        <v>0</v>
      </c>
      <c r="BM2183" s="33">
        <f t="shared" ref="BM2183" si="21000">(BB2183*BH2180+BC2183*BG2180+BD2183*BH2183+BE2183*BG2183)</f>
        <v>-0.51016193998601056</v>
      </c>
      <c r="BN2183" s="31">
        <f t="shared" ref="BN2183" si="21001">BB2183*BI2180+BD2183*BI2183-BC2183*BJ2180-BE2183*BJ2183</f>
        <v>0.83988976739996279</v>
      </c>
      <c r="BO2183" s="32">
        <f t="shared" ref="BO2183" si="21002">(BB2183*BJ2180+BC2183*BI2180+BD2183*BJ2183+BE2183*BI2183)</f>
        <v>0</v>
      </c>
      <c r="BP2183" s="8"/>
      <c r="BQ2183" s="19">
        <f t="shared" ref="BQ2183:BQ2246" si="21003">1/$BR$8</f>
        <v>1</v>
      </c>
      <c r="BR2183" s="47">
        <v>0</v>
      </c>
      <c r="BS2183" s="48">
        <v>1</v>
      </c>
      <c r="BT2183" s="49">
        <v>0</v>
      </c>
      <c r="BV2183" s="29">
        <f t="shared" ref="BV2183" si="21004">BL2183*BQ2180+BN2183*BQ2183-BM2183*BR2180-BO2183*BR2183</f>
        <v>0.83988976739996279</v>
      </c>
      <c r="BW2183" s="33">
        <f t="shared" ref="BW2183" si="21005">(BL2183*BR2180+BM2183*BQ2180+BN2183*BR2183+BO2183*BQ2183)</f>
        <v>-0.51016193998601056</v>
      </c>
      <c r="BX2183" s="31">
        <f t="shared" ref="BX2183" si="21006">BL2183*BS2180+BN2183*BS2183-BM2183*BT2180-BO2183*BT2183</f>
        <v>0.83988976739996279</v>
      </c>
      <c r="BY2183" s="32">
        <f t="shared" ref="BY2183" si="21007">(BL2183*BT2180+BM2183*BS2180+BN2183*BT2183+BO2183*BS2183)</f>
        <v>0</v>
      </c>
      <c r="CA2183" s="50">
        <f t="shared" ref="CA2183" si="21008">(180/PI())*ATAN(-1*(BW2180+BW2183)/(BV2180+BV2183))</f>
        <v>32.921615086880287</v>
      </c>
      <c r="CC2183" s="137">
        <f t="shared" ref="CC2183" si="21009">20*LOG(((1-(10^(CA2180/20)^2)*(1-((1-CC2180)/(1+CC2180))^2))^0.5))</f>
        <v>-28.347397498659671</v>
      </c>
      <c r="CD2183" s="9"/>
      <c r="CE2183" s="38"/>
      <c r="CF2183" s="38"/>
      <c r="CG2183" s="38"/>
      <c r="CH2183" s="38"/>
    </row>
    <row r="2184" spans="2:91" ht="18.600000000000001" customHeight="1">
      <c r="CC2184" s="42"/>
    </row>
    <row r="2185" spans="2:91" ht="18.600000000000001" customHeight="1" thickBot="1">
      <c r="E2185" s="22" t="s">
        <v>4</v>
      </c>
      <c r="J2185" s="22" t="s">
        <v>5</v>
      </c>
      <c r="O2185" s="22" t="s">
        <v>6</v>
      </c>
      <c r="T2185" s="22" t="s">
        <v>7</v>
      </c>
      <c r="Y2185" s="22" t="s">
        <v>8</v>
      </c>
      <c r="AD2185" s="22" t="s">
        <v>65</v>
      </c>
      <c r="AI2185" s="22" t="s">
        <v>9</v>
      </c>
      <c r="AN2185" s="22" t="s">
        <v>66</v>
      </c>
      <c r="AS2185" s="22" t="s">
        <v>51</v>
      </c>
      <c r="AX2185" s="22" t="s">
        <v>67</v>
      </c>
      <c r="BC2185" s="22" t="s">
        <v>52</v>
      </c>
      <c r="BH2185" s="22" t="s">
        <v>68</v>
      </c>
      <c r="BM2185" s="22" t="s">
        <v>63</v>
      </c>
      <c r="BQ2185" s="23" t="s">
        <v>69</v>
      </c>
      <c r="BR2185" s="23"/>
      <c r="BS2185" s="24"/>
      <c r="BT2185" s="24"/>
      <c r="BU2185" s="24"/>
      <c r="BW2185" s="22" t="s">
        <v>64</v>
      </c>
    </row>
    <row r="2186" spans="2:91" ht="18.600000000000001" customHeight="1" thickBot="1">
      <c r="D2186" s="249" t="s">
        <v>103</v>
      </c>
      <c r="E2186" s="250"/>
      <c r="F2186" s="251" t="s">
        <v>104</v>
      </c>
      <c r="G2186" s="252"/>
      <c r="H2186" s="229"/>
      <c r="I2186" s="253" t="s">
        <v>11</v>
      </c>
      <c r="J2186" s="254"/>
      <c r="K2186" s="255" t="s">
        <v>12</v>
      </c>
      <c r="L2186" s="256"/>
      <c r="M2186" s="24"/>
      <c r="N2186" s="253" t="s">
        <v>105</v>
      </c>
      <c r="O2186" s="254"/>
      <c r="P2186" s="255" t="s">
        <v>106</v>
      </c>
      <c r="Q2186" s="256"/>
      <c r="R2186" s="24"/>
      <c r="S2186" s="249" t="s">
        <v>107</v>
      </c>
      <c r="T2186" s="250"/>
      <c r="U2186" s="251" t="s">
        <v>108</v>
      </c>
      <c r="V2186" s="252"/>
      <c r="W2186" s="8"/>
      <c r="X2186" s="253" t="s">
        <v>109</v>
      </c>
      <c r="Y2186" s="254"/>
      <c r="Z2186" s="255" t="s">
        <v>110</v>
      </c>
      <c r="AA2186" s="256"/>
      <c r="AB2186" s="8"/>
      <c r="AC2186" s="253" t="s">
        <v>111</v>
      </c>
      <c r="AD2186" s="254"/>
      <c r="AE2186" s="255" t="s">
        <v>14</v>
      </c>
      <c r="AF2186" s="256"/>
      <c r="AG2186" s="8"/>
      <c r="AH2186" s="253" t="s">
        <v>112</v>
      </c>
      <c r="AI2186" s="254"/>
      <c r="AJ2186" s="255" t="s">
        <v>113</v>
      </c>
      <c r="AK2186" s="256"/>
      <c r="AL2186" s="8"/>
      <c r="AM2186" s="249" t="s">
        <v>114</v>
      </c>
      <c r="AN2186" s="250"/>
      <c r="AO2186" s="251" t="s">
        <v>115</v>
      </c>
      <c r="AP2186" s="252"/>
      <c r="AQ2186" s="24"/>
      <c r="AR2186" s="253" t="s">
        <v>116</v>
      </c>
      <c r="AS2186" s="254"/>
      <c r="AT2186" s="255" t="s">
        <v>13</v>
      </c>
      <c r="AU2186" s="256"/>
      <c r="AV2186" s="4"/>
      <c r="AW2186" s="253" t="s">
        <v>117</v>
      </c>
      <c r="AX2186" s="254"/>
      <c r="AY2186" s="255" t="s">
        <v>118</v>
      </c>
      <c r="AZ2186" s="256"/>
      <c r="BA2186" s="8"/>
      <c r="BB2186" s="253" t="s">
        <v>119</v>
      </c>
      <c r="BC2186" s="254"/>
      <c r="BD2186" s="255" t="s">
        <v>120</v>
      </c>
      <c r="BE2186" s="256"/>
      <c r="BF2186" s="4"/>
      <c r="BG2186" s="249" t="s">
        <v>121</v>
      </c>
      <c r="BH2186" s="250"/>
      <c r="BI2186" s="251" t="s">
        <v>122</v>
      </c>
      <c r="BJ2186" s="252"/>
      <c r="BK2186" s="4"/>
      <c r="BL2186" s="253" t="s">
        <v>123</v>
      </c>
      <c r="BM2186" s="254"/>
      <c r="BN2186" s="255" t="s">
        <v>124</v>
      </c>
      <c r="BO2186" s="256"/>
      <c r="BP2186" s="4"/>
      <c r="BQ2186" s="253" t="s">
        <v>125</v>
      </c>
      <c r="BR2186" s="254"/>
      <c r="BS2186" s="255" t="s">
        <v>126</v>
      </c>
      <c r="BT2186" s="256"/>
      <c r="BU2186" s="8"/>
      <c r="BV2186" s="253" t="s">
        <v>127</v>
      </c>
      <c r="BW2186" s="254"/>
      <c r="BX2186" s="255" t="s">
        <v>128</v>
      </c>
      <c r="BY2186" s="256"/>
      <c r="CA2186" s="27" t="s">
        <v>15</v>
      </c>
      <c r="CC2186" s="133" t="s">
        <v>70</v>
      </c>
      <c r="CD2186" s="9"/>
      <c r="CE2186" s="38"/>
      <c r="CF2186" s="38"/>
      <c r="CG2186" s="38"/>
      <c r="CH2186" s="38"/>
    </row>
    <row r="2187" spans="2:91" ht="18.600000000000001" customHeight="1" thickTop="1" thickBot="1">
      <c r="B2187" s="129">
        <v>5.76</v>
      </c>
      <c r="D2187" s="29">
        <v>1</v>
      </c>
      <c r="E2187" s="30">
        <v>0</v>
      </c>
      <c r="F2187" s="31">
        <v>0</v>
      </c>
      <c r="G2187" s="32">
        <f t="shared" ref="G2187:G2250" si="21010">-1/($E$8*$B2187)</f>
        <v>-0.11444097222222223</v>
      </c>
      <c r="I2187" s="29">
        <v>1</v>
      </c>
      <c r="J2187" s="33">
        <v>0</v>
      </c>
      <c r="K2187" s="31">
        <v>0</v>
      </c>
      <c r="L2187" s="32">
        <v>0</v>
      </c>
      <c r="N2187" s="29">
        <f t="shared" ref="N2187" si="21011">D2187*I2187+F2187*I2190-E2187*J2187-G2187*J2190</f>
        <v>0.97543884597227981</v>
      </c>
      <c r="O2187" s="33">
        <f t="shared" ref="O2187" si="21012">(D2187*J2187+E2187*I2187+F2187*J2190+G2187*I2190)</f>
        <v>0</v>
      </c>
      <c r="P2187" s="31">
        <f t="shared" ref="P2187" si="21013">D2187*K2187+F2187*K2190-E2187*L2187-G2187*L2190</f>
        <v>0</v>
      </c>
      <c r="Q2187" s="32">
        <f t="shared" ref="Q2187" si="21014">(D2187*L2187+E2187*K2187+F2187*L2190+G2187*K2190)</f>
        <v>-0.11444097222222223</v>
      </c>
      <c r="S2187" s="29">
        <v>1</v>
      </c>
      <c r="T2187" s="30">
        <v>0</v>
      </c>
      <c r="U2187" s="31">
        <v>0</v>
      </c>
      <c r="V2187" s="32">
        <f t="shared" ref="V2187:V2250" si="21015">-1/($T$8*$B2187)</f>
        <v>-0.22232118055555555</v>
      </c>
      <c r="X2187" s="29">
        <f t="shared" ref="X2187" si="21016">N2187*S2187+P2187*S2190-O2187*T2187-Q2187*T2190</f>
        <v>0.97543884597227981</v>
      </c>
      <c r="Y2187" s="33">
        <f t="shared" ref="Y2187" si="21017">(N2187*T2187+O2187*S2187+P2187*T2190+Q2187*S2190)</f>
        <v>0</v>
      </c>
      <c r="Z2187" s="31">
        <f t="shared" ref="Z2187" si="21018">N2187*U2187+P2187*U2190-O2187*V2187-Q2187*V2190</f>
        <v>0</v>
      </c>
      <c r="AA2187" s="32">
        <f t="shared" ref="AA2187" si="21019">(N2187*V2187+O2187*U2187+P2187*V2190+Q2187*U2190)</f>
        <v>-0.33130168801852822</v>
      </c>
      <c r="AB2187" s="8"/>
      <c r="AC2187" s="29">
        <v>1</v>
      </c>
      <c r="AD2187" s="33">
        <v>0</v>
      </c>
      <c r="AE2187" s="31">
        <v>0</v>
      </c>
      <c r="AF2187" s="32">
        <v>0</v>
      </c>
      <c r="AH2187" s="29">
        <f t="shared" ref="AH2187" si="21020">X2187*AC2187+Z2187*AC2190-Y2187*AD2187-AA2187*AD2190</f>
        <v>0.91971386961643908</v>
      </c>
      <c r="AI2187" s="33">
        <f t="shared" ref="AI2187" si="21021">(X2187*AD2187+Y2187*AC2187+Z2187*AD2190+AA2187*AC2190)</f>
        <v>0</v>
      </c>
      <c r="AJ2187" s="31">
        <f t="shared" ref="AJ2187" si="21022">X2187*AE2187+Z2187*AE2190-Y2187*AF2187-AA2187*AF2190</f>
        <v>0</v>
      </c>
      <c r="AK2187" s="32">
        <f t="shared" ref="AK2187" si="21023">(X2187*AF2187+Y2187*AE2187+Z2187*AF2190+AA2187*AE2190)</f>
        <v>-0.33130168801852822</v>
      </c>
      <c r="AL2187" s="8"/>
      <c r="AM2187" s="29">
        <v>1</v>
      </c>
      <c r="AN2187" s="30">
        <v>0</v>
      </c>
      <c r="AO2187" s="31">
        <v>0</v>
      </c>
      <c r="AP2187" s="32">
        <f t="shared" ref="AP2187:AP2250" si="21024">-1/($AN$8*$B2187)</f>
        <v>-0.20104687499999999</v>
      </c>
      <c r="AR2187" s="29">
        <f t="shared" ref="AR2187" si="21025">AH2187*AM2187+AJ2187*AM2190-AI2187*AN2187-AK2187*AN2190</f>
        <v>0.91971386961643908</v>
      </c>
      <c r="AS2187" s="33">
        <f t="shared" ref="AS2187" si="21026">(AH2187*AN2187+AI2187*AM2187+AJ2187*AN2190+AK2187*AM2190)</f>
        <v>0</v>
      </c>
      <c r="AT2187" s="31">
        <f t="shared" ref="AT2187" si="21027">AH2187*AO2187+AJ2187*AO2190-AI2187*AP2187-AK2187*AP2190</f>
        <v>0</v>
      </c>
      <c r="AU2187" s="32">
        <f t="shared" ref="AU2187" si="21028">(AH2187*AP2187+AI2187*AO2187+AJ2187*AP2190+AK2187*AO2190)</f>
        <v>-0.51620728739907074</v>
      </c>
      <c r="AV2187" s="8"/>
      <c r="AW2187" s="29">
        <v>1</v>
      </c>
      <c r="AX2187" s="33">
        <v>0</v>
      </c>
      <c r="AY2187" s="31">
        <v>0</v>
      </c>
      <c r="AZ2187" s="32">
        <v>0</v>
      </c>
      <c r="BB2187" s="29">
        <f t="shared" ref="BB2187" si="21029">AR2187*AW2187+AT2187*AW2190-AS2187*AX2187-AU2187*AX2190</f>
        <v>0.84098449513109241</v>
      </c>
      <c r="BC2187" s="33">
        <f t="shared" ref="BC2187" si="21030">(AR2187*AX2187+AS2187*AW2187+AT2187*AX2190+AU2187*AW2190)</f>
        <v>0</v>
      </c>
      <c r="BD2187" s="31">
        <f t="shared" ref="BD2187" si="21031">AR2187*AY2187+AT2187*AY2190-AS2187*AZ2187-AU2187*AZ2190</f>
        <v>0</v>
      </c>
      <c r="BE2187" s="32">
        <f t="shared" ref="BE2187" si="21032">(AR2187*AZ2187+AS2187*AY2187+AT2187*AZ2190+AU2187*AY2190)</f>
        <v>-0.51620728739907074</v>
      </c>
      <c r="BF2187" s="8"/>
      <c r="BG2187" s="29">
        <v>1</v>
      </c>
      <c r="BH2187" s="30">
        <v>0</v>
      </c>
      <c r="BI2187" s="31">
        <v>0</v>
      </c>
      <c r="BJ2187" s="32">
        <f t="shared" ref="BJ2187:BJ2250" si="21033">-1/($BH$8*$B2187)</f>
        <v>-7.0692708333333326E-2</v>
      </c>
      <c r="BL2187" s="29">
        <f t="shared" ref="BL2187" si="21034">BB2187*BG2187+BD2187*BG2190-BC2187*BH2187-BE2187*BH2190</f>
        <v>0.84098449513109241</v>
      </c>
      <c r="BM2187" s="33">
        <f t="shared" ref="BM2187" si="21035">(BB2187*BH2187+BC2187*BG2187+BD2187*BH2190+BE2187*BG2190)</f>
        <v>0</v>
      </c>
      <c r="BN2187" s="31">
        <f t="shared" ref="BN2187" si="21036">BB2187*BI2187+BD2187*BI2190-BC2187*BJ2187-BE2187*BJ2190</f>
        <v>0</v>
      </c>
      <c r="BO2187" s="32">
        <f t="shared" ref="BO2187" si="21037">(BB2187*BJ2187+BC2187*BI2187+BD2187*BJ2190+BE2187*BI2190)</f>
        <v>-0.57565875902622865</v>
      </c>
      <c r="BP2187" s="8"/>
      <c r="BQ2187" s="34">
        <v>1</v>
      </c>
      <c r="BR2187" s="35">
        <v>0</v>
      </c>
      <c r="BS2187" s="11">
        <v>0</v>
      </c>
      <c r="BT2187" s="36">
        <v>0</v>
      </c>
      <c r="BV2187" s="29">
        <f t="shared" ref="BV2187" si="21038">BL2187*BQ2187+BN2187*BQ2190-BM2187*BR2187-BO2187*BR2190</f>
        <v>0.84098449513109241</v>
      </c>
      <c r="BW2187" s="33">
        <f t="shared" ref="BW2187" si="21039">(BL2187*BR2187+BM2187*BQ2187+BN2187*BR2190+BO2187*BQ2190)</f>
        <v>-0.57565875902622865</v>
      </c>
      <c r="BX2187" s="31">
        <f t="shared" ref="BX2187" si="21040">BL2187*BS2187+BN2187*BS2190-BM2187*BT2187-BO2187*BT2190</f>
        <v>0</v>
      </c>
      <c r="BY2187" s="32">
        <f t="shared" ref="BY2187" si="21041">(BL2187*BT2187+BM2187*BS2187+BN2187*BT2190+BO2187*BS2190)</f>
        <v>-0.57565875902622865</v>
      </c>
      <c r="CA2187" s="37">
        <f t="shared" ref="CA2187" si="21042">20*LOG(((1+$BR$8)/$BR$8)/((BV2187+BV2190)^2+(BW2187+BW2190)^2)^0.5)</f>
        <v>-4.8885806182266869E-3</v>
      </c>
      <c r="CC2187" s="134">
        <f t="shared" ref="CC2187" si="21043">((BV2187^2+BW2187^2)^0.5)/((BV2190^2+BW2190^2)^0.5)</f>
        <v>1.0369871854142902</v>
      </c>
      <c r="CD2187" s="9"/>
      <c r="CE2187" s="38"/>
      <c r="CF2187" s="38"/>
      <c r="CG2187" s="38"/>
      <c r="CH2187" s="38"/>
      <c r="CM2187" s="129">
        <v>5.74</v>
      </c>
    </row>
    <row r="2188" spans="2:91" ht="18.600000000000001" customHeight="1" thickBot="1">
      <c r="D2188" s="39"/>
      <c r="G2188" s="40"/>
      <c r="I2188" s="39"/>
      <c r="L2188" s="40"/>
      <c r="N2188" s="39"/>
      <c r="Q2188" s="40"/>
      <c r="S2188" s="39"/>
      <c r="V2188" s="40"/>
      <c r="X2188" s="39"/>
      <c r="AA2188" s="40"/>
      <c r="AC2188" s="39"/>
      <c r="AF2188" s="40"/>
      <c r="AH2188" s="39"/>
      <c r="AK2188" s="40"/>
      <c r="AM2188" s="39"/>
      <c r="AP2188" s="40"/>
      <c r="AR2188" s="39"/>
      <c r="AU2188" s="40"/>
      <c r="AW2188" s="39"/>
      <c r="AZ2188" s="40"/>
      <c r="BB2188" s="39"/>
      <c r="BE2188" s="40"/>
      <c r="BG2188" s="39"/>
      <c r="BJ2188" s="40"/>
      <c r="BL2188" s="39"/>
      <c r="BO2188" s="40"/>
      <c r="BQ2188" s="34"/>
      <c r="BR2188" s="11"/>
      <c r="BS2188" s="11"/>
      <c r="BT2188" s="41"/>
      <c r="BV2188" s="39"/>
      <c r="BY2188" s="40"/>
      <c r="CC2188" s="135"/>
      <c r="CD2188" s="9"/>
      <c r="CE2188" s="38"/>
      <c r="CF2188" s="38"/>
      <c r="CG2188" s="38"/>
      <c r="CH2188" s="38"/>
    </row>
    <row r="2189" spans="2:91" ht="18.600000000000001" customHeight="1" thickBot="1">
      <c r="D2189" s="258" t="s">
        <v>129</v>
      </c>
      <c r="E2189" s="259"/>
      <c r="F2189" s="260" t="s">
        <v>130</v>
      </c>
      <c r="G2189" s="261"/>
      <c r="H2189" s="229"/>
      <c r="I2189" s="258" t="s">
        <v>131</v>
      </c>
      <c r="J2189" s="259"/>
      <c r="K2189" s="260" t="s">
        <v>132</v>
      </c>
      <c r="L2189" s="261"/>
      <c r="N2189" s="253" t="s">
        <v>133</v>
      </c>
      <c r="O2189" s="254"/>
      <c r="P2189" s="255" t="s">
        <v>134</v>
      </c>
      <c r="Q2189" s="256"/>
      <c r="S2189" s="258" t="s">
        <v>135</v>
      </c>
      <c r="T2189" s="259"/>
      <c r="U2189" s="260" t="s">
        <v>136</v>
      </c>
      <c r="V2189" s="261"/>
      <c r="W2189" s="8"/>
      <c r="X2189" s="253" t="s">
        <v>137</v>
      </c>
      <c r="Y2189" s="254"/>
      <c r="Z2189" s="255" t="s">
        <v>138</v>
      </c>
      <c r="AA2189" s="256"/>
      <c r="AB2189" s="8"/>
      <c r="AC2189" s="258" t="s">
        <v>139</v>
      </c>
      <c r="AD2189" s="259"/>
      <c r="AE2189" s="260" t="s">
        <v>140</v>
      </c>
      <c r="AF2189" s="261"/>
      <c r="AG2189" s="8"/>
      <c r="AH2189" s="253" t="s">
        <v>141</v>
      </c>
      <c r="AI2189" s="254"/>
      <c r="AJ2189" s="255" t="s">
        <v>142</v>
      </c>
      <c r="AK2189" s="256"/>
      <c r="AL2189" s="8"/>
      <c r="AM2189" s="258" t="s">
        <v>143</v>
      </c>
      <c r="AN2189" s="259"/>
      <c r="AO2189" s="260" t="s">
        <v>144</v>
      </c>
      <c r="AP2189" s="261"/>
      <c r="AR2189" s="253" t="s">
        <v>145</v>
      </c>
      <c r="AS2189" s="254"/>
      <c r="AT2189" s="255" t="s">
        <v>146</v>
      </c>
      <c r="AU2189" s="256"/>
      <c r="AV2189" s="4"/>
      <c r="AW2189" s="258" t="s">
        <v>147</v>
      </c>
      <c r="AX2189" s="259"/>
      <c r="AY2189" s="260" t="s">
        <v>148</v>
      </c>
      <c r="AZ2189" s="261"/>
      <c r="BA2189" s="8"/>
      <c r="BB2189" s="253" t="s">
        <v>149</v>
      </c>
      <c r="BC2189" s="254"/>
      <c r="BD2189" s="255" t="s">
        <v>150</v>
      </c>
      <c r="BE2189" s="256"/>
      <c r="BF2189" s="4"/>
      <c r="BG2189" s="258" t="s">
        <v>151</v>
      </c>
      <c r="BH2189" s="259"/>
      <c r="BI2189" s="260" t="s">
        <v>152</v>
      </c>
      <c r="BJ2189" s="261"/>
      <c r="BK2189" s="4"/>
      <c r="BL2189" s="253" t="s">
        <v>153</v>
      </c>
      <c r="BM2189" s="254"/>
      <c r="BN2189" s="255" t="s">
        <v>154</v>
      </c>
      <c r="BO2189" s="256"/>
      <c r="BP2189" s="4"/>
      <c r="BQ2189" s="258" t="s">
        <v>155</v>
      </c>
      <c r="BR2189" s="259"/>
      <c r="BS2189" s="260" t="s">
        <v>156</v>
      </c>
      <c r="BT2189" s="261"/>
      <c r="BU2189" s="8"/>
      <c r="BV2189" s="253" t="s">
        <v>157</v>
      </c>
      <c r="BW2189" s="254"/>
      <c r="BX2189" s="255" t="s">
        <v>158</v>
      </c>
      <c r="BY2189" s="256"/>
      <c r="CA2189" s="46" t="s">
        <v>16</v>
      </c>
      <c r="CC2189" s="136" t="s">
        <v>71</v>
      </c>
      <c r="CD2189" s="9"/>
      <c r="CE2189" s="38"/>
      <c r="CF2189" s="38"/>
      <c r="CG2189" s="38"/>
      <c r="CH2189" s="38"/>
    </row>
    <row r="2190" spans="2:91" ht="18.600000000000001" customHeight="1" thickTop="1" thickBot="1">
      <c r="D2190" s="29">
        <v>0</v>
      </c>
      <c r="E2190" s="33">
        <v>0</v>
      </c>
      <c r="F2190" s="31">
        <v>1</v>
      </c>
      <c r="G2190" s="32">
        <v>0</v>
      </c>
      <c r="I2190" s="29">
        <v>0</v>
      </c>
      <c r="J2190" s="33">
        <f t="shared" ref="J2190" si="21044">IF(0=(1-$J$8*$K$8*$B2187^2),10^14,$B2187*$J$8/(1-$J$8*$K$8*$B2187^2))</f>
        <v>-0.21461853696967173</v>
      </c>
      <c r="K2190" s="31">
        <v>1</v>
      </c>
      <c r="L2190" s="32">
        <v>0</v>
      </c>
      <c r="N2190" s="29">
        <f t="shared" ref="N2190" si="21045">D2190*I2187+F2190*I2190-E2190*J2187-G2190*J2190</f>
        <v>0</v>
      </c>
      <c r="O2190" s="33">
        <f t="shared" ref="O2190" si="21046">(D2190*J2187+E2190*I2187+F2190*J2190+G2190*I2190)</f>
        <v>-0.21461853696967173</v>
      </c>
      <c r="P2190" s="31">
        <f t="shared" ref="P2190" si="21047">D2190*K2187+F2190*K2190-E2190*L2187-G2190*L2190</f>
        <v>1</v>
      </c>
      <c r="Q2190" s="32">
        <f t="shared" ref="Q2190" si="21048">(D2190*L2187+E2190*K2187+F2190*L2190+G2190*K2190)</f>
        <v>0</v>
      </c>
      <c r="S2190" s="29">
        <v>0</v>
      </c>
      <c r="T2190" s="33">
        <v>0</v>
      </c>
      <c r="U2190" s="31">
        <v>1</v>
      </c>
      <c r="V2190" s="32">
        <v>0</v>
      </c>
      <c r="X2190" s="29">
        <f t="shared" ref="X2190" si="21049">N2190*S2187+P2190*S2190-O2190*T2187-Q2190*T2190</f>
        <v>0</v>
      </c>
      <c r="Y2190" s="33">
        <f t="shared" ref="Y2190" si="21050">(N2190*T2187+O2190*S2187+P2190*T2190+Q2190*S2190)</f>
        <v>-0.21461853696967173</v>
      </c>
      <c r="Z2190" s="31">
        <f t="shared" ref="Z2190" si="21051">N2190*U2187+P2190*U2190-O2190*V2187-Q2190*V2190</f>
        <v>0.95228575349179645</v>
      </c>
      <c r="AA2190" s="32">
        <f t="shared" ref="AA2190" si="21052">(N2190*V2187+O2190*U2187+P2190*V2190+Q2190*U2190)</f>
        <v>0</v>
      </c>
      <c r="AB2190" s="8"/>
      <c r="AC2190" s="29">
        <v>0</v>
      </c>
      <c r="AD2190" s="33">
        <f t="shared" ref="AD2190" si="21053">IF(0=(1-$AD$8*$AE$8*$B2187^2),10^14,$B2187*$AD$8/(1-$AD$8*$AE$8*$B2187^2))</f>
        <v>-0.16820009789000623</v>
      </c>
      <c r="AE2190" s="31">
        <v>1</v>
      </c>
      <c r="AF2190" s="32">
        <v>0</v>
      </c>
      <c r="AH2190" s="29">
        <f t="shared" ref="AH2190" si="21054">X2190*AC2187+Z2190*AC2190-Y2190*AD2187-AA2190*AD2190</f>
        <v>0</v>
      </c>
      <c r="AI2190" s="33">
        <f t="shared" ref="AI2190" si="21055">(X2190*AD2187+Y2190*AC2187+Z2190*AD2190+AA2190*AC2190)</f>
        <v>-0.37479309392625026</v>
      </c>
      <c r="AJ2190" s="31">
        <f t="shared" ref="AJ2190" si="21056">X2190*AE2187+Z2190*AE2190-Y2190*AF2187-AA2190*AF2190</f>
        <v>0.95228575349179645</v>
      </c>
      <c r="AK2190" s="32">
        <f t="shared" ref="AK2190" si="21057">(X2190*AF2187+Y2190*AE2187+Z2190*AF2190+AA2190*AE2190)</f>
        <v>0</v>
      </c>
      <c r="AL2190" s="8"/>
      <c r="AM2190" s="29">
        <v>0</v>
      </c>
      <c r="AN2190" s="33">
        <v>0</v>
      </c>
      <c r="AO2190" s="31">
        <v>1</v>
      </c>
      <c r="AP2190" s="32">
        <v>0</v>
      </c>
      <c r="AR2190" s="29">
        <f t="shared" ref="AR2190" si="21058">AH2190*AM2187+AJ2190*AM2190-AI2190*AN2187-AK2190*AN2190</f>
        <v>0</v>
      </c>
      <c r="AS2190" s="33">
        <f t="shared" ref="AS2190" si="21059">(AH2190*AN2187+AI2190*AM2187+AJ2190*AN2190+AK2190*AM2190)</f>
        <v>-0.37479309392625026</v>
      </c>
      <c r="AT2190" s="31">
        <f t="shared" ref="AT2190" si="21060">AH2190*AO2187+AJ2190*AO2190-AI2190*AP2187-AK2190*AP2190</f>
        <v>0.87693477318634239</v>
      </c>
      <c r="AU2190" s="32">
        <f t="shared" ref="AU2190" si="21061">(AH2190*AP2187+AI2190*AO2187+AJ2190*AP2190+AK2190*AO2190)</f>
        <v>0</v>
      </c>
      <c r="AV2190" s="8"/>
      <c r="AW2190" s="29">
        <v>0</v>
      </c>
      <c r="AX2190" s="33">
        <f t="shared" ref="AX2190" si="21062">IF(0=(1-$AX$8*$AY$8*$B2187^2),10^14,$B2187*$AX$8/(1-$AX$8*$AY$8*$B2187^2))</f>
        <v>-0.15251503883648665</v>
      </c>
      <c r="AY2190" s="31">
        <v>1</v>
      </c>
      <c r="AZ2190" s="32">
        <v>0</v>
      </c>
      <c r="BB2190" s="29">
        <f t="shared" ref="BB2190" si="21063">AR2190*AW2187+AT2190*AW2190-AS2190*AX2187-AU2190*AX2190</f>
        <v>0</v>
      </c>
      <c r="BC2190" s="33">
        <f t="shared" ref="BC2190" si="21064">(AR2190*AX2187+AS2190*AW2187+AT2190*AX2190+AU2190*AW2190)</f>
        <v>-0.50853883491583085</v>
      </c>
      <c r="BD2190" s="31">
        <f t="shared" ref="BD2190" si="21065">AR2190*AY2187+AT2190*AY2190-AS2190*AZ2187-AU2190*AZ2190</f>
        <v>0.87693477318634239</v>
      </c>
      <c r="BE2190" s="32">
        <f t="shared" ref="BE2190" si="21066">(AR2190*AZ2187+AS2190*AY2187+AT2190*AZ2190+AU2190*AY2190)</f>
        <v>0</v>
      </c>
      <c r="BF2190" s="8"/>
      <c r="BG2190" s="29">
        <v>0</v>
      </c>
      <c r="BH2190" s="33">
        <v>0</v>
      </c>
      <c r="BI2190" s="31">
        <v>1</v>
      </c>
      <c r="BJ2190" s="32">
        <v>0</v>
      </c>
      <c r="BL2190" s="29">
        <f t="shared" ref="BL2190" si="21067">BB2190*BG2187+BD2190*BG2190-BC2190*BH2187-BE2190*BH2190</f>
        <v>0</v>
      </c>
      <c r="BM2190" s="33">
        <f t="shared" ref="BM2190" si="21068">(BB2190*BH2187+BC2190*BG2187+BD2190*BH2190+BE2190*BG2190)</f>
        <v>-0.50853883491583085</v>
      </c>
      <c r="BN2190" s="31">
        <f t="shared" ref="BN2190" si="21069">BB2190*BI2187+BD2190*BI2190-BC2190*BJ2187-BE2190*BJ2190</f>
        <v>0.84098478565346446</v>
      </c>
      <c r="BO2190" s="32">
        <f t="shared" ref="BO2190" si="21070">(BB2190*BJ2187+BC2190*BI2187+BD2190*BJ2190+BE2190*BI2190)</f>
        <v>0</v>
      </c>
      <c r="BP2190" s="8"/>
      <c r="BQ2190" s="19">
        <f t="shared" ref="BQ2190:BQ2253" si="21071">1/$BR$8</f>
        <v>1</v>
      </c>
      <c r="BR2190" s="47">
        <v>0</v>
      </c>
      <c r="BS2190" s="48">
        <v>1</v>
      </c>
      <c r="BT2190" s="49">
        <v>0</v>
      </c>
      <c r="BV2190" s="29">
        <f t="shared" ref="BV2190" si="21072">BL2190*BQ2187+BN2190*BQ2190-BM2190*BR2187-BO2190*BR2190</f>
        <v>0.84098478565346446</v>
      </c>
      <c r="BW2190" s="33">
        <f t="shared" ref="BW2190" si="21073">(BL2190*BR2187+BM2190*BQ2187+BN2190*BR2190+BO2190*BQ2190)</f>
        <v>-0.50853883491583085</v>
      </c>
      <c r="BX2190" s="31">
        <f t="shared" ref="BX2190" si="21074">BL2190*BS2187+BN2190*BS2190-BM2190*BT2187-BO2190*BT2190</f>
        <v>0.84098478565346446</v>
      </c>
      <c r="BY2190" s="32">
        <f t="shared" ref="BY2190" si="21075">(BL2190*BT2187+BM2190*BS2187+BN2190*BT2190+BO2190*BS2190)</f>
        <v>0</v>
      </c>
      <c r="CA2190" s="50">
        <f t="shared" ref="CA2190" si="21076">(180/PI())*ATAN(-1*(BW2187+BW2190)/(BV2187+BV2190))</f>
        <v>32.805832870461693</v>
      </c>
      <c r="CC2190" s="137">
        <f t="shared" ref="CC2190" si="21077">20*LOG(((1-(10^(CA2187/20)^2)*(1-((1-CC2187)/(1+CC2187))^2))^0.5))</f>
        <v>-28.373345259566957</v>
      </c>
      <c r="CD2190" s="9"/>
      <c r="CE2190" s="38"/>
      <c r="CF2190" s="38"/>
      <c r="CG2190" s="38"/>
      <c r="CH2190" s="38"/>
    </row>
    <row r="2191" spans="2:91" ht="18.600000000000001" customHeight="1">
      <c r="CC2191" s="42"/>
    </row>
    <row r="2192" spans="2:91" ht="18.600000000000001" customHeight="1" thickBot="1">
      <c r="E2192" s="22" t="s">
        <v>4</v>
      </c>
      <c r="J2192" s="22" t="s">
        <v>5</v>
      </c>
      <c r="O2192" s="22" t="s">
        <v>6</v>
      </c>
      <c r="T2192" s="22" t="s">
        <v>7</v>
      </c>
      <c r="Y2192" s="22" t="s">
        <v>8</v>
      </c>
      <c r="AD2192" s="22" t="s">
        <v>65</v>
      </c>
      <c r="AI2192" s="22" t="s">
        <v>9</v>
      </c>
      <c r="AN2192" s="22" t="s">
        <v>66</v>
      </c>
      <c r="AS2192" s="22" t="s">
        <v>51</v>
      </c>
      <c r="AX2192" s="22" t="s">
        <v>67</v>
      </c>
      <c r="BC2192" s="22" t="s">
        <v>52</v>
      </c>
      <c r="BH2192" s="22" t="s">
        <v>68</v>
      </c>
      <c r="BM2192" s="22" t="s">
        <v>63</v>
      </c>
      <c r="BQ2192" s="23" t="s">
        <v>69</v>
      </c>
      <c r="BR2192" s="23"/>
      <c r="BS2192" s="24"/>
      <c r="BT2192" s="24"/>
      <c r="BU2192" s="24"/>
      <c r="BW2192" s="22" t="s">
        <v>64</v>
      </c>
    </row>
    <row r="2193" spans="2:91" ht="18.600000000000001" customHeight="1" thickBot="1">
      <c r="D2193" s="249" t="s">
        <v>103</v>
      </c>
      <c r="E2193" s="250"/>
      <c r="F2193" s="251" t="s">
        <v>104</v>
      </c>
      <c r="G2193" s="252"/>
      <c r="H2193" s="229"/>
      <c r="I2193" s="253" t="s">
        <v>11</v>
      </c>
      <c r="J2193" s="254"/>
      <c r="K2193" s="255" t="s">
        <v>12</v>
      </c>
      <c r="L2193" s="256"/>
      <c r="M2193" s="24"/>
      <c r="N2193" s="253" t="s">
        <v>105</v>
      </c>
      <c r="O2193" s="254"/>
      <c r="P2193" s="255" t="s">
        <v>106</v>
      </c>
      <c r="Q2193" s="256"/>
      <c r="R2193" s="24"/>
      <c r="S2193" s="249" t="s">
        <v>107</v>
      </c>
      <c r="T2193" s="250"/>
      <c r="U2193" s="251" t="s">
        <v>108</v>
      </c>
      <c r="V2193" s="252"/>
      <c r="W2193" s="8"/>
      <c r="X2193" s="253" t="s">
        <v>109</v>
      </c>
      <c r="Y2193" s="254"/>
      <c r="Z2193" s="255" t="s">
        <v>110</v>
      </c>
      <c r="AA2193" s="256"/>
      <c r="AB2193" s="8"/>
      <c r="AC2193" s="253" t="s">
        <v>111</v>
      </c>
      <c r="AD2193" s="254"/>
      <c r="AE2193" s="255" t="s">
        <v>14</v>
      </c>
      <c r="AF2193" s="256"/>
      <c r="AG2193" s="8"/>
      <c r="AH2193" s="253" t="s">
        <v>112</v>
      </c>
      <c r="AI2193" s="254"/>
      <c r="AJ2193" s="255" t="s">
        <v>113</v>
      </c>
      <c r="AK2193" s="256"/>
      <c r="AL2193" s="8"/>
      <c r="AM2193" s="249" t="s">
        <v>114</v>
      </c>
      <c r="AN2193" s="250"/>
      <c r="AO2193" s="251" t="s">
        <v>115</v>
      </c>
      <c r="AP2193" s="252"/>
      <c r="AQ2193" s="24"/>
      <c r="AR2193" s="253" t="s">
        <v>116</v>
      </c>
      <c r="AS2193" s="254"/>
      <c r="AT2193" s="255" t="s">
        <v>13</v>
      </c>
      <c r="AU2193" s="256"/>
      <c r="AV2193" s="4"/>
      <c r="AW2193" s="253" t="s">
        <v>117</v>
      </c>
      <c r="AX2193" s="254"/>
      <c r="AY2193" s="255" t="s">
        <v>118</v>
      </c>
      <c r="AZ2193" s="256"/>
      <c r="BA2193" s="8"/>
      <c r="BB2193" s="253" t="s">
        <v>119</v>
      </c>
      <c r="BC2193" s="254"/>
      <c r="BD2193" s="255" t="s">
        <v>120</v>
      </c>
      <c r="BE2193" s="256"/>
      <c r="BF2193" s="4"/>
      <c r="BG2193" s="249" t="s">
        <v>121</v>
      </c>
      <c r="BH2193" s="250"/>
      <c r="BI2193" s="251" t="s">
        <v>122</v>
      </c>
      <c r="BJ2193" s="252"/>
      <c r="BK2193" s="4"/>
      <c r="BL2193" s="253" t="s">
        <v>123</v>
      </c>
      <c r="BM2193" s="254"/>
      <c r="BN2193" s="255" t="s">
        <v>124</v>
      </c>
      <c r="BO2193" s="256"/>
      <c r="BP2193" s="4"/>
      <c r="BQ2193" s="253" t="s">
        <v>125</v>
      </c>
      <c r="BR2193" s="254"/>
      <c r="BS2193" s="255" t="s">
        <v>126</v>
      </c>
      <c r="BT2193" s="256"/>
      <c r="BU2193" s="8"/>
      <c r="BV2193" s="253" t="s">
        <v>127</v>
      </c>
      <c r="BW2193" s="254"/>
      <c r="BX2193" s="255" t="s">
        <v>128</v>
      </c>
      <c r="BY2193" s="256"/>
      <c r="CA2193" s="27" t="s">
        <v>15</v>
      </c>
      <c r="CC2193" s="133" t="s">
        <v>70</v>
      </c>
      <c r="CD2193" s="9"/>
      <c r="CE2193" s="38"/>
      <c r="CF2193" s="38"/>
      <c r="CG2193" s="38"/>
      <c r="CH2193" s="38"/>
    </row>
    <row r="2194" spans="2:91" ht="18.600000000000001" customHeight="1" thickTop="1" thickBot="1">
      <c r="B2194" s="129">
        <v>5.78</v>
      </c>
      <c r="D2194" s="29">
        <v>1</v>
      </c>
      <c r="E2194" s="30">
        <v>0</v>
      </c>
      <c r="F2194" s="31">
        <v>0</v>
      </c>
      <c r="G2194" s="32">
        <f t="shared" ref="G2194:G2257" si="21078">-1/($E$8*$B2194)</f>
        <v>-0.11404498269896193</v>
      </c>
      <c r="I2194" s="29">
        <v>1</v>
      </c>
      <c r="J2194" s="33">
        <v>0</v>
      </c>
      <c r="K2194" s="31">
        <v>0</v>
      </c>
      <c r="L2194" s="32">
        <v>0</v>
      </c>
      <c r="N2194" s="29">
        <f t="shared" ref="N2194" si="21079">D2194*I2194+F2194*I2197-E2194*J2194-G2194*J2197</f>
        <v>0.97560931033604337</v>
      </c>
      <c r="O2194" s="33">
        <f t="shared" ref="O2194" si="21080">(D2194*J2194+E2194*I2194+F2194*J2197+G2194*I2197)</f>
        <v>0</v>
      </c>
      <c r="P2194" s="31">
        <f t="shared" ref="P2194" si="21081">D2194*K2194+F2194*K2197-E2194*L2194-G2194*L2197</f>
        <v>0</v>
      </c>
      <c r="Q2194" s="32">
        <f t="shared" ref="Q2194" si="21082">(D2194*L2194+E2194*K2194+F2194*L2197+G2194*K2197)</f>
        <v>-0.11404498269896193</v>
      </c>
      <c r="S2194" s="29">
        <v>1</v>
      </c>
      <c r="T2194" s="30">
        <v>0</v>
      </c>
      <c r="U2194" s="31">
        <v>0</v>
      </c>
      <c r="V2194" s="32">
        <f t="shared" ref="V2194:V2257" si="21083">-1/($T$8*$B2194)</f>
        <v>-0.22155190311418682</v>
      </c>
      <c r="X2194" s="29">
        <f t="shared" ref="X2194" si="21084">N2194*S2194+P2194*S2197-O2194*T2194-Q2194*T2197</f>
        <v>0.97560931033604337</v>
      </c>
      <c r="Y2194" s="33">
        <f t="shared" ref="Y2194" si="21085">(N2194*T2194+O2194*S2194+P2194*T2197+Q2194*S2197)</f>
        <v>0</v>
      </c>
      <c r="Z2194" s="31">
        <f t="shared" ref="Z2194" si="21086">N2194*U2194+P2194*U2197-O2194*V2194-Q2194*V2197</f>
        <v>0</v>
      </c>
      <c r="AA2194" s="32">
        <f t="shared" ref="AA2194" si="21087">(N2194*V2194+O2194*U2194+P2194*V2197+Q2194*U2197)</f>
        <v>-0.33019308209983167</v>
      </c>
      <c r="AB2194" s="8"/>
      <c r="AC2194" s="29">
        <v>1</v>
      </c>
      <c r="AD2194" s="33">
        <v>0</v>
      </c>
      <c r="AE2194" s="31">
        <v>0</v>
      </c>
      <c r="AF2194" s="32">
        <v>0</v>
      </c>
      <c r="AH2194" s="29">
        <f t="shared" ref="AH2194" si="21088">X2194*AC2194+Z2194*AC2197-Y2194*AD2194-AA2194*AD2197</f>
        <v>0.92026963805525863</v>
      </c>
      <c r="AI2194" s="33">
        <f t="shared" ref="AI2194" si="21089">(X2194*AD2194+Y2194*AC2194+Z2194*AD2197+AA2194*AC2197)</f>
        <v>0</v>
      </c>
      <c r="AJ2194" s="31">
        <f t="shared" ref="AJ2194" si="21090">X2194*AE2194+Z2194*AE2197-Y2194*AF2194-AA2194*AF2197</f>
        <v>0</v>
      </c>
      <c r="AK2194" s="32">
        <f t="shared" ref="AK2194" si="21091">(X2194*AF2194+Y2194*AE2194+Z2194*AF2197+AA2194*AE2197)</f>
        <v>-0.33019308209983167</v>
      </c>
      <c r="AL2194" s="8"/>
      <c r="AM2194" s="29">
        <v>1</v>
      </c>
      <c r="AN2194" s="30">
        <v>0</v>
      </c>
      <c r="AO2194" s="31">
        <v>0</v>
      </c>
      <c r="AP2194" s="32">
        <f t="shared" ref="AP2194:AP2257" si="21092">-1/($AN$8*$B2194)</f>
        <v>-0.20035121107266435</v>
      </c>
      <c r="AR2194" s="29">
        <f t="shared" ref="AR2194" si="21093">AH2194*AM2194+AJ2194*AM2197-AI2194*AN2194-AK2194*AN2197</f>
        <v>0.92026963805525863</v>
      </c>
      <c r="AS2194" s="33">
        <f t="shared" ref="AS2194" si="21094">(AH2194*AN2194+AI2194*AM2194+AJ2194*AN2197+AK2194*AM2197)</f>
        <v>0</v>
      </c>
      <c r="AT2194" s="31">
        <f t="shared" ref="AT2194" si="21095">AH2194*AO2194+AJ2194*AO2197-AI2194*AP2194-AK2194*AP2197</f>
        <v>0</v>
      </c>
      <c r="AU2194" s="32">
        <f t="shared" ref="AU2194" si="21096">(AH2194*AP2194+AI2194*AO2194+AJ2194*AP2197+AK2194*AO2197)</f>
        <v>-0.51457021859760521</v>
      </c>
      <c r="AV2194" s="8"/>
      <c r="AW2194" s="29">
        <v>1</v>
      </c>
      <c r="AX2194" s="33">
        <v>0</v>
      </c>
      <c r="AY2194" s="31">
        <v>0</v>
      </c>
      <c r="AZ2194" s="32">
        <v>0</v>
      </c>
      <c r="BB2194" s="29">
        <f t="shared" ref="BB2194" si="21097">AR2194*AW2194+AT2194*AW2197-AS2194*AX2194-AU2194*AX2197</f>
        <v>0.84206837715595806</v>
      </c>
      <c r="BC2194" s="33">
        <f t="shared" ref="BC2194" si="21098">(AR2194*AX2194+AS2194*AW2194+AT2194*AX2197+AU2194*AW2197)</f>
        <v>0</v>
      </c>
      <c r="BD2194" s="31">
        <f t="shared" ref="BD2194" si="21099">AR2194*AY2194+AT2194*AY2197-AS2194*AZ2194-AU2194*AZ2197</f>
        <v>0</v>
      </c>
      <c r="BE2194" s="32">
        <f t="shared" ref="BE2194" si="21100">(AR2194*AZ2194+AS2194*AY2194+AT2194*AZ2197+AU2194*AY2197)</f>
        <v>-0.51457021859760521</v>
      </c>
      <c r="BF2194" s="8"/>
      <c r="BG2194" s="29">
        <v>1</v>
      </c>
      <c r="BH2194" s="30">
        <v>0</v>
      </c>
      <c r="BI2194" s="31">
        <v>0</v>
      </c>
      <c r="BJ2194" s="32">
        <f t="shared" ref="BJ2194:BJ2257" si="21101">-1/($BH$8*$B2194)</f>
        <v>-7.0448096885813147E-2</v>
      </c>
      <c r="BL2194" s="29">
        <f t="shared" ref="BL2194" si="21102">BB2194*BG2194+BD2194*BG2197-BC2194*BH2194-BE2194*BH2197</f>
        <v>0.84206837715595806</v>
      </c>
      <c r="BM2194" s="33">
        <f t="shared" ref="BM2194" si="21103">(BB2194*BH2194+BC2194*BG2194+BD2194*BH2197+BE2194*BG2197)</f>
        <v>0</v>
      </c>
      <c r="BN2194" s="31">
        <f t="shared" ref="BN2194" si="21104">BB2194*BI2194+BD2194*BI2197-BC2194*BJ2194-BE2194*BJ2197</f>
        <v>0</v>
      </c>
      <c r="BO2194" s="32">
        <f t="shared" ref="BO2194" si="21105">(BB2194*BJ2194+BC2194*BI2194+BD2194*BJ2197+BE2194*BI2197)</f>
        <v>-0.57389233321596755</v>
      </c>
      <c r="BP2194" s="8"/>
      <c r="BQ2194" s="34">
        <v>1</v>
      </c>
      <c r="BR2194" s="35">
        <v>0</v>
      </c>
      <c r="BS2194" s="11">
        <v>0</v>
      </c>
      <c r="BT2194" s="36">
        <v>0</v>
      </c>
      <c r="BV2194" s="29">
        <f t="shared" ref="BV2194" si="21106">BL2194*BQ2194+BN2194*BQ2197-BM2194*BR2194-BO2194*BR2197</f>
        <v>0.84206837715595806</v>
      </c>
      <c r="BW2194" s="33">
        <f t="shared" ref="BW2194" si="21107">(BL2194*BR2194+BM2194*BQ2194+BN2194*BR2197+BO2194*BQ2197)</f>
        <v>-0.57389233321596755</v>
      </c>
      <c r="BX2194" s="31">
        <f t="shared" ref="BX2194" si="21108">BL2194*BS2194+BN2194*BS2197-BM2194*BT2194-BO2194*BT2197</f>
        <v>0</v>
      </c>
      <c r="BY2194" s="32">
        <f t="shared" ref="BY2194" si="21109">(BL2194*BT2194+BM2194*BS2194+BN2194*BT2197+BO2194*BS2197)</f>
        <v>-0.57389233321596755</v>
      </c>
      <c r="CA2194" s="37">
        <f t="shared" ref="CA2194" si="21110">20*LOG(((1+$BR$8)/$BR$8)/((BV2194+BV2197)^2+(BW2194+BW2197)^2)^0.5)</f>
        <v>-4.8663315779332236E-3</v>
      </c>
      <c r="CC2194" s="134">
        <f t="shared" ref="CC2194" si="21111">((BV2194^2+BW2194^2)^0.5)/((BV2197^2+BW2197^2)^0.5)</f>
        <v>1.0367844177972227</v>
      </c>
      <c r="CD2194" s="9"/>
      <c r="CE2194" s="38"/>
      <c r="CF2194" s="38"/>
      <c r="CG2194" s="38"/>
      <c r="CH2194" s="38"/>
      <c r="CM2194" s="129">
        <v>5.76</v>
      </c>
    </row>
    <row r="2195" spans="2:91" ht="18.600000000000001" customHeight="1" thickBot="1">
      <c r="D2195" s="39"/>
      <c r="G2195" s="40"/>
      <c r="I2195" s="39"/>
      <c r="L2195" s="40"/>
      <c r="N2195" s="39"/>
      <c r="Q2195" s="40"/>
      <c r="S2195" s="39"/>
      <c r="V2195" s="40"/>
      <c r="X2195" s="39"/>
      <c r="AA2195" s="40"/>
      <c r="AC2195" s="39"/>
      <c r="AF2195" s="40"/>
      <c r="AH2195" s="39"/>
      <c r="AK2195" s="40"/>
      <c r="AM2195" s="39"/>
      <c r="AP2195" s="40"/>
      <c r="AR2195" s="39"/>
      <c r="AU2195" s="40"/>
      <c r="AW2195" s="39"/>
      <c r="AZ2195" s="40"/>
      <c r="BB2195" s="39"/>
      <c r="BE2195" s="40"/>
      <c r="BG2195" s="39"/>
      <c r="BJ2195" s="40"/>
      <c r="BL2195" s="39"/>
      <c r="BO2195" s="40"/>
      <c r="BQ2195" s="34"/>
      <c r="BR2195" s="11"/>
      <c r="BS2195" s="11"/>
      <c r="BT2195" s="41"/>
      <c r="BV2195" s="39"/>
      <c r="BY2195" s="40"/>
      <c r="CC2195" s="135"/>
      <c r="CD2195" s="9"/>
      <c r="CE2195" s="38"/>
      <c r="CF2195" s="38"/>
      <c r="CG2195" s="38"/>
      <c r="CH2195" s="38"/>
    </row>
    <row r="2196" spans="2:91" ht="18.600000000000001" customHeight="1" thickBot="1">
      <c r="D2196" s="258" t="s">
        <v>129</v>
      </c>
      <c r="E2196" s="259"/>
      <c r="F2196" s="260" t="s">
        <v>130</v>
      </c>
      <c r="G2196" s="261"/>
      <c r="H2196" s="229"/>
      <c r="I2196" s="258" t="s">
        <v>131</v>
      </c>
      <c r="J2196" s="259"/>
      <c r="K2196" s="260" t="s">
        <v>132</v>
      </c>
      <c r="L2196" s="261"/>
      <c r="N2196" s="253" t="s">
        <v>133</v>
      </c>
      <c r="O2196" s="254"/>
      <c r="P2196" s="255" t="s">
        <v>134</v>
      </c>
      <c r="Q2196" s="256"/>
      <c r="S2196" s="258" t="s">
        <v>135</v>
      </c>
      <c r="T2196" s="259"/>
      <c r="U2196" s="260" t="s">
        <v>136</v>
      </c>
      <c r="V2196" s="261"/>
      <c r="W2196" s="8"/>
      <c r="X2196" s="253" t="s">
        <v>137</v>
      </c>
      <c r="Y2196" s="254"/>
      <c r="Z2196" s="255" t="s">
        <v>138</v>
      </c>
      <c r="AA2196" s="256"/>
      <c r="AB2196" s="8"/>
      <c r="AC2196" s="258" t="s">
        <v>139</v>
      </c>
      <c r="AD2196" s="259"/>
      <c r="AE2196" s="260" t="s">
        <v>140</v>
      </c>
      <c r="AF2196" s="261"/>
      <c r="AG2196" s="8"/>
      <c r="AH2196" s="253" t="s">
        <v>141</v>
      </c>
      <c r="AI2196" s="254"/>
      <c r="AJ2196" s="255" t="s">
        <v>142</v>
      </c>
      <c r="AK2196" s="256"/>
      <c r="AL2196" s="8"/>
      <c r="AM2196" s="258" t="s">
        <v>143</v>
      </c>
      <c r="AN2196" s="259"/>
      <c r="AO2196" s="260" t="s">
        <v>144</v>
      </c>
      <c r="AP2196" s="261"/>
      <c r="AR2196" s="253" t="s">
        <v>145</v>
      </c>
      <c r="AS2196" s="254"/>
      <c r="AT2196" s="255" t="s">
        <v>146</v>
      </c>
      <c r="AU2196" s="256"/>
      <c r="AV2196" s="4"/>
      <c r="AW2196" s="258" t="s">
        <v>147</v>
      </c>
      <c r="AX2196" s="259"/>
      <c r="AY2196" s="260" t="s">
        <v>148</v>
      </c>
      <c r="AZ2196" s="261"/>
      <c r="BA2196" s="8"/>
      <c r="BB2196" s="253" t="s">
        <v>149</v>
      </c>
      <c r="BC2196" s="254"/>
      <c r="BD2196" s="255" t="s">
        <v>150</v>
      </c>
      <c r="BE2196" s="256"/>
      <c r="BF2196" s="4"/>
      <c r="BG2196" s="258" t="s">
        <v>151</v>
      </c>
      <c r="BH2196" s="259"/>
      <c r="BI2196" s="260" t="s">
        <v>152</v>
      </c>
      <c r="BJ2196" s="261"/>
      <c r="BK2196" s="4"/>
      <c r="BL2196" s="253" t="s">
        <v>153</v>
      </c>
      <c r="BM2196" s="254"/>
      <c r="BN2196" s="255" t="s">
        <v>154</v>
      </c>
      <c r="BO2196" s="256"/>
      <c r="BP2196" s="4"/>
      <c r="BQ2196" s="258" t="s">
        <v>155</v>
      </c>
      <c r="BR2196" s="259"/>
      <c r="BS2196" s="260" t="s">
        <v>156</v>
      </c>
      <c r="BT2196" s="261"/>
      <c r="BU2196" s="8"/>
      <c r="BV2196" s="253" t="s">
        <v>157</v>
      </c>
      <c r="BW2196" s="254"/>
      <c r="BX2196" s="255" t="s">
        <v>158</v>
      </c>
      <c r="BY2196" s="256"/>
      <c r="CA2196" s="46" t="s">
        <v>16</v>
      </c>
      <c r="CC2196" s="136" t="s">
        <v>71</v>
      </c>
      <c r="CD2196" s="9"/>
      <c r="CE2196" s="38"/>
      <c r="CF2196" s="38"/>
      <c r="CG2196" s="38"/>
      <c r="CH2196" s="38"/>
    </row>
    <row r="2197" spans="2:91" ht="18.600000000000001" customHeight="1" thickTop="1" thickBot="1">
      <c r="D2197" s="29">
        <v>0</v>
      </c>
      <c r="E2197" s="33">
        <v>0</v>
      </c>
      <c r="F2197" s="31">
        <v>1</v>
      </c>
      <c r="G2197" s="32">
        <v>0</v>
      </c>
      <c r="I2197" s="29">
        <v>0</v>
      </c>
      <c r="J2197" s="33">
        <f t="shared" ref="J2197" si="21112">IF(0=(1-$J$8*$K$8*$B2194^2),10^14,$B2194*$J$8/(1-$J$8*$K$8*$B2194^2))</f>
        <v>-0.21386902857742821</v>
      </c>
      <c r="K2197" s="31">
        <v>1</v>
      </c>
      <c r="L2197" s="32">
        <v>0</v>
      </c>
      <c r="N2197" s="29">
        <f t="shared" ref="N2197" si="21113">D2197*I2194+F2197*I2197-E2197*J2194-G2197*J2197</f>
        <v>0</v>
      </c>
      <c r="O2197" s="33">
        <f t="shared" ref="O2197" si="21114">(D2197*J2194+E2197*I2194+F2197*J2197+G2197*I2197)</f>
        <v>-0.21386902857742821</v>
      </c>
      <c r="P2197" s="31">
        <f t="shared" ref="P2197" si="21115">D2197*K2194+F2197*K2197-E2197*L2194-G2197*L2197</f>
        <v>1</v>
      </c>
      <c r="Q2197" s="32">
        <f t="shared" ref="Q2197" si="21116">(D2197*L2194+E2197*K2194+F2197*L2197+G2197*K2197)</f>
        <v>0</v>
      </c>
      <c r="S2197" s="29">
        <v>0</v>
      </c>
      <c r="T2197" s="33">
        <v>0</v>
      </c>
      <c r="U2197" s="31">
        <v>1</v>
      </c>
      <c r="V2197" s="32">
        <v>0</v>
      </c>
      <c r="X2197" s="29">
        <f t="shared" ref="X2197" si="21117">N2197*S2194+P2197*S2197-O2197*T2194-Q2197*T2197</f>
        <v>0</v>
      </c>
      <c r="Y2197" s="33">
        <f t="shared" ref="Y2197" si="21118">(N2197*T2194+O2197*S2194+P2197*T2197+Q2197*S2197)</f>
        <v>-0.21386902857742821</v>
      </c>
      <c r="Z2197" s="31">
        <f t="shared" ref="Z2197" si="21119">N2197*U2194+P2197*U2197-O2197*V2194-Q2197*V2197</f>
        <v>0.95261690970148838</v>
      </c>
      <c r="AA2197" s="32">
        <f t="shared" ref="AA2197" si="21120">(N2197*V2194+O2197*U2194+P2197*V2197+Q2197*U2197)</f>
        <v>0</v>
      </c>
      <c r="AB2197" s="8"/>
      <c r="AC2197" s="29">
        <v>0</v>
      </c>
      <c r="AD2197" s="33">
        <f t="shared" ref="AD2197" si="21121">IF(0=(1-$AD$8*$AE$8*$B2194^2),10^14,$B2194*$AD$8/(1-$AD$8*$AE$8*$B2194^2))</f>
        <v>-0.16759791552523551</v>
      </c>
      <c r="AE2197" s="31">
        <v>1</v>
      </c>
      <c r="AF2197" s="32">
        <v>0</v>
      </c>
      <c r="AH2197" s="29">
        <f t="shared" ref="AH2197" si="21122">X2197*AC2194+Z2197*AC2197-Y2197*AD2194-AA2197*AD2197</f>
        <v>0</v>
      </c>
      <c r="AI2197" s="33">
        <f t="shared" ref="AI2197" si="21123">(X2197*AD2194+Y2197*AC2194+Z2197*AD2197+AA2197*AC2197)</f>
        <v>-0.37352563693748919</v>
      </c>
      <c r="AJ2197" s="31">
        <f t="shared" ref="AJ2197" si="21124">X2197*AE2194+Z2197*AE2197-Y2197*AF2194-AA2197*AF2197</f>
        <v>0.95261690970148838</v>
      </c>
      <c r="AK2197" s="32">
        <f t="shared" ref="AK2197" si="21125">(X2197*AF2194+Y2197*AE2194+Z2197*AF2197+AA2197*AE2197)</f>
        <v>0</v>
      </c>
      <c r="AL2197" s="8"/>
      <c r="AM2197" s="29">
        <v>0</v>
      </c>
      <c r="AN2197" s="33">
        <v>0</v>
      </c>
      <c r="AO2197" s="31">
        <v>1</v>
      </c>
      <c r="AP2197" s="32">
        <v>0</v>
      </c>
      <c r="AR2197" s="29">
        <f t="shared" ref="AR2197" si="21126">AH2197*AM2194+AJ2197*AM2197-AI2197*AN2194-AK2197*AN2197</f>
        <v>0</v>
      </c>
      <c r="AS2197" s="33">
        <f t="shared" ref="AS2197" si="21127">(AH2197*AN2194+AI2197*AM2194+AJ2197*AN2197+AK2197*AM2197)</f>
        <v>-0.37352563693748919</v>
      </c>
      <c r="AT2197" s="31">
        <f t="shared" ref="AT2197" si="21128">AH2197*AO2194+AJ2197*AO2197-AI2197*AP2194-AK2197*AP2197</f>
        <v>0.87778059597437408</v>
      </c>
      <c r="AU2197" s="32">
        <f t="shared" ref="AU2197" si="21129">(AH2197*AP2194+AI2197*AO2194+AJ2197*AP2197+AK2197*AO2197)</f>
        <v>0</v>
      </c>
      <c r="AV2197" s="8"/>
      <c r="AW2197" s="29">
        <v>0</v>
      </c>
      <c r="AX2197" s="33">
        <f t="shared" ref="AX2197" si="21130">IF(0=(1-$AX$8*$AY$8*$B2194^2),10^14,$B2194*$AX$8/(1-$AX$8*$AY$8*$B2194^2))</f>
        <v>-0.1519739348935274</v>
      </c>
      <c r="AY2197" s="31">
        <v>1</v>
      </c>
      <c r="AZ2197" s="32">
        <v>0</v>
      </c>
      <c r="BB2197" s="29">
        <f t="shared" ref="BB2197" si="21131">AR2197*AW2194+AT2197*AW2197-AS2197*AX2194-AU2197*AX2197</f>
        <v>0</v>
      </c>
      <c r="BC2197" s="33">
        <f t="shared" ref="BC2197" si="21132">(AR2197*AX2194+AS2197*AW2194+AT2197*AX2197+AU2197*AW2197)</f>
        <v>-0.50692540808090036</v>
      </c>
      <c r="BD2197" s="31">
        <f t="shared" ref="BD2197" si="21133">AR2197*AY2194+AT2197*AY2197-AS2197*AZ2194-AU2197*AZ2197</f>
        <v>0.87778059597437408</v>
      </c>
      <c r="BE2197" s="32">
        <f t="shared" ref="BE2197" si="21134">(AR2197*AZ2194+AS2197*AY2194+AT2197*AZ2197+AU2197*AY2197)</f>
        <v>0</v>
      </c>
      <c r="BF2197" s="8"/>
      <c r="BG2197" s="29">
        <v>0</v>
      </c>
      <c r="BH2197" s="33">
        <v>0</v>
      </c>
      <c r="BI2197" s="31">
        <v>1</v>
      </c>
      <c r="BJ2197" s="32">
        <v>0</v>
      </c>
      <c r="BL2197" s="29">
        <f t="shared" ref="BL2197" si="21135">BB2197*BG2194+BD2197*BG2197-BC2197*BH2194-BE2197*BH2197</f>
        <v>0</v>
      </c>
      <c r="BM2197" s="33">
        <f t="shared" ref="BM2197" si="21136">(BB2197*BH2194+BC2197*BG2194+BD2197*BH2197+BE2197*BG2197)</f>
        <v>-0.50692540808090036</v>
      </c>
      <c r="BN2197" s="31">
        <f t="shared" ref="BN2197" si="21137">BB2197*BI2194+BD2197*BI2197-BC2197*BJ2194-BE2197*BJ2197</f>
        <v>0.84206866571201044</v>
      </c>
      <c r="BO2197" s="32">
        <f t="shared" ref="BO2197" si="21138">(BB2197*BJ2194+BC2197*BI2194+BD2197*BJ2197+BE2197*BI2197)</f>
        <v>0</v>
      </c>
      <c r="BP2197" s="8"/>
      <c r="BQ2197" s="19">
        <f t="shared" ref="BQ2197:BQ2260" si="21139">1/$BR$8</f>
        <v>1</v>
      </c>
      <c r="BR2197" s="47">
        <v>0</v>
      </c>
      <c r="BS2197" s="48">
        <v>1</v>
      </c>
      <c r="BT2197" s="49">
        <v>0</v>
      </c>
      <c r="BV2197" s="29">
        <f t="shared" ref="BV2197" si="21140">BL2197*BQ2194+BN2197*BQ2197-BM2197*BR2194-BO2197*BR2197</f>
        <v>0.84206866571201044</v>
      </c>
      <c r="BW2197" s="33">
        <f t="shared" ref="BW2197" si="21141">(BL2197*BR2194+BM2197*BQ2194+BN2197*BR2197+BO2197*BQ2197)</f>
        <v>-0.50692540808090036</v>
      </c>
      <c r="BX2197" s="31">
        <f t="shared" ref="BX2197" si="21142">BL2197*BS2194+BN2197*BS2197-BM2197*BT2194-BO2197*BT2197</f>
        <v>0.84206866571201044</v>
      </c>
      <c r="BY2197" s="32">
        <f t="shared" ref="BY2197" si="21143">(BL2197*BT2194+BM2197*BS2194+BN2197*BT2197+BO2197*BS2197)</f>
        <v>0</v>
      </c>
      <c r="CA2197" s="50">
        <f t="shared" ref="CA2197" si="21144">(180/PI())*ATAN(-1*(BW2194+BW2197)/(BV2194+BV2197))</f>
        <v>32.690867783157429</v>
      </c>
      <c r="CC2197" s="137">
        <f t="shared" ref="CC2197" si="21145">20*LOG(((1-(10^(CA2194/20)^2)*(1-((1-CC2194)/(1+CC2194))^2))^0.5))</f>
        <v>-28.399258255950024</v>
      </c>
      <c r="CD2197" s="9"/>
      <c r="CE2197" s="38"/>
      <c r="CF2197" s="38"/>
      <c r="CG2197" s="38"/>
      <c r="CH2197" s="38"/>
    </row>
    <row r="2198" spans="2:91" ht="18.600000000000001" customHeight="1">
      <c r="CC2198" s="42"/>
    </row>
    <row r="2199" spans="2:91" ht="18.600000000000001" customHeight="1" thickBot="1">
      <c r="E2199" s="22" t="s">
        <v>4</v>
      </c>
      <c r="J2199" s="22" t="s">
        <v>5</v>
      </c>
      <c r="O2199" s="22" t="s">
        <v>6</v>
      </c>
      <c r="T2199" s="22" t="s">
        <v>7</v>
      </c>
      <c r="Y2199" s="22" t="s">
        <v>8</v>
      </c>
      <c r="AD2199" s="22" t="s">
        <v>65</v>
      </c>
      <c r="AI2199" s="22" t="s">
        <v>9</v>
      </c>
      <c r="AN2199" s="22" t="s">
        <v>66</v>
      </c>
      <c r="AS2199" s="22" t="s">
        <v>51</v>
      </c>
      <c r="AX2199" s="22" t="s">
        <v>67</v>
      </c>
      <c r="BC2199" s="22" t="s">
        <v>52</v>
      </c>
      <c r="BH2199" s="22" t="s">
        <v>68</v>
      </c>
      <c r="BM2199" s="22" t="s">
        <v>63</v>
      </c>
      <c r="BQ2199" s="23" t="s">
        <v>69</v>
      </c>
      <c r="BR2199" s="23"/>
      <c r="BS2199" s="24"/>
      <c r="BT2199" s="24"/>
      <c r="BU2199" s="24"/>
      <c r="BW2199" s="22" t="s">
        <v>64</v>
      </c>
    </row>
    <row r="2200" spans="2:91" ht="18.600000000000001" customHeight="1" thickBot="1">
      <c r="D2200" s="249" t="s">
        <v>103</v>
      </c>
      <c r="E2200" s="250"/>
      <c r="F2200" s="251" t="s">
        <v>104</v>
      </c>
      <c r="G2200" s="252"/>
      <c r="H2200" s="229"/>
      <c r="I2200" s="253" t="s">
        <v>11</v>
      </c>
      <c r="J2200" s="254"/>
      <c r="K2200" s="255" t="s">
        <v>12</v>
      </c>
      <c r="L2200" s="256"/>
      <c r="M2200" s="24"/>
      <c r="N2200" s="253" t="s">
        <v>105</v>
      </c>
      <c r="O2200" s="254"/>
      <c r="P2200" s="255" t="s">
        <v>106</v>
      </c>
      <c r="Q2200" s="256"/>
      <c r="R2200" s="24"/>
      <c r="S2200" s="249" t="s">
        <v>107</v>
      </c>
      <c r="T2200" s="250"/>
      <c r="U2200" s="251" t="s">
        <v>108</v>
      </c>
      <c r="V2200" s="252"/>
      <c r="W2200" s="8"/>
      <c r="X2200" s="253" t="s">
        <v>109</v>
      </c>
      <c r="Y2200" s="254"/>
      <c r="Z2200" s="255" t="s">
        <v>110</v>
      </c>
      <c r="AA2200" s="256"/>
      <c r="AB2200" s="8"/>
      <c r="AC2200" s="253" t="s">
        <v>111</v>
      </c>
      <c r="AD2200" s="254"/>
      <c r="AE2200" s="255" t="s">
        <v>14</v>
      </c>
      <c r="AF2200" s="256"/>
      <c r="AG2200" s="8"/>
      <c r="AH2200" s="253" t="s">
        <v>112</v>
      </c>
      <c r="AI2200" s="254"/>
      <c r="AJ2200" s="255" t="s">
        <v>113</v>
      </c>
      <c r="AK2200" s="256"/>
      <c r="AL2200" s="8"/>
      <c r="AM2200" s="249" t="s">
        <v>114</v>
      </c>
      <c r="AN2200" s="250"/>
      <c r="AO2200" s="251" t="s">
        <v>115</v>
      </c>
      <c r="AP2200" s="252"/>
      <c r="AQ2200" s="24"/>
      <c r="AR2200" s="253" t="s">
        <v>116</v>
      </c>
      <c r="AS2200" s="254"/>
      <c r="AT2200" s="255" t="s">
        <v>13</v>
      </c>
      <c r="AU2200" s="256"/>
      <c r="AV2200" s="4"/>
      <c r="AW2200" s="253" t="s">
        <v>117</v>
      </c>
      <c r="AX2200" s="254"/>
      <c r="AY2200" s="255" t="s">
        <v>118</v>
      </c>
      <c r="AZ2200" s="256"/>
      <c r="BA2200" s="8"/>
      <c r="BB2200" s="253" t="s">
        <v>119</v>
      </c>
      <c r="BC2200" s="254"/>
      <c r="BD2200" s="255" t="s">
        <v>120</v>
      </c>
      <c r="BE2200" s="256"/>
      <c r="BF2200" s="4"/>
      <c r="BG2200" s="249" t="s">
        <v>121</v>
      </c>
      <c r="BH2200" s="250"/>
      <c r="BI2200" s="251" t="s">
        <v>122</v>
      </c>
      <c r="BJ2200" s="252"/>
      <c r="BK2200" s="4"/>
      <c r="BL2200" s="253" t="s">
        <v>123</v>
      </c>
      <c r="BM2200" s="254"/>
      <c r="BN2200" s="255" t="s">
        <v>124</v>
      </c>
      <c r="BO2200" s="256"/>
      <c r="BP2200" s="4"/>
      <c r="BQ2200" s="253" t="s">
        <v>125</v>
      </c>
      <c r="BR2200" s="254"/>
      <c r="BS2200" s="255" t="s">
        <v>126</v>
      </c>
      <c r="BT2200" s="256"/>
      <c r="BU2200" s="8"/>
      <c r="BV2200" s="253" t="s">
        <v>127</v>
      </c>
      <c r="BW2200" s="254"/>
      <c r="BX2200" s="255" t="s">
        <v>128</v>
      </c>
      <c r="BY2200" s="256"/>
      <c r="CA2200" s="27" t="s">
        <v>15</v>
      </c>
      <c r="CC2200" s="133" t="s">
        <v>70</v>
      </c>
      <c r="CD2200" s="9"/>
      <c r="CE2200" s="38"/>
      <c r="CF2200" s="38"/>
      <c r="CG2200" s="38"/>
      <c r="CH2200" s="38"/>
    </row>
    <row r="2201" spans="2:91" ht="18.600000000000001" customHeight="1" thickTop="1" thickBot="1">
      <c r="B2201" s="129">
        <v>5.8</v>
      </c>
      <c r="D2201" s="29">
        <v>1</v>
      </c>
      <c r="E2201" s="30">
        <v>0</v>
      </c>
      <c r="F2201" s="31">
        <v>0</v>
      </c>
      <c r="G2201" s="32">
        <f t="shared" ref="G2201:G2264" si="21146">-1/($E$8*$B2201)</f>
        <v>-0.11365172413793105</v>
      </c>
      <c r="I2201" s="29">
        <v>1</v>
      </c>
      <c r="J2201" s="33">
        <v>0</v>
      </c>
      <c r="K2201" s="31">
        <v>0</v>
      </c>
      <c r="L2201" s="32">
        <v>0</v>
      </c>
      <c r="N2201" s="29">
        <f t="shared" ref="N2201" si="21147">D2201*I2201+F2201*I2204-E2201*J2201-G2201*J2204</f>
        <v>0.97577800351428146</v>
      </c>
      <c r="O2201" s="33">
        <f t="shared" ref="O2201" si="21148">(D2201*J2201+E2201*I2201+F2201*J2204+G2201*I2204)</f>
        <v>0</v>
      </c>
      <c r="P2201" s="31">
        <f t="shared" ref="P2201" si="21149">D2201*K2201+F2201*K2204-E2201*L2201-G2201*L2204</f>
        <v>0</v>
      </c>
      <c r="Q2201" s="32">
        <f t="shared" ref="Q2201" si="21150">(D2201*L2201+E2201*K2201+F2201*L2204+G2201*K2204)</f>
        <v>-0.11365172413793105</v>
      </c>
      <c r="S2201" s="29">
        <v>1</v>
      </c>
      <c r="T2201" s="30">
        <v>0</v>
      </c>
      <c r="U2201" s="31">
        <v>0</v>
      </c>
      <c r="V2201" s="32">
        <f t="shared" ref="V2201:V2264" si="21151">-1/($T$8*$B2201)</f>
        <v>-0.22078793103448277</v>
      </c>
      <c r="X2201" s="29">
        <f t="shared" ref="X2201" si="21152">N2201*S2201+P2201*S2204-O2201*T2201-Q2201*T2204</f>
        <v>0.97577800351428146</v>
      </c>
      <c r="Y2201" s="33">
        <f t="shared" ref="Y2201" si="21153">(N2201*T2201+O2201*S2201+P2201*T2204+Q2201*S2204)</f>
        <v>0</v>
      </c>
      <c r="Z2201" s="31">
        <f t="shared" ref="Z2201" si="21154">N2201*U2201+P2201*U2204-O2201*V2201-Q2201*V2204</f>
        <v>0</v>
      </c>
      <c r="AA2201" s="32">
        <f t="shared" ref="AA2201" si="21155">(N2201*V2201+O2201*U2201+P2201*V2204+Q2201*U2204)</f>
        <v>-0.3290917306828075</v>
      </c>
      <c r="AB2201" s="8"/>
      <c r="AC2201" s="29">
        <v>1</v>
      </c>
      <c r="AD2201" s="33">
        <v>0</v>
      </c>
      <c r="AE2201" s="31">
        <v>0</v>
      </c>
      <c r="AF2201" s="32">
        <v>0</v>
      </c>
      <c r="AH2201" s="29">
        <f t="shared" ref="AH2201" si="21156">X2201*AC2201+Z2201*AC2204-Y2201*AD2201-AA2201*AD2204</f>
        <v>0.92081965206272043</v>
      </c>
      <c r="AI2201" s="33">
        <f t="shared" ref="AI2201" si="21157">(X2201*AD2201+Y2201*AC2201+Z2201*AD2204+AA2201*AC2204)</f>
        <v>0</v>
      </c>
      <c r="AJ2201" s="31">
        <f t="shared" ref="AJ2201" si="21158">X2201*AE2201+Z2201*AE2204-Y2201*AF2201-AA2201*AF2204</f>
        <v>0</v>
      </c>
      <c r="AK2201" s="32">
        <f t="shared" ref="AK2201" si="21159">(X2201*AF2201+Y2201*AE2201+Z2201*AF2204+AA2201*AE2204)</f>
        <v>-0.3290917306828075</v>
      </c>
      <c r="AL2201" s="8"/>
      <c r="AM2201" s="29">
        <v>1</v>
      </c>
      <c r="AN2201" s="30">
        <v>0</v>
      </c>
      <c r="AO2201" s="31">
        <v>0</v>
      </c>
      <c r="AP2201" s="32">
        <f t="shared" ref="AP2201:AP2264" si="21160">-1/($AN$8*$B2201)</f>
        <v>-0.19966034482758621</v>
      </c>
      <c r="AR2201" s="29">
        <f t="shared" ref="AR2201" si="21161">AH2201*AM2201+AJ2201*AM2204-AI2201*AN2201-AK2201*AN2204</f>
        <v>0.92081965206272043</v>
      </c>
      <c r="AS2201" s="33">
        <f t="shared" ref="AS2201" si="21162">(AH2201*AN2201+AI2201*AM2201+AJ2201*AN2204+AK2201*AM2204)</f>
        <v>0</v>
      </c>
      <c r="AT2201" s="31">
        <f t="shared" ref="AT2201" si="21163">AH2201*AO2201+AJ2201*AO2204-AI2201*AP2201-AK2201*AP2204</f>
        <v>0</v>
      </c>
      <c r="AU2201" s="32">
        <f t="shared" ref="AU2201" si="21164">(AH2201*AP2201+AI2201*AO2201+AJ2201*AP2204+AK2201*AO2204)</f>
        <v>-0.51294289993766817</v>
      </c>
      <c r="AV2201" s="8"/>
      <c r="AW2201" s="29">
        <v>1</v>
      </c>
      <c r="AX2201" s="33">
        <v>0</v>
      </c>
      <c r="AY2201" s="31">
        <v>0</v>
      </c>
      <c r="AZ2201" s="32">
        <v>0</v>
      </c>
      <c r="BB2201" s="29">
        <f t="shared" ref="BB2201" si="21165">AR2201*AW2201+AT2201*AW2204-AS2201*AX2201-AU2201*AX2204</f>
        <v>0.84314127067002931</v>
      </c>
      <c r="BC2201" s="33">
        <f t="shared" ref="BC2201" si="21166">(AR2201*AX2201+AS2201*AW2201+AT2201*AX2204+AU2201*AW2204)</f>
        <v>0</v>
      </c>
      <c r="BD2201" s="31">
        <f t="shared" ref="BD2201" si="21167">AR2201*AY2201+AT2201*AY2204-AS2201*AZ2201-AU2201*AZ2204</f>
        <v>0</v>
      </c>
      <c r="BE2201" s="32">
        <f t="shared" ref="BE2201" si="21168">(AR2201*AZ2201+AS2201*AY2201+AT2201*AZ2204+AU2201*AY2204)</f>
        <v>-0.51294289993766817</v>
      </c>
      <c r="BF2201" s="8"/>
      <c r="BG2201" s="29">
        <v>1</v>
      </c>
      <c r="BH2201" s="30">
        <v>0</v>
      </c>
      <c r="BI2201" s="31">
        <v>0</v>
      </c>
      <c r="BJ2201" s="32">
        <f t="shared" ref="BJ2201:BJ2264" si="21169">-1/($BH$8*$B2201)</f>
        <v>-7.0205172413793093E-2</v>
      </c>
      <c r="BL2201" s="29">
        <f t="shared" ref="BL2201" si="21170">BB2201*BG2201+BD2201*BG2204-BC2201*BH2201-BE2201*BH2204</f>
        <v>0.84314127067002931</v>
      </c>
      <c r="BM2201" s="33">
        <f t="shared" ref="BM2201" si="21171">(BB2201*BH2201+BC2201*BG2201+BD2201*BH2204+BE2201*BG2204)</f>
        <v>0</v>
      </c>
      <c r="BN2201" s="31">
        <f t="shared" ref="BN2201" si="21172">BB2201*BI2201+BD2201*BI2204-BC2201*BJ2201-BE2201*BJ2204</f>
        <v>0</v>
      </c>
      <c r="BO2201" s="32">
        <f t="shared" ref="BO2201" si="21173">(BB2201*BJ2201+BC2201*BI2201+BD2201*BJ2204+BE2201*BI2204)</f>
        <v>-0.57213577821424222</v>
      </c>
      <c r="BP2201" s="8"/>
      <c r="BQ2201" s="34">
        <v>1</v>
      </c>
      <c r="BR2201" s="35">
        <v>0</v>
      </c>
      <c r="BS2201" s="11">
        <v>0</v>
      </c>
      <c r="BT2201" s="36">
        <v>0</v>
      </c>
      <c r="BV2201" s="29">
        <f t="shared" ref="BV2201" si="21174">BL2201*BQ2201+BN2201*BQ2204-BM2201*BR2201-BO2201*BR2204</f>
        <v>0.84314127067002931</v>
      </c>
      <c r="BW2201" s="33">
        <f t="shared" ref="BW2201" si="21175">(BL2201*BR2201+BM2201*BQ2201+BN2201*BR2204+BO2201*BQ2204)</f>
        <v>-0.57213577821424222</v>
      </c>
      <c r="BX2201" s="31">
        <f t="shared" ref="BX2201" si="21176">BL2201*BS2201+BN2201*BS2204-BM2201*BT2201-BO2201*BT2204</f>
        <v>0</v>
      </c>
      <c r="BY2201" s="32">
        <f t="shared" ref="BY2201" si="21177">(BL2201*BT2201+BM2201*BS2201+BN2201*BT2204+BO2201*BS2204)</f>
        <v>-0.57213577821424222</v>
      </c>
      <c r="CA2201" s="37">
        <f t="shared" ref="CA2201" si="21178">20*LOG(((1+$BR$8)/$BR$8)/((BV2201+BV2204)^2+(BW2201+BW2204)^2)^0.5)</f>
        <v>-4.8441724685335851E-3</v>
      </c>
      <c r="CC2201" s="134">
        <f t="shared" ref="CC2201" si="21179">((BV2201^2+BW2201^2)^0.5)/((BV2204^2+BW2204^2)^0.5)</f>
        <v>1.0365830473130495</v>
      </c>
      <c r="CD2201" s="9"/>
      <c r="CE2201" s="38"/>
      <c r="CF2201" s="38"/>
      <c r="CG2201" s="38"/>
      <c r="CH2201" s="38"/>
      <c r="CM2201" s="129">
        <v>5.78</v>
      </c>
    </row>
    <row r="2202" spans="2:91" ht="18.600000000000001" customHeight="1" thickBot="1">
      <c r="D2202" s="39"/>
      <c r="G2202" s="40"/>
      <c r="I2202" s="39"/>
      <c r="L2202" s="40"/>
      <c r="N2202" s="39"/>
      <c r="Q2202" s="40"/>
      <c r="S2202" s="39"/>
      <c r="V2202" s="40"/>
      <c r="X2202" s="39"/>
      <c r="AA2202" s="40"/>
      <c r="AC2202" s="39"/>
      <c r="AF2202" s="40"/>
      <c r="AH2202" s="39"/>
      <c r="AK2202" s="40"/>
      <c r="AM2202" s="39"/>
      <c r="AP2202" s="40"/>
      <c r="AR2202" s="39"/>
      <c r="AU2202" s="40"/>
      <c r="AW2202" s="39"/>
      <c r="AZ2202" s="40"/>
      <c r="BB2202" s="39"/>
      <c r="BE2202" s="40"/>
      <c r="BG2202" s="39"/>
      <c r="BJ2202" s="40"/>
      <c r="BL2202" s="39"/>
      <c r="BO2202" s="40"/>
      <c r="BQ2202" s="34"/>
      <c r="BR2202" s="11"/>
      <c r="BS2202" s="11"/>
      <c r="BT2202" s="41"/>
      <c r="BV2202" s="39"/>
      <c r="BY2202" s="40"/>
      <c r="CC2202" s="135"/>
      <c r="CD2202" s="9"/>
      <c r="CE2202" s="38"/>
      <c r="CF2202" s="38"/>
      <c r="CG2202" s="38"/>
      <c r="CH2202" s="38"/>
    </row>
    <row r="2203" spans="2:91" ht="18.600000000000001" customHeight="1" thickBot="1">
      <c r="D2203" s="258" t="s">
        <v>129</v>
      </c>
      <c r="E2203" s="259"/>
      <c r="F2203" s="260" t="s">
        <v>130</v>
      </c>
      <c r="G2203" s="261"/>
      <c r="H2203" s="229"/>
      <c r="I2203" s="258" t="s">
        <v>131</v>
      </c>
      <c r="J2203" s="259"/>
      <c r="K2203" s="260" t="s">
        <v>132</v>
      </c>
      <c r="L2203" s="261"/>
      <c r="N2203" s="253" t="s">
        <v>133</v>
      </c>
      <c r="O2203" s="254"/>
      <c r="P2203" s="255" t="s">
        <v>134</v>
      </c>
      <c r="Q2203" s="256"/>
      <c r="S2203" s="258" t="s">
        <v>135</v>
      </c>
      <c r="T2203" s="259"/>
      <c r="U2203" s="260" t="s">
        <v>136</v>
      </c>
      <c r="V2203" s="261"/>
      <c r="W2203" s="8"/>
      <c r="X2203" s="253" t="s">
        <v>137</v>
      </c>
      <c r="Y2203" s="254"/>
      <c r="Z2203" s="255" t="s">
        <v>138</v>
      </c>
      <c r="AA2203" s="256"/>
      <c r="AB2203" s="8"/>
      <c r="AC2203" s="258" t="s">
        <v>139</v>
      </c>
      <c r="AD2203" s="259"/>
      <c r="AE2203" s="260" t="s">
        <v>140</v>
      </c>
      <c r="AF2203" s="261"/>
      <c r="AG2203" s="8"/>
      <c r="AH2203" s="253" t="s">
        <v>141</v>
      </c>
      <c r="AI2203" s="254"/>
      <c r="AJ2203" s="255" t="s">
        <v>142</v>
      </c>
      <c r="AK2203" s="256"/>
      <c r="AL2203" s="8"/>
      <c r="AM2203" s="258" t="s">
        <v>143</v>
      </c>
      <c r="AN2203" s="259"/>
      <c r="AO2203" s="260" t="s">
        <v>144</v>
      </c>
      <c r="AP2203" s="261"/>
      <c r="AR2203" s="253" t="s">
        <v>145</v>
      </c>
      <c r="AS2203" s="254"/>
      <c r="AT2203" s="255" t="s">
        <v>146</v>
      </c>
      <c r="AU2203" s="256"/>
      <c r="AV2203" s="4"/>
      <c r="AW2203" s="258" t="s">
        <v>147</v>
      </c>
      <c r="AX2203" s="259"/>
      <c r="AY2203" s="260" t="s">
        <v>148</v>
      </c>
      <c r="AZ2203" s="261"/>
      <c r="BA2203" s="8"/>
      <c r="BB2203" s="253" t="s">
        <v>149</v>
      </c>
      <c r="BC2203" s="254"/>
      <c r="BD2203" s="255" t="s">
        <v>150</v>
      </c>
      <c r="BE2203" s="256"/>
      <c r="BF2203" s="4"/>
      <c r="BG2203" s="258" t="s">
        <v>151</v>
      </c>
      <c r="BH2203" s="259"/>
      <c r="BI2203" s="260" t="s">
        <v>152</v>
      </c>
      <c r="BJ2203" s="261"/>
      <c r="BK2203" s="4"/>
      <c r="BL2203" s="253" t="s">
        <v>153</v>
      </c>
      <c r="BM2203" s="254"/>
      <c r="BN2203" s="255" t="s">
        <v>154</v>
      </c>
      <c r="BO2203" s="256"/>
      <c r="BP2203" s="4"/>
      <c r="BQ2203" s="258" t="s">
        <v>155</v>
      </c>
      <c r="BR2203" s="259"/>
      <c r="BS2203" s="260" t="s">
        <v>156</v>
      </c>
      <c r="BT2203" s="261"/>
      <c r="BU2203" s="8"/>
      <c r="BV2203" s="253" t="s">
        <v>157</v>
      </c>
      <c r="BW2203" s="254"/>
      <c r="BX2203" s="255" t="s">
        <v>158</v>
      </c>
      <c r="BY2203" s="256"/>
      <c r="CA2203" s="46" t="s">
        <v>16</v>
      </c>
      <c r="CC2203" s="136" t="s">
        <v>71</v>
      </c>
      <c r="CD2203" s="9"/>
      <c r="CE2203" s="38"/>
      <c r="CF2203" s="38"/>
      <c r="CG2203" s="38"/>
      <c r="CH2203" s="38"/>
    </row>
    <row r="2204" spans="2:91" ht="18.600000000000001" customHeight="1" thickTop="1" thickBot="1">
      <c r="D2204" s="29">
        <v>0</v>
      </c>
      <c r="E2204" s="33">
        <v>0</v>
      </c>
      <c r="F2204" s="31">
        <v>1</v>
      </c>
      <c r="G2204" s="32">
        <v>0</v>
      </c>
      <c r="I2204" s="29">
        <v>0</v>
      </c>
      <c r="J2204" s="33">
        <f t="shared" ref="J2204" si="21180">IF(0=(1-$J$8*$K$8*$B2201^2),10^14,$B2201*$J$8/(1-$J$8*$K$8*$B2201^2))</f>
        <v>-0.21312476048600962</v>
      </c>
      <c r="K2204" s="31">
        <v>1</v>
      </c>
      <c r="L2204" s="32">
        <v>0</v>
      </c>
      <c r="N2204" s="29">
        <f t="shared" ref="N2204" si="21181">D2204*I2201+F2204*I2204-E2204*J2201-G2204*J2204</f>
        <v>0</v>
      </c>
      <c r="O2204" s="33">
        <f t="shared" ref="O2204" si="21182">(D2204*J2201+E2204*I2201+F2204*J2204+G2204*I2204)</f>
        <v>-0.21312476048600962</v>
      </c>
      <c r="P2204" s="31">
        <f t="shared" ref="P2204" si="21183">D2204*K2201+F2204*K2204-E2204*L2201-G2204*L2204</f>
        <v>1</v>
      </c>
      <c r="Q2204" s="32">
        <f t="shared" ref="Q2204" si="21184">(D2204*L2201+E2204*K2201+F2204*L2204+G2204*K2204)</f>
        <v>0</v>
      </c>
      <c r="S2204" s="29">
        <v>0</v>
      </c>
      <c r="T2204" s="33">
        <v>0</v>
      </c>
      <c r="U2204" s="31">
        <v>1</v>
      </c>
      <c r="V2204" s="32">
        <v>0</v>
      </c>
      <c r="X2204" s="29">
        <f t="shared" ref="X2204" si="21185">N2204*S2201+P2204*S2204-O2204*T2201-Q2204*T2204</f>
        <v>0</v>
      </c>
      <c r="Y2204" s="33">
        <f t="shared" ref="Y2204" si="21186">(N2204*T2201+O2204*S2201+P2204*T2204+Q2204*S2204)</f>
        <v>-0.21312476048600962</v>
      </c>
      <c r="Z2204" s="31">
        <f t="shared" ref="Z2204" si="21187">N2204*U2201+P2204*U2204-O2204*V2201-Q2204*V2204</f>
        <v>0.95294462508007427</v>
      </c>
      <c r="AA2204" s="32">
        <f t="shared" ref="AA2204" si="21188">(N2204*V2201+O2204*U2201+P2204*V2204+Q2204*U2204)</f>
        <v>0</v>
      </c>
      <c r="AB2204" s="8"/>
      <c r="AC2204" s="29">
        <v>0</v>
      </c>
      <c r="AD2204" s="33">
        <f t="shared" ref="AD2204" si="21189">IF(0=(1-$AD$8*$AE$8*$B2201^2),10^14,$B2201*$AD$8/(1-$AD$8*$AE$8*$B2201^2))</f>
        <v>-0.16700009853645392</v>
      </c>
      <c r="AE2204" s="31">
        <v>1</v>
      </c>
      <c r="AF2204" s="32">
        <v>0</v>
      </c>
      <c r="AH2204" s="29">
        <f t="shared" ref="AH2204" si="21190">X2204*AC2201+Z2204*AC2204-Y2204*AD2201-AA2204*AD2204</f>
        <v>0</v>
      </c>
      <c r="AI2204" s="33">
        <f t="shared" ref="AI2204" si="21191">(X2204*AD2201+Y2204*AC2201+Z2204*AD2204+AA2204*AC2204)</f>
        <v>-0.37226660677416612</v>
      </c>
      <c r="AJ2204" s="31">
        <f t="shared" ref="AJ2204" si="21192">X2204*AE2201+Z2204*AE2204-Y2204*AF2201-AA2204*AF2204</f>
        <v>0.95294462508007427</v>
      </c>
      <c r="AK2204" s="32">
        <f t="shared" ref="AK2204" si="21193">(X2204*AF2201+Y2204*AE2201+Z2204*AF2204+AA2204*AE2204)</f>
        <v>0</v>
      </c>
      <c r="AL2204" s="8"/>
      <c r="AM2204" s="29">
        <v>0</v>
      </c>
      <c r="AN2204" s="33">
        <v>0</v>
      </c>
      <c r="AO2204" s="31">
        <v>1</v>
      </c>
      <c r="AP2204" s="32">
        <v>0</v>
      </c>
      <c r="AR2204" s="29">
        <f t="shared" ref="AR2204" si="21194">AH2204*AM2201+AJ2204*AM2204-AI2204*AN2201-AK2204*AN2204</f>
        <v>0</v>
      </c>
      <c r="AS2204" s="33">
        <f t="shared" ref="AS2204" si="21195">(AH2204*AN2201+AI2204*AM2201+AJ2204*AN2204+AK2204*AM2204)</f>
        <v>-0.37226660677416612</v>
      </c>
      <c r="AT2204" s="31">
        <f t="shared" ref="AT2204" si="21196">AH2204*AO2201+AJ2204*AO2204-AI2204*AP2201-AK2204*AP2204</f>
        <v>0.87861774600374887</v>
      </c>
      <c r="AU2204" s="32">
        <f t="shared" ref="AU2204" si="21197">(AH2204*AP2201+AI2204*AO2201+AJ2204*AP2204+AK2204*AO2204)</f>
        <v>0</v>
      </c>
      <c r="AV2204" s="8"/>
      <c r="AW2204" s="29">
        <v>0</v>
      </c>
      <c r="AX2204" s="33">
        <f t="shared" ref="AX2204" si="21198">IF(0=(1-$AX$8*$AY$8*$B2201^2),10^14,$B2201*$AX$8/(1-$AX$8*$AY$8*$B2201^2))</f>
        <v>-0.15143670260789349</v>
      </c>
      <c r="AY2204" s="31">
        <v>1</v>
      </c>
      <c r="AZ2204" s="32">
        <v>0</v>
      </c>
      <c r="BB2204" s="29">
        <f t="shared" ref="BB2204" si="21199">AR2204*AW2201+AT2204*AW2204-AS2204*AX2201-AU2204*AX2204</f>
        <v>0</v>
      </c>
      <c r="BC2204" s="33">
        <f t="shared" ref="BC2204" si="21200">(AR2204*AX2201+AS2204*AW2201+AT2204*AX2204+AU2204*AW2204)</f>
        <v>-0.50532158108175351</v>
      </c>
      <c r="BD2204" s="31">
        <f t="shared" ref="BD2204" si="21201">AR2204*AY2201+AT2204*AY2204-AS2204*AZ2201-AU2204*AZ2204</f>
        <v>0.87861774600374887</v>
      </c>
      <c r="BE2204" s="32">
        <f t="shared" ref="BE2204" si="21202">(AR2204*AZ2201+AS2204*AY2201+AT2204*AZ2204+AU2204*AY2204)</f>
        <v>0</v>
      </c>
      <c r="BF2204" s="8"/>
      <c r="BG2204" s="29">
        <v>0</v>
      </c>
      <c r="BH2204" s="33">
        <v>0</v>
      </c>
      <c r="BI2204" s="31">
        <v>1</v>
      </c>
      <c r="BJ2204" s="32">
        <v>0</v>
      </c>
      <c r="BL2204" s="29">
        <f t="shared" ref="BL2204" si="21203">BB2204*BG2201+BD2204*BG2204-BC2204*BH2201-BE2204*BH2204</f>
        <v>0</v>
      </c>
      <c r="BM2204" s="33">
        <f t="shared" ref="BM2204" si="21204">(BB2204*BH2201+BC2204*BG2201+BD2204*BH2204+BE2204*BG2204)</f>
        <v>-0.50532158108175351</v>
      </c>
      <c r="BN2204" s="31">
        <f t="shared" ref="BN2204" si="21205">BB2204*BI2201+BD2204*BI2204-BC2204*BJ2201-BE2204*BJ2204</f>
        <v>0.8431415572794938</v>
      </c>
      <c r="BO2204" s="32">
        <f t="shared" ref="BO2204" si="21206">(BB2204*BJ2201+BC2204*BI2201+BD2204*BJ2204+BE2204*BI2204)</f>
        <v>0</v>
      </c>
      <c r="BP2204" s="8"/>
      <c r="BQ2204" s="19">
        <f t="shared" ref="BQ2204:BQ2267" si="21207">1/$BR$8</f>
        <v>1</v>
      </c>
      <c r="BR2204" s="47">
        <v>0</v>
      </c>
      <c r="BS2204" s="48">
        <v>1</v>
      </c>
      <c r="BT2204" s="49">
        <v>0</v>
      </c>
      <c r="BV2204" s="29">
        <f t="shared" ref="BV2204" si="21208">BL2204*BQ2201+BN2204*BQ2204-BM2204*BR2201-BO2204*BR2204</f>
        <v>0.8431415572794938</v>
      </c>
      <c r="BW2204" s="33">
        <f t="shared" ref="BW2204" si="21209">(BL2204*BR2201+BM2204*BQ2201+BN2204*BR2204+BO2204*BQ2204)</f>
        <v>-0.50532158108175351</v>
      </c>
      <c r="BX2204" s="31">
        <f t="shared" ref="BX2204" si="21210">BL2204*BS2201+BN2204*BS2204-BM2204*BT2201-BO2204*BT2204</f>
        <v>0.8431415572794938</v>
      </c>
      <c r="BY2204" s="32">
        <f t="shared" ref="BY2204" si="21211">(BL2204*BT2201+BM2204*BS2201+BN2204*BT2204+BO2204*BS2204)</f>
        <v>0</v>
      </c>
      <c r="CA2204" s="50">
        <f t="shared" ref="CA2204" si="21212">(180/PI())*ATAN(-1*(BW2201+BW2204)/(BV2201+BV2204))</f>
        <v>32.576711143107431</v>
      </c>
      <c r="CC2204" s="137">
        <f t="shared" ref="CC2204" si="21213">20*LOG(((1-(10^(CA2201/20)^2)*(1-((1-CC2201)/(1+CC2201))^2))^0.5))</f>
        <v>-28.425135861966787</v>
      </c>
      <c r="CD2204" s="9"/>
      <c r="CE2204" s="38"/>
      <c r="CF2204" s="38"/>
      <c r="CG2204" s="38"/>
      <c r="CH2204" s="38"/>
    </row>
    <row r="2205" spans="2:91" ht="18.600000000000001" customHeight="1">
      <c r="CC2205" s="42"/>
    </row>
    <row r="2206" spans="2:91" ht="18.600000000000001" customHeight="1" thickBot="1">
      <c r="E2206" s="22" t="s">
        <v>4</v>
      </c>
      <c r="J2206" s="22" t="s">
        <v>5</v>
      </c>
      <c r="O2206" s="22" t="s">
        <v>6</v>
      </c>
      <c r="T2206" s="22" t="s">
        <v>7</v>
      </c>
      <c r="Y2206" s="22" t="s">
        <v>8</v>
      </c>
      <c r="AD2206" s="22" t="s">
        <v>65</v>
      </c>
      <c r="AI2206" s="22" t="s">
        <v>9</v>
      </c>
      <c r="AN2206" s="22" t="s">
        <v>66</v>
      </c>
      <c r="AS2206" s="22" t="s">
        <v>51</v>
      </c>
      <c r="AX2206" s="22" t="s">
        <v>67</v>
      </c>
      <c r="BC2206" s="22" t="s">
        <v>52</v>
      </c>
      <c r="BH2206" s="22" t="s">
        <v>68</v>
      </c>
      <c r="BM2206" s="22" t="s">
        <v>63</v>
      </c>
      <c r="BQ2206" s="23" t="s">
        <v>69</v>
      </c>
      <c r="BR2206" s="23"/>
      <c r="BS2206" s="24"/>
      <c r="BT2206" s="24"/>
      <c r="BU2206" s="24"/>
      <c r="BW2206" s="22" t="s">
        <v>64</v>
      </c>
    </row>
    <row r="2207" spans="2:91" ht="18.600000000000001" customHeight="1" thickBot="1">
      <c r="D2207" s="249" t="s">
        <v>103</v>
      </c>
      <c r="E2207" s="250"/>
      <c r="F2207" s="251" t="s">
        <v>104</v>
      </c>
      <c r="G2207" s="252"/>
      <c r="H2207" s="229"/>
      <c r="I2207" s="253" t="s">
        <v>11</v>
      </c>
      <c r="J2207" s="254"/>
      <c r="K2207" s="255" t="s">
        <v>12</v>
      </c>
      <c r="L2207" s="256"/>
      <c r="M2207" s="24"/>
      <c r="N2207" s="253" t="s">
        <v>105</v>
      </c>
      <c r="O2207" s="254"/>
      <c r="P2207" s="255" t="s">
        <v>106</v>
      </c>
      <c r="Q2207" s="256"/>
      <c r="R2207" s="24"/>
      <c r="S2207" s="249" t="s">
        <v>107</v>
      </c>
      <c r="T2207" s="250"/>
      <c r="U2207" s="251" t="s">
        <v>108</v>
      </c>
      <c r="V2207" s="252"/>
      <c r="W2207" s="8"/>
      <c r="X2207" s="253" t="s">
        <v>109</v>
      </c>
      <c r="Y2207" s="254"/>
      <c r="Z2207" s="255" t="s">
        <v>110</v>
      </c>
      <c r="AA2207" s="256"/>
      <c r="AB2207" s="8"/>
      <c r="AC2207" s="253" t="s">
        <v>111</v>
      </c>
      <c r="AD2207" s="254"/>
      <c r="AE2207" s="255" t="s">
        <v>14</v>
      </c>
      <c r="AF2207" s="256"/>
      <c r="AG2207" s="8"/>
      <c r="AH2207" s="253" t="s">
        <v>112</v>
      </c>
      <c r="AI2207" s="254"/>
      <c r="AJ2207" s="255" t="s">
        <v>113</v>
      </c>
      <c r="AK2207" s="256"/>
      <c r="AL2207" s="8"/>
      <c r="AM2207" s="249" t="s">
        <v>114</v>
      </c>
      <c r="AN2207" s="250"/>
      <c r="AO2207" s="251" t="s">
        <v>115</v>
      </c>
      <c r="AP2207" s="252"/>
      <c r="AQ2207" s="24"/>
      <c r="AR2207" s="253" t="s">
        <v>116</v>
      </c>
      <c r="AS2207" s="254"/>
      <c r="AT2207" s="255" t="s">
        <v>13</v>
      </c>
      <c r="AU2207" s="256"/>
      <c r="AV2207" s="4"/>
      <c r="AW2207" s="253" t="s">
        <v>117</v>
      </c>
      <c r="AX2207" s="254"/>
      <c r="AY2207" s="255" t="s">
        <v>118</v>
      </c>
      <c r="AZ2207" s="256"/>
      <c r="BA2207" s="8"/>
      <c r="BB2207" s="253" t="s">
        <v>119</v>
      </c>
      <c r="BC2207" s="254"/>
      <c r="BD2207" s="255" t="s">
        <v>120</v>
      </c>
      <c r="BE2207" s="256"/>
      <c r="BF2207" s="4"/>
      <c r="BG2207" s="249" t="s">
        <v>121</v>
      </c>
      <c r="BH2207" s="250"/>
      <c r="BI2207" s="251" t="s">
        <v>122</v>
      </c>
      <c r="BJ2207" s="252"/>
      <c r="BK2207" s="4"/>
      <c r="BL2207" s="253" t="s">
        <v>123</v>
      </c>
      <c r="BM2207" s="254"/>
      <c r="BN2207" s="255" t="s">
        <v>124</v>
      </c>
      <c r="BO2207" s="256"/>
      <c r="BP2207" s="4"/>
      <c r="BQ2207" s="253" t="s">
        <v>125</v>
      </c>
      <c r="BR2207" s="254"/>
      <c r="BS2207" s="255" t="s">
        <v>126</v>
      </c>
      <c r="BT2207" s="256"/>
      <c r="BU2207" s="8"/>
      <c r="BV2207" s="253" t="s">
        <v>127</v>
      </c>
      <c r="BW2207" s="254"/>
      <c r="BX2207" s="255" t="s">
        <v>128</v>
      </c>
      <c r="BY2207" s="256"/>
      <c r="CA2207" s="27" t="s">
        <v>15</v>
      </c>
      <c r="CC2207" s="133" t="s">
        <v>70</v>
      </c>
      <c r="CD2207" s="9"/>
      <c r="CE2207" s="38"/>
      <c r="CF2207" s="38"/>
      <c r="CG2207" s="38"/>
      <c r="CH2207" s="38"/>
    </row>
    <row r="2208" spans="2:91" ht="18.600000000000001" customHeight="1" thickTop="1" thickBot="1">
      <c r="B2208" s="129">
        <v>5.82</v>
      </c>
      <c r="D2208" s="29">
        <v>1</v>
      </c>
      <c r="E2208" s="30">
        <v>0</v>
      </c>
      <c r="F2208" s="31">
        <v>0</v>
      </c>
      <c r="G2208" s="32">
        <f t="shared" ref="G2208:G2271" si="21214">-1/($E$8*$B2208)</f>
        <v>-0.11326116838487973</v>
      </c>
      <c r="I2208" s="29">
        <v>1</v>
      </c>
      <c r="J2208" s="33">
        <v>0</v>
      </c>
      <c r="K2208" s="31">
        <v>0</v>
      </c>
      <c r="L2208" s="32">
        <v>0</v>
      </c>
      <c r="N2208" s="29">
        <f t="shared" ref="N2208" si="21215">D2208*I2208+F2208*I2211-E2208*J2208-G2208*J2211</f>
        <v>0.97594494999666703</v>
      </c>
      <c r="O2208" s="33">
        <f t="shared" ref="O2208" si="21216">(D2208*J2208+E2208*I2208+F2208*J2211+G2208*I2211)</f>
        <v>0</v>
      </c>
      <c r="P2208" s="31">
        <f t="shared" ref="P2208" si="21217">D2208*K2208+F2208*K2211-E2208*L2208-G2208*L2211</f>
        <v>0</v>
      </c>
      <c r="Q2208" s="32">
        <f t="shared" ref="Q2208" si="21218">(D2208*L2208+E2208*K2208+F2208*L2211+G2208*K2211)</f>
        <v>-0.11326116838487973</v>
      </c>
      <c r="S2208" s="29">
        <v>1</v>
      </c>
      <c r="T2208" s="30">
        <v>0</v>
      </c>
      <c r="U2208" s="31">
        <v>0</v>
      </c>
      <c r="V2208" s="32">
        <f t="shared" ref="V2208:V2271" si="21219">-1/($T$8*$B2208)</f>
        <v>-0.2200292096219931</v>
      </c>
      <c r="X2208" s="29">
        <f t="shared" ref="X2208" si="21220">N2208*S2208+P2208*S2211-O2208*T2208-Q2208*T2211</f>
        <v>0.97594494999666703</v>
      </c>
      <c r="Y2208" s="33">
        <f t="shared" ref="Y2208" si="21221">(N2208*T2208+O2208*S2208+P2208*T2211+Q2208*S2211)</f>
        <v>0</v>
      </c>
      <c r="Z2208" s="31">
        <f t="shared" ref="Z2208" si="21222">N2208*U2208+P2208*U2211-O2208*V2208-Q2208*V2211</f>
        <v>0</v>
      </c>
      <c r="AA2208" s="32">
        <f t="shared" ref="AA2208" si="21223">(N2208*V2208+O2208*U2208+P2208*V2211+Q2208*U2211)</f>
        <v>-0.32799756436722194</v>
      </c>
      <c r="AB2208" s="8"/>
      <c r="AC2208" s="29">
        <v>1</v>
      </c>
      <c r="AD2208" s="33">
        <v>0</v>
      </c>
      <c r="AE2208" s="31">
        <v>0</v>
      </c>
      <c r="AF2208" s="32">
        <v>0</v>
      </c>
      <c r="AH2208" s="29">
        <f t="shared" ref="AH2208" si="21224">X2208*AC2208+Z2208*AC2211-Y2208*AD2208-AA2208*AD2211</f>
        <v>0.92136399085213205</v>
      </c>
      <c r="AI2208" s="33">
        <f t="shared" ref="AI2208" si="21225">(X2208*AD2208+Y2208*AC2208+Z2208*AD2211+AA2208*AC2211)</f>
        <v>0</v>
      </c>
      <c r="AJ2208" s="31">
        <f t="shared" ref="AJ2208" si="21226">X2208*AE2208+Z2208*AE2211-Y2208*AF2208-AA2208*AF2211</f>
        <v>0</v>
      </c>
      <c r="AK2208" s="32">
        <f t="shared" ref="AK2208" si="21227">(X2208*AF2208+Y2208*AE2208+Z2208*AF2211+AA2208*AE2211)</f>
        <v>-0.32799756436722194</v>
      </c>
      <c r="AL2208" s="8"/>
      <c r="AM2208" s="29">
        <v>1</v>
      </c>
      <c r="AN2208" s="30">
        <v>0</v>
      </c>
      <c r="AO2208" s="31">
        <v>0</v>
      </c>
      <c r="AP2208" s="32">
        <f t="shared" ref="AP2208:AP2271" si="21228">-1/($AN$8*$B2208)</f>
        <v>-0.19897422680412372</v>
      </c>
      <c r="AR2208" s="29">
        <f t="shared" ref="AR2208" si="21229">AH2208*AM2208+AJ2208*AM2211-AI2208*AN2208-AK2208*AN2211</f>
        <v>0.92136399085213205</v>
      </c>
      <c r="AS2208" s="33">
        <f t="shared" ref="AS2208" si="21230">(AH2208*AN2208+AI2208*AM2208+AJ2208*AN2211+AK2208*AM2211)</f>
        <v>0</v>
      </c>
      <c r="AT2208" s="31">
        <f t="shared" ref="AT2208" si="21231">AH2208*AO2208+AJ2208*AO2211-AI2208*AP2208-AK2208*AP2211</f>
        <v>0</v>
      </c>
      <c r="AU2208" s="32">
        <f t="shared" ref="AU2208" si="21232">(AH2208*AP2208+AI2208*AO2208+AJ2208*AP2211+AK2208*AO2211)</f>
        <v>-0.5113252520521866</v>
      </c>
      <c r="AV2208" s="8"/>
      <c r="AW2208" s="29">
        <v>1</v>
      </c>
      <c r="AX2208" s="33">
        <v>0</v>
      </c>
      <c r="AY2208" s="31">
        <v>0</v>
      </c>
      <c r="AZ2208" s="32">
        <v>0</v>
      </c>
      <c r="BB2208" s="29">
        <f t="shared" ref="BB2208" si="21233">AR2208*AW2208+AT2208*AW2211-AS2208*AX2208-AU2208*AX2211</f>
        <v>0.84420332288657263</v>
      </c>
      <c r="BC2208" s="33">
        <f t="shared" ref="BC2208" si="21234">(AR2208*AX2208+AS2208*AW2208+AT2208*AX2211+AU2208*AW2211)</f>
        <v>0</v>
      </c>
      <c r="BD2208" s="31">
        <f t="shared" ref="BD2208" si="21235">AR2208*AY2208+AT2208*AY2211-AS2208*AZ2208-AU2208*AZ2211</f>
        <v>0</v>
      </c>
      <c r="BE2208" s="32">
        <f t="shared" ref="BE2208" si="21236">(AR2208*AZ2208+AS2208*AY2208+AT2208*AZ2211+AU2208*AY2211)</f>
        <v>-0.5113252520521866</v>
      </c>
      <c r="BF2208" s="8"/>
      <c r="BG2208" s="29">
        <v>1</v>
      </c>
      <c r="BH2208" s="30">
        <v>0</v>
      </c>
      <c r="BI2208" s="31">
        <v>0</v>
      </c>
      <c r="BJ2208" s="32">
        <f t="shared" ref="BJ2208:BJ2271" si="21237">-1/($BH$8*$B2208)</f>
        <v>-6.9963917525773189E-2</v>
      </c>
      <c r="BL2208" s="29">
        <f t="shared" ref="BL2208" si="21238">BB2208*BG2208+BD2208*BG2211-BC2208*BH2208-BE2208*BH2211</f>
        <v>0.84420332288657263</v>
      </c>
      <c r="BM2208" s="33">
        <f t="shared" ref="BM2208" si="21239">(BB2208*BH2208+BC2208*BG2208+BD2208*BH2211+BE2208*BG2211)</f>
        <v>0</v>
      </c>
      <c r="BN2208" s="31">
        <f t="shared" ref="BN2208" si="21240">BB2208*BI2208+BD2208*BI2211-BC2208*BJ2208-BE2208*BJ2211</f>
        <v>0</v>
      </c>
      <c r="BO2208" s="32">
        <f t="shared" ref="BO2208" si="21241">(BB2208*BJ2208+BC2208*BI2208+BD2208*BJ2211+BE2208*BI2211)</f>
        <v>-0.57038902370960642</v>
      </c>
      <c r="BP2208" s="8"/>
      <c r="BQ2208" s="34">
        <v>1</v>
      </c>
      <c r="BR2208" s="35">
        <v>0</v>
      </c>
      <c r="BS2208" s="11">
        <v>0</v>
      </c>
      <c r="BT2208" s="36">
        <v>0</v>
      </c>
      <c r="BV2208" s="29">
        <f t="shared" ref="BV2208" si="21242">BL2208*BQ2208+BN2208*BQ2211-BM2208*BR2208-BO2208*BR2211</f>
        <v>0.84420332288657263</v>
      </c>
      <c r="BW2208" s="33">
        <f t="shared" ref="BW2208" si="21243">(BL2208*BR2208+BM2208*BQ2208+BN2208*BR2211+BO2208*BQ2211)</f>
        <v>-0.57038902370960642</v>
      </c>
      <c r="BX2208" s="31">
        <f t="shared" ref="BX2208" si="21244">BL2208*BS2208+BN2208*BS2211-BM2208*BT2208-BO2208*BT2211</f>
        <v>0</v>
      </c>
      <c r="BY2208" s="32">
        <f t="shared" ref="BY2208" si="21245">(BL2208*BT2208+BM2208*BS2208+BN2208*BT2211+BO2208*BS2211)</f>
        <v>-0.57038902370960642</v>
      </c>
      <c r="CA2208" s="37">
        <f t="shared" ref="CA2208" si="21246">20*LOG(((1+$BR$8)/$BR$8)/((BV2208+BV2211)^2+(BW2208+BW2211)^2)^0.5)</f>
        <v>-4.822104090596583E-3</v>
      </c>
      <c r="CC2208" s="134">
        <f t="shared" ref="CC2208" si="21247">((BV2208^2+BW2208^2)^0.5)/((BV2211^2+BW2211^2)^0.5)</f>
        <v>1.0363830661122064</v>
      </c>
      <c r="CD2208" s="9"/>
      <c r="CE2208" s="38"/>
      <c r="CF2208" s="38"/>
      <c r="CG2208" s="38"/>
      <c r="CH2208" s="38"/>
      <c r="CM2208" s="129">
        <v>5.8</v>
      </c>
    </row>
    <row r="2209" spans="2:91" ht="18.600000000000001" customHeight="1" thickBot="1">
      <c r="D2209" s="39"/>
      <c r="G2209" s="40"/>
      <c r="I2209" s="39"/>
      <c r="L2209" s="40"/>
      <c r="N2209" s="39"/>
      <c r="Q2209" s="40"/>
      <c r="S2209" s="39"/>
      <c r="V2209" s="40"/>
      <c r="X2209" s="39"/>
      <c r="AA2209" s="40"/>
      <c r="AC2209" s="39"/>
      <c r="AF2209" s="40"/>
      <c r="AH2209" s="39"/>
      <c r="AK2209" s="40"/>
      <c r="AM2209" s="39"/>
      <c r="AP2209" s="40"/>
      <c r="AR2209" s="39"/>
      <c r="AU2209" s="40"/>
      <c r="AW2209" s="39"/>
      <c r="AZ2209" s="40"/>
      <c r="BB2209" s="39"/>
      <c r="BE2209" s="40"/>
      <c r="BG2209" s="39"/>
      <c r="BJ2209" s="40"/>
      <c r="BL2209" s="39"/>
      <c r="BO2209" s="40"/>
      <c r="BQ2209" s="34"/>
      <c r="BR2209" s="11"/>
      <c r="BS2209" s="11"/>
      <c r="BT2209" s="41"/>
      <c r="BV2209" s="39"/>
      <c r="BY2209" s="40"/>
      <c r="CC2209" s="135"/>
      <c r="CD2209" s="9"/>
      <c r="CE2209" s="38"/>
      <c r="CF2209" s="38"/>
      <c r="CG2209" s="38"/>
      <c r="CH2209" s="38"/>
    </row>
    <row r="2210" spans="2:91" ht="18.600000000000001" customHeight="1" thickBot="1">
      <c r="D2210" s="258" t="s">
        <v>129</v>
      </c>
      <c r="E2210" s="259"/>
      <c r="F2210" s="260" t="s">
        <v>130</v>
      </c>
      <c r="G2210" s="261"/>
      <c r="H2210" s="229"/>
      <c r="I2210" s="258" t="s">
        <v>131</v>
      </c>
      <c r="J2210" s="259"/>
      <c r="K2210" s="260" t="s">
        <v>132</v>
      </c>
      <c r="L2210" s="261"/>
      <c r="N2210" s="253" t="s">
        <v>133</v>
      </c>
      <c r="O2210" s="254"/>
      <c r="P2210" s="255" t="s">
        <v>134</v>
      </c>
      <c r="Q2210" s="256"/>
      <c r="S2210" s="258" t="s">
        <v>135</v>
      </c>
      <c r="T2210" s="259"/>
      <c r="U2210" s="260" t="s">
        <v>136</v>
      </c>
      <c r="V2210" s="261"/>
      <c r="W2210" s="8"/>
      <c r="X2210" s="253" t="s">
        <v>137</v>
      </c>
      <c r="Y2210" s="254"/>
      <c r="Z2210" s="255" t="s">
        <v>138</v>
      </c>
      <c r="AA2210" s="256"/>
      <c r="AB2210" s="8"/>
      <c r="AC2210" s="258" t="s">
        <v>139</v>
      </c>
      <c r="AD2210" s="259"/>
      <c r="AE2210" s="260" t="s">
        <v>140</v>
      </c>
      <c r="AF2210" s="261"/>
      <c r="AG2210" s="8"/>
      <c r="AH2210" s="253" t="s">
        <v>141</v>
      </c>
      <c r="AI2210" s="254"/>
      <c r="AJ2210" s="255" t="s">
        <v>142</v>
      </c>
      <c r="AK2210" s="256"/>
      <c r="AL2210" s="8"/>
      <c r="AM2210" s="258" t="s">
        <v>143</v>
      </c>
      <c r="AN2210" s="259"/>
      <c r="AO2210" s="260" t="s">
        <v>144</v>
      </c>
      <c r="AP2210" s="261"/>
      <c r="AR2210" s="253" t="s">
        <v>145</v>
      </c>
      <c r="AS2210" s="254"/>
      <c r="AT2210" s="255" t="s">
        <v>146</v>
      </c>
      <c r="AU2210" s="256"/>
      <c r="AV2210" s="4"/>
      <c r="AW2210" s="258" t="s">
        <v>147</v>
      </c>
      <c r="AX2210" s="259"/>
      <c r="AY2210" s="260" t="s">
        <v>148</v>
      </c>
      <c r="AZ2210" s="261"/>
      <c r="BA2210" s="8"/>
      <c r="BB2210" s="253" t="s">
        <v>149</v>
      </c>
      <c r="BC2210" s="254"/>
      <c r="BD2210" s="255" t="s">
        <v>150</v>
      </c>
      <c r="BE2210" s="256"/>
      <c r="BF2210" s="4"/>
      <c r="BG2210" s="258" t="s">
        <v>151</v>
      </c>
      <c r="BH2210" s="259"/>
      <c r="BI2210" s="260" t="s">
        <v>152</v>
      </c>
      <c r="BJ2210" s="261"/>
      <c r="BK2210" s="4"/>
      <c r="BL2210" s="253" t="s">
        <v>153</v>
      </c>
      <c r="BM2210" s="254"/>
      <c r="BN2210" s="255" t="s">
        <v>154</v>
      </c>
      <c r="BO2210" s="256"/>
      <c r="BP2210" s="4"/>
      <c r="BQ2210" s="258" t="s">
        <v>155</v>
      </c>
      <c r="BR2210" s="259"/>
      <c r="BS2210" s="260" t="s">
        <v>156</v>
      </c>
      <c r="BT2210" s="261"/>
      <c r="BU2210" s="8"/>
      <c r="BV2210" s="253" t="s">
        <v>157</v>
      </c>
      <c r="BW2210" s="254"/>
      <c r="BX2210" s="255" t="s">
        <v>158</v>
      </c>
      <c r="BY2210" s="256"/>
      <c r="CA2210" s="46" t="s">
        <v>16</v>
      </c>
      <c r="CC2210" s="136" t="s">
        <v>71</v>
      </c>
      <c r="CD2210" s="9"/>
      <c r="CE2210" s="38"/>
      <c r="CF2210" s="38"/>
      <c r="CG2210" s="38"/>
      <c r="CH2210" s="38"/>
    </row>
    <row r="2211" spans="2:91" ht="18.600000000000001" customHeight="1" thickTop="1" thickBot="1">
      <c r="D2211" s="29">
        <v>0</v>
      </c>
      <c r="E2211" s="33">
        <v>0</v>
      </c>
      <c r="F2211" s="31">
        <v>1</v>
      </c>
      <c r="G2211" s="32">
        <v>0</v>
      </c>
      <c r="I2211" s="29">
        <v>0</v>
      </c>
      <c r="J2211" s="33">
        <f t="shared" ref="J2211" si="21248">IF(0=(1-$J$8*$K$8*$B2208^2),10^14,$B2208*$J$8/(1-$J$8*$K$8*$B2208^2))</f>
        <v>-0.21238567768955033</v>
      </c>
      <c r="K2211" s="31">
        <v>1</v>
      </c>
      <c r="L2211" s="32">
        <v>0</v>
      </c>
      <c r="N2211" s="29">
        <f t="shared" ref="N2211" si="21249">D2211*I2208+F2211*I2211-E2211*J2208-G2211*J2211</f>
        <v>0</v>
      </c>
      <c r="O2211" s="33">
        <f t="shared" ref="O2211" si="21250">(D2211*J2208+E2211*I2208+F2211*J2211+G2211*I2211)</f>
        <v>-0.21238567768955033</v>
      </c>
      <c r="P2211" s="31">
        <f t="shared" ref="P2211" si="21251">D2211*K2208+F2211*K2211-E2211*L2208-G2211*L2211</f>
        <v>1</v>
      </c>
      <c r="Q2211" s="32">
        <f t="shared" ref="Q2211" si="21252">(D2211*L2208+E2211*K2208+F2211*L2211+G2211*K2211)</f>
        <v>0</v>
      </c>
      <c r="S2211" s="29">
        <v>0</v>
      </c>
      <c r="T2211" s="33">
        <v>0</v>
      </c>
      <c r="U2211" s="31">
        <v>1</v>
      </c>
      <c r="V2211" s="32">
        <v>0</v>
      </c>
      <c r="X2211" s="29">
        <f t="shared" ref="X2211" si="21253">N2211*S2208+P2211*S2211-O2211*T2208-Q2211*T2211</f>
        <v>0</v>
      </c>
      <c r="Y2211" s="33">
        <f t="shared" ref="Y2211" si="21254">(N2211*T2208+O2211*S2208+P2211*T2211+Q2211*S2211)</f>
        <v>-0.21238567768955033</v>
      </c>
      <c r="Z2211" s="31">
        <f t="shared" ref="Z2211" si="21255">N2211*U2208+P2211*U2211-O2211*V2208-Q2211*V2211</f>
        <v>0.95326894720293687</v>
      </c>
      <c r="AA2211" s="32">
        <f t="shared" ref="AA2211" si="21256">(N2211*V2208+O2211*U2208+P2211*V2211+Q2211*U2211)</f>
        <v>0</v>
      </c>
      <c r="AB2211" s="8"/>
      <c r="AC2211" s="29">
        <v>0</v>
      </c>
      <c r="AD2211" s="33">
        <f t="shared" ref="AD2211" si="21257">IF(0=(1-$AD$8*$AE$8*$B2208^2),10^14,$B2208*$AD$8/(1-$AD$8*$AE$8*$B2208^2))</f>
        <v>-0.16640659893262735</v>
      </c>
      <c r="AE2211" s="31">
        <v>1</v>
      </c>
      <c r="AF2211" s="32">
        <v>0</v>
      </c>
      <c r="AH2211" s="29">
        <f t="shared" ref="AH2211" si="21258">X2211*AC2208+Z2211*AC2211-Y2211*AD2208-AA2211*AD2211</f>
        <v>0</v>
      </c>
      <c r="AI2211" s="33">
        <f t="shared" ref="AI2211" si="21259">(X2211*AD2208+Y2211*AC2208+Z2211*AD2211+AA2211*AC2211)</f>
        <v>-0.37101592106167736</v>
      </c>
      <c r="AJ2211" s="31">
        <f t="shared" ref="AJ2211" si="21260">X2211*AE2208+Z2211*AE2211-Y2211*AF2208-AA2211*AF2211</f>
        <v>0.95326894720293687</v>
      </c>
      <c r="AK2211" s="32">
        <f t="shared" ref="AK2211" si="21261">(X2211*AF2208+Y2211*AE2208+Z2211*AF2211+AA2211*AE2211)</f>
        <v>0</v>
      </c>
      <c r="AL2211" s="8"/>
      <c r="AM2211" s="29">
        <v>0</v>
      </c>
      <c r="AN2211" s="33">
        <v>0</v>
      </c>
      <c r="AO2211" s="31">
        <v>1</v>
      </c>
      <c r="AP2211" s="32">
        <v>0</v>
      </c>
      <c r="AR2211" s="29">
        <f t="shared" ref="AR2211" si="21262">AH2211*AM2208+AJ2211*AM2211-AI2211*AN2208-AK2211*AN2211</f>
        <v>0</v>
      </c>
      <c r="AS2211" s="33">
        <f t="shared" ref="AS2211" si="21263">(AH2211*AN2208+AI2211*AM2208+AJ2211*AN2211+AK2211*AM2211)</f>
        <v>-0.37101592106167736</v>
      </c>
      <c r="AT2211" s="31">
        <f t="shared" ref="AT2211" si="21264">AH2211*AO2208+AJ2211*AO2211-AI2211*AP2208-AK2211*AP2211</f>
        <v>0.87944634117766984</v>
      </c>
      <c r="AU2211" s="32">
        <f t="shared" ref="AU2211" si="21265">(AH2211*AP2208+AI2211*AO2208+AJ2211*AP2211+AK2211*AO2211)</f>
        <v>0</v>
      </c>
      <c r="AV2211" s="8"/>
      <c r="AW2211" s="29">
        <v>0</v>
      </c>
      <c r="AX2211" s="33">
        <f t="shared" ref="AX2211" si="21266">IF(0=(1-$AX$8*$AY$8*$B2208^2),10^14,$B2208*$AX$8/(1-$AX$8*$AY$8*$B2208^2))</f>
        <v>-0.15090330011255601</v>
      </c>
      <c r="AY2211" s="31">
        <v>1</v>
      </c>
      <c r="AZ2211" s="32">
        <v>0</v>
      </c>
      <c r="BB2211" s="29">
        <f t="shared" ref="BB2211" si="21267">AR2211*AW2208+AT2211*AW2211-AS2211*AX2208-AU2211*AX2211</f>
        <v>0</v>
      </c>
      <c r="BC2211" s="33">
        <f t="shared" ref="BC2211" si="21268">(AR2211*AX2208+AS2211*AW2208+AT2211*AX2211+AU2211*AW2211)</f>
        <v>-0.50372727621730062</v>
      </c>
      <c r="BD2211" s="31">
        <f t="shared" ref="BD2211" si="21269">AR2211*AY2208+AT2211*AY2211-AS2211*AZ2208-AU2211*AZ2211</f>
        <v>0.87944634117766984</v>
      </c>
      <c r="BE2211" s="32">
        <f t="shared" ref="BE2211" si="21270">(AR2211*AZ2208+AS2211*AY2208+AT2211*AZ2211+AU2211*AY2211)</f>
        <v>0</v>
      </c>
      <c r="BF2211" s="8"/>
      <c r="BG2211" s="29">
        <v>0</v>
      </c>
      <c r="BH2211" s="33">
        <v>0</v>
      </c>
      <c r="BI2211" s="31">
        <v>1</v>
      </c>
      <c r="BJ2211" s="32">
        <v>0</v>
      </c>
      <c r="BL2211" s="29">
        <f t="shared" ref="BL2211" si="21271">BB2211*BG2208+BD2211*BG2211-BC2211*BH2208-BE2211*BH2211</f>
        <v>0</v>
      </c>
      <c r="BM2211" s="33">
        <f t="shared" ref="BM2211" si="21272">(BB2211*BH2208+BC2211*BG2208+BD2211*BH2211+BE2211*BG2211)</f>
        <v>-0.50372727621730062</v>
      </c>
      <c r="BN2211" s="31">
        <f t="shared" ref="BN2211" si="21273">BB2211*BI2208+BD2211*BI2211-BC2211*BJ2208-BE2211*BJ2211</f>
        <v>0.84420360756892021</v>
      </c>
      <c r="BO2211" s="32">
        <f t="shared" ref="BO2211" si="21274">(BB2211*BJ2208+BC2211*BI2208+BD2211*BJ2211+BE2211*BI2211)</f>
        <v>0</v>
      </c>
      <c r="BP2211" s="8"/>
      <c r="BQ2211" s="19">
        <f t="shared" ref="BQ2211:BQ2274" si="21275">1/$BR$8</f>
        <v>1</v>
      </c>
      <c r="BR2211" s="47">
        <v>0</v>
      </c>
      <c r="BS2211" s="48">
        <v>1</v>
      </c>
      <c r="BT2211" s="49">
        <v>0</v>
      </c>
      <c r="BV2211" s="29">
        <f t="shared" ref="BV2211" si="21276">BL2211*BQ2208+BN2211*BQ2211-BM2211*BR2208-BO2211*BR2211</f>
        <v>0.84420360756892021</v>
      </c>
      <c r="BW2211" s="33">
        <f t="shared" ref="BW2211" si="21277">(BL2211*BR2208+BM2211*BQ2208+BN2211*BR2211+BO2211*BQ2211)</f>
        <v>-0.50372727621730062</v>
      </c>
      <c r="BX2211" s="31">
        <f t="shared" ref="BX2211" si="21278">BL2211*BS2208+BN2211*BS2211-BM2211*BT2208-BO2211*BT2211</f>
        <v>0.84420360756892021</v>
      </c>
      <c r="BY2211" s="32">
        <f t="shared" ref="BY2211" si="21279">(BL2211*BT2208+BM2211*BS2208+BN2211*BT2211+BO2211*BS2211)</f>
        <v>0</v>
      </c>
      <c r="CA2211" s="50">
        <f t="shared" ref="CA2211" si="21280">(180/PI())*ATAN(-1*(BW2208+BW2211)/(BV2208+BV2211))</f>
        <v>32.463354391915537</v>
      </c>
      <c r="CC2211" s="137">
        <f t="shared" ref="CC2211" si="21281">20*LOG(((1-(10^(CA2208/20)^2)*(1-((1-CC2208)/(1+CC2208))^2))^0.5))</f>
        <v>-28.450977474493591</v>
      </c>
      <c r="CD2211" s="9"/>
      <c r="CE2211" s="38"/>
      <c r="CF2211" s="38"/>
      <c r="CG2211" s="38"/>
      <c r="CH2211" s="38"/>
    </row>
    <row r="2212" spans="2:91" ht="18.600000000000001" customHeight="1">
      <c r="CC2212" s="42"/>
    </row>
    <row r="2213" spans="2:91" ht="18.600000000000001" customHeight="1" thickBot="1">
      <c r="E2213" s="22" t="s">
        <v>4</v>
      </c>
      <c r="J2213" s="22" t="s">
        <v>5</v>
      </c>
      <c r="O2213" s="22" t="s">
        <v>6</v>
      </c>
      <c r="T2213" s="22" t="s">
        <v>7</v>
      </c>
      <c r="Y2213" s="22" t="s">
        <v>8</v>
      </c>
      <c r="AD2213" s="22" t="s">
        <v>65</v>
      </c>
      <c r="AI2213" s="22" t="s">
        <v>9</v>
      </c>
      <c r="AN2213" s="22" t="s">
        <v>66</v>
      </c>
      <c r="AS2213" s="22" t="s">
        <v>51</v>
      </c>
      <c r="AX2213" s="22" t="s">
        <v>67</v>
      </c>
      <c r="BC2213" s="22" t="s">
        <v>52</v>
      </c>
      <c r="BH2213" s="22" t="s">
        <v>68</v>
      </c>
      <c r="BM2213" s="22" t="s">
        <v>63</v>
      </c>
      <c r="BQ2213" s="23" t="s">
        <v>69</v>
      </c>
      <c r="BR2213" s="23"/>
      <c r="BS2213" s="24"/>
      <c r="BT2213" s="24"/>
      <c r="BU2213" s="24"/>
      <c r="BW2213" s="22" t="s">
        <v>64</v>
      </c>
    </row>
    <row r="2214" spans="2:91" ht="18.600000000000001" customHeight="1" thickBot="1">
      <c r="D2214" s="249" t="s">
        <v>103</v>
      </c>
      <c r="E2214" s="250"/>
      <c r="F2214" s="251" t="s">
        <v>104</v>
      </c>
      <c r="G2214" s="252"/>
      <c r="H2214" s="229"/>
      <c r="I2214" s="253" t="s">
        <v>11</v>
      </c>
      <c r="J2214" s="254"/>
      <c r="K2214" s="255" t="s">
        <v>12</v>
      </c>
      <c r="L2214" s="256"/>
      <c r="M2214" s="24"/>
      <c r="N2214" s="253" t="s">
        <v>105</v>
      </c>
      <c r="O2214" s="254"/>
      <c r="P2214" s="255" t="s">
        <v>106</v>
      </c>
      <c r="Q2214" s="256"/>
      <c r="R2214" s="24"/>
      <c r="S2214" s="249" t="s">
        <v>107</v>
      </c>
      <c r="T2214" s="250"/>
      <c r="U2214" s="251" t="s">
        <v>108</v>
      </c>
      <c r="V2214" s="252"/>
      <c r="W2214" s="8"/>
      <c r="X2214" s="253" t="s">
        <v>109</v>
      </c>
      <c r="Y2214" s="254"/>
      <c r="Z2214" s="255" t="s">
        <v>110</v>
      </c>
      <c r="AA2214" s="256"/>
      <c r="AB2214" s="8"/>
      <c r="AC2214" s="253" t="s">
        <v>111</v>
      </c>
      <c r="AD2214" s="254"/>
      <c r="AE2214" s="255" t="s">
        <v>14</v>
      </c>
      <c r="AF2214" s="256"/>
      <c r="AG2214" s="8"/>
      <c r="AH2214" s="253" t="s">
        <v>112</v>
      </c>
      <c r="AI2214" s="254"/>
      <c r="AJ2214" s="255" t="s">
        <v>113</v>
      </c>
      <c r="AK2214" s="256"/>
      <c r="AL2214" s="8"/>
      <c r="AM2214" s="249" t="s">
        <v>114</v>
      </c>
      <c r="AN2214" s="250"/>
      <c r="AO2214" s="251" t="s">
        <v>115</v>
      </c>
      <c r="AP2214" s="252"/>
      <c r="AQ2214" s="24"/>
      <c r="AR2214" s="253" t="s">
        <v>116</v>
      </c>
      <c r="AS2214" s="254"/>
      <c r="AT2214" s="255" t="s">
        <v>13</v>
      </c>
      <c r="AU2214" s="256"/>
      <c r="AV2214" s="4"/>
      <c r="AW2214" s="253" t="s">
        <v>117</v>
      </c>
      <c r="AX2214" s="254"/>
      <c r="AY2214" s="255" t="s">
        <v>118</v>
      </c>
      <c r="AZ2214" s="256"/>
      <c r="BA2214" s="8"/>
      <c r="BB2214" s="253" t="s">
        <v>119</v>
      </c>
      <c r="BC2214" s="254"/>
      <c r="BD2214" s="255" t="s">
        <v>120</v>
      </c>
      <c r="BE2214" s="256"/>
      <c r="BF2214" s="4"/>
      <c r="BG2214" s="249" t="s">
        <v>121</v>
      </c>
      <c r="BH2214" s="250"/>
      <c r="BI2214" s="251" t="s">
        <v>122</v>
      </c>
      <c r="BJ2214" s="252"/>
      <c r="BK2214" s="4"/>
      <c r="BL2214" s="253" t="s">
        <v>123</v>
      </c>
      <c r="BM2214" s="254"/>
      <c r="BN2214" s="255" t="s">
        <v>124</v>
      </c>
      <c r="BO2214" s="256"/>
      <c r="BP2214" s="4"/>
      <c r="BQ2214" s="253" t="s">
        <v>125</v>
      </c>
      <c r="BR2214" s="254"/>
      <c r="BS2214" s="255" t="s">
        <v>126</v>
      </c>
      <c r="BT2214" s="256"/>
      <c r="BU2214" s="8"/>
      <c r="BV2214" s="253" t="s">
        <v>127</v>
      </c>
      <c r="BW2214" s="254"/>
      <c r="BX2214" s="255" t="s">
        <v>128</v>
      </c>
      <c r="BY2214" s="256"/>
      <c r="CA2214" s="27" t="s">
        <v>15</v>
      </c>
      <c r="CC2214" s="133" t="s">
        <v>70</v>
      </c>
      <c r="CD2214" s="9"/>
      <c r="CE2214" s="38"/>
      <c r="CF2214" s="38"/>
      <c r="CG2214" s="38"/>
      <c r="CH2214" s="38"/>
    </row>
    <row r="2215" spans="2:91" ht="18.600000000000001" customHeight="1" thickTop="1" thickBot="1">
      <c r="B2215" s="129">
        <v>5.84</v>
      </c>
      <c r="D2215" s="29">
        <v>1</v>
      </c>
      <c r="E2215" s="30">
        <v>0</v>
      </c>
      <c r="F2215" s="31">
        <v>0</v>
      </c>
      <c r="G2215" s="32">
        <f t="shared" ref="G2215:G2278" si="21282">-1/($E$8*$B2215)</f>
        <v>-0.11287328767123288</v>
      </c>
      <c r="I2215" s="29">
        <v>1</v>
      </c>
      <c r="J2215" s="33">
        <v>0</v>
      </c>
      <c r="K2215" s="31">
        <v>0</v>
      </c>
      <c r="L2215" s="32">
        <v>0</v>
      </c>
      <c r="N2215" s="29">
        <f t="shared" ref="N2215" si="21283">D2215*I2215+F2215*I2218-E2215*J2215-G2215*J2218</f>
        <v>0.9761101738504423</v>
      </c>
      <c r="O2215" s="33">
        <f t="shared" ref="O2215" si="21284">(D2215*J2215+E2215*I2215+F2215*J2218+G2215*I2218)</f>
        <v>0</v>
      </c>
      <c r="P2215" s="31">
        <f t="shared" ref="P2215" si="21285">D2215*K2215+F2215*K2218-E2215*L2215-G2215*L2218</f>
        <v>0</v>
      </c>
      <c r="Q2215" s="32">
        <f t="shared" ref="Q2215" si="21286">(D2215*L2215+E2215*K2215+F2215*L2218+G2215*K2218)</f>
        <v>-0.11287328767123288</v>
      </c>
      <c r="S2215" s="29">
        <v>1</v>
      </c>
      <c r="T2215" s="30">
        <v>0</v>
      </c>
      <c r="U2215" s="31">
        <v>0</v>
      </c>
      <c r="V2215" s="32">
        <f t="shared" ref="V2215:V2278" si="21287">-1/($T$8*$B2215)</f>
        <v>-0.21927568493150684</v>
      </c>
      <c r="X2215" s="29">
        <f t="shared" ref="X2215" si="21288">N2215*S2215+P2215*S2218-O2215*T2215-Q2215*T2218</f>
        <v>0.9761101738504423</v>
      </c>
      <c r="Y2215" s="33">
        <f t="shared" ref="Y2215" si="21289">(N2215*T2215+O2215*S2215+P2215*T2218+Q2215*S2218)</f>
        <v>0</v>
      </c>
      <c r="Z2215" s="31">
        <f t="shared" ref="Z2215" si="21290">N2215*U2215+P2215*U2218-O2215*V2215-Q2215*V2218</f>
        <v>0</v>
      </c>
      <c r="AA2215" s="32">
        <f t="shared" ref="AA2215" si="21291">(N2215*V2215+O2215*U2215+P2215*V2218+Q2215*U2218)</f>
        <v>-0.32691051461090082</v>
      </c>
      <c r="AB2215" s="8"/>
      <c r="AC2215" s="29">
        <v>1</v>
      </c>
      <c r="AD2215" s="33">
        <v>0</v>
      </c>
      <c r="AE2215" s="31">
        <v>0</v>
      </c>
      <c r="AF2215" s="32">
        <v>0</v>
      </c>
      <c r="AH2215" s="29">
        <f t="shared" ref="AH2215" si="21292">X2215*AC2215+Z2215*AC2218-Y2215*AD2215-AA2215*AD2218</f>
        <v>0.92190273227775865</v>
      </c>
      <c r="AI2215" s="33">
        <f t="shared" ref="AI2215" si="21293">(X2215*AD2215+Y2215*AC2215+Z2215*AD2218+AA2215*AC2218)</f>
        <v>0</v>
      </c>
      <c r="AJ2215" s="31">
        <f t="shared" ref="AJ2215" si="21294">X2215*AE2215+Z2215*AE2218-Y2215*AF2215-AA2215*AF2218</f>
        <v>0</v>
      </c>
      <c r="AK2215" s="32">
        <f t="shared" ref="AK2215" si="21295">(X2215*AF2215+Y2215*AE2215+Z2215*AF2218+AA2215*AE2218)</f>
        <v>-0.32691051461090082</v>
      </c>
      <c r="AL2215" s="8"/>
      <c r="AM2215" s="29">
        <v>1</v>
      </c>
      <c r="AN2215" s="30">
        <v>0</v>
      </c>
      <c r="AO2215" s="31">
        <v>0</v>
      </c>
      <c r="AP2215" s="32">
        <f t="shared" ref="AP2215:AP2278" si="21296">-1/($AN$8*$B2215)</f>
        <v>-0.19829280821917805</v>
      </c>
      <c r="AR2215" s="29">
        <f t="shared" ref="AR2215" si="21297">AH2215*AM2215+AJ2215*AM2218-AI2215*AN2215-AK2215*AN2218</f>
        <v>0.92190273227775865</v>
      </c>
      <c r="AS2215" s="33">
        <f t="shared" ref="AS2215" si="21298">(AH2215*AN2215+AI2215*AM2215+AJ2215*AN2218+AK2215*AM2218)</f>
        <v>0</v>
      </c>
      <c r="AT2215" s="31">
        <f t="shared" ref="AT2215" si="21299">AH2215*AO2215+AJ2215*AO2218-AI2215*AP2215-AK2215*AP2218</f>
        <v>0</v>
      </c>
      <c r="AU2215" s="32">
        <f t="shared" ref="AU2215" si="21300">(AH2215*AP2215+AI2215*AO2215+AJ2215*AP2218+AK2215*AO2218)</f>
        <v>-0.50971719629919066</v>
      </c>
      <c r="AV2215" s="8"/>
      <c r="AW2215" s="29">
        <v>1</v>
      </c>
      <c r="AX2215" s="33">
        <v>0</v>
      </c>
      <c r="AY2215" s="31">
        <v>0</v>
      </c>
      <c r="AZ2215" s="32">
        <v>0</v>
      </c>
      <c r="BB2215" s="29">
        <f t="shared" ref="BB2215" si="21301">AR2215*AW2215+AT2215*AW2218-AS2215*AX2215-AU2215*AX2218</f>
        <v>0.84525467857717362</v>
      </c>
      <c r="BC2215" s="33">
        <f t="shared" ref="BC2215" si="21302">(AR2215*AX2215+AS2215*AW2215+AT2215*AX2218+AU2215*AW2218)</f>
        <v>0</v>
      </c>
      <c r="BD2215" s="31">
        <f t="shared" ref="BD2215" si="21303">AR2215*AY2215+AT2215*AY2218-AS2215*AZ2215-AU2215*AZ2218</f>
        <v>0</v>
      </c>
      <c r="BE2215" s="32">
        <f t="shared" ref="BE2215" si="21304">(AR2215*AZ2215+AS2215*AY2215+AT2215*AZ2218+AU2215*AY2218)</f>
        <v>-0.50971719629919066</v>
      </c>
      <c r="BF2215" s="8"/>
      <c r="BG2215" s="29">
        <v>1</v>
      </c>
      <c r="BH2215" s="30">
        <v>0</v>
      </c>
      <c r="BI2215" s="31">
        <v>0</v>
      </c>
      <c r="BJ2215" s="32">
        <f t="shared" ref="BJ2215:BJ2278" si="21305">-1/($BH$8*$B2215)</f>
        <v>-6.9724315068493151E-2</v>
      </c>
      <c r="BL2215" s="29">
        <f t="shared" ref="BL2215" si="21306">BB2215*BG2215+BD2215*BG2218-BC2215*BH2215-BE2215*BH2218</f>
        <v>0.84525467857717362</v>
      </c>
      <c r="BM2215" s="33">
        <f t="shared" ref="BM2215" si="21307">(BB2215*BH2215+BC2215*BG2215+BD2215*BH2218+BE2215*BG2218)</f>
        <v>0</v>
      </c>
      <c r="BN2215" s="31">
        <f t="shared" ref="BN2215" si="21308">BB2215*BI2215+BD2215*BI2218-BC2215*BJ2215-BE2215*BJ2218</f>
        <v>0</v>
      </c>
      <c r="BO2215" s="32">
        <f t="shared" ref="BO2215" si="21309">(BB2215*BJ2215+BC2215*BI2215+BD2215*BJ2218+BE2215*BI2218)</f>
        <v>-0.56865199982142345</v>
      </c>
      <c r="BP2215" s="8"/>
      <c r="BQ2215" s="34">
        <v>1</v>
      </c>
      <c r="BR2215" s="35">
        <v>0</v>
      </c>
      <c r="BS2215" s="11">
        <v>0</v>
      </c>
      <c r="BT2215" s="36">
        <v>0</v>
      </c>
      <c r="BV2215" s="29">
        <f t="shared" ref="BV2215" si="21310">BL2215*BQ2215+BN2215*BQ2218-BM2215*BR2215-BO2215*BR2218</f>
        <v>0.84525467857717362</v>
      </c>
      <c r="BW2215" s="33">
        <f t="shared" ref="BW2215" si="21311">(BL2215*BR2215+BM2215*BQ2215+BN2215*BR2218+BO2215*BQ2218)</f>
        <v>-0.56865199982142345</v>
      </c>
      <c r="BX2215" s="31">
        <f t="shared" ref="BX2215" si="21312">BL2215*BS2215+BN2215*BS2218-BM2215*BT2215-BO2215*BT2218</f>
        <v>0</v>
      </c>
      <c r="BY2215" s="32">
        <f t="shared" ref="BY2215" si="21313">(BL2215*BT2215+BM2215*BS2215+BN2215*BT2218+BO2215*BS2218)</f>
        <v>-0.56865199982142345</v>
      </c>
      <c r="CA2215" s="37">
        <f t="shared" ref="CA2215" si="21314">20*LOG(((1+$BR$8)/$BR$8)/((BV2215+BV2218)^2+(BW2215+BW2218)^2)^0.5)</f>
        <v>-4.8001271974085161E-3</v>
      </c>
      <c r="CC2215" s="134">
        <f t="shared" ref="CC2215" si="21315">((BV2215^2+BW2215^2)^0.5)/((BV2218^2+BW2218^2)^0.5)</f>
        <v>1.0361844662628845</v>
      </c>
      <c r="CD2215" s="9"/>
      <c r="CE2215" s="38"/>
      <c r="CF2215" s="38"/>
      <c r="CG2215" s="38"/>
      <c r="CH2215" s="38"/>
      <c r="CM2215" s="129">
        <v>5.82</v>
      </c>
    </row>
    <row r="2216" spans="2:91" ht="18.600000000000001" customHeight="1" thickBot="1">
      <c r="D2216" s="39"/>
      <c r="G2216" s="40"/>
      <c r="I2216" s="39"/>
      <c r="L2216" s="40"/>
      <c r="N2216" s="39"/>
      <c r="Q2216" s="40"/>
      <c r="S2216" s="39"/>
      <c r="V2216" s="40"/>
      <c r="X2216" s="39"/>
      <c r="AA2216" s="40"/>
      <c r="AC2216" s="39"/>
      <c r="AF2216" s="40"/>
      <c r="AH2216" s="39"/>
      <c r="AK2216" s="40"/>
      <c r="AM2216" s="39"/>
      <c r="AP2216" s="40"/>
      <c r="AR2216" s="39"/>
      <c r="AU2216" s="40"/>
      <c r="AW2216" s="39"/>
      <c r="AZ2216" s="40"/>
      <c r="BB2216" s="39"/>
      <c r="BE2216" s="40"/>
      <c r="BG2216" s="39"/>
      <c r="BJ2216" s="40"/>
      <c r="BL2216" s="39"/>
      <c r="BO2216" s="40"/>
      <c r="BQ2216" s="34"/>
      <c r="BR2216" s="11"/>
      <c r="BS2216" s="11"/>
      <c r="BT2216" s="41"/>
      <c r="BV2216" s="39"/>
      <c r="BY2216" s="40"/>
      <c r="CC2216" s="135"/>
      <c r="CD2216" s="9"/>
      <c r="CE2216" s="38"/>
      <c r="CF2216" s="38"/>
      <c r="CG2216" s="38"/>
      <c r="CH2216" s="38"/>
    </row>
    <row r="2217" spans="2:91" ht="18.600000000000001" customHeight="1" thickBot="1">
      <c r="D2217" s="258" t="s">
        <v>129</v>
      </c>
      <c r="E2217" s="259"/>
      <c r="F2217" s="260" t="s">
        <v>130</v>
      </c>
      <c r="G2217" s="261"/>
      <c r="H2217" s="229"/>
      <c r="I2217" s="258" t="s">
        <v>131</v>
      </c>
      <c r="J2217" s="259"/>
      <c r="K2217" s="260" t="s">
        <v>132</v>
      </c>
      <c r="L2217" s="261"/>
      <c r="N2217" s="253" t="s">
        <v>133</v>
      </c>
      <c r="O2217" s="254"/>
      <c r="P2217" s="255" t="s">
        <v>134</v>
      </c>
      <c r="Q2217" s="256"/>
      <c r="S2217" s="258" t="s">
        <v>135</v>
      </c>
      <c r="T2217" s="259"/>
      <c r="U2217" s="260" t="s">
        <v>136</v>
      </c>
      <c r="V2217" s="261"/>
      <c r="W2217" s="8"/>
      <c r="X2217" s="253" t="s">
        <v>137</v>
      </c>
      <c r="Y2217" s="254"/>
      <c r="Z2217" s="255" t="s">
        <v>138</v>
      </c>
      <c r="AA2217" s="256"/>
      <c r="AB2217" s="8"/>
      <c r="AC2217" s="258" t="s">
        <v>139</v>
      </c>
      <c r="AD2217" s="259"/>
      <c r="AE2217" s="260" t="s">
        <v>140</v>
      </c>
      <c r="AF2217" s="261"/>
      <c r="AG2217" s="8"/>
      <c r="AH2217" s="253" t="s">
        <v>141</v>
      </c>
      <c r="AI2217" s="254"/>
      <c r="AJ2217" s="255" t="s">
        <v>142</v>
      </c>
      <c r="AK2217" s="256"/>
      <c r="AL2217" s="8"/>
      <c r="AM2217" s="258" t="s">
        <v>143</v>
      </c>
      <c r="AN2217" s="259"/>
      <c r="AO2217" s="260" t="s">
        <v>144</v>
      </c>
      <c r="AP2217" s="261"/>
      <c r="AR2217" s="253" t="s">
        <v>145</v>
      </c>
      <c r="AS2217" s="254"/>
      <c r="AT2217" s="255" t="s">
        <v>146</v>
      </c>
      <c r="AU2217" s="256"/>
      <c r="AV2217" s="4"/>
      <c r="AW2217" s="258" t="s">
        <v>147</v>
      </c>
      <c r="AX2217" s="259"/>
      <c r="AY2217" s="260" t="s">
        <v>148</v>
      </c>
      <c r="AZ2217" s="261"/>
      <c r="BA2217" s="8"/>
      <c r="BB2217" s="253" t="s">
        <v>149</v>
      </c>
      <c r="BC2217" s="254"/>
      <c r="BD2217" s="255" t="s">
        <v>150</v>
      </c>
      <c r="BE2217" s="256"/>
      <c r="BF2217" s="4"/>
      <c r="BG2217" s="258" t="s">
        <v>151</v>
      </c>
      <c r="BH2217" s="259"/>
      <c r="BI2217" s="260" t="s">
        <v>152</v>
      </c>
      <c r="BJ2217" s="261"/>
      <c r="BK2217" s="4"/>
      <c r="BL2217" s="253" t="s">
        <v>153</v>
      </c>
      <c r="BM2217" s="254"/>
      <c r="BN2217" s="255" t="s">
        <v>154</v>
      </c>
      <c r="BO2217" s="256"/>
      <c r="BP2217" s="4"/>
      <c r="BQ2217" s="258" t="s">
        <v>155</v>
      </c>
      <c r="BR2217" s="259"/>
      <c r="BS2217" s="260" t="s">
        <v>156</v>
      </c>
      <c r="BT2217" s="261"/>
      <c r="BU2217" s="8"/>
      <c r="BV2217" s="253" t="s">
        <v>157</v>
      </c>
      <c r="BW2217" s="254"/>
      <c r="BX2217" s="255" t="s">
        <v>158</v>
      </c>
      <c r="BY2217" s="256"/>
      <c r="CA2217" s="46" t="s">
        <v>16</v>
      </c>
      <c r="CC2217" s="136" t="s">
        <v>71</v>
      </c>
      <c r="CD2217" s="9"/>
      <c r="CE2217" s="38"/>
      <c r="CF2217" s="38"/>
      <c r="CG2217" s="38"/>
      <c r="CH2217" s="38"/>
    </row>
    <row r="2218" spans="2:91" ht="18.600000000000001" customHeight="1" thickTop="1" thickBot="1">
      <c r="D2218" s="29">
        <v>0</v>
      </c>
      <c r="E2218" s="33">
        <v>0</v>
      </c>
      <c r="F2218" s="31">
        <v>1</v>
      </c>
      <c r="G2218" s="32">
        <v>0</v>
      </c>
      <c r="I2218" s="29">
        <v>0</v>
      </c>
      <c r="J2218" s="33">
        <f t="shared" ref="J2218" si="21316">IF(0=(1-$J$8*$K$8*$B2215^2),10^14,$B2215*$J$8/(1-$J$8*$K$8*$B2215^2))</f>
        <v>-0.21165172595257309</v>
      </c>
      <c r="K2218" s="31">
        <v>1</v>
      </c>
      <c r="L2218" s="32">
        <v>0</v>
      </c>
      <c r="N2218" s="29">
        <f t="shared" ref="N2218" si="21317">D2218*I2215+F2218*I2218-E2218*J2215-G2218*J2218</f>
        <v>0</v>
      </c>
      <c r="O2218" s="33">
        <f t="shared" ref="O2218" si="21318">(D2218*J2215+E2218*I2215+F2218*J2218+G2218*I2218)</f>
        <v>-0.21165172595257309</v>
      </c>
      <c r="P2218" s="31">
        <f t="shared" ref="P2218" si="21319">D2218*K2215+F2218*K2218-E2218*L2215-G2218*L2218</f>
        <v>1</v>
      </c>
      <c r="Q2218" s="32">
        <f t="shared" ref="Q2218" si="21320">(D2218*L2215+E2218*K2215+F2218*L2218+G2218*K2218)</f>
        <v>0</v>
      </c>
      <c r="S2218" s="29">
        <v>0</v>
      </c>
      <c r="T2218" s="33">
        <v>0</v>
      </c>
      <c r="U2218" s="31">
        <v>1</v>
      </c>
      <c r="V2218" s="32">
        <v>0</v>
      </c>
      <c r="X2218" s="29">
        <f t="shared" ref="X2218" si="21321">N2218*S2215+P2218*S2218-O2218*T2215-Q2218*T2218</f>
        <v>0</v>
      </c>
      <c r="Y2218" s="33">
        <f t="shared" ref="Y2218" si="21322">(N2218*T2215+O2218*S2215+P2218*T2218+Q2218*S2218)</f>
        <v>-0.21165172595257309</v>
      </c>
      <c r="Z2218" s="31">
        <f t="shared" ref="Z2218" si="21323">N2218*U2215+P2218*U2218-O2218*V2215-Q2218*V2218</f>
        <v>0.95358992282481392</v>
      </c>
      <c r="AA2218" s="32">
        <f t="shared" ref="AA2218" si="21324">(N2218*V2215+O2218*U2215+P2218*V2218+Q2218*U2218)</f>
        <v>0</v>
      </c>
      <c r="AB2218" s="8"/>
      <c r="AC2218" s="29">
        <v>0</v>
      </c>
      <c r="AD2218" s="33">
        <f t="shared" ref="AD2218" si="21325">IF(0=(1-$AD$8*$AE$8*$B2215^2),10^14,$B2215*$AD$8/(1-$AD$8*$AE$8*$B2215^2))</f>
        <v>-0.16581736943274222</v>
      </c>
      <c r="AE2218" s="31">
        <v>1</v>
      </c>
      <c r="AF2218" s="32">
        <v>0</v>
      </c>
      <c r="AH2218" s="29">
        <f t="shared" ref="AH2218" si="21326">X2218*AC2215+Z2218*AC2218-Y2218*AD2215-AA2218*AD2218</f>
        <v>0</v>
      </c>
      <c r="AI2218" s="33">
        <f t="shared" ref="AI2218" si="21327">(X2218*AD2215+Y2218*AC2215+Z2218*AD2218+AA2218*AC2218)</f>
        <v>-0.36977349847295538</v>
      </c>
      <c r="AJ2218" s="31">
        <f t="shared" ref="AJ2218" si="21328">X2218*AE2215+Z2218*AE2218-Y2218*AF2215-AA2218*AF2218</f>
        <v>0.95358992282481392</v>
      </c>
      <c r="AK2218" s="32">
        <f t="shared" ref="AK2218" si="21329">(X2218*AF2215+Y2218*AE2215+Z2218*AF2218+AA2218*AE2218)</f>
        <v>0</v>
      </c>
      <c r="AL2218" s="8"/>
      <c r="AM2218" s="29">
        <v>0</v>
      </c>
      <c r="AN2218" s="33">
        <v>0</v>
      </c>
      <c r="AO2218" s="31">
        <v>1</v>
      </c>
      <c r="AP2218" s="32">
        <v>0</v>
      </c>
      <c r="AR2218" s="29">
        <f t="shared" ref="AR2218" si="21330">AH2218*AM2215+AJ2218*AM2218-AI2218*AN2215-AK2218*AN2218</f>
        <v>0</v>
      </c>
      <c r="AS2218" s="33">
        <f t="shared" ref="AS2218" si="21331">(AH2218*AN2215+AI2218*AM2215+AJ2218*AN2218+AK2218*AM2218)</f>
        <v>-0.36977349847295538</v>
      </c>
      <c r="AT2218" s="31">
        <f t="shared" ref="AT2218" si="21332">AH2218*AO2215+AJ2218*AO2218-AI2218*AP2215-AK2218*AP2218</f>
        <v>0.88026649740758167</v>
      </c>
      <c r="AU2218" s="32">
        <f t="shared" ref="AU2218" si="21333">(AH2218*AP2215+AI2218*AO2215+AJ2218*AP2218+AK2218*AO2218)</f>
        <v>0</v>
      </c>
      <c r="AV2218" s="8"/>
      <c r="AW2218" s="29">
        <v>0</v>
      </c>
      <c r="AX2218" s="33">
        <f t="shared" ref="AX2218" si="21334">IF(0=(1-$AX$8*$AY$8*$B2215^2),10^14,$B2215*$AX$8/(1-$AX$8*$AY$8*$B2215^2))</f>
        <v>-0.15037368614810198</v>
      </c>
      <c r="AY2218" s="31">
        <v>1</v>
      </c>
      <c r="AZ2218" s="32">
        <v>0</v>
      </c>
      <c r="BB2218" s="29">
        <f t="shared" ref="BB2218" si="21335">AR2218*AW2215+AT2218*AW2218-AS2218*AX2215-AU2218*AX2218</f>
        <v>0</v>
      </c>
      <c r="BC2218" s="33">
        <f t="shared" ref="BC2218" si="21336">(AR2218*AX2215+AS2218*AW2215+AT2218*AX2218+AU2218*AW2218)</f>
        <v>-0.50214241648081215</v>
      </c>
      <c r="BD2218" s="31">
        <f t="shared" ref="BD2218" si="21337">AR2218*AY2215+AT2218*AY2218-AS2218*AZ2215-AU2218*AZ2218</f>
        <v>0.88026649740758167</v>
      </c>
      <c r="BE2218" s="32">
        <f t="shared" ref="BE2218" si="21338">(AR2218*AZ2215+AS2218*AY2215+AT2218*AZ2218+AU2218*AY2218)</f>
        <v>0</v>
      </c>
      <c r="BF2218" s="8"/>
      <c r="BG2218" s="29">
        <v>0</v>
      </c>
      <c r="BH2218" s="33">
        <v>0</v>
      </c>
      <c r="BI2218" s="31">
        <v>1</v>
      </c>
      <c r="BJ2218" s="32">
        <v>0</v>
      </c>
      <c r="BL2218" s="29">
        <f t="shared" ref="BL2218" si="21339">BB2218*BG2215+BD2218*BG2218-BC2218*BH2215-BE2218*BH2218</f>
        <v>0</v>
      </c>
      <c r="BM2218" s="33">
        <f t="shared" ref="BM2218" si="21340">(BB2218*BH2215+BC2218*BG2215+BD2218*BH2218+BE2218*BG2218)</f>
        <v>-0.50214241648081215</v>
      </c>
      <c r="BN2218" s="31">
        <f t="shared" ref="BN2218" si="21341">BB2218*BI2215+BD2218*BI2218-BC2218*BJ2215-BE2218*BJ2218</f>
        <v>0.84525496135161904</v>
      </c>
      <c r="BO2218" s="32">
        <f t="shared" ref="BO2218" si="21342">(BB2218*BJ2215+BC2218*BI2215+BD2218*BJ2218+BE2218*BI2218)</f>
        <v>0</v>
      </c>
      <c r="BP2218" s="8"/>
      <c r="BQ2218" s="19">
        <f t="shared" ref="BQ2218:BQ2281" si="21343">1/$BR$8</f>
        <v>1</v>
      </c>
      <c r="BR2218" s="47">
        <v>0</v>
      </c>
      <c r="BS2218" s="48">
        <v>1</v>
      </c>
      <c r="BT2218" s="49">
        <v>0</v>
      </c>
      <c r="BV2218" s="29">
        <f t="shared" ref="BV2218" si="21344">BL2218*BQ2215+BN2218*BQ2218-BM2218*BR2215-BO2218*BR2218</f>
        <v>0.84525496135161904</v>
      </c>
      <c r="BW2218" s="33">
        <f t="shared" ref="BW2218" si="21345">(BL2218*BR2215+BM2218*BQ2215+BN2218*BR2218+BO2218*BQ2218)</f>
        <v>-0.50214241648081215</v>
      </c>
      <c r="BX2218" s="31">
        <f t="shared" ref="BX2218" si="21346">BL2218*BS2215+BN2218*BS2218-BM2218*BT2215-BO2218*BT2218</f>
        <v>0.84525496135161904</v>
      </c>
      <c r="BY2218" s="32">
        <f t="shared" ref="BY2218" si="21347">(BL2218*BT2215+BM2218*BS2215+BN2218*BT2218+BO2218*BS2218)</f>
        <v>0</v>
      </c>
      <c r="CA2218" s="50">
        <f t="shared" ref="CA2218" si="21348">(180/PI())*ATAN(-1*(BW2215+BW2218)/(BV2215+BV2218))</f>
        <v>32.350789092446242</v>
      </c>
      <c r="CC2218" s="137">
        <f t="shared" ref="CC2218" si="21349">20*LOG(((1-(10^(CA2215/20)^2)*(1-((1-CC2215)/(1+CC2215))^2))^0.5))</f>
        <v>-28.476782512446924</v>
      </c>
      <c r="CD2218" s="9"/>
      <c r="CE2218" s="38"/>
      <c r="CF2218" s="38"/>
      <c r="CG2218" s="38"/>
      <c r="CH2218" s="38"/>
    </row>
    <row r="2219" spans="2:91" ht="18.600000000000001" customHeight="1">
      <c r="CC2219" s="42"/>
    </row>
    <row r="2220" spans="2:91" ht="18.600000000000001" customHeight="1" thickBot="1">
      <c r="E2220" s="22" t="s">
        <v>4</v>
      </c>
      <c r="J2220" s="22" t="s">
        <v>5</v>
      </c>
      <c r="O2220" s="22" t="s">
        <v>6</v>
      </c>
      <c r="T2220" s="22" t="s">
        <v>7</v>
      </c>
      <c r="Y2220" s="22" t="s">
        <v>8</v>
      </c>
      <c r="AD2220" s="22" t="s">
        <v>65</v>
      </c>
      <c r="AI2220" s="22" t="s">
        <v>9</v>
      </c>
      <c r="AN2220" s="22" t="s">
        <v>66</v>
      </c>
      <c r="AS2220" s="22" t="s">
        <v>51</v>
      </c>
      <c r="AX2220" s="22" t="s">
        <v>67</v>
      </c>
      <c r="BC2220" s="22" t="s">
        <v>52</v>
      </c>
      <c r="BH2220" s="22" t="s">
        <v>68</v>
      </c>
      <c r="BM2220" s="22" t="s">
        <v>63</v>
      </c>
      <c r="BQ2220" s="23" t="s">
        <v>69</v>
      </c>
      <c r="BR2220" s="23"/>
      <c r="BS2220" s="24"/>
      <c r="BT2220" s="24"/>
      <c r="BU2220" s="24"/>
      <c r="BW2220" s="22" t="s">
        <v>64</v>
      </c>
    </row>
    <row r="2221" spans="2:91" ht="18.600000000000001" customHeight="1" thickBot="1">
      <c r="D2221" s="249" t="s">
        <v>103</v>
      </c>
      <c r="E2221" s="250"/>
      <c r="F2221" s="251" t="s">
        <v>104</v>
      </c>
      <c r="G2221" s="252"/>
      <c r="H2221" s="229"/>
      <c r="I2221" s="253" t="s">
        <v>11</v>
      </c>
      <c r="J2221" s="254"/>
      <c r="K2221" s="255" t="s">
        <v>12</v>
      </c>
      <c r="L2221" s="256"/>
      <c r="M2221" s="24"/>
      <c r="N2221" s="253" t="s">
        <v>105</v>
      </c>
      <c r="O2221" s="254"/>
      <c r="P2221" s="255" t="s">
        <v>106</v>
      </c>
      <c r="Q2221" s="256"/>
      <c r="R2221" s="24"/>
      <c r="S2221" s="249" t="s">
        <v>107</v>
      </c>
      <c r="T2221" s="250"/>
      <c r="U2221" s="251" t="s">
        <v>108</v>
      </c>
      <c r="V2221" s="252"/>
      <c r="W2221" s="8"/>
      <c r="X2221" s="253" t="s">
        <v>109</v>
      </c>
      <c r="Y2221" s="254"/>
      <c r="Z2221" s="255" t="s">
        <v>110</v>
      </c>
      <c r="AA2221" s="256"/>
      <c r="AB2221" s="8"/>
      <c r="AC2221" s="253" t="s">
        <v>111</v>
      </c>
      <c r="AD2221" s="254"/>
      <c r="AE2221" s="255" t="s">
        <v>14</v>
      </c>
      <c r="AF2221" s="256"/>
      <c r="AG2221" s="8"/>
      <c r="AH2221" s="253" t="s">
        <v>112</v>
      </c>
      <c r="AI2221" s="254"/>
      <c r="AJ2221" s="255" t="s">
        <v>113</v>
      </c>
      <c r="AK2221" s="256"/>
      <c r="AL2221" s="8"/>
      <c r="AM2221" s="249" t="s">
        <v>114</v>
      </c>
      <c r="AN2221" s="250"/>
      <c r="AO2221" s="251" t="s">
        <v>115</v>
      </c>
      <c r="AP2221" s="252"/>
      <c r="AQ2221" s="24"/>
      <c r="AR2221" s="253" t="s">
        <v>116</v>
      </c>
      <c r="AS2221" s="254"/>
      <c r="AT2221" s="255" t="s">
        <v>13</v>
      </c>
      <c r="AU2221" s="256"/>
      <c r="AV2221" s="4"/>
      <c r="AW2221" s="253" t="s">
        <v>117</v>
      </c>
      <c r="AX2221" s="254"/>
      <c r="AY2221" s="255" t="s">
        <v>118</v>
      </c>
      <c r="AZ2221" s="256"/>
      <c r="BA2221" s="8"/>
      <c r="BB2221" s="253" t="s">
        <v>119</v>
      </c>
      <c r="BC2221" s="254"/>
      <c r="BD2221" s="255" t="s">
        <v>120</v>
      </c>
      <c r="BE2221" s="256"/>
      <c r="BF2221" s="4"/>
      <c r="BG2221" s="249" t="s">
        <v>121</v>
      </c>
      <c r="BH2221" s="250"/>
      <c r="BI2221" s="251" t="s">
        <v>122</v>
      </c>
      <c r="BJ2221" s="252"/>
      <c r="BK2221" s="4"/>
      <c r="BL2221" s="253" t="s">
        <v>123</v>
      </c>
      <c r="BM2221" s="254"/>
      <c r="BN2221" s="255" t="s">
        <v>124</v>
      </c>
      <c r="BO2221" s="256"/>
      <c r="BP2221" s="4"/>
      <c r="BQ2221" s="253" t="s">
        <v>125</v>
      </c>
      <c r="BR2221" s="254"/>
      <c r="BS2221" s="255" t="s">
        <v>126</v>
      </c>
      <c r="BT2221" s="256"/>
      <c r="BU2221" s="8"/>
      <c r="BV2221" s="253" t="s">
        <v>127</v>
      </c>
      <c r="BW2221" s="254"/>
      <c r="BX2221" s="255" t="s">
        <v>128</v>
      </c>
      <c r="BY2221" s="256"/>
      <c r="CA2221" s="27" t="s">
        <v>15</v>
      </c>
      <c r="CC2221" s="133" t="s">
        <v>70</v>
      </c>
      <c r="CD2221" s="9"/>
      <c r="CE2221" s="38"/>
      <c r="CF2221" s="38"/>
      <c r="CG2221" s="38"/>
      <c r="CH2221" s="38"/>
    </row>
    <row r="2222" spans="2:91" ht="18.600000000000001" customHeight="1" thickTop="1" thickBot="1">
      <c r="B2222" s="129">
        <v>5.86</v>
      </c>
      <c r="D2222" s="29">
        <v>1</v>
      </c>
      <c r="E2222" s="30">
        <v>0</v>
      </c>
      <c r="F2222" s="31">
        <v>0</v>
      </c>
      <c r="G2222" s="32">
        <f t="shared" ref="G2222:G2285" si="21350">-1/($E$8*$B2222)</f>
        <v>-0.11248805460750853</v>
      </c>
      <c r="I2222" s="29">
        <v>1</v>
      </c>
      <c r="J2222" s="33">
        <v>0</v>
      </c>
      <c r="K2222" s="31">
        <v>0</v>
      </c>
      <c r="L2222" s="32">
        <v>0</v>
      </c>
      <c r="N2222" s="29">
        <f t="shared" ref="N2222" si="21351">D2222*I2222+F2222*I2225-E2222*J2222-G2222*J2225</f>
        <v>0.97627369872914449</v>
      </c>
      <c r="O2222" s="33">
        <f t="shared" ref="O2222" si="21352">(D2222*J2222+E2222*I2222+F2222*J2225+G2222*I2225)</f>
        <v>0</v>
      </c>
      <c r="P2222" s="31">
        <f t="shared" ref="P2222" si="21353">D2222*K2222+F2222*K2225-E2222*L2222-G2222*L2225</f>
        <v>0</v>
      </c>
      <c r="Q2222" s="32">
        <f t="shared" ref="Q2222" si="21354">(D2222*L2222+E2222*K2222+F2222*L2225+G2222*K2225)</f>
        <v>-0.11248805460750853</v>
      </c>
      <c r="S2222" s="29">
        <v>1</v>
      </c>
      <c r="T2222" s="30">
        <v>0</v>
      </c>
      <c r="U2222" s="31">
        <v>0</v>
      </c>
      <c r="V2222" s="32">
        <f t="shared" ref="V2222:V2285" si="21355">-1/($T$8*$B2222)</f>
        <v>-0.21852730375426618</v>
      </c>
      <c r="X2222" s="29">
        <f t="shared" ref="X2222" si="21356">N2222*S2222+P2222*S2225-O2222*T2222-Q2222*T2225</f>
        <v>0.97627369872914449</v>
      </c>
      <c r="Y2222" s="33">
        <f t="shared" ref="Y2222" si="21357">(N2222*T2222+O2222*S2222+P2222*T2225+Q2222*S2225)</f>
        <v>0</v>
      </c>
      <c r="Z2222" s="31">
        <f t="shared" ref="Z2222" si="21358">N2222*U2222+P2222*U2225-O2222*V2222-Q2222*V2225</f>
        <v>0</v>
      </c>
      <c r="AA2222" s="32">
        <f t="shared" ref="AA2222" si="21359">(N2222*V2222+O2222*U2222+P2222*V2225+Q2222*U2225)</f>
        <v>-0.32583051371699323</v>
      </c>
      <c r="AB2222" s="8"/>
      <c r="AC2222" s="29">
        <v>1</v>
      </c>
      <c r="AD2222" s="33">
        <v>0</v>
      </c>
      <c r="AE2222" s="31">
        <v>0</v>
      </c>
      <c r="AF2222" s="32">
        <v>0</v>
      </c>
      <c r="AH2222" s="29">
        <f t="shared" ref="AH2222" si="21360">X2222*AC2222+Z2222*AC2225-Y2222*AD2222-AA2222*AD2225</f>
        <v>0.92243595286271896</v>
      </c>
      <c r="AI2222" s="33">
        <f t="shared" ref="AI2222" si="21361">(X2222*AD2222+Y2222*AC2222+Z2222*AD2225+AA2222*AC2225)</f>
        <v>0</v>
      </c>
      <c r="AJ2222" s="31">
        <f t="shared" ref="AJ2222" si="21362">X2222*AE2222+Z2222*AE2225-Y2222*AF2222-AA2222*AF2225</f>
        <v>0</v>
      </c>
      <c r="AK2222" s="32">
        <f t="shared" ref="AK2222" si="21363">(X2222*AF2222+Y2222*AE2222+Z2222*AF2225+AA2222*AE2225)</f>
        <v>-0.32583051371699323</v>
      </c>
      <c r="AL2222" s="8"/>
      <c r="AM2222" s="29">
        <v>1</v>
      </c>
      <c r="AN2222" s="30">
        <v>0</v>
      </c>
      <c r="AO2222" s="31">
        <v>0</v>
      </c>
      <c r="AP2222" s="32">
        <f t="shared" ref="AP2222:AP2285" si="21364">-1/($AN$8*$B2222)</f>
        <v>-0.19761604095563137</v>
      </c>
      <c r="AR2222" s="29">
        <f t="shared" ref="AR2222" si="21365">AH2222*AM2222+AJ2222*AM2225-AI2222*AN2222-AK2222*AN2225</f>
        <v>0.92243595286271896</v>
      </c>
      <c r="AS2222" s="33">
        <f t="shared" ref="AS2222" si="21366">(AH2222*AN2222+AI2222*AM2222+AJ2222*AN2225+AK2222*AM2225)</f>
        <v>0</v>
      </c>
      <c r="AT2222" s="31">
        <f t="shared" ref="AT2222" si="21367">AH2222*AO2222+AJ2222*AO2225-AI2222*AP2222-AK2222*AP2225</f>
        <v>0</v>
      </c>
      <c r="AU2222" s="32">
        <f t="shared" ref="AU2222" si="21368">(AH2222*AP2222+AI2222*AO2222+AJ2222*AP2225+AK2222*AO2225)</f>
        <v>-0.50811865475685913</v>
      </c>
      <c r="AV2222" s="8"/>
      <c r="AW2222" s="29">
        <v>1</v>
      </c>
      <c r="AX2222" s="33">
        <v>0</v>
      </c>
      <c r="AY2222" s="31">
        <v>0</v>
      </c>
      <c r="AZ2222" s="32">
        <v>0</v>
      </c>
      <c r="BB2222" s="29">
        <f t="shared" ref="BB2222" si="21369">AR2222*AW2222+AT2222*AW2225-AS2222*AX2222-AU2222*AX2225</f>
        <v>0.84629548011982636</v>
      </c>
      <c r="BC2222" s="33">
        <f t="shared" ref="BC2222" si="21370">(AR2222*AX2222+AS2222*AW2222+AT2222*AX2225+AU2222*AW2225)</f>
        <v>0</v>
      </c>
      <c r="BD2222" s="31">
        <f t="shared" ref="BD2222" si="21371">AR2222*AY2222+AT2222*AY2225-AS2222*AZ2222-AU2222*AZ2225</f>
        <v>0</v>
      </c>
      <c r="BE2222" s="32">
        <f t="shared" ref="BE2222" si="21372">(AR2222*AZ2222+AS2222*AY2222+AT2222*AZ2225+AU2222*AY2225)</f>
        <v>-0.50811865475685913</v>
      </c>
      <c r="BF2222" s="8"/>
      <c r="BG2222" s="29">
        <v>1</v>
      </c>
      <c r="BH2222" s="30">
        <v>0</v>
      </c>
      <c r="BI2222" s="31">
        <v>0</v>
      </c>
      <c r="BJ2222" s="32">
        <f t="shared" ref="BJ2222:BJ2285" si="21373">-1/($BH$8*$B2222)</f>
        <v>-6.9486348122866887E-2</v>
      </c>
      <c r="BL2222" s="29">
        <f t="shared" ref="BL2222" si="21374">BB2222*BG2222+BD2222*BG2225-BC2222*BH2222-BE2222*BH2225</f>
        <v>0.84629548011982636</v>
      </c>
      <c r="BM2222" s="33">
        <f t="shared" ref="BM2222" si="21375">(BB2222*BH2222+BC2222*BG2222+BD2222*BH2225+BE2222*BG2225)</f>
        <v>0</v>
      </c>
      <c r="BN2222" s="31">
        <f t="shared" ref="BN2222" si="21376">BB2222*BI2222+BD2222*BI2225-BC2222*BJ2222-BE2222*BJ2225</f>
        <v>0</v>
      </c>
      <c r="BO2222" s="32">
        <f t="shared" ref="BO2222" si="21377">(BB2222*BJ2222+BC2222*BI2222+BD2222*BJ2225+BE2222*BI2225)</f>
        <v>-0.56692463710327412</v>
      </c>
      <c r="BP2222" s="8"/>
      <c r="BQ2222" s="34">
        <v>1</v>
      </c>
      <c r="BR2222" s="35">
        <v>0</v>
      </c>
      <c r="BS2222" s="11">
        <v>0</v>
      </c>
      <c r="BT2222" s="36">
        <v>0</v>
      </c>
      <c r="BV2222" s="29">
        <f t="shared" ref="BV2222" si="21378">BL2222*BQ2222+BN2222*BQ2225-BM2222*BR2222-BO2222*BR2225</f>
        <v>0.84629548011982636</v>
      </c>
      <c r="BW2222" s="33">
        <f t="shared" ref="BW2222" si="21379">(BL2222*BR2222+BM2222*BQ2222+BN2222*BR2225+BO2222*BQ2225)</f>
        <v>-0.56692463710327412</v>
      </c>
      <c r="BX2222" s="31">
        <f t="shared" ref="BX2222" si="21380">BL2222*BS2222+BN2222*BS2225-BM2222*BT2222-BO2222*BT2225</f>
        <v>0</v>
      </c>
      <c r="BY2222" s="32">
        <f t="shared" ref="BY2222" si="21381">(BL2222*BT2222+BM2222*BS2222+BN2222*BT2225+BO2222*BS2225)</f>
        <v>-0.56692463710327412</v>
      </c>
      <c r="CA2222" s="37">
        <f t="shared" ref="CA2222" si="21382">20*LOG(((1+$BR$8)/$BR$8)/((BV2222+BV2225)^2+(BW2222+BW2225)^2)^0.5)</f>
        <v>-4.7782424965205151E-3</v>
      </c>
      <c r="CC2222" s="134">
        <f t="shared" ref="CC2222" si="21383">((BV2222^2+BW2222^2)^0.5)/((BV2225^2+BW2225^2)^0.5)</f>
        <v>1.0359872397574206</v>
      </c>
      <c r="CD2222" s="9"/>
      <c r="CE2222" s="38"/>
      <c r="CF2222" s="38"/>
      <c r="CG2222" s="38"/>
      <c r="CH2222" s="38"/>
      <c r="CM2222" s="129">
        <v>5.84</v>
      </c>
    </row>
    <row r="2223" spans="2:91" ht="18.600000000000001" customHeight="1" thickBot="1">
      <c r="D2223" s="39"/>
      <c r="G2223" s="40"/>
      <c r="I2223" s="39"/>
      <c r="L2223" s="40"/>
      <c r="N2223" s="39"/>
      <c r="Q2223" s="40"/>
      <c r="S2223" s="39"/>
      <c r="V2223" s="40"/>
      <c r="X2223" s="39"/>
      <c r="AA2223" s="40"/>
      <c r="AC2223" s="39"/>
      <c r="AF2223" s="40"/>
      <c r="AH2223" s="39"/>
      <c r="AK2223" s="40"/>
      <c r="AM2223" s="39"/>
      <c r="AP2223" s="40"/>
      <c r="AR2223" s="39"/>
      <c r="AU2223" s="40"/>
      <c r="AW2223" s="39"/>
      <c r="AZ2223" s="40"/>
      <c r="BB2223" s="39"/>
      <c r="BE2223" s="40"/>
      <c r="BG2223" s="39"/>
      <c r="BJ2223" s="40"/>
      <c r="BL2223" s="39"/>
      <c r="BO2223" s="40"/>
      <c r="BQ2223" s="34"/>
      <c r="BR2223" s="11"/>
      <c r="BS2223" s="11"/>
      <c r="BT2223" s="41"/>
      <c r="BV2223" s="39"/>
      <c r="BY2223" s="40"/>
      <c r="CC2223" s="135"/>
      <c r="CD2223" s="9"/>
      <c r="CE2223" s="38"/>
      <c r="CF2223" s="38"/>
      <c r="CG2223" s="38"/>
      <c r="CH2223" s="38"/>
    </row>
    <row r="2224" spans="2:91" ht="18.600000000000001" customHeight="1" thickBot="1">
      <c r="D2224" s="258" t="s">
        <v>129</v>
      </c>
      <c r="E2224" s="259"/>
      <c r="F2224" s="260" t="s">
        <v>130</v>
      </c>
      <c r="G2224" s="261"/>
      <c r="H2224" s="229"/>
      <c r="I2224" s="258" t="s">
        <v>131</v>
      </c>
      <c r="J2224" s="259"/>
      <c r="K2224" s="260" t="s">
        <v>132</v>
      </c>
      <c r="L2224" s="261"/>
      <c r="N2224" s="253" t="s">
        <v>133</v>
      </c>
      <c r="O2224" s="254"/>
      <c r="P2224" s="255" t="s">
        <v>134</v>
      </c>
      <c r="Q2224" s="256"/>
      <c r="S2224" s="258" t="s">
        <v>135</v>
      </c>
      <c r="T2224" s="259"/>
      <c r="U2224" s="260" t="s">
        <v>136</v>
      </c>
      <c r="V2224" s="261"/>
      <c r="W2224" s="8"/>
      <c r="X2224" s="253" t="s">
        <v>137</v>
      </c>
      <c r="Y2224" s="254"/>
      <c r="Z2224" s="255" t="s">
        <v>138</v>
      </c>
      <c r="AA2224" s="256"/>
      <c r="AB2224" s="8"/>
      <c r="AC2224" s="258" t="s">
        <v>139</v>
      </c>
      <c r="AD2224" s="259"/>
      <c r="AE2224" s="260" t="s">
        <v>140</v>
      </c>
      <c r="AF2224" s="261"/>
      <c r="AG2224" s="8"/>
      <c r="AH2224" s="253" t="s">
        <v>141</v>
      </c>
      <c r="AI2224" s="254"/>
      <c r="AJ2224" s="255" t="s">
        <v>142</v>
      </c>
      <c r="AK2224" s="256"/>
      <c r="AL2224" s="8"/>
      <c r="AM2224" s="258" t="s">
        <v>143</v>
      </c>
      <c r="AN2224" s="259"/>
      <c r="AO2224" s="260" t="s">
        <v>144</v>
      </c>
      <c r="AP2224" s="261"/>
      <c r="AR2224" s="253" t="s">
        <v>145</v>
      </c>
      <c r="AS2224" s="254"/>
      <c r="AT2224" s="255" t="s">
        <v>146</v>
      </c>
      <c r="AU2224" s="256"/>
      <c r="AV2224" s="4"/>
      <c r="AW2224" s="258" t="s">
        <v>147</v>
      </c>
      <c r="AX2224" s="259"/>
      <c r="AY2224" s="260" t="s">
        <v>148</v>
      </c>
      <c r="AZ2224" s="261"/>
      <c r="BA2224" s="8"/>
      <c r="BB2224" s="253" t="s">
        <v>149</v>
      </c>
      <c r="BC2224" s="254"/>
      <c r="BD2224" s="255" t="s">
        <v>150</v>
      </c>
      <c r="BE2224" s="256"/>
      <c r="BF2224" s="4"/>
      <c r="BG2224" s="258" t="s">
        <v>151</v>
      </c>
      <c r="BH2224" s="259"/>
      <c r="BI2224" s="260" t="s">
        <v>152</v>
      </c>
      <c r="BJ2224" s="261"/>
      <c r="BK2224" s="4"/>
      <c r="BL2224" s="253" t="s">
        <v>153</v>
      </c>
      <c r="BM2224" s="254"/>
      <c r="BN2224" s="255" t="s">
        <v>154</v>
      </c>
      <c r="BO2224" s="256"/>
      <c r="BP2224" s="4"/>
      <c r="BQ2224" s="258" t="s">
        <v>155</v>
      </c>
      <c r="BR2224" s="259"/>
      <c r="BS2224" s="260" t="s">
        <v>156</v>
      </c>
      <c r="BT2224" s="261"/>
      <c r="BU2224" s="8"/>
      <c r="BV2224" s="253" t="s">
        <v>157</v>
      </c>
      <c r="BW2224" s="254"/>
      <c r="BX2224" s="255" t="s">
        <v>158</v>
      </c>
      <c r="BY2224" s="256"/>
      <c r="CA2224" s="46" t="s">
        <v>16</v>
      </c>
      <c r="CC2224" s="136" t="s">
        <v>71</v>
      </c>
      <c r="CD2224" s="9"/>
      <c r="CE2224" s="38"/>
      <c r="CF2224" s="38"/>
      <c r="CG2224" s="38"/>
      <c r="CH2224" s="38"/>
    </row>
    <row r="2225" spans="2:91" ht="18.600000000000001" customHeight="1" thickTop="1" thickBot="1">
      <c r="D2225" s="29">
        <v>0</v>
      </c>
      <c r="E2225" s="33">
        <v>0</v>
      </c>
      <c r="F2225" s="31">
        <v>1</v>
      </c>
      <c r="G2225" s="32">
        <v>0</v>
      </c>
      <c r="I2225" s="29">
        <v>0</v>
      </c>
      <c r="J2225" s="33">
        <f t="shared" ref="J2225" si="21384">IF(0=(1-$J$8*$K$8*$B2222^2),10^14,$B2222*$J$8/(1-$J$8*$K$8*$B2222^2))</f>
        <v>-0.21092285179649475</v>
      </c>
      <c r="K2225" s="31">
        <v>1</v>
      </c>
      <c r="L2225" s="32">
        <v>0</v>
      </c>
      <c r="N2225" s="29">
        <f t="shared" ref="N2225" si="21385">D2225*I2222+F2225*I2225-E2225*J2222-G2225*J2225</f>
        <v>0</v>
      </c>
      <c r="O2225" s="33">
        <f t="shared" ref="O2225" si="21386">(D2225*J2222+E2225*I2222+F2225*J2225+G2225*I2225)</f>
        <v>-0.21092285179649475</v>
      </c>
      <c r="P2225" s="31">
        <f t="shared" ref="P2225" si="21387">D2225*K2222+F2225*K2225-E2225*L2222-G2225*L2225</f>
        <v>1</v>
      </c>
      <c r="Q2225" s="32">
        <f t="shared" ref="Q2225" si="21388">(D2225*L2222+E2225*K2222+F2225*L2225+G2225*K2225)</f>
        <v>0</v>
      </c>
      <c r="S2225" s="29">
        <v>0</v>
      </c>
      <c r="T2225" s="33">
        <v>0</v>
      </c>
      <c r="U2225" s="31">
        <v>1</v>
      </c>
      <c r="V2225" s="32">
        <v>0</v>
      </c>
      <c r="X2225" s="29">
        <f t="shared" ref="X2225" si="21389">N2225*S2222+P2225*S2225-O2225*T2222-Q2225*T2225</f>
        <v>0</v>
      </c>
      <c r="Y2225" s="33">
        <f t="shared" ref="Y2225" si="21390">(N2225*T2222+O2225*S2222+P2225*T2225+Q2225*S2225)</f>
        <v>-0.21092285179649475</v>
      </c>
      <c r="Z2225" s="31">
        <f t="shared" ref="Z2225" si="21391">N2225*U2222+P2225*U2225-O2225*V2222-Q2225*V2225</f>
        <v>0.95390759789675128</v>
      </c>
      <c r="AA2225" s="32">
        <f t="shared" ref="AA2225" si="21392">(N2225*V2222+O2225*U2222+P2225*V2225+Q2225*U2225)</f>
        <v>0</v>
      </c>
      <c r="AB2225" s="8"/>
      <c r="AC2225" s="29">
        <v>0</v>
      </c>
      <c r="AD2225" s="33">
        <f t="shared" ref="AD2225" si="21393">IF(0=(1-$AD$8*$AE$8*$B2222^2),10^14,$B2222*$AD$8/(1-$AD$8*$AE$8*$B2222^2))</f>
        <v>-0.16523236345257516</v>
      </c>
      <c r="AE2225" s="31">
        <v>1</v>
      </c>
      <c r="AF2225" s="32">
        <v>0</v>
      </c>
      <c r="AH2225" s="29">
        <f t="shared" ref="AH2225" si="21394">X2225*AC2222+Z2225*AC2225-Y2225*AD2222-AA2225*AD2225</f>
        <v>0</v>
      </c>
      <c r="AI2225" s="33">
        <f t="shared" ref="AI2225" si="21395">(X2225*AD2222+Y2225*AC2222+Z2225*AD2225+AA2225*AC2225)</f>
        <v>-0.36853925871234372</v>
      </c>
      <c r="AJ2225" s="31">
        <f t="shared" ref="AJ2225" si="21396">X2225*AE2222+Z2225*AE2225-Y2225*AF2222-AA2225*AF2225</f>
        <v>0.95390759789675128</v>
      </c>
      <c r="AK2225" s="32">
        <f t="shared" ref="AK2225" si="21397">(X2225*AF2222+Y2225*AE2222+Z2225*AF2225+AA2225*AE2225)</f>
        <v>0</v>
      </c>
      <c r="AL2225" s="8"/>
      <c r="AM2225" s="29">
        <v>0</v>
      </c>
      <c r="AN2225" s="33">
        <v>0</v>
      </c>
      <c r="AO2225" s="31">
        <v>1</v>
      </c>
      <c r="AP2225" s="32">
        <v>0</v>
      </c>
      <c r="AR2225" s="29">
        <f t="shared" ref="AR2225" si="21398">AH2225*AM2222+AJ2225*AM2225-AI2225*AN2222-AK2225*AN2225</f>
        <v>0</v>
      </c>
      <c r="AS2225" s="33">
        <f t="shared" ref="AS2225" si="21399">(AH2225*AN2222+AI2225*AM2222+AJ2225*AN2225+AK2225*AM2225)</f>
        <v>-0.36853925871234372</v>
      </c>
      <c r="AT2225" s="31">
        <f t="shared" ref="AT2225" si="21400">AH2225*AO2222+AJ2225*AO2225-AI2225*AP2222-AK2225*AP2225</f>
        <v>0.88107832865329472</v>
      </c>
      <c r="AU2225" s="32">
        <f t="shared" ref="AU2225" si="21401">(AH2225*AP2222+AI2225*AO2222+AJ2225*AP2225+AK2225*AO2225)</f>
        <v>0</v>
      </c>
      <c r="AV2225" s="8"/>
      <c r="AW2225" s="29">
        <v>0</v>
      </c>
      <c r="AX2225" s="33">
        <f t="shared" ref="AX2225" si="21402">IF(0=(1-$AX$8*$AY$8*$B2222^2),10^14,$B2222*$AX$8/(1-$AX$8*$AY$8*$B2222^2))</f>
        <v>-0.1498478200516507</v>
      </c>
      <c r="AY2225" s="31">
        <v>1</v>
      </c>
      <c r="AZ2225" s="32">
        <v>0</v>
      </c>
      <c r="BB2225" s="29">
        <f t="shared" ref="BB2225" si="21403">AR2225*AW2222+AT2225*AW2225-AS2225*AX2222-AU2225*AX2225</f>
        <v>0</v>
      </c>
      <c r="BC2225" s="33">
        <f t="shared" ref="BC2225" si="21404">(AR2225*AX2222+AS2225*AW2222+AT2225*AX2225+AU2225*AW2225)</f>
        <v>-0.50056692555579185</v>
      </c>
      <c r="BD2225" s="31">
        <f t="shared" ref="BD2225" si="21405">AR2225*AY2222+AT2225*AY2225-AS2225*AZ2222-AU2225*AZ2225</f>
        <v>0.88107832865329472</v>
      </c>
      <c r="BE2225" s="32">
        <f t="shared" ref="BE2225" si="21406">(AR2225*AZ2222+AS2225*AY2222+AT2225*AZ2225+AU2225*AY2225)</f>
        <v>0</v>
      </c>
      <c r="BF2225" s="8"/>
      <c r="BG2225" s="29">
        <v>0</v>
      </c>
      <c r="BH2225" s="33">
        <v>0</v>
      </c>
      <c r="BI2225" s="31">
        <v>1</v>
      </c>
      <c r="BJ2225" s="32">
        <v>0</v>
      </c>
      <c r="BL2225" s="29">
        <f t="shared" ref="BL2225" si="21407">BB2225*BG2222+BD2225*BG2225-BC2225*BH2222-BE2225*BH2225</f>
        <v>0</v>
      </c>
      <c r="BM2225" s="33">
        <f t="shared" ref="BM2225" si="21408">(BB2225*BH2222+BC2225*BG2222+BD2225*BH2225+BE2225*BG2225)</f>
        <v>-0.50056692555579185</v>
      </c>
      <c r="BN2225" s="31">
        <f t="shared" ref="BN2225" si="21409">BB2225*BI2222+BD2225*BI2225-BC2225*BJ2222-BE2225*BJ2225</f>
        <v>0.84629576100533177</v>
      </c>
      <c r="BO2225" s="32">
        <f t="shared" ref="BO2225" si="21410">(BB2225*BJ2222+BC2225*BI2222+BD2225*BJ2225+BE2225*BI2225)</f>
        <v>0</v>
      </c>
      <c r="BP2225" s="8"/>
      <c r="BQ2225" s="19">
        <f t="shared" ref="BQ2225:BQ2288" si="21411">1/$BR$8</f>
        <v>1</v>
      </c>
      <c r="BR2225" s="47">
        <v>0</v>
      </c>
      <c r="BS2225" s="48">
        <v>1</v>
      </c>
      <c r="BT2225" s="49">
        <v>0</v>
      </c>
      <c r="BV2225" s="29">
        <f t="shared" ref="BV2225" si="21412">BL2225*BQ2222+BN2225*BQ2225-BM2225*BR2222-BO2225*BR2225</f>
        <v>0.84629576100533177</v>
      </c>
      <c r="BW2225" s="33">
        <f t="shared" ref="BW2225" si="21413">(BL2225*BR2222+BM2225*BQ2222+BN2225*BR2225+BO2225*BQ2225)</f>
        <v>-0.50056692555579185</v>
      </c>
      <c r="BX2225" s="31">
        <f t="shared" ref="BX2225" si="21414">BL2225*BS2222+BN2225*BS2225-BM2225*BT2222-BO2225*BT2225</f>
        <v>0.84629576100533177</v>
      </c>
      <c r="BY2225" s="32">
        <f t="shared" ref="BY2225" si="21415">(BL2225*BT2222+BM2225*BS2222+BN2225*BT2225+BO2225*BS2225)</f>
        <v>0</v>
      </c>
      <c r="CA2225" s="50">
        <f t="shared" ref="CA2225" si="21416">(180/PI())*ATAN(-1*(BW2222+BW2225)/(BV2222+BV2225))</f>
        <v>32.239006926668736</v>
      </c>
      <c r="CC2225" s="137">
        <f t="shared" ref="CC2225" si="21417">20*LOG(((1-(10^(CA2222/20)^2)*(1-((1-CC2222)/(1+CC2222))^2))^0.5))</f>
        <v>-28.502550416142469</v>
      </c>
      <c r="CD2225" s="9"/>
      <c r="CE2225" s="38"/>
      <c r="CF2225" s="38"/>
      <c r="CG2225" s="38"/>
      <c r="CH2225" s="38"/>
    </row>
    <row r="2226" spans="2:91" ht="18.600000000000001" customHeight="1">
      <c r="CC2226" s="42"/>
    </row>
    <row r="2227" spans="2:91" ht="18.600000000000001" customHeight="1" thickBot="1">
      <c r="E2227" s="22" t="s">
        <v>4</v>
      </c>
      <c r="J2227" s="22" t="s">
        <v>5</v>
      </c>
      <c r="O2227" s="22" t="s">
        <v>6</v>
      </c>
      <c r="T2227" s="22" t="s">
        <v>7</v>
      </c>
      <c r="Y2227" s="22" t="s">
        <v>8</v>
      </c>
      <c r="AD2227" s="22" t="s">
        <v>65</v>
      </c>
      <c r="AI2227" s="22" t="s">
        <v>9</v>
      </c>
      <c r="AN2227" s="22" t="s">
        <v>66</v>
      </c>
      <c r="AS2227" s="22" t="s">
        <v>51</v>
      </c>
      <c r="AX2227" s="22" t="s">
        <v>67</v>
      </c>
      <c r="BC2227" s="22" t="s">
        <v>52</v>
      </c>
      <c r="BH2227" s="22" t="s">
        <v>68</v>
      </c>
      <c r="BM2227" s="22" t="s">
        <v>63</v>
      </c>
      <c r="BQ2227" s="23" t="s">
        <v>69</v>
      </c>
      <c r="BR2227" s="23"/>
      <c r="BS2227" s="24"/>
      <c r="BT2227" s="24"/>
      <c r="BU2227" s="24"/>
      <c r="BW2227" s="22" t="s">
        <v>64</v>
      </c>
    </row>
    <row r="2228" spans="2:91" ht="18.600000000000001" customHeight="1" thickBot="1">
      <c r="D2228" s="249" t="s">
        <v>103</v>
      </c>
      <c r="E2228" s="250"/>
      <c r="F2228" s="251" t="s">
        <v>104</v>
      </c>
      <c r="G2228" s="252"/>
      <c r="H2228" s="229"/>
      <c r="I2228" s="253" t="s">
        <v>11</v>
      </c>
      <c r="J2228" s="254"/>
      <c r="K2228" s="255" t="s">
        <v>12</v>
      </c>
      <c r="L2228" s="256"/>
      <c r="M2228" s="24"/>
      <c r="N2228" s="253" t="s">
        <v>105</v>
      </c>
      <c r="O2228" s="254"/>
      <c r="P2228" s="255" t="s">
        <v>106</v>
      </c>
      <c r="Q2228" s="256"/>
      <c r="R2228" s="24"/>
      <c r="S2228" s="249" t="s">
        <v>107</v>
      </c>
      <c r="T2228" s="250"/>
      <c r="U2228" s="251" t="s">
        <v>108</v>
      </c>
      <c r="V2228" s="252"/>
      <c r="W2228" s="8"/>
      <c r="X2228" s="253" t="s">
        <v>109</v>
      </c>
      <c r="Y2228" s="254"/>
      <c r="Z2228" s="255" t="s">
        <v>110</v>
      </c>
      <c r="AA2228" s="256"/>
      <c r="AB2228" s="8"/>
      <c r="AC2228" s="253" t="s">
        <v>111</v>
      </c>
      <c r="AD2228" s="254"/>
      <c r="AE2228" s="255" t="s">
        <v>14</v>
      </c>
      <c r="AF2228" s="256"/>
      <c r="AG2228" s="8"/>
      <c r="AH2228" s="253" t="s">
        <v>112</v>
      </c>
      <c r="AI2228" s="254"/>
      <c r="AJ2228" s="255" t="s">
        <v>113</v>
      </c>
      <c r="AK2228" s="256"/>
      <c r="AL2228" s="8"/>
      <c r="AM2228" s="249" t="s">
        <v>114</v>
      </c>
      <c r="AN2228" s="250"/>
      <c r="AO2228" s="251" t="s">
        <v>115</v>
      </c>
      <c r="AP2228" s="252"/>
      <c r="AQ2228" s="24"/>
      <c r="AR2228" s="253" t="s">
        <v>116</v>
      </c>
      <c r="AS2228" s="254"/>
      <c r="AT2228" s="255" t="s">
        <v>13</v>
      </c>
      <c r="AU2228" s="256"/>
      <c r="AV2228" s="4"/>
      <c r="AW2228" s="253" t="s">
        <v>117</v>
      </c>
      <c r="AX2228" s="254"/>
      <c r="AY2228" s="255" t="s">
        <v>118</v>
      </c>
      <c r="AZ2228" s="256"/>
      <c r="BA2228" s="8"/>
      <c r="BB2228" s="253" t="s">
        <v>119</v>
      </c>
      <c r="BC2228" s="254"/>
      <c r="BD2228" s="255" t="s">
        <v>120</v>
      </c>
      <c r="BE2228" s="256"/>
      <c r="BF2228" s="4"/>
      <c r="BG2228" s="249" t="s">
        <v>121</v>
      </c>
      <c r="BH2228" s="250"/>
      <c r="BI2228" s="251" t="s">
        <v>122</v>
      </c>
      <c r="BJ2228" s="252"/>
      <c r="BK2228" s="4"/>
      <c r="BL2228" s="253" t="s">
        <v>123</v>
      </c>
      <c r="BM2228" s="254"/>
      <c r="BN2228" s="255" t="s">
        <v>124</v>
      </c>
      <c r="BO2228" s="256"/>
      <c r="BP2228" s="4"/>
      <c r="BQ2228" s="253" t="s">
        <v>125</v>
      </c>
      <c r="BR2228" s="254"/>
      <c r="BS2228" s="255" t="s">
        <v>126</v>
      </c>
      <c r="BT2228" s="256"/>
      <c r="BU2228" s="8"/>
      <c r="BV2228" s="253" t="s">
        <v>127</v>
      </c>
      <c r="BW2228" s="254"/>
      <c r="BX2228" s="255" t="s">
        <v>128</v>
      </c>
      <c r="BY2228" s="256"/>
      <c r="CA2228" s="27" t="s">
        <v>15</v>
      </c>
      <c r="CC2228" s="133" t="s">
        <v>70</v>
      </c>
      <c r="CD2228" s="9"/>
      <c r="CE2228" s="38"/>
      <c r="CF2228" s="38"/>
      <c r="CG2228" s="38"/>
      <c r="CH2228" s="38"/>
    </row>
    <row r="2229" spans="2:91" ht="18.600000000000001" customHeight="1" thickTop="1" thickBot="1">
      <c r="B2229" s="129">
        <v>5.88</v>
      </c>
      <c r="D2229" s="29">
        <v>1</v>
      </c>
      <c r="E2229" s="30">
        <v>0</v>
      </c>
      <c r="F2229" s="31">
        <v>0</v>
      </c>
      <c r="G2229" s="32">
        <f t="shared" ref="G2229:G2292" si="21418">-1/($E$8*$B2229)</f>
        <v>-0.11210544217687077</v>
      </c>
      <c r="I2229" s="29">
        <v>1</v>
      </c>
      <c r="J2229" s="33">
        <v>0</v>
      </c>
      <c r="K2229" s="31">
        <v>0</v>
      </c>
      <c r="L2229" s="32">
        <v>0</v>
      </c>
      <c r="N2229" s="29">
        <f t="shared" ref="N2229" si="21419">D2229*I2229+F2229*I2232-E2229*J2229-G2229*J2232</f>
        <v>0.97643554788112319</v>
      </c>
      <c r="O2229" s="33">
        <f t="shared" ref="O2229" si="21420">(D2229*J2229+E2229*I2229+F2229*J2232+G2229*I2232)</f>
        <v>0</v>
      </c>
      <c r="P2229" s="31">
        <f t="shared" ref="P2229" si="21421">D2229*K2229+F2229*K2232-E2229*L2229-G2229*L2232</f>
        <v>0</v>
      </c>
      <c r="Q2229" s="32">
        <f t="shared" ref="Q2229" si="21422">(D2229*L2229+E2229*K2229+F2229*L2232+G2229*K2232)</f>
        <v>-0.11210544217687077</v>
      </c>
      <c r="S2229" s="29">
        <v>1</v>
      </c>
      <c r="T2229" s="30">
        <v>0</v>
      </c>
      <c r="U2229" s="31">
        <v>0</v>
      </c>
      <c r="V2229" s="32">
        <f t="shared" ref="V2229:V2292" si="21423">-1/($T$8*$B2229)</f>
        <v>-0.21778401360544217</v>
      </c>
      <c r="X2229" s="29">
        <f t="shared" ref="X2229" si="21424">N2229*S2229+P2229*S2232-O2229*T2229-Q2229*T2232</f>
        <v>0.97643554788112319</v>
      </c>
      <c r="Y2229" s="33">
        <f t="shared" ref="Y2229" si="21425">(N2229*T2229+O2229*S2229+P2229*T2232+Q2229*S2232)</f>
        <v>0</v>
      </c>
      <c r="Z2229" s="31">
        <f t="shared" ref="Z2229" si="21426">N2229*U2229+P2229*U2232-O2229*V2229-Q2229*V2232</f>
        <v>0</v>
      </c>
      <c r="AA2229" s="32">
        <f t="shared" ref="AA2229" si="21427">(N2229*V2229+O2229*U2229+P2229*V2232+Q2229*U2232)</f>
        <v>-0.32475749482145067</v>
      </c>
      <c r="AB2229" s="8"/>
      <c r="AC2229" s="29">
        <v>1</v>
      </c>
      <c r="AD2229" s="33">
        <v>0</v>
      </c>
      <c r="AE2229" s="31">
        <v>0</v>
      </c>
      <c r="AF2229" s="32">
        <v>0</v>
      </c>
      <c r="AH2229" s="29">
        <f t="shared" ref="AH2229" si="21428">X2229*AC2229+Z2229*AC2232-Y2229*AD2229-AA2229*AD2232</f>
        <v>0.92296372782621672</v>
      </c>
      <c r="AI2229" s="33">
        <f t="shared" ref="AI2229" si="21429">(X2229*AD2229+Y2229*AC2229+Z2229*AD2232+AA2229*AC2232)</f>
        <v>0</v>
      </c>
      <c r="AJ2229" s="31">
        <f t="shared" ref="AJ2229" si="21430">X2229*AE2229+Z2229*AE2232-Y2229*AF2229-AA2229*AF2232</f>
        <v>0</v>
      </c>
      <c r="AK2229" s="32">
        <f t="shared" ref="AK2229" si="21431">(X2229*AF2229+Y2229*AE2229+Z2229*AF2232+AA2229*AE2232)</f>
        <v>-0.32475749482145067</v>
      </c>
      <c r="AL2229" s="8"/>
      <c r="AM2229" s="29">
        <v>1</v>
      </c>
      <c r="AN2229" s="30">
        <v>0</v>
      </c>
      <c r="AO2229" s="31">
        <v>0</v>
      </c>
      <c r="AP2229" s="32">
        <f t="shared" ref="AP2229:AP2292" si="21432">-1/($AN$8*$B2229)</f>
        <v>-0.19694387755102041</v>
      </c>
      <c r="AR2229" s="29">
        <f t="shared" ref="AR2229" si="21433">AH2229*AM2229+AJ2229*AM2232-AI2229*AN2229-AK2229*AN2232</f>
        <v>0.92296372782621672</v>
      </c>
      <c r="AS2229" s="33">
        <f t="shared" ref="AS2229" si="21434">(AH2229*AN2229+AI2229*AM2229+AJ2229*AN2232+AK2229*AM2232)</f>
        <v>0</v>
      </c>
      <c r="AT2229" s="31">
        <f t="shared" ref="AT2229" si="21435">AH2229*AO2229+AJ2229*AO2232-AI2229*AP2229-AK2229*AP2232</f>
        <v>0</v>
      </c>
      <c r="AU2229" s="32">
        <f t="shared" ref="AU2229" si="21436">(AH2229*AP2229+AI2229*AO2229+AJ2229*AP2232+AK2229*AO2232)</f>
        <v>-0.50652955021849044</v>
      </c>
      <c r="AV2229" s="8"/>
      <c r="AW2229" s="29">
        <v>1</v>
      </c>
      <c r="AX2229" s="33">
        <v>0</v>
      </c>
      <c r="AY2229" s="31">
        <v>0</v>
      </c>
      <c r="AZ2229" s="32">
        <v>0</v>
      </c>
      <c r="BB2229" s="29">
        <f t="shared" ref="BB2229" si="21437">AR2229*AW2229+AT2229*AW2232-AS2229*AX2229-AU2229*AX2232</f>
        <v>0.84732586754592953</v>
      </c>
      <c r="BC2229" s="33">
        <f t="shared" ref="BC2229" si="21438">(AR2229*AX2229+AS2229*AW2229+AT2229*AX2232+AU2229*AW2232)</f>
        <v>0</v>
      </c>
      <c r="BD2229" s="31">
        <f t="shared" ref="BD2229" si="21439">AR2229*AY2229+AT2229*AY2232-AS2229*AZ2229-AU2229*AZ2232</f>
        <v>0</v>
      </c>
      <c r="BE2229" s="32">
        <f t="shared" ref="BE2229" si="21440">(AR2229*AZ2229+AS2229*AY2229+AT2229*AZ2232+AU2229*AY2232)</f>
        <v>-0.50652955021849044</v>
      </c>
      <c r="BF2229" s="8"/>
      <c r="BG2229" s="29">
        <v>1</v>
      </c>
      <c r="BH2229" s="30">
        <v>0</v>
      </c>
      <c r="BI2229" s="31">
        <v>0</v>
      </c>
      <c r="BJ2229" s="32">
        <f t="shared" ref="BJ2229:BJ2292" si="21441">-1/($BH$8*$B2229)</f>
        <v>-6.9249999999999992E-2</v>
      </c>
      <c r="BL2229" s="29">
        <f t="shared" ref="BL2229" si="21442">BB2229*BG2229+BD2229*BG2232-BC2229*BH2229-BE2229*BH2232</f>
        <v>0.84732586754592953</v>
      </c>
      <c r="BM2229" s="33">
        <f t="shared" ref="BM2229" si="21443">(BB2229*BH2229+BC2229*BG2229+BD2229*BH2232+BE2229*BG2232)</f>
        <v>0</v>
      </c>
      <c r="BN2229" s="31">
        <f t="shared" ref="BN2229" si="21444">BB2229*BI2229+BD2229*BI2232-BC2229*BJ2229-BE2229*BJ2232</f>
        <v>0</v>
      </c>
      <c r="BO2229" s="32">
        <f t="shared" ref="BO2229" si="21445">(BB2229*BJ2229+BC2229*BI2229+BD2229*BJ2232+BE2229*BI2232)</f>
        <v>-0.56520686654604602</v>
      </c>
      <c r="BP2229" s="8"/>
      <c r="BQ2229" s="34">
        <v>1</v>
      </c>
      <c r="BR2229" s="35">
        <v>0</v>
      </c>
      <c r="BS2229" s="11">
        <v>0</v>
      </c>
      <c r="BT2229" s="36">
        <v>0</v>
      </c>
      <c r="BV2229" s="29">
        <f t="shared" ref="BV2229" si="21446">BL2229*BQ2229+BN2229*BQ2232-BM2229*BR2229-BO2229*BR2232</f>
        <v>0.84732586754592953</v>
      </c>
      <c r="BW2229" s="33">
        <f t="shared" ref="BW2229" si="21447">(BL2229*BR2229+BM2229*BQ2229+BN2229*BR2232+BO2229*BQ2232)</f>
        <v>-0.56520686654604602</v>
      </c>
      <c r="BX2229" s="31">
        <f t="shared" ref="BX2229" si="21448">BL2229*BS2229+BN2229*BS2232-BM2229*BT2229-BO2229*BT2232</f>
        <v>0</v>
      </c>
      <c r="BY2229" s="32">
        <f t="shared" ref="BY2229" si="21449">(BL2229*BT2229+BM2229*BS2229+BN2229*BT2232+BO2229*BS2232)</f>
        <v>-0.56520686654604602</v>
      </c>
      <c r="CA2229" s="37">
        <f t="shared" ref="CA2229" si="21450">20*LOG(((1+$BR$8)/$BR$8)/((BV2229+BV2232)^2+(BW2229+BW2232)^2)^0.5)</f>
        <v>-4.756450651277529E-3</v>
      </c>
      <c r="CC2229" s="134">
        <f t="shared" ref="CC2229" si="21451">((BV2229^2+BW2229^2)^0.5)/((BV2232^2+BW2232^2)^0.5)</f>
        <v>1.0357913785184176</v>
      </c>
      <c r="CD2229" s="9"/>
      <c r="CE2229" s="38"/>
      <c r="CF2229" s="38"/>
      <c r="CG2229" s="38"/>
      <c r="CH2229" s="38"/>
      <c r="CM2229" s="129">
        <v>5.86</v>
      </c>
    </row>
    <row r="2230" spans="2:91" ht="18.600000000000001" customHeight="1" thickBot="1">
      <c r="D2230" s="39"/>
      <c r="G2230" s="40"/>
      <c r="I2230" s="39"/>
      <c r="L2230" s="40"/>
      <c r="N2230" s="39"/>
      <c r="Q2230" s="40"/>
      <c r="S2230" s="39"/>
      <c r="V2230" s="40"/>
      <c r="X2230" s="39"/>
      <c r="AA2230" s="40"/>
      <c r="AC2230" s="39"/>
      <c r="AF2230" s="40"/>
      <c r="AH2230" s="39"/>
      <c r="AK2230" s="40"/>
      <c r="AM2230" s="39"/>
      <c r="AP2230" s="40"/>
      <c r="AR2230" s="39"/>
      <c r="AU2230" s="40"/>
      <c r="AW2230" s="39"/>
      <c r="AZ2230" s="40"/>
      <c r="BB2230" s="39"/>
      <c r="BE2230" s="40"/>
      <c r="BG2230" s="39"/>
      <c r="BJ2230" s="40"/>
      <c r="BL2230" s="39"/>
      <c r="BO2230" s="40"/>
      <c r="BQ2230" s="34"/>
      <c r="BR2230" s="11"/>
      <c r="BS2230" s="11"/>
      <c r="BT2230" s="41"/>
      <c r="BV2230" s="39"/>
      <c r="BY2230" s="40"/>
      <c r="CC2230" s="135"/>
      <c r="CD2230" s="9"/>
      <c r="CE2230" s="38"/>
      <c r="CF2230" s="38"/>
      <c r="CG2230" s="38"/>
      <c r="CH2230" s="38"/>
    </row>
    <row r="2231" spans="2:91" ht="18.600000000000001" customHeight="1" thickBot="1">
      <c r="D2231" s="258" t="s">
        <v>129</v>
      </c>
      <c r="E2231" s="259"/>
      <c r="F2231" s="260" t="s">
        <v>130</v>
      </c>
      <c r="G2231" s="261"/>
      <c r="H2231" s="229"/>
      <c r="I2231" s="258" t="s">
        <v>131</v>
      </c>
      <c r="J2231" s="259"/>
      <c r="K2231" s="260" t="s">
        <v>132</v>
      </c>
      <c r="L2231" s="261"/>
      <c r="N2231" s="253" t="s">
        <v>133</v>
      </c>
      <c r="O2231" s="254"/>
      <c r="P2231" s="255" t="s">
        <v>134</v>
      </c>
      <c r="Q2231" s="256"/>
      <c r="S2231" s="258" t="s">
        <v>135</v>
      </c>
      <c r="T2231" s="259"/>
      <c r="U2231" s="260" t="s">
        <v>136</v>
      </c>
      <c r="V2231" s="261"/>
      <c r="W2231" s="8"/>
      <c r="X2231" s="253" t="s">
        <v>137</v>
      </c>
      <c r="Y2231" s="254"/>
      <c r="Z2231" s="255" t="s">
        <v>138</v>
      </c>
      <c r="AA2231" s="256"/>
      <c r="AB2231" s="8"/>
      <c r="AC2231" s="258" t="s">
        <v>139</v>
      </c>
      <c r="AD2231" s="259"/>
      <c r="AE2231" s="260" t="s">
        <v>140</v>
      </c>
      <c r="AF2231" s="261"/>
      <c r="AG2231" s="8"/>
      <c r="AH2231" s="253" t="s">
        <v>141</v>
      </c>
      <c r="AI2231" s="254"/>
      <c r="AJ2231" s="255" t="s">
        <v>142</v>
      </c>
      <c r="AK2231" s="256"/>
      <c r="AL2231" s="8"/>
      <c r="AM2231" s="258" t="s">
        <v>143</v>
      </c>
      <c r="AN2231" s="259"/>
      <c r="AO2231" s="260" t="s">
        <v>144</v>
      </c>
      <c r="AP2231" s="261"/>
      <c r="AR2231" s="253" t="s">
        <v>145</v>
      </c>
      <c r="AS2231" s="254"/>
      <c r="AT2231" s="255" t="s">
        <v>146</v>
      </c>
      <c r="AU2231" s="256"/>
      <c r="AV2231" s="4"/>
      <c r="AW2231" s="258" t="s">
        <v>147</v>
      </c>
      <c r="AX2231" s="259"/>
      <c r="AY2231" s="260" t="s">
        <v>148</v>
      </c>
      <c r="AZ2231" s="261"/>
      <c r="BA2231" s="8"/>
      <c r="BB2231" s="253" t="s">
        <v>149</v>
      </c>
      <c r="BC2231" s="254"/>
      <c r="BD2231" s="255" t="s">
        <v>150</v>
      </c>
      <c r="BE2231" s="256"/>
      <c r="BF2231" s="4"/>
      <c r="BG2231" s="258" t="s">
        <v>151</v>
      </c>
      <c r="BH2231" s="259"/>
      <c r="BI2231" s="260" t="s">
        <v>152</v>
      </c>
      <c r="BJ2231" s="261"/>
      <c r="BK2231" s="4"/>
      <c r="BL2231" s="253" t="s">
        <v>153</v>
      </c>
      <c r="BM2231" s="254"/>
      <c r="BN2231" s="255" t="s">
        <v>154</v>
      </c>
      <c r="BO2231" s="256"/>
      <c r="BP2231" s="4"/>
      <c r="BQ2231" s="258" t="s">
        <v>155</v>
      </c>
      <c r="BR2231" s="259"/>
      <c r="BS2231" s="260" t="s">
        <v>156</v>
      </c>
      <c r="BT2231" s="261"/>
      <c r="BU2231" s="8"/>
      <c r="BV2231" s="253" t="s">
        <v>157</v>
      </c>
      <c r="BW2231" s="254"/>
      <c r="BX2231" s="255" t="s">
        <v>158</v>
      </c>
      <c r="BY2231" s="256"/>
      <c r="CA2231" s="46" t="s">
        <v>16</v>
      </c>
      <c r="CC2231" s="136" t="s">
        <v>71</v>
      </c>
      <c r="CD2231" s="9"/>
      <c r="CE2231" s="38"/>
      <c r="CF2231" s="38"/>
      <c r="CG2231" s="38"/>
      <c r="CH2231" s="38"/>
    </row>
    <row r="2232" spans="2:91" ht="18.600000000000001" customHeight="1" thickTop="1" thickBot="1">
      <c r="D2232" s="29">
        <v>0</v>
      </c>
      <c r="E2232" s="33">
        <v>0</v>
      </c>
      <c r="F2232" s="31">
        <v>1</v>
      </c>
      <c r="G2232" s="32">
        <v>0</v>
      </c>
      <c r="I2232" s="29">
        <v>0</v>
      </c>
      <c r="J2232" s="33">
        <f t="shared" ref="J2232" si="21452">IF(0=(1-$J$8*$K$8*$B2229^2),10^14,$B2229*$J$8/(1-$J$8*$K$8*$B2229^2))</f>
        <v>-0.21019900248641615</v>
      </c>
      <c r="K2232" s="31">
        <v>1</v>
      </c>
      <c r="L2232" s="32">
        <v>0</v>
      </c>
      <c r="N2232" s="29">
        <f t="shared" ref="N2232" si="21453">D2232*I2229+F2232*I2232-E2232*J2229-G2232*J2232</f>
        <v>0</v>
      </c>
      <c r="O2232" s="33">
        <f t="shared" ref="O2232" si="21454">(D2232*J2229+E2232*I2229+F2232*J2232+G2232*I2232)</f>
        <v>-0.21019900248641615</v>
      </c>
      <c r="P2232" s="31">
        <f t="shared" ref="P2232" si="21455">D2232*K2229+F2232*K2232-E2232*L2229-G2232*L2232</f>
        <v>1</v>
      </c>
      <c r="Q2232" s="32">
        <f t="shared" ref="Q2232" si="21456">(D2232*L2229+E2232*K2229+F2232*L2232+G2232*K2232)</f>
        <v>0</v>
      </c>
      <c r="S2232" s="29">
        <v>0</v>
      </c>
      <c r="T2232" s="33">
        <v>0</v>
      </c>
      <c r="U2232" s="31">
        <v>1</v>
      </c>
      <c r="V2232" s="32">
        <v>0</v>
      </c>
      <c r="X2232" s="29">
        <f t="shared" ref="X2232" si="21457">N2232*S2229+P2232*S2232-O2232*T2229-Q2232*T2232</f>
        <v>0</v>
      </c>
      <c r="Y2232" s="33">
        <f t="shared" ref="Y2232" si="21458">(N2232*T2229+O2232*S2229+P2232*T2232+Q2232*S2232)</f>
        <v>-0.21019900248641615</v>
      </c>
      <c r="Z2232" s="31">
        <f t="shared" ref="Z2232" si="21459">N2232*U2229+P2232*U2232-O2232*V2229-Q2232*V2232</f>
        <v>0.95422201758264802</v>
      </c>
      <c r="AA2232" s="32">
        <f t="shared" ref="AA2232" si="21460">(N2232*V2229+O2232*U2229+P2232*V2232+Q2232*U2232)</f>
        <v>0</v>
      </c>
      <c r="AB2232" s="8"/>
      <c r="AC2232" s="29">
        <v>0</v>
      </c>
      <c r="AD2232" s="33">
        <f t="shared" ref="AD2232" si="21461">IF(0=(1-$AD$8*$AE$8*$B2229^2),10^14,$B2229*$AD$8/(1-$AD$8*$AE$8*$B2229^2))</f>
        <v>-0.16465153509176111</v>
      </c>
      <c r="AE2232" s="31">
        <v>1</v>
      </c>
      <c r="AF2232" s="32">
        <v>0</v>
      </c>
      <c r="AH2232" s="29">
        <f t="shared" ref="AH2232" si="21462">X2232*AC2229+Z2232*AC2232-Y2232*AD2229-AA2232*AD2232</f>
        <v>0</v>
      </c>
      <c r="AI2232" s="33">
        <f t="shared" ref="AI2232" si="21463">(X2232*AD2229+Y2232*AC2229+Z2232*AD2232+AA2232*AC2232)</f>
        <v>-0.36731312249975662</v>
      </c>
      <c r="AJ2232" s="31">
        <f t="shared" ref="AJ2232" si="21464">X2232*AE2229+Z2232*AE2232-Y2232*AF2229-AA2232*AF2232</f>
        <v>0.95422201758264802</v>
      </c>
      <c r="AK2232" s="32">
        <f t="shared" ref="AK2232" si="21465">(X2232*AF2229+Y2232*AE2229+Z2232*AF2232+AA2232*AE2232)</f>
        <v>0</v>
      </c>
      <c r="AL2232" s="8"/>
      <c r="AM2232" s="29">
        <v>0</v>
      </c>
      <c r="AN2232" s="33">
        <v>0</v>
      </c>
      <c r="AO2232" s="31">
        <v>1</v>
      </c>
      <c r="AP2232" s="32">
        <v>0</v>
      </c>
      <c r="AR2232" s="29">
        <f t="shared" ref="AR2232" si="21466">AH2232*AM2229+AJ2232*AM2232-AI2232*AN2229-AK2232*AN2232</f>
        <v>0</v>
      </c>
      <c r="AS2232" s="33">
        <f t="shared" ref="AS2232" si="21467">(AH2232*AN2229+AI2232*AM2229+AJ2232*AN2232+AK2232*AM2232)</f>
        <v>-0.36731312249975662</v>
      </c>
      <c r="AT2232" s="31">
        <f t="shared" ref="AT2232" si="21468">AH2232*AO2229+AJ2232*AO2232-AI2232*AP2229-AK2232*AP2232</f>
        <v>0.88188194696217304</v>
      </c>
      <c r="AU2232" s="32">
        <f t="shared" ref="AU2232" si="21469">(AH2232*AP2229+AI2232*AO2229+AJ2232*AP2232+AK2232*AO2232)</f>
        <v>0</v>
      </c>
      <c r="AV2232" s="8"/>
      <c r="AW2232" s="29">
        <v>0</v>
      </c>
      <c r="AX2232" s="33">
        <f t="shared" ref="AX2232" si="21470">IF(0=(1-$AX$8*$AY$8*$B2229^2),10^14,$B2229*$AX$8/(1-$AX$8*$AY$8*$B2229^2))</f>
        <v>-0.14932566174601458</v>
      </c>
      <c r="AY2232" s="31">
        <v>1</v>
      </c>
      <c r="AZ2232" s="32">
        <v>0</v>
      </c>
      <c r="BB2232" s="29">
        <f t="shared" ref="BB2232" si="21471">AR2232*AW2229+AT2232*AW2232-AS2232*AX2229-AU2232*AX2232</f>
        <v>0</v>
      </c>
      <c r="BC2232" s="33">
        <f t="shared" ref="BC2232" si="21472">(AR2232*AX2229+AS2232*AW2229+AT2232*AX2232+AU2232*AW2232)</f>
        <v>-0.49900072781174687</v>
      </c>
      <c r="BD2232" s="31">
        <f t="shared" ref="BD2232" si="21473">AR2232*AY2229+AT2232*AY2232-AS2232*AZ2229-AU2232*AZ2232</f>
        <v>0.88188194696217304</v>
      </c>
      <c r="BE2232" s="32">
        <f t="shared" ref="BE2232" si="21474">(AR2232*AZ2229+AS2232*AY2229+AT2232*AZ2232+AU2232*AY2232)</f>
        <v>0</v>
      </c>
      <c r="BF2232" s="8"/>
      <c r="BG2232" s="29">
        <v>0</v>
      </c>
      <c r="BH2232" s="33">
        <v>0</v>
      </c>
      <c r="BI2232" s="31">
        <v>1</v>
      </c>
      <c r="BJ2232" s="32">
        <v>0</v>
      </c>
      <c r="BL2232" s="29">
        <f t="shared" ref="BL2232" si="21475">BB2232*BG2229+BD2232*BG2232-BC2232*BH2229-BE2232*BH2232</f>
        <v>0</v>
      </c>
      <c r="BM2232" s="33">
        <f t="shared" ref="BM2232" si="21476">(BB2232*BH2229+BC2232*BG2229+BD2232*BH2232+BE2232*BG2232)</f>
        <v>-0.49900072781174687</v>
      </c>
      <c r="BN2232" s="31">
        <f t="shared" ref="BN2232" si="21477">BB2232*BI2229+BD2232*BI2232-BC2232*BJ2229-BE2232*BJ2232</f>
        <v>0.84732614656120953</v>
      </c>
      <c r="BO2232" s="32">
        <f t="shared" ref="BO2232" si="21478">(BB2232*BJ2229+BC2232*BI2229+BD2232*BJ2232+BE2232*BI2232)</f>
        <v>0</v>
      </c>
      <c r="BP2232" s="8"/>
      <c r="BQ2232" s="19">
        <f t="shared" ref="BQ2232:BQ2295" si="21479">1/$BR$8</f>
        <v>1</v>
      </c>
      <c r="BR2232" s="47">
        <v>0</v>
      </c>
      <c r="BS2232" s="48">
        <v>1</v>
      </c>
      <c r="BT2232" s="49">
        <v>0</v>
      </c>
      <c r="BV2232" s="29">
        <f t="shared" ref="BV2232" si="21480">BL2232*BQ2229+BN2232*BQ2232-BM2232*BR2229-BO2232*BR2232</f>
        <v>0.84732614656120953</v>
      </c>
      <c r="BW2232" s="33">
        <f t="shared" ref="BW2232" si="21481">(BL2232*BR2229+BM2232*BQ2229+BN2232*BR2232+BO2232*BQ2232)</f>
        <v>-0.49900072781174687</v>
      </c>
      <c r="BX2232" s="31">
        <f t="shared" ref="BX2232" si="21482">BL2232*BS2229+BN2232*BS2232-BM2232*BT2229-BO2232*BT2232</f>
        <v>0.84732614656120953</v>
      </c>
      <c r="BY2232" s="32">
        <f t="shared" ref="BY2232" si="21483">(BL2232*BT2229+BM2232*BS2229+BN2232*BT2232+BO2232*BS2232)</f>
        <v>0</v>
      </c>
      <c r="CA2232" s="50">
        <f t="shared" ref="CA2232" si="21484">(180/PI())*ATAN(-1*(BW2229+BW2232)/(BV2229+BV2232))</f>
        <v>32.127999693547267</v>
      </c>
      <c r="CC2232" s="137">
        <f t="shared" ref="CC2232" si="21485">20*LOG(((1-(10^(CA2229/20)^2)*(1-((1-CC2229)/(1+CC2229))^2))^0.5))</f>
        <v>-28.528280646658271</v>
      </c>
      <c r="CD2232" s="9"/>
      <c r="CE2232" s="38"/>
      <c r="CF2232" s="38"/>
      <c r="CG2232" s="38"/>
      <c r="CH2232" s="38"/>
    </row>
    <row r="2233" spans="2:91" ht="18.600000000000001" customHeight="1">
      <c r="CC2233" s="42"/>
    </row>
    <row r="2234" spans="2:91" ht="18.600000000000001" customHeight="1" thickBot="1">
      <c r="E2234" s="22" t="s">
        <v>4</v>
      </c>
      <c r="J2234" s="22" t="s">
        <v>5</v>
      </c>
      <c r="O2234" s="22" t="s">
        <v>6</v>
      </c>
      <c r="T2234" s="22" t="s">
        <v>7</v>
      </c>
      <c r="Y2234" s="22" t="s">
        <v>8</v>
      </c>
      <c r="AD2234" s="22" t="s">
        <v>65</v>
      </c>
      <c r="AI2234" s="22" t="s">
        <v>9</v>
      </c>
      <c r="AN2234" s="22" t="s">
        <v>66</v>
      </c>
      <c r="AS2234" s="22" t="s">
        <v>51</v>
      </c>
      <c r="AX2234" s="22" t="s">
        <v>67</v>
      </c>
      <c r="BC2234" s="22" t="s">
        <v>52</v>
      </c>
      <c r="BH2234" s="22" t="s">
        <v>68</v>
      </c>
      <c r="BM2234" s="22" t="s">
        <v>63</v>
      </c>
      <c r="BQ2234" s="23" t="s">
        <v>69</v>
      </c>
      <c r="BR2234" s="23"/>
      <c r="BS2234" s="24"/>
      <c r="BT2234" s="24"/>
      <c r="BU2234" s="24"/>
      <c r="BW2234" s="22" t="s">
        <v>64</v>
      </c>
    </row>
    <row r="2235" spans="2:91" ht="18.600000000000001" customHeight="1" thickBot="1">
      <c r="D2235" s="249" t="s">
        <v>103</v>
      </c>
      <c r="E2235" s="250"/>
      <c r="F2235" s="251" t="s">
        <v>104</v>
      </c>
      <c r="G2235" s="252"/>
      <c r="H2235" s="229"/>
      <c r="I2235" s="253" t="s">
        <v>11</v>
      </c>
      <c r="J2235" s="254"/>
      <c r="K2235" s="255" t="s">
        <v>12</v>
      </c>
      <c r="L2235" s="256"/>
      <c r="M2235" s="24"/>
      <c r="N2235" s="253" t="s">
        <v>105</v>
      </c>
      <c r="O2235" s="254"/>
      <c r="P2235" s="255" t="s">
        <v>106</v>
      </c>
      <c r="Q2235" s="256"/>
      <c r="R2235" s="24"/>
      <c r="S2235" s="249" t="s">
        <v>107</v>
      </c>
      <c r="T2235" s="250"/>
      <c r="U2235" s="251" t="s">
        <v>108</v>
      </c>
      <c r="V2235" s="252"/>
      <c r="W2235" s="8"/>
      <c r="X2235" s="253" t="s">
        <v>109</v>
      </c>
      <c r="Y2235" s="254"/>
      <c r="Z2235" s="255" t="s">
        <v>110</v>
      </c>
      <c r="AA2235" s="256"/>
      <c r="AB2235" s="8"/>
      <c r="AC2235" s="253" t="s">
        <v>111</v>
      </c>
      <c r="AD2235" s="254"/>
      <c r="AE2235" s="255" t="s">
        <v>14</v>
      </c>
      <c r="AF2235" s="256"/>
      <c r="AG2235" s="8"/>
      <c r="AH2235" s="253" t="s">
        <v>112</v>
      </c>
      <c r="AI2235" s="254"/>
      <c r="AJ2235" s="255" t="s">
        <v>113</v>
      </c>
      <c r="AK2235" s="256"/>
      <c r="AL2235" s="8"/>
      <c r="AM2235" s="249" t="s">
        <v>114</v>
      </c>
      <c r="AN2235" s="250"/>
      <c r="AO2235" s="251" t="s">
        <v>115</v>
      </c>
      <c r="AP2235" s="252"/>
      <c r="AQ2235" s="24"/>
      <c r="AR2235" s="253" t="s">
        <v>116</v>
      </c>
      <c r="AS2235" s="254"/>
      <c r="AT2235" s="255" t="s">
        <v>13</v>
      </c>
      <c r="AU2235" s="256"/>
      <c r="AV2235" s="4"/>
      <c r="AW2235" s="253" t="s">
        <v>117</v>
      </c>
      <c r="AX2235" s="254"/>
      <c r="AY2235" s="255" t="s">
        <v>118</v>
      </c>
      <c r="AZ2235" s="256"/>
      <c r="BA2235" s="8"/>
      <c r="BB2235" s="253" t="s">
        <v>119</v>
      </c>
      <c r="BC2235" s="254"/>
      <c r="BD2235" s="255" t="s">
        <v>120</v>
      </c>
      <c r="BE2235" s="256"/>
      <c r="BF2235" s="4"/>
      <c r="BG2235" s="249" t="s">
        <v>121</v>
      </c>
      <c r="BH2235" s="250"/>
      <c r="BI2235" s="251" t="s">
        <v>122</v>
      </c>
      <c r="BJ2235" s="252"/>
      <c r="BK2235" s="4"/>
      <c r="BL2235" s="253" t="s">
        <v>123</v>
      </c>
      <c r="BM2235" s="254"/>
      <c r="BN2235" s="255" t="s">
        <v>124</v>
      </c>
      <c r="BO2235" s="256"/>
      <c r="BP2235" s="4"/>
      <c r="BQ2235" s="253" t="s">
        <v>125</v>
      </c>
      <c r="BR2235" s="254"/>
      <c r="BS2235" s="255" t="s">
        <v>126</v>
      </c>
      <c r="BT2235" s="256"/>
      <c r="BU2235" s="8"/>
      <c r="BV2235" s="253" t="s">
        <v>127</v>
      </c>
      <c r="BW2235" s="254"/>
      <c r="BX2235" s="255" t="s">
        <v>128</v>
      </c>
      <c r="BY2235" s="256"/>
      <c r="CA2235" s="27" t="s">
        <v>15</v>
      </c>
      <c r="CC2235" s="133" t="s">
        <v>70</v>
      </c>
      <c r="CD2235" s="9"/>
      <c r="CE2235" s="38"/>
      <c r="CF2235" s="38"/>
      <c r="CG2235" s="38"/>
      <c r="CH2235" s="38"/>
    </row>
    <row r="2236" spans="2:91" ht="18.600000000000001" customHeight="1" thickTop="1" thickBot="1">
      <c r="B2236" s="129">
        <v>5.9</v>
      </c>
      <c r="D2236" s="29">
        <v>1</v>
      </c>
      <c r="E2236" s="30">
        <v>0</v>
      </c>
      <c r="F2236" s="31">
        <v>0</v>
      </c>
      <c r="G2236" s="32">
        <f t="shared" ref="G2236:G2299" si="21486">-1/($E$8*$B2236)</f>
        <v>-0.11172542372881357</v>
      </c>
      <c r="I2236" s="29">
        <v>1</v>
      </c>
      <c r="J2236" s="33">
        <v>0</v>
      </c>
      <c r="K2236" s="31">
        <v>0</v>
      </c>
      <c r="L2236" s="32">
        <v>0</v>
      </c>
      <c r="N2236" s="29">
        <f t="shared" ref="N2236" si="21487">D2236*I2236+F2236*I2239-E2236*J2236-G2236*J2239</f>
        <v>0.97659574415785266</v>
      </c>
      <c r="O2236" s="33">
        <f t="shared" ref="O2236" si="21488">(D2236*J2236+E2236*I2236+F2236*J2239+G2236*I2239)</f>
        <v>0</v>
      </c>
      <c r="P2236" s="31">
        <f t="shared" ref="P2236" si="21489">D2236*K2236+F2236*K2239-E2236*L2236-G2236*L2239</f>
        <v>0</v>
      </c>
      <c r="Q2236" s="32">
        <f t="shared" ref="Q2236" si="21490">(D2236*L2236+E2236*K2236+F2236*L2239+G2236*K2239)</f>
        <v>-0.11172542372881357</v>
      </c>
      <c r="S2236" s="29">
        <v>1</v>
      </c>
      <c r="T2236" s="30">
        <v>0</v>
      </c>
      <c r="U2236" s="31">
        <v>0</v>
      </c>
      <c r="V2236" s="32">
        <f t="shared" ref="V2236:V2299" si="21491">-1/($T$8*$B2236)</f>
        <v>-0.21704576271186438</v>
      </c>
      <c r="X2236" s="29">
        <f t="shared" ref="X2236" si="21492">N2236*S2236+P2236*S2239-O2236*T2236-Q2236*T2239</f>
        <v>0.97659574415785266</v>
      </c>
      <c r="Y2236" s="33">
        <f t="shared" ref="Y2236" si="21493">(N2236*T2236+O2236*S2236+P2236*T2239+Q2236*S2239)</f>
        <v>0</v>
      </c>
      <c r="Z2236" s="31">
        <f t="shared" ref="Z2236" si="21494">N2236*U2236+P2236*U2239-O2236*V2236-Q2236*V2239</f>
        <v>0</v>
      </c>
      <c r="AA2236" s="32">
        <f t="shared" ref="AA2236" si="21495">(N2236*V2236+O2236*U2236+P2236*V2239+Q2236*U2239)</f>
        <v>-0.3236913918807155</v>
      </c>
      <c r="AB2236" s="8"/>
      <c r="AC2236" s="29">
        <v>1</v>
      </c>
      <c r="AD2236" s="33">
        <v>0</v>
      </c>
      <c r="AE2236" s="31">
        <v>0</v>
      </c>
      <c r="AF2236" s="32">
        <v>0</v>
      </c>
      <c r="AH2236" s="29">
        <f t="shared" ref="AH2236" si="21496">X2236*AC2236+Z2236*AC2239-Y2236*AD2236-AA2236*AD2239</f>
        <v>0.92348613111012323</v>
      </c>
      <c r="AI2236" s="33">
        <f t="shared" ref="AI2236" si="21497">(X2236*AD2236+Y2236*AC2236+Z2236*AD2239+AA2236*AC2239)</f>
        <v>0</v>
      </c>
      <c r="AJ2236" s="31">
        <f t="shared" ref="AJ2236" si="21498">X2236*AE2236+Z2236*AE2239-Y2236*AF2236-AA2236*AF2239</f>
        <v>0</v>
      </c>
      <c r="AK2236" s="32">
        <f t="shared" ref="AK2236" si="21499">(X2236*AF2236+Y2236*AE2236+Z2236*AF2239+AA2236*AE2239)</f>
        <v>-0.3236913918807155</v>
      </c>
      <c r="AL2236" s="8"/>
      <c r="AM2236" s="29">
        <v>1</v>
      </c>
      <c r="AN2236" s="30">
        <v>0</v>
      </c>
      <c r="AO2236" s="31">
        <v>0</v>
      </c>
      <c r="AP2236" s="32">
        <f t="shared" ref="AP2236:AP2299" si="21500">-1/($AN$8*$B2236)</f>
        <v>-0.19627627118644067</v>
      </c>
      <c r="AR2236" s="29">
        <f t="shared" ref="AR2236" si="21501">AH2236*AM2236+AJ2236*AM2239-AI2236*AN2236-AK2236*AN2239</f>
        <v>0.92348613111012323</v>
      </c>
      <c r="AS2236" s="33">
        <f t="shared" ref="AS2236" si="21502">(AH2236*AN2236+AI2236*AM2236+AJ2236*AN2239+AK2236*AM2239)</f>
        <v>0</v>
      </c>
      <c r="AT2236" s="31">
        <f t="shared" ref="AT2236" si="21503">AH2236*AO2236+AJ2236*AO2239-AI2236*AP2236-AK2236*AP2239</f>
        <v>0</v>
      </c>
      <c r="AU2236" s="32">
        <f t="shared" ref="AU2236" si="21504">(AH2236*AP2236+AI2236*AO2236+AJ2236*AP2239+AK2236*AO2239)</f>
        <v>-0.50494980618740293</v>
      </c>
      <c r="AV2236" s="8"/>
      <c r="AW2236" s="29">
        <v>1</v>
      </c>
      <c r="AX2236" s="33">
        <v>0</v>
      </c>
      <c r="AY2236" s="31">
        <v>0</v>
      </c>
      <c r="AZ2236" s="32">
        <v>0</v>
      </c>
      <c r="BB2236" s="29">
        <f t="shared" ref="BB2236" si="21505">AR2236*AW2236+AT2236*AW2239-AS2236*AX2236-AU2236*AX2239</f>
        <v>0.84834597858622052</v>
      </c>
      <c r="BC2236" s="33">
        <f t="shared" ref="BC2236" si="21506">(AR2236*AX2236+AS2236*AW2236+AT2236*AX2239+AU2236*AW2239)</f>
        <v>0</v>
      </c>
      <c r="BD2236" s="31">
        <f t="shared" ref="BD2236" si="21507">AR2236*AY2236+AT2236*AY2239-AS2236*AZ2236-AU2236*AZ2239</f>
        <v>0</v>
      </c>
      <c r="BE2236" s="32">
        <f t="shared" ref="BE2236" si="21508">(AR2236*AZ2236+AS2236*AY2236+AT2236*AZ2239+AU2236*AY2239)</f>
        <v>-0.50494980618740293</v>
      </c>
      <c r="BF2236" s="8"/>
      <c r="BG2236" s="29">
        <v>1</v>
      </c>
      <c r="BH2236" s="30">
        <v>0</v>
      </c>
      <c r="BI2236" s="31">
        <v>0</v>
      </c>
      <c r="BJ2236" s="32">
        <f t="shared" ref="BJ2236:BJ2299" si="21509">-1/($BH$8*$B2236)</f>
        <v>-6.9015254237288132E-2</v>
      </c>
      <c r="BL2236" s="29">
        <f t="shared" ref="BL2236" si="21510">BB2236*BG2236+BD2236*BG2239-BC2236*BH2236-BE2236*BH2239</f>
        <v>0.84834597858622052</v>
      </c>
      <c r="BM2236" s="33">
        <f t="shared" ref="BM2236" si="21511">(BB2236*BH2236+BC2236*BG2236+BD2236*BH2239+BE2236*BG2239)</f>
        <v>0</v>
      </c>
      <c r="BN2236" s="31">
        <f t="shared" ref="BN2236" si="21512">BB2236*BI2236+BD2236*BI2239-BC2236*BJ2236-BE2236*BJ2239</f>
        <v>0</v>
      </c>
      <c r="BO2236" s="32">
        <f t="shared" ref="BO2236" si="21513">(BB2236*BJ2236+BC2236*BI2236+BD2236*BJ2239+BE2236*BI2239)</f>
        <v>-0.5634986195807119</v>
      </c>
      <c r="BP2236" s="8"/>
      <c r="BQ2236" s="34">
        <v>1</v>
      </c>
      <c r="BR2236" s="35">
        <v>0</v>
      </c>
      <c r="BS2236" s="11">
        <v>0</v>
      </c>
      <c r="BT2236" s="36">
        <v>0</v>
      </c>
      <c r="BV2236" s="29">
        <f t="shared" ref="BV2236" si="21514">BL2236*BQ2236+BN2236*BQ2239-BM2236*BR2236-BO2236*BR2239</f>
        <v>0.84834597858622052</v>
      </c>
      <c r="BW2236" s="33">
        <f t="shared" ref="BW2236" si="21515">(BL2236*BR2236+BM2236*BQ2236+BN2236*BR2239+BO2236*BQ2239)</f>
        <v>-0.5634986195807119</v>
      </c>
      <c r="BX2236" s="31">
        <f t="shared" ref="BX2236" si="21516">BL2236*BS2236+BN2236*BS2239-BM2236*BT2236-BO2236*BT2239</f>
        <v>0</v>
      </c>
      <c r="BY2236" s="32">
        <f t="shared" ref="BY2236" si="21517">(BL2236*BT2236+BM2236*BS2236+BN2236*BT2239+BO2236*BS2239)</f>
        <v>-0.5634986195807119</v>
      </c>
      <c r="CA2236" s="37">
        <f t="shared" ref="CA2236" si="21518">20*LOG(((1+$BR$8)/$BR$8)/((BV2236+BV2239)^2+(BW2236+BW2239)^2)^0.5)</f>
        <v>-4.7347522822807049E-3</v>
      </c>
      <c r="CC2236" s="134">
        <f t="shared" ref="CC2236" si="21519">((BV2236^2+BW2236^2)^0.5)/((BV2239^2+BW2239^2)^0.5)</f>
        <v>1.0355968744046153</v>
      </c>
      <c r="CD2236" s="9"/>
      <c r="CE2236" s="38"/>
      <c r="CF2236" s="38"/>
      <c r="CG2236" s="38"/>
      <c r="CH2236" s="38"/>
      <c r="CM2236" s="129">
        <v>5.88</v>
      </c>
    </row>
    <row r="2237" spans="2:91" ht="18.600000000000001" customHeight="1" thickBot="1">
      <c r="D2237" s="39"/>
      <c r="G2237" s="40"/>
      <c r="I2237" s="39"/>
      <c r="L2237" s="40"/>
      <c r="N2237" s="39"/>
      <c r="Q2237" s="40"/>
      <c r="S2237" s="39"/>
      <c r="V2237" s="40"/>
      <c r="X2237" s="39"/>
      <c r="AA2237" s="40"/>
      <c r="AC2237" s="39"/>
      <c r="AF2237" s="40"/>
      <c r="AH2237" s="39"/>
      <c r="AK2237" s="40"/>
      <c r="AM2237" s="39"/>
      <c r="AP2237" s="40"/>
      <c r="AR2237" s="39"/>
      <c r="AU2237" s="40"/>
      <c r="AW2237" s="39"/>
      <c r="AZ2237" s="40"/>
      <c r="BB2237" s="39"/>
      <c r="BE2237" s="40"/>
      <c r="BG2237" s="39"/>
      <c r="BJ2237" s="40"/>
      <c r="BL2237" s="39"/>
      <c r="BO2237" s="40"/>
      <c r="BQ2237" s="34"/>
      <c r="BR2237" s="11"/>
      <c r="BS2237" s="11"/>
      <c r="BT2237" s="41"/>
      <c r="BV2237" s="39"/>
      <c r="BY2237" s="40"/>
      <c r="CC2237" s="135"/>
      <c r="CD2237" s="9"/>
      <c r="CE2237" s="38"/>
      <c r="CF2237" s="38"/>
      <c r="CG2237" s="38"/>
      <c r="CH2237" s="38"/>
    </row>
    <row r="2238" spans="2:91" ht="18.600000000000001" customHeight="1" thickBot="1">
      <c r="D2238" s="258" t="s">
        <v>129</v>
      </c>
      <c r="E2238" s="259"/>
      <c r="F2238" s="260" t="s">
        <v>130</v>
      </c>
      <c r="G2238" s="261"/>
      <c r="H2238" s="229"/>
      <c r="I2238" s="258" t="s">
        <v>131</v>
      </c>
      <c r="J2238" s="259"/>
      <c r="K2238" s="260" t="s">
        <v>132</v>
      </c>
      <c r="L2238" s="261"/>
      <c r="N2238" s="253" t="s">
        <v>133</v>
      </c>
      <c r="O2238" s="254"/>
      <c r="P2238" s="255" t="s">
        <v>134</v>
      </c>
      <c r="Q2238" s="256"/>
      <c r="S2238" s="258" t="s">
        <v>135</v>
      </c>
      <c r="T2238" s="259"/>
      <c r="U2238" s="260" t="s">
        <v>136</v>
      </c>
      <c r="V2238" s="261"/>
      <c r="W2238" s="8"/>
      <c r="X2238" s="253" t="s">
        <v>137</v>
      </c>
      <c r="Y2238" s="254"/>
      <c r="Z2238" s="255" t="s">
        <v>138</v>
      </c>
      <c r="AA2238" s="256"/>
      <c r="AB2238" s="8"/>
      <c r="AC2238" s="258" t="s">
        <v>139</v>
      </c>
      <c r="AD2238" s="259"/>
      <c r="AE2238" s="260" t="s">
        <v>140</v>
      </c>
      <c r="AF2238" s="261"/>
      <c r="AG2238" s="8"/>
      <c r="AH2238" s="253" t="s">
        <v>141</v>
      </c>
      <c r="AI2238" s="254"/>
      <c r="AJ2238" s="255" t="s">
        <v>142</v>
      </c>
      <c r="AK2238" s="256"/>
      <c r="AL2238" s="8"/>
      <c r="AM2238" s="258" t="s">
        <v>143</v>
      </c>
      <c r="AN2238" s="259"/>
      <c r="AO2238" s="260" t="s">
        <v>144</v>
      </c>
      <c r="AP2238" s="261"/>
      <c r="AR2238" s="253" t="s">
        <v>145</v>
      </c>
      <c r="AS2238" s="254"/>
      <c r="AT2238" s="255" t="s">
        <v>146</v>
      </c>
      <c r="AU2238" s="256"/>
      <c r="AV2238" s="4"/>
      <c r="AW2238" s="258" t="s">
        <v>147</v>
      </c>
      <c r="AX2238" s="259"/>
      <c r="AY2238" s="260" t="s">
        <v>148</v>
      </c>
      <c r="AZ2238" s="261"/>
      <c r="BA2238" s="8"/>
      <c r="BB2238" s="253" t="s">
        <v>149</v>
      </c>
      <c r="BC2238" s="254"/>
      <c r="BD2238" s="255" t="s">
        <v>150</v>
      </c>
      <c r="BE2238" s="256"/>
      <c r="BF2238" s="4"/>
      <c r="BG2238" s="258" t="s">
        <v>151</v>
      </c>
      <c r="BH2238" s="259"/>
      <c r="BI2238" s="260" t="s">
        <v>152</v>
      </c>
      <c r="BJ2238" s="261"/>
      <c r="BK2238" s="4"/>
      <c r="BL2238" s="253" t="s">
        <v>153</v>
      </c>
      <c r="BM2238" s="254"/>
      <c r="BN2238" s="255" t="s">
        <v>154</v>
      </c>
      <c r="BO2238" s="256"/>
      <c r="BP2238" s="4"/>
      <c r="BQ2238" s="258" t="s">
        <v>155</v>
      </c>
      <c r="BR2238" s="259"/>
      <c r="BS2238" s="260" t="s">
        <v>156</v>
      </c>
      <c r="BT2238" s="261"/>
      <c r="BU2238" s="8"/>
      <c r="BV2238" s="253" t="s">
        <v>157</v>
      </c>
      <c r="BW2238" s="254"/>
      <c r="BX2238" s="255" t="s">
        <v>158</v>
      </c>
      <c r="BY2238" s="256"/>
      <c r="CA2238" s="46" t="s">
        <v>16</v>
      </c>
      <c r="CC2238" s="136" t="s">
        <v>71</v>
      </c>
      <c r="CD2238" s="9"/>
      <c r="CE2238" s="38"/>
      <c r="CF2238" s="38"/>
      <c r="CG2238" s="38"/>
      <c r="CH2238" s="38"/>
    </row>
    <row r="2239" spans="2:91" ht="18.600000000000001" customHeight="1" thickTop="1" thickBot="1">
      <c r="D2239" s="29">
        <v>0</v>
      </c>
      <c r="E2239" s="33">
        <v>0</v>
      </c>
      <c r="F2239" s="31">
        <v>1</v>
      </c>
      <c r="G2239" s="32">
        <v>0</v>
      </c>
      <c r="I2239" s="29">
        <v>0</v>
      </c>
      <c r="J2239" s="33">
        <f t="shared" ref="J2239" si="21520">IF(0=(1-$J$8*$K$8*$B2236^2),10^14,$B2236*$J$8/(1-$J$8*$K$8*$B2236^2))</f>
        <v>-0.20948012601818805</v>
      </c>
      <c r="K2239" s="31">
        <v>1</v>
      </c>
      <c r="L2239" s="32">
        <v>0</v>
      </c>
      <c r="N2239" s="29">
        <f t="shared" ref="N2239" si="21521">D2239*I2236+F2239*I2239-E2239*J2236-G2239*J2239</f>
        <v>0</v>
      </c>
      <c r="O2239" s="33">
        <f t="shared" ref="O2239" si="21522">(D2239*J2236+E2239*I2236+F2239*J2239+G2239*I2239)</f>
        <v>-0.20948012601818805</v>
      </c>
      <c r="P2239" s="31">
        <f t="shared" ref="P2239" si="21523">D2239*K2236+F2239*K2239-E2239*L2236-G2239*L2239</f>
        <v>1</v>
      </c>
      <c r="Q2239" s="32">
        <f t="shared" ref="Q2239" si="21524">(D2239*L2236+E2239*K2236+F2239*L2239+G2239*K2239)</f>
        <v>0</v>
      </c>
      <c r="S2239" s="29">
        <v>0</v>
      </c>
      <c r="T2239" s="33">
        <v>0</v>
      </c>
      <c r="U2239" s="31">
        <v>1</v>
      </c>
      <c r="V2239" s="32">
        <v>0</v>
      </c>
      <c r="X2239" s="29">
        <f t="shared" ref="X2239" si="21525">N2239*S2236+P2239*S2239-O2239*T2236-Q2239*T2239</f>
        <v>0</v>
      </c>
      <c r="Y2239" s="33">
        <f t="shared" ref="Y2239" si="21526">(N2239*T2236+O2239*S2236+P2239*T2239+Q2239*S2239)</f>
        <v>-0.20948012601818805</v>
      </c>
      <c r="Z2239" s="31">
        <f t="shared" ref="Z2239" si="21527">N2239*U2236+P2239*U2239-O2239*V2236-Q2239*V2239</f>
        <v>0.95453322627540493</v>
      </c>
      <c r="AA2239" s="32">
        <f t="shared" ref="AA2239" si="21528">(N2239*V2236+O2239*U2236+P2239*V2239+Q2239*U2239)</f>
        <v>0</v>
      </c>
      <c r="AB2239" s="8"/>
      <c r="AC2239" s="29">
        <v>0</v>
      </c>
      <c r="AD2239" s="33">
        <f t="shared" ref="AD2239" si="21529">IF(0=(1-$AD$8*$AE$8*$B2236^2),10^14,$B2236*$AD$8/(1-$AD$8*$AE$8*$B2236^2))</f>
        <v>-0.16407483912114987</v>
      </c>
      <c r="AE2239" s="31">
        <v>1</v>
      </c>
      <c r="AF2239" s="32">
        <v>0</v>
      </c>
      <c r="AH2239" s="29">
        <f t="shared" ref="AH2239" si="21530">X2239*AC2236+Z2239*AC2239-Y2239*AD2236-AA2239*AD2239</f>
        <v>0</v>
      </c>
      <c r="AI2239" s="33">
        <f t="shared" ref="AI2239" si="21531">(X2239*AD2236+Y2239*AC2236+Z2239*AD2239+AA2239*AC2239)</f>
        <v>-0.36609501155511726</v>
      </c>
      <c r="AJ2239" s="31">
        <f t="shared" ref="AJ2239" si="21532">X2239*AE2236+Z2239*AE2239-Y2239*AF2236-AA2239*AF2239</f>
        <v>0.95453322627540493</v>
      </c>
      <c r="AK2239" s="32">
        <f t="shared" ref="AK2239" si="21533">(X2239*AF2236+Y2239*AE2236+Z2239*AF2239+AA2239*AE2239)</f>
        <v>0</v>
      </c>
      <c r="AL2239" s="8"/>
      <c r="AM2239" s="29">
        <v>0</v>
      </c>
      <c r="AN2239" s="33">
        <v>0</v>
      </c>
      <c r="AO2239" s="31">
        <v>1</v>
      </c>
      <c r="AP2239" s="32">
        <v>0</v>
      </c>
      <c r="AR2239" s="29">
        <f t="shared" ref="AR2239" si="21534">AH2239*AM2236+AJ2239*AM2239-AI2239*AN2236-AK2239*AN2239</f>
        <v>0</v>
      </c>
      <c r="AS2239" s="33">
        <f t="shared" ref="AS2239" si="21535">(AH2239*AN2236+AI2239*AM2236+AJ2239*AN2239+AK2239*AM2239)</f>
        <v>-0.36609501155511726</v>
      </c>
      <c r="AT2239" s="31">
        <f t="shared" ref="AT2239" si="21536">AH2239*AO2236+AJ2239*AO2239-AI2239*AP2236-AK2239*AP2239</f>
        <v>0.88267746250740964</v>
      </c>
      <c r="AU2239" s="32">
        <f t="shared" ref="AU2239" si="21537">(AH2239*AP2236+AI2239*AO2236+AJ2239*AP2239+AK2239*AO2239)</f>
        <v>0</v>
      </c>
      <c r="AV2239" s="8"/>
      <c r="AW2239" s="29">
        <v>0</v>
      </c>
      <c r="AX2239" s="33">
        <f t="shared" ref="AX2239" si="21538">IF(0=(1-$AX$8*$AY$8*$B2236^2),10^14,$B2236*$AX$8/(1-$AX$8*$AY$8*$B2236^2))</f>
        <v>-0.1488071717290963</v>
      </c>
      <c r="AY2239" s="31">
        <v>1</v>
      </c>
      <c r="AZ2239" s="32">
        <v>0</v>
      </c>
      <c r="BB2239" s="29">
        <f t="shared" ref="BB2239" si="21539">AR2239*AW2236+AT2239*AW2239-AS2239*AX2236-AU2239*AX2239</f>
        <v>0</v>
      </c>
      <c r="BC2239" s="33">
        <f t="shared" ref="BC2239" si="21540">(AR2239*AX2236+AS2239*AW2236+AT2239*AX2239+AU2239*AW2239)</f>
        <v>-0.49744374829986032</v>
      </c>
      <c r="BD2239" s="31">
        <f t="shared" ref="BD2239" si="21541">AR2239*AY2236+AT2239*AY2239-AS2239*AZ2236-AU2239*AZ2239</f>
        <v>0.88267746250740964</v>
      </c>
      <c r="BE2239" s="32">
        <f t="shared" ref="BE2239" si="21542">(AR2239*AZ2236+AS2239*AY2236+AT2239*AZ2239+AU2239*AY2239)</f>
        <v>0</v>
      </c>
      <c r="BF2239" s="8"/>
      <c r="BG2239" s="29">
        <v>0</v>
      </c>
      <c r="BH2239" s="33">
        <v>0</v>
      </c>
      <c r="BI2239" s="31">
        <v>1</v>
      </c>
      <c r="BJ2239" s="32">
        <v>0</v>
      </c>
      <c r="BL2239" s="29">
        <f t="shared" ref="BL2239" si="21543">BB2239*BG2236+BD2239*BG2239-BC2239*BH2236-BE2239*BH2239</f>
        <v>0</v>
      </c>
      <c r="BM2239" s="33">
        <f t="shared" ref="BM2239" si="21544">(BB2239*BH2236+BC2239*BG2236+BD2239*BH2239+BE2239*BG2239)</f>
        <v>-0.49744374829986032</v>
      </c>
      <c r="BN2239" s="31">
        <f t="shared" ref="BN2239" si="21545">BB2239*BI2236+BD2239*BI2239-BC2239*BJ2236-BE2239*BJ2239</f>
        <v>0.8483462557497452</v>
      </c>
      <c r="BO2239" s="32">
        <f t="shared" ref="BO2239" si="21546">(BB2239*BJ2236+BC2239*BI2236+BD2239*BJ2239+BE2239*BI2239)</f>
        <v>0</v>
      </c>
      <c r="BP2239" s="8"/>
      <c r="BQ2239" s="19">
        <f t="shared" ref="BQ2239:BQ2302" si="21547">1/$BR$8</f>
        <v>1</v>
      </c>
      <c r="BR2239" s="47">
        <v>0</v>
      </c>
      <c r="BS2239" s="48">
        <v>1</v>
      </c>
      <c r="BT2239" s="49">
        <v>0</v>
      </c>
      <c r="BV2239" s="29">
        <f t="shared" ref="BV2239" si="21548">BL2239*BQ2236+BN2239*BQ2239-BM2239*BR2236-BO2239*BR2239</f>
        <v>0.8483462557497452</v>
      </c>
      <c r="BW2239" s="33">
        <f t="shared" ref="BW2239" si="21549">(BL2239*BR2236+BM2239*BQ2236+BN2239*BR2239+BO2239*BQ2239)</f>
        <v>-0.49744374829986032</v>
      </c>
      <c r="BX2239" s="31">
        <f t="shared" ref="BX2239" si="21550">BL2239*BS2236+BN2239*BS2239-BM2239*BT2236-BO2239*BT2239</f>
        <v>0.8483462557497452</v>
      </c>
      <c r="BY2239" s="32">
        <f t="shared" ref="BY2239" si="21551">(BL2239*BT2236+BM2239*BS2236+BN2239*BT2239+BO2239*BS2239)</f>
        <v>0</v>
      </c>
      <c r="CA2239" s="50">
        <f t="shared" ref="CA2239" si="21552">(180/PI())*ATAN(-1*(BW2236+BW2239)/(BV2236+BV2239))</f>
        <v>32.017759306976359</v>
      </c>
      <c r="CC2239" s="137">
        <f t="shared" ref="CC2239" si="21553">20*LOG(((1-(10^(CA2236/20)^2)*(1-((1-CC2236)/(1+CC2236))^2))^0.5))</f>
        <v>-28.553972685222611</v>
      </c>
      <c r="CD2239" s="9"/>
      <c r="CE2239" s="38"/>
      <c r="CF2239" s="38"/>
      <c r="CG2239" s="38"/>
      <c r="CH2239" s="38"/>
    </row>
    <row r="2240" spans="2:91" ht="18.600000000000001" customHeight="1">
      <c r="CC2240" s="42"/>
    </row>
    <row r="2241" spans="2:91" ht="18.600000000000001" customHeight="1" thickBot="1">
      <c r="E2241" s="22" t="s">
        <v>4</v>
      </c>
      <c r="J2241" s="22" t="s">
        <v>5</v>
      </c>
      <c r="O2241" s="22" t="s">
        <v>6</v>
      </c>
      <c r="T2241" s="22" t="s">
        <v>7</v>
      </c>
      <c r="Y2241" s="22" t="s">
        <v>8</v>
      </c>
      <c r="AD2241" s="22" t="s">
        <v>65</v>
      </c>
      <c r="AI2241" s="22" t="s">
        <v>9</v>
      </c>
      <c r="AN2241" s="22" t="s">
        <v>66</v>
      </c>
      <c r="AS2241" s="22" t="s">
        <v>51</v>
      </c>
      <c r="AX2241" s="22" t="s">
        <v>67</v>
      </c>
      <c r="BC2241" s="22" t="s">
        <v>52</v>
      </c>
      <c r="BH2241" s="22" t="s">
        <v>68</v>
      </c>
      <c r="BM2241" s="22" t="s">
        <v>63</v>
      </c>
      <c r="BQ2241" s="23" t="s">
        <v>69</v>
      </c>
      <c r="BR2241" s="23"/>
      <c r="BS2241" s="24"/>
      <c r="BT2241" s="24"/>
      <c r="BU2241" s="24"/>
      <c r="BW2241" s="22" t="s">
        <v>64</v>
      </c>
    </row>
    <row r="2242" spans="2:91" ht="18.600000000000001" customHeight="1" thickBot="1">
      <c r="D2242" s="249" t="s">
        <v>103</v>
      </c>
      <c r="E2242" s="250"/>
      <c r="F2242" s="251" t="s">
        <v>104</v>
      </c>
      <c r="G2242" s="252"/>
      <c r="H2242" s="229"/>
      <c r="I2242" s="253" t="s">
        <v>11</v>
      </c>
      <c r="J2242" s="254"/>
      <c r="K2242" s="255" t="s">
        <v>12</v>
      </c>
      <c r="L2242" s="256"/>
      <c r="M2242" s="24"/>
      <c r="N2242" s="253" t="s">
        <v>105</v>
      </c>
      <c r="O2242" s="254"/>
      <c r="P2242" s="255" t="s">
        <v>106</v>
      </c>
      <c r="Q2242" s="256"/>
      <c r="R2242" s="24"/>
      <c r="S2242" s="249" t="s">
        <v>107</v>
      </c>
      <c r="T2242" s="250"/>
      <c r="U2242" s="251" t="s">
        <v>108</v>
      </c>
      <c r="V2242" s="252"/>
      <c r="W2242" s="8"/>
      <c r="X2242" s="253" t="s">
        <v>109</v>
      </c>
      <c r="Y2242" s="254"/>
      <c r="Z2242" s="255" t="s">
        <v>110</v>
      </c>
      <c r="AA2242" s="256"/>
      <c r="AB2242" s="8"/>
      <c r="AC2242" s="253" t="s">
        <v>111</v>
      </c>
      <c r="AD2242" s="254"/>
      <c r="AE2242" s="255" t="s">
        <v>14</v>
      </c>
      <c r="AF2242" s="256"/>
      <c r="AG2242" s="8"/>
      <c r="AH2242" s="253" t="s">
        <v>112</v>
      </c>
      <c r="AI2242" s="254"/>
      <c r="AJ2242" s="255" t="s">
        <v>113</v>
      </c>
      <c r="AK2242" s="256"/>
      <c r="AL2242" s="8"/>
      <c r="AM2242" s="249" t="s">
        <v>114</v>
      </c>
      <c r="AN2242" s="250"/>
      <c r="AO2242" s="251" t="s">
        <v>115</v>
      </c>
      <c r="AP2242" s="252"/>
      <c r="AQ2242" s="24"/>
      <c r="AR2242" s="253" t="s">
        <v>116</v>
      </c>
      <c r="AS2242" s="254"/>
      <c r="AT2242" s="255" t="s">
        <v>13</v>
      </c>
      <c r="AU2242" s="256"/>
      <c r="AV2242" s="4"/>
      <c r="AW2242" s="253" t="s">
        <v>117</v>
      </c>
      <c r="AX2242" s="254"/>
      <c r="AY2242" s="255" t="s">
        <v>118</v>
      </c>
      <c r="AZ2242" s="256"/>
      <c r="BA2242" s="8"/>
      <c r="BB2242" s="253" t="s">
        <v>119</v>
      </c>
      <c r="BC2242" s="254"/>
      <c r="BD2242" s="255" t="s">
        <v>120</v>
      </c>
      <c r="BE2242" s="256"/>
      <c r="BF2242" s="4"/>
      <c r="BG2242" s="249" t="s">
        <v>121</v>
      </c>
      <c r="BH2242" s="250"/>
      <c r="BI2242" s="251" t="s">
        <v>122</v>
      </c>
      <c r="BJ2242" s="252"/>
      <c r="BK2242" s="4"/>
      <c r="BL2242" s="253" t="s">
        <v>123</v>
      </c>
      <c r="BM2242" s="254"/>
      <c r="BN2242" s="255" t="s">
        <v>124</v>
      </c>
      <c r="BO2242" s="256"/>
      <c r="BP2242" s="4"/>
      <c r="BQ2242" s="253" t="s">
        <v>125</v>
      </c>
      <c r="BR2242" s="254"/>
      <c r="BS2242" s="255" t="s">
        <v>126</v>
      </c>
      <c r="BT2242" s="256"/>
      <c r="BU2242" s="8"/>
      <c r="BV2242" s="253" t="s">
        <v>127</v>
      </c>
      <c r="BW2242" s="254"/>
      <c r="BX2242" s="255" t="s">
        <v>128</v>
      </c>
      <c r="BY2242" s="256"/>
      <c r="CA2242" s="27" t="s">
        <v>15</v>
      </c>
      <c r="CC2242" s="133" t="s">
        <v>70</v>
      </c>
      <c r="CD2242" s="9"/>
      <c r="CE2242" s="38"/>
      <c r="CF2242" s="38"/>
      <c r="CG2242" s="38"/>
      <c r="CH2242" s="38"/>
    </row>
    <row r="2243" spans="2:91" ht="18.600000000000001" customHeight="1" thickTop="1" thickBot="1">
      <c r="B2243" s="129">
        <v>5.92</v>
      </c>
      <c r="D2243" s="29">
        <v>1</v>
      </c>
      <c r="E2243" s="30">
        <v>0</v>
      </c>
      <c r="F2243" s="31">
        <v>0</v>
      </c>
      <c r="G2243" s="32">
        <f t="shared" ref="G2243:G2306" si="21554">-1/($E$8*$B2243)</f>
        <v>-0.11134797297297297</v>
      </c>
      <c r="I2243" s="29">
        <v>1</v>
      </c>
      <c r="J2243" s="33">
        <v>0</v>
      </c>
      <c r="K2243" s="31">
        <v>0</v>
      </c>
      <c r="L2243" s="32">
        <v>0</v>
      </c>
      <c r="N2243" s="29">
        <f t="shared" ref="N2243" si="21555">D2243*I2243+F2243*I2246-E2243*J2243-G2243*J2246</f>
        <v>0.97675431002204616</v>
      </c>
      <c r="O2243" s="33">
        <f t="shared" ref="O2243" si="21556">(D2243*J2243+E2243*I2243+F2243*J2246+G2243*I2246)</f>
        <v>0</v>
      </c>
      <c r="P2243" s="31">
        <f t="shared" ref="P2243" si="21557">D2243*K2243+F2243*K2246-E2243*L2243-G2243*L2246</f>
        <v>0</v>
      </c>
      <c r="Q2243" s="32">
        <f t="shared" ref="Q2243" si="21558">(D2243*L2243+E2243*K2243+F2243*L2246+G2243*K2246)</f>
        <v>-0.11134797297297297</v>
      </c>
      <c r="S2243" s="29">
        <v>1</v>
      </c>
      <c r="T2243" s="30">
        <v>0</v>
      </c>
      <c r="U2243" s="31">
        <v>0</v>
      </c>
      <c r="V2243" s="32">
        <f t="shared" ref="V2243:V2306" si="21559">-1/($T$8*$B2243)</f>
        <v>-0.21631249999999999</v>
      </c>
      <c r="X2243" s="29">
        <f t="shared" ref="X2243" si="21560">N2243*S2243+P2243*S2246-O2243*T2243-Q2243*T2246</f>
        <v>0.97675431002204616</v>
      </c>
      <c r="Y2243" s="33">
        <f t="shared" ref="Y2243" si="21561">(N2243*T2243+O2243*S2243+P2243*T2246+Q2243*S2246)</f>
        <v>0</v>
      </c>
      <c r="Z2243" s="31">
        <f t="shared" ref="Z2243" si="21562">N2243*U2243+P2243*U2246-O2243*V2243-Q2243*V2246</f>
        <v>0</v>
      </c>
      <c r="AA2243" s="32">
        <f t="shared" ref="AA2243" si="21563">(N2243*V2243+O2243*U2243+P2243*V2246+Q2243*U2246)</f>
        <v>-0.32263213965961679</v>
      </c>
      <c r="AB2243" s="8"/>
      <c r="AC2243" s="29">
        <v>1</v>
      </c>
      <c r="AD2243" s="33">
        <v>0</v>
      </c>
      <c r="AE2243" s="31">
        <v>0</v>
      </c>
      <c r="AF2243" s="32">
        <v>0</v>
      </c>
      <c r="AH2243" s="29">
        <f t="shared" ref="AH2243" si="21564">X2243*AC2243+Z2243*AC2246-Y2243*AD2243-AA2243*AD2246</f>
        <v>0.92400323540493035</v>
      </c>
      <c r="AI2243" s="33">
        <f t="shared" ref="AI2243" si="21565">(X2243*AD2243+Y2243*AC2243+Z2243*AD2246+AA2243*AC2246)</f>
        <v>0</v>
      </c>
      <c r="AJ2243" s="31">
        <f t="shared" ref="AJ2243" si="21566">X2243*AE2243+Z2243*AE2246-Y2243*AF2243-AA2243*AF2246</f>
        <v>0</v>
      </c>
      <c r="AK2243" s="32">
        <f t="shared" ref="AK2243" si="21567">(X2243*AF2243+Y2243*AE2243+Z2243*AF2246+AA2243*AE2246)</f>
        <v>-0.32263213965961679</v>
      </c>
      <c r="AL2243" s="8"/>
      <c r="AM2243" s="29">
        <v>1</v>
      </c>
      <c r="AN2243" s="30">
        <v>0</v>
      </c>
      <c r="AO2243" s="31">
        <v>0</v>
      </c>
      <c r="AP2243" s="32">
        <f t="shared" ref="AP2243:AP2306" si="21568">-1/($AN$8*$B2243)</f>
        <v>-0.19561317567567568</v>
      </c>
      <c r="AR2243" s="29">
        <f t="shared" ref="AR2243" si="21569">AH2243*AM2243+AJ2243*AM2246-AI2243*AN2243-AK2243*AN2246</f>
        <v>0.92400323540493035</v>
      </c>
      <c r="AS2243" s="33">
        <f t="shared" ref="AS2243" si="21570">(AH2243*AN2243+AI2243*AM2243+AJ2243*AN2246+AK2243*AM2246)</f>
        <v>0</v>
      </c>
      <c r="AT2243" s="31">
        <f t="shared" ref="AT2243" si="21571">AH2243*AO2243+AJ2243*AO2246-AI2243*AP2243-AK2243*AP2246</f>
        <v>0</v>
      </c>
      <c r="AU2243" s="32">
        <f t="shared" ref="AU2243" si="21572">(AH2243*AP2243+AI2243*AO2243+AJ2243*AP2246+AK2243*AO2246)</f>
        <v>-0.5033793468717741</v>
      </c>
      <c r="AV2243" s="8"/>
      <c r="AW2243" s="29">
        <v>1</v>
      </c>
      <c r="AX2243" s="33">
        <v>0</v>
      </c>
      <c r="AY2243" s="31">
        <v>0</v>
      </c>
      <c r="AZ2243" s="32">
        <v>0</v>
      </c>
      <c r="BB2243" s="29">
        <f t="shared" ref="BB2243" si="21573">AR2243*AW2243+AT2243*AW2246-AS2243*AX2243-AU2243*AX2246</f>
        <v>0.84935594871567055</v>
      </c>
      <c r="BC2243" s="33">
        <f t="shared" ref="BC2243" si="21574">(AR2243*AX2243+AS2243*AW2243+AT2243*AX2246+AU2243*AW2246)</f>
        <v>0</v>
      </c>
      <c r="BD2243" s="31">
        <f t="shared" ref="BD2243" si="21575">AR2243*AY2243+AT2243*AY2246-AS2243*AZ2243-AU2243*AZ2246</f>
        <v>0</v>
      </c>
      <c r="BE2243" s="32">
        <f t="shared" ref="BE2243" si="21576">(AR2243*AZ2243+AS2243*AY2243+AT2243*AZ2246+AU2243*AY2246)</f>
        <v>-0.5033793468717741</v>
      </c>
      <c r="BF2243" s="8"/>
      <c r="BG2243" s="29">
        <v>1</v>
      </c>
      <c r="BH2243" s="30">
        <v>0</v>
      </c>
      <c r="BI2243" s="31">
        <v>0</v>
      </c>
      <c r="BJ2243" s="32">
        <f t="shared" ref="BJ2243:BJ2306" si="21577">-1/($BH$8*$B2243)</f>
        <v>-6.8782094594594598E-2</v>
      </c>
      <c r="BL2243" s="29">
        <f t="shared" ref="BL2243" si="21578">BB2243*BG2243+BD2243*BG2246-BC2243*BH2243-BE2243*BH2246</f>
        <v>0.84935594871567055</v>
      </c>
      <c r="BM2243" s="33">
        <f t="shared" ref="BM2243" si="21579">(BB2243*BH2243+BC2243*BG2243+BD2243*BH2246+BE2243*BG2246)</f>
        <v>0</v>
      </c>
      <c r="BN2243" s="31">
        <f t="shared" ref="BN2243" si="21580">BB2243*BI2243+BD2243*BI2246-BC2243*BJ2243-BE2243*BJ2246</f>
        <v>0</v>
      </c>
      <c r="BO2243" s="32">
        <f t="shared" ref="BO2243" si="21581">(BB2243*BJ2243+BC2243*BI2243+BD2243*BJ2246+BE2243*BI2246)</f>
        <v>-0.56179982808081697</v>
      </c>
      <c r="BP2243" s="8"/>
      <c r="BQ2243" s="34">
        <v>1</v>
      </c>
      <c r="BR2243" s="35">
        <v>0</v>
      </c>
      <c r="BS2243" s="11">
        <v>0</v>
      </c>
      <c r="BT2243" s="36">
        <v>0</v>
      </c>
      <c r="BV2243" s="29">
        <f t="shared" ref="BV2243" si="21582">BL2243*BQ2243+BN2243*BQ2246-BM2243*BR2243-BO2243*BR2246</f>
        <v>0.84935594871567055</v>
      </c>
      <c r="BW2243" s="33">
        <f t="shared" ref="BW2243" si="21583">(BL2243*BR2243+BM2243*BQ2243+BN2243*BR2246+BO2243*BQ2246)</f>
        <v>-0.56179982808081697</v>
      </c>
      <c r="BX2243" s="31">
        <f t="shared" ref="BX2243" si="21584">BL2243*BS2243+BN2243*BS2246-BM2243*BT2243-BO2243*BT2246</f>
        <v>0</v>
      </c>
      <c r="BY2243" s="32">
        <f t="shared" ref="BY2243" si="21585">(BL2243*BT2243+BM2243*BS2243+BN2243*BT2246+BO2243*BS2246)</f>
        <v>-0.56179982808081697</v>
      </c>
      <c r="CA2243" s="37">
        <f t="shared" ref="CA2243" si="21586">20*LOG(((1+$BR$8)/$BR$8)/((BV2243+BV2246)^2+(BW2243+BW2246)^2)^0.5)</f>
        <v>-4.713147968809216E-3</v>
      </c>
      <c r="CC2243" s="134">
        <f t="shared" ref="CC2243" si="21587">((BV2243^2+BW2243^2)^0.5)/((BV2246^2+BW2246^2)^0.5)</f>
        <v>1.0354037192165118</v>
      </c>
      <c r="CD2243" s="9"/>
      <c r="CE2243" s="38"/>
      <c r="CF2243" s="38"/>
      <c r="CG2243" s="38"/>
      <c r="CH2243" s="38"/>
      <c r="CM2243" s="129">
        <v>5.9</v>
      </c>
    </row>
    <row r="2244" spans="2:91" ht="18.600000000000001" customHeight="1" thickBot="1">
      <c r="D2244" s="39"/>
      <c r="G2244" s="40"/>
      <c r="I2244" s="39"/>
      <c r="L2244" s="40"/>
      <c r="N2244" s="39"/>
      <c r="Q2244" s="40"/>
      <c r="S2244" s="39"/>
      <c r="V2244" s="40"/>
      <c r="X2244" s="39"/>
      <c r="AA2244" s="40"/>
      <c r="AC2244" s="39"/>
      <c r="AF2244" s="40"/>
      <c r="AH2244" s="39"/>
      <c r="AK2244" s="40"/>
      <c r="AM2244" s="39"/>
      <c r="AP2244" s="40"/>
      <c r="AR2244" s="39"/>
      <c r="AU2244" s="40"/>
      <c r="AW2244" s="39"/>
      <c r="AZ2244" s="40"/>
      <c r="BB2244" s="39"/>
      <c r="BE2244" s="40"/>
      <c r="BG2244" s="39"/>
      <c r="BJ2244" s="40"/>
      <c r="BL2244" s="39"/>
      <c r="BO2244" s="40"/>
      <c r="BQ2244" s="34"/>
      <c r="BR2244" s="11"/>
      <c r="BS2244" s="11"/>
      <c r="BT2244" s="41"/>
      <c r="BV2244" s="39"/>
      <c r="BY2244" s="40"/>
      <c r="CC2244" s="135"/>
      <c r="CD2244" s="9"/>
      <c r="CE2244" s="38"/>
      <c r="CF2244" s="38"/>
      <c r="CG2244" s="38"/>
      <c r="CH2244" s="38"/>
    </row>
    <row r="2245" spans="2:91" ht="18.600000000000001" customHeight="1" thickBot="1">
      <c r="D2245" s="258" t="s">
        <v>129</v>
      </c>
      <c r="E2245" s="259"/>
      <c r="F2245" s="260" t="s">
        <v>130</v>
      </c>
      <c r="G2245" s="261"/>
      <c r="H2245" s="229"/>
      <c r="I2245" s="258" t="s">
        <v>131</v>
      </c>
      <c r="J2245" s="259"/>
      <c r="K2245" s="260" t="s">
        <v>132</v>
      </c>
      <c r="L2245" s="261"/>
      <c r="N2245" s="253" t="s">
        <v>133</v>
      </c>
      <c r="O2245" s="254"/>
      <c r="P2245" s="255" t="s">
        <v>134</v>
      </c>
      <c r="Q2245" s="256"/>
      <c r="S2245" s="258" t="s">
        <v>135</v>
      </c>
      <c r="T2245" s="259"/>
      <c r="U2245" s="260" t="s">
        <v>136</v>
      </c>
      <c r="V2245" s="261"/>
      <c r="W2245" s="8"/>
      <c r="X2245" s="253" t="s">
        <v>137</v>
      </c>
      <c r="Y2245" s="254"/>
      <c r="Z2245" s="255" t="s">
        <v>138</v>
      </c>
      <c r="AA2245" s="256"/>
      <c r="AB2245" s="8"/>
      <c r="AC2245" s="258" t="s">
        <v>139</v>
      </c>
      <c r="AD2245" s="259"/>
      <c r="AE2245" s="260" t="s">
        <v>140</v>
      </c>
      <c r="AF2245" s="261"/>
      <c r="AG2245" s="8"/>
      <c r="AH2245" s="253" t="s">
        <v>141</v>
      </c>
      <c r="AI2245" s="254"/>
      <c r="AJ2245" s="255" t="s">
        <v>142</v>
      </c>
      <c r="AK2245" s="256"/>
      <c r="AL2245" s="8"/>
      <c r="AM2245" s="258" t="s">
        <v>143</v>
      </c>
      <c r="AN2245" s="259"/>
      <c r="AO2245" s="260" t="s">
        <v>144</v>
      </c>
      <c r="AP2245" s="261"/>
      <c r="AR2245" s="253" t="s">
        <v>145</v>
      </c>
      <c r="AS2245" s="254"/>
      <c r="AT2245" s="255" t="s">
        <v>146</v>
      </c>
      <c r="AU2245" s="256"/>
      <c r="AV2245" s="4"/>
      <c r="AW2245" s="258" t="s">
        <v>147</v>
      </c>
      <c r="AX2245" s="259"/>
      <c r="AY2245" s="260" t="s">
        <v>148</v>
      </c>
      <c r="AZ2245" s="261"/>
      <c r="BA2245" s="8"/>
      <c r="BB2245" s="253" t="s">
        <v>149</v>
      </c>
      <c r="BC2245" s="254"/>
      <c r="BD2245" s="255" t="s">
        <v>150</v>
      </c>
      <c r="BE2245" s="256"/>
      <c r="BF2245" s="4"/>
      <c r="BG2245" s="258" t="s">
        <v>151</v>
      </c>
      <c r="BH2245" s="259"/>
      <c r="BI2245" s="260" t="s">
        <v>152</v>
      </c>
      <c r="BJ2245" s="261"/>
      <c r="BK2245" s="4"/>
      <c r="BL2245" s="253" t="s">
        <v>153</v>
      </c>
      <c r="BM2245" s="254"/>
      <c r="BN2245" s="255" t="s">
        <v>154</v>
      </c>
      <c r="BO2245" s="256"/>
      <c r="BP2245" s="4"/>
      <c r="BQ2245" s="258" t="s">
        <v>155</v>
      </c>
      <c r="BR2245" s="259"/>
      <c r="BS2245" s="260" t="s">
        <v>156</v>
      </c>
      <c r="BT2245" s="261"/>
      <c r="BU2245" s="8"/>
      <c r="BV2245" s="253" t="s">
        <v>157</v>
      </c>
      <c r="BW2245" s="254"/>
      <c r="BX2245" s="255" t="s">
        <v>158</v>
      </c>
      <c r="BY2245" s="256"/>
      <c r="CA2245" s="46" t="s">
        <v>16</v>
      </c>
      <c r="CC2245" s="136" t="s">
        <v>71</v>
      </c>
      <c r="CD2245" s="9"/>
      <c r="CE2245" s="38"/>
      <c r="CF2245" s="38"/>
      <c r="CG2245" s="38"/>
      <c r="CH2245" s="38"/>
    </row>
    <row r="2246" spans="2:91" ht="18.600000000000001" customHeight="1" thickTop="1" thickBot="1">
      <c r="D2246" s="29">
        <v>0</v>
      </c>
      <c r="E2246" s="33">
        <v>0</v>
      </c>
      <c r="F2246" s="31">
        <v>1</v>
      </c>
      <c r="G2246" s="32">
        <v>0</v>
      </c>
      <c r="I2246" s="29">
        <v>0</v>
      </c>
      <c r="J2246" s="33">
        <f t="shared" ref="J2246" si="21588">IF(0=(1-$J$8*$K$8*$B2243^2),10^14,$B2243*$J$8/(1-$J$8*$K$8*$B2243^2))</f>
        <v>-0.20876617110574791</v>
      </c>
      <c r="K2246" s="31">
        <v>1</v>
      </c>
      <c r="L2246" s="32">
        <v>0</v>
      </c>
      <c r="N2246" s="29">
        <f t="shared" ref="N2246" si="21589">D2246*I2243+F2246*I2246-E2246*J2243-G2246*J2246</f>
        <v>0</v>
      </c>
      <c r="O2246" s="33">
        <f t="shared" ref="O2246" si="21590">(D2246*J2243+E2246*I2243+F2246*J2246+G2246*I2246)</f>
        <v>-0.20876617110574791</v>
      </c>
      <c r="P2246" s="31">
        <f t="shared" ref="P2246" si="21591">D2246*K2243+F2246*K2246-E2246*L2243-G2246*L2246</f>
        <v>1</v>
      </c>
      <c r="Q2246" s="32">
        <f t="shared" ref="Q2246" si="21592">(D2246*L2243+E2246*K2243+F2246*L2246+G2246*K2246)</f>
        <v>0</v>
      </c>
      <c r="S2246" s="29">
        <v>0</v>
      </c>
      <c r="T2246" s="33">
        <v>0</v>
      </c>
      <c r="U2246" s="31">
        <v>1</v>
      </c>
      <c r="V2246" s="32">
        <v>0</v>
      </c>
      <c r="X2246" s="29">
        <f t="shared" ref="X2246" si="21593">N2246*S2243+P2246*S2246-O2246*T2243-Q2246*T2246</f>
        <v>0</v>
      </c>
      <c r="Y2246" s="33">
        <f t="shared" ref="Y2246" si="21594">(N2246*T2243+O2246*S2243+P2246*T2246+Q2246*S2246)</f>
        <v>-0.20876617110574791</v>
      </c>
      <c r="Z2246" s="31">
        <f t="shared" ref="Z2246" si="21595">N2246*U2243+P2246*U2246-O2246*V2243-Q2246*V2246</f>
        <v>0.95484126761268795</v>
      </c>
      <c r="AA2246" s="32">
        <f t="shared" ref="AA2246" si="21596">(N2246*V2243+O2246*U2243+P2246*V2246+Q2246*U2246)</f>
        <v>0</v>
      </c>
      <c r="AB2246" s="8"/>
      <c r="AC2246" s="29">
        <v>0</v>
      </c>
      <c r="AD2246" s="33">
        <f t="shared" ref="AD2246" si="21597">IF(0=(1-$AD$8*$AE$8*$B2243^2),10^14,$B2243*$AD$8/(1-$AD$8*$AE$8*$B2243^2))</f>
        <v>-0.16350223097044603</v>
      </c>
      <c r="AE2246" s="31">
        <v>1</v>
      </c>
      <c r="AF2246" s="32">
        <v>0</v>
      </c>
      <c r="AH2246" s="29">
        <f t="shared" ref="AH2246" si="21598">X2246*AC2243+Z2246*AC2246-Y2246*AD2243-AA2246*AD2246</f>
        <v>0</v>
      </c>
      <c r="AI2246" s="33">
        <f t="shared" ref="AI2246" si="21599">(X2246*AD2243+Y2246*AC2243+Z2246*AD2246+AA2246*AC2246)</f>
        <v>-0.36488484858307108</v>
      </c>
      <c r="AJ2246" s="31">
        <f t="shared" ref="AJ2246" si="21600">X2246*AE2243+Z2246*AE2246-Y2246*AF2243-AA2246*AF2246</f>
        <v>0.95484126761268795</v>
      </c>
      <c r="AK2246" s="32">
        <f t="shared" ref="AK2246" si="21601">(X2246*AF2243+Y2246*AE2243+Z2246*AF2246+AA2246*AE2246)</f>
        <v>0</v>
      </c>
      <c r="AL2246" s="8"/>
      <c r="AM2246" s="29">
        <v>0</v>
      </c>
      <c r="AN2246" s="33">
        <v>0</v>
      </c>
      <c r="AO2246" s="31">
        <v>1</v>
      </c>
      <c r="AP2246" s="32">
        <v>0</v>
      </c>
      <c r="AR2246" s="29">
        <f t="shared" ref="AR2246" si="21602">AH2246*AM2243+AJ2246*AM2246-AI2246*AN2243-AK2246*AN2246</f>
        <v>0</v>
      </c>
      <c r="AS2246" s="33">
        <f t="shared" ref="AS2246" si="21603">(AH2246*AN2243+AI2246*AM2243+AJ2246*AN2246+AK2246*AM2246)</f>
        <v>-0.36488484858307108</v>
      </c>
      <c r="AT2246" s="31">
        <f t="shared" ref="AT2246" si="21604">AH2246*AO2243+AJ2246*AO2246-AI2246*AP2243-AK2246*AP2246</f>
        <v>0.88346498362541537</v>
      </c>
      <c r="AU2246" s="32">
        <f t="shared" ref="AU2246" si="21605">(AH2246*AP2243+AI2246*AO2243+AJ2246*AP2246+AK2246*AO2246)</f>
        <v>0</v>
      </c>
      <c r="AV2246" s="8"/>
      <c r="AW2246" s="29">
        <v>0</v>
      </c>
      <c r="AX2246" s="33">
        <f t="shared" ref="AX2246" si="21606">IF(0=(1-$AX$8*$AY$8*$B2243^2),10^14,$B2243*$AX$8/(1-$AX$8*$AY$8*$B2243^2))</f>
        <v>-0.1482923110635182</v>
      </c>
      <c r="AY2246" s="31">
        <v>1</v>
      </c>
      <c r="AZ2246" s="32">
        <v>0</v>
      </c>
      <c r="BB2246" s="29">
        <f t="shared" ref="BB2246" si="21607">AR2246*AW2243+AT2246*AW2246-AS2246*AX2243-AU2246*AX2246</f>
        <v>0</v>
      </c>
      <c r="BC2246" s="33">
        <f t="shared" ref="BC2246" si="21608">(AR2246*AX2243+AS2246*AW2243+AT2246*AX2246+AU2246*AW2246)</f>
        <v>-0.49589591274857719</v>
      </c>
      <c r="BD2246" s="31">
        <f t="shared" ref="BD2246" si="21609">AR2246*AY2243+AT2246*AY2246-AS2246*AZ2243-AU2246*AZ2246</f>
        <v>0.88346498362541537</v>
      </c>
      <c r="BE2246" s="32">
        <f t="shared" ref="BE2246" si="21610">(AR2246*AZ2243+AS2246*AY2243+AT2246*AZ2246+AU2246*AY2246)</f>
        <v>0</v>
      </c>
      <c r="BF2246" s="8"/>
      <c r="BG2246" s="29">
        <v>0</v>
      </c>
      <c r="BH2246" s="33">
        <v>0</v>
      </c>
      <c r="BI2246" s="31">
        <v>1</v>
      </c>
      <c r="BJ2246" s="32">
        <v>0</v>
      </c>
      <c r="BL2246" s="29">
        <f t="shared" ref="BL2246" si="21611">BB2246*BG2243+BD2246*BG2246-BC2246*BH2243-BE2246*BH2246</f>
        <v>0</v>
      </c>
      <c r="BM2246" s="33">
        <f t="shared" ref="BM2246" si="21612">(BB2246*BH2243+BC2246*BG2243+BD2246*BH2246+BE2246*BG2246)</f>
        <v>-0.49589591274857719</v>
      </c>
      <c r="BN2246" s="31">
        <f t="shared" ref="BN2246" si="21613">BB2246*BI2243+BD2246*BI2246-BC2246*BJ2243-BE2246*BJ2246</f>
        <v>0.84935622404566991</v>
      </c>
      <c r="BO2246" s="32">
        <f t="shared" ref="BO2246" si="21614">(BB2246*BJ2243+BC2246*BI2243+BD2246*BJ2246+BE2246*BI2246)</f>
        <v>0</v>
      </c>
      <c r="BP2246" s="8"/>
      <c r="BQ2246" s="19">
        <f t="shared" ref="BQ2246:BQ2309" si="21615">1/$BR$8</f>
        <v>1</v>
      </c>
      <c r="BR2246" s="47">
        <v>0</v>
      </c>
      <c r="BS2246" s="48">
        <v>1</v>
      </c>
      <c r="BT2246" s="49">
        <v>0</v>
      </c>
      <c r="BV2246" s="29">
        <f t="shared" ref="BV2246" si="21616">BL2246*BQ2243+BN2246*BQ2246-BM2246*BR2243-BO2246*BR2246</f>
        <v>0.84935622404566991</v>
      </c>
      <c r="BW2246" s="33">
        <f t="shared" ref="BW2246" si="21617">(BL2246*BR2243+BM2246*BQ2243+BN2246*BR2246+BO2246*BQ2246)</f>
        <v>-0.49589591274857719</v>
      </c>
      <c r="BX2246" s="31">
        <f t="shared" ref="BX2246" si="21618">BL2246*BS2243+BN2246*BS2246-BM2246*BT2243-BO2246*BT2246</f>
        <v>0.84935622404566991</v>
      </c>
      <c r="BY2246" s="32">
        <f t="shared" ref="BY2246" si="21619">(BL2246*BT2243+BM2246*BS2243+BN2246*BT2246+BO2246*BS2246)</f>
        <v>0</v>
      </c>
      <c r="CA2246" s="50">
        <f t="shared" ref="CA2246" si="21620">(180/PI())*ATAN(-1*(BW2243+BW2246)/(BV2243+BV2246))</f>
        <v>31.908277793760046</v>
      </c>
      <c r="CC2246" s="137">
        <f t="shared" ref="CC2246" si="21621">20*LOG(((1-(10^(CA2243/20)^2)*(1-((1-CC2243)/(1+CC2243))^2))^0.5))</f>
        <v>-28.579626032628084</v>
      </c>
      <c r="CD2246" s="9"/>
      <c r="CE2246" s="38"/>
      <c r="CF2246" s="38"/>
      <c r="CG2246" s="38"/>
      <c r="CH2246" s="38"/>
    </row>
    <row r="2247" spans="2:91" ht="18.600000000000001" customHeight="1">
      <c r="CC2247" s="42"/>
    </row>
    <row r="2248" spans="2:91" ht="18.600000000000001" customHeight="1" thickBot="1">
      <c r="E2248" s="22" t="s">
        <v>4</v>
      </c>
      <c r="J2248" s="22" t="s">
        <v>5</v>
      </c>
      <c r="O2248" s="22" t="s">
        <v>6</v>
      </c>
      <c r="T2248" s="22" t="s">
        <v>7</v>
      </c>
      <c r="Y2248" s="22" t="s">
        <v>8</v>
      </c>
      <c r="AD2248" s="22" t="s">
        <v>65</v>
      </c>
      <c r="AI2248" s="22" t="s">
        <v>9</v>
      </c>
      <c r="AN2248" s="22" t="s">
        <v>66</v>
      </c>
      <c r="AS2248" s="22" t="s">
        <v>51</v>
      </c>
      <c r="AX2248" s="22" t="s">
        <v>67</v>
      </c>
      <c r="BC2248" s="22" t="s">
        <v>52</v>
      </c>
      <c r="BH2248" s="22" t="s">
        <v>68</v>
      </c>
      <c r="BM2248" s="22" t="s">
        <v>63</v>
      </c>
      <c r="BQ2248" s="23" t="s">
        <v>69</v>
      </c>
      <c r="BR2248" s="23"/>
      <c r="BS2248" s="24"/>
      <c r="BT2248" s="24"/>
      <c r="BU2248" s="24"/>
      <c r="BW2248" s="22" t="s">
        <v>64</v>
      </c>
    </row>
    <row r="2249" spans="2:91" ht="18.600000000000001" customHeight="1" thickBot="1">
      <c r="D2249" s="249" t="s">
        <v>103</v>
      </c>
      <c r="E2249" s="250"/>
      <c r="F2249" s="251" t="s">
        <v>104</v>
      </c>
      <c r="G2249" s="252"/>
      <c r="H2249" s="229"/>
      <c r="I2249" s="253" t="s">
        <v>11</v>
      </c>
      <c r="J2249" s="254"/>
      <c r="K2249" s="255" t="s">
        <v>12</v>
      </c>
      <c r="L2249" s="256"/>
      <c r="M2249" s="24"/>
      <c r="N2249" s="253" t="s">
        <v>105</v>
      </c>
      <c r="O2249" s="254"/>
      <c r="P2249" s="255" t="s">
        <v>106</v>
      </c>
      <c r="Q2249" s="256"/>
      <c r="R2249" s="24"/>
      <c r="S2249" s="249" t="s">
        <v>107</v>
      </c>
      <c r="T2249" s="250"/>
      <c r="U2249" s="251" t="s">
        <v>108</v>
      </c>
      <c r="V2249" s="252"/>
      <c r="W2249" s="8"/>
      <c r="X2249" s="253" t="s">
        <v>109</v>
      </c>
      <c r="Y2249" s="254"/>
      <c r="Z2249" s="255" t="s">
        <v>110</v>
      </c>
      <c r="AA2249" s="256"/>
      <c r="AB2249" s="8"/>
      <c r="AC2249" s="253" t="s">
        <v>111</v>
      </c>
      <c r="AD2249" s="254"/>
      <c r="AE2249" s="255" t="s">
        <v>14</v>
      </c>
      <c r="AF2249" s="256"/>
      <c r="AG2249" s="8"/>
      <c r="AH2249" s="253" t="s">
        <v>112</v>
      </c>
      <c r="AI2249" s="254"/>
      <c r="AJ2249" s="255" t="s">
        <v>113</v>
      </c>
      <c r="AK2249" s="256"/>
      <c r="AL2249" s="8"/>
      <c r="AM2249" s="249" t="s">
        <v>114</v>
      </c>
      <c r="AN2249" s="250"/>
      <c r="AO2249" s="251" t="s">
        <v>115</v>
      </c>
      <c r="AP2249" s="252"/>
      <c r="AQ2249" s="24"/>
      <c r="AR2249" s="253" t="s">
        <v>116</v>
      </c>
      <c r="AS2249" s="254"/>
      <c r="AT2249" s="255" t="s">
        <v>13</v>
      </c>
      <c r="AU2249" s="256"/>
      <c r="AV2249" s="4"/>
      <c r="AW2249" s="253" t="s">
        <v>117</v>
      </c>
      <c r="AX2249" s="254"/>
      <c r="AY2249" s="255" t="s">
        <v>118</v>
      </c>
      <c r="AZ2249" s="256"/>
      <c r="BA2249" s="8"/>
      <c r="BB2249" s="253" t="s">
        <v>119</v>
      </c>
      <c r="BC2249" s="254"/>
      <c r="BD2249" s="255" t="s">
        <v>120</v>
      </c>
      <c r="BE2249" s="256"/>
      <c r="BF2249" s="4"/>
      <c r="BG2249" s="249" t="s">
        <v>121</v>
      </c>
      <c r="BH2249" s="250"/>
      <c r="BI2249" s="251" t="s">
        <v>122</v>
      </c>
      <c r="BJ2249" s="252"/>
      <c r="BK2249" s="4"/>
      <c r="BL2249" s="253" t="s">
        <v>123</v>
      </c>
      <c r="BM2249" s="254"/>
      <c r="BN2249" s="255" t="s">
        <v>124</v>
      </c>
      <c r="BO2249" s="256"/>
      <c r="BP2249" s="4"/>
      <c r="BQ2249" s="253" t="s">
        <v>125</v>
      </c>
      <c r="BR2249" s="254"/>
      <c r="BS2249" s="255" t="s">
        <v>126</v>
      </c>
      <c r="BT2249" s="256"/>
      <c r="BU2249" s="8"/>
      <c r="BV2249" s="253" t="s">
        <v>127</v>
      </c>
      <c r="BW2249" s="254"/>
      <c r="BX2249" s="255" t="s">
        <v>128</v>
      </c>
      <c r="BY2249" s="256"/>
      <c r="CA2249" s="27" t="s">
        <v>15</v>
      </c>
      <c r="CC2249" s="133" t="s">
        <v>70</v>
      </c>
      <c r="CD2249" s="9"/>
      <c r="CE2249" s="38"/>
      <c r="CF2249" s="38"/>
      <c r="CG2249" s="38"/>
      <c r="CH2249" s="38"/>
    </row>
    <row r="2250" spans="2:91" ht="18.600000000000001" customHeight="1" thickTop="1" thickBot="1">
      <c r="B2250" s="129">
        <v>5.94</v>
      </c>
      <c r="D2250" s="29">
        <v>1</v>
      </c>
      <c r="E2250" s="30">
        <v>0</v>
      </c>
      <c r="F2250" s="31">
        <v>0</v>
      </c>
      <c r="G2250" s="32">
        <f t="shared" ref="G2250:G2313" si="21622">-1/($E$8*$B2250)</f>
        <v>-0.11097306397306397</v>
      </c>
      <c r="I2250" s="29">
        <v>1</v>
      </c>
      <c r="J2250" s="33">
        <v>0</v>
      </c>
      <c r="K2250" s="31">
        <v>0</v>
      </c>
      <c r="L2250" s="32">
        <v>0</v>
      </c>
      <c r="N2250" s="29">
        <f t="shared" ref="N2250" si="21623">D2250*I2250+F2250*I2253-E2250*J2250-G2250*J2253</f>
        <v>0.97691126755557633</v>
      </c>
      <c r="O2250" s="33">
        <f t="shared" ref="O2250" si="21624">(D2250*J2250+E2250*I2250+F2250*J2253+G2250*I2253)</f>
        <v>0</v>
      </c>
      <c r="P2250" s="31">
        <f t="shared" ref="P2250" si="21625">D2250*K2250+F2250*K2253-E2250*L2250-G2250*L2253</f>
        <v>0</v>
      </c>
      <c r="Q2250" s="32">
        <f t="shared" ref="Q2250" si="21626">(D2250*L2250+E2250*K2250+F2250*L2253+G2250*K2253)</f>
        <v>-0.11097306397306397</v>
      </c>
      <c r="S2250" s="29">
        <v>1</v>
      </c>
      <c r="T2250" s="30">
        <v>0</v>
      </c>
      <c r="U2250" s="31">
        <v>0</v>
      </c>
      <c r="V2250" s="32">
        <f t="shared" ref="V2250:V2313" si="21627">-1/($T$8*$B2250)</f>
        <v>-0.21558417508417504</v>
      </c>
      <c r="X2250" s="29">
        <f t="shared" ref="X2250" si="21628">N2250*S2250+P2250*S2253-O2250*T2250-Q2250*T2253</f>
        <v>0.97691126755557633</v>
      </c>
      <c r="Y2250" s="33">
        <f t="shared" ref="Y2250" si="21629">(N2250*T2250+O2250*S2250+P2250*T2253+Q2250*S2253)</f>
        <v>0</v>
      </c>
      <c r="Z2250" s="31">
        <f t="shared" ref="Z2250" si="21630">N2250*U2250+P2250*U2253-O2250*V2250-Q2250*V2253</f>
        <v>0</v>
      </c>
      <c r="AA2250" s="32">
        <f t="shared" ref="AA2250" si="21631">(N2250*V2250+O2250*U2250+P2250*V2253+Q2250*U2253)</f>
        <v>-0.32157967371946872</v>
      </c>
      <c r="AB2250" s="8"/>
      <c r="AC2250" s="29">
        <v>1</v>
      </c>
      <c r="AD2250" s="33">
        <v>0</v>
      </c>
      <c r="AE2250" s="31">
        <v>0</v>
      </c>
      <c r="AF2250" s="32">
        <v>0</v>
      </c>
      <c r="AH2250" s="29">
        <f t="shared" ref="AH2250" si="21632">X2250*AC2250+Z2250*AC2253-Y2250*AD2250-AA2250*AD2253</f>
        <v>0.92451511217508897</v>
      </c>
      <c r="AI2250" s="33">
        <f t="shared" ref="AI2250" si="21633">(X2250*AD2250+Y2250*AC2250+Z2250*AD2253+AA2250*AC2253)</f>
        <v>0</v>
      </c>
      <c r="AJ2250" s="31">
        <f t="shared" ref="AJ2250" si="21634">X2250*AE2250+Z2250*AE2253-Y2250*AF2250-AA2250*AF2253</f>
        <v>0</v>
      </c>
      <c r="AK2250" s="32">
        <f t="shared" ref="AK2250" si="21635">(X2250*AF2250+Y2250*AE2250+Z2250*AF2253+AA2250*AE2253)</f>
        <v>-0.32157967371946872</v>
      </c>
      <c r="AL2250" s="8"/>
      <c r="AM2250" s="29">
        <v>1</v>
      </c>
      <c r="AN2250" s="30">
        <v>0</v>
      </c>
      <c r="AO2250" s="31">
        <v>0</v>
      </c>
      <c r="AP2250" s="32">
        <f t="shared" ref="AP2250:AP2313" si="21636">-1/($AN$8*$B2250)</f>
        <v>-0.19495454545454541</v>
      </c>
      <c r="AR2250" s="29">
        <f t="shared" ref="AR2250" si="21637">AH2250*AM2250+AJ2250*AM2253-AI2250*AN2250-AK2250*AN2253</f>
        <v>0.92451511217508897</v>
      </c>
      <c r="AS2250" s="33">
        <f t="shared" ref="AS2250" si="21638">(AH2250*AN2250+AI2250*AM2250+AJ2250*AN2253+AK2250*AM2253)</f>
        <v>0</v>
      </c>
      <c r="AT2250" s="31">
        <f t="shared" ref="AT2250" si="21639">AH2250*AO2250+AJ2250*AO2253-AI2250*AP2250-AK2250*AP2253</f>
        <v>0</v>
      </c>
      <c r="AU2250" s="32">
        <f t="shared" ref="AU2250" si="21640">(AH2250*AP2250+AI2250*AO2250+AJ2250*AP2253+AK2250*AO2253)</f>
        <v>-0.50181809717942127</v>
      </c>
      <c r="AV2250" s="8"/>
      <c r="AW2250" s="29">
        <v>1</v>
      </c>
      <c r="AX2250" s="33">
        <v>0</v>
      </c>
      <c r="AY2250" s="31">
        <v>0</v>
      </c>
      <c r="AZ2250" s="32">
        <v>0</v>
      </c>
      <c r="BB2250" s="29">
        <f t="shared" ref="BB2250" si="21641">AR2250*AW2250+AT2250*AW2253-AS2250*AX2250-AU2250*AX2253</f>
        <v>0.85035591119737042</v>
      </c>
      <c r="BC2250" s="33">
        <f t="shared" ref="BC2250" si="21642">(AR2250*AX2250+AS2250*AW2250+AT2250*AX2253+AU2250*AW2253)</f>
        <v>0</v>
      </c>
      <c r="BD2250" s="31">
        <f t="shared" ref="BD2250" si="21643">AR2250*AY2250+AT2250*AY2253-AS2250*AZ2250-AU2250*AZ2253</f>
        <v>0</v>
      </c>
      <c r="BE2250" s="32">
        <f t="shared" ref="BE2250" si="21644">(AR2250*AZ2250+AS2250*AY2250+AT2250*AZ2253+AU2250*AY2253)</f>
        <v>-0.50181809717942127</v>
      </c>
      <c r="BF2250" s="8"/>
      <c r="BG2250" s="29">
        <v>1</v>
      </c>
      <c r="BH2250" s="30">
        <v>0</v>
      </c>
      <c r="BI2250" s="31">
        <v>0</v>
      </c>
      <c r="BJ2250" s="32">
        <f t="shared" ref="BJ2250:BJ2313" si="21645">-1/($BH$8*$B2250)</f>
        <v>-6.8550505050505042E-2</v>
      </c>
      <c r="BL2250" s="29">
        <f t="shared" ref="BL2250" si="21646">BB2250*BG2250+BD2250*BG2253-BC2250*BH2250-BE2250*BH2253</f>
        <v>0.85035591119737042</v>
      </c>
      <c r="BM2250" s="33">
        <f t="shared" ref="BM2250" si="21647">(BB2250*BH2250+BC2250*BG2250+BD2250*BH2253+BE2250*BG2253)</f>
        <v>0</v>
      </c>
      <c r="BN2250" s="31">
        <f t="shared" ref="BN2250" si="21648">BB2250*BI2250+BD2250*BI2253-BC2250*BJ2250-BE2250*BJ2253</f>
        <v>0</v>
      </c>
      <c r="BO2250" s="32">
        <f t="shared" ref="BO2250" si="21649">(BB2250*BJ2250+BC2250*BI2250+BD2250*BJ2253+BE2250*BI2253)</f>
        <v>-0.56011042436468339</v>
      </c>
      <c r="BP2250" s="8"/>
      <c r="BQ2250" s="34">
        <v>1</v>
      </c>
      <c r="BR2250" s="35">
        <v>0</v>
      </c>
      <c r="BS2250" s="11">
        <v>0</v>
      </c>
      <c r="BT2250" s="36">
        <v>0</v>
      </c>
      <c r="BV2250" s="29">
        <f t="shared" ref="BV2250" si="21650">BL2250*BQ2250+BN2250*BQ2253-BM2250*BR2250-BO2250*BR2253</f>
        <v>0.85035591119737042</v>
      </c>
      <c r="BW2250" s="33">
        <f t="shared" ref="BW2250" si="21651">(BL2250*BR2250+BM2250*BQ2250+BN2250*BR2253+BO2250*BQ2253)</f>
        <v>-0.56011042436468339</v>
      </c>
      <c r="BX2250" s="31">
        <f t="shared" ref="BX2250" si="21652">BL2250*BS2250+BN2250*BS2253-BM2250*BT2250-BO2250*BT2253</f>
        <v>0</v>
      </c>
      <c r="BY2250" s="32">
        <f t="shared" ref="BY2250" si="21653">(BL2250*BT2250+BM2250*BS2250+BN2250*BT2253+BO2250*BS2253)</f>
        <v>-0.56011042436468339</v>
      </c>
      <c r="CA2250" s="37">
        <f t="shared" ref="CA2250" si="21654">20*LOG(((1+$BR$8)/$BR$8)/((BV2250+BV2253)^2+(BW2250+BW2253)^2)^0.5)</f>
        <v>-4.6916382502160108E-3</v>
      </c>
      <c r="CC2250" s="134">
        <f t="shared" ref="CC2250" si="21655">((BV2250^2+BW2250^2)^0.5)/((BV2253^2+BW2253^2)^0.5)</f>
        <v>1.0352119047017512</v>
      </c>
      <c r="CD2250" s="9"/>
      <c r="CE2250" s="38"/>
      <c r="CF2250" s="38"/>
      <c r="CG2250" s="38"/>
      <c r="CH2250" s="38"/>
      <c r="CM2250" s="129">
        <v>5.92</v>
      </c>
    </row>
    <row r="2251" spans="2:91" ht="18.600000000000001" customHeight="1" thickBot="1">
      <c r="D2251" s="39"/>
      <c r="G2251" s="40"/>
      <c r="I2251" s="39"/>
      <c r="L2251" s="40"/>
      <c r="N2251" s="39"/>
      <c r="Q2251" s="40"/>
      <c r="S2251" s="39"/>
      <c r="V2251" s="40"/>
      <c r="X2251" s="39"/>
      <c r="AA2251" s="40"/>
      <c r="AC2251" s="39"/>
      <c r="AF2251" s="40"/>
      <c r="AH2251" s="39"/>
      <c r="AK2251" s="40"/>
      <c r="AM2251" s="39"/>
      <c r="AP2251" s="40"/>
      <c r="AR2251" s="39"/>
      <c r="AU2251" s="40"/>
      <c r="AW2251" s="39"/>
      <c r="AZ2251" s="40"/>
      <c r="BB2251" s="39"/>
      <c r="BE2251" s="40"/>
      <c r="BG2251" s="39"/>
      <c r="BJ2251" s="40"/>
      <c r="BL2251" s="39"/>
      <c r="BO2251" s="40"/>
      <c r="BQ2251" s="34"/>
      <c r="BR2251" s="11"/>
      <c r="BS2251" s="11"/>
      <c r="BT2251" s="41"/>
      <c r="BV2251" s="39"/>
      <c r="BY2251" s="40"/>
      <c r="CC2251" s="135"/>
      <c r="CD2251" s="9"/>
      <c r="CE2251" s="38"/>
      <c r="CF2251" s="38"/>
      <c r="CG2251" s="38"/>
      <c r="CH2251" s="38"/>
    </row>
    <row r="2252" spans="2:91" ht="18.600000000000001" customHeight="1" thickBot="1">
      <c r="D2252" s="258" t="s">
        <v>129</v>
      </c>
      <c r="E2252" s="259"/>
      <c r="F2252" s="260" t="s">
        <v>130</v>
      </c>
      <c r="G2252" s="261"/>
      <c r="H2252" s="229"/>
      <c r="I2252" s="258" t="s">
        <v>131</v>
      </c>
      <c r="J2252" s="259"/>
      <c r="K2252" s="260" t="s">
        <v>132</v>
      </c>
      <c r="L2252" s="261"/>
      <c r="N2252" s="253" t="s">
        <v>133</v>
      </c>
      <c r="O2252" s="254"/>
      <c r="P2252" s="255" t="s">
        <v>134</v>
      </c>
      <c r="Q2252" s="256"/>
      <c r="S2252" s="258" t="s">
        <v>135</v>
      </c>
      <c r="T2252" s="259"/>
      <c r="U2252" s="260" t="s">
        <v>136</v>
      </c>
      <c r="V2252" s="261"/>
      <c r="W2252" s="8"/>
      <c r="X2252" s="253" t="s">
        <v>137</v>
      </c>
      <c r="Y2252" s="254"/>
      <c r="Z2252" s="255" t="s">
        <v>138</v>
      </c>
      <c r="AA2252" s="256"/>
      <c r="AB2252" s="8"/>
      <c r="AC2252" s="258" t="s">
        <v>139</v>
      </c>
      <c r="AD2252" s="259"/>
      <c r="AE2252" s="260" t="s">
        <v>140</v>
      </c>
      <c r="AF2252" s="261"/>
      <c r="AG2252" s="8"/>
      <c r="AH2252" s="253" t="s">
        <v>141</v>
      </c>
      <c r="AI2252" s="254"/>
      <c r="AJ2252" s="255" t="s">
        <v>142</v>
      </c>
      <c r="AK2252" s="256"/>
      <c r="AL2252" s="8"/>
      <c r="AM2252" s="258" t="s">
        <v>143</v>
      </c>
      <c r="AN2252" s="259"/>
      <c r="AO2252" s="260" t="s">
        <v>144</v>
      </c>
      <c r="AP2252" s="261"/>
      <c r="AR2252" s="253" t="s">
        <v>145</v>
      </c>
      <c r="AS2252" s="254"/>
      <c r="AT2252" s="255" t="s">
        <v>146</v>
      </c>
      <c r="AU2252" s="256"/>
      <c r="AV2252" s="4"/>
      <c r="AW2252" s="258" t="s">
        <v>147</v>
      </c>
      <c r="AX2252" s="259"/>
      <c r="AY2252" s="260" t="s">
        <v>148</v>
      </c>
      <c r="AZ2252" s="261"/>
      <c r="BA2252" s="8"/>
      <c r="BB2252" s="253" t="s">
        <v>149</v>
      </c>
      <c r="BC2252" s="254"/>
      <c r="BD2252" s="255" t="s">
        <v>150</v>
      </c>
      <c r="BE2252" s="256"/>
      <c r="BF2252" s="4"/>
      <c r="BG2252" s="258" t="s">
        <v>151</v>
      </c>
      <c r="BH2252" s="259"/>
      <c r="BI2252" s="260" t="s">
        <v>152</v>
      </c>
      <c r="BJ2252" s="261"/>
      <c r="BK2252" s="4"/>
      <c r="BL2252" s="253" t="s">
        <v>153</v>
      </c>
      <c r="BM2252" s="254"/>
      <c r="BN2252" s="255" t="s">
        <v>154</v>
      </c>
      <c r="BO2252" s="256"/>
      <c r="BP2252" s="4"/>
      <c r="BQ2252" s="258" t="s">
        <v>155</v>
      </c>
      <c r="BR2252" s="259"/>
      <c r="BS2252" s="260" t="s">
        <v>156</v>
      </c>
      <c r="BT2252" s="261"/>
      <c r="BU2252" s="8"/>
      <c r="BV2252" s="253" t="s">
        <v>157</v>
      </c>
      <c r="BW2252" s="254"/>
      <c r="BX2252" s="255" t="s">
        <v>158</v>
      </c>
      <c r="BY2252" s="256"/>
      <c r="CA2252" s="46" t="s">
        <v>16</v>
      </c>
      <c r="CC2252" s="136" t="s">
        <v>71</v>
      </c>
      <c r="CD2252" s="9"/>
      <c r="CE2252" s="38"/>
      <c r="CF2252" s="38"/>
      <c r="CG2252" s="38"/>
      <c r="CH2252" s="38"/>
    </row>
    <row r="2253" spans="2:91" ht="18.600000000000001" customHeight="1" thickTop="1" thickBot="1">
      <c r="D2253" s="29">
        <v>0</v>
      </c>
      <c r="E2253" s="33">
        <v>0</v>
      </c>
      <c r="F2253" s="31">
        <v>1</v>
      </c>
      <c r="G2253" s="32">
        <v>0</v>
      </c>
      <c r="I2253" s="29">
        <v>0</v>
      </c>
      <c r="J2253" s="33">
        <f t="shared" ref="J2253" si="21656">IF(0=(1-$J$8*$K$8*$B2250^2),10^14,$B2250*$J$8/(1-$J$8*$K$8*$B2250^2))</f>
        <v>-0.20805708716871926</v>
      </c>
      <c r="K2253" s="31">
        <v>1</v>
      </c>
      <c r="L2253" s="32">
        <v>0</v>
      </c>
      <c r="N2253" s="29">
        <f t="shared" ref="N2253" si="21657">D2253*I2250+F2253*I2253-E2253*J2250-G2253*J2253</f>
        <v>0</v>
      </c>
      <c r="O2253" s="33">
        <f t="shared" ref="O2253" si="21658">(D2253*J2250+E2253*I2250+F2253*J2253+G2253*I2253)</f>
        <v>-0.20805708716871926</v>
      </c>
      <c r="P2253" s="31">
        <f t="shared" ref="P2253" si="21659">D2253*K2250+F2253*K2253-E2253*L2250-G2253*L2253</f>
        <v>1</v>
      </c>
      <c r="Q2253" s="32">
        <f t="shared" ref="Q2253" si="21660">(D2253*L2250+E2253*K2250+F2253*L2253+G2253*K2253)</f>
        <v>0</v>
      </c>
      <c r="S2253" s="29">
        <v>0</v>
      </c>
      <c r="T2253" s="33">
        <v>0</v>
      </c>
      <c r="U2253" s="31">
        <v>1</v>
      </c>
      <c r="V2253" s="32">
        <v>0</v>
      </c>
      <c r="X2253" s="29">
        <f t="shared" ref="X2253" si="21661">N2253*S2250+P2253*S2253-O2253*T2250-Q2253*T2253</f>
        <v>0</v>
      </c>
      <c r="Y2253" s="33">
        <f t="shared" ref="Y2253" si="21662">(N2253*T2250+O2253*S2250+P2253*T2253+Q2253*S2253)</f>
        <v>-0.20805708716871926</v>
      </c>
      <c r="Z2253" s="31">
        <f t="shared" ref="Z2253" si="21663">N2253*U2250+P2253*U2253-O2253*V2250-Q2253*V2253</f>
        <v>0.95514618449231536</v>
      </c>
      <c r="AA2253" s="32">
        <f t="shared" ref="AA2253" si="21664">(N2253*V2250+O2253*U2250+P2253*V2253+Q2253*U2253)</f>
        <v>0</v>
      </c>
      <c r="AB2253" s="8"/>
      <c r="AC2253" s="29">
        <v>0</v>
      </c>
      <c r="AD2253" s="33">
        <f t="shared" ref="AD2253" si="21665">IF(0=(1-$AD$8*$AE$8*$B2250^2),10^14,$B2250*$AD$8/(1-$AD$8*$AE$8*$B2250^2))</f>
        <v>-0.16293366671612258</v>
      </c>
      <c r="AE2253" s="31">
        <v>1</v>
      </c>
      <c r="AF2253" s="32">
        <v>0</v>
      </c>
      <c r="AH2253" s="29">
        <f t="shared" ref="AH2253" si="21666">X2253*AC2250+Z2253*AC2253-Y2253*AD2250-AA2253*AD2253</f>
        <v>0</v>
      </c>
      <c r="AI2253" s="33">
        <f t="shared" ref="AI2253" si="21667">(X2253*AD2250+Y2253*AC2250+Z2253*AD2253+AA2253*AC2253)</f>
        <v>-0.36368255725796628</v>
      </c>
      <c r="AJ2253" s="31">
        <f t="shared" ref="AJ2253" si="21668">X2253*AE2250+Z2253*AE2253-Y2253*AF2250-AA2253*AF2253</f>
        <v>0.95514618449231536</v>
      </c>
      <c r="AK2253" s="32">
        <f t="shared" ref="AK2253" si="21669">(X2253*AF2250+Y2253*AE2250+Z2253*AF2253+AA2253*AE2253)</f>
        <v>0</v>
      </c>
      <c r="AL2253" s="8"/>
      <c r="AM2253" s="29">
        <v>0</v>
      </c>
      <c r="AN2253" s="33">
        <v>0</v>
      </c>
      <c r="AO2253" s="31">
        <v>1</v>
      </c>
      <c r="AP2253" s="32">
        <v>0</v>
      </c>
      <c r="AR2253" s="29">
        <f t="shared" ref="AR2253" si="21670">AH2253*AM2250+AJ2253*AM2253-AI2253*AN2250-AK2253*AN2253</f>
        <v>0</v>
      </c>
      <c r="AS2253" s="33">
        <f t="shared" ref="AS2253" si="21671">(AH2253*AN2250+AI2253*AM2250+AJ2253*AN2253+AK2253*AM2253)</f>
        <v>-0.36368255725796628</v>
      </c>
      <c r="AT2253" s="31">
        <f t="shared" ref="AT2253" si="21672">AH2253*AO2250+AJ2253*AO2253-AI2253*AP2250-AK2253*AP2253</f>
        <v>0.8842446168523419</v>
      </c>
      <c r="AU2253" s="32">
        <f t="shared" ref="AU2253" si="21673">(AH2253*AP2250+AI2253*AO2250+AJ2253*AP2253+AK2253*AO2253)</f>
        <v>0</v>
      </c>
      <c r="AV2253" s="8"/>
      <c r="AW2253" s="29">
        <v>0</v>
      </c>
      <c r="AX2253" s="33">
        <f t="shared" ref="AX2253" si="21674">IF(0=(1-$AX$8*$AY$8*$B2250^2),10^14,$B2250*$AX$8/(1-$AX$8*$AY$8*$B2250^2))</f>
        <v>-0.14778104136647638</v>
      </c>
      <c r="AY2253" s="31">
        <v>1</v>
      </c>
      <c r="AZ2253" s="32">
        <v>0</v>
      </c>
      <c r="BB2253" s="29">
        <f t="shared" ref="BB2253" si="21675">AR2253*AW2250+AT2253*AW2253-AS2253*AX2250-AU2253*AX2253</f>
        <v>0</v>
      </c>
      <c r="BC2253" s="33">
        <f t="shared" ref="BC2253" si="21676">(AR2253*AX2250+AS2253*AW2250+AT2253*AX2253+AU2253*AW2253)</f>
        <v>-0.49435714755910626</v>
      </c>
      <c r="BD2253" s="31">
        <f t="shared" ref="BD2253" si="21677">AR2253*AY2250+AT2253*AY2253-AS2253*AZ2250-AU2253*AZ2253</f>
        <v>0.8842446168523419</v>
      </c>
      <c r="BE2253" s="32">
        <f t="shared" ref="BE2253" si="21678">(AR2253*AZ2250+AS2253*AY2250+AT2253*AZ2253+AU2253*AY2253)</f>
        <v>0</v>
      </c>
      <c r="BF2253" s="8"/>
      <c r="BG2253" s="29">
        <v>0</v>
      </c>
      <c r="BH2253" s="33">
        <v>0</v>
      </c>
      <c r="BI2253" s="31">
        <v>1</v>
      </c>
      <c r="BJ2253" s="32">
        <v>0</v>
      </c>
      <c r="BL2253" s="29">
        <f t="shared" ref="BL2253" si="21679">BB2253*BG2250+BD2253*BG2253-BC2253*BH2250-BE2253*BH2253</f>
        <v>0</v>
      </c>
      <c r="BM2253" s="33">
        <f t="shared" ref="BM2253" si="21680">(BB2253*BH2250+BC2253*BG2250+BD2253*BH2253+BE2253*BG2253)</f>
        <v>-0.49435714755910626</v>
      </c>
      <c r="BN2253" s="31">
        <f t="shared" ref="BN2253" si="21681">BB2253*BI2250+BD2253*BI2253-BC2253*BJ2250-BE2253*BJ2253</f>
        <v>0.85035618471183816</v>
      </c>
      <c r="BO2253" s="32">
        <f t="shared" ref="BO2253" si="21682">(BB2253*BJ2250+BC2253*BI2250+BD2253*BJ2253+BE2253*BI2253)</f>
        <v>0</v>
      </c>
      <c r="BP2253" s="8"/>
      <c r="BQ2253" s="19">
        <f t="shared" ref="BQ2253:BQ2316" si="21683">1/$BR$8</f>
        <v>1</v>
      </c>
      <c r="BR2253" s="47">
        <v>0</v>
      </c>
      <c r="BS2253" s="48">
        <v>1</v>
      </c>
      <c r="BT2253" s="49">
        <v>0</v>
      </c>
      <c r="BV2253" s="29">
        <f t="shared" ref="BV2253" si="21684">BL2253*BQ2250+BN2253*BQ2253-BM2253*BR2250-BO2253*BR2253</f>
        <v>0.85035618471183816</v>
      </c>
      <c r="BW2253" s="33">
        <f t="shared" ref="BW2253" si="21685">(BL2253*BR2250+BM2253*BQ2250+BN2253*BR2253+BO2253*BQ2253)</f>
        <v>-0.49435714755910626</v>
      </c>
      <c r="BX2253" s="31">
        <f t="shared" ref="BX2253" si="21686">BL2253*BS2250+BN2253*BS2253-BM2253*BT2250-BO2253*BT2253</f>
        <v>0.85035618471183816</v>
      </c>
      <c r="BY2253" s="32">
        <f t="shared" ref="BY2253" si="21687">(BL2253*BT2250+BM2253*BS2250+BN2253*BT2253+BO2253*BS2253)</f>
        <v>0</v>
      </c>
      <c r="CA2253" s="50">
        <f t="shared" ref="CA2253" si="21688">(180/PI())*ATAN(-1*(BW2250+BW2253)/(BV2250+BV2253))</f>
        <v>31.799547291633775</v>
      </c>
      <c r="CC2253" s="137">
        <f t="shared" ref="CC2253" si="21689">20*LOG(((1-(10^(CA2250/20)^2)*(1-((1-CC2250)/(1+CC2250))^2))^0.5))</f>
        <v>-28.605240208644304</v>
      </c>
      <c r="CD2253" s="9"/>
      <c r="CE2253" s="38"/>
      <c r="CF2253" s="38"/>
      <c r="CG2253" s="38"/>
      <c r="CH2253" s="38"/>
    </row>
    <row r="2254" spans="2:91" ht="18.600000000000001" customHeight="1">
      <c r="CC2254" s="42"/>
    </row>
    <row r="2255" spans="2:91" ht="18.600000000000001" customHeight="1" thickBot="1">
      <c r="E2255" s="22" t="s">
        <v>4</v>
      </c>
      <c r="J2255" s="22" t="s">
        <v>5</v>
      </c>
      <c r="O2255" s="22" t="s">
        <v>6</v>
      </c>
      <c r="T2255" s="22" t="s">
        <v>7</v>
      </c>
      <c r="Y2255" s="22" t="s">
        <v>8</v>
      </c>
      <c r="AD2255" s="22" t="s">
        <v>65</v>
      </c>
      <c r="AI2255" s="22" t="s">
        <v>9</v>
      </c>
      <c r="AN2255" s="22" t="s">
        <v>66</v>
      </c>
      <c r="AS2255" s="22" t="s">
        <v>51</v>
      </c>
      <c r="AX2255" s="22" t="s">
        <v>67</v>
      </c>
      <c r="BC2255" s="22" t="s">
        <v>52</v>
      </c>
      <c r="BH2255" s="22" t="s">
        <v>68</v>
      </c>
      <c r="BM2255" s="22" t="s">
        <v>63</v>
      </c>
      <c r="BQ2255" s="23" t="s">
        <v>69</v>
      </c>
      <c r="BR2255" s="23"/>
      <c r="BS2255" s="24"/>
      <c r="BT2255" s="24"/>
      <c r="BU2255" s="24"/>
      <c r="BW2255" s="22" t="s">
        <v>64</v>
      </c>
    </row>
    <row r="2256" spans="2:91" ht="18.600000000000001" customHeight="1" thickBot="1">
      <c r="D2256" s="249" t="s">
        <v>103</v>
      </c>
      <c r="E2256" s="250"/>
      <c r="F2256" s="251" t="s">
        <v>104</v>
      </c>
      <c r="G2256" s="252"/>
      <c r="H2256" s="229"/>
      <c r="I2256" s="253" t="s">
        <v>11</v>
      </c>
      <c r="J2256" s="254"/>
      <c r="K2256" s="255" t="s">
        <v>12</v>
      </c>
      <c r="L2256" s="256"/>
      <c r="M2256" s="24"/>
      <c r="N2256" s="253" t="s">
        <v>105</v>
      </c>
      <c r="O2256" s="254"/>
      <c r="P2256" s="255" t="s">
        <v>106</v>
      </c>
      <c r="Q2256" s="256"/>
      <c r="R2256" s="24"/>
      <c r="S2256" s="249" t="s">
        <v>107</v>
      </c>
      <c r="T2256" s="250"/>
      <c r="U2256" s="251" t="s">
        <v>108</v>
      </c>
      <c r="V2256" s="252"/>
      <c r="W2256" s="8"/>
      <c r="X2256" s="253" t="s">
        <v>109</v>
      </c>
      <c r="Y2256" s="254"/>
      <c r="Z2256" s="255" t="s">
        <v>110</v>
      </c>
      <c r="AA2256" s="256"/>
      <c r="AB2256" s="8"/>
      <c r="AC2256" s="253" t="s">
        <v>111</v>
      </c>
      <c r="AD2256" s="254"/>
      <c r="AE2256" s="255" t="s">
        <v>14</v>
      </c>
      <c r="AF2256" s="256"/>
      <c r="AG2256" s="8"/>
      <c r="AH2256" s="253" t="s">
        <v>112</v>
      </c>
      <c r="AI2256" s="254"/>
      <c r="AJ2256" s="255" t="s">
        <v>113</v>
      </c>
      <c r="AK2256" s="256"/>
      <c r="AL2256" s="8"/>
      <c r="AM2256" s="249" t="s">
        <v>114</v>
      </c>
      <c r="AN2256" s="250"/>
      <c r="AO2256" s="251" t="s">
        <v>115</v>
      </c>
      <c r="AP2256" s="252"/>
      <c r="AQ2256" s="24"/>
      <c r="AR2256" s="253" t="s">
        <v>116</v>
      </c>
      <c r="AS2256" s="254"/>
      <c r="AT2256" s="255" t="s">
        <v>13</v>
      </c>
      <c r="AU2256" s="256"/>
      <c r="AV2256" s="4"/>
      <c r="AW2256" s="253" t="s">
        <v>117</v>
      </c>
      <c r="AX2256" s="254"/>
      <c r="AY2256" s="255" t="s">
        <v>118</v>
      </c>
      <c r="AZ2256" s="256"/>
      <c r="BA2256" s="8"/>
      <c r="BB2256" s="253" t="s">
        <v>119</v>
      </c>
      <c r="BC2256" s="254"/>
      <c r="BD2256" s="255" t="s">
        <v>120</v>
      </c>
      <c r="BE2256" s="256"/>
      <c r="BF2256" s="4"/>
      <c r="BG2256" s="249" t="s">
        <v>121</v>
      </c>
      <c r="BH2256" s="250"/>
      <c r="BI2256" s="251" t="s">
        <v>122</v>
      </c>
      <c r="BJ2256" s="252"/>
      <c r="BK2256" s="4"/>
      <c r="BL2256" s="253" t="s">
        <v>123</v>
      </c>
      <c r="BM2256" s="254"/>
      <c r="BN2256" s="255" t="s">
        <v>124</v>
      </c>
      <c r="BO2256" s="256"/>
      <c r="BP2256" s="4"/>
      <c r="BQ2256" s="253" t="s">
        <v>125</v>
      </c>
      <c r="BR2256" s="254"/>
      <c r="BS2256" s="255" t="s">
        <v>126</v>
      </c>
      <c r="BT2256" s="256"/>
      <c r="BU2256" s="8"/>
      <c r="BV2256" s="253" t="s">
        <v>127</v>
      </c>
      <c r="BW2256" s="254"/>
      <c r="BX2256" s="255" t="s">
        <v>128</v>
      </c>
      <c r="BY2256" s="256"/>
      <c r="CA2256" s="27" t="s">
        <v>15</v>
      </c>
      <c r="CC2256" s="133" t="s">
        <v>70</v>
      </c>
      <c r="CD2256" s="9"/>
      <c r="CE2256" s="38"/>
      <c r="CF2256" s="38"/>
      <c r="CG2256" s="38"/>
      <c r="CH2256" s="38"/>
    </row>
    <row r="2257" spans="2:91" ht="18.600000000000001" customHeight="1" thickTop="1" thickBot="1">
      <c r="B2257" s="129">
        <v>5.96</v>
      </c>
      <c r="D2257" s="29">
        <v>1</v>
      </c>
      <c r="E2257" s="30">
        <v>0</v>
      </c>
      <c r="F2257" s="31">
        <v>0</v>
      </c>
      <c r="G2257" s="32">
        <f t="shared" ref="G2257:G2320" si="21690">-1/($E$8*$B2257)</f>
        <v>-0.1106006711409396</v>
      </c>
      <c r="I2257" s="29">
        <v>1</v>
      </c>
      <c r="J2257" s="33">
        <v>0</v>
      </c>
      <c r="K2257" s="31">
        <v>0</v>
      </c>
      <c r="L2257" s="32">
        <v>0</v>
      </c>
      <c r="N2257" s="29">
        <f t="shared" ref="N2257" si="21691">D2257*I2257+F2257*I2260-E2257*J2257-G2257*J2260</f>
        <v>0.97706663846720898</v>
      </c>
      <c r="O2257" s="33">
        <f t="shared" ref="O2257" si="21692">(D2257*J2257+E2257*I2257+F2257*J2260+G2257*I2260)</f>
        <v>0</v>
      </c>
      <c r="P2257" s="31">
        <f t="shared" ref="P2257" si="21693">D2257*K2257+F2257*K2260-E2257*L2257-G2257*L2260</f>
        <v>0</v>
      </c>
      <c r="Q2257" s="32">
        <f t="shared" ref="Q2257" si="21694">(D2257*L2257+E2257*K2257+F2257*L2260+G2257*K2260)</f>
        <v>-0.1106006711409396</v>
      </c>
      <c r="S2257" s="29">
        <v>1</v>
      </c>
      <c r="T2257" s="30">
        <v>0</v>
      </c>
      <c r="U2257" s="31">
        <v>0</v>
      </c>
      <c r="V2257" s="32">
        <f t="shared" ref="V2257:V2320" si="21695">-1/($T$8*$B2257)</f>
        <v>-0.21486073825503355</v>
      </c>
      <c r="X2257" s="29">
        <f t="shared" ref="X2257" si="21696">N2257*S2257+P2257*S2260-O2257*T2257-Q2257*T2260</f>
        <v>0.97706663846720898</v>
      </c>
      <c r="Y2257" s="33">
        <f t="shared" ref="Y2257" si="21697">(N2257*T2257+O2257*S2257+P2257*T2260+Q2257*S2260)</f>
        <v>0</v>
      </c>
      <c r="Z2257" s="31">
        <f t="shared" ref="Z2257" si="21698">N2257*U2257+P2257*U2260-O2257*V2257-Q2257*V2260</f>
        <v>0</v>
      </c>
      <c r="AA2257" s="32">
        <f t="shared" ref="AA2257" si="21699">(N2257*V2257+O2257*U2257+P2257*V2260+Q2257*U2260)</f>
        <v>-0.32053393040636807</v>
      </c>
      <c r="AB2257" s="8"/>
      <c r="AC2257" s="29">
        <v>1</v>
      </c>
      <c r="AD2257" s="33">
        <v>0</v>
      </c>
      <c r="AE2257" s="31">
        <v>0</v>
      </c>
      <c r="AF2257" s="32">
        <v>0</v>
      </c>
      <c r="AH2257" s="29">
        <f t="shared" ref="AH2257" si="21700">X2257*AC2257+Z2257*AC2260-Y2257*AD2257-AA2257*AD2260</f>
        <v>0.9250218316837524</v>
      </c>
      <c r="AI2257" s="33">
        <f t="shared" ref="AI2257" si="21701">(X2257*AD2257+Y2257*AC2257+Z2257*AD2260+AA2257*AC2260)</f>
        <v>0</v>
      </c>
      <c r="AJ2257" s="31">
        <f t="shared" ref="AJ2257" si="21702">X2257*AE2257+Z2257*AE2260-Y2257*AF2257-AA2257*AF2260</f>
        <v>0</v>
      </c>
      <c r="AK2257" s="32">
        <f t="shared" ref="AK2257" si="21703">(X2257*AF2257+Y2257*AE2257+Z2257*AF2260+AA2257*AE2260)</f>
        <v>-0.32053393040636807</v>
      </c>
      <c r="AL2257" s="8"/>
      <c r="AM2257" s="29">
        <v>1</v>
      </c>
      <c r="AN2257" s="30">
        <v>0</v>
      </c>
      <c r="AO2257" s="31">
        <v>0</v>
      </c>
      <c r="AP2257" s="32">
        <f t="shared" ref="AP2257:AP2320" si="21704">-1/($AN$8*$B2257)</f>
        <v>-0.19430033557046977</v>
      </c>
      <c r="AR2257" s="29">
        <f t="shared" ref="AR2257" si="21705">AH2257*AM2257+AJ2257*AM2260-AI2257*AN2257-AK2257*AN2260</f>
        <v>0.9250218316837524</v>
      </c>
      <c r="AS2257" s="33">
        <f t="shared" ref="AS2257" si="21706">(AH2257*AN2257+AI2257*AM2257+AJ2257*AN2260+AK2257*AM2260)</f>
        <v>0</v>
      </c>
      <c r="AT2257" s="31">
        <f t="shared" ref="AT2257" si="21707">AH2257*AO2257+AJ2257*AO2260-AI2257*AP2257-AK2257*AP2260</f>
        <v>0</v>
      </c>
      <c r="AU2257" s="32">
        <f t="shared" ref="AU2257" si="21708">(AH2257*AP2257+AI2257*AO2257+AJ2257*AP2260+AK2257*AO2260)</f>
        <v>-0.50026598271253175</v>
      </c>
      <c r="AV2257" s="8"/>
      <c r="AW2257" s="29">
        <v>1</v>
      </c>
      <c r="AX2257" s="33">
        <v>0</v>
      </c>
      <c r="AY2257" s="31">
        <v>0</v>
      </c>
      <c r="AZ2257" s="32">
        <v>0</v>
      </c>
      <c r="BB2257" s="29">
        <f t="shared" ref="BB2257" si="21709">AR2257*AW2257+AT2257*AW2260-AS2257*AX2257-AU2257*AX2260</f>
        <v>0.85134599712543102</v>
      </c>
      <c r="BC2257" s="33">
        <f t="shared" ref="BC2257" si="21710">(AR2257*AX2257+AS2257*AW2257+AT2257*AX2260+AU2257*AW2260)</f>
        <v>0</v>
      </c>
      <c r="BD2257" s="31">
        <f t="shared" ref="BD2257" si="21711">AR2257*AY2257+AT2257*AY2260-AS2257*AZ2257-AU2257*AZ2260</f>
        <v>0</v>
      </c>
      <c r="BE2257" s="32">
        <f t="shared" ref="BE2257" si="21712">(AR2257*AZ2257+AS2257*AY2257+AT2257*AZ2260+AU2257*AY2260)</f>
        <v>-0.50026598271253175</v>
      </c>
      <c r="BF2257" s="8"/>
      <c r="BG2257" s="29">
        <v>1</v>
      </c>
      <c r="BH2257" s="30">
        <v>0</v>
      </c>
      <c r="BI2257" s="31">
        <v>0</v>
      </c>
      <c r="BJ2257" s="32">
        <f t="shared" ref="BJ2257:BJ2320" si="21713">-1/($BH$8*$B2257)</f>
        <v>-6.8320469798657718E-2</v>
      </c>
      <c r="BL2257" s="29">
        <f t="shared" ref="BL2257" si="21714">BB2257*BG2257+BD2257*BG2260-BC2257*BH2257-BE2257*BH2260</f>
        <v>0.85134599712543102</v>
      </c>
      <c r="BM2257" s="33">
        <f t="shared" ref="BM2257" si="21715">(BB2257*BH2257+BC2257*BG2257+BD2257*BH2260+BE2257*BG2260)</f>
        <v>0</v>
      </c>
      <c r="BN2257" s="31">
        <f t="shared" ref="BN2257" si="21716">BB2257*BI2257+BD2257*BI2260-BC2257*BJ2257-BE2257*BJ2260</f>
        <v>0</v>
      </c>
      <c r="BO2257" s="32">
        <f t="shared" ref="BO2257" si="21717">(BB2257*BJ2257+BC2257*BI2257+BD2257*BJ2260+BE2257*BI2260)</f>
        <v>-0.55843034119734791</v>
      </c>
      <c r="BP2257" s="8"/>
      <c r="BQ2257" s="34">
        <v>1</v>
      </c>
      <c r="BR2257" s="35">
        <v>0</v>
      </c>
      <c r="BS2257" s="11">
        <v>0</v>
      </c>
      <c r="BT2257" s="36">
        <v>0</v>
      </c>
      <c r="BV2257" s="29">
        <f t="shared" ref="BV2257" si="21718">BL2257*BQ2257+BN2257*BQ2260-BM2257*BR2257-BO2257*BR2260</f>
        <v>0.85134599712543102</v>
      </c>
      <c r="BW2257" s="33">
        <f t="shared" ref="BW2257" si="21719">(BL2257*BR2257+BM2257*BQ2257+BN2257*BR2260+BO2257*BQ2260)</f>
        <v>-0.55843034119734791</v>
      </c>
      <c r="BX2257" s="31">
        <f t="shared" ref="BX2257" si="21720">BL2257*BS2257+BN2257*BS2260-BM2257*BT2257-BO2257*BT2260</f>
        <v>0</v>
      </c>
      <c r="BY2257" s="32">
        <f t="shared" ref="BY2257" si="21721">(BL2257*BT2257+BM2257*BS2257+BN2257*BT2260+BO2257*BS2260)</f>
        <v>-0.55843034119734791</v>
      </c>
      <c r="CA2257" s="37">
        <f t="shared" ref="CA2257" si="21722">20*LOG(((1+$BR$8)/$BR$8)/((BV2257+BV2260)^2+(BW2257+BW2260)^2)^0.5)</f>
        <v>-4.6702236272424882E-3</v>
      </c>
      <c r="CC2257" s="134">
        <f t="shared" ref="CC2257" si="21723">((BV2257^2+BW2257^2)^0.5)/((BV2260^2+BW2260^2)^0.5)</f>
        <v>1.0350214225602854</v>
      </c>
      <c r="CD2257" s="9"/>
      <c r="CE2257" s="38"/>
      <c r="CF2257" s="38"/>
      <c r="CG2257" s="38"/>
      <c r="CH2257" s="38"/>
      <c r="CM2257" s="129">
        <v>5.94</v>
      </c>
    </row>
    <row r="2258" spans="2:91" ht="18.600000000000001" customHeight="1" thickBot="1">
      <c r="D2258" s="39"/>
      <c r="G2258" s="40"/>
      <c r="I2258" s="39"/>
      <c r="L2258" s="40"/>
      <c r="N2258" s="39"/>
      <c r="Q2258" s="40"/>
      <c r="S2258" s="39"/>
      <c r="V2258" s="40"/>
      <c r="X2258" s="39"/>
      <c r="AA2258" s="40"/>
      <c r="AC2258" s="39"/>
      <c r="AF2258" s="40"/>
      <c r="AH2258" s="39"/>
      <c r="AK2258" s="40"/>
      <c r="AM2258" s="39"/>
      <c r="AP2258" s="40"/>
      <c r="AR2258" s="39"/>
      <c r="AU2258" s="40"/>
      <c r="AW2258" s="39"/>
      <c r="AZ2258" s="40"/>
      <c r="BB2258" s="39"/>
      <c r="BE2258" s="40"/>
      <c r="BG2258" s="39"/>
      <c r="BJ2258" s="40"/>
      <c r="BL2258" s="39"/>
      <c r="BO2258" s="40"/>
      <c r="BQ2258" s="34"/>
      <c r="BR2258" s="11"/>
      <c r="BS2258" s="11"/>
      <c r="BT2258" s="41"/>
      <c r="BV2258" s="39"/>
      <c r="BY2258" s="40"/>
      <c r="CC2258" s="135"/>
      <c r="CD2258" s="9"/>
      <c r="CE2258" s="38"/>
      <c r="CF2258" s="38"/>
      <c r="CG2258" s="38"/>
      <c r="CH2258" s="38"/>
    </row>
    <row r="2259" spans="2:91" ht="18.600000000000001" customHeight="1" thickBot="1">
      <c r="D2259" s="258" t="s">
        <v>129</v>
      </c>
      <c r="E2259" s="259"/>
      <c r="F2259" s="260" t="s">
        <v>130</v>
      </c>
      <c r="G2259" s="261"/>
      <c r="H2259" s="229"/>
      <c r="I2259" s="258" t="s">
        <v>131</v>
      </c>
      <c r="J2259" s="259"/>
      <c r="K2259" s="260" t="s">
        <v>132</v>
      </c>
      <c r="L2259" s="261"/>
      <c r="N2259" s="253" t="s">
        <v>133</v>
      </c>
      <c r="O2259" s="254"/>
      <c r="P2259" s="255" t="s">
        <v>134</v>
      </c>
      <c r="Q2259" s="256"/>
      <c r="S2259" s="258" t="s">
        <v>135</v>
      </c>
      <c r="T2259" s="259"/>
      <c r="U2259" s="260" t="s">
        <v>136</v>
      </c>
      <c r="V2259" s="261"/>
      <c r="W2259" s="8"/>
      <c r="X2259" s="253" t="s">
        <v>137</v>
      </c>
      <c r="Y2259" s="254"/>
      <c r="Z2259" s="255" t="s">
        <v>138</v>
      </c>
      <c r="AA2259" s="256"/>
      <c r="AB2259" s="8"/>
      <c r="AC2259" s="258" t="s">
        <v>139</v>
      </c>
      <c r="AD2259" s="259"/>
      <c r="AE2259" s="260" t="s">
        <v>140</v>
      </c>
      <c r="AF2259" s="261"/>
      <c r="AG2259" s="8"/>
      <c r="AH2259" s="253" t="s">
        <v>141</v>
      </c>
      <c r="AI2259" s="254"/>
      <c r="AJ2259" s="255" t="s">
        <v>142</v>
      </c>
      <c r="AK2259" s="256"/>
      <c r="AL2259" s="8"/>
      <c r="AM2259" s="258" t="s">
        <v>143</v>
      </c>
      <c r="AN2259" s="259"/>
      <c r="AO2259" s="260" t="s">
        <v>144</v>
      </c>
      <c r="AP2259" s="261"/>
      <c r="AR2259" s="253" t="s">
        <v>145</v>
      </c>
      <c r="AS2259" s="254"/>
      <c r="AT2259" s="255" t="s">
        <v>146</v>
      </c>
      <c r="AU2259" s="256"/>
      <c r="AV2259" s="4"/>
      <c r="AW2259" s="258" t="s">
        <v>147</v>
      </c>
      <c r="AX2259" s="259"/>
      <c r="AY2259" s="260" t="s">
        <v>148</v>
      </c>
      <c r="AZ2259" s="261"/>
      <c r="BA2259" s="8"/>
      <c r="BB2259" s="253" t="s">
        <v>149</v>
      </c>
      <c r="BC2259" s="254"/>
      <c r="BD2259" s="255" t="s">
        <v>150</v>
      </c>
      <c r="BE2259" s="256"/>
      <c r="BF2259" s="4"/>
      <c r="BG2259" s="258" t="s">
        <v>151</v>
      </c>
      <c r="BH2259" s="259"/>
      <c r="BI2259" s="260" t="s">
        <v>152</v>
      </c>
      <c r="BJ2259" s="261"/>
      <c r="BK2259" s="4"/>
      <c r="BL2259" s="253" t="s">
        <v>153</v>
      </c>
      <c r="BM2259" s="254"/>
      <c r="BN2259" s="255" t="s">
        <v>154</v>
      </c>
      <c r="BO2259" s="256"/>
      <c r="BP2259" s="4"/>
      <c r="BQ2259" s="258" t="s">
        <v>155</v>
      </c>
      <c r="BR2259" s="259"/>
      <c r="BS2259" s="260" t="s">
        <v>156</v>
      </c>
      <c r="BT2259" s="261"/>
      <c r="BU2259" s="8"/>
      <c r="BV2259" s="253" t="s">
        <v>157</v>
      </c>
      <c r="BW2259" s="254"/>
      <c r="BX2259" s="255" t="s">
        <v>158</v>
      </c>
      <c r="BY2259" s="256"/>
      <c r="CA2259" s="46" t="s">
        <v>16</v>
      </c>
      <c r="CC2259" s="136" t="s">
        <v>71</v>
      </c>
      <c r="CD2259" s="9"/>
      <c r="CE2259" s="38"/>
      <c r="CF2259" s="38"/>
      <c r="CG2259" s="38"/>
      <c r="CH2259" s="38"/>
    </row>
    <row r="2260" spans="2:91" ht="18.600000000000001" customHeight="1" thickTop="1" thickBot="1">
      <c r="D2260" s="29">
        <v>0</v>
      </c>
      <c r="E2260" s="33">
        <v>0</v>
      </c>
      <c r="F2260" s="31">
        <v>1</v>
      </c>
      <c r="G2260" s="32">
        <v>0</v>
      </c>
      <c r="I2260" s="29">
        <v>0</v>
      </c>
      <c r="J2260" s="33">
        <f t="shared" ref="J2260" si="21724">IF(0=(1-$J$8*$K$8*$B2257^2),10^14,$B2257*$J$8/(1-$J$8*$K$8*$B2257^2))</f>
        <v>-0.20735282432026877</v>
      </c>
      <c r="K2260" s="31">
        <v>1</v>
      </c>
      <c r="L2260" s="32">
        <v>0</v>
      </c>
      <c r="N2260" s="29">
        <f t="shared" ref="N2260" si="21725">D2260*I2257+F2260*I2260-E2260*J2257-G2260*J2260</f>
        <v>0</v>
      </c>
      <c r="O2260" s="33">
        <f t="shared" ref="O2260" si="21726">(D2260*J2257+E2260*I2257+F2260*J2260+G2260*I2260)</f>
        <v>-0.20735282432026877</v>
      </c>
      <c r="P2260" s="31">
        <f t="shared" ref="P2260" si="21727">D2260*K2257+F2260*K2260-E2260*L2257-G2260*L2260</f>
        <v>1</v>
      </c>
      <c r="Q2260" s="32">
        <f t="shared" ref="Q2260" si="21728">(D2260*L2257+E2260*K2257+F2260*L2260+G2260*K2260)</f>
        <v>0</v>
      </c>
      <c r="S2260" s="29">
        <v>0</v>
      </c>
      <c r="T2260" s="33">
        <v>0</v>
      </c>
      <c r="U2260" s="31">
        <v>1</v>
      </c>
      <c r="V2260" s="32">
        <v>0</v>
      </c>
      <c r="X2260" s="29">
        <f t="shared" ref="X2260" si="21729">N2260*S2257+P2260*S2260-O2260*T2257-Q2260*T2260</f>
        <v>0</v>
      </c>
      <c r="Y2260" s="33">
        <f t="shared" ref="Y2260" si="21730">(N2260*T2257+O2260*S2257+P2260*T2260+Q2260*S2260)</f>
        <v>-0.20735282432026877</v>
      </c>
      <c r="Z2260" s="31">
        <f t="shared" ref="Z2260" si="21731">N2260*U2257+P2260*U2260-O2260*V2257-Q2260*V2260</f>
        <v>0.95544801908728072</v>
      </c>
      <c r="AA2260" s="32">
        <f t="shared" ref="AA2260" si="21732">(N2260*V2257+O2260*U2257+P2260*V2260+Q2260*U2260)</f>
        <v>0</v>
      </c>
      <c r="AB2260" s="8"/>
      <c r="AC2260" s="29">
        <v>0</v>
      </c>
      <c r="AD2260" s="33">
        <f t="shared" ref="AD2260" si="21733">IF(0=(1-$AD$8*$AE$8*$B2257^2),10^14,$B2257*$AD$8/(1-$AD$8*$AE$8*$B2257^2))</f>
        <v>-0.16236910306960306</v>
      </c>
      <c r="AE2260" s="31">
        <v>1</v>
      </c>
      <c r="AF2260" s="32">
        <v>0</v>
      </c>
      <c r="AH2260" s="29">
        <f t="shared" ref="AH2260" si="21734">X2260*AC2257+Z2260*AC2260-Y2260*AD2257-AA2260*AD2260</f>
        <v>0</v>
      </c>
      <c r="AI2260" s="33">
        <f t="shared" ref="AI2260" si="21735">(X2260*AD2257+Y2260*AC2257+Z2260*AD2260+AA2260*AC2260)</f>
        <v>-0.36248806220909957</v>
      </c>
      <c r="AJ2260" s="31">
        <f t="shared" ref="AJ2260" si="21736">X2260*AE2257+Z2260*AE2260-Y2260*AF2257-AA2260*AF2260</f>
        <v>0.95544801908728072</v>
      </c>
      <c r="AK2260" s="32">
        <f t="shared" ref="AK2260" si="21737">(X2260*AF2257+Y2260*AE2257+Z2260*AF2260+AA2260*AE2260)</f>
        <v>0</v>
      </c>
      <c r="AL2260" s="8"/>
      <c r="AM2260" s="29">
        <v>0</v>
      </c>
      <c r="AN2260" s="33">
        <v>0</v>
      </c>
      <c r="AO2260" s="31">
        <v>1</v>
      </c>
      <c r="AP2260" s="32">
        <v>0</v>
      </c>
      <c r="AR2260" s="29">
        <f t="shared" ref="AR2260" si="21738">AH2260*AM2257+AJ2260*AM2260-AI2260*AN2257-AK2260*AN2260</f>
        <v>0</v>
      </c>
      <c r="AS2260" s="33">
        <f t="shared" ref="AS2260" si="21739">(AH2260*AN2257+AI2260*AM2257+AJ2260*AN2260+AK2260*AM2260)</f>
        <v>-0.36248806220909957</v>
      </c>
      <c r="AT2260" s="31">
        <f t="shared" ref="AT2260" si="21740">AH2260*AO2257+AJ2260*AO2260-AI2260*AP2257-AK2260*AP2260</f>
        <v>0.88501646695976333</v>
      </c>
      <c r="AU2260" s="32">
        <f t="shared" ref="AU2260" si="21741">(AH2260*AP2257+AI2260*AO2257+AJ2260*AP2260+AK2260*AO2260)</f>
        <v>0</v>
      </c>
      <c r="AV2260" s="8"/>
      <c r="AW2260" s="29">
        <v>0</v>
      </c>
      <c r="AX2260" s="33">
        <f t="shared" ref="AX2260" si="21742">IF(0=(1-$AX$8*$AY$8*$B2257^2),10^14,$B2257*$AX$8/(1-$AX$8*$AY$8*$B2257^2))</f>
        <v>-0.14727332479981506</v>
      </c>
      <c r="AY2260" s="31">
        <v>1</v>
      </c>
      <c r="AZ2260" s="32">
        <v>0</v>
      </c>
      <c r="BB2260" s="29">
        <f t="shared" ref="BB2260" si="21743">AR2260*AW2257+AT2260*AW2260-AS2260*AX2257-AU2260*AX2260</f>
        <v>0</v>
      </c>
      <c r="BC2260" s="33">
        <f t="shared" ref="BC2260" si="21744">(AR2260*AX2257+AS2260*AW2257+AT2260*AX2260+AU2260*AW2260)</f>
        <v>-0.49282737980084956</v>
      </c>
      <c r="BD2260" s="31">
        <f t="shared" ref="BD2260" si="21745">AR2260*AY2257+AT2260*AY2260-AS2260*AZ2257-AU2260*AZ2260</f>
        <v>0.88501646695976333</v>
      </c>
      <c r="BE2260" s="32">
        <f t="shared" ref="BE2260" si="21746">(AR2260*AZ2257+AS2260*AY2257+AT2260*AZ2260+AU2260*AY2260)</f>
        <v>0</v>
      </c>
      <c r="BF2260" s="8"/>
      <c r="BG2260" s="29">
        <v>0</v>
      </c>
      <c r="BH2260" s="33">
        <v>0</v>
      </c>
      <c r="BI2260" s="31">
        <v>1</v>
      </c>
      <c r="BJ2260" s="32">
        <v>0</v>
      </c>
      <c r="BL2260" s="29">
        <f t="shared" ref="BL2260" si="21747">BB2260*BG2257+BD2260*BG2260-BC2260*BH2257-BE2260*BH2260</f>
        <v>0</v>
      </c>
      <c r="BM2260" s="33">
        <f t="shared" ref="BM2260" si="21748">(BB2260*BH2257+BC2260*BG2257+BD2260*BH2260+BE2260*BG2260)</f>
        <v>-0.49282737980084956</v>
      </c>
      <c r="BN2260" s="31">
        <f t="shared" ref="BN2260" si="21749">BB2260*BI2257+BD2260*BI2260-BC2260*BJ2257-BE2260*BJ2260</f>
        <v>0.85134626884212772</v>
      </c>
      <c r="BO2260" s="32">
        <f t="shared" ref="BO2260" si="21750">(BB2260*BJ2257+BC2260*BI2257+BD2260*BJ2260+BE2260*BI2260)</f>
        <v>0</v>
      </c>
      <c r="BP2260" s="8"/>
      <c r="BQ2260" s="19">
        <f t="shared" ref="BQ2260:BQ2323" si="21751">1/$BR$8</f>
        <v>1</v>
      </c>
      <c r="BR2260" s="47">
        <v>0</v>
      </c>
      <c r="BS2260" s="48">
        <v>1</v>
      </c>
      <c r="BT2260" s="49">
        <v>0</v>
      </c>
      <c r="BV2260" s="29">
        <f t="shared" ref="BV2260" si="21752">BL2260*BQ2257+BN2260*BQ2260-BM2260*BR2257-BO2260*BR2260</f>
        <v>0.85134626884212772</v>
      </c>
      <c r="BW2260" s="33">
        <f t="shared" ref="BW2260" si="21753">(BL2260*BR2257+BM2260*BQ2257+BN2260*BR2260+BO2260*BQ2260)</f>
        <v>-0.49282737980084956</v>
      </c>
      <c r="BX2260" s="31">
        <f t="shared" ref="BX2260" si="21754">BL2260*BS2257+BN2260*BS2260-BM2260*BT2257-BO2260*BT2260</f>
        <v>0.85134626884212772</v>
      </c>
      <c r="BY2260" s="32">
        <f t="shared" ref="BY2260" si="21755">(BL2260*BT2257+BM2260*BS2257+BN2260*BT2260+BO2260*BS2260)</f>
        <v>0</v>
      </c>
      <c r="CA2260" s="50">
        <f t="shared" ref="CA2260" si="21756">(180/PI())*ATAN(-1*(BW2257+BW2260)/(BV2257+BV2260))</f>
        <v>31.691560047328146</v>
      </c>
      <c r="CC2260" s="137">
        <f t="shared" ref="CC2260" si="21757">20*LOG(((1-(10^(CA2257/20)^2)*(1-((1-CC2257)/(1+CC2257))^2))^0.5))</f>
        <v>-28.630814751479285</v>
      </c>
      <c r="CD2260" s="9"/>
      <c r="CE2260" s="38"/>
      <c r="CF2260" s="38"/>
      <c r="CG2260" s="38"/>
      <c r="CH2260" s="38"/>
    </row>
    <row r="2261" spans="2:91" ht="18.600000000000001" customHeight="1">
      <c r="CC2261" s="42"/>
    </row>
    <row r="2262" spans="2:91" ht="18.600000000000001" customHeight="1" thickBot="1">
      <c r="E2262" s="22" t="s">
        <v>4</v>
      </c>
      <c r="J2262" s="22" t="s">
        <v>5</v>
      </c>
      <c r="O2262" s="22" t="s">
        <v>6</v>
      </c>
      <c r="T2262" s="22" t="s">
        <v>7</v>
      </c>
      <c r="Y2262" s="22" t="s">
        <v>8</v>
      </c>
      <c r="AD2262" s="22" t="s">
        <v>65</v>
      </c>
      <c r="AI2262" s="22" t="s">
        <v>9</v>
      </c>
      <c r="AN2262" s="22" t="s">
        <v>66</v>
      </c>
      <c r="AS2262" s="22" t="s">
        <v>51</v>
      </c>
      <c r="AX2262" s="22" t="s">
        <v>67</v>
      </c>
      <c r="BC2262" s="22" t="s">
        <v>52</v>
      </c>
      <c r="BH2262" s="22" t="s">
        <v>68</v>
      </c>
      <c r="BM2262" s="22" t="s">
        <v>63</v>
      </c>
      <c r="BQ2262" s="23" t="s">
        <v>69</v>
      </c>
      <c r="BR2262" s="23"/>
      <c r="BS2262" s="24"/>
      <c r="BT2262" s="24"/>
      <c r="BU2262" s="24"/>
      <c r="BW2262" s="22" t="s">
        <v>64</v>
      </c>
    </row>
    <row r="2263" spans="2:91" ht="18.600000000000001" customHeight="1" thickBot="1">
      <c r="D2263" s="249" t="s">
        <v>103</v>
      </c>
      <c r="E2263" s="250"/>
      <c r="F2263" s="251" t="s">
        <v>104</v>
      </c>
      <c r="G2263" s="252"/>
      <c r="H2263" s="229"/>
      <c r="I2263" s="253" t="s">
        <v>11</v>
      </c>
      <c r="J2263" s="254"/>
      <c r="K2263" s="255" t="s">
        <v>12</v>
      </c>
      <c r="L2263" s="256"/>
      <c r="M2263" s="24"/>
      <c r="N2263" s="253" t="s">
        <v>105</v>
      </c>
      <c r="O2263" s="254"/>
      <c r="P2263" s="255" t="s">
        <v>106</v>
      </c>
      <c r="Q2263" s="256"/>
      <c r="R2263" s="24"/>
      <c r="S2263" s="249" t="s">
        <v>107</v>
      </c>
      <c r="T2263" s="250"/>
      <c r="U2263" s="251" t="s">
        <v>108</v>
      </c>
      <c r="V2263" s="252"/>
      <c r="W2263" s="8"/>
      <c r="X2263" s="253" t="s">
        <v>109</v>
      </c>
      <c r="Y2263" s="254"/>
      <c r="Z2263" s="255" t="s">
        <v>110</v>
      </c>
      <c r="AA2263" s="256"/>
      <c r="AB2263" s="8"/>
      <c r="AC2263" s="253" t="s">
        <v>111</v>
      </c>
      <c r="AD2263" s="254"/>
      <c r="AE2263" s="255" t="s">
        <v>14</v>
      </c>
      <c r="AF2263" s="256"/>
      <c r="AG2263" s="8"/>
      <c r="AH2263" s="253" t="s">
        <v>112</v>
      </c>
      <c r="AI2263" s="254"/>
      <c r="AJ2263" s="255" t="s">
        <v>113</v>
      </c>
      <c r="AK2263" s="256"/>
      <c r="AL2263" s="8"/>
      <c r="AM2263" s="249" t="s">
        <v>114</v>
      </c>
      <c r="AN2263" s="250"/>
      <c r="AO2263" s="251" t="s">
        <v>115</v>
      </c>
      <c r="AP2263" s="252"/>
      <c r="AQ2263" s="24"/>
      <c r="AR2263" s="253" t="s">
        <v>116</v>
      </c>
      <c r="AS2263" s="254"/>
      <c r="AT2263" s="255" t="s">
        <v>13</v>
      </c>
      <c r="AU2263" s="256"/>
      <c r="AV2263" s="4"/>
      <c r="AW2263" s="253" t="s">
        <v>117</v>
      </c>
      <c r="AX2263" s="254"/>
      <c r="AY2263" s="255" t="s">
        <v>118</v>
      </c>
      <c r="AZ2263" s="256"/>
      <c r="BA2263" s="8"/>
      <c r="BB2263" s="253" t="s">
        <v>119</v>
      </c>
      <c r="BC2263" s="254"/>
      <c r="BD2263" s="255" t="s">
        <v>120</v>
      </c>
      <c r="BE2263" s="256"/>
      <c r="BF2263" s="4"/>
      <c r="BG2263" s="249" t="s">
        <v>121</v>
      </c>
      <c r="BH2263" s="250"/>
      <c r="BI2263" s="251" t="s">
        <v>122</v>
      </c>
      <c r="BJ2263" s="252"/>
      <c r="BK2263" s="4"/>
      <c r="BL2263" s="253" t="s">
        <v>123</v>
      </c>
      <c r="BM2263" s="254"/>
      <c r="BN2263" s="255" t="s">
        <v>124</v>
      </c>
      <c r="BO2263" s="256"/>
      <c r="BP2263" s="4"/>
      <c r="BQ2263" s="253" t="s">
        <v>125</v>
      </c>
      <c r="BR2263" s="254"/>
      <c r="BS2263" s="255" t="s">
        <v>126</v>
      </c>
      <c r="BT2263" s="256"/>
      <c r="BU2263" s="8"/>
      <c r="BV2263" s="253" t="s">
        <v>127</v>
      </c>
      <c r="BW2263" s="254"/>
      <c r="BX2263" s="255" t="s">
        <v>128</v>
      </c>
      <c r="BY2263" s="256"/>
      <c r="CA2263" s="27" t="s">
        <v>15</v>
      </c>
      <c r="CC2263" s="133" t="s">
        <v>70</v>
      </c>
      <c r="CD2263" s="9"/>
      <c r="CE2263" s="38"/>
      <c r="CF2263" s="38"/>
      <c r="CG2263" s="38"/>
      <c r="CH2263" s="38"/>
    </row>
    <row r="2264" spans="2:91" ht="18.600000000000001" customHeight="1" thickTop="1" thickBot="1">
      <c r="B2264" s="129">
        <v>5.98</v>
      </c>
      <c r="D2264" s="29">
        <v>1</v>
      </c>
      <c r="E2264" s="30">
        <v>0</v>
      </c>
      <c r="F2264" s="31">
        <v>0</v>
      </c>
      <c r="G2264" s="32">
        <f t="shared" ref="G2264:G2327" si="21758">-1/($E$8*$B2264)</f>
        <v>-0.11023076923076923</v>
      </c>
      <c r="I2264" s="29">
        <v>1</v>
      </c>
      <c r="J2264" s="33">
        <v>0</v>
      </c>
      <c r="K2264" s="31">
        <v>0</v>
      </c>
      <c r="L2264" s="32">
        <v>0</v>
      </c>
      <c r="N2264" s="29">
        <f t="shared" ref="N2264" si="21759">D2264*I2264+F2264*I2267-E2264*J2264-G2264*J2267</f>
        <v>0.97722044410015219</v>
      </c>
      <c r="O2264" s="33">
        <f t="shared" ref="O2264" si="21760">(D2264*J2264+E2264*I2264+F2264*J2267+G2264*I2267)</f>
        <v>0</v>
      </c>
      <c r="P2264" s="31">
        <f t="shared" ref="P2264" si="21761">D2264*K2264+F2264*K2267-E2264*L2264-G2264*L2267</f>
        <v>0</v>
      </c>
      <c r="Q2264" s="32">
        <f t="shared" ref="Q2264" si="21762">(D2264*L2264+E2264*K2264+F2264*L2267+G2264*K2267)</f>
        <v>-0.11023076923076923</v>
      </c>
      <c r="S2264" s="29">
        <v>1</v>
      </c>
      <c r="T2264" s="30">
        <v>0</v>
      </c>
      <c r="U2264" s="31">
        <v>0</v>
      </c>
      <c r="V2264" s="32">
        <f t="shared" ref="V2264:V2327" si="21763">-1/($T$8*$B2264)</f>
        <v>-0.21414214046822738</v>
      </c>
      <c r="X2264" s="29">
        <f t="shared" ref="X2264" si="21764">N2264*S2264+P2264*S2267-O2264*T2264-Q2264*T2267</f>
        <v>0.97722044410015219</v>
      </c>
      <c r="Y2264" s="33">
        <f t="shared" ref="Y2264" si="21765">(N2264*T2264+O2264*S2264+P2264*T2267+Q2264*S2267)</f>
        <v>0</v>
      </c>
      <c r="Z2264" s="31">
        <f t="shared" ref="Z2264" si="21766">N2264*U2264+P2264*U2267-O2264*V2264-Q2264*V2267</f>
        <v>0</v>
      </c>
      <c r="AA2264" s="32">
        <f t="shared" ref="AA2264" si="21767">(N2264*V2264+O2264*U2264+P2264*V2267+Q2264*U2267)</f>
        <v>-0.31949484683968754</v>
      </c>
      <c r="AB2264" s="8"/>
      <c r="AC2264" s="29">
        <v>1</v>
      </c>
      <c r="AD2264" s="33">
        <v>0</v>
      </c>
      <c r="AE2264" s="31">
        <v>0</v>
      </c>
      <c r="AF2264" s="32">
        <v>0</v>
      </c>
      <c r="AH2264" s="29">
        <f t="shared" ref="AH2264" si="21768">X2264*AC2264+Z2264*AC2267-Y2264*AD2264-AA2264*AD2267</f>
        <v>0.92552346301693689</v>
      </c>
      <c r="AI2264" s="33">
        <f t="shared" ref="AI2264" si="21769">(X2264*AD2264+Y2264*AC2264+Z2264*AD2267+AA2264*AC2267)</f>
        <v>0</v>
      </c>
      <c r="AJ2264" s="31">
        <f t="shared" ref="AJ2264" si="21770">X2264*AE2264+Z2264*AE2267-Y2264*AF2264-AA2264*AF2267</f>
        <v>0</v>
      </c>
      <c r="AK2264" s="32">
        <f t="shared" ref="AK2264" si="21771">(X2264*AF2264+Y2264*AE2264+Z2264*AF2267+AA2264*AE2267)</f>
        <v>-0.31949484683968754</v>
      </c>
      <c r="AL2264" s="8"/>
      <c r="AM2264" s="29">
        <v>1</v>
      </c>
      <c r="AN2264" s="30">
        <v>0</v>
      </c>
      <c r="AO2264" s="31">
        <v>0</v>
      </c>
      <c r="AP2264" s="32">
        <f t="shared" ref="AP2264:AP2327" si="21772">-1/($AN$8*$B2264)</f>
        <v>-0.19365050167224077</v>
      </c>
      <c r="AR2264" s="29">
        <f t="shared" ref="AR2264" si="21773">AH2264*AM2264+AJ2264*AM2267-AI2264*AN2264-AK2264*AN2267</f>
        <v>0.92552346301693689</v>
      </c>
      <c r="AS2264" s="33">
        <f t="shared" ref="AS2264" si="21774">(AH2264*AN2264+AI2264*AM2264+AJ2264*AN2267+AK2264*AM2267)</f>
        <v>0</v>
      </c>
      <c r="AT2264" s="31">
        <f t="shared" ref="AT2264" si="21775">AH2264*AO2264+AJ2264*AO2267-AI2264*AP2264-AK2264*AP2267</f>
        <v>0</v>
      </c>
      <c r="AU2264" s="32">
        <f t="shared" ref="AU2264" si="21776">(AH2264*AP2264+AI2264*AO2264+AJ2264*AP2267+AK2264*AO2267)</f>
        <v>-0.49872292976234694</v>
      </c>
      <c r="AV2264" s="8"/>
      <c r="AW2264" s="29">
        <v>1</v>
      </c>
      <c r="AX2264" s="33">
        <v>0</v>
      </c>
      <c r="AY2264" s="31">
        <v>0</v>
      </c>
      <c r="AZ2264" s="32">
        <v>0</v>
      </c>
      <c r="BB2264" s="29">
        <f t="shared" ref="BB2264" si="21777">AR2264*AW2264+AT2264*AW2267-AS2264*AX2264-AU2264*AX2267</f>
        <v>0.85232633546692349</v>
      </c>
      <c r="BC2264" s="33">
        <f t="shared" ref="BC2264" si="21778">(AR2264*AX2264+AS2264*AW2264+AT2264*AX2267+AU2264*AW2267)</f>
        <v>0</v>
      </c>
      <c r="BD2264" s="31">
        <f t="shared" ref="BD2264" si="21779">AR2264*AY2264+AT2264*AY2267-AS2264*AZ2264-AU2264*AZ2267</f>
        <v>0</v>
      </c>
      <c r="BE2264" s="32">
        <f t="shared" ref="BE2264" si="21780">(AR2264*AZ2264+AS2264*AY2264+AT2264*AZ2267+AU2264*AY2267)</f>
        <v>-0.49872292976234694</v>
      </c>
      <c r="BF2264" s="8"/>
      <c r="BG2264" s="29">
        <v>1</v>
      </c>
      <c r="BH2264" s="30">
        <v>0</v>
      </c>
      <c r="BI2264" s="31">
        <v>0</v>
      </c>
      <c r="BJ2264" s="32">
        <f t="shared" ref="BJ2264:BJ2327" si="21781">-1/($BH$8*$B2264)</f>
        <v>-6.8091973244147147E-2</v>
      </c>
      <c r="BL2264" s="29">
        <f t="shared" ref="BL2264" si="21782">BB2264*BG2264+BD2264*BG2267-BC2264*BH2264-BE2264*BH2267</f>
        <v>0.85232633546692349</v>
      </c>
      <c r="BM2264" s="33">
        <f t="shared" ref="BM2264" si="21783">(BB2264*BH2264+BC2264*BG2264+BD2264*BH2267+BE2264*BG2267)</f>
        <v>0</v>
      </c>
      <c r="BN2264" s="31">
        <f t="shared" ref="BN2264" si="21784">BB2264*BI2264+BD2264*BI2267-BC2264*BJ2264-BE2264*BJ2267</f>
        <v>0</v>
      </c>
      <c r="BO2264" s="32">
        <f t="shared" ref="BO2264" si="21785">(BB2264*BJ2264+BC2264*BI2264+BD2264*BJ2267+BE2264*BI2267)</f>
        <v>-0.5567595117922427</v>
      </c>
      <c r="BP2264" s="8"/>
      <c r="BQ2264" s="34">
        <v>1</v>
      </c>
      <c r="BR2264" s="35">
        <v>0</v>
      </c>
      <c r="BS2264" s="11">
        <v>0</v>
      </c>
      <c r="BT2264" s="36">
        <v>0</v>
      </c>
      <c r="BV2264" s="29">
        <f t="shared" ref="BV2264" si="21786">BL2264*BQ2264+BN2264*BQ2267-BM2264*BR2264-BO2264*BR2267</f>
        <v>0.85232633546692349</v>
      </c>
      <c r="BW2264" s="33">
        <f t="shared" ref="BW2264" si="21787">(BL2264*BR2264+BM2264*BQ2264+BN2264*BR2267+BO2264*BQ2267)</f>
        <v>-0.5567595117922427</v>
      </c>
      <c r="BX2264" s="31">
        <f t="shared" ref="BX2264" si="21788">BL2264*BS2264+BN2264*BS2267-BM2264*BT2264-BO2264*BT2267</f>
        <v>0</v>
      </c>
      <c r="BY2264" s="32">
        <f t="shared" ref="BY2264" si="21789">(BL2264*BT2264+BM2264*BS2264+BN2264*BT2267+BO2264*BS2267)</f>
        <v>-0.5567595117922427</v>
      </c>
      <c r="CA2264" s="37">
        <f t="shared" ref="CA2264" si="21790">20*LOG(((1+$BR$8)/$BR$8)/((BV2264+BV2267)^2+(BW2264+BW2267)^2)^0.5)</f>
        <v>-4.6489045633399013E-3</v>
      </c>
      <c r="CC2264" s="134">
        <f t="shared" ref="CC2264" si="21791">((BV2264^2+BW2264^2)^0.5)/((BV2267^2+BW2267^2)^0.5)</f>
        <v>1.0348322644493129</v>
      </c>
      <c r="CD2264" s="9"/>
      <c r="CE2264" s="38"/>
      <c r="CF2264" s="38"/>
      <c r="CG2264" s="38"/>
      <c r="CH2264" s="38"/>
      <c r="CM2264" s="129">
        <v>5.96</v>
      </c>
    </row>
    <row r="2265" spans="2:91" ht="18.600000000000001" customHeight="1" thickBot="1">
      <c r="D2265" s="39"/>
      <c r="G2265" s="40"/>
      <c r="I2265" s="39"/>
      <c r="L2265" s="40"/>
      <c r="N2265" s="39"/>
      <c r="Q2265" s="40"/>
      <c r="S2265" s="39"/>
      <c r="V2265" s="40"/>
      <c r="X2265" s="39"/>
      <c r="AA2265" s="40"/>
      <c r="AC2265" s="39"/>
      <c r="AF2265" s="40"/>
      <c r="AH2265" s="39"/>
      <c r="AK2265" s="40"/>
      <c r="AM2265" s="39"/>
      <c r="AP2265" s="40"/>
      <c r="AR2265" s="39"/>
      <c r="AU2265" s="40"/>
      <c r="AW2265" s="39"/>
      <c r="AZ2265" s="40"/>
      <c r="BB2265" s="39"/>
      <c r="BE2265" s="40"/>
      <c r="BG2265" s="39"/>
      <c r="BJ2265" s="40"/>
      <c r="BL2265" s="39"/>
      <c r="BO2265" s="40"/>
      <c r="BQ2265" s="34"/>
      <c r="BR2265" s="11"/>
      <c r="BS2265" s="11"/>
      <c r="BT2265" s="41"/>
      <c r="BV2265" s="39"/>
      <c r="BY2265" s="40"/>
      <c r="CC2265" s="135"/>
      <c r="CD2265" s="9"/>
      <c r="CE2265" s="38"/>
      <c r="CF2265" s="38"/>
      <c r="CG2265" s="38"/>
      <c r="CH2265" s="38"/>
    </row>
    <row r="2266" spans="2:91" ht="18.600000000000001" customHeight="1" thickBot="1">
      <c r="D2266" s="258" t="s">
        <v>129</v>
      </c>
      <c r="E2266" s="259"/>
      <c r="F2266" s="260" t="s">
        <v>130</v>
      </c>
      <c r="G2266" s="261"/>
      <c r="H2266" s="229"/>
      <c r="I2266" s="258" t="s">
        <v>131</v>
      </c>
      <c r="J2266" s="259"/>
      <c r="K2266" s="260" t="s">
        <v>132</v>
      </c>
      <c r="L2266" s="261"/>
      <c r="N2266" s="253" t="s">
        <v>133</v>
      </c>
      <c r="O2266" s="254"/>
      <c r="P2266" s="255" t="s">
        <v>134</v>
      </c>
      <c r="Q2266" s="256"/>
      <c r="S2266" s="258" t="s">
        <v>135</v>
      </c>
      <c r="T2266" s="259"/>
      <c r="U2266" s="260" t="s">
        <v>136</v>
      </c>
      <c r="V2266" s="261"/>
      <c r="W2266" s="8"/>
      <c r="X2266" s="253" t="s">
        <v>137</v>
      </c>
      <c r="Y2266" s="254"/>
      <c r="Z2266" s="255" t="s">
        <v>138</v>
      </c>
      <c r="AA2266" s="256"/>
      <c r="AB2266" s="8"/>
      <c r="AC2266" s="258" t="s">
        <v>139</v>
      </c>
      <c r="AD2266" s="259"/>
      <c r="AE2266" s="260" t="s">
        <v>140</v>
      </c>
      <c r="AF2266" s="261"/>
      <c r="AG2266" s="8"/>
      <c r="AH2266" s="253" t="s">
        <v>141</v>
      </c>
      <c r="AI2266" s="254"/>
      <c r="AJ2266" s="255" t="s">
        <v>142</v>
      </c>
      <c r="AK2266" s="256"/>
      <c r="AL2266" s="8"/>
      <c r="AM2266" s="258" t="s">
        <v>143</v>
      </c>
      <c r="AN2266" s="259"/>
      <c r="AO2266" s="260" t="s">
        <v>144</v>
      </c>
      <c r="AP2266" s="261"/>
      <c r="AR2266" s="253" t="s">
        <v>145</v>
      </c>
      <c r="AS2266" s="254"/>
      <c r="AT2266" s="255" t="s">
        <v>146</v>
      </c>
      <c r="AU2266" s="256"/>
      <c r="AV2266" s="4"/>
      <c r="AW2266" s="258" t="s">
        <v>147</v>
      </c>
      <c r="AX2266" s="259"/>
      <c r="AY2266" s="260" t="s">
        <v>148</v>
      </c>
      <c r="AZ2266" s="261"/>
      <c r="BA2266" s="8"/>
      <c r="BB2266" s="253" t="s">
        <v>149</v>
      </c>
      <c r="BC2266" s="254"/>
      <c r="BD2266" s="255" t="s">
        <v>150</v>
      </c>
      <c r="BE2266" s="256"/>
      <c r="BF2266" s="4"/>
      <c r="BG2266" s="258" t="s">
        <v>151</v>
      </c>
      <c r="BH2266" s="259"/>
      <c r="BI2266" s="260" t="s">
        <v>152</v>
      </c>
      <c r="BJ2266" s="261"/>
      <c r="BK2266" s="4"/>
      <c r="BL2266" s="253" t="s">
        <v>153</v>
      </c>
      <c r="BM2266" s="254"/>
      <c r="BN2266" s="255" t="s">
        <v>154</v>
      </c>
      <c r="BO2266" s="256"/>
      <c r="BP2266" s="4"/>
      <c r="BQ2266" s="258" t="s">
        <v>155</v>
      </c>
      <c r="BR2266" s="259"/>
      <c r="BS2266" s="260" t="s">
        <v>156</v>
      </c>
      <c r="BT2266" s="261"/>
      <c r="BU2266" s="8"/>
      <c r="BV2266" s="253" t="s">
        <v>157</v>
      </c>
      <c r="BW2266" s="254"/>
      <c r="BX2266" s="255" t="s">
        <v>158</v>
      </c>
      <c r="BY2266" s="256"/>
      <c r="CA2266" s="46" t="s">
        <v>16</v>
      </c>
      <c r="CC2266" s="136" t="s">
        <v>71</v>
      </c>
      <c r="CD2266" s="9"/>
      <c r="CE2266" s="38"/>
      <c r="CF2266" s="38"/>
      <c r="CG2266" s="38"/>
      <c r="CH2266" s="38"/>
    </row>
    <row r="2267" spans="2:91" ht="18.600000000000001" customHeight="1" thickTop="1" thickBot="1">
      <c r="D2267" s="29">
        <v>0</v>
      </c>
      <c r="E2267" s="33">
        <v>0</v>
      </c>
      <c r="F2267" s="31">
        <v>1</v>
      </c>
      <c r="G2267" s="32">
        <v>0</v>
      </c>
      <c r="I2267" s="29">
        <v>0</v>
      </c>
      <c r="J2267" s="33">
        <f t="shared" ref="J2267" si="21792">IF(0=(1-$J$8*$K$8*$B2264^2),10^14,$B2264*$J$8/(1-$J$8*$K$8*$B2264^2))</f>
        <v>-0.20665333335521363</v>
      </c>
      <c r="K2267" s="31">
        <v>1</v>
      </c>
      <c r="L2267" s="32">
        <v>0</v>
      </c>
      <c r="N2267" s="29">
        <f t="shared" ref="N2267" si="21793">D2267*I2264+F2267*I2267-E2267*J2264-G2267*J2267</f>
        <v>0</v>
      </c>
      <c r="O2267" s="33">
        <f t="shared" ref="O2267" si="21794">(D2267*J2264+E2267*I2264+F2267*J2267+G2267*I2267)</f>
        <v>-0.20665333335521363</v>
      </c>
      <c r="P2267" s="31">
        <f t="shared" ref="P2267" si="21795">D2267*K2264+F2267*K2267-E2267*L2264-G2267*L2267</f>
        <v>1</v>
      </c>
      <c r="Q2267" s="32">
        <f t="shared" ref="Q2267" si="21796">(D2267*L2264+E2267*K2264+F2267*L2267+G2267*K2267)</f>
        <v>0</v>
      </c>
      <c r="S2267" s="29">
        <v>0</v>
      </c>
      <c r="T2267" s="33">
        <v>0</v>
      </c>
      <c r="U2267" s="31">
        <v>1</v>
      </c>
      <c r="V2267" s="32">
        <v>0</v>
      </c>
      <c r="X2267" s="29">
        <f t="shared" ref="X2267" si="21797">N2267*S2264+P2267*S2267-O2267*T2264-Q2267*T2267</f>
        <v>0</v>
      </c>
      <c r="Y2267" s="33">
        <f t="shared" ref="Y2267" si="21798">(N2267*T2264+O2267*S2264+P2267*T2267+Q2267*S2267)</f>
        <v>-0.20665333335521363</v>
      </c>
      <c r="Z2267" s="31">
        <f t="shared" ref="Z2267" si="21799">N2267*U2264+P2267*U2267-O2267*V2264-Q2267*V2267</f>
        <v>0.9557468128604204</v>
      </c>
      <c r="AA2267" s="32">
        <f t="shared" ref="AA2267" si="21800">(N2267*V2264+O2267*U2264+P2267*V2267+Q2267*U2267)</f>
        <v>0</v>
      </c>
      <c r="AB2267" s="8"/>
      <c r="AC2267" s="29">
        <v>0</v>
      </c>
      <c r="AD2267" s="33">
        <f t="shared" ref="AD2267" si="21801">IF(0=(1-$AD$8*$AE$8*$B2264^2),10^14,$B2264*$AD$8/(1-$AD$8*$AE$8*$B2264^2))</f>
        <v>-0.16180849736570316</v>
      </c>
      <c r="AE2267" s="31">
        <v>1</v>
      </c>
      <c r="AF2267" s="32">
        <v>0</v>
      </c>
      <c r="AH2267" s="29">
        <f t="shared" ref="AH2267" si="21802">X2267*AC2264+Z2267*AC2267-Y2267*AD2264-AA2267*AD2267</f>
        <v>0</v>
      </c>
      <c r="AI2267" s="33">
        <f t="shared" ref="AI2267" si="21803">(X2267*AD2264+Y2267*AC2264+Z2267*AD2267+AA2267*AC2267)</f>
        <v>-0.36130128900621816</v>
      </c>
      <c r="AJ2267" s="31">
        <f t="shared" ref="AJ2267" si="21804">X2267*AE2264+Z2267*AE2267-Y2267*AF2264-AA2267*AF2267</f>
        <v>0.9557468128604204</v>
      </c>
      <c r="AK2267" s="32">
        <f t="shared" ref="AK2267" si="21805">(X2267*AF2264+Y2267*AE2264+Z2267*AF2267+AA2267*AE2267)</f>
        <v>0</v>
      </c>
      <c r="AL2267" s="8"/>
      <c r="AM2267" s="29">
        <v>0</v>
      </c>
      <c r="AN2267" s="33">
        <v>0</v>
      </c>
      <c r="AO2267" s="31">
        <v>1</v>
      </c>
      <c r="AP2267" s="32">
        <v>0</v>
      </c>
      <c r="AR2267" s="29">
        <f t="shared" ref="AR2267" si="21806">AH2267*AM2264+AJ2267*AM2267-AI2267*AN2264-AK2267*AN2267</f>
        <v>0</v>
      </c>
      <c r="AS2267" s="33">
        <f t="shared" ref="AS2267" si="21807">(AH2267*AN2264+AI2267*AM2264+AJ2267*AN2267+AK2267*AM2267)</f>
        <v>-0.36130128900621816</v>
      </c>
      <c r="AT2267" s="31">
        <f t="shared" ref="AT2267" si="21808">AH2267*AO2264+AJ2267*AO2267-AI2267*AP2264-AK2267*AP2267</f>
        <v>0.88578063698953902</v>
      </c>
      <c r="AU2267" s="32">
        <f t="shared" ref="AU2267" si="21809">(AH2267*AP2264+AI2267*AO2264+AJ2267*AP2267+AK2267*AO2267)</f>
        <v>0</v>
      </c>
      <c r="AV2267" s="8"/>
      <c r="AW2267" s="29">
        <v>0</v>
      </c>
      <c r="AX2267" s="33">
        <f t="shared" ref="AX2267" si="21810">IF(0=(1-$AX$8*$AY$8*$B2264^2),10^14,$B2264*$AX$8/(1-$AX$8*$AY$8*$B2264^2))</f>
        <v>-0.14676912406031445</v>
      </c>
      <c r="AY2267" s="31">
        <v>1</v>
      </c>
      <c r="AZ2267" s="32">
        <v>0</v>
      </c>
      <c r="BB2267" s="29">
        <f t="shared" ref="BB2267" si="21811">AR2267*AW2264+AT2267*AW2267-AS2267*AX2264-AU2267*AX2267</f>
        <v>0</v>
      </c>
      <c r="BC2267" s="33">
        <f t="shared" ref="BC2267" si="21812">(AR2267*AX2264+AS2267*AW2264+AT2267*AX2267+AU2267*AW2267)</f>
        <v>-0.49130653720676021</v>
      </c>
      <c r="BD2267" s="31">
        <f t="shared" ref="BD2267" si="21813">AR2267*AY2264+AT2267*AY2267-AS2267*AZ2264-AU2267*AZ2267</f>
        <v>0.88578063698953902</v>
      </c>
      <c r="BE2267" s="32">
        <f t="shared" ref="BE2267" si="21814">(AR2267*AZ2264+AS2267*AY2264+AT2267*AZ2267+AU2267*AY2267)</f>
        <v>0</v>
      </c>
      <c r="BF2267" s="8"/>
      <c r="BG2267" s="29">
        <v>0</v>
      </c>
      <c r="BH2267" s="33">
        <v>0</v>
      </c>
      <c r="BI2267" s="31">
        <v>1</v>
      </c>
      <c r="BJ2267" s="32">
        <v>0</v>
      </c>
      <c r="BL2267" s="29">
        <f t="shared" ref="BL2267" si="21815">BB2267*BG2264+BD2267*BG2267-BC2267*BH2264-BE2267*BH2267</f>
        <v>0</v>
      </c>
      <c r="BM2267" s="33">
        <f t="shared" ref="BM2267" si="21816">(BB2267*BH2264+BC2267*BG2264+BD2267*BH2267+BE2267*BG2267)</f>
        <v>-0.49130653720676021</v>
      </c>
      <c r="BN2267" s="31">
        <f t="shared" ref="BN2267" si="21817">BB2267*BI2264+BD2267*BI2267-BC2267*BJ2264-BE2267*BJ2267</f>
        <v>0.85232660540338168</v>
      </c>
      <c r="BO2267" s="32">
        <f t="shared" ref="BO2267" si="21818">(BB2267*BJ2264+BC2267*BI2264+BD2267*BJ2267+BE2267*BI2267)</f>
        <v>0</v>
      </c>
      <c r="BP2267" s="8"/>
      <c r="BQ2267" s="19">
        <f t="shared" ref="BQ2267:BQ2330" si="21819">1/$BR$8</f>
        <v>1</v>
      </c>
      <c r="BR2267" s="47">
        <v>0</v>
      </c>
      <c r="BS2267" s="48">
        <v>1</v>
      </c>
      <c r="BT2267" s="49">
        <v>0</v>
      </c>
      <c r="BV2267" s="29">
        <f t="shared" ref="BV2267" si="21820">BL2267*BQ2264+BN2267*BQ2267-BM2267*BR2264-BO2267*BR2267</f>
        <v>0.85232660540338168</v>
      </c>
      <c r="BW2267" s="33">
        <f t="shared" ref="BW2267" si="21821">(BL2267*BR2264+BM2267*BQ2264+BN2267*BR2267+BO2267*BQ2267)</f>
        <v>-0.49130653720676021</v>
      </c>
      <c r="BX2267" s="31">
        <f t="shared" ref="BX2267" si="21822">BL2267*BS2264+BN2267*BS2267-BM2267*BT2264-BO2267*BT2267</f>
        <v>0.85232660540338168</v>
      </c>
      <c r="BY2267" s="32">
        <f t="shared" ref="BY2267" si="21823">(BL2267*BT2264+BM2267*BS2264+BN2267*BT2267+BO2267*BS2267)</f>
        <v>0</v>
      </c>
      <c r="CA2267" s="50">
        <f t="shared" ref="CA2267" si="21824">(180/PI())*ATAN(-1*(BW2264+BW2267)/(BV2264+BV2267))</f>
        <v>31.58430841467327</v>
      </c>
      <c r="CC2267" s="137">
        <f t="shared" ref="CC2267" si="21825">20*LOG(((1-(10^(CA2264/20)^2)*(1-((1-CC2264)/(1+CC2264))^2))^0.5))</f>
        <v>-28.656349217221347</v>
      </c>
      <c r="CD2267" s="9"/>
      <c r="CE2267" s="38"/>
      <c r="CF2267" s="38"/>
      <c r="CG2267" s="38"/>
      <c r="CH2267" s="38"/>
    </row>
    <row r="2268" spans="2:91" ht="18.600000000000001" customHeight="1">
      <c r="CC2268" s="42"/>
    </row>
    <row r="2269" spans="2:91" ht="18.600000000000001" customHeight="1" thickBot="1">
      <c r="E2269" s="22" t="s">
        <v>4</v>
      </c>
      <c r="J2269" s="22" t="s">
        <v>5</v>
      </c>
      <c r="O2269" s="22" t="s">
        <v>6</v>
      </c>
      <c r="T2269" s="22" t="s">
        <v>7</v>
      </c>
      <c r="Y2269" s="22" t="s">
        <v>8</v>
      </c>
      <c r="AD2269" s="22" t="s">
        <v>65</v>
      </c>
      <c r="AI2269" s="22" t="s">
        <v>9</v>
      </c>
      <c r="AN2269" s="22" t="s">
        <v>66</v>
      </c>
      <c r="AS2269" s="22" t="s">
        <v>51</v>
      </c>
      <c r="AX2269" s="22" t="s">
        <v>67</v>
      </c>
      <c r="BC2269" s="22" t="s">
        <v>52</v>
      </c>
      <c r="BH2269" s="22" t="s">
        <v>68</v>
      </c>
      <c r="BM2269" s="22" t="s">
        <v>63</v>
      </c>
      <c r="BQ2269" s="23" t="s">
        <v>69</v>
      </c>
      <c r="BR2269" s="23"/>
      <c r="BS2269" s="24"/>
      <c r="BT2269" s="24"/>
      <c r="BU2269" s="24"/>
      <c r="BW2269" s="22" t="s">
        <v>64</v>
      </c>
    </row>
    <row r="2270" spans="2:91" ht="18.600000000000001" customHeight="1" thickBot="1">
      <c r="D2270" s="249" t="s">
        <v>103</v>
      </c>
      <c r="E2270" s="250"/>
      <c r="F2270" s="251" t="s">
        <v>104</v>
      </c>
      <c r="G2270" s="252"/>
      <c r="H2270" s="229"/>
      <c r="I2270" s="253" t="s">
        <v>11</v>
      </c>
      <c r="J2270" s="254"/>
      <c r="K2270" s="255" t="s">
        <v>12</v>
      </c>
      <c r="L2270" s="256"/>
      <c r="M2270" s="24"/>
      <c r="N2270" s="253" t="s">
        <v>105</v>
      </c>
      <c r="O2270" s="254"/>
      <c r="P2270" s="255" t="s">
        <v>106</v>
      </c>
      <c r="Q2270" s="256"/>
      <c r="R2270" s="24"/>
      <c r="S2270" s="249" t="s">
        <v>107</v>
      </c>
      <c r="T2270" s="250"/>
      <c r="U2270" s="251" t="s">
        <v>108</v>
      </c>
      <c r="V2270" s="252"/>
      <c r="W2270" s="8"/>
      <c r="X2270" s="253" t="s">
        <v>109</v>
      </c>
      <c r="Y2270" s="254"/>
      <c r="Z2270" s="255" t="s">
        <v>110</v>
      </c>
      <c r="AA2270" s="256"/>
      <c r="AB2270" s="8"/>
      <c r="AC2270" s="253" t="s">
        <v>111</v>
      </c>
      <c r="AD2270" s="254"/>
      <c r="AE2270" s="255" t="s">
        <v>14</v>
      </c>
      <c r="AF2270" s="256"/>
      <c r="AG2270" s="8"/>
      <c r="AH2270" s="253" t="s">
        <v>112</v>
      </c>
      <c r="AI2270" s="254"/>
      <c r="AJ2270" s="255" t="s">
        <v>113</v>
      </c>
      <c r="AK2270" s="256"/>
      <c r="AL2270" s="8"/>
      <c r="AM2270" s="249" t="s">
        <v>114</v>
      </c>
      <c r="AN2270" s="250"/>
      <c r="AO2270" s="251" t="s">
        <v>115</v>
      </c>
      <c r="AP2270" s="252"/>
      <c r="AQ2270" s="24"/>
      <c r="AR2270" s="253" t="s">
        <v>116</v>
      </c>
      <c r="AS2270" s="254"/>
      <c r="AT2270" s="255" t="s">
        <v>13</v>
      </c>
      <c r="AU2270" s="256"/>
      <c r="AV2270" s="4"/>
      <c r="AW2270" s="253" t="s">
        <v>117</v>
      </c>
      <c r="AX2270" s="254"/>
      <c r="AY2270" s="255" t="s">
        <v>118</v>
      </c>
      <c r="AZ2270" s="256"/>
      <c r="BA2270" s="8"/>
      <c r="BB2270" s="253" t="s">
        <v>119</v>
      </c>
      <c r="BC2270" s="254"/>
      <c r="BD2270" s="255" t="s">
        <v>120</v>
      </c>
      <c r="BE2270" s="256"/>
      <c r="BF2270" s="4"/>
      <c r="BG2270" s="249" t="s">
        <v>121</v>
      </c>
      <c r="BH2270" s="250"/>
      <c r="BI2270" s="251" t="s">
        <v>122</v>
      </c>
      <c r="BJ2270" s="252"/>
      <c r="BK2270" s="4"/>
      <c r="BL2270" s="253" t="s">
        <v>123</v>
      </c>
      <c r="BM2270" s="254"/>
      <c r="BN2270" s="255" t="s">
        <v>124</v>
      </c>
      <c r="BO2270" s="256"/>
      <c r="BP2270" s="4"/>
      <c r="BQ2270" s="253" t="s">
        <v>125</v>
      </c>
      <c r="BR2270" s="254"/>
      <c r="BS2270" s="255" t="s">
        <v>126</v>
      </c>
      <c r="BT2270" s="256"/>
      <c r="BU2270" s="8"/>
      <c r="BV2270" s="253" t="s">
        <v>127</v>
      </c>
      <c r="BW2270" s="254"/>
      <c r="BX2270" s="255" t="s">
        <v>128</v>
      </c>
      <c r="BY2270" s="256"/>
      <c r="CA2270" s="27" t="s">
        <v>15</v>
      </c>
      <c r="CC2270" s="133" t="s">
        <v>70</v>
      </c>
      <c r="CD2270" s="9"/>
      <c r="CE2270" s="38"/>
      <c r="CF2270" s="38"/>
      <c r="CG2270" s="38"/>
      <c r="CH2270" s="38"/>
    </row>
    <row r="2271" spans="2:91" ht="18.600000000000001" customHeight="1" thickTop="1" thickBot="1">
      <c r="B2271" s="129">
        <v>6</v>
      </c>
      <c r="D2271" s="29">
        <v>1</v>
      </c>
      <c r="E2271" s="30">
        <v>0</v>
      </c>
      <c r="F2271" s="31">
        <v>0</v>
      </c>
      <c r="G2271" s="32">
        <f t="shared" ref="G2271:G2334" si="21826">-1/($E$8*$B2271)</f>
        <v>-0.10986333333333333</v>
      </c>
      <c r="I2271" s="29">
        <v>1</v>
      </c>
      <c r="J2271" s="33">
        <v>0</v>
      </c>
      <c r="K2271" s="31">
        <v>0</v>
      </c>
      <c r="L2271" s="32">
        <v>0</v>
      </c>
      <c r="N2271" s="29">
        <f t="shared" ref="N2271" si="21827">D2271*I2271+F2271*I2274-E2271*J2271-G2271*J2274</f>
        <v>0.97737270543942978</v>
      </c>
      <c r="O2271" s="33">
        <f t="shared" ref="O2271" si="21828">(D2271*J2271+E2271*I2271+F2271*J2274+G2271*I2274)</f>
        <v>0</v>
      </c>
      <c r="P2271" s="31">
        <f t="shared" ref="P2271" si="21829">D2271*K2271+F2271*K2274-E2271*L2271-G2271*L2274</f>
        <v>0</v>
      </c>
      <c r="Q2271" s="32">
        <f t="shared" ref="Q2271" si="21830">(D2271*L2271+E2271*K2271+F2271*L2274+G2271*K2274)</f>
        <v>-0.10986333333333333</v>
      </c>
      <c r="S2271" s="29">
        <v>1</v>
      </c>
      <c r="T2271" s="30">
        <v>0</v>
      </c>
      <c r="U2271" s="31">
        <v>0</v>
      </c>
      <c r="V2271" s="32">
        <f t="shared" ref="V2271:V2334" si="21831">-1/($T$8*$B2271)</f>
        <v>-0.21342833333333333</v>
      </c>
      <c r="X2271" s="29">
        <f t="shared" ref="X2271" si="21832">N2271*S2271+P2271*S2274-O2271*T2271-Q2271*T2274</f>
        <v>0.97737270543942978</v>
      </c>
      <c r="Y2271" s="33">
        <f t="shared" ref="Y2271" si="21833">(N2271*T2271+O2271*S2271+P2271*T2274+Q2271*S2274)</f>
        <v>0</v>
      </c>
      <c r="Z2271" s="31">
        <f t="shared" ref="Z2271" si="21834">N2271*U2271+P2271*U2274-O2271*V2271-Q2271*V2274</f>
        <v>0</v>
      </c>
      <c r="AA2271" s="32">
        <f t="shared" ref="AA2271" si="21835">(N2271*V2271+O2271*U2271+P2271*V2274+Q2271*U2274)</f>
        <v>-0.31846236090076174</v>
      </c>
      <c r="AB2271" s="8"/>
      <c r="AC2271" s="29">
        <v>1</v>
      </c>
      <c r="AD2271" s="33">
        <v>0</v>
      </c>
      <c r="AE2271" s="31">
        <v>0</v>
      </c>
      <c r="AF2271" s="32">
        <v>0</v>
      </c>
      <c r="AH2271" s="29">
        <f t="shared" ref="AH2271" si="21836">X2271*AC2271+Z2271*AC2274-Y2271*AD2271-AA2271*AD2274</f>
        <v>0.92602007410711884</v>
      </c>
      <c r="AI2271" s="33">
        <f t="shared" ref="AI2271" si="21837">(X2271*AD2271+Y2271*AC2271+Z2271*AD2274+AA2271*AC2274)</f>
        <v>0</v>
      </c>
      <c r="AJ2271" s="31">
        <f t="shared" ref="AJ2271" si="21838">X2271*AE2271+Z2271*AE2274-Y2271*AF2271-AA2271*AF2274</f>
        <v>0</v>
      </c>
      <c r="AK2271" s="32">
        <f t="shared" ref="AK2271" si="21839">(X2271*AF2271+Y2271*AE2271+Z2271*AF2274+AA2271*AE2274)</f>
        <v>-0.31846236090076174</v>
      </c>
      <c r="AL2271" s="8"/>
      <c r="AM2271" s="29">
        <v>1</v>
      </c>
      <c r="AN2271" s="30">
        <v>0</v>
      </c>
      <c r="AO2271" s="31">
        <v>0</v>
      </c>
      <c r="AP2271" s="32">
        <f t="shared" ref="AP2271:AP2334" si="21840">-1/($AN$8*$B2271)</f>
        <v>-0.19300500000000001</v>
      </c>
      <c r="AR2271" s="29">
        <f t="shared" ref="AR2271" si="21841">AH2271*AM2271+AJ2271*AM2274-AI2271*AN2271-AK2271*AN2274</f>
        <v>0.92602007410711884</v>
      </c>
      <c r="AS2271" s="33">
        <f t="shared" ref="AS2271" si="21842">(AH2271*AN2271+AI2271*AM2271+AJ2271*AN2274+AK2271*AM2274)</f>
        <v>0</v>
      </c>
      <c r="AT2271" s="31">
        <f t="shared" ref="AT2271" si="21843">AH2271*AO2271+AJ2271*AO2274-AI2271*AP2271-AK2271*AP2274</f>
        <v>0</v>
      </c>
      <c r="AU2271" s="32">
        <f t="shared" ref="AU2271" si="21844">(AH2271*AP2271+AI2271*AO2271+AJ2271*AP2274+AK2271*AO2274)</f>
        <v>-0.49718886530380624</v>
      </c>
      <c r="AV2271" s="8"/>
      <c r="AW2271" s="29">
        <v>1</v>
      </c>
      <c r="AX2271" s="33">
        <v>0</v>
      </c>
      <c r="AY2271" s="31">
        <v>0</v>
      </c>
      <c r="AZ2271" s="32">
        <v>0</v>
      </c>
      <c r="BB2271" s="29">
        <f t="shared" ref="BB2271" si="21845">AR2271*AW2271+AT2271*AW2274-AS2271*AX2271-AU2271*AX2274</f>
        <v>0.85329705310288462</v>
      </c>
      <c r="BC2271" s="33">
        <f t="shared" ref="BC2271" si="21846">(AR2271*AX2271+AS2271*AW2271+AT2271*AX2274+AU2271*AW2274)</f>
        <v>0</v>
      </c>
      <c r="BD2271" s="31">
        <f t="shared" ref="BD2271" si="21847">AR2271*AY2271+AT2271*AY2274-AS2271*AZ2271-AU2271*AZ2274</f>
        <v>0</v>
      </c>
      <c r="BE2271" s="32">
        <f t="shared" ref="BE2271" si="21848">(AR2271*AZ2271+AS2271*AY2271+AT2271*AZ2274+AU2271*AY2274)</f>
        <v>-0.49718886530380624</v>
      </c>
      <c r="BF2271" s="8"/>
      <c r="BG2271" s="29">
        <v>1</v>
      </c>
      <c r="BH2271" s="30">
        <v>0</v>
      </c>
      <c r="BI2271" s="31">
        <v>0</v>
      </c>
      <c r="BJ2271" s="32">
        <f t="shared" ref="BJ2271:BJ2334" si="21849">-1/($BH$8*$B2271)</f>
        <v>-6.7864999999999995E-2</v>
      </c>
      <c r="BL2271" s="29">
        <f t="shared" ref="BL2271" si="21850">BB2271*BG2271+BD2271*BG2274-BC2271*BH2271-BE2271*BH2274</f>
        <v>0.85329705310288462</v>
      </c>
      <c r="BM2271" s="33">
        <f t="shared" ref="BM2271" si="21851">(BB2271*BH2271+BC2271*BG2271+BD2271*BH2274+BE2271*BG2274)</f>
        <v>0</v>
      </c>
      <c r="BN2271" s="31">
        <f t="shared" ref="BN2271" si="21852">BB2271*BI2271+BD2271*BI2274-BC2271*BJ2271-BE2271*BJ2274</f>
        <v>0</v>
      </c>
      <c r="BO2271" s="32">
        <f t="shared" ref="BO2271" si="21853">(BB2271*BJ2271+BC2271*BI2271+BD2271*BJ2274+BE2271*BI2274)</f>
        <v>-0.55509786981263354</v>
      </c>
      <c r="BP2271" s="8"/>
      <c r="BQ2271" s="34">
        <v>1</v>
      </c>
      <c r="BR2271" s="35">
        <v>0</v>
      </c>
      <c r="BS2271" s="11">
        <v>0</v>
      </c>
      <c r="BT2271" s="36">
        <v>0</v>
      </c>
      <c r="BV2271" s="29">
        <f t="shared" ref="BV2271" si="21854">BL2271*BQ2271+BN2271*BQ2274-BM2271*BR2271-BO2271*BR2274</f>
        <v>0.85329705310288462</v>
      </c>
      <c r="BW2271" s="33">
        <f t="shared" ref="BW2271" si="21855">(BL2271*BR2271+BM2271*BQ2271+BN2271*BR2274+BO2271*BQ2274)</f>
        <v>-0.55509786981263354</v>
      </c>
      <c r="BX2271" s="31">
        <f t="shared" ref="BX2271" si="21856">BL2271*BS2271+BN2271*BS2274-BM2271*BT2271-BO2271*BT2274</f>
        <v>0</v>
      </c>
      <c r="BY2271" s="32">
        <f t="shared" ref="BY2271" si="21857">(BL2271*BT2271+BM2271*BS2271+BN2271*BT2274+BO2271*BS2274)</f>
        <v>-0.55509786981263354</v>
      </c>
      <c r="CA2271" s="37">
        <f t="shared" ref="CA2271" si="21858">20*LOG(((1+$BR$8)/$BR$8)/((BV2271+BV2274)^2+(BW2271+BW2274)^2)^0.5)</f>
        <v>-4.6276814859096934E-3</v>
      </c>
      <c r="CC2271" s="134">
        <f t="shared" ref="CC2271" si="21859">((BV2271^2+BW2271^2)^0.5)/((BV2274^2+BW2274^2)^0.5)</f>
        <v>1.0346444219880149</v>
      </c>
      <c r="CD2271" s="9"/>
      <c r="CE2271" s="38"/>
      <c r="CF2271" s="38"/>
      <c r="CG2271" s="38"/>
      <c r="CH2271" s="38"/>
      <c r="CM2271" s="129">
        <v>5.98</v>
      </c>
    </row>
    <row r="2272" spans="2:91" ht="18.600000000000001" customHeight="1" thickBot="1">
      <c r="D2272" s="39"/>
      <c r="G2272" s="40"/>
      <c r="I2272" s="39"/>
      <c r="L2272" s="40"/>
      <c r="N2272" s="39"/>
      <c r="Q2272" s="40"/>
      <c r="S2272" s="39"/>
      <c r="V2272" s="40"/>
      <c r="X2272" s="39"/>
      <c r="AA2272" s="40"/>
      <c r="AC2272" s="39"/>
      <c r="AF2272" s="40"/>
      <c r="AH2272" s="39"/>
      <c r="AK2272" s="40"/>
      <c r="AM2272" s="39"/>
      <c r="AP2272" s="40"/>
      <c r="AR2272" s="39"/>
      <c r="AU2272" s="40"/>
      <c r="AW2272" s="39"/>
      <c r="AZ2272" s="40"/>
      <c r="BB2272" s="39"/>
      <c r="BE2272" s="40"/>
      <c r="BG2272" s="39"/>
      <c r="BJ2272" s="40"/>
      <c r="BL2272" s="39"/>
      <c r="BO2272" s="40"/>
      <c r="BQ2272" s="34"/>
      <c r="BR2272" s="11"/>
      <c r="BS2272" s="11"/>
      <c r="BT2272" s="41"/>
      <c r="BV2272" s="39"/>
      <c r="BY2272" s="40"/>
      <c r="CC2272" s="135"/>
      <c r="CD2272" s="9"/>
      <c r="CE2272" s="38"/>
      <c r="CF2272" s="38"/>
      <c r="CG2272" s="38"/>
      <c r="CH2272" s="38"/>
    </row>
    <row r="2273" spans="2:91" ht="18.600000000000001" customHeight="1" thickBot="1">
      <c r="D2273" s="258" t="s">
        <v>129</v>
      </c>
      <c r="E2273" s="259"/>
      <c r="F2273" s="260" t="s">
        <v>130</v>
      </c>
      <c r="G2273" s="261"/>
      <c r="H2273" s="229"/>
      <c r="I2273" s="258" t="s">
        <v>131</v>
      </c>
      <c r="J2273" s="259"/>
      <c r="K2273" s="260" t="s">
        <v>132</v>
      </c>
      <c r="L2273" s="261"/>
      <c r="N2273" s="253" t="s">
        <v>133</v>
      </c>
      <c r="O2273" s="254"/>
      <c r="P2273" s="255" t="s">
        <v>134</v>
      </c>
      <c r="Q2273" s="256"/>
      <c r="S2273" s="258" t="s">
        <v>135</v>
      </c>
      <c r="T2273" s="259"/>
      <c r="U2273" s="260" t="s">
        <v>136</v>
      </c>
      <c r="V2273" s="261"/>
      <c r="W2273" s="8"/>
      <c r="X2273" s="253" t="s">
        <v>137</v>
      </c>
      <c r="Y2273" s="254"/>
      <c r="Z2273" s="255" t="s">
        <v>138</v>
      </c>
      <c r="AA2273" s="256"/>
      <c r="AB2273" s="8"/>
      <c r="AC2273" s="258" t="s">
        <v>139</v>
      </c>
      <c r="AD2273" s="259"/>
      <c r="AE2273" s="260" t="s">
        <v>140</v>
      </c>
      <c r="AF2273" s="261"/>
      <c r="AG2273" s="8"/>
      <c r="AH2273" s="253" t="s">
        <v>141</v>
      </c>
      <c r="AI2273" s="254"/>
      <c r="AJ2273" s="255" t="s">
        <v>142</v>
      </c>
      <c r="AK2273" s="256"/>
      <c r="AL2273" s="8"/>
      <c r="AM2273" s="258" t="s">
        <v>143</v>
      </c>
      <c r="AN2273" s="259"/>
      <c r="AO2273" s="260" t="s">
        <v>144</v>
      </c>
      <c r="AP2273" s="261"/>
      <c r="AR2273" s="253" t="s">
        <v>145</v>
      </c>
      <c r="AS2273" s="254"/>
      <c r="AT2273" s="255" t="s">
        <v>146</v>
      </c>
      <c r="AU2273" s="256"/>
      <c r="AV2273" s="4"/>
      <c r="AW2273" s="258" t="s">
        <v>147</v>
      </c>
      <c r="AX2273" s="259"/>
      <c r="AY2273" s="260" t="s">
        <v>148</v>
      </c>
      <c r="AZ2273" s="261"/>
      <c r="BA2273" s="8"/>
      <c r="BB2273" s="253" t="s">
        <v>149</v>
      </c>
      <c r="BC2273" s="254"/>
      <c r="BD2273" s="255" t="s">
        <v>150</v>
      </c>
      <c r="BE2273" s="256"/>
      <c r="BF2273" s="4"/>
      <c r="BG2273" s="258" t="s">
        <v>151</v>
      </c>
      <c r="BH2273" s="259"/>
      <c r="BI2273" s="260" t="s">
        <v>152</v>
      </c>
      <c r="BJ2273" s="261"/>
      <c r="BK2273" s="4"/>
      <c r="BL2273" s="253" t="s">
        <v>153</v>
      </c>
      <c r="BM2273" s="254"/>
      <c r="BN2273" s="255" t="s">
        <v>154</v>
      </c>
      <c r="BO2273" s="256"/>
      <c r="BP2273" s="4"/>
      <c r="BQ2273" s="258" t="s">
        <v>155</v>
      </c>
      <c r="BR2273" s="259"/>
      <c r="BS2273" s="260" t="s">
        <v>156</v>
      </c>
      <c r="BT2273" s="261"/>
      <c r="BU2273" s="8"/>
      <c r="BV2273" s="253" t="s">
        <v>157</v>
      </c>
      <c r="BW2273" s="254"/>
      <c r="BX2273" s="255" t="s">
        <v>158</v>
      </c>
      <c r="BY2273" s="256"/>
      <c r="CA2273" s="46" t="s">
        <v>16</v>
      </c>
      <c r="CC2273" s="136" t="s">
        <v>71</v>
      </c>
      <c r="CD2273" s="9"/>
      <c r="CE2273" s="38"/>
      <c r="CF2273" s="38"/>
      <c r="CG2273" s="38"/>
      <c r="CH2273" s="38"/>
    </row>
    <row r="2274" spans="2:91" ht="18.600000000000001" customHeight="1" thickTop="1" thickBot="1">
      <c r="D2274" s="29">
        <v>0</v>
      </c>
      <c r="E2274" s="33">
        <v>0</v>
      </c>
      <c r="F2274" s="31">
        <v>1</v>
      </c>
      <c r="G2274" s="32">
        <v>0</v>
      </c>
      <c r="I2274" s="29">
        <v>0</v>
      </c>
      <c r="J2274" s="33">
        <f t="shared" ref="J2274" si="21860">IF(0=(1-$J$8*$K$8*$B2271^2),10^14,$B2271*$J$8/(1-$J$8*$K$8*$B2271^2))</f>
        <v>-0.20595856573837409</v>
      </c>
      <c r="K2274" s="31">
        <v>1</v>
      </c>
      <c r="L2274" s="32">
        <v>0</v>
      </c>
      <c r="N2274" s="29">
        <f t="shared" ref="N2274" si="21861">D2274*I2271+F2274*I2274-E2274*J2271-G2274*J2274</f>
        <v>0</v>
      </c>
      <c r="O2274" s="33">
        <f t="shared" ref="O2274" si="21862">(D2274*J2271+E2274*I2271+F2274*J2274+G2274*I2274)</f>
        <v>-0.20595856573837409</v>
      </c>
      <c r="P2274" s="31">
        <f t="shared" ref="P2274" si="21863">D2274*K2271+F2274*K2274-E2274*L2271-G2274*L2274</f>
        <v>1</v>
      </c>
      <c r="Q2274" s="32">
        <f t="shared" ref="Q2274" si="21864">(D2274*L2271+E2274*K2271+F2274*L2274+G2274*K2274)</f>
        <v>0</v>
      </c>
      <c r="S2274" s="29">
        <v>0</v>
      </c>
      <c r="T2274" s="33">
        <v>0</v>
      </c>
      <c r="U2274" s="31">
        <v>1</v>
      </c>
      <c r="V2274" s="32">
        <v>0</v>
      </c>
      <c r="X2274" s="29">
        <f t="shared" ref="X2274" si="21865">N2274*S2271+P2274*S2274-O2274*T2271-Q2274*T2274</f>
        <v>0</v>
      </c>
      <c r="Y2274" s="33">
        <f t="shared" ref="Y2274" si="21866">(N2274*T2271+O2274*S2271+P2274*T2274+Q2274*S2274)</f>
        <v>-0.20595856573837409</v>
      </c>
      <c r="Z2274" s="31">
        <f t="shared" ref="Z2274" si="21867">N2274*U2271+P2274*U2274-O2274*V2271-Q2274*V2274</f>
        <v>0.95604260657873508</v>
      </c>
      <c r="AA2274" s="32">
        <f t="shared" ref="AA2274" si="21868">(N2274*V2271+O2274*U2271+P2274*V2274+Q2274*U2274)</f>
        <v>0</v>
      </c>
      <c r="AB2274" s="8"/>
      <c r="AC2274" s="29">
        <v>0</v>
      </c>
      <c r="AD2274" s="33">
        <f t="shared" ref="AD2274" si="21869">IF(0=(1-$AD$8*$AE$8*$B2271^2),10^14,$B2271*$AD$8/(1-$AD$8*$AE$8*$B2271^2))</f>
        <v>-0.16125180755132729</v>
      </c>
      <c r="AE2274" s="31">
        <v>1</v>
      </c>
      <c r="AF2274" s="32">
        <v>0</v>
      </c>
      <c r="AH2274" s="29">
        <f t="shared" ref="AH2274" si="21870">X2274*AC2271+Z2274*AC2274-Y2274*AD2271-AA2274*AD2274</f>
        <v>0</v>
      </c>
      <c r="AI2274" s="33">
        <f t="shared" ref="AI2274" si="21871">(X2274*AD2271+Y2274*AC2271+Z2274*AD2274+AA2274*AC2274)</f>
        <v>-0.36012216414527759</v>
      </c>
      <c r="AJ2274" s="31">
        <f t="shared" ref="AJ2274" si="21872">X2274*AE2271+Z2274*AE2274-Y2274*AF2271-AA2274*AF2274</f>
        <v>0.95604260657873508</v>
      </c>
      <c r="AK2274" s="32">
        <f t="shared" ref="AK2274" si="21873">(X2274*AF2271+Y2274*AE2271+Z2274*AF2274+AA2274*AE2274)</f>
        <v>0</v>
      </c>
      <c r="AL2274" s="8"/>
      <c r="AM2274" s="29">
        <v>0</v>
      </c>
      <c r="AN2274" s="33">
        <v>0</v>
      </c>
      <c r="AO2274" s="31">
        <v>1</v>
      </c>
      <c r="AP2274" s="32">
        <v>0</v>
      </c>
      <c r="AR2274" s="29">
        <f t="shared" ref="AR2274" si="21874">AH2274*AM2271+AJ2274*AM2274-AI2274*AN2271-AK2274*AN2274</f>
        <v>0</v>
      </c>
      <c r="AS2274" s="33">
        <f t="shared" ref="AS2274" si="21875">(AH2274*AN2271+AI2274*AM2271+AJ2274*AN2274+AK2274*AM2274)</f>
        <v>-0.36012216414527759</v>
      </c>
      <c r="AT2274" s="31">
        <f t="shared" ref="AT2274" si="21876">AH2274*AO2271+AJ2274*AO2274-AI2274*AP2271-AK2274*AP2274</f>
        <v>0.88653722828787573</v>
      </c>
      <c r="AU2274" s="32">
        <f t="shared" ref="AU2274" si="21877">(AH2274*AP2271+AI2274*AO2271+AJ2274*AP2274+AK2274*AO2274)</f>
        <v>0</v>
      </c>
      <c r="AV2274" s="8"/>
      <c r="AW2274" s="29">
        <v>0</v>
      </c>
      <c r="AX2274" s="33">
        <f t="shared" ref="AX2274" si="21878">IF(0=(1-$AX$8*$AY$8*$B2271^2),10^14,$B2271*$AX$8/(1-$AX$8*$AY$8*$B2271^2))</f>
        <v>-0.14626840237018787</v>
      </c>
      <c r="AY2274" s="31">
        <v>1</v>
      </c>
      <c r="AZ2274" s="32">
        <v>0</v>
      </c>
      <c r="BB2274" s="29">
        <f t="shared" ref="BB2274" si="21879">AR2274*AW2271+AT2274*AW2274-AS2274*AX2271-AU2274*AX2274</f>
        <v>0</v>
      </c>
      <c r="BC2274" s="33">
        <f t="shared" ref="BC2274" si="21880">(AR2274*AX2271+AS2274*AW2271+AT2274*AX2274+AU2274*AW2274)</f>
        <v>-0.48979454816863971</v>
      </c>
      <c r="BD2274" s="31">
        <f t="shared" ref="BD2274" si="21881">AR2274*AY2271+AT2274*AY2274-AS2274*AZ2271-AU2274*AZ2274</f>
        <v>0.88653722828787573</v>
      </c>
      <c r="BE2274" s="32">
        <f t="shared" ref="BE2274" si="21882">(AR2274*AZ2271+AS2274*AY2271+AT2274*AZ2274+AU2274*AY2274)</f>
        <v>0</v>
      </c>
      <c r="BF2274" s="8"/>
      <c r="BG2274" s="29">
        <v>0</v>
      </c>
      <c r="BH2274" s="33">
        <v>0</v>
      </c>
      <c r="BI2274" s="31">
        <v>1</v>
      </c>
      <c r="BJ2274" s="32">
        <v>0</v>
      </c>
      <c r="BL2274" s="29">
        <f t="shared" ref="BL2274" si="21883">BB2274*BG2271+BD2274*BG2274-BC2274*BH2271-BE2274*BH2274</f>
        <v>0</v>
      </c>
      <c r="BM2274" s="33">
        <f t="shared" ref="BM2274" si="21884">(BB2274*BH2271+BC2274*BG2271+BD2274*BH2274+BE2274*BG2274)</f>
        <v>-0.48979454816863971</v>
      </c>
      <c r="BN2274" s="31">
        <f t="shared" ref="BN2274" si="21885">BB2274*BI2271+BD2274*BI2274-BC2274*BJ2271-BE2274*BJ2274</f>
        <v>0.853297321276411</v>
      </c>
      <c r="BO2274" s="32">
        <f t="shared" ref="BO2274" si="21886">(BB2274*BJ2271+BC2274*BI2271+BD2274*BJ2274+BE2274*BI2274)</f>
        <v>0</v>
      </c>
      <c r="BP2274" s="8"/>
      <c r="BQ2274" s="19">
        <f t="shared" ref="BQ2274:BQ2337" si="21887">1/$BR$8</f>
        <v>1</v>
      </c>
      <c r="BR2274" s="47">
        <v>0</v>
      </c>
      <c r="BS2274" s="48">
        <v>1</v>
      </c>
      <c r="BT2274" s="49">
        <v>0</v>
      </c>
      <c r="BV2274" s="29">
        <f t="shared" ref="BV2274" si="21888">BL2274*BQ2271+BN2274*BQ2274-BM2274*BR2271-BO2274*BR2274</f>
        <v>0.853297321276411</v>
      </c>
      <c r="BW2274" s="33">
        <f t="shared" ref="BW2274" si="21889">(BL2274*BR2271+BM2274*BQ2271+BN2274*BR2274+BO2274*BQ2274)</f>
        <v>-0.48979454816863971</v>
      </c>
      <c r="BX2274" s="31">
        <f t="shared" ref="BX2274" si="21890">BL2274*BS2271+BN2274*BS2274-BM2274*BT2271-BO2274*BT2274</f>
        <v>0.853297321276411</v>
      </c>
      <c r="BY2274" s="32">
        <f t="shared" ref="BY2274" si="21891">(BL2274*BT2271+BM2274*BS2271+BN2274*BT2274+BO2274*BS2274)</f>
        <v>0</v>
      </c>
      <c r="CA2274" s="50">
        <f t="shared" ref="CA2274" si="21892">(180/PI())*ATAN(-1*(BW2271+BW2274)/(BV2271+BV2274))</f>
        <v>31.477784852742904</v>
      </c>
      <c r="CC2274" s="137">
        <f t="shared" ref="CC2274" si="21893">20*LOG(((1-(10^(CA2271/20)^2)*(1-((1-CC2271)/(1+CC2271))^2))^0.5))</f>
        <v>-28.681843179329498</v>
      </c>
      <c r="CD2274" s="9"/>
      <c r="CE2274" s="38"/>
      <c r="CF2274" s="38"/>
      <c r="CG2274" s="38"/>
      <c r="CH2274" s="38"/>
    </row>
    <row r="2275" spans="2:91" ht="18.600000000000001" customHeight="1">
      <c r="CC2275" s="42"/>
    </row>
    <row r="2276" spans="2:91" ht="18.600000000000001" customHeight="1" thickBot="1">
      <c r="E2276" s="22" t="s">
        <v>4</v>
      </c>
      <c r="J2276" s="22" t="s">
        <v>5</v>
      </c>
      <c r="O2276" s="22" t="s">
        <v>6</v>
      </c>
      <c r="T2276" s="22" t="s">
        <v>7</v>
      </c>
      <c r="Y2276" s="22" t="s">
        <v>8</v>
      </c>
      <c r="AD2276" s="22" t="s">
        <v>65</v>
      </c>
      <c r="AI2276" s="22" t="s">
        <v>9</v>
      </c>
      <c r="AN2276" s="22" t="s">
        <v>66</v>
      </c>
      <c r="AS2276" s="22" t="s">
        <v>51</v>
      </c>
      <c r="AX2276" s="22" t="s">
        <v>67</v>
      </c>
      <c r="BC2276" s="22" t="s">
        <v>52</v>
      </c>
      <c r="BH2276" s="22" t="s">
        <v>68</v>
      </c>
      <c r="BM2276" s="22" t="s">
        <v>63</v>
      </c>
      <c r="BQ2276" s="23" t="s">
        <v>69</v>
      </c>
      <c r="BR2276" s="23"/>
      <c r="BS2276" s="24"/>
      <c r="BT2276" s="24"/>
      <c r="BU2276" s="24"/>
      <c r="BW2276" s="22" t="s">
        <v>64</v>
      </c>
    </row>
    <row r="2277" spans="2:91" ht="18.600000000000001" customHeight="1" thickBot="1">
      <c r="D2277" s="249" t="s">
        <v>103</v>
      </c>
      <c r="E2277" s="250"/>
      <c r="F2277" s="251" t="s">
        <v>104</v>
      </c>
      <c r="G2277" s="252"/>
      <c r="H2277" s="229"/>
      <c r="I2277" s="253" t="s">
        <v>11</v>
      </c>
      <c r="J2277" s="254"/>
      <c r="K2277" s="255" t="s">
        <v>12</v>
      </c>
      <c r="L2277" s="256"/>
      <c r="M2277" s="24"/>
      <c r="N2277" s="253" t="s">
        <v>105</v>
      </c>
      <c r="O2277" s="254"/>
      <c r="P2277" s="255" t="s">
        <v>106</v>
      </c>
      <c r="Q2277" s="256"/>
      <c r="R2277" s="24"/>
      <c r="S2277" s="249" t="s">
        <v>107</v>
      </c>
      <c r="T2277" s="250"/>
      <c r="U2277" s="251" t="s">
        <v>108</v>
      </c>
      <c r="V2277" s="252"/>
      <c r="W2277" s="8"/>
      <c r="X2277" s="253" t="s">
        <v>109</v>
      </c>
      <c r="Y2277" s="254"/>
      <c r="Z2277" s="255" t="s">
        <v>110</v>
      </c>
      <c r="AA2277" s="256"/>
      <c r="AB2277" s="8"/>
      <c r="AC2277" s="253" t="s">
        <v>111</v>
      </c>
      <c r="AD2277" s="254"/>
      <c r="AE2277" s="255" t="s">
        <v>14</v>
      </c>
      <c r="AF2277" s="256"/>
      <c r="AG2277" s="8"/>
      <c r="AH2277" s="253" t="s">
        <v>112</v>
      </c>
      <c r="AI2277" s="254"/>
      <c r="AJ2277" s="255" t="s">
        <v>113</v>
      </c>
      <c r="AK2277" s="256"/>
      <c r="AL2277" s="8"/>
      <c r="AM2277" s="249" t="s">
        <v>114</v>
      </c>
      <c r="AN2277" s="250"/>
      <c r="AO2277" s="251" t="s">
        <v>115</v>
      </c>
      <c r="AP2277" s="252"/>
      <c r="AQ2277" s="24"/>
      <c r="AR2277" s="253" t="s">
        <v>116</v>
      </c>
      <c r="AS2277" s="254"/>
      <c r="AT2277" s="255" t="s">
        <v>13</v>
      </c>
      <c r="AU2277" s="256"/>
      <c r="AV2277" s="4"/>
      <c r="AW2277" s="253" t="s">
        <v>117</v>
      </c>
      <c r="AX2277" s="254"/>
      <c r="AY2277" s="255" t="s">
        <v>118</v>
      </c>
      <c r="AZ2277" s="256"/>
      <c r="BA2277" s="8"/>
      <c r="BB2277" s="253" t="s">
        <v>119</v>
      </c>
      <c r="BC2277" s="254"/>
      <c r="BD2277" s="255" t="s">
        <v>120</v>
      </c>
      <c r="BE2277" s="256"/>
      <c r="BF2277" s="4"/>
      <c r="BG2277" s="249" t="s">
        <v>121</v>
      </c>
      <c r="BH2277" s="250"/>
      <c r="BI2277" s="251" t="s">
        <v>122</v>
      </c>
      <c r="BJ2277" s="252"/>
      <c r="BK2277" s="4"/>
      <c r="BL2277" s="253" t="s">
        <v>123</v>
      </c>
      <c r="BM2277" s="254"/>
      <c r="BN2277" s="255" t="s">
        <v>124</v>
      </c>
      <c r="BO2277" s="256"/>
      <c r="BP2277" s="4"/>
      <c r="BQ2277" s="253" t="s">
        <v>125</v>
      </c>
      <c r="BR2277" s="254"/>
      <c r="BS2277" s="255" t="s">
        <v>126</v>
      </c>
      <c r="BT2277" s="256"/>
      <c r="BU2277" s="8"/>
      <c r="BV2277" s="253" t="s">
        <v>127</v>
      </c>
      <c r="BW2277" s="254"/>
      <c r="BX2277" s="255" t="s">
        <v>128</v>
      </c>
      <c r="BY2277" s="256"/>
      <c r="CA2277" s="27" t="s">
        <v>15</v>
      </c>
      <c r="CC2277" s="133" t="s">
        <v>70</v>
      </c>
      <c r="CD2277" s="9"/>
      <c r="CE2277" s="38"/>
      <c r="CF2277" s="38"/>
      <c r="CG2277" s="38"/>
      <c r="CH2277" s="38"/>
    </row>
    <row r="2278" spans="2:91" ht="18.600000000000001" customHeight="1" thickTop="1" thickBot="1">
      <c r="B2278" s="129">
        <v>6.02</v>
      </c>
      <c r="D2278" s="29">
        <v>1</v>
      </c>
      <c r="E2278" s="30">
        <v>0</v>
      </c>
      <c r="F2278" s="31">
        <v>0</v>
      </c>
      <c r="G2278" s="32">
        <f t="shared" ref="G2278:G2341" si="21894">-1/($E$8*$B2278)</f>
        <v>-0.10949833887043191</v>
      </c>
      <c r="I2278" s="29">
        <v>1</v>
      </c>
      <c r="J2278" s="33">
        <v>0</v>
      </c>
      <c r="K2278" s="31">
        <v>0</v>
      </c>
      <c r="L2278" s="32">
        <v>0</v>
      </c>
      <c r="N2278" s="29">
        <f t="shared" ref="N2278" si="21895">D2278*I2278+F2278*I2281-E2278*J2278-G2278*J2281</f>
        <v>0.97752344311907935</v>
      </c>
      <c r="O2278" s="33">
        <f t="shared" ref="O2278" si="21896">(D2278*J2278+E2278*I2278+F2278*J2281+G2278*I2281)</f>
        <v>0</v>
      </c>
      <c r="P2278" s="31">
        <f t="shared" ref="P2278" si="21897">D2278*K2278+F2278*K2281-E2278*L2278-G2278*L2281</f>
        <v>0</v>
      </c>
      <c r="Q2278" s="32">
        <f t="shared" ref="Q2278" si="21898">(D2278*L2278+E2278*K2278+F2278*L2281+G2278*K2281)</f>
        <v>-0.10949833887043191</v>
      </c>
      <c r="S2278" s="29">
        <v>1</v>
      </c>
      <c r="T2278" s="30">
        <v>0</v>
      </c>
      <c r="U2278" s="31">
        <v>0</v>
      </c>
      <c r="V2278" s="32">
        <f t="shared" ref="V2278:V2341" si="21899">-1/($T$8*$B2278)</f>
        <v>-0.21271926910299005</v>
      </c>
      <c r="X2278" s="29">
        <f t="shared" ref="X2278" si="21900">N2278*S2278+P2278*S2281-O2278*T2278-Q2278*T2281</f>
        <v>0.97752344311907935</v>
      </c>
      <c r="Y2278" s="33">
        <f t="shared" ref="Y2278" si="21901">(N2278*T2278+O2278*S2278+P2278*T2281+Q2278*S2281)</f>
        <v>0</v>
      </c>
      <c r="Z2278" s="31">
        <f t="shared" ref="Z2278" si="21902">N2278*U2278+P2278*U2281-O2278*V2278-Q2278*V2281</f>
        <v>0</v>
      </c>
      <c r="AA2278" s="32">
        <f t="shared" ref="AA2278" si="21903">(N2278*V2278+O2278*U2278+P2278*V2281+Q2278*U2281)</f>
        <v>-0.31743641122176075</v>
      </c>
      <c r="AB2278" s="8"/>
      <c r="AC2278" s="29">
        <v>1</v>
      </c>
      <c r="AD2278" s="33">
        <v>0</v>
      </c>
      <c r="AE2278" s="31">
        <v>0</v>
      </c>
      <c r="AF2278" s="32">
        <v>0</v>
      </c>
      <c r="AH2278" s="29">
        <f t="shared" ref="AH2278" si="21904">X2278*AC2278+Z2278*AC2281-Y2278*AD2278-AA2278*AD2281</f>
        <v>0.92651173175628021</v>
      </c>
      <c r="AI2278" s="33">
        <f t="shared" ref="AI2278" si="21905">(X2278*AD2278+Y2278*AC2278+Z2278*AD2281+AA2278*AC2281)</f>
        <v>0</v>
      </c>
      <c r="AJ2278" s="31">
        <f t="shared" ref="AJ2278" si="21906">X2278*AE2278+Z2278*AE2281-Y2278*AF2278-AA2278*AF2281</f>
        <v>0</v>
      </c>
      <c r="AK2278" s="32">
        <f t="shared" ref="AK2278" si="21907">(X2278*AF2278+Y2278*AE2278+Z2278*AF2281+AA2278*AE2281)</f>
        <v>-0.31743641122176075</v>
      </c>
      <c r="AL2278" s="8"/>
      <c r="AM2278" s="29">
        <v>1</v>
      </c>
      <c r="AN2278" s="30">
        <v>0</v>
      </c>
      <c r="AO2278" s="31">
        <v>0</v>
      </c>
      <c r="AP2278" s="32">
        <f t="shared" ref="AP2278:AP2341" si="21908">-1/($AN$8*$B2278)</f>
        <v>-0.19236378737541526</v>
      </c>
      <c r="AR2278" s="29">
        <f t="shared" ref="AR2278" si="21909">AH2278*AM2278+AJ2278*AM2281-AI2278*AN2278-AK2278*AN2281</f>
        <v>0.92651173175628021</v>
      </c>
      <c r="AS2278" s="33">
        <f t="shared" ref="AS2278" si="21910">(AH2278*AN2278+AI2278*AM2278+AJ2278*AN2281+AK2278*AM2281)</f>
        <v>0</v>
      </c>
      <c r="AT2278" s="31">
        <f t="shared" ref="AT2278" si="21911">AH2278*AO2278+AJ2278*AO2281-AI2278*AP2278-AK2278*AP2281</f>
        <v>0</v>
      </c>
      <c r="AU2278" s="32">
        <f t="shared" ref="AU2278" si="21912">(AH2278*AP2278+AI2278*AO2278+AJ2278*AP2281+AK2278*AO2281)</f>
        <v>-0.49566371699015366</v>
      </c>
      <c r="AV2278" s="8"/>
      <c r="AW2278" s="29">
        <v>1</v>
      </c>
      <c r="AX2278" s="33">
        <v>0</v>
      </c>
      <c r="AY2278" s="31">
        <v>0</v>
      </c>
      <c r="AZ2278" s="32">
        <v>0</v>
      </c>
      <c r="BB2278" s="29">
        <f t="shared" ref="BB2278" si="21913">AR2278*AW2278+AT2278*AW2281-AS2278*AX2278-AU2278*AX2281</f>
        <v>0.85425827486840877</v>
      </c>
      <c r="BC2278" s="33">
        <f t="shared" ref="BC2278" si="21914">(AR2278*AX2278+AS2278*AW2278+AT2278*AX2281+AU2278*AW2281)</f>
        <v>0</v>
      </c>
      <c r="BD2278" s="31">
        <f t="shared" ref="BD2278" si="21915">AR2278*AY2278+AT2278*AY2281-AS2278*AZ2278-AU2278*AZ2281</f>
        <v>0</v>
      </c>
      <c r="BE2278" s="32">
        <f t="shared" ref="BE2278" si="21916">(AR2278*AZ2278+AS2278*AY2278+AT2278*AZ2281+AU2278*AY2281)</f>
        <v>-0.49566371699015366</v>
      </c>
      <c r="BF2278" s="8"/>
      <c r="BG2278" s="29">
        <v>1</v>
      </c>
      <c r="BH2278" s="30">
        <v>0</v>
      </c>
      <c r="BI2278" s="31">
        <v>0</v>
      </c>
      <c r="BJ2278" s="32">
        <f t="shared" ref="BJ2278:BJ2341" si="21917">-1/($BH$8*$B2278)</f>
        <v>-6.7639534883720931E-2</v>
      </c>
      <c r="BL2278" s="29">
        <f t="shared" ref="BL2278" si="21918">BB2278*BG2278+BD2278*BG2281-BC2278*BH2278-BE2278*BH2281</f>
        <v>0.85425827486840877</v>
      </c>
      <c r="BM2278" s="33">
        <f t="shared" ref="BM2278" si="21919">(BB2278*BH2278+BC2278*BG2278+BD2278*BH2281+BE2278*BG2281)</f>
        <v>0</v>
      </c>
      <c r="BN2278" s="31">
        <f t="shared" ref="BN2278" si="21920">BB2278*BI2278+BD2278*BI2281-BC2278*BJ2278-BE2278*BJ2281</f>
        <v>0</v>
      </c>
      <c r="BO2278" s="32">
        <f t="shared" ref="BO2278" si="21921">(BB2278*BJ2278+BC2278*BI2278+BD2278*BJ2281+BE2278*BI2281)</f>
        <v>-0.55344534937282264</v>
      </c>
      <c r="BP2278" s="8"/>
      <c r="BQ2278" s="34">
        <v>1</v>
      </c>
      <c r="BR2278" s="35">
        <v>0</v>
      </c>
      <c r="BS2278" s="11">
        <v>0</v>
      </c>
      <c r="BT2278" s="36">
        <v>0</v>
      </c>
      <c r="BV2278" s="29">
        <f t="shared" ref="BV2278" si="21922">BL2278*BQ2278+BN2278*BQ2281-BM2278*BR2278-BO2278*BR2281</f>
        <v>0.85425827486840877</v>
      </c>
      <c r="BW2278" s="33">
        <f t="shared" ref="BW2278" si="21923">(BL2278*BR2278+BM2278*BQ2278+BN2278*BR2281+BO2278*BQ2281)</f>
        <v>-0.55344534937282264</v>
      </c>
      <c r="BX2278" s="31">
        <f t="shared" ref="BX2278" si="21924">BL2278*BS2278+BN2278*BS2281-BM2278*BT2278-BO2278*BT2281</f>
        <v>0</v>
      </c>
      <c r="BY2278" s="32">
        <f t="shared" ref="BY2278" si="21925">(BL2278*BT2278+BM2278*BS2278+BN2278*BT2281+BO2278*BS2281)</f>
        <v>-0.55344534937282264</v>
      </c>
      <c r="CA2278" s="37">
        <f t="shared" ref="CA2278" si="21926">20*LOG(((1+$BR$8)/$BR$8)/((BV2278+BV2281)^2+(BW2278+BW2281)^2)^0.5)</f>
        <v>-4.6065547875341496E-3</v>
      </c>
      <c r="CC2278" s="134">
        <f t="shared" ref="CC2278" si="21927">((BV2278^2+BW2278^2)^0.5)/((BV2281^2+BW2281^2)^0.5)</f>
        <v>1.0344578867620826</v>
      </c>
      <c r="CD2278" s="9"/>
      <c r="CE2278" s="38"/>
      <c r="CF2278" s="38"/>
      <c r="CG2278" s="38"/>
      <c r="CH2278" s="38"/>
      <c r="CM2278" s="129">
        <v>6</v>
      </c>
    </row>
    <row r="2279" spans="2:91" ht="18.600000000000001" customHeight="1" thickBot="1">
      <c r="D2279" s="39"/>
      <c r="G2279" s="40"/>
      <c r="I2279" s="39"/>
      <c r="L2279" s="40"/>
      <c r="N2279" s="39"/>
      <c r="Q2279" s="40"/>
      <c r="S2279" s="39"/>
      <c r="V2279" s="40"/>
      <c r="X2279" s="39"/>
      <c r="AA2279" s="40"/>
      <c r="AC2279" s="39"/>
      <c r="AF2279" s="40"/>
      <c r="AH2279" s="39"/>
      <c r="AK2279" s="40"/>
      <c r="AM2279" s="39"/>
      <c r="AP2279" s="40"/>
      <c r="AR2279" s="39"/>
      <c r="AU2279" s="40"/>
      <c r="AW2279" s="39"/>
      <c r="AZ2279" s="40"/>
      <c r="BB2279" s="39"/>
      <c r="BE2279" s="40"/>
      <c r="BG2279" s="39"/>
      <c r="BJ2279" s="40"/>
      <c r="BL2279" s="39"/>
      <c r="BO2279" s="40"/>
      <c r="BQ2279" s="34"/>
      <c r="BR2279" s="11"/>
      <c r="BS2279" s="11"/>
      <c r="BT2279" s="41"/>
      <c r="BV2279" s="39"/>
      <c r="BY2279" s="40"/>
      <c r="CC2279" s="135"/>
      <c r="CD2279" s="9"/>
      <c r="CE2279" s="38"/>
      <c r="CF2279" s="38"/>
      <c r="CG2279" s="38"/>
      <c r="CH2279" s="38"/>
    </row>
    <row r="2280" spans="2:91" ht="18.600000000000001" customHeight="1" thickBot="1">
      <c r="D2280" s="258" t="s">
        <v>129</v>
      </c>
      <c r="E2280" s="259"/>
      <c r="F2280" s="260" t="s">
        <v>130</v>
      </c>
      <c r="G2280" s="261"/>
      <c r="H2280" s="229"/>
      <c r="I2280" s="258" t="s">
        <v>131</v>
      </c>
      <c r="J2280" s="259"/>
      <c r="K2280" s="260" t="s">
        <v>132</v>
      </c>
      <c r="L2280" s="261"/>
      <c r="N2280" s="253" t="s">
        <v>133</v>
      </c>
      <c r="O2280" s="254"/>
      <c r="P2280" s="255" t="s">
        <v>134</v>
      </c>
      <c r="Q2280" s="256"/>
      <c r="S2280" s="258" t="s">
        <v>135</v>
      </c>
      <c r="T2280" s="259"/>
      <c r="U2280" s="260" t="s">
        <v>136</v>
      </c>
      <c r="V2280" s="261"/>
      <c r="W2280" s="8"/>
      <c r="X2280" s="253" t="s">
        <v>137</v>
      </c>
      <c r="Y2280" s="254"/>
      <c r="Z2280" s="255" t="s">
        <v>138</v>
      </c>
      <c r="AA2280" s="256"/>
      <c r="AB2280" s="8"/>
      <c r="AC2280" s="258" t="s">
        <v>139</v>
      </c>
      <c r="AD2280" s="259"/>
      <c r="AE2280" s="260" t="s">
        <v>140</v>
      </c>
      <c r="AF2280" s="261"/>
      <c r="AG2280" s="8"/>
      <c r="AH2280" s="253" t="s">
        <v>141</v>
      </c>
      <c r="AI2280" s="254"/>
      <c r="AJ2280" s="255" t="s">
        <v>142</v>
      </c>
      <c r="AK2280" s="256"/>
      <c r="AL2280" s="8"/>
      <c r="AM2280" s="258" t="s">
        <v>143</v>
      </c>
      <c r="AN2280" s="259"/>
      <c r="AO2280" s="260" t="s">
        <v>144</v>
      </c>
      <c r="AP2280" s="261"/>
      <c r="AR2280" s="253" t="s">
        <v>145</v>
      </c>
      <c r="AS2280" s="254"/>
      <c r="AT2280" s="255" t="s">
        <v>146</v>
      </c>
      <c r="AU2280" s="256"/>
      <c r="AV2280" s="4"/>
      <c r="AW2280" s="258" t="s">
        <v>147</v>
      </c>
      <c r="AX2280" s="259"/>
      <c r="AY2280" s="260" t="s">
        <v>148</v>
      </c>
      <c r="AZ2280" s="261"/>
      <c r="BA2280" s="8"/>
      <c r="BB2280" s="253" t="s">
        <v>149</v>
      </c>
      <c r="BC2280" s="254"/>
      <c r="BD2280" s="255" t="s">
        <v>150</v>
      </c>
      <c r="BE2280" s="256"/>
      <c r="BF2280" s="4"/>
      <c r="BG2280" s="258" t="s">
        <v>151</v>
      </c>
      <c r="BH2280" s="259"/>
      <c r="BI2280" s="260" t="s">
        <v>152</v>
      </c>
      <c r="BJ2280" s="261"/>
      <c r="BK2280" s="4"/>
      <c r="BL2280" s="253" t="s">
        <v>153</v>
      </c>
      <c r="BM2280" s="254"/>
      <c r="BN2280" s="255" t="s">
        <v>154</v>
      </c>
      <c r="BO2280" s="256"/>
      <c r="BP2280" s="4"/>
      <c r="BQ2280" s="258" t="s">
        <v>155</v>
      </c>
      <c r="BR2280" s="259"/>
      <c r="BS2280" s="260" t="s">
        <v>156</v>
      </c>
      <c r="BT2280" s="261"/>
      <c r="BU2280" s="8"/>
      <c r="BV2280" s="253" t="s">
        <v>157</v>
      </c>
      <c r="BW2280" s="254"/>
      <c r="BX2280" s="255" t="s">
        <v>158</v>
      </c>
      <c r="BY2280" s="256"/>
      <c r="CA2280" s="46" t="s">
        <v>16</v>
      </c>
      <c r="CC2280" s="136" t="s">
        <v>71</v>
      </c>
      <c r="CD2280" s="9"/>
      <c r="CE2280" s="38"/>
      <c r="CF2280" s="38"/>
      <c r="CG2280" s="38"/>
      <c r="CH2280" s="38"/>
    </row>
    <row r="2281" spans="2:91" ht="18.600000000000001" customHeight="1" thickTop="1" thickBot="1">
      <c r="D2281" s="29">
        <v>0</v>
      </c>
      <c r="E2281" s="33">
        <v>0</v>
      </c>
      <c r="F2281" s="31">
        <v>1</v>
      </c>
      <c r="G2281" s="32">
        <v>0</v>
      </c>
      <c r="I2281" s="29">
        <v>0</v>
      </c>
      <c r="J2281" s="33">
        <f t="shared" ref="J2281" si="21928">IF(0=(1-$J$8*$K$8*$B2278^2),10^14,$B2278*$J$8/(1-$J$8*$K$8*$B2278^2))</f>
        <v>-0.20526847359316458</v>
      </c>
      <c r="K2281" s="31">
        <v>1</v>
      </c>
      <c r="L2281" s="32">
        <v>0</v>
      </c>
      <c r="N2281" s="29">
        <f t="shared" ref="N2281" si="21929">D2281*I2278+F2281*I2281-E2281*J2278-G2281*J2281</f>
        <v>0</v>
      </c>
      <c r="O2281" s="33">
        <f t="shared" ref="O2281" si="21930">(D2281*J2278+E2281*I2278+F2281*J2281+G2281*I2281)</f>
        <v>-0.20526847359316458</v>
      </c>
      <c r="P2281" s="31">
        <f t="shared" ref="P2281" si="21931">D2281*K2278+F2281*K2281-E2281*L2278-G2281*L2281</f>
        <v>1</v>
      </c>
      <c r="Q2281" s="32">
        <f t="shared" ref="Q2281" si="21932">(D2281*L2278+E2281*K2278+F2281*L2281+G2281*K2281)</f>
        <v>0</v>
      </c>
      <c r="S2281" s="29">
        <v>0</v>
      </c>
      <c r="T2281" s="33">
        <v>0</v>
      </c>
      <c r="U2281" s="31">
        <v>1</v>
      </c>
      <c r="V2281" s="32">
        <v>0</v>
      </c>
      <c r="X2281" s="29">
        <f t="shared" ref="X2281" si="21933">N2281*S2278+P2281*S2281-O2281*T2278-Q2281*T2281</f>
        <v>0</v>
      </c>
      <c r="Y2281" s="33">
        <f t="shared" ref="Y2281" si="21934">(N2281*T2278+O2281*S2278+P2281*T2281+Q2281*S2281)</f>
        <v>-0.20526847359316458</v>
      </c>
      <c r="Z2281" s="31">
        <f t="shared" ref="Z2281" si="21935">N2281*U2278+P2281*U2281-O2281*V2278-Q2281*V2281</f>
        <v>0.95633544032737561</v>
      </c>
      <c r="AA2281" s="32">
        <f t="shared" ref="AA2281" si="21936">(N2281*V2278+O2281*U2278+P2281*V2281+Q2281*U2281)</f>
        <v>0</v>
      </c>
      <c r="AB2281" s="8"/>
      <c r="AC2281" s="29">
        <v>0</v>
      </c>
      <c r="AD2281" s="33">
        <f t="shared" ref="AD2281" si="21937">IF(0=(1-$AD$8*$AE$8*$B2278^2),10^14,$B2278*$AD$8/(1-$AD$8*$AE$8*$B2278^2))</f>
        <v>-0.16069899217441208</v>
      </c>
      <c r="AE2281" s="31">
        <v>1</v>
      </c>
      <c r="AF2281" s="32">
        <v>0</v>
      </c>
      <c r="AH2281" s="29">
        <f t="shared" ref="AH2281" si="21938">X2281*AC2278+Z2281*AC2281-Y2281*AD2278-AA2281*AD2281</f>
        <v>0</v>
      </c>
      <c r="AI2281" s="33">
        <f t="shared" ref="AI2281" si="21939">(X2281*AD2278+Y2281*AC2278+Z2281*AD2281+AA2281*AC2281)</f>
        <v>-0.35895061503444647</v>
      </c>
      <c r="AJ2281" s="31">
        <f t="shared" ref="AJ2281" si="21940">X2281*AE2278+Z2281*AE2281-Y2281*AF2278-AA2281*AF2281</f>
        <v>0.95633544032737561</v>
      </c>
      <c r="AK2281" s="32">
        <f t="shared" ref="AK2281" si="21941">(X2281*AF2278+Y2281*AE2278+Z2281*AF2281+AA2281*AE2281)</f>
        <v>0</v>
      </c>
      <c r="AL2281" s="8"/>
      <c r="AM2281" s="29">
        <v>0</v>
      </c>
      <c r="AN2281" s="33">
        <v>0</v>
      </c>
      <c r="AO2281" s="31">
        <v>1</v>
      </c>
      <c r="AP2281" s="32">
        <v>0</v>
      </c>
      <c r="AR2281" s="29">
        <f t="shared" ref="AR2281" si="21942">AH2281*AM2278+AJ2281*AM2281-AI2281*AN2278-AK2281*AN2281</f>
        <v>0</v>
      </c>
      <c r="AS2281" s="33">
        <f t="shared" ref="AS2281" si="21943">(AH2281*AN2278+AI2281*AM2278+AJ2281*AN2281+AK2281*AM2281)</f>
        <v>-0.35895061503444647</v>
      </c>
      <c r="AT2281" s="31">
        <f t="shared" ref="AT2281" si="21944">AH2281*AO2278+AJ2281*AO2281-AI2281*AP2278-AK2281*AP2281</f>
        <v>0.88728634053861477</v>
      </c>
      <c r="AU2281" s="32">
        <f t="shared" ref="AU2281" si="21945">(AH2281*AP2278+AI2281*AO2278+AJ2281*AP2281+AK2281*AO2281)</f>
        <v>0</v>
      </c>
      <c r="AV2281" s="8"/>
      <c r="AW2281" s="29">
        <v>0</v>
      </c>
      <c r="AX2281" s="33">
        <f t="shared" ref="AX2281" si="21946">IF(0=(1-$AX$8*$AY$8*$B2278^2),10^14,$B2278*$AX$8/(1-$AX$8*$AY$8*$B2278^2))</f>
        <v>-0.1457711234677819</v>
      </c>
      <c r="AY2281" s="31">
        <v>1</v>
      </c>
      <c r="AZ2281" s="32">
        <v>0</v>
      </c>
      <c r="BB2281" s="29">
        <f t="shared" ref="BB2281" si="21947">AR2281*AW2278+AT2281*AW2281-AS2281*AX2278-AU2281*AX2281</f>
        <v>0</v>
      </c>
      <c r="BC2281" s="33">
        <f t="shared" ref="BC2281" si="21948">(AR2281*AX2278+AS2281*AW2278+AT2281*AX2281+AU2281*AW2281)</f>
        <v>-0.48829134173237726</v>
      </c>
      <c r="BD2281" s="31">
        <f t="shared" ref="BD2281" si="21949">AR2281*AY2278+AT2281*AY2281-AS2281*AZ2278-AU2281*AZ2281</f>
        <v>0.88728634053861477</v>
      </c>
      <c r="BE2281" s="32">
        <f t="shared" ref="BE2281" si="21950">(AR2281*AZ2278+AS2281*AY2278+AT2281*AZ2281+AU2281*AY2281)</f>
        <v>0</v>
      </c>
      <c r="BF2281" s="8"/>
      <c r="BG2281" s="29">
        <v>0</v>
      </c>
      <c r="BH2281" s="33">
        <v>0</v>
      </c>
      <c r="BI2281" s="31">
        <v>1</v>
      </c>
      <c r="BJ2281" s="32">
        <v>0</v>
      </c>
      <c r="BL2281" s="29">
        <f t="shared" ref="BL2281" si="21951">BB2281*BG2278+BD2281*BG2281-BC2281*BH2278-BE2281*BH2281</f>
        <v>0</v>
      </c>
      <c r="BM2281" s="33">
        <f t="shared" ref="BM2281" si="21952">(BB2281*BH2278+BC2281*BG2278+BD2281*BH2281+BE2281*BG2281)</f>
        <v>-0.48829134173237726</v>
      </c>
      <c r="BN2281" s="31">
        <f t="shared" ref="BN2281" si="21953">BB2281*BI2278+BD2281*BI2281-BC2281*BJ2278-BE2281*BJ2281</f>
        <v>0.85425854129608869</v>
      </c>
      <c r="BO2281" s="32">
        <f t="shared" ref="BO2281" si="21954">(BB2281*BJ2278+BC2281*BI2278+BD2281*BJ2281+BE2281*BI2281)</f>
        <v>0</v>
      </c>
      <c r="BP2281" s="8"/>
      <c r="BQ2281" s="19">
        <f t="shared" ref="BQ2281:BQ2344" si="21955">1/$BR$8</f>
        <v>1</v>
      </c>
      <c r="BR2281" s="47">
        <v>0</v>
      </c>
      <c r="BS2281" s="48">
        <v>1</v>
      </c>
      <c r="BT2281" s="49">
        <v>0</v>
      </c>
      <c r="BV2281" s="29">
        <f t="shared" ref="BV2281" si="21956">BL2281*BQ2278+BN2281*BQ2281-BM2281*BR2278-BO2281*BR2281</f>
        <v>0.85425854129608869</v>
      </c>
      <c r="BW2281" s="33">
        <f t="shared" ref="BW2281" si="21957">(BL2281*BR2278+BM2281*BQ2278+BN2281*BR2281+BO2281*BQ2281)</f>
        <v>-0.48829134173237726</v>
      </c>
      <c r="BX2281" s="31">
        <f t="shared" ref="BX2281" si="21958">BL2281*BS2278+BN2281*BS2281-BM2281*BT2278-BO2281*BT2281</f>
        <v>0.85425854129608869</v>
      </c>
      <c r="BY2281" s="32">
        <f t="shared" ref="BY2281" si="21959">(BL2281*BT2278+BM2281*BS2278+BN2281*BT2281+BO2281*BS2281)</f>
        <v>0</v>
      </c>
      <c r="CA2281" s="50">
        <f t="shared" ref="CA2281" si="21960">(180/PI())*ATAN(-1*(BW2278+BW2281)/(BV2278+BV2281))</f>
        <v>31.371981924037268</v>
      </c>
      <c r="CC2281" s="137">
        <f t="shared" ref="CC2281" si="21961">20*LOG(((1-(10^(CA2278/20)^2)*(1-((1-CC2278)/(1+CC2278))^2))^0.5))</f>
        <v>-28.707296228119109</v>
      </c>
      <c r="CD2281" s="9"/>
      <c r="CE2281" s="38"/>
      <c r="CF2281" s="38"/>
      <c r="CG2281" s="38"/>
      <c r="CH2281" s="38"/>
    </row>
    <row r="2282" spans="2:91" ht="18.600000000000001" customHeight="1">
      <c r="CC2282" s="42"/>
    </row>
    <row r="2283" spans="2:91" ht="18.600000000000001" customHeight="1" thickBot="1">
      <c r="E2283" s="22" t="s">
        <v>4</v>
      </c>
      <c r="J2283" s="22" t="s">
        <v>5</v>
      </c>
      <c r="O2283" s="22" t="s">
        <v>6</v>
      </c>
      <c r="T2283" s="22" t="s">
        <v>7</v>
      </c>
      <c r="Y2283" s="22" t="s">
        <v>8</v>
      </c>
      <c r="AD2283" s="22" t="s">
        <v>65</v>
      </c>
      <c r="AI2283" s="22" t="s">
        <v>9</v>
      </c>
      <c r="AN2283" s="22" t="s">
        <v>66</v>
      </c>
      <c r="AS2283" s="22" t="s">
        <v>51</v>
      </c>
      <c r="AX2283" s="22" t="s">
        <v>67</v>
      </c>
      <c r="BC2283" s="22" t="s">
        <v>52</v>
      </c>
      <c r="BH2283" s="22" t="s">
        <v>68</v>
      </c>
      <c r="BM2283" s="22" t="s">
        <v>63</v>
      </c>
      <c r="BQ2283" s="23" t="s">
        <v>69</v>
      </c>
      <c r="BR2283" s="23"/>
      <c r="BS2283" s="24"/>
      <c r="BT2283" s="24"/>
      <c r="BU2283" s="24"/>
      <c r="BW2283" s="22" t="s">
        <v>64</v>
      </c>
    </row>
    <row r="2284" spans="2:91" ht="18.600000000000001" customHeight="1" thickBot="1">
      <c r="D2284" s="249" t="s">
        <v>103</v>
      </c>
      <c r="E2284" s="250"/>
      <c r="F2284" s="251" t="s">
        <v>104</v>
      </c>
      <c r="G2284" s="252"/>
      <c r="H2284" s="229"/>
      <c r="I2284" s="253" t="s">
        <v>11</v>
      </c>
      <c r="J2284" s="254"/>
      <c r="K2284" s="255" t="s">
        <v>12</v>
      </c>
      <c r="L2284" s="256"/>
      <c r="M2284" s="24"/>
      <c r="N2284" s="253" t="s">
        <v>105</v>
      </c>
      <c r="O2284" s="254"/>
      <c r="P2284" s="255" t="s">
        <v>106</v>
      </c>
      <c r="Q2284" s="256"/>
      <c r="R2284" s="24"/>
      <c r="S2284" s="249" t="s">
        <v>107</v>
      </c>
      <c r="T2284" s="250"/>
      <c r="U2284" s="251" t="s">
        <v>108</v>
      </c>
      <c r="V2284" s="252"/>
      <c r="W2284" s="8"/>
      <c r="X2284" s="253" t="s">
        <v>109</v>
      </c>
      <c r="Y2284" s="254"/>
      <c r="Z2284" s="255" t="s">
        <v>110</v>
      </c>
      <c r="AA2284" s="256"/>
      <c r="AB2284" s="8"/>
      <c r="AC2284" s="253" t="s">
        <v>111</v>
      </c>
      <c r="AD2284" s="254"/>
      <c r="AE2284" s="255" t="s">
        <v>14</v>
      </c>
      <c r="AF2284" s="256"/>
      <c r="AG2284" s="8"/>
      <c r="AH2284" s="253" t="s">
        <v>112</v>
      </c>
      <c r="AI2284" s="254"/>
      <c r="AJ2284" s="255" t="s">
        <v>113</v>
      </c>
      <c r="AK2284" s="256"/>
      <c r="AL2284" s="8"/>
      <c r="AM2284" s="249" t="s">
        <v>114</v>
      </c>
      <c r="AN2284" s="250"/>
      <c r="AO2284" s="251" t="s">
        <v>115</v>
      </c>
      <c r="AP2284" s="252"/>
      <c r="AQ2284" s="24"/>
      <c r="AR2284" s="253" t="s">
        <v>116</v>
      </c>
      <c r="AS2284" s="254"/>
      <c r="AT2284" s="255" t="s">
        <v>13</v>
      </c>
      <c r="AU2284" s="256"/>
      <c r="AV2284" s="4"/>
      <c r="AW2284" s="253" t="s">
        <v>117</v>
      </c>
      <c r="AX2284" s="254"/>
      <c r="AY2284" s="255" t="s">
        <v>118</v>
      </c>
      <c r="AZ2284" s="256"/>
      <c r="BA2284" s="8"/>
      <c r="BB2284" s="253" t="s">
        <v>119</v>
      </c>
      <c r="BC2284" s="254"/>
      <c r="BD2284" s="255" t="s">
        <v>120</v>
      </c>
      <c r="BE2284" s="256"/>
      <c r="BF2284" s="4"/>
      <c r="BG2284" s="249" t="s">
        <v>121</v>
      </c>
      <c r="BH2284" s="250"/>
      <c r="BI2284" s="251" t="s">
        <v>122</v>
      </c>
      <c r="BJ2284" s="252"/>
      <c r="BK2284" s="4"/>
      <c r="BL2284" s="253" t="s">
        <v>123</v>
      </c>
      <c r="BM2284" s="254"/>
      <c r="BN2284" s="255" t="s">
        <v>124</v>
      </c>
      <c r="BO2284" s="256"/>
      <c r="BP2284" s="4"/>
      <c r="BQ2284" s="253" t="s">
        <v>125</v>
      </c>
      <c r="BR2284" s="254"/>
      <c r="BS2284" s="255" t="s">
        <v>126</v>
      </c>
      <c r="BT2284" s="256"/>
      <c r="BU2284" s="8"/>
      <c r="BV2284" s="253" t="s">
        <v>127</v>
      </c>
      <c r="BW2284" s="254"/>
      <c r="BX2284" s="255" t="s">
        <v>128</v>
      </c>
      <c r="BY2284" s="256"/>
      <c r="CA2284" s="27" t="s">
        <v>15</v>
      </c>
      <c r="CC2284" s="133" t="s">
        <v>70</v>
      </c>
      <c r="CD2284" s="9"/>
      <c r="CE2284" s="38"/>
      <c r="CF2284" s="38"/>
      <c r="CG2284" s="38"/>
      <c r="CH2284" s="38"/>
    </row>
    <row r="2285" spans="2:91" ht="18.600000000000001" customHeight="1" thickTop="1" thickBot="1">
      <c r="B2285" s="129">
        <v>6.04</v>
      </c>
      <c r="D2285" s="29">
        <v>1</v>
      </c>
      <c r="E2285" s="30">
        <v>0</v>
      </c>
      <c r="F2285" s="31">
        <v>0</v>
      </c>
      <c r="G2285" s="32">
        <f t="shared" ref="G2285:G2348" si="21962">-1/($E$8*$B2285)</f>
        <v>-0.10913576158940398</v>
      </c>
      <c r="I2285" s="29">
        <v>1</v>
      </c>
      <c r="J2285" s="33">
        <v>0</v>
      </c>
      <c r="K2285" s="31">
        <v>0</v>
      </c>
      <c r="L2285" s="32">
        <v>0</v>
      </c>
      <c r="N2285" s="29">
        <f t="shared" ref="N2285" si="21963">D2285*I2285+F2285*I2288-E2285*J2285-G2285*J2288</f>
        <v>0.97767267742918385</v>
      </c>
      <c r="O2285" s="33">
        <f t="shared" ref="O2285" si="21964">(D2285*J2285+E2285*I2285+F2285*J2288+G2285*I2288)</f>
        <v>0</v>
      </c>
      <c r="P2285" s="31">
        <f t="shared" ref="P2285" si="21965">D2285*K2285+F2285*K2288-E2285*L2285-G2285*L2288</f>
        <v>0</v>
      </c>
      <c r="Q2285" s="32">
        <f t="shared" ref="Q2285" si="21966">(D2285*L2285+E2285*K2285+F2285*L2288+G2285*K2288)</f>
        <v>-0.10913576158940398</v>
      </c>
      <c r="S2285" s="29">
        <v>1</v>
      </c>
      <c r="T2285" s="30">
        <v>0</v>
      </c>
      <c r="U2285" s="31">
        <v>0</v>
      </c>
      <c r="V2285" s="32">
        <f t="shared" ref="V2285:V2348" si="21967">-1/($T$8*$B2285)</f>
        <v>-0.21201490066225165</v>
      </c>
      <c r="X2285" s="29">
        <f t="shared" ref="X2285" si="21968">N2285*S2285+P2285*S2288-O2285*T2285-Q2285*T2288</f>
        <v>0.97767267742918385</v>
      </c>
      <c r="Y2285" s="33">
        <f t="shared" ref="Y2285" si="21969">(N2285*T2285+O2285*S2285+P2285*T2288+Q2285*S2288)</f>
        <v>0</v>
      </c>
      <c r="Z2285" s="31">
        <f t="shared" ref="Z2285" si="21970">N2285*U2285+P2285*U2288-O2285*V2285-Q2285*V2288</f>
        <v>0</v>
      </c>
      <c r="AA2285" s="32">
        <f t="shared" ref="AA2285" si="21971">(N2285*V2285+O2285*U2285+P2285*V2288+Q2285*U2288)</f>
        <v>-0.31641693717475</v>
      </c>
      <c r="AB2285" s="8"/>
      <c r="AC2285" s="29">
        <v>1</v>
      </c>
      <c r="AD2285" s="33">
        <v>0</v>
      </c>
      <c r="AE2285" s="31">
        <v>0</v>
      </c>
      <c r="AF2285" s="32">
        <v>0</v>
      </c>
      <c r="AH2285" s="29">
        <f t="shared" ref="AH2285" si="21972">X2285*AC2285+Z2285*AC2288-Y2285*AD2285-AA2285*AD2288</f>
        <v>0.92699850165841968</v>
      </c>
      <c r="AI2285" s="33">
        <f t="shared" ref="AI2285" si="21973">(X2285*AD2285+Y2285*AC2285+Z2285*AD2288+AA2285*AC2288)</f>
        <v>0</v>
      </c>
      <c r="AJ2285" s="31">
        <f t="shared" ref="AJ2285" si="21974">X2285*AE2285+Z2285*AE2288-Y2285*AF2285-AA2285*AF2288</f>
        <v>0</v>
      </c>
      <c r="AK2285" s="32">
        <f t="shared" ref="AK2285" si="21975">(X2285*AF2285+Y2285*AE2285+Z2285*AF2288+AA2285*AE2288)</f>
        <v>-0.31641693717475</v>
      </c>
      <c r="AL2285" s="8"/>
      <c r="AM2285" s="29">
        <v>1</v>
      </c>
      <c r="AN2285" s="30">
        <v>0</v>
      </c>
      <c r="AO2285" s="31">
        <v>0</v>
      </c>
      <c r="AP2285" s="32">
        <f t="shared" ref="AP2285:AP2348" si="21976">-1/($AN$8*$B2285)</f>
        <v>-0.19172682119205295</v>
      </c>
      <c r="AR2285" s="29">
        <f t="shared" ref="AR2285" si="21977">AH2285*AM2285+AJ2285*AM2288-AI2285*AN2285-AK2285*AN2288</f>
        <v>0.92699850165841968</v>
      </c>
      <c r="AS2285" s="33">
        <f t="shared" ref="AS2285" si="21978">(AH2285*AN2285+AI2285*AM2285+AJ2285*AN2288+AK2285*AM2288)</f>
        <v>0</v>
      </c>
      <c r="AT2285" s="31">
        <f t="shared" ref="AT2285" si="21979">AH2285*AO2285+AJ2285*AO2288-AI2285*AP2285-AK2285*AP2288</f>
        <v>0</v>
      </c>
      <c r="AU2285" s="32">
        <f t="shared" ref="AU2285" si="21980">(AH2285*AP2285+AI2285*AO2285+AJ2285*AP2288+AK2285*AO2288)</f>
        <v>-0.49414741314751487</v>
      </c>
      <c r="AV2285" s="8"/>
      <c r="AW2285" s="29">
        <v>1</v>
      </c>
      <c r="AX2285" s="33">
        <v>0</v>
      </c>
      <c r="AY2285" s="31">
        <v>0</v>
      </c>
      <c r="AZ2285" s="32">
        <v>0</v>
      </c>
      <c r="BB2285" s="29">
        <f t="shared" ref="BB2285" si="21981">AR2285*AW2285+AT2285*AW2288-AS2285*AX2285-AU2285*AX2288</f>
        <v>0.85521012359185256</v>
      </c>
      <c r="BC2285" s="33">
        <f t="shared" ref="BC2285" si="21982">(AR2285*AX2285+AS2285*AW2285+AT2285*AX2288+AU2285*AW2288)</f>
        <v>0</v>
      </c>
      <c r="BD2285" s="31">
        <f t="shared" ref="BD2285" si="21983">AR2285*AY2285+AT2285*AY2288-AS2285*AZ2285-AU2285*AZ2288</f>
        <v>0</v>
      </c>
      <c r="BE2285" s="32">
        <f t="shared" ref="BE2285" si="21984">(AR2285*AZ2285+AS2285*AY2285+AT2285*AZ2288+AU2285*AY2288)</f>
        <v>-0.49414741314751487</v>
      </c>
      <c r="BF2285" s="8"/>
      <c r="BG2285" s="29">
        <v>1</v>
      </c>
      <c r="BH2285" s="30">
        <v>0</v>
      </c>
      <c r="BI2285" s="31">
        <v>0</v>
      </c>
      <c r="BJ2285" s="32">
        <f t="shared" ref="BJ2285:BJ2348" si="21985">-1/($BH$8*$B2285)</f>
        <v>-6.7415562913907282E-2</v>
      </c>
      <c r="BL2285" s="29">
        <f t="shared" ref="BL2285" si="21986">BB2285*BG2285+BD2285*BG2288-BC2285*BH2285-BE2285*BH2288</f>
        <v>0.85521012359185256</v>
      </c>
      <c r="BM2285" s="33">
        <f t="shared" ref="BM2285" si="21987">(BB2285*BH2285+BC2285*BG2285+BD2285*BH2288+BE2285*BG2288)</f>
        <v>0</v>
      </c>
      <c r="BN2285" s="31">
        <f t="shared" ref="BN2285" si="21988">BB2285*BI2285+BD2285*BI2288-BC2285*BJ2285-BE2285*BJ2288</f>
        <v>0</v>
      </c>
      <c r="BO2285" s="32">
        <f t="shared" ref="BO2285" si="21989">(BB2285*BJ2285+BC2285*BI2285+BD2285*BJ2288+BE2285*BI2288)</f>
        <v>-0.55180188503913186</v>
      </c>
      <c r="BP2285" s="8"/>
      <c r="BQ2285" s="34">
        <v>1</v>
      </c>
      <c r="BR2285" s="35">
        <v>0</v>
      </c>
      <c r="BS2285" s="11">
        <v>0</v>
      </c>
      <c r="BT2285" s="36">
        <v>0</v>
      </c>
      <c r="BV2285" s="29">
        <f t="shared" ref="BV2285" si="21990">BL2285*BQ2285+BN2285*BQ2288-BM2285*BR2285-BO2285*BR2288</f>
        <v>0.85521012359185256</v>
      </c>
      <c r="BW2285" s="33">
        <f t="shared" ref="BW2285" si="21991">(BL2285*BR2285+BM2285*BQ2285+BN2285*BR2288+BO2285*BQ2288)</f>
        <v>-0.55180188503913186</v>
      </c>
      <c r="BX2285" s="31">
        <f t="shared" ref="BX2285" si="21992">BL2285*BS2285+BN2285*BS2288-BM2285*BT2285-BO2285*BT2288</f>
        <v>0</v>
      </c>
      <c r="BY2285" s="32">
        <f t="shared" ref="BY2285" si="21993">(BL2285*BT2285+BM2285*BS2285+BN2285*BT2288+BO2285*BS2288)</f>
        <v>-0.55180188503913186</v>
      </c>
      <c r="CA2285" s="37">
        <f t="shared" ref="CA2285" si="21994">20*LOG(((1+$BR$8)/$BR$8)/((BV2285+BV2288)^2+(BW2285+BW2288)^2)^0.5)</f>
        <v>-4.5855248271607276E-3</v>
      </c>
      <c r="CC2285" s="134">
        <f t="shared" ref="CC2285" si="21995">((BV2285^2+BW2285^2)^0.5)/((BV2288^2+BW2288^2)^0.5)</f>
        <v>1.034272650328055</v>
      </c>
      <c r="CD2285" s="9"/>
      <c r="CE2285" s="38"/>
      <c r="CF2285" s="38"/>
      <c r="CG2285" s="38"/>
      <c r="CH2285" s="38"/>
      <c r="CM2285" s="129">
        <v>6.02</v>
      </c>
    </row>
    <row r="2286" spans="2:91" ht="18.600000000000001" customHeight="1" thickBot="1">
      <c r="D2286" s="39"/>
      <c r="G2286" s="40"/>
      <c r="I2286" s="39"/>
      <c r="L2286" s="40"/>
      <c r="N2286" s="39"/>
      <c r="Q2286" s="40"/>
      <c r="S2286" s="39"/>
      <c r="V2286" s="40"/>
      <c r="X2286" s="39"/>
      <c r="AA2286" s="40"/>
      <c r="AC2286" s="39"/>
      <c r="AF2286" s="40"/>
      <c r="AH2286" s="39"/>
      <c r="AK2286" s="40"/>
      <c r="AM2286" s="39"/>
      <c r="AP2286" s="40"/>
      <c r="AR2286" s="39"/>
      <c r="AU2286" s="40"/>
      <c r="AW2286" s="39"/>
      <c r="AZ2286" s="40"/>
      <c r="BB2286" s="39"/>
      <c r="BE2286" s="40"/>
      <c r="BG2286" s="39"/>
      <c r="BJ2286" s="40"/>
      <c r="BL2286" s="39"/>
      <c r="BO2286" s="40"/>
      <c r="BQ2286" s="34"/>
      <c r="BR2286" s="11"/>
      <c r="BS2286" s="11"/>
      <c r="BT2286" s="41"/>
      <c r="BV2286" s="39"/>
      <c r="BY2286" s="40"/>
      <c r="CC2286" s="135"/>
      <c r="CD2286" s="9"/>
      <c r="CE2286" s="38"/>
      <c r="CF2286" s="38"/>
      <c r="CG2286" s="38"/>
      <c r="CH2286" s="38"/>
    </row>
    <row r="2287" spans="2:91" ht="18.600000000000001" customHeight="1" thickBot="1">
      <c r="D2287" s="258" t="s">
        <v>129</v>
      </c>
      <c r="E2287" s="259"/>
      <c r="F2287" s="260" t="s">
        <v>130</v>
      </c>
      <c r="G2287" s="261"/>
      <c r="H2287" s="229"/>
      <c r="I2287" s="258" t="s">
        <v>131</v>
      </c>
      <c r="J2287" s="259"/>
      <c r="K2287" s="260" t="s">
        <v>132</v>
      </c>
      <c r="L2287" s="261"/>
      <c r="N2287" s="253" t="s">
        <v>133</v>
      </c>
      <c r="O2287" s="254"/>
      <c r="P2287" s="255" t="s">
        <v>134</v>
      </c>
      <c r="Q2287" s="256"/>
      <c r="S2287" s="258" t="s">
        <v>135</v>
      </c>
      <c r="T2287" s="259"/>
      <c r="U2287" s="260" t="s">
        <v>136</v>
      </c>
      <c r="V2287" s="261"/>
      <c r="W2287" s="8"/>
      <c r="X2287" s="253" t="s">
        <v>137</v>
      </c>
      <c r="Y2287" s="254"/>
      <c r="Z2287" s="255" t="s">
        <v>138</v>
      </c>
      <c r="AA2287" s="256"/>
      <c r="AB2287" s="8"/>
      <c r="AC2287" s="258" t="s">
        <v>139</v>
      </c>
      <c r="AD2287" s="259"/>
      <c r="AE2287" s="260" t="s">
        <v>140</v>
      </c>
      <c r="AF2287" s="261"/>
      <c r="AG2287" s="8"/>
      <c r="AH2287" s="253" t="s">
        <v>141</v>
      </c>
      <c r="AI2287" s="254"/>
      <c r="AJ2287" s="255" t="s">
        <v>142</v>
      </c>
      <c r="AK2287" s="256"/>
      <c r="AL2287" s="8"/>
      <c r="AM2287" s="258" t="s">
        <v>143</v>
      </c>
      <c r="AN2287" s="259"/>
      <c r="AO2287" s="260" t="s">
        <v>144</v>
      </c>
      <c r="AP2287" s="261"/>
      <c r="AR2287" s="253" t="s">
        <v>145</v>
      </c>
      <c r="AS2287" s="254"/>
      <c r="AT2287" s="255" t="s">
        <v>146</v>
      </c>
      <c r="AU2287" s="256"/>
      <c r="AV2287" s="4"/>
      <c r="AW2287" s="258" t="s">
        <v>147</v>
      </c>
      <c r="AX2287" s="259"/>
      <c r="AY2287" s="260" t="s">
        <v>148</v>
      </c>
      <c r="AZ2287" s="261"/>
      <c r="BA2287" s="8"/>
      <c r="BB2287" s="253" t="s">
        <v>149</v>
      </c>
      <c r="BC2287" s="254"/>
      <c r="BD2287" s="255" t="s">
        <v>150</v>
      </c>
      <c r="BE2287" s="256"/>
      <c r="BF2287" s="4"/>
      <c r="BG2287" s="258" t="s">
        <v>151</v>
      </c>
      <c r="BH2287" s="259"/>
      <c r="BI2287" s="260" t="s">
        <v>152</v>
      </c>
      <c r="BJ2287" s="261"/>
      <c r="BK2287" s="4"/>
      <c r="BL2287" s="253" t="s">
        <v>153</v>
      </c>
      <c r="BM2287" s="254"/>
      <c r="BN2287" s="255" t="s">
        <v>154</v>
      </c>
      <c r="BO2287" s="256"/>
      <c r="BP2287" s="4"/>
      <c r="BQ2287" s="258" t="s">
        <v>155</v>
      </c>
      <c r="BR2287" s="259"/>
      <c r="BS2287" s="260" t="s">
        <v>156</v>
      </c>
      <c r="BT2287" s="261"/>
      <c r="BU2287" s="8"/>
      <c r="BV2287" s="253" t="s">
        <v>157</v>
      </c>
      <c r="BW2287" s="254"/>
      <c r="BX2287" s="255" t="s">
        <v>158</v>
      </c>
      <c r="BY2287" s="256"/>
      <c r="CA2287" s="46" t="s">
        <v>16</v>
      </c>
      <c r="CC2287" s="136" t="s">
        <v>71</v>
      </c>
      <c r="CD2287" s="9"/>
      <c r="CE2287" s="38"/>
      <c r="CF2287" s="38"/>
      <c r="CG2287" s="38"/>
      <c r="CH2287" s="38"/>
    </row>
    <row r="2288" spans="2:91" ht="18.600000000000001" customHeight="1" thickTop="1" thickBot="1">
      <c r="D2288" s="29">
        <v>0</v>
      </c>
      <c r="E2288" s="33">
        <v>0</v>
      </c>
      <c r="F2288" s="31">
        <v>1</v>
      </c>
      <c r="G2288" s="32">
        <v>0</v>
      </c>
      <c r="I2288" s="29">
        <v>0</v>
      </c>
      <c r="J2288" s="33">
        <f t="shared" ref="J2288" si="21996">IF(0=(1-$J$8*$K$8*$B2285^2),10^14,$B2285*$J$8/(1-$J$8*$K$8*$B2285^2))</f>
        <v>-0.20458300969041812</v>
      </c>
      <c r="K2288" s="31">
        <v>1</v>
      </c>
      <c r="L2288" s="32">
        <v>0</v>
      </c>
      <c r="N2288" s="29">
        <f t="shared" ref="N2288" si="21997">D2288*I2285+F2288*I2288-E2288*J2285-G2288*J2288</f>
        <v>0</v>
      </c>
      <c r="O2288" s="33">
        <f t="shared" ref="O2288" si="21998">(D2288*J2285+E2288*I2285+F2288*J2288+G2288*I2288)</f>
        <v>-0.20458300969041812</v>
      </c>
      <c r="P2288" s="31">
        <f t="shared" ref="P2288" si="21999">D2288*K2285+F2288*K2288-E2288*L2285-G2288*L2288</f>
        <v>1</v>
      </c>
      <c r="Q2288" s="32">
        <f t="shared" ref="Q2288" si="22000">(D2288*L2285+E2288*K2285+F2288*L2288+G2288*K2288)</f>
        <v>0</v>
      </c>
      <c r="S2288" s="29">
        <v>0</v>
      </c>
      <c r="T2288" s="33">
        <v>0</v>
      </c>
      <c r="U2288" s="31">
        <v>1</v>
      </c>
      <c r="V2288" s="32">
        <v>0</v>
      </c>
      <c r="X2288" s="29">
        <f t="shared" ref="X2288" si="22001">N2288*S2285+P2288*S2288-O2288*T2285-Q2288*T2288</f>
        <v>0</v>
      </c>
      <c r="Y2288" s="33">
        <f t="shared" ref="Y2288" si="22002">(N2288*T2285+O2288*S2285+P2288*T2288+Q2288*S2288)</f>
        <v>-0.20458300969041812</v>
      </c>
      <c r="Z2288" s="31">
        <f t="shared" ref="Z2288" si="22003">N2288*U2285+P2288*U2288-O2288*V2285-Q2288*V2288</f>
        <v>0.95662535352330158</v>
      </c>
      <c r="AA2288" s="32">
        <f t="shared" ref="AA2288" si="22004">(N2288*V2285+O2288*U2285+P2288*V2288+Q2288*U2288)</f>
        <v>0</v>
      </c>
      <c r="AB2288" s="8"/>
      <c r="AC2288" s="29">
        <v>0</v>
      </c>
      <c r="AD2288" s="33">
        <f t="shared" ref="AD2288" si="22005">IF(0=(1-$AD$8*$AE$8*$B2285^2),10^14,$B2285*$AD$8/(1-$AD$8*$AE$8*$B2285^2))</f>
        <v>-0.16015001037311072</v>
      </c>
      <c r="AE2288" s="31">
        <v>1</v>
      </c>
      <c r="AF2288" s="32">
        <v>0</v>
      </c>
      <c r="AH2288" s="29">
        <f t="shared" ref="AH2288" si="22006">X2288*AC2285+Z2288*AC2288-Y2288*AD2285-AA2288*AD2288</f>
        <v>0</v>
      </c>
      <c r="AI2288" s="33">
        <f t="shared" ref="AI2288" si="22007">(X2288*AD2285+Y2288*AC2285+Z2288*AD2288+AA2288*AC2288)</f>
        <v>-0.35778656998035557</v>
      </c>
      <c r="AJ2288" s="31">
        <f t="shared" ref="AJ2288" si="22008">X2288*AE2285+Z2288*AE2288-Y2288*AF2285-AA2288*AF2288</f>
        <v>0.95662535352330158</v>
      </c>
      <c r="AK2288" s="32">
        <f t="shared" ref="AK2288" si="22009">(X2288*AF2285+Y2288*AE2285+Z2288*AF2288+AA2288*AE2288)</f>
        <v>0</v>
      </c>
      <c r="AL2288" s="8"/>
      <c r="AM2288" s="29">
        <v>0</v>
      </c>
      <c r="AN2288" s="33">
        <v>0</v>
      </c>
      <c r="AO2288" s="31">
        <v>1</v>
      </c>
      <c r="AP2288" s="32">
        <v>0</v>
      </c>
      <c r="AR2288" s="29">
        <f t="shared" ref="AR2288" si="22010">AH2288*AM2285+AJ2288*AM2288-AI2288*AN2285-AK2288*AN2288</f>
        <v>0</v>
      </c>
      <c r="AS2288" s="33">
        <f t="shared" ref="AS2288" si="22011">(AH2288*AN2285+AI2288*AM2285+AJ2288*AN2288+AK2288*AM2288)</f>
        <v>-0.35778656998035557</v>
      </c>
      <c r="AT2288" s="31">
        <f t="shared" ref="AT2288" si="22012">AH2288*AO2285+AJ2288*AO2288-AI2288*AP2285-AK2288*AP2288</f>
        <v>0.88802807179576004</v>
      </c>
      <c r="AU2288" s="32">
        <f t="shared" ref="AU2288" si="22013">(AH2288*AP2285+AI2288*AO2285+AJ2288*AP2288+AK2288*AO2288)</f>
        <v>0</v>
      </c>
      <c r="AV2288" s="8"/>
      <c r="AW2288" s="29">
        <v>0</v>
      </c>
      <c r="AX2288" s="33">
        <f t="shared" ref="AX2288" si="22014">IF(0=(1-$AX$8*$AY$8*$B2285^2),10^14,$B2285*$AX$8/(1-$AX$8*$AY$8*$B2285^2))</f>
        <v>-0.14527725159847513</v>
      </c>
      <c r="AY2288" s="31">
        <v>1</v>
      </c>
      <c r="AZ2288" s="32">
        <v>0</v>
      </c>
      <c r="BB2288" s="29">
        <f t="shared" ref="BB2288" si="22015">AR2288*AW2285+AT2288*AW2288-AS2288*AX2285-AU2288*AX2288</f>
        <v>0</v>
      </c>
      <c r="BC2288" s="33">
        <f t="shared" ref="BC2288" si="22016">(AR2288*AX2285+AS2288*AW2285+AT2288*AX2288+AU2288*AW2288)</f>
        <v>-0.48679684759313691</v>
      </c>
      <c r="BD2288" s="31">
        <f t="shared" ref="BD2288" si="22017">AR2288*AY2285+AT2288*AY2288-AS2288*AZ2285-AU2288*AZ2288</f>
        <v>0.88802807179576004</v>
      </c>
      <c r="BE2288" s="32">
        <f t="shared" ref="BE2288" si="22018">(AR2288*AZ2285+AS2288*AY2285+AT2288*AZ2288+AU2288*AY2288)</f>
        <v>0</v>
      </c>
      <c r="BF2288" s="8"/>
      <c r="BG2288" s="29">
        <v>0</v>
      </c>
      <c r="BH2288" s="33">
        <v>0</v>
      </c>
      <c r="BI2288" s="31">
        <v>1</v>
      </c>
      <c r="BJ2288" s="32">
        <v>0</v>
      </c>
      <c r="BL2288" s="29">
        <f t="shared" ref="BL2288" si="22019">BB2288*BG2285+BD2288*BG2288-BC2288*BH2285-BE2288*BH2288</f>
        <v>0</v>
      </c>
      <c r="BM2288" s="33">
        <f t="shared" ref="BM2288" si="22020">(BB2288*BH2285+BC2288*BG2285+BD2288*BH2288+BE2288*BG2288)</f>
        <v>-0.48679684759313691</v>
      </c>
      <c r="BN2288" s="31">
        <f t="shared" ref="BN2288" si="22021">BB2288*BI2285+BD2288*BI2288-BC2288*BJ2285-BE2288*BJ2288</f>
        <v>0.85521038829055318</v>
      </c>
      <c r="BO2288" s="32">
        <f t="shared" ref="BO2288" si="22022">(BB2288*BJ2285+BC2288*BI2285+BD2288*BJ2288+BE2288*BI2288)</f>
        <v>0</v>
      </c>
      <c r="BP2288" s="8"/>
      <c r="BQ2288" s="19">
        <f t="shared" ref="BQ2288:BQ2351" si="22023">1/$BR$8</f>
        <v>1</v>
      </c>
      <c r="BR2288" s="47">
        <v>0</v>
      </c>
      <c r="BS2288" s="48">
        <v>1</v>
      </c>
      <c r="BT2288" s="49">
        <v>0</v>
      </c>
      <c r="BV2288" s="29">
        <f t="shared" ref="BV2288" si="22024">BL2288*BQ2285+BN2288*BQ2288-BM2288*BR2285-BO2288*BR2288</f>
        <v>0.85521038829055318</v>
      </c>
      <c r="BW2288" s="33">
        <f t="shared" ref="BW2288" si="22025">(BL2288*BR2285+BM2288*BQ2285+BN2288*BR2288+BO2288*BQ2288)</f>
        <v>-0.48679684759313691</v>
      </c>
      <c r="BX2288" s="31">
        <f t="shared" ref="BX2288" si="22026">BL2288*BS2285+BN2288*BS2288-BM2288*BT2285-BO2288*BT2288</f>
        <v>0.85521038829055318</v>
      </c>
      <c r="BY2288" s="32">
        <f t="shared" ref="BY2288" si="22027">(BL2288*BT2285+BM2288*BS2285+BN2288*BT2288+BO2288*BS2288)</f>
        <v>0</v>
      </c>
      <c r="CA2288" s="50">
        <f t="shared" ref="CA2288" si="22028">(180/PI())*ATAN(-1*(BW2285+BW2288)/(BV2285+BV2288))</f>
        <v>31.266892292703606</v>
      </c>
      <c r="CC2288" s="137">
        <f t="shared" ref="CC2288" si="22029">20*LOG(((1-(10^(CA2285/20)^2)*(1-((1-CC2285)/(1+CC2285))^2))^0.5))</f>
        <v>-28.732707970264258</v>
      </c>
      <c r="CD2288" s="9"/>
      <c r="CE2288" s="38"/>
      <c r="CF2288" s="38"/>
      <c r="CG2288" s="38"/>
      <c r="CH2288" s="38"/>
    </row>
    <row r="2289" spans="2:91" ht="18.600000000000001" customHeight="1">
      <c r="CC2289" s="42"/>
    </row>
    <row r="2290" spans="2:91" ht="18.600000000000001" customHeight="1" thickBot="1">
      <c r="E2290" s="22" t="s">
        <v>4</v>
      </c>
      <c r="J2290" s="22" t="s">
        <v>5</v>
      </c>
      <c r="O2290" s="22" t="s">
        <v>6</v>
      </c>
      <c r="T2290" s="22" t="s">
        <v>7</v>
      </c>
      <c r="Y2290" s="22" t="s">
        <v>8</v>
      </c>
      <c r="AD2290" s="22" t="s">
        <v>65</v>
      </c>
      <c r="AI2290" s="22" t="s">
        <v>9</v>
      </c>
      <c r="AN2290" s="22" t="s">
        <v>66</v>
      </c>
      <c r="AS2290" s="22" t="s">
        <v>51</v>
      </c>
      <c r="AX2290" s="22" t="s">
        <v>67</v>
      </c>
      <c r="BC2290" s="22" t="s">
        <v>52</v>
      </c>
      <c r="BH2290" s="22" t="s">
        <v>68</v>
      </c>
      <c r="BM2290" s="22" t="s">
        <v>63</v>
      </c>
      <c r="BQ2290" s="23" t="s">
        <v>69</v>
      </c>
      <c r="BR2290" s="23"/>
      <c r="BS2290" s="24"/>
      <c r="BT2290" s="24"/>
      <c r="BU2290" s="24"/>
      <c r="BW2290" s="22" t="s">
        <v>64</v>
      </c>
    </row>
    <row r="2291" spans="2:91" ht="18.600000000000001" customHeight="1" thickBot="1">
      <c r="D2291" s="249" t="s">
        <v>103</v>
      </c>
      <c r="E2291" s="250"/>
      <c r="F2291" s="251" t="s">
        <v>104</v>
      </c>
      <c r="G2291" s="252"/>
      <c r="H2291" s="229"/>
      <c r="I2291" s="253" t="s">
        <v>11</v>
      </c>
      <c r="J2291" s="254"/>
      <c r="K2291" s="255" t="s">
        <v>12</v>
      </c>
      <c r="L2291" s="256"/>
      <c r="M2291" s="24"/>
      <c r="N2291" s="253" t="s">
        <v>105</v>
      </c>
      <c r="O2291" s="254"/>
      <c r="P2291" s="255" t="s">
        <v>106</v>
      </c>
      <c r="Q2291" s="256"/>
      <c r="R2291" s="24"/>
      <c r="S2291" s="249" t="s">
        <v>107</v>
      </c>
      <c r="T2291" s="250"/>
      <c r="U2291" s="251" t="s">
        <v>108</v>
      </c>
      <c r="V2291" s="252"/>
      <c r="W2291" s="8"/>
      <c r="X2291" s="253" t="s">
        <v>109</v>
      </c>
      <c r="Y2291" s="254"/>
      <c r="Z2291" s="255" t="s">
        <v>110</v>
      </c>
      <c r="AA2291" s="256"/>
      <c r="AB2291" s="8"/>
      <c r="AC2291" s="253" t="s">
        <v>111</v>
      </c>
      <c r="AD2291" s="254"/>
      <c r="AE2291" s="255" t="s">
        <v>14</v>
      </c>
      <c r="AF2291" s="256"/>
      <c r="AG2291" s="8"/>
      <c r="AH2291" s="253" t="s">
        <v>112</v>
      </c>
      <c r="AI2291" s="254"/>
      <c r="AJ2291" s="255" t="s">
        <v>113</v>
      </c>
      <c r="AK2291" s="256"/>
      <c r="AL2291" s="8"/>
      <c r="AM2291" s="249" t="s">
        <v>114</v>
      </c>
      <c r="AN2291" s="250"/>
      <c r="AO2291" s="251" t="s">
        <v>115</v>
      </c>
      <c r="AP2291" s="252"/>
      <c r="AQ2291" s="24"/>
      <c r="AR2291" s="253" t="s">
        <v>116</v>
      </c>
      <c r="AS2291" s="254"/>
      <c r="AT2291" s="255" t="s">
        <v>13</v>
      </c>
      <c r="AU2291" s="256"/>
      <c r="AV2291" s="4"/>
      <c r="AW2291" s="253" t="s">
        <v>117</v>
      </c>
      <c r="AX2291" s="254"/>
      <c r="AY2291" s="255" t="s">
        <v>118</v>
      </c>
      <c r="AZ2291" s="256"/>
      <c r="BA2291" s="8"/>
      <c r="BB2291" s="253" t="s">
        <v>119</v>
      </c>
      <c r="BC2291" s="254"/>
      <c r="BD2291" s="255" t="s">
        <v>120</v>
      </c>
      <c r="BE2291" s="256"/>
      <c r="BF2291" s="4"/>
      <c r="BG2291" s="249" t="s">
        <v>121</v>
      </c>
      <c r="BH2291" s="250"/>
      <c r="BI2291" s="251" t="s">
        <v>122</v>
      </c>
      <c r="BJ2291" s="252"/>
      <c r="BK2291" s="4"/>
      <c r="BL2291" s="253" t="s">
        <v>123</v>
      </c>
      <c r="BM2291" s="254"/>
      <c r="BN2291" s="255" t="s">
        <v>124</v>
      </c>
      <c r="BO2291" s="256"/>
      <c r="BP2291" s="4"/>
      <c r="BQ2291" s="253" t="s">
        <v>125</v>
      </c>
      <c r="BR2291" s="254"/>
      <c r="BS2291" s="255" t="s">
        <v>126</v>
      </c>
      <c r="BT2291" s="256"/>
      <c r="BU2291" s="8"/>
      <c r="BV2291" s="253" t="s">
        <v>127</v>
      </c>
      <c r="BW2291" s="254"/>
      <c r="BX2291" s="255" t="s">
        <v>128</v>
      </c>
      <c r="BY2291" s="256"/>
      <c r="CA2291" s="27" t="s">
        <v>15</v>
      </c>
      <c r="CC2291" s="133" t="s">
        <v>70</v>
      </c>
      <c r="CD2291" s="9"/>
      <c r="CE2291" s="38"/>
      <c r="CF2291" s="38"/>
      <c r="CG2291" s="38"/>
      <c r="CH2291" s="38"/>
    </row>
    <row r="2292" spans="2:91" ht="18.600000000000001" customHeight="1" thickTop="1" thickBot="1">
      <c r="B2292" s="129">
        <v>6.06</v>
      </c>
      <c r="D2292" s="29">
        <v>1</v>
      </c>
      <c r="E2292" s="30">
        <v>0</v>
      </c>
      <c r="F2292" s="31">
        <v>0</v>
      </c>
      <c r="G2292" s="32">
        <f t="shared" ref="G2292:G2355" si="22030">-1/($E$8*$B2292)</f>
        <v>-0.10877557755775578</v>
      </c>
      <c r="I2292" s="29">
        <v>1</v>
      </c>
      <c r="J2292" s="33">
        <v>0</v>
      </c>
      <c r="K2292" s="31">
        <v>0</v>
      </c>
      <c r="L2292" s="32">
        <v>0</v>
      </c>
      <c r="N2292" s="29">
        <f t="shared" ref="N2292" si="22031">D2292*I2292+F2292*I2295-E2292*J2292-G2292*J2295</f>
        <v>0.97782042832273752</v>
      </c>
      <c r="O2292" s="33">
        <f t="shared" ref="O2292" si="22032">(D2292*J2292+E2292*I2292+F2292*J2295+G2292*I2295)</f>
        <v>0</v>
      </c>
      <c r="P2292" s="31">
        <f t="shared" ref="P2292" si="22033">D2292*K2292+F2292*K2295-E2292*L2292-G2292*L2295</f>
        <v>0</v>
      </c>
      <c r="Q2292" s="32">
        <f t="shared" ref="Q2292" si="22034">(D2292*L2292+E2292*K2292+F2292*L2295+G2292*K2295)</f>
        <v>-0.10877557755775578</v>
      </c>
      <c r="S2292" s="29">
        <v>1</v>
      </c>
      <c r="T2292" s="30">
        <v>0</v>
      </c>
      <c r="U2292" s="31">
        <v>0</v>
      </c>
      <c r="V2292" s="32">
        <f t="shared" ref="V2292:V2355" si="22035">-1/($T$8*$B2292)</f>
        <v>-0.21131518151815182</v>
      </c>
      <c r="X2292" s="29">
        <f t="shared" ref="X2292" si="22036">N2292*S2292+P2292*S2295-O2292*T2292-Q2292*T2295</f>
        <v>0.97782042832273752</v>
      </c>
      <c r="Y2292" s="33">
        <f t="shared" ref="Y2292" si="22037">(N2292*T2292+O2292*S2292+P2292*T2295+Q2292*S2295)</f>
        <v>0</v>
      </c>
      <c r="Z2292" s="31">
        <f t="shared" ref="Z2292" si="22038">N2292*U2292+P2292*U2295-O2292*V2292-Q2292*V2295</f>
        <v>0</v>
      </c>
      <c r="AA2292" s="32">
        <f t="shared" ref="AA2292" si="22039">(N2292*V2292+O2292*U2292+P2292*V2295+Q2292*U2295)</f>
        <v>-0.31540387886093202</v>
      </c>
      <c r="AB2292" s="8"/>
      <c r="AC2292" s="29">
        <v>1</v>
      </c>
      <c r="AD2292" s="33">
        <v>0</v>
      </c>
      <c r="AE2292" s="31">
        <v>0</v>
      </c>
      <c r="AF2292" s="32">
        <v>0</v>
      </c>
      <c r="AH2292" s="29">
        <f t="shared" ref="AH2292" si="22040">X2292*AC2292+Z2292*AC2295-Y2292*AD2292-AA2292*AD2295</f>
        <v>0.92748044842154131</v>
      </c>
      <c r="AI2292" s="33">
        <f t="shared" ref="AI2292" si="22041">(X2292*AD2292+Y2292*AC2292+Z2292*AD2295+AA2292*AC2295)</f>
        <v>0</v>
      </c>
      <c r="AJ2292" s="31">
        <f t="shared" ref="AJ2292" si="22042">X2292*AE2292+Z2292*AE2295-Y2292*AF2292-AA2292*AF2295</f>
        <v>0</v>
      </c>
      <c r="AK2292" s="32">
        <f t="shared" ref="AK2292" si="22043">(X2292*AF2292+Y2292*AE2292+Z2292*AF2295+AA2292*AE2295)</f>
        <v>-0.31540387886093202</v>
      </c>
      <c r="AL2292" s="8"/>
      <c r="AM2292" s="29">
        <v>1</v>
      </c>
      <c r="AN2292" s="30">
        <v>0</v>
      </c>
      <c r="AO2292" s="31">
        <v>0</v>
      </c>
      <c r="AP2292" s="32">
        <f t="shared" ref="AP2292:AP2355" si="22044">-1/($AN$8*$B2292)</f>
        <v>-0.1910940594059406</v>
      </c>
      <c r="AR2292" s="29">
        <f t="shared" ref="AR2292" si="22045">AH2292*AM2292+AJ2292*AM2295-AI2292*AN2292-AK2292*AN2295</f>
        <v>0.92748044842154131</v>
      </c>
      <c r="AS2292" s="33">
        <f t="shared" ref="AS2292" si="22046">(AH2292*AN2292+AI2292*AM2292+AJ2292*AN2295+AK2292*AM2295)</f>
        <v>0</v>
      </c>
      <c r="AT2292" s="31">
        <f t="shared" ref="AT2292" si="22047">AH2292*AO2292+AJ2292*AO2295-AI2292*AP2292-AK2292*AP2295</f>
        <v>0</v>
      </c>
      <c r="AU2292" s="32">
        <f t="shared" ref="AU2292" si="22048">(AH2292*AP2292+AI2292*AO2292+AJ2292*AP2295+AK2292*AO2295)</f>
        <v>-0.49263988276944648</v>
      </c>
      <c r="AV2292" s="8"/>
      <c r="AW2292" s="29">
        <v>1</v>
      </c>
      <c r="AX2292" s="33">
        <v>0</v>
      </c>
      <c r="AY2292" s="31">
        <v>0</v>
      </c>
      <c r="AZ2292" s="32">
        <v>0</v>
      </c>
      <c r="BB2292" s="29">
        <f t="shared" ref="BB2292" si="22049">AR2292*AW2292+AT2292*AW2295-AS2292*AX2292-AU2292*AX2295</f>
        <v>0.85615272013316979</v>
      </c>
      <c r="BC2292" s="33">
        <f t="shared" ref="BC2292" si="22050">(AR2292*AX2292+AS2292*AW2292+AT2292*AX2295+AU2292*AW2295)</f>
        <v>0</v>
      </c>
      <c r="BD2292" s="31">
        <f t="shared" ref="BD2292" si="22051">AR2292*AY2292+AT2292*AY2295-AS2292*AZ2292-AU2292*AZ2295</f>
        <v>0</v>
      </c>
      <c r="BE2292" s="32">
        <f t="shared" ref="BE2292" si="22052">(AR2292*AZ2292+AS2292*AY2292+AT2292*AZ2295+AU2292*AY2295)</f>
        <v>-0.49263988276944648</v>
      </c>
      <c r="BF2292" s="8"/>
      <c r="BG2292" s="29">
        <v>1</v>
      </c>
      <c r="BH2292" s="30">
        <v>0</v>
      </c>
      <c r="BI2292" s="31">
        <v>0</v>
      </c>
      <c r="BJ2292" s="32">
        <f t="shared" ref="BJ2292:BJ2355" si="22053">-1/($BH$8*$B2292)</f>
        <v>-6.7193069306930697E-2</v>
      </c>
      <c r="BL2292" s="29">
        <f t="shared" ref="BL2292" si="22054">BB2292*BG2292+BD2292*BG2295-BC2292*BH2292-BE2292*BH2295</f>
        <v>0.85615272013316979</v>
      </c>
      <c r="BM2292" s="33">
        <f t="shared" ref="BM2292" si="22055">(BB2292*BH2292+BC2292*BG2292+BD2292*BH2295+BE2292*BG2295)</f>
        <v>0</v>
      </c>
      <c r="BN2292" s="31">
        <f t="shared" ref="BN2292" si="22056">BB2292*BI2292+BD2292*BI2295-BC2292*BJ2292-BE2292*BJ2295</f>
        <v>0</v>
      </c>
      <c r="BO2292" s="32">
        <f t="shared" ref="BO2292" si="22057">(BB2292*BJ2292+BC2292*BI2292+BD2292*BJ2295+BE2292*BI2295)</f>
        <v>-0.55016741183067175</v>
      </c>
      <c r="BP2292" s="8"/>
      <c r="BQ2292" s="34">
        <v>1</v>
      </c>
      <c r="BR2292" s="35">
        <v>0</v>
      </c>
      <c r="BS2292" s="11">
        <v>0</v>
      </c>
      <c r="BT2292" s="36">
        <v>0</v>
      </c>
      <c r="BV2292" s="29">
        <f t="shared" ref="BV2292" si="22058">BL2292*BQ2292+BN2292*BQ2295-BM2292*BR2292-BO2292*BR2295</f>
        <v>0.85615272013316979</v>
      </c>
      <c r="BW2292" s="33">
        <f t="shared" ref="BW2292" si="22059">(BL2292*BR2292+BM2292*BQ2292+BN2292*BR2295+BO2292*BQ2295)</f>
        <v>-0.55016741183067175</v>
      </c>
      <c r="BX2292" s="31">
        <f t="shared" ref="BX2292" si="22060">BL2292*BS2292+BN2292*BS2295-BM2292*BT2292-BO2292*BT2295</f>
        <v>0</v>
      </c>
      <c r="BY2292" s="32">
        <f t="shared" ref="BY2292" si="22061">(BL2292*BT2292+BM2292*BS2292+BN2292*BT2295+BO2292*BS2295)</f>
        <v>-0.55016741183067175</v>
      </c>
      <c r="CA2292" s="37">
        <f t="shared" ref="CA2292" si="22062">20*LOG(((1+$BR$8)/$BR$8)/((BV2292+BV2295)^2+(BW2292+BW2295)^2)^0.5)</f>
        <v>-4.5645919312323211E-3</v>
      </c>
      <c r="CC2292" s="134">
        <f t="shared" ref="CC2292" si="22063">((BV2292^2+BW2292^2)^0.5)/((BV2295^2+BW2295^2)^0.5)</f>
        <v>1.034088704217468</v>
      </c>
      <c r="CD2292" s="9"/>
      <c r="CE2292" s="38"/>
      <c r="CF2292" s="38"/>
      <c r="CG2292" s="38"/>
      <c r="CH2292" s="38"/>
      <c r="CM2292" s="129">
        <v>6.04</v>
      </c>
    </row>
    <row r="2293" spans="2:91" ht="18.600000000000001" customHeight="1" thickBot="1">
      <c r="D2293" s="39"/>
      <c r="G2293" s="40"/>
      <c r="I2293" s="39"/>
      <c r="L2293" s="40"/>
      <c r="N2293" s="39"/>
      <c r="Q2293" s="40"/>
      <c r="S2293" s="39"/>
      <c r="V2293" s="40"/>
      <c r="X2293" s="39"/>
      <c r="AA2293" s="40"/>
      <c r="AC2293" s="39"/>
      <c r="AF2293" s="40"/>
      <c r="AH2293" s="39"/>
      <c r="AK2293" s="40"/>
      <c r="AM2293" s="39"/>
      <c r="AP2293" s="40"/>
      <c r="AR2293" s="39"/>
      <c r="AU2293" s="40"/>
      <c r="AW2293" s="39"/>
      <c r="AZ2293" s="40"/>
      <c r="BB2293" s="39"/>
      <c r="BE2293" s="40"/>
      <c r="BG2293" s="39"/>
      <c r="BJ2293" s="40"/>
      <c r="BL2293" s="39"/>
      <c r="BO2293" s="40"/>
      <c r="BQ2293" s="34"/>
      <c r="BR2293" s="11"/>
      <c r="BS2293" s="11"/>
      <c r="BT2293" s="41"/>
      <c r="BV2293" s="39"/>
      <c r="BY2293" s="40"/>
      <c r="CC2293" s="135"/>
      <c r="CD2293" s="9"/>
      <c r="CE2293" s="38"/>
      <c r="CF2293" s="38"/>
      <c r="CG2293" s="38"/>
      <c r="CH2293" s="38"/>
    </row>
    <row r="2294" spans="2:91" ht="18.600000000000001" customHeight="1" thickBot="1">
      <c r="D2294" s="258" t="s">
        <v>129</v>
      </c>
      <c r="E2294" s="259"/>
      <c r="F2294" s="260" t="s">
        <v>130</v>
      </c>
      <c r="G2294" s="261"/>
      <c r="H2294" s="229"/>
      <c r="I2294" s="258" t="s">
        <v>131</v>
      </c>
      <c r="J2294" s="259"/>
      <c r="K2294" s="260" t="s">
        <v>132</v>
      </c>
      <c r="L2294" s="261"/>
      <c r="N2294" s="253" t="s">
        <v>133</v>
      </c>
      <c r="O2294" s="254"/>
      <c r="P2294" s="255" t="s">
        <v>134</v>
      </c>
      <c r="Q2294" s="256"/>
      <c r="S2294" s="258" t="s">
        <v>135</v>
      </c>
      <c r="T2294" s="259"/>
      <c r="U2294" s="260" t="s">
        <v>136</v>
      </c>
      <c r="V2294" s="261"/>
      <c r="W2294" s="8"/>
      <c r="X2294" s="253" t="s">
        <v>137</v>
      </c>
      <c r="Y2294" s="254"/>
      <c r="Z2294" s="255" t="s">
        <v>138</v>
      </c>
      <c r="AA2294" s="256"/>
      <c r="AB2294" s="8"/>
      <c r="AC2294" s="258" t="s">
        <v>139</v>
      </c>
      <c r="AD2294" s="259"/>
      <c r="AE2294" s="260" t="s">
        <v>140</v>
      </c>
      <c r="AF2294" s="261"/>
      <c r="AG2294" s="8"/>
      <c r="AH2294" s="253" t="s">
        <v>141</v>
      </c>
      <c r="AI2294" s="254"/>
      <c r="AJ2294" s="255" t="s">
        <v>142</v>
      </c>
      <c r="AK2294" s="256"/>
      <c r="AL2294" s="8"/>
      <c r="AM2294" s="258" t="s">
        <v>143</v>
      </c>
      <c r="AN2294" s="259"/>
      <c r="AO2294" s="260" t="s">
        <v>144</v>
      </c>
      <c r="AP2294" s="261"/>
      <c r="AR2294" s="253" t="s">
        <v>145</v>
      </c>
      <c r="AS2294" s="254"/>
      <c r="AT2294" s="255" t="s">
        <v>146</v>
      </c>
      <c r="AU2294" s="256"/>
      <c r="AV2294" s="4"/>
      <c r="AW2294" s="258" t="s">
        <v>147</v>
      </c>
      <c r="AX2294" s="259"/>
      <c r="AY2294" s="260" t="s">
        <v>148</v>
      </c>
      <c r="AZ2294" s="261"/>
      <c r="BA2294" s="8"/>
      <c r="BB2294" s="253" t="s">
        <v>149</v>
      </c>
      <c r="BC2294" s="254"/>
      <c r="BD2294" s="255" t="s">
        <v>150</v>
      </c>
      <c r="BE2294" s="256"/>
      <c r="BF2294" s="4"/>
      <c r="BG2294" s="258" t="s">
        <v>151</v>
      </c>
      <c r="BH2294" s="259"/>
      <c r="BI2294" s="260" t="s">
        <v>152</v>
      </c>
      <c r="BJ2294" s="261"/>
      <c r="BK2294" s="4"/>
      <c r="BL2294" s="253" t="s">
        <v>153</v>
      </c>
      <c r="BM2294" s="254"/>
      <c r="BN2294" s="255" t="s">
        <v>154</v>
      </c>
      <c r="BO2294" s="256"/>
      <c r="BP2294" s="4"/>
      <c r="BQ2294" s="258" t="s">
        <v>155</v>
      </c>
      <c r="BR2294" s="259"/>
      <c r="BS2294" s="260" t="s">
        <v>156</v>
      </c>
      <c r="BT2294" s="261"/>
      <c r="BU2294" s="8"/>
      <c r="BV2294" s="253" t="s">
        <v>157</v>
      </c>
      <c r="BW2294" s="254"/>
      <c r="BX2294" s="255" t="s">
        <v>158</v>
      </c>
      <c r="BY2294" s="256"/>
      <c r="CA2294" s="46" t="s">
        <v>16</v>
      </c>
      <c r="CC2294" s="136" t="s">
        <v>71</v>
      </c>
      <c r="CD2294" s="9"/>
      <c r="CE2294" s="38"/>
      <c r="CF2294" s="38"/>
      <c r="CG2294" s="38"/>
      <c r="CH2294" s="38"/>
    </row>
    <row r="2295" spans="2:91" ht="18.600000000000001" customHeight="1" thickTop="1" thickBot="1">
      <c r="D2295" s="29">
        <v>0</v>
      </c>
      <c r="E2295" s="33">
        <v>0</v>
      </c>
      <c r="F2295" s="31">
        <v>1</v>
      </c>
      <c r="G2295" s="32">
        <v>0</v>
      </c>
      <c r="I2295" s="29">
        <v>0</v>
      </c>
      <c r="J2295" s="33">
        <f t="shared" ref="J2295" si="22064">IF(0=(1-$J$8*$K$8*$B2292^2),10^14,$B2292*$J$8/(1-$J$8*$K$8*$B2292^2))</f>
        <v>-0.20390212743743868</v>
      </c>
      <c r="K2295" s="31">
        <v>1</v>
      </c>
      <c r="L2295" s="32">
        <v>0</v>
      </c>
      <c r="N2295" s="29">
        <f t="shared" ref="N2295" si="22065">D2295*I2292+F2295*I2295-E2295*J2292-G2295*J2295</f>
        <v>0</v>
      </c>
      <c r="O2295" s="33">
        <f t="shared" ref="O2295" si="22066">(D2295*J2292+E2295*I2292+F2295*J2295+G2295*I2295)</f>
        <v>-0.20390212743743868</v>
      </c>
      <c r="P2295" s="31">
        <f t="shared" ref="P2295" si="22067">D2295*K2292+F2295*K2295-E2295*L2292-G2295*L2295</f>
        <v>1</v>
      </c>
      <c r="Q2295" s="32">
        <f t="shared" ref="Q2295" si="22068">(D2295*L2292+E2295*K2292+F2295*L2295+G2295*K2295)</f>
        <v>0</v>
      </c>
      <c r="S2295" s="29">
        <v>0</v>
      </c>
      <c r="T2295" s="33">
        <v>0</v>
      </c>
      <c r="U2295" s="31">
        <v>1</v>
      </c>
      <c r="V2295" s="32">
        <v>0</v>
      </c>
      <c r="X2295" s="29">
        <f t="shared" ref="X2295" si="22069">N2295*S2292+P2295*S2295-O2295*T2292-Q2295*T2295</f>
        <v>0</v>
      </c>
      <c r="Y2295" s="33">
        <f t="shared" ref="Y2295" si="22070">(N2295*T2292+O2295*S2292+P2295*T2295+Q2295*S2295)</f>
        <v>-0.20390212743743868</v>
      </c>
      <c r="Z2295" s="31">
        <f t="shared" ref="Z2295" si="22071">N2295*U2292+P2295*U2295-O2295*V2292-Q2295*V2295</f>
        <v>0.9569123849286203</v>
      </c>
      <c r="AA2295" s="32">
        <f t="shared" ref="AA2295" si="22072">(N2295*V2292+O2295*U2292+P2295*V2295+Q2295*U2295)</f>
        <v>0</v>
      </c>
      <c r="AB2295" s="8"/>
      <c r="AC2295" s="29">
        <v>0</v>
      </c>
      <c r="AD2295" s="33">
        <f t="shared" ref="AD2295" si="22073">IF(0=(1-$AD$8*$AE$8*$B2292^2),10^14,$B2292*$AD$8/(1-$AD$8*$AE$8*$B2292^2))</f>
        <v>-0.15960482186521263</v>
      </c>
      <c r="AE2295" s="31">
        <v>1</v>
      </c>
      <c r="AF2295" s="32">
        <v>0</v>
      </c>
      <c r="AH2295" s="29">
        <f t="shared" ref="AH2295" si="22074">X2295*AC2292+Z2295*AC2295-Y2295*AD2292-AA2295*AD2295</f>
        <v>0</v>
      </c>
      <c r="AI2295" s="33">
        <f t="shared" ref="AI2295" si="22075">(X2295*AD2292+Y2295*AC2292+Z2295*AD2295+AA2295*AC2295)</f>
        <v>-0.35662995817458687</v>
      </c>
      <c r="AJ2295" s="31">
        <f t="shared" ref="AJ2295" si="22076">X2295*AE2292+Z2295*AE2295-Y2295*AF2292-AA2295*AF2295</f>
        <v>0.9569123849286203</v>
      </c>
      <c r="AK2295" s="32">
        <f t="shared" ref="AK2295" si="22077">(X2295*AF2292+Y2295*AE2292+Z2295*AF2295+AA2295*AE2295)</f>
        <v>0</v>
      </c>
      <c r="AL2295" s="8"/>
      <c r="AM2295" s="29">
        <v>0</v>
      </c>
      <c r="AN2295" s="33">
        <v>0</v>
      </c>
      <c r="AO2295" s="31">
        <v>1</v>
      </c>
      <c r="AP2295" s="32">
        <v>0</v>
      </c>
      <c r="AR2295" s="29">
        <f t="shared" ref="AR2295" si="22078">AH2295*AM2292+AJ2295*AM2295-AI2295*AN2292-AK2295*AN2295</f>
        <v>0</v>
      </c>
      <c r="AS2295" s="33">
        <f t="shared" ref="AS2295" si="22079">(AH2295*AN2292+AI2295*AM2292+AJ2295*AN2295+AK2295*AM2295)</f>
        <v>-0.35662995817458687</v>
      </c>
      <c r="AT2295" s="31">
        <f t="shared" ref="AT2295" si="22080">AH2295*AO2292+AJ2295*AO2295-AI2295*AP2292-AK2295*AP2295</f>
        <v>0.88876251851526766</v>
      </c>
      <c r="AU2295" s="32">
        <f t="shared" ref="AU2295" si="22081">(AH2295*AP2292+AI2295*AO2292+AJ2295*AP2295+AK2295*AO2295)</f>
        <v>0</v>
      </c>
      <c r="AV2295" s="8"/>
      <c r="AW2295" s="29">
        <v>0</v>
      </c>
      <c r="AX2295" s="33">
        <f t="shared" ref="AX2295" si="22082">IF(0=(1-$AX$8*$AY$8*$B2292^2),10^14,$B2292*$AX$8/(1-$AX$8*$AY$8*$B2292^2))</f>
        <v>-0.14478675150577014</v>
      </c>
      <c r="AY2295" s="31">
        <v>1</v>
      </c>
      <c r="AZ2295" s="32">
        <v>0</v>
      </c>
      <c r="BB2295" s="29">
        <f t="shared" ref="BB2295" si="22083">AR2295*AW2292+AT2295*AW2295-AS2295*AX2292-AU2295*AX2295</f>
        <v>0</v>
      </c>
      <c r="BC2295" s="33">
        <f t="shared" ref="BC2295" si="22084">(AR2295*AX2292+AS2295*AW2292+AT2295*AX2295+AU2295*AW2295)</f>
        <v>-0.48531099609049932</v>
      </c>
      <c r="BD2295" s="31">
        <f t="shared" ref="BD2295" si="22085">AR2295*AY2292+AT2295*AY2295-AS2295*AZ2292-AU2295*AZ2295</f>
        <v>0.88876251851526766</v>
      </c>
      <c r="BE2295" s="32">
        <f t="shared" ref="BE2295" si="22086">(AR2295*AZ2292+AS2295*AY2292+AT2295*AZ2295+AU2295*AY2295)</f>
        <v>0</v>
      </c>
      <c r="BF2295" s="8"/>
      <c r="BG2295" s="29">
        <v>0</v>
      </c>
      <c r="BH2295" s="33">
        <v>0</v>
      </c>
      <c r="BI2295" s="31">
        <v>1</v>
      </c>
      <c r="BJ2295" s="32">
        <v>0</v>
      </c>
      <c r="BL2295" s="29">
        <f t="shared" ref="BL2295" si="22087">BB2295*BG2292+BD2295*BG2295-BC2295*BH2292-BE2295*BH2295</f>
        <v>0</v>
      </c>
      <c r="BM2295" s="33">
        <f t="shared" ref="BM2295" si="22088">(BB2295*BH2292+BC2295*BG2292+BD2295*BH2295+BE2295*BG2295)</f>
        <v>-0.48531099609049932</v>
      </c>
      <c r="BN2295" s="31">
        <f t="shared" ref="BN2295" si="22089">BB2295*BI2292+BD2295*BI2295-BC2295*BJ2292-BE2295*BJ2295</f>
        <v>0.85615298311954313</v>
      </c>
      <c r="BO2295" s="32">
        <f t="shared" ref="BO2295" si="22090">(BB2295*BJ2292+BC2295*BI2292+BD2295*BJ2295+BE2295*BI2295)</f>
        <v>0</v>
      </c>
      <c r="BP2295" s="8"/>
      <c r="BQ2295" s="19">
        <f t="shared" ref="BQ2295:BQ2358" si="22091">1/$BR$8</f>
        <v>1</v>
      </c>
      <c r="BR2295" s="47">
        <v>0</v>
      </c>
      <c r="BS2295" s="48">
        <v>1</v>
      </c>
      <c r="BT2295" s="49">
        <v>0</v>
      </c>
      <c r="BV2295" s="29">
        <f t="shared" ref="BV2295" si="22092">BL2295*BQ2292+BN2295*BQ2295-BM2295*BR2292-BO2295*BR2295</f>
        <v>0.85615298311954313</v>
      </c>
      <c r="BW2295" s="33">
        <f t="shared" ref="BW2295" si="22093">(BL2295*BR2292+BM2295*BQ2292+BN2295*BR2295+BO2295*BQ2295)</f>
        <v>-0.48531099609049932</v>
      </c>
      <c r="BX2295" s="31">
        <f t="shared" ref="BX2295" si="22094">BL2295*BS2292+BN2295*BS2295-BM2295*BT2292-BO2295*BT2295</f>
        <v>0.85615298311954313</v>
      </c>
      <c r="BY2295" s="32">
        <f t="shared" ref="BY2295" si="22095">(BL2295*BT2292+BM2295*BS2292+BN2295*BT2295+BO2295*BS2295)</f>
        <v>0</v>
      </c>
      <c r="CA2295" s="50">
        <f t="shared" ref="CA2295" si="22096">(180/PI())*ATAN(-1*(BW2292+BW2295)/(BV2292+BV2295))</f>
        <v>31.162508722793763</v>
      </c>
      <c r="CC2295" s="137">
        <f t="shared" ref="CC2295" si="22097">20*LOG(((1-(10^(CA2292/20)^2)*(1-((1-CC2292)/(1+CC2292))^2))^0.5))</f>
        <v>-28.758078028337287</v>
      </c>
      <c r="CD2295" s="9"/>
      <c r="CE2295" s="38"/>
      <c r="CF2295" s="38"/>
      <c r="CG2295" s="38"/>
      <c r="CH2295" s="38"/>
    </row>
    <row r="2296" spans="2:91" ht="18.600000000000001" customHeight="1">
      <c r="CC2296" s="42"/>
    </row>
    <row r="2297" spans="2:91" ht="18.600000000000001" customHeight="1" thickBot="1">
      <c r="E2297" s="22" t="s">
        <v>4</v>
      </c>
      <c r="J2297" s="22" t="s">
        <v>5</v>
      </c>
      <c r="O2297" s="22" t="s">
        <v>6</v>
      </c>
      <c r="T2297" s="22" t="s">
        <v>7</v>
      </c>
      <c r="Y2297" s="22" t="s">
        <v>8</v>
      </c>
      <c r="AD2297" s="22" t="s">
        <v>65</v>
      </c>
      <c r="AI2297" s="22" t="s">
        <v>9</v>
      </c>
      <c r="AN2297" s="22" t="s">
        <v>66</v>
      </c>
      <c r="AS2297" s="22" t="s">
        <v>51</v>
      </c>
      <c r="AX2297" s="22" t="s">
        <v>67</v>
      </c>
      <c r="BC2297" s="22" t="s">
        <v>52</v>
      </c>
      <c r="BH2297" s="22" t="s">
        <v>68</v>
      </c>
      <c r="BM2297" s="22" t="s">
        <v>63</v>
      </c>
      <c r="BQ2297" s="23" t="s">
        <v>69</v>
      </c>
      <c r="BR2297" s="23"/>
      <c r="BS2297" s="24"/>
      <c r="BT2297" s="24"/>
      <c r="BU2297" s="24"/>
      <c r="BW2297" s="22" t="s">
        <v>64</v>
      </c>
    </row>
    <row r="2298" spans="2:91" ht="18.600000000000001" customHeight="1" thickBot="1">
      <c r="D2298" s="249" t="s">
        <v>103</v>
      </c>
      <c r="E2298" s="250"/>
      <c r="F2298" s="251" t="s">
        <v>104</v>
      </c>
      <c r="G2298" s="252"/>
      <c r="H2298" s="229"/>
      <c r="I2298" s="253" t="s">
        <v>11</v>
      </c>
      <c r="J2298" s="254"/>
      <c r="K2298" s="255" t="s">
        <v>12</v>
      </c>
      <c r="L2298" s="256"/>
      <c r="M2298" s="24"/>
      <c r="N2298" s="253" t="s">
        <v>105</v>
      </c>
      <c r="O2298" s="254"/>
      <c r="P2298" s="255" t="s">
        <v>106</v>
      </c>
      <c r="Q2298" s="256"/>
      <c r="R2298" s="24"/>
      <c r="S2298" s="249" t="s">
        <v>107</v>
      </c>
      <c r="T2298" s="250"/>
      <c r="U2298" s="251" t="s">
        <v>108</v>
      </c>
      <c r="V2298" s="252"/>
      <c r="W2298" s="8"/>
      <c r="X2298" s="253" t="s">
        <v>109</v>
      </c>
      <c r="Y2298" s="254"/>
      <c r="Z2298" s="255" t="s">
        <v>110</v>
      </c>
      <c r="AA2298" s="256"/>
      <c r="AB2298" s="8"/>
      <c r="AC2298" s="253" t="s">
        <v>111</v>
      </c>
      <c r="AD2298" s="254"/>
      <c r="AE2298" s="255" t="s">
        <v>14</v>
      </c>
      <c r="AF2298" s="256"/>
      <c r="AG2298" s="8"/>
      <c r="AH2298" s="253" t="s">
        <v>112</v>
      </c>
      <c r="AI2298" s="254"/>
      <c r="AJ2298" s="255" t="s">
        <v>113</v>
      </c>
      <c r="AK2298" s="256"/>
      <c r="AL2298" s="8"/>
      <c r="AM2298" s="249" t="s">
        <v>114</v>
      </c>
      <c r="AN2298" s="250"/>
      <c r="AO2298" s="251" t="s">
        <v>115</v>
      </c>
      <c r="AP2298" s="252"/>
      <c r="AQ2298" s="24"/>
      <c r="AR2298" s="253" t="s">
        <v>116</v>
      </c>
      <c r="AS2298" s="254"/>
      <c r="AT2298" s="255" t="s">
        <v>13</v>
      </c>
      <c r="AU2298" s="256"/>
      <c r="AV2298" s="4"/>
      <c r="AW2298" s="253" t="s">
        <v>117</v>
      </c>
      <c r="AX2298" s="254"/>
      <c r="AY2298" s="255" t="s">
        <v>118</v>
      </c>
      <c r="AZ2298" s="256"/>
      <c r="BA2298" s="8"/>
      <c r="BB2298" s="253" t="s">
        <v>119</v>
      </c>
      <c r="BC2298" s="254"/>
      <c r="BD2298" s="255" t="s">
        <v>120</v>
      </c>
      <c r="BE2298" s="256"/>
      <c r="BF2298" s="4"/>
      <c r="BG2298" s="249" t="s">
        <v>121</v>
      </c>
      <c r="BH2298" s="250"/>
      <c r="BI2298" s="251" t="s">
        <v>122</v>
      </c>
      <c r="BJ2298" s="252"/>
      <c r="BK2298" s="4"/>
      <c r="BL2298" s="253" t="s">
        <v>123</v>
      </c>
      <c r="BM2298" s="254"/>
      <c r="BN2298" s="255" t="s">
        <v>124</v>
      </c>
      <c r="BO2298" s="256"/>
      <c r="BP2298" s="4"/>
      <c r="BQ2298" s="253" t="s">
        <v>125</v>
      </c>
      <c r="BR2298" s="254"/>
      <c r="BS2298" s="255" t="s">
        <v>126</v>
      </c>
      <c r="BT2298" s="256"/>
      <c r="BU2298" s="8"/>
      <c r="BV2298" s="253" t="s">
        <v>127</v>
      </c>
      <c r="BW2298" s="254"/>
      <c r="BX2298" s="255" t="s">
        <v>128</v>
      </c>
      <c r="BY2298" s="256"/>
      <c r="CA2298" s="27" t="s">
        <v>15</v>
      </c>
      <c r="CC2298" s="133" t="s">
        <v>70</v>
      </c>
      <c r="CD2298" s="9"/>
      <c r="CE2298" s="38"/>
      <c r="CF2298" s="38"/>
      <c r="CG2298" s="38"/>
      <c r="CH2298" s="38"/>
    </row>
    <row r="2299" spans="2:91" ht="18.600000000000001" customHeight="1" thickTop="1" thickBot="1">
      <c r="B2299" s="129">
        <v>6.08</v>
      </c>
      <c r="D2299" s="29">
        <v>1</v>
      </c>
      <c r="E2299" s="30">
        <v>0</v>
      </c>
      <c r="F2299" s="31">
        <v>0</v>
      </c>
      <c r="G2299" s="32">
        <f t="shared" ref="G2299:G2362" si="22098">-1/($E$8*$B2299)</f>
        <v>-0.10841776315789474</v>
      </c>
      <c r="I2299" s="29">
        <v>1</v>
      </c>
      <c r="J2299" s="33">
        <v>0</v>
      </c>
      <c r="K2299" s="31">
        <v>0</v>
      </c>
      <c r="L2299" s="32">
        <v>0</v>
      </c>
      <c r="N2299" s="29">
        <f t="shared" ref="N2299" si="22099">D2299*I2299+F2299*I2302-E2299*J2299-G2299*J2302</f>
        <v>0.97796671542235358</v>
      </c>
      <c r="O2299" s="33">
        <f t="shared" ref="O2299" si="22100">(D2299*J2299+E2299*I2299+F2299*J2302+G2299*I2302)</f>
        <v>0</v>
      </c>
      <c r="P2299" s="31">
        <f t="shared" ref="P2299" si="22101">D2299*K2299+F2299*K2302-E2299*L2299-G2299*L2302</f>
        <v>0</v>
      </c>
      <c r="Q2299" s="32">
        <f t="shared" ref="Q2299" si="22102">(D2299*L2299+E2299*K2299+F2299*L2302+G2299*K2302)</f>
        <v>-0.10841776315789474</v>
      </c>
      <c r="S2299" s="29">
        <v>1</v>
      </c>
      <c r="T2299" s="30">
        <v>0</v>
      </c>
      <c r="U2299" s="31">
        <v>0</v>
      </c>
      <c r="V2299" s="32">
        <f t="shared" ref="V2299:V2362" si="22103">-1/($T$8*$B2299)</f>
        <v>-0.21062006578947368</v>
      </c>
      <c r="X2299" s="29">
        <f t="shared" ref="X2299" si="22104">N2299*S2299+P2299*S2302-O2299*T2299-Q2299*T2302</f>
        <v>0.97796671542235358</v>
      </c>
      <c r="Y2299" s="33">
        <f t="shared" ref="Y2299" si="22105">(N2299*T2299+O2299*S2299+P2299*T2302+Q2299*S2302)</f>
        <v>0</v>
      </c>
      <c r="Z2299" s="31">
        <f t="shared" ref="Z2299" si="22106">N2299*U2299+P2299*U2302-O2299*V2299-Q2299*V2302</f>
        <v>0</v>
      </c>
      <c r="AA2299" s="32">
        <f t="shared" ref="AA2299" si="22107">(N2299*V2299+O2299*U2299+P2299*V2302+Q2299*U2302)</f>
        <v>-0.31439717710006632</v>
      </c>
      <c r="AB2299" s="8"/>
      <c r="AC2299" s="29">
        <v>1</v>
      </c>
      <c r="AD2299" s="33">
        <v>0</v>
      </c>
      <c r="AE2299" s="31">
        <v>0</v>
      </c>
      <c r="AF2299" s="32">
        <v>0</v>
      </c>
      <c r="AH2299" s="29">
        <f t="shared" ref="AH2299" si="22108">X2299*AC2299+Z2299*AC2302-Y2299*AD2299-AA2299*AD2302</f>
        <v>0.92795763558913635</v>
      </c>
      <c r="AI2299" s="33">
        <f t="shared" ref="AI2299" si="22109">(X2299*AD2299+Y2299*AC2299+Z2299*AD2302+AA2299*AC2302)</f>
        <v>0</v>
      </c>
      <c r="AJ2299" s="31">
        <f t="shared" ref="AJ2299" si="22110">X2299*AE2299+Z2299*AE2302-Y2299*AF2299-AA2299*AF2302</f>
        <v>0</v>
      </c>
      <c r="AK2299" s="32">
        <f t="shared" ref="AK2299" si="22111">(X2299*AF2299+Y2299*AE2299+Z2299*AF2302+AA2299*AE2302)</f>
        <v>-0.31439717710006632</v>
      </c>
      <c r="AL2299" s="8"/>
      <c r="AM2299" s="29">
        <v>1</v>
      </c>
      <c r="AN2299" s="30">
        <v>0</v>
      </c>
      <c r="AO2299" s="31">
        <v>0</v>
      </c>
      <c r="AP2299" s="32">
        <f t="shared" ref="AP2299:AP2362" si="22112">-1/($AN$8*$B2299)</f>
        <v>-0.19046546052631577</v>
      </c>
      <c r="AR2299" s="29">
        <f t="shared" ref="AR2299" si="22113">AH2299*AM2299+AJ2299*AM2302-AI2299*AN2299-AK2299*AN2302</f>
        <v>0.92795763558913635</v>
      </c>
      <c r="AS2299" s="33">
        <f t="shared" ref="AS2299" si="22114">(AH2299*AN2299+AI2299*AM2299+AJ2299*AN2302+AK2299*AM2302)</f>
        <v>0</v>
      </c>
      <c r="AT2299" s="31">
        <f t="shared" ref="AT2299" si="22115">AH2299*AO2299+AJ2299*AO2302-AI2299*AP2299-AK2299*AP2302</f>
        <v>0</v>
      </c>
      <c r="AU2299" s="32">
        <f t="shared" ref="AU2299" si="22116">(AH2299*AP2299+AI2299*AO2299+AJ2299*AP2302+AK2299*AO2302)</f>
        <v>-0.49114105551146225</v>
      </c>
      <c r="AV2299" s="8"/>
      <c r="AW2299" s="29">
        <v>1</v>
      </c>
      <c r="AX2299" s="33">
        <v>0</v>
      </c>
      <c r="AY2299" s="31">
        <v>0</v>
      </c>
      <c r="AZ2299" s="32">
        <v>0</v>
      </c>
      <c r="BB2299" s="29">
        <f t="shared" ref="BB2299" si="22117">AR2299*AW2299+AT2299*AW2302-AS2299*AX2299-AU2299*AX2302</f>
        <v>0.85708618342140364</v>
      </c>
      <c r="BC2299" s="33">
        <f t="shared" ref="BC2299" si="22118">(AR2299*AX2299+AS2299*AW2299+AT2299*AX2302+AU2299*AW2302)</f>
        <v>0</v>
      </c>
      <c r="BD2299" s="31">
        <f t="shared" ref="BD2299" si="22119">AR2299*AY2299+AT2299*AY2302-AS2299*AZ2299-AU2299*AZ2302</f>
        <v>0</v>
      </c>
      <c r="BE2299" s="32">
        <f t="shared" ref="BE2299" si="22120">(AR2299*AZ2299+AS2299*AY2299+AT2299*AZ2302+AU2299*AY2302)</f>
        <v>-0.49114105551146225</v>
      </c>
      <c r="BF2299" s="8"/>
      <c r="BG2299" s="29">
        <v>1</v>
      </c>
      <c r="BH2299" s="30">
        <v>0</v>
      </c>
      <c r="BI2299" s="31">
        <v>0</v>
      </c>
      <c r="BJ2299" s="32">
        <f t="shared" ref="BJ2299:BJ2362" si="22121">-1/($BH$8*$B2299)</f>
        <v>-6.69720394736842E-2</v>
      </c>
      <c r="BL2299" s="29">
        <f t="shared" ref="BL2299" si="22122">BB2299*BG2299+BD2299*BG2302-BC2299*BH2299-BE2299*BH2302</f>
        <v>0.85708618342140364</v>
      </c>
      <c r="BM2299" s="33">
        <f t="shared" ref="BM2299" si="22123">(BB2299*BH2299+BC2299*BG2299+BD2299*BH2302+BE2299*BG2302)</f>
        <v>0</v>
      </c>
      <c r="BN2299" s="31">
        <f t="shared" ref="BN2299" si="22124">BB2299*BI2299+BD2299*BI2302-BC2299*BJ2299-BE2299*BJ2302</f>
        <v>0</v>
      </c>
      <c r="BO2299" s="32">
        <f t="shared" ref="BO2299" si="22125">(BB2299*BJ2299+BC2299*BI2299+BD2299*BJ2302+BE2299*BI2302)</f>
        <v>-0.54854186521990989</v>
      </c>
      <c r="BP2299" s="8"/>
      <c r="BQ2299" s="34">
        <v>1</v>
      </c>
      <c r="BR2299" s="35">
        <v>0</v>
      </c>
      <c r="BS2299" s="11">
        <v>0</v>
      </c>
      <c r="BT2299" s="36">
        <v>0</v>
      </c>
      <c r="BV2299" s="29">
        <f t="shared" ref="BV2299" si="22126">BL2299*BQ2299+BN2299*BQ2302-BM2299*BR2299-BO2299*BR2302</f>
        <v>0.85708618342140364</v>
      </c>
      <c r="BW2299" s="33">
        <f t="shared" ref="BW2299" si="22127">(BL2299*BR2299+BM2299*BQ2299+BN2299*BR2302+BO2299*BQ2302)</f>
        <v>-0.54854186521990989</v>
      </c>
      <c r="BX2299" s="31">
        <f t="shared" ref="BX2299" si="22128">BL2299*BS2299+BN2299*BS2302-BM2299*BT2299-BO2299*BT2302</f>
        <v>0</v>
      </c>
      <c r="BY2299" s="32">
        <f t="shared" ref="BY2299" si="22129">(BL2299*BT2299+BM2299*BS2299+BN2299*BT2302+BO2299*BS2302)</f>
        <v>-0.54854186521990989</v>
      </c>
      <c r="CA2299" s="37">
        <f t="shared" ref="CA2299" si="22130">20*LOG(((1+$BR$8)/$BR$8)/((BV2299+BV2302)^2+(BW2299+BW2302)^2)^0.5)</f>
        <v>-4.5437563948213747E-3</v>
      </c>
      <c r="CC2299" s="134">
        <f t="shared" ref="CC2299" si="22131">((BV2299^2+BW2299^2)^0.5)/((BV2302^2+BW2302^2)^0.5)</f>
        <v>1.0339060399408215</v>
      </c>
      <c r="CD2299" s="9"/>
      <c r="CE2299" s="38"/>
      <c r="CF2299" s="38"/>
      <c r="CG2299" s="38"/>
      <c r="CH2299" s="38"/>
      <c r="CM2299" s="129">
        <v>6.06</v>
      </c>
    </row>
    <row r="2300" spans="2:91" ht="18.600000000000001" customHeight="1" thickBot="1">
      <c r="D2300" s="39"/>
      <c r="G2300" s="40"/>
      <c r="I2300" s="39"/>
      <c r="L2300" s="40"/>
      <c r="N2300" s="39"/>
      <c r="Q2300" s="40"/>
      <c r="S2300" s="39"/>
      <c r="V2300" s="40"/>
      <c r="X2300" s="39"/>
      <c r="AA2300" s="40"/>
      <c r="AC2300" s="39"/>
      <c r="AF2300" s="40"/>
      <c r="AH2300" s="39"/>
      <c r="AK2300" s="40"/>
      <c r="AM2300" s="39"/>
      <c r="AP2300" s="40"/>
      <c r="AR2300" s="39"/>
      <c r="AU2300" s="40"/>
      <c r="AW2300" s="39"/>
      <c r="AZ2300" s="40"/>
      <c r="BB2300" s="39"/>
      <c r="BE2300" s="40"/>
      <c r="BG2300" s="39"/>
      <c r="BJ2300" s="40"/>
      <c r="BL2300" s="39"/>
      <c r="BO2300" s="40"/>
      <c r="BQ2300" s="34"/>
      <c r="BR2300" s="11"/>
      <c r="BS2300" s="11"/>
      <c r="BT2300" s="41"/>
      <c r="BV2300" s="39"/>
      <c r="BY2300" s="40"/>
      <c r="CC2300" s="135"/>
      <c r="CD2300" s="9"/>
      <c r="CE2300" s="38"/>
      <c r="CF2300" s="38"/>
      <c r="CG2300" s="38"/>
      <c r="CH2300" s="38"/>
    </row>
    <row r="2301" spans="2:91" ht="18.600000000000001" customHeight="1" thickBot="1">
      <c r="D2301" s="258" t="s">
        <v>129</v>
      </c>
      <c r="E2301" s="259"/>
      <c r="F2301" s="260" t="s">
        <v>130</v>
      </c>
      <c r="G2301" s="261"/>
      <c r="H2301" s="229"/>
      <c r="I2301" s="258" t="s">
        <v>131</v>
      </c>
      <c r="J2301" s="259"/>
      <c r="K2301" s="260" t="s">
        <v>132</v>
      </c>
      <c r="L2301" s="261"/>
      <c r="N2301" s="253" t="s">
        <v>133</v>
      </c>
      <c r="O2301" s="254"/>
      <c r="P2301" s="255" t="s">
        <v>134</v>
      </c>
      <c r="Q2301" s="256"/>
      <c r="S2301" s="258" t="s">
        <v>135</v>
      </c>
      <c r="T2301" s="259"/>
      <c r="U2301" s="260" t="s">
        <v>136</v>
      </c>
      <c r="V2301" s="261"/>
      <c r="W2301" s="8"/>
      <c r="X2301" s="253" t="s">
        <v>137</v>
      </c>
      <c r="Y2301" s="254"/>
      <c r="Z2301" s="255" t="s">
        <v>138</v>
      </c>
      <c r="AA2301" s="256"/>
      <c r="AB2301" s="8"/>
      <c r="AC2301" s="258" t="s">
        <v>139</v>
      </c>
      <c r="AD2301" s="259"/>
      <c r="AE2301" s="260" t="s">
        <v>140</v>
      </c>
      <c r="AF2301" s="261"/>
      <c r="AG2301" s="8"/>
      <c r="AH2301" s="253" t="s">
        <v>141</v>
      </c>
      <c r="AI2301" s="254"/>
      <c r="AJ2301" s="255" t="s">
        <v>142</v>
      </c>
      <c r="AK2301" s="256"/>
      <c r="AL2301" s="8"/>
      <c r="AM2301" s="258" t="s">
        <v>143</v>
      </c>
      <c r="AN2301" s="259"/>
      <c r="AO2301" s="260" t="s">
        <v>144</v>
      </c>
      <c r="AP2301" s="261"/>
      <c r="AR2301" s="253" t="s">
        <v>145</v>
      </c>
      <c r="AS2301" s="254"/>
      <c r="AT2301" s="255" t="s">
        <v>146</v>
      </c>
      <c r="AU2301" s="256"/>
      <c r="AV2301" s="4"/>
      <c r="AW2301" s="258" t="s">
        <v>147</v>
      </c>
      <c r="AX2301" s="259"/>
      <c r="AY2301" s="260" t="s">
        <v>148</v>
      </c>
      <c r="AZ2301" s="261"/>
      <c r="BA2301" s="8"/>
      <c r="BB2301" s="253" t="s">
        <v>149</v>
      </c>
      <c r="BC2301" s="254"/>
      <c r="BD2301" s="255" t="s">
        <v>150</v>
      </c>
      <c r="BE2301" s="256"/>
      <c r="BF2301" s="4"/>
      <c r="BG2301" s="258" t="s">
        <v>151</v>
      </c>
      <c r="BH2301" s="259"/>
      <c r="BI2301" s="260" t="s">
        <v>152</v>
      </c>
      <c r="BJ2301" s="261"/>
      <c r="BK2301" s="4"/>
      <c r="BL2301" s="253" t="s">
        <v>153</v>
      </c>
      <c r="BM2301" s="254"/>
      <c r="BN2301" s="255" t="s">
        <v>154</v>
      </c>
      <c r="BO2301" s="256"/>
      <c r="BP2301" s="4"/>
      <c r="BQ2301" s="258" t="s">
        <v>155</v>
      </c>
      <c r="BR2301" s="259"/>
      <c r="BS2301" s="260" t="s">
        <v>156</v>
      </c>
      <c r="BT2301" s="261"/>
      <c r="BU2301" s="8"/>
      <c r="BV2301" s="253" t="s">
        <v>157</v>
      </c>
      <c r="BW2301" s="254"/>
      <c r="BX2301" s="255" t="s">
        <v>158</v>
      </c>
      <c r="BY2301" s="256"/>
      <c r="CA2301" s="46" t="s">
        <v>16</v>
      </c>
      <c r="CC2301" s="136" t="s">
        <v>71</v>
      </c>
      <c r="CD2301" s="9"/>
      <c r="CE2301" s="38"/>
      <c r="CF2301" s="38"/>
      <c r="CG2301" s="38"/>
      <c r="CH2301" s="38"/>
    </row>
    <row r="2302" spans="2:91" ht="18.600000000000001" customHeight="1" thickTop="1" thickBot="1">
      <c r="D2302" s="29">
        <v>0</v>
      </c>
      <c r="E2302" s="33">
        <v>0</v>
      </c>
      <c r="F2302" s="31">
        <v>1</v>
      </c>
      <c r="G2302" s="32">
        <v>0</v>
      </c>
      <c r="I2302" s="29">
        <v>0</v>
      </c>
      <c r="J2302" s="33">
        <f t="shared" ref="J2302" si="22132">IF(0=(1-$J$8*$K$8*$B2299^2),10^14,$B2299*$J$8/(1-$J$8*$K$8*$B2299^2))</f>
        <v>-0.20322578086727494</v>
      </c>
      <c r="K2302" s="31">
        <v>1</v>
      </c>
      <c r="L2302" s="32">
        <v>0</v>
      </c>
      <c r="N2302" s="29">
        <f t="shared" ref="N2302" si="22133">D2302*I2299+F2302*I2302-E2302*J2299-G2302*J2302</f>
        <v>0</v>
      </c>
      <c r="O2302" s="33">
        <f t="shared" ref="O2302" si="22134">(D2302*J2299+E2302*I2299+F2302*J2302+G2302*I2302)</f>
        <v>-0.20322578086727494</v>
      </c>
      <c r="P2302" s="31">
        <f t="shared" ref="P2302" si="22135">D2302*K2299+F2302*K2302-E2302*L2299-G2302*L2302</f>
        <v>1</v>
      </c>
      <c r="Q2302" s="32">
        <f t="shared" ref="Q2302" si="22136">(D2302*L2299+E2302*K2299+F2302*L2302+G2302*K2302)</f>
        <v>0</v>
      </c>
      <c r="S2302" s="29">
        <v>0</v>
      </c>
      <c r="T2302" s="33">
        <v>0</v>
      </c>
      <c r="U2302" s="31">
        <v>1</v>
      </c>
      <c r="V2302" s="32">
        <v>0</v>
      </c>
      <c r="X2302" s="29">
        <f t="shared" ref="X2302" si="22137">N2302*S2299+P2302*S2302-O2302*T2299-Q2302*T2302</f>
        <v>0</v>
      </c>
      <c r="Y2302" s="33">
        <f t="shared" ref="Y2302" si="22138">(N2302*T2299+O2302*S2299+P2302*T2302+Q2302*S2302)</f>
        <v>-0.20322578086727494</v>
      </c>
      <c r="Z2302" s="31">
        <f t="shared" ref="Z2302" si="22139">N2302*U2299+P2302*U2302-O2302*V2299-Q2302*V2302</f>
        <v>0.95719657266361735</v>
      </c>
      <c r="AA2302" s="32">
        <f t="shared" ref="AA2302" si="22140">(N2302*V2299+O2302*U2299+P2302*V2302+Q2302*U2302)</f>
        <v>0</v>
      </c>
      <c r="AB2302" s="8"/>
      <c r="AC2302" s="29">
        <v>0</v>
      </c>
      <c r="AD2302" s="33">
        <f t="shared" ref="AD2302" si="22141">IF(0=(1-$AD$8*$AE$8*$B2299^2),10^14,$B2299*$AD$8/(1-$AD$8*$AE$8*$B2299^2))</f>
        <v>-0.15906338693779146</v>
      </c>
      <c r="AE2302" s="31">
        <v>1</v>
      </c>
      <c r="AF2302" s="32">
        <v>0</v>
      </c>
      <c r="AH2302" s="29">
        <f t="shared" ref="AH2302" si="22142">X2302*AC2299+Z2302*AC2302-Y2302*AD2299-AA2302*AD2302</f>
        <v>0</v>
      </c>
      <c r="AI2302" s="33">
        <f t="shared" ref="AI2302" si="22143">(X2302*AD2299+Y2302*AC2299+Z2302*AD2302+AA2302*AC2302)</f>
        <v>-0.35548070968039569</v>
      </c>
      <c r="AJ2302" s="31">
        <f t="shared" ref="AJ2302" si="22144">X2302*AE2299+Z2302*AE2302-Y2302*AF2299-AA2302*AF2302</f>
        <v>0.95719657266361735</v>
      </c>
      <c r="AK2302" s="32">
        <f t="shared" ref="AK2302" si="22145">(X2302*AF2299+Y2302*AE2299+Z2302*AF2302+AA2302*AE2302)</f>
        <v>0</v>
      </c>
      <c r="AL2302" s="8"/>
      <c r="AM2302" s="29">
        <v>0</v>
      </c>
      <c r="AN2302" s="33">
        <v>0</v>
      </c>
      <c r="AO2302" s="31">
        <v>1</v>
      </c>
      <c r="AP2302" s="32">
        <v>0</v>
      </c>
      <c r="AR2302" s="29">
        <f t="shared" ref="AR2302" si="22146">AH2302*AM2299+AJ2302*AM2302-AI2302*AN2299-AK2302*AN2302</f>
        <v>0</v>
      </c>
      <c r="AS2302" s="33">
        <f t="shared" ref="AS2302" si="22147">(AH2302*AN2299+AI2302*AM2299+AJ2302*AN2302+AK2302*AM2302)</f>
        <v>-0.35548070968039569</v>
      </c>
      <c r="AT2302" s="31">
        <f t="shared" ref="AT2302" si="22148">AH2302*AO2299+AJ2302*AO2302-AI2302*AP2299-AK2302*AP2302</f>
        <v>0.88948977558611919</v>
      </c>
      <c r="AU2302" s="32">
        <f t="shared" ref="AU2302" si="22149">(AH2302*AP2299+AI2302*AO2299+AJ2302*AP2302+AK2302*AO2302)</f>
        <v>0</v>
      </c>
      <c r="AV2302" s="8"/>
      <c r="AW2302" s="29">
        <v>0</v>
      </c>
      <c r="AX2302" s="33">
        <f t="shared" ref="AX2302" si="22150">IF(0=(1-$AX$8*$AY$8*$B2299^2),10^14,$B2299*$AX$8/(1-$AX$8*$AY$8*$B2299^2))</f>
        <v>-0.14429958842257418</v>
      </c>
      <c r="AY2302" s="31">
        <v>1</v>
      </c>
      <c r="AZ2302" s="32">
        <v>0</v>
      </c>
      <c r="BB2302" s="29">
        <f t="shared" ref="BB2302" si="22151">AR2302*AW2299+AT2302*AW2302-AS2302*AX2299-AU2302*AX2302</f>
        <v>0</v>
      </c>
      <c r="BC2302" s="33">
        <f t="shared" ref="BC2302" si="22152">(AR2302*AX2299+AS2302*AW2299+AT2302*AX2302+AU2302*AW2302)</f>
        <v>-0.48383371820356058</v>
      </c>
      <c r="BD2302" s="31">
        <f t="shared" ref="BD2302" si="22153">AR2302*AY2299+AT2302*AY2302-AS2302*AZ2299-AU2302*AZ2302</f>
        <v>0.88948977558611919</v>
      </c>
      <c r="BE2302" s="32">
        <f t="shared" ref="BE2302" si="22154">(AR2302*AZ2299+AS2302*AY2299+AT2302*AZ2302+AU2302*AY2302)</f>
        <v>0</v>
      </c>
      <c r="BF2302" s="8"/>
      <c r="BG2302" s="29">
        <v>0</v>
      </c>
      <c r="BH2302" s="33">
        <v>0</v>
      </c>
      <c r="BI2302" s="31">
        <v>1</v>
      </c>
      <c r="BJ2302" s="32">
        <v>0</v>
      </c>
      <c r="BL2302" s="29">
        <f t="shared" ref="BL2302" si="22155">BB2302*BG2299+BD2302*BG2302-BC2302*BH2299-BE2302*BH2302</f>
        <v>0</v>
      </c>
      <c r="BM2302" s="33">
        <f t="shared" ref="BM2302" si="22156">(BB2302*BH2299+BC2302*BG2299+BD2302*BH2302+BE2302*BG2302)</f>
        <v>-0.48383371820356058</v>
      </c>
      <c r="BN2302" s="31">
        <f t="shared" ref="BN2302" si="22157">BB2302*BI2299+BD2302*BI2302-BC2302*BJ2299-BE2302*BJ2302</f>
        <v>0.85708644471189088</v>
      </c>
      <c r="BO2302" s="32">
        <f t="shared" ref="BO2302" si="22158">(BB2302*BJ2299+BC2302*BI2299+BD2302*BJ2302+BE2302*BI2302)</f>
        <v>0</v>
      </c>
      <c r="BP2302" s="8"/>
      <c r="BQ2302" s="19">
        <f t="shared" ref="BQ2302:BQ2365" si="22159">1/$BR$8</f>
        <v>1</v>
      </c>
      <c r="BR2302" s="47">
        <v>0</v>
      </c>
      <c r="BS2302" s="48">
        <v>1</v>
      </c>
      <c r="BT2302" s="49">
        <v>0</v>
      </c>
      <c r="BV2302" s="29">
        <f t="shared" ref="BV2302" si="22160">BL2302*BQ2299+BN2302*BQ2302-BM2302*BR2299-BO2302*BR2302</f>
        <v>0.85708644471189088</v>
      </c>
      <c r="BW2302" s="33">
        <f t="shared" ref="BW2302" si="22161">(BL2302*BR2299+BM2302*BQ2299+BN2302*BR2302+BO2302*BQ2302)</f>
        <v>-0.48383371820356058</v>
      </c>
      <c r="BX2302" s="31">
        <f t="shared" ref="BX2302" si="22162">BL2302*BS2299+BN2302*BS2302-BM2302*BT2299-BO2302*BT2302</f>
        <v>0.85708644471189088</v>
      </c>
      <c r="BY2302" s="32">
        <f t="shared" ref="BY2302" si="22163">(BL2302*BT2299+BM2302*BS2299+BN2302*BT2302+BO2302*BS2302)</f>
        <v>0</v>
      </c>
      <c r="CA2302" s="50">
        <f t="shared" ref="CA2302" si="22164">(180/PI())*ATAN(-1*(BW2299+BW2302)/(BV2299+BV2302))</f>
        <v>31.058824076557499</v>
      </c>
      <c r="CC2302" s="137">
        <f t="shared" ref="CC2302" si="22165">20*LOG(((1-(10^(CA2299/20)^2)*(1-((1-CC2299)/(1+CC2299))^2))^0.5))</f>
        <v>-28.783406040325026</v>
      </c>
      <c r="CD2302" s="9"/>
      <c r="CE2302" s="38"/>
      <c r="CF2302" s="38"/>
      <c r="CG2302" s="38"/>
      <c r="CH2302" s="38"/>
    </row>
    <row r="2303" spans="2:91" ht="18.600000000000001" customHeight="1">
      <c r="CC2303" s="42"/>
    </row>
    <row r="2304" spans="2:91" ht="18.600000000000001" customHeight="1" thickBot="1">
      <c r="E2304" s="22" t="s">
        <v>4</v>
      </c>
      <c r="J2304" s="22" t="s">
        <v>5</v>
      </c>
      <c r="O2304" s="22" t="s">
        <v>6</v>
      </c>
      <c r="T2304" s="22" t="s">
        <v>7</v>
      </c>
      <c r="Y2304" s="22" t="s">
        <v>8</v>
      </c>
      <c r="AD2304" s="22" t="s">
        <v>65</v>
      </c>
      <c r="AI2304" s="22" t="s">
        <v>9</v>
      </c>
      <c r="AN2304" s="22" t="s">
        <v>66</v>
      </c>
      <c r="AS2304" s="22" t="s">
        <v>51</v>
      </c>
      <c r="AX2304" s="22" t="s">
        <v>67</v>
      </c>
      <c r="BC2304" s="22" t="s">
        <v>52</v>
      </c>
      <c r="BH2304" s="22" t="s">
        <v>68</v>
      </c>
      <c r="BM2304" s="22" t="s">
        <v>63</v>
      </c>
      <c r="BQ2304" s="23" t="s">
        <v>69</v>
      </c>
      <c r="BR2304" s="23"/>
      <c r="BS2304" s="24"/>
      <c r="BT2304" s="24"/>
      <c r="BU2304" s="24"/>
      <c r="BW2304" s="22" t="s">
        <v>64</v>
      </c>
    </row>
    <row r="2305" spans="2:91" ht="18.600000000000001" customHeight="1" thickBot="1">
      <c r="D2305" s="249" t="s">
        <v>103</v>
      </c>
      <c r="E2305" s="250"/>
      <c r="F2305" s="251" t="s">
        <v>104</v>
      </c>
      <c r="G2305" s="252"/>
      <c r="H2305" s="229"/>
      <c r="I2305" s="253" t="s">
        <v>11</v>
      </c>
      <c r="J2305" s="254"/>
      <c r="K2305" s="255" t="s">
        <v>12</v>
      </c>
      <c r="L2305" s="256"/>
      <c r="M2305" s="24"/>
      <c r="N2305" s="253" t="s">
        <v>105</v>
      </c>
      <c r="O2305" s="254"/>
      <c r="P2305" s="255" t="s">
        <v>106</v>
      </c>
      <c r="Q2305" s="256"/>
      <c r="R2305" s="24"/>
      <c r="S2305" s="249" t="s">
        <v>107</v>
      </c>
      <c r="T2305" s="250"/>
      <c r="U2305" s="251" t="s">
        <v>108</v>
      </c>
      <c r="V2305" s="252"/>
      <c r="W2305" s="8"/>
      <c r="X2305" s="253" t="s">
        <v>109</v>
      </c>
      <c r="Y2305" s="254"/>
      <c r="Z2305" s="255" t="s">
        <v>110</v>
      </c>
      <c r="AA2305" s="256"/>
      <c r="AB2305" s="8"/>
      <c r="AC2305" s="253" t="s">
        <v>111</v>
      </c>
      <c r="AD2305" s="254"/>
      <c r="AE2305" s="255" t="s">
        <v>14</v>
      </c>
      <c r="AF2305" s="256"/>
      <c r="AG2305" s="8"/>
      <c r="AH2305" s="253" t="s">
        <v>112</v>
      </c>
      <c r="AI2305" s="254"/>
      <c r="AJ2305" s="255" t="s">
        <v>113</v>
      </c>
      <c r="AK2305" s="256"/>
      <c r="AL2305" s="8"/>
      <c r="AM2305" s="249" t="s">
        <v>114</v>
      </c>
      <c r="AN2305" s="250"/>
      <c r="AO2305" s="251" t="s">
        <v>115</v>
      </c>
      <c r="AP2305" s="252"/>
      <c r="AQ2305" s="24"/>
      <c r="AR2305" s="253" t="s">
        <v>116</v>
      </c>
      <c r="AS2305" s="254"/>
      <c r="AT2305" s="255" t="s">
        <v>13</v>
      </c>
      <c r="AU2305" s="256"/>
      <c r="AV2305" s="4"/>
      <c r="AW2305" s="253" t="s">
        <v>117</v>
      </c>
      <c r="AX2305" s="254"/>
      <c r="AY2305" s="255" t="s">
        <v>118</v>
      </c>
      <c r="AZ2305" s="256"/>
      <c r="BA2305" s="8"/>
      <c r="BB2305" s="253" t="s">
        <v>119</v>
      </c>
      <c r="BC2305" s="254"/>
      <c r="BD2305" s="255" t="s">
        <v>120</v>
      </c>
      <c r="BE2305" s="256"/>
      <c r="BF2305" s="4"/>
      <c r="BG2305" s="249" t="s">
        <v>121</v>
      </c>
      <c r="BH2305" s="250"/>
      <c r="BI2305" s="251" t="s">
        <v>122</v>
      </c>
      <c r="BJ2305" s="252"/>
      <c r="BK2305" s="4"/>
      <c r="BL2305" s="253" t="s">
        <v>123</v>
      </c>
      <c r="BM2305" s="254"/>
      <c r="BN2305" s="255" t="s">
        <v>124</v>
      </c>
      <c r="BO2305" s="256"/>
      <c r="BP2305" s="4"/>
      <c r="BQ2305" s="253" t="s">
        <v>125</v>
      </c>
      <c r="BR2305" s="254"/>
      <c r="BS2305" s="255" t="s">
        <v>126</v>
      </c>
      <c r="BT2305" s="256"/>
      <c r="BU2305" s="8"/>
      <c r="BV2305" s="253" t="s">
        <v>127</v>
      </c>
      <c r="BW2305" s="254"/>
      <c r="BX2305" s="255" t="s">
        <v>128</v>
      </c>
      <c r="BY2305" s="256"/>
      <c r="CA2305" s="27" t="s">
        <v>15</v>
      </c>
      <c r="CC2305" s="133" t="s">
        <v>70</v>
      </c>
      <c r="CD2305" s="9"/>
      <c r="CE2305" s="38"/>
      <c r="CF2305" s="38"/>
      <c r="CG2305" s="38"/>
      <c r="CH2305" s="38"/>
    </row>
    <row r="2306" spans="2:91" ht="18.600000000000001" customHeight="1" thickTop="1" thickBot="1">
      <c r="B2306" s="129">
        <v>6.1</v>
      </c>
      <c r="D2306" s="29">
        <v>1</v>
      </c>
      <c r="E2306" s="30">
        <v>0</v>
      </c>
      <c r="F2306" s="31">
        <v>0</v>
      </c>
      <c r="G2306" s="32">
        <f t="shared" ref="G2306:G2369" si="22166">-1/($E$8*$B2306)</f>
        <v>-0.10806229508196723</v>
      </c>
      <c r="I2306" s="29">
        <v>1</v>
      </c>
      <c r="J2306" s="33">
        <v>0</v>
      </c>
      <c r="K2306" s="31">
        <v>0</v>
      </c>
      <c r="L2306" s="32">
        <v>0</v>
      </c>
      <c r="N2306" s="29">
        <f t="shared" ref="N2306" si="22167">D2306*I2306+F2306*I2309-E2306*J2306-G2306*J2309</f>
        <v>0.9781115580268156</v>
      </c>
      <c r="O2306" s="33">
        <f t="shared" ref="O2306" si="22168">(D2306*J2306+E2306*I2306+F2306*J2309+G2306*I2309)</f>
        <v>0</v>
      </c>
      <c r="P2306" s="31">
        <f t="shared" ref="P2306" si="22169">D2306*K2306+F2306*K2309-E2306*L2306-G2306*L2309</f>
        <v>0</v>
      </c>
      <c r="Q2306" s="32">
        <f t="shared" ref="Q2306" si="22170">(D2306*L2306+E2306*K2306+F2306*L2309+G2306*K2309)</f>
        <v>-0.10806229508196723</v>
      </c>
      <c r="S2306" s="29">
        <v>1</v>
      </c>
      <c r="T2306" s="30">
        <v>0</v>
      </c>
      <c r="U2306" s="31">
        <v>0</v>
      </c>
      <c r="V2306" s="32">
        <f t="shared" ref="V2306:V2369" si="22171">-1/($T$8*$B2306)</f>
        <v>-0.20992950819672132</v>
      </c>
      <c r="X2306" s="29">
        <f t="shared" ref="X2306" si="22172">N2306*S2306+P2306*S2309-O2306*T2306-Q2306*T2309</f>
        <v>0.9781115580268156</v>
      </c>
      <c r="Y2306" s="33">
        <f t="shared" ref="Y2306" si="22173">(N2306*T2306+O2306*S2306+P2306*T2309+Q2306*S2309)</f>
        <v>0</v>
      </c>
      <c r="Z2306" s="31">
        <f t="shared" ref="Z2306" si="22174">N2306*U2306+P2306*U2309-O2306*V2306-Q2306*V2309</f>
        <v>0</v>
      </c>
      <c r="AA2306" s="32">
        <f t="shared" ref="AA2306" si="22175">(N2306*V2306+O2306*U2306+P2306*V2309+Q2306*U2309)</f>
        <v>-0.3133967734200655</v>
      </c>
      <c r="AB2306" s="8"/>
      <c r="AC2306" s="29">
        <v>1</v>
      </c>
      <c r="AD2306" s="33">
        <v>0</v>
      </c>
      <c r="AE2306" s="31">
        <v>0</v>
      </c>
      <c r="AF2306" s="32">
        <v>0</v>
      </c>
      <c r="AH2306" s="29">
        <f t="shared" ref="AH2306" si="22176">X2306*AC2306+Z2306*AC2309-Y2306*AD2306-AA2306*AD2309</f>
        <v>0.92843012566117022</v>
      </c>
      <c r="AI2306" s="33">
        <f t="shared" ref="AI2306" si="22177">(X2306*AD2306+Y2306*AC2306+Z2306*AD2309+AA2306*AC2309)</f>
        <v>0</v>
      </c>
      <c r="AJ2306" s="31">
        <f t="shared" ref="AJ2306" si="22178">X2306*AE2306+Z2306*AE2309-Y2306*AF2306-AA2306*AF2309</f>
        <v>0</v>
      </c>
      <c r="AK2306" s="32">
        <f t="shared" ref="AK2306" si="22179">(X2306*AF2306+Y2306*AE2306+Z2306*AF2309+AA2306*AE2309)</f>
        <v>-0.3133967734200655</v>
      </c>
      <c r="AL2306" s="8"/>
      <c r="AM2306" s="29">
        <v>1</v>
      </c>
      <c r="AN2306" s="30">
        <v>0</v>
      </c>
      <c r="AO2306" s="31">
        <v>0</v>
      </c>
      <c r="AP2306" s="32">
        <f t="shared" ref="AP2306:AP2369" si="22180">-1/($AN$8*$B2306)</f>
        <v>-0.18984098360655738</v>
      </c>
      <c r="AR2306" s="29">
        <f t="shared" ref="AR2306" si="22181">AH2306*AM2306+AJ2306*AM2309-AI2306*AN2306-AK2306*AN2309</f>
        <v>0.92843012566117022</v>
      </c>
      <c r="AS2306" s="33">
        <f t="shared" ref="AS2306" si="22182">(AH2306*AN2306+AI2306*AM2306+AJ2306*AN2309+AK2306*AM2309)</f>
        <v>0</v>
      </c>
      <c r="AT2306" s="31">
        <f t="shared" ref="AT2306" si="22183">AH2306*AO2306+AJ2306*AO2309-AI2306*AP2306-AK2306*AP2309</f>
        <v>0</v>
      </c>
      <c r="AU2306" s="32">
        <f t="shared" ref="AU2306" si="22184">(AH2306*AP2306+AI2306*AO2306+AJ2306*AP2309+AK2306*AO2309)</f>
        <v>-0.48965086168554173</v>
      </c>
      <c r="AV2306" s="8"/>
      <c r="AW2306" s="29">
        <v>1</v>
      </c>
      <c r="AX2306" s="33">
        <v>0</v>
      </c>
      <c r="AY2306" s="31">
        <v>0</v>
      </c>
      <c r="AZ2306" s="32">
        <v>0</v>
      </c>
      <c r="BB2306" s="29">
        <f t="shared" ref="BB2306" si="22185">AR2306*AW2306+AT2306*AW2309-AS2306*AX2306-AU2306*AX2309</f>
        <v>0.8580106304913534</v>
      </c>
      <c r="BC2306" s="33">
        <f t="shared" ref="BC2306" si="22186">(AR2306*AX2306+AS2306*AW2306+AT2306*AX2309+AU2306*AW2309)</f>
        <v>0</v>
      </c>
      <c r="BD2306" s="31">
        <f t="shared" ref="BD2306" si="22187">AR2306*AY2306+AT2306*AY2309-AS2306*AZ2306-AU2306*AZ2309</f>
        <v>0</v>
      </c>
      <c r="BE2306" s="32">
        <f t="shared" ref="BE2306" si="22188">(AR2306*AZ2306+AS2306*AY2306+AT2306*AZ2309+AU2306*AY2309)</f>
        <v>-0.48965086168554173</v>
      </c>
      <c r="BF2306" s="8"/>
      <c r="BG2306" s="29">
        <v>1</v>
      </c>
      <c r="BH2306" s="30">
        <v>0</v>
      </c>
      <c r="BI2306" s="31">
        <v>0</v>
      </c>
      <c r="BJ2306" s="32">
        <f t="shared" ref="BJ2306:BJ2369" si="22189">-1/($BH$8*$B2306)</f>
        <v>-6.6752459016393442E-2</v>
      </c>
      <c r="BL2306" s="29">
        <f t="shared" ref="BL2306" si="22190">BB2306*BG2306+BD2306*BG2309-BC2306*BH2306-BE2306*BH2309</f>
        <v>0.8580106304913534</v>
      </c>
      <c r="BM2306" s="33">
        <f t="shared" ref="BM2306" si="22191">(BB2306*BH2306+BC2306*BG2306+BD2306*BH2309+BE2306*BG2309)</f>
        <v>0</v>
      </c>
      <c r="BN2306" s="31">
        <f t="shared" ref="BN2306" si="22192">BB2306*BI2306+BD2306*BI2309-BC2306*BJ2306-BE2306*BJ2309</f>
        <v>0</v>
      </c>
      <c r="BO2306" s="32">
        <f t="shared" ref="BO2306" si="22193">(BB2306*BJ2306+BC2306*BI2306+BD2306*BJ2309+BE2306*BI2309)</f>
        <v>-0.54692518113304567</v>
      </c>
      <c r="BP2306" s="8"/>
      <c r="BQ2306" s="34">
        <v>1</v>
      </c>
      <c r="BR2306" s="35">
        <v>0</v>
      </c>
      <c r="BS2306" s="11">
        <v>0</v>
      </c>
      <c r="BT2306" s="36">
        <v>0</v>
      </c>
      <c r="BV2306" s="29">
        <f t="shared" ref="BV2306" si="22194">BL2306*BQ2306+BN2306*BQ2309-BM2306*BR2306-BO2306*BR2309</f>
        <v>0.8580106304913534</v>
      </c>
      <c r="BW2306" s="33">
        <f t="shared" ref="BW2306" si="22195">(BL2306*BR2306+BM2306*BQ2306+BN2306*BR2309+BO2306*BQ2309)</f>
        <v>-0.54692518113304567</v>
      </c>
      <c r="BX2306" s="31">
        <f t="shared" ref="BX2306" si="22196">BL2306*BS2306+BN2306*BS2309-BM2306*BT2306-BO2306*BT2309</f>
        <v>0</v>
      </c>
      <c r="BY2306" s="32">
        <f t="shared" ref="BY2306" si="22197">(BL2306*BT2306+BM2306*BS2306+BN2306*BT2309+BO2306*BS2309)</f>
        <v>-0.54692518113304567</v>
      </c>
      <c r="CA2306" s="37">
        <f t="shared" ref="CA2306" si="22198">20*LOG(((1+$BR$8)/$BR$8)/((BV2306+BV2309)^2+(BW2306+BW2309)^2)^0.5)</f>
        <v>-4.5230184826906359E-3</v>
      </c>
      <c r="CC2306" s="134">
        <f t="shared" ref="CC2306" si="22199">((BV2306^2+BW2306^2)^0.5)/((BV2309^2+BW2309^2)^0.5)</f>
        <v>1.0337246489913812</v>
      </c>
      <c r="CD2306" s="9"/>
      <c r="CE2306" s="38"/>
      <c r="CF2306" s="38"/>
      <c r="CG2306" s="38"/>
      <c r="CH2306" s="38"/>
      <c r="CM2306" s="129">
        <v>6.08</v>
      </c>
    </row>
    <row r="2307" spans="2:91" ht="18.600000000000001" customHeight="1" thickBot="1">
      <c r="D2307" s="39"/>
      <c r="G2307" s="40"/>
      <c r="I2307" s="39"/>
      <c r="L2307" s="40"/>
      <c r="N2307" s="39"/>
      <c r="Q2307" s="40"/>
      <c r="S2307" s="39"/>
      <c r="V2307" s="40"/>
      <c r="X2307" s="39"/>
      <c r="AA2307" s="40"/>
      <c r="AC2307" s="39"/>
      <c r="AF2307" s="40"/>
      <c r="AH2307" s="39"/>
      <c r="AK2307" s="40"/>
      <c r="AM2307" s="39"/>
      <c r="AP2307" s="40"/>
      <c r="AR2307" s="39"/>
      <c r="AU2307" s="40"/>
      <c r="AW2307" s="39"/>
      <c r="AZ2307" s="40"/>
      <c r="BB2307" s="39"/>
      <c r="BE2307" s="40"/>
      <c r="BG2307" s="39"/>
      <c r="BJ2307" s="40"/>
      <c r="BL2307" s="39"/>
      <c r="BO2307" s="40"/>
      <c r="BQ2307" s="34"/>
      <c r="BR2307" s="11"/>
      <c r="BS2307" s="11"/>
      <c r="BT2307" s="41"/>
      <c r="BV2307" s="39"/>
      <c r="BY2307" s="40"/>
      <c r="CC2307" s="135"/>
      <c r="CD2307" s="9"/>
      <c r="CE2307" s="38"/>
      <c r="CF2307" s="38"/>
      <c r="CG2307" s="38"/>
      <c r="CH2307" s="38"/>
    </row>
    <row r="2308" spans="2:91" ht="18.600000000000001" customHeight="1" thickBot="1">
      <c r="D2308" s="258" t="s">
        <v>129</v>
      </c>
      <c r="E2308" s="259"/>
      <c r="F2308" s="260" t="s">
        <v>130</v>
      </c>
      <c r="G2308" s="261"/>
      <c r="H2308" s="229"/>
      <c r="I2308" s="258" t="s">
        <v>131</v>
      </c>
      <c r="J2308" s="259"/>
      <c r="K2308" s="260" t="s">
        <v>132</v>
      </c>
      <c r="L2308" s="261"/>
      <c r="N2308" s="253" t="s">
        <v>133</v>
      </c>
      <c r="O2308" s="254"/>
      <c r="P2308" s="255" t="s">
        <v>134</v>
      </c>
      <c r="Q2308" s="256"/>
      <c r="S2308" s="258" t="s">
        <v>135</v>
      </c>
      <c r="T2308" s="259"/>
      <c r="U2308" s="260" t="s">
        <v>136</v>
      </c>
      <c r="V2308" s="261"/>
      <c r="W2308" s="8"/>
      <c r="X2308" s="253" t="s">
        <v>137</v>
      </c>
      <c r="Y2308" s="254"/>
      <c r="Z2308" s="255" t="s">
        <v>138</v>
      </c>
      <c r="AA2308" s="256"/>
      <c r="AB2308" s="8"/>
      <c r="AC2308" s="258" t="s">
        <v>139</v>
      </c>
      <c r="AD2308" s="259"/>
      <c r="AE2308" s="260" t="s">
        <v>140</v>
      </c>
      <c r="AF2308" s="261"/>
      <c r="AG2308" s="8"/>
      <c r="AH2308" s="253" t="s">
        <v>141</v>
      </c>
      <c r="AI2308" s="254"/>
      <c r="AJ2308" s="255" t="s">
        <v>142</v>
      </c>
      <c r="AK2308" s="256"/>
      <c r="AL2308" s="8"/>
      <c r="AM2308" s="258" t="s">
        <v>143</v>
      </c>
      <c r="AN2308" s="259"/>
      <c r="AO2308" s="260" t="s">
        <v>144</v>
      </c>
      <c r="AP2308" s="261"/>
      <c r="AR2308" s="253" t="s">
        <v>145</v>
      </c>
      <c r="AS2308" s="254"/>
      <c r="AT2308" s="255" t="s">
        <v>146</v>
      </c>
      <c r="AU2308" s="256"/>
      <c r="AV2308" s="4"/>
      <c r="AW2308" s="258" t="s">
        <v>147</v>
      </c>
      <c r="AX2308" s="259"/>
      <c r="AY2308" s="260" t="s">
        <v>148</v>
      </c>
      <c r="AZ2308" s="261"/>
      <c r="BA2308" s="8"/>
      <c r="BB2308" s="253" t="s">
        <v>149</v>
      </c>
      <c r="BC2308" s="254"/>
      <c r="BD2308" s="255" t="s">
        <v>150</v>
      </c>
      <c r="BE2308" s="256"/>
      <c r="BF2308" s="4"/>
      <c r="BG2308" s="258" t="s">
        <v>151</v>
      </c>
      <c r="BH2308" s="259"/>
      <c r="BI2308" s="260" t="s">
        <v>152</v>
      </c>
      <c r="BJ2308" s="261"/>
      <c r="BK2308" s="4"/>
      <c r="BL2308" s="253" t="s">
        <v>153</v>
      </c>
      <c r="BM2308" s="254"/>
      <c r="BN2308" s="255" t="s">
        <v>154</v>
      </c>
      <c r="BO2308" s="256"/>
      <c r="BP2308" s="4"/>
      <c r="BQ2308" s="258" t="s">
        <v>155</v>
      </c>
      <c r="BR2308" s="259"/>
      <c r="BS2308" s="260" t="s">
        <v>156</v>
      </c>
      <c r="BT2308" s="261"/>
      <c r="BU2308" s="8"/>
      <c r="BV2308" s="253" t="s">
        <v>157</v>
      </c>
      <c r="BW2308" s="254"/>
      <c r="BX2308" s="255" t="s">
        <v>158</v>
      </c>
      <c r="BY2308" s="256"/>
      <c r="CA2308" s="46" t="s">
        <v>16</v>
      </c>
      <c r="CC2308" s="136" t="s">
        <v>71</v>
      </c>
      <c r="CD2308" s="9"/>
      <c r="CE2308" s="38"/>
      <c r="CF2308" s="38"/>
      <c r="CG2308" s="38"/>
      <c r="CH2308" s="38"/>
    </row>
    <row r="2309" spans="2:91" ht="18.600000000000001" customHeight="1" thickTop="1" thickBot="1">
      <c r="D2309" s="29">
        <v>0</v>
      </c>
      <c r="E2309" s="33">
        <v>0</v>
      </c>
      <c r="F2309" s="31">
        <v>1</v>
      </c>
      <c r="G2309" s="32">
        <v>0</v>
      </c>
      <c r="I2309" s="29">
        <v>0</v>
      </c>
      <c r="J2309" s="33">
        <f t="shared" ref="J2309" si="22200">IF(0=(1-$J$8*$K$8*$B2306^2),10^14,$B2306*$J$8/(1-$J$8*$K$8*$B2306^2))</f>
        <v>-0.20255392462821192</v>
      </c>
      <c r="K2309" s="31">
        <v>1</v>
      </c>
      <c r="L2309" s="32">
        <v>0</v>
      </c>
      <c r="N2309" s="29">
        <f t="shared" ref="N2309" si="22201">D2309*I2306+F2309*I2309-E2309*J2306-G2309*J2309</f>
        <v>0</v>
      </c>
      <c r="O2309" s="33">
        <f t="shared" ref="O2309" si="22202">(D2309*J2306+E2309*I2306+F2309*J2309+G2309*I2309)</f>
        <v>-0.20255392462821192</v>
      </c>
      <c r="P2309" s="31">
        <f t="shared" ref="P2309" si="22203">D2309*K2306+F2309*K2309-E2309*L2306-G2309*L2309</f>
        <v>1</v>
      </c>
      <c r="Q2309" s="32">
        <f t="shared" ref="Q2309" si="22204">(D2309*L2306+E2309*K2306+F2309*L2309+G2309*K2309)</f>
        <v>0</v>
      </c>
      <c r="S2309" s="29">
        <v>0</v>
      </c>
      <c r="T2309" s="33">
        <v>0</v>
      </c>
      <c r="U2309" s="31">
        <v>1</v>
      </c>
      <c r="V2309" s="32">
        <v>0</v>
      </c>
      <c r="X2309" s="29">
        <f t="shared" ref="X2309" si="22205">N2309*S2306+P2309*S2309-O2309*T2306-Q2309*T2309</f>
        <v>0</v>
      </c>
      <c r="Y2309" s="33">
        <f t="shared" ref="Y2309" si="22206">(N2309*T2306+O2309*S2306+P2309*T2309+Q2309*S2309)</f>
        <v>-0.20255392462821192</v>
      </c>
      <c r="Z2309" s="31">
        <f t="shared" ref="Z2309" si="22207">N2309*U2306+P2309*U2309-O2309*V2306-Q2309*V2309</f>
        <v>0.95747795421948367</v>
      </c>
      <c r="AA2309" s="32">
        <f t="shared" ref="AA2309" si="22208">(N2309*V2306+O2309*U2306+P2309*V2309+Q2309*U2309)</f>
        <v>0</v>
      </c>
      <c r="AB2309" s="8"/>
      <c r="AC2309" s="29">
        <v>0</v>
      </c>
      <c r="AD2309" s="33">
        <f t="shared" ref="AD2309" si="22209">IF(0=(1-$AD$8*$AE$8*$B2306^2),10^14,$B2306*$AD$8/(1-$AD$8*$AE$8*$B2306^2))</f>
        <v>-0.15852566643707675</v>
      </c>
      <c r="AE2309" s="31">
        <v>1</v>
      </c>
      <c r="AF2309" s="32">
        <v>0</v>
      </c>
      <c r="AH2309" s="29">
        <f t="shared" ref="AH2309" si="22210">X2309*AC2306+Z2309*AC2309-Y2309*AD2306-AA2309*AD2309</f>
        <v>0</v>
      </c>
      <c r="AI2309" s="33">
        <f t="shared" ref="AI2309" si="22211">(X2309*AD2306+Y2309*AC2306+Z2309*AD2309+AA2309*AC2309)</f>
        <v>-0.35433875541966442</v>
      </c>
      <c r="AJ2309" s="31">
        <f t="shared" ref="AJ2309" si="22212">X2309*AE2306+Z2309*AE2309-Y2309*AF2306-AA2309*AF2309</f>
        <v>0.95747795421948367</v>
      </c>
      <c r="AK2309" s="32">
        <f t="shared" ref="AK2309" si="22213">(X2309*AF2306+Y2309*AE2306+Z2309*AF2309+AA2309*AE2309)</f>
        <v>0</v>
      </c>
      <c r="AL2309" s="8"/>
      <c r="AM2309" s="29">
        <v>0</v>
      </c>
      <c r="AN2309" s="33">
        <v>0</v>
      </c>
      <c r="AO2309" s="31">
        <v>1</v>
      </c>
      <c r="AP2309" s="32">
        <v>0</v>
      </c>
      <c r="AR2309" s="29">
        <f t="shared" ref="AR2309" si="22214">AH2309*AM2306+AJ2309*AM2309-AI2309*AN2306-AK2309*AN2309</f>
        <v>0</v>
      </c>
      <c r="AS2309" s="33">
        <f t="shared" ref="AS2309" si="22215">(AH2309*AN2306+AI2309*AM2306+AJ2309*AN2309+AK2309*AM2309)</f>
        <v>-0.35433875541966442</v>
      </c>
      <c r="AT2309" s="31">
        <f t="shared" ref="AT2309" si="22216">AH2309*AO2306+AJ2309*AO2309-AI2309*AP2306-AK2309*AP2309</f>
        <v>0.89020993636069123</v>
      </c>
      <c r="AU2309" s="32">
        <f t="shared" ref="AU2309" si="22217">(AH2309*AP2306+AI2309*AO2306+AJ2309*AP2309+AK2309*AO2309)</f>
        <v>0</v>
      </c>
      <c r="AV2309" s="8"/>
      <c r="AW2309" s="29">
        <v>0</v>
      </c>
      <c r="AX2309" s="33">
        <f t="shared" ref="AX2309" si="22218">IF(0=(1-$AX$8*$AY$8*$B2306^2),10^14,$B2306*$AX$8/(1-$AX$8*$AY$8*$B2306^2))</f>
        <v>-0.14381572806266379</v>
      </c>
      <c r="AY2309" s="31">
        <v>1</v>
      </c>
      <c r="AZ2309" s="32">
        <v>0</v>
      </c>
      <c r="BB2309" s="29">
        <f t="shared" ref="BB2309" si="22219">AR2309*AW2306+AT2309*AW2309-AS2309*AX2306-AU2309*AX2309</f>
        <v>0</v>
      </c>
      <c r="BC2309" s="33">
        <f t="shared" ref="BC2309" si="22220">(AR2309*AX2306+AS2309*AW2306+AT2309*AX2309+AU2309*AW2309)</f>
        <v>-0.48236494554599485</v>
      </c>
      <c r="BD2309" s="31">
        <f t="shared" ref="BD2309" si="22221">AR2309*AY2306+AT2309*AY2309-AS2309*AZ2306-AU2309*AZ2309</f>
        <v>0.89020993636069123</v>
      </c>
      <c r="BE2309" s="32">
        <f t="shared" ref="BE2309" si="22222">(AR2309*AZ2306+AS2309*AY2306+AT2309*AZ2309+AU2309*AY2309)</f>
        <v>0</v>
      </c>
      <c r="BF2309" s="8"/>
      <c r="BG2309" s="29">
        <v>0</v>
      </c>
      <c r="BH2309" s="33">
        <v>0</v>
      </c>
      <c r="BI2309" s="31">
        <v>1</v>
      </c>
      <c r="BJ2309" s="32">
        <v>0</v>
      </c>
      <c r="BL2309" s="29">
        <f t="shared" ref="BL2309" si="22223">BB2309*BG2306+BD2309*BG2309-BC2309*BH2306-BE2309*BH2309</f>
        <v>0</v>
      </c>
      <c r="BM2309" s="33">
        <f t="shared" ref="BM2309" si="22224">(BB2309*BH2306+BC2309*BG2306+BD2309*BH2309+BE2309*BG2309)</f>
        <v>-0.48236494554599485</v>
      </c>
      <c r="BN2309" s="31">
        <f t="shared" ref="BN2309" si="22225">BB2309*BI2306+BD2309*BI2309-BC2309*BJ2306-BE2309*BJ2309</f>
        <v>0.85801089010218734</v>
      </c>
      <c r="BO2309" s="32">
        <f t="shared" ref="BO2309" si="22226">(BB2309*BJ2306+BC2309*BI2306+BD2309*BJ2309+BE2309*BI2309)</f>
        <v>0</v>
      </c>
      <c r="BP2309" s="8"/>
      <c r="BQ2309" s="19">
        <f t="shared" ref="BQ2309:BQ2372" si="22227">1/$BR$8</f>
        <v>1</v>
      </c>
      <c r="BR2309" s="47">
        <v>0</v>
      </c>
      <c r="BS2309" s="48">
        <v>1</v>
      </c>
      <c r="BT2309" s="49">
        <v>0</v>
      </c>
      <c r="BV2309" s="29">
        <f t="shared" ref="BV2309" si="22228">BL2309*BQ2306+BN2309*BQ2309-BM2309*BR2306-BO2309*BR2309</f>
        <v>0.85801089010218734</v>
      </c>
      <c r="BW2309" s="33">
        <f t="shared" ref="BW2309" si="22229">(BL2309*BR2306+BM2309*BQ2306+BN2309*BR2309+BO2309*BQ2309)</f>
        <v>-0.48236494554599485</v>
      </c>
      <c r="BX2309" s="31">
        <f t="shared" ref="BX2309" si="22230">BL2309*BS2306+BN2309*BS2309-BM2309*BT2306-BO2309*BT2309</f>
        <v>0.85801089010218734</v>
      </c>
      <c r="BY2309" s="32">
        <f t="shared" ref="BY2309" si="22231">(BL2309*BT2306+BM2309*BS2306+BN2309*BT2309+BO2309*BS2309)</f>
        <v>0</v>
      </c>
      <c r="CA2309" s="50">
        <f t="shared" ref="CA2309" si="22232">(180/PI())*ATAN(-1*(BW2306+BW2309)/(BV2306+BV2309))</f>
        <v>30.955831312771103</v>
      </c>
      <c r="CC2309" s="137">
        <f t="shared" ref="CC2309" si="22233">20*LOG(((1-(10^(CA2306/20)^2)*(1-((1-CC2306)/(1+CC2306))^2))^0.5))</f>
        <v>-28.808691659193215</v>
      </c>
      <c r="CD2309" s="9"/>
      <c r="CE2309" s="38"/>
      <c r="CF2309" s="38"/>
      <c r="CG2309" s="38"/>
      <c r="CH2309" s="38"/>
    </row>
    <row r="2310" spans="2:91" ht="18.600000000000001" customHeight="1">
      <c r="CC2310" s="42"/>
    </row>
    <row r="2311" spans="2:91" ht="18.600000000000001" customHeight="1" thickBot="1">
      <c r="E2311" s="22" t="s">
        <v>4</v>
      </c>
      <c r="J2311" s="22" t="s">
        <v>5</v>
      </c>
      <c r="O2311" s="22" t="s">
        <v>6</v>
      </c>
      <c r="T2311" s="22" t="s">
        <v>7</v>
      </c>
      <c r="Y2311" s="22" t="s">
        <v>8</v>
      </c>
      <c r="AD2311" s="22" t="s">
        <v>65</v>
      </c>
      <c r="AI2311" s="22" t="s">
        <v>9</v>
      </c>
      <c r="AN2311" s="22" t="s">
        <v>66</v>
      </c>
      <c r="AS2311" s="22" t="s">
        <v>51</v>
      </c>
      <c r="AX2311" s="22" t="s">
        <v>67</v>
      </c>
      <c r="BC2311" s="22" t="s">
        <v>52</v>
      </c>
      <c r="BH2311" s="22" t="s">
        <v>68</v>
      </c>
      <c r="BM2311" s="22" t="s">
        <v>63</v>
      </c>
      <c r="BQ2311" s="23" t="s">
        <v>69</v>
      </c>
      <c r="BR2311" s="23"/>
      <c r="BS2311" s="24"/>
      <c r="BT2311" s="24"/>
      <c r="BU2311" s="24"/>
      <c r="BW2311" s="22" t="s">
        <v>64</v>
      </c>
    </row>
    <row r="2312" spans="2:91" ht="18.600000000000001" customHeight="1" thickBot="1">
      <c r="D2312" s="249" t="s">
        <v>103</v>
      </c>
      <c r="E2312" s="250"/>
      <c r="F2312" s="251" t="s">
        <v>104</v>
      </c>
      <c r="G2312" s="252"/>
      <c r="H2312" s="229"/>
      <c r="I2312" s="253" t="s">
        <v>11</v>
      </c>
      <c r="J2312" s="254"/>
      <c r="K2312" s="255" t="s">
        <v>12</v>
      </c>
      <c r="L2312" s="256"/>
      <c r="M2312" s="24"/>
      <c r="N2312" s="253" t="s">
        <v>105</v>
      </c>
      <c r="O2312" s="254"/>
      <c r="P2312" s="255" t="s">
        <v>106</v>
      </c>
      <c r="Q2312" s="256"/>
      <c r="R2312" s="24"/>
      <c r="S2312" s="249" t="s">
        <v>107</v>
      </c>
      <c r="T2312" s="250"/>
      <c r="U2312" s="251" t="s">
        <v>108</v>
      </c>
      <c r="V2312" s="252"/>
      <c r="W2312" s="8"/>
      <c r="X2312" s="253" t="s">
        <v>109</v>
      </c>
      <c r="Y2312" s="254"/>
      <c r="Z2312" s="255" t="s">
        <v>110</v>
      </c>
      <c r="AA2312" s="256"/>
      <c r="AB2312" s="8"/>
      <c r="AC2312" s="253" t="s">
        <v>111</v>
      </c>
      <c r="AD2312" s="254"/>
      <c r="AE2312" s="255" t="s">
        <v>14</v>
      </c>
      <c r="AF2312" s="256"/>
      <c r="AG2312" s="8"/>
      <c r="AH2312" s="253" t="s">
        <v>112</v>
      </c>
      <c r="AI2312" s="254"/>
      <c r="AJ2312" s="255" t="s">
        <v>113</v>
      </c>
      <c r="AK2312" s="256"/>
      <c r="AL2312" s="8"/>
      <c r="AM2312" s="249" t="s">
        <v>114</v>
      </c>
      <c r="AN2312" s="250"/>
      <c r="AO2312" s="251" t="s">
        <v>115</v>
      </c>
      <c r="AP2312" s="252"/>
      <c r="AQ2312" s="24"/>
      <c r="AR2312" s="253" t="s">
        <v>116</v>
      </c>
      <c r="AS2312" s="254"/>
      <c r="AT2312" s="255" t="s">
        <v>13</v>
      </c>
      <c r="AU2312" s="256"/>
      <c r="AV2312" s="4"/>
      <c r="AW2312" s="253" t="s">
        <v>117</v>
      </c>
      <c r="AX2312" s="254"/>
      <c r="AY2312" s="255" t="s">
        <v>118</v>
      </c>
      <c r="AZ2312" s="256"/>
      <c r="BA2312" s="8"/>
      <c r="BB2312" s="253" t="s">
        <v>119</v>
      </c>
      <c r="BC2312" s="254"/>
      <c r="BD2312" s="255" t="s">
        <v>120</v>
      </c>
      <c r="BE2312" s="256"/>
      <c r="BF2312" s="4"/>
      <c r="BG2312" s="249" t="s">
        <v>121</v>
      </c>
      <c r="BH2312" s="250"/>
      <c r="BI2312" s="251" t="s">
        <v>122</v>
      </c>
      <c r="BJ2312" s="252"/>
      <c r="BK2312" s="4"/>
      <c r="BL2312" s="253" t="s">
        <v>123</v>
      </c>
      <c r="BM2312" s="254"/>
      <c r="BN2312" s="255" t="s">
        <v>124</v>
      </c>
      <c r="BO2312" s="256"/>
      <c r="BP2312" s="4"/>
      <c r="BQ2312" s="253" t="s">
        <v>125</v>
      </c>
      <c r="BR2312" s="254"/>
      <c r="BS2312" s="255" t="s">
        <v>126</v>
      </c>
      <c r="BT2312" s="256"/>
      <c r="BU2312" s="8"/>
      <c r="BV2312" s="253" t="s">
        <v>127</v>
      </c>
      <c r="BW2312" s="254"/>
      <c r="BX2312" s="255" t="s">
        <v>128</v>
      </c>
      <c r="BY2312" s="256"/>
      <c r="CA2312" s="27" t="s">
        <v>15</v>
      </c>
      <c r="CC2312" s="133" t="s">
        <v>70</v>
      </c>
      <c r="CD2312" s="9"/>
      <c r="CE2312" s="38"/>
      <c r="CF2312" s="38"/>
      <c r="CG2312" s="38"/>
      <c r="CH2312" s="38"/>
    </row>
    <row r="2313" spans="2:91" ht="18.600000000000001" customHeight="1" thickTop="1" thickBot="1">
      <c r="B2313" s="129">
        <v>6.12</v>
      </c>
      <c r="D2313" s="29">
        <v>1</v>
      </c>
      <c r="E2313" s="30">
        <v>0</v>
      </c>
      <c r="F2313" s="31">
        <v>0</v>
      </c>
      <c r="G2313" s="32">
        <f t="shared" ref="G2313:G2376" si="22234">-1/($E$8*$B2313)</f>
        <v>-0.1077091503267974</v>
      </c>
      <c r="I2313" s="29">
        <v>1</v>
      </c>
      <c r="J2313" s="33">
        <v>0</v>
      </c>
      <c r="K2313" s="31">
        <v>0</v>
      </c>
      <c r="L2313" s="32">
        <v>0</v>
      </c>
      <c r="N2313" s="29">
        <f t="shared" ref="N2313" si="22235">D2313*I2313+F2313*I2316-E2313*J2313-G2313*J2316</f>
        <v>0.97825497511747805</v>
      </c>
      <c r="O2313" s="33">
        <f t="shared" ref="O2313" si="22236">(D2313*J2313+E2313*I2313+F2313*J2316+G2313*I2316)</f>
        <v>0</v>
      </c>
      <c r="P2313" s="31">
        <f t="shared" ref="P2313" si="22237">D2313*K2313+F2313*K2316-E2313*L2313-G2313*L2316</f>
        <v>0</v>
      </c>
      <c r="Q2313" s="32">
        <f t="shared" ref="Q2313" si="22238">(D2313*L2313+E2313*K2313+F2313*L2316+G2313*K2316)</f>
        <v>-0.1077091503267974</v>
      </c>
      <c r="S2313" s="29">
        <v>1</v>
      </c>
      <c r="T2313" s="30">
        <v>0</v>
      </c>
      <c r="U2313" s="31">
        <v>0</v>
      </c>
      <c r="V2313" s="32">
        <f t="shared" ref="V2313:V2376" si="22239">-1/($T$8*$B2313)</f>
        <v>-0.20924346405228755</v>
      </c>
      <c r="X2313" s="29">
        <f t="shared" ref="X2313" si="22240">N2313*S2313+P2313*S2316-O2313*T2313-Q2313*T2316</f>
        <v>0.97825497511747805</v>
      </c>
      <c r="Y2313" s="33">
        <f t="shared" ref="Y2313" si="22241">(N2313*T2313+O2313*S2313+P2313*T2316+Q2313*S2316)</f>
        <v>0</v>
      </c>
      <c r="Z2313" s="31">
        <f t="shared" ref="Z2313" si="22242">N2313*U2313+P2313*U2316-O2313*V2313-Q2313*V2316</f>
        <v>0</v>
      </c>
      <c r="AA2313" s="32">
        <f t="shared" ref="AA2313" si="22243">(N2313*V2313+O2313*U2313+P2313*V2316+Q2313*U2316)</f>
        <v>-0.31240261004676284</v>
      </c>
      <c r="AB2313" s="8"/>
      <c r="AC2313" s="29">
        <v>1</v>
      </c>
      <c r="AD2313" s="33">
        <v>0</v>
      </c>
      <c r="AE2313" s="31">
        <v>0</v>
      </c>
      <c r="AF2313" s="32">
        <v>0</v>
      </c>
      <c r="AH2313" s="29">
        <f t="shared" ref="AH2313" si="22244">X2313*AC2313+Z2313*AC2316-Y2313*AD2313-AA2313*AD2316</f>
        <v>0.92889798011458846</v>
      </c>
      <c r="AI2313" s="33">
        <f t="shared" ref="AI2313" si="22245">(X2313*AD2313+Y2313*AC2313+Z2313*AD2316+AA2313*AC2316)</f>
        <v>0</v>
      </c>
      <c r="AJ2313" s="31">
        <f t="shared" ref="AJ2313" si="22246">X2313*AE2313+Z2313*AE2316-Y2313*AF2313-AA2313*AF2316</f>
        <v>0</v>
      </c>
      <c r="AK2313" s="32">
        <f t="shared" ref="AK2313" si="22247">(X2313*AF2313+Y2313*AE2313+Z2313*AF2316+AA2313*AE2316)</f>
        <v>-0.31240261004676284</v>
      </c>
      <c r="AL2313" s="8"/>
      <c r="AM2313" s="29">
        <v>1</v>
      </c>
      <c r="AN2313" s="30">
        <v>0</v>
      </c>
      <c r="AO2313" s="31">
        <v>0</v>
      </c>
      <c r="AP2313" s="32">
        <f t="shared" ref="AP2313:AP2376" si="22248">-1/($AN$8*$B2313)</f>
        <v>-0.18922058823529411</v>
      </c>
      <c r="AR2313" s="29">
        <f t="shared" ref="AR2313" si="22249">AH2313*AM2313+AJ2313*AM2316-AI2313*AN2313-AK2313*AN2316</f>
        <v>0.92889798011458846</v>
      </c>
      <c r="AS2313" s="33">
        <f t="shared" ref="AS2313" si="22250">(AH2313*AN2313+AI2313*AM2313+AJ2313*AN2316+AK2313*AM2316)</f>
        <v>0</v>
      </c>
      <c r="AT2313" s="31">
        <f t="shared" ref="AT2313" si="22251">AH2313*AO2313+AJ2313*AO2316-AI2313*AP2313-AK2313*AP2316</f>
        <v>0</v>
      </c>
      <c r="AU2313" s="32">
        <f t="shared" ref="AU2313" si="22252">(AH2313*AP2313+AI2313*AO2313+AJ2313*AP2316+AK2313*AO2316)</f>
        <v>-0.48816923225462183</v>
      </c>
      <c r="AV2313" s="8"/>
      <c r="AW2313" s="29">
        <v>1</v>
      </c>
      <c r="AX2313" s="33">
        <v>0</v>
      </c>
      <c r="AY2313" s="31">
        <v>0</v>
      </c>
      <c r="AZ2313" s="32">
        <v>0</v>
      </c>
      <c r="BB2313" s="29">
        <f t="shared" ref="BB2313" si="22253">AR2313*AW2313+AT2313*AW2316-AS2313*AX2313-AU2313*AX2316</f>
        <v>0.8589261765194367</v>
      </c>
      <c r="BC2313" s="33">
        <f t="shared" ref="BC2313" si="22254">(AR2313*AX2313+AS2313*AW2313+AT2313*AX2316+AU2313*AW2316)</f>
        <v>0</v>
      </c>
      <c r="BD2313" s="31">
        <f t="shared" ref="BD2313" si="22255">AR2313*AY2313+AT2313*AY2316-AS2313*AZ2313-AU2313*AZ2316</f>
        <v>0</v>
      </c>
      <c r="BE2313" s="32">
        <f t="shared" ref="BE2313" si="22256">(AR2313*AZ2313+AS2313*AY2313+AT2313*AZ2316+AU2313*AY2316)</f>
        <v>-0.48816923225462183</v>
      </c>
      <c r="BF2313" s="8"/>
      <c r="BG2313" s="29">
        <v>1</v>
      </c>
      <c r="BH2313" s="30">
        <v>0</v>
      </c>
      <c r="BI2313" s="31">
        <v>0</v>
      </c>
      <c r="BJ2313" s="32">
        <f t="shared" ref="BJ2313:BJ2376" si="22257">-1/($BH$8*$B2313)</f>
        <v>-6.6534313725490193E-2</v>
      </c>
      <c r="BL2313" s="29">
        <f t="shared" ref="BL2313" si="22258">BB2313*BG2313+BD2313*BG2316-BC2313*BH2313-BE2313*BH2316</f>
        <v>0.8589261765194367</v>
      </c>
      <c r="BM2313" s="33">
        <f t="shared" ref="BM2313" si="22259">(BB2313*BH2313+BC2313*BG2313+BD2313*BH2316+BE2313*BG2316)</f>
        <v>0</v>
      </c>
      <c r="BN2313" s="31">
        <f t="shared" ref="BN2313" si="22260">BB2313*BI2313+BD2313*BI2316-BC2313*BJ2313-BE2313*BJ2316</f>
        <v>0</v>
      </c>
      <c r="BO2313" s="32">
        <f t="shared" ref="BO2313" si="22261">(BB2313*BJ2313+BC2313*BI2313+BD2313*BJ2316+BE2313*BI2316)</f>
        <v>-0.54531729595020184</v>
      </c>
      <c r="BP2313" s="8"/>
      <c r="BQ2313" s="34">
        <v>1</v>
      </c>
      <c r="BR2313" s="35">
        <v>0</v>
      </c>
      <c r="BS2313" s="11">
        <v>0</v>
      </c>
      <c r="BT2313" s="36">
        <v>0</v>
      </c>
      <c r="BV2313" s="29">
        <f t="shared" ref="BV2313" si="22262">BL2313*BQ2313+BN2313*BQ2316-BM2313*BR2313-BO2313*BR2316</f>
        <v>0.8589261765194367</v>
      </c>
      <c r="BW2313" s="33">
        <f t="shared" ref="BW2313" si="22263">(BL2313*BR2313+BM2313*BQ2313+BN2313*BR2316+BO2313*BQ2316)</f>
        <v>-0.54531729595020184</v>
      </c>
      <c r="BX2313" s="31">
        <f t="shared" ref="BX2313" si="22264">BL2313*BS2313+BN2313*BS2316-BM2313*BT2313-BO2313*BT2316</f>
        <v>0</v>
      </c>
      <c r="BY2313" s="32">
        <f t="shared" ref="BY2313" si="22265">(BL2313*BT2313+BM2313*BS2313+BN2313*BT2316+BO2313*BS2316)</f>
        <v>-0.54531729595020184</v>
      </c>
      <c r="CA2313" s="37">
        <f t="shared" ref="CA2313" si="22266">20*LOG(((1+$BR$8)/$BR$8)/((BV2313+BV2316)^2+(BW2313+BW2316)^2)^0.5)</f>
        <v>-4.5023784303423195E-3</v>
      </c>
      <c r="CC2313" s="134">
        <f t="shared" ref="CC2313" si="22267">((BV2313^2+BW2313^2)^0.5)/((BV2316^2+BW2316^2)^0.5)</f>
        <v>1.033544522848804</v>
      </c>
      <c r="CD2313" s="9"/>
      <c r="CE2313" s="38"/>
      <c r="CF2313" s="38"/>
      <c r="CG2313" s="38"/>
      <c r="CH2313" s="38"/>
      <c r="CM2313" s="129">
        <v>6.1</v>
      </c>
    </row>
    <row r="2314" spans="2:91" ht="18.600000000000001" customHeight="1" thickBot="1">
      <c r="D2314" s="39"/>
      <c r="G2314" s="40"/>
      <c r="I2314" s="39"/>
      <c r="L2314" s="40"/>
      <c r="N2314" s="39"/>
      <c r="Q2314" s="40"/>
      <c r="S2314" s="39"/>
      <c r="V2314" s="40"/>
      <c r="X2314" s="39"/>
      <c r="AA2314" s="40"/>
      <c r="AC2314" s="39"/>
      <c r="AF2314" s="40"/>
      <c r="AH2314" s="39"/>
      <c r="AK2314" s="40"/>
      <c r="AM2314" s="39"/>
      <c r="AP2314" s="40"/>
      <c r="AR2314" s="39"/>
      <c r="AU2314" s="40"/>
      <c r="AW2314" s="39"/>
      <c r="AZ2314" s="40"/>
      <c r="BB2314" s="39"/>
      <c r="BE2314" s="40"/>
      <c r="BG2314" s="39"/>
      <c r="BJ2314" s="40"/>
      <c r="BL2314" s="39"/>
      <c r="BO2314" s="40"/>
      <c r="BQ2314" s="34"/>
      <c r="BR2314" s="11"/>
      <c r="BS2314" s="11"/>
      <c r="BT2314" s="41"/>
      <c r="BV2314" s="39"/>
      <c r="BY2314" s="40"/>
      <c r="CC2314" s="135"/>
      <c r="CD2314" s="9"/>
      <c r="CE2314" s="38"/>
      <c r="CF2314" s="38"/>
      <c r="CG2314" s="38"/>
      <c r="CH2314" s="38"/>
    </row>
    <row r="2315" spans="2:91" ht="18.600000000000001" customHeight="1" thickBot="1">
      <c r="D2315" s="258" t="s">
        <v>129</v>
      </c>
      <c r="E2315" s="259"/>
      <c r="F2315" s="260" t="s">
        <v>130</v>
      </c>
      <c r="G2315" s="261"/>
      <c r="H2315" s="229"/>
      <c r="I2315" s="258" t="s">
        <v>131</v>
      </c>
      <c r="J2315" s="259"/>
      <c r="K2315" s="260" t="s">
        <v>132</v>
      </c>
      <c r="L2315" s="261"/>
      <c r="N2315" s="253" t="s">
        <v>133</v>
      </c>
      <c r="O2315" s="254"/>
      <c r="P2315" s="255" t="s">
        <v>134</v>
      </c>
      <c r="Q2315" s="256"/>
      <c r="S2315" s="258" t="s">
        <v>135</v>
      </c>
      <c r="T2315" s="259"/>
      <c r="U2315" s="260" t="s">
        <v>136</v>
      </c>
      <c r="V2315" s="261"/>
      <c r="W2315" s="8"/>
      <c r="X2315" s="253" t="s">
        <v>137</v>
      </c>
      <c r="Y2315" s="254"/>
      <c r="Z2315" s="255" t="s">
        <v>138</v>
      </c>
      <c r="AA2315" s="256"/>
      <c r="AB2315" s="8"/>
      <c r="AC2315" s="258" t="s">
        <v>139</v>
      </c>
      <c r="AD2315" s="259"/>
      <c r="AE2315" s="260" t="s">
        <v>140</v>
      </c>
      <c r="AF2315" s="261"/>
      <c r="AG2315" s="8"/>
      <c r="AH2315" s="253" t="s">
        <v>141</v>
      </c>
      <c r="AI2315" s="254"/>
      <c r="AJ2315" s="255" t="s">
        <v>142</v>
      </c>
      <c r="AK2315" s="256"/>
      <c r="AL2315" s="8"/>
      <c r="AM2315" s="258" t="s">
        <v>143</v>
      </c>
      <c r="AN2315" s="259"/>
      <c r="AO2315" s="260" t="s">
        <v>144</v>
      </c>
      <c r="AP2315" s="261"/>
      <c r="AR2315" s="253" t="s">
        <v>145</v>
      </c>
      <c r="AS2315" s="254"/>
      <c r="AT2315" s="255" t="s">
        <v>146</v>
      </c>
      <c r="AU2315" s="256"/>
      <c r="AV2315" s="4"/>
      <c r="AW2315" s="258" t="s">
        <v>147</v>
      </c>
      <c r="AX2315" s="259"/>
      <c r="AY2315" s="260" t="s">
        <v>148</v>
      </c>
      <c r="AZ2315" s="261"/>
      <c r="BA2315" s="8"/>
      <c r="BB2315" s="253" t="s">
        <v>149</v>
      </c>
      <c r="BC2315" s="254"/>
      <c r="BD2315" s="255" t="s">
        <v>150</v>
      </c>
      <c r="BE2315" s="256"/>
      <c r="BF2315" s="4"/>
      <c r="BG2315" s="258" t="s">
        <v>151</v>
      </c>
      <c r="BH2315" s="259"/>
      <c r="BI2315" s="260" t="s">
        <v>152</v>
      </c>
      <c r="BJ2315" s="261"/>
      <c r="BK2315" s="4"/>
      <c r="BL2315" s="253" t="s">
        <v>153</v>
      </c>
      <c r="BM2315" s="254"/>
      <c r="BN2315" s="255" t="s">
        <v>154</v>
      </c>
      <c r="BO2315" s="256"/>
      <c r="BP2315" s="4"/>
      <c r="BQ2315" s="258" t="s">
        <v>155</v>
      </c>
      <c r="BR2315" s="259"/>
      <c r="BS2315" s="260" t="s">
        <v>156</v>
      </c>
      <c r="BT2315" s="261"/>
      <c r="BU2315" s="8"/>
      <c r="BV2315" s="253" t="s">
        <v>157</v>
      </c>
      <c r="BW2315" s="254"/>
      <c r="BX2315" s="255" t="s">
        <v>158</v>
      </c>
      <c r="BY2315" s="256"/>
      <c r="CA2315" s="46" t="s">
        <v>16</v>
      </c>
      <c r="CC2315" s="136" t="s">
        <v>71</v>
      </c>
      <c r="CD2315" s="9"/>
      <c r="CE2315" s="38"/>
      <c r="CF2315" s="38"/>
      <c r="CG2315" s="38"/>
      <c r="CH2315" s="38"/>
    </row>
    <row r="2316" spans="2:91" ht="18.600000000000001" customHeight="1" thickTop="1" thickBot="1">
      <c r="D2316" s="29">
        <v>0</v>
      </c>
      <c r="E2316" s="33">
        <v>0</v>
      </c>
      <c r="F2316" s="31">
        <v>1</v>
      </c>
      <c r="G2316" s="32">
        <v>0</v>
      </c>
      <c r="I2316" s="29">
        <v>0</v>
      </c>
      <c r="J2316" s="33">
        <f t="shared" ref="J2316" si="22268">IF(0=(1-$J$8*$K$8*$B2313^2),10^14,$B2313*$J$8/(1-$J$8*$K$8*$B2313^2))</f>
        <v>-0.20188651397347362</v>
      </c>
      <c r="K2316" s="31">
        <v>1</v>
      </c>
      <c r="L2316" s="32">
        <v>0</v>
      </c>
      <c r="N2316" s="29">
        <f t="shared" ref="N2316" si="22269">D2316*I2313+F2316*I2316-E2316*J2313-G2316*J2316</f>
        <v>0</v>
      </c>
      <c r="O2316" s="33">
        <f t="shared" ref="O2316" si="22270">(D2316*J2313+E2316*I2313+F2316*J2316+G2316*I2316)</f>
        <v>-0.20188651397347362</v>
      </c>
      <c r="P2316" s="31">
        <f t="shared" ref="P2316" si="22271">D2316*K2313+F2316*K2316-E2316*L2313-G2316*L2316</f>
        <v>1</v>
      </c>
      <c r="Q2316" s="32">
        <f t="shared" ref="Q2316" si="22272">(D2316*L2313+E2316*K2313+F2316*L2316+G2316*K2316)</f>
        <v>0</v>
      </c>
      <c r="S2316" s="29">
        <v>0</v>
      </c>
      <c r="T2316" s="33">
        <v>0</v>
      </c>
      <c r="U2316" s="31">
        <v>1</v>
      </c>
      <c r="V2316" s="32">
        <v>0</v>
      </c>
      <c r="X2316" s="29">
        <f t="shared" ref="X2316" si="22273">N2316*S2313+P2316*S2316-O2316*T2313-Q2316*T2316</f>
        <v>0</v>
      </c>
      <c r="Y2316" s="33">
        <f t="shared" ref="Y2316" si="22274">(N2316*T2313+O2316*S2313+P2316*T2316+Q2316*S2316)</f>
        <v>-0.20188651397347362</v>
      </c>
      <c r="Z2316" s="31">
        <f t="shared" ref="Z2316" si="22275">N2316*U2313+P2316*U2316-O2316*V2313-Q2316*V2316</f>
        <v>0.9577565664707498</v>
      </c>
      <c r="AA2316" s="32">
        <f t="shared" ref="AA2316" si="22276">(N2316*V2313+O2316*U2313+P2316*V2316+Q2316*U2316)</f>
        <v>0</v>
      </c>
      <c r="AB2316" s="8"/>
      <c r="AC2316" s="29">
        <v>0</v>
      </c>
      <c r="AD2316" s="33">
        <f t="shared" ref="AD2316" si="22277">IF(0=(1-$AD$8*$AE$8*$B2313^2),10^14,$B2313*$AD$8/(1-$AD$8*$AE$8*$B2313^2))</f>
        <v>-0.15799162175854239</v>
      </c>
      <c r="AE2316" s="31">
        <v>1</v>
      </c>
      <c r="AF2316" s="32">
        <v>0</v>
      </c>
      <c r="AH2316" s="29">
        <f t="shared" ref="AH2316" si="22278">X2316*AC2313+Z2316*AC2316-Y2316*AD2313-AA2316*AD2316</f>
        <v>0</v>
      </c>
      <c r="AI2316" s="33">
        <f t="shared" ref="AI2316" si="22279">(X2316*AD2313+Y2316*AC2313+Z2316*AD2316+AA2316*AC2316)</f>
        <v>-0.35320402716008059</v>
      </c>
      <c r="AJ2316" s="31">
        <f t="shared" ref="AJ2316" si="22280">X2316*AE2313+Z2316*AE2316-Y2316*AF2313-AA2316*AF2316</f>
        <v>0.9577565664707498</v>
      </c>
      <c r="AK2316" s="32">
        <f t="shared" ref="AK2316" si="22281">(X2316*AF2313+Y2316*AE2313+Z2316*AF2316+AA2316*AE2316)</f>
        <v>0</v>
      </c>
      <c r="AL2316" s="8"/>
      <c r="AM2316" s="29">
        <v>0</v>
      </c>
      <c r="AN2316" s="33">
        <v>0</v>
      </c>
      <c r="AO2316" s="31">
        <v>1</v>
      </c>
      <c r="AP2316" s="32">
        <v>0</v>
      </c>
      <c r="AR2316" s="29">
        <f t="shared" ref="AR2316" si="22282">AH2316*AM2313+AJ2316*AM2316-AI2316*AN2313-AK2316*AN2316</f>
        <v>0</v>
      </c>
      <c r="AS2316" s="33">
        <f t="shared" ref="AS2316" si="22283">(AH2316*AN2313+AI2316*AM2313+AJ2316*AN2316+AK2316*AM2316)</f>
        <v>-0.35320402716008059</v>
      </c>
      <c r="AT2316" s="31">
        <f t="shared" ref="AT2316" si="22284">AH2316*AO2313+AJ2316*AO2316-AI2316*AP2313-AK2316*AP2316</f>
        <v>0.89092309268444458</v>
      </c>
      <c r="AU2316" s="32">
        <f t="shared" ref="AU2316" si="22285">(AH2316*AP2313+AI2316*AO2313+AJ2316*AP2316+AK2316*AO2316)</f>
        <v>0</v>
      </c>
      <c r="AV2316" s="8"/>
      <c r="AW2316" s="29">
        <v>0</v>
      </c>
      <c r="AX2316" s="33">
        <f t="shared" ref="AX2316" si="22286">IF(0=(1-$AX$8*$AY$8*$B2313^2),10^14,$B2313*$AX$8/(1-$AX$8*$AY$8*$B2313^2))</f>
        <v>-0.14333513661232855</v>
      </c>
      <c r="AY2316" s="31">
        <v>1</v>
      </c>
      <c r="AZ2316" s="32">
        <v>0</v>
      </c>
      <c r="BB2316" s="29">
        <f t="shared" ref="BB2316" si="22287">AR2316*AW2313+AT2316*AW2316-AS2316*AX2313-AU2316*AX2316</f>
        <v>0</v>
      </c>
      <c r="BC2316" s="33">
        <f t="shared" ref="BC2316" si="22288">(AR2316*AX2313+AS2316*AW2313+AT2316*AX2316+AU2316*AW2316)</f>
        <v>-0.48090461036108367</v>
      </c>
      <c r="BD2316" s="31">
        <f t="shared" ref="BD2316" si="22289">AR2316*AY2313+AT2316*AY2316-AS2316*AZ2313-AU2316*AZ2316</f>
        <v>0.89092309268444458</v>
      </c>
      <c r="BE2316" s="32">
        <f t="shared" ref="BE2316" si="22290">(AR2316*AZ2313+AS2316*AY2313+AT2316*AZ2316+AU2316*AY2316)</f>
        <v>0</v>
      </c>
      <c r="BF2316" s="8"/>
      <c r="BG2316" s="29">
        <v>0</v>
      </c>
      <c r="BH2316" s="33">
        <v>0</v>
      </c>
      <c r="BI2316" s="31">
        <v>1</v>
      </c>
      <c r="BJ2316" s="32">
        <v>0</v>
      </c>
      <c r="BL2316" s="29">
        <f t="shared" ref="BL2316" si="22291">BB2316*BG2313+BD2316*BG2316-BC2316*BH2313-BE2316*BH2316</f>
        <v>0</v>
      </c>
      <c r="BM2316" s="33">
        <f t="shared" ref="BM2316" si="22292">(BB2316*BH2313+BC2316*BG2313+BD2316*BH2316+BE2316*BG2316)</f>
        <v>-0.48090461036108367</v>
      </c>
      <c r="BN2316" s="31">
        <f t="shared" ref="BN2316" si="22293">BB2316*BI2313+BD2316*BI2316-BC2316*BJ2313-BE2316*BJ2316</f>
        <v>0.85892643446664563</v>
      </c>
      <c r="BO2316" s="32">
        <f t="shared" ref="BO2316" si="22294">(BB2316*BJ2313+BC2316*BI2313+BD2316*BJ2316+BE2316*BI2316)</f>
        <v>0</v>
      </c>
      <c r="BP2316" s="8"/>
      <c r="BQ2316" s="19">
        <f t="shared" ref="BQ2316:BQ2379" si="22295">1/$BR$8</f>
        <v>1</v>
      </c>
      <c r="BR2316" s="47">
        <v>0</v>
      </c>
      <c r="BS2316" s="48">
        <v>1</v>
      </c>
      <c r="BT2316" s="49">
        <v>0</v>
      </c>
      <c r="BV2316" s="29">
        <f t="shared" ref="BV2316" si="22296">BL2316*BQ2313+BN2316*BQ2316-BM2316*BR2313-BO2316*BR2316</f>
        <v>0.85892643446664563</v>
      </c>
      <c r="BW2316" s="33">
        <f t="shared" ref="BW2316" si="22297">(BL2316*BR2313+BM2316*BQ2313+BN2316*BR2316+BO2316*BQ2316)</f>
        <v>-0.48090461036108367</v>
      </c>
      <c r="BX2316" s="31">
        <f t="shared" ref="BX2316" si="22298">BL2316*BS2313+BN2316*BS2316-BM2316*BT2313-BO2316*BT2316</f>
        <v>0.85892643446664563</v>
      </c>
      <c r="BY2316" s="32">
        <f t="shared" ref="BY2316" si="22299">(BL2316*BT2313+BM2316*BS2313+BN2316*BT2316+BO2316*BS2316)</f>
        <v>0</v>
      </c>
      <c r="CA2316" s="50">
        <f t="shared" ref="CA2316" si="22300">(180/PI())*ATAN(-1*(BW2313+BW2316)/(BV2313+BV2316))</f>
        <v>30.853523485100133</v>
      </c>
      <c r="CC2316" s="137">
        <f t="shared" ref="CC2316" si="22301">20*LOG(((1-(10^(CA2313/20)^2)*(1-((1-CC2313)/(1+CC2313))^2))^0.5))</f>
        <v>-28.833934552446017</v>
      </c>
      <c r="CD2316" s="9"/>
      <c r="CE2316" s="38"/>
      <c r="CF2316" s="38"/>
      <c r="CG2316" s="38"/>
      <c r="CH2316" s="38"/>
    </row>
    <row r="2317" spans="2:91" ht="18.600000000000001" customHeight="1">
      <c r="CC2317" s="42"/>
    </row>
    <row r="2318" spans="2:91" ht="18.600000000000001" customHeight="1" thickBot="1">
      <c r="E2318" s="22" t="s">
        <v>4</v>
      </c>
      <c r="J2318" s="22" t="s">
        <v>5</v>
      </c>
      <c r="O2318" s="22" t="s">
        <v>6</v>
      </c>
      <c r="T2318" s="22" t="s">
        <v>7</v>
      </c>
      <c r="Y2318" s="22" t="s">
        <v>8</v>
      </c>
      <c r="AD2318" s="22" t="s">
        <v>65</v>
      </c>
      <c r="AI2318" s="22" t="s">
        <v>9</v>
      </c>
      <c r="AN2318" s="22" t="s">
        <v>66</v>
      </c>
      <c r="AS2318" s="22" t="s">
        <v>51</v>
      </c>
      <c r="AX2318" s="22" t="s">
        <v>67</v>
      </c>
      <c r="BC2318" s="22" t="s">
        <v>52</v>
      </c>
      <c r="BH2318" s="22" t="s">
        <v>68</v>
      </c>
      <c r="BM2318" s="22" t="s">
        <v>63</v>
      </c>
      <c r="BQ2318" s="23" t="s">
        <v>69</v>
      </c>
      <c r="BR2318" s="23"/>
      <c r="BS2318" s="24"/>
      <c r="BT2318" s="24"/>
      <c r="BU2318" s="24"/>
      <c r="BW2318" s="22" t="s">
        <v>64</v>
      </c>
    </row>
    <row r="2319" spans="2:91" ht="18.600000000000001" customHeight="1" thickBot="1">
      <c r="D2319" s="249" t="s">
        <v>103</v>
      </c>
      <c r="E2319" s="250"/>
      <c r="F2319" s="251" t="s">
        <v>104</v>
      </c>
      <c r="G2319" s="252"/>
      <c r="H2319" s="229"/>
      <c r="I2319" s="253" t="s">
        <v>11</v>
      </c>
      <c r="J2319" s="254"/>
      <c r="K2319" s="255" t="s">
        <v>12</v>
      </c>
      <c r="L2319" s="256"/>
      <c r="M2319" s="24"/>
      <c r="N2319" s="253" t="s">
        <v>105</v>
      </c>
      <c r="O2319" s="254"/>
      <c r="P2319" s="255" t="s">
        <v>106</v>
      </c>
      <c r="Q2319" s="256"/>
      <c r="R2319" s="24"/>
      <c r="S2319" s="249" t="s">
        <v>107</v>
      </c>
      <c r="T2319" s="250"/>
      <c r="U2319" s="251" t="s">
        <v>108</v>
      </c>
      <c r="V2319" s="252"/>
      <c r="W2319" s="8"/>
      <c r="X2319" s="253" t="s">
        <v>109</v>
      </c>
      <c r="Y2319" s="254"/>
      <c r="Z2319" s="255" t="s">
        <v>110</v>
      </c>
      <c r="AA2319" s="256"/>
      <c r="AB2319" s="8"/>
      <c r="AC2319" s="253" t="s">
        <v>111</v>
      </c>
      <c r="AD2319" s="254"/>
      <c r="AE2319" s="255" t="s">
        <v>14</v>
      </c>
      <c r="AF2319" s="256"/>
      <c r="AG2319" s="8"/>
      <c r="AH2319" s="253" t="s">
        <v>112</v>
      </c>
      <c r="AI2319" s="254"/>
      <c r="AJ2319" s="255" t="s">
        <v>113</v>
      </c>
      <c r="AK2319" s="256"/>
      <c r="AL2319" s="8"/>
      <c r="AM2319" s="249" t="s">
        <v>114</v>
      </c>
      <c r="AN2319" s="250"/>
      <c r="AO2319" s="251" t="s">
        <v>115</v>
      </c>
      <c r="AP2319" s="252"/>
      <c r="AQ2319" s="24"/>
      <c r="AR2319" s="253" t="s">
        <v>116</v>
      </c>
      <c r="AS2319" s="254"/>
      <c r="AT2319" s="255" t="s">
        <v>13</v>
      </c>
      <c r="AU2319" s="256"/>
      <c r="AV2319" s="4"/>
      <c r="AW2319" s="253" t="s">
        <v>117</v>
      </c>
      <c r="AX2319" s="254"/>
      <c r="AY2319" s="255" t="s">
        <v>118</v>
      </c>
      <c r="AZ2319" s="256"/>
      <c r="BA2319" s="8"/>
      <c r="BB2319" s="253" t="s">
        <v>119</v>
      </c>
      <c r="BC2319" s="254"/>
      <c r="BD2319" s="255" t="s">
        <v>120</v>
      </c>
      <c r="BE2319" s="256"/>
      <c r="BF2319" s="4"/>
      <c r="BG2319" s="249" t="s">
        <v>121</v>
      </c>
      <c r="BH2319" s="250"/>
      <c r="BI2319" s="251" t="s">
        <v>122</v>
      </c>
      <c r="BJ2319" s="252"/>
      <c r="BK2319" s="4"/>
      <c r="BL2319" s="253" t="s">
        <v>123</v>
      </c>
      <c r="BM2319" s="254"/>
      <c r="BN2319" s="255" t="s">
        <v>124</v>
      </c>
      <c r="BO2319" s="256"/>
      <c r="BP2319" s="4"/>
      <c r="BQ2319" s="253" t="s">
        <v>125</v>
      </c>
      <c r="BR2319" s="254"/>
      <c r="BS2319" s="255" t="s">
        <v>126</v>
      </c>
      <c r="BT2319" s="256"/>
      <c r="BU2319" s="8"/>
      <c r="BV2319" s="253" t="s">
        <v>127</v>
      </c>
      <c r="BW2319" s="254"/>
      <c r="BX2319" s="255" t="s">
        <v>128</v>
      </c>
      <c r="BY2319" s="256"/>
      <c r="CA2319" s="27" t="s">
        <v>15</v>
      </c>
      <c r="CC2319" s="133" t="s">
        <v>70</v>
      </c>
      <c r="CD2319" s="9"/>
      <c r="CE2319" s="38"/>
      <c r="CF2319" s="38"/>
      <c r="CG2319" s="38"/>
      <c r="CH2319" s="38"/>
    </row>
    <row r="2320" spans="2:91" ht="18.600000000000001" customHeight="1" thickTop="1" thickBot="1">
      <c r="B2320" s="129">
        <v>6.14</v>
      </c>
      <c r="D2320" s="29">
        <v>1</v>
      </c>
      <c r="E2320" s="30">
        <v>0</v>
      </c>
      <c r="F2320" s="31">
        <v>0</v>
      </c>
      <c r="G2320" s="32">
        <f t="shared" ref="G2320:G2383" si="22302">-1/($E$8*$B2320)</f>
        <v>-0.10735830618892508</v>
      </c>
      <c r="I2320" s="29">
        <v>1</v>
      </c>
      <c r="J2320" s="33">
        <v>0</v>
      </c>
      <c r="K2320" s="31">
        <v>0</v>
      </c>
      <c r="L2320" s="32">
        <v>0</v>
      </c>
      <c r="N2320" s="29">
        <f t="shared" ref="N2320" si="22303">D2320*I2320+F2320*I2323-E2320*J2320-G2320*J2323</f>
        <v>0.97839698536451924</v>
      </c>
      <c r="O2320" s="33">
        <f t="shared" ref="O2320" si="22304">(D2320*J2320+E2320*I2320+F2320*J2323+G2320*I2323)</f>
        <v>0</v>
      </c>
      <c r="P2320" s="31">
        <f t="shared" ref="P2320" si="22305">D2320*K2320+F2320*K2323-E2320*L2320-G2320*L2323</f>
        <v>0</v>
      </c>
      <c r="Q2320" s="32">
        <f t="shared" ref="Q2320" si="22306">(D2320*L2320+E2320*K2320+F2320*L2323+G2320*K2323)</f>
        <v>-0.10735830618892508</v>
      </c>
      <c r="S2320" s="29">
        <v>1</v>
      </c>
      <c r="T2320" s="30">
        <v>0</v>
      </c>
      <c r="U2320" s="31">
        <v>0</v>
      </c>
      <c r="V2320" s="32">
        <f t="shared" ref="V2320:V2383" si="22307">-1/($T$8*$B2320)</f>
        <v>-0.20856188925081434</v>
      </c>
      <c r="X2320" s="29">
        <f t="shared" ref="X2320" si="22308">N2320*S2320+P2320*S2323-O2320*T2320-Q2320*T2323</f>
        <v>0.97839698536451924</v>
      </c>
      <c r="Y2320" s="33">
        <f t="shared" ref="Y2320" si="22309">(N2320*T2320+O2320*S2320+P2320*T2323+Q2320*S2323)</f>
        <v>0</v>
      </c>
      <c r="Z2320" s="31">
        <f t="shared" ref="Z2320" si="22310">N2320*U2320+P2320*U2323-O2320*V2320-Q2320*V2323</f>
        <v>0</v>
      </c>
      <c r="AA2320" s="32">
        <f t="shared" ref="AA2320" si="22311">(N2320*V2320+O2320*U2320+P2320*V2323+Q2320*U2323)</f>
        <v>-0.3114146298938506</v>
      </c>
      <c r="AB2320" s="8"/>
      <c r="AC2320" s="29">
        <v>1</v>
      </c>
      <c r="AD2320" s="33">
        <v>0</v>
      </c>
      <c r="AE2320" s="31">
        <v>0</v>
      </c>
      <c r="AF2320" s="32">
        <v>0</v>
      </c>
      <c r="AH2320" s="29">
        <f t="shared" ref="AH2320" si="22312">X2320*AC2320+Z2320*AC2323-Y2320*AD2320-AA2320*AD2323</f>
        <v>0.92936125942335401</v>
      </c>
      <c r="AI2320" s="33">
        <f t="shared" ref="AI2320" si="22313">(X2320*AD2320+Y2320*AC2320+Z2320*AD2323+AA2320*AC2323)</f>
        <v>0</v>
      </c>
      <c r="AJ2320" s="31">
        <f t="shared" ref="AJ2320" si="22314">X2320*AE2320+Z2320*AE2323-Y2320*AF2320-AA2320*AF2323</f>
        <v>0</v>
      </c>
      <c r="AK2320" s="32">
        <f t="shared" ref="AK2320" si="22315">(X2320*AF2320+Y2320*AE2320+Z2320*AF2323+AA2320*AE2323)</f>
        <v>-0.3114146298938506</v>
      </c>
      <c r="AL2320" s="8"/>
      <c r="AM2320" s="29">
        <v>1</v>
      </c>
      <c r="AN2320" s="30">
        <v>0</v>
      </c>
      <c r="AO2320" s="31">
        <v>0</v>
      </c>
      <c r="AP2320" s="32">
        <f t="shared" ref="AP2320:AP2383" si="22316">-1/($AN$8*$B2320)</f>
        <v>-0.18860423452768729</v>
      </c>
      <c r="AR2320" s="29">
        <f t="shared" ref="AR2320" si="22317">AH2320*AM2320+AJ2320*AM2323-AI2320*AN2320-AK2320*AN2323</f>
        <v>0.92936125942335401</v>
      </c>
      <c r="AS2320" s="33">
        <f t="shared" ref="AS2320" si="22318">(AH2320*AN2320+AI2320*AM2320+AJ2320*AN2323+AK2320*AM2323)</f>
        <v>0</v>
      </c>
      <c r="AT2320" s="31">
        <f t="shared" ref="AT2320" si="22319">AH2320*AO2320+AJ2320*AO2323-AI2320*AP2320-AK2320*AP2323</f>
        <v>0</v>
      </c>
      <c r="AU2320" s="32">
        <f t="shared" ref="AU2320" si="22320">(AH2320*AP2320+AI2320*AO2320+AJ2320*AP2323+AK2320*AO2323)</f>
        <v>-0.4866960988270797</v>
      </c>
      <c r="AV2320" s="8"/>
      <c r="AW2320" s="29">
        <v>1</v>
      </c>
      <c r="AX2320" s="33">
        <v>0</v>
      </c>
      <c r="AY2320" s="31">
        <v>0</v>
      </c>
      <c r="AZ2320" s="32">
        <v>0</v>
      </c>
      <c r="BB2320" s="29">
        <f t="shared" ref="BB2320" si="22321">AR2320*AW2320+AT2320*AW2323-AS2320*AX2320-AU2320*AX2323</f>
        <v>0.85983293485876966</v>
      </c>
      <c r="BC2320" s="33">
        <f t="shared" ref="BC2320" si="22322">(AR2320*AX2320+AS2320*AW2320+AT2320*AX2323+AU2320*AW2323)</f>
        <v>0</v>
      </c>
      <c r="BD2320" s="31">
        <f t="shared" ref="BD2320" si="22323">AR2320*AY2320+AT2320*AY2323-AS2320*AZ2320-AU2320*AZ2323</f>
        <v>0</v>
      </c>
      <c r="BE2320" s="32">
        <f t="shared" ref="BE2320" si="22324">(AR2320*AZ2320+AS2320*AY2320+AT2320*AZ2323+AU2320*AY2323)</f>
        <v>-0.4866960988270797</v>
      </c>
      <c r="BF2320" s="8"/>
      <c r="BG2320" s="29">
        <v>1</v>
      </c>
      <c r="BH2320" s="30">
        <v>0</v>
      </c>
      <c r="BI2320" s="31">
        <v>0</v>
      </c>
      <c r="BJ2320" s="32">
        <f t="shared" ref="BJ2320:BJ2383" si="22325">-1/($BH$8*$B2320)</f>
        <v>-6.6317589576547237E-2</v>
      </c>
      <c r="BL2320" s="29">
        <f t="shared" ref="BL2320" si="22326">BB2320*BG2320+BD2320*BG2323-BC2320*BH2320-BE2320*BH2323</f>
        <v>0.85983293485876966</v>
      </c>
      <c r="BM2320" s="33">
        <f t="shared" ref="BM2320" si="22327">(BB2320*BH2320+BC2320*BG2320+BD2320*BH2323+BE2320*BG2323)</f>
        <v>0</v>
      </c>
      <c r="BN2320" s="31">
        <f t="shared" ref="BN2320" si="22328">BB2320*BI2320+BD2320*BI2323-BC2320*BJ2320-BE2320*BJ2323</f>
        <v>0</v>
      </c>
      <c r="BO2320" s="32">
        <f t="shared" ref="BO2320" si="22329">(BB2320*BJ2320+BC2320*BI2320+BD2320*BJ2323+BE2320*BI2323)</f>
        <v>-0.5437181465054417</v>
      </c>
      <c r="BP2320" s="8"/>
      <c r="BQ2320" s="34">
        <v>1</v>
      </c>
      <c r="BR2320" s="35">
        <v>0</v>
      </c>
      <c r="BS2320" s="11">
        <v>0</v>
      </c>
      <c r="BT2320" s="36">
        <v>0</v>
      </c>
      <c r="BV2320" s="29">
        <f t="shared" ref="BV2320" si="22330">BL2320*BQ2320+BN2320*BQ2323-BM2320*BR2320-BO2320*BR2323</f>
        <v>0.85983293485876966</v>
      </c>
      <c r="BW2320" s="33">
        <f t="shared" ref="BW2320" si="22331">(BL2320*BR2320+BM2320*BQ2320+BN2320*BR2323+BO2320*BQ2323)</f>
        <v>-0.5437181465054417</v>
      </c>
      <c r="BX2320" s="31">
        <f t="shared" ref="BX2320" si="22332">BL2320*BS2320+BN2320*BS2323-BM2320*BT2320-BO2320*BT2323</f>
        <v>0</v>
      </c>
      <c r="BY2320" s="32">
        <f t="shared" ref="BY2320" si="22333">(BL2320*BT2320+BM2320*BS2320+BN2320*BT2323+BO2320*BS2323)</f>
        <v>-0.5437181465054417</v>
      </c>
      <c r="CA2320" s="37">
        <f t="shared" ref="CA2320" si="22334">20*LOG(((1+$BR$8)/$BR$8)/((BV2320+BV2323)^2+(BW2320+BW2323)^2)^0.5)</f>
        <v>-4.4818364450373398E-3</v>
      </c>
      <c r="CC2320" s="134">
        <f t="shared" ref="CC2320" si="22335">((BV2320^2+BW2320^2)^0.5)/((BV2323^2+BW2323^2)^0.5)</f>
        <v>1.0333656529826118</v>
      </c>
      <c r="CD2320" s="9"/>
      <c r="CE2320" s="38"/>
      <c r="CF2320" s="38"/>
      <c r="CG2320" s="38"/>
      <c r="CH2320" s="38"/>
      <c r="CM2320" s="129">
        <v>6.12</v>
      </c>
    </row>
    <row r="2321" spans="2:91" ht="18.600000000000001" customHeight="1" thickBot="1">
      <c r="D2321" s="39"/>
      <c r="G2321" s="40"/>
      <c r="I2321" s="39"/>
      <c r="L2321" s="40"/>
      <c r="N2321" s="39"/>
      <c r="Q2321" s="40"/>
      <c r="S2321" s="39"/>
      <c r="V2321" s="40"/>
      <c r="X2321" s="39"/>
      <c r="AA2321" s="40"/>
      <c r="AC2321" s="39"/>
      <c r="AF2321" s="40"/>
      <c r="AH2321" s="39"/>
      <c r="AK2321" s="40"/>
      <c r="AM2321" s="39"/>
      <c r="AP2321" s="40"/>
      <c r="AR2321" s="39"/>
      <c r="AU2321" s="40"/>
      <c r="AW2321" s="39"/>
      <c r="AZ2321" s="40"/>
      <c r="BB2321" s="39"/>
      <c r="BE2321" s="40"/>
      <c r="BG2321" s="39"/>
      <c r="BJ2321" s="40"/>
      <c r="BL2321" s="39"/>
      <c r="BO2321" s="40"/>
      <c r="BQ2321" s="34"/>
      <c r="BR2321" s="11"/>
      <c r="BS2321" s="11"/>
      <c r="BT2321" s="41"/>
      <c r="BV2321" s="39"/>
      <c r="BY2321" s="40"/>
      <c r="CC2321" s="135"/>
      <c r="CD2321" s="9"/>
      <c r="CE2321" s="38"/>
      <c r="CF2321" s="38"/>
      <c r="CG2321" s="38"/>
      <c r="CH2321" s="38"/>
    </row>
    <row r="2322" spans="2:91" ht="18.600000000000001" customHeight="1" thickBot="1">
      <c r="D2322" s="258" t="s">
        <v>129</v>
      </c>
      <c r="E2322" s="259"/>
      <c r="F2322" s="260" t="s">
        <v>130</v>
      </c>
      <c r="G2322" s="261"/>
      <c r="H2322" s="229"/>
      <c r="I2322" s="258" t="s">
        <v>131</v>
      </c>
      <c r="J2322" s="259"/>
      <c r="K2322" s="260" t="s">
        <v>132</v>
      </c>
      <c r="L2322" s="261"/>
      <c r="N2322" s="253" t="s">
        <v>133</v>
      </c>
      <c r="O2322" s="254"/>
      <c r="P2322" s="255" t="s">
        <v>134</v>
      </c>
      <c r="Q2322" s="256"/>
      <c r="S2322" s="258" t="s">
        <v>135</v>
      </c>
      <c r="T2322" s="259"/>
      <c r="U2322" s="260" t="s">
        <v>136</v>
      </c>
      <c r="V2322" s="261"/>
      <c r="W2322" s="8"/>
      <c r="X2322" s="253" t="s">
        <v>137</v>
      </c>
      <c r="Y2322" s="254"/>
      <c r="Z2322" s="255" t="s">
        <v>138</v>
      </c>
      <c r="AA2322" s="256"/>
      <c r="AB2322" s="8"/>
      <c r="AC2322" s="258" t="s">
        <v>139</v>
      </c>
      <c r="AD2322" s="259"/>
      <c r="AE2322" s="260" t="s">
        <v>140</v>
      </c>
      <c r="AF2322" s="261"/>
      <c r="AG2322" s="8"/>
      <c r="AH2322" s="253" t="s">
        <v>141</v>
      </c>
      <c r="AI2322" s="254"/>
      <c r="AJ2322" s="255" t="s">
        <v>142</v>
      </c>
      <c r="AK2322" s="256"/>
      <c r="AL2322" s="8"/>
      <c r="AM2322" s="258" t="s">
        <v>143</v>
      </c>
      <c r="AN2322" s="259"/>
      <c r="AO2322" s="260" t="s">
        <v>144</v>
      </c>
      <c r="AP2322" s="261"/>
      <c r="AR2322" s="253" t="s">
        <v>145</v>
      </c>
      <c r="AS2322" s="254"/>
      <c r="AT2322" s="255" t="s">
        <v>146</v>
      </c>
      <c r="AU2322" s="256"/>
      <c r="AV2322" s="4"/>
      <c r="AW2322" s="258" t="s">
        <v>147</v>
      </c>
      <c r="AX2322" s="259"/>
      <c r="AY2322" s="260" t="s">
        <v>148</v>
      </c>
      <c r="AZ2322" s="261"/>
      <c r="BA2322" s="8"/>
      <c r="BB2322" s="253" t="s">
        <v>149</v>
      </c>
      <c r="BC2322" s="254"/>
      <c r="BD2322" s="255" t="s">
        <v>150</v>
      </c>
      <c r="BE2322" s="256"/>
      <c r="BF2322" s="4"/>
      <c r="BG2322" s="258" t="s">
        <v>151</v>
      </c>
      <c r="BH2322" s="259"/>
      <c r="BI2322" s="260" t="s">
        <v>152</v>
      </c>
      <c r="BJ2322" s="261"/>
      <c r="BK2322" s="4"/>
      <c r="BL2322" s="253" t="s">
        <v>153</v>
      </c>
      <c r="BM2322" s="254"/>
      <c r="BN2322" s="255" t="s">
        <v>154</v>
      </c>
      <c r="BO2322" s="256"/>
      <c r="BP2322" s="4"/>
      <c r="BQ2322" s="258" t="s">
        <v>155</v>
      </c>
      <c r="BR2322" s="259"/>
      <c r="BS2322" s="260" t="s">
        <v>156</v>
      </c>
      <c r="BT2322" s="261"/>
      <c r="BU2322" s="8"/>
      <c r="BV2322" s="253" t="s">
        <v>157</v>
      </c>
      <c r="BW2322" s="254"/>
      <c r="BX2322" s="255" t="s">
        <v>158</v>
      </c>
      <c r="BY2322" s="256"/>
      <c r="CA2322" s="46" t="s">
        <v>16</v>
      </c>
      <c r="CC2322" s="136" t="s">
        <v>71</v>
      </c>
      <c r="CD2322" s="9"/>
      <c r="CE2322" s="38"/>
      <c r="CF2322" s="38"/>
      <c r="CG2322" s="38"/>
      <c r="CH2322" s="38"/>
    </row>
    <row r="2323" spans="2:91" ht="18.600000000000001" customHeight="1" thickTop="1" thickBot="1">
      <c r="D2323" s="29">
        <v>0</v>
      </c>
      <c r="E2323" s="33">
        <v>0</v>
      </c>
      <c r="F2323" s="31">
        <v>1</v>
      </c>
      <c r="G2323" s="32">
        <v>0</v>
      </c>
      <c r="I2323" s="29">
        <v>0</v>
      </c>
      <c r="J2323" s="33">
        <f t="shared" ref="J2323" si="22336">IF(0=(1-$J$8*$K$8*$B2320^2),10^14,$B2320*$J$8/(1-$J$8*$K$8*$B2320^2))</f>
        <v>-0.20122350475113335</v>
      </c>
      <c r="K2323" s="31">
        <v>1</v>
      </c>
      <c r="L2323" s="32">
        <v>0</v>
      </c>
      <c r="N2323" s="29">
        <f t="shared" ref="N2323" si="22337">D2323*I2320+F2323*I2323-E2323*J2320-G2323*J2323</f>
        <v>0</v>
      </c>
      <c r="O2323" s="33">
        <f t="shared" ref="O2323" si="22338">(D2323*J2320+E2323*I2320+F2323*J2323+G2323*I2323)</f>
        <v>-0.20122350475113335</v>
      </c>
      <c r="P2323" s="31">
        <f t="shared" ref="P2323" si="22339">D2323*K2320+F2323*K2323-E2323*L2320-G2323*L2323</f>
        <v>1</v>
      </c>
      <c r="Q2323" s="32">
        <f t="shared" ref="Q2323" si="22340">(D2323*L2320+E2323*K2320+F2323*L2323+G2323*K2323)</f>
        <v>0</v>
      </c>
      <c r="S2323" s="29">
        <v>0</v>
      </c>
      <c r="T2323" s="33">
        <v>0</v>
      </c>
      <c r="U2323" s="31">
        <v>1</v>
      </c>
      <c r="V2323" s="32">
        <v>0</v>
      </c>
      <c r="X2323" s="29">
        <f t="shared" ref="X2323" si="22341">N2323*S2320+P2323*S2323-O2323*T2320-Q2323*T2323</f>
        <v>0</v>
      </c>
      <c r="Y2323" s="33">
        <f t="shared" ref="Y2323" si="22342">(N2323*T2320+O2323*S2320+P2323*T2323+Q2323*S2323)</f>
        <v>-0.20122350475113335</v>
      </c>
      <c r="Z2323" s="31">
        <f t="shared" ref="Z2323" si="22343">N2323*U2320+P2323*U2323-O2323*V2320-Q2323*V2323</f>
        <v>0.9580324456874334</v>
      </c>
      <c r="AA2323" s="32">
        <f t="shared" ref="AA2323" si="22344">(N2323*V2320+O2323*U2320+P2323*V2323+Q2323*U2323)</f>
        <v>0</v>
      </c>
      <c r="AB2323" s="8"/>
      <c r="AC2323" s="29">
        <v>0</v>
      </c>
      <c r="AD2323" s="33">
        <f t="shared" ref="AD2323" si="22345">IF(0=(1-$AD$8*$AE$8*$B2320^2),10^14,$B2320*$AD$8/(1-$AD$8*$AE$8*$B2320^2))</f>
        <v>-0.15746121483720801</v>
      </c>
      <c r="AE2323" s="31">
        <v>1</v>
      </c>
      <c r="AF2323" s="32">
        <v>0</v>
      </c>
      <c r="AH2323" s="29">
        <f t="shared" ref="AH2323" si="22346">X2323*AC2320+Z2323*AC2323-Y2323*AD2320-AA2323*AD2323</f>
        <v>0</v>
      </c>
      <c r="AI2323" s="33">
        <f t="shared" ref="AI2323" si="22347">(X2323*AD2320+Y2323*AC2320+Z2323*AD2323+AA2323*AC2323)</f>
        <v>-0.35207645750253813</v>
      </c>
      <c r="AJ2323" s="31">
        <f t="shared" ref="AJ2323" si="22348">X2323*AE2320+Z2323*AE2323-Y2323*AF2320-AA2323*AF2323</f>
        <v>0.9580324456874334</v>
      </c>
      <c r="AK2323" s="32">
        <f t="shared" ref="AK2323" si="22349">(X2323*AF2320+Y2323*AE2320+Z2323*AF2323+AA2323*AE2323)</f>
        <v>0</v>
      </c>
      <c r="AL2323" s="8"/>
      <c r="AM2323" s="29">
        <v>0</v>
      </c>
      <c r="AN2323" s="33">
        <v>0</v>
      </c>
      <c r="AO2323" s="31">
        <v>1</v>
      </c>
      <c r="AP2323" s="32">
        <v>0</v>
      </c>
      <c r="AR2323" s="29">
        <f t="shared" ref="AR2323" si="22350">AH2323*AM2320+AJ2323*AM2323-AI2323*AN2320-AK2323*AN2323</f>
        <v>0</v>
      </c>
      <c r="AS2323" s="33">
        <f t="shared" ref="AS2323" si="22351">(AH2323*AN2320+AI2323*AM2320+AJ2323*AN2323+AK2323*AM2323)</f>
        <v>-0.35207645750253813</v>
      </c>
      <c r="AT2323" s="31">
        <f t="shared" ref="AT2323" si="22352">AH2323*AO2320+AJ2323*AO2323-AI2323*AP2320-AK2323*AP2323</f>
        <v>0.89162933492494734</v>
      </c>
      <c r="AU2323" s="32">
        <f t="shared" ref="AU2323" si="22353">(AH2323*AP2320+AI2323*AO2320+AJ2323*AP2323+AK2323*AO2323)</f>
        <v>0</v>
      </c>
      <c r="AV2323" s="8"/>
      <c r="AW2323" s="29">
        <v>0</v>
      </c>
      <c r="AX2323" s="33">
        <f t="shared" ref="AX2323" si="22354">IF(0=(1-$AX$8*$AY$8*$B2320^2),10^14,$B2320*$AX$8/(1-$AX$8*$AY$8*$B2320^2))</f>
        <v>-0.14285778072219019</v>
      </c>
      <c r="AY2323" s="31">
        <v>1</v>
      </c>
      <c r="AZ2323" s="32">
        <v>0</v>
      </c>
      <c r="BB2323" s="29">
        <f t="shared" ref="BB2323" si="22355">AR2323*AW2320+AT2323*AW2323-AS2323*AX2320-AU2323*AX2323</f>
        <v>0</v>
      </c>
      <c r="BC2323" s="33">
        <f t="shared" ref="BC2323" si="22356">(AR2323*AX2320+AS2323*AW2320+AT2323*AX2323+AU2323*AW2323)</f>
        <v>-0.47945264551671851</v>
      </c>
      <c r="BD2323" s="31">
        <f t="shared" ref="BD2323" si="22357">AR2323*AY2320+AT2323*AY2323-AS2323*AZ2320-AU2323*AZ2323</f>
        <v>0.89162933492494734</v>
      </c>
      <c r="BE2323" s="32">
        <f t="shared" ref="BE2323" si="22358">(AR2323*AZ2320+AS2323*AY2320+AT2323*AZ2323+AU2323*AY2323)</f>
        <v>0</v>
      </c>
      <c r="BF2323" s="8"/>
      <c r="BG2323" s="29">
        <v>0</v>
      </c>
      <c r="BH2323" s="33">
        <v>0</v>
      </c>
      <c r="BI2323" s="31">
        <v>1</v>
      </c>
      <c r="BJ2323" s="32">
        <v>0</v>
      </c>
      <c r="BL2323" s="29">
        <f t="shared" ref="BL2323" si="22359">BB2323*BG2320+BD2323*BG2323-BC2323*BH2320-BE2323*BH2323</f>
        <v>0</v>
      </c>
      <c r="BM2323" s="33">
        <f t="shared" ref="BM2323" si="22360">(BB2323*BH2320+BC2323*BG2320+BD2323*BH2323+BE2323*BG2323)</f>
        <v>-0.47945264551671851</v>
      </c>
      <c r="BN2323" s="31">
        <f t="shared" ref="BN2323" si="22361">BB2323*BI2320+BD2323*BI2323-BC2323*BJ2320-BE2323*BJ2323</f>
        <v>0.8598331911581798</v>
      </c>
      <c r="BO2323" s="32">
        <f t="shared" ref="BO2323" si="22362">(BB2323*BJ2320+BC2323*BI2320+BD2323*BJ2323+BE2323*BI2323)</f>
        <v>0</v>
      </c>
      <c r="BP2323" s="8"/>
      <c r="BQ2323" s="19">
        <f t="shared" ref="BQ2323:BQ2386" si="22363">1/$BR$8</f>
        <v>1</v>
      </c>
      <c r="BR2323" s="47">
        <v>0</v>
      </c>
      <c r="BS2323" s="48">
        <v>1</v>
      </c>
      <c r="BT2323" s="49">
        <v>0</v>
      </c>
      <c r="BV2323" s="29">
        <f t="shared" ref="BV2323" si="22364">BL2323*BQ2320+BN2323*BQ2323-BM2323*BR2320-BO2323*BR2323</f>
        <v>0.8598331911581798</v>
      </c>
      <c r="BW2323" s="33">
        <f t="shared" ref="BW2323" si="22365">(BL2323*BR2320+BM2323*BQ2320+BN2323*BR2323+BO2323*BQ2323)</f>
        <v>-0.47945264551671851</v>
      </c>
      <c r="BX2323" s="31">
        <f t="shared" ref="BX2323" si="22366">BL2323*BS2320+BN2323*BS2323-BM2323*BT2320-BO2323*BT2323</f>
        <v>0.8598331911581798</v>
      </c>
      <c r="BY2323" s="32">
        <f t="shared" ref="BY2323" si="22367">(BL2323*BT2320+BM2323*BS2320+BN2323*BT2323+BO2323*BS2323)</f>
        <v>0</v>
      </c>
      <c r="CA2323" s="50">
        <f t="shared" ref="CA2323" si="22368">(180/PI())*ATAN(-1*(BW2320+BW2323)/(BV2320+BV2323))</f>
        <v>30.751893740495717</v>
      </c>
      <c r="CC2323" s="137">
        <f t="shared" ref="CC2323" si="22369">20*LOG(((1-(10^(CA2320/20)^2)*(1-((1-CC2320)/(1+CC2320))^2))^0.5))</f>
        <v>-28.859134401699578</v>
      </c>
      <c r="CD2323" s="9"/>
      <c r="CE2323" s="38"/>
      <c r="CF2323" s="38"/>
      <c r="CG2323" s="38"/>
      <c r="CH2323" s="38"/>
    </row>
    <row r="2324" spans="2:91" ht="18.600000000000001" customHeight="1">
      <c r="CC2324" s="42"/>
    </row>
    <row r="2325" spans="2:91" ht="18.600000000000001" customHeight="1" thickBot="1">
      <c r="E2325" s="22" t="s">
        <v>4</v>
      </c>
      <c r="J2325" s="22" t="s">
        <v>5</v>
      </c>
      <c r="O2325" s="22" t="s">
        <v>6</v>
      </c>
      <c r="T2325" s="22" t="s">
        <v>7</v>
      </c>
      <c r="Y2325" s="22" t="s">
        <v>8</v>
      </c>
      <c r="AD2325" s="22" t="s">
        <v>65</v>
      </c>
      <c r="AI2325" s="22" t="s">
        <v>9</v>
      </c>
      <c r="AN2325" s="22" t="s">
        <v>66</v>
      </c>
      <c r="AS2325" s="22" t="s">
        <v>51</v>
      </c>
      <c r="AX2325" s="22" t="s">
        <v>67</v>
      </c>
      <c r="BC2325" s="22" t="s">
        <v>52</v>
      </c>
      <c r="BH2325" s="22" t="s">
        <v>68</v>
      </c>
      <c r="BM2325" s="22" t="s">
        <v>63</v>
      </c>
      <c r="BQ2325" s="23" t="s">
        <v>69</v>
      </c>
      <c r="BR2325" s="23"/>
      <c r="BS2325" s="24"/>
      <c r="BT2325" s="24"/>
      <c r="BU2325" s="24"/>
      <c r="BW2325" s="22" t="s">
        <v>64</v>
      </c>
    </row>
    <row r="2326" spans="2:91" ht="18.600000000000001" customHeight="1" thickBot="1">
      <c r="D2326" s="249" t="s">
        <v>103</v>
      </c>
      <c r="E2326" s="250"/>
      <c r="F2326" s="251" t="s">
        <v>104</v>
      </c>
      <c r="G2326" s="252"/>
      <c r="H2326" s="229"/>
      <c r="I2326" s="253" t="s">
        <v>11</v>
      </c>
      <c r="J2326" s="254"/>
      <c r="K2326" s="255" t="s">
        <v>12</v>
      </c>
      <c r="L2326" s="256"/>
      <c r="M2326" s="24"/>
      <c r="N2326" s="253" t="s">
        <v>105</v>
      </c>
      <c r="O2326" s="254"/>
      <c r="P2326" s="255" t="s">
        <v>106</v>
      </c>
      <c r="Q2326" s="256"/>
      <c r="R2326" s="24"/>
      <c r="S2326" s="249" t="s">
        <v>107</v>
      </c>
      <c r="T2326" s="250"/>
      <c r="U2326" s="251" t="s">
        <v>108</v>
      </c>
      <c r="V2326" s="252"/>
      <c r="W2326" s="8"/>
      <c r="X2326" s="253" t="s">
        <v>109</v>
      </c>
      <c r="Y2326" s="254"/>
      <c r="Z2326" s="255" t="s">
        <v>110</v>
      </c>
      <c r="AA2326" s="256"/>
      <c r="AB2326" s="8"/>
      <c r="AC2326" s="253" t="s">
        <v>111</v>
      </c>
      <c r="AD2326" s="254"/>
      <c r="AE2326" s="255" t="s">
        <v>14</v>
      </c>
      <c r="AF2326" s="256"/>
      <c r="AG2326" s="8"/>
      <c r="AH2326" s="253" t="s">
        <v>112</v>
      </c>
      <c r="AI2326" s="254"/>
      <c r="AJ2326" s="255" t="s">
        <v>113</v>
      </c>
      <c r="AK2326" s="256"/>
      <c r="AL2326" s="8"/>
      <c r="AM2326" s="249" t="s">
        <v>114</v>
      </c>
      <c r="AN2326" s="250"/>
      <c r="AO2326" s="251" t="s">
        <v>115</v>
      </c>
      <c r="AP2326" s="252"/>
      <c r="AQ2326" s="24"/>
      <c r="AR2326" s="253" t="s">
        <v>116</v>
      </c>
      <c r="AS2326" s="254"/>
      <c r="AT2326" s="255" t="s">
        <v>13</v>
      </c>
      <c r="AU2326" s="256"/>
      <c r="AV2326" s="4"/>
      <c r="AW2326" s="253" t="s">
        <v>117</v>
      </c>
      <c r="AX2326" s="254"/>
      <c r="AY2326" s="255" t="s">
        <v>118</v>
      </c>
      <c r="AZ2326" s="256"/>
      <c r="BA2326" s="8"/>
      <c r="BB2326" s="253" t="s">
        <v>119</v>
      </c>
      <c r="BC2326" s="254"/>
      <c r="BD2326" s="255" t="s">
        <v>120</v>
      </c>
      <c r="BE2326" s="256"/>
      <c r="BF2326" s="4"/>
      <c r="BG2326" s="249" t="s">
        <v>121</v>
      </c>
      <c r="BH2326" s="250"/>
      <c r="BI2326" s="251" t="s">
        <v>122</v>
      </c>
      <c r="BJ2326" s="252"/>
      <c r="BK2326" s="4"/>
      <c r="BL2326" s="253" t="s">
        <v>123</v>
      </c>
      <c r="BM2326" s="254"/>
      <c r="BN2326" s="255" t="s">
        <v>124</v>
      </c>
      <c r="BO2326" s="256"/>
      <c r="BP2326" s="4"/>
      <c r="BQ2326" s="253" t="s">
        <v>125</v>
      </c>
      <c r="BR2326" s="254"/>
      <c r="BS2326" s="255" t="s">
        <v>126</v>
      </c>
      <c r="BT2326" s="256"/>
      <c r="BU2326" s="8"/>
      <c r="BV2326" s="253" t="s">
        <v>127</v>
      </c>
      <c r="BW2326" s="254"/>
      <c r="BX2326" s="255" t="s">
        <v>128</v>
      </c>
      <c r="BY2326" s="256"/>
      <c r="CA2326" s="27" t="s">
        <v>15</v>
      </c>
      <c r="CC2326" s="133" t="s">
        <v>70</v>
      </c>
      <c r="CD2326" s="9"/>
      <c r="CE2326" s="38"/>
      <c r="CF2326" s="38"/>
      <c r="CG2326" s="38"/>
      <c r="CH2326" s="38"/>
    </row>
    <row r="2327" spans="2:91" ht="18.600000000000001" customHeight="1" thickTop="1" thickBot="1">
      <c r="B2327" s="129">
        <v>6.16</v>
      </c>
      <c r="D2327" s="29">
        <v>1</v>
      </c>
      <c r="E2327" s="30">
        <v>0</v>
      </c>
      <c r="F2327" s="31">
        <v>0</v>
      </c>
      <c r="G2327" s="32">
        <f t="shared" ref="G2327:G2390" si="22370">-1/($E$8*$B2327)</f>
        <v>-0.10700974025974025</v>
      </c>
      <c r="I2327" s="29">
        <v>1</v>
      </c>
      <c r="J2327" s="33">
        <v>0</v>
      </c>
      <c r="K2327" s="31">
        <v>0</v>
      </c>
      <c r="L2327" s="32">
        <v>0</v>
      </c>
      <c r="N2327" s="29">
        <f t="shared" ref="N2327" si="22371">D2327*I2327+F2327*I2330-E2327*J2327-G2327*J2330</f>
        <v>0.97853760713305105</v>
      </c>
      <c r="O2327" s="33">
        <f t="shared" ref="O2327" si="22372">(D2327*J2327+E2327*I2327+F2327*J2330+G2327*I2330)</f>
        <v>0</v>
      </c>
      <c r="P2327" s="31">
        <f t="shared" ref="P2327" si="22373">D2327*K2327+F2327*K2330-E2327*L2327-G2327*L2330</f>
        <v>0</v>
      </c>
      <c r="Q2327" s="32">
        <f t="shared" ref="Q2327" si="22374">(D2327*L2327+E2327*K2327+F2327*L2330+G2327*K2330)</f>
        <v>-0.10700974025974025</v>
      </c>
      <c r="S2327" s="29">
        <v>1</v>
      </c>
      <c r="T2327" s="30">
        <v>0</v>
      </c>
      <c r="U2327" s="31">
        <v>0</v>
      </c>
      <c r="V2327" s="32">
        <f t="shared" ref="V2327:V2390" si="22375">-1/($T$8*$B2327)</f>
        <v>-0.20788474025974024</v>
      </c>
      <c r="X2327" s="29">
        <f t="shared" ref="X2327" si="22376">N2327*S2327+P2327*S2330-O2327*T2327-Q2327*T2330</f>
        <v>0.97853760713305105</v>
      </c>
      <c r="Y2327" s="33">
        <f t="shared" ref="Y2327" si="22377">(N2327*T2327+O2327*S2327+P2327*T2330+Q2327*S2330)</f>
        <v>0</v>
      </c>
      <c r="Z2327" s="31">
        <f t="shared" ref="Z2327" si="22378">N2327*U2327+P2327*U2330-O2327*V2327-Q2327*V2330</f>
        <v>0</v>
      </c>
      <c r="AA2327" s="32">
        <f t="shared" ref="AA2327" si="22379">(N2327*V2327+O2327*U2327+P2327*V2330+Q2327*U2330)</f>
        <v>-0.31043277655298229</v>
      </c>
      <c r="AB2327" s="8"/>
      <c r="AC2327" s="29">
        <v>1</v>
      </c>
      <c r="AD2327" s="33">
        <v>0</v>
      </c>
      <c r="AE2327" s="31">
        <v>0</v>
      </c>
      <c r="AF2327" s="32">
        <v>0</v>
      </c>
      <c r="AH2327" s="29">
        <f t="shared" ref="AH2327" si="22380">X2327*AC2327+Z2327*AC2330-Y2327*AD2327-AA2327*AD2330</f>
        <v>0.92982002307802747</v>
      </c>
      <c r="AI2327" s="33">
        <f t="shared" ref="AI2327" si="22381">(X2327*AD2327+Y2327*AC2327+Z2327*AD2330+AA2327*AC2330)</f>
        <v>0</v>
      </c>
      <c r="AJ2327" s="31">
        <f t="shared" ref="AJ2327" si="22382">X2327*AE2327+Z2327*AE2330-Y2327*AF2327-AA2327*AF2330</f>
        <v>0</v>
      </c>
      <c r="AK2327" s="32">
        <f t="shared" ref="AK2327" si="22383">(X2327*AF2327+Y2327*AE2327+Z2327*AF2330+AA2327*AE2330)</f>
        <v>-0.31043277655298229</v>
      </c>
      <c r="AL2327" s="8"/>
      <c r="AM2327" s="29">
        <v>1</v>
      </c>
      <c r="AN2327" s="30">
        <v>0</v>
      </c>
      <c r="AO2327" s="31">
        <v>0</v>
      </c>
      <c r="AP2327" s="32">
        <f t="shared" ref="AP2327:AP2390" si="22384">-1/($AN$8*$B2327)</f>
        <v>-0.18799188311688311</v>
      </c>
      <c r="AR2327" s="29">
        <f t="shared" ref="AR2327" si="22385">AH2327*AM2327+AJ2327*AM2330-AI2327*AN2327-AK2327*AN2330</f>
        <v>0.92982002307802747</v>
      </c>
      <c r="AS2327" s="33">
        <f t="shared" ref="AS2327" si="22386">(AH2327*AN2327+AI2327*AM2327+AJ2327*AN2330+AK2327*AM2330)</f>
        <v>0</v>
      </c>
      <c r="AT2327" s="31">
        <f t="shared" ref="AT2327" si="22387">AH2327*AO2327+AJ2327*AO2330-AI2327*AP2327-AK2327*AP2330</f>
        <v>0</v>
      </c>
      <c r="AU2327" s="32">
        <f t="shared" ref="AU2327" si="22388">(AH2327*AP2327+AI2327*AO2327+AJ2327*AP2330+AK2327*AO2330)</f>
        <v>-0.48523139365120438</v>
      </c>
      <c r="AV2327" s="8"/>
      <c r="AW2327" s="29">
        <v>1</v>
      </c>
      <c r="AX2327" s="33">
        <v>0</v>
      </c>
      <c r="AY2327" s="31">
        <v>0</v>
      </c>
      <c r="AZ2327" s="32">
        <v>0</v>
      </c>
      <c r="BB2327" s="29">
        <f t="shared" ref="BB2327" si="22389">AR2327*AW2327+AT2327*AW2330-AS2327*AX2327-AU2327*AX2330</f>
        <v>0.86073101707348054</v>
      </c>
      <c r="BC2327" s="33">
        <f t="shared" ref="BC2327" si="22390">(AR2327*AX2327+AS2327*AW2327+AT2327*AX2330+AU2327*AW2330)</f>
        <v>0</v>
      </c>
      <c r="BD2327" s="31">
        <f t="shared" ref="BD2327" si="22391">AR2327*AY2327+AT2327*AY2330-AS2327*AZ2327-AU2327*AZ2330</f>
        <v>0</v>
      </c>
      <c r="BE2327" s="32">
        <f t="shared" ref="BE2327" si="22392">(AR2327*AZ2327+AS2327*AY2327+AT2327*AZ2330+AU2327*AY2330)</f>
        <v>-0.48523139365120438</v>
      </c>
      <c r="BF2327" s="8"/>
      <c r="BG2327" s="29">
        <v>1</v>
      </c>
      <c r="BH2327" s="30">
        <v>0</v>
      </c>
      <c r="BI2327" s="31">
        <v>0</v>
      </c>
      <c r="BJ2327" s="32">
        <f t="shared" ref="BJ2327:BJ2390" si="22393">-1/($BH$8*$B2327)</f>
        <v>-6.6102272727272718E-2</v>
      </c>
      <c r="BL2327" s="29">
        <f t="shared" ref="BL2327" si="22394">BB2327*BG2327+BD2327*BG2330-BC2327*BH2327-BE2327*BH2330</f>
        <v>0.86073101707348054</v>
      </c>
      <c r="BM2327" s="33">
        <f t="shared" ref="BM2327" si="22395">(BB2327*BH2327+BC2327*BG2327+BD2327*BH2330+BE2327*BG2330)</f>
        <v>0</v>
      </c>
      <c r="BN2327" s="31">
        <f t="shared" ref="BN2327" si="22396">BB2327*BI2327+BD2327*BI2330-BC2327*BJ2327-BE2327*BJ2330</f>
        <v>0</v>
      </c>
      <c r="BO2327" s="32">
        <f t="shared" ref="BO2327" si="22397">(BB2327*BJ2327+BC2327*BI2327+BD2327*BJ2330+BE2327*BI2330)</f>
        <v>-0.54212767008661844</v>
      </c>
      <c r="BP2327" s="8"/>
      <c r="BQ2327" s="34">
        <v>1</v>
      </c>
      <c r="BR2327" s="35">
        <v>0</v>
      </c>
      <c r="BS2327" s="11">
        <v>0</v>
      </c>
      <c r="BT2327" s="36">
        <v>0</v>
      </c>
      <c r="BV2327" s="29">
        <f t="shared" ref="BV2327" si="22398">BL2327*BQ2327+BN2327*BQ2330-BM2327*BR2327-BO2327*BR2330</f>
        <v>0.86073101707348054</v>
      </c>
      <c r="BW2327" s="33">
        <f t="shared" ref="BW2327" si="22399">(BL2327*BR2327+BM2327*BQ2327+BN2327*BR2330+BO2327*BQ2330)</f>
        <v>-0.54212767008661844</v>
      </c>
      <c r="BX2327" s="31">
        <f t="shared" ref="BX2327" si="22400">BL2327*BS2327+BN2327*BS2330-BM2327*BT2327-BO2327*BT2330</f>
        <v>0</v>
      </c>
      <c r="BY2327" s="32">
        <f t="shared" ref="BY2327" si="22401">(BL2327*BT2327+BM2327*BS2327+BN2327*BT2330+BO2327*BS2330)</f>
        <v>-0.54212767008661844</v>
      </c>
      <c r="CA2327" s="37">
        <f t="shared" ref="CA2327" si="22402">20*LOG(((1+$BR$8)/$BR$8)/((BV2327+BV2330)^2+(BW2327+BW2330)^2)^0.5)</f>
        <v>-4.4613927067624183E-3</v>
      </c>
      <c r="CC2327" s="134">
        <f t="shared" ref="CC2327" si="22403">((BV2327^2+BW2327^2)^0.5)/((BV2330^2+BW2330^2)^0.5)</f>
        <v>1.033188030855507</v>
      </c>
      <c r="CD2327" s="9"/>
      <c r="CE2327" s="38"/>
      <c r="CF2327" s="38"/>
      <c r="CG2327" s="38"/>
      <c r="CH2327" s="38"/>
      <c r="CM2327" s="129">
        <v>6.14</v>
      </c>
    </row>
    <row r="2328" spans="2:91" ht="18.600000000000001" customHeight="1" thickBot="1">
      <c r="D2328" s="39"/>
      <c r="G2328" s="40"/>
      <c r="I2328" s="39"/>
      <c r="L2328" s="40"/>
      <c r="N2328" s="39"/>
      <c r="Q2328" s="40"/>
      <c r="S2328" s="39"/>
      <c r="V2328" s="40"/>
      <c r="X2328" s="39"/>
      <c r="AA2328" s="40"/>
      <c r="AC2328" s="39"/>
      <c r="AF2328" s="40"/>
      <c r="AH2328" s="39"/>
      <c r="AK2328" s="40"/>
      <c r="AM2328" s="39"/>
      <c r="AP2328" s="40"/>
      <c r="AR2328" s="39"/>
      <c r="AU2328" s="40"/>
      <c r="AW2328" s="39"/>
      <c r="AZ2328" s="40"/>
      <c r="BB2328" s="39"/>
      <c r="BE2328" s="40"/>
      <c r="BG2328" s="39"/>
      <c r="BJ2328" s="40"/>
      <c r="BL2328" s="39"/>
      <c r="BO2328" s="40"/>
      <c r="BQ2328" s="34"/>
      <c r="BR2328" s="11"/>
      <c r="BS2328" s="11"/>
      <c r="BT2328" s="41"/>
      <c r="BV2328" s="39"/>
      <c r="BY2328" s="40"/>
      <c r="CC2328" s="135"/>
      <c r="CD2328" s="9"/>
      <c r="CE2328" s="38"/>
      <c r="CF2328" s="38"/>
      <c r="CG2328" s="38"/>
      <c r="CH2328" s="38"/>
    </row>
    <row r="2329" spans="2:91" ht="18.600000000000001" customHeight="1" thickBot="1">
      <c r="D2329" s="258" t="s">
        <v>129</v>
      </c>
      <c r="E2329" s="259"/>
      <c r="F2329" s="260" t="s">
        <v>130</v>
      </c>
      <c r="G2329" s="261"/>
      <c r="H2329" s="229"/>
      <c r="I2329" s="258" t="s">
        <v>131</v>
      </c>
      <c r="J2329" s="259"/>
      <c r="K2329" s="260" t="s">
        <v>132</v>
      </c>
      <c r="L2329" s="261"/>
      <c r="N2329" s="253" t="s">
        <v>133</v>
      </c>
      <c r="O2329" s="254"/>
      <c r="P2329" s="255" t="s">
        <v>134</v>
      </c>
      <c r="Q2329" s="256"/>
      <c r="S2329" s="258" t="s">
        <v>135</v>
      </c>
      <c r="T2329" s="259"/>
      <c r="U2329" s="260" t="s">
        <v>136</v>
      </c>
      <c r="V2329" s="261"/>
      <c r="W2329" s="8"/>
      <c r="X2329" s="253" t="s">
        <v>137</v>
      </c>
      <c r="Y2329" s="254"/>
      <c r="Z2329" s="255" t="s">
        <v>138</v>
      </c>
      <c r="AA2329" s="256"/>
      <c r="AB2329" s="8"/>
      <c r="AC2329" s="258" t="s">
        <v>139</v>
      </c>
      <c r="AD2329" s="259"/>
      <c r="AE2329" s="260" t="s">
        <v>140</v>
      </c>
      <c r="AF2329" s="261"/>
      <c r="AG2329" s="8"/>
      <c r="AH2329" s="253" t="s">
        <v>141</v>
      </c>
      <c r="AI2329" s="254"/>
      <c r="AJ2329" s="255" t="s">
        <v>142</v>
      </c>
      <c r="AK2329" s="256"/>
      <c r="AL2329" s="8"/>
      <c r="AM2329" s="258" t="s">
        <v>143</v>
      </c>
      <c r="AN2329" s="259"/>
      <c r="AO2329" s="260" t="s">
        <v>144</v>
      </c>
      <c r="AP2329" s="261"/>
      <c r="AR2329" s="253" t="s">
        <v>145</v>
      </c>
      <c r="AS2329" s="254"/>
      <c r="AT2329" s="255" t="s">
        <v>146</v>
      </c>
      <c r="AU2329" s="256"/>
      <c r="AV2329" s="4"/>
      <c r="AW2329" s="258" t="s">
        <v>147</v>
      </c>
      <c r="AX2329" s="259"/>
      <c r="AY2329" s="260" t="s">
        <v>148</v>
      </c>
      <c r="AZ2329" s="261"/>
      <c r="BA2329" s="8"/>
      <c r="BB2329" s="253" t="s">
        <v>149</v>
      </c>
      <c r="BC2329" s="254"/>
      <c r="BD2329" s="255" t="s">
        <v>150</v>
      </c>
      <c r="BE2329" s="256"/>
      <c r="BF2329" s="4"/>
      <c r="BG2329" s="258" t="s">
        <v>151</v>
      </c>
      <c r="BH2329" s="259"/>
      <c r="BI2329" s="260" t="s">
        <v>152</v>
      </c>
      <c r="BJ2329" s="261"/>
      <c r="BK2329" s="4"/>
      <c r="BL2329" s="253" t="s">
        <v>153</v>
      </c>
      <c r="BM2329" s="254"/>
      <c r="BN2329" s="255" t="s">
        <v>154</v>
      </c>
      <c r="BO2329" s="256"/>
      <c r="BP2329" s="4"/>
      <c r="BQ2329" s="258" t="s">
        <v>155</v>
      </c>
      <c r="BR2329" s="259"/>
      <c r="BS2329" s="260" t="s">
        <v>156</v>
      </c>
      <c r="BT2329" s="261"/>
      <c r="BU2329" s="8"/>
      <c r="BV2329" s="253" t="s">
        <v>157</v>
      </c>
      <c r="BW2329" s="254"/>
      <c r="BX2329" s="255" t="s">
        <v>158</v>
      </c>
      <c r="BY2329" s="256"/>
      <c r="CA2329" s="46" t="s">
        <v>16</v>
      </c>
      <c r="CC2329" s="136" t="s">
        <v>71</v>
      </c>
      <c r="CD2329" s="9"/>
      <c r="CE2329" s="38"/>
      <c r="CF2329" s="38"/>
      <c r="CG2329" s="38"/>
      <c r="CH2329" s="38"/>
    </row>
    <row r="2330" spans="2:91" ht="18.600000000000001" customHeight="1" thickTop="1" thickBot="1">
      <c r="D2330" s="29">
        <v>0</v>
      </c>
      <c r="E2330" s="33">
        <v>0</v>
      </c>
      <c r="F2330" s="31">
        <v>1</v>
      </c>
      <c r="G2330" s="32">
        <v>0</v>
      </c>
      <c r="I2330" s="29">
        <v>0</v>
      </c>
      <c r="J2330" s="33">
        <f t="shared" ref="J2330" si="22404">IF(0=(1-$J$8*$K$8*$B2327^2),10^14,$B2327*$J$8/(1-$J$8*$K$8*$B2327^2))</f>
        <v>-0.20056485339422506</v>
      </c>
      <c r="K2330" s="31">
        <v>1</v>
      </c>
      <c r="L2330" s="32">
        <v>0</v>
      </c>
      <c r="N2330" s="29">
        <f t="shared" ref="N2330" si="22405">D2330*I2327+F2330*I2330-E2330*J2327-G2330*J2330</f>
        <v>0</v>
      </c>
      <c r="O2330" s="33">
        <f t="shared" ref="O2330" si="22406">(D2330*J2327+E2330*I2327+F2330*J2330+G2330*I2330)</f>
        <v>-0.20056485339422506</v>
      </c>
      <c r="P2330" s="31">
        <f t="shared" ref="P2330" si="22407">D2330*K2327+F2330*K2330-E2330*L2327-G2330*L2330</f>
        <v>1</v>
      </c>
      <c r="Q2330" s="32">
        <f t="shared" ref="Q2330" si="22408">(D2330*L2327+E2330*K2327+F2330*L2330+G2330*K2330)</f>
        <v>0</v>
      </c>
      <c r="S2330" s="29">
        <v>0</v>
      </c>
      <c r="T2330" s="33">
        <v>0</v>
      </c>
      <c r="U2330" s="31">
        <v>1</v>
      </c>
      <c r="V2330" s="32">
        <v>0</v>
      </c>
      <c r="X2330" s="29">
        <f t="shared" ref="X2330" si="22409">N2330*S2327+P2330*S2330-O2330*T2327-Q2330*T2330</f>
        <v>0</v>
      </c>
      <c r="Y2330" s="33">
        <f t="shared" ref="Y2330" si="22410">(N2330*T2327+O2330*S2327+P2330*T2330+Q2330*S2330)</f>
        <v>-0.20056485339422506</v>
      </c>
      <c r="Z2330" s="31">
        <f t="shared" ref="Z2330" si="22411">N2330*U2327+P2330*U2330-O2330*V2327-Q2330*V2330</f>
        <v>0.95830562754690862</v>
      </c>
      <c r="AA2330" s="32">
        <f t="shared" ref="AA2330" si="22412">(N2330*V2327+O2330*U2327+P2330*V2330+Q2330*U2330)</f>
        <v>0</v>
      </c>
      <c r="AB2330" s="8"/>
      <c r="AC2330" s="29">
        <v>0</v>
      </c>
      <c r="AD2330" s="33">
        <f t="shared" ref="AD2330" si="22413">IF(0=(1-$AD$8*$AE$8*$B2327^2),10^14,$B2327*$AD$8/(1-$AD$8*$AE$8*$B2327^2))</f>
        <v>-0.15693440813814596</v>
      </c>
      <c r="AE2330" s="31">
        <v>1</v>
      </c>
      <c r="AF2330" s="32">
        <v>0</v>
      </c>
      <c r="AH2330" s="29">
        <f t="shared" ref="AH2330" si="22414">X2330*AC2327+Z2330*AC2330-Y2330*AD2327-AA2330*AD2330</f>
        <v>0</v>
      </c>
      <c r="AI2330" s="33">
        <f t="shared" ref="AI2330" si="22415">(X2330*AD2327+Y2330*AC2327+Z2330*AD2330+AA2330*AC2330)</f>
        <v>-0.35095597986875371</v>
      </c>
      <c r="AJ2330" s="31">
        <f t="shared" ref="AJ2330" si="22416">X2330*AE2327+Z2330*AE2330-Y2330*AF2327-AA2330*AF2330</f>
        <v>0.95830562754690862</v>
      </c>
      <c r="AK2330" s="32">
        <f t="shared" ref="AK2330" si="22417">(X2330*AF2327+Y2330*AE2327+Z2330*AF2330+AA2330*AE2330)</f>
        <v>0</v>
      </c>
      <c r="AL2330" s="8"/>
      <c r="AM2330" s="29">
        <v>0</v>
      </c>
      <c r="AN2330" s="33">
        <v>0</v>
      </c>
      <c r="AO2330" s="31">
        <v>1</v>
      </c>
      <c r="AP2330" s="32">
        <v>0</v>
      </c>
      <c r="AR2330" s="29">
        <f t="shared" ref="AR2330" si="22418">AH2330*AM2327+AJ2330*AM2330-AI2330*AN2327-AK2330*AN2330</f>
        <v>0</v>
      </c>
      <c r="AS2330" s="33">
        <f t="shared" ref="AS2330" si="22419">(AH2330*AN2327+AI2330*AM2327+AJ2330*AN2330+AK2330*AM2330)</f>
        <v>-0.35095597986875371</v>
      </c>
      <c r="AT2330" s="31">
        <f t="shared" ref="AT2330" si="22420">AH2330*AO2327+AJ2330*AO2330-AI2330*AP2327-AK2330*AP2330</f>
        <v>0.89232875200025075</v>
      </c>
      <c r="AU2330" s="32">
        <f t="shared" ref="AU2330" si="22421">(AH2330*AP2327+AI2330*AO2327+AJ2330*AP2330+AK2330*AO2330)</f>
        <v>0</v>
      </c>
      <c r="AV2330" s="8"/>
      <c r="AW2330" s="29">
        <v>0</v>
      </c>
      <c r="AX2330" s="33">
        <f t="shared" ref="AX2330" si="22422">IF(0=(1-$AX$8*$AY$8*$B2327^2),10^14,$B2327*$AX$8/(1-$AX$8*$AY$8*$B2327^2))</f>
        <v>-0.14238362749919198</v>
      </c>
      <c r="AY2330" s="31">
        <v>1</v>
      </c>
      <c r="AZ2330" s="32">
        <v>0</v>
      </c>
      <c r="BB2330" s="29">
        <f t="shared" ref="BB2330" si="22423">AR2330*AW2327+AT2330*AW2330-AS2330*AX2327-AU2330*AX2330</f>
        <v>0</v>
      </c>
      <c r="BC2330" s="33">
        <f t="shared" ref="BC2330" si="22424">(AR2330*AX2327+AS2330*AW2327+AT2330*AX2330+AU2330*AW2330)</f>
        <v>-0.47800898450037627</v>
      </c>
      <c r="BD2330" s="31">
        <f t="shared" ref="BD2330" si="22425">AR2330*AY2327+AT2330*AY2330-AS2330*AZ2327-AU2330*AZ2330</f>
        <v>0.89232875200025075</v>
      </c>
      <c r="BE2330" s="32">
        <f t="shared" ref="BE2330" si="22426">(AR2330*AZ2327+AS2330*AY2327+AT2330*AZ2330+AU2330*AY2330)</f>
        <v>0</v>
      </c>
      <c r="BF2330" s="8"/>
      <c r="BG2330" s="29">
        <v>0</v>
      </c>
      <c r="BH2330" s="33">
        <v>0</v>
      </c>
      <c r="BI2330" s="31">
        <v>1</v>
      </c>
      <c r="BJ2330" s="32">
        <v>0</v>
      </c>
      <c r="BL2330" s="29">
        <f t="shared" ref="BL2330" si="22427">BB2330*BG2327+BD2330*BG2330-BC2330*BH2327-BE2330*BH2330</f>
        <v>0</v>
      </c>
      <c r="BM2330" s="33">
        <f t="shared" ref="BM2330" si="22428">(BB2330*BH2327+BC2330*BG2327+BD2330*BH2330+BE2330*BG2330)</f>
        <v>-0.47800898450037627</v>
      </c>
      <c r="BN2330" s="31">
        <f t="shared" ref="BN2330" si="22429">BB2330*BI2327+BD2330*BI2330-BC2330*BJ2327-BE2330*BJ2330</f>
        <v>0.86073127174072017</v>
      </c>
      <c r="BO2330" s="32">
        <f t="shared" ref="BO2330" si="22430">(BB2330*BJ2327+BC2330*BI2327+BD2330*BJ2330+BE2330*BI2330)</f>
        <v>0</v>
      </c>
      <c r="BP2330" s="8"/>
      <c r="BQ2330" s="19">
        <f t="shared" ref="BQ2330:BQ2393" si="22431">1/$BR$8</f>
        <v>1</v>
      </c>
      <c r="BR2330" s="47">
        <v>0</v>
      </c>
      <c r="BS2330" s="48">
        <v>1</v>
      </c>
      <c r="BT2330" s="49">
        <v>0</v>
      </c>
      <c r="BV2330" s="29">
        <f t="shared" ref="BV2330" si="22432">BL2330*BQ2327+BN2330*BQ2330-BM2330*BR2327-BO2330*BR2330</f>
        <v>0.86073127174072017</v>
      </c>
      <c r="BW2330" s="33">
        <f t="shared" ref="BW2330" si="22433">(BL2330*BR2327+BM2330*BQ2327+BN2330*BR2330+BO2330*BQ2330)</f>
        <v>-0.47800898450037627</v>
      </c>
      <c r="BX2330" s="31">
        <f t="shared" ref="BX2330" si="22434">BL2330*BS2327+BN2330*BS2330-BM2330*BT2327-BO2330*BT2330</f>
        <v>0.86073127174072017</v>
      </c>
      <c r="BY2330" s="32">
        <f t="shared" ref="BY2330" si="22435">(BL2330*BT2327+BM2330*BS2327+BN2330*BT2330+BO2330*BS2330)</f>
        <v>0</v>
      </c>
      <c r="CA2330" s="50">
        <f t="shared" ref="CA2330" si="22436">(180/PI())*ATAN(-1*(BW2327+BW2330)/(BV2327+BV2330))</f>
        <v>30.650935317623322</v>
      </c>
      <c r="CC2330" s="137">
        <f t="shared" ref="CC2330" si="22437">20*LOG(((1-(10^(CA2327/20)^2)*(1-((1-CC2327)/(1+CC2327))^2))^0.5))</f>
        <v>-28.884290902281151</v>
      </c>
      <c r="CD2330" s="9"/>
      <c r="CE2330" s="38"/>
      <c r="CF2330" s="38"/>
      <c r="CG2330" s="38"/>
      <c r="CH2330" s="38"/>
    </row>
    <row r="2331" spans="2:91" ht="18.600000000000001" customHeight="1">
      <c r="CC2331" s="42"/>
    </row>
    <row r="2332" spans="2:91" ht="18.600000000000001" customHeight="1" thickBot="1">
      <c r="E2332" s="22" t="s">
        <v>4</v>
      </c>
      <c r="J2332" s="22" t="s">
        <v>5</v>
      </c>
      <c r="O2332" s="22" t="s">
        <v>6</v>
      </c>
      <c r="T2332" s="22" t="s">
        <v>7</v>
      </c>
      <c r="Y2332" s="22" t="s">
        <v>8</v>
      </c>
      <c r="AD2332" s="22" t="s">
        <v>65</v>
      </c>
      <c r="AI2332" s="22" t="s">
        <v>9</v>
      </c>
      <c r="AN2332" s="22" t="s">
        <v>66</v>
      </c>
      <c r="AS2332" s="22" t="s">
        <v>51</v>
      </c>
      <c r="AX2332" s="22" t="s">
        <v>67</v>
      </c>
      <c r="BC2332" s="22" t="s">
        <v>52</v>
      </c>
      <c r="BH2332" s="22" t="s">
        <v>68</v>
      </c>
      <c r="BM2332" s="22" t="s">
        <v>63</v>
      </c>
      <c r="BQ2332" s="23" t="s">
        <v>69</v>
      </c>
      <c r="BR2332" s="23"/>
      <c r="BS2332" s="24"/>
      <c r="BT2332" s="24"/>
      <c r="BU2332" s="24"/>
      <c r="BW2332" s="22" t="s">
        <v>64</v>
      </c>
    </row>
    <row r="2333" spans="2:91" ht="18.600000000000001" customHeight="1" thickBot="1">
      <c r="D2333" s="249" t="s">
        <v>103</v>
      </c>
      <c r="E2333" s="250"/>
      <c r="F2333" s="251" t="s">
        <v>104</v>
      </c>
      <c r="G2333" s="252"/>
      <c r="H2333" s="229"/>
      <c r="I2333" s="253" t="s">
        <v>11</v>
      </c>
      <c r="J2333" s="254"/>
      <c r="K2333" s="255" t="s">
        <v>12</v>
      </c>
      <c r="L2333" s="256"/>
      <c r="M2333" s="24"/>
      <c r="N2333" s="253" t="s">
        <v>105</v>
      </c>
      <c r="O2333" s="254"/>
      <c r="P2333" s="255" t="s">
        <v>106</v>
      </c>
      <c r="Q2333" s="256"/>
      <c r="R2333" s="24"/>
      <c r="S2333" s="249" t="s">
        <v>107</v>
      </c>
      <c r="T2333" s="250"/>
      <c r="U2333" s="251" t="s">
        <v>108</v>
      </c>
      <c r="V2333" s="252"/>
      <c r="W2333" s="8"/>
      <c r="X2333" s="253" t="s">
        <v>109</v>
      </c>
      <c r="Y2333" s="254"/>
      <c r="Z2333" s="255" t="s">
        <v>110</v>
      </c>
      <c r="AA2333" s="256"/>
      <c r="AB2333" s="8"/>
      <c r="AC2333" s="253" t="s">
        <v>111</v>
      </c>
      <c r="AD2333" s="254"/>
      <c r="AE2333" s="255" t="s">
        <v>14</v>
      </c>
      <c r="AF2333" s="256"/>
      <c r="AG2333" s="8"/>
      <c r="AH2333" s="253" t="s">
        <v>112</v>
      </c>
      <c r="AI2333" s="254"/>
      <c r="AJ2333" s="255" t="s">
        <v>113</v>
      </c>
      <c r="AK2333" s="256"/>
      <c r="AL2333" s="8"/>
      <c r="AM2333" s="249" t="s">
        <v>114</v>
      </c>
      <c r="AN2333" s="250"/>
      <c r="AO2333" s="251" t="s">
        <v>115</v>
      </c>
      <c r="AP2333" s="252"/>
      <c r="AQ2333" s="24"/>
      <c r="AR2333" s="253" t="s">
        <v>116</v>
      </c>
      <c r="AS2333" s="254"/>
      <c r="AT2333" s="255" t="s">
        <v>13</v>
      </c>
      <c r="AU2333" s="256"/>
      <c r="AV2333" s="4"/>
      <c r="AW2333" s="253" t="s">
        <v>117</v>
      </c>
      <c r="AX2333" s="254"/>
      <c r="AY2333" s="255" t="s">
        <v>118</v>
      </c>
      <c r="AZ2333" s="256"/>
      <c r="BA2333" s="8"/>
      <c r="BB2333" s="253" t="s">
        <v>119</v>
      </c>
      <c r="BC2333" s="254"/>
      <c r="BD2333" s="255" t="s">
        <v>120</v>
      </c>
      <c r="BE2333" s="256"/>
      <c r="BF2333" s="4"/>
      <c r="BG2333" s="249" t="s">
        <v>121</v>
      </c>
      <c r="BH2333" s="250"/>
      <c r="BI2333" s="251" t="s">
        <v>122</v>
      </c>
      <c r="BJ2333" s="252"/>
      <c r="BK2333" s="4"/>
      <c r="BL2333" s="253" t="s">
        <v>123</v>
      </c>
      <c r="BM2333" s="254"/>
      <c r="BN2333" s="255" t="s">
        <v>124</v>
      </c>
      <c r="BO2333" s="256"/>
      <c r="BP2333" s="4"/>
      <c r="BQ2333" s="253" t="s">
        <v>125</v>
      </c>
      <c r="BR2333" s="254"/>
      <c r="BS2333" s="255" t="s">
        <v>126</v>
      </c>
      <c r="BT2333" s="256"/>
      <c r="BU2333" s="8"/>
      <c r="BV2333" s="253" t="s">
        <v>127</v>
      </c>
      <c r="BW2333" s="254"/>
      <c r="BX2333" s="255" t="s">
        <v>128</v>
      </c>
      <c r="BY2333" s="256"/>
      <c r="CA2333" s="27" t="s">
        <v>15</v>
      </c>
      <c r="CC2333" s="133" t="s">
        <v>70</v>
      </c>
      <c r="CD2333" s="9"/>
      <c r="CE2333" s="38"/>
      <c r="CF2333" s="38"/>
      <c r="CG2333" s="38"/>
      <c r="CH2333" s="38"/>
    </row>
    <row r="2334" spans="2:91" ht="18.600000000000001" customHeight="1" thickTop="1" thickBot="1">
      <c r="B2334" s="129">
        <v>6.18</v>
      </c>
      <c r="D2334" s="29">
        <v>1</v>
      </c>
      <c r="E2334" s="30">
        <v>0</v>
      </c>
      <c r="F2334" s="31">
        <v>0</v>
      </c>
      <c r="G2334" s="32">
        <f t="shared" ref="G2334:G2397" si="22438">-1/($E$8*$B2334)</f>
        <v>-0.10666343042071198</v>
      </c>
      <c r="I2334" s="29">
        <v>1</v>
      </c>
      <c r="J2334" s="33">
        <v>0</v>
      </c>
      <c r="K2334" s="31">
        <v>0</v>
      </c>
      <c r="L2334" s="32">
        <v>0</v>
      </c>
      <c r="N2334" s="29">
        <f t="shared" ref="N2334" si="22439">D2334*I2334+F2334*I2337-E2334*J2334-G2334*J2337</f>
        <v>0.97867685848908936</v>
      </c>
      <c r="O2334" s="33">
        <f t="shared" ref="O2334" si="22440">(D2334*J2334+E2334*I2334+F2334*J2337+G2334*I2337)</f>
        <v>0</v>
      </c>
      <c r="P2334" s="31">
        <f t="shared" ref="P2334" si="22441">D2334*K2334+F2334*K2337-E2334*L2334-G2334*L2337</f>
        <v>0</v>
      </c>
      <c r="Q2334" s="32">
        <f t="shared" ref="Q2334" si="22442">(D2334*L2334+E2334*K2334+F2334*L2337+G2334*K2337)</f>
        <v>-0.10666343042071198</v>
      </c>
      <c r="S2334" s="29">
        <v>1</v>
      </c>
      <c r="T2334" s="30">
        <v>0</v>
      </c>
      <c r="U2334" s="31">
        <v>0</v>
      </c>
      <c r="V2334" s="32">
        <f t="shared" ref="V2334:V2397" si="22443">-1/($T$8*$B2334)</f>
        <v>-0.20721197411003237</v>
      </c>
      <c r="X2334" s="29">
        <f t="shared" ref="X2334" si="22444">N2334*S2334+P2334*S2337-O2334*T2334-Q2334*T2337</f>
        <v>0.97867685848908936</v>
      </c>
      <c r="Y2334" s="33">
        <f t="shared" ref="Y2334" si="22445">(N2334*T2334+O2334*S2334+P2334*T2337+Q2334*S2337)</f>
        <v>0</v>
      </c>
      <c r="Z2334" s="31">
        <f t="shared" ref="Z2334" si="22446">N2334*U2334+P2334*U2337-O2334*V2334-Q2334*V2337</f>
        <v>0</v>
      </c>
      <c r="AA2334" s="32">
        <f t="shared" ref="AA2334" si="22447">(N2334*V2334+O2334*U2334+P2334*V2337+Q2334*U2337)</f>
        <v>-0.309456994284041</v>
      </c>
      <c r="AB2334" s="8"/>
      <c r="AC2334" s="29">
        <v>1</v>
      </c>
      <c r="AD2334" s="33">
        <v>0</v>
      </c>
      <c r="AE2334" s="31">
        <v>0</v>
      </c>
      <c r="AF2334" s="32">
        <v>0</v>
      </c>
      <c r="AH2334" s="29">
        <f t="shared" ref="AH2334" si="22448">X2334*AC2334+Z2334*AC2337-Y2334*AD2334-AA2334*AD2337</f>
        <v>0.93027432960490353</v>
      </c>
      <c r="AI2334" s="33">
        <f t="shared" ref="AI2334" si="22449">(X2334*AD2334+Y2334*AC2334+Z2334*AD2337+AA2334*AC2337)</f>
        <v>0</v>
      </c>
      <c r="AJ2334" s="31">
        <f t="shared" ref="AJ2334" si="22450">X2334*AE2334+Z2334*AE2337-Y2334*AF2334-AA2334*AF2337</f>
        <v>0</v>
      </c>
      <c r="AK2334" s="32">
        <f t="shared" ref="AK2334" si="22451">(X2334*AF2334+Y2334*AE2334+Z2334*AF2337+AA2334*AE2337)</f>
        <v>-0.309456994284041</v>
      </c>
      <c r="AL2334" s="8"/>
      <c r="AM2334" s="29">
        <v>1</v>
      </c>
      <c r="AN2334" s="30">
        <v>0</v>
      </c>
      <c r="AO2334" s="31">
        <v>0</v>
      </c>
      <c r="AP2334" s="32">
        <f t="shared" ref="AP2334:AP2397" si="22452">-1/($AN$8*$B2334)</f>
        <v>-0.18738349514563107</v>
      </c>
      <c r="AR2334" s="29">
        <f t="shared" ref="AR2334" si="22453">AH2334*AM2334+AJ2334*AM2337-AI2334*AN2334-AK2334*AN2337</f>
        <v>0.93027432960490353</v>
      </c>
      <c r="AS2334" s="33">
        <f t="shared" ref="AS2334" si="22454">(AH2334*AN2334+AI2334*AM2334+AJ2334*AN2337+AK2334*AM2337)</f>
        <v>0</v>
      </c>
      <c r="AT2334" s="31">
        <f t="shared" ref="AT2334" si="22455">AH2334*AO2334+AJ2334*AO2337-AI2334*AP2334-AK2334*AP2337</f>
        <v>0</v>
      </c>
      <c r="AU2334" s="32">
        <f t="shared" ref="AU2334" si="22456">(AH2334*AP2334+AI2334*AO2334+AJ2334*AP2337+AK2334*AO2337)</f>
        <v>-0.48377504960966666</v>
      </c>
      <c r="AV2334" s="8"/>
      <c r="AW2334" s="29">
        <v>1</v>
      </c>
      <c r="AX2334" s="33">
        <v>0</v>
      </c>
      <c r="AY2334" s="31">
        <v>0</v>
      </c>
      <c r="AZ2334" s="32">
        <v>0</v>
      </c>
      <c r="BB2334" s="29">
        <f t="shared" ref="BB2334" si="22457">AR2334*AW2334+AT2334*AW2337-AS2334*AX2334-AU2334*AX2337</f>
        <v>0.86162053297227936</v>
      </c>
      <c r="BC2334" s="33">
        <f t="shared" ref="BC2334" si="22458">(AR2334*AX2334+AS2334*AW2334+AT2334*AX2337+AU2334*AW2337)</f>
        <v>0</v>
      </c>
      <c r="BD2334" s="31">
        <f t="shared" ref="BD2334" si="22459">AR2334*AY2334+AT2334*AY2337-AS2334*AZ2334-AU2334*AZ2337</f>
        <v>0</v>
      </c>
      <c r="BE2334" s="32">
        <f t="shared" ref="BE2334" si="22460">(AR2334*AZ2334+AS2334*AY2334+AT2334*AZ2337+AU2334*AY2337)</f>
        <v>-0.48377504960966666</v>
      </c>
      <c r="BF2334" s="8"/>
      <c r="BG2334" s="29">
        <v>1</v>
      </c>
      <c r="BH2334" s="30">
        <v>0</v>
      </c>
      <c r="BI2334" s="31">
        <v>0</v>
      </c>
      <c r="BJ2334" s="32">
        <f t="shared" ref="BJ2334:BJ2397" si="22461">-1/($BH$8*$B2334)</f>
        <v>-6.5888349514563113E-2</v>
      </c>
      <c r="BL2334" s="29">
        <f t="shared" ref="BL2334" si="22462">BB2334*BG2334+BD2334*BG2337-BC2334*BH2334-BE2334*BH2337</f>
        <v>0.86162053297227936</v>
      </c>
      <c r="BM2334" s="33">
        <f t="shared" ref="BM2334" si="22463">(BB2334*BH2334+BC2334*BG2334+BD2334*BH2337+BE2334*BG2337)</f>
        <v>0</v>
      </c>
      <c r="BN2334" s="31">
        <f t="shared" ref="BN2334" si="22464">BB2334*BI2334+BD2334*BI2337-BC2334*BJ2334-BE2334*BJ2337</f>
        <v>0</v>
      </c>
      <c r="BO2334" s="32">
        <f t="shared" ref="BO2334" si="22465">(BB2334*BJ2334+BC2334*BI2334+BD2334*BJ2337+BE2334*BI2337)</f>
        <v>-0.54054580443506839</v>
      </c>
      <c r="BP2334" s="8"/>
      <c r="BQ2334" s="34">
        <v>1</v>
      </c>
      <c r="BR2334" s="35">
        <v>0</v>
      </c>
      <c r="BS2334" s="11">
        <v>0</v>
      </c>
      <c r="BT2334" s="36">
        <v>0</v>
      </c>
      <c r="BV2334" s="29">
        <f t="shared" ref="BV2334" si="22466">BL2334*BQ2334+BN2334*BQ2337-BM2334*BR2334-BO2334*BR2337</f>
        <v>0.86162053297227936</v>
      </c>
      <c r="BW2334" s="33">
        <f t="shared" ref="BW2334" si="22467">(BL2334*BR2334+BM2334*BQ2334+BN2334*BR2337+BO2334*BQ2337)</f>
        <v>-0.54054580443506839</v>
      </c>
      <c r="BX2334" s="31">
        <f t="shared" ref="BX2334" si="22468">BL2334*BS2334+BN2334*BS2337-BM2334*BT2334-BO2334*BT2337</f>
        <v>0</v>
      </c>
      <c r="BY2334" s="32">
        <f t="shared" ref="BY2334" si="22469">(BL2334*BT2334+BM2334*BS2334+BN2334*BT2337+BO2334*BS2337)</f>
        <v>-0.54054580443506839</v>
      </c>
      <c r="CA2334" s="37">
        <f t="shared" ref="CA2334" si="22470">20*LOG(((1+$BR$8)/$BR$8)/((BV2334+BV2337)^2+(BW2334+BW2337)^2)^0.5)</f>
        <v>-4.4410473691962162E-3</v>
      </c>
      <c r="CC2334" s="134">
        <f t="shared" ref="CC2334" si="22471">((BV2334^2+BW2334^2)^0.5)/((BV2337^2+BW2337^2)^0.5)</f>
        <v>1.033011647926543</v>
      </c>
      <c r="CD2334" s="9"/>
      <c r="CE2334" s="38"/>
      <c r="CF2334" s="38"/>
      <c r="CG2334" s="38"/>
      <c r="CH2334" s="38"/>
      <c r="CM2334" s="129">
        <v>6.16</v>
      </c>
    </row>
    <row r="2335" spans="2:91" ht="18.600000000000001" customHeight="1" thickBot="1">
      <c r="D2335" s="39"/>
      <c r="G2335" s="40"/>
      <c r="I2335" s="39"/>
      <c r="L2335" s="40"/>
      <c r="N2335" s="39"/>
      <c r="Q2335" s="40"/>
      <c r="S2335" s="39"/>
      <c r="V2335" s="40"/>
      <c r="X2335" s="39"/>
      <c r="AA2335" s="40"/>
      <c r="AC2335" s="39"/>
      <c r="AF2335" s="40"/>
      <c r="AH2335" s="39"/>
      <c r="AK2335" s="40"/>
      <c r="AM2335" s="39"/>
      <c r="AP2335" s="40"/>
      <c r="AR2335" s="39"/>
      <c r="AU2335" s="40"/>
      <c r="AW2335" s="39"/>
      <c r="AZ2335" s="40"/>
      <c r="BB2335" s="39"/>
      <c r="BE2335" s="40"/>
      <c r="BG2335" s="39"/>
      <c r="BJ2335" s="40"/>
      <c r="BL2335" s="39"/>
      <c r="BO2335" s="40"/>
      <c r="BQ2335" s="34"/>
      <c r="BR2335" s="11"/>
      <c r="BS2335" s="11"/>
      <c r="BT2335" s="41"/>
      <c r="BV2335" s="39"/>
      <c r="BY2335" s="40"/>
      <c r="CC2335" s="135"/>
      <c r="CD2335" s="9"/>
      <c r="CE2335" s="38"/>
      <c r="CF2335" s="38"/>
      <c r="CG2335" s="38"/>
      <c r="CH2335" s="38"/>
    </row>
    <row r="2336" spans="2:91" ht="18.600000000000001" customHeight="1" thickBot="1">
      <c r="D2336" s="258" t="s">
        <v>129</v>
      </c>
      <c r="E2336" s="259"/>
      <c r="F2336" s="260" t="s">
        <v>130</v>
      </c>
      <c r="G2336" s="261"/>
      <c r="H2336" s="229"/>
      <c r="I2336" s="258" t="s">
        <v>131</v>
      </c>
      <c r="J2336" s="259"/>
      <c r="K2336" s="260" t="s">
        <v>132</v>
      </c>
      <c r="L2336" s="261"/>
      <c r="N2336" s="253" t="s">
        <v>133</v>
      </c>
      <c r="O2336" s="254"/>
      <c r="P2336" s="255" t="s">
        <v>134</v>
      </c>
      <c r="Q2336" s="256"/>
      <c r="S2336" s="258" t="s">
        <v>135</v>
      </c>
      <c r="T2336" s="259"/>
      <c r="U2336" s="260" t="s">
        <v>136</v>
      </c>
      <c r="V2336" s="261"/>
      <c r="W2336" s="8"/>
      <c r="X2336" s="253" t="s">
        <v>137</v>
      </c>
      <c r="Y2336" s="254"/>
      <c r="Z2336" s="255" t="s">
        <v>138</v>
      </c>
      <c r="AA2336" s="256"/>
      <c r="AB2336" s="8"/>
      <c r="AC2336" s="258" t="s">
        <v>139</v>
      </c>
      <c r="AD2336" s="259"/>
      <c r="AE2336" s="260" t="s">
        <v>140</v>
      </c>
      <c r="AF2336" s="261"/>
      <c r="AG2336" s="8"/>
      <c r="AH2336" s="253" t="s">
        <v>141</v>
      </c>
      <c r="AI2336" s="254"/>
      <c r="AJ2336" s="255" t="s">
        <v>142</v>
      </c>
      <c r="AK2336" s="256"/>
      <c r="AL2336" s="8"/>
      <c r="AM2336" s="258" t="s">
        <v>143</v>
      </c>
      <c r="AN2336" s="259"/>
      <c r="AO2336" s="260" t="s">
        <v>144</v>
      </c>
      <c r="AP2336" s="261"/>
      <c r="AR2336" s="253" t="s">
        <v>145</v>
      </c>
      <c r="AS2336" s="254"/>
      <c r="AT2336" s="255" t="s">
        <v>146</v>
      </c>
      <c r="AU2336" s="256"/>
      <c r="AV2336" s="4"/>
      <c r="AW2336" s="258" t="s">
        <v>147</v>
      </c>
      <c r="AX2336" s="259"/>
      <c r="AY2336" s="260" t="s">
        <v>148</v>
      </c>
      <c r="AZ2336" s="261"/>
      <c r="BA2336" s="8"/>
      <c r="BB2336" s="253" t="s">
        <v>149</v>
      </c>
      <c r="BC2336" s="254"/>
      <c r="BD2336" s="255" t="s">
        <v>150</v>
      </c>
      <c r="BE2336" s="256"/>
      <c r="BF2336" s="4"/>
      <c r="BG2336" s="258" t="s">
        <v>151</v>
      </c>
      <c r="BH2336" s="259"/>
      <c r="BI2336" s="260" t="s">
        <v>152</v>
      </c>
      <c r="BJ2336" s="261"/>
      <c r="BK2336" s="4"/>
      <c r="BL2336" s="253" t="s">
        <v>153</v>
      </c>
      <c r="BM2336" s="254"/>
      <c r="BN2336" s="255" t="s">
        <v>154</v>
      </c>
      <c r="BO2336" s="256"/>
      <c r="BP2336" s="4"/>
      <c r="BQ2336" s="258" t="s">
        <v>155</v>
      </c>
      <c r="BR2336" s="259"/>
      <c r="BS2336" s="260" t="s">
        <v>156</v>
      </c>
      <c r="BT2336" s="261"/>
      <c r="BU2336" s="8"/>
      <c r="BV2336" s="253" t="s">
        <v>157</v>
      </c>
      <c r="BW2336" s="254"/>
      <c r="BX2336" s="255" t="s">
        <v>158</v>
      </c>
      <c r="BY2336" s="256"/>
      <c r="CA2336" s="46" t="s">
        <v>16</v>
      </c>
      <c r="CC2336" s="136" t="s">
        <v>71</v>
      </c>
      <c r="CD2336" s="9"/>
      <c r="CE2336" s="38"/>
      <c r="CF2336" s="38"/>
      <c r="CG2336" s="38"/>
      <c r="CH2336" s="38"/>
    </row>
    <row r="2337" spans="2:91" ht="18.600000000000001" customHeight="1" thickTop="1" thickBot="1">
      <c r="D2337" s="29">
        <v>0</v>
      </c>
      <c r="E2337" s="33">
        <v>0</v>
      </c>
      <c r="F2337" s="31">
        <v>1</v>
      </c>
      <c r="G2337" s="32">
        <v>0</v>
      </c>
      <c r="I2337" s="29">
        <v>0</v>
      </c>
      <c r="J2337" s="33">
        <f t="shared" ref="J2337" si="22472">IF(0=(1-$J$8*$K$8*$B2334^2),10^14,$B2334*$J$8/(1-$J$8*$K$8*$B2334^2))</f>
        <v>-0.19991051691105277</v>
      </c>
      <c r="K2337" s="31">
        <v>1</v>
      </c>
      <c r="L2337" s="32">
        <v>0</v>
      </c>
      <c r="N2337" s="29">
        <f t="shared" ref="N2337" si="22473">D2337*I2334+F2337*I2337-E2337*J2334-G2337*J2337</f>
        <v>0</v>
      </c>
      <c r="O2337" s="33">
        <f t="shared" ref="O2337" si="22474">(D2337*J2334+E2337*I2334+F2337*J2337+G2337*I2337)</f>
        <v>-0.19991051691105277</v>
      </c>
      <c r="P2337" s="31">
        <f t="shared" ref="P2337" si="22475">D2337*K2334+F2337*K2337-E2337*L2334-G2337*L2337</f>
        <v>1</v>
      </c>
      <c r="Q2337" s="32">
        <f t="shared" ref="Q2337" si="22476">(D2337*L2334+E2337*K2334+F2337*L2337+G2337*K2337)</f>
        <v>0</v>
      </c>
      <c r="S2337" s="29">
        <v>0</v>
      </c>
      <c r="T2337" s="33">
        <v>0</v>
      </c>
      <c r="U2337" s="31">
        <v>1</v>
      </c>
      <c r="V2337" s="32">
        <v>0</v>
      </c>
      <c r="X2337" s="29">
        <f t="shared" ref="X2337" si="22477">N2337*S2334+P2337*S2337-O2337*T2334-Q2337*T2337</f>
        <v>0</v>
      </c>
      <c r="Y2337" s="33">
        <f t="shared" ref="Y2337" si="22478">(N2337*T2334+O2337*S2334+P2337*T2337+Q2337*S2337)</f>
        <v>-0.19991051691105277</v>
      </c>
      <c r="Z2337" s="31">
        <f t="shared" ref="Z2337" si="22479">N2337*U2334+P2337*U2337-O2337*V2334-Q2337*V2337</f>
        <v>0.95857614714550377</v>
      </c>
      <c r="AA2337" s="32">
        <f t="shared" ref="AA2337" si="22480">(N2337*V2334+O2337*U2334+P2337*V2337+Q2337*U2337)</f>
        <v>0</v>
      </c>
      <c r="AB2337" s="8"/>
      <c r="AC2337" s="29">
        <v>0</v>
      </c>
      <c r="AD2337" s="33">
        <f t="shared" ref="AD2337" si="22481">IF(0=(1-$AD$8*$AE$8*$B2334^2),10^14,$B2334*$AD$8/(1-$AD$8*$AE$8*$B2334^2))</f>
        <v>-0.15641116464719054</v>
      </c>
      <c r="AE2337" s="31">
        <v>1</v>
      </c>
      <c r="AF2337" s="32">
        <v>0</v>
      </c>
      <c r="AH2337" s="29">
        <f t="shared" ref="AH2337" si="22482">X2337*AC2334+Z2337*AC2337-Y2337*AD2334-AA2337*AD2337</f>
        <v>0</v>
      </c>
      <c r="AI2337" s="33">
        <f t="shared" ref="AI2337" si="22483">(X2337*AD2334+Y2337*AC2334+Z2337*AD2337+AA2337*AC2337)</f>
        <v>-0.34984252848909769</v>
      </c>
      <c r="AJ2337" s="31">
        <f t="shared" ref="AJ2337" si="22484">X2337*AE2334+Z2337*AE2337-Y2337*AF2334-AA2337*AF2337</f>
        <v>0.95857614714550377</v>
      </c>
      <c r="AK2337" s="32">
        <f t="shared" ref="AK2337" si="22485">(X2337*AF2334+Y2337*AE2334+Z2337*AF2337+AA2337*AE2337)</f>
        <v>0</v>
      </c>
      <c r="AL2337" s="8"/>
      <c r="AM2337" s="29">
        <v>0</v>
      </c>
      <c r="AN2337" s="33">
        <v>0</v>
      </c>
      <c r="AO2337" s="31">
        <v>1</v>
      </c>
      <c r="AP2337" s="32">
        <v>0</v>
      </c>
      <c r="AR2337" s="29">
        <f t="shared" ref="AR2337" si="22486">AH2337*AM2334+AJ2337*AM2337-AI2337*AN2334-AK2337*AN2337</f>
        <v>0</v>
      </c>
      <c r="AS2337" s="33">
        <f t="shared" ref="AS2337" si="22487">(AH2337*AN2334+AI2337*AM2334+AJ2337*AN2337+AK2337*AM2337)</f>
        <v>-0.34984252848909769</v>
      </c>
      <c r="AT2337" s="31">
        <f t="shared" ref="AT2337" si="22488">AH2337*AO2334+AJ2337*AO2337-AI2337*AP2334-AK2337*AP2337</f>
        <v>0.89302143140663159</v>
      </c>
      <c r="AU2337" s="32">
        <f t="shared" ref="AU2337" si="22489">(AH2337*AP2334+AI2337*AO2334+AJ2337*AP2337+AK2337*AO2337)</f>
        <v>0</v>
      </c>
      <c r="AV2337" s="8"/>
      <c r="AW2337" s="29">
        <v>0</v>
      </c>
      <c r="AX2337" s="33">
        <f t="shared" ref="AX2337" si="22490">IF(0=(1-$AX$8*$AY$8*$B2334^2),10^14,$B2334*$AX$8/(1-$AX$8*$AY$8*$B2334^2))</f>
        <v>-0.1419126444987549</v>
      </c>
      <c r="AY2337" s="31">
        <v>1</v>
      </c>
      <c r="AZ2337" s="32">
        <v>0</v>
      </c>
      <c r="BB2337" s="29">
        <f t="shared" ref="BB2337" si="22491">AR2337*AW2334+AT2337*AW2337-AS2337*AX2334-AU2337*AX2337</f>
        <v>0</v>
      </c>
      <c r="BC2337" s="33">
        <f t="shared" ref="BC2337" si="22492">(AR2337*AX2334+AS2337*AW2334+AT2337*AX2337+AU2337*AW2337)</f>
        <v>-0.47657356141407625</v>
      </c>
      <c r="BD2337" s="31">
        <f t="shared" ref="BD2337" si="22493">AR2337*AY2334+AT2337*AY2337-AS2337*AZ2334-AU2337*AZ2337</f>
        <v>0.89302143140663159</v>
      </c>
      <c r="BE2337" s="32">
        <f t="shared" ref="BE2337" si="22494">(AR2337*AZ2334+AS2337*AY2334+AT2337*AZ2337+AU2337*AY2337)</f>
        <v>0</v>
      </c>
      <c r="BF2337" s="8"/>
      <c r="BG2337" s="29">
        <v>0</v>
      </c>
      <c r="BH2337" s="33">
        <v>0</v>
      </c>
      <c r="BI2337" s="31">
        <v>1</v>
      </c>
      <c r="BJ2337" s="32">
        <v>0</v>
      </c>
      <c r="BL2337" s="29">
        <f t="shared" ref="BL2337" si="22495">BB2337*BG2334+BD2337*BG2337-BC2337*BH2334-BE2337*BH2337</f>
        <v>0</v>
      </c>
      <c r="BM2337" s="33">
        <f t="shared" ref="BM2337" si="22496">(BB2337*BH2334+BC2337*BG2334+BD2337*BH2337+BE2337*BG2337)</f>
        <v>-0.47657356141407625</v>
      </c>
      <c r="BN2337" s="31">
        <f t="shared" ref="BN2337" si="22497">BB2337*BI2334+BD2337*BI2337-BC2337*BJ2334-BE2337*BJ2337</f>
        <v>0.8616207860227808</v>
      </c>
      <c r="BO2337" s="32">
        <f t="shared" ref="BO2337" si="22498">(BB2337*BJ2334+BC2337*BI2334+BD2337*BJ2337+BE2337*BI2337)</f>
        <v>0</v>
      </c>
      <c r="BP2337" s="8"/>
      <c r="BQ2337" s="19">
        <f t="shared" ref="BQ2337:BQ2400" si="22499">1/$BR$8</f>
        <v>1</v>
      </c>
      <c r="BR2337" s="47">
        <v>0</v>
      </c>
      <c r="BS2337" s="48">
        <v>1</v>
      </c>
      <c r="BT2337" s="49">
        <v>0</v>
      </c>
      <c r="BV2337" s="29">
        <f t="shared" ref="BV2337" si="22500">BL2337*BQ2334+BN2337*BQ2337-BM2337*BR2334-BO2337*BR2337</f>
        <v>0.8616207860227808</v>
      </c>
      <c r="BW2337" s="33">
        <f t="shared" ref="BW2337" si="22501">(BL2337*BR2334+BM2337*BQ2334+BN2337*BR2337+BO2337*BQ2337)</f>
        <v>-0.47657356141407625</v>
      </c>
      <c r="BX2337" s="31">
        <f t="shared" ref="BX2337" si="22502">BL2337*BS2334+BN2337*BS2337-BM2337*BT2334-BO2337*BT2337</f>
        <v>0.8616207860227808</v>
      </c>
      <c r="BY2337" s="32">
        <f t="shared" ref="BY2337" si="22503">(BL2337*BT2334+BM2337*BS2334+BN2337*BT2337+BO2337*BS2337)</f>
        <v>0</v>
      </c>
      <c r="CA2337" s="50">
        <f t="shared" ref="CA2337" si="22504">(180/PI())*ATAN(-1*(BW2334+BW2337)/(BV2334+BV2337))</f>
        <v>30.550641545323533</v>
      </c>
      <c r="CC2337" s="137">
        <f t="shared" ref="CC2337" si="22505">20*LOG(((1-(10^(CA2334/20)^2)*(1-((1-CC2334)/(1+CC2334))^2))^0.5))</f>
        <v>-28.909403762819803</v>
      </c>
      <c r="CD2337" s="9"/>
      <c r="CE2337" s="38"/>
      <c r="CF2337" s="38"/>
      <c r="CG2337" s="38"/>
      <c r="CH2337" s="38"/>
    </row>
    <row r="2338" spans="2:91" ht="18.600000000000001" customHeight="1">
      <c r="CC2338" s="42"/>
    </row>
    <row r="2339" spans="2:91" ht="18.600000000000001" customHeight="1" thickBot="1">
      <c r="E2339" s="22" t="s">
        <v>4</v>
      </c>
      <c r="J2339" s="22" t="s">
        <v>5</v>
      </c>
      <c r="O2339" s="22" t="s">
        <v>6</v>
      </c>
      <c r="T2339" s="22" t="s">
        <v>7</v>
      </c>
      <c r="Y2339" s="22" t="s">
        <v>8</v>
      </c>
      <c r="AD2339" s="22" t="s">
        <v>65</v>
      </c>
      <c r="AI2339" s="22" t="s">
        <v>9</v>
      </c>
      <c r="AN2339" s="22" t="s">
        <v>66</v>
      </c>
      <c r="AS2339" s="22" t="s">
        <v>51</v>
      </c>
      <c r="AX2339" s="22" t="s">
        <v>67</v>
      </c>
      <c r="BC2339" s="22" t="s">
        <v>52</v>
      </c>
      <c r="BH2339" s="22" t="s">
        <v>68</v>
      </c>
      <c r="BM2339" s="22" t="s">
        <v>63</v>
      </c>
      <c r="BQ2339" s="23" t="s">
        <v>69</v>
      </c>
      <c r="BR2339" s="23"/>
      <c r="BS2339" s="24"/>
      <c r="BT2339" s="24"/>
      <c r="BU2339" s="24"/>
      <c r="BW2339" s="22" t="s">
        <v>64</v>
      </c>
    </row>
    <row r="2340" spans="2:91" ht="18.600000000000001" customHeight="1" thickBot="1">
      <c r="D2340" s="249" t="s">
        <v>103</v>
      </c>
      <c r="E2340" s="250"/>
      <c r="F2340" s="251" t="s">
        <v>104</v>
      </c>
      <c r="G2340" s="252"/>
      <c r="H2340" s="229"/>
      <c r="I2340" s="253" t="s">
        <v>11</v>
      </c>
      <c r="J2340" s="254"/>
      <c r="K2340" s="255" t="s">
        <v>12</v>
      </c>
      <c r="L2340" s="256"/>
      <c r="M2340" s="24"/>
      <c r="N2340" s="253" t="s">
        <v>105</v>
      </c>
      <c r="O2340" s="254"/>
      <c r="P2340" s="255" t="s">
        <v>106</v>
      </c>
      <c r="Q2340" s="256"/>
      <c r="R2340" s="24"/>
      <c r="S2340" s="249" t="s">
        <v>107</v>
      </c>
      <c r="T2340" s="250"/>
      <c r="U2340" s="251" t="s">
        <v>108</v>
      </c>
      <c r="V2340" s="252"/>
      <c r="W2340" s="8"/>
      <c r="X2340" s="253" t="s">
        <v>109</v>
      </c>
      <c r="Y2340" s="254"/>
      <c r="Z2340" s="255" t="s">
        <v>110</v>
      </c>
      <c r="AA2340" s="256"/>
      <c r="AB2340" s="8"/>
      <c r="AC2340" s="253" t="s">
        <v>111</v>
      </c>
      <c r="AD2340" s="254"/>
      <c r="AE2340" s="255" t="s">
        <v>14</v>
      </c>
      <c r="AF2340" s="256"/>
      <c r="AG2340" s="8"/>
      <c r="AH2340" s="253" t="s">
        <v>112</v>
      </c>
      <c r="AI2340" s="254"/>
      <c r="AJ2340" s="255" t="s">
        <v>113</v>
      </c>
      <c r="AK2340" s="256"/>
      <c r="AL2340" s="8"/>
      <c r="AM2340" s="249" t="s">
        <v>114</v>
      </c>
      <c r="AN2340" s="250"/>
      <c r="AO2340" s="251" t="s">
        <v>115</v>
      </c>
      <c r="AP2340" s="252"/>
      <c r="AQ2340" s="24"/>
      <c r="AR2340" s="253" t="s">
        <v>116</v>
      </c>
      <c r="AS2340" s="254"/>
      <c r="AT2340" s="255" t="s">
        <v>13</v>
      </c>
      <c r="AU2340" s="256"/>
      <c r="AV2340" s="4"/>
      <c r="AW2340" s="253" t="s">
        <v>117</v>
      </c>
      <c r="AX2340" s="254"/>
      <c r="AY2340" s="255" t="s">
        <v>118</v>
      </c>
      <c r="AZ2340" s="256"/>
      <c r="BA2340" s="8"/>
      <c r="BB2340" s="253" t="s">
        <v>119</v>
      </c>
      <c r="BC2340" s="254"/>
      <c r="BD2340" s="255" t="s">
        <v>120</v>
      </c>
      <c r="BE2340" s="256"/>
      <c r="BF2340" s="4"/>
      <c r="BG2340" s="249" t="s">
        <v>121</v>
      </c>
      <c r="BH2340" s="250"/>
      <c r="BI2340" s="251" t="s">
        <v>122</v>
      </c>
      <c r="BJ2340" s="252"/>
      <c r="BK2340" s="4"/>
      <c r="BL2340" s="253" t="s">
        <v>123</v>
      </c>
      <c r="BM2340" s="254"/>
      <c r="BN2340" s="255" t="s">
        <v>124</v>
      </c>
      <c r="BO2340" s="256"/>
      <c r="BP2340" s="4"/>
      <c r="BQ2340" s="253" t="s">
        <v>125</v>
      </c>
      <c r="BR2340" s="254"/>
      <c r="BS2340" s="255" t="s">
        <v>126</v>
      </c>
      <c r="BT2340" s="256"/>
      <c r="BU2340" s="8"/>
      <c r="BV2340" s="253" t="s">
        <v>127</v>
      </c>
      <c r="BW2340" s="254"/>
      <c r="BX2340" s="255" t="s">
        <v>128</v>
      </c>
      <c r="BY2340" s="256"/>
      <c r="CA2340" s="27" t="s">
        <v>15</v>
      </c>
      <c r="CC2340" s="133" t="s">
        <v>70</v>
      </c>
      <c r="CD2340" s="9"/>
      <c r="CE2340" s="38"/>
      <c r="CF2340" s="38"/>
      <c r="CG2340" s="38"/>
      <c r="CH2340" s="38"/>
    </row>
    <row r="2341" spans="2:91" ht="18.600000000000001" customHeight="1" thickTop="1" thickBot="1">
      <c r="B2341" s="129">
        <v>6.2000000000000099</v>
      </c>
      <c r="D2341" s="29">
        <v>1</v>
      </c>
      <c r="E2341" s="30">
        <v>0</v>
      </c>
      <c r="F2341" s="31">
        <v>0</v>
      </c>
      <c r="G2341" s="32">
        <f t="shared" ref="G2341:G2404" si="22506">-1/($E$8*$B2341)</f>
        <v>-0.10631935483870952</v>
      </c>
      <c r="I2341" s="29">
        <v>1</v>
      </c>
      <c r="J2341" s="33">
        <v>0</v>
      </c>
      <c r="K2341" s="31">
        <v>0</v>
      </c>
      <c r="L2341" s="32">
        <v>0</v>
      </c>
      <c r="N2341" s="29">
        <f t="shared" ref="N2341" si="22507">D2341*I2341+F2341*I2344-E2341*J2341-G2341*J2344</f>
        <v>0.97881475720538735</v>
      </c>
      <c r="O2341" s="33">
        <f t="shared" ref="O2341" si="22508">(D2341*J2341+E2341*I2341+F2341*J2344+G2341*I2344)</f>
        <v>0</v>
      </c>
      <c r="P2341" s="31">
        <f t="shared" ref="P2341" si="22509">D2341*K2341+F2341*K2344-E2341*L2341-G2341*L2344</f>
        <v>0</v>
      </c>
      <c r="Q2341" s="32">
        <f t="shared" ref="Q2341" si="22510">(D2341*L2341+E2341*K2341+F2341*L2344+G2341*K2344)</f>
        <v>-0.10631935483870952</v>
      </c>
      <c r="S2341" s="29">
        <v>1</v>
      </c>
      <c r="T2341" s="30">
        <v>0</v>
      </c>
      <c r="U2341" s="31">
        <v>0</v>
      </c>
      <c r="V2341" s="32">
        <f t="shared" ref="V2341:V2404" si="22511">-1/($T$8*$B2341)</f>
        <v>-0.20654354838709643</v>
      </c>
      <c r="X2341" s="29">
        <f t="shared" ref="X2341" si="22512">N2341*S2341+P2341*S2344-O2341*T2341-Q2341*T2344</f>
        <v>0.97881475720538735</v>
      </c>
      <c r="Y2341" s="33">
        <f t="shared" ref="Y2341" si="22513">(N2341*T2341+O2341*S2341+P2341*T2344+Q2341*S2344)</f>
        <v>0</v>
      </c>
      <c r="Z2341" s="31">
        <f t="shared" ref="Z2341" si="22514">N2341*U2341+P2341*U2344-O2341*V2341-Q2341*V2344</f>
        <v>0</v>
      </c>
      <c r="AA2341" s="32">
        <f t="shared" ref="AA2341" si="22515">(N2341*V2341+O2341*U2341+P2341*V2344+Q2341*U2344)</f>
        <v>-0.3084872280055645</v>
      </c>
      <c r="AB2341" s="8"/>
      <c r="AC2341" s="29">
        <v>1</v>
      </c>
      <c r="AD2341" s="33">
        <v>0</v>
      </c>
      <c r="AE2341" s="31">
        <v>0</v>
      </c>
      <c r="AF2341" s="32">
        <v>0</v>
      </c>
      <c r="AH2341" s="29">
        <f t="shared" ref="AH2341" si="22516">X2341*AC2341+Z2341*AC2344-Y2341*AD2341-AA2341*AD2344</f>
        <v>0.93072423658471326</v>
      </c>
      <c r="AI2341" s="33">
        <f t="shared" ref="AI2341" si="22517">(X2341*AD2341+Y2341*AC2341+Z2341*AD2344+AA2341*AC2344)</f>
        <v>0</v>
      </c>
      <c r="AJ2341" s="31">
        <f t="shared" ref="AJ2341" si="22518">X2341*AE2341+Z2341*AE2344-Y2341*AF2341-AA2341*AF2344</f>
        <v>0</v>
      </c>
      <c r="AK2341" s="32">
        <f t="shared" ref="AK2341" si="22519">(X2341*AF2341+Y2341*AE2341+Z2341*AF2344+AA2341*AE2344)</f>
        <v>-0.3084872280055645</v>
      </c>
      <c r="AL2341" s="8"/>
      <c r="AM2341" s="29">
        <v>1</v>
      </c>
      <c r="AN2341" s="30">
        <v>0</v>
      </c>
      <c r="AO2341" s="31">
        <v>0</v>
      </c>
      <c r="AP2341" s="32">
        <f t="shared" ref="AP2341:AP2404" si="22520">-1/($AN$8*$B2341)</f>
        <v>-0.18677903225806419</v>
      </c>
      <c r="AR2341" s="29">
        <f t="shared" ref="AR2341" si="22521">AH2341*AM2341+AJ2341*AM2344-AI2341*AN2341-AK2341*AN2344</f>
        <v>0.93072423658471326</v>
      </c>
      <c r="AS2341" s="33">
        <f t="shared" ref="AS2341" si="22522">(AH2341*AN2341+AI2341*AM2341+AJ2341*AN2344+AK2341*AM2344)</f>
        <v>0</v>
      </c>
      <c r="AT2341" s="31">
        <f t="shared" ref="AT2341" si="22523">AH2341*AO2341+AJ2341*AO2344-AI2341*AP2341-AK2341*AP2344</f>
        <v>0</v>
      </c>
      <c r="AU2341" s="32">
        <f t="shared" ref="AU2341" si="22524">(AH2341*AP2341+AI2341*AO2341+AJ2341*AP2344+AK2341*AO2344)</f>
        <v>-0.48232700021398278</v>
      </c>
      <c r="AV2341" s="8"/>
      <c r="AW2341" s="29">
        <v>1</v>
      </c>
      <c r="AX2341" s="33">
        <v>0</v>
      </c>
      <c r="AY2341" s="31">
        <v>0</v>
      </c>
      <c r="AZ2341" s="32">
        <v>0</v>
      </c>
      <c r="BB2341" s="29">
        <f t="shared" ref="BB2341" si="22525">AR2341*AW2341+AT2341*AW2344-AS2341*AX2341-AU2341*AX2344</f>
        <v>0.86250159064129872</v>
      </c>
      <c r="BC2341" s="33">
        <f t="shared" ref="BC2341" si="22526">(AR2341*AX2341+AS2341*AW2341+AT2341*AX2344+AU2341*AW2344)</f>
        <v>0</v>
      </c>
      <c r="BD2341" s="31">
        <f t="shared" ref="BD2341" si="22527">AR2341*AY2341+AT2341*AY2344-AS2341*AZ2341-AU2341*AZ2344</f>
        <v>0</v>
      </c>
      <c r="BE2341" s="32">
        <f t="shared" ref="BE2341" si="22528">(AR2341*AZ2341+AS2341*AY2341+AT2341*AZ2344+AU2341*AY2344)</f>
        <v>-0.48232700021398278</v>
      </c>
      <c r="BF2341" s="8"/>
      <c r="BG2341" s="29">
        <v>1</v>
      </c>
      <c r="BH2341" s="30">
        <v>0</v>
      </c>
      <c r="BI2341" s="31">
        <v>0</v>
      </c>
      <c r="BJ2341" s="32">
        <f t="shared" ref="BJ2341:BJ2404" si="22529">-1/($BH$8*$B2341)</f>
        <v>-6.5675806451612792E-2</v>
      </c>
      <c r="BL2341" s="29">
        <f t="shared" ref="BL2341" si="22530">BB2341*BG2341+BD2341*BG2344-BC2341*BH2341-BE2341*BH2344</f>
        <v>0.86250159064129872</v>
      </c>
      <c r="BM2341" s="33">
        <f t="shared" ref="BM2341" si="22531">(BB2341*BH2341+BC2341*BG2341+BD2341*BH2344+BE2341*BG2344)</f>
        <v>0</v>
      </c>
      <c r="BN2341" s="31">
        <f t="shared" ref="BN2341" si="22532">BB2341*BI2341+BD2341*BI2344-BC2341*BJ2341-BE2341*BJ2344</f>
        <v>0</v>
      </c>
      <c r="BO2341" s="32">
        <f t="shared" ref="BO2341" si="22533">(BB2341*BJ2341+BC2341*BI2341+BD2341*BJ2344+BE2341*BI2344)</f>
        <v>-0.53897248774514883</v>
      </c>
      <c r="BP2341" s="8"/>
      <c r="BQ2341" s="34">
        <v>1</v>
      </c>
      <c r="BR2341" s="35">
        <v>0</v>
      </c>
      <c r="BS2341" s="11">
        <v>0</v>
      </c>
      <c r="BT2341" s="36">
        <v>0</v>
      </c>
      <c r="BV2341" s="29">
        <f t="shared" ref="BV2341" si="22534">BL2341*BQ2341+BN2341*BQ2344-BM2341*BR2341-BO2341*BR2344</f>
        <v>0.86250159064129872</v>
      </c>
      <c r="BW2341" s="33">
        <f t="shared" ref="BW2341" si="22535">(BL2341*BR2341+BM2341*BQ2341+BN2341*BR2344+BO2341*BQ2344)</f>
        <v>-0.53897248774514883</v>
      </c>
      <c r="BX2341" s="31">
        <f t="shared" ref="BX2341" si="22536">BL2341*BS2341+BN2341*BS2344-BM2341*BT2341-BO2341*BT2344</f>
        <v>0</v>
      </c>
      <c r="BY2341" s="32">
        <f t="shared" ref="BY2341" si="22537">(BL2341*BT2341+BM2341*BS2341+BN2341*BT2344+BO2341*BS2344)</f>
        <v>-0.53897248774514883</v>
      </c>
      <c r="CA2341" s="37">
        <f t="shared" ref="CA2341" si="22538">20*LOG(((1+$BR$8)/$BR$8)/((BV2341+BV2344)^2+(BW2341+BW2344)^2)^0.5)</f>
        <v>-4.4208005606233402E-3</v>
      </c>
      <c r="CC2341" s="134">
        <f t="shared" ref="CC2341" si="22539">((BV2341^2+BW2341^2)^0.5)/((BV2344^2+BW2344^2)^0.5)</f>
        <v>1.032836495654148</v>
      </c>
      <c r="CD2341" s="9"/>
      <c r="CE2341" s="38"/>
      <c r="CF2341" s="38"/>
      <c r="CG2341" s="38"/>
      <c r="CH2341" s="38"/>
      <c r="CM2341" s="129">
        <v>6.18</v>
      </c>
    </row>
    <row r="2342" spans="2:91" ht="18.600000000000001" customHeight="1" thickBot="1">
      <c r="D2342" s="39"/>
      <c r="G2342" s="40"/>
      <c r="I2342" s="39"/>
      <c r="L2342" s="40"/>
      <c r="N2342" s="39"/>
      <c r="Q2342" s="40"/>
      <c r="S2342" s="39"/>
      <c r="V2342" s="40"/>
      <c r="X2342" s="39"/>
      <c r="AA2342" s="40"/>
      <c r="AC2342" s="39"/>
      <c r="AF2342" s="40"/>
      <c r="AH2342" s="39"/>
      <c r="AK2342" s="40"/>
      <c r="AM2342" s="39"/>
      <c r="AP2342" s="40"/>
      <c r="AR2342" s="39"/>
      <c r="AU2342" s="40"/>
      <c r="AW2342" s="39"/>
      <c r="AZ2342" s="40"/>
      <c r="BB2342" s="39"/>
      <c r="BE2342" s="40"/>
      <c r="BG2342" s="39"/>
      <c r="BJ2342" s="40"/>
      <c r="BL2342" s="39"/>
      <c r="BO2342" s="40"/>
      <c r="BQ2342" s="34"/>
      <c r="BR2342" s="11"/>
      <c r="BS2342" s="11"/>
      <c r="BT2342" s="41"/>
      <c r="BV2342" s="39"/>
      <c r="BY2342" s="40"/>
      <c r="CC2342" s="135"/>
      <c r="CD2342" s="9"/>
      <c r="CE2342" s="38"/>
      <c r="CF2342" s="38"/>
      <c r="CG2342" s="38"/>
      <c r="CH2342" s="38"/>
    </row>
    <row r="2343" spans="2:91" ht="18.600000000000001" customHeight="1" thickBot="1">
      <c r="D2343" s="258" t="s">
        <v>129</v>
      </c>
      <c r="E2343" s="259"/>
      <c r="F2343" s="260" t="s">
        <v>130</v>
      </c>
      <c r="G2343" s="261"/>
      <c r="H2343" s="229"/>
      <c r="I2343" s="258" t="s">
        <v>131</v>
      </c>
      <c r="J2343" s="259"/>
      <c r="K2343" s="260" t="s">
        <v>132</v>
      </c>
      <c r="L2343" s="261"/>
      <c r="N2343" s="253" t="s">
        <v>133</v>
      </c>
      <c r="O2343" s="254"/>
      <c r="P2343" s="255" t="s">
        <v>134</v>
      </c>
      <c r="Q2343" s="256"/>
      <c r="S2343" s="258" t="s">
        <v>135</v>
      </c>
      <c r="T2343" s="259"/>
      <c r="U2343" s="260" t="s">
        <v>136</v>
      </c>
      <c r="V2343" s="261"/>
      <c r="W2343" s="8"/>
      <c r="X2343" s="253" t="s">
        <v>137</v>
      </c>
      <c r="Y2343" s="254"/>
      <c r="Z2343" s="255" t="s">
        <v>138</v>
      </c>
      <c r="AA2343" s="256"/>
      <c r="AB2343" s="8"/>
      <c r="AC2343" s="258" t="s">
        <v>139</v>
      </c>
      <c r="AD2343" s="259"/>
      <c r="AE2343" s="260" t="s">
        <v>140</v>
      </c>
      <c r="AF2343" s="261"/>
      <c r="AG2343" s="8"/>
      <c r="AH2343" s="253" t="s">
        <v>141</v>
      </c>
      <c r="AI2343" s="254"/>
      <c r="AJ2343" s="255" t="s">
        <v>142</v>
      </c>
      <c r="AK2343" s="256"/>
      <c r="AL2343" s="8"/>
      <c r="AM2343" s="258" t="s">
        <v>143</v>
      </c>
      <c r="AN2343" s="259"/>
      <c r="AO2343" s="260" t="s">
        <v>144</v>
      </c>
      <c r="AP2343" s="261"/>
      <c r="AR2343" s="253" t="s">
        <v>145</v>
      </c>
      <c r="AS2343" s="254"/>
      <c r="AT2343" s="255" t="s">
        <v>146</v>
      </c>
      <c r="AU2343" s="256"/>
      <c r="AV2343" s="4"/>
      <c r="AW2343" s="258" t="s">
        <v>147</v>
      </c>
      <c r="AX2343" s="259"/>
      <c r="AY2343" s="260" t="s">
        <v>148</v>
      </c>
      <c r="AZ2343" s="261"/>
      <c r="BA2343" s="8"/>
      <c r="BB2343" s="253" t="s">
        <v>149</v>
      </c>
      <c r="BC2343" s="254"/>
      <c r="BD2343" s="255" t="s">
        <v>150</v>
      </c>
      <c r="BE2343" s="256"/>
      <c r="BF2343" s="4"/>
      <c r="BG2343" s="258" t="s">
        <v>151</v>
      </c>
      <c r="BH2343" s="259"/>
      <c r="BI2343" s="260" t="s">
        <v>152</v>
      </c>
      <c r="BJ2343" s="261"/>
      <c r="BK2343" s="4"/>
      <c r="BL2343" s="253" t="s">
        <v>153</v>
      </c>
      <c r="BM2343" s="254"/>
      <c r="BN2343" s="255" t="s">
        <v>154</v>
      </c>
      <c r="BO2343" s="256"/>
      <c r="BP2343" s="4"/>
      <c r="BQ2343" s="258" t="s">
        <v>155</v>
      </c>
      <c r="BR2343" s="259"/>
      <c r="BS2343" s="260" t="s">
        <v>156</v>
      </c>
      <c r="BT2343" s="261"/>
      <c r="BU2343" s="8"/>
      <c r="BV2343" s="253" t="s">
        <v>157</v>
      </c>
      <c r="BW2343" s="254"/>
      <c r="BX2343" s="255" t="s">
        <v>158</v>
      </c>
      <c r="BY2343" s="256"/>
      <c r="CA2343" s="46" t="s">
        <v>16</v>
      </c>
      <c r="CC2343" s="136" t="s">
        <v>71</v>
      </c>
      <c r="CD2343" s="9"/>
      <c r="CE2343" s="38"/>
      <c r="CF2343" s="38"/>
      <c r="CG2343" s="38"/>
      <c r="CH2343" s="38"/>
    </row>
    <row r="2344" spans="2:91" ht="18.600000000000001" customHeight="1" thickTop="1" thickBot="1">
      <c r="D2344" s="29">
        <v>0</v>
      </c>
      <c r="E2344" s="33">
        <v>0</v>
      </c>
      <c r="F2344" s="31">
        <v>1</v>
      </c>
      <c r="G2344" s="32">
        <v>0</v>
      </c>
      <c r="I2344" s="29">
        <v>0</v>
      </c>
      <c r="J2344" s="33">
        <f t="shared" ref="J2344" si="22540">IF(0=(1-$J$8*$K$8*$B2341^2),10^14,$B2341*$J$8/(1-$J$8*$K$8*$B2341^2))</f>
        <v>-0.19926045287569225</v>
      </c>
      <c r="K2344" s="31">
        <v>1</v>
      </c>
      <c r="L2344" s="32">
        <v>0</v>
      </c>
      <c r="N2344" s="29">
        <f t="shared" ref="N2344" si="22541">D2344*I2341+F2344*I2344-E2344*J2341-G2344*J2344</f>
        <v>0</v>
      </c>
      <c r="O2344" s="33">
        <f t="shared" ref="O2344" si="22542">(D2344*J2341+E2344*I2341+F2344*J2344+G2344*I2344)</f>
        <v>-0.19926045287569225</v>
      </c>
      <c r="P2344" s="31">
        <f t="shared" ref="P2344" si="22543">D2344*K2341+F2344*K2344-E2344*L2341-G2344*L2344</f>
        <v>1</v>
      </c>
      <c r="Q2344" s="32">
        <f t="shared" ref="Q2344" si="22544">(D2344*L2341+E2344*K2341+F2344*L2344+G2344*K2344)</f>
        <v>0</v>
      </c>
      <c r="S2344" s="29">
        <v>0</v>
      </c>
      <c r="T2344" s="33">
        <v>0</v>
      </c>
      <c r="U2344" s="31">
        <v>1</v>
      </c>
      <c r="V2344" s="32">
        <v>0</v>
      </c>
      <c r="X2344" s="29">
        <f t="shared" ref="X2344" si="22545">N2344*S2341+P2344*S2344-O2344*T2341-Q2344*T2344</f>
        <v>0</v>
      </c>
      <c r="Y2344" s="33">
        <f t="shared" ref="Y2344" si="22546">(N2344*T2341+O2344*S2341+P2344*T2344+Q2344*S2344)</f>
        <v>-0.19926045287569225</v>
      </c>
      <c r="Z2344" s="31">
        <f t="shared" ref="Z2344" si="22547">N2344*U2341+P2344*U2344-O2344*V2341-Q2344*V2344</f>
        <v>0.95884403900983473</v>
      </c>
      <c r="AA2344" s="32">
        <f t="shared" ref="AA2344" si="22548">(N2344*V2341+O2344*U2341+P2344*V2344+Q2344*U2344)</f>
        <v>0</v>
      </c>
      <c r="AB2344" s="8"/>
      <c r="AC2344" s="29">
        <v>0</v>
      </c>
      <c r="AD2344" s="33">
        <f t="shared" ref="AD2344" si="22549">IF(0=(1-$AD$8*$AE$8*$B2341^2),10^14,$B2341*$AD$8/(1-$AD$8*$AE$8*$B2341^2))</f>
        <v>-0.15589144786184339</v>
      </c>
      <c r="AE2344" s="31">
        <v>1</v>
      </c>
      <c r="AF2344" s="32">
        <v>0</v>
      </c>
      <c r="AH2344" s="29">
        <f t="shared" ref="AH2344" si="22550">X2344*AC2341+Z2344*AC2344-Y2344*AD2341-AA2344*AD2344</f>
        <v>0</v>
      </c>
      <c r="AI2344" s="33">
        <f t="shared" ref="AI2344" si="22551">(X2344*AD2341+Y2344*AC2341+Z2344*AD2344+AA2344*AC2344)</f>
        <v>-0.34873603839063322</v>
      </c>
      <c r="AJ2344" s="31">
        <f t="shared" ref="AJ2344" si="22552">X2344*AE2341+Z2344*AE2344-Y2344*AF2341-AA2344*AF2344</f>
        <v>0.95884403900983473</v>
      </c>
      <c r="AK2344" s="32">
        <f t="shared" ref="AK2344" si="22553">(X2344*AF2341+Y2344*AE2341+Z2344*AF2344+AA2344*AE2344)</f>
        <v>0</v>
      </c>
      <c r="AL2344" s="8"/>
      <c r="AM2344" s="29">
        <v>0</v>
      </c>
      <c r="AN2344" s="33">
        <v>0</v>
      </c>
      <c r="AO2344" s="31">
        <v>1</v>
      </c>
      <c r="AP2344" s="32">
        <v>0</v>
      </c>
      <c r="AR2344" s="29">
        <f t="shared" ref="AR2344" si="22554">AH2344*AM2341+AJ2344*AM2344-AI2344*AN2341-AK2344*AN2344</f>
        <v>0</v>
      </c>
      <c r="AS2344" s="33">
        <f t="shared" ref="AS2344" si="22555">(AH2344*AN2341+AI2344*AM2341+AJ2344*AN2344+AK2344*AM2344)</f>
        <v>-0.34873603839063322</v>
      </c>
      <c r="AT2344" s="31">
        <f t="shared" ref="AT2344" si="22556">AH2344*AO2341+AJ2344*AO2344-AI2344*AP2341-AK2344*AP2344</f>
        <v>0.89370745924572115</v>
      </c>
      <c r="AU2344" s="32">
        <f t="shared" ref="AU2344" si="22557">(AH2344*AP2341+AI2344*AO2341+AJ2344*AP2344+AK2344*AO2344)</f>
        <v>0</v>
      </c>
      <c r="AV2344" s="8"/>
      <c r="AW2344" s="29">
        <v>0</v>
      </c>
      <c r="AX2344" s="33">
        <f t="shared" ref="AX2344" si="22558">IF(0=(1-$AX$8*$AY$8*$B2341^2),10^14,$B2341*$AX$8/(1-$AX$8*$AY$8*$B2341^2))</f>
        <v>-0.14144479971709603</v>
      </c>
      <c r="AY2344" s="31">
        <v>1</v>
      </c>
      <c r="AZ2344" s="32">
        <v>0</v>
      </c>
      <c r="BB2344" s="29">
        <f t="shared" ref="BB2344" si="22559">AR2344*AW2341+AT2344*AW2344-AS2344*AX2341-AU2344*AX2344</f>
        <v>0</v>
      </c>
      <c r="BC2344" s="33">
        <f t="shared" ref="BC2344" si="22560">(AR2344*AX2341+AS2344*AW2341+AT2344*AX2344+AU2344*AW2344)</f>
        <v>-0.47514631096931903</v>
      </c>
      <c r="BD2344" s="31">
        <f t="shared" ref="BD2344" si="22561">AR2344*AY2341+AT2344*AY2344-AS2344*AZ2341-AU2344*AZ2344</f>
        <v>0.89370745924572115</v>
      </c>
      <c r="BE2344" s="32">
        <f t="shared" ref="BE2344" si="22562">(AR2344*AZ2341+AS2344*AY2341+AT2344*AZ2344+AU2344*AY2344)</f>
        <v>0</v>
      </c>
      <c r="BF2344" s="8"/>
      <c r="BG2344" s="29">
        <v>0</v>
      </c>
      <c r="BH2344" s="33">
        <v>0</v>
      </c>
      <c r="BI2344" s="31">
        <v>1</v>
      </c>
      <c r="BJ2344" s="32">
        <v>0</v>
      </c>
      <c r="BL2344" s="29">
        <f t="shared" ref="BL2344" si="22563">BB2344*BG2341+BD2344*BG2344-BC2344*BH2341-BE2344*BH2344</f>
        <v>0</v>
      </c>
      <c r="BM2344" s="33">
        <f t="shared" ref="BM2344" si="22564">(BB2344*BH2341+BC2344*BG2341+BD2344*BH2344+BE2344*BG2344)</f>
        <v>-0.47514631096931903</v>
      </c>
      <c r="BN2344" s="31">
        <f t="shared" ref="BN2344" si="22565">BB2344*BI2341+BD2344*BI2344-BC2344*BJ2341-BE2344*BJ2344</f>
        <v>0.86250184209030234</v>
      </c>
      <c r="BO2344" s="32">
        <f t="shared" ref="BO2344" si="22566">(BB2344*BJ2341+BC2344*BI2341+BD2344*BJ2344+BE2344*BI2344)</f>
        <v>0</v>
      </c>
      <c r="BP2344" s="8"/>
      <c r="BQ2344" s="19">
        <f t="shared" ref="BQ2344:BQ2407" si="22567">1/$BR$8</f>
        <v>1</v>
      </c>
      <c r="BR2344" s="47">
        <v>0</v>
      </c>
      <c r="BS2344" s="48">
        <v>1</v>
      </c>
      <c r="BT2344" s="49">
        <v>0</v>
      </c>
      <c r="BV2344" s="29">
        <f t="shared" ref="BV2344" si="22568">BL2344*BQ2341+BN2344*BQ2344-BM2344*BR2341-BO2344*BR2344</f>
        <v>0.86250184209030234</v>
      </c>
      <c r="BW2344" s="33">
        <f t="shared" ref="BW2344" si="22569">(BL2344*BR2341+BM2344*BQ2341+BN2344*BR2344+BO2344*BQ2344)</f>
        <v>-0.47514631096931903</v>
      </c>
      <c r="BX2344" s="31">
        <f t="shared" ref="BX2344" si="22570">BL2344*BS2341+BN2344*BS2344-BM2344*BT2341-BO2344*BT2344</f>
        <v>0.86250184209030234</v>
      </c>
      <c r="BY2344" s="32">
        <f t="shared" ref="BY2344" si="22571">(BL2344*BT2341+BM2344*BS2341+BN2344*BT2344+BO2344*BS2344)</f>
        <v>0</v>
      </c>
      <c r="CA2344" s="50">
        <f t="shared" ref="CA2344" si="22572">(180/PI())*ATAN(-1*(BW2341+BW2344)/(BV2341+BV2344))</f>
        <v>30.451005841103779</v>
      </c>
      <c r="CC2344" s="137">
        <f t="shared" ref="CC2344" si="22573">20*LOG(((1-(10^(CA2341/20)^2)*(1-((1-CC2341)/(1+CC2341))^2))^0.5))</f>
        <v>-28.934472704866216</v>
      </c>
      <c r="CD2344" s="9"/>
      <c r="CE2344" s="38"/>
      <c r="CF2344" s="38"/>
      <c r="CG2344" s="38"/>
      <c r="CH2344" s="38"/>
    </row>
    <row r="2345" spans="2:91" ht="18.600000000000001" customHeight="1">
      <c r="CC2345" s="42"/>
    </row>
    <row r="2346" spans="2:91" ht="18.600000000000001" customHeight="1" thickBot="1">
      <c r="E2346" s="22" t="s">
        <v>4</v>
      </c>
      <c r="J2346" s="22" t="s">
        <v>5</v>
      </c>
      <c r="O2346" s="22" t="s">
        <v>6</v>
      </c>
      <c r="T2346" s="22" t="s">
        <v>7</v>
      </c>
      <c r="Y2346" s="22" t="s">
        <v>8</v>
      </c>
      <c r="AD2346" s="22" t="s">
        <v>65</v>
      </c>
      <c r="AI2346" s="22" t="s">
        <v>9</v>
      </c>
      <c r="AN2346" s="22" t="s">
        <v>66</v>
      </c>
      <c r="AS2346" s="22" t="s">
        <v>51</v>
      </c>
      <c r="AX2346" s="22" t="s">
        <v>67</v>
      </c>
      <c r="BC2346" s="22" t="s">
        <v>52</v>
      </c>
      <c r="BH2346" s="22" t="s">
        <v>68</v>
      </c>
      <c r="BM2346" s="22" t="s">
        <v>63</v>
      </c>
      <c r="BQ2346" s="23" t="s">
        <v>69</v>
      </c>
      <c r="BR2346" s="23"/>
      <c r="BS2346" s="24"/>
      <c r="BT2346" s="24"/>
      <c r="BU2346" s="24"/>
      <c r="BW2346" s="22" t="s">
        <v>64</v>
      </c>
    </row>
    <row r="2347" spans="2:91" ht="18.600000000000001" customHeight="1" thickBot="1">
      <c r="D2347" s="249" t="s">
        <v>103</v>
      </c>
      <c r="E2347" s="250"/>
      <c r="F2347" s="251" t="s">
        <v>104</v>
      </c>
      <c r="G2347" s="252"/>
      <c r="H2347" s="229"/>
      <c r="I2347" s="253" t="s">
        <v>11</v>
      </c>
      <c r="J2347" s="254"/>
      <c r="K2347" s="255" t="s">
        <v>12</v>
      </c>
      <c r="L2347" s="256"/>
      <c r="M2347" s="24"/>
      <c r="N2347" s="253" t="s">
        <v>105</v>
      </c>
      <c r="O2347" s="254"/>
      <c r="P2347" s="255" t="s">
        <v>106</v>
      </c>
      <c r="Q2347" s="256"/>
      <c r="R2347" s="24"/>
      <c r="S2347" s="249" t="s">
        <v>107</v>
      </c>
      <c r="T2347" s="250"/>
      <c r="U2347" s="251" t="s">
        <v>108</v>
      </c>
      <c r="V2347" s="252"/>
      <c r="W2347" s="8"/>
      <c r="X2347" s="253" t="s">
        <v>109</v>
      </c>
      <c r="Y2347" s="254"/>
      <c r="Z2347" s="255" t="s">
        <v>110</v>
      </c>
      <c r="AA2347" s="256"/>
      <c r="AB2347" s="8"/>
      <c r="AC2347" s="253" t="s">
        <v>111</v>
      </c>
      <c r="AD2347" s="254"/>
      <c r="AE2347" s="255" t="s">
        <v>14</v>
      </c>
      <c r="AF2347" s="256"/>
      <c r="AG2347" s="8"/>
      <c r="AH2347" s="253" t="s">
        <v>112</v>
      </c>
      <c r="AI2347" s="254"/>
      <c r="AJ2347" s="255" t="s">
        <v>113</v>
      </c>
      <c r="AK2347" s="256"/>
      <c r="AL2347" s="8"/>
      <c r="AM2347" s="249" t="s">
        <v>114</v>
      </c>
      <c r="AN2347" s="250"/>
      <c r="AO2347" s="251" t="s">
        <v>115</v>
      </c>
      <c r="AP2347" s="252"/>
      <c r="AQ2347" s="24"/>
      <c r="AR2347" s="253" t="s">
        <v>116</v>
      </c>
      <c r="AS2347" s="254"/>
      <c r="AT2347" s="255" t="s">
        <v>13</v>
      </c>
      <c r="AU2347" s="256"/>
      <c r="AV2347" s="4"/>
      <c r="AW2347" s="253" t="s">
        <v>117</v>
      </c>
      <c r="AX2347" s="254"/>
      <c r="AY2347" s="255" t="s">
        <v>118</v>
      </c>
      <c r="AZ2347" s="256"/>
      <c r="BA2347" s="8"/>
      <c r="BB2347" s="253" t="s">
        <v>119</v>
      </c>
      <c r="BC2347" s="254"/>
      <c r="BD2347" s="255" t="s">
        <v>120</v>
      </c>
      <c r="BE2347" s="256"/>
      <c r="BF2347" s="4"/>
      <c r="BG2347" s="249" t="s">
        <v>121</v>
      </c>
      <c r="BH2347" s="250"/>
      <c r="BI2347" s="251" t="s">
        <v>122</v>
      </c>
      <c r="BJ2347" s="252"/>
      <c r="BK2347" s="4"/>
      <c r="BL2347" s="253" t="s">
        <v>123</v>
      </c>
      <c r="BM2347" s="254"/>
      <c r="BN2347" s="255" t="s">
        <v>124</v>
      </c>
      <c r="BO2347" s="256"/>
      <c r="BP2347" s="4"/>
      <c r="BQ2347" s="253" t="s">
        <v>125</v>
      </c>
      <c r="BR2347" s="254"/>
      <c r="BS2347" s="255" t="s">
        <v>126</v>
      </c>
      <c r="BT2347" s="256"/>
      <c r="BU2347" s="8"/>
      <c r="BV2347" s="253" t="s">
        <v>127</v>
      </c>
      <c r="BW2347" s="254"/>
      <c r="BX2347" s="255" t="s">
        <v>128</v>
      </c>
      <c r="BY2347" s="256"/>
      <c r="CA2347" s="27" t="s">
        <v>15</v>
      </c>
      <c r="CC2347" s="133" t="s">
        <v>70</v>
      </c>
      <c r="CD2347" s="9"/>
      <c r="CE2347" s="38"/>
      <c r="CF2347" s="38"/>
      <c r="CG2347" s="38"/>
      <c r="CH2347" s="38"/>
    </row>
    <row r="2348" spans="2:91" ht="18.600000000000001" customHeight="1" thickTop="1" thickBot="1">
      <c r="B2348" s="129">
        <v>6.22</v>
      </c>
      <c r="D2348" s="29">
        <v>1</v>
      </c>
      <c r="E2348" s="30">
        <v>0</v>
      </c>
      <c r="F2348" s="31">
        <v>0</v>
      </c>
      <c r="G2348" s="32">
        <f t="shared" ref="G2348:G2411" si="22574">-1/($E$8*$B2348)</f>
        <v>-0.10597749196141482</v>
      </c>
      <c r="I2348" s="29">
        <v>1</v>
      </c>
      <c r="J2348" s="33">
        <v>0</v>
      </c>
      <c r="K2348" s="31">
        <v>0</v>
      </c>
      <c r="L2348" s="32">
        <v>0</v>
      </c>
      <c r="N2348" s="29">
        <f t="shared" ref="N2348" si="22575">D2348*I2348+F2348*I2351-E2348*J2348-G2348*J2351</f>
        <v>0.9789513207671372</v>
      </c>
      <c r="O2348" s="33">
        <f t="shared" ref="O2348" si="22576">(D2348*J2348+E2348*I2348+F2348*J2351+G2348*I2351)</f>
        <v>0</v>
      </c>
      <c r="P2348" s="31">
        <f t="shared" ref="P2348" si="22577">D2348*K2348+F2348*K2351-E2348*L2348-G2348*L2351</f>
        <v>0</v>
      </c>
      <c r="Q2348" s="32">
        <f t="shared" ref="Q2348" si="22578">(D2348*L2348+E2348*K2348+F2348*L2351+G2348*K2351)</f>
        <v>-0.10597749196141482</v>
      </c>
      <c r="S2348" s="29">
        <v>1</v>
      </c>
      <c r="T2348" s="30">
        <v>0</v>
      </c>
      <c r="U2348" s="31">
        <v>0</v>
      </c>
      <c r="V2348" s="32">
        <f t="shared" ref="V2348:V2411" si="22579">-1/($T$8*$B2348)</f>
        <v>-0.20587942122186495</v>
      </c>
      <c r="X2348" s="29">
        <f t="shared" ref="X2348" si="22580">N2348*S2348+P2348*S2351-O2348*T2348-Q2348*T2351</f>
        <v>0.9789513207671372</v>
      </c>
      <c r="Y2348" s="33">
        <f t="shared" ref="Y2348" si="22581">(N2348*T2348+O2348*S2348+P2348*T2351+Q2348*S2351)</f>
        <v>0</v>
      </c>
      <c r="Z2348" s="31">
        <f t="shared" ref="Z2348" si="22582">N2348*U2348+P2348*U2351-O2348*V2348-Q2348*V2351</f>
        <v>0</v>
      </c>
      <c r="AA2348" s="32">
        <f t="shared" ref="AA2348" si="22583">(N2348*V2348+O2348*U2348+P2348*V2351+Q2348*U2351)</f>
        <v>-0.30752342328533327</v>
      </c>
      <c r="AB2348" s="8"/>
      <c r="AC2348" s="29">
        <v>1</v>
      </c>
      <c r="AD2348" s="33">
        <v>0</v>
      </c>
      <c r="AE2348" s="31">
        <v>0</v>
      </c>
      <c r="AF2348" s="32">
        <v>0</v>
      </c>
      <c r="AH2348" s="29">
        <f t="shared" ref="AH2348" si="22584">X2348*AC2348+Z2348*AC2351-Y2348*AD2348-AA2348*AD2351</f>
        <v>0.93116980067090438</v>
      </c>
      <c r="AI2348" s="33">
        <f t="shared" ref="AI2348" si="22585">(X2348*AD2348+Y2348*AC2348+Z2348*AD2351+AA2348*AC2351)</f>
        <v>0</v>
      </c>
      <c r="AJ2348" s="31">
        <f t="shared" ref="AJ2348" si="22586">X2348*AE2348+Z2348*AE2351-Y2348*AF2348-AA2348*AF2351</f>
        <v>0</v>
      </c>
      <c r="AK2348" s="32">
        <f t="shared" ref="AK2348" si="22587">(X2348*AF2348+Y2348*AE2348+Z2348*AF2351+AA2348*AE2351)</f>
        <v>-0.30752342328533327</v>
      </c>
      <c r="AL2348" s="8"/>
      <c r="AM2348" s="29">
        <v>1</v>
      </c>
      <c r="AN2348" s="30">
        <v>0</v>
      </c>
      <c r="AO2348" s="31">
        <v>0</v>
      </c>
      <c r="AP2348" s="32">
        <f t="shared" ref="AP2348:AP2411" si="22588">-1/($AN$8*$B2348)</f>
        <v>-0.18617845659163987</v>
      </c>
      <c r="AR2348" s="29">
        <f t="shared" ref="AR2348" si="22589">AH2348*AM2348+AJ2348*AM2351-AI2348*AN2348-AK2348*AN2351</f>
        <v>0.93116980067090438</v>
      </c>
      <c r="AS2348" s="33">
        <f t="shared" ref="AS2348" si="22590">(AH2348*AN2348+AI2348*AM2348+AJ2348*AN2351+AK2348*AM2351)</f>
        <v>0</v>
      </c>
      <c r="AT2348" s="31">
        <f t="shared" ref="AT2348" si="22591">AH2348*AO2348+AJ2348*AO2351-AI2348*AP2348-AK2348*AP2351</f>
        <v>0</v>
      </c>
      <c r="AU2348" s="32">
        <f t="shared" ref="AU2348" si="22592">(AH2348*AP2348+AI2348*AO2348+AJ2348*AP2351+AK2348*AO2351)</f>
        <v>-0.48088717959898719</v>
      </c>
      <c r="AV2348" s="8"/>
      <c r="AW2348" s="29">
        <v>1</v>
      </c>
      <c r="AX2348" s="33">
        <v>0</v>
      </c>
      <c r="AY2348" s="31">
        <v>0</v>
      </c>
      <c r="AZ2348" s="32">
        <v>0</v>
      </c>
      <c r="BB2348" s="29">
        <f t="shared" ref="BB2348" si="22593">AR2348*AW2348+AT2348*AW2351-AS2348*AX2348-AU2348*AX2351</f>
        <v>0.86337429647622421</v>
      </c>
      <c r="BC2348" s="33">
        <f t="shared" ref="BC2348" si="22594">(AR2348*AX2348+AS2348*AW2348+AT2348*AX2351+AU2348*AW2351)</f>
        <v>0</v>
      </c>
      <c r="BD2348" s="31">
        <f t="shared" ref="BD2348" si="22595">AR2348*AY2348+AT2348*AY2351-AS2348*AZ2348-AU2348*AZ2351</f>
        <v>0</v>
      </c>
      <c r="BE2348" s="32">
        <f t="shared" ref="BE2348" si="22596">(AR2348*AZ2348+AS2348*AY2348+AT2348*AZ2351+AU2348*AY2351)</f>
        <v>-0.48088717959898719</v>
      </c>
      <c r="BF2348" s="8"/>
      <c r="BG2348" s="29">
        <v>1</v>
      </c>
      <c r="BH2348" s="30">
        <v>0</v>
      </c>
      <c r="BI2348" s="31">
        <v>0</v>
      </c>
      <c r="BJ2348" s="32">
        <f t="shared" ref="BJ2348:BJ2411" si="22597">-1/($BH$8*$B2348)</f>
        <v>-6.5464630225080381E-2</v>
      </c>
      <c r="BL2348" s="29">
        <f t="shared" ref="BL2348" si="22598">BB2348*BG2348+BD2348*BG2351-BC2348*BH2348-BE2348*BH2351</f>
        <v>0.86337429647622421</v>
      </c>
      <c r="BM2348" s="33">
        <f t="shared" ref="BM2348" si="22599">(BB2348*BH2348+BC2348*BG2348+BD2348*BH2351+BE2348*BG2351)</f>
        <v>0</v>
      </c>
      <c r="BN2348" s="31">
        <f t="shared" ref="BN2348" si="22600">BB2348*BI2348+BD2348*BI2351-BC2348*BJ2348-BE2348*BJ2351</f>
        <v>0</v>
      </c>
      <c r="BO2348" s="32">
        <f t="shared" ref="BO2348" si="22601">(BB2348*BJ2348+BC2348*BI2348+BD2348*BJ2351+BE2348*BI2351)</f>
        <v>-0.53740765866364215</v>
      </c>
      <c r="BP2348" s="8"/>
      <c r="BQ2348" s="34">
        <v>1</v>
      </c>
      <c r="BR2348" s="35">
        <v>0</v>
      </c>
      <c r="BS2348" s="11">
        <v>0</v>
      </c>
      <c r="BT2348" s="36">
        <v>0</v>
      </c>
      <c r="BV2348" s="29">
        <f t="shared" ref="BV2348" si="22602">BL2348*BQ2348+BN2348*BQ2351-BM2348*BR2348-BO2348*BR2351</f>
        <v>0.86337429647622421</v>
      </c>
      <c r="BW2348" s="33">
        <f t="shared" ref="BW2348" si="22603">(BL2348*BR2348+BM2348*BQ2348+BN2348*BR2351+BO2348*BQ2351)</f>
        <v>-0.53740765866364215</v>
      </c>
      <c r="BX2348" s="31">
        <f t="shared" ref="BX2348" si="22604">BL2348*BS2348+BN2348*BS2351-BM2348*BT2348-BO2348*BT2351</f>
        <v>0</v>
      </c>
      <c r="BY2348" s="32">
        <f t="shared" ref="BY2348" si="22605">(BL2348*BT2348+BM2348*BS2348+BN2348*BT2351+BO2348*BS2351)</f>
        <v>-0.53740765866364215</v>
      </c>
      <c r="CA2348" s="37">
        <f t="shared" ref="CA2348" si="22606">20*LOG(((1+$BR$8)/$BR$8)/((BV2348+BV2351)^2+(BW2348+BW2351)^2)^0.5)</f>
        <v>-4.4006523848319386E-3</v>
      </c>
      <c r="CC2348" s="134">
        <f t="shared" ref="CC2348" si="22607">((BV2348^2+BW2348^2)^0.5)/((BV2351^2+BW2351^2)^0.5)</f>
        <v>1.03266256549902</v>
      </c>
      <c r="CD2348" s="9"/>
      <c r="CE2348" s="38"/>
      <c r="CF2348" s="38"/>
      <c r="CG2348" s="38"/>
      <c r="CH2348" s="38"/>
      <c r="CM2348" s="129">
        <v>6.2000000000000099</v>
      </c>
    </row>
    <row r="2349" spans="2:91" ht="18.600000000000001" customHeight="1" thickBot="1">
      <c r="D2349" s="39"/>
      <c r="G2349" s="40"/>
      <c r="I2349" s="39"/>
      <c r="L2349" s="40"/>
      <c r="N2349" s="39"/>
      <c r="Q2349" s="40"/>
      <c r="S2349" s="39"/>
      <c r="V2349" s="40"/>
      <c r="X2349" s="39"/>
      <c r="AA2349" s="40"/>
      <c r="AC2349" s="39"/>
      <c r="AF2349" s="40"/>
      <c r="AH2349" s="39"/>
      <c r="AK2349" s="40"/>
      <c r="AM2349" s="39"/>
      <c r="AP2349" s="40"/>
      <c r="AR2349" s="39"/>
      <c r="AU2349" s="40"/>
      <c r="AW2349" s="39"/>
      <c r="AZ2349" s="40"/>
      <c r="BB2349" s="39"/>
      <c r="BE2349" s="40"/>
      <c r="BG2349" s="39"/>
      <c r="BJ2349" s="40"/>
      <c r="BL2349" s="39"/>
      <c r="BO2349" s="40"/>
      <c r="BQ2349" s="34"/>
      <c r="BR2349" s="11"/>
      <c r="BS2349" s="11"/>
      <c r="BT2349" s="41"/>
      <c r="BV2349" s="39"/>
      <c r="BY2349" s="40"/>
      <c r="CC2349" s="135"/>
      <c r="CD2349" s="9"/>
      <c r="CE2349" s="38"/>
      <c r="CF2349" s="38"/>
      <c r="CG2349" s="38"/>
      <c r="CH2349" s="38"/>
    </row>
    <row r="2350" spans="2:91" ht="18.600000000000001" customHeight="1" thickBot="1">
      <c r="D2350" s="258" t="s">
        <v>129</v>
      </c>
      <c r="E2350" s="259"/>
      <c r="F2350" s="260" t="s">
        <v>130</v>
      </c>
      <c r="G2350" s="261"/>
      <c r="H2350" s="229"/>
      <c r="I2350" s="258" t="s">
        <v>131</v>
      </c>
      <c r="J2350" s="259"/>
      <c r="K2350" s="260" t="s">
        <v>132</v>
      </c>
      <c r="L2350" s="261"/>
      <c r="N2350" s="253" t="s">
        <v>133</v>
      </c>
      <c r="O2350" s="254"/>
      <c r="P2350" s="255" t="s">
        <v>134</v>
      </c>
      <c r="Q2350" s="256"/>
      <c r="S2350" s="258" t="s">
        <v>135</v>
      </c>
      <c r="T2350" s="259"/>
      <c r="U2350" s="260" t="s">
        <v>136</v>
      </c>
      <c r="V2350" s="261"/>
      <c r="W2350" s="8"/>
      <c r="X2350" s="253" t="s">
        <v>137</v>
      </c>
      <c r="Y2350" s="254"/>
      <c r="Z2350" s="255" t="s">
        <v>138</v>
      </c>
      <c r="AA2350" s="256"/>
      <c r="AB2350" s="8"/>
      <c r="AC2350" s="258" t="s">
        <v>139</v>
      </c>
      <c r="AD2350" s="259"/>
      <c r="AE2350" s="260" t="s">
        <v>140</v>
      </c>
      <c r="AF2350" s="261"/>
      <c r="AG2350" s="8"/>
      <c r="AH2350" s="253" t="s">
        <v>141</v>
      </c>
      <c r="AI2350" s="254"/>
      <c r="AJ2350" s="255" t="s">
        <v>142</v>
      </c>
      <c r="AK2350" s="256"/>
      <c r="AL2350" s="8"/>
      <c r="AM2350" s="258" t="s">
        <v>143</v>
      </c>
      <c r="AN2350" s="259"/>
      <c r="AO2350" s="260" t="s">
        <v>144</v>
      </c>
      <c r="AP2350" s="261"/>
      <c r="AR2350" s="253" t="s">
        <v>145</v>
      </c>
      <c r="AS2350" s="254"/>
      <c r="AT2350" s="255" t="s">
        <v>146</v>
      </c>
      <c r="AU2350" s="256"/>
      <c r="AV2350" s="4"/>
      <c r="AW2350" s="258" t="s">
        <v>147</v>
      </c>
      <c r="AX2350" s="259"/>
      <c r="AY2350" s="260" t="s">
        <v>148</v>
      </c>
      <c r="AZ2350" s="261"/>
      <c r="BA2350" s="8"/>
      <c r="BB2350" s="253" t="s">
        <v>149</v>
      </c>
      <c r="BC2350" s="254"/>
      <c r="BD2350" s="255" t="s">
        <v>150</v>
      </c>
      <c r="BE2350" s="256"/>
      <c r="BF2350" s="4"/>
      <c r="BG2350" s="258" t="s">
        <v>151</v>
      </c>
      <c r="BH2350" s="259"/>
      <c r="BI2350" s="260" t="s">
        <v>152</v>
      </c>
      <c r="BJ2350" s="261"/>
      <c r="BK2350" s="4"/>
      <c r="BL2350" s="253" t="s">
        <v>153</v>
      </c>
      <c r="BM2350" s="254"/>
      <c r="BN2350" s="255" t="s">
        <v>154</v>
      </c>
      <c r="BO2350" s="256"/>
      <c r="BP2350" s="4"/>
      <c r="BQ2350" s="258" t="s">
        <v>155</v>
      </c>
      <c r="BR2350" s="259"/>
      <c r="BS2350" s="260" t="s">
        <v>156</v>
      </c>
      <c r="BT2350" s="261"/>
      <c r="BU2350" s="8"/>
      <c r="BV2350" s="253" t="s">
        <v>157</v>
      </c>
      <c r="BW2350" s="254"/>
      <c r="BX2350" s="255" t="s">
        <v>158</v>
      </c>
      <c r="BY2350" s="256"/>
      <c r="CA2350" s="46" t="s">
        <v>16</v>
      </c>
      <c r="CC2350" s="136" t="s">
        <v>71</v>
      </c>
      <c r="CD2350" s="9"/>
      <c r="CE2350" s="38"/>
      <c r="CF2350" s="38"/>
      <c r="CG2350" s="38"/>
      <c r="CH2350" s="38"/>
    </row>
    <row r="2351" spans="2:91" ht="18.600000000000001" customHeight="1" thickTop="1" thickBot="1">
      <c r="D2351" s="29">
        <v>0</v>
      </c>
      <c r="E2351" s="33">
        <v>0</v>
      </c>
      <c r="F2351" s="31">
        <v>1</v>
      </c>
      <c r="G2351" s="32">
        <v>0</v>
      </c>
      <c r="I2351" s="29">
        <v>0</v>
      </c>
      <c r="J2351" s="33">
        <f t="shared" ref="J2351" si="22608">IF(0=(1-$J$8*$K$8*$B2348^2),10^14,$B2348*$J$8/(1-$J$8*$K$8*$B2348^2))</f>
        <v>-0.19861461941868219</v>
      </c>
      <c r="K2351" s="31">
        <v>1</v>
      </c>
      <c r="L2351" s="32">
        <v>0</v>
      </c>
      <c r="N2351" s="29">
        <f t="shared" ref="N2351" si="22609">D2351*I2348+F2351*I2351-E2351*J2348-G2351*J2351</f>
        <v>0</v>
      </c>
      <c r="O2351" s="33">
        <f t="shared" ref="O2351" si="22610">(D2351*J2348+E2351*I2348+F2351*J2351+G2351*I2351)</f>
        <v>-0.19861461941868219</v>
      </c>
      <c r="P2351" s="31">
        <f t="shared" ref="P2351" si="22611">D2351*K2348+F2351*K2351-E2351*L2348-G2351*L2351</f>
        <v>1</v>
      </c>
      <c r="Q2351" s="32">
        <f t="shared" ref="Q2351" si="22612">(D2351*L2348+E2351*K2348+F2351*L2351+G2351*K2351)</f>
        <v>0</v>
      </c>
      <c r="S2351" s="29">
        <v>0</v>
      </c>
      <c r="T2351" s="33">
        <v>0</v>
      </c>
      <c r="U2351" s="31">
        <v>1</v>
      </c>
      <c r="V2351" s="32">
        <v>0</v>
      </c>
      <c r="X2351" s="29">
        <f t="shared" ref="X2351" si="22613">N2351*S2348+P2351*S2351-O2351*T2348-Q2351*T2351</f>
        <v>0</v>
      </c>
      <c r="Y2351" s="33">
        <f t="shared" ref="Y2351" si="22614">(N2351*T2348+O2351*S2348+P2351*T2351+Q2351*S2351)</f>
        <v>-0.19861461941868219</v>
      </c>
      <c r="Z2351" s="31">
        <f t="shared" ref="Z2351" si="22615">N2351*U2348+P2351*U2351-O2351*V2348-Q2351*V2351</f>
        <v>0.95910933710788071</v>
      </c>
      <c r="AA2351" s="32">
        <f t="shared" ref="AA2351" si="22616">(N2351*V2348+O2351*U2348+P2351*V2351+Q2351*U2351)</f>
        <v>0</v>
      </c>
      <c r="AB2351" s="8"/>
      <c r="AC2351" s="29">
        <v>0</v>
      </c>
      <c r="AD2351" s="33">
        <f t="shared" ref="AD2351" si="22617">IF(0=(1-$AD$8*$AE$8*$B2348^2),10^14,$B2348*$AD$8/(1-$AD$8*$AE$8*$B2348^2))</f>
        <v>-0.15537522178237176</v>
      </c>
      <c r="AE2351" s="31">
        <v>1</v>
      </c>
      <c r="AF2351" s="32">
        <v>0</v>
      </c>
      <c r="AH2351" s="29">
        <f t="shared" ref="AH2351" si="22618">X2351*AC2348+Z2351*AC2351-Y2351*AD2348-AA2351*AD2351</f>
        <v>0</v>
      </c>
      <c r="AI2351" s="33">
        <f t="shared" ref="AI2351" si="22619">(X2351*AD2348+Y2351*AC2348+Z2351*AD2351+AA2351*AC2351)</f>
        <v>-0.34763644538536276</v>
      </c>
      <c r="AJ2351" s="31">
        <f t="shared" ref="AJ2351" si="22620">X2351*AE2348+Z2351*AE2351-Y2351*AF2348-AA2351*AF2351</f>
        <v>0.95910933710788071</v>
      </c>
      <c r="AK2351" s="32">
        <f t="shared" ref="AK2351" si="22621">(X2351*AF2348+Y2351*AE2348+Z2351*AF2351+AA2351*AE2351)</f>
        <v>0</v>
      </c>
      <c r="AL2351" s="8"/>
      <c r="AM2351" s="29">
        <v>0</v>
      </c>
      <c r="AN2351" s="33">
        <v>0</v>
      </c>
      <c r="AO2351" s="31">
        <v>1</v>
      </c>
      <c r="AP2351" s="32">
        <v>0</v>
      </c>
      <c r="AR2351" s="29">
        <f t="shared" ref="AR2351" si="22622">AH2351*AM2348+AJ2351*AM2351-AI2351*AN2348-AK2351*AN2351</f>
        <v>0</v>
      </c>
      <c r="AS2351" s="33">
        <f t="shared" ref="AS2351" si="22623">(AH2351*AN2348+AI2351*AM2348+AJ2351*AN2351+AK2351*AM2351)</f>
        <v>-0.34763644538536276</v>
      </c>
      <c r="AT2351" s="31">
        <f t="shared" ref="AT2351" si="22624">AH2351*AO2348+AJ2351*AO2351-AI2351*AP2348-AK2351*AP2351</f>
        <v>0.89438692025102995</v>
      </c>
      <c r="AU2351" s="32">
        <f t="shared" ref="AU2351" si="22625">(AH2351*AP2348+AI2351*AO2348+AJ2351*AP2351+AK2351*AO2351)</f>
        <v>0</v>
      </c>
      <c r="AV2351" s="8"/>
      <c r="AW2351" s="29">
        <v>0</v>
      </c>
      <c r="AX2351" s="33">
        <f t="shared" ref="AX2351" si="22626">IF(0=(1-$AX$8*$AY$8*$B2348^2),10^14,$B2348*$AX$8/(1-$AX$8*$AY$8*$B2348^2))</f>
        <v>-0.14098006158370655</v>
      </c>
      <c r="AY2351" s="31">
        <v>1</v>
      </c>
      <c r="AZ2351" s="32">
        <v>0</v>
      </c>
      <c r="BB2351" s="29">
        <f t="shared" ref="BB2351" si="22627">AR2351*AW2348+AT2351*AW2351-AS2351*AX2348-AU2351*AX2351</f>
        <v>0</v>
      </c>
      <c r="BC2351" s="33">
        <f t="shared" ref="BC2351" si="22628">(AR2351*AX2348+AS2351*AW2348+AT2351*AX2351+AU2351*AW2351)</f>
        <v>-0.47372716848201457</v>
      </c>
      <c r="BD2351" s="31">
        <f t="shared" ref="BD2351" si="22629">AR2351*AY2348+AT2351*AY2351-AS2351*AZ2348-AU2351*AZ2351</f>
        <v>0.89438692025102995</v>
      </c>
      <c r="BE2351" s="32">
        <f t="shared" ref="BE2351" si="22630">(AR2351*AZ2348+AS2351*AY2348+AT2351*AZ2351+AU2351*AY2351)</f>
        <v>0</v>
      </c>
      <c r="BF2351" s="8"/>
      <c r="BG2351" s="29">
        <v>0</v>
      </c>
      <c r="BH2351" s="33">
        <v>0</v>
      </c>
      <c r="BI2351" s="31">
        <v>1</v>
      </c>
      <c r="BJ2351" s="32">
        <v>0</v>
      </c>
      <c r="BL2351" s="29">
        <f t="shared" ref="BL2351" si="22631">BB2351*BG2348+BD2351*BG2351-BC2351*BH2348-BE2351*BH2351</f>
        <v>0</v>
      </c>
      <c r="BM2351" s="33">
        <f t="shared" ref="BM2351" si="22632">(BB2351*BH2348+BC2351*BG2348+BD2351*BH2351+BE2351*BG2351)</f>
        <v>-0.47372716848201457</v>
      </c>
      <c r="BN2351" s="31">
        <f t="shared" ref="BN2351" si="22633">BB2351*BI2348+BD2351*BI2351-BC2351*BJ2348-BE2351*BJ2351</f>
        <v>0.86337454633878052</v>
      </c>
      <c r="BO2351" s="32">
        <f t="shared" ref="BO2351" si="22634">(BB2351*BJ2348+BC2351*BI2348+BD2351*BJ2351+BE2351*BI2351)</f>
        <v>0</v>
      </c>
      <c r="BP2351" s="8"/>
      <c r="BQ2351" s="19">
        <f t="shared" ref="BQ2351:BQ2414" si="22635">1/$BR$8</f>
        <v>1</v>
      </c>
      <c r="BR2351" s="47">
        <v>0</v>
      </c>
      <c r="BS2351" s="48">
        <v>1</v>
      </c>
      <c r="BT2351" s="49">
        <v>0</v>
      </c>
      <c r="BV2351" s="29">
        <f t="shared" ref="BV2351" si="22636">BL2351*BQ2348+BN2351*BQ2351-BM2351*BR2348-BO2351*BR2351</f>
        <v>0.86337454633878052</v>
      </c>
      <c r="BW2351" s="33">
        <f t="shared" ref="BW2351" si="22637">(BL2351*BR2348+BM2351*BQ2348+BN2351*BR2351+BO2351*BQ2351)</f>
        <v>-0.47372716848201457</v>
      </c>
      <c r="BX2351" s="31">
        <f t="shared" ref="BX2351" si="22638">BL2351*BS2348+BN2351*BS2351-BM2351*BT2348-BO2351*BT2351</f>
        <v>0.86337454633878052</v>
      </c>
      <c r="BY2351" s="32">
        <f t="shared" ref="BY2351" si="22639">(BL2351*BT2348+BM2351*BS2348+BN2351*BT2351+BO2351*BS2351)</f>
        <v>0</v>
      </c>
      <c r="CA2351" s="50">
        <f t="shared" ref="CA2351" si="22640">(180/PI())*ATAN(-1*(BW2348+BW2351)/(BV2348+BV2351))</f>
        <v>30.352021709660821</v>
      </c>
      <c r="CC2351" s="137">
        <f t="shared" ref="CC2351" si="22641">20*LOG(((1-(10^(CA2348/20)^2)*(1-((1-CC2348)/(1+CC2348))^2))^0.5))</f>
        <v>-28.959497462514857</v>
      </c>
      <c r="CD2351" s="9"/>
      <c r="CE2351" s="38"/>
      <c r="CF2351" s="38"/>
      <c r="CG2351" s="38"/>
      <c r="CH2351" s="38"/>
    </row>
    <row r="2352" spans="2:91" ht="18.600000000000001" customHeight="1">
      <c r="CC2352" s="42"/>
    </row>
    <row r="2353" spans="2:91" ht="18.600000000000001" customHeight="1" thickBot="1">
      <c r="E2353" s="22" t="s">
        <v>4</v>
      </c>
      <c r="J2353" s="22" t="s">
        <v>5</v>
      </c>
      <c r="O2353" s="22" t="s">
        <v>6</v>
      </c>
      <c r="T2353" s="22" t="s">
        <v>7</v>
      </c>
      <c r="Y2353" s="22" t="s">
        <v>8</v>
      </c>
      <c r="AD2353" s="22" t="s">
        <v>65</v>
      </c>
      <c r="AI2353" s="22" t="s">
        <v>9</v>
      </c>
      <c r="AN2353" s="22" t="s">
        <v>66</v>
      </c>
      <c r="AS2353" s="22" t="s">
        <v>51</v>
      </c>
      <c r="AX2353" s="22" t="s">
        <v>67</v>
      </c>
      <c r="BC2353" s="22" t="s">
        <v>52</v>
      </c>
      <c r="BH2353" s="22" t="s">
        <v>68</v>
      </c>
      <c r="BM2353" s="22" t="s">
        <v>63</v>
      </c>
      <c r="BQ2353" s="23" t="s">
        <v>69</v>
      </c>
      <c r="BR2353" s="23"/>
      <c r="BS2353" s="24"/>
      <c r="BT2353" s="24"/>
      <c r="BU2353" s="24"/>
      <c r="BW2353" s="22" t="s">
        <v>64</v>
      </c>
    </row>
    <row r="2354" spans="2:91" ht="18.600000000000001" customHeight="1" thickBot="1">
      <c r="D2354" s="249" t="s">
        <v>103</v>
      </c>
      <c r="E2354" s="250"/>
      <c r="F2354" s="251" t="s">
        <v>104</v>
      </c>
      <c r="G2354" s="252"/>
      <c r="H2354" s="229"/>
      <c r="I2354" s="253" t="s">
        <v>11</v>
      </c>
      <c r="J2354" s="254"/>
      <c r="K2354" s="255" t="s">
        <v>12</v>
      </c>
      <c r="L2354" s="256"/>
      <c r="M2354" s="24"/>
      <c r="N2354" s="253" t="s">
        <v>105</v>
      </c>
      <c r="O2354" s="254"/>
      <c r="P2354" s="255" t="s">
        <v>106</v>
      </c>
      <c r="Q2354" s="256"/>
      <c r="R2354" s="24"/>
      <c r="S2354" s="249" t="s">
        <v>107</v>
      </c>
      <c r="T2354" s="250"/>
      <c r="U2354" s="251" t="s">
        <v>108</v>
      </c>
      <c r="V2354" s="252"/>
      <c r="W2354" s="8"/>
      <c r="X2354" s="253" t="s">
        <v>109</v>
      </c>
      <c r="Y2354" s="254"/>
      <c r="Z2354" s="255" t="s">
        <v>110</v>
      </c>
      <c r="AA2354" s="256"/>
      <c r="AB2354" s="8"/>
      <c r="AC2354" s="253" t="s">
        <v>111</v>
      </c>
      <c r="AD2354" s="254"/>
      <c r="AE2354" s="255" t="s">
        <v>14</v>
      </c>
      <c r="AF2354" s="256"/>
      <c r="AG2354" s="8"/>
      <c r="AH2354" s="253" t="s">
        <v>112</v>
      </c>
      <c r="AI2354" s="254"/>
      <c r="AJ2354" s="255" t="s">
        <v>113</v>
      </c>
      <c r="AK2354" s="256"/>
      <c r="AL2354" s="8"/>
      <c r="AM2354" s="249" t="s">
        <v>114</v>
      </c>
      <c r="AN2354" s="250"/>
      <c r="AO2354" s="251" t="s">
        <v>115</v>
      </c>
      <c r="AP2354" s="252"/>
      <c r="AQ2354" s="24"/>
      <c r="AR2354" s="253" t="s">
        <v>116</v>
      </c>
      <c r="AS2354" s="254"/>
      <c r="AT2354" s="255" t="s">
        <v>13</v>
      </c>
      <c r="AU2354" s="256"/>
      <c r="AV2354" s="4"/>
      <c r="AW2354" s="253" t="s">
        <v>117</v>
      </c>
      <c r="AX2354" s="254"/>
      <c r="AY2354" s="255" t="s">
        <v>118</v>
      </c>
      <c r="AZ2354" s="256"/>
      <c r="BA2354" s="8"/>
      <c r="BB2354" s="253" t="s">
        <v>119</v>
      </c>
      <c r="BC2354" s="254"/>
      <c r="BD2354" s="255" t="s">
        <v>120</v>
      </c>
      <c r="BE2354" s="256"/>
      <c r="BF2354" s="4"/>
      <c r="BG2354" s="249" t="s">
        <v>121</v>
      </c>
      <c r="BH2354" s="250"/>
      <c r="BI2354" s="251" t="s">
        <v>122</v>
      </c>
      <c r="BJ2354" s="252"/>
      <c r="BK2354" s="4"/>
      <c r="BL2354" s="253" t="s">
        <v>123</v>
      </c>
      <c r="BM2354" s="254"/>
      <c r="BN2354" s="255" t="s">
        <v>124</v>
      </c>
      <c r="BO2354" s="256"/>
      <c r="BP2354" s="4"/>
      <c r="BQ2354" s="253" t="s">
        <v>125</v>
      </c>
      <c r="BR2354" s="254"/>
      <c r="BS2354" s="255" t="s">
        <v>126</v>
      </c>
      <c r="BT2354" s="256"/>
      <c r="BU2354" s="8"/>
      <c r="BV2354" s="253" t="s">
        <v>127</v>
      </c>
      <c r="BW2354" s="254"/>
      <c r="BX2354" s="255" t="s">
        <v>128</v>
      </c>
      <c r="BY2354" s="256"/>
      <c r="CA2354" s="27" t="s">
        <v>15</v>
      </c>
      <c r="CC2354" s="133" t="s">
        <v>70</v>
      </c>
      <c r="CD2354" s="9"/>
      <c r="CE2354" s="38"/>
      <c r="CF2354" s="38"/>
      <c r="CG2354" s="38"/>
      <c r="CH2354" s="38"/>
    </row>
    <row r="2355" spans="2:91" ht="18.600000000000001" customHeight="1" thickTop="1" thickBot="1">
      <c r="B2355" s="129">
        <v>6.24</v>
      </c>
      <c r="D2355" s="29">
        <v>1</v>
      </c>
      <c r="E2355" s="30">
        <v>0</v>
      </c>
      <c r="F2355" s="31">
        <v>0</v>
      </c>
      <c r="G2355" s="32">
        <f t="shared" ref="G2355:G2418" si="22642">-1/($E$8*$B2355)</f>
        <v>-0.1056378205128205</v>
      </c>
      <c r="I2355" s="29">
        <v>1</v>
      </c>
      <c r="J2355" s="33">
        <v>0</v>
      </c>
      <c r="K2355" s="31">
        <v>0</v>
      </c>
      <c r="L2355" s="32">
        <v>0</v>
      </c>
      <c r="N2355" s="29">
        <f t="shared" ref="N2355" si="22643">D2355*I2355+F2355*I2358-E2355*J2355-G2355*J2358</f>
        <v>0.97908656637754288</v>
      </c>
      <c r="O2355" s="33">
        <f t="shared" ref="O2355" si="22644">(D2355*J2355+E2355*I2355+F2355*J2358+G2355*I2358)</f>
        <v>0</v>
      </c>
      <c r="P2355" s="31">
        <f t="shared" ref="P2355" si="22645">D2355*K2355+F2355*K2358-E2355*L2355-G2355*L2358</f>
        <v>0</v>
      </c>
      <c r="Q2355" s="32">
        <f t="shared" ref="Q2355" si="22646">(D2355*L2355+E2355*K2355+F2355*L2358+G2355*K2358)</f>
        <v>-0.1056378205128205</v>
      </c>
      <c r="S2355" s="29">
        <v>1</v>
      </c>
      <c r="T2355" s="30">
        <v>0</v>
      </c>
      <c r="U2355" s="31">
        <v>0</v>
      </c>
      <c r="V2355" s="32">
        <f t="shared" ref="V2355:V2418" si="22647">-1/($T$8*$B2355)</f>
        <v>-0.2052195512820513</v>
      </c>
      <c r="X2355" s="29">
        <f t="shared" ref="X2355" si="22648">N2355*S2355+P2355*S2358-O2355*T2355-Q2355*T2358</f>
        <v>0.97908656637754288</v>
      </c>
      <c r="Y2355" s="33">
        <f t="shared" ref="Y2355" si="22649">(N2355*T2355+O2355*S2355+P2355*T2358+Q2355*S2358)</f>
        <v>0</v>
      </c>
      <c r="Z2355" s="31">
        <f t="shared" ref="Z2355" si="22650">N2355*U2355+P2355*U2358-O2355*V2355-Q2355*V2358</f>
        <v>0</v>
      </c>
      <c r="AA2355" s="32">
        <f t="shared" ref="AA2355" si="22651">(N2355*V2355+O2355*U2355+P2355*V2358+Q2355*U2358)</f>
        <v>-0.30656552633110418</v>
      </c>
      <c r="AB2355" s="8"/>
      <c r="AC2355" s="29">
        <v>1</v>
      </c>
      <c r="AD2355" s="33">
        <v>0</v>
      </c>
      <c r="AE2355" s="31">
        <v>0</v>
      </c>
      <c r="AF2355" s="32">
        <v>0</v>
      </c>
      <c r="AH2355" s="29">
        <f t="shared" ref="AH2355" si="22652">X2355*AC2355+Z2355*AC2358-Y2355*AD2355-AA2355*AD2358</f>
        <v>0.93161107760751227</v>
      </c>
      <c r="AI2355" s="33">
        <f t="shared" ref="AI2355" si="22653">(X2355*AD2355+Y2355*AC2355+Z2355*AD2358+AA2355*AC2358)</f>
        <v>0</v>
      </c>
      <c r="AJ2355" s="31">
        <f t="shared" ref="AJ2355" si="22654">X2355*AE2355+Z2355*AE2358-Y2355*AF2355-AA2355*AF2358</f>
        <v>0</v>
      </c>
      <c r="AK2355" s="32">
        <f t="shared" ref="AK2355" si="22655">(X2355*AF2355+Y2355*AE2355+Z2355*AF2358+AA2355*AE2358)</f>
        <v>-0.30656552633110418</v>
      </c>
      <c r="AL2355" s="8"/>
      <c r="AM2355" s="29">
        <v>1</v>
      </c>
      <c r="AN2355" s="30">
        <v>0</v>
      </c>
      <c r="AO2355" s="31">
        <v>0</v>
      </c>
      <c r="AP2355" s="32">
        <f t="shared" ref="AP2355:AP2418" si="22656">-1/($AN$8*$B2355)</f>
        <v>-0.18558173076923073</v>
      </c>
      <c r="AR2355" s="29">
        <f t="shared" ref="AR2355" si="22657">AH2355*AM2355+AJ2355*AM2358-AI2355*AN2355-AK2355*AN2358</f>
        <v>0.93161107760751227</v>
      </c>
      <c r="AS2355" s="33">
        <f t="shared" ref="AS2355" si="22658">(AH2355*AN2355+AI2355*AM2355+AJ2355*AN2358+AK2355*AM2358)</f>
        <v>0</v>
      </c>
      <c r="AT2355" s="31">
        <f t="shared" ref="AT2355" si="22659">AH2355*AO2355+AJ2355*AO2358-AI2355*AP2355-AK2355*AP2358</f>
        <v>0</v>
      </c>
      <c r="AU2355" s="32">
        <f t="shared" ref="AU2355" si="22660">(AH2355*AP2355+AI2355*AO2355+AJ2355*AP2358+AK2355*AO2358)</f>
        <v>-0.47945552251729445</v>
      </c>
      <c r="AV2355" s="8"/>
      <c r="AW2355" s="29">
        <v>1</v>
      </c>
      <c r="AX2355" s="33">
        <v>0</v>
      </c>
      <c r="AY2355" s="31">
        <v>0</v>
      </c>
      <c r="AZ2355" s="32">
        <v>0</v>
      </c>
      <c r="BB2355" s="29">
        <f t="shared" ref="BB2355" si="22661">AR2355*AW2355+AT2355*AW2358-AS2355*AX2355-AU2355*AX2358</f>
        <v>0.86423875521373761</v>
      </c>
      <c r="BC2355" s="33">
        <f t="shared" ref="BC2355" si="22662">(AR2355*AX2355+AS2355*AW2355+AT2355*AX2358+AU2355*AW2358)</f>
        <v>0</v>
      </c>
      <c r="BD2355" s="31">
        <f t="shared" ref="BD2355" si="22663">AR2355*AY2355+AT2355*AY2358-AS2355*AZ2355-AU2355*AZ2358</f>
        <v>0</v>
      </c>
      <c r="BE2355" s="32">
        <f t="shared" ref="BE2355" si="22664">(AR2355*AZ2355+AS2355*AY2355+AT2355*AZ2358+AU2355*AY2358)</f>
        <v>-0.47945552251729445</v>
      </c>
      <c r="BF2355" s="8"/>
      <c r="BG2355" s="29">
        <v>1</v>
      </c>
      <c r="BH2355" s="30">
        <v>0</v>
      </c>
      <c r="BI2355" s="31">
        <v>0</v>
      </c>
      <c r="BJ2355" s="32">
        <f t="shared" ref="BJ2355:BJ2418" si="22665">-1/($BH$8*$B2355)</f>
        <v>-6.5254807692307681E-2</v>
      </c>
      <c r="BL2355" s="29">
        <f t="shared" ref="BL2355" si="22666">BB2355*BG2355+BD2355*BG2358-BC2355*BH2355-BE2355*BH2358</f>
        <v>0.86423875521373761</v>
      </c>
      <c r="BM2355" s="33">
        <f t="shared" ref="BM2355" si="22667">(BB2355*BH2355+BC2355*BG2355+BD2355*BH2358+BE2355*BG2358)</f>
        <v>0</v>
      </c>
      <c r="BN2355" s="31">
        <f t="shared" ref="BN2355" si="22668">BB2355*BI2355+BD2355*BI2358-BC2355*BJ2355-BE2355*BJ2358</f>
        <v>0</v>
      </c>
      <c r="BO2355" s="32">
        <f t="shared" ref="BO2355" si="22669">(BB2355*BJ2355+BC2355*BI2355+BD2355*BJ2358+BE2355*BI2358)</f>
        <v>-0.53585125628900632</v>
      </c>
      <c r="BP2355" s="8"/>
      <c r="BQ2355" s="34">
        <v>1</v>
      </c>
      <c r="BR2355" s="35">
        <v>0</v>
      </c>
      <c r="BS2355" s="11">
        <v>0</v>
      </c>
      <c r="BT2355" s="36">
        <v>0</v>
      </c>
      <c r="BV2355" s="29">
        <f t="shared" ref="BV2355" si="22670">BL2355*BQ2355+BN2355*BQ2358-BM2355*BR2355-BO2355*BR2358</f>
        <v>0.86423875521373761</v>
      </c>
      <c r="BW2355" s="33">
        <f t="shared" ref="BW2355" si="22671">(BL2355*BR2355+BM2355*BQ2355+BN2355*BR2358+BO2355*BQ2358)</f>
        <v>-0.53585125628900632</v>
      </c>
      <c r="BX2355" s="31">
        <f t="shared" ref="BX2355" si="22672">BL2355*BS2355+BN2355*BS2358-BM2355*BT2355-BO2355*BT2358</f>
        <v>0</v>
      </c>
      <c r="BY2355" s="32">
        <f t="shared" ref="BY2355" si="22673">(BL2355*BT2355+BM2355*BS2355+BN2355*BT2358+BO2355*BS2358)</f>
        <v>-0.53585125628900632</v>
      </c>
      <c r="CA2355" s="37">
        <f t="shared" ref="CA2355" si="22674">20*LOG(((1+$BR$8)/$BR$8)/((BV2355+BV2358)^2+(BW2355+BW2358)^2)^0.5)</f>
        <v>-4.3806029219775021E-3</v>
      </c>
      <c r="CC2355" s="134">
        <f t="shared" ref="CC2355" si="22675">((BV2355^2+BW2355^2)^0.5)/((BV2358^2+BW2358^2)^0.5)</f>
        <v>1.0324898489268792</v>
      </c>
      <c r="CD2355" s="9"/>
      <c r="CE2355" s="38"/>
      <c r="CF2355" s="38"/>
      <c r="CG2355" s="38"/>
      <c r="CH2355" s="38"/>
      <c r="CM2355" s="129">
        <v>6.22</v>
      </c>
    </row>
    <row r="2356" spans="2:91" ht="18.600000000000001" customHeight="1" thickBot="1">
      <c r="D2356" s="39"/>
      <c r="G2356" s="40"/>
      <c r="I2356" s="39"/>
      <c r="L2356" s="40"/>
      <c r="N2356" s="39"/>
      <c r="Q2356" s="40"/>
      <c r="S2356" s="39"/>
      <c r="V2356" s="40"/>
      <c r="X2356" s="39"/>
      <c r="AA2356" s="40"/>
      <c r="AC2356" s="39"/>
      <c r="AF2356" s="40"/>
      <c r="AH2356" s="39"/>
      <c r="AK2356" s="40"/>
      <c r="AM2356" s="39"/>
      <c r="AP2356" s="40"/>
      <c r="AR2356" s="39"/>
      <c r="AU2356" s="40"/>
      <c r="AW2356" s="39"/>
      <c r="AZ2356" s="40"/>
      <c r="BB2356" s="39"/>
      <c r="BE2356" s="40"/>
      <c r="BG2356" s="39"/>
      <c r="BJ2356" s="40"/>
      <c r="BL2356" s="39"/>
      <c r="BO2356" s="40"/>
      <c r="BQ2356" s="34"/>
      <c r="BR2356" s="11"/>
      <c r="BS2356" s="11"/>
      <c r="BT2356" s="41"/>
      <c r="BV2356" s="39"/>
      <c r="BY2356" s="40"/>
      <c r="CC2356" s="135"/>
      <c r="CD2356" s="9"/>
      <c r="CE2356" s="38"/>
      <c r="CF2356" s="38"/>
      <c r="CG2356" s="38"/>
      <c r="CH2356" s="38"/>
    </row>
    <row r="2357" spans="2:91" ht="18.600000000000001" customHeight="1" thickBot="1">
      <c r="D2357" s="258" t="s">
        <v>129</v>
      </c>
      <c r="E2357" s="259"/>
      <c r="F2357" s="260" t="s">
        <v>130</v>
      </c>
      <c r="G2357" s="261"/>
      <c r="H2357" s="229"/>
      <c r="I2357" s="258" t="s">
        <v>131</v>
      </c>
      <c r="J2357" s="259"/>
      <c r="K2357" s="260" t="s">
        <v>132</v>
      </c>
      <c r="L2357" s="261"/>
      <c r="N2357" s="253" t="s">
        <v>133</v>
      </c>
      <c r="O2357" s="254"/>
      <c r="P2357" s="255" t="s">
        <v>134</v>
      </c>
      <c r="Q2357" s="256"/>
      <c r="S2357" s="258" t="s">
        <v>135</v>
      </c>
      <c r="T2357" s="259"/>
      <c r="U2357" s="260" t="s">
        <v>136</v>
      </c>
      <c r="V2357" s="261"/>
      <c r="W2357" s="8"/>
      <c r="X2357" s="253" t="s">
        <v>137</v>
      </c>
      <c r="Y2357" s="254"/>
      <c r="Z2357" s="255" t="s">
        <v>138</v>
      </c>
      <c r="AA2357" s="256"/>
      <c r="AB2357" s="8"/>
      <c r="AC2357" s="258" t="s">
        <v>139</v>
      </c>
      <c r="AD2357" s="259"/>
      <c r="AE2357" s="260" t="s">
        <v>140</v>
      </c>
      <c r="AF2357" s="261"/>
      <c r="AG2357" s="8"/>
      <c r="AH2357" s="253" t="s">
        <v>141</v>
      </c>
      <c r="AI2357" s="254"/>
      <c r="AJ2357" s="255" t="s">
        <v>142</v>
      </c>
      <c r="AK2357" s="256"/>
      <c r="AL2357" s="8"/>
      <c r="AM2357" s="258" t="s">
        <v>143</v>
      </c>
      <c r="AN2357" s="259"/>
      <c r="AO2357" s="260" t="s">
        <v>144</v>
      </c>
      <c r="AP2357" s="261"/>
      <c r="AR2357" s="253" t="s">
        <v>145</v>
      </c>
      <c r="AS2357" s="254"/>
      <c r="AT2357" s="255" t="s">
        <v>146</v>
      </c>
      <c r="AU2357" s="256"/>
      <c r="AV2357" s="4"/>
      <c r="AW2357" s="258" t="s">
        <v>147</v>
      </c>
      <c r="AX2357" s="259"/>
      <c r="AY2357" s="260" t="s">
        <v>148</v>
      </c>
      <c r="AZ2357" s="261"/>
      <c r="BA2357" s="8"/>
      <c r="BB2357" s="253" t="s">
        <v>149</v>
      </c>
      <c r="BC2357" s="254"/>
      <c r="BD2357" s="255" t="s">
        <v>150</v>
      </c>
      <c r="BE2357" s="256"/>
      <c r="BF2357" s="4"/>
      <c r="BG2357" s="258" t="s">
        <v>151</v>
      </c>
      <c r="BH2357" s="259"/>
      <c r="BI2357" s="260" t="s">
        <v>152</v>
      </c>
      <c r="BJ2357" s="261"/>
      <c r="BK2357" s="4"/>
      <c r="BL2357" s="253" t="s">
        <v>153</v>
      </c>
      <c r="BM2357" s="254"/>
      <c r="BN2357" s="255" t="s">
        <v>154</v>
      </c>
      <c r="BO2357" s="256"/>
      <c r="BP2357" s="4"/>
      <c r="BQ2357" s="258" t="s">
        <v>155</v>
      </c>
      <c r="BR2357" s="259"/>
      <c r="BS2357" s="260" t="s">
        <v>156</v>
      </c>
      <c r="BT2357" s="261"/>
      <c r="BU2357" s="8"/>
      <c r="BV2357" s="253" t="s">
        <v>157</v>
      </c>
      <c r="BW2357" s="254"/>
      <c r="BX2357" s="255" t="s">
        <v>158</v>
      </c>
      <c r="BY2357" s="256"/>
      <c r="CA2357" s="46" t="s">
        <v>16</v>
      </c>
      <c r="CC2357" s="136" t="s">
        <v>71</v>
      </c>
      <c r="CD2357" s="9"/>
      <c r="CE2357" s="38"/>
      <c r="CF2357" s="38"/>
      <c r="CG2357" s="38"/>
      <c r="CH2357" s="38"/>
    </row>
    <row r="2358" spans="2:91" ht="18.600000000000001" customHeight="1" thickTop="1" thickBot="1">
      <c r="D2358" s="29">
        <v>0</v>
      </c>
      <c r="E2358" s="33">
        <v>0</v>
      </c>
      <c r="F2358" s="31">
        <v>1</v>
      </c>
      <c r="G2358" s="32">
        <v>0</v>
      </c>
      <c r="I2358" s="29">
        <v>0</v>
      </c>
      <c r="J2358" s="33">
        <f t="shared" ref="J2358" si="22676">IF(0=(1-$J$8*$K$8*$B2355^2),10^14,$B2355*$J$8/(1-$J$8*$K$8*$B2355^2))</f>
        <v>-0.19797297521789523</v>
      </c>
      <c r="K2358" s="31">
        <v>1</v>
      </c>
      <c r="L2358" s="32">
        <v>0</v>
      </c>
      <c r="N2358" s="29">
        <f t="shared" ref="N2358" si="22677">D2358*I2355+F2358*I2358-E2358*J2355-G2358*J2358</f>
        <v>0</v>
      </c>
      <c r="O2358" s="33">
        <f t="shared" ref="O2358" si="22678">(D2358*J2355+E2358*I2355+F2358*J2358+G2358*I2358)</f>
        <v>-0.19797297521789523</v>
      </c>
      <c r="P2358" s="31">
        <f t="shared" ref="P2358" si="22679">D2358*K2355+F2358*K2358-E2358*L2355-G2358*L2358</f>
        <v>1</v>
      </c>
      <c r="Q2358" s="32">
        <f t="shared" ref="Q2358" si="22680">(D2358*L2355+E2358*K2355+F2358*L2358+G2358*K2358)</f>
        <v>0</v>
      </c>
      <c r="S2358" s="29">
        <v>0</v>
      </c>
      <c r="T2358" s="33">
        <v>0</v>
      </c>
      <c r="U2358" s="31">
        <v>1</v>
      </c>
      <c r="V2358" s="32">
        <v>0</v>
      </c>
      <c r="X2358" s="29">
        <f t="shared" ref="X2358" si="22681">N2358*S2355+P2358*S2358-O2358*T2355-Q2358*T2358</f>
        <v>0</v>
      </c>
      <c r="Y2358" s="33">
        <f t="shared" ref="Y2358" si="22682">(N2358*T2355+O2358*S2355+P2358*T2358+Q2358*S2358)</f>
        <v>-0.19797297521789523</v>
      </c>
      <c r="Z2358" s="31">
        <f t="shared" ref="Z2358" si="22683">N2358*U2355+P2358*U2358-O2358*V2355-Q2358*V2358</f>
        <v>0.95937207485981091</v>
      </c>
      <c r="AA2358" s="32">
        <f t="shared" ref="AA2358" si="22684">(N2358*V2355+O2358*U2355+P2358*V2358+Q2358*U2358)</f>
        <v>0</v>
      </c>
      <c r="AB2358" s="8"/>
      <c r="AC2358" s="29">
        <v>0</v>
      </c>
      <c r="AD2358" s="33">
        <f t="shared" ref="AD2358" si="22685">IF(0=(1-$AD$8*$AE$8*$B2355^2),10^14,$B2355*$AD$8/(1-$AD$8*$AE$8*$B2355^2))</f>
        <v>-0.15486245090309003</v>
      </c>
      <c r="AE2358" s="31">
        <v>1</v>
      </c>
      <c r="AF2358" s="32">
        <v>0</v>
      </c>
      <c r="AH2358" s="29">
        <f t="shared" ref="AH2358" si="22686">X2358*AC2355+Z2358*AC2358-Y2358*AD2355-AA2358*AD2358</f>
        <v>0</v>
      </c>
      <c r="AI2358" s="33">
        <f t="shared" ref="AI2358" si="22687">(X2358*AD2355+Y2358*AC2355+Z2358*AD2358+AA2358*AC2358)</f>
        <v>-0.34654368605866831</v>
      </c>
      <c r="AJ2358" s="31">
        <f t="shared" ref="AJ2358" si="22688">X2358*AE2355+Z2358*AE2358-Y2358*AF2355-AA2358*AF2358</f>
        <v>0.95937207485981091</v>
      </c>
      <c r="AK2358" s="32">
        <f t="shared" ref="AK2358" si="22689">(X2358*AF2355+Y2358*AE2355+Z2358*AF2358+AA2358*AE2358)</f>
        <v>0</v>
      </c>
      <c r="AL2358" s="8"/>
      <c r="AM2358" s="29">
        <v>0</v>
      </c>
      <c r="AN2358" s="33">
        <v>0</v>
      </c>
      <c r="AO2358" s="31">
        <v>1</v>
      </c>
      <c r="AP2358" s="32">
        <v>0</v>
      </c>
      <c r="AR2358" s="29">
        <f t="shared" ref="AR2358" si="22690">AH2358*AM2355+AJ2358*AM2358-AI2358*AN2355-AK2358*AN2358</f>
        <v>0</v>
      </c>
      <c r="AS2358" s="33">
        <f t="shared" ref="AS2358" si="22691">(AH2358*AN2355+AI2358*AM2355+AJ2358*AN2358+AK2358*AM2358)</f>
        <v>-0.34654368605866831</v>
      </c>
      <c r="AT2358" s="31">
        <f t="shared" ref="AT2358" si="22692">AH2358*AO2355+AJ2358*AO2358-AI2358*AP2355-AK2358*AP2358</f>
        <v>0.89505989781389428</v>
      </c>
      <c r="AU2358" s="32">
        <f t="shared" ref="AU2358" si="22693">(AH2358*AP2355+AI2358*AO2355+AJ2358*AP2358+AK2358*AO2358)</f>
        <v>0</v>
      </c>
      <c r="AV2358" s="8"/>
      <c r="AW2358" s="29">
        <v>0</v>
      </c>
      <c r="AX2358" s="33">
        <f t="shared" ref="AX2358" si="22694">IF(0=(1-$AX$8*$AY$8*$B2355^2),10^14,$B2355*$AX$8/(1-$AX$8*$AY$8*$B2355^2))</f>
        <v>-0.14051839895398119</v>
      </c>
      <c r="AY2358" s="31">
        <v>1</v>
      </c>
      <c r="AZ2358" s="32">
        <v>0</v>
      </c>
      <c r="BB2358" s="29">
        <f t="shared" ref="BB2358" si="22695">AR2358*AW2355+AT2358*AW2358-AS2358*AX2355-AU2358*AX2358</f>
        <v>0</v>
      </c>
      <c r="BC2358" s="33">
        <f t="shared" ref="BC2358" si="22696">(AR2358*AX2355+AS2358*AW2355+AT2358*AX2358+AU2358*AW2358)</f>
        <v>-0.47231606986739072</v>
      </c>
      <c r="BD2358" s="31">
        <f t="shared" ref="BD2358" si="22697">AR2358*AY2355+AT2358*AY2358-AS2358*AZ2355-AU2358*AZ2358</f>
        <v>0.89505989781389428</v>
      </c>
      <c r="BE2358" s="32">
        <f t="shared" ref="BE2358" si="22698">(AR2358*AZ2355+AS2358*AY2355+AT2358*AZ2358+AU2358*AY2358)</f>
        <v>0</v>
      </c>
      <c r="BF2358" s="8"/>
      <c r="BG2358" s="29">
        <v>0</v>
      </c>
      <c r="BH2358" s="33">
        <v>0</v>
      </c>
      <c r="BI2358" s="31">
        <v>1</v>
      </c>
      <c r="BJ2358" s="32">
        <v>0</v>
      </c>
      <c r="BL2358" s="29">
        <f t="shared" ref="BL2358" si="22699">BB2358*BG2355+BD2358*BG2358-BC2358*BH2355-BE2358*BH2358</f>
        <v>0</v>
      </c>
      <c r="BM2358" s="33">
        <f t="shared" ref="BM2358" si="22700">(BB2358*BH2355+BC2358*BG2355+BD2358*BH2358+BE2358*BG2358)</f>
        <v>-0.47231606986739072</v>
      </c>
      <c r="BN2358" s="31">
        <f t="shared" ref="BN2358" si="22701">BB2358*BI2355+BD2358*BI2358-BC2358*BJ2355-BE2358*BJ2358</f>
        <v>0.86423900350471117</v>
      </c>
      <c r="BO2358" s="32">
        <f t="shared" ref="BO2358" si="22702">(BB2358*BJ2355+BC2358*BI2355+BD2358*BJ2358+BE2358*BI2358)</f>
        <v>0</v>
      </c>
      <c r="BP2358" s="8"/>
      <c r="BQ2358" s="19">
        <f t="shared" ref="BQ2358:BQ2421" si="22703">1/$BR$8</f>
        <v>1</v>
      </c>
      <c r="BR2358" s="47">
        <v>0</v>
      </c>
      <c r="BS2358" s="48">
        <v>1</v>
      </c>
      <c r="BT2358" s="49">
        <v>0</v>
      </c>
      <c r="BV2358" s="29">
        <f t="shared" ref="BV2358" si="22704">BL2358*BQ2355+BN2358*BQ2358-BM2358*BR2355-BO2358*BR2358</f>
        <v>0.86423900350471117</v>
      </c>
      <c r="BW2358" s="33">
        <f t="shared" ref="BW2358" si="22705">(BL2358*BR2355+BM2358*BQ2355+BN2358*BR2358+BO2358*BQ2358)</f>
        <v>-0.47231606986739072</v>
      </c>
      <c r="BX2358" s="31">
        <f t="shared" ref="BX2358" si="22706">BL2358*BS2355+BN2358*BS2358-BM2358*BT2355-BO2358*BT2358</f>
        <v>0.86423900350471117</v>
      </c>
      <c r="BY2358" s="32">
        <f t="shared" ref="BY2358" si="22707">(BL2358*BT2355+BM2358*BS2355+BN2358*BT2358+BO2358*BS2358)</f>
        <v>0</v>
      </c>
      <c r="CA2358" s="50">
        <f t="shared" ref="CA2358" si="22708">(180/PI())*ATAN(-1*(BW2355+BW2358)/(BV2355+BV2358))</f>
        <v>30.253682741431987</v>
      </c>
      <c r="CC2358" s="137">
        <f t="shared" ref="CC2358" si="22709">20*LOG(((1-(10^(CA2355/20)^2)*(1-((1-CC2355)/(1+CC2355))^2))^0.5))</f>
        <v>-28.984477782042028</v>
      </c>
      <c r="CD2358" s="9"/>
      <c r="CE2358" s="38"/>
      <c r="CF2358" s="38"/>
      <c r="CG2358" s="38"/>
      <c r="CH2358" s="38"/>
    </row>
    <row r="2359" spans="2:91" ht="18.600000000000001" customHeight="1">
      <c r="CC2359" s="42"/>
    </row>
    <row r="2360" spans="2:91" ht="18.600000000000001" customHeight="1" thickBot="1">
      <c r="E2360" s="22" t="s">
        <v>4</v>
      </c>
      <c r="J2360" s="22" t="s">
        <v>5</v>
      </c>
      <c r="O2360" s="22" t="s">
        <v>6</v>
      </c>
      <c r="T2360" s="22" t="s">
        <v>7</v>
      </c>
      <c r="Y2360" s="22" t="s">
        <v>8</v>
      </c>
      <c r="AD2360" s="22" t="s">
        <v>65</v>
      </c>
      <c r="AI2360" s="22" t="s">
        <v>9</v>
      </c>
      <c r="AN2360" s="22" t="s">
        <v>66</v>
      </c>
      <c r="AS2360" s="22" t="s">
        <v>51</v>
      </c>
      <c r="AX2360" s="22" t="s">
        <v>67</v>
      </c>
      <c r="BC2360" s="22" t="s">
        <v>52</v>
      </c>
      <c r="BH2360" s="22" t="s">
        <v>68</v>
      </c>
      <c r="BM2360" s="22" t="s">
        <v>63</v>
      </c>
      <c r="BQ2360" s="23" t="s">
        <v>69</v>
      </c>
      <c r="BR2360" s="23"/>
      <c r="BS2360" s="24"/>
      <c r="BT2360" s="24"/>
      <c r="BU2360" s="24"/>
      <c r="BW2360" s="22" t="s">
        <v>64</v>
      </c>
    </row>
    <row r="2361" spans="2:91" ht="18.600000000000001" customHeight="1" thickBot="1">
      <c r="D2361" s="249" t="s">
        <v>103</v>
      </c>
      <c r="E2361" s="250"/>
      <c r="F2361" s="251" t="s">
        <v>104</v>
      </c>
      <c r="G2361" s="252"/>
      <c r="H2361" s="229"/>
      <c r="I2361" s="253" t="s">
        <v>11</v>
      </c>
      <c r="J2361" s="254"/>
      <c r="K2361" s="255" t="s">
        <v>12</v>
      </c>
      <c r="L2361" s="256"/>
      <c r="M2361" s="24"/>
      <c r="N2361" s="253" t="s">
        <v>105</v>
      </c>
      <c r="O2361" s="254"/>
      <c r="P2361" s="255" t="s">
        <v>106</v>
      </c>
      <c r="Q2361" s="256"/>
      <c r="R2361" s="24"/>
      <c r="S2361" s="249" t="s">
        <v>107</v>
      </c>
      <c r="T2361" s="250"/>
      <c r="U2361" s="251" t="s">
        <v>108</v>
      </c>
      <c r="V2361" s="252"/>
      <c r="W2361" s="8"/>
      <c r="X2361" s="253" t="s">
        <v>109</v>
      </c>
      <c r="Y2361" s="254"/>
      <c r="Z2361" s="255" t="s">
        <v>110</v>
      </c>
      <c r="AA2361" s="256"/>
      <c r="AB2361" s="8"/>
      <c r="AC2361" s="253" t="s">
        <v>111</v>
      </c>
      <c r="AD2361" s="254"/>
      <c r="AE2361" s="255" t="s">
        <v>14</v>
      </c>
      <c r="AF2361" s="256"/>
      <c r="AG2361" s="8"/>
      <c r="AH2361" s="253" t="s">
        <v>112</v>
      </c>
      <c r="AI2361" s="254"/>
      <c r="AJ2361" s="255" t="s">
        <v>113</v>
      </c>
      <c r="AK2361" s="256"/>
      <c r="AL2361" s="8"/>
      <c r="AM2361" s="249" t="s">
        <v>114</v>
      </c>
      <c r="AN2361" s="250"/>
      <c r="AO2361" s="251" t="s">
        <v>115</v>
      </c>
      <c r="AP2361" s="252"/>
      <c r="AQ2361" s="24"/>
      <c r="AR2361" s="253" t="s">
        <v>116</v>
      </c>
      <c r="AS2361" s="254"/>
      <c r="AT2361" s="255" t="s">
        <v>13</v>
      </c>
      <c r="AU2361" s="256"/>
      <c r="AV2361" s="4"/>
      <c r="AW2361" s="253" t="s">
        <v>117</v>
      </c>
      <c r="AX2361" s="254"/>
      <c r="AY2361" s="255" t="s">
        <v>118</v>
      </c>
      <c r="AZ2361" s="256"/>
      <c r="BA2361" s="8"/>
      <c r="BB2361" s="253" t="s">
        <v>119</v>
      </c>
      <c r="BC2361" s="254"/>
      <c r="BD2361" s="255" t="s">
        <v>120</v>
      </c>
      <c r="BE2361" s="256"/>
      <c r="BF2361" s="4"/>
      <c r="BG2361" s="249" t="s">
        <v>121</v>
      </c>
      <c r="BH2361" s="250"/>
      <c r="BI2361" s="251" t="s">
        <v>122</v>
      </c>
      <c r="BJ2361" s="252"/>
      <c r="BK2361" s="4"/>
      <c r="BL2361" s="253" t="s">
        <v>123</v>
      </c>
      <c r="BM2361" s="254"/>
      <c r="BN2361" s="255" t="s">
        <v>124</v>
      </c>
      <c r="BO2361" s="256"/>
      <c r="BP2361" s="4"/>
      <c r="BQ2361" s="253" t="s">
        <v>125</v>
      </c>
      <c r="BR2361" s="254"/>
      <c r="BS2361" s="255" t="s">
        <v>126</v>
      </c>
      <c r="BT2361" s="256"/>
      <c r="BU2361" s="8"/>
      <c r="BV2361" s="253" t="s">
        <v>127</v>
      </c>
      <c r="BW2361" s="254"/>
      <c r="BX2361" s="255" t="s">
        <v>128</v>
      </c>
      <c r="BY2361" s="256"/>
      <c r="CA2361" s="27" t="s">
        <v>15</v>
      </c>
      <c r="CC2361" s="133" t="s">
        <v>70</v>
      </c>
      <c r="CD2361" s="9"/>
      <c r="CE2361" s="38"/>
      <c r="CF2361" s="38"/>
      <c r="CG2361" s="38"/>
      <c r="CH2361" s="38"/>
    </row>
    <row r="2362" spans="2:91" ht="18.600000000000001" customHeight="1" thickTop="1" thickBot="1">
      <c r="B2362" s="129">
        <v>6.26</v>
      </c>
      <c r="D2362" s="29">
        <v>1</v>
      </c>
      <c r="E2362" s="30">
        <v>0</v>
      </c>
      <c r="F2362" s="31">
        <v>0</v>
      </c>
      <c r="G2362" s="32">
        <f t="shared" ref="G2362:G2425" si="22710">-1/($E$8*$B2362)</f>
        <v>-0.10530031948881789</v>
      </c>
      <c r="I2362" s="29">
        <v>1</v>
      </c>
      <c r="J2362" s="33">
        <v>0</v>
      </c>
      <c r="K2362" s="31">
        <v>0</v>
      </c>
      <c r="L2362" s="32">
        <v>0</v>
      </c>
      <c r="N2362" s="29">
        <f t="shared" ref="N2362" si="22711">D2362*I2362+F2362*I2365-E2362*J2362-G2362*J2365</f>
        <v>0.97922051096326657</v>
      </c>
      <c r="O2362" s="33">
        <f t="shared" ref="O2362" si="22712">(D2362*J2362+E2362*I2362+F2362*J2365+G2362*I2365)</f>
        <v>0</v>
      </c>
      <c r="P2362" s="31">
        <f t="shared" ref="P2362" si="22713">D2362*K2362+F2362*K2365-E2362*L2362-G2362*L2365</f>
        <v>0</v>
      </c>
      <c r="Q2362" s="32">
        <f t="shared" ref="Q2362" si="22714">(D2362*L2362+E2362*K2362+F2362*L2365+G2362*K2365)</f>
        <v>-0.10530031948881789</v>
      </c>
      <c r="S2362" s="29">
        <v>1</v>
      </c>
      <c r="T2362" s="30">
        <v>0</v>
      </c>
      <c r="U2362" s="31">
        <v>0</v>
      </c>
      <c r="V2362" s="32">
        <f t="shared" ref="V2362:V2425" si="22715">-1/($T$8*$B2362)</f>
        <v>-0.20456389776357825</v>
      </c>
      <c r="X2362" s="29">
        <f t="shared" ref="X2362" si="22716">N2362*S2362+P2362*S2365-O2362*T2362-Q2362*T2365</f>
        <v>0.97922051096326657</v>
      </c>
      <c r="Y2362" s="33">
        <f t="shared" ref="Y2362" si="22717">(N2362*T2362+O2362*S2362+P2362*T2365+Q2362*S2365)</f>
        <v>0</v>
      </c>
      <c r="Z2362" s="31">
        <f t="shared" ref="Z2362" si="22718">N2362*U2362+P2362*U2365-O2362*V2362-Q2362*V2365</f>
        <v>0</v>
      </c>
      <c r="AA2362" s="32">
        <f t="shared" ref="AA2362" si="22719">(N2362*V2362+O2362*U2362+P2362*V2365+Q2362*U2365)</f>
        <v>-0.3056134839815064</v>
      </c>
      <c r="AB2362" s="8"/>
      <c r="AC2362" s="29">
        <v>1</v>
      </c>
      <c r="AD2362" s="33">
        <v>0</v>
      </c>
      <c r="AE2362" s="31">
        <v>0</v>
      </c>
      <c r="AF2362" s="32">
        <v>0</v>
      </c>
      <c r="AH2362" s="29">
        <f t="shared" ref="AH2362" si="22720">X2362*AC2362+Z2362*AC2365-Y2362*AD2362-AA2362*AD2365</f>
        <v>0.93204812224662792</v>
      </c>
      <c r="AI2362" s="33">
        <f t="shared" ref="AI2362" si="22721">(X2362*AD2362+Y2362*AC2362+Z2362*AD2365+AA2362*AC2365)</f>
        <v>0</v>
      </c>
      <c r="AJ2362" s="31">
        <f t="shared" ref="AJ2362" si="22722">X2362*AE2362+Z2362*AE2365-Y2362*AF2362-AA2362*AF2365</f>
        <v>0</v>
      </c>
      <c r="AK2362" s="32">
        <f t="shared" ref="AK2362" si="22723">(X2362*AF2362+Y2362*AE2362+Z2362*AF2365+AA2362*AE2365)</f>
        <v>-0.3056134839815064</v>
      </c>
      <c r="AL2362" s="8"/>
      <c r="AM2362" s="29">
        <v>1</v>
      </c>
      <c r="AN2362" s="30">
        <v>0</v>
      </c>
      <c r="AO2362" s="31">
        <v>0</v>
      </c>
      <c r="AP2362" s="32">
        <f t="shared" ref="AP2362:AP2425" si="22724">-1/($AN$8*$B2362)</f>
        <v>-0.18498881789137381</v>
      </c>
      <c r="AR2362" s="29">
        <f t="shared" ref="AR2362" si="22725">AH2362*AM2362+AJ2362*AM2365-AI2362*AN2362-AK2362*AN2365</f>
        <v>0.93204812224662792</v>
      </c>
      <c r="AS2362" s="33">
        <f t="shared" ref="AS2362" si="22726">(AH2362*AN2362+AI2362*AM2362+AJ2362*AN2365+AK2362*AM2365)</f>
        <v>0</v>
      </c>
      <c r="AT2362" s="31">
        <f t="shared" ref="AT2362" si="22727">AH2362*AO2362+AJ2362*AO2365-AI2362*AP2362-AK2362*AP2365</f>
        <v>0</v>
      </c>
      <c r="AU2362" s="32">
        <f t="shared" ref="AU2362" si="22728">(AH2362*AP2362+AI2362*AO2362+AJ2362*AP2365+AK2362*AO2365)</f>
        <v>-0.47803196433378475</v>
      </c>
      <c r="AV2362" s="8"/>
      <c r="AW2362" s="29">
        <v>1</v>
      </c>
      <c r="AX2362" s="33">
        <v>0</v>
      </c>
      <c r="AY2362" s="31">
        <v>0</v>
      </c>
      <c r="AZ2362" s="32">
        <v>0</v>
      </c>
      <c r="BB2362" s="29">
        <f t="shared" ref="BB2362" si="22729">AR2362*AW2362+AT2362*AW2365-AS2362*AX2362-AU2362*AX2365</f>
        <v>0.86509506996227725</v>
      </c>
      <c r="BC2362" s="33">
        <f t="shared" ref="BC2362" si="22730">(AR2362*AX2362+AS2362*AW2362+AT2362*AX2365+AU2362*AW2365)</f>
        <v>0</v>
      </c>
      <c r="BD2362" s="31">
        <f t="shared" ref="BD2362" si="22731">AR2362*AY2362+AT2362*AY2365-AS2362*AZ2362-AU2362*AZ2365</f>
        <v>0</v>
      </c>
      <c r="BE2362" s="32">
        <f t="shared" ref="BE2362" si="22732">(AR2362*AZ2362+AS2362*AY2362+AT2362*AZ2365+AU2362*AY2365)</f>
        <v>-0.47803196433378475</v>
      </c>
      <c r="BF2362" s="8"/>
      <c r="BG2362" s="29">
        <v>1</v>
      </c>
      <c r="BH2362" s="30">
        <v>0</v>
      </c>
      <c r="BI2362" s="31">
        <v>0</v>
      </c>
      <c r="BJ2362" s="32">
        <f t="shared" ref="BJ2362:BJ2425" si="22733">-1/($BH$8*$B2362)</f>
        <v>-6.5046325878594255E-2</v>
      </c>
      <c r="BL2362" s="29">
        <f t="shared" ref="BL2362" si="22734">BB2362*BG2362+BD2362*BG2365-BC2362*BH2362-BE2362*BH2365</f>
        <v>0.86509506996227725</v>
      </c>
      <c r="BM2362" s="33">
        <f t="shared" ref="BM2362" si="22735">(BB2362*BH2362+BC2362*BG2362+BD2362*BH2365+BE2362*BG2365)</f>
        <v>0</v>
      </c>
      <c r="BN2362" s="31">
        <f t="shared" ref="BN2362" si="22736">BB2362*BI2362+BD2362*BI2365-BC2362*BJ2362-BE2362*BJ2365</f>
        <v>0</v>
      </c>
      <c r="BO2362" s="32">
        <f t="shared" ref="BO2362" si="22737">(BB2362*BJ2362+BC2362*BI2362+BD2362*BJ2365+BE2362*BI2365)</f>
        <v>-0.53430322017051635</v>
      </c>
      <c r="BP2362" s="8"/>
      <c r="BQ2362" s="34">
        <v>1</v>
      </c>
      <c r="BR2362" s="35">
        <v>0</v>
      </c>
      <c r="BS2362" s="11">
        <v>0</v>
      </c>
      <c r="BT2362" s="36">
        <v>0</v>
      </c>
      <c r="BV2362" s="29">
        <f t="shared" ref="BV2362" si="22738">BL2362*BQ2362+BN2362*BQ2365-BM2362*BR2362-BO2362*BR2365</f>
        <v>0.86509506996227725</v>
      </c>
      <c r="BW2362" s="33">
        <f t="shared" ref="BW2362" si="22739">(BL2362*BR2362+BM2362*BQ2362+BN2362*BR2365+BO2362*BQ2365)</f>
        <v>-0.53430322017051635</v>
      </c>
      <c r="BX2362" s="31">
        <f t="shared" ref="BX2362" si="22740">BL2362*BS2362+BN2362*BS2365-BM2362*BT2362-BO2362*BT2365</f>
        <v>0</v>
      </c>
      <c r="BY2362" s="32">
        <f t="shared" ref="BY2362" si="22741">(BL2362*BT2362+BM2362*BS2362+BN2362*BT2365+BO2362*BS2365)</f>
        <v>-0.53430322017051635</v>
      </c>
      <c r="CA2362" s="37">
        <f t="shared" ref="CA2362" si="22742">20*LOG(((1+$BR$8)/$BR$8)/((BV2362+BV2365)^2+(BW2362+BW2365)^2)^0.5)</f>
        <v>-4.3606522294196409E-3</v>
      </c>
      <c r="CC2362" s="134">
        <f t="shared" ref="CC2362" si="22743">((BV2362^2+BW2362^2)^0.5)/((BV2365^2+BW2365^2)^0.5)</f>
        <v>1.0323183374111053</v>
      </c>
      <c r="CD2362" s="9"/>
      <c r="CE2362" s="38"/>
      <c r="CF2362" s="38"/>
      <c r="CG2362" s="38"/>
      <c r="CH2362" s="38"/>
      <c r="CM2362" s="129">
        <v>6.24</v>
      </c>
    </row>
    <row r="2363" spans="2:91" ht="18.600000000000001" customHeight="1" thickBot="1">
      <c r="D2363" s="39"/>
      <c r="G2363" s="40"/>
      <c r="I2363" s="39"/>
      <c r="L2363" s="40"/>
      <c r="N2363" s="39"/>
      <c r="Q2363" s="40"/>
      <c r="S2363" s="39"/>
      <c r="V2363" s="40"/>
      <c r="X2363" s="39"/>
      <c r="AA2363" s="40"/>
      <c r="AC2363" s="39"/>
      <c r="AF2363" s="40"/>
      <c r="AH2363" s="39"/>
      <c r="AK2363" s="40"/>
      <c r="AM2363" s="39"/>
      <c r="AP2363" s="40"/>
      <c r="AR2363" s="39"/>
      <c r="AU2363" s="40"/>
      <c r="AW2363" s="39"/>
      <c r="AZ2363" s="40"/>
      <c r="BB2363" s="39"/>
      <c r="BE2363" s="40"/>
      <c r="BG2363" s="39"/>
      <c r="BJ2363" s="40"/>
      <c r="BL2363" s="39"/>
      <c r="BO2363" s="40"/>
      <c r="BQ2363" s="34"/>
      <c r="BR2363" s="11"/>
      <c r="BS2363" s="11"/>
      <c r="BT2363" s="41"/>
      <c r="BV2363" s="39"/>
      <c r="BY2363" s="40"/>
      <c r="CC2363" s="135"/>
      <c r="CD2363" s="9"/>
      <c r="CE2363" s="38"/>
      <c r="CF2363" s="38"/>
      <c r="CG2363" s="38"/>
      <c r="CH2363" s="38"/>
    </row>
    <row r="2364" spans="2:91" ht="18.600000000000001" customHeight="1" thickBot="1">
      <c r="D2364" s="258" t="s">
        <v>129</v>
      </c>
      <c r="E2364" s="259"/>
      <c r="F2364" s="260" t="s">
        <v>130</v>
      </c>
      <c r="G2364" s="261"/>
      <c r="H2364" s="229"/>
      <c r="I2364" s="258" t="s">
        <v>131</v>
      </c>
      <c r="J2364" s="259"/>
      <c r="K2364" s="260" t="s">
        <v>132</v>
      </c>
      <c r="L2364" s="261"/>
      <c r="N2364" s="253" t="s">
        <v>133</v>
      </c>
      <c r="O2364" s="254"/>
      <c r="P2364" s="255" t="s">
        <v>134</v>
      </c>
      <c r="Q2364" s="256"/>
      <c r="S2364" s="258" t="s">
        <v>135</v>
      </c>
      <c r="T2364" s="259"/>
      <c r="U2364" s="260" t="s">
        <v>136</v>
      </c>
      <c r="V2364" s="261"/>
      <c r="W2364" s="8"/>
      <c r="X2364" s="253" t="s">
        <v>137</v>
      </c>
      <c r="Y2364" s="254"/>
      <c r="Z2364" s="255" t="s">
        <v>138</v>
      </c>
      <c r="AA2364" s="256"/>
      <c r="AB2364" s="8"/>
      <c r="AC2364" s="258" t="s">
        <v>139</v>
      </c>
      <c r="AD2364" s="259"/>
      <c r="AE2364" s="260" t="s">
        <v>140</v>
      </c>
      <c r="AF2364" s="261"/>
      <c r="AG2364" s="8"/>
      <c r="AH2364" s="253" t="s">
        <v>141</v>
      </c>
      <c r="AI2364" s="254"/>
      <c r="AJ2364" s="255" t="s">
        <v>142</v>
      </c>
      <c r="AK2364" s="256"/>
      <c r="AL2364" s="8"/>
      <c r="AM2364" s="258" t="s">
        <v>143</v>
      </c>
      <c r="AN2364" s="259"/>
      <c r="AO2364" s="260" t="s">
        <v>144</v>
      </c>
      <c r="AP2364" s="261"/>
      <c r="AR2364" s="253" t="s">
        <v>145</v>
      </c>
      <c r="AS2364" s="254"/>
      <c r="AT2364" s="255" t="s">
        <v>146</v>
      </c>
      <c r="AU2364" s="256"/>
      <c r="AV2364" s="4"/>
      <c r="AW2364" s="258" t="s">
        <v>147</v>
      </c>
      <c r="AX2364" s="259"/>
      <c r="AY2364" s="260" t="s">
        <v>148</v>
      </c>
      <c r="AZ2364" s="261"/>
      <c r="BA2364" s="8"/>
      <c r="BB2364" s="253" t="s">
        <v>149</v>
      </c>
      <c r="BC2364" s="254"/>
      <c r="BD2364" s="255" t="s">
        <v>150</v>
      </c>
      <c r="BE2364" s="256"/>
      <c r="BF2364" s="4"/>
      <c r="BG2364" s="258" t="s">
        <v>151</v>
      </c>
      <c r="BH2364" s="259"/>
      <c r="BI2364" s="260" t="s">
        <v>152</v>
      </c>
      <c r="BJ2364" s="261"/>
      <c r="BK2364" s="4"/>
      <c r="BL2364" s="253" t="s">
        <v>153</v>
      </c>
      <c r="BM2364" s="254"/>
      <c r="BN2364" s="255" t="s">
        <v>154</v>
      </c>
      <c r="BO2364" s="256"/>
      <c r="BP2364" s="4"/>
      <c r="BQ2364" s="258" t="s">
        <v>155</v>
      </c>
      <c r="BR2364" s="259"/>
      <c r="BS2364" s="260" t="s">
        <v>156</v>
      </c>
      <c r="BT2364" s="261"/>
      <c r="BU2364" s="8"/>
      <c r="BV2364" s="253" t="s">
        <v>157</v>
      </c>
      <c r="BW2364" s="254"/>
      <c r="BX2364" s="255" t="s">
        <v>158</v>
      </c>
      <c r="BY2364" s="256"/>
      <c r="CA2364" s="46" t="s">
        <v>16</v>
      </c>
      <c r="CC2364" s="136" t="s">
        <v>71</v>
      </c>
      <c r="CD2364" s="9"/>
      <c r="CE2364" s="38"/>
      <c r="CF2364" s="38"/>
      <c r="CG2364" s="38"/>
      <c r="CH2364" s="38"/>
    </row>
    <row r="2365" spans="2:91" ht="18.600000000000001" customHeight="1" thickTop="1" thickBot="1">
      <c r="D2365" s="29">
        <v>0</v>
      </c>
      <c r="E2365" s="33">
        <v>0</v>
      </c>
      <c r="F2365" s="31">
        <v>1</v>
      </c>
      <c r="G2365" s="32">
        <v>0</v>
      </c>
      <c r="I2365" s="29">
        <v>0</v>
      </c>
      <c r="J2365" s="33">
        <f t="shared" ref="J2365" si="22744">IF(0=(1-$J$8*$K$8*$B2362^2),10^14,$B2362*$J$8/(1-$J$8*$K$8*$B2362^2))</f>
        <v>-0.19733547948959476</v>
      </c>
      <c r="K2365" s="31">
        <v>1</v>
      </c>
      <c r="L2365" s="32">
        <v>0</v>
      </c>
      <c r="N2365" s="29">
        <f t="shared" ref="N2365" si="22745">D2365*I2362+F2365*I2365-E2365*J2362-G2365*J2365</f>
        <v>0</v>
      </c>
      <c r="O2365" s="33">
        <f t="shared" ref="O2365" si="22746">(D2365*J2362+E2365*I2362+F2365*J2365+G2365*I2365)</f>
        <v>-0.19733547948959476</v>
      </c>
      <c r="P2365" s="31">
        <f t="shared" ref="P2365" si="22747">D2365*K2362+F2365*K2365-E2365*L2362-G2365*L2365</f>
        <v>1</v>
      </c>
      <c r="Q2365" s="32">
        <f t="shared" ref="Q2365" si="22748">(D2365*L2362+E2365*K2362+F2365*L2365+G2365*K2365)</f>
        <v>0</v>
      </c>
      <c r="S2365" s="29">
        <v>0</v>
      </c>
      <c r="T2365" s="33">
        <v>0</v>
      </c>
      <c r="U2365" s="31">
        <v>1</v>
      </c>
      <c r="V2365" s="32">
        <v>0</v>
      </c>
      <c r="X2365" s="29">
        <f t="shared" ref="X2365" si="22749">N2365*S2362+P2365*S2365-O2365*T2362-Q2365*T2365</f>
        <v>0</v>
      </c>
      <c r="Y2365" s="33">
        <f t="shared" ref="Y2365" si="22750">(N2365*T2362+O2365*S2362+P2365*T2365+Q2365*S2365)</f>
        <v>-0.19733547948959476</v>
      </c>
      <c r="Z2365" s="31">
        <f t="shared" ref="Z2365" si="22751">N2365*U2362+P2365*U2365-O2365*V2362-Q2365*V2365</f>
        <v>0.9596322851485638</v>
      </c>
      <c r="AA2365" s="32">
        <f t="shared" ref="AA2365" si="22752">(N2365*V2362+O2365*U2362+P2365*V2365+Q2365*U2365)</f>
        <v>0</v>
      </c>
      <c r="AB2365" s="8"/>
      <c r="AC2365" s="29">
        <v>0</v>
      </c>
      <c r="AD2365" s="33">
        <f t="shared" ref="AD2365" si="22753">IF(0=(1-$AD$8*$AE$8*$B2362^2),10^14,$B2362*$AD$8/(1-$AD$8*$AE$8*$B2362^2))</f>
        <v>-0.15435310020382881</v>
      </c>
      <c r="AE2365" s="31">
        <v>1</v>
      </c>
      <c r="AF2365" s="32">
        <v>0</v>
      </c>
      <c r="AH2365" s="29">
        <f t="shared" ref="AH2365" si="22754">X2365*AC2362+Z2365*AC2365-Y2365*AD2362-AA2365*AD2365</f>
        <v>0</v>
      </c>
      <c r="AI2365" s="33">
        <f t="shared" ref="AI2365" si="22755">(X2365*AD2362+Y2365*AC2362+Z2365*AD2365+AA2365*AC2365)</f>
        <v>-0.34545769775796026</v>
      </c>
      <c r="AJ2365" s="31">
        <f t="shared" ref="AJ2365" si="22756">X2365*AE2362+Z2365*AE2365-Y2365*AF2362-AA2365*AF2365</f>
        <v>0.9596322851485638</v>
      </c>
      <c r="AK2365" s="32">
        <f t="shared" ref="AK2365" si="22757">(X2365*AF2362+Y2365*AE2362+Z2365*AF2365+AA2365*AE2365)</f>
        <v>0</v>
      </c>
      <c r="AL2365" s="8"/>
      <c r="AM2365" s="29">
        <v>0</v>
      </c>
      <c r="AN2365" s="33">
        <v>0</v>
      </c>
      <c r="AO2365" s="31">
        <v>1</v>
      </c>
      <c r="AP2365" s="32">
        <v>0</v>
      </c>
      <c r="AR2365" s="29">
        <f t="shared" ref="AR2365" si="22758">AH2365*AM2362+AJ2365*AM2365-AI2365*AN2362-AK2365*AN2365</f>
        <v>0</v>
      </c>
      <c r="AS2365" s="33">
        <f t="shared" ref="AS2365" si="22759">(AH2365*AN2362+AI2365*AM2362+AJ2365*AN2365+AK2365*AM2365)</f>
        <v>-0.34545769775796026</v>
      </c>
      <c r="AT2365" s="31">
        <f t="shared" ref="AT2365" si="22760">AH2365*AO2362+AJ2365*AO2365-AI2365*AP2362-AK2365*AP2365</f>
        <v>0.8957264740088432</v>
      </c>
      <c r="AU2365" s="32">
        <f t="shared" ref="AU2365" si="22761">(AH2365*AP2362+AI2365*AO2362+AJ2365*AP2365+AK2365*AO2365)</f>
        <v>0</v>
      </c>
      <c r="AV2365" s="8"/>
      <c r="AW2365" s="29">
        <v>0</v>
      </c>
      <c r="AX2365" s="33">
        <f t="shared" ref="AX2365" si="22762">IF(0=(1-$AX$8*$AY$8*$B2362^2),10^14,$B2362*$AX$8/(1-$AX$8*$AY$8*$B2362^2))</f>
        <v>-0.14005978110200351</v>
      </c>
      <c r="AY2365" s="31">
        <v>1</v>
      </c>
      <c r="AZ2365" s="32">
        <v>0</v>
      </c>
      <c r="BB2365" s="29">
        <f t="shared" ref="BB2365" si="22763">AR2365*AW2362+AT2365*AW2365-AS2365*AX2362-AU2365*AX2365</f>
        <v>0</v>
      </c>
      <c r="BC2365" s="33">
        <f t="shared" ref="BC2365" si="22764">(AR2365*AX2362+AS2365*AW2362+AT2365*AX2365+AU2365*AW2365)</f>
        <v>-0.47091295163490826</v>
      </c>
      <c r="BD2365" s="31">
        <f t="shared" ref="BD2365" si="22765">AR2365*AY2362+AT2365*AY2365-AS2365*AZ2362-AU2365*AZ2365</f>
        <v>0.8957264740088432</v>
      </c>
      <c r="BE2365" s="32">
        <f t="shared" ref="BE2365" si="22766">(AR2365*AZ2362+AS2365*AY2362+AT2365*AZ2365+AU2365*AY2365)</f>
        <v>0</v>
      </c>
      <c r="BF2365" s="8"/>
      <c r="BG2365" s="29">
        <v>0</v>
      </c>
      <c r="BH2365" s="33">
        <v>0</v>
      </c>
      <c r="BI2365" s="31">
        <v>1</v>
      </c>
      <c r="BJ2365" s="32">
        <v>0</v>
      </c>
      <c r="BL2365" s="29">
        <f t="shared" ref="BL2365" si="22767">BB2365*BG2362+BD2365*BG2365-BC2365*BH2362-BE2365*BH2365</f>
        <v>0</v>
      </c>
      <c r="BM2365" s="33">
        <f t="shared" ref="BM2365" si="22768">(BB2365*BH2362+BC2365*BG2362+BD2365*BH2365+BE2365*BG2365)</f>
        <v>-0.47091295163490826</v>
      </c>
      <c r="BN2365" s="31">
        <f t="shared" ref="BN2365" si="22769">BB2365*BI2362+BD2365*BI2365-BC2365*BJ2362-BE2365*BJ2365</f>
        <v>0.8650953166963482</v>
      </c>
      <c r="BO2365" s="32">
        <f t="shared" ref="BO2365" si="22770">(BB2365*BJ2362+BC2365*BI2362+BD2365*BJ2365+BE2365*BI2365)</f>
        <v>0</v>
      </c>
      <c r="BP2365" s="8"/>
      <c r="BQ2365" s="19">
        <f t="shared" ref="BQ2365:BQ2428" si="22771">1/$BR$8</f>
        <v>1</v>
      </c>
      <c r="BR2365" s="47">
        <v>0</v>
      </c>
      <c r="BS2365" s="48">
        <v>1</v>
      </c>
      <c r="BT2365" s="49">
        <v>0</v>
      </c>
      <c r="BV2365" s="29">
        <f t="shared" ref="BV2365" si="22772">BL2365*BQ2362+BN2365*BQ2365-BM2365*BR2362-BO2365*BR2365</f>
        <v>0.8650953166963482</v>
      </c>
      <c r="BW2365" s="33">
        <f t="shared" ref="BW2365" si="22773">(BL2365*BR2362+BM2365*BQ2362+BN2365*BR2365+BO2365*BQ2365)</f>
        <v>-0.47091295163490826</v>
      </c>
      <c r="BX2365" s="31">
        <f t="shared" ref="BX2365" si="22774">BL2365*BS2362+BN2365*BS2365-BM2365*BT2362-BO2365*BT2365</f>
        <v>0.8650953166963482</v>
      </c>
      <c r="BY2365" s="32">
        <f t="shared" ref="BY2365" si="22775">(BL2365*BT2362+BM2365*BS2362+BN2365*BT2365+BO2365*BS2365)</f>
        <v>0</v>
      </c>
      <c r="CA2365" s="50">
        <f t="shared" ref="CA2365" si="22776">(180/PI())*ATAN(-1*(BW2362+BW2365)/(BV2362+BV2365))</f>
        <v>30.155982611176594</v>
      </c>
      <c r="CC2365" s="137">
        <f t="shared" ref="CC2365" si="22777">20*LOG(((1-(10^(CA2362/20)^2)*(1-((1-CC2362)/(1+CC2362))^2))^0.5))</f>
        <v>-29.009413421553717</v>
      </c>
      <c r="CD2365" s="9"/>
      <c r="CE2365" s="38"/>
      <c r="CF2365" s="38"/>
      <c r="CG2365" s="38"/>
      <c r="CH2365" s="38"/>
    </row>
    <row r="2366" spans="2:91" ht="18.600000000000001" customHeight="1">
      <c r="CC2366" s="42"/>
    </row>
    <row r="2367" spans="2:91" ht="18.600000000000001" customHeight="1" thickBot="1">
      <c r="E2367" s="22" t="s">
        <v>4</v>
      </c>
      <c r="J2367" s="22" t="s">
        <v>5</v>
      </c>
      <c r="O2367" s="22" t="s">
        <v>6</v>
      </c>
      <c r="T2367" s="22" t="s">
        <v>7</v>
      </c>
      <c r="Y2367" s="22" t="s">
        <v>8</v>
      </c>
      <c r="AD2367" s="22" t="s">
        <v>65</v>
      </c>
      <c r="AI2367" s="22" t="s">
        <v>9</v>
      </c>
      <c r="AN2367" s="22" t="s">
        <v>66</v>
      </c>
      <c r="AS2367" s="22" t="s">
        <v>51</v>
      </c>
      <c r="AX2367" s="22" t="s">
        <v>67</v>
      </c>
      <c r="BC2367" s="22" t="s">
        <v>52</v>
      </c>
      <c r="BH2367" s="22" t="s">
        <v>68</v>
      </c>
      <c r="BM2367" s="22" t="s">
        <v>63</v>
      </c>
      <c r="BQ2367" s="23" t="s">
        <v>69</v>
      </c>
      <c r="BR2367" s="23"/>
      <c r="BS2367" s="24"/>
      <c r="BT2367" s="24"/>
      <c r="BU2367" s="24"/>
      <c r="BW2367" s="22" t="s">
        <v>64</v>
      </c>
    </row>
    <row r="2368" spans="2:91" ht="18.600000000000001" customHeight="1" thickBot="1">
      <c r="D2368" s="249" t="s">
        <v>103</v>
      </c>
      <c r="E2368" s="250"/>
      <c r="F2368" s="251" t="s">
        <v>104</v>
      </c>
      <c r="G2368" s="252"/>
      <c r="H2368" s="229"/>
      <c r="I2368" s="253" t="s">
        <v>11</v>
      </c>
      <c r="J2368" s="254"/>
      <c r="K2368" s="255" t="s">
        <v>12</v>
      </c>
      <c r="L2368" s="256"/>
      <c r="M2368" s="24"/>
      <c r="N2368" s="253" t="s">
        <v>105</v>
      </c>
      <c r="O2368" s="254"/>
      <c r="P2368" s="255" t="s">
        <v>106</v>
      </c>
      <c r="Q2368" s="256"/>
      <c r="R2368" s="24"/>
      <c r="S2368" s="249" t="s">
        <v>107</v>
      </c>
      <c r="T2368" s="250"/>
      <c r="U2368" s="251" t="s">
        <v>108</v>
      </c>
      <c r="V2368" s="252"/>
      <c r="W2368" s="8"/>
      <c r="X2368" s="253" t="s">
        <v>109</v>
      </c>
      <c r="Y2368" s="254"/>
      <c r="Z2368" s="255" t="s">
        <v>110</v>
      </c>
      <c r="AA2368" s="256"/>
      <c r="AB2368" s="8"/>
      <c r="AC2368" s="253" t="s">
        <v>111</v>
      </c>
      <c r="AD2368" s="254"/>
      <c r="AE2368" s="255" t="s">
        <v>14</v>
      </c>
      <c r="AF2368" s="256"/>
      <c r="AG2368" s="8"/>
      <c r="AH2368" s="253" t="s">
        <v>112</v>
      </c>
      <c r="AI2368" s="254"/>
      <c r="AJ2368" s="255" t="s">
        <v>113</v>
      </c>
      <c r="AK2368" s="256"/>
      <c r="AL2368" s="8"/>
      <c r="AM2368" s="249" t="s">
        <v>114</v>
      </c>
      <c r="AN2368" s="250"/>
      <c r="AO2368" s="251" t="s">
        <v>115</v>
      </c>
      <c r="AP2368" s="252"/>
      <c r="AQ2368" s="24"/>
      <c r="AR2368" s="253" t="s">
        <v>116</v>
      </c>
      <c r="AS2368" s="254"/>
      <c r="AT2368" s="255" t="s">
        <v>13</v>
      </c>
      <c r="AU2368" s="256"/>
      <c r="AV2368" s="4"/>
      <c r="AW2368" s="253" t="s">
        <v>117</v>
      </c>
      <c r="AX2368" s="254"/>
      <c r="AY2368" s="255" t="s">
        <v>118</v>
      </c>
      <c r="AZ2368" s="256"/>
      <c r="BA2368" s="8"/>
      <c r="BB2368" s="253" t="s">
        <v>119</v>
      </c>
      <c r="BC2368" s="254"/>
      <c r="BD2368" s="255" t="s">
        <v>120</v>
      </c>
      <c r="BE2368" s="256"/>
      <c r="BF2368" s="4"/>
      <c r="BG2368" s="249" t="s">
        <v>121</v>
      </c>
      <c r="BH2368" s="250"/>
      <c r="BI2368" s="251" t="s">
        <v>122</v>
      </c>
      <c r="BJ2368" s="252"/>
      <c r="BK2368" s="4"/>
      <c r="BL2368" s="253" t="s">
        <v>123</v>
      </c>
      <c r="BM2368" s="254"/>
      <c r="BN2368" s="255" t="s">
        <v>124</v>
      </c>
      <c r="BO2368" s="256"/>
      <c r="BP2368" s="4"/>
      <c r="BQ2368" s="253" t="s">
        <v>125</v>
      </c>
      <c r="BR2368" s="254"/>
      <c r="BS2368" s="255" t="s">
        <v>126</v>
      </c>
      <c r="BT2368" s="256"/>
      <c r="BU2368" s="8"/>
      <c r="BV2368" s="253" t="s">
        <v>127</v>
      </c>
      <c r="BW2368" s="254"/>
      <c r="BX2368" s="255" t="s">
        <v>128</v>
      </c>
      <c r="BY2368" s="256"/>
      <c r="CA2368" s="27" t="s">
        <v>15</v>
      </c>
      <c r="CC2368" s="133" t="s">
        <v>70</v>
      </c>
      <c r="CD2368" s="9"/>
      <c r="CE2368" s="38"/>
      <c r="CF2368" s="38"/>
      <c r="CG2368" s="38"/>
      <c r="CH2368" s="38"/>
    </row>
    <row r="2369" spans="2:91" ht="18.600000000000001" customHeight="1" thickTop="1" thickBot="1">
      <c r="B2369" s="129">
        <v>6.28000000000001</v>
      </c>
      <c r="D2369" s="29">
        <v>1</v>
      </c>
      <c r="E2369" s="30">
        <v>0</v>
      </c>
      <c r="F2369" s="31">
        <v>0</v>
      </c>
      <c r="G2369" s="32">
        <f t="shared" ref="G2369:G2432" si="22778">-1/($E$8*$B2369)</f>
        <v>-0.10496496815286609</v>
      </c>
      <c r="I2369" s="29">
        <v>1</v>
      </c>
      <c r="J2369" s="33">
        <v>0</v>
      </c>
      <c r="K2369" s="31">
        <v>0</v>
      </c>
      <c r="L2369" s="32">
        <v>0</v>
      </c>
      <c r="N2369" s="29">
        <f t="shared" ref="N2369" si="22779">D2369*I2369+F2369*I2372-E2369*J2369-G2369*J2372</f>
        <v>0.97935317117975274</v>
      </c>
      <c r="O2369" s="33">
        <f t="shared" ref="O2369" si="22780">(D2369*J2369+E2369*I2369+F2369*J2372+G2369*I2372)</f>
        <v>0</v>
      </c>
      <c r="P2369" s="31">
        <f t="shared" ref="P2369" si="22781">D2369*K2369+F2369*K2372-E2369*L2369-G2369*L2372</f>
        <v>0</v>
      </c>
      <c r="Q2369" s="32">
        <f t="shared" ref="Q2369" si="22782">(D2369*L2369+E2369*K2369+F2369*L2372+G2369*K2372)</f>
        <v>-0.10496496815286609</v>
      </c>
      <c r="S2369" s="29">
        <v>1</v>
      </c>
      <c r="T2369" s="30">
        <v>0</v>
      </c>
      <c r="U2369" s="31">
        <v>0</v>
      </c>
      <c r="V2369" s="32">
        <f t="shared" ref="V2369:V2432" si="22783">-1/($T$8*$B2369)</f>
        <v>-0.20391242038216528</v>
      </c>
      <c r="X2369" s="29">
        <f t="shared" ref="X2369" si="22784">N2369*S2369+P2369*S2372-O2369*T2369-Q2369*T2372</f>
        <v>0.97935317117975274</v>
      </c>
      <c r="Y2369" s="33">
        <f t="shared" ref="Y2369" si="22785">(N2369*T2369+O2369*S2369+P2369*T2372+Q2369*S2372)</f>
        <v>0</v>
      </c>
      <c r="Z2369" s="31">
        <f t="shared" ref="Z2369" si="22786">N2369*U2369+P2369*U2372-O2369*V2369-Q2369*V2372</f>
        <v>0</v>
      </c>
      <c r="AA2369" s="32">
        <f t="shared" ref="AA2369" si="22787">(N2369*V2369+O2369*U2369+P2369*V2372+Q2369*U2372)</f>
        <v>-0.30466724369707848</v>
      </c>
      <c r="AB2369" s="8"/>
      <c r="AC2369" s="29">
        <v>1</v>
      </c>
      <c r="AD2369" s="33">
        <v>0</v>
      </c>
      <c r="AE2369" s="31">
        <v>0</v>
      </c>
      <c r="AF2369" s="32">
        <v>0</v>
      </c>
      <c r="AH2369" s="29">
        <f t="shared" ref="AH2369" si="22788">X2369*AC2369+Z2369*AC2372-Y2369*AD2369-AA2369*AD2372</f>
        <v>0.93248098856547645</v>
      </c>
      <c r="AI2369" s="33">
        <f t="shared" ref="AI2369" si="22789">(X2369*AD2369+Y2369*AC2369+Z2369*AD2372+AA2369*AC2372)</f>
        <v>0</v>
      </c>
      <c r="AJ2369" s="31">
        <f t="shared" ref="AJ2369" si="22790">X2369*AE2369+Z2369*AE2372-Y2369*AF2369-AA2369*AF2372</f>
        <v>0</v>
      </c>
      <c r="AK2369" s="32">
        <f t="shared" ref="AK2369" si="22791">(X2369*AF2369+Y2369*AE2369+Z2369*AF2372+AA2369*AE2372)</f>
        <v>-0.30466724369707848</v>
      </c>
      <c r="AL2369" s="8"/>
      <c r="AM2369" s="29">
        <v>1</v>
      </c>
      <c r="AN2369" s="30">
        <v>0</v>
      </c>
      <c r="AO2369" s="31">
        <v>0</v>
      </c>
      <c r="AP2369" s="32">
        <f t="shared" ref="AP2369:AP2432" si="22792">-1/($AN$8*$B2369)</f>
        <v>-0.1843996815286621</v>
      </c>
      <c r="AR2369" s="29">
        <f t="shared" ref="AR2369" si="22793">AH2369*AM2369+AJ2369*AM2372-AI2369*AN2369-AK2369*AN2372</f>
        <v>0.93248098856547645</v>
      </c>
      <c r="AS2369" s="33">
        <f t="shared" ref="AS2369" si="22794">(AH2369*AN2369+AI2369*AM2369+AJ2369*AN2372+AK2369*AM2372)</f>
        <v>0</v>
      </c>
      <c r="AT2369" s="31">
        <f t="shared" ref="AT2369" si="22795">AH2369*AO2369+AJ2369*AO2372-AI2369*AP2369-AK2369*AP2372</f>
        <v>0</v>
      </c>
      <c r="AU2369" s="32">
        <f t="shared" ref="AU2369" si="22796">(AH2369*AP2369+AI2369*AO2369+AJ2369*AP2372+AK2369*AO2372)</f>
        <v>-0.47661644102008438</v>
      </c>
      <c r="AV2369" s="8"/>
      <c r="AW2369" s="29">
        <v>1</v>
      </c>
      <c r="AX2369" s="33">
        <v>0</v>
      </c>
      <c r="AY2369" s="31">
        <v>0</v>
      </c>
      <c r="AZ2369" s="32">
        <v>0</v>
      </c>
      <c r="BB2369" s="29">
        <f t="shared" ref="BB2369" si="22797">AR2369*AW2369+AT2369*AW2372-AS2369*AX2369-AU2369*AX2372</f>
        <v>0.86594334223214497</v>
      </c>
      <c r="BC2369" s="33">
        <f t="shared" ref="BC2369" si="22798">(AR2369*AX2369+AS2369*AW2369+AT2369*AX2372+AU2369*AW2372)</f>
        <v>0</v>
      </c>
      <c r="BD2369" s="31">
        <f t="shared" ref="BD2369" si="22799">AR2369*AY2369+AT2369*AY2372-AS2369*AZ2369-AU2369*AZ2372</f>
        <v>0</v>
      </c>
      <c r="BE2369" s="32">
        <f t="shared" ref="BE2369" si="22800">(AR2369*AZ2369+AS2369*AY2369+AT2369*AZ2372+AU2369*AY2372)</f>
        <v>-0.47661644102008438</v>
      </c>
      <c r="BF2369" s="8"/>
      <c r="BG2369" s="29">
        <v>1</v>
      </c>
      <c r="BH2369" s="30">
        <v>0</v>
      </c>
      <c r="BI2369" s="31">
        <v>0</v>
      </c>
      <c r="BJ2369" s="32">
        <f t="shared" ref="BJ2369:BJ2432" si="22801">-1/($BH$8*$B2369)</f>
        <v>-6.4839171974522186E-2</v>
      </c>
      <c r="BL2369" s="29">
        <f t="shared" ref="BL2369" si="22802">BB2369*BG2369+BD2369*BG2372-BC2369*BH2369-BE2369*BH2372</f>
        <v>0.86594334223214497</v>
      </c>
      <c r="BM2369" s="33">
        <f t="shared" ref="BM2369" si="22803">(BB2369*BH2369+BC2369*BG2369+BD2369*BH2372+BE2369*BG2372)</f>
        <v>0</v>
      </c>
      <c r="BN2369" s="31">
        <f t="shared" ref="BN2369" si="22804">BB2369*BI2369+BD2369*BI2372-BC2369*BJ2369-BE2369*BJ2372</f>
        <v>0</v>
      </c>
      <c r="BO2369" s="32">
        <f t="shared" ref="BO2369" si="22805">(BB2369*BJ2369+BC2369*BI2369+BD2369*BJ2372+BE2369*BI2372)</f>
        <v>-0.532763490307267</v>
      </c>
      <c r="BP2369" s="8"/>
      <c r="BQ2369" s="34">
        <v>1</v>
      </c>
      <c r="BR2369" s="35">
        <v>0</v>
      </c>
      <c r="BS2369" s="11">
        <v>0</v>
      </c>
      <c r="BT2369" s="36">
        <v>0</v>
      </c>
      <c r="BV2369" s="29">
        <f t="shared" ref="BV2369" si="22806">BL2369*BQ2369+BN2369*BQ2372-BM2369*BR2369-BO2369*BR2372</f>
        <v>0.86594334223214497</v>
      </c>
      <c r="BW2369" s="33">
        <f t="shared" ref="BW2369" si="22807">(BL2369*BR2369+BM2369*BQ2369+BN2369*BR2372+BO2369*BQ2372)</f>
        <v>-0.532763490307267</v>
      </c>
      <c r="BX2369" s="31">
        <f t="shared" ref="BX2369" si="22808">BL2369*BS2369+BN2369*BS2372-BM2369*BT2369-BO2369*BT2372</f>
        <v>0</v>
      </c>
      <c r="BY2369" s="32">
        <f t="shared" ref="BY2369" si="22809">(BL2369*BT2369+BM2369*BS2369+BN2369*BT2372+BO2369*BS2372)</f>
        <v>-0.532763490307267</v>
      </c>
      <c r="CA2369" s="37">
        <f t="shared" ref="CA2369" si="22810">20*LOG(((1+$BR$8)/$BR$8)/((BV2369+BV2372)^2+(BW2369+BW2372)^2)^0.5)</f>
        <v>-4.3408003425472689E-3</v>
      </c>
      <c r="CC2369" s="134">
        <f t="shared" ref="CC2369" si="22811">((BV2369^2+BW2369^2)^0.5)/((BV2372^2+BW2372^2)^0.5)</f>
        <v>1.0321480224352451</v>
      </c>
      <c r="CD2369" s="9"/>
      <c r="CE2369" s="38"/>
      <c r="CF2369" s="38"/>
      <c r="CG2369" s="38"/>
      <c r="CH2369" s="38"/>
      <c r="CM2369" s="129">
        <v>6.26</v>
      </c>
    </row>
    <row r="2370" spans="2:91" ht="18.600000000000001" customHeight="1" thickBot="1">
      <c r="D2370" s="39"/>
      <c r="G2370" s="40"/>
      <c r="I2370" s="39"/>
      <c r="L2370" s="40"/>
      <c r="N2370" s="39"/>
      <c r="Q2370" s="40"/>
      <c r="S2370" s="39"/>
      <c r="V2370" s="40"/>
      <c r="X2370" s="39"/>
      <c r="AA2370" s="40"/>
      <c r="AC2370" s="39"/>
      <c r="AF2370" s="40"/>
      <c r="AH2370" s="39"/>
      <c r="AK2370" s="40"/>
      <c r="AM2370" s="39"/>
      <c r="AP2370" s="40"/>
      <c r="AR2370" s="39"/>
      <c r="AU2370" s="40"/>
      <c r="AW2370" s="39"/>
      <c r="AZ2370" s="40"/>
      <c r="BB2370" s="39"/>
      <c r="BE2370" s="40"/>
      <c r="BG2370" s="39"/>
      <c r="BJ2370" s="40"/>
      <c r="BL2370" s="39"/>
      <c r="BO2370" s="40"/>
      <c r="BQ2370" s="34"/>
      <c r="BR2370" s="11"/>
      <c r="BS2370" s="11"/>
      <c r="BT2370" s="41"/>
      <c r="BV2370" s="39"/>
      <c r="BY2370" s="40"/>
      <c r="CC2370" s="135"/>
      <c r="CD2370" s="9"/>
      <c r="CE2370" s="38"/>
      <c r="CF2370" s="38"/>
      <c r="CG2370" s="38"/>
      <c r="CH2370" s="38"/>
    </row>
    <row r="2371" spans="2:91" ht="18.600000000000001" customHeight="1" thickBot="1">
      <c r="D2371" s="258" t="s">
        <v>129</v>
      </c>
      <c r="E2371" s="259"/>
      <c r="F2371" s="260" t="s">
        <v>130</v>
      </c>
      <c r="G2371" s="261"/>
      <c r="H2371" s="229"/>
      <c r="I2371" s="258" t="s">
        <v>131</v>
      </c>
      <c r="J2371" s="259"/>
      <c r="K2371" s="260" t="s">
        <v>132</v>
      </c>
      <c r="L2371" s="261"/>
      <c r="N2371" s="253" t="s">
        <v>133</v>
      </c>
      <c r="O2371" s="254"/>
      <c r="P2371" s="255" t="s">
        <v>134</v>
      </c>
      <c r="Q2371" s="256"/>
      <c r="S2371" s="258" t="s">
        <v>135</v>
      </c>
      <c r="T2371" s="259"/>
      <c r="U2371" s="260" t="s">
        <v>136</v>
      </c>
      <c r="V2371" s="261"/>
      <c r="W2371" s="8"/>
      <c r="X2371" s="253" t="s">
        <v>137</v>
      </c>
      <c r="Y2371" s="254"/>
      <c r="Z2371" s="255" t="s">
        <v>138</v>
      </c>
      <c r="AA2371" s="256"/>
      <c r="AB2371" s="8"/>
      <c r="AC2371" s="258" t="s">
        <v>139</v>
      </c>
      <c r="AD2371" s="259"/>
      <c r="AE2371" s="260" t="s">
        <v>140</v>
      </c>
      <c r="AF2371" s="261"/>
      <c r="AG2371" s="8"/>
      <c r="AH2371" s="253" t="s">
        <v>141</v>
      </c>
      <c r="AI2371" s="254"/>
      <c r="AJ2371" s="255" t="s">
        <v>142</v>
      </c>
      <c r="AK2371" s="256"/>
      <c r="AL2371" s="8"/>
      <c r="AM2371" s="258" t="s">
        <v>143</v>
      </c>
      <c r="AN2371" s="259"/>
      <c r="AO2371" s="260" t="s">
        <v>144</v>
      </c>
      <c r="AP2371" s="261"/>
      <c r="AR2371" s="253" t="s">
        <v>145</v>
      </c>
      <c r="AS2371" s="254"/>
      <c r="AT2371" s="255" t="s">
        <v>146</v>
      </c>
      <c r="AU2371" s="256"/>
      <c r="AV2371" s="4"/>
      <c r="AW2371" s="258" t="s">
        <v>147</v>
      </c>
      <c r="AX2371" s="259"/>
      <c r="AY2371" s="260" t="s">
        <v>148</v>
      </c>
      <c r="AZ2371" s="261"/>
      <c r="BA2371" s="8"/>
      <c r="BB2371" s="253" t="s">
        <v>149</v>
      </c>
      <c r="BC2371" s="254"/>
      <c r="BD2371" s="255" t="s">
        <v>150</v>
      </c>
      <c r="BE2371" s="256"/>
      <c r="BF2371" s="4"/>
      <c r="BG2371" s="258" t="s">
        <v>151</v>
      </c>
      <c r="BH2371" s="259"/>
      <c r="BI2371" s="260" t="s">
        <v>152</v>
      </c>
      <c r="BJ2371" s="261"/>
      <c r="BK2371" s="4"/>
      <c r="BL2371" s="253" t="s">
        <v>153</v>
      </c>
      <c r="BM2371" s="254"/>
      <c r="BN2371" s="255" t="s">
        <v>154</v>
      </c>
      <c r="BO2371" s="256"/>
      <c r="BP2371" s="4"/>
      <c r="BQ2371" s="258" t="s">
        <v>155</v>
      </c>
      <c r="BR2371" s="259"/>
      <c r="BS2371" s="260" t="s">
        <v>156</v>
      </c>
      <c r="BT2371" s="261"/>
      <c r="BU2371" s="8"/>
      <c r="BV2371" s="253" t="s">
        <v>157</v>
      </c>
      <c r="BW2371" s="254"/>
      <c r="BX2371" s="255" t="s">
        <v>158</v>
      </c>
      <c r="BY2371" s="256"/>
      <c r="CA2371" s="46" t="s">
        <v>16</v>
      </c>
      <c r="CC2371" s="136" t="s">
        <v>71</v>
      </c>
      <c r="CD2371" s="9"/>
      <c r="CE2371" s="38"/>
      <c r="CF2371" s="38"/>
      <c r="CG2371" s="38"/>
      <c r="CH2371" s="38"/>
    </row>
    <row r="2372" spans="2:91" ht="18.600000000000001" customHeight="1" thickTop="1" thickBot="1">
      <c r="D2372" s="29">
        <v>0</v>
      </c>
      <c r="E2372" s="33">
        <v>0</v>
      </c>
      <c r="F2372" s="31">
        <v>1</v>
      </c>
      <c r="G2372" s="32">
        <v>0</v>
      </c>
      <c r="I2372" s="29">
        <v>0</v>
      </c>
      <c r="J2372" s="33">
        <f t="shared" ref="J2372" si="22812">IF(0=(1-$J$8*$K$8*$B2369^2),10^14,$B2369*$J$8/(1-$J$8*$K$8*$B2369^2))</f>
        <v>-0.19670209197966165</v>
      </c>
      <c r="K2372" s="31">
        <v>1</v>
      </c>
      <c r="L2372" s="32">
        <v>0</v>
      </c>
      <c r="N2372" s="29">
        <f t="shared" ref="N2372" si="22813">D2372*I2369+F2372*I2372-E2372*J2369-G2372*J2372</f>
        <v>0</v>
      </c>
      <c r="O2372" s="33">
        <f t="shared" ref="O2372" si="22814">(D2372*J2369+E2372*I2369+F2372*J2372+G2372*I2372)</f>
        <v>-0.19670209197966165</v>
      </c>
      <c r="P2372" s="31">
        <f t="shared" ref="P2372" si="22815">D2372*K2369+F2372*K2372-E2372*L2369-G2372*L2372</f>
        <v>1</v>
      </c>
      <c r="Q2372" s="32">
        <f t="shared" ref="Q2372" si="22816">(D2372*L2369+E2372*K2369+F2372*L2372+G2372*K2372)</f>
        <v>0</v>
      </c>
      <c r="S2372" s="29">
        <v>0</v>
      </c>
      <c r="T2372" s="33">
        <v>0</v>
      </c>
      <c r="U2372" s="31">
        <v>1</v>
      </c>
      <c r="V2372" s="32">
        <v>0</v>
      </c>
      <c r="X2372" s="29">
        <f t="shared" ref="X2372" si="22817">N2372*S2369+P2372*S2372-O2372*T2369-Q2372*T2372</f>
        <v>0</v>
      </c>
      <c r="Y2372" s="33">
        <f t="shared" ref="Y2372" si="22818">(N2372*T2369+O2372*S2369+P2372*T2372+Q2372*S2372)</f>
        <v>-0.19670209197966165</v>
      </c>
      <c r="Z2372" s="31">
        <f t="shared" ref="Z2372" si="22819">N2372*U2369+P2372*U2372-O2372*V2369-Q2372*V2372</f>
        <v>0.95989000033019189</v>
      </c>
      <c r="AA2372" s="32">
        <f t="shared" ref="AA2372" si="22820">(N2372*V2369+O2372*U2369+P2372*V2372+Q2372*U2372)</f>
        <v>0</v>
      </c>
      <c r="AB2372" s="8"/>
      <c r="AC2372" s="29">
        <v>0</v>
      </c>
      <c r="AD2372" s="33">
        <f t="shared" ref="AD2372" si="22821">IF(0=(1-$AD$8*$AE$8*$B2369^2),10^14,$B2369*$AD$8/(1-$AD$8*$AE$8*$B2369^2))</f>
        <v>-0.15384713514157741</v>
      </c>
      <c r="AE2372" s="31">
        <v>1</v>
      </c>
      <c r="AF2372" s="32">
        <v>0</v>
      </c>
      <c r="AH2372" s="29">
        <f t="shared" ref="AH2372" si="22822">X2372*AC2369+Z2372*AC2372-Y2372*AD2369-AA2372*AD2372</f>
        <v>0</v>
      </c>
      <c r="AI2372" s="33">
        <f t="shared" ref="AI2372" si="22823">(X2372*AD2369+Y2372*AC2369+Z2372*AD2372+AA2372*AC2372)</f>
        <v>-0.34437841858150947</v>
      </c>
      <c r="AJ2372" s="31">
        <f t="shared" ref="AJ2372" si="22824">X2372*AE2369+Z2372*AE2372-Y2372*AF2369-AA2372*AF2372</f>
        <v>0.95989000033019189</v>
      </c>
      <c r="AK2372" s="32">
        <f t="shared" ref="AK2372" si="22825">(X2372*AF2369+Y2372*AE2369+Z2372*AF2372+AA2372*AE2372)</f>
        <v>0</v>
      </c>
      <c r="AL2372" s="8"/>
      <c r="AM2372" s="29">
        <v>0</v>
      </c>
      <c r="AN2372" s="33">
        <v>0</v>
      </c>
      <c r="AO2372" s="31">
        <v>1</v>
      </c>
      <c r="AP2372" s="32">
        <v>0</v>
      </c>
      <c r="AR2372" s="29">
        <f t="shared" ref="AR2372" si="22826">AH2372*AM2369+AJ2372*AM2372-AI2372*AN2369-AK2372*AN2372</f>
        <v>0</v>
      </c>
      <c r="AS2372" s="33">
        <f t="shared" ref="AS2372" si="22827">(AH2372*AN2369+AI2372*AM2369+AJ2372*AN2372+AK2372*AM2372)</f>
        <v>-0.34437841858150947</v>
      </c>
      <c r="AT2372" s="31">
        <f t="shared" ref="AT2372" si="22828">AH2372*AO2369+AJ2372*AO2372-AI2372*AP2369-AK2372*AP2372</f>
        <v>0.89638672961841726</v>
      </c>
      <c r="AU2372" s="32">
        <f t="shared" ref="AU2372" si="22829">(AH2372*AP2369+AI2372*AO2369+AJ2372*AP2372+AK2372*AO2372)</f>
        <v>0</v>
      </c>
      <c r="AV2372" s="8"/>
      <c r="AW2372" s="29">
        <v>0</v>
      </c>
      <c r="AX2372" s="33">
        <f t="shared" ref="AX2372" si="22830">IF(0=(1-$AX$8*$AY$8*$B2369^2),10^14,$B2369*$AX$8/(1-$AX$8*$AY$8*$B2369^2))</f>
        <v>-0.13960417771347428</v>
      </c>
      <c r="AY2372" s="31">
        <v>1</v>
      </c>
      <c r="AZ2372" s="32">
        <v>0</v>
      </c>
      <c r="BB2372" s="29">
        <f t="shared" ref="BB2372" si="22831">AR2372*AW2369+AT2372*AW2372-AS2372*AX2369-AU2372*AX2372</f>
        <v>0</v>
      </c>
      <c r="BC2372" s="33">
        <f t="shared" ref="BC2372" si="22832">(AR2372*AX2369+AS2372*AW2369+AT2372*AX2372+AU2372*AW2372)</f>
        <v>-0.469517750883159</v>
      </c>
      <c r="BD2372" s="31">
        <f t="shared" ref="BD2372" si="22833">AR2372*AY2369+AT2372*AY2372-AS2372*AZ2369-AU2372*AZ2372</f>
        <v>0.89638672961841726</v>
      </c>
      <c r="BE2372" s="32">
        <f t="shared" ref="BE2372" si="22834">(AR2372*AZ2369+AS2372*AY2369+AT2372*AZ2372+AU2372*AY2372)</f>
        <v>0</v>
      </c>
      <c r="BF2372" s="8"/>
      <c r="BG2372" s="29">
        <v>0</v>
      </c>
      <c r="BH2372" s="33">
        <v>0</v>
      </c>
      <c r="BI2372" s="31">
        <v>1</v>
      </c>
      <c r="BJ2372" s="32">
        <v>0</v>
      </c>
      <c r="BL2372" s="29">
        <f t="shared" ref="BL2372" si="22835">BB2372*BG2369+BD2372*BG2372-BC2372*BH2369-BE2372*BH2372</f>
        <v>0</v>
      </c>
      <c r="BM2372" s="33">
        <f t="shared" ref="BM2372" si="22836">(BB2372*BH2369+BC2372*BG2369+BD2372*BH2372+BE2372*BG2372)</f>
        <v>-0.469517750883159</v>
      </c>
      <c r="BN2372" s="31">
        <f t="shared" ref="BN2372" si="22837">BB2372*BI2369+BD2372*BI2372-BC2372*BJ2369-BE2372*BJ2372</f>
        <v>0.86594358742381328</v>
      </c>
      <c r="BO2372" s="32">
        <f t="shared" ref="BO2372" si="22838">(BB2372*BJ2369+BC2372*BI2369+BD2372*BJ2372+BE2372*BI2372)</f>
        <v>0</v>
      </c>
      <c r="BP2372" s="8"/>
      <c r="BQ2372" s="19">
        <f t="shared" ref="BQ2372:BQ2435" si="22839">1/$BR$8</f>
        <v>1</v>
      </c>
      <c r="BR2372" s="47">
        <v>0</v>
      </c>
      <c r="BS2372" s="48">
        <v>1</v>
      </c>
      <c r="BT2372" s="49">
        <v>0</v>
      </c>
      <c r="BV2372" s="29">
        <f t="shared" ref="BV2372" si="22840">BL2372*BQ2369+BN2372*BQ2372-BM2372*BR2369-BO2372*BR2372</f>
        <v>0.86594358742381328</v>
      </c>
      <c r="BW2372" s="33">
        <f t="shared" ref="BW2372" si="22841">(BL2372*BR2369+BM2372*BQ2369+BN2372*BR2372+BO2372*BQ2372)</f>
        <v>-0.469517750883159</v>
      </c>
      <c r="BX2372" s="31">
        <f t="shared" ref="BX2372" si="22842">BL2372*BS2369+BN2372*BS2372-BM2372*BT2369-BO2372*BT2372</f>
        <v>0.86594358742381328</v>
      </c>
      <c r="BY2372" s="32">
        <f t="shared" ref="BY2372" si="22843">(BL2372*BT2369+BM2372*BS2369+BN2372*BT2372+BO2372*BS2372)</f>
        <v>0</v>
      </c>
      <c r="CA2372" s="50">
        <f t="shared" ref="CA2372" si="22844">(180/PI())*ATAN(-1*(BW2369+BW2372)/(BV2369+BV2372))</f>
        <v>30.058915076584555</v>
      </c>
      <c r="CC2372" s="137">
        <f t="shared" ref="CC2372" si="22845">20*LOG(((1-(10^(CA2369/20)^2)*(1-((1-CC2369)/(1+CC2369))^2))^0.5))</f>
        <v>-29.034304150635577</v>
      </c>
      <c r="CD2372" s="9"/>
      <c r="CE2372" s="38"/>
      <c r="CF2372" s="38"/>
      <c r="CG2372" s="38"/>
      <c r="CH2372" s="38"/>
    </row>
    <row r="2373" spans="2:91" ht="18.600000000000001" customHeight="1">
      <c r="CC2373" s="42"/>
    </row>
    <row r="2374" spans="2:91" ht="18.600000000000001" customHeight="1" thickBot="1">
      <c r="E2374" s="22" t="s">
        <v>4</v>
      </c>
      <c r="J2374" s="22" t="s">
        <v>5</v>
      </c>
      <c r="O2374" s="22" t="s">
        <v>6</v>
      </c>
      <c r="T2374" s="22" t="s">
        <v>7</v>
      </c>
      <c r="Y2374" s="22" t="s">
        <v>8</v>
      </c>
      <c r="AD2374" s="22" t="s">
        <v>65</v>
      </c>
      <c r="AI2374" s="22" t="s">
        <v>9</v>
      </c>
      <c r="AN2374" s="22" t="s">
        <v>66</v>
      </c>
      <c r="AS2374" s="22" t="s">
        <v>51</v>
      </c>
      <c r="AX2374" s="22" t="s">
        <v>67</v>
      </c>
      <c r="BC2374" s="22" t="s">
        <v>52</v>
      </c>
      <c r="BH2374" s="22" t="s">
        <v>68</v>
      </c>
      <c r="BM2374" s="22" t="s">
        <v>63</v>
      </c>
      <c r="BQ2374" s="23" t="s">
        <v>69</v>
      </c>
      <c r="BR2374" s="23"/>
      <c r="BS2374" s="24"/>
      <c r="BT2374" s="24"/>
      <c r="BU2374" s="24"/>
      <c r="BW2374" s="22" t="s">
        <v>64</v>
      </c>
    </row>
    <row r="2375" spans="2:91" ht="18.600000000000001" customHeight="1" thickBot="1">
      <c r="D2375" s="249" t="s">
        <v>103</v>
      </c>
      <c r="E2375" s="250"/>
      <c r="F2375" s="251" t="s">
        <v>104</v>
      </c>
      <c r="G2375" s="252"/>
      <c r="H2375" s="229"/>
      <c r="I2375" s="253" t="s">
        <v>11</v>
      </c>
      <c r="J2375" s="254"/>
      <c r="K2375" s="255" t="s">
        <v>12</v>
      </c>
      <c r="L2375" s="256"/>
      <c r="M2375" s="24"/>
      <c r="N2375" s="253" t="s">
        <v>105</v>
      </c>
      <c r="O2375" s="254"/>
      <c r="P2375" s="255" t="s">
        <v>106</v>
      </c>
      <c r="Q2375" s="256"/>
      <c r="R2375" s="24"/>
      <c r="S2375" s="249" t="s">
        <v>107</v>
      </c>
      <c r="T2375" s="250"/>
      <c r="U2375" s="251" t="s">
        <v>108</v>
      </c>
      <c r="V2375" s="252"/>
      <c r="W2375" s="8"/>
      <c r="X2375" s="253" t="s">
        <v>109</v>
      </c>
      <c r="Y2375" s="254"/>
      <c r="Z2375" s="255" t="s">
        <v>110</v>
      </c>
      <c r="AA2375" s="256"/>
      <c r="AB2375" s="8"/>
      <c r="AC2375" s="253" t="s">
        <v>111</v>
      </c>
      <c r="AD2375" s="254"/>
      <c r="AE2375" s="255" t="s">
        <v>14</v>
      </c>
      <c r="AF2375" s="256"/>
      <c r="AG2375" s="8"/>
      <c r="AH2375" s="253" t="s">
        <v>112</v>
      </c>
      <c r="AI2375" s="254"/>
      <c r="AJ2375" s="255" t="s">
        <v>113</v>
      </c>
      <c r="AK2375" s="256"/>
      <c r="AL2375" s="8"/>
      <c r="AM2375" s="249" t="s">
        <v>114</v>
      </c>
      <c r="AN2375" s="250"/>
      <c r="AO2375" s="251" t="s">
        <v>115</v>
      </c>
      <c r="AP2375" s="252"/>
      <c r="AQ2375" s="24"/>
      <c r="AR2375" s="253" t="s">
        <v>116</v>
      </c>
      <c r="AS2375" s="254"/>
      <c r="AT2375" s="255" t="s">
        <v>13</v>
      </c>
      <c r="AU2375" s="256"/>
      <c r="AV2375" s="4"/>
      <c r="AW2375" s="253" t="s">
        <v>117</v>
      </c>
      <c r="AX2375" s="254"/>
      <c r="AY2375" s="255" t="s">
        <v>118</v>
      </c>
      <c r="AZ2375" s="256"/>
      <c r="BA2375" s="8"/>
      <c r="BB2375" s="253" t="s">
        <v>119</v>
      </c>
      <c r="BC2375" s="254"/>
      <c r="BD2375" s="255" t="s">
        <v>120</v>
      </c>
      <c r="BE2375" s="256"/>
      <c r="BF2375" s="4"/>
      <c r="BG2375" s="249" t="s">
        <v>121</v>
      </c>
      <c r="BH2375" s="250"/>
      <c r="BI2375" s="251" t="s">
        <v>122</v>
      </c>
      <c r="BJ2375" s="252"/>
      <c r="BK2375" s="4"/>
      <c r="BL2375" s="253" t="s">
        <v>123</v>
      </c>
      <c r="BM2375" s="254"/>
      <c r="BN2375" s="255" t="s">
        <v>124</v>
      </c>
      <c r="BO2375" s="256"/>
      <c r="BP2375" s="4"/>
      <c r="BQ2375" s="253" t="s">
        <v>125</v>
      </c>
      <c r="BR2375" s="254"/>
      <c r="BS2375" s="255" t="s">
        <v>126</v>
      </c>
      <c r="BT2375" s="256"/>
      <c r="BU2375" s="8"/>
      <c r="BV2375" s="253" t="s">
        <v>127</v>
      </c>
      <c r="BW2375" s="254"/>
      <c r="BX2375" s="255" t="s">
        <v>128</v>
      </c>
      <c r="BY2375" s="256"/>
      <c r="CA2375" s="27" t="s">
        <v>15</v>
      </c>
      <c r="CC2375" s="133" t="s">
        <v>70</v>
      </c>
      <c r="CD2375" s="9"/>
      <c r="CE2375" s="38"/>
      <c r="CF2375" s="38"/>
      <c r="CG2375" s="38"/>
      <c r="CH2375" s="38"/>
    </row>
    <row r="2376" spans="2:91" ht="18.600000000000001" customHeight="1" thickTop="1" thickBot="1">
      <c r="B2376" s="129">
        <v>6.3</v>
      </c>
      <c r="D2376" s="29">
        <v>1</v>
      </c>
      <c r="E2376" s="30">
        <v>0</v>
      </c>
      <c r="F2376" s="31">
        <v>0</v>
      </c>
      <c r="G2376" s="32">
        <f t="shared" ref="G2376:G2439" si="22846">-1/($E$8*$B2376)</f>
        <v>-0.10463174603174605</v>
      </c>
      <c r="I2376" s="29">
        <v>1</v>
      </c>
      <c r="J2376" s="33">
        <v>0</v>
      </c>
      <c r="K2376" s="31">
        <v>0</v>
      </c>
      <c r="L2376" s="32">
        <v>0</v>
      </c>
      <c r="N2376" s="29">
        <f t="shared" ref="N2376" si="22847">D2376*I2376+F2376*I2379-E2376*J2376-G2376*J2379</f>
        <v>0.97948456341643253</v>
      </c>
      <c r="O2376" s="33">
        <f t="shared" ref="O2376" si="22848">(D2376*J2376+E2376*I2376+F2376*J2379+G2376*I2379)</f>
        <v>0</v>
      </c>
      <c r="P2376" s="31">
        <f t="shared" ref="P2376" si="22849">D2376*K2376+F2376*K2379-E2376*L2376-G2376*L2379</f>
        <v>0</v>
      </c>
      <c r="Q2376" s="32">
        <f t="shared" ref="Q2376" si="22850">(D2376*L2376+E2376*K2376+F2376*L2379+G2376*K2379)</f>
        <v>-0.10463174603174605</v>
      </c>
      <c r="S2376" s="29">
        <v>1</v>
      </c>
      <c r="T2376" s="30">
        <v>0</v>
      </c>
      <c r="U2376" s="31">
        <v>0</v>
      </c>
      <c r="V2376" s="32">
        <f t="shared" ref="V2376:V2439" si="22851">-1/($T$8*$B2376)</f>
        <v>-0.20326507936507934</v>
      </c>
      <c r="X2376" s="29">
        <f t="shared" ref="X2376" si="22852">N2376*S2376+P2376*S2379-O2376*T2376-Q2376*T2379</f>
        <v>0.97948456341643253</v>
      </c>
      <c r="Y2376" s="33">
        <f t="shared" ref="Y2376" si="22853">(N2376*T2376+O2376*S2376+P2376*T2379+Q2376*S2379)</f>
        <v>0</v>
      </c>
      <c r="Z2376" s="31">
        <f t="shared" ref="Z2376" si="22854">N2376*U2376+P2376*U2379-O2376*V2376-Q2376*V2379</f>
        <v>0</v>
      </c>
      <c r="AA2376" s="32">
        <f t="shared" ref="AA2376" si="22855">(N2376*V2376+O2376*U2376+P2376*V2379+Q2376*U2379)</f>
        <v>-0.30372675355145728</v>
      </c>
      <c r="AB2376" s="8"/>
      <c r="AC2376" s="29">
        <v>1</v>
      </c>
      <c r="AD2376" s="33">
        <v>0</v>
      </c>
      <c r="AE2376" s="31">
        <v>0</v>
      </c>
      <c r="AF2376" s="32">
        <v>0</v>
      </c>
      <c r="AH2376" s="29">
        <f t="shared" ref="AH2376" si="22856">X2376*AC2376+Z2376*AC2379-Y2376*AD2376-AA2376*AD2379</f>
        <v>0.93290972968311459</v>
      </c>
      <c r="AI2376" s="33">
        <f t="shared" ref="AI2376" si="22857">(X2376*AD2376+Y2376*AC2376+Z2376*AD2379+AA2376*AC2379)</f>
        <v>0</v>
      </c>
      <c r="AJ2376" s="31">
        <f t="shared" ref="AJ2376" si="22858">X2376*AE2376+Z2376*AE2379-Y2376*AF2376-AA2376*AF2379</f>
        <v>0</v>
      </c>
      <c r="AK2376" s="32">
        <f t="shared" ref="AK2376" si="22859">(X2376*AF2376+Y2376*AE2376+Z2376*AF2379+AA2376*AE2379)</f>
        <v>-0.30372675355145728</v>
      </c>
      <c r="AL2376" s="8"/>
      <c r="AM2376" s="29">
        <v>1</v>
      </c>
      <c r="AN2376" s="30">
        <v>0</v>
      </c>
      <c r="AO2376" s="31">
        <v>0</v>
      </c>
      <c r="AP2376" s="32">
        <f t="shared" ref="AP2376:AP2439" si="22860">-1/($AN$8*$B2376)</f>
        <v>-0.18381428571428574</v>
      </c>
      <c r="AR2376" s="29">
        <f t="shared" ref="AR2376" si="22861">AH2376*AM2376+AJ2376*AM2379-AI2376*AN2376-AK2376*AN2379</f>
        <v>0.93290972968311459</v>
      </c>
      <c r="AS2376" s="33">
        <f t="shared" ref="AS2376" si="22862">(AH2376*AN2376+AI2376*AM2376+AJ2376*AN2379+AK2376*AM2379)</f>
        <v>0</v>
      </c>
      <c r="AT2376" s="31">
        <f t="shared" ref="AT2376" si="22863">AH2376*AO2376+AJ2376*AO2379-AI2376*AP2376-AK2376*AP2379</f>
        <v>0</v>
      </c>
      <c r="AU2376" s="32">
        <f t="shared" ref="AU2376" si="22864">(AH2376*AP2376+AI2376*AO2376+AJ2376*AP2379+AK2376*AO2379)</f>
        <v>-0.47520888914906639</v>
      </c>
      <c r="AV2376" s="8"/>
      <c r="AW2376" s="29">
        <v>1</v>
      </c>
      <c r="AX2376" s="33">
        <v>0</v>
      </c>
      <c r="AY2376" s="31">
        <v>0</v>
      </c>
      <c r="AZ2376" s="32">
        <v>0</v>
      </c>
      <c r="BB2376" s="29">
        <f t="shared" ref="BB2376" si="22865">AR2376*AW2376+AT2376*AW2379-AS2376*AX2376-AU2376*AX2379</f>
        <v>0.86678367196496531</v>
      </c>
      <c r="BC2376" s="33">
        <f t="shared" ref="BC2376" si="22866">(AR2376*AX2376+AS2376*AW2376+AT2376*AX2379+AU2376*AW2379)</f>
        <v>0</v>
      </c>
      <c r="BD2376" s="31">
        <f t="shared" ref="BD2376" si="22867">AR2376*AY2376+AT2376*AY2379-AS2376*AZ2376-AU2376*AZ2379</f>
        <v>0</v>
      </c>
      <c r="BE2376" s="32">
        <f t="shared" ref="BE2376" si="22868">(AR2376*AZ2376+AS2376*AY2376+AT2376*AZ2379+AU2376*AY2379)</f>
        <v>-0.47520888914906639</v>
      </c>
      <c r="BF2376" s="8"/>
      <c r="BG2376" s="29">
        <v>1</v>
      </c>
      <c r="BH2376" s="30">
        <v>0</v>
      </c>
      <c r="BI2376" s="31">
        <v>0</v>
      </c>
      <c r="BJ2376" s="32">
        <f t="shared" ref="BJ2376:BJ2439" si="22869">-1/($BH$8*$B2376)</f>
        <v>-6.4633333333333334E-2</v>
      </c>
      <c r="BL2376" s="29">
        <f t="shared" ref="BL2376" si="22870">BB2376*BG2376+BD2376*BG2379-BC2376*BH2376-BE2376*BH2379</f>
        <v>0.86678367196496531</v>
      </c>
      <c r="BM2376" s="33">
        <f t="shared" ref="BM2376" si="22871">(BB2376*BH2376+BC2376*BG2376+BD2376*BH2379+BE2376*BG2379)</f>
        <v>0</v>
      </c>
      <c r="BN2376" s="31">
        <f t="shared" ref="BN2376" si="22872">BB2376*BI2376+BD2376*BI2379-BC2376*BJ2376-BE2376*BJ2379</f>
        <v>0</v>
      </c>
      <c r="BO2376" s="32">
        <f t="shared" ref="BO2376" si="22873">(BB2376*BJ2376+BC2376*BI2376+BD2376*BJ2379+BE2376*BI2379)</f>
        <v>-0.53123200714706864</v>
      </c>
      <c r="BP2376" s="8"/>
      <c r="BQ2376" s="34">
        <v>1</v>
      </c>
      <c r="BR2376" s="35">
        <v>0</v>
      </c>
      <c r="BS2376" s="11">
        <v>0</v>
      </c>
      <c r="BT2376" s="36">
        <v>0</v>
      </c>
      <c r="BV2376" s="29">
        <f t="shared" ref="BV2376" si="22874">BL2376*BQ2376+BN2376*BQ2379-BM2376*BR2376-BO2376*BR2379</f>
        <v>0.86678367196496531</v>
      </c>
      <c r="BW2376" s="33">
        <f t="shared" ref="BW2376" si="22875">(BL2376*BR2376+BM2376*BQ2376+BN2376*BR2379+BO2376*BQ2379)</f>
        <v>-0.53123200714706864</v>
      </c>
      <c r="BX2376" s="31">
        <f t="shared" ref="BX2376" si="22876">BL2376*BS2376+BN2376*BS2379-BM2376*BT2376-BO2376*BT2379</f>
        <v>0</v>
      </c>
      <c r="BY2376" s="32">
        <f t="shared" ref="BY2376" si="22877">(BL2376*BT2376+BM2376*BS2376+BN2376*BT2379+BO2376*BS2379)</f>
        <v>-0.53123200714706864</v>
      </c>
      <c r="CA2376" s="37">
        <f t="shared" ref="CA2376" si="22878">20*LOG(((1+$BR$8)/$BR$8)/((BV2376+BV2379)^2+(BW2376+BW2379)^2)^0.5)</f>
        <v>-4.3210472755545598E-3</v>
      </c>
      <c r="CC2376" s="134">
        <f t="shared" ref="CC2376" si="22879">((BV2376^2+BW2376^2)^0.5)/((BV2379^2+BW2379^2)^0.5)</f>
        <v>1.0319788954954063</v>
      </c>
      <c r="CD2376" s="9"/>
      <c r="CE2376" s="38"/>
      <c r="CF2376" s="38"/>
      <c r="CG2376" s="38"/>
      <c r="CH2376" s="38"/>
      <c r="CM2376" s="129">
        <v>6.28000000000001</v>
      </c>
    </row>
    <row r="2377" spans="2:91" ht="18.600000000000001" customHeight="1" thickBot="1">
      <c r="D2377" s="39"/>
      <c r="G2377" s="40"/>
      <c r="I2377" s="39"/>
      <c r="L2377" s="40"/>
      <c r="N2377" s="39"/>
      <c r="Q2377" s="40"/>
      <c r="S2377" s="39"/>
      <c r="V2377" s="40"/>
      <c r="X2377" s="39"/>
      <c r="AA2377" s="40"/>
      <c r="AC2377" s="39"/>
      <c r="AF2377" s="40"/>
      <c r="AH2377" s="39"/>
      <c r="AK2377" s="40"/>
      <c r="AM2377" s="39"/>
      <c r="AP2377" s="40"/>
      <c r="AR2377" s="39"/>
      <c r="AU2377" s="40"/>
      <c r="AW2377" s="39"/>
      <c r="AZ2377" s="40"/>
      <c r="BB2377" s="39"/>
      <c r="BE2377" s="40"/>
      <c r="BG2377" s="39"/>
      <c r="BJ2377" s="40"/>
      <c r="BL2377" s="39"/>
      <c r="BO2377" s="40"/>
      <c r="BQ2377" s="34"/>
      <c r="BR2377" s="11"/>
      <c r="BS2377" s="11"/>
      <c r="BT2377" s="41"/>
      <c r="BV2377" s="39"/>
      <c r="BY2377" s="40"/>
      <c r="CC2377" s="135"/>
      <c r="CD2377" s="9"/>
      <c r="CE2377" s="38"/>
      <c r="CF2377" s="38"/>
      <c r="CG2377" s="38"/>
      <c r="CH2377" s="38"/>
    </row>
    <row r="2378" spans="2:91" ht="18.600000000000001" customHeight="1" thickBot="1">
      <c r="D2378" s="258" t="s">
        <v>129</v>
      </c>
      <c r="E2378" s="259"/>
      <c r="F2378" s="260" t="s">
        <v>130</v>
      </c>
      <c r="G2378" s="261"/>
      <c r="H2378" s="229"/>
      <c r="I2378" s="258" t="s">
        <v>131</v>
      </c>
      <c r="J2378" s="259"/>
      <c r="K2378" s="260" t="s">
        <v>132</v>
      </c>
      <c r="L2378" s="261"/>
      <c r="N2378" s="253" t="s">
        <v>133</v>
      </c>
      <c r="O2378" s="254"/>
      <c r="P2378" s="255" t="s">
        <v>134</v>
      </c>
      <c r="Q2378" s="256"/>
      <c r="S2378" s="258" t="s">
        <v>135</v>
      </c>
      <c r="T2378" s="259"/>
      <c r="U2378" s="260" t="s">
        <v>136</v>
      </c>
      <c r="V2378" s="261"/>
      <c r="W2378" s="8"/>
      <c r="X2378" s="253" t="s">
        <v>137</v>
      </c>
      <c r="Y2378" s="254"/>
      <c r="Z2378" s="255" t="s">
        <v>138</v>
      </c>
      <c r="AA2378" s="256"/>
      <c r="AB2378" s="8"/>
      <c r="AC2378" s="258" t="s">
        <v>139</v>
      </c>
      <c r="AD2378" s="259"/>
      <c r="AE2378" s="260" t="s">
        <v>140</v>
      </c>
      <c r="AF2378" s="261"/>
      <c r="AG2378" s="8"/>
      <c r="AH2378" s="253" t="s">
        <v>141</v>
      </c>
      <c r="AI2378" s="254"/>
      <c r="AJ2378" s="255" t="s">
        <v>142</v>
      </c>
      <c r="AK2378" s="256"/>
      <c r="AL2378" s="8"/>
      <c r="AM2378" s="258" t="s">
        <v>143</v>
      </c>
      <c r="AN2378" s="259"/>
      <c r="AO2378" s="260" t="s">
        <v>144</v>
      </c>
      <c r="AP2378" s="261"/>
      <c r="AR2378" s="253" t="s">
        <v>145</v>
      </c>
      <c r="AS2378" s="254"/>
      <c r="AT2378" s="255" t="s">
        <v>146</v>
      </c>
      <c r="AU2378" s="256"/>
      <c r="AV2378" s="4"/>
      <c r="AW2378" s="258" t="s">
        <v>147</v>
      </c>
      <c r="AX2378" s="259"/>
      <c r="AY2378" s="260" t="s">
        <v>148</v>
      </c>
      <c r="AZ2378" s="261"/>
      <c r="BA2378" s="8"/>
      <c r="BB2378" s="253" t="s">
        <v>149</v>
      </c>
      <c r="BC2378" s="254"/>
      <c r="BD2378" s="255" t="s">
        <v>150</v>
      </c>
      <c r="BE2378" s="256"/>
      <c r="BF2378" s="4"/>
      <c r="BG2378" s="258" t="s">
        <v>151</v>
      </c>
      <c r="BH2378" s="259"/>
      <c r="BI2378" s="260" t="s">
        <v>152</v>
      </c>
      <c r="BJ2378" s="261"/>
      <c r="BK2378" s="4"/>
      <c r="BL2378" s="253" t="s">
        <v>153</v>
      </c>
      <c r="BM2378" s="254"/>
      <c r="BN2378" s="255" t="s">
        <v>154</v>
      </c>
      <c r="BO2378" s="256"/>
      <c r="BP2378" s="4"/>
      <c r="BQ2378" s="258" t="s">
        <v>155</v>
      </c>
      <c r="BR2378" s="259"/>
      <c r="BS2378" s="260" t="s">
        <v>156</v>
      </c>
      <c r="BT2378" s="261"/>
      <c r="BU2378" s="8"/>
      <c r="BV2378" s="253" t="s">
        <v>157</v>
      </c>
      <c r="BW2378" s="254"/>
      <c r="BX2378" s="255" t="s">
        <v>158</v>
      </c>
      <c r="BY2378" s="256"/>
      <c r="CA2378" s="46" t="s">
        <v>16</v>
      </c>
      <c r="CC2378" s="136" t="s">
        <v>71</v>
      </c>
      <c r="CD2378" s="9"/>
      <c r="CE2378" s="38"/>
      <c r="CF2378" s="38"/>
      <c r="CG2378" s="38"/>
      <c r="CH2378" s="38"/>
    </row>
    <row r="2379" spans="2:91" ht="18.600000000000001" customHeight="1" thickTop="1" thickBot="1">
      <c r="D2379" s="29">
        <v>0</v>
      </c>
      <c r="E2379" s="33">
        <v>0</v>
      </c>
      <c r="F2379" s="31">
        <v>1</v>
      </c>
      <c r="G2379" s="32">
        <v>0</v>
      </c>
      <c r="I2379" s="29">
        <v>0</v>
      </c>
      <c r="J2379" s="33">
        <f t="shared" ref="J2379" si="22880">IF(0=(1-$J$8*$K$8*$B2376^2),10^14,$B2376*$J$8/(1-$J$8*$K$8*$B2376^2))</f>
        <v>-0.19607277295499723</v>
      </c>
      <c r="K2379" s="31">
        <v>1</v>
      </c>
      <c r="L2379" s="32">
        <v>0</v>
      </c>
      <c r="N2379" s="29">
        <f t="shared" ref="N2379" si="22881">D2379*I2376+F2379*I2379-E2379*J2376-G2379*J2379</f>
        <v>0</v>
      </c>
      <c r="O2379" s="33">
        <f t="shared" ref="O2379" si="22882">(D2379*J2376+E2379*I2376+F2379*J2379+G2379*I2379)</f>
        <v>-0.19607277295499723</v>
      </c>
      <c r="P2379" s="31">
        <f t="shared" ref="P2379" si="22883">D2379*K2376+F2379*K2379-E2379*L2376-G2379*L2379</f>
        <v>1</v>
      </c>
      <c r="Q2379" s="32">
        <f t="shared" ref="Q2379" si="22884">(D2379*L2376+E2379*K2376+F2379*L2379+G2379*K2379)</f>
        <v>0</v>
      </c>
      <c r="S2379" s="29">
        <v>0</v>
      </c>
      <c r="T2379" s="33">
        <v>0</v>
      </c>
      <c r="U2379" s="31">
        <v>1</v>
      </c>
      <c r="V2379" s="32">
        <v>0</v>
      </c>
      <c r="X2379" s="29">
        <f t="shared" ref="X2379" si="22885">N2379*S2376+P2379*S2379-O2379*T2376-Q2379*T2379</f>
        <v>0</v>
      </c>
      <c r="Y2379" s="33">
        <f t="shared" ref="Y2379" si="22886">(N2379*T2376+O2379*S2376+P2379*T2379+Q2379*S2379)</f>
        <v>-0.19607277295499723</v>
      </c>
      <c r="Z2379" s="31">
        <f t="shared" ref="Z2379" si="22887">N2379*U2376+P2379*U2379-O2379*V2376-Q2379*V2379</f>
        <v>0.96014525224397129</v>
      </c>
      <c r="AA2379" s="32">
        <f t="shared" ref="AA2379" si="22888">(N2379*V2376+O2379*U2376+P2379*V2379+Q2379*U2379)</f>
        <v>0</v>
      </c>
      <c r="AB2379" s="8"/>
      <c r="AC2379" s="29">
        <v>0</v>
      </c>
      <c r="AD2379" s="33">
        <f t="shared" ref="AD2379" si="22889">IF(0=(1-$AD$8*$AE$8*$B2376^2),10^14,$B2376*$AD$8/(1-$AD$8*$AE$8*$B2376^2))</f>
        <v>-0.15334452164230333</v>
      </c>
      <c r="AE2379" s="31">
        <v>1</v>
      </c>
      <c r="AF2379" s="32">
        <v>0</v>
      </c>
      <c r="AH2379" s="29">
        <f t="shared" ref="AH2379" si="22890">X2379*AC2376+Z2379*AC2379-Y2379*AD2376-AA2379*AD2379</f>
        <v>0</v>
      </c>
      <c r="AI2379" s="33">
        <f t="shared" ref="AI2379" si="22891">(X2379*AD2376+Y2379*AC2376+Z2379*AD2379+AA2379*AC2379)</f>
        <v>-0.34330578736747769</v>
      </c>
      <c r="AJ2379" s="31">
        <f t="shared" ref="AJ2379" si="22892">X2379*AE2376+Z2379*AE2379-Y2379*AF2376-AA2379*AF2379</f>
        <v>0.96014525224397129</v>
      </c>
      <c r="AK2379" s="32">
        <f t="shared" ref="AK2379" si="22893">(X2379*AF2376+Y2379*AE2376+Z2379*AF2379+AA2379*AE2379)</f>
        <v>0</v>
      </c>
      <c r="AL2379" s="8"/>
      <c r="AM2379" s="29">
        <v>0</v>
      </c>
      <c r="AN2379" s="33">
        <v>0</v>
      </c>
      <c r="AO2379" s="31">
        <v>1</v>
      </c>
      <c r="AP2379" s="32">
        <v>0</v>
      </c>
      <c r="AR2379" s="29">
        <f t="shared" ref="AR2379" si="22894">AH2379*AM2376+AJ2379*AM2379-AI2379*AN2376-AK2379*AN2379</f>
        <v>0</v>
      </c>
      <c r="AS2379" s="33">
        <f t="shared" ref="AS2379" si="22895">(AH2379*AN2376+AI2379*AM2376+AJ2379*AN2379+AK2379*AM2379)</f>
        <v>-0.34330578736747769</v>
      </c>
      <c r="AT2379" s="31">
        <f t="shared" ref="AT2379" si="22896">AH2379*AO2376+AJ2379*AO2379-AI2379*AP2376-AK2379*AP2379</f>
        <v>0.89704074415743795</v>
      </c>
      <c r="AU2379" s="32">
        <f t="shared" ref="AU2379" si="22897">(AH2379*AP2376+AI2379*AO2376+AJ2379*AP2379+AK2379*AO2379)</f>
        <v>0</v>
      </c>
      <c r="AV2379" s="8"/>
      <c r="AW2379" s="29">
        <v>0</v>
      </c>
      <c r="AX2379" s="33">
        <f t="shared" ref="AX2379" si="22898">IF(0=(1-$AX$8*$AY$8*$B2376^2),10^14,$B2376*$AX$8/(1-$AX$8*$AY$8*$B2376^2))</f>
        <v>-0.13915155887878694</v>
      </c>
      <c r="AY2379" s="31">
        <v>1</v>
      </c>
      <c r="AZ2379" s="32">
        <v>0</v>
      </c>
      <c r="BB2379" s="29">
        <f t="shared" ref="BB2379" si="22899">AR2379*AW2376+AT2379*AW2379-AS2379*AX2376-AU2379*AX2379</f>
        <v>0</v>
      </c>
      <c r="BC2379" s="33">
        <f t="shared" ref="BC2379" si="22900">(AR2379*AX2376+AS2379*AW2376+AT2379*AX2379+AU2379*AW2379)</f>
        <v>-0.46813040529477223</v>
      </c>
      <c r="BD2379" s="31">
        <f t="shared" ref="BD2379" si="22901">AR2379*AY2376+AT2379*AY2379-AS2379*AZ2376-AU2379*AZ2379</f>
        <v>0.89704074415743795</v>
      </c>
      <c r="BE2379" s="32">
        <f t="shared" ref="BE2379" si="22902">(AR2379*AZ2376+AS2379*AY2376+AT2379*AZ2379+AU2379*AY2379)</f>
        <v>0</v>
      </c>
      <c r="BF2379" s="8"/>
      <c r="BG2379" s="29">
        <v>0</v>
      </c>
      <c r="BH2379" s="33">
        <v>0</v>
      </c>
      <c r="BI2379" s="31">
        <v>1</v>
      </c>
      <c r="BJ2379" s="32">
        <v>0</v>
      </c>
      <c r="BL2379" s="29">
        <f t="shared" ref="BL2379" si="22903">BB2379*BG2376+BD2379*BG2379-BC2379*BH2376-BE2379*BH2379</f>
        <v>0</v>
      </c>
      <c r="BM2379" s="33">
        <f t="shared" ref="BM2379" si="22904">(BB2379*BH2376+BC2379*BG2376+BD2379*BH2379+BE2379*BG2379)</f>
        <v>-0.46813040529477223</v>
      </c>
      <c r="BN2379" s="31">
        <f t="shared" ref="BN2379" si="22905">BB2379*BI2376+BD2379*BI2379-BC2379*BJ2376-BE2379*BJ2379</f>
        <v>0.8667839156285525</v>
      </c>
      <c r="BO2379" s="32">
        <f t="shared" ref="BO2379" si="22906">(BB2379*BJ2376+BC2379*BI2376+BD2379*BJ2379+BE2379*BI2379)</f>
        <v>0</v>
      </c>
      <c r="BP2379" s="8"/>
      <c r="BQ2379" s="19">
        <f t="shared" ref="BQ2379:BQ2442" si="22907">1/$BR$8</f>
        <v>1</v>
      </c>
      <c r="BR2379" s="47">
        <v>0</v>
      </c>
      <c r="BS2379" s="48">
        <v>1</v>
      </c>
      <c r="BT2379" s="49">
        <v>0</v>
      </c>
      <c r="BV2379" s="29">
        <f t="shared" ref="BV2379" si="22908">BL2379*BQ2376+BN2379*BQ2379-BM2379*BR2376-BO2379*BR2379</f>
        <v>0.8667839156285525</v>
      </c>
      <c r="BW2379" s="33">
        <f t="shared" ref="BW2379" si="22909">(BL2379*BR2376+BM2379*BQ2376+BN2379*BR2379+BO2379*BQ2379)</f>
        <v>-0.46813040529477223</v>
      </c>
      <c r="BX2379" s="31">
        <f t="shared" ref="BX2379" si="22910">BL2379*BS2376+BN2379*BS2379-BM2379*BT2376-BO2379*BT2379</f>
        <v>0.8667839156285525</v>
      </c>
      <c r="BY2379" s="32">
        <f t="shared" ref="BY2379" si="22911">(BL2379*BT2376+BM2379*BS2376+BN2379*BT2379+BO2379*BS2379)</f>
        <v>0</v>
      </c>
      <c r="CA2379" s="50">
        <f t="shared" ref="CA2379" si="22912">(180/PI())*ATAN(-1*(BW2376+BW2379)/(BV2376+BV2379))</f>
        <v>29.962473976913504</v>
      </c>
      <c r="CC2379" s="137">
        <f t="shared" ref="CC2379" si="22913">20*LOG(((1-(10^(CA2376/20)^2)*(1-((1-CC2376)/(1+CC2376))^2))^0.5))</f>
        <v>-29.059149750028514</v>
      </c>
      <c r="CD2379" s="9"/>
      <c r="CE2379" s="38"/>
      <c r="CF2379" s="38"/>
      <c r="CG2379" s="38"/>
      <c r="CH2379" s="38"/>
    </row>
    <row r="2380" spans="2:91" ht="18.600000000000001" customHeight="1">
      <c r="CC2380" s="42"/>
    </row>
    <row r="2381" spans="2:91" ht="18.600000000000001" customHeight="1" thickBot="1">
      <c r="E2381" s="22" t="s">
        <v>4</v>
      </c>
      <c r="J2381" s="22" t="s">
        <v>5</v>
      </c>
      <c r="O2381" s="22" t="s">
        <v>6</v>
      </c>
      <c r="T2381" s="22" t="s">
        <v>7</v>
      </c>
      <c r="Y2381" s="22" t="s">
        <v>8</v>
      </c>
      <c r="AD2381" s="22" t="s">
        <v>65</v>
      </c>
      <c r="AI2381" s="22" t="s">
        <v>9</v>
      </c>
      <c r="AN2381" s="22" t="s">
        <v>66</v>
      </c>
      <c r="AS2381" s="22" t="s">
        <v>51</v>
      </c>
      <c r="AX2381" s="22" t="s">
        <v>67</v>
      </c>
      <c r="BC2381" s="22" t="s">
        <v>52</v>
      </c>
      <c r="BH2381" s="22" t="s">
        <v>68</v>
      </c>
      <c r="BM2381" s="22" t="s">
        <v>63</v>
      </c>
      <c r="BQ2381" s="23" t="s">
        <v>69</v>
      </c>
      <c r="BR2381" s="23"/>
      <c r="BS2381" s="24"/>
      <c r="BT2381" s="24"/>
      <c r="BU2381" s="24"/>
      <c r="BW2381" s="22" t="s">
        <v>64</v>
      </c>
    </row>
    <row r="2382" spans="2:91" ht="18.600000000000001" customHeight="1" thickBot="1">
      <c r="D2382" s="249" t="s">
        <v>103</v>
      </c>
      <c r="E2382" s="250"/>
      <c r="F2382" s="251" t="s">
        <v>104</v>
      </c>
      <c r="G2382" s="252"/>
      <c r="H2382" s="229"/>
      <c r="I2382" s="253" t="s">
        <v>11</v>
      </c>
      <c r="J2382" s="254"/>
      <c r="K2382" s="255" t="s">
        <v>12</v>
      </c>
      <c r="L2382" s="256"/>
      <c r="M2382" s="24"/>
      <c r="N2382" s="253" t="s">
        <v>105</v>
      </c>
      <c r="O2382" s="254"/>
      <c r="P2382" s="255" t="s">
        <v>106</v>
      </c>
      <c r="Q2382" s="256"/>
      <c r="R2382" s="24"/>
      <c r="S2382" s="249" t="s">
        <v>107</v>
      </c>
      <c r="T2382" s="250"/>
      <c r="U2382" s="251" t="s">
        <v>108</v>
      </c>
      <c r="V2382" s="252"/>
      <c r="W2382" s="8"/>
      <c r="X2382" s="253" t="s">
        <v>109</v>
      </c>
      <c r="Y2382" s="254"/>
      <c r="Z2382" s="255" t="s">
        <v>110</v>
      </c>
      <c r="AA2382" s="256"/>
      <c r="AB2382" s="8"/>
      <c r="AC2382" s="253" t="s">
        <v>111</v>
      </c>
      <c r="AD2382" s="254"/>
      <c r="AE2382" s="255" t="s">
        <v>14</v>
      </c>
      <c r="AF2382" s="256"/>
      <c r="AG2382" s="8"/>
      <c r="AH2382" s="253" t="s">
        <v>112</v>
      </c>
      <c r="AI2382" s="254"/>
      <c r="AJ2382" s="255" t="s">
        <v>113</v>
      </c>
      <c r="AK2382" s="256"/>
      <c r="AL2382" s="8"/>
      <c r="AM2382" s="249" t="s">
        <v>114</v>
      </c>
      <c r="AN2382" s="250"/>
      <c r="AO2382" s="251" t="s">
        <v>115</v>
      </c>
      <c r="AP2382" s="252"/>
      <c r="AQ2382" s="24"/>
      <c r="AR2382" s="253" t="s">
        <v>116</v>
      </c>
      <c r="AS2382" s="254"/>
      <c r="AT2382" s="255" t="s">
        <v>13</v>
      </c>
      <c r="AU2382" s="256"/>
      <c r="AV2382" s="4"/>
      <c r="AW2382" s="253" t="s">
        <v>117</v>
      </c>
      <c r="AX2382" s="254"/>
      <c r="AY2382" s="255" t="s">
        <v>118</v>
      </c>
      <c r="AZ2382" s="256"/>
      <c r="BA2382" s="8"/>
      <c r="BB2382" s="253" t="s">
        <v>119</v>
      </c>
      <c r="BC2382" s="254"/>
      <c r="BD2382" s="255" t="s">
        <v>120</v>
      </c>
      <c r="BE2382" s="256"/>
      <c r="BF2382" s="4"/>
      <c r="BG2382" s="249" t="s">
        <v>121</v>
      </c>
      <c r="BH2382" s="250"/>
      <c r="BI2382" s="251" t="s">
        <v>122</v>
      </c>
      <c r="BJ2382" s="252"/>
      <c r="BK2382" s="4"/>
      <c r="BL2382" s="253" t="s">
        <v>123</v>
      </c>
      <c r="BM2382" s="254"/>
      <c r="BN2382" s="255" t="s">
        <v>124</v>
      </c>
      <c r="BO2382" s="256"/>
      <c r="BP2382" s="4"/>
      <c r="BQ2382" s="253" t="s">
        <v>125</v>
      </c>
      <c r="BR2382" s="254"/>
      <c r="BS2382" s="255" t="s">
        <v>126</v>
      </c>
      <c r="BT2382" s="256"/>
      <c r="BU2382" s="8"/>
      <c r="BV2382" s="253" t="s">
        <v>127</v>
      </c>
      <c r="BW2382" s="254"/>
      <c r="BX2382" s="255" t="s">
        <v>128</v>
      </c>
      <c r="BY2382" s="256"/>
      <c r="CA2382" s="27" t="s">
        <v>15</v>
      </c>
      <c r="CC2382" s="133" t="s">
        <v>70</v>
      </c>
      <c r="CD2382" s="9"/>
      <c r="CE2382" s="38"/>
      <c r="CF2382" s="38"/>
      <c r="CG2382" s="38"/>
      <c r="CH2382" s="38"/>
    </row>
    <row r="2383" spans="2:91" ht="18.600000000000001" customHeight="1" thickTop="1" thickBot="1">
      <c r="B2383" s="129">
        <v>6.32</v>
      </c>
      <c r="D2383" s="29">
        <v>1</v>
      </c>
      <c r="E2383" s="30">
        <v>0</v>
      </c>
      <c r="F2383" s="31">
        <v>0</v>
      </c>
      <c r="G2383" s="32">
        <f t="shared" ref="G2383:G2446" si="22914">-1/($E$8*$B2383)</f>
        <v>-0.1043006329113924</v>
      </c>
      <c r="I2383" s="29">
        <v>1</v>
      </c>
      <c r="J2383" s="33">
        <v>0</v>
      </c>
      <c r="K2383" s="31">
        <v>0</v>
      </c>
      <c r="L2383" s="32">
        <v>0</v>
      </c>
      <c r="N2383" s="29">
        <f t="shared" ref="N2383" si="22915">D2383*I2383+F2383*I2386-E2383*J2383-G2383*J2386</f>
        <v>0.97961470380181359</v>
      </c>
      <c r="O2383" s="33">
        <f t="shared" ref="O2383" si="22916">(D2383*J2383+E2383*I2383+F2383*J2386+G2383*I2386)</f>
        <v>0</v>
      </c>
      <c r="P2383" s="31">
        <f t="shared" ref="P2383" si="22917">D2383*K2383+F2383*K2386-E2383*L2383-G2383*L2386</f>
        <v>0</v>
      </c>
      <c r="Q2383" s="32">
        <f t="shared" ref="Q2383" si="22918">(D2383*L2383+E2383*K2383+F2383*L2386+G2383*K2386)</f>
        <v>-0.1043006329113924</v>
      </c>
      <c r="S2383" s="29">
        <v>1</v>
      </c>
      <c r="T2383" s="30">
        <v>0</v>
      </c>
      <c r="U2383" s="31">
        <v>0</v>
      </c>
      <c r="V2383" s="32">
        <f t="shared" ref="V2383:V2446" si="22919">-1/($T$8*$B2383)</f>
        <v>-0.20262183544303797</v>
      </c>
      <c r="X2383" s="29">
        <f t="shared" ref="X2383" si="22920">N2383*S2383+P2383*S2386-O2383*T2383-Q2383*T2386</f>
        <v>0.97961470380181359</v>
      </c>
      <c r="Y2383" s="33">
        <f t="shared" ref="Y2383" si="22921">(N2383*T2383+O2383*S2383+P2383*T2386+Q2383*S2386)</f>
        <v>0</v>
      </c>
      <c r="Z2383" s="31">
        <f t="shared" ref="Z2383" si="22922">N2383*U2383+P2383*U2386-O2383*V2383-Q2383*V2386</f>
        <v>0</v>
      </c>
      <c r="AA2383" s="32">
        <f t="shared" ref="AA2383" si="22923">(N2383*V2383+O2383*U2383+P2383*V2386+Q2383*U2386)</f>
        <v>-0.30279196222270383</v>
      </c>
      <c r="AB2383" s="8"/>
      <c r="AC2383" s="29">
        <v>1</v>
      </c>
      <c r="AD2383" s="33">
        <v>0</v>
      </c>
      <c r="AE2383" s="31">
        <v>0</v>
      </c>
      <c r="AF2383" s="32">
        <v>0</v>
      </c>
      <c r="AH2383" s="29">
        <f t="shared" ref="AH2383" si="22924">X2383*AC2383+Z2383*AC2386-Y2383*AD2383-AA2383*AD2386</f>
        <v>0.93333439787676054</v>
      </c>
      <c r="AI2383" s="33">
        <f t="shared" ref="AI2383" si="22925">(X2383*AD2383+Y2383*AC2383+Z2383*AD2386+AA2383*AC2386)</f>
        <v>0</v>
      </c>
      <c r="AJ2383" s="31">
        <f t="shared" ref="AJ2383" si="22926">X2383*AE2383+Z2383*AE2386-Y2383*AF2383-AA2383*AF2386</f>
        <v>0</v>
      </c>
      <c r="AK2383" s="32">
        <f t="shared" ref="AK2383" si="22927">(X2383*AF2383+Y2383*AE2383+Z2383*AF2386+AA2383*AE2386)</f>
        <v>-0.30279196222270383</v>
      </c>
      <c r="AL2383" s="8"/>
      <c r="AM2383" s="29">
        <v>1</v>
      </c>
      <c r="AN2383" s="30">
        <v>0</v>
      </c>
      <c r="AO2383" s="31">
        <v>0</v>
      </c>
      <c r="AP2383" s="32">
        <f t="shared" ref="AP2383:AP2446" si="22928">-1/($AN$8*$B2383)</f>
        <v>-0.18323259493670882</v>
      </c>
      <c r="AR2383" s="29">
        <f t="shared" ref="AR2383" si="22929">AH2383*AM2383+AJ2383*AM2386-AI2383*AN2383-AK2383*AN2386</f>
        <v>0.93333439787676054</v>
      </c>
      <c r="AS2383" s="33">
        <f t="shared" ref="AS2383" si="22930">(AH2383*AN2383+AI2383*AM2383+AJ2383*AN2386+AK2383*AM2386)</f>
        <v>0</v>
      </c>
      <c r="AT2383" s="31">
        <f t="shared" ref="AT2383" si="22931">AH2383*AO2383+AJ2383*AO2386-AI2383*AP2383-AK2383*AP2386</f>
        <v>0</v>
      </c>
      <c r="AU2383" s="32">
        <f t="shared" ref="AU2383" si="22932">(AH2383*AP2383+AI2383*AO2383+AJ2383*AP2386+AK2383*AO2386)</f>
        <v>-0.4738092458893533</v>
      </c>
      <c r="AV2383" s="8"/>
      <c r="AW2383" s="29">
        <v>1</v>
      </c>
      <c r="AX2383" s="33">
        <v>0</v>
      </c>
      <c r="AY2383" s="31">
        <v>0</v>
      </c>
      <c r="AZ2383" s="32">
        <v>0</v>
      </c>
      <c r="BB2383" s="29">
        <f t="shared" ref="BB2383" si="22933">AR2383*AW2383+AT2383*AW2386-AS2383*AX2383-AU2383*AX2386</f>
        <v>0.86761615756252519</v>
      </c>
      <c r="BC2383" s="33">
        <f t="shared" ref="BC2383" si="22934">(AR2383*AX2383+AS2383*AW2383+AT2383*AX2386+AU2383*AW2386)</f>
        <v>0</v>
      </c>
      <c r="BD2383" s="31">
        <f t="shared" ref="BD2383" si="22935">AR2383*AY2383+AT2383*AY2386-AS2383*AZ2383-AU2383*AZ2386</f>
        <v>0</v>
      </c>
      <c r="BE2383" s="32">
        <f t="shared" ref="BE2383" si="22936">(AR2383*AZ2383+AS2383*AY2383+AT2383*AZ2386+AU2383*AY2386)</f>
        <v>-0.4738092458893533</v>
      </c>
      <c r="BF2383" s="8"/>
      <c r="BG2383" s="29">
        <v>1</v>
      </c>
      <c r="BH2383" s="30">
        <v>0</v>
      </c>
      <c r="BI2383" s="31">
        <v>0</v>
      </c>
      <c r="BJ2383" s="32">
        <f t="shared" ref="BJ2383:BJ2446" si="22937">-1/($BH$8*$B2383)</f>
        <v>-6.4428797468354421E-2</v>
      </c>
      <c r="BL2383" s="29">
        <f t="shared" ref="BL2383" si="22938">BB2383*BG2383+BD2383*BG2386-BC2383*BH2383-BE2383*BH2386</f>
        <v>0.86761615756252519</v>
      </c>
      <c r="BM2383" s="33">
        <f t="shared" ref="BM2383" si="22939">(BB2383*BH2383+BC2383*BG2383+BD2383*BH2386+BE2383*BG2386)</f>
        <v>0</v>
      </c>
      <c r="BN2383" s="31">
        <f t="shared" ref="BN2383" si="22940">BB2383*BI2383+BD2383*BI2386-BC2383*BJ2383-BE2383*BJ2386</f>
        <v>0</v>
      </c>
      <c r="BO2383" s="32">
        <f t="shared" ref="BO2383" si="22941">(BB2383*BJ2383+BC2383*BI2383+BD2383*BJ2386+BE2383*BI2386)</f>
        <v>-0.52970871158522115</v>
      </c>
      <c r="BP2383" s="8"/>
      <c r="BQ2383" s="34">
        <v>1</v>
      </c>
      <c r="BR2383" s="35">
        <v>0</v>
      </c>
      <c r="BS2383" s="11">
        <v>0</v>
      </c>
      <c r="BT2383" s="36">
        <v>0</v>
      </c>
      <c r="BV2383" s="29">
        <f t="shared" ref="BV2383" si="22942">BL2383*BQ2383+BN2383*BQ2386-BM2383*BR2383-BO2383*BR2386</f>
        <v>0.86761615756252519</v>
      </c>
      <c r="BW2383" s="33">
        <f t="shared" ref="BW2383" si="22943">(BL2383*BR2383+BM2383*BQ2383+BN2383*BR2386+BO2383*BQ2386)</f>
        <v>-0.52970871158522115</v>
      </c>
      <c r="BX2383" s="31">
        <f t="shared" ref="BX2383" si="22944">BL2383*BS2383+BN2383*BS2386-BM2383*BT2383-BO2383*BT2386</f>
        <v>0</v>
      </c>
      <c r="BY2383" s="32">
        <f t="shared" ref="BY2383" si="22945">(BL2383*BT2383+BM2383*BS2383+BN2383*BT2386+BO2383*BS2386)</f>
        <v>-0.52970871158522115</v>
      </c>
      <c r="CA2383" s="37">
        <f t="shared" ref="CA2383" si="22946">20*LOG(((1+$BR$8)/$BR$8)/((BV2383+BV2386)^2+(BW2383+BW2386)^2)^0.5)</f>
        <v>-4.301393022216899E-3</v>
      </c>
      <c r="CC2383" s="134">
        <f t="shared" ref="CC2383" si="22947">((BV2383^2+BW2383^2)^0.5)/((BV2386^2+BW2386^2)^0.5)</f>
        <v>1.0318109481025384</v>
      </c>
      <c r="CD2383" s="9"/>
      <c r="CE2383" s="38"/>
      <c r="CF2383" s="38"/>
      <c r="CG2383" s="38"/>
      <c r="CH2383" s="38"/>
      <c r="CM2383" s="129">
        <v>6.3</v>
      </c>
    </row>
    <row r="2384" spans="2:91" ht="18.600000000000001" customHeight="1" thickBot="1">
      <c r="D2384" s="39"/>
      <c r="G2384" s="40"/>
      <c r="I2384" s="39"/>
      <c r="L2384" s="40"/>
      <c r="N2384" s="39"/>
      <c r="Q2384" s="40"/>
      <c r="S2384" s="39"/>
      <c r="V2384" s="40"/>
      <c r="X2384" s="39"/>
      <c r="AA2384" s="40"/>
      <c r="AC2384" s="39"/>
      <c r="AF2384" s="40"/>
      <c r="AH2384" s="39"/>
      <c r="AK2384" s="40"/>
      <c r="AM2384" s="39"/>
      <c r="AP2384" s="40"/>
      <c r="AR2384" s="39"/>
      <c r="AU2384" s="40"/>
      <c r="AW2384" s="39"/>
      <c r="AZ2384" s="40"/>
      <c r="BB2384" s="39"/>
      <c r="BE2384" s="40"/>
      <c r="BG2384" s="39"/>
      <c r="BJ2384" s="40"/>
      <c r="BL2384" s="39"/>
      <c r="BO2384" s="40"/>
      <c r="BQ2384" s="34"/>
      <c r="BR2384" s="11"/>
      <c r="BS2384" s="11"/>
      <c r="BT2384" s="41"/>
      <c r="BV2384" s="39"/>
      <c r="BY2384" s="40"/>
      <c r="CC2384" s="135"/>
      <c r="CD2384" s="9"/>
      <c r="CE2384" s="38"/>
      <c r="CF2384" s="38"/>
      <c r="CG2384" s="38"/>
      <c r="CH2384" s="38"/>
    </row>
    <row r="2385" spans="2:91" ht="18.600000000000001" customHeight="1" thickBot="1">
      <c r="D2385" s="258" t="s">
        <v>129</v>
      </c>
      <c r="E2385" s="259"/>
      <c r="F2385" s="260" t="s">
        <v>130</v>
      </c>
      <c r="G2385" s="261"/>
      <c r="H2385" s="229"/>
      <c r="I2385" s="258" t="s">
        <v>131</v>
      </c>
      <c r="J2385" s="259"/>
      <c r="K2385" s="260" t="s">
        <v>132</v>
      </c>
      <c r="L2385" s="261"/>
      <c r="N2385" s="253" t="s">
        <v>133</v>
      </c>
      <c r="O2385" s="254"/>
      <c r="P2385" s="255" t="s">
        <v>134</v>
      </c>
      <c r="Q2385" s="256"/>
      <c r="S2385" s="258" t="s">
        <v>135</v>
      </c>
      <c r="T2385" s="259"/>
      <c r="U2385" s="260" t="s">
        <v>136</v>
      </c>
      <c r="V2385" s="261"/>
      <c r="W2385" s="8"/>
      <c r="X2385" s="253" t="s">
        <v>137</v>
      </c>
      <c r="Y2385" s="254"/>
      <c r="Z2385" s="255" t="s">
        <v>138</v>
      </c>
      <c r="AA2385" s="256"/>
      <c r="AB2385" s="8"/>
      <c r="AC2385" s="258" t="s">
        <v>139</v>
      </c>
      <c r="AD2385" s="259"/>
      <c r="AE2385" s="260" t="s">
        <v>140</v>
      </c>
      <c r="AF2385" s="261"/>
      <c r="AG2385" s="8"/>
      <c r="AH2385" s="253" t="s">
        <v>141</v>
      </c>
      <c r="AI2385" s="254"/>
      <c r="AJ2385" s="255" t="s">
        <v>142</v>
      </c>
      <c r="AK2385" s="256"/>
      <c r="AL2385" s="8"/>
      <c r="AM2385" s="258" t="s">
        <v>143</v>
      </c>
      <c r="AN2385" s="259"/>
      <c r="AO2385" s="260" t="s">
        <v>144</v>
      </c>
      <c r="AP2385" s="261"/>
      <c r="AR2385" s="253" t="s">
        <v>145</v>
      </c>
      <c r="AS2385" s="254"/>
      <c r="AT2385" s="255" t="s">
        <v>146</v>
      </c>
      <c r="AU2385" s="256"/>
      <c r="AV2385" s="4"/>
      <c r="AW2385" s="258" t="s">
        <v>147</v>
      </c>
      <c r="AX2385" s="259"/>
      <c r="AY2385" s="260" t="s">
        <v>148</v>
      </c>
      <c r="AZ2385" s="261"/>
      <c r="BA2385" s="8"/>
      <c r="BB2385" s="253" t="s">
        <v>149</v>
      </c>
      <c r="BC2385" s="254"/>
      <c r="BD2385" s="255" t="s">
        <v>150</v>
      </c>
      <c r="BE2385" s="256"/>
      <c r="BF2385" s="4"/>
      <c r="BG2385" s="258" t="s">
        <v>151</v>
      </c>
      <c r="BH2385" s="259"/>
      <c r="BI2385" s="260" t="s">
        <v>152</v>
      </c>
      <c r="BJ2385" s="261"/>
      <c r="BK2385" s="4"/>
      <c r="BL2385" s="253" t="s">
        <v>153</v>
      </c>
      <c r="BM2385" s="254"/>
      <c r="BN2385" s="255" t="s">
        <v>154</v>
      </c>
      <c r="BO2385" s="256"/>
      <c r="BP2385" s="4"/>
      <c r="BQ2385" s="258" t="s">
        <v>155</v>
      </c>
      <c r="BR2385" s="259"/>
      <c r="BS2385" s="260" t="s">
        <v>156</v>
      </c>
      <c r="BT2385" s="261"/>
      <c r="BU2385" s="8"/>
      <c r="BV2385" s="253" t="s">
        <v>157</v>
      </c>
      <c r="BW2385" s="254"/>
      <c r="BX2385" s="255" t="s">
        <v>158</v>
      </c>
      <c r="BY2385" s="256"/>
      <c r="CA2385" s="46" t="s">
        <v>16</v>
      </c>
      <c r="CC2385" s="136" t="s">
        <v>71</v>
      </c>
      <c r="CD2385" s="9"/>
      <c r="CE2385" s="38"/>
      <c r="CF2385" s="38"/>
      <c r="CG2385" s="38"/>
      <c r="CH2385" s="38"/>
    </row>
    <row r="2386" spans="2:91" ht="18.600000000000001" customHeight="1" thickTop="1" thickBot="1">
      <c r="D2386" s="29">
        <v>0</v>
      </c>
      <c r="E2386" s="33">
        <v>0</v>
      </c>
      <c r="F2386" s="31">
        <v>1</v>
      </c>
      <c r="G2386" s="32">
        <v>0</v>
      </c>
      <c r="I2386" s="29">
        <v>0</v>
      </c>
      <c r="J2386" s="33">
        <f t="shared" ref="J2386" si="22948">IF(0=(1-$J$8*$K$8*$B2383^2),10^14,$B2383*$J$8/(1-$J$8*$K$8*$B2383^2))</f>
        <v>-0.19544748319508759</v>
      </c>
      <c r="K2386" s="31">
        <v>1</v>
      </c>
      <c r="L2386" s="32">
        <v>0</v>
      </c>
      <c r="N2386" s="29">
        <f t="shared" ref="N2386" si="22949">D2386*I2383+F2386*I2386-E2386*J2383-G2386*J2386</f>
        <v>0</v>
      </c>
      <c r="O2386" s="33">
        <f t="shared" ref="O2386" si="22950">(D2386*J2383+E2386*I2383+F2386*J2386+G2386*I2386)</f>
        <v>-0.19544748319508759</v>
      </c>
      <c r="P2386" s="31">
        <f t="shared" ref="P2386" si="22951">D2386*K2383+F2386*K2386-E2386*L2383-G2386*L2386</f>
        <v>1</v>
      </c>
      <c r="Q2386" s="32">
        <f t="shared" ref="Q2386" si="22952">(D2386*L2383+E2386*K2383+F2386*L2386+G2386*K2386)</f>
        <v>0</v>
      </c>
      <c r="S2386" s="29">
        <v>0</v>
      </c>
      <c r="T2386" s="33">
        <v>0</v>
      </c>
      <c r="U2386" s="31">
        <v>1</v>
      </c>
      <c r="V2386" s="32">
        <v>0</v>
      </c>
      <c r="X2386" s="29">
        <f t="shared" ref="X2386" si="22953">N2386*S2383+P2386*S2386-O2386*T2383-Q2386*T2386</f>
        <v>0</v>
      </c>
      <c r="Y2386" s="33">
        <f t="shared" ref="Y2386" si="22954">(N2386*T2383+O2386*S2383+P2386*T2386+Q2386*S2386)</f>
        <v>-0.19544748319508759</v>
      </c>
      <c r="Z2386" s="31">
        <f t="shared" ref="Z2386" si="22955">N2386*U2383+P2386*U2386-O2386*V2383-Q2386*V2386</f>
        <v>0.96039807222228901</v>
      </c>
      <c r="AA2386" s="32">
        <f t="shared" ref="AA2386" si="22956">(N2386*V2383+O2386*U2383+P2386*V2386+Q2386*U2386)</f>
        <v>0</v>
      </c>
      <c r="AB2386" s="8"/>
      <c r="AC2386" s="29">
        <v>0</v>
      </c>
      <c r="AD2386" s="33">
        <f t="shared" ref="AD2386" si="22957">IF(0=(1-$AD$8*$AE$8*$B2383^2),10^14,$B2383*$AD$8/(1-$AD$8*$AE$8*$B2383^2))</f>
        <v>-0.15284522609293658</v>
      </c>
      <c r="AE2386" s="31">
        <v>1</v>
      </c>
      <c r="AF2386" s="32">
        <v>0</v>
      </c>
      <c r="AH2386" s="29">
        <f t="shared" ref="AH2386" si="22958">X2386*AC2383+Z2386*AC2386-Y2386*AD2383-AA2386*AD2386</f>
        <v>0</v>
      </c>
      <c r="AI2386" s="33">
        <f t="shared" ref="AI2386" si="22959">(X2386*AD2383+Y2386*AC2383+Z2386*AD2386+AA2386*AC2386)</f>
        <v>-0.34223974368312382</v>
      </c>
      <c r="AJ2386" s="31">
        <f t="shared" ref="AJ2386" si="22960">X2386*AE2383+Z2386*AE2386-Y2386*AF2383-AA2386*AF2386</f>
        <v>0.96039807222228901</v>
      </c>
      <c r="AK2386" s="32">
        <f t="shared" ref="AK2386" si="22961">(X2386*AF2383+Y2386*AE2383+Z2386*AF2386+AA2386*AE2386)</f>
        <v>0</v>
      </c>
      <c r="AL2386" s="8"/>
      <c r="AM2386" s="29">
        <v>0</v>
      </c>
      <c r="AN2386" s="33">
        <v>0</v>
      </c>
      <c r="AO2386" s="31">
        <v>1</v>
      </c>
      <c r="AP2386" s="32">
        <v>0</v>
      </c>
      <c r="AR2386" s="29">
        <f t="shared" ref="AR2386" si="22962">AH2386*AM2383+AJ2386*AM2386-AI2386*AN2383-AK2386*AN2386</f>
        <v>0</v>
      </c>
      <c r="AS2386" s="33">
        <f t="shared" ref="AS2386" si="22963">(AH2386*AN2383+AI2386*AM2383+AJ2386*AN2386+AK2386*AM2386)</f>
        <v>-0.34223974368312382</v>
      </c>
      <c r="AT2386" s="31">
        <f t="shared" ref="AT2386" si="22964">AH2386*AO2383+AJ2386*AO2386-AI2386*AP2383-AK2386*AP2386</f>
        <v>0.89768859589675609</v>
      </c>
      <c r="AU2386" s="32">
        <f t="shared" ref="AU2386" si="22965">(AH2386*AP2383+AI2386*AO2383+AJ2386*AP2386+AK2386*AO2386)</f>
        <v>0</v>
      </c>
      <c r="AV2386" s="8"/>
      <c r="AW2386" s="29">
        <v>0</v>
      </c>
      <c r="AX2386" s="33">
        <f t="shared" ref="AX2386" si="22966">IF(0=(1-$AX$8*$AY$8*$B2383^2),10^14,$B2383*$AX$8/(1-$AX$8*$AY$8*$B2383^2))</f>
        <v>-0.13870189508623948</v>
      </c>
      <c r="AY2386" s="31">
        <v>1</v>
      </c>
      <c r="AZ2386" s="32">
        <v>0</v>
      </c>
      <c r="BB2386" s="29">
        <f t="shared" ref="BB2386" si="22967">AR2386*AW2383+AT2386*AW2386-AS2386*AX2383-AU2386*AX2386</f>
        <v>0</v>
      </c>
      <c r="BC2386" s="33">
        <f t="shared" ref="BC2386" si="22968">(AR2386*AX2383+AS2386*AW2383+AT2386*AX2386+AU2386*AW2386)</f>
        <v>-0.46675085313130932</v>
      </c>
      <c r="BD2386" s="31">
        <f t="shared" ref="BD2386" si="22969">AR2386*AY2383+AT2386*AY2386-AS2386*AZ2383-AU2386*AZ2386</f>
        <v>0.89768859589675609</v>
      </c>
      <c r="BE2386" s="32">
        <f t="shared" ref="BE2386" si="22970">(AR2386*AZ2383+AS2386*AY2383+AT2386*AZ2386+AU2386*AY2386)</f>
        <v>0</v>
      </c>
      <c r="BF2386" s="8"/>
      <c r="BG2386" s="29">
        <v>0</v>
      </c>
      <c r="BH2386" s="33">
        <v>0</v>
      </c>
      <c r="BI2386" s="31">
        <v>1</v>
      </c>
      <c r="BJ2386" s="32">
        <v>0</v>
      </c>
      <c r="BL2386" s="29">
        <f t="shared" ref="BL2386" si="22971">BB2386*BG2383+BD2386*BG2386-BC2386*BH2383-BE2386*BH2386</f>
        <v>0</v>
      </c>
      <c r="BM2386" s="33">
        <f t="shared" ref="BM2386" si="22972">(BB2386*BH2383+BC2386*BG2383+BD2386*BH2386+BE2386*BG2386)</f>
        <v>-0.46675085313130932</v>
      </c>
      <c r="BN2386" s="31">
        <f t="shared" ref="BN2386" si="22973">BB2386*BI2383+BD2386*BI2386-BC2386*BJ2383-BE2386*BJ2386</f>
        <v>0.8676163997121773</v>
      </c>
      <c r="BO2386" s="32">
        <f t="shared" ref="BO2386" si="22974">(BB2386*BJ2383+BC2386*BI2383+BD2386*BJ2386+BE2386*BI2386)</f>
        <v>0</v>
      </c>
      <c r="BP2386" s="8"/>
      <c r="BQ2386" s="19">
        <f t="shared" ref="BQ2386:BQ2449" si="22975">1/$BR$8</f>
        <v>1</v>
      </c>
      <c r="BR2386" s="47">
        <v>0</v>
      </c>
      <c r="BS2386" s="48">
        <v>1</v>
      </c>
      <c r="BT2386" s="49">
        <v>0</v>
      </c>
      <c r="BV2386" s="29">
        <f t="shared" ref="BV2386" si="22976">BL2386*BQ2383+BN2386*BQ2386-BM2386*BR2383-BO2386*BR2386</f>
        <v>0.8676163997121773</v>
      </c>
      <c r="BW2386" s="33">
        <f t="shared" ref="BW2386" si="22977">(BL2386*BR2383+BM2386*BQ2383+BN2386*BR2386+BO2386*BQ2386)</f>
        <v>-0.46675085313130932</v>
      </c>
      <c r="BX2386" s="31">
        <f t="shared" ref="BX2386" si="22978">BL2386*BS2383+BN2386*BS2386-BM2386*BT2383-BO2386*BT2386</f>
        <v>0.8676163997121773</v>
      </c>
      <c r="BY2386" s="32">
        <f t="shared" ref="BY2386" si="22979">(BL2386*BT2383+BM2386*BS2383+BN2386*BT2386+BO2386*BS2386)</f>
        <v>0</v>
      </c>
      <c r="CA2386" s="50">
        <f t="shared" ref="CA2386" si="22980">(180/PI())*ATAN(-1*(BW2383+BW2386)/(BV2383+BV2386))</f>
        <v>29.866653231651874</v>
      </c>
      <c r="CC2386" s="137">
        <f t="shared" ref="CC2386" si="22981">20*LOG(((1-(10^(CA2383/20)^2)*(1-((1-CC2383)/(1+CC2383))^2))^0.5))</f>
        <v>-29.083950011297325</v>
      </c>
      <c r="CD2386" s="9"/>
      <c r="CE2386" s="38"/>
      <c r="CF2386" s="38"/>
      <c r="CG2386" s="38"/>
      <c r="CH2386" s="38"/>
    </row>
    <row r="2387" spans="2:91" ht="18.600000000000001" customHeight="1">
      <c r="CC2387" s="42"/>
    </row>
    <row r="2388" spans="2:91" ht="18.600000000000001" customHeight="1" thickBot="1">
      <c r="E2388" s="22" t="s">
        <v>4</v>
      </c>
      <c r="J2388" s="22" t="s">
        <v>5</v>
      </c>
      <c r="O2388" s="22" t="s">
        <v>6</v>
      </c>
      <c r="T2388" s="22" t="s">
        <v>7</v>
      </c>
      <c r="Y2388" s="22" t="s">
        <v>8</v>
      </c>
      <c r="AD2388" s="22" t="s">
        <v>65</v>
      </c>
      <c r="AI2388" s="22" t="s">
        <v>9</v>
      </c>
      <c r="AN2388" s="22" t="s">
        <v>66</v>
      </c>
      <c r="AS2388" s="22" t="s">
        <v>51</v>
      </c>
      <c r="AX2388" s="22" t="s">
        <v>67</v>
      </c>
      <c r="BC2388" s="22" t="s">
        <v>52</v>
      </c>
      <c r="BH2388" s="22" t="s">
        <v>68</v>
      </c>
      <c r="BM2388" s="22" t="s">
        <v>63</v>
      </c>
      <c r="BQ2388" s="23" t="s">
        <v>69</v>
      </c>
      <c r="BR2388" s="23"/>
      <c r="BS2388" s="24"/>
      <c r="BT2388" s="24"/>
      <c r="BU2388" s="24"/>
      <c r="BW2388" s="22" t="s">
        <v>64</v>
      </c>
    </row>
    <row r="2389" spans="2:91" ht="18.600000000000001" customHeight="1" thickBot="1">
      <c r="D2389" s="249" t="s">
        <v>103</v>
      </c>
      <c r="E2389" s="250"/>
      <c r="F2389" s="251" t="s">
        <v>104</v>
      </c>
      <c r="G2389" s="252"/>
      <c r="H2389" s="229"/>
      <c r="I2389" s="253" t="s">
        <v>11</v>
      </c>
      <c r="J2389" s="254"/>
      <c r="K2389" s="255" t="s">
        <v>12</v>
      </c>
      <c r="L2389" s="256"/>
      <c r="M2389" s="24"/>
      <c r="N2389" s="253" t="s">
        <v>105</v>
      </c>
      <c r="O2389" s="254"/>
      <c r="P2389" s="255" t="s">
        <v>106</v>
      </c>
      <c r="Q2389" s="256"/>
      <c r="R2389" s="24"/>
      <c r="S2389" s="249" t="s">
        <v>107</v>
      </c>
      <c r="T2389" s="250"/>
      <c r="U2389" s="251" t="s">
        <v>108</v>
      </c>
      <c r="V2389" s="252"/>
      <c r="W2389" s="8"/>
      <c r="X2389" s="253" t="s">
        <v>109</v>
      </c>
      <c r="Y2389" s="254"/>
      <c r="Z2389" s="255" t="s">
        <v>110</v>
      </c>
      <c r="AA2389" s="256"/>
      <c r="AB2389" s="8"/>
      <c r="AC2389" s="253" t="s">
        <v>111</v>
      </c>
      <c r="AD2389" s="254"/>
      <c r="AE2389" s="255" t="s">
        <v>14</v>
      </c>
      <c r="AF2389" s="256"/>
      <c r="AG2389" s="8"/>
      <c r="AH2389" s="253" t="s">
        <v>112</v>
      </c>
      <c r="AI2389" s="254"/>
      <c r="AJ2389" s="255" t="s">
        <v>113</v>
      </c>
      <c r="AK2389" s="256"/>
      <c r="AL2389" s="8"/>
      <c r="AM2389" s="249" t="s">
        <v>114</v>
      </c>
      <c r="AN2389" s="250"/>
      <c r="AO2389" s="251" t="s">
        <v>115</v>
      </c>
      <c r="AP2389" s="252"/>
      <c r="AQ2389" s="24"/>
      <c r="AR2389" s="253" t="s">
        <v>116</v>
      </c>
      <c r="AS2389" s="254"/>
      <c r="AT2389" s="255" t="s">
        <v>13</v>
      </c>
      <c r="AU2389" s="256"/>
      <c r="AV2389" s="4"/>
      <c r="AW2389" s="253" t="s">
        <v>117</v>
      </c>
      <c r="AX2389" s="254"/>
      <c r="AY2389" s="255" t="s">
        <v>118</v>
      </c>
      <c r="AZ2389" s="256"/>
      <c r="BA2389" s="8"/>
      <c r="BB2389" s="253" t="s">
        <v>119</v>
      </c>
      <c r="BC2389" s="254"/>
      <c r="BD2389" s="255" t="s">
        <v>120</v>
      </c>
      <c r="BE2389" s="256"/>
      <c r="BF2389" s="4"/>
      <c r="BG2389" s="249" t="s">
        <v>121</v>
      </c>
      <c r="BH2389" s="250"/>
      <c r="BI2389" s="251" t="s">
        <v>122</v>
      </c>
      <c r="BJ2389" s="252"/>
      <c r="BK2389" s="4"/>
      <c r="BL2389" s="253" t="s">
        <v>123</v>
      </c>
      <c r="BM2389" s="254"/>
      <c r="BN2389" s="255" t="s">
        <v>124</v>
      </c>
      <c r="BO2389" s="256"/>
      <c r="BP2389" s="4"/>
      <c r="BQ2389" s="253" t="s">
        <v>125</v>
      </c>
      <c r="BR2389" s="254"/>
      <c r="BS2389" s="255" t="s">
        <v>126</v>
      </c>
      <c r="BT2389" s="256"/>
      <c r="BU2389" s="8"/>
      <c r="BV2389" s="253" t="s">
        <v>127</v>
      </c>
      <c r="BW2389" s="254"/>
      <c r="BX2389" s="255" t="s">
        <v>128</v>
      </c>
      <c r="BY2389" s="256"/>
      <c r="CA2389" s="27" t="s">
        <v>15</v>
      </c>
      <c r="CC2389" s="133" t="s">
        <v>70</v>
      </c>
      <c r="CD2389" s="9"/>
      <c r="CE2389" s="38"/>
      <c r="CF2389" s="38"/>
      <c r="CG2389" s="38"/>
      <c r="CH2389" s="38"/>
    </row>
    <row r="2390" spans="2:91" ht="18.600000000000001" customHeight="1" thickTop="1" thickBot="1">
      <c r="B2390" s="129">
        <v>6.34</v>
      </c>
      <c r="D2390" s="29">
        <v>1</v>
      </c>
      <c r="E2390" s="30">
        <v>0</v>
      </c>
      <c r="F2390" s="31">
        <v>0</v>
      </c>
      <c r="G2390" s="32">
        <f t="shared" ref="G2390:G2453" si="22982">-1/($E$8*$B2390)</f>
        <v>-0.10397160883280758</v>
      </c>
      <c r="I2390" s="29">
        <v>1</v>
      </c>
      <c r="J2390" s="33">
        <v>0</v>
      </c>
      <c r="K2390" s="31">
        <v>0</v>
      </c>
      <c r="L2390" s="32">
        <v>0</v>
      </c>
      <c r="N2390" s="29">
        <f t="shared" ref="N2390" si="22983">D2390*I2390+F2390*I2393-E2390*J2390-G2390*J2393</f>
        <v>0.97974360820845408</v>
      </c>
      <c r="O2390" s="33">
        <f t="shared" ref="O2390" si="22984">(D2390*J2390+E2390*I2390+F2390*J2393+G2390*I2393)</f>
        <v>0</v>
      </c>
      <c r="P2390" s="31">
        <f t="shared" ref="P2390" si="22985">D2390*K2390+F2390*K2393-E2390*L2390-G2390*L2393</f>
        <v>0</v>
      </c>
      <c r="Q2390" s="32">
        <f t="shared" ref="Q2390" si="22986">(D2390*L2390+E2390*K2390+F2390*L2393+G2390*K2393)</f>
        <v>-0.10397160883280758</v>
      </c>
      <c r="S2390" s="29">
        <v>1</v>
      </c>
      <c r="T2390" s="30">
        <v>0</v>
      </c>
      <c r="U2390" s="31">
        <v>0</v>
      </c>
      <c r="V2390" s="32">
        <f t="shared" ref="V2390:V2453" si="22987">-1/($T$8*$B2390)</f>
        <v>-0.20198264984227132</v>
      </c>
      <c r="X2390" s="29">
        <f t="shared" ref="X2390" si="22988">N2390*S2390+P2390*S2393-O2390*T2390-Q2390*T2393</f>
        <v>0.97974360820845408</v>
      </c>
      <c r="Y2390" s="33">
        <f t="shared" ref="Y2390" si="22989">(N2390*T2390+O2390*S2390+P2390*T2393+Q2390*S2393)</f>
        <v>0</v>
      </c>
      <c r="Z2390" s="31">
        <f t="shared" ref="Z2390" si="22990">N2390*U2390+P2390*U2393-O2390*V2390-Q2390*V2393</f>
        <v>0</v>
      </c>
      <c r="AA2390" s="32">
        <f t="shared" ref="AA2390" si="22991">(N2390*V2390+O2390*U2390+P2390*V2393+Q2390*U2393)</f>
        <v>-0.30186281898477924</v>
      </c>
      <c r="AB2390" s="8"/>
      <c r="AC2390" s="29">
        <v>1</v>
      </c>
      <c r="AD2390" s="33">
        <v>0</v>
      </c>
      <c r="AE2390" s="31">
        <v>0</v>
      </c>
      <c r="AF2390" s="32">
        <v>0</v>
      </c>
      <c r="AH2390" s="29">
        <f t="shared" ref="AH2390" si="22992">X2390*AC2390+Z2390*AC2393-Y2390*AD2390-AA2390*AD2393</f>
        <v>0.93375504459775727</v>
      </c>
      <c r="AI2390" s="33">
        <f t="shared" ref="AI2390" si="22993">(X2390*AD2390+Y2390*AC2390+Z2390*AD2393+AA2390*AC2393)</f>
        <v>0</v>
      </c>
      <c r="AJ2390" s="31">
        <f t="shared" ref="AJ2390" si="22994">X2390*AE2390+Z2390*AE2393-Y2390*AF2390-AA2390*AF2393</f>
        <v>0</v>
      </c>
      <c r="AK2390" s="32">
        <f t="shared" ref="AK2390" si="22995">(X2390*AF2390+Y2390*AE2390+Z2390*AF2393+AA2390*AE2393)</f>
        <v>-0.30186281898477924</v>
      </c>
      <c r="AL2390" s="8"/>
      <c r="AM2390" s="29">
        <v>1</v>
      </c>
      <c r="AN2390" s="30">
        <v>0</v>
      </c>
      <c r="AO2390" s="31">
        <v>0</v>
      </c>
      <c r="AP2390" s="32">
        <f t="shared" ref="AP2390:AP2453" si="22996">-1/($AN$8*$B2390)</f>
        <v>-0.18265457413249211</v>
      </c>
      <c r="AR2390" s="29">
        <f t="shared" ref="AR2390" si="22997">AH2390*AM2390+AJ2390*AM2393-AI2390*AN2390-AK2390*AN2393</f>
        <v>0.93375504459775727</v>
      </c>
      <c r="AS2390" s="33">
        <f t="shared" ref="AS2390" si="22998">(AH2390*AN2390+AI2390*AM2390+AJ2390*AN2393+AK2390*AM2393)</f>
        <v>0</v>
      </c>
      <c r="AT2390" s="31">
        <f t="shared" ref="AT2390" si="22999">AH2390*AO2390+AJ2390*AO2393-AI2390*AP2390-AK2390*AP2393</f>
        <v>0</v>
      </c>
      <c r="AU2390" s="32">
        <f t="shared" ref="AU2390" si="23000">(AH2390*AP2390+AI2390*AO2390+AJ2390*AP2393+AK2390*AO2393)</f>
        <v>-0.47241744899984878</v>
      </c>
      <c r="AV2390" s="8"/>
      <c r="AW2390" s="29">
        <v>1</v>
      </c>
      <c r="AX2390" s="33">
        <v>0</v>
      </c>
      <c r="AY2390" s="31">
        <v>0</v>
      </c>
      <c r="AZ2390" s="32">
        <v>0</v>
      </c>
      <c r="BB2390" s="29">
        <f t="shared" ref="BB2390" si="23001">AR2390*AW2390+AT2390*AW2393-AS2390*AX2390-AU2390*AX2393</f>
        <v>0.86844089591499052</v>
      </c>
      <c r="BC2390" s="33">
        <f t="shared" ref="BC2390" si="23002">(AR2390*AX2390+AS2390*AW2390+AT2390*AX2393+AU2390*AW2393)</f>
        <v>0</v>
      </c>
      <c r="BD2390" s="31">
        <f t="shared" ref="BD2390" si="23003">AR2390*AY2390+AT2390*AY2393-AS2390*AZ2390-AU2390*AZ2393</f>
        <v>0</v>
      </c>
      <c r="BE2390" s="32">
        <f t="shared" ref="BE2390" si="23004">(AR2390*AZ2390+AS2390*AY2390+AT2390*AZ2393+AU2390*AY2393)</f>
        <v>-0.47241744899984878</v>
      </c>
      <c r="BF2390" s="8"/>
      <c r="BG2390" s="29">
        <v>1</v>
      </c>
      <c r="BH2390" s="30">
        <v>0</v>
      </c>
      <c r="BI2390" s="31">
        <v>0</v>
      </c>
      <c r="BJ2390" s="32">
        <f t="shared" ref="BJ2390:BJ2453" si="23005">-1/($BH$8*$B2390)</f>
        <v>-6.4225552050473186E-2</v>
      </c>
      <c r="BL2390" s="29">
        <f t="shared" ref="BL2390" si="23006">BB2390*BG2390+BD2390*BG2393-BC2390*BH2390-BE2390*BH2393</f>
        <v>0.86844089591499052</v>
      </c>
      <c r="BM2390" s="33">
        <f t="shared" ref="BM2390" si="23007">(BB2390*BH2390+BC2390*BG2390+BD2390*BH2393+BE2390*BG2393)</f>
        <v>0</v>
      </c>
      <c r="BN2390" s="31">
        <f t="shared" ref="BN2390" si="23008">BB2390*BI2390+BD2390*BI2393-BC2390*BJ2390-BE2390*BJ2393</f>
        <v>0</v>
      </c>
      <c r="BO2390" s="32">
        <f t="shared" ref="BO2390" si="23009">(BB2390*BJ2390+BC2390*BI2390+BD2390*BJ2393+BE2390*BI2393)</f>
        <v>-0.52819354496319659</v>
      </c>
      <c r="BP2390" s="8"/>
      <c r="BQ2390" s="34">
        <v>1</v>
      </c>
      <c r="BR2390" s="35">
        <v>0</v>
      </c>
      <c r="BS2390" s="11">
        <v>0</v>
      </c>
      <c r="BT2390" s="36">
        <v>0</v>
      </c>
      <c r="BV2390" s="29">
        <f t="shared" ref="BV2390" si="23010">BL2390*BQ2390+BN2390*BQ2393-BM2390*BR2390-BO2390*BR2393</f>
        <v>0.86844089591499052</v>
      </c>
      <c r="BW2390" s="33">
        <f t="shared" ref="BW2390" si="23011">(BL2390*BR2390+BM2390*BQ2390+BN2390*BR2393+BO2390*BQ2393)</f>
        <v>-0.52819354496319659</v>
      </c>
      <c r="BX2390" s="31">
        <f t="shared" ref="BX2390" si="23012">BL2390*BS2390+BN2390*BS2393-BM2390*BT2390-BO2390*BT2393</f>
        <v>0</v>
      </c>
      <c r="BY2390" s="32">
        <f t="shared" ref="BY2390" si="23013">(BL2390*BT2390+BM2390*BS2390+BN2390*BT2393+BO2390*BS2393)</f>
        <v>-0.52819354496319659</v>
      </c>
      <c r="CA2390" s="37">
        <f t="shared" ref="CA2390" si="23014">20*LOG(((1+$BR$8)/$BR$8)/((BV2390+BV2393)^2+(BW2390+BW2393)^2)^0.5)</f>
        <v>-4.2818375566243631E-3</v>
      </c>
      <c r="CC2390" s="134">
        <f t="shared" ref="CC2390" si="23015">((BV2390^2+BW2390^2)^0.5)/((BV2393^2+BW2393^2)^0.5)</f>
        <v>1.0316441717846054</v>
      </c>
      <c r="CD2390" s="9"/>
      <c r="CE2390" s="38"/>
      <c r="CF2390" s="38"/>
      <c r="CG2390" s="38"/>
      <c r="CH2390" s="38"/>
      <c r="CM2390" s="129">
        <v>6.32</v>
      </c>
    </row>
    <row r="2391" spans="2:91" ht="18.600000000000001" customHeight="1" thickBot="1">
      <c r="D2391" s="39"/>
      <c r="G2391" s="40"/>
      <c r="I2391" s="39"/>
      <c r="L2391" s="40"/>
      <c r="N2391" s="39"/>
      <c r="Q2391" s="40"/>
      <c r="S2391" s="39"/>
      <c r="V2391" s="40"/>
      <c r="X2391" s="39"/>
      <c r="AA2391" s="40"/>
      <c r="AC2391" s="39"/>
      <c r="AF2391" s="40"/>
      <c r="AH2391" s="39"/>
      <c r="AK2391" s="40"/>
      <c r="AM2391" s="39"/>
      <c r="AP2391" s="40"/>
      <c r="AR2391" s="39"/>
      <c r="AU2391" s="40"/>
      <c r="AW2391" s="39"/>
      <c r="AZ2391" s="40"/>
      <c r="BB2391" s="39"/>
      <c r="BE2391" s="40"/>
      <c r="BG2391" s="39"/>
      <c r="BJ2391" s="40"/>
      <c r="BL2391" s="39"/>
      <c r="BO2391" s="40"/>
      <c r="BQ2391" s="34"/>
      <c r="BR2391" s="11"/>
      <c r="BS2391" s="11"/>
      <c r="BT2391" s="41"/>
      <c r="BV2391" s="39"/>
      <c r="BY2391" s="40"/>
      <c r="CC2391" s="135"/>
      <c r="CD2391" s="9"/>
      <c r="CE2391" s="38"/>
      <c r="CF2391" s="38"/>
      <c r="CG2391" s="38"/>
      <c r="CH2391" s="38"/>
    </row>
    <row r="2392" spans="2:91" ht="18.600000000000001" customHeight="1" thickBot="1">
      <c r="D2392" s="258" t="s">
        <v>129</v>
      </c>
      <c r="E2392" s="259"/>
      <c r="F2392" s="260" t="s">
        <v>130</v>
      </c>
      <c r="G2392" s="261"/>
      <c r="H2392" s="229"/>
      <c r="I2392" s="258" t="s">
        <v>131</v>
      </c>
      <c r="J2392" s="259"/>
      <c r="K2392" s="260" t="s">
        <v>132</v>
      </c>
      <c r="L2392" s="261"/>
      <c r="N2392" s="253" t="s">
        <v>133</v>
      </c>
      <c r="O2392" s="254"/>
      <c r="P2392" s="255" t="s">
        <v>134</v>
      </c>
      <c r="Q2392" s="256"/>
      <c r="S2392" s="258" t="s">
        <v>135</v>
      </c>
      <c r="T2392" s="259"/>
      <c r="U2392" s="260" t="s">
        <v>136</v>
      </c>
      <c r="V2392" s="261"/>
      <c r="W2392" s="8"/>
      <c r="X2392" s="253" t="s">
        <v>137</v>
      </c>
      <c r="Y2392" s="254"/>
      <c r="Z2392" s="255" t="s">
        <v>138</v>
      </c>
      <c r="AA2392" s="256"/>
      <c r="AB2392" s="8"/>
      <c r="AC2392" s="258" t="s">
        <v>139</v>
      </c>
      <c r="AD2392" s="259"/>
      <c r="AE2392" s="260" t="s">
        <v>140</v>
      </c>
      <c r="AF2392" s="261"/>
      <c r="AG2392" s="8"/>
      <c r="AH2392" s="253" t="s">
        <v>141</v>
      </c>
      <c r="AI2392" s="254"/>
      <c r="AJ2392" s="255" t="s">
        <v>142</v>
      </c>
      <c r="AK2392" s="256"/>
      <c r="AL2392" s="8"/>
      <c r="AM2392" s="258" t="s">
        <v>143</v>
      </c>
      <c r="AN2392" s="259"/>
      <c r="AO2392" s="260" t="s">
        <v>144</v>
      </c>
      <c r="AP2392" s="261"/>
      <c r="AR2392" s="253" t="s">
        <v>145</v>
      </c>
      <c r="AS2392" s="254"/>
      <c r="AT2392" s="255" t="s">
        <v>146</v>
      </c>
      <c r="AU2392" s="256"/>
      <c r="AV2392" s="4"/>
      <c r="AW2392" s="258" t="s">
        <v>147</v>
      </c>
      <c r="AX2392" s="259"/>
      <c r="AY2392" s="260" t="s">
        <v>148</v>
      </c>
      <c r="AZ2392" s="261"/>
      <c r="BA2392" s="8"/>
      <c r="BB2392" s="253" t="s">
        <v>149</v>
      </c>
      <c r="BC2392" s="254"/>
      <c r="BD2392" s="255" t="s">
        <v>150</v>
      </c>
      <c r="BE2392" s="256"/>
      <c r="BF2392" s="4"/>
      <c r="BG2392" s="258" t="s">
        <v>151</v>
      </c>
      <c r="BH2392" s="259"/>
      <c r="BI2392" s="260" t="s">
        <v>152</v>
      </c>
      <c r="BJ2392" s="261"/>
      <c r="BK2392" s="4"/>
      <c r="BL2392" s="253" t="s">
        <v>153</v>
      </c>
      <c r="BM2392" s="254"/>
      <c r="BN2392" s="255" t="s">
        <v>154</v>
      </c>
      <c r="BO2392" s="256"/>
      <c r="BP2392" s="4"/>
      <c r="BQ2392" s="258" t="s">
        <v>155</v>
      </c>
      <c r="BR2392" s="259"/>
      <c r="BS2392" s="260" t="s">
        <v>156</v>
      </c>
      <c r="BT2392" s="261"/>
      <c r="BU2392" s="8"/>
      <c r="BV2392" s="253" t="s">
        <v>157</v>
      </c>
      <c r="BW2392" s="254"/>
      <c r="BX2392" s="255" t="s">
        <v>158</v>
      </c>
      <c r="BY2392" s="256"/>
      <c r="CA2392" s="46" t="s">
        <v>16</v>
      </c>
      <c r="CC2392" s="136" t="s">
        <v>71</v>
      </c>
      <c r="CD2392" s="9"/>
      <c r="CE2392" s="38"/>
      <c r="CF2392" s="38"/>
      <c r="CG2392" s="38"/>
      <c r="CH2392" s="38"/>
    </row>
    <row r="2393" spans="2:91" ht="18.600000000000001" customHeight="1" thickTop="1" thickBot="1">
      <c r="D2393" s="29">
        <v>0</v>
      </c>
      <c r="E2393" s="33">
        <v>0</v>
      </c>
      <c r="F2393" s="31">
        <v>1</v>
      </c>
      <c r="G2393" s="32">
        <v>0</v>
      </c>
      <c r="I2393" s="29">
        <v>0</v>
      </c>
      <c r="J2393" s="33">
        <f t="shared" ref="J2393" si="23016">IF(0=(1-$J$8*$K$8*$B2390^2),10^14,$B2390*$J$8/(1-$J$8*$K$8*$B2390^2))</f>
        <v>-0.19482618398373935</v>
      </c>
      <c r="K2393" s="31">
        <v>1</v>
      </c>
      <c r="L2393" s="32">
        <v>0</v>
      </c>
      <c r="N2393" s="29">
        <f t="shared" ref="N2393" si="23017">D2393*I2390+F2393*I2393-E2393*J2390-G2393*J2393</f>
        <v>0</v>
      </c>
      <c r="O2393" s="33">
        <f t="shared" ref="O2393" si="23018">(D2393*J2390+E2393*I2390+F2393*J2393+G2393*I2393)</f>
        <v>-0.19482618398373935</v>
      </c>
      <c r="P2393" s="31">
        <f t="shared" ref="P2393" si="23019">D2393*K2390+F2393*K2393-E2393*L2390-G2393*L2393</f>
        <v>1</v>
      </c>
      <c r="Q2393" s="32">
        <f t="shared" ref="Q2393" si="23020">(D2393*L2390+E2393*K2390+F2393*L2393+G2393*K2393)</f>
        <v>0</v>
      </c>
      <c r="S2393" s="29">
        <v>0</v>
      </c>
      <c r="T2393" s="33">
        <v>0</v>
      </c>
      <c r="U2393" s="31">
        <v>1</v>
      </c>
      <c r="V2393" s="32">
        <v>0</v>
      </c>
      <c r="X2393" s="29">
        <f t="shared" ref="X2393" si="23021">N2393*S2390+P2393*S2393-O2393*T2390-Q2393*T2393</f>
        <v>0</v>
      </c>
      <c r="Y2393" s="33">
        <f t="shared" ref="Y2393" si="23022">(N2393*T2390+O2393*S2390+P2393*T2393+Q2393*S2393)</f>
        <v>-0.19482618398373935</v>
      </c>
      <c r="Z2393" s="31">
        <f t="shared" ref="Z2393" si="23023">N2393*U2390+P2393*U2393-O2393*V2390-Q2393*V2393</f>
        <v>0.96064849110030648</v>
      </c>
      <c r="AA2393" s="32">
        <f t="shared" ref="AA2393" si="23024">(N2393*V2390+O2393*U2390+P2393*V2393+Q2393*U2393)</f>
        <v>0</v>
      </c>
      <c r="AB2393" s="8"/>
      <c r="AC2393" s="29">
        <v>0</v>
      </c>
      <c r="AD2393" s="33">
        <f t="shared" ref="AD2393" si="23025">IF(0=(1-$AD$8*$AE$8*$B2390^2),10^14,$B2390*$AD$8/(1-$AD$8*$AE$8*$B2390^2))</f>
        <v>-0.15234921533352441</v>
      </c>
      <c r="AE2393" s="31">
        <v>1</v>
      </c>
      <c r="AF2393" s="32">
        <v>0</v>
      </c>
      <c r="AH2393" s="29">
        <f t="shared" ref="AH2393" si="23026">X2393*AC2390+Z2393*AC2393-Y2393*AD2390-AA2393*AD2393</f>
        <v>0</v>
      </c>
      <c r="AI2393" s="33">
        <f t="shared" ref="AI2393" si="23027">(X2393*AD2390+Y2393*AC2390+Z2393*AD2393+AA2393*AC2393)</f>
        <v>-0.34118022781420526</v>
      </c>
      <c r="AJ2393" s="31">
        <f t="shared" ref="AJ2393" si="23028">X2393*AE2390+Z2393*AE2393-Y2393*AF2390-AA2393*AF2393</f>
        <v>0.96064849110030648</v>
      </c>
      <c r="AK2393" s="32">
        <f t="shared" ref="AK2393" si="23029">(X2393*AF2390+Y2393*AE2390+Z2393*AF2393+AA2393*AE2393)</f>
        <v>0</v>
      </c>
      <c r="AL2393" s="8"/>
      <c r="AM2393" s="29">
        <v>0</v>
      </c>
      <c r="AN2393" s="33">
        <v>0</v>
      </c>
      <c r="AO2393" s="31">
        <v>1</v>
      </c>
      <c r="AP2393" s="32">
        <v>0</v>
      </c>
      <c r="AR2393" s="29">
        <f t="shared" ref="AR2393" si="23030">AH2393*AM2390+AJ2393*AM2393-AI2393*AN2390-AK2393*AN2393</f>
        <v>0</v>
      </c>
      <c r="AS2393" s="33">
        <f t="shared" ref="AS2393" si="23031">(AH2393*AN2390+AI2393*AM2390+AJ2393*AN2393+AK2393*AM2393)</f>
        <v>-0.34118022781420526</v>
      </c>
      <c r="AT2393" s="31">
        <f t="shared" ref="AT2393" si="23032">AH2393*AO2390+AJ2393*AO2393-AI2393*AP2390-AK2393*AP2393</f>
        <v>0.89833036188647619</v>
      </c>
      <c r="AU2393" s="32">
        <f t="shared" ref="AU2393" si="23033">(AH2393*AP2390+AI2393*AO2390+AJ2393*AP2393+AK2393*AO2393)</f>
        <v>0</v>
      </c>
      <c r="AV2393" s="8"/>
      <c r="AW2393" s="29">
        <v>0</v>
      </c>
      <c r="AX2393" s="33">
        <f t="shared" ref="AX2393" si="23034">IF(0=(1-$AX$8*$AY$8*$B2390^2),10^14,$B2390*$AX$8/(1-$AX$8*$AY$8*$B2390^2))</f>
        <v>-0.13825515721538817</v>
      </c>
      <c r="AY2393" s="31">
        <v>1</v>
      </c>
      <c r="AZ2393" s="32">
        <v>0</v>
      </c>
      <c r="BB2393" s="29">
        <f t="shared" ref="BB2393" si="23035">AR2393*AW2390+AT2393*AW2393-AS2393*AX2390-AU2393*AX2393</f>
        <v>0</v>
      </c>
      <c r="BC2393" s="33">
        <f t="shared" ref="BC2393" si="23036">(AR2393*AX2390+AS2393*AW2390+AT2393*AX2393+AU2393*AW2393)</f>
        <v>-0.46537903322817659</v>
      </c>
      <c r="BD2393" s="31">
        <f t="shared" ref="BD2393" si="23037">AR2393*AY2390+AT2393*AY2393-AS2393*AZ2390-AU2393*AZ2393</f>
        <v>0.89833036188647619</v>
      </c>
      <c r="BE2393" s="32">
        <f t="shared" ref="BE2393" si="23038">(AR2393*AZ2390+AS2393*AY2390+AT2393*AZ2393+AU2393*AY2393)</f>
        <v>0</v>
      </c>
      <c r="BF2393" s="8"/>
      <c r="BG2393" s="29">
        <v>0</v>
      </c>
      <c r="BH2393" s="33">
        <v>0</v>
      </c>
      <c r="BI2393" s="31">
        <v>1</v>
      </c>
      <c r="BJ2393" s="32">
        <v>0</v>
      </c>
      <c r="BL2393" s="29">
        <f t="shared" ref="BL2393" si="23039">BB2393*BG2390+BD2393*BG2393-BC2393*BH2390-BE2393*BH2393</f>
        <v>0</v>
      </c>
      <c r="BM2393" s="33">
        <f t="shared" ref="BM2393" si="23040">(BB2393*BH2390+BC2393*BG2390+BD2393*BH2393+BE2393*BG2393)</f>
        <v>-0.46537903322817659</v>
      </c>
      <c r="BN2393" s="31">
        <f t="shared" ref="BN2393" si="23041">BB2393*BI2390+BD2393*BI2393-BC2393*BJ2390-BE2393*BJ2393</f>
        <v>0.86844113656468103</v>
      </c>
      <c r="BO2393" s="32">
        <f t="shared" ref="BO2393" si="23042">(BB2393*BJ2390+BC2393*BI2390+BD2393*BJ2393+BE2393*BI2393)</f>
        <v>0</v>
      </c>
      <c r="BP2393" s="8"/>
      <c r="BQ2393" s="19">
        <f t="shared" ref="BQ2393:BQ2456" si="23043">1/$BR$8</f>
        <v>1</v>
      </c>
      <c r="BR2393" s="47">
        <v>0</v>
      </c>
      <c r="BS2393" s="48">
        <v>1</v>
      </c>
      <c r="BT2393" s="49">
        <v>0</v>
      </c>
      <c r="BV2393" s="29">
        <f t="shared" ref="BV2393" si="23044">BL2393*BQ2390+BN2393*BQ2393-BM2393*BR2390-BO2393*BR2393</f>
        <v>0.86844113656468103</v>
      </c>
      <c r="BW2393" s="33">
        <f t="shared" ref="BW2393" si="23045">(BL2393*BR2390+BM2393*BQ2390+BN2393*BR2393+BO2393*BQ2393)</f>
        <v>-0.46537903322817659</v>
      </c>
      <c r="BX2393" s="31">
        <f t="shared" ref="BX2393" si="23046">BL2393*BS2390+BN2393*BS2393-BM2393*BT2390-BO2393*BT2393</f>
        <v>0.86844113656468103</v>
      </c>
      <c r="BY2393" s="32">
        <f t="shared" ref="BY2393" si="23047">(BL2393*BT2390+BM2393*BS2390+BN2393*BT2393+BO2393*BS2393)</f>
        <v>0</v>
      </c>
      <c r="CA2393" s="50">
        <f t="shared" ref="CA2393" si="23048">(180/PI())*ATAN(-1*(BW2390+BW2393)/(BV2390+BV2393))</f>
        <v>29.771446839209421</v>
      </c>
      <c r="CC2393" s="137">
        <f t="shared" ref="CC2393" si="23049">20*LOG(((1-(10^(CA2390/20)^2)*(1-((1-CC2390)/(1+CC2390))^2))^0.5))</f>
        <v>-29.108704736523293</v>
      </c>
      <c r="CD2393" s="9"/>
      <c r="CE2393" s="38"/>
      <c r="CF2393" s="38"/>
      <c r="CG2393" s="38"/>
      <c r="CH2393" s="38"/>
    </row>
    <row r="2394" spans="2:91" ht="18.600000000000001" customHeight="1">
      <c r="CC2394" s="42"/>
    </row>
    <row r="2395" spans="2:91" ht="18.600000000000001" customHeight="1" thickBot="1">
      <c r="E2395" s="22" t="s">
        <v>4</v>
      </c>
      <c r="J2395" s="22" t="s">
        <v>5</v>
      </c>
      <c r="O2395" s="22" t="s">
        <v>6</v>
      </c>
      <c r="T2395" s="22" t="s">
        <v>7</v>
      </c>
      <c r="Y2395" s="22" t="s">
        <v>8</v>
      </c>
      <c r="AD2395" s="22" t="s">
        <v>65</v>
      </c>
      <c r="AI2395" s="22" t="s">
        <v>9</v>
      </c>
      <c r="AN2395" s="22" t="s">
        <v>66</v>
      </c>
      <c r="AS2395" s="22" t="s">
        <v>51</v>
      </c>
      <c r="AX2395" s="22" t="s">
        <v>67</v>
      </c>
      <c r="BC2395" s="22" t="s">
        <v>52</v>
      </c>
      <c r="BH2395" s="22" t="s">
        <v>68</v>
      </c>
      <c r="BM2395" s="22" t="s">
        <v>63</v>
      </c>
      <c r="BQ2395" s="23" t="s">
        <v>69</v>
      </c>
      <c r="BR2395" s="23"/>
      <c r="BS2395" s="24"/>
      <c r="BT2395" s="24"/>
      <c r="BU2395" s="24"/>
      <c r="BW2395" s="22" t="s">
        <v>64</v>
      </c>
    </row>
    <row r="2396" spans="2:91" ht="18.600000000000001" customHeight="1" thickBot="1">
      <c r="D2396" s="249" t="s">
        <v>103</v>
      </c>
      <c r="E2396" s="250"/>
      <c r="F2396" s="251" t="s">
        <v>104</v>
      </c>
      <c r="G2396" s="252"/>
      <c r="H2396" s="229"/>
      <c r="I2396" s="253" t="s">
        <v>11</v>
      </c>
      <c r="J2396" s="254"/>
      <c r="K2396" s="255" t="s">
        <v>12</v>
      </c>
      <c r="L2396" s="256"/>
      <c r="M2396" s="24"/>
      <c r="N2396" s="253" t="s">
        <v>105</v>
      </c>
      <c r="O2396" s="254"/>
      <c r="P2396" s="255" t="s">
        <v>106</v>
      </c>
      <c r="Q2396" s="256"/>
      <c r="R2396" s="24"/>
      <c r="S2396" s="249" t="s">
        <v>107</v>
      </c>
      <c r="T2396" s="250"/>
      <c r="U2396" s="251" t="s">
        <v>108</v>
      </c>
      <c r="V2396" s="252"/>
      <c r="W2396" s="8"/>
      <c r="X2396" s="253" t="s">
        <v>109</v>
      </c>
      <c r="Y2396" s="254"/>
      <c r="Z2396" s="255" t="s">
        <v>110</v>
      </c>
      <c r="AA2396" s="256"/>
      <c r="AB2396" s="8"/>
      <c r="AC2396" s="253" t="s">
        <v>111</v>
      </c>
      <c r="AD2396" s="254"/>
      <c r="AE2396" s="255" t="s">
        <v>14</v>
      </c>
      <c r="AF2396" s="256"/>
      <c r="AG2396" s="8"/>
      <c r="AH2396" s="253" t="s">
        <v>112</v>
      </c>
      <c r="AI2396" s="254"/>
      <c r="AJ2396" s="255" t="s">
        <v>113</v>
      </c>
      <c r="AK2396" s="256"/>
      <c r="AL2396" s="8"/>
      <c r="AM2396" s="249" t="s">
        <v>114</v>
      </c>
      <c r="AN2396" s="250"/>
      <c r="AO2396" s="251" t="s">
        <v>115</v>
      </c>
      <c r="AP2396" s="252"/>
      <c r="AQ2396" s="24"/>
      <c r="AR2396" s="253" t="s">
        <v>116</v>
      </c>
      <c r="AS2396" s="254"/>
      <c r="AT2396" s="255" t="s">
        <v>13</v>
      </c>
      <c r="AU2396" s="256"/>
      <c r="AV2396" s="4"/>
      <c r="AW2396" s="253" t="s">
        <v>117</v>
      </c>
      <c r="AX2396" s="254"/>
      <c r="AY2396" s="255" t="s">
        <v>118</v>
      </c>
      <c r="AZ2396" s="256"/>
      <c r="BA2396" s="8"/>
      <c r="BB2396" s="253" t="s">
        <v>119</v>
      </c>
      <c r="BC2396" s="254"/>
      <c r="BD2396" s="255" t="s">
        <v>120</v>
      </c>
      <c r="BE2396" s="256"/>
      <c r="BF2396" s="4"/>
      <c r="BG2396" s="249" t="s">
        <v>121</v>
      </c>
      <c r="BH2396" s="250"/>
      <c r="BI2396" s="251" t="s">
        <v>122</v>
      </c>
      <c r="BJ2396" s="252"/>
      <c r="BK2396" s="4"/>
      <c r="BL2396" s="253" t="s">
        <v>123</v>
      </c>
      <c r="BM2396" s="254"/>
      <c r="BN2396" s="255" t="s">
        <v>124</v>
      </c>
      <c r="BO2396" s="256"/>
      <c r="BP2396" s="4"/>
      <c r="BQ2396" s="253" t="s">
        <v>125</v>
      </c>
      <c r="BR2396" s="254"/>
      <c r="BS2396" s="255" t="s">
        <v>126</v>
      </c>
      <c r="BT2396" s="256"/>
      <c r="BU2396" s="8"/>
      <c r="BV2396" s="253" t="s">
        <v>127</v>
      </c>
      <c r="BW2396" s="254"/>
      <c r="BX2396" s="255" t="s">
        <v>128</v>
      </c>
      <c r="BY2396" s="256"/>
      <c r="CA2396" s="27" t="s">
        <v>15</v>
      </c>
      <c r="CC2396" s="133" t="s">
        <v>70</v>
      </c>
      <c r="CD2396" s="9"/>
      <c r="CE2396" s="38"/>
      <c r="CF2396" s="38"/>
      <c r="CG2396" s="38"/>
      <c r="CH2396" s="38"/>
    </row>
    <row r="2397" spans="2:91" ht="18.600000000000001" customHeight="1" thickTop="1" thickBot="1">
      <c r="B2397" s="129">
        <v>6.3600000000000101</v>
      </c>
      <c r="D2397" s="29">
        <v>1</v>
      </c>
      <c r="E2397" s="30">
        <v>0</v>
      </c>
      <c r="F2397" s="31">
        <v>0</v>
      </c>
      <c r="G2397" s="32">
        <f t="shared" ref="G2397:G2460" si="23050">-1/($E$8*$B2397)</f>
        <v>-0.10364465408805017</v>
      </c>
      <c r="I2397" s="29">
        <v>1</v>
      </c>
      <c r="J2397" s="33">
        <v>0</v>
      </c>
      <c r="K2397" s="31">
        <v>0</v>
      </c>
      <c r="L2397" s="32">
        <v>0</v>
      </c>
      <c r="N2397" s="29">
        <f t="shared" ref="N2397" si="23051">D2397*I2397+F2397*I2400-E2397*J2397-G2397*J2400</f>
        <v>0.97987129225782754</v>
      </c>
      <c r="O2397" s="33">
        <f t="shared" ref="O2397" si="23052">(D2397*J2397+E2397*I2397+F2397*J2400+G2397*I2400)</f>
        <v>0</v>
      </c>
      <c r="P2397" s="31">
        <f t="shared" ref="P2397" si="23053">D2397*K2397+F2397*K2400-E2397*L2397-G2397*L2400</f>
        <v>0</v>
      </c>
      <c r="Q2397" s="32">
        <f t="shared" ref="Q2397" si="23054">(D2397*L2397+E2397*K2397+F2397*L2400+G2397*K2400)</f>
        <v>-0.10364465408805017</v>
      </c>
      <c r="S2397" s="29">
        <v>1</v>
      </c>
      <c r="T2397" s="30">
        <v>0</v>
      </c>
      <c r="U2397" s="31">
        <v>0</v>
      </c>
      <c r="V2397" s="32">
        <f t="shared" ref="V2397:V2460" si="23055">-1/($T$8*$B2397)</f>
        <v>-0.20134748427672924</v>
      </c>
      <c r="X2397" s="29">
        <f t="shared" ref="X2397" si="23056">N2397*S2397+P2397*S2400-O2397*T2397-Q2397*T2400</f>
        <v>0.97987129225782754</v>
      </c>
      <c r="Y2397" s="33">
        <f t="shared" ref="Y2397" si="23057">(N2397*T2397+O2397*S2397+P2397*T2400+Q2397*S2400)</f>
        <v>0</v>
      </c>
      <c r="Z2397" s="31">
        <f t="shared" ref="Z2397" si="23058">N2397*U2397+P2397*U2400-O2397*V2397-Q2397*V2400</f>
        <v>0</v>
      </c>
      <c r="AA2397" s="32">
        <f t="shared" ref="AA2397" si="23059">(N2397*V2397+O2397*U2397+P2397*V2400+Q2397*U2400)</f>
        <v>-0.30093927369915147</v>
      </c>
      <c r="AB2397" s="8"/>
      <c r="AC2397" s="29">
        <v>1</v>
      </c>
      <c r="AD2397" s="33">
        <v>0</v>
      </c>
      <c r="AE2397" s="31">
        <v>0</v>
      </c>
      <c r="AF2397" s="32">
        <v>0</v>
      </c>
      <c r="AH2397" s="29">
        <f t="shared" ref="AH2397" si="23060">X2397*AC2397+Z2397*AC2400-Y2397*AD2397-AA2397*AD2400</f>
        <v>0.93417172048718733</v>
      </c>
      <c r="AI2397" s="33">
        <f t="shared" ref="AI2397" si="23061">(X2397*AD2397+Y2397*AC2397+Z2397*AD2400+AA2397*AC2400)</f>
        <v>0</v>
      </c>
      <c r="AJ2397" s="31">
        <f t="shared" ref="AJ2397" si="23062">X2397*AE2397+Z2397*AE2400-Y2397*AF2397-AA2397*AF2400</f>
        <v>0</v>
      </c>
      <c r="AK2397" s="32">
        <f t="shared" ref="AK2397" si="23063">(X2397*AF2397+Y2397*AE2397+Z2397*AF2400+AA2397*AE2400)</f>
        <v>-0.30093927369915147</v>
      </c>
      <c r="AL2397" s="8"/>
      <c r="AM2397" s="29">
        <v>1</v>
      </c>
      <c r="AN2397" s="30">
        <v>0</v>
      </c>
      <c r="AO2397" s="31">
        <v>0</v>
      </c>
      <c r="AP2397" s="32">
        <f t="shared" ref="AP2397:AP2460" si="23064">-1/($AN$8*$B2397)</f>
        <v>-0.182080188679245</v>
      </c>
      <c r="AR2397" s="29">
        <f t="shared" ref="AR2397" si="23065">AH2397*AM2397+AJ2397*AM2400-AI2397*AN2397-AK2397*AN2400</f>
        <v>0.93417172048718733</v>
      </c>
      <c r="AS2397" s="33">
        <f t="shared" ref="AS2397" si="23066">(AH2397*AN2397+AI2397*AM2397+AJ2397*AN2400+AK2397*AM2400)</f>
        <v>0</v>
      </c>
      <c r="AT2397" s="31">
        <f t="shared" ref="AT2397" si="23067">AH2397*AO2397+AJ2397*AO2400-AI2397*AP2397-AK2397*AP2400</f>
        <v>0</v>
      </c>
      <c r="AU2397" s="32">
        <f t="shared" ref="AU2397" si="23068">(AH2397*AP2397+AI2397*AO2397+AJ2397*AP2400+AK2397*AO2400)</f>
        <v>-0.47103343682427345</v>
      </c>
      <c r="AV2397" s="8"/>
      <c r="AW2397" s="29">
        <v>1</v>
      </c>
      <c r="AX2397" s="33">
        <v>0</v>
      </c>
      <c r="AY2397" s="31">
        <v>0</v>
      </c>
      <c r="AZ2397" s="32">
        <v>0</v>
      </c>
      <c r="BB2397" s="29">
        <f t="shared" ref="BB2397" si="23069">AR2397*AW2397+AT2397*AW2400-AS2397*AX2397-AU2397*AX2400</f>
        <v>0.86925798242853336</v>
      </c>
      <c r="BC2397" s="33">
        <f t="shared" ref="BC2397" si="23070">(AR2397*AX2397+AS2397*AW2397+AT2397*AX2400+AU2397*AW2400)</f>
        <v>0</v>
      </c>
      <c r="BD2397" s="31">
        <f t="shared" ref="BD2397" si="23071">AR2397*AY2397+AT2397*AY2400-AS2397*AZ2397-AU2397*AZ2400</f>
        <v>0</v>
      </c>
      <c r="BE2397" s="32">
        <f t="shared" ref="BE2397" si="23072">(AR2397*AZ2397+AS2397*AY2397+AT2397*AZ2400+AU2397*AY2400)</f>
        <v>-0.47103343682427345</v>
      </c>
      <c r="BF2397" s="8"/>
      <c r="BG2397" s="29">
        <v>1</v>
      </c>
      <c r="BH2397" s="30">
        <v>0</v>
      </c>
      <c r="BI2397" s="31">
        <v>0</v>
      </c>
      <c r="BJ2397" s="32">
        <f t="shared" ref="BJ2397:BJ2460" si="23073">-1/($BH$8*$B2397)</f>
        <v>-6.4023584905660277E-2</v>
      </c>
      <c r="BL2397" s="29">
        <f t="shared" ref="BL2397" si="23074">BB2397*BG2397+BD2397*BG2400-BC2397*BH2397-BE2397*BH2400</f>
        <v>0.86925798242853336</v>
      </c>
      <c r="BM2397" s="33">
        <f t="shared" ref="BM2397" si="23075">(BB2397*BH2397+BC2397*BG2397+BD2397*BH2400+BE2397*BG2400)</f>
        <v>0</v>
      </c>
      <c r="BN2397" s="31">
        <f t="shared" ref="BN2397" si="23076">BB2397*BI2397+BD2397*BI2400-BC2397*BJ2397-BE2397*BJ2400</f>
        <v>0</v>
      </c>
      <c r="BO2397" s="32">
        <f t="shared" ref="BO2397" si="23077">(BB2397*BJ2397+BC2397*BI2397+BD2397*BJ2400+BE2397*BI2400)</f>
        <v>-0.52668644906720963</v>
      </c>
      <c r="BP2397" s="8"/>
      <c r="BQ2397" s="34">
        <v>1</v>
      </c>
      <c r="BR2397" s="35">
        <v>0</v>
      </c>
      <c r="BS2397" s="11">
        <v>0</v>
      </c>
      <c r="BT2397" s="36">
        <v>0</v>
      </c>
      <c r="BV2397" s="29">
        <f t="shared" ref="BV2397" si="23078">BL2397*BQ2397+BN2397*BQ2400-BM2397*BR2397-BO2397*BR2400</f>
        <v>0.86925798242853336</v>
      </c>
      <c r="BW2397" s="33">
        <f t="shared" ref="BW2397" si="23079">(BL2397*BR2397+BM2397*BQ2397+BN2397*BR2400+BO2397*BQ2400)</f>
        <v>-0.52668644906720963</v>
      </c>
      <c r="BX2397" s="31">
        <f t="shared" ref="BX2397" si="23080">BL2397*BS2397+BN2397*BS2400-BM2397*BT2397-BO2397*BT2400</f>
        <v>0</v>
      </c>
      <c r="BY2397" s="32">
        <f t="shared" ref="BY2397" si="23081">(BL2397*BT2397+BM2397*BS2397+BN2397*BT2400+BO2397*BS2400)</f>
        <v>-0.52668644906720963</v>
      </c>
      <c r="CA2397" s="37">
        <f t="shared" ref="CA2397" si="23082">20*LOG(((1+$BR$8)/$BR$8)/((BV2397+BV2400)^2+(BW2397+BW2400)^2)^0.5)</f>
        <v>-4.2623808339016826E-3</v>
      </c>
      <c r="CC2397" s="134">
        <f t="shared" ref="CC2397" si="23083">((BV2397^2+BW2397^2)^0.5)/((BV2400^2+BW2400^2)^0.5)</f>
        <v>1.0314785580886565</v>
      </c>
      <c r="CD2397" s="9"/>
      <c r="CE2397" s="38"/>
      <c r="CF2397" s="38"/>
      <c r="CG2397" s="38"/>
      <c r="CH2397" s="38"/>
      <c r="CM2397" s="129">
        <v>6.34</v>
      </c>
    </row>
    <row r="2398" spans="2:91" ht="18.600000000000001" customHeight="1" thickBot="1">
      <c r="D2398" s="39"/>
      <c r="G2398" s="40"/>
      <c r="I2398" s="39"/>
      <c r="L2398" s="40"/>
      <c r="N2398" s="39"/>
      <c r="Q2398" s="40"/>
      <c r="S2398" s="39"/>
      <c r="V2398" s="40"/>
      <c r="X2398" s="39"/>
      <c r="AA2398" s="40"/>
      <c r="AC2398" s="39"/>
      <c r="AF2398" s="40"/>
      <c r="AH2398" s="39"/>
      <c r="AK2398" s="40"/>
      <c r="AM2398" s="39"/>
      <c r="AP2398" s="40"/>
      <c r="AR2398" s="39"/>
      <c r="AU2398" s="40"/>
      <c r="AW2398" s="39"/>
      <c r="AZ2398" s="40"/>
      <c r="BB2398" s="39"/>
      <c r="BE2398" s="40"/>
      <c r="BG2398" s="39"/>
      <c r="BJ2398" s="40"/>
      <c r="BL2398" s="39"/>
      <c r="BO2398" s="40"/>
      <c r="BQ2398" s="34"/>
      <c r="BR2398" s="11"/>
      <c r="BS2398" s="11"/>
      <c r="BT2398" s="41"/>
      <c r="BV2398" s="39"/>
      <c r="BY2398" s="40"/>
      <c r="CC2398" s="135"/>
      <c r="CD2398" s="9"/>
      <c r="CE2398" s="38"/>
      <c r="CF2398" s="38"/>
      <c r="CG2398" s="38"/>
      <c r="CH2398" s="38"/>
    </row>
    <row r="2399" spans="2:91" ht="18.600000000000001" customHeight="1" thickBot="1">
      <c r="D2399" s="258" t="s">
        <v>129</v>
      </c>
      <c r="E2399" s="259"/>
      <c r="F2399" s="260" t="s">
        <v>130</v>
      </c>
      <c r="G2399" s="261"/>
      <c r="H2399" s="229"/>
      <c r="I2399" s="258" t="s">
        <v>131</v>
      </c>
      <c r="J2399" s="259"/>
      <c r="K2399" s="260" t="s">
        <v>132</v>
      </c>
      <c r="L2399" s="261"/>
      <c r="N2399" s="253" t="s">
        <v>133</v>
      </c>
      <c r="O2399" s="254"/>
      <c r="P2399" s="255" t="s">
        <v>134</v>
      </c>
      <c r="Q2399" s="256"/>
      <c r="S2399" s="258" t="s">
        <v>135</v>
      </c>
      <c r="T2399" s="259"/>
      <c r="U2399" s="260" t="s">
        <v>136</v>
      </c>
      <c r="V2399" s="261"/>
      <c r="W2399" s="8"/>
      <c r="X2399" s="253" t="s">
        <v>137</v>
      </c>
      <c r="Y2399" s="254"/>
      <c r="Z2399" s="255" t="s">
        <v>138</v>
      </c>
      <c r="AA2399" s="256"/>
      <c r="AB2399" s="8"/>
      <c r="AC2399" s="258" t="s">
        <v>139</v>
      </c>
      <c r="AD2399" s="259"/>
      <c r="AE2399" s="260" t="s">
        <v>140</v>
      </c>
      <c r="AF2399" s="261"/>
      <c r="AG2399" s="8"/>
      <c r="AH2399" s="253" t="s">
        <v>141</v>
      </c>
      <c r="AI2399" s="254"/>
      <c r="AJ2399" s="255" t="s">
        <v>142</v>
      </c>
      <c r="AK2399" s="256"/>
      <c r="AL2399" s="8"/>
      <c r="AM2399" s="258" t="s">
        <v>143</v>
      </c>
      <c r="AN2399" s="259"/>
      <c r="AO2399" s="260" t="s">
        <v>144</v>
      </c>
      <c r="AP2399" s="261"/>
      <c r="AR2399" s="253" t="s">
        <v>145</v>
      </c>
      <c r="AS2399" s="254"/>
      <c r="AT2399" s="255" t="s">
        <v>146</v>
      </c>
      <c r="AU2399" s="256"/>
      <c r="AV2399" s="4"/>
      <c r="AW2399" s="258" t="s">
        <v>147</v>
      </c>
      <c r="AX2399" s="259"/>
      <c r="AY2399" s="260" t="s">
        <v>148</v>
      </c>
      <c r="AZ2399" s="261"/>
      <c r="BA2399" s="8"/>
      <c r="BB2399" s="253" t="s">
        <v>149</v>
      </c>
      <c r="BC2399" s="254"/>
      <c r="BD2399" s="255" t="s">
        <v>150</v>
      </c>
      <c r="BE2399" s="256"/>
      <c r="BF2399" s="4"/>
      <c r="BG2399" s="258" t="s">
        <v>151</v>
      </c>
      <c r="BH2399" s="259"/>
      <c r="BI2399" s="260" t="s">
        <v>152</v>
      </c>
      <c r="BJ2399" s="261"/>
      <c r="BK2399" s="4"/>
      <c r="BL2399" s="253" t="s">
        <v>153</v>
      </c>
      <c r="BM2399" s="254"/>
      <c r="BN2399" s="255" t="s">
        <v>154</v>
      </c>
      <c r="BO2399" s="256"/>
      <c r="BP2399" s="4"/>
      <c r="BQ2399" s="258" t="s">
        <v>155</v>
      </c>
      <c r="BR2399" s="259"/>
      <c r="BS2399" s="260" t="s">
        <v>156</v>
      </c>
      <c r="BT2399" s="261"/>
      <c r="BU2399" s="8"/>
      <c r="BV2399" s="253" t="s">
        <v>157</v>
      </c>
      <c r="BW2399" s="254"/>
      <c r="BX2399" s="255" t="s">
        <v>158</v>
      </c>
      <c r="BY2399" s="256"/>
      <c r="CA2399" s="46" t="s">
        <v>16</v>
      </c>
      <c r="CC2399" s="136" t="s">
        <v>71</v>
      </c>
      <c r="CD2399" s="9"/>
      <c r="CE2399" s="38"/>
      <c r="CF2399" s="38"/>
      <c r="CG2399" s="38"/>
      <c r="CH2399" s="38"/>
    </row>
    <row r="2400" spans="2:91" ht="18.600000000000001" customHeight="1" thickTop="1" thickBot="1">
      <c r="D2400" s="29">
        <v>0</v>
      </c>
      <c r="E2400" s="33">
        <v>0</v>
      </c>
      <c r="F2400" s="31">
        <v>1</v>
      </c>
      <c r="G2400" s="32">
        <v>0</v>
      </c>
      <c r="I2400" s="29">
        <v>0</v>
      </c>
      <c r="J2400" s="33">
        <f t="shared" ref="J2400" si="23084">IF(0=(1-$J$8*$K$8*$B2397^2),10^14,$B2397*$J$8/(1-$J$8*$K$8*$B2397^2))</f>
        <v>-0.1942088371009689</v>
      </c>
      <c r="K2400" s="31">
        <v>1</v>
      </c>
      <c r="L2400" s="32">
        <v>0</v>
      </c>
      <c r="N2400" s="29">
        <f t="shared" ref="N2400" si="23085">D2400*I2397+F2400*I2400-E2400*J2397-G2400*J2400</f>
        <v>0</v>
      </c>
      <c r="O2400" s="33">
        <f t="shared" ref="O2400" si="23086">(D2400*J2397+E2400*I2397+F2400*J2400+G2400*I2400)</f>
        <v>-0.1942088371009689</v>
      </c>
      <c r="P2400" s="31">
        <f t="shared" ref="P2400" si="23087">D2400*K2397+F2400*K2400-E2400*L2397-G2400*L2400</f>
        <v>1</v>
      </c>
      <c r="Q2400" s="32">
        <f t="shared" ref="Q2400" si="23088">(D2400*L2397+E2400*K2397+F2400*L2400+G2400*K2400)</f>
        <v>0</v>
      </c>
      <c r="S2400" s="29">
        <v>0</v>
      </c>
      <c r="T2400" s="33">
        <v>0</v>
      </c>
      <c r="U2400" s="31">
        <v>1</v>
      </c>
      <c r="V2400" s="32">
        <v>0</v>
      </c>
      <c r="X2400" s="29">
        <f t="shared" ref="X2400" si="23089">N2400*S2397+P2400*S2400-O2400*T2397-Q2400*T2400</f>
        <v>0</v>
      </c>
      <c r="Y2400" s="33">
        <f t="shared" ref="Y2400" si="23090">(N2400*T2397+O2400*S2397+P2400*T2400+Q2400*S2400)</f>
        <v>-0.1942088371009689</v>
      </c>
      <c r="Z2400" s="31">
        <f t="shared" ref="Z2400" si="23091">N2400*U2397+P2400*U2400-O2400*V2397-Q2400*V2400</f>
        <v>0.96089653922541074</v>
      </c>
      <c r="AA2400" s="32">
        <f t="shared" ref="AA2400" si="23092">(N2400*V2397+O2400*U2397+P2400*V2400+Q2400*U2400)</f>
        <v>0</v>
      </c>
      <c r="AB2400" s="8"/>
      <c r="AC2400" s="29">
        <v>0</v>
      </c>
      <c r="AD2400" s="33">
        <f t="shared" ref="AD2400" si="23093">IF(0=(1-$AD$8*$AE$8*$B2397^2),10^14,$B2397*$AD$8/(1-$AD$8*$AE$8*$B2397^2))</f>
        <v>-0.15185645664954328</v>
      </c>
      <c r="AE2400" s="31">
        <v>1</v>
      </c>
      <c r="AF2400" s="32">
        <v>0</v>
      </c>
      <c r="AH2400" s="29">
        <f t="shared" ref="AH2400" si="23094">X2400*AC2397+Z2400*AC2400-Y2400*AD2397-AA2400*AD2400</f>
        <v>0</v>
      </c>
      <c r="AI2400" s="33">
        <f t="shared" ref="AI2400" si="23095">(X2400*AD2397+Y2400*AC2397+Z2400*AD2400+AA2400*AC2400)</f>
        <v>-0.34012718075454862</v>
      </c>
      <c r="AJ2400" s="31">
        <f t="shared" ref="AJ2400" si="23096">X2400*AE2397+Z2400*AE2400-Y2400*AF2397-AA2400*AF2400</f>
        <v>0.96089653922541074</v>
      </c>
      <c r="AK2400" s="32">
        <f t="shared" ref="AK2400" si="23097">(X2400*AF2397+Y2400*AE2397+Z2400*AF2400+AA2400*AE2400)</f>
        <v>0</v>
      </c>
      <c r="AL2400" s="8"/>
      <c r="AM2400" s="29">
        <v>0</v>
      </c>
      <c r="AN2400" s="33">
        <v>0</v>
      </c>
      <c r="AO2400" s="31">
        <v>1</v>
      </c>
      <c r="AP2400" s="32">
        <v>0</v>
      </c>
      <c r="AR2400" s="29">
        <f t="shared" ref="AR2400" si="23098">AH2400*AM2397+AJ2400*AM2400-AI2400*AN2397-AK2400*AN2400</f>
        <v>0</v>
      </c>
      <c r="AS2400" s="33">
        <f t="shared" ref="AS2400" si="23099">(AH2400*AN2397+AI2400*AM2397+AJ2400*AN2400+AK2400*AM2400)</f>
        <v>-0.34012718075454862</v>
      </c>
      <c r="AT2400" s="31">
        <f t="shared" ref="AT2400" si="23100">AH2400*AO2397+AJ2400*AO2400-AI2400*AP2397-AK2400*AP2400</f>
        <v>0.89896611797868287</v>
      </c>
      <c r="AU2400" s="32">
        <f t="shared" ref="AU2400" si="23101">(AH2400*AP2397+AI2400*AO2397+AJ2400*AP2400+AK2400*AO2400)</f>
        <v>0</v>
      </c>
      <c r="AV2400" s="8"/>
      <c r="AW2400" s="29">
        <v>0</v>
      </c>
      <c r="AX2400" s="33">
        <f t="shared" ref="AX2400" si="23102">IF(0=(1-$AX$8*$AY$8*$B2397^2),10^14,$B2397*$AX$8/(1-$AX$8*$AY$8*$B2397^2))</f>
        <v>-0.1378113165305313</v>
      </c>
      <c r="AY2400" s="31">
        <v>1</v>
      </c>
      <c r="AZ2400" s="32">
        <v>0</v>
      </c>
      <c r="BB2400" s="29">
        <f t="shared" ref="BB2400" si="23103">AR2400*AW2397+AT2400*AW2400-AS2400*AX2397-AU2400*AX2400</f>
        <v>0</v>
      </c>
      <c r="BC2400" s="33">
        <f t="shared" ref="BC2400" si="23104">(AR2400*AX2397+AS2400*AW2397+AT2400*AX2400+AU2400*AW2400)</f>
        <v>-0.46401488498953181</v>
      </c>
      <c r="BD2400" s="31">
        <f t="shared" ref="BD2400" si="23105">AR2400*AY2397+AT2400*AY2400-AS2400*AZ2397-AU2400*AZ2400</f>
        <v>0.89896611797868287</v>
      </c>
      <c r="BE2400" s="32">
        <f t="shared" ref="BE2400" si="23106">(AR2400*AZ2397+AS2400*AY2397+AT2400*AZ2400+AU2400*AY2400)</f>
        <v>0</v>
      </c>
      <c r="BF2400" s="8"/>
      <c r="BG2400" s="29">
        <v>0</v>
      </c>
      <c r="BH2400" s="33">
        <v>0</v>
      </c>
      <c r="BI2400" s="31">
        <v>1</v>
      </c>
      <c r="BJ2400" s="32">
        <v>0</v>
      </c>
      <c r="BL2400" s="29">
        <f t="shared" ref="BL2400" si="23107">BB2400*BG2397+BD2400*BG2400-BC2400*BH2397-BE2400*BH2400</f>
        <v>0</v>
      </c>
      <c r="BM2400" s="33">
        <f t="shared" ref="BM2400" si="23108">(BB2400*BH2397+BC2400*BG2397+BD2400*BH2400+BE2400*BG2400)</f>
        <v>-0.46401488498953181</v>
      </c>
      <c r="BN2400" s="31">
        <f t="shared" ref="BN2400" si="23109">BB2400*BI2397+BD2400*BI2400-BC2400*BJ2397-BE2400*BJ2400</f>
        <v>0.86925822159206534</v>
      </c>
      <c r="BO2400" s="32">
        <f t="shared" ref="BO2400" si="23110">(BB2400*BJ2397+BC2400*BI2397+BD2400*BJ2400+BE2400*BI2400)</f>
        <v>0</v>
      </c>
      <c r="BP2400" s="8"/>
      <c r="BQ2400" s="19">
        <f t="shared" ref="BQ2400:BQ2463" si="23111">1/$BR$8</f>
        <v>1</v>
      </c>
      <c r="BR2400" s="47">
        <v>0</v>
      </c>
      <c r="BS2400" s="48">
        <v>1</v>
      </c>
      <c r="BT2400" s="49">
        <v>0</v>
      </c>
      <c r="BV2400" s="29">
        <f t="shared" ref="BV2400" si="23112">BL2400*BQ2397+BN2400*BQ2400-BM2400*BR2397-BO2400*BR2400</f>
        <v>0.86925822159206534</v>
      </c>
      <c r="BW2400" s="33">
        <f t="shared" ref="BW2400" si="23113">(BL2400*BR2397+BM2400*BQ2397+BN2400*BR2400+BO2400*BQ2400)</f>
        <v>-0.46401488498953181</v>
      </c>
      <c r="BX2400" s="31">
        <f t="shared" ref="BX2400" si="23114">BL2400*BS2397+BN2400*BS2400-BM2400*BT2397-BO2400*BT2400</f>
        <v>0.86925822159206534</v>
      </c>
      <c r="BY2400" s="32">
        <f t="shared" ref="BY2400" si="23115">(BL2400*BT2397+BM2400*BS2397+BN2400*BT2400+BO2400*BS2400)</f>
        <v>0</v>
      </c>
      <c r="CA2400" s="50">
        <f t="shared" ref="CA2400" si="23116">(180/PI())*ATAN(-1*(BW2397+BW2400)/(BV2397+BV2400))</f>
        <v>29.676848875632679</v>
      </c>
      <c r="CC2400" s="137">
        <f t="shared" ref="CC2400" si="23117">20*LOG(((1-(10^(CA2397/20)^2)*(1-((1-CC2397)/(1+CC2397))^2))^0.5))</f>
        <v>-29.13341373799479</v>
      </c>
      <c r="CD2400" s="9"/>
      <c r="CE2400" s="38"/>
      <c r="CF2400" s="38"/>
      <c r="CG2400" s="38"/>
      <c r="CH2400" s="38"/>
    </row>
    <row r="2401" spans="2:91" ht="18.600000000000001" customHeight="1">
      <c r="CC2401" s="42"/>
    </row>
    <row r="2402" spans="2:91" ht="18.600000000000001" customHeight="1" thickBot="1">
      <c r="E2402" s="22" t="s">
        <v>4</v>
      </c>
      <c r="J2402" s="22" t="s">
        <v>5</v>
      </c>
      <c r="O2402" s="22" t="s">
        <v>6</v>
      </c>
      <c r="T2402" s="22" t="s">
        <v>7</v>
      </c>
      <c r="Y2402" s="22" t="s">
        <v>8</v>
      </c>
      <c r="AD2402" s="22" t="s">
        <v>65</v>
      </c>
      <c r="AI2402" s="22" t="s">
        <v>9</v>
      </c>
      <c r="AN2402" s="22" t="s">
        <v>66</v>
      </c>
      <c r="AS2402" s="22" t="s">
        <v>51</v>
      </c>
      <c r="AX2402" s="22" t="s">
        <v>67</v>
      </c>
      <c r="BC2402" s="22" t="s">
        <v>52</v>
      </c>
      <c r="BH2402" s="22" t="s">
        <v>68</v>
      </c>
      <c r="BM2402" s="22" t="s">
        <v>63</v>
      </c>
      <c r="BQ2402" s="23" t="s">
        <v>69</v>
      </c>
      <c r="BR2402" s="23"/>
      <c r="BS2402" s="24"/>
      <c r="BT2402" s="24"/>
      <c r="BU2402" s="24"/>
      <c r="BW2402" s="22" t="s">
        <v>64</v>
      </c>
    </row>
    <row r="2403" spans="2:91" ht="18.600000000000001" customHeight="1" thickBot="1">
      <c r="D2403" s="249" t="s">
        <v>103</v>
      </c>
      <c r="E2403" s="250"/>
      <c r="F2403" s="251" t="s">
        <v>104</v>
      </c>
      <c r="G2403" s="252"/>
      <c r="H2403" s="229"/>
      <c r="I2403" s="253" t="s">
        <v>11</v>
      </c>
      <c r="J2403" s="254"/>
      <c r="K2403" s="255" t="s">
        <v>12</v>
      </c>
      <c r="L2403" s="256"/>
      <c r="M2403" s="24"/>
      <c r="N2403" s="253" t="s">
        <v>105</v>
      </c>
      <c r="O2403" s="254"/>
      <c r="P2403" s="255" t="s">
        <v>106</v>
      </c>
      <c r="Q2403" s="256"/>
      <c r="R2403" s="24"/>
      <c r="S2403" s="249" t="s">
        <v>107</v>
      </c>
      <c r="T2403" s="250"/>
      <c r="U2403" s="251" t="s">
        <v>108</v>
      </c>
      <c r="V2403" s="252"/>
      <c r="W2403" s="8"/>
      <c r="X2403" s="253" t="s">
        <v>109</v>
      </c>
      <c r="Y2403" s="254"/>
      <c r="Z2403" s="255" t="s">
        <v>110</v>
      </c>
      <c r="AA2403" s="256"/>
      <c r="AB2403" s="8"/>
      <c r="AC2403" s="253" t="s">
        <v>111</v>
      </c>
      <c r="AD2403" s="254"/>
      <c r="AE2403" s="255" t="s">
        <v>14</v>
      </c>
      <c r="AF2403" s="256"/>
      <c r="AG2403" s="8"/>
      <c r="AH2403" s="253" t="s">
        <v>112</v>
      </c>
      <c r="AI2403" s="254"/>
      <c r="AJ2403" s="255" t="s">
        <v>113</v>
      </c>
      <c r="AK2403" s="256"/>
      <c r="AL2403" s="8"/>
      <c r="AM2403" s="249" t="s">
        <v>114</v>
      </c>
      <c r="AN2403" s="250"/>
      <c r="AO2403" s="251" t="s">
        <v>115</v>
      </c>
      <c r="AP2403" s="252"/>
      <c r="AQ2403" s="24"/>
      <c r="AR2403" s="253" t="s">
        <v>116</v>
      </c>
      <c r="AS2403" s="254"/>
      <c r="AT2403" s="255" t="s">
        <v>13</v>
      </c>
      <c r="AU2403" s="256"/>
      <c r="AV2403" s="4"/>
      <c r="AW2403" s="253" t="s">
        <v>117</v>
      </c>
      <c r="AX2403" s="254"/>
      <c r="AY2403" s="255" t="s">
        <v>118</v>
      </c>
      <c r="AZ2403" s="256"/>
      <c r="BA2403" s="8"/>
      <c r="BB2403" s="253" t="s">
        <v>119</v>
      </c>
      <c r="BC2403" s="254"/>
      <c r="BD2403" s="255" t="s">
        <v>120</v>
      </c>
      <c r="BE2403" s="256"/>
      <c r="BF2403" s="4"/>
      <c r="BG2403" s="249" t="s">
        <v>121</v>
      </c>
      <c r="BH2403" s="250"/>
      <c r="BI2403" s="251" t="s">
        <v>122</v>
      </c>
      <c r="BJ2403" s="252"/>
      <c r="BK2403" s="4"/>
      <c r="BL2403" s="253" t="s">
        <v>123</v>
      </c>
      <c r="BM2403" s="254"/>
      <c r="BN2403" s="255" t="s">
        <v>124</v>
      </c>
      <c r="BO2403" s="256"/>
      <c r="BP2403" s="4"/>
      <c r="BQ2403" s="253" t="s">
        <v>125</v>
      </c>
      <c r="BR2403" s="254"/>
      <c r="BS2403" s="255" t="s">
        <v>126</v>
      </c>
      <c r="BT2403" s="256"/>
      <c r="BU2403" s="8"/>
      <c r="BV2403" s="253" t="s">
        <v>127</v>
      </c>
      <c r="BW2403" s="254"/>
      <c r="BX2403" s="255" t="s">
        <v>128</v>
      </c>
      <c r="BY2403" s="256"/>
      <c r="CA2403" s="27" t="s">
        <v>15</v>
      </c>
      <c r="CC2403" s="133" t="s">
        <v>70</v>
      </c>
      <c r="CD2403" s="9"/>
      <c r="CE2403" s="38"/>
      <c r="CF2403" s="38"/>
      <c r="CG2403" s="38"/>
      <c r="CH2403" s="38"/>
    </row>
    <row r="2404" spans="2:91" ht="18.600000000000001" customHeight="1" thickTop="1" thickBot="1">
      <c r="B2404" s="129">
        <v>6.38</v>
      </c>
      <c r="D2404" s="29">
        <v>1</v>
      </c>
      <c r="E2404" s="30">
        <v>0</v>
      </c>
      <c r="F2404" s="31">
        <v>0</v>
      </c>
      <c r="G2404" s="32">
        <f t="shared" ref="G2404:G2467" si="23118">-1/($E$8*$B2404)</f>
        <v>-0.10331974921630095</v>
      </c>
      <c r="I2404" s="29">
        <v>1</v>
      </c>
      <c r="J2404" s="33">
        <v>0</v>
      </c>
      <c r="K2404" s="31">
        <v>0</v>
      </c>
      <c r="L2404" s="32">
        <v>0</v>
      </c>
      <c r="N2404" s="29">
        <f t="shared" ref="N2404" si="23119">D2404*I2404+F2404*I2407-E2404*J2404-G2404*J2407</f>
        <v>0.97999777132508048</v>
      </c>
      <c r="O2404" s="33">
        <f t="shared" ref="O2404" si="23120">(D2404*J2404+E2404*I2404+F2404*J2407+G2404*I2407)</f>
        <v>0</v>
      </c>
      <c r="P2404" s="31">
        <f t="shared" ref="P2404" si="23121">D2404*K2404+F2404*K2407-E2404*L2404-G2404*L2407</f>
        <v>0</v>
      </c>
      <c r="Q2404" s="32">
        <f t="shared" ref="Q2404" si="23122">(D2404*L2404+E2404*K2404+F2404*L2407+G2404*K2407)</f>
        <v>-0.10331974921630095</v>
      </c>
      <c r="S2404" s="29">
        <v>1</v>
      </c>
      <c r="T2404" s="30">
        <v>0</v>
      </c>
      <c r="U2404" s="31">
        <v>0</v>
      </c>
      <c r="V2404" s="32">
        <f t="shared" ref="V2404:V2467" si="23123">-1/($T$8*$B2404)</f>
        <v>-0.20071630094043888</v>
      </c>
      <c r="X2404" s="29">
        <f t="shared" ref="X2404" si="23124">N2404*S2404+P2404*S2407-O2404*T2404-Q2404*T2407</f>
        <v>0.97999777132508048</v>
      </c>
      <c r="Y2404" s="33">
        <f t="shared" ref="Y2404" si="23125">(N2404*T2404+O2404*S2404+P2404*T2407+Q2404*S2407)</f>
        <v>0</v>
      </c>
      <c r="Z2404" s="31">
        <f t="shared" ref="Z2404" si="23126">N2404*U2404+P2404*U2407-O2404*V2404-Q2404*V2407</f>
        <v>0</v>
      </c>
      <c r="AA2404" s="32">
        <f t="shared" ref="AA2404" si="23127">(N2404*V2404+O2404*U2404+P2404*V2407+Q2404*U2407)</f>
        <v>-0.30002127680654522</v>
      </c>
      <c r="AB2404" s="8"/>
      <c r="AC2404" s="29">
        <v>1</v>
      </c>
      <c r="AD2404" s="33">
        <v>0</v>
      </c>
      <c r="AE2404" s="31">
        <v>0</v>
      </c>
      <c r="AF2404" s="32">
        <v>0</v>
      </c>
      <c r="AH2404" s="29">
        <f t="shared" ref="AH2404" si="23128">X2404*AC2404+Z2404*AC2407-Y2404*AD2404-AA2404*AD2407</f>
        <v>0.93458447539114264</v>
      </c>
      <c r="AI2404" s="33">
        <f t="shared" ref="AI2404" si="23129">(X2404*AD2404+Y2404*AC2404+Z2404*AD2407+AA2404*AC2407)</f>
        <v>0</v>
      </c>
      <c r="AJ2404" s="31">
        <f t="shared" ref="AJ2404" si="23130">X2404*AE2404+Z2404*AE2407-Y2404*AF2404-AA2404*AF2407</f>
        <v>0</v>
      </c>
      <c r="AK2404" s="32">
        <f t="shared" ref="AK2404" si="23131">(X2404*AF2404+Y2404*AE2404+Z2404*AF2407+AA2404*AE2407)</f>
        <v>-0.30002127680654522</v>
      </c>
      <c r="AL2404" s="8"/>
      <c r="AM2404" s="29">
        <v>1</v>
      </c>
      <c r="AN2404" s="30">
        <v>0</v>
      </c>
      <c r="AO2404" s="31">
        <v>0</v>
      </c>
      <c r="AP2404" s="32">
        <f t="shared" ref="AP2404:AP2467" si="23132">-1/($AN$8*$B2404)</f>
        <v>-0.18150940438871474</v>
      </c>
      <c r="AR2404" s="29">
        <f t="shared" ref="AR2404" si="23133">AH2404*AM2404+AJ2404*AM2407-AI2404*AN2404-AK2404*AN2407</f>
        <v>0.93458447539114264</v>
      </c>
      <c r="AS2404" s="33">
        <f t="shared" ref="AS2404" si="23134">(AH2404*AN2404+AI2404*AM2404+AJ2404*AN2407+AK2404*AM2407)</f>
        <v>0</v>
      </c>
      <c r="AT2404" s="31">
        <f t="shared" ref="AT2404" si="23135">AH2404*AO2404+AJ2404*AO2407-AI2404*AP2404-AK2404*AP2407</f>
        <v>0</v>
      </c>
      <c r="AU2404" s="32">
        <f t="shared" ref="AU2404" si="23136">(AH2404*AP2404+AI2404*AO2404+AJ2404*AP2407+AK2404*AO2407)</f>
        <v>-0.46965714828573096</v>
      </c>
      <c r="AV2404" s="8"/>
      <c r="AW2404" s="29">
        <v>1</v>
      </c>
      <c r="AX2404" s="33">
        <v>0</v>
      </c>
      <c r="AY2404" s="31">
        <v>0</v>
      </c>
      <c r="AZ2404" s="32">
        <v>0</v>
      </c>
      <c r="BB2404" s="29">
        <f t="shared" ref="BB2404" si="23137">AR2404*AW2404+AT2404*AW2407-AS2404*AX2404-AU2404*AX2407</f>
        <v>0.87006751105237046</v>
      </c>
      <c r="BC2404" s="33">
        <f t="shared" ref="BC2404" si="23138">(AR2404*AX2404+AS2404*AW2404+AT2404*AX2407+AU2404*AW2407)</f>
        <v>0</v>
      </c>
      <c r="BD2404" s="31">
        <f t="shared" ref="BD2404" si="23139">AR2404*AY2404+AT2404*AY2407-AS2404*AZ2404-AU2404*AZ2407</f>
        <v>0</v>
      </c>
      <c r="BE2404" s="32">
        <f t="shared" ref="BE2404" si="23140">(AR2404*AZ2404+AS2404*AY2404+AT2404*AZ2407+AU2404*AY2407)</f>
        <v>-0.46965714828573096</v>
      </c>
      <c r="BF2404" s="8"/>
      <c r="BG2404" s="29">
        <v>1</v>
      </c>
      <c r="BH2404" s="30">
        <v>0</v>
      </c>
      <c r="BI2404" s="31">
        <v>0</v>
      </c>
      <c r="BJ2404" s="32">
        <f t="shared" ref="BJ2404:BJ2467" si="23141">-1/($BH$8*$B2404)</f>
        <v>-6.3822884012539188E-2</v>
      </c>
      <c r="BL2404" s="29">
        <f t="shared" ref="BL2404" si="23142">BB2404*BG2404+BD2404*BG2407-BC2404*BH2404-BE2404*BH2407</f>
        <v>0.87006751105237046</v>
      </c>
      <c r="BM2404" s="33">
        <f t="shared" ref="BM2404" si="23143">(BB2404*BH2404+BC2404*BG2404+BD2404*BH2407+BE2404*BG2407)</f>
        <v>0</v>
      </c>
      <c r="BN2404" s="31">
        <f t="shared" ref="BN2404" si="23144">BB2404*BI2404+BD2404*BI2407-BC2404*BJ2404-BE2404*BJ2407</f>
        <v>0</v>
      </c>
      <c r="BO2404" s="32">
        <f t="shared" ref="BO2404" si="23145">(BB2404*BJ2404+BC2404*BI2404+BD2404*BJ2407+BE2404*BI2407)</f>
        <v>-0.52518736612670502</v>
      </c>
      <c r="BP2404" s="8"/>
      <c r="BQ2404" s="34">
        <v>1</v>
      </c>
      <c r="BR2404" s="35">
        <v>0</v>
      </c>
      <c r="BS2404" s="11">
        <v>0</v>
      </c>
      <c r="BT2404" s="36">
        <v>0</v>
      </c>
      <c r="BV2404" s="29">
        <f t="shared" ref="BV2404" si="23146">BL2404*BQ2404+BN2404*BQ2407-BM2404*BR2404-BO2404*BR2407</f>
        <v>0.87006751105237046</v>
      </c>
      <c r="BW2404" s="33">
        <f t="shared" ref="BW2404" si="23147">(BL2404*BR2404+BM2404*BQ2404+BN2404*BR2407+BO2404*BQ2407)</f>
        <v>-0.52518736612670502</v>
      </c>
      <c r="BX2404" s="31">
        <f t="shared" ref="BX2404" si="23148">BL2404*BS2404+BN2404*BS2407-BM2404*BT2404-BO2404*BT2407</f>
        <v>0</v>
      </c>
      <c r="BY2404" s="32">
        <f t="shared" ref="BY2404" si="23149">(BL2404*BT2404+BM2404*BS2404+BN2404*BT2407+BO2404*BS2407)</f>
        <v>-0.52518736612670502</v>
      </c>
      <c r="CA2404" s="37">
        <f t="shared" ref="CA2404" si="23150">20*LOG(((1+$BR$8)/$BR$8)/((BV2404+BV2407)^2+(BW2404+BW2407)^2)^0.5)</f>
        <v>-4.2430227909069631E-3</v>
      </c>
      <c r="CC2404" s="134">
        <f t="shared" ref="CC2404" si="23151">((BV2404^2+BW2404^2)^0.5)/((BV2407^2+BW2407^2)^0.5)</f>
        <v>1.0313140985827911</v>
      </c>
      <c r="CD2404" s="9"/>
      <c r="CE2404" s="38"/>
      <c r="CF2404" s="38"/>
      <c r="CG2404" s="38"/>
      <c r="CH2404" s="38"/>
      <c r="CM2404" s="129">
        <v>6.3600000000000101</v>
      </c>
    </row>
    <row r="2405" spans="2:91" ht="18.600000000000001" customHeight="1" thickBot="1">
      <c r="D2405" s="39"/>
      <c r="G2405" s="40"/>
      <c r="I2405" s="39"/>
      <c r="L2405" s="40"/>
      <c r="N2405" s="39"/>
      <c r="Q2405" s="40"/>
      <c r="S2405" s="39"/>
      <c r="V2405" s="40"/>
      <c r="X2405" s="39"/>
      <c r="AA2405" s="40"/>
      <c r="AC2405" s="39"/>
      <c r="AF2405" s="40"/>
      <c r="AH2405" s="39"/>
      <c r="AK2405" s="40"/>
      <c r="AM2405" s="39"/>
      <c r="AP2405" s="40"/>
      <c r="AR2405" s="39"/>
      <c r="AU2405" s="40"/>
      <c r="AW2405" s="39"/>
      <c r="AZ2405" s="40"/>
      <c r="BB2405" s="39"/>
      <c r="BE2405" s="40"/>
      <c r="BG2405" s="39"/>
      <c r="BJ2405" s="40"/>
      <c r="BL2405" s="39"/>
      <c r="BO2405" s="40"/>
      <c r="BQ2405" s="34"/>
      <c r="BR2405" s="11"/>
      <c r="BS2405" s="11"/>
      <c r="BT2405" s="41"/>
      <c r="BV2405" s="39"/>
      <c r="BY2405" s="40"/>
      <c r="CC2405" s="135"/>
      <c r="CD2405" s="9"/>
      <c r="CE2405" s="38"/>
      <c r="CF2405" s="38"/>
      <c r="CG2405" s="38"/>
      <c r="CH2405" s="38"/>
    </row>
    <row r="2406" spans="2:91" ht="18.600000000000001" customHeight="1" thickBot="1">
      <c r="D2406" s="258" t="s">
        <v>129</v>
      </c>
      <c r="E2406" s="259"/>
      <c r="F2406" s="260" t="s">
        <v>130</v>
      </c>
      <c r="G2406" s="261"/>
      <c r="H2406" s="229"/>
      <c r="I2406" s="258" t="s">
        <v>131</v>
      </c>
      <c r="J2406" s="259"/>
      <c r="K2406" s="260" t="s">
        <v>132</v>
      </c>
      <c r="L2406" s="261"/>
      <c r="N2406" s="253" t="s">
        <v>133</v>
      </c>
      <c r="O2406" s="254"/>
      <c r="P2406" s="255" t="s">
        <v>134</v>
      </c>
      <c r="Q2406" s="256"/>
      <c r="S2406" s="258" t="s">
        <v>135</v>
      </c>
      <c r="T2406" s="259"/>
      <c r="U2406" s="260" t="s">
        <v>136</v>
      </c>
      <c r="V2406" s="261"/>
      <c r="W2406" s="8"/>
      <c r="X2406" s="253" t="s">
        <v>137</v>
      </c>
      <c r="Y2406" s="254"/>
      <c r="Z2406" s="255" t="s">
        <v>138</v>
      </c>
      <c r="AA2406" s="256"/>
      <c r="AB2406" s="8"/>
      <c r="AC2406" s="258" t="s">
        <v>139</v>
      </c>
      <c r="AD2406" s="259"/>
      <c r="AE2406" s="260" t="s">
        <v>140</v>
      </c>
      <c r="AF2406" s="261"/>
      <c r="AG2406" s="8"/>
      <c r="AH2406" s="253" t="s">
        <v>141</v>
      </c>
      <c r="AI2406" s="254"/>
      <c r="AJ2406" s="255" t="s">
        <v>142</v>
      </c>
      <c r="AK2406" s="256"/>
      <c r="AL2406" s="8"/>
      <c r="AM2406" s="258" t="s">
        <v>143</v>
      </c>
      <c r="AN2406" s="259"/>
      <c r="AO2406" s="260" t="s">
        <v>144</v>
      </c>
      <c r="AP2406" s="261"/>
      <c r="AR2406" s="253" t="s">
        <v>145</v>
      </c>
      <c r="AS2406" s="254"/>
      <c r="AT2406" s="255" t="s">
        <v>146</v>
      </c>
      <c r="AU2406" s="256"/>
      <c r="AV2406" s="4"/>
      <c r="AW2406" s="258" t="s">
        <v>147</v>
      </c>
      <c r="AX2406" s="259"/>
      <c r="AY2406" s="260" t="s">
        <v>148</v>
      </c>
      <c r="AZ2406" s="261"/>
      <c r="BA2406" s="8"/>
      <c r="BB2406" s="253" t="s">
        <v>149</v>
      </c>
      <c r="BC2406" s="254"/>
      <c r="BD2406" s="255" t="s">
        <v>150</v>
      </c>
      <c r="BE2406" s="256"/>
      <c r="BF2406" s="4"/>
      <c r="BG2406" s="258" t="s">
        <v>151</v>
      </c>
      <c r="BH2406" s="259"/>
      <c r="BI2406" s="260" t="s">
        <v>152</v>
      </c>
      <c r="BJ2406" s="261"/>
      <c r="BK2406" s="4"/>
      <c r="BL2406" s="253" t="s">
        <v>153</v>
      </c>
      <c r="BM2406" s="254"/>
      <c r="BN2406" s="255" t="s">
        <v>154</v>
      </c>
      <c r="BO2406" s="256"/>
      <c r="BP2406" s="4"/>
      <c r="BQ2406" s="258" t="s">
        <v>155</v>
      </c>
      <c r="BR2406" s="259"/>
      <c r="BS2406" s="260" t="s">
        <v>156</v>
      </c>
      <c r="BT2406" s="261"/>
      <c r="BU2406" s="8"/>
      <c r="BV2406" s="253" t="s">
        <v>157</v>
      </c>
      <c r="BW2406" s="254"/>
      <c r="BX2406" s="255" t="s">
        <v>158</v>
      </c>
      <c r="BY2406" s="256"/>
      <c r="CA2406" s="46" t="s">
        <v>16</v>
      </c>
      <c r="CC2406" s="136" t="s">
        <v>71</v>
      </c>
      <c r="CD2406" s="9"/>
      <c r="CE2406" s="38"/>
      <c r="CF2406" s="38"/>
      <c r="CG2406" s="38"/>
      <c r="CH2406" s="38"/>
    </row>
    <row r="2407" spans="2:91" ht="18.600000000000001" customHeight="1" thickTop="1" thickBot="1">
      <c r="D2407" s="29">
        <v>0</v>
      </c>
      <c r="E2407" s="33">
        <v>0</v>
      </c>
      <c r="F2407" s="31">
        <v>1</v>
      </c>
      <c r="G2407" s="32">
        <v>0</v>
      </c>
      <c r="I2407" s="29">
        <v>0</v>
      </c>
      <c r="J2407" s="33">
        <f t="shared" ref="J2407" si="23152">IF(0=(1-$J$8*$K$8*$B2404^2),10^14,$B2404*$J$8/(1-$J$8*$K$8*$B2404^2))</f>
        <v>-0.19359540481505333</v>
      </c>
      <c r="K2407" s="31">
        <v>1</v>
      </c>
      <c r="L2407" s="32">
        <v>0</v>
      </c>
      <c r="N2407" s="29">
        <f t="shared" ref="N2407" si="23153">D2407*I2404+F2407*I2407-E2407*J2404-G2407*J2407</f>
        <v>0</v>
      </c>
      <c r="O2407" s="33">
        <f t="shared" ref="O2407" si="23154">(D2407*J2404+E2407*I2404+F2407*J2407+G2407*I2407)</f>
        <v>-0.19359540481505333</v>
      </c>
      <c r="P2407" s="31">
        <f t="shared" ref="P2407" si="23155">D2407*K2404+F2407*K2407-E2407*L2404-G2407*L2407</f>
        <v>1</v>
      </c>
      <c r="Q2407" s="32">
        <f t="shared" ref="Q2407" si="23156">(D2407*L2404+E2407*K2404+F2407*L2407+G2407*K2407)</f>
        <v>0</v>
      </c>
      <c r="S2407" s="29">
        <v>0</v>
      </c>
      <c r="T2407" s="33">
        <v>0</v>
      </c>
      <c r="U2407" s="31">
        <v>1</v>
      </c>
      <c r="V2407" s="32">
        <v>0</v>
      </c>
      <c r="X2407" s="29">
        <f t="shared" ref="X2407" si="23157">N2407*S2404+P2407*S2407-O2407*T2404-Q2407*T2407</f>
        <v>0</v>
      </c>
      <c r="Y2407" s="33">
        <f t="shared" ref="Y2407" si="23158">(N2407*T2404+O2407*S2404+P2407*T2407+Q2407*S2407)</f>
        <v>-0.19359540481505333</v>
      </c>
      <c r="Z2407" s="31">
        <f t="shared" ref="Z2407" si="23159">N2407*U2404+P2407*U2407-O2407*V2404-Q2407*V2407</f>
        <v>0.96114224646645563</v>
      </c>
      <c r="AA2407" s="32">
        <f t="shared" ref="AA2407" si="23160">(N2407*V2404+O2407*U2404+P2407*V2407+Q2407*U2407)</f>
        <v>0</v>
      </c>
      <c r="AB2407" s="8"/>
      <c r="AC2407" s="29">
        <v>0</v>
      </c>
      <c r="AD2407" s="33">
        <f t="shared" ref="AD2407" si="23161">IF(0=(1-$AD$8*$AE$8*$B2404^2),10^14,$B2404*$AD$8/(1-$AD$8*$AE$8*$B2404^2))</f>
        <v>-0.15136691776437086</v>
      </c>
      <c r="AE2407" s="31">
        <v>1</v>
      </c>
      <c r="AF2407" s="32">
        <v>0</v>
      </c>
      <c r="AH2407" s="29">
        <f t="shared" ref="AH2407" si="23162">X2407*AC2404+Z2407*AC2407-Y2407*AD2404-AA2407*AD2407</f>
        <v>0</v>
      </c>
      <c r="AI2407" s="33">
        <f t="shared" ref="AI2407" si="23163">(X2407*AD2404+Y2407*AC2404+Z2407*AD2407+AA2407*AC2407)</f>
        <v>-0.33908054419580402</v>
      </c>
      <c r="AJ2407" s="31">
        <f t="shared" ref="AJ2407" si="23164">X2407*AE2404+Z2407*AE2407-Y2407*AF2404-AA2407*AF2407</f>
        <v>0.96114224646645563</v>
      </c>
      <c r="AK2407" s="32">
        <f t="shared" ref="AK2407" si="23165">(X2407*AF2404+Y2407*AE2404+Z2407*AF2407+AA2407*AE2407)</f>
        <v>0</v>
      </c>
      <c r="AL2407" s="8"/>
      <c r="AM2407" s="29">
        <v>0</v>
      </c>
      <c r="AN2407" s="33">
        <v>0</v>
      </c>
      <c r="AO2407" s="31">
        <v>1</v>
      </c>
      <c r="AP2407" s="32">
        <v>0</v>
      </c>
      <c r="AR2407" s="29">
        <f t="shared" ref="AR2407" si="23166">AH2407*AM2404+AJ2407*AM2407-AI2407*AN2404-AK2407*AN2407</f>
        <v>0</v>
      </c>
      <c r="AS2407" s="33">
        <f t="shared" ref="AS2407" si="23167">(AH2407*AN2404+AI2407*AM2404+AJ2407*AN2407+AK2407*AM2407)</f>
        <v>-0.33908054419580402</v>
      </c>
      <c r="AT2407" s="31">
        <f t="shared" ref="AT2407" si="23168">AH2407*AO2404+AJ2407*AO2407-AI2407*AP2404-AK2407*AP2407</f>
        <v>0.89959593884967393</v>
      </c>
      <c r="AU2407" s="32">
        <f t="shared" ref="AU2407" si="23169">(AH2407*AP2404+AI2407*AO2404+AJ2407*AP2407+AK2407*AO2407)</f>
        <v>0</v>
      </c>
      <c r="AV2407" s="8"/>
      <c r="AW2407" s="29">
        <v>0</v>
      </c>
      <c r="AX2407" s="33">
        <f t="shared" ref="AX2407" si="23170">IF(0=(1-$AX$8*$AY$8*$B2404^2),10^14,$B2404*$AX$8/(1-$AX$8*$AY$8*$B2404^2))</f>
        <v>-0.13737034467432657</v>
      </c>
      <c r="AY2407" s="31">
        <v>1</v>
      </c>
      <c r="AZ2407" s="32">
        <v>0</v>
      </c>
      <c r="BB2407" s="29">
        <f t="shared" ref="BB2407" si="23171">AR2407*AW2404+AT2407*AW2407-AS2407*AX2404-AU2407*AX2407</f>
        <v>0</v>
      </c>
      <c r="BC2407" s="33">
        <f t="shared" ref="BC2407" si="23172">(AR2407*AX2404+AS2407*AW2404+AT2407*AX2407+AU2407*AW2407)</f>
        <v>-0.46265834838320813</v>
      </c>
      <c r="BD2407" s="31">
        <f t="shared" ref="BD2407" si="23173">AR2407*AY2404+AT2407*AY2407-AS2407*AZ2404-AU2407*AZ2407</f>
        <v>0.89959593884967393</v>
      </c>
      <c r="BE2407" s="32">
        <f t="shared" ref="BE2407" si="23174">(AR2407*AZ2404+AS2407*AY2404+AT2407*AZ2407+AU2407*AY2407)</f>
        <v>0</v>
      </c>
      <c r="BF2407" s="8"/>
      <c r="BG2407" s="29">
        <v>0</v>
      </c>
      <c r="BH2407" s="33">
        <v>0</v>
      </c>
      <c r="BI2407" s="31">
        <v>1</v>
      </c>
      <c r="BJ2407" s="32">
        <v>0</v>
      </c>
      <c r="BL2407" s="29">
        <f t="shared" ref="BL2407" si="23175">BB2407*BG2404+BD2407*BG2407-BC2407*BH2404-BE2407*BH2407</f>
        <v>0</v>
      </c>
      <c r="BM2407" s="33">
        <f t="shared" ref="BM2407" si="23176">(BB2407*BH2404+BC2407*BG2404+BD2407*BH2407+BE2407*BG2407)</f>
        <v>-0.46265834838320813</v>
      </c>
      <c r="BN2407" s="31">
        <f t="shared" ref="BN2407" si="23177">BB2407*BI2404+BD2407*BI2407-BC2407*BJ2404-BE2407*BJ2407</f>
        <v>0.87006774874337944</v>
      </c>
      <c r="BO2407" s="32">
        <f t="shared" ref="BO2407" si="23178">(BB2407*BJ2404+BC2407*BI2404+BD2407*BJ2407+BE2407*BI2407)</f>
        <v>0</v>
      </c>
      <c r="BP2407" s="8"/>
      <c r="BQ2407" s="19">
        <f t="shared" ref="BQ2407:BQ2470" si="23179">1/$BR$8</f>
        <v>1</v>
      </c>
      <c r="BR2407" s="47">
        <v>0</v>
      </c>
      <c r="BS2407" s="48">
        <v>1</v>
      </c>
      <c r="BT2407" s="49">
        <v>0</v>
      </c>
      <c r="BV2407" s="29">
        <f t="shared" ref="BV2407" si="23180">BL2407*BQ2404+BN2407*BQ2407-BM2407*BR2404-BO2407*BR2407</f>
        <v>0.87006774874337944</v>
      </c>
      <c r="BW2407" s="33">
        <f t="shared" ref="BW2407" si="23181">(BL2407*BR2404+BM2407*BQ2404+BN2407*BR2407+BO2407*BQ2407)</f>
        <v>-0.46265834838320813</v>
      </c>
      <c r="BX2407" s="31">
        <f t="shared" ref="BX2407" si="23182">BL2407*BS2404+BN2407*BS2407-BM2407*BT2404-BO2407*BT2407</f>
        <v>0.87006774874337944</v>
      </c>
      <c r="BY2407" s="32">
        <f t="shared" ref="BY2407" si="23183">(BL2407*BT2404+BM2407*BS2404+BN2407*BT2407+BO2407*BS2407)</f>
        <v>0</v>
      </c>
      <c r="CA2407" s="50">
        <f t="shared" ref="CA2407" si="23184">(180/PI())*ATAN(-1*(BW2404+BW2407)/(BV2404+BV2407))</f>
        <v>29.582853493346182</v>
      </c>
      <c r="CC2407" s="137">
        <f t="shared" ref="CC2407" si="23185">20*LOG(((1-(10^(CA2404/20)^2)*(1-((1-CC2404)/(1+CC2404))^2))^0.5))</f>
        <v>-29.158076837914017</v>
      </c>
      <c r="CD2407" s="9"/>
      <c r="CE2407" s="38"/>
      <c r="CF2407" s="38"/>
      <c r="CG2407" s="38"/>
      <c r="CH2407" s="38"/>
    </row>
    <row r="2408" spans="2:91" ht="18.600000000000001" customHeight="1">
      <c r="CC2408" s="42"/>
    </row>
    <row r="2409" spans="2:91" ht="18.600000000000001" customHeight="1" thickBot="1">
      <c r="E2409" s="22" t="s">
        <v>4</v>
      </c>
      <c r="J2409" s="22" t="s">
        <v>5</v>
      </c>
      <c r="O2409" s="22" t="s">
        <v>6</v>
      </c>
      <c r="T2409" s="22" t="s">
        <v>7</v>
      </c>
      <c r="Y2409" s="22" t="s">
        <v>8</v>
      </c>
      <c r="AD2409" s="22" t="s">
        <v>65</v>
      </c>
      <c r="AI2409" s="22" t="s">
        <v>9</v>
      </c>
      <c r="AN2409" s="22" t="s">
        <v>66</v>
      </c>
      <c r="AS2409" s="22" t="s">
        <v>51</v>
      </c>
      <c r="AX2409" s="22" t="s">
        <v>67</v>
      </c>
      <c r="BC2409" s="22" t="s">
        <v>52</v>
      </c>
      <c r="BH2409" s="22" t="s">
        <v>68</v>
      </c>
      <c r="BM2409" s="22" t="s">
        <v>63</v>
      </c>
      <c r="BQ2409" s="23" t="s">
        <v>69</v>
      </c>
      <c r="BR2409" s="23"/>
      <c r="BS2409" s="24"/>
      <c r="BT2409" s="24"/>
      <c r="BU2409" s="24"/>
      <c r="BW2409" s="22" t="s">
        <v>64</v>
      </c>
    </row>
    <row r="2410" spans="2:91" ht="18.600000000000001" customHeight="1" thickBot="1">
      <c r="D2410" s="249" t="s">
        <v>103</v>
      </c>
      <c r="E2410" s="250"/>
      <c r="F2410" s="251" t="s">
        <v>104</v>
      </c>
      <c r="G2410" s="252"/>
      <c r="H2410" s="229"/>
      <c r="I2410" s="253" t="s">
        <v>11</v>
      </c>
      <c r="J2410" s="254"/>
      <c r="K2410" s="255" t="s">
        <v>12</v>
      </c>
      <c r="L2410" s="256"/>
      <c r="M2410" s="24"/>
      <c r="N2410" s="253" t="s">
        <v>105</v>
      </c>
      <c r="O2410" s="254"/>
      <c r="P2410" s="255" t="s">
        <v>106</v>
      </c>
      <c r="Q2410" s="256"/>
      <c r="R2410" s="24"/>
      <c r="S2410" s="249" t="s">
        <v>107</v>
      </c>
      <c r="T2410" s="250"/>
      <c r="U2410" s="251" t="s">
        <v>108</v>
      </c>
      <c r="V2410" s="252"/>
      <c r="W2410" s="8"/>
      <c r="X2410" s="253" t="s">
        <v>109</v>
      </c>
      <c r="Y2410" s="254"/>
      <c r="Z2410" s="255" t="s">
        <v>110</v>
      </c>
      <c r="AA2410" s="256"/>
      <c r="AB2410" s="8"/>
      <c r="AC2410" s="253" t="s">
        <v>111</v>
      </c>
      <c r="AD2410" s="254"/>
      <c r="AE2410" s="255" t="s">
        <v>14</v>
      </c>
      <c r="AF2410" s="256"/>
      <c r="AG2410" s="8"/>
      <c r="AH2410" s="253" t="s">
        <v>112</v>
      </c>
      <c r="AI2410" s="254"/>
      <c r="AJ2410" s="255" t="s">
        <v>113</v>
      </c>
      <c r="AK2410" s="256"/>
      <c r="AL2410" s="8"/>
      <c r="AM2410" s="249" t="s">
        <v>114</v>
      </c>
      <c r="AN2410" s="250"/>
      <c r="AO2410" s="251" t="s">
        <v>115</v>
      </c>
      <c r="AP2410" s="252"/>
      <c r="AQ2410" s="24"/>
      <c r="AR2410" s="253" t="s">
        <v>116</v>
      </c>
      <c r="AS2410" s="254"/>
      <c r="AT2410" s="255" t="s">
        <v>13</v>
      </c>
      <c r="AU2410" s="256"/>
      <c r="AV2410" s="4"/>
      <c r="AW2410" s="253" t="s">
        <v>117</v>
      </c>
      <c r="AX2410" s="254"/>
      <c r="AY2410" s="255" t="s">
        <v>118</v>
      </c>
      <c r="AZ2410" s="256"/>
      <c r="BA2410" s="8"/>
      <c r="BB2410" s="253" t="s">
        <v>119</v>
      </c>
      <c r="BC2410" s="254"/>
      <c r="BD2410" s="255" t="s">
        <v>120</v>
      </c>
      <c r="BE2410" s="256"/>
      <c r="BF2410" s="4"/>
      <c r="BG2410" s="249" t="s">
        <v>121</v>
      </c>
      <c r="BH2410" s="250"/>
      <c r="BI2410" s="251" t="s">
        <v>122</v>
      </c>
      <c r="BJ2410" s="252"/>
      <c r="BK2410" s="4"/>
      <c r="BL2410" s="253" t="s">
        <v>123</v>
      </c>
      <c r="BM2410" s="254"/>
      <c r="BN2410" s="255" t="s">
        <v>124</v>
      </c>
      <c r="BO2410" s="256"/>
      <c r="BP2410" s="4"/>
      <c r="BQ2410" s="253" t="s">
        <v>125</v>
      </c>
      <c r="BR2410" s="254"/>
      <c r="BS2410" s="255" t="s">
        <v>126</v>
      </c>
      <c r="BT2410" s="256"/>
      <c r="BU2410" s="8"/>
      <c r="BV2410" s="253" t="s">
        <v>127</v>
      </c>
      <c r="BW2410" s="254"/>
      <c r="BX2410" s="255" t="s">
        <v>128</v>
      </c>
      <c r="BY2410" s="256"/>
      <c r="CA2410" s="27" t="s">
        <v>15</v>
      </c>
      <c r="CC2410" s="133" t="s">
        <v>70</v>
      </c>
      <c r="CD2410" s="9"/>
      <c r="CE2410" s="38"/>
      <c r="CF2410" s="38"/>
      <c r="CG2410" s="38"/>
      <c r="CH2410" s="38"/>
    </row>
    <row r="2411" spans="2:91" ht="18.600000000000001" customHeight="1" thickTop="1" thickBot="1">
      <c r="B2411" s="129">
        <v>6.4</v>
      </c>
      <c r="D2411" s="29">
        <v>1</v>
      </c>
      <c r="E2411" s="30">
        <v>0</v>
      </c>
      <c r="F2411" s="31">
        <v>0</v>
      </c>
      <c r="G2411" s="32">
        <f t="shared" ref="G2411:G2474" si="23186">-1/($E$8*$B2411)</f>
        <v>-0.10299687499999999</v>
      </c>
      <c r="I2411" s="29">
        <v>1</v>
      </c>
      <c r="J2411" s="33">
        <v>0</v>
      </c>
      <c r="K2411" s="31">
        <v>0</v>
      </c>
      <c r="L2411" s="32">
        <v>0</v>
      </c>
      <c r="N2411" s="29">
        <f t="shared" ref="N2411" si="23187">D2411*I2411+F2411*I2414-E2411*J2411-G2411*J2414</f>
        <v>0.98012306054368381</v>
      </c>
      <c r="O2411" s="33">
        <f t="shared" ref="O2411" si="23188">(D2411*J2411+E2411*I2411+F2411*J2414+G2411*I2414)</f>
        <v>0</v>
      </c>
      <c r="P2411" s="31">
        <f t="shared" ref="P2411" si="23189">D2411*K2411+F2411*K2414-E2411*L2411-G2411*L2414</f>
        <v>0</v>
      </c>
      <c r="Q2411" s="32">
        <f t="shared" ref="Q2411" si="23190">(D2411*L2411+E2411*K2411+F2411*L2414+G2411*K2414)</f>
        <v>-0.10299687499999999</v>
      </c>
      <c r="S2411" s="29">
        <v>1</v>
      </c>
      <c r="T2411" s="30">
        <v>0</v>
      </c>
      <c r="U2411" s="31">
        <v>0</v>
      </c>
      <c r="V2411" s="32">
        <f t="shared" ref="V2411:V2474" si="23191">-1/($T$8*$B2411)</f>
        <v>-0.2000890625</v>
      </c>
      <c r="X2411" s="29">
        <f t="shared" ref="X2411" si="23192">N2411*S2411+P2411*S2414-O2411*T2411-Q2411*T2414</f>
        <v>0.98012306054368381</v>
      </c>
      <c r="Y2411" s="33">
        <f t="shared" ref="Y2411" si="23193">(N2411*T2411+O2411*S2411+P2411*T2414+Q2411*S2414)</f>
        <v>0</v>
      </c>
      <c r="Z2411" s="31">
        <f t="shared" ref="Z2411" si="23194">N2411*U2411+P2411*U2414-O2411*V2411-Q2411*V2414</f>
        <v>0</v>
      </c>
      <c r="AA2411" s="32">
        <f t="shared" ref="AA2411" si="23195">(N2411*V2411+O2411*U2411+P2411*V2414+Q2411*U2414)</f>
        <v>-0.29910877931881641</v>
      </c>
      <c r="AB2411" s="8"/>
      <c r="AC2411" s="29">
        <v>1</v>
      </c>
      <c r="AD2411" s="33">
        <v>0</v>
      </c>
      <c r="AE2411" s="31">
        <v>0</v>
      </c>
      <c r="AF2411" s="32">
        <v>0</v>
      </c>
      <c r="AH2411" s="29">
        <f t="shared" ref="AH2411" si="23196">X2411*AC2411+Z2411*AC2414-Y2411*AD2411-AA2411*AD2414</f>
        <v>0.93499335837566078</v>
      </c>
      <c r="AI2411" s="33">
        <f t="shared" ref="AI2411" si="23197">(X2411*AD2411+Y2411*AC2411+Z2411*AD2414+AA2411*AC2414)</f>
        <v>0</v>
      </c>
      <c r="AJ2411" s="31">
        <f t="shared" ref="AJ2411" si="23198">X2411*AE2411+Z2411*AE2414-Y2411*AF2411-AA2411*AF2414</f>
        <v>0</v>
      </c>
      <c r="AK2411" s="32">
        <f t="shared" ref="AK2411" si="23199">(X2411*AF2411+Y2411*AE2411+Z2411*AF2414+AA2411*AE2414)</f>
        <v>-0.29910877931881641</v>
      </c>
      <c r="AL2411" s="8"/>
      <c r="AM2411" s="29">
        <v>1</v>
      </c>
      <c r="AN2411" s="30">
        <v>0</v>
      </c>
      <c r="AO2411" s="31">
        <v>0</v>
      </c>
      <c r="AP2411" s="32">
        <f t="shared" ref="AP2411:AP2474" si="23200">-1/($AN$8*$B2411)</f>
        <v>-0.18094218749999999</v>
      </c>
      <c r="AR2411" s="29">
        <f t="shared" ref="AR2411" si="23201">AH2411*AM2411+AJ2411*AM2414-AI2411*AN2411-AK2411*AN2414</f>
        <v>0.93499335837566078</v>
      </c>
      <c r="AS2411" s="33">
        <f t="shared" ref="AS2411" si="23202">(AH2411*AN2411+AI2411*AM2411+AJ2411*AN2414+AK2411*AM2414)</f>
        <v>0</v>
      </c>
      <c r="AT2411" s="31">
        <f t="shared" ref="AT2411" si="23203">AH2411*AO2411+AJ2411*AO2414-AI2411*AP2411-AK2411*AP2414</f>
        <v>0</v>
      </c>
      <c r="AU2411" s="32">
        <f t="shared" ref="AU2411" si="23204">(AH2411*AP2411+AI2411*AO2411+AJ2411*AP2414+AK2411*AO2414)</f>
        <v>-0.46828852288127987</v>
      </c>
      <c r="AV2411" s="8"/>
      <c r="AW2411" s="29">
        <v>1</v>
      </c>
      <c r="AX2411" s="33">
        <v>0</v>
      </c>
      <c r="AY2411" s="31">
        <v>0</v>
      </c>
      <c r="AZ2411" s="32">
        <v>0</v>
      </c>
      <c r="BB2411" s="29">
        <f t="shared" ref="BB2411" si="23205">AR2411*AW2411+AT2411*AW2414-AS2411*AX2411-AU2411*AX2414</f>
        <v>0.87086957430523804</v>
      </c>
      <c r="BC2411" s="33">
        <f t="shared" ref="BC2411" si="23206">(AR2411*AX2411+AS2411*AW2411+AT2411*AX2414+AU2411*AW2414)</f>
        <v>0</v>
      </c>
      <c r="BD2411" s="31">
        <f t="shared" ref="BD2411" si="23207">AR2411*AY2411+AT2411*AY2414-AS2411*AZ2411-AU2411*AZ2414</f>
        <v>0</v>
      </c>
      <c r="BE2411" s="32">
        <f t="shared" ref="BE2411" si="23208">(AR2411*AZ2411+AS2411*AY2411+AT2411*AZ2414+AU2411*AY2414)</f>
        <v>-0.46828852288127987</v>
      </c>
      <c r="BF2411" s="8"/>
      <c r="BG2411" s="29">
        <v>1</v>
      </c>
      <c r="BH2411" s="30">
        <v>0</v>
      </c>
      <c r="BI2411" s="31">
        <v>0</v>
      </c>
      <c r="BJ2411" s="32">
        <f t="shared" ref="BJ2411:BJ2474" si="23209">-1/($BH$8*$B2411)</f>
        <v>-6.3623437499999991E-2</v>
      </c>
      <c r="BL2411" s="29">
        <f t="shared" ref="BL2411" si="23210">BB2411*BG2411+BD2411*BG2414-BC2411*BH2411-BE2411*BH2414</f>
        <v>0.87086957430523804</v>
      </c>
      <c r="BM2411" s="33">
        <f t="shared" ref="BM2411" si="23211">(BB2411*BH2411+BC2411*BG2411+BD2411*BH2414+BE2411*BG2414)</f>
        <v>0</v>
      </c>
      <c r="BN2411" s="31">
        <f t="shared" ref="BN2411" si="23212">BB2411*BI2411+BD2411*BI2414-BC2411*BJ2411-BE2411*BJ2414</f>
        <v>0</v>
      </c>
      <c r="BO2411" s="32">
        <f t="shared" ref="BO2411" si="23213">(BB2411*BJ2411+BC2411*BI2411+BD2411*BJ2414+BE2411*BI2414)</f>
        <v>-0.52369623881274074</v>
      </c>
      <c r="BP2411" s="8"/>
      <c r="BQ2411" s="34">
        <v>1</v>
      </c>
      <c r="BR2411" s="35">
        <v>0</v>
      </c>
      <c r="BS2411" s="11">
        <v>0</v>
      </c>
      <c r="BT2411" s="36">
        <v>0</v>
      </c>
      <c r="BV2411" s="29">
        <f t="shared" ref="BV2411" si="23214">BL2411*BQ2411+BN2411*BQ2414-BM2411*BR2411-BO2411*BR2414</f>
        <v>0.87086957430523804</v>
      </c>
      <c r="BW2411" s="33">
        <f t="shared" ref="BW2411" si="23215">(BL2411*BR2411+BM2411*BQ2411+BN2411*BR2414+BO2411*BQ2414)</f>
        <v>-0.52369623881274074</v>
      </c>
      <c r="BX2411" s="31">
        <f t="shared" ref="BX2411" si="23216">BL2411*BS2411+BN2411*BS2414-BM2411*BT2411-BO2411*BT2414</f>
        <v>0</v>
      </c>
      <c r="BY2411" s="32">
        <f t="shared" ref="BY2411" si="23217">(BL2411*BT2411+BM2411*BS2411+BN2411*BT2414+BO2411*BS2414)</f>
        <v>-0.52369623881274074</v>
      </c>
      <c r="CA2411" s="37">
        <f t="shared" ref="CA2411" si="23218">20*LOG(((1+$BR$8)/$BR$8)/((BV2411+BV2414)^2+(BW2411+BW2414)^2)^0.5)</f>
        <v>-4.2237633469082037E-3</v>
      </c>
      <c r="CC2411" s="134">
        <f t="shared" ref="CC2411" si="23219">((BV2411^2+BW2411^2)^0.5)/((BV2414^2+BW2414^2)^0.5)</f>
        <v>1.0311507848580344</v>
      </c>
      <c r="CD2411" s="9"/>
      <c r="CE2411" s="38"/>
      <c r="CF2411" s="38"/>
      <c r="CG2411" s="38"/>
      <c r="CH2411" s="38"/>
      <c r="CM2411" s="129">
        <v>6.38</v>
      </c>
    </row>
    <row r="2412" spans="2:91" ht="18.600000000000001" customHeight="1" thickBot="1">
      <c r="D2412" s="39"/>
      <c r="G2412" s="40"/>
      <c r="I2412" s="39"/>
      <c r="L2412" s="40"/>
      <c r="N2412" s="39"/>
      <c r="Q2412" s="40"/>
      <c r="S2412" s="39"/>
      <c r="V2412" s="40"/>
      <c r="X2412" s="39"/>
      <c r="AA2412" s="40"/>
      <c r="AC2412" s="39"/>
      <c r="AF2412" s="40"/>
      <c r="AH2412" s="39"/>
      <c r="AK2412" s="40"/>
      <c r="AM2412" s="39"/>
      <c r="AP2412" s="40"/>
      <c r="AR2412" s="39"/>
      <c r="AU2412" s="40"/>
      <c r="AW2412" s="39"/>
      <c r="AZ2412" s="40"/>
      <c r="BB2412" s="39"/>
      <c r="BE2412" s="40"/>
      <c r="BG2412" s="39"/>
      <c r="BJ2412" s="40"/>
      <c r="BL2412" s="39"/>
      <c r="BO2412" s="40"/>
      <c r="BQ2412" s="34"/>
      <c r="BR2412" s="11"/>
      <c r="BS2412" s="11"/>
      <c r="BT2412" s="41"/>
      <c r="BV2412" s="39"/>
      <c r="BY2412" s="40"/>
      <c r="CC2412" s="135"/>
      <c r="CD2412" s="9"/>
      <c r="CE2412" s="38"/>
      <c r="CF2412" s="38"/>
      <c r="CG2412" s="38"/>
      <c r="CH2412" s="38"/>
    </row>
    <row r="2413" spans="2:91" ht="18.600000000000001" customHeight="1" thickBot="1">
      <c r="D2413" s="258" t="s">
        <v>129</v>
      </c>
      <c r="E2413" s="259"/>
      <c r="F2413" s="260" t="s">
        <v>130</v>
      </c>
      <c r="G2413" s="261"/>
      <c r="H2413" s="229"/>
      <c r="I2413" s="258" t="s">
        <v>131</v>
      </c>
      <c r="J2413" s="259"/>
      <c r="K2413" s="260" t="s">
        <v>132</v>
      </c>
      <c r="L2413" s="261"/>
      <c r="N2413" s="253" t="s">
        <v>133</v>
      </c>
      <c r="O2413" s="254"/>
      <c r="P2413" s="255" t="s">
        <v>134</v>
      </c>
      <c r="Q2413" s="256"/>
      <c r="S2413" s="258" t="s">
        <v>135</v>
      </c>
      <c r="T2413" s="259"/>
      <c r="U2413" s="260" t="s">
        <v>136</v>
      </c>
      <c r="V2413" s="261"/>
      <c r="W2413" s="8"/>
      <c r="X2413" s="253" t="s">
        <v>137</v>
      </c>
      <c r="Y2413" s="254"/>
      <c r="Z2413" s="255" t="s">
        <v>138</v>
      </c>
      <c r="AA2413" s="256"/>
      <c r="AB2413" s="8"/>
      <c r="AC2413" s="258" t="s">
        <v>139</v>
      </c>
      <c r="AD2413" s="259"/>
      <c r="AE2413" s="260" t="s">
        <v>140</v>
      </c>
      <c r="AF2413" s="261"/>
      <c r="AG2413" s="8"/>
      <c r="AH2413" s="253" t="s">
        <v>141</v>
      </c>
      <c r="AI2413" s="254"/>
      <c r="AJ2413" s="255" t="s">
        <v>142</v>
      </c>
      <c r="AK2413" s="256"/>
      <c r="AL2413" s="8"/>
      <c r="AM2413" s="258" t="s">
        <v>143</v>
      </c>
      <c r="AN2413" s="259"/>
      <c r="AO2413" s="260" t="s">
        <v>144</v>
      </c>
      <c r="AP2413" s="261"/>
      <c r="AR2413" s="253" t="s">
        <v>145</v>
      </c>
      <c r="AS2413" s="254"/>
      <c r="AT2413" s="255" t="s">
        <v>146</v>
      </c>
      <c r="AU2413" s="256"/>
      <c r="AV2413" s="4"/>
      <c r="AW2413" s="258" t="s">
        <v>147</v>
      </c>
      <c r="AX2413" s="259"/>
      <c r="AY2413" s="260" t="s">
        <v>148</v>
      </c>
      <c r="AZ2413" s="261"/>
      <c r="BA2413" s="8"/>
      <c r="BB2413" s="253" t="s">
        <v>149</v>
      </c>
      <c r="BC2413" s="254"/>
      <c r="BD2413" s="255" t="s">
        <v>150</v>
      </c>
      <c r="BE2413" s="256"/>
      <c r="BF2413" s="4"/>
      <c r="BG2413" s="258" t="s">
        <v>151</v>
      </c>
      <c r="BH2413" s="259"/>
      <c r="BI2413" s="260" t="s">
        <v>152</v>
      </c>
      <c r="BJ2413" s="261"/>
      <c r="BK2413" s="4"/>
      <c r="BL2413" s="253" t="s">
        <v>153</v>
      </c>
      <c r="BM2413" s="254"/>
      <c r="BN2413" s="255" t="s">
        <v>154</v>
      </c>
      <c r="BO2413" s="256"/>
      <c r="BP2413" s="4"/>
      <c r="BQ2413" s="258" t="s">
        <v>155</v>
      </c>
      <c r="BR2413" s="259"/>
      <c r="BS2413" s="260" t="s">
        <v>156</v>
      </c>
      <c r="BT2413" s="261"/>
      <c r="BU2413" s="8"/>
      <c r="BV2413" s="253" t="s">
        <v>157</v>
      </c>
      <c r="BW2413" s="254"/>
      <c r="BX2413" s="255" t="s">
        <v>158</v>
      </c>
      <c r="BY2413" s="256"/>
      <c r="CA2413" s="46" t="s">
        <v>16</v>
      </c>
      <c r="CC2413" s="136" t="s">
        <v>71</v>
      </c>
      <c r="CD2413" s="9"/>
      <c r="CE2413" s="38"/>
      <c r="CF2413" s="38"/>
      <c r="CG2413" s="38"/>
      <c r="CH2413" s="38"/>
    </row>
    <row r="2414" spans="2:91" ht="18.600000000000001" customHeight="1" thickTop="1" thickBot="1">
      <c r="D2414" s="29">
        <v>0</v>
      </c>
      <c r="E2414" s="33">
        <v>0</v>
      </c>
      <c r="F2414" s="31">
        <v>1</v>
      </c>
      <c r="G2414" s="32">
        <v>0</v>
      </c>
      <c r="I2414" s="29">
        <v>0</v>
      </c>
      <c r="J2414" s="33">
        <f t="shared" ref="J2414" si="23220">IF(0=(1-$J$8*$K$8*$B2411^2),10^14,$B2411*$J$8/(1-$J$8*$K$8*$B2411^2))</f>
        <v>-0.19298584987472819</v>
      </c>
      <c r="K2414" s="31">
        <v>1</v>
      </c>
      <c r="L2414" s="32">
        <v>0</v>
      </c>
      <c r="N2414" s="29">
        <f t="shared" ref="N2414" si="23221">D2414*I2411+F2414*I2414-E2414*J2411-G2414*J2414</f>
        <v>0</v>
      </c>
      <c r="O2414" s="33">
        <f t="shared" ref="O2414" si="23222">(D2414*J2411+E2414*I2411+F2414*J2414+G2414*I2414)</f>
        <v>-0.19298584987472819</v>
      </c>
      <c r="P2414" s="31">
        <f t="shared" ref="P2414" si="23223">D2414*K2411+F2414*K2414-E2414*L2411-G2414*L2414</f>
        <v>1</v>
      </c>
      <c r="Q2414" s="32">
        <f t="shared" ref="Q2414" si="23224">(D2414*L2411+E2414*K2411+F2414*L2414+G2414*K2414)</f>
        <v>0</v>
      </c>
      <c r="S2414" s="29">
        <v>0</v>
      </c>
      <c r="T2414" s="33">
        <v>0</v>
      </c>
      <c r="U2414" s="31">
        <v>1</v>
      </c>
      <c r="V2414" s="32">
        <v>0</v>
      </c>
      <c r="X2414" s="29">
        <f t="shared" ref="X2414" si="23225">N2414*S2411+P2414*S2414-O2414*T2411-Q2414*T2414</f>
        <v>0</v>
      </c>
      <c r="Y2414" s="33">
        <f t="shared" ref="Y2414" si="23226">(N2414*T2411+O2414*S2411+P2414*T2414+Q2414*S2414)</f>
        <v>-0.19298584987472819</v>
      </c>
      <c r="Z2414" s="31">
        <f t="shared" ref="Z2414" si="23227">N2414*U2411+P2414*U2414-O2414*V2411-Q2414*V2414</f>
        <v>0.96138564222279987</v>
      </c>
      <c r="AA2414" s="32">
        <f t="shared" ref="AA2414" si="23228">(N2414*V2411+O2414*U2411+P2414*V2414+Q2414*U2414)</f>
        <v>0</v>
      </c>
      <c r="AB2414" s="8"/>
      <c r="AC2414" s="29">
        <v>0</v>
      </c>
      <c r="AD2414" s="33">
        <f t="shared" ref="AD2414" si="23229">IF(0=(1-$AD$8*$AE$8*$B2411^2),10^14,$B2411*$AD$8/(1-$AD$8*$AE$8*$B2411^2))</f>
        <v>-0.15088056683190793</v>
      </c>
      <c r="AE2414" s="31">
        <v>1</v>
      </c>
      <c r="AF2414" s="32">
        <v>0</v>
      </c>
      <c r="AH2414" s="29">
        <f t="shared" ref="AH2414" si="23230">X2414*AC2411+Z2414*AC2414-Y2414*AD2411-AA2414*AD2414</f>
        <v>0</v>
      </c>
      <c r="AI2414" s="33">
        <f t="shared" ref="AI2414" si="23231">(X2414*AD2411+Y2414*AC2411+Z2414*AD2414+AA2414*AC2414)</f>
        <v>-0.33804026051736208</v>
      </c>
      <c r="AJ2414" s="31">
        <f t="shared" ref="AJ2414" si="23232">X2414*AE2411+Z2414*AE2414-Y2414*AF2411-AA2414*AF2414</f>
        <v>0.96138564222279987</v>
      </c>
      <c r="AK2414" s="32">
        <f t="shared" ref="AK2414" si="23233">(X2414*AF2411+Y2414*AE2411+Z2414*AF2414+AA2414*AE2414)</f>
        <v>0</v>
      </c>
      <c r="AL2414" s="8"/>
      <c r="AM2414" s="29">
        <v>0</v>
      </c>
      <c r="AN2414" s="33">
        <v>0</v>
      </c>
      <c r="AO2414" s="31">
        <v>1</v>
      </c>
      <c r="AP2414" s="32">
        <v>0</v>
      </c>
      <c r="AR2414" s="29">
        <f t="shared" ref="AR2414" si="23234">AH2414*AM2411+AJ2414*AM2414-AI2414*AN2411-AK2414*AN2414</f>
        <v>0</v>
      </c>
      <c r="AS2414" s="33">
        <f t="shared" ref="AS2414" si="23235">(AH2414*AN2411+AI2414*AM2411+AJ2414*AN2414+AK2414*AM2414)</f>
        <v>-0.33804026051736208</v>
      </c>
      <c r="AT2414" s="31">
        <f t="shared" ref="AT2414" si="23236">AH2414*AO2411+AJ2414*AO2414-AI2414*AP2411-AK2414*AP2414</f>
        <v>0.90021989802171853</v>
      </c>
      <c r="AU2414" s="32">
        <f t="shared" ref="AU2414" si="23237">(AH2414*AP2411+AI2414*AO2411+AJ2414*AP2414+AK2414*AO2414)</f>
        <v>0</v>
      </c>
      <c r="AV2414" s="8"/>
      <c r="AW2414" s="29">
        <v>0</v>
      </c>
      <c r="AX2414" s="33">
        <f t="shared" ref="AX2414" si="23238">IF(0=(1-$AX$8*$AY$8*$B2411^2),10^14,$B2411*$AX$8/(1-$AX$8*$AY$8*$B2411^2))</f>
        <v>-0.13693221366153213</v>
      </c>
      <c r="AY2414" s="31">
        <v>1</v>
      </c>
      <c r="AZ2414" s="32">
        <v>0</v>
      </c>
      <c r="BB2414" s="29">
        <f t="shared" ref="BB2414" si="23239">AR2414*AW2411+AT2414*AW2414-AS2414*AX2411-AU2414*AX2414</f>
        <v>0</v>
      </c>
      <c r="BC2414" s="33">
        <f t="shared" ref="BC2414" si="23240">(AR2414*AX2411+AS2414*AW2411+AT2414*AX2414+AU2414*AW2414)</f>
        <v>-0.46130936393563471</v>
      </c>
      <c r="BD2414" s="31">
        <f t="shared" ref="BD2414" si="23241">AR2414*AY2411+AT2414*AY2414-AS2414*AZ2411-AU2414*AZ2414</f>
        <v>0.90021989802171853</v>
      </c>
      <c r="BE2414" s="32">
        <f t="shared" ref="BE2414" si="23242">(AR2414*AZ2411+AS2414*AY2411+AT2414*AZ2414+AU2414*AY2414)</f>
        <v>0</v>
      </c>
      <c r="BF2414" s="8"/>
      <c r="BG2414" s="29">
        <v>0</v>
      </c>
      <c r="BH2414" s="33">
        <v>0</v>
      </c>
      <c r="BI2414" s="31">
        <v>1</v>
      </c>
      <c r="BJ2414" s="32">
        <v>0</v>
      </c>
      <c r="BL2414" s="29">
        <f t="shared" ref="BL2414" si="23243">BB2414*BG2411+BD2414*BG2414-BC2414*BH2411-BE2414*BH2414</f>
        <v>0</v>
      </c>
      <c r="BM2414" s="33">
        <f t="shared" ref="BM2414" si="23244">(BB2414*BH2411+BC2414*BG2411+BD2414*BH2414+BE2414*BG2414)</f>
        <v>-0.46130936393563471</v>
      </c>
      <c r="BN2414" s="31">
        <f t="shared" ref="BN2414" si="23245">BB2414*BI2411+BD2414*BI2414-BC2414*BJ2411-BE2414*BJ2414</f>
        <v>0.87086981053719492</v>
      </c>
      <c r="BO2414" s="32">
        <f t="shared" ref="BO2414" si="23246">(BB2414*BJ2411+BC2414*BI2411+BD2414*BJ2414+BE2414*BI2414)</f>
        <v>0</v>
      </c>
      <c r="BP2414" s="8"/>
      <c r="BQ2414" s="19">
        <f t="shared" ref="BQ2414:BQ2477" si="23247">1/$BR$8</f>
        <v>1</v>
      </c>
      <c r="BR2414" s="47">
        <v>0</v>
      </c>
      <c r="BS2414" s="48">
        <v>1</v>
      </c>
      <c r="BT2414" s="49">
        <v>0</v>
      </c>
      <c r="BV2414" s="29">
        <f t="shared" ref="BV2414" si="23248">BL2414*BQ2411+BN2414*BQ2414-BM2414*BR2411-BO2414*BR2414</f>
        <v>0.87086981053719492</v>
      </c>
      <c r="BW2414" s="33">
        <f t="shared" ref="BW2414" si="23249">(BL2414*BR2411+BM2414*BQ2411+BN2414*BR2414+BO2414*BQ2414)</f>
        <v>-0.46130936393563471</v>
      </c>
      <c r="BX2414" s="31">
        <f t="shared" ref="BX2414" si="23250">BL2414*BS2411+BN2414*BS2414-BM2414*BT2411-BO2414*BT2414</f>
        <v>0.87086981053719492</v>
      </c>
      <c r="BY2414" s="32">
        <f t="shared" ref="BY2414" si="23251">(BL2414*BT2411+BM2414*BS2411+BN2414*BT2414+BO2414*BS2414)</f>
        <v>0</v>
      </c>
      <c r="CA2414" s="50">
        <f t="shared" ref="CA2414" si="23252">(180/PI())*ATAN(-1*(BW2411+BW2414)/(BV2411+BV2414))</f>
        <v>29.489454919917392</v>
      </c>
      <c r="CC2414" s="137">
        <f t="shared" ref="CC2414" si="23253">20*LOG(((1-(10^(CA2411/20)^2)*(1-((1-CC2411)/(1+CC2411))^2))^0.5))</f>
        <v>-29.182693868104362</v>
      </c>
      <c r="CD2414" s="9"/>
      <c r="CE2414" s="38"/>
      <c r="CF2414" s="38"/>
      <c r="CG2414" s="38"/>
      <c r="CH2414" s="38"/>
    </row>
    <row r="2415" spans="2:91" ht="18.600000000000001" customHeight="1">
      <c r="CC2415" s="42"/>
    </row>
    <row r="2416" spans="2:91" ht="18.600000000000001" customHeight="1" thickBot="1">
      <c r="E2416" s="22" t="s">
        <v>4</v>
      </c>
      <c r="J2416" s="22" t="s">
        <v>5</v>
      </c>
      <c r="O2416" s="22" t="s">
        <v>6</v>
      </c>
      <c r="T2416" s="22" t="s">
        <v>7</v>
      </c>
      <c r="Y2416" s="22" t="s">
        <v>8</v>
      </c>
      <c r="AD2416" s="22" t="s">
        <v>65</v>
      </c>
      <c r="AI2416" s="22" t="s">
        <v>9</v>
      </c>
      <c r="AN2416" s="22" t="s">
        <v>66</v>
      </c>
      <c r="AS2416" s="22" t="s">
        <v>51</v>
      </c>
      <c r="AX2416" s="22" t="s">
        <v>67</v>
      </c>
      <c r="BC2416" s="22" t="s">
        <v>52</v>
      </c>
      <c r="BH2416" s="22" t="s">
        <v>68</v>
      </c>
      <c r="BM2416" s="22" t="s">
        <v>63</v>
      </c>
      <c r="BQ2416" s="23" t="s">
        <v>69</v>
      </c>
      <c r="BR2416" s="23"/>
      <c r="BS2416" s="24"/>
      <c r="BT2416" s="24"/>
      <c r="BU2416" s="24"/>
      <c r="BW2416" s="22" t="s">
        <v>64</v>
      </c>
    </row>
    <row r="2417" spans="2:91" ht="18.600000000000001" customHeight="1" thickBot="1">
      <c r="D2417" s="249" t="s">
        <v>103</v>
      </c>
      <c r="E2417" s="250"/>
      <c r="F2417" s="251" t="s">
        <v>104</v>
      </c>
      <c r="G2417" s="252"/>
      <c r="H2417" s="229"/>
      <c r="I2417" s="253" t="s">
        <v>11</v>
      </c>
      <c r="J2417" s="254"/>
      <c r="K2417" s="255" t="s">
        <v>12</v>
      </c>
      <c r="L2417" s="256"/>
      <c r="M2417" s="24"/>
      <c r="N2417" s="253" t="s">
        <v>105</v>
      </c>
      <c r="O2417" s="254"/>
      <c r="P2417" s="255" t="s">
        <v>106</v>
      </c>
      <c r="Q2417" s="256"/>
      <c r="R2417" s="24"/>
      <c r="S2417" s="249" t="s">
        <v>107</v>
      </c>
      <c r="T2417" s="250"/>
      <c r="U2417" s="251" t="s">
        <v>108</v>
      </c>
      <c r="V2417" s="252"/>
      <c r="W2417" s="8"/>
      <c r="X2417" s="253" t="s">
        <v>109</v>
      </c>
      <c r="Y2417" s="254"/>
      <c r="Z2417" s="255" t="s">
        <v>110</v>
      </c>
      <c r="AA2417" s="256"/>
      <c r="AB2417" s="8"/>
      <c r="AC2417" s="253" t="s">
        <v>111</v>
      </c>
      <c r="AD2417" s="254"/>
      <c r="AE2417" s="255" t="s">
        <v>14</v>
      </c>
      <c r="AF2417" s="256"/>
      <c r="AG2417" s="8"/>
      <c r="AH2417" s="253" t="s">
        <v>112</v>
      </c>
      <c r="AI2417" s="254"/>
      <c r="AJ2417" s="255" t="s">
        <v>113</v>
      </c>
      <c r="AK2417" s="256"/>
      <c r="AL2417" s="8"/>
      <c r="AM2417" s="249" t="s">
        <v>114</v>
      </c>
      <c r="AN2417" s="250"/>
      <c r="AO2417" s="251" t="s">
        <v>115</v>
      </c>
      <c r="AP2417" s="252"/>
      <c r="AQ2417" s="24"/>
      <c r="AR2417" s="253" t="s">
        <v>116</v>
      </c>
      <c r="AS2417" s="254"/>
      <c r="AT2417" s="255" t="s">
        <v>13</v>
      </c>
      <c r="AU2417" s="256"/>
      <c r="AV2417" s="4"/>
      <c r="AW2417" s="253" t="s">
        <v>117</v>
      </c>
      <c r="AX2417" s="254"/>
      <c r="AY2417" s="255" t="s">
        <v>118</v>
      </c>
      <c r="AZ2417" s="256"/>
      <c r="BA2417" s="8"/>
      <c r="BB2417" s="253" t="s">
        <v>119</v>
      </c>
      <c r="BC2417" s="254"/>
      <c r="BD2417" s="255" t="s">
        <v>120</v>
      </c>
      <c r="BE2417" s="256"/>
      <c r="BF2417" s="4"/>
      <c r="BG2417" s="249" t="s">
        <v>121</v>
      </c>
      <c r="BH2417" s="250"/>
      <c r="BI2417" s="251" t="s">
        <v>122</v>
      </c>
      <c r="BJ2417" s="252"/>
      <c r="BK2417" s="4"/>
      <c r="BL2417" s="253" t="s">
        <v>123</v>
      </c>
      <c r="BM2417" s="254"/>
      <c r="BN2417" s="255" t="s">
        <v>124</v>
      </c>
      <c r="BO2417" s="256"/>
      <c r="BP2417" s="4"/>
      <c r="BQ2417" s="253" t="s">
        <v>125</v>
      </c>
      <c r="BR2417" s="254"/>
      <c r="BS2417" s="255" t="s">
        <v>126</v>
      </c>
      <c r="BT2417" s="256"/>
      <c r="BU2417" s="8"/>
      <c r="BV2417" s="253" t="s">
        <v>127</v>
      </c>
      <c r="BW2417" s="254"/>
      <c r="BX2417" s="255" t="s">
        <v>128</v>
      </c>
      <c r="BY2417" s="256"/>
      <c r="CA2417" s="27" t="s">
        <v>15</v>
      </c>
      <c r="CC2417" s="133" t="s">
        <v>70</v>
      </c>
      <c r="CD2417" s="9"/>
      <c r="CE2417" s="38"/>
      <c r="CF2417" s="38"/>
      <c r="CG2417" s="38"/>
      <c r="CH2417" s="38"/>
    </row>
    <row r="2418" spans="2:91" ht="18.600000000000001" customHeight="1" thickTop="1" thickBot="1">
      <c r="B2418" s="129">
        <v>6.42</v>
      </c>
      <c r="D2418" s="29">
        <v>1</v>
      </c>
      <c r="E2418" s="30">
        <v>0</v>
      </c>
      <c r="F2418" s="31">
        <v>0</v>
      </c>
      <c r="G2418" s="32">
        <f t="shared" ref="G2418:G2481" si="23254">-1/($E$8*$B2418)</f>
        <v>-0.10267601246105919</v>
      </c>
      <c r="I2418" s="29">
        <v>1</v>
      </c>
      <c r="J2418" s="33">
        <v>0</v>
      </c>
      <c r="K2418" s="31">
        <v>0</v>
      </c>
      <c r="L2418" s="32">
        <v>0</v>
      </c>
      <c r="N2418" s="29">
        <f t="shared" ref="N2418" si="23255">D2418*I2418+F2418*I2421-E2418*J2418-G2418*J2421</f>
        <v>0.98024717480998347</v>
      </c>
      <c r="O2418" s="33">
        <f t="shared" ref="O2418" si="23256">(D2418*J2418+E2418*I2418+F2418*J2421+G2418*I2421)</f>
        <v>0</v>
      </c>
      <c r="P2418" s="31">
        <f t="shared" ref="P2418" si="23257">D2418*K2418+F2418*K2421-E2418*L2418-G2418*L2421</f>
        <v>0</v>
      </c>
      <c r="Q2418" s="32">
        <f t="shared" ref="Q2418" si="23258">(D2418*L2418+E2418*K2418+F2418*L2421+G2418*K2421)</f>
        <v>-0.10267601246105919</v>
      </c>
      <c r="S2418" s="29">
        <v>1</v>
      </c>
      <c r="T2418" s="30">
        <v>0</v>
      </c>
      <c r="U2418" s="31">
        <v>0</v>
      </c>
      <c r="V2418" s="32">
        <f t="shared" ref="V2418:V2481" si="23259">-1/($T$8*$B2418)</f>
        <v>-0.19946573208722743</v>
      </c>
      <c r="X2418" s="29">
        <f t="shared" ref="X2418" si="23260">N2418*S2418+P2418*S2421-O2418*T2418-Q2418*T2421</f>
        <v>0.98024717480998347</v>
      </c>
      <c r="Y2418" s="33">
        <f t="shared" ref="Y2418" si="23261">(N2418*T2418+O2418*S2418+P2418*T2421+Q2418*S2421)</f>
        <v>0</v>
      </c>
      <c r="Z2418" s="31">
        <f t="shared" ref="Z2418" si="23262">N2418*U2418+P2418*U2421-O2418*V2418-Q2418*V2421</f>
        <v>0</v>
      </c>
      <c r="AA2418" s="32">
        <f t="shared" ref="AA2418" si="23263">(N2418*V2418+O2418*U2418+P2418*V2421+Q2418*U2421)</f>
        <v>-0.29820173281096896</v>
      </c>
      <c r="AB2418" s="8"/>
      <c r="AC2418" s="29">
        <v>1</v>
      </c>
      <c r="AD2418" s="33">
        <v>0</v>
      </c>
      <c r="AE2418" s="31">
        <v>0</v>
      </c>
      <c r="AF2418" s="32">
        <v>0</v>
      </c>
      <c r="AH2418" s="29">
        <f t="shared" ref="AH2418" si="23264">X2418*AC2418+Z2418*AC2421-Y2418*AD2418-AA2418*AD2421</f>
        <v>0.93539841774133314</v>
      </c>
      <c r="AI2418" s="33">
        <f t="shared" ref="AI2418" si="23265">(X2418*AD2418+Y2418*AC2418+Z2418*AD2421+AA2418*AC2421)</f>
        <v>0</v>
      </c>
      <c r="AJ2418" s="31">
        <f t="shared" ref="AJ2418" si="23266">X2418*AE2418+Z2418*AE2421-Y2418*AF2418-AA2418*AF2421</f>
        <v>0</v>
      </c>
      <c r="AK2418" s="32">
        <f t="shared" ref="AK2418" si="23267">(X2418*AF2418+Y2418*AE2418+Z2418*AF2421+AA2418*AE2421)</f>
        <v>-0.29820173281096896</v>
      </c>
      <c r="AL2418" s="8"/>
      <c r="AM2418" s="29">
        <v>1</v>
      </c>
      <c r="AN2418" s="30">
        <v>0</v>
      </c>
      <c r="AO2418" s="31">
        <v>0</v>
      </c>
      <c r="AP2418" s="32">
        <f t="shared" ref="AP2418:AP2481" si="23268">-1/($AN$8*$B2418)</f>
        <v>-0.18037850467289718</v>
      </c>
      <c r="AR2418" s="29">
        <f t="shared" ref="AR2418" si="23269">AH2418*AM2418+AJ2418*AM2421-AI2418*AN2418-AK2418*AN2421</f>
        <v>0.93539841774133314</v>
      </c>
      <c r="AS2418" s="33">
        <f t="shared" ref="AS2418" si="23270">(AH2418*AN2418+AI2418*AM2418+AJ2418*AN2421+AK2418*AM2421)</f>
        <v>0</v>
      </c>
      <c r="AT2418" s="31">
        <f t="shared" ref="AT2418" si="23271">AH2418*AO2418+AJ2418*AO2421-AI2418*AP2418-AK2418*AP2421</f>
        <v>0</v>
      </c>
      <c r="AU2418" s="32">
        <f t="shared" ref="AU2418" si="23272">(AH2418*AP2418+AI2418*AO2418+AJ2418*AP2421+AK2418*AO2421)</f>
        <v>-0.46692750067654465</v>
      </c>
      <c r="AV2418" s="8"/>
      <c r="AW2418" s="29">
        <v>1</v>
      </c>
      <c r="AX2418" s="33">
        <v>0</v>
      </c>
      <c r="AY2418" s="31">
        <v>0</v>
      </c>
      <c r="AZ2418" s="32">
        <v>0</v>
      </c>
      <c r="BB2418" s="29">
        <f t="shared" ref="BB2418" si="23273">AR2418*AW2418+AT2418*AW2421-AS2418*AX2418-AU2418*AX2421</f>
        <v>0.87166426330130409</v>
      </c>
      <c r="BC2418" s="33">
        <f t="shared" ref="BC2418" si="23274">(AR2418*AX2418+AS2418*AW2418+AT2418*AX2421+AU2418*AW2421)</f>
        <v>0</v>
      </c>
      <c r="BD2418" s="31">
        <f t="shared" ref="BD2418" si="23275">AR2418*AY2418+AT2418*AY2421-AS2418*AZ2418-AU2418*AZ2421</f>
        <v>0</v>
      </c>
      <c r="BE2418" s="32">
        <f t="shared" ref="BE2418" si="23276">(AR2418*AZ2418+AS2418*AY2418+AT2418*AZ2421+AU2418*AY2421)</f>
        <v>-0.46692750067654465</v>
      </c>
      <c r="BF2418" s="8"/>
      <c r="BG2418" s="29">
        <v>1</v>
      </c>
      <c r="BH2418" s="30">
        <v>0</v>
      </c>
      <c r="BI2418" s="31">
        <v>0</v>
      </c>
      <c r="BJ2418" s="32">
        <f t="shared" ref="BJ2418:BJ2481" si="23277">-1/($BH$8*$B2418)</f>
        <v>-6.3425233644859816E-2</v>
      </c>
      <c r="BL2418" s="29">
        <f t="shared" ref="BL2418" si="23278">BB2418*BG2418+BD2418*BG2421-BC2418*BH2418-BE2418*BH2421</f>
        <v>0.87166426330130409</v>
      </c>
      <c r="BM2418" s="33">
        <f t="shared" ref="BM2418" si="23279">(BB2418*BH2418+BC2418*BG2418+BD2418*BH2421+BE2418*BG2421)</f>
        <v>0</v>
      </c>
      <c r="BN2418" s="31">
        <f t="shared" ref="BN2418" si="23280">BB2418*BI2418+BD2418*BI2421-BC2418*BJ2418-BE2418*BJ2421</f>
        <v>0</v>
      </c>
      <c r="BO2418" s="32">
        <f t="shared" ref="BO2418" si="23281">(BB2418*BJ2418+BC2418*BI2418+BD2418*BJ2421+BE2418*BI2421)</f>
        <v>-0.52221301023630451</v>
      </c>
      <c r="BP2418" s="8"/>
      <c r="BQ2418" s="34">
        <v>1</v>
      </c>
      <c r="BR2418" s="35">
        <v>0</v>
      </c>
      <c r="BS2418" s="11">
        <v>0</v>
      </c>
      <c r="BT2418" s="36">
        <v>0</v>
      </c>
      <c r="BV2418" s="29">
        <f t="shared" ref="BV2418" si="23282">BL2418*BQ2418+BN2418*BQ2421-BM2418*BR2418-BO2418*BR2421</f>
        <v>0.87166426330130409</v>
      </c>
      <c r="BW2418" s="33">
        <f t="shared" ref="BW2418" si="23283">(BL2418*BR2418+BM2418*BQ2418+BN2418*BR2421+BO2418*BQ2421)</f>
        <v>-0.52221301023630451</v>
      </c>
      <c r="BX2418" s="31">
        <f t="shared" ref="BX2418" si="23284">BL2418*BS2418+BN2418*BS2421-BM2418*BT2418-BO2418*BT2421</f>
        <v>0</v>
      </c>
      <c r="BY2418" s="32">
        <f t="shared" ref="BY2418" si="23285">(BL2418*BT2418+BM2418*BS2418+BN2418*BT2421+BO2418*BS2421)</f>
        <v>-0.52221301023630451</v>
      </c>
      <c r="CA2418" s="37">
        <f t="shared" ref="CA2418" si="23286">20*LOG(((1+$BR$8)/$BR$8)/((BV2418+BV2421)^2+(BW2418+BW2421)^2)^0.5)</f>
        <v>-4.2046024042250779E-3</v>
      </c>
      <c r="CC2418" s="134">
        <f t="shared" ref="CC2418" si="23287">((BV2418^2+BW2418^2)^0.5)/((BV2421^2+BW2421^2)^0.5)</f>
        <v>1.0309886085301181</v>
      </c>
      <c r="CD2418" s="9"/>
      <c r="CE2418" s="38"/>
      <c r="CF2418" s="38"/>
      <c r="CG2418" s="38"/>
      <c r="CH2418" s="38"/>
      <c r="CM2418" s="129">
        <v>6.4</v>
      </c>
    </row>
    <row r="2419" spans="2:91" ht="18.600000000000001" customHeight="1" thickBot="1">
      <c r="D2419" s="39"/>
      <c r="G2419" s="40"/>
      <c r="I2419" s="39"/>
      <c r="L2419" s="40"/>
      <c r="N2419" s="39"/>
      <c r="Q2419" s="40"/>
      <c r="S2419" s="39"/>
      <c r="V2419" s="40"/>
      <c r="X2419" s="39"/>
      <c r="AA2419" s="40"/>
      <c r="AC2419" s="39"/>
      <c r="AF2419" s="40"/>
      <c r="AH2419" s="39"/>
      <c r="AK2419" s="40"/>
      <c r="AM2419" s="39"/>
      <c r="AP2419" s="40"/>
      <c r="AR2419" s="39"/>
      <c r="AU2419" s="40"/>
      <c r="AW2419" s="39"/>
      <c r="AZ2419" s="40"/>
      <c r="BB2419" s="39"/>
      <c r="BE2419" s="40"/>
      <c r="BG2419" s="39"/>
      <c r="BJ2419" s="40"/>
      <c r="BL2419" s="39"/>
      <c r="BO2419" s="40"/>
      <c r="BQ2419" s="34"/>
      <c r="BR2419" s="11"/>
      <c r="BS2419" s="11"/>
      <c r="BT2419" s="41"/>
      <c r="BV2419" s="39"/>
      <c r="BY2419" s="40"/>
      <c r="CC2419" s="135"/>
      <c r="CD2419" s="9"/>
      <c r="CE2419" s="38"/>
      <c r="CF2419" s="38"/>
      <c r="CG2419" s="38"/>
      <c r="CH2419" s="38"/>
    </row>
    <row r="2420" spans="2:91" ht="18.600000000000001" customHeight="1" thickBot="1">
      <c r="D2420" s="258" t="s">
        <v>129</v>
      </c>
      <c r="E2420" s="259"/>
      <c r="F2420" s="260" t="s">
        <v>130</v>
      </c>
      <c r="G2420" s="261"/>
      <c r="H2420" s="229"/>
      <c r="I2420" s="258" t="s">
        <v>131</v>
      </c>
      <c r="J2420" s="259"/>
      <c r="K2420" s="260" t="s">
        <v>132</v>
      </c>
      <c r="L2420" s="261"/>
      <c r="N2420" s="253" t="s">
        <v>133</v>
      </c>
      <c r="O2420" s="254"/>
      <c r="P2420" s="255" t="s">
        <v>134</v>
      </c>
      <c r="Q2420" s="256"/>
      <c r="S2420" s="258" t="s">
        <v>135</v>
      </c>
      <c r="T2420" s="259"/>
      <c r="U2420" s="260" t="s">
        <v>136</v>
      </c>
      <c r="V2420" s="261"/>
      <c r="W2420" s="8"/>
      <c r="X2420" s="253" t="s">
        <v>137</v>
      </c>
      <c r="Y2420" s="254"/>
      <c r="Z2420" s="255" t="s">
        <v>138</v>
      </c>
      <c r="AA2420" s="256"/>
      <c r="AB2420" s="8"/>
      <c r="AC2420" s="258" t="s">
        <v>139</v>
      </c>
      <c r="AD2420" s="259"/>
      <c r="AE2420" s="260" t="s">
        <v>140</v>
      </c>
      <c r="AF2420" s="261"/>
      <c r="AG2420" s="8"/>
      <c r="AH2420" s="253" t="s">
        <v>141</v>
      </c>
      <c r="AI2420" s="254"/>
      <c r="AJ2420" s="255" t="s">
        <v>142</v>
      </c>
      <c r="AK2420" s="256"/>
      <c r="AL2420" s="8"/>
      <c r="AM2420" s="258" t="s">
        <v>143</v>
      </c>
      <c r="AN2420" s="259"/>
      <c r="AO2420" s="260" t="s">
        <v>144</v>
      </c>
      <c r="AP2420" s="261"/>
      <c r="AR2420" s="253" t="s">
        <v>145</v>
      </c>
      <c r="AS2420" s="254"/>
      <c r="AT2420" s="255" t="s">
        <v>146</v>
      </c>
      <c r="AU2420" s="256"/>
      <c r="AV2420" s="4"/>
      <c r="AW2420" s="258" t="s">
        <v>147</v>
      </c>
      <c r="AX2420" s="259"/>
      <c r="AY2420" s="260" t="s">
        <v>148</v>
      </c>
      <c r="AZ2420" s="261"/>
      <c r="BA2420" s="8"/>
      <c r="BB2420" s="253" t="s">
        <v>149</v>
      </c>
      <c r="BC2420" s="254"/>
      <c r="BD2420" s="255" t="s">
        <v>150</v>
      </c>
      <c r="BE2420" s="256"/>
      <c r="BF2420" s="4"/>
      <c r="BG2420" s="258" t="s">
        <v>151</v>
      </c>
      <c r="BH2420" s="259"/>
      <c r="BI2420" s="260" t="s">
        <v>152</v>
      </c>
      <c r="BJ2420" s="261"/>
      <c r="BK2420" s="4"/>
      <c r="BL2420" s="253" t="s">
        <v>153</v>
      </c>
      <c r="BM2420" s="254"/>
      <c r="BN2420" s="255" t="s">
        <v>154</v>
      </c>
      <c r="BO2420" s="256"/>
      <c r="BP2420" s="4"/>
      <c r="BQ2420" s="258" t="s">
        <v>155</v>
      </c>
      <c r="BR2420" s="259"/>
      <c r="BS2420" s="260" t="s">
        <v>156</v>
      </c>
      <c r="BT2420" s="261"/>
      <c r="BU2420" s="8"/>
      <c r="BV2420" s="253" t="s">
        <v>157</v>
      </c>
      <c r="BW2420" s="254"/>
      <c r="BX2420" s="255" t="s">
        <v>158</v>
      </c>
      <c r="BY2420" s="256"/>
      <c r="CA2420" s="46" t="s">
        <v>16</v>
      </c>
      <c r="CC2420" s="136" t="s">
        <v>71</v>
      </c>
      <c r="CD2420" s="9"/>
      <c r="CE2420" s="38"/>
      <c r="CF2420" s="38"/>
      <c r="CG2420" s="38"/>
      <c r="CH2420" s="38"/>
    </row>
    <row r="2421" spans="2:91" ht="18.600000000000001" customHeight="1" thickTop="1" thickBot="1">
      <c r="D2421" s="29">
        <v>0</v>
      </c>
      <c r="E2421" s="33">
        <v>0</v>
      </c>
      <c r="F2421" s="31">
        <v>1</v>
      </c>
      <c r="G2421" s="32">
        <v>0</v>
      </c>
      <c r="I2421" s="29">
        <v>0</v>
      </c>
      <c r="J2421" s="33">
        <f t="shared" ref="J2421" si="23288">IF(0=(1-$J$8*$K$8*$B2418^2),10^14,$B2418*$J$8/(1-$J$8*$K$8*$B2418^2))</f>
        <v>-0.19238013550154148</v>
      </c>
      <c r="K2421" s="31">
        <v>1</v>
      </c>
      <c r="L2421" s="32">
        <v>0</v>
      </c>
      <c r="N2421" s="29">
        <f t="shared" ref="N2421" si="23289">D2421*I2418+F2421*I2421-E2421*J2418-G2421*J2421</f>
        <v>0</v>
      </c>
      <c r="O2421" s="33">
        <f t="shared" ref="O2421" si="23290">(D2421*J2418+E2421*I2418+F2421*J2421+G2421*I2421)</f>
        <v>-0.19238013550154148</v>
      </c>
      <c r="P2421" s="31">
        <f t="shared" ref="P2421" si="23291">D2421*K2418+F2421*K2421-E2421*L2418-G2421*L2421</f>
        <v>1</v>
      </c>
      <c r="Q2421" s="32">
        <f t="shared" ref="Q2421" si="23292">(D2421*L2418+E2421*K2418+F2421*L2421+G2421*K2421)</f>
        <v>0</v>
      </c>
      <c r="S2421" s="29">
        <v>0</v>
      </c>
      <c r="T2421" s="33">
        <v>0</v>
      </c>
      <c r="U2421" s="31">
        <v>1</v>
      </c>
      <c r="V2421" s="32">
        <v>0</v>
      </c>
      <c r="X2421" s="29">
        <f t="shared" ref="X2421" si="23293">N2421*S2418+P2421*S2421-O2421*T2418-Q2421*T2421</f>
        <v>0</v>
      </c>
      <c r="Y2421" s="33">
        <f t="shared" ref="Y2421" si="23294">(N2421*T2418+O2421*S2418+P2421*T2421+Q2421*S2421)</f>
        <v>-0.19238013550154148</v>
      </c>
      <c r="Z2421" s="31">
        <f t="shared" ref="Z2421" si="23295">N2421*U2418+P2421*U2421-O2421*V2418-Q2421*V2421</f>
        <v>0.96162675543314502</v>
      </c>
      <c r="AA2421" s="32">
        <f t="shared" ref="AA2421" si="23296">(N2421*V2418+O2421*U2418+P2421*V2421+Q2421*U2421)</f>
        <v>0</v>
      </c>
      <c r="AB2421" s="8"/>
      <c r="AC2421" s="29">
        <v>0</v>
      </c>
      <c r="AD2421" s="33">
        <f t="shared" ref="AD2421" si="23297">IF(0=(1-$AD$8*$AE$8*$B2418^2),10^14,$B2418*$AD$8/(1-$AD$8*$AE$8*$B2418^2))</f>
        <v>-0.15039737242935514</v>
      </c>
      <c r="AE2421" s="31">
        <v>1</v>
      </c>
      <c r="AF2421" s="32">
        <v>0</v>
      </c>
      <c r="AH2421" s="29">
        <f t="shared" ref="AH2421" si="23298">X2421*AC2418+Z2421*AC2421-Y2421*AD2418-AA2421*AD2421</f>
        <v>0</v>
      </c>
      <c r="AI2421" s="33">
        <f t="shared" ref="AI2421" si="23299">(X2421*AD2418+Y2421*AC2418+Z2421*AD2421+AA2421*AC2421)</f>
        <v>-0.33700627277645256</v>
      </c>
      <c r="AJ2421" s="31">
        <f t="shared" ref="AJ2421" si="23300">X2421*AE2418+Z2421*AE2421-Y2421*AF2418-AA2421*AF2421</f>
        <v>0.96162675543314502</v>
      </c>
      <c r="AK2421" s="32">
        <f t="shared" ref="AK2421" si="23301">(X2421*AF2418+Y2421*AE2418+Z2421*AF2421+AA2421*AE2421)</f>
        <v>0</v>
      </c>
      <c r="AL2421" s="8"/>
      <c r="AM2421" s="29">
        <v>0</v>
      </c>
      <c r="AN2421" s="33">
        <v>0</v>
      </c>
      <c r="AO2421" s="31">
        <v>1</v>
      </c>
      <c r="AP2421" s="32">
        <v>0</v>
      </c>
      <c r="AR2421" s="29">
        <f t="shared" ref="AR2421" si="23302">AH2421*AM2418+AJ2421*AM2421-AI2421*AN2418-AK2421*AN2421</f>
        <v>0</v>
      </c>
      <c r="AS2421" s="33">
        <f t="shared" ref="AS2421" si="23303">(AH2421*AN2418+AI2421*AM2418+AJ2421*AN2421+AK2421*AM2421)</f>
        <v>-0.33700627277645256</v>
      </c>
      <c r="AT2421" s="31">
        <f t="shared" ref="AT2421" si="23304">AH2421*AO2418+AJ2421*AO2421-AI2421*AP2418-AK2421*AP2421</f>
        <v>0.90083806788434195</v>
      </c>
      <c r="AU2421" s="32">
        <f t="shared" ref="AU2421" si="23305">(AH2421*AP2418+AI2421*AO2418+AJ2421*AP2421+AK2421*AO2421)</f>
        <v>0</v>
      </c>
      <c r="AV2421" s="8"/>
      <c r="AW2421" s="29">
        <v>0</v>
      </c>
      <c r="AX2421" s="33">
        <f t="shared" ref="AX2421" si="23306">IF(0=(1-$AX$8*$AY$8*$B2418^2),10^14,$B2418*$AX$8/(1-$AX$8*$AY$8*$B2418^2))</f>
        <v>-0.13649689587287717</v>
      </c>
      <c r="AY2421" s="31">
        <v>1</v>
      </c>
      <c r="AZ2421" s="32">
        <v>0</v>
      </c>
      <c r="BB2421" s="29">
        <f t="shared" ref="BB2421" si="23307">AR2421*AW2418+AT2421*AW2421-AS2421*AX2418-AU2421*AX2421</f>
        <v>0</v>
      </c>
      <c r="BC2421" s="33">
        <f t="shared" ref="BC2421" si="23308">(AR2421*AX2418+AS2421*AW2418+AT2421*AX2421+AU2421*AW2421)</f>
        <v>-0.45996787272678541</v>
      </c>
      <c r="BD2421" s="31">
        <f t="shared" ref="BD2421" si="23309">AR2421*AY2418+AT2421*AY2421-AS2421*AZ2418-AU2421*AZ2421</f>
        <v>0.90083806788434195</v>
      </c>
      <c r="BE2421" s="32">
        <f t="shared" ref="BE2421" si="23310">(AR2421*AZ2418+AS2421*AY2418+AT2421*AZ2421+AU2421*AY2421)</f>
        <v>0</v>
      </c>
      <c r="BF2421" s="8"/>
      <c r="BG2421" s="29">
        <v>0</v>
      </c>
      <c r="BH2421" s="33">
        <v>0</v>
      </c>
      <c r="BI2421" s="31">
        <v>1</v>
      </c>
      <c r="BJ2421" s="32">
        <v>0</v>
      </c>
      <c r="BL2421" s="29">
        <f t="shared" ref="BL2421" si="23311">BB2421*BG2418+BD2421*BG2421-BC2421*BH2418-BE2421*BH2421</f>
        <v>0</v>
      </c>
      <c r="BM2421" s="33">
        <f t="shared" ref="BM2421" si="23312">(BB2421*BH2418+BC2421*BG2418+BD2421*BH2421+BE2421*BG2421)</f>
        <v>-0.45996787272678541</v>
      </c>
      <c r="BN2421" s="31">
        <f t="shared" ref="BN2421" si="23313">BB2421*BI2418+BD2421*BI2421-BC2421*BJ2418-BE2421*BJ2421</f>
        <v>0.87166449808751645</v>
      </c>
      <c r="BO2421" s="32">
        <f t="shared" ref="BO2421" si="23314">(BB2421*BJ2418+BC2421*BI2418+BD2421*BJ2421+BE2421*BI2421)</f>
        <v>0</v>
      </c>
      <c r="BP2421" s="8"/>
      <c r="BQ2421" s="19">
        <f t="shared" ref="BQ2421:BQ2484" si="23315">1/$BR$8</f>
        <v>1</v>
      </c>
      <c r="BR2421" s="47">
        <v>0</v>
      </c>
      <c r="BS2421" s="48">
        <v>1</v>
      </c>
      <c r="BT2421" s="49">
        <v>0</v>
      </c>
      <c r="BV2421" s="29">
        <f t="shared" ref="BV2421" si="23316">BL2421*BQ2418+BN2421*BQ2421-BM2421*BR2418-BO2421*BR2421</f>
        <v>0.87166449808751645</v>
      </c>
      <c r="BW2421" s="33">
        <f t="shared" ref="BW2421" si="23317">(BL2421*BR2418+BM2421*BQ2418+BN2421*BR2421+BO2421*BQ2421)</f>
        <v>-0.45996787272678541</v>
      </c>
      <c r="BX2421" s="31">
        <f t="shared" ref="BX2421" si="23318">BL2421*BS2418+BN2421*BS2421-BM2421*BT2418-BO2421*BT2421</f>
        <v>0.87166449808751645</v>
      </c>
      <c r="BY2421" s="32">
        <f t="shared" ref="BY2421" si="23319">(BL2421*BT2418+BM2421*BS2418+BN2421*BT2421+BO2421*BS2421)</f>
        <v>0</v>
      </c>
      <c r="CA2421" s="50">
        <f t="shared" ref="CA2421" si="23320">(180/PI())*ATAN(-1*(BW2418+BW2421)/(BV2418+BV2421))</f>
        <v>29.396647456846786</v>
      </c>
      <c r="CC2421" s="137">
        <f t="shared" ref="CC2421" si="23321">20*LOG(((1-(10^(CA2418/20)^2)*(1-((1-CC2418)/(1+CC2418))^2))^0.5))</f>
        <v>-29.207264669742628</v>
      </c>
      <c r="CD2421" s="9"/>
      <c r="CE2421" s="38"/>
      <c r="CF2421" s="38"/>
      <c r="CG2421" s="38"/>
      <c r="CH2421" s="38"/>
    </row>
    <row r="2422" spans="2:91" ht="18.600000000000001" customHeight="1">
      <c r="CC2422" s="42"/>
    </row>
    <row r="2423" spans="2:91" ht="18.600000000000001" customHeight="1" thickBot="1">
      <c r="E2423" s="22" t="s">
        <v>4</v>
      </c>
      <c r="J2423" s="22" t="s">
        <v>5</v>
      </c>
      <c r="O2423" s="22" t="s">
        <v>6</v>
      </c>
      <c r="T2423" s="22" t="s">
        <v>7</v>
      </c>
      <c r="Y2423" s="22" t="s">
        <v>8</v>
      </c>
      <c r="AD2423" s="22" t="s">
        <v>65</v>
      </c>
      <c r="AI2423" s="22" t="s">
        <v>9</v>
      </c>
      <c r="AN2423" s="22" t="s">
        <v>66</v>
      </c>
      <c r="AS2423" s="22" t="s">
        <v>51</v>
      </c>
      <c r="AX2423" s="22" t="s">
        <v>67</v>
      </c>
      <c r="BC2423" s="22" t="s">
        <v>52</v>
      </c>
      <c r="BH2423" s="22" t="s">
        <v>68</v>
      </c>
      <c r="BM2423" s="22" t="s">
        <v>63</v>
      </c>
      <c r="BQ2423" s="23" t="s">
        <v>69</v>
      </c>
      <c r="BR2423" s="23"/>
      <c r="BS2423" s="24"/>
      <c r="BT2423" s="24"/>
      <c r="BU2423" s="24"/>
      <c r="BW2423" s="22" t="s">
        <v>64</v>
      </c>
    </row>
    <row r="2424" spans="2:91" ht="18.600000000000001" customHeight="1" thickBot="1">
      <c r="D2424" s="249" t="s">
        <v>103</v>
      </c>
      <c r="E2424" s="250"/>
      <c r="F2424" s="251" t="s">
        <v>104</v>
      </c>
      <c r="G2424" s="252"/>
      <c r="H2424" s="229"/>
      <c r="I2424" s="253" t="s">
        <v>11</v>
      </c>
      <c r="J2424" s="254"/>
      <c r="K2424" s="255" t="s">
        <v>12</v>
      </c>
      <c r="L2424" s="256"/>
      <c r="M2424" s="24"/>
      <c r="N2424" s="253" t="s">
        <v>105</v>
      </c>
      <c r="O2424" s="254"/>
      <c r="P2424" s="255" t="s">
        <v>106</v>
      </c>
      <c r="Q2424" s="256"/>
      <c r="R2424" s="24"/>
      <c r="S2424" s="249" t="s">
        <v>107</v>
      </c>
      <c r="T2424" s="250"/>
      <c r="U2424" s="251" t="s">
        <v>108</v>
      </c>
      <c r="V2424" s="252"/>
      <c r="W2424" s="8"/>
      <c r="X2424" s="253" t="s">
        <v>109</v>
      </c>
      <c r="Y2424" s="254"/>
      <c r="Z2424" s="255" t="s">
        <v>110</v>
      </c>
      <c r="AA2424" s="256"/>
      <c r="AB2424" s="8"/>
      <c r="AC2424" s="253" t="s">
        <v>111</v>
      </c>
      <c r="AD2424" s="254"/>
      <c r="AE2424" s="255" t="s">
        <v>14</v>
      </c>
      <c r="AF2424" s="256"/>
      <c r="AG2424" s="8"/>
      <c r="AH2424" s="253" t="s">
        <v>112</v>
      </c>
      <c r="AI2424" s="254"/>
      <c r="AJ2424" s="255" t="s">
        <v>113</v>
      </c>
      <c r="AK2424" s="256"/>
      <c r="AL2424" s="8"/>
      <c r="AM2424" s="249" t="s">
        <v>114</v>
      </c>
      <c r="AN2424" s="250"/>
      <c r="AO2424" s="251" t="s">
        <v>115</v>
      </c>
      <c r="AP2424" s="252"/>
      <c r="AQ2424" s="24"/>
      <c r="AR2424" s="253" t="s">
        <v>116</v>
      </c>
      <c r="AS2424" s="254"/>
      <c r="AT2424" s="255" t="s">
        <v>13</v>
      </c>
      <c r="AU2424" s="256"/>
      <c r="AV2424" s="4"/>
      <c r="AW2424" s="253" t="s">
        <v>117</v>
      </c>
      <c r="AX2424" s="254"/>
      <c r="AY2424" s="255" t="s">
        <v>118</v>
      </c>
      <c r="AZ2424" s="256"/>
      <c r="BA2424" s="8"/>
      <c r="BB2424" s="253" t="s">
        <v>119</v>
      </c>
      <c r="BC2424" s="254"/>
      <c r="BD2424" s="255" t="s">
        <v>120</v>
      </c>
      <c r="BE2424" s="256"/>
      <c r="BF2424" s="4"/>
      <c r="BG2424" s="249" t="s">
        <v>121</v>
      </c>
      <c r="BH2424" s="250"/>
      <c r="BI2424" s="251" t="s">
        <v>122</v>
      </c>
      <c r="BJ2424" s="252"/>
      <c r="BK2424" s="4"/>
      <c r="BL2424" s="253" t="s">
        <v>123</v>
      </c>
      <c r="BM2424" s="254"/>
      <c r="BN2424" s="255" t="s">
        <v>124</v>
      </c>
      <c r="BO2424" s="256"/>
      <c r="BP2424" s="4"/>
      <c r="BQ2424" s="253" t="s">
        <v>125</v>
      </c>
      <c r="BR2424" s="254"/>
      <c r="BS2424" s="255" t="s">
        <v>126</v>
      </c>
      <c r="BT2424" s="256"/>
      <c r="BU2424" s="8"/>
      <c r="BV2424" s="253" t="s">
        <v>127</v>
      </c>
      <c r="BW2424" s="254"/>
      <c r="BX2424" s="255" t="s">
        <v>128</v>
      </c>
      <c r="BY2424" s="256"/>
      <c r="CA2424" s="27" t="s">
        <v>15</v>
      </c>
      <c r="CC2424" s="133" t="s">
        <v>70</v>
      </c>
      <c r="CD2424" s="9"/>
      <c r="CE2424" s="38"/>
      <c r="CF2424" s="38"/>
      <c r="CG2424" s="38"/>
      <c r="CH2424" s="38"/>
    </row>
    <row r="2425" spans="2:91" ht="18.600000000000001" customHeight="1" thickTop="1" thickBot="1">
      <c r="B2425" s="129">
        <v>6.4400000000000102</v>
      </c>
      <c r="D2425" s="29">
        <v>1</v>
      </c>
      <c r="E2425" s="30">
        <v>0</v>
      </c>
      <c r="F2425" s="31">
        <v>0</v>
      </c>
      <c r="G2425" s="32">
        <f t="shared" ref="G2425:G2488" si="23322">-1/($E$8*$B2425)</f>
        <v>-0.1023571428571427</v>
      </c>
      <c r="I2425" s="29">
        <v>1</v>
      </c>
      <c r="J2425" s="33">
        <v>0</v>
      </c>
      <c r="K2425" s="31">
        <v>0</v>
      </c>
      <c r="L2425" s="32">
        <v>0</v>
      </c>
      <c r="N2425" s="29">
        <f t="shared" ref="N2425" si="23323">D2425*I2425+F2425*I2428-E2425*J2425-G2425*J2428</f>
        <v>0.98037012878764962</v>
      </c>
      <c r="O2425" s="33">
        <f t="shared" ref="O2425" si="23324">(D2425*J2425+E2425*I2425+F2425*J2428+G2425*I2428)</f>
        <v>0</v>
      </c>
      <c r="P2425" s="31">
        <f t="shared" ref="P2425" si="23325">D2425*K2425+F2425*K2428-E2425*L2425-G2425*L2428</f>
        <v>0</v>
      </c>
      <c r="Q2425" s="32">
        <f t="shared" ref="Q2425" si="23326">(D2425*L2425+E2425*K2425+F2425*L2428+G2425*K2428)</f>
        <v>-0.1023571428571427</v>
      </c>
      <c r="S2425" s="29">
        <v>1</v>
      </c>
      <c r="T2425" s="30">
        <v>0</v>
      </c>
      <c r="U2425" s="31">
        <v>0</v>
      </c>
      <c r="V2425" s="32">
        <f t="shared" ref="V2425:V2488" si="23327">-1/($T$8*$B2425)</f>
        <v>-0.19884627329192514</v>
      </c>
      <c r="X2425" s="29">
        <f t="shared" ref="X2425" si="23328">N2425*S2425+P2425*S2428-O2425*T2425-Q2425*T2428</f>
        <v>0.98037012878764962</v>
      </c>
      <c r="Y2425" s="33">
        <f t="shared" ref="Y2425" si="23329">(N2425*T2425+O2425*S2425+P2425*T2428+Q2425*S2428)</f>
        <v>0</v>
      </c>
      <c r="Z2425" s="31">
        <f t="shared" ref="Z2425" si="23330">N2425*U2425+P2425*U2428-O2425*V2425-Q2425*V2428</f>
        <v>0</v>
      </c>
      <c r="AA2425" s="32">
        <f t="shared" ref="AA2425" si="23331">(N2425*V2425+O2425*U2425+P2425*V2428+Q2425*U2428)</f>
        <v>-0.29730008941329156</v>
      </c>
      <c r="AB2425" s="8"/>
      <c r="AC2425" s="29">
        <v>1</v>
      </c>
      <c r="AD2425" s="33">
        <v>0</v>
      </c>
      <c r="AE2425" s="31">
        <v>0</v>
      </c>
      <c r="AF2425" s="32">
        <v>0</v>
      </c>
      <c r="AH2425" s="29">
        <f t="shared" ref="AH2425" si="23332">X2425*AC2425+Z2425*AC2428-Y2425*AD2425-AA2425*AD2428</f>
        <v>0.93579970103759602</v>
      </c>
      <c r="AI2425" s="33">
        <f t="shared" ref="AI2425" si="23333">(X2425*AD2425+Y2425*AC2425+Z2425*AD2428+AA2425*AC2428)</f>
        <v>0</v>
      </c>
      <c r="AJ2425" s="31">
        <f t="shared" ref="AJ2425" si="23334">X2425*AE2425+Z2425*AE2428-Y2425*AF2425-AA2425*AF2428</f>
        <v>0</v>
      </c>
      <c r="AK2425" s="32">
        <f t="shared" ref="AK2425" si="23335">(X2425*AF2425+Y2425*AE2425+Z2425*AF2428+AA2425*AE2428)</f>
        <v>-0.29730008941329156</v>
      </c>
      <c r="AL2425" s="8"/>
      <c r="AM2425" s="29">
        <v>1</v>
      </c>
      <c r="AN2425" s="30">
        <v>0</v>
      </c>
      <c r="AO2425" s="31">
        <v>0</v>
      </c>
      <c r="AP2425" s="32">
        <f t="shared" ref="AP2425:AP2488" si="23336">-1/($AN$8*$B2425)</f>
        <v>-0.17981832298136619</v>
      </c>
      <c r="AR2425" s="29">
        <f t="shared" ref="AR2425" si="23337">AH2425*AM2425+AJ2425*AM2428-AI2425*AN2425-AK2425*AN2428</f>
        <v>0.93579970103759602</v>
      </c>
      <c r="AS2425" s="33">
        <f t="shared" ref="AS2425" si="23338">(AH2425*AN2425+AI2425*AM2425+AJ2425*AN2428+AK2425*AM2428)</f>
        <v>0</v>
      </c>
      <c r="AT2425" s="31">
        <f t="shared" ref="AT2425" si="23339">AH2425*AO2425+AJ2425*AO2428-AI2425*AP2425-AK2425*AP2428</f>
        <v>0</v>
      </c>
      <c r="AU2425" s="32">
        <f t="shared" ref="AU2425" si="23340">(AH2425*AP2425+AI2425*AO2425+AJ2425*AP2428+AK2425*AO2428)</f>
        <v>-0.46557402230033595</v>
      </c>
      <c r="AV2425" s="8"/>
      <c r="AW2425" s="29">
        <v>1</v>
      </c>
      <c r="AX2425" s="33">
        <v>0</v>
      </c>
      <c r="AY2425" s="31">
        <v>0</v>
      </c>
      <c r="AZ2425" s="32">
        <v>0</v>
      </c>
      <c r="BB2425" s="29">
        <f t="shared" ref="BB2425" si="23341">AR2425*AW2425+AT2425*AW2428-AS2425*AX2425-AU2425*AX2428</f>
        <v>0.87245166777554251</v>
      </c>
      <c r="BC2425" s="33">
        <f t="shared" ref="BC2425" si="23342">(AR2425*AX2425+AS2425*AW2425+AT2425*AX2428+AU2425*AW2428)</f>
        <v>0</v>
      </c>
      <c r="BD2425" s="31">
        <f t="shared" ref="BD2425" si="23343">AR2425*AY2425+AT2425*AY2428-AS2425*AZ2425-AU2425*AZ2428</f>
        <v>0</v>
      </c>
      <c r="BE2425" s="32">
        <f t="shared" ref="BE2425" si="23344">(AR2425*AZ2425+AS2425*AY2425+AT2425*AZ2428+AU2425*AY2428)</f>
        <v>-0.46557402230033595</v>
      </c>
      <c r="BF2425" s="8"/>
      <c r="BG2425" s="29">
        <v>1</v>
      </c>
      <c r="BH2425" s="30">
        <v>0</v>
      </c>
      <c r="BI2425" s="31">
        <v>0</v>
      </c>
      <c r="BJ2425" s="32">
        <f t="shared" ref="BJ2425:BJ2488" si="23345">-1/($BH$8*$B2425)</f>
        <v>-6.3228260869565123E-2</v>
      </c>
      <c r="BL2425" s="29">
        <f t="shared" ref="BL2425" si="23346">BB2425*BG2425+BD2425*BG2428-BC2425*BH2425-BE2425*BH2428</f>
        <v>0.87245166777554251</v>
      </c>
      <c r="BM2425" s="33">
        <f t="shared" ref="BM2425" si="23347">(BB2425*BH2425+BC2425*BG2425+BD2425*BH2428+BE2425*BG2428)</f>
        <v>0</v>
      </c>
      <c r="BN2425" s="31">
        <f t="shared" ref="BN2425" si="23348">BB2425*BI2425+BD2425*BI2428-BC2425*BJ2425-BE2425*BJ2428</f>
        <v>0</v>
      </c>
      <c r="BO2425" s="32">
        <f t="shared" ref="BO2425" si="23349">(BB2425*BJ2425+BC2425*BI2425+BD2425*BJ2428+BE2425*BI2428)</f>
        <v>-0.52073762394653511</v>
      </c>
      <c r="BP2425" s="8"/>
      <c r="BQ2425" s="34">
        <v>1</v>
      </c>
      <c r="BR2425" s="35">
        <v>0</v>
      </c>
      <c r="BS2425" s="11">
        <v>0</v>
      </c>
      <c r="BT2425" s="36">
        <v>0</v>
      </c>
      <c r="BV2425" s="29">
        <f t="shared" ref="BV2425" si="23350">BL2425*BQ2425+BN2425*BQ2428-BM2425*BR2425-BO2425*BR2428</f>
        <v>0.87245166777554251</v>
      </c>
      <c r="BW2425" s="33">
        <f t="shared" ref="BW2425" si="23351">(BL2425*BR2425+BM2425*BQ2425+BN2425*BR2428+BO2425*BQ2428)</f>
        <v>-0.52073762394653511</v>
      </c>
      <c r="BX2425" s="31">
        <f t="shared" ref="BX2425" si="23352">BL2425*BS2425+BN2425*BS2428-BM2425*BT2425-BO2425*BT2428</f>
        <v>0</v>
      </c>
      <c r="BY2425" s="32">
        <f t="shared" ref="BY2425" si="23353">(BL2425*BT2425+BM2425*BS2425+BN2425*BT2428+BO2425*BS2428)</f>
        <v>-0.52073762394653511</v>
      </c>
      <c r="CA2425" s="37">
        <f t="shared" ref="CA2425" si="23354">20*LOG(((1+$BR$8)/$BR$8)/((BV2425+BV2428)^2+(BW2425+BW2428)^2)^0.5)</f>
        <v>-4.1855398488784088E-3</v>
      </c>
      <c r="CC2425" s="134">
        <f t="shared" ref="CC2425" si="23355">((BV2425^2+BW2425^2)^0.5)/((BV2428^2+BW2428^2)^0.5)</f>
        <v>1.0308275612411684</v>
      </c>
      <c r="CD2425" s="9"/>
      <c r="CE2425" s="38"/>
      <c r="CF2425" s="38"/>
      <c r="CG2425" s="38"/>
      <c r="CH2425" s="38"/>
      <c r="CM2425" s="129">
        <v>6.42</v>
      </c>
    </row>
    <row r="2426" spans="2:91" ht="18.600000000000001" customHeight="1" thickBot="1">
      <c r="D2426" s="39"/>
      <c r="G2426" s="40"/>
      <c r="I2426" s="39"/>
      <c r="L2426" s="40"/>
      <c r="N2426" s="39"/>
      <c r="Q2426" s="40"/>
      <c r="S2426" s="39"/>
      <c r="V2426" s="40"/>
      <c r="X2426" s="39"/>
      <c r="AA2426" s="40"/>
      <c r="AC2426" s="39"/>
      <c r="AF2426" s="40"/>
      <c r="AH2426" s="39"/>
      <c r="AK2426" s="40"/>
      <c r="AM2426" s="39"/>
      <c r="AP2426" s="40"/>
      <c r="AR2426" s="39"/>
      <c r="AU2426" s="40"/>
      <c r="AW2426" s="39"/>
      <c r="AZ2426" s="40"/>
      <c r="BB2426" s="39"/>
      <c r="BE2426" s="40"/>
      <c r="BG2426" s="39"/>
      <c r="BJ2426" s="40"/>
      <c r="BL2426" s="39"/>
      <c r="BO2426" s="40"/>
      <c r="BQ2426" s="34"/>
      <c r="BR2426" s="11"/>
      <c r="BS2426" s="11"/>
      <c r="BT2426" s="41"/>
      <c r="BV2426" s="39"/>
      <c r="BY2426" s="40"/>
      <c r="CC2426" s="135"/>
      <c r="CD2426" s="9"/>
      <c r="CE2426" s="38"/>
      <c r="CF2426" s="38"/>
      <c r="CG2426" s="38"/>
      <c r="CH2426" s="38"/>
    </row>
    <row r="2427" spans="2:91" ht="18.600000000000001" customHeight="1" thickBot="1">
      <c r="D2427" s="258" t="s">
        <v>129</v>
      </c>
      <c r="E2427" s="259"/>
      <c r="F2427" s="260" t="s">
        <v>130</v>
      </c>
      <c r="G2427" s="261"/>
      <c r="H2427" s="229"/>
      <c r="I2427" s="258" t="s">
        <v>131</v>
      </c>
      <c r="J2427" s="259"/>
      <c r="K2427" s="260" t="s">
        <v>132</v>
      </c>
      <c r="L2427" s="261"/>
      <c r="N2427" s="253" t="s">
        <v>133</v>
      </c>
      <c r="O2427" s="254"/>
      <c r="P2427" s="255" t="s">
        <v>134</v>
      </c>
      <c r="Q2427" s="256"/>
      <c r="S2427" s="258" t="s">
        <v>135</v>
      </c>
      <c r="T2427" s="259"/>
      <c r="U2427" s="260" t="s">
        <v>136</v>
      </c>
      <c r="V2427" s="261"/>
      <c r="W2427" s="8"/>
      <c r="X2427" s="253" t="s">
        <v>137</v>
      </c>
      <c r="Y2427" s="254"/>
      <c r="Z2427" s="255" t="s">
        <v>138</v>
      </c>
      <c r="AA2427" s="256"/>
      <c r="AB2427" s="8"/>
      <c r="AC2427" s="258" t="s">
        <v>139</v>
      </c>
      <c r="AD2427" s="259"/>
      <c r="AE2427" s="260" t="s">
        <v>140</v>
      </c>
      <c r="AF2427" s="261"/>
      <c r="AG2427" s="8"/>
      <c r="AH2427" s="253" t="s">
        <v>141</v>
      </c>
      <c r="AI2427" s="254"/>
      <c r="AJ2427" s="255" t="s">
        <v>142</v>
      </c>
      <c r="AK2427" s="256"/>
      <c r="AL2427" s="8"/>
      <c r="AM2427" s="258" t="s">
        <v>143</v>
      </c>
      <c r="AN2427" s="259"/>
      <c r="AO2427" s="260" t="s">
        <v>144</v>
      </c>
      <c r="AP2427" s="261"/>
      <c r="AR2427" s="253" t="s">
        <v>145</v>
      </c>
      <c r="AS2427" s="254"/>
      <c r="AT2427" s="255" t="s">
        <v>146</v>
      </c>
      <c r="AU2427" s="256"/>
      <c r="AV2427" s="4"/>
      <c r="AW2427" s="258" t="s">
        <v>147</v>
      </c>
      <c r="AX2427" s="259"/>
      <c r="AY2427" s="260" t="s">
        <v>148</v>
      </c>
      <c r="AZ2427" s="261"/>
      <c r="BA2427" s="8"/>
      <c r="BB2427" s="253" t="s">
        <v>149</v>
      </c>
      <c r="BC2427" s="254"/>
      <c r="BD2427" s="255" t="s">
        <v>150</v>
      </c>
      <c r="BE2427" s="256"/>
      <c r="BF2427" s="4"/>
      <c r="BG2427" s="258" t="s">
        <v>151</v>
      </c>
      <c r="BH2427" s="259"/>
      <c r="BI2427" s="260" t="s">
        <v>152</v>
      </c>
      <c r="BJ2427" s="261"/>
      <c r="BK2427" s="4"/>
      <c r="BL2427" s="253" t="s">
        <v>153</v>
      </c>
      <c r="BM2427" s="254"/>
      <c r="BN2427" s="255" t="s">
        <v>154</v>
      </c>
      <c r="BO2427" s="256"/>
      <c r="BP2427" s="4"/>
      <c r="BQ2427" s="258" t="s">
        <v>155</v>
      </c>
      <c r="BR2427" s="259"/>
      <c r="BS2427" s="260" t="s">
        <v>156</v>
      </c>
      <c r="BT2427" s="261"/>
      <c r="BU2427" s="8"/>
      <c r="BV2427" s="253" t="s">
        <v>157</v>
      </c>
      <c r="BW2427" s="254"/>
      <c r="BX2427" s="255" t="s">
        <v>158</v>
      </c>
      <c r="BY2427" s="256"/>
      <c r="CA2427" s="46" t="s">
        <v>16</v>
      </c>
      <c r="CC2427" s="136" t="s">
        <v>71</v>
      </c>
      <c r="CD2427" s="9"/>
      <c r="CE2427" s="38"/>
      <c r="CF2427" s="38"/>
      <c r="CG2427" s="38"/>
      <c r="CH2427" s="38"/>
    </row>
    <row r="2428" spans="2:91" ht="18.600000000000001" customHeight="1" thickTop="1" thickBot="1">
      <c r="D2428" s="29">
        <v>0</v>
      </c>
      <c r="E2428" s="33">
        <v>0</v>
      </c>
      <c r="F2428" s="31">
        <v>1</v>
      </c>
      <c r="G2428" s="32">
        <v>0</v>
      </c>
      <c r="I2428" s="29">
        <v>0</v>
      </c>
      <c r="J2428" s="33">
        <f t="shared" ref="J2428" si="23356">IF(0=(1-$J$8*$K$8*$B2425^2),10^14,$B2425*$J$8/(1-$J$8*$K$8*$B2425^2))</f>
        <v>-0.19177822538234887</v>
      </c>
      <c r="K2428" s="31">
        <v>1</v>
      </c>
      <c r="L2428" s="32">
        <v>0</v>
      </c>
      <c r="N2428" s="29">
        <f t="shared" ref="N2428" si="23357">D2428*I2425+F2428*I2428-E2428*J2425-G2428*J2428</f>
        <v>0</v>
      </c>
      <c r="O2428" s="33">
        <f t="shared" ref="O2428" si="23358">(D2428*J2425+E2428*I2425+F2428*J2428+G2428*I2428)</f>
        <v>-0.19177822538234887</v>
      </c>
      <c r="P2428" s="31">
        <f t="shared" ref="P2428" si="23359">D2428*K2425+F2428*K2428-E2428*L2425-G2428*L2428</f>
        <v>1</v>
      </c>
      <c r="Q2428" s="32">
        <f t="shared" ref="Q2428" si="23360">(D2428*L2425+E2428*K2425+F2428*L2428+G2428*K2428)</f>
        <v>0</v>
      </c>
      <c r="S2428" s="29">
        <v>0</v>
      </c>
      <c r="T2428" s="33">
        <v>0</v>
      </c>
      <c r="U2428" s="31">
        <v>1</v>
      </c>
      <c r="V2428" s="32">
        <v>0</v>
      </c>
      <c r="X2428" s="29">
        <f t="shared" ref="X2428" si="23361">N2428*S2425+P2428*S2428-O2428*T2425-Q2428*T2428</f>
        <v>0</v>
      </c>
      <c r="Y2428" s="33">
        <f t="shared" ref="Y2428" si="23362">(N2428*T2425+O2428*S2425+P2428*T2428+Q2428*S2428)</f>
        <v>-0.19177822538234887</v>
      </c>
      <c r="Z2428" s="31">
        <f t="shared" ref="Z2428" si="23363">N2428*U2425+P2428*U2428-O2428*V2425-Q2428*V2428</f>
        <v>0.96186561458418107</v>
      </c>
      <c r="AA2428" s="32">
        <f t="shared" ref="AA2428" si="23364">(N2428*V2425+O2428*U2425+P2428*V2428+Q2428*U2428)</f>
        <v>0</v>
      </c>
      <c r="AB2428" s="8"/>
      <c r="AC2428" s="29">
        <v>0</v>
      </c>
      <c r="AD2428" s="33">
        <f t="shared" ref="AD2428" si="23365">IF(0=(1-$AD$8*$AE$8*$B2425^2),10^14,$B2425*$AD$8/(1-$AD$8*$AE$8*$B2425^2))</f>
        <v>-0.14991730355013141</v>
      </c>
      <c r="AE2428" s="31">
        <v>1</v>
      </c>
      <c r="AF2428" s="32">
        <v>0</v>
      </c>
      <c r="AH2428" s="29">
        <f t="shared" ref="AH2428" si="23366">X2428*AC2425+Z2428*AC2428-Y2428*AD2425-AA2428*AD2428</f>
        <v>0</v>
      </c>
      <c r="AI2428" s="33">
        <f t="shared" ref="AI2428" si="23367">(X2428*AD2425+Y2428*AC2425+Z2428*AD2428+AA2428*AC2428)</f>
        <v>-0.33597852469839928</v>
      </c>
      <c r="AJ2428" s="31">
        <f t="shared" ref="AJ2428" si="23368">X2428*AE2425+Z2428*AE2428-Y2428*AF2425-AA2428*AF2428</f>
        <v>0.96186561458418107</v>
      </c>
      <c r="AK2428" s="32">
        <f t="shared" ref="AK2428" si="23369">(X2428*AF2425+Y2428*AE2425+Z2428*AF2428+AA2428*AE2428)</f>
        <v>0</v>
      </c>
      <c r="AL2428" s="8"/>
      <c r="AM2428" s="29">
        <v>0</v>
      </c>
      <c r="AN2428" s="33">
        <v>0</v>
      </c>
      <c r="AO2428" s="31">
        <v>1</v>
      </c>
      <c r="AP2428" s="32">
        <v>0</v>
      </c>
      <c r="AR2428" s="29">
        <f t="shared" ref="AR2428" si="23370">AH2428*AM2425+AJ2428*AM2428-AI2428*AN2425-AK2428*AN2428</f>
        <v>0</v>
      </c>
      <c r="AS2428" s="33">
        <f t="shared" ref="AS2428" si="23371">(AH2428*AN2425+AI2428*AM2425+AJ2428*AN2428+AK2428*AM2428)</f>
        <v>-0.33597852469839928</v>
      </c>
      <c r="AT2428" s="31">
        <f t="shared" ref="AT2428" si="23372">AH2428*AO2425+AJ2428*AO2428-AI2428*AP2425-AK2428*AP2428</f>
        <v>0.90145051971516144</v>
      </c>
      <c r="AU2428" s="32">
        <f t="shared" ref="AU2428" si="23373">(AH2428*AP2425+AI2428*AO2425+AJ2428*AP2428+AK2428*AO2428)</f>
        <v>0</v>
      </c>
      <c r="AV2428" s="8"/>
      <c r="AW2428" s="29">
        <v>0</v>
      </c>
      <c r="AX2428" s="33">
        <f t="shared" ref="AX2428" si="23374">IF(0=(1-$AX$8*$AY$8*$B2425^2),10^14,$B2425*$AX$8/(1-$AX$8*$AY$8*$B2425^2))</f>
        <v>-0.13606436404905012</v>
      </c>
      <c r="AY2428" s="31">
        <v>1</v>
      </c>
      <c r="AZ2428" s="32">
        <v>0</v>
      </c>
      <c r="BB2428" s="29">
        <f t="shared" ref="BB2428" si="23375">AR2428*AW2425+AT2428*AW2428-AS2428*AX2425-AU2428*AX2428</f>
        <v>0</v>
      </c>
      <c r="BC2428" s="33">
        <f t="shared" ref="BC2428" si="23376">(AR2428*AX2425+AS2428*AW2425+AT2428*AX2428+AU2428*AW2428)</f>
        <v>-0.45863381638512846</v>
      </c>
      <c r="BD2428" s="31">
        <f t="shared" ref="BD2428" si="23377">AR2428*AY2425+AT2428*AY2428-AS2428*AZ2425-AU2428*AZ2428</f>
        <v>0.90145051971516144</v>
      </c>
      <c r="BE2428" s="32">
        <f t="shared" ref="BE2428" si="23378">(AR2428*AZ2425+AS2428*AY2425+AT2428*AZ2428+AU2428*AY2428)</f>
        <v>0</v>
      </c>
      <c r="BF2428" s="8"/>
      <c r="BG2428" s="29">
        <v>0</v>
      </c>
      <c r="BH2428" s="33">
        <v>0</v>
      </c>
      <c r="BI2428" s="31">
        <v>1</v>
      </c>
      <c r="BJ2428" s="32">
        <v>0</v>
      </c>
      <c r="BL2428" s="29">
        <f t="shared" ref="BL2428" si="23379">BB2428*BG2425+BD2428*BG2428-BC2428*BH2425-BE2428*BH2428</f>
        <v>0</v>
      </c>
      <c r="BM2428" s="33">
        <f t="shared" ref="BM2428" si="23380">(BB2428*BH2425+BC2428*BG2425+BD2428*BH2428+BE2428*BG2428)</f>
        <v>-0.45863381638512846</v>
      </c>
      <c r="BN2428" s="31">
        <f t="shared" ref="BN2428" si="23381">BB2428*BI2425+BD2428*BI2428-BC2428*BJ2425-BE2428*BJ2428</f>
        <v>0.87245190112915827</v>
      </c>
      <c r="BO2428" s="32">
        <f t="shared" ref="BO2428" si="23382">(BB2428*BJ2425+BC2428*BI2425+BD2428*BJ2428+BE2428*BI2428)</f>
        <v>0</v>
      </c>
      <c r="BP2428" s="8"/>
      <c r="BQ2428" s="19">
        <f t="shared" ref="BQ2428:BQ2491" si="23383">1/$BR$8</f>
        <v>1</v>
      </c>
      <c r="BR2428" s="47">
        <v>0</v>
      </c>
      <c r="BS2428" s="48">
        <v>1</v>
      </c>
      <c r="BT2428" s="49">
        <v>0</v>
      </c>
      <c r="BV2428" s="29">
        <f t="shared" ref="BV2428" si="23384">BL2428*BQ2425+BN2428*BQ2428-BM2428*BR2425-BO2428*BR2428</f>
        <v>0.87245190112915827</v>
      </c>
      <c r="BW2428" s="33">
        <f t="shared" ref="BW2428" si="23385">(BL2428*BR2425+BM2428*BQ2425+BN2428*BR2428+BO2428*BQ2428)</f>
        <v>-0.45863381638512846</v>
      </c>
      <c r="BX2428" s="31">
        <f t="shared" ref="BX2428" si="23386">BL2428*BS2425+BN2428*BS2428-BM2428*BT2425-BO2428*BT2428</f>
        <v>0.87245190112915827</v>
      </c>
      <c r="BY2428" s="32">
        <f t="shared" ref="BY2428" si="23387">(BL2428*BT2425+BM2428*BS2425+BN2428*BT2428+BO2428*BS2428)</f>
        <v>0</v>
      </c>
      <c r="CA2428" s="50">
        <f t="shared" ref="CA2428" si="23388">(180/PI())*ATAN(-1*(BW2425+BW2428)/(BV2425+BV2428))</f>
        <v>29.304425478380406</v>
      </c>
      <c r="CC2428" s="137">
        <f t="shared" ref="CC2428" si="23389">20*LOG(((1-(10^(CA2425/20)^2)*(1-((1-CC2425)/(1+CC2425))^2))^0.5))</f>
        <v>-29.23178909307407</v>
      </c>
      <c r="CD2428" s="9"/>
      <c r="CE2428" s="38"/>
      <c r="CF2428" s="38"/>
      <c r="CG2428" s="38"/>
      <c r="CH2428" s="38"/>
    </row>
    <row r="2429" spans="2:91" ht="18.600000000000001" customHeight="1">
      <c r="CC2429" s="42"/>
    </row>
    <row r="2430" spans="2:91" ht="18.600000000000001" customHeight="1" thickBot="1">
      <c r="E2430" s="22" t="s">
        <v>4</v>
      </c>
      <c r="J2430" s="22" t="s">
        <v>5</v>
      </c>
      <c r="O2430" s="22" t="s">
        <v>6</v>
      </c>
      <c r="T2430" s="22" t="s">
        <v>7</v>
      </c>
      <c r="Y2430" s="22" t="s">
        <v>8</v>
      </c>
      <c r="AD2430" s="22" t="s">
        <v>65</v>
      </c>
      <c r="AI2430" s="22" t="s">
        <v>9</v>
      </c>
      <c r="AN2430" s="22" t="s">
        <v>66</v>
      </c>
      <c r="AS2430" s="22" t="s">
        <v>51</v>
      </c>
      <c r="AX2430" s="22" t="s">
        <v>67</v>
      </c>
      <c r="BC2430" s="22" t="s">
        <v>52</v>
      </c>
      <c r="BH2430" s="22" t="s">
        <v>68</v>
      </c>
      <c r="BM2430" s="22" t="s">
        <v>63</v>
      </c>
      <c r="BQ2430" s="23" t="s">
        <v>69</v>
      </c>
      <c r="BR2430" s="23"/>
      <c r="BS2430" s="24"/>
      <c r="BT2430" s="24"/>
      <c r="BU2430" s="24"/>
      <c r="BW2430" s="22" t="s">
        <v>64</v>
      </c>
    </row>
    <row r="2431" spans="2:91" ht="18.600000000000001" customHeight="1" thickBot="1">
      <c r="D2431" s="249" t="s">
        <v>103</v>
      </c>
      <c r="E2431" s="250"/>
      <c r="F2431" s="251" t="s">
        <v>104</v>
      </c>
      <c r="G2431" s="252"/>
      <c r="H2431" s="229"/>
      <c r="I2431" s="253" t="s">
        <v>11</v>
      </c>
      <c r="J2431" s="254"/>
      <c r="K2431" s="255" t="s">
        <v>12</v>
      </c>
      <c r="L2431" s="256"/>
      <c r="M2431" s="24"/>
      <c r="N2431" s="253" t="s">
        <v>105</v>
      </c>
      <c r="O2431" s="254"/>
      <c r="P2431" s="255" t="s">
        <v>106</v>
      </c>
      <c r="Q2431" s="256"/>
      <c r="R2431" s="24"/>
      <c r="S2431" s="249" t="s">
        <v>107</v>
      </c>
      <c r="T2431" s="250"/>
      <c r="U2431" s="251" t="s">
        <v>108</v>
      </c>
      <c r="V2431" s="252"/>
      <c r="W2431" s="8"/>
      <c r="X2431" s="253" t="s">
        <v>109</v>
      </c>
      <c r="Y2431" s="254"/>
      <c r="Z2431" s="255" t="s">
        <v>110</v>
      </c>
      <c r="AA2431" s="256"/>
      <c r="AB2431" s="8"/>
      <c r="AC2431" s="253" t="s">
        <v>111</v>
      </c>
      <c r="AD2431" s="254"/>
      <c r="AE2431" s="255" t="s">
        <v>14</v>
      </c>
      <c r="AF2431" s="256"/>
      <c r="AG2431" s="8"/>
      <c r="AH2431" s="253" t="s">
        <v>112</v>
      </c>
      <c r="AI2431" s="254"/>
      <c r="AJ2431" s="255" t="s">
        <v>113</v>
      </c>
      <c r="AK2431" s="256"/>
      <c r="AL2431" s="8"/>
      <c r="AM2431" s="249" t="s">
        <v>114</v>
      </c>
      <c r="AN2431" s="250"/>
      <c r="AO2431" s="251" t="s">
        <v>115</v>
      </c>
      <c r="AP2431" s="252"/>
      <c r="AQ2431" s="24"/>
      <c r="AR2431" s="253" t="s">
        <v>116</v>
      </c>
      <c r="AS2431" s="254"/>
      <c r="AT2431" s="255" t="s">
        <v>13</v>
      </c>
      <c r="AU2431" s="256"/>
      <c r="AV2431" s="4"/>
      <c r="AW2431" s="253" t="s">
        <v>117</v>
      </c>
      <c r="AX2431" s="254"/>
      <c r="AY2431" s="255" t="s">
        <v>118</v>
      </c>
      <c r="AZ2431" s="256"/>
      <c r="BA2431" s="8"/>
      <c r="BB2431" s="253" t="s">
        <v>119</v>
      </c>
      <c r="BC2431" s="254"/>
      <c r="BD2431" s="255" t="s">
        <v>120</v>
      </c>
      <c r="BE2431" s="256"/>
      <c r="BF2431" s="4"/>
      <c r="BG2431" s="249" t="s">
        <v>121</v>
      </c>
      <c r="BH2431" s="250"/>
      <c r="BI2431" s="251" t="s">
        <v>122</v>
      </c>
      <c r="BJ2431" s="252"/>
      <c r="BK2431" s="4"/>
      <c r="BL2431" s="253" t="s">
        <v>123</v>
      </c>
      <c r="BM2431" s="254"/>
      <c r="BN2431" s="255" t="s">
        <v>124</v>
      </c>
      <c r="BO2431" s="256"/>
      <c r="BP2431" s="4"/>
      <c r="BQ2431" s="253" t="s">
        <v>125</v>
      </c>
      <c r="BR2431" s="254"/>
      <c r="BS2431" s="255" t="s">
        <v>126</v>
      </c>
      <c r="BT2431" s="256"/>
      <c r="BU2431" s="8"/>
      <c r="BV2431" s="253" t="s">
        <v>127</v>
      </c>
      <c r="BW2431" s="254"/>
      <c r="BX2431" s="255" t="s">
        <v>128</v>
      </c>
      <c r="BY2431" s="256"/>
      <c r="CA2431" s="27" t="s">
        <v>15</v>
      </c>
      <c r="CC2431" s="133" t="s">
        <v>70</v>
      </c>
      <c r="CD2431" s="9"/>
      <c r="CE2431" s="38"/>
      <c r="CF2431" s="38"/>
      <c r="CG2431" s="38"/>
      <c r="CH2431" s="38"/>
    </row>
    <row r="2432" spans="2:91" ht="18.600000000000001" customHeight="1" thickTop="1" thickBot="1">
      <c r="B2432" s="129">
        <v>6.46</v>
      </c>
      <c r="D2432" s="29">
        <v>1</v>
      </c>
      <c r="E2432" s="30">
        <v>0</v>
      </c>
      <c r="F2432" s="31">
        <v>0</v>
      </c>
      <c r="G2432" s="32">
        <f t="shared" ref="G2432:G2495" si="23390">-1/($E$8*$B2432)</f>
        <v>-0.10204024767801859</v>
      </c>
      <c r="I2432" s="29">
        <v>1</v>
      </c>
      <c r="J2432" s="33">
        <v>0</v>
      </c>
      <c r="K2432" s="31">
        <v>0</v>
      </c>
      <c r="L2432" s="32">
        <v>0</v>
      </c>
      <c r="N2432" s="29">
        <f t="shared" ref="N2432" si="23391">D2432*I2432+F2432*I2435-E2432*J2432-G2432*J2435</f>
        <v>0.98049193691202985</v>
      </c>
      <c r="O2432" s="33">
        <f t="shared" ref="O2432" si="23392">(D2432*J2432+E2432*I2432+F2432*J2435+G2432*I2435)</f>
        <v>0</v>
      </c>
      <c r="P2432" s="31">
        <f t="shared" ref="P2432" si="23393">D2432*K2432+F2432*K2435-E2432*L2432-G2432*L2435</f>
        <v>0</v>
      </c>
      <c r="Q2432" s="32">
        <f t="shared" ref="Q2432" si="23394">(D2432*L2432+E2432*K2432+F2432*L2435+G2432*K2435)</f>
        <v>-0.10204024767801859</v>
      </c>
      <c r="S2432" s="29">
        <v>1</v>
      </c>
      <c r="T2432" s="30">
        <v>0</v>
      </c>
      <c r="U2432" s="31">
        <v>0</v>
      </c>
      <c r="V2432" s="32">
        <f t="shared" ref="V2432:V2495" si="23395">-1/($T$8*$B2432)</f>
        <v>-0.19823065015479877</v>
      </c>
      <c r="X2432" s="29">
        <f t="shared" ref="X2432" si="23396">N2432*S2432+P2432*S2435-O2432*T2432-Q2432*T2435</f>
        <v>0.98049193691202985</v>
      </c>
      <c r="Y2432" s="33">
        <f t="shared" ref="Y2432" si="23397">(N2432*T2432+O2432*S2432+P2432*T2435+Q2432*S2435)</f>
        <v>0</v>
      </c>
      <c r="Z2432" s="31">
        <f t="shared" ref="Z2432" si="23398">N2432*U2432+P2432*U2435-O2432*V2432-Q2432*V2435</f>
        <v>0</v>
      </c>
      <c r="AA2432" s="32">
        <f t="shared" ref="AA2432" si="23399">(N2432*V2432+O2432*U2432+P2432*V2435+Q2432*U2435)</f>
        <v>-0.29640380180362819</v>
      </c>
      <c r="AB2432" s="8"/>
      <c r="AC2432" s="29">
        <v>1</v>
      </c>
      <c r="AD2432" s="33">
        <v>0</v>
      </c>
      <c r="AE2432" s="31">
        <v>0</v>
      </c>
      <c r="AF2432" s="32">
        <v>0</v>
      </c>
      <c r="AH2432" s="29">
        <f t="shared" ref="AH2432" si="23400">X2432*AC2432+Z2432*AC2435-Y2432*AD2432-AA2432*AD2435</f>
        <v>0.93619725507670981</v>
      </c>
      <c r="AI2432" s="33">
        <f t="shared" ref="AI2432" si="23401">(X2432*AD2432+Y2432*AC2432+Z2432*AD2435+AA2432*AC2435)</f>
        <v>0</v>
      </c>
      <c r="AJ2432" s="31">
        <f t="shared" ref="AJ2432" si="23402">X2432*AE2432+Z2432*AE2435-Y2432*AF2432-AA2432*AF2435</f>
        <v>0</v>
      </c>
      <c r="AK2432" s="32">
        <f t="shared" ref="AK2432" si="23403">(X2432*AF2432+Y2432*AE2432+Z2432*AF2435+AA2432*AE2435)</f>
        <v>-0.29640380180362819</v>
      </c>
      <c r="AL2432" s="8"/>
      <c r="AM2432" s="29">
        <v>1</v>
      </c>
      <c r="AN2432" s="30">
        <v>0</v>
      </c>
      <c r="AO2432" s="31">
        <v>0</v>
      </c>
      <c r="AP2432" s="32">
        <f t="shared" ref="AP2432:AP2495" si="23404">-1/($AN$8*$B2432)</f>
        <v>-0.17926160990712073</v>
      </c>
      <c r="AR2432" s="29">
        <f t="shared" ref="AR2432" si="23405">AH2432*AM2432+AJ2432*AM2435-AI2432*AN2432-AK2432*AN2435</f>
        <v>0.93619725507670981</v>
      </c>
      <c r="AS2432" s="33">
        <f t="shared" ref="AS2432" si="23406">(AH2432*AN2432+AI2432*AM2432+AJ2432*AN2435+AK2432*AM2435)</f>
        <v>0</v>
      </c>
      <c r="AT2432" s="31">
        <f t="shared" ref="AT2432" si="23407">AH2432*AO2432+AJ2432*AO2435-AI2432*AP2432-AK2432*AP2435</f>
        <v>0</v>
      </c>
      <c r="AU2432" s="32">
        <f t="shared" ref="AU2432" si="23408">(AH2432*AP2432+AI2432*AO2432+AJ2432*AP2435+AK2432*AO2435)</f>
        <v>-0.46422802893930654</v>
      </c>
      <c r="AV2432" s="8"/>
      <c r="AW2432" s="29">
        <v>1</v>
      </c>
      <c r="AX2432" s="33">
        <v>0</v>
      </c>
      <c r="AY2432" s="31">
        <v>0</v>
      </c>
      <c r="AZ2432" s="32">
        <v>0</v>
      </c>
      <c r="BB2432" s="29">
        <f t="shared" ref="BB2432" si="23409">AR2432*AW2432+AT2432*AW2435-AS2432*AX2432-AU2432*AX2435</f>
        <v>0.87323187610857445</v>
      </c>
      <c r="BC2432" s="33">
        <f t="shared" ref="BC2432" si="23410">(AR2432*AX2432+AS2432*AW2432+AT2432*AX2435+AU2432*AW2435)</f>
        <v>0</v>
      </c>
      <c r="BD2432" s="31">
        <f t="shared" ref="BD2432" si="23411">AR2432*AY2432+AT2432*AY2435-AS2432*AZ2432-AU2432*AZ2435</f>
        <v>0</v>
      </c>
      <c r="BE2432" s="32">
        <f t="shared" ref="BE2432" si="23412">(AR2432*AZ2432+AS2432*AY2432+AT2432*AZ2435+AU2432*AY2435)</f>
        <v>-0.46422802893930654</v>
      </c>
      <c r="BF2432" s="8"/>
      <c r="BG2432" s="29">
        <v>1</v>
      </c>
      <c r="BH2432" s="30">
        <v>0</v>
      </c>
      <c r="BI2432" s="31">
        <v>0</v>
      </c>
      <c r="BJ2432" s="32">
        <f t="shared" ref="BJ2432:BJ2495" si="23413">-1/($BH$8*$B2432)</f>
        <v>-6.3032507739938085E-2</v>
      </c>
      <c r="BL2432" s="29">
        <f t="shared" ref="BL2432" si="23414">BB2432*BG2432+BD2432*BG2435-BC2432*BH2432-BE2432*BH2435</f>
        <v>0.87323187610857445</v>
      </c>
      <c r="BM2432" s="33">
        <f t="shared" ref="BM2432" si="23415">(BB2432*BH2432+BC2432*BG2432+BD2432*BH2435+BE2432*BG2435)</f>
        <v>0</v>
      </c>
      <c r="BN2432" s="31">
        <f t="shared" ref="BN2432" si="23416">BB2432*BI2432+BD2432*BI2435-BC2432*BJ2432-BE2432*BJ2435</f>
        <v>0</v>
      </c>
      <c r="BO2432" s="32">
        <f t="shared" ref="BO2432" si="23417">(BB2432*BJ2432+BC2432*BI2432+BD2432*BJ2435+BE2432*BI2435)</f>
        <v>-0.51927002392888089</v>
      </c>
      <c r="BP2432" s="8"/>
      <c r="BQ2432" s="34">
        <v>1</v>
      </c>
      <c r="BR2432" s="35">
        <v>0</v>
      </c>
      <c r="BS2432" s="11">
        <v>0</v>
      </c>
      <c r="BT2432" s="36">
        <v>0</v>
      </c>
      <c r="BV2432" s="29">
        <f t="shared" ref="BV2432" si="23418">BL2432*BQ2432+BN2432*BQ2435-BM2432*BR2432-BO2432*BR2435</f>
        <v>0.87323187610857445</v>
      </c>
      <c r="BW2432" s="33">
        <f t="shared" ref="BW2432" si="23419">(BL2432*BR2432+BM2432*BQ2432+BN2432*BR2435+BO2432*BQ2435)</f>
        <v>-0.51927002392888089</v>
      </c>
      <c r="BX2432" s="31">
        <f t="shared" ref="BX2432" si="23420">BL2432*BS2432+BN2432*BS2435-BM2432*BT2432-BO2432*BT2435</f>
        <v>0</v>
      </c>
      <c r="BY2432" s="32">
        <f t="shared" ref="BY2432" si="23421">(BL2432*BT2432+BM2432*BS2432+BN2432*BT2435+BO2432*BS2435)</f>
        <v>-0.51927002392888089</v>
      </c>
      <c r="CA2432" s="37">
        <f t="shared" ref="CA2432" si="23422">20*LOG(((1+$BR$8)/$BR$8)/((BV2432+BV2435)^2+(BW2432+BW2435)^2)^0.5)</f>
        <v>-4.166575551196228E-3</v>
      </c>
      <c r="CC2432" s="134">
        <f t="shared" ref="CC2432" si="23423">((BV2432^2+BW2432^2)^0.5)/((BV2435^2+BW2435^2)^0.5)</f>
        <v>1.0306676346613166</v>
      </c>
      <c r="CD2432" s="9"/>
      <c r="CE2432" s="38"/>
      <c r="CF2432" s="38"/>
      <c r="CG2432" s="38"/>
      <c r="CH2432" s="38"/>
      <c r="CM2432" s="129">
        <v>6.4400000000000102</v>
      </c>
    </row>
    <row r="2433" spans="2:91" ht="18.600000000000001" customHeight="1" thickBot="1">
      <c r="D2433" s="39"/>
      <c r="G2433" s="40"/>
      <c r="I2433" s="39"/>
      <c r="L2433" s="40"/>
      <c r="N2433" s="39"/>
      <c r="Q2433" s="40"/>
      <c r="S2433" s="39"/>
      <c r="V2433" s="40"/>
      <c r="X2433" s="39"/>
      <c r="AA2433" s="40"/>
      <c r="AC2433" s="39"/>
      <c r="AF2433" s="40"/>
      <c r="AH2433" s="39"/>
      <c r="AK2433" s="40"/>
      <c r="AM2433" s="39"/>
      <c r="AP2433" s="40"/>
      <c r="AR2433" s="39"/>
      <c r="AU2433" s="40"/>
      <c r="AW2433" s="39"/>
      <c r="AZ2433" s="40"/>
      <c r="BB2433" s="39"/>
      <c r="BE2433" s="40"/>
      <c r="BG2433" s="39"/>
      <c r="BJ2433" s="40"/>
      <c r="BL2433" s="39"/>
      <c r="BO2433" s="40"/>
      <c r="BQ2433" s="34"/>
      <c r="BR2433" s="11"/>
      <c r="BS2433" s="11"/>
      <c r="BT2433" s="41"/>
      <c r="BV2433" s="39"/>
      <c r="BY2433" s="40"/>
      <c r="CC2433" s="135"/>
      <c r="CD2433" s="9"/>
      <c r="CE2433" s="38"/>
      <c r="CF2433" s="38"/>
      <c r="CG2433" s="38"/>
      <c r="CH2433" s="38"/>
    </row>
    <row r="2434" spans="2:91" ht="18.600000000000001" customHeight="1" thickBot="1">
      <c r="D2434" s="258" t="s">
        <v>129</v>
      </c>
      <c r="E2434" s="259"/>
      <c r="F2434" s="260" t="s">
        <v>130</v>
      </c>
      <c r="G2434" s="261"/>
      <c r="H2434" s="229"/>
      <c r="I2434" s="258" t="s">
        <v>131</v>
      </c>
      <c r="J2434" s="259"/>
      <c r="K2434" s="260" t="s">
        <v>132</v>
      </c>
      <c r="L2434" s="261"/>
      <c r="N2434" s="253" t="s">
        <v>133</v>
      </c>
      <c r="O2434" s="254"/>
      <c r="P2434" s="255" t="s">
        <v>134</v>
      </c>
      <c r="Q2434" s="256"/>
      <c r="S2434" s="258" t="s">
        <v>135</v>
      </c>
      <c r="T2434" s="259"/>
      <c r="U2434" s="260" t="s">
        <v>136</v>
      </c>
      <c r="V2434" s="261"/>
      <c r="W2434" s="8"/>
      <c r="X2434" s="253" t="s">
        <v>137</v>
      </c>
      <c r="Y2434" s="254"/>
      <c r="Z2434" s="255" t="s">
        <v>138</v>
      </c>
      <c r="AA2434" s="256"/>
      <c r="AB2434" s="8"/>
      <c r="AC2434" s="258" t="s">
        <v>139</v>
      </c>
      <c r="AD2434" s="259"/>
      <c r="AE2434" s="260" t="s">
        <v>140</v>
      </c>
      <c r="AF2434" s="261"/>
      <c r="AG2434" s="8"/>
      <c r="AH2434" s="253" t="s">
        <v>141</v>
      </c>
      <c r="AI2434" s="254"/>
      <c r="AJ2434" s="255" t="s">
        <v>142</v>
      </c>
      <c r="AK2434" s="256"/>
      <c r="AL2434" s="8"/>
      <c r="AM2434" s="258" t="s">
        <v>143</v>
      </c>
      <c r="AN2434" s="259"/>
      <c r="AO2434" s="260" t="s">
        <v>144</v>
      </c>
      <c r="AP2434" s="261"/>
      <c r="AR2434" s="253" t="s">
        <v>145</v>
      </c>
      <c r="AS2434" s="254"/>
      <c r="AT2434" s="255" t="s">
        <v>146</v>
      </c>
      <c r="AU2434" s="256"/>
      <c r="AV2434" s="4"/>
      <c r="AW2434" s="258" t="s">
        <v>147</v>
      </c>
      <c r="AX2434" s="259"/>
      <c r="AY2434" s="260" t="s">
        <v>148</v>
      </c>
      <c r="AZ2434" s="261"/>
      <c r="BA2434" s="8"/>
      <c r="BB2434" s="253" t="s">
        <v>149</v>
      </c>
      <c r="BC2434" s="254"/>
      <c r="BD2434" s="255" t="s">
        <v>150</v>
      </c>
      <c r="BE2434" s="256"/>
      <c r="BF2434" s="4"/>
      <c r="BG2434" s="258" t="s">
        <v>151</v>
      </c>
      <c r="BH2434" s="259"/>
      <c r="BI2434" s="260" t="s">
        <v>152</v>
      </c>
      <c r="BJ2434" s="261"/>
      <c r="BK2434" s="4"/>
      <c r="BL2434" s="253" t="s">
        <v>153</v>
      </c>
      <c r="BM2434" s="254"/>
      <c r="BN2434" s="255" t="s">
        <v>154</v>
      </c>
      <c r="BO2434" s="256"/>
      <c r="BP2434" s="4"/>
      <c r="BQ2434" s="258" t="s">
        <v>155</v>
      </c>
      <c r="BR2434" s="259"/>
      <c r="BS2434" s="260" t="s">
        <v>156</v>
      </c>
      <c r="BT2434" s="261"/>
      <c r="BU2434" s="8"/>
      <c r="BV2434" s="253" t="s">
        <v>157</v>
      </c>
      <c r="BW2434" s="254"/>
      <c r="BX2434" s="255" t="s">
        <v>158</v>
      </c>
      <c r="BY2434" s="256"/>
      <c r="CA2434" s="46" t="s">
        <v>16</v>
      </c>
      <c r="CC2434" s="136" t="s">
        <v>71</v>
      </c>
      <c r="CD2434" s="9"/>
      <c r="CE2434" s="38"/>
      <c r="CF2434" s="38"/>
      <c r="CG2434" s="38"/>
      <c r="CH2434" s="38"/>
    </row>
    <row r="2435" spans="2:91" ht="18.600000000000001" customHeight="1" thickTop="1" thickBot="1">
      <c r="D2435" s="29">
        <v>0</v>
      </c>
      <c r="E2435" s="33">
        <v>0</v>
      </c>
      <c r="F2435" s="31">
        <v>1</v>
      </c>
      <c r="G2435" s="32">
        <v>0</v>
      </c>
      <c r="I2435" s="29">
        <v>0</v>
      </c>
      <c r="J2435" s="33">
        <f t="shared" ref="J2435" si="23424">IF(0=(1-$J$8*$K$8*$B2432^2),10^14,$B2432*$J$8/(1-$J$8*$K$8*$B2432^2))</f>
        <v>-0.19118008366195502</v>
      </c>
      <c r="K2435" s="31">
        <v>1</v>
      </c>
      <c r="L2435" s="32">
        <v>0</v>
      </c>
      <c r="N2435" s="29">
        <f t="shared" ref="N2435" si="23425">D2435*I2432+F2435*I2435-E2435*J2432-G2435*J2435</f>
        <v>0</v>
      </c>
      <c r="O2435" s="33">
        <f t="shared" ref="O2435" si="23426">(D2435*J2432+E2435*I2432+F2435*J2435+G2435*I2435)</f>
        <v>-0.19118008366195502</v>
      </c>
      <c r="P2435" s="31">
        <f t="shared" ref="P2435" si="23427">D2435*K2432+F2435*K2435-E2435*L2432-G2435*L2435</f>
        <v>1</v>
      </c>
      <c r="Q2435" s="32">
        <f t="shared" ref="Q2435" si="23428">(D2435*L2432+E2435*K2432+F2435*L2435+G2435*K2435)</f>
        <v>0</v>
      </c>
      <c r="S2435" s="29">
        <v>0</v>
      </c>
      <c r="T2435" s="33">
        <v>0</v>
      </c>
      <c r="U2435" s="31">
        <v>1</v>
      </c>
      <c r="V2435" s="32">
        <v>0</v>
      </c>
      <c r="X2435" s="29">
        <f t="shared" ref="X2435" si="23429">N2435*S2432+P2435*S2435-O2435*T2432-Q2435*T2435</f>
        <v>0</v>
      </c>
      <c r="Y2435" s="33">
        <f t="shared" ref="Y2435" si="23430">(N2435*T2432+O2435*S2432+P2435*T2435+Q2435*S2435)</f>
        <v>-0.19118008366195502</v>
      </c>
      <c r="Z2435" s="31">
        <f t="shared" ref="Z2435" si="23431">N2435*U2432+P2435*U2435-O2435*V2432-Q2435*V2435</f>
        <v>0.96210224771904185</v>
      </c>
      <c r="AA2435" s="32">
        <f t="shared" ref="AA2435" si="23432">(N2435*V2432+O2435*U2432+P2435*V2435+Q2435*U2435)</f>
        <v>0</v>
      </c>
      <c r="AB2435" s="8"/>
      <c r="AC2435" s="29">
        <v>0</v>
      </c>
      <c r="AD2435" s="33">
        <f t="shared" ref="AD2435" si="23433">IF(0=(1-$AD$8*$AE$8*$B2432^2),10^14,$B2432*$AD$8/(1-$AD$8*$AE$8*$B2432^2))</f>
        <v>-0.14944032959693912</v>
      </c>
      <c r="AE2435" s="31">
        <v>1</v>
      </c>
      <c r="AF2435" s="32">
        <v>0</v>
      </c>
      <c r="AH2435" s="29">
        <f t="shared" ref="AH2435" si="23434">X2435*AC2432+Z2435*AC2435-Y2435*AD2432-AA2435*AD2435</f>
        <v>0</v>
      </c>
      <c r="AI2435" s="33">
        <f t="shared" ref="AI2435" si="23435">(X2435*AD2432+Y2435*AC2432+Z2435*AD2435+AA2435*AC2435)</f>
        <v>-0.33495696066704461</v>
      </c>
      <c r="AJ2435" s="31">
        <f t="shared" ref="AJ2435" si="23436">X2435*AE2432+Z2435*AE2435-Y2435*AF2432-AA2435*AF2435</f>
        <v>0.96210224771904185</v>
      </c>
      <c r="AK2435" s="32">
        <f t="shared" ref="AK2435" si="23437">(X2435*AF2432+Y2435*AE2432+Z2435*AF2435+AA2435*AE2435)</f>
        <v>0</v>
      </c>
      <c r="AL2435" s="8"/>
      <c r="AM2435" s="29">
        <v>0</v>
      </c>
      <c r="AN2435" s="33">
        <v>0</v>
      </c>
      <c r="AO2435" s="31">
        <v>1</v>
      </c>
      <c r="AP2435" s="32">
        <v>0</v>
      </c>
      <c r="AR2435" s="29">
        <f t="shared" ref="AR2435" si="23438">AH2435*AM2432+AJ2435*AM2435-AI2435*AN2432-AK2435*AN2435</f>
        <v>0</v>
      </c>
      <c r="AS2435" s="33">
        <f t="shared" ref="AS2435" si="23439">(AH2435*AN2432+AI2435*AM2432+AJ2435*AN2435+AK2435*AM2435)</f>
        <v>-0.33495696066704461</v>
      </c>
      <c r="AT2435" s="31">
        <f t="shared" ref="AT2435" si="23440">AH2435*AO2432+AJ2435*AO2435-AI2435*AP2432-AK2435*AP2435</f>
        <v>0.90205732370027136</v>
      </c>
      <c r="AU2435" s="32">
        <f t="shared" ref="AU2435" si="23441">(AH2435*AP2432+AI2435*AO2432+AJ2435*AP2435+AK2435*AO2435)</f>
        <v>0</v>
      </c>
      <c r="AV2435" s="8"/>
      <c r="AW2435" s="29">
        <v>0</v>
      </c>
      <c r="AX2435" s="33">
        <f t="shared" ref="AX2435" si="23442">IF(0=(1-$AX$8*$AY$8*$B2432^2),10^14,$B2432*$AX$8/(1-$AX$8*$AY$8*$B2432^2))</f>
        <v>-0.13563459128480904</v>
      </c>
      <c r="AY2435" s="31">
        <v>1</v>
      </c>
      <c r="AZ2435" s="32">
        <v>0</v>
      </c>
      <c r="BB2435" s="29">
        <f t="shared" ref="BB2435" si="23443">AR2435*AW2432+AT2435*AW2435-AS2435*AX2432-AU2435*AX2435</f>
        <v>0</v>
      </c>
      <c r="BC2435" s="33">
        <f t="shared" ref="BC2435" si="23444">(AR2435*AX2432+AS2435*AW2432+AT2435*AX2435+AU2435*AW2435)</f>
        <v>-0.45730713708259962</v>
      </c>
      <c r="BD2435" s="31">
        <f t="shared" ref="BD2435" si="23445">AR2435*AY2432+AT2435*AY2435-AS2435*AZ2432-AU2435*AZ2435</f>
        <v>0.90205732370027136</v>
      </c>
      <c r="BE2435" s="32">
        <f t="shared" ref="BE2435" si="23446">(AR2435*AZ2432+AS2435*AY2432+AT2435*AZ2435+AU2435*AY2435)</f>
        <v>0</v>
      </c>
      <c r="BF2435" s="8"/>
      <c r="BG2435" s="29">
        <v>0</v>
      </c>
      <c r="BH2435" s="33">
        <v>0</v>
      </c>
      <c r="BI2435" s="31">
        <v>1</v>
      </c>
      <c r="BJ2435" s="32">
        <v>0</v>
      </c>
      <c r="BL2435" s="29">
        <f t="shared" ref="BL2435" si="23447">BB2435*BG2432+BD2435*BG2435-BC2435*BH2432-BE2435*BH2435</f>
        <v>0</v>
      </c>
      <c r="BM2435" s="33">
        <f t="shared" ref="BM2435" si="23448">(BB2435*BH2432+BC2435*BG2432+BD2435*BH2435+BE2435*BG2435)</f>
        <v>-0.45730713708259962</v>
      </c>
      <c r="BN2435" s="31">
        <f t="shared" ref="BN2435" si="23449">BB2435*BI2432+BD2435*BI2435-BC2435*BJ2432-BE2435*BJ2435</f>
        <v>0.87323210804258344</v>
      </c>
      <c r="BO2435" s="32">
        <f t="shared" ref="BO2435" si="23450">(BB2435*BJ2432+BC2435*BI2432+BD2435*BJ2435+BE2435*BI2435)</f>
        <v>0</v>
      </c>
      <c r="BP2435" s="8"/>
      <c r="BQ2435" s="19">
        <f t="shared" ref="BQ2435:BQ2498" si="23451">1/$BR$8</f>
        <v>1</v>
      </c>
      <c r="BR2435" s="47">
        <v>0</v>
      </c>
      <c r="BS2435" s="48">
        <v>1</v>
      </c>
      <c r="BT2435" s="49">
        <v>0</v>
      </c>
      <c r="BV2435" s="29">
        <f t="shared" ref="BV2435" si="23452">BL2435*BQ2432+BN2435*BQ2435-BM2435*BR2432-BO2435*BR2435</f>
        <v>0.87323210804258344</v>
      </c>
      <c r="BW2435" s="33">
        <f t="shared" ref="BW2435" si="23453">(BL2435*BR2432+BM2435*BQ2432+BN2435*BR2435+BO2435*BQ2435)</f>
        <v>-0.45730713708259962</v>
      </c>
      <c r="BX2435" s="31">
        <f t="shared" ref="BX2435" si="23454">BL2435*BS2432+BN2435*BS2435-BM2435*BT2432-BO2435*BT2435</f>
        <v>0.87323210804258344</v>
      </c>
      <c r="BY2435" s="32">
        <f t="shared" ref="BY2435" si="23455">(BL2435*BT2432+BM2435*BS2432+BN2435*BT2435+BO2435*BS2435)</f>
        <v>0</v>
      </c>
      <c r="CA2435" s="50">
        <f t="shared" ref="CA2435" si="23456">(180/PI())*ATAN(-1*(BW2432+BW2435)/(BV2432+BV2435))</f>
        <v>29.212783430346128</v>
      </c>
      <c r="CC2435" s="137">
        <f t="shared" ref="CC2435" si="23457">20*LOG(((1-(10^(CA2432/20)^2)*(1-((1-CC2432)/(1+CC2432))^2))^0.5))</f>
        <v>-29.256266997155691</v>
      </c>
      <c r="CD2435" s="9"/>
      <c r="CE2435" s="38"/>
      <c r="CF2435" s="38"/>
      <c r="CG2435" s="38"/>
      <c r="CH2435" s="38"/>
    </row>
    <row r="2436" spans="2:91" ht="18.600000000000001" customHeight="1">
      <c r="CC2436" s="42"/>
    </row>
    <row r="2437" spans="2:91" ht="18.600000000000001" customHeight="1" thickBot="1">
      <c r="E2437" s="22" t="s">
        <v>4</v>
      </c>
      <c r="J2437" s="22" t="s">
        <v>5</v>
      </c>
      <c r="O2437" s="22" t="s">
        <v>6</v>
      </c>
      <c r="T2437" s="22" t="s">
        <v>7</v>
      </c>
      <c r="Y2437" s="22" t="s">
        <v>8</v>
      </c>
      <c r="AD2437" s="22" t="s">
        <v>65</v>
      </c>
      <c r="AI2437" s="22" t="s">
        <v>9</v>
      </c>
      <c r="AN2437" s="22" t="s">
        <v>66</v>
      </c>
      <c r="AS2437" s="22" t="s">
        <v>51</v>
      </c>
      <c r="AX2437" s="22" t="s">
        <v>67</v>
      </c>
      <c r="BC2437" s="22" t="s">
        <v>52</v>
      </c>
      <c r="BH2437" s="22" t="s">
        <v>68</v>
      </c>
      <c r="BM2437" s="22" t="s">
        <v>63</v>
      </c>
      <c r="BQ2437" s="23" t="s">
        <v>69</v>
      </c>
      <c r="BR2437" s="23"/>
      <c r="BS2437" s="24"/>
      <c r="BT2437" s="24"/>
      <c r="BU2437" s="24"/>
      <c r="BW2437" s="22" t="s">
        <v>64</v>
      </c>
    </row>
    <row r="2438" spans="2:91" ht="18.600000000000001" customHeight="1" thickBot="1">
      <c r="D2438" s="249" t="s">
        <v>103</v>
      </c>
      <c r="E2438" s="250"/>
      <c r="F2438" s="251" t="s">
        <v>104</v>
      </c>
      <c r="G2438" s="252"/>
      <c r="H2438" s="229"/>
      <c r="I2438" s="253" t="s">
        <v>11</v>
      </c>
      <c r="J2438" s="254"/>
      <c r="K2438" s="255" t="s">
        <v>12</v>
      </c>
      <c r="L2438" s="256"/>
      <c r="M2438" s="24"/>
      <c r="N2438" s="253" t="s">
        <v>105</v>
      </c>
      <c r="O2438" s="254"/>
      <c r="P2438" s="255" t="s">
        <v>106</v>
      </c>
      <c r="Q2438" s="256"/>
      <c r="R2438" s="24"/>
      <c r="S2438" s="249" t="s">
        <v>107</v>
      </c>
      <c r="T2438" s="250"/>
      <c r="U2438" s="251" t="s">
        <v>108</v>
      </c>
      <c r="V2438" s="252"/>
      <c r="W2438" s="8"/>
      <c r="X2438" s="253" t="s">
        <v>109</v>
      </c>
      <c r="Y2438" s="254"/>
      <c r="Z2438" s="255" t="s">
        <v>110</v>
      </c>
      <c r="AA2438" s="256"/>
      <c r="AB2438" s="8"/>
      <c r="AC2438" s="253" t="s">
        <v>111</v>
      </c>
      <c r="AD2438" s="254"/>
      <c r="AE2438" s="255" t="s">
        <v>14</v>
      </c>
      <c r="AF2438" s="256"/>
      <c r="AG2438" s="8"/>
      <c r="AH2438" s="253" t="s">
        <v>112</v>
      </c>
      <c r="AI2438" s="254"/>
      <c r="AJ2438" s="255" t="s">
        <v>113</v>
      </c>
      <c r="AK2438" s="256"/>
      <c r="AL2438" s="8"/>
      <c r="AM2438" s="249" t="s">
        <v>114</v>
      </c>
      <c r="AN2438" s="250"/>
      <c r="AO2438" s="251" t="s">
        <v>115</v>
      </c>
      <c r="AP2438" s="252"/>
      <c r="AQ2438" s="24"/>
      <c r="AR2438" s="253" t="s">
        <v>116</v>
      </c>
      <c r="AS2438" s="254"/>
      <c r="AT2438" s="255" t="s">
        <v>13</v>
      </c>
      <c r="AU2438" s="256"/>
      <c r="AV2438" s="4"/>
      <c r="AW2438" s="253" t="s">
        <v>117</v>
      </c>
      <c r="AX2438" s="254"/>
      <c r="AY2438" s="255" t="s">
        <v>118</v>
      </c>
      <c r="AZ2438" s="256"/>
      <c r="BA2438" s="8"/>
      <c r="BB2438" s="253" t="s">
        <v>119</v>
      </c>
      <c r="BC2438" s="254"/>
      <c r="BD2438" s="255" t="s">
        <v>120</v>
      </c>
      <c r="BE2438" s="256"/>
      <c r="BF2438" s="4"/>
      <c r="BG2438" s="249" t="s">
        <v>121</v>
      </c>
      <c r="BH2438" s="250"/>
      <c r="BI2438" s="251" t="s">
        <v>122</v>
      </c>
      <c r="BJ2438" s="252"/>
      <c r="BK2438" s="4"/>
      <c r="BL2438" s="253" t="s">
        <v>123</v>
      </c>
      <c r="BM2438" s="254"/>
      <c r="BN2438" s="255" t="s">
        <v>124</v>
      </c>
      <c r="BO2438" s="256"/>
      <c r="BP2438" s="4"/>
      <c r="BQ2438" s="253" t="s">
        <v>125</v>
      </c>
      <c r="BR2438" s="254"/>
      <c r="BS2438" s="255" t="s">
        <v>126</v>
      </c>
      <c r="BT2438" s="256"/>
      <c r="BU2438" s="8"/>
      <c r="BV2438" s="253" t="s">
        <v>127</v>
      </c>
      <c r="BW2438" s="254"/>
      <c r="BX2438" s="255" t="s">
        <v>128</v>
      </c>
      <c r="BY2438" s="256"/>
      <c r="CA2438" s="27" t="s">
        <v>15</v>
      </c>
      <c r="CC2438" s="133" t="s">
        <v>70</v>
      </c>
      <c r="CD2438" s="9"/>
      <c r="CE2438" s="38"/>
      <c r="CF2438" s="38"/>
      <c r="CG2438" s="38"/>
      <c r="CH2438" s="38"/>
    </row>
    <row r="2439" spans="2:91" ht="18.600000000000001" customHeight="1" thickTop="1" thickBot="1">
      <c r="B2439" s="129">
        <v>6.48</v>
      </c>
      <c r="D2439" s="29">
        <v>1</v>
      </c>
      <c r="E2439" s="30">
        <v>0</v>
      </c>
      <c r="F2439" s="31">
        <v>0</v>
      </c>
      <c r="G2439" s="32">
        <f t="shared" ref="G2439:G2502" si="23458">-1/($E$8*$B2439)</f>
        <v>-0.10172530864197532</v>
      </c>
      <c r="I2439" s="29">
        <v>1</v>
      </c>
      <c r="J2439" s="33">
        <v>0</v>
      </c>
      <c r="K2439" s="31">
        <v>0</v>
      </c>
      <c r="L2439" s="32">
        <v>0</v>
      </c>
      <c r="N2439" s="29">
        <f t="shared" ref="N2439" si="23459">D2439*I2439+F2439*I2442-E2439*J2439-G2439*J2442</f>
        <v>0.98061261339440742</v>
      </c>
      <c r="O2439" s="33">
        <f t="shared" ref="O2439" si="23460">(D2439*J2439+E2439*I2439+F2439*J2442+G2439*I2442)</f>
        <v>0</v>
      </c>
      <c r="P2439" s="31">
        <f t="shared" ref="P2439" si="23461">D2439*K2439+F2439*K2442-E2439*L2439-G2439*L2442</f>
        <v>0</v>
      </c>
      <c r="Q2439" s="32">
        <f t="shared" ref="Q2439" si="23462">(D2439*L2439+E2439*K2439+F2439*L2442+G2439*K2442)</f>
        <v>-0.10172530864197532</v>
      </c>
      <c r="S2439" s="29">
        <v>1</v>
      </c>
      <c r="T2439" s="30">
        <v>0</v>
      </c>
      <c r="U2439" s="31">
        <v>0</v>
      </c>
      <c r="V2439" s="32">
        <f t="shared" ref="V2439:V2502" si="23463">-1/($T$8*$B2439)</f>
        <v>-0.19761882716049381</v>
      </c>
      <c r="X2439" s="29">
        <f t="shared" ref="X2439" si="23464">N2439*S2439+P2439*S2442-O2439*T2439-Q2439*T2442</f>
        <v>0.98061261339440742</v>
      </c>
      <c r="Y2439" s="33">
        <f t="shared" ref="Y2439" si="23465">(N2439*T2439+O2439*S2439+P2439*T2442+Q2439*S2442)</f>
        <v>0</v>
      </c>
      <c r="Z2439" s="31">
        <f t="shared" ref="Z2439" si="23466">N2439*U2439+P2439*U2442-O2439*V2439-Q2439*V2442</f>
        <v>0</v>
      </c>
      <c r="AA2439" s="32">
        <f t="shared" ref="AA2439" si="23467">(N2439*V2439+O2439*U2439+P2439*V2442+Q2439*U2442)</f>
        <v>-0.29551282319976485</v>
      </c>
      <c r="AB2439" s="8"/>
      <c r="AC2439" s="29">
        <v>1</v>
      </c>
      <c r="AD2439" s="33">
        <v>0</v>
      </c>
      <c r="AE2439" s="31">
        <v>0</v>
      </c>
      <c r="AF2439" s="32">
        <v>0</v>
      </c>
      <c r="AH2439" s="29">
        <f t="shared" ref="AH2439" si="23468">X2439*AC2439+Z2439*AC2442-Y2439*AD2439-AA2439*AD2442</f>
        <v>0.93659112594743876</v>
      </c>
      <c r="AI2439" s="33">
        <f t="shared" ref="AI2439" si="23469">(X2439*AD2439+Y2439*AC2439+Z2439*AD2442+AA2439*AC2442)</f>
        <v>0</v>
      </c>
      <c r="AJ2439" s="31">
        <f t="shared" ref="AJ2439" si="23470">X2439*AE2439+Z2439*AE2442-Y2439*AF2439-AA2439*AF2442</f>
        <v>0</v>
      </c>
      <c r="AK2439" s="32">
        <f t="shared" ref="AK2439" si="23471">(X2439*AF2439+Y2439*AE2439+Z2439*AF2442+AA2439*AE2442)</f>
        <v>-0.29551282319976485</v>
      </c>
      <c r="AL2439" s="8"/>
      <c r="AM2439" s="29">
        <v>1</v>
      </c>
      <c r="AN2439" s="30">
        <v>0</v>
      </c>
      <c r="AO2439" s="31">
        <v>0</v>
      </c>
      <c r="AP2439" s="32">
        <f t="shared" ref="AP2439:AP2502" si="23472">-1/($AN$8*$B2439)</f>
        <v>-0.17870833333333333</v>
      </c>
      <c r="AR2439" s="29">
        <f t="shared" ref="AR2439" si="23473">AH2439*AM2439+AJ2439*AM2442-AI2439*AN2439-AK2439*AN2442</f>
        <v>0.93659112594743876</v>
      </c>
      <c r="AS2439" s="33">
        <f t="shared" ref="AS2439" si="23474">(AH2439*AN2439+AI2439*AM2439+AJ2439*AN2442+AK2439*AM2442)</f>
        <v>0</v>
      </c>
      <c r="AT2439" s="31">
        <f t="shared" ref="AT2439" si="23475">AH2439*AO2439+AJ2439*AO2442-AI2439*AP2439-AK2439*AP2442</f>
        <v>0</v>
      </c>
      <c r="AU2439" s="32">
        <f t="shared" ref="AU2439" si="23476">(AH2439*AP2439+AI2439*AO2439+AJ2439*AP2442+AK2439*AO2442)</f>
        <v>-0.46288946233262174</v>
      </c>
      <c r="AV2439" s="8"/>
      <c r="AW2439" s="29">
        <v>1</v>
      </c>
      <c r="AX2439" s="33">
        <v>0</v>
      </c>
      <c r="AY2439" s="31">
        <v>0</v>
      </c>
      <c r="AZ2439" s="32">
        <v>0</v>
      </c>
      <c r="BB2439" s="29">
        <f t="shared" ref="BB2439" si="23477">AR2439*AW2439+AT2439*AW2442-AS2439*AX2439-AU2439*AX2442</f>
        <v>0.8740049753509973</v>
      </c>
      <c r="BC2439" s="33">
        <f t="shared" ref="BC2439" si="23478">(AR2439*AX2439+AS2439*AW2439+AT2439*AX2442+AU2439*AW2442)</f>
        <v>0</v>
      </c>
      <c r="BD2439" s="31">
        <f t="shared" ref="BD2439" si="23479">AR2439*AY2439+AT2439*AY2442-AS2439*AZ2439-AU2439*AZ2442</f>
        <v>0</v>
      </c>
      <c r="BE2439" s="32">
        <f t="shared" ref="BE2439" si="23480">(AR2439*AZ2439+AS2439*AY2439+AT2439*AZ2442+AU2439*AY2442)</f>
        <v>-0.46288946233262174</v>
      </c>
      <c r="BF2439" s="8"/>
      <c r="BG2439" s="29">
        <v>1</v>
      </c>
      <c r="BH2439" s="30">
        <v>0</v>
      </c>
      <c r="BI2439" s="31">
        <v>0</v>
      </c>
      <c r="BJ2439" s="32">
        <f t="shared" ref="BJ2439:BJ2502" si="23481">-1/($BH$8*$B2439)</f>
        <v>-6.2837962962962957E-2</v>
      </c>
      <c r="BL2439" s="29">
        <f t="shared" ref="BL2439" si="23482">BB2439*BG2439+BD2439*BG2442-BC2439*BH2439-BE2439*BH2442</f>
        <v>0.8740049753509973</v>
      </c>
      <c r="BM2439" s="33">
        <f t="shared" ref="BM2439" si="23483">(BB2439*BH2439+BC2439*BG2439+BD2439*BH2442+BE2439*BG2442)</f>
        <v>0</v>
      </c>
      <c r="BN2439" s="31">
        <f t="shared" ref="BN2439" si="23484">BB2439*BI2439+BD2439*BI2442-BC2439*BJ2439-BE2439*BJ2442</f>
        <v>0</v>
      </c>
      <c r="BO2439" s="32">
        <f t="shared" ref="BO2439" si="23485">(BB2439*BJ2439+BC2439*BI2439+BD2439*BJ2442+BE2439*BI2442)</f>
        <v>-0.51781015460317303</v>
      </c>
      <c r="BP2439" s="8"/>
      <c r="BQ2439" s="34">
        <v>1</v>
      </c>
      <c r="BR2439" s="35">
        <v>0</v>
      </c>
      <c r="BS2439" s="11">
        <v>0</v>
      </c>
      <c r="BT2439" s="36">
        <v>0</v>
      </c>
      <c r="BV2439" s="29">
        <f t="shared" ref="BV2439" si="23486">BL2439*BQ2439+BN2439*BQ2442-BM2439*BR2439-BO2439*BR2442</f>
        <v>0.8740049753509973</v>
      </c>
      <c r="BW2439" s="33">
        <f t="shared" ref="BW2439" si="23487">(BL2439*BR2439+BM2439*BQ2439+BN2439*BR2442+BO2439*BQ2442)</f>
        <v>-0.51781015460317303</v>
      </c>
      <c r="BX2439" s="31">
        <f t="shared" ref="BX2439" si="23488">BL2439*BS2439+BN2439*BS2442-BM2439*BT2439-BO2439*BT2442</f>
        <v>0</v>
      </c>
      <c r="BY2439" s="32">
        <f t="shared" ref="BY2439" si="23489">(BL2439*BT2439+BM2439*BS2439+BN2439*BT2442+BO2439*BS2442)</f>
        <v>-0.51781015460317303</v>
      </c>
      <c r="CA2439" s="37">
        <f t="shared" ref="CA2439" si="23490">20*LOG(((1+$BR$8)/$BR$8)/((BV2439+BV2442)^2+(BW2439+BW2442)^2)^0.5)</f>
        <v>-4.147709366409208E-3</v>
      </c>
      <c r="CC2439" s="134">
        <f t="shared" ref="CC2439" si="23491">((BV2439^2+BW2439^2)^0.5)/((BV2442^2+BW2442^2)^0.5)</f>
        <v>1.0305088204902202</v>
      </c>
      <c r="CD2439" s="9"/>
      <c r="CE2439" s="38"/>
      <c r="CF2439" s="38"/>
      <c r="CG2439" s="38"/>
      <c r="CH2439" s="38"/>
      <c r="CM2439" s="129">
        <v>6.46</v>
      </c>
    </row>
    <row r="2440" spans="2:91" ht="18.600000000000001" customHeight="1" thickBot="1">
      <c r="D2440" s="39"/>
      <c r="G2440" s="40"/>
      <c r="I2440" s="39"/>
      <c r="L2440" s="40"/>
      <c r="N2440" s="39"/>
      <c r="Q2440" s="40"/>
      <c r="S2440" s="39"/>
      <c r="V2440" s="40"/>
      <c r="X2440" s="39"/>
      <c r="AA2440" s="40"/>
      <c r="AC2440" s="39"/>
      <c r="AF2440" s="40"/>
      <c r="AH2440" s="39"/>
      <c r="AK2440" s="40"/>
      <c r="AM2440" s="39"/>
      <c r="AP2440" s="40"/>
      <c r="AR2440" s="39"/>
      <c r="AU2440" s="40"/>
      <c r="AW2440" s="39"/>
      <c r="AZ2440" s="40"/>
      <c r="BB2440" s="39"/>
      <c r="BE2440" s="40"/>
      <c r="BG2440" s="39"/>
      <c r="BJ2440" s="40"/>
      <c r="BL2440" s="39"/>
      <c r="BO2440" s="40"/>
      <c r="BQ2440" s="34"/>
      <c r="BR2440" s="11"/>
      <c r="BS2440" s="11"/>
      <c r="BT2440" s="41"/>
      <c r="BV2440" s="39"/>
      <c r="BY2440" s="40"/>
      <c r="CC2440" s="135"/>
      <c r="CD2440" s="9"/>
      <c r="CE2440" s="38"/>
      <c r="CF2440" s="38"/>
      <c r="CG2440" s="38"/>
      <c r="CH2440" s="38"/>
    </row>
    <row r="2441" spans="2:91" ht="18.600000000000001" customHeight="1" thickBot="1">
      <c r="D2441" s="258" t="s">
        <v>129</v>
      </c>
      <c r="E2441" s="259"/>
      <c r="F2441" s="260" t="s">
        <v>130</v>
      </c>
      <c r="G2441" s="261"/>
      <c r="H2441" s="229"/>
      <c r="I2441" s="258" t="s">
        <v>131</v>
      </c>
      <c r="J2441" s="259"/>
      <c r="K2441" s="260" t="s">
        <v>132</v>
      </c>
      <c r="L2441" s="261"/>
      <c r="N2441" s="253" t="s">
        <v>133</v>
      </c>
      <c r="O2441" s="254"/>
      <c r="P2441" s="255" t="s">
        <v>134</v>
      </c>
      <c r="Q2441" s="256"/>
      <c r="S2441" s="258" t="s">
        <v>135</v>
      </c>
      <c r="T2441" s="259"/>
      <c r="U2441" s="260" t="s">
        <v>136</v>
      </c>
      <c r="V2441" s="261"/>
      <c r="W2441" s="8"/>
      <c r="X2441" s="253" t="s">
        <v>137</v>
      </c>
      <c r="Y2441" s="254"/>
      <c r="Z2441" s="255" t="s">
        <v>138</v>
      </c>
      <c r="AA2441" s="256"/>
      <c r="AB2441" s="8"/>
      <c r="AC2441" s="258" t="s">
        <v>139</v>
      </c>
      <c r="AD2441" s="259"/>
      <c r="AE2441" s="260" t="s">
        <v>140</v>
      </c>
      <c r="AF2441" s="261"/>
      <c r="AG2441" s="8"/>
      <c r="AH2441" s="253" t="s">
        <v>141</v>
      </c>
      <c r="AI2441" s="254"/>
      <c r="AJ2441" s="255" t="s">
        <v>142</v>
      </c>
      <c r="AK2441" s="256"/>
      <c r="AL2441" s="8"/>
      <c r="AM2441" s="258" t="s">
        <v>143</v>
      </c>
      <c r="AN2441" s="259"/>
      <c r="AO2441" s="260" t="s">
        <v>144</v>
      </c>
      <c r="AP2441" s="261"/>
      <c r="AR2441" s="253" t="s">
        <v>145</v>
      </c>
      <c r="AS2441" s="254"/>
      <c r="AT2441" s="255" t="s">
        <v>146</v>
      </c>
      <c r="AU2441" s="256"/>
      <c r="AV2441" s="4"/>
      <c r="AW2441" s="258" t="s">
        <v>147</v>
      </c>
      <c r="AX2441" s="259"/>
      <c r="AY2441" s="260" t="s">
        <v>148</v>
      </c>
      <c r="AZ2441" s="261"/>
      <c r="BA2441" s="8"/>
      <c r="BB2441" s="253" t="s">
        <v>149</v>
      </c>
      <c r="BC2441" s="254"/>
      <c r="BD2441" s="255" t="s">
        <v>150</v>
      </c>
      <c r="BE2441" s="256"/>
      <c r="BF2441" s="4"/>
      <c r="BG2441" s="258" t="s">
        <v>151</v>
      </c>
      <c r="BH2441" s="259"/>
      <c r="BI2441" s="260" t="s">
        <v>152</v>
      </c>
      <c r="BJ2441" s="261"/>
      <c r="BK2441" s="4"/>
      <c r="BL2441" s="253" t="s">
        <v>153</v>
      </c>
      <c r="BM2441" s="254"/>
      <c r="BN2441" s="255" t="s">
        <v>154</v>
      </c>
      <c r="BO2441" s="256"/>
      <c r="BP2441" s="4"/>
      <c r="BQ2441" s="258" t="s">
        <v>155</v>
      </c>
      <c r="BR2441" s="259"/>
      <c r="BS2441" s="260" t="s">
        <v>156</v>
      </c>
      <c r="BT2441" s="261"/>
      <c r="BU2441" s="8"/>
      <c r="BV2441" s="253" t="s">
        <v>157</v>
      </c>
      <c r="BW2441" s="254"/>
      <c r="BX2441" s="255" t="s">
        <v>158</v>
      </c>
      <c r="BY2441" s="256"/>
      <c r="CA2441" s="46" t="s">
        <v>16</v>
      </c>
      <c r="CC2441" s="136" t="s">
        <v>71</v>
      </c>
      <c r="CD2441" s="9"/>
      <c r="CE2441" s="38"/>
      <c r="CF2441" s="38"/>
      <c r="CG2441" s="38"/>
      <c r="CH2441" s="38"/>
    </row>
    <row r="2442" spans="2:91" ht="18.600000000000001" customHeight="1" thickTop="1" thickBot="1">
      <c r="D2442" s="29">
        <v>0</v>
      </c>
      <c r="E2442" s="33">
        <v>0</v>
      </c>
      <c r="F2442" s="31">
        <v>1</v>
      </c>
      <c r="G2442" s="32">
        <v>0</v>
      </c>
      <c r="I2442" s="29">
        <v>0</v>
      </c>
      <c r="J2442" s="33">
        <f t="shared" ref="J2442" si="23492">IF(0=(1-$J$8*$K$8*$B2439^2),10^14,$B2439*$J$8/(1-$J$8*$K$8*$B2439^2))</f>
        <v>-0.19058567493589038</v>
      </c>
      <c r="K2442" s="31">
        <v>1</v>
      </c>
      <c r="L2442" s="32">
        <v>0</v>
      </c>
      <c r="N2442" s="29">
        <f t="shared" ref="N2442" si="23493">D2442*I2439+F2442*I2442-E2442*J2439-G2442*J2442</f>
        <v>0</v>
      </c>
      <c r="O2442" s="33">
        <f t="shared" ref="O2442" si="23494">(D2442*J2439+E2442*I2439+F2442*J2442+G2442*I2442)</f>
        <v>-0.19058567493589038</v>
      </c>
      <c r="P2442" s="31">
        <f t="shared" ref="P2442" si="23495">D2442*K2439+F2442*K2442-E2442*L2439-G2442*L2442</f>
        <v>1</v>
      </c>
      <c r="Q2442" s="32">
        <f t="shared" ref="Q2442" si="23496">(D2442*L2439+E2442*K2439+F2442*L2442+G2442*K2442)</f>
        <v>0</v>
      </c>
      <c r="S2442" s="29">
        <v>0</v>
      </c>
      <c r="T2442" s="33">
        <v>0</v>
      </c>
      <c r="U2442" s="31">
        <v>1</v>
      </c>
      <c r="V2442" s="32">
        <v>0</v>
      </c>
      <c r="X2442" s="29">
        <f t="shared" ref="X2442" si="23497">N2442*S2439+P2442*S2442-O2442*T2439-Q2442*T2442</f>
        <v>0</v>
      </c>
      <c r="Y2442" s="33">
        <f t="shared" ref="Y2442" si="23498">(N2442*T2439+O2442*S2439+P2442*T2442+Q2442*S2442)</f>
        <v>-0.19058567493589038</v>
      </c>
      <c r="Z2442" s="31">
        <f t="shared" ref="Z2442" si="23499">N2442*U2439+P2442*U2442-O2442*V2439-Q2442*V2442</f>
        <v>0.96233668244557824</v>
      </c>
      <c r="AA2442" s="32">
        <f t="shared" ref="AA2442" si="23500">(N2442*V2439+O2442*U2439+P2442*V2442+Q2442*U2442)</f>
        <v>0</v>
      </c>
      <c r="AB2442" s="8"/>
      <c r="AC2442" s="29">
        <v>0</v>
      </c>
      <c r="AD2442" s="33">
        <f t="shared" ref="AD2442" si="23501">IF(0=(1-$AD$8*$AE$8*$B2439^2),10^14,$B2439*$AD$8/(1-$AD$8*$AE$8*$B2439^2))</f>
        <v>-0.14896642037496427</v>
      </c>
      <c r="AE2442" s="31">
        <v>1</v>
      </c>
      <c r="AF2442" s="32">
        <v>0</v>
      </c>
      <c r="AH2442" s="29">
        <f t="shared" ref="AH2442" si="23502">X2442*AC2439+Z2442*AC2442-Y2442*AD2439-AA2442*AD2442</f>
        <v>0</v>
      </c>
      <c r="AI2442" s="33">
        <f t="shared" ref="AI2442" si="23503">(X2442*AD2439+Y2442*AC2439+Z2442*AD2442+AA2442*AC2442)</f>
        <v>-0.33394152571532687</v>
      </c>
      <c r="AJ2442" s="31">
        <f t="shared" ref="AJ2442" si="23504">X2442*AE2439+Z2442*AE2442-Y2442*AF2439-AA2442*AF2442</f>
        <v>0.96233668244557824</v>
      </c>
      <c r="AK2442" s="32">
        <f t="shared" ref="AK2442" si="23505">(X2442*AF2439+Y2442*AE2439+Z2442*AF2442+AA2442*AE2442)</f>
        <v>0</v>
      </c>
      <c r="AL2442" s="8"/>
      <c r="AM2442" s="29">
        <v>0</v>
      </c>
      <c r="AN2442" s="33">
        <v>0</v>
      </c>
      <c r="AO2442" s="31">
        <v>1</v>
      </c>
      <c r="AP2442" s="32">
        <v>0</v>
      </c>
      <c r="AR2442" s="29">
        <f t="shared" ref="AR2442" si="23506">AH2442*AM2439+AJ2442*AM2442-AI2442*AN2439-AK2442*AN2442</f>
        <v>0</v>
      </c>
      <c r="AS2442" s="33">
        <f t="shared" ref="AS2442" si="23507">(AH2442*AN2439+AI2442*AM2439+AJ2442*AN2442+AK2442*AM2442)</f>
        <v>-0.33394152571532687</v>
      </c>
      <c r="AT2442" s="31">
        <f t="shared" ref="AT2442" si="23508">AH2442*AO2439+AJ2442*AO2442-AI2442*AP2439-AK2442*AP2442</f>
        <v>0.90265854895420172</v>
      </c>
      <c r="AU2442" s="32">
        <f t="shared" ref="AU2442" si="23509">(AH2442*AP2439+AI2442*AO2439+AJ2442*AP2442+AK2442*AO2442)</f>
        <v>0</v>
      </c>
      <c r="AV2442" s="8"/>
      <c r="AW2442" s="29">
        <v>0</v>
      </c>
      <c r="AX2442" s="33">
        <f t="shared" ref="AX2442" si="23510">IF(0=(1-$AX$8*$AY$8*$B2439^2),10^14,$B2439*$AX$8/(1-$AX$8*$AY$8*$B2439^2))</f>
        <v>-0.13520755102320411</v>
      </c>
      <c r="AY2442" s="31">
        <v>1</v>
      </c>
      <c r="AZ2442" s="32">
        <v>0</v>
      </c>
      <c r="BB2442" s="29">
        <f t="shared" ref="BB2442" si="23511">AR2442*AW2439+AT2442*AW2442-AS2442*AX2439-AU2442*AX2442</f>
        <v>0</v>
      </c>
      <c r="BC2442" s="33">
        <f t="shared" ref="BC2442" si="23512">(AR2442*AX2439+AS2442*AW2439+AT2442*AX2442+AU2442*AW2442)</f>
        <v>-0.45598777752958347</v>
      </c>
      <c r="BD2442" s="31">
        <f t="shared" ref="BD2442" si="23513">AR2442*AY2439+AT2442*AY2442-AS2442*AZ2439-AU2442*AZ2442</f>
        <v>0.90265854895420172</v>
      </c>
      <c r="BE2442" s="32">
        <f t="shared" ref="BE2442" si="23514">(AR2442*AZ2439+AS2442*AY2439+AT2442*AZ2442+AU2442*AY2442)</f>
        <v>0</v>
      </c>
      <c r="BF2442" s="8"/>
      <c r="BG2442" s="29">
        <v>0</v>
      </c>
      <c r="BH2442" s="33">
        <v>0</v>
      </c>
      <c r="BI2442" s="31">
        <v>1</v>
      </c>
      <c r="BJ2442" s="32">
        <v>0</v>
      </c>
      <c r="BL2442" s="29">
        <f t="shared" ref="BL2442" si="23515">BB2442*BG2439+BD2442*BG2442-BC2442*BH2439-BE2442*BH2442</f>
        <v>0</v>
      </c>
      <c r="BM2442" s="33">
        <f t="shared" ref="BM2442" si="23516">(BB2442*BH2439+BC2442*BG2439+BD2442*BH2442+BE2442*BG2442)</f>
        <v>-0.45598777752958347</v>
      </c>
      <c r="BN2442" s="31">
        <f t="shared" ref="BN2442" si="23517">BB2442*BI2439+BD2442*BI2442-BC2442*BJ2439-BE2442*BJ2442</f>
        <v>0.87400520587823394</v>
      </c>
      <c r="BO2442" s="32">
        <f t="shared" ref="BO2442" si="23518">(BB2442*BJ2439+BC2442*BI2439+BD2442*BJ2442+BE2442*BI2442)</f>
        <v>0</v>
      </c>
      <c r="BP2442" s="8"/>
      <c r="BQ2442" s="19">
        <f t="shared" ref="BQ2442:BQ2505" si="23519">1/$BR$8</f>
        <v>1</v>
      </c>
      <c r="BR2442" s="47">
        <v>0</v>
      </c>
      <c r="BS2442" s="48">
        <v>1</v>
      </c>
      <c r="BT2442" s="49">
        <v>0</v>
      </c>
      <c r="BV2442" s="29">
        <f t="shared" ref="BV2442" si="23520">BL2442*BQ2439+BN2442*BQ2442-BM2442*BR2439-BO2442*BR2442</f>
        <v>0.87400520587823394</v>
      </c>
      <c r="BW2442" s="33">
        <f t="shared" ref="BW2442" si="23521">(BL2442*BR2439+BM2442*BQ2439+BN2442*BR2442+BO2442*BQ2442)</f>
        <v>-0.45598777752958347</v>
      </c>
      <c r="BX2442" s="31">
        <f t="shared" ref="BX2442" si="23522">BL2442*BS2439+BN2442*BS2442-BM2442*BT2439-BO2442*BT2442</f>
        <v>0.87400520587823394</v>
      </c>
      <c r="BY2442" s="32">
        <f t="shared" ref="BY2442" si="23523">(BL2442*BT2439+BM2442*BS2439+BN2442*BT2442+BO2442*BS2442)</f>
        <v>0</v>
      </c>
      <c r="CA2442" s="50">
        <f t="shared" ref="CA2442" si="23524">(180/PI())*ATAN(-1*(BW2439+BW2442)/(BV2439+BV2442))</f>
        <v>29.121715829011489</v>
      </c>
      <c r="CC2442" s="137">
        <f t="shared" ref="CC2442" si="23525">20*LOG(((1-(10^(CA2439/20)^2)*(1-((1-CC2439)/(1+CC2439))^2))^0.5))</f>
        <v>-29.280698249601151</v>
      </c>
      <c r="CD2442" s="9"/>
      <c r="CE2442" s="38"/>
      <c r="CF2442" s="38"/>
      <c r="CG2442" s="38"/>
      <c r="CH2442" s="38"/>
    </row>
    <row r="2443" spans="2:91" ht="18.600000000000001" customHeight="1">
      <c r="CC2443" s="42"/>
    </row>
    <row r="2444" spans="2:91" ht="18.600000000000001" customHeight="1" thickBot="1">
      <c r="E2444" s="22" t="s">
        <v>4</v>
      </c>
      <c r="J2444" s="22" t="s">
        <v>5</v>
      </c>
      <c r="O2444" s="22" t="s">
        <v>6</v>
      </c>
      <c r="T2444" s="22" t="s">
        <v>7</v>
      </c>
      <c r="Y2444" s="22" t="s">
        <v>8</v>
      </c>
      <c r="AD2444" s="22" t="s">
        <v>65</v>
      </c>
      <c r="AI2444" s="22" t="s">
        <v>9</v>
      </c>
      <c r="AN2444" s="22" t="s">
        <v>66</v>
      </c>
      <c r="AS2444" s="22" t="s">
        <v>51</v>
      </c>
      <c r="AX2444" s="22" t="s">
        <v>67</v>
      </c>
      <c r="BC2444" s="22" t="s">
        <v>52</v>
      </c>
      <c r="BH2444" s="22" t="s">
        <v>68</v>
      </c>
      <c r="BM2444" s="22" t="s">
        <v>63</v>
      </c>
      <c r="BQ2444" s="23" t="s">
        <v>69</v>
      </c>
      <c r="BR2444" s="23"/>
      <c r="BS2444" s="24"/>
      <c r="BT2444" s="24"/>
      <c r="BU2444" s="24"/>
      <c r="BW2444" s="22" t="s">
        <v>64</v>
      </c>
    </row>
    <row r="2445" spans="2:91" ht="18.600000000000001" customHeight="1" thickBot="1">
      <c r="D2445" s="249" t="s">
        <v>103</v>
      </c>
      <c r="E2445" s="250"/>
      <c r="F2445" s="251" t="s">
        <v>104</v>
      </c>
      <c r="G2445" s="252"/>
      <c r="H2445" s="229"/>
      <c r="I2445" s="253" t="s">
        <v>11</v>
      </c>
      <c r="J2445" s="254"/>
      <c r="K2445" s="255" t="s">
        <v>12</v>
      </c>
      <c r="L2445" s="256"/>
      <c r="M2445" s="24"/>
      <c r="N2445" s="253" t="s">
        <v>105</v>
      </c>
      <c r="O2445" s="254"/>
      <c r="P2445" s="255" t="s">
        <v>106</v>
      </c>
      <c r="Q2445" s="256"/>
      <c r="R2445" s="24"/>
      <c r="S2445" s="249" t="s">
        <v>107</v>
      </c>
      <c r="T2445" s="250"/>
      <c r="U2445" s="251" t="s">
        <v>108</v>
      </c>
      <c r="V2445" s="252"/>
      <c r="W2445" s="8"/>
      <c r="X2445" s="253" t="s">
        <v>109</v>
      </c>
      <c r="Y2445" s="254"/>
      <c r="Z2445" s="255" t="s">
        <v>110</v>
      </c>
      <c r="AA2445" s="256"/>
      <c r="AB2445" s="8"/>
      <c r="AC2445" s="253" t="s">
        <v>111</v>
      </c>
      <c r="AD2445" s="254"/>
      <c r="AE2445" s="255" t="s">
        <v>14</v>
      </c>
      <c r="AF2445" s="256"/>
      <c r="AG2445" s="8"/>
      <c r="AH2445" s="253" t="s">
        <v>112</v>
      </c>
      <c r="AI2445" s="254"/>
      <c r="AJ2445" s="255" t="s">
        <v>113</v>
      </c>
      <c r="AK2445" s="256"/>
      <c r="AL2445" s="8"/>
      <c r="AM2445" s="249" t="s">
        <v>114</v>
      </c>
      <c r="AN2445" s="250"/>
      <c r="AO2445" s="251" t="s">
        <v>115</v>
      </c>
      <c r="AP2445" s="252"/>
      <c r="AQ2445" s="24"/>
      <c r="AR2445" s="253" t="s">
        <v>116</v>
      </c>
      <c r="AS2445" s="254"/>
      <c r="AT2445" s="255" t="s">
        <v>13</v>
      </c>
      <c r="AU2445" s="256"/>
      <c r="AV2445" s="4"/>
      <c r="AW2445" s="253" t="s">
        <v>117</v>
      </c>
      <c r="AX2445" s="254"/>
      <c r="AY2445" s="255" t="s">
        <v>118</v>
      </c>
      <c r="AZ2445" s="256"/>
      <c r="BA2445" s="8"/>
      <c r="BB2445" s="253" t="s">
        <v>119</v>
      </c>
      <c r="BC2445" s="254"/>
      <c r="BD2445" s="255" t="s">
        <v>120</v>
      </c>
      <c r="BE2445" s="256"/>
      <c r="BF2445" s="4"/>
      <c r="BG2445" s="249" t="s">
        <v>121</v>
      </c>
      <c r="BH2445" s="250"/>
      <c r="BI2445" s="251" t="s">
        <v>122</v>
      </c>
      <c r="BJ2445" s="252"/>
      <c r="BK2445" s="4"/>
      <c r="BL2445" s="253" t="s">
        <v>123</v>
      </c>
      <c r="BM2445" s="254"/>
      <c r="BN2445" s="255" t="s">
        <v>124</v>
      </c>
      <c r="BO2445" s="256"/>
      <c r="BP2445" s="4"/>
      <c r="BQ2445" s="253" t="s">
        <v>125</v>
      </c>
      <c r="BR2445" s="254"/>
      <c r="BS2445" s="255" t="s">
        <v>126</v>
      </c>
      <c r="BT2445" s="256"/>
      <c r="BU2445" s="8"/>
      <c r="BV2445" s="253" t="s">
        <v>127</v>
      </c>
      <c r="BW2445" s="254"/>
      <c r="BX2445" s="255" t="s">
        <v>128</v>
      </c>
      <c r="BY2445" s="256"/>
      <c r="CA2445" s="27" t="s">
        <v>15</v>
      </c>
      <c r="CC2445" s="133" t="s">
        <v>70</v>
      </c>
      <c r="CD2445" s="9"/>
      <c r="CE2445" s="38"/>
      <c r="CF2445" s="38"/>
      <c r="CG2445" s="38"/>
      <c r="CH2445" s="38"/>
    </row>
    <row r="2446" spans="2:91" ht="18.600000000000001" customHeight="1" thickTop="1" thickBot="1">
      <c r="B2446" s="129">
        <v>6.5</v>
      </c>
      <c r="D2446" s="29">
        <v>1</v>
      </c>
      <c r="E2446" s="30">
        <v>0</v>
      </c>
      <c r="F2446" s="31">
        <v>0</v>
      </c>
      <c r="G2446" s="32">
        <f t="shared" ref="G2446:G2509" si="23526">-1/($E$8*$B2446)</f>
        <v>-0.10141230769230769</v>
      </c>
      <c r="I2446" s="29">
        <v>1</v>
      </c>
      <c r="J2446" s="33">
        <v>0</v>
      </c>
      <c r="K2446" s="31">
        <v>0</v>
      </c>
      <c r="L2446" s="32">
        <v>0</v>
      </c>
      <c r="N2446" s="29">
        <f t="shared" ref="N2446" si="23527">D2446*I2446+F2446*I2449-E2446*J2446-G2446*J2449</f>
        <v>0.98073217222616638</v>
      </c>
      <c r="O2446" s="33">
        <f t="shared" ref="O2446" si="23528">(D2446*J2446+E2446*I2446+F2446*J2449+G2446*I2449)</f>
        <v>0</v>
      </c>
      <c r="P2446" s="31">
        <f t="shared" ref="P2446" si="23529">D2446*K2446+F2446*K2449-E2446*L2446-G2446*L2449</f>
        <v>0</v>
      </c>
      <c r="Q2446" s="32">
        <f t="shared" ref="Q2446" si="23530">(D2446*L2446+E2446*K2446+F2446*L2449+G2446*K2449)</f>
        <v>-0.10141230769230769</v>
      </c>
      <c r="S2446" s="29">
        <v>1</v>
      </c>
      <c r="T2446" s="30">
        <v>0</v>
      </c>
      <c r="U2446" s="31">
        <v>0</v>
      </c>
      <c r="V2446" s="32">
        <f t="shared" ref="V2446:V2509" si="23531">-1/($T$8*$B2446)</f>
        <v>-0.19701076923076924</v>
      </c>
      <c r="X2446" s="29">
        <f t="shared" ref="X2446" si="23532">N2446*S2446+P2446*S2449-O2446*T2446-Q2446*T2449</f>
        <v>0.98073217222616638</v>
      </c>
      <c r="Y2446" s="33">
        <f t="shared" ref="Y2446" si="23533">(N2446*T2446+O2446*S2446+P2446*T2449+Q2446*S2449)</f>
        <v>0</v>
      </c>
      <c r="Z2446" s="31">
        <f t="shared" ref="Z2446" si="23534">N2446*U2446+P2446*U2449-O2446*V2446-Q2446*V2449</f>
        <v>0</v>
      </c>
      <c r="AA2446" s="32">
        <f t="shared" ref="AA2446" si="23535">(N2446*V2446+O2446*U2446+P2446*V2449+Q2446*U2449)</f>
        <v>-0.29462710735194797</v>
      </c>
      <c r="AB2446" s="8"/>
      <c r="AC2446" s="29">
        <v>1</v>
      </c>
      <c r="AD2446" s="33">
        <v>0</v>
      </c>
      <c r="AE2446" s="31">
        <v>0</v>
      </c>
      <c r="AF2446" s="32">
        <v>0</v>
      </c>
      <c r="AH2446" s="29">
        <f t="shared" ref="AH2446" si="23536">X2446*AC2446+Z2446*AC2449-Y2446*AD2446-AA2446*AD2449</f>
        <v>0.93698135902843083</v>
      </c>
      <c r="AI2446" s="33">
        <f t="shared" ref="AI2446" si="23537">(X2446*AD2446+Y2446*AC2446+Z2446*AD2449+AA2446*AC2449)</f>
        <v>0</v>
      </c>
      <c r="AJ2446" s="31">
        <f t="shared" ref="AJ2446" si="23538">X2446*AE2446+Z2446*AE2449-Y2446*AF2446-AA2446*AF2449</f>
        <v>0</v>
      </c>
      <c r="AK2446" s="32">
        <f t="shared" ref="AK2446" si="23539">(X2446*AF2446+Y2446*AE2446+Z2446*AF2449+AA2446*AE2449)</f>
        <v>-0.29462710735194797</v>
      </c>
      <c r="AL2446" s="8"/>
      <c r="AM2446" s="29">
        <v>1</v>
      </c>
      <c r="AN2446" s="30">
        <v>0</v>
      </c>
      <c r="AO2446" s="31">
        <v>0</v>
      </c>
      <c r="AP2446" s="32">
        <f t="shared" ref="AP2446:AP2509" si="23540">-1/($AN$8*$B2446)</f>
        <v>-0.17815846153846154</v>
      </c>
      <c r="AR2446" s="29">
        <f t="shared" ref="AR2446" si="23541">AH2446*AM2446+AJ2446*AM2449-AI2446*AN2446-AK2446*AN2449</f>
        <v>0.93698135902843083</v>
      </c>
      <c r="AS2446" s="33">
        <f t="shared" ref="AS2446" si="23542">(AH2446*AN2446+AI2446*AM2446+AJ2446*AN2449+AK2446*AM2449)</f>
        <v>0</v>
      </c>
      <c r="AT2446" s="31">
        <f t="shared" ref="AT2446" si="23543">AH2446*AO2446+AJ2446*AO2449-AI2446*AP2446-AK2446*AP2449</f>
        <v>0</v>
      </c>
      <c r="AU2446" s="32">
        <f t="shared" ref="AU2446" si="23544">(AH2446*AP2446+AI2446*AO2446+AJ2446*AP2449+AK2446*AO2449)</f>
        <v>-0.46155826476667006</v>
      </c>
      <c r="AV2446" s="8"/>
      <c r="AW2446" s="29">
        <v>1</v>
      </c>
      <c r="AX2446" s="33">
        <v>0</v>
      </c>
      <c r="AY2446" s="31">
        <v>0</v>
      </c>
      <c r="AZ2446" s="32">
        <v>0</v>
      </c>
      <c r="BB2446" s="29">
        <f t="shared" ref="BB2446" si="23545">AR2446*AW2446+AT2446*AW2449-AS2446*AX2446-AU2446*AX2449</f>
        <v>0.87477105124720111</v>
      </c>
      <c r="BC2446" s="33">
        <f t="shared" ref="BC2446" si="23546">(AR2446*AX2446+AS2446*AW2446+AT2446*AX2449+AU2446*AW2449)</f>
        <v>0</v>
      </c>
      <c r="BD2446" s="31">
        <f t="shared" ref="BD2446" si="23547">AR2446*AY2446+AT2446*AY2449-AS2446*AZ2446-AU2446*AZ2449</f>
        <v>0</v>
      </c>
      <c r="BE2446" s="32">
        <f t="shared" ref="BE2446" si="23548">(AR2446*AZ2446+AS2446*AY2446+AT2446*AZ2449+AU2446*AY2449)</f>
        <v>-0.46155826476667006</v>
      </c>
      <c r="BF2446" s="8"/>
      <c r="BG2446" s="29">
        <v>1</v>
      </c>
      <c r="BH2446" s="30">
        <v>0</v>
      </c>
      <c r="BI2446" s="31">
        <v>0</v>
      </c>
      <c r="BJ2446" s="32">
        <f t="shared" ref="BJ2446:BJ2509" si="23549">-1/($BH$8*$B2446)</f>
        <v>-6.2644615384615382E-2</v>
      </c>
      <c r="BL2446" s="29">
        <f t="shared" ref="BL2446" si="23550">BB2446*BG2446+BD2446*BG2449-BC2446*BH2446-BE2446*BH2449</f>
        <v>0.87477105124720111</v>
      </c>
      <c r="BM2446" s="33">
        <f t="shared" ref="BM2446" si="23551">(BB2446*BH2446+BC2446*BG2446+BD2446*BH2449+BE2446*BG2449)</f>
        <v>0</v>
      </c>
      <c r="BN2446" s="31">
        <f t="shared" ref="BN2446" si="23552">BB2446*BI2446+BD2446*BI2449-BC2446*BJ2446-BE2446*BJ2449</f>
        <v>0</v>
      </c>
      <c r="BO2446" s="32">
        <f t="shared" ref="BO2446" si="23553">(BB2446*BJ2446+BC2446*BI2446+BD2446*BJ2449+BE2446*BI2449)</f>
        <v>-0.51635796082164664</v>
      </c>
      <c r="BP2446" s="8"/>
      <c r="BQ2446" s="34">
        <v>1</v>
      </c>
      <c r="BR2446" s="35">
        <v>0</v>
      </c>
      <c r="BS2446" s="11">
        <v>0</v>
      </c>
      <c r="BT2446" s="36">
        <v>0</v>
      </c>
      <c r="BV2446" s="29">
        <f t="shared" ref="BV2446" si="23554">BL2446*BQ2446+BN2446*BQ2449-BM2446*BR2446-BO2446*BR2449</f>
        <v>0.87477105124720111</v>
      </c>
      <c r="BW2446" s="33">
        <f t="shared" ref="BW2446" si="23555">(BL2446*BR2446+BM2446*BQ2446+BN2446*BR2449+BO2446*BQ2449)</f>
        <v>-0.51635796082164664</v>
      </c>
      <c r="BX2446" s="31">
        <f t="shared" ref="BX2446" si="23556">BL2446*BS2446+BN2446*BS2449-BM2446*BT2446-BO2446*BT2449</f>
        <v>0</v>
      </c>
      <c r="BY2446" s="32">
        <f t="shared" ref="BY2446" si="23557">(BL2446*BT2446+BM2446*BS2446+BN2446*BT2449+BO2446*BS2449)</f>
        <v>-0.51635796082164664</v>
      </c>
      <c r="CA2446" s="37">
        <f t="shared" ref="CA2446" si="23558">20*LOG(((1+$BR$8)/$BR$8)/((BV2446+BV2449)^2+(BW2446+BW2449)^2)^0.5)</f>
        <v>-4.1289411352238891E-3</v>
      </c>
      <c r="CC2446" s="134">
        <f t="shared" ref="CC2446" si="23559">((BV2446^2+BW2446^2)^0.5)/((BV2449^2+BW2449^2)^0.5)</f>
        <v>1.0303511104585079</v>
      </c>
      <c r="CD2446" s="9"/>
      <c r="CE2446" s="38"/>
      <c r="CF2446" s="38"/>
      <c r="CG2446" s="38"/>
      <c r="CH2446" s="38"/>
      <c r="CM2446" s="129">
        <v>6.48</v>
      </c>
    </row>
    <row r="2447" spans="2:91" ht="18.600000000000001" customHeight="1" thickBot="1">
      <c r="D2447" s="39"/>
      <c r="G2447" s="40"/>
      <c r="I2447" s="39"/>
      <c r="L2447" s="40"/>
      <c r="N2447" s="39"/>
      <c r="Q2447" s="40"/>
      <c r="S2447" s="39"/>
      <c r="V2447" s="40"/>
      <c r="X2447" s="39"/>
      <c r="AA2447" s="40"/>
      <c r="AC2447" s="39"/>
      <c r="AF2447" s="40"/>
      <c r="AH2447" s="39"/>
      <c r="AK2447" s="40"/>
      <c r="AM2447" s="39"/>
      <c r="AP2447" s="40"/>
      <c r="AR2447" s="39"/>
      <c r="AU2447" s="40"/>
      <c r="AW2447" s="39"/>
      <c r="AZ2447" s="40"/>
      <c r="BB2447" s="39"/>
      <c r="BE2447" s="40"/>
      <c r="BG2447" s="39"/>
      <c r="BJ2447" s="40"/>
      <c r="BL2447" s="39"/>
      <c r="BO2447" s="40"/>
      <c r="BQ2447" s="34"/>
      <c r="BR2447" s="11"/>
      <c r="BS2447" s="11"/>
      <c r="BT2447" s="41"/>
      <c r="BV2447" s="39"/>
      <c r="BY2447" s="40"/>
      <c r="CC2447" s="135"/>
      <c r="CD2447" s="9"/>
      <c r="CE2447" s="38"/>
      <c r="CF2447" s="38"/>
      <c r="CG2447" s="38"/>
      <c r="CH2447" s="38"/>
    </row>
    <row r="2448" spans="2:91" ht="18.600000000000001" customHeight="1" thickBot="1">
      <c r="D2448" s="258" t="s">
        <v>129</v>
      </c>
      <c r="E2448" s="259"/>
      <c r="F2448" s="260" t="s">
        <v>130</v>
      </c>
      <c r="G2448" s="261"/>
      <c r="H2448" s="229"/>
      <c r="I2448" s="258" t="s">
        <v>131</v>
      </c>
      <c r="J2448" s="259"/>
      <c r="K2448" s="260" t="s">
        <v>132</v>
      </c>
      <c r="L2448" s="261"/>
      <c r="N2448" s="253" t="s">
        <v>133</v>
      </c>
      <c r="O2448" s="254"/>
      <c r="P2448" s="255" t="s">
        <v>134</v>
      </c>
      <c r="Q2448" s="256"/>
      <c r="S2448" s="258" t="s">
        <v>135</v>
      </c>
      <c r="T2448" s="259"/>
      <c r="U2448" s="260" t="s">
        <v>136</v>
      </c>
      <c r="V2448" s="261"/>
      <c r="W2448" s="8"/>
      <c r="X2448" s="253" t="s">
        <v>137</v>
      </c>
      <c r="Y2448" s="254"/>
      <c r="Z2448" s="255" t="s">
        <v>138</v>
      </c>
      <c r="AA2448" s="256"/>
      <c r="AB2448" s="8"/>
      <c r="AC2448" s="258" t="s">
        <v>139</v>
      </c>
      <c r="AD2448" s="259"/>
      <c r="AE2448" s="260" t="s">
        <v>140</v>
      </c>
      <c r="AF2448" s="261"/>
      <c r="AG2448" s="8"/>
      <c r="AH2448" s="253" t="s">
        <v>141</v>
      </c>
      <c r="AI2448" s="254"/>
      <c r="AJ2448" s="255" t="s">
        <v>142</v>
      </c>
      <c r="AK2448" s="256"/>
      <c r="AL2448" s="8"/>
      <c r="AM2448" s="258" t="s">
        <v>143</v>
      </c>
      <c r="AN2448" s="259"/>
      <c r="AO2448" s="260" t="s">
        <v>144</v>
      </c>
      <c r="AP2448" s="261"/>
      <c r="AR2448" s="253" t="s">
        <v>145</v>
      </c>
      <c r="AS2448" s="254"/>
      <c r="AT2448" s="255" t="s">
        <v>146</v>
      </c>
      <c r="AU2448" s="256"/>
      <c r="AV2448" s="4"/>
      <c r="AW2448" s="258" t="s">
        <v>147</v>
      </c>
      <c r="AX2448" s="259"/>
      <c r="AY2448" s="260" t="s">
        <v>148</v>
      </c>
      <c r="AZ2448" s="261"/>
      <c r="BA2448" s="8"/>
      <c r="BB2448" s="253" t="s">
        <v>149</v>
      </c>
      <c r="BC2448" s="254"/>
      <c r="BD2448" s="255" t="s">
        <v>150</v>
      </c>
      <c r="BE2448" s="256"/>
      <c r="BF2448" s="4"/>
      <c r="BG2448" s="258" t="s">
        <v>151</v>
      </c>
      <c r="BH2448" s="259"/>
      <c r="BI2448" s="260" t="s">
        <v>152</v>
      </c>
      <c r="BJ2448" s="261"/>
      <c r="BK2448" s="4"/>
      <c r="BL2448" s="253" t="s">
        <v>153</v>
      </c>
      <c r="BM2448" s="254"/>
      <c r="BN2448" s="255" t="s">
        <v>154</v>
      </c>
      <c r="BO2448" s="256"/>
      <c r="BP2448" s="4"/>
      <c r="BQ2448" s="258" t="s">
        <v>155</v>
      </c>
      <c r="BR2448" s="259"/>
      <c r="BS2448" s="260" t="s">
        <v>156</v>
      </c>
      <c r="BT2448" s="261"/>
      <c r="BU2448" s="8"/>
      <c r="BV2448" s="253" t="s">
        <v>157</v>
      </c>
      <c r="BW2448" s="254"/>
      <c r="BX2448" s="255" t="s">
        <v>158</v>
      </c>
      <c r="BY2448" s="256"/>
      <c r="CA2448" s="46" t="s">
        <v>16</v>
      </c>
      <c r="CC2448" s="136" t="s">
        <v>71</v>
      </c>
      <c r="CD2448" s="9"/>
      <c r="CE2448" s="38"/>
      <c r="CF2448" s="38"/>
      <c r="CG2448" s="38"/>
      <c r="CH2448" s="38"/>
    </row>
    <row r="2449" spans="2:91" ht="18.600000000000001" customHeight="1" thickTop="1" thickBot="1">
      <c r="D2449" s="29">
        <v>0</v>
      </c>
      <c r="E2449" s="33">
        <v>0</v>
      </c>
      <c r="F2449" s="31">
        <v>1</v>
      </c>
      <c r="G2449" s="32">
        <v>0</v>
      </c>
      <c r="I2449" s="29">
        <v>0</v>
      </c>
      <c r="J2449" s="33">
        <f t="shared" ref="J2449" si="23560">IF(0=(1-$J$8*$K$8*$B2446^2),10^14,$B2446*$J$8/(1-$J$8*$K$8*$B2446^2))</f>
        <v>-0.18999496424333037</v>
      </c>
      <c r="K2449" s="31">
        <v>1</v>
      </c>
      <c r="L2449" s="32">
        <v>0</v>
      </c>
      <c r="N2449" s="29">
        <f t="shared" ref="N2449" si="23561">D2449*I2446+F2449*I2449-E2449*J2446-G2449*J2449</f>
        <v>0</v>
      </c>
      <c r="O2449" s="33">
        <f t="shared" ref="O2449" si="23562">(D2449*J2446+E2449*I2446+F2449*J2449+G2449*I2449)</f>
        <v>-0.18999496424333037</v>
      </c>
      <c r="P2449" s="31">
        <f t="shared" ref="P2449" si="23563">D2449*K2446+F2449*K2449-E2449*L2446-G2449*L2449</f>
        <v>1</v>
      </c>
      <c r="Q2449" s="32">
        <f t="shared" ref="Q2449" si="23564">(D2449*L2446+E2449*K2446+F2449*L2449+G2449*K2449)</f>
        <v>0</v>
      </c>
      <c r="S2449" s="29">
        <v>0</v>
      </c>
      <c r="T2449" s="33">
        <v>0</v>
      </c>
      <c r="U2449" s="31">
        <v>1</v>
      </c>
      <c r="V2449" s="32">
        <v>0</v>
      </c>
      <c r="X2449" s="29">
        <f t="shared" ref="X2449" si="23565">N2449*S2446+P2449*S2449-O2449*T2446-Q2449*T2449</f>
        <v>0</v>
      </c>
      <c r="Y2449" s="33">
        <f t="shared" ref="Y2449" si="23566">(N2449*T2446+O2449*S2446+P2449*T2449+Q2449*S2449)</f>
        <v>-0.18999496424333037</v>
      </c>
      <c r="Z2449" s="31">
        <f t="shared" ref="Z2449" si="23567">N2449*U2446+P2449*U2449-O2449*V2446-Q2449*V2449</f>
        <v>0.96256894594444897</v>
      </c>
      <c r="AA2449" s="32">
        <f t="shared" ref="AA2449" si="23568">(N2449*V2446+O2449*U2446+P2449*V2449+Q2449*U2449)</f>
        <v>0</v>
      </c>
      <c r="AB2449" s="8"/>
      <c r="AC2449" s="29">
        <v>0</v>
      </c>
      <c r="AD2449" s="33">
        <f t="shared" ref="AD2449" si="23569">IF(0=(1-$AD$8*$AE$8*$B2446^2),10^14,$B2446*$AD$8/(1-$AD$8*$AE$8*$B2446^2))</f>
        <v>-0.14849554608521764</v>
      </c>
      <c r="AE2449" s="31">
        <v>1</v>
      </c>
      <c r="AF2449" s="32">
        <v>0</v>
      </c>
      <c r="AH2449" s="29">
        <f t="shared" ref="AH2449" si="23570">X2449*AC2446+Z2449*AC2449-Y2449*AD2446-AA2449*AD2449</f>
        <v>0</v>
      </c>
      <c r="AI2449" s="33">
        <f t="shared" ref="AI2449" si="23571">(X2449*AD2446+Y2449*AC2446+Z2449*AD2449+AA2449*AC2449)</f>
        <v>-0.33293216551602367</v>
      </c>
      <c r="AJ2449" s="31">
        <f t="shared" ref="AJ2449" si="23572">X2449*AE2446+Z2449*AE2449-Y2449*AF2446-AA2449*AF2449</f>
        <v>0.96256894594444897</v>
      </c>
      <c r="AK2449" s="32">
        <f t="shared" ref="AK2449" si="23573">(X2449*AF2446+Y2449*AE2446+Z2449*AF2449+AA2449*AE2449)</f>
        <v>0</v>
      </c>
      <c r="AL2449" s="8"/>
      <c r="AM2449" s="29">
        <v>0</v>
      </c>
      <c r="AN2449" s="33">
        <v>0</v>
      </c>
      <c r="AO2449" s="31">
        <v>1</v>
      </c>
      <c r="AP2449" s="32">
        <v>0</v>
      </c>
      <c r="AR2449" s="29">
        <f t="shared" ref="AR2449" si="23574">AH2449*AM2446+AJ2449*AM2449-AI2449*AN2446-AK2449*AN2449</f>
        <v>0</v>
      </c>
      <c r="AS2449" s="33">
        <f t="shared" ref="AS2449" si="23575">(AH2449*AN2446+AI2449*AM2446+AJ2449*AN2449+AK2449*AM2449)</f>
        <v>-0.33293216551602367</v>
      </c>
      <c r="AT2449" s="31">
        <f t="shared" ref="AT2449" si="23576">AH2449*AO2446+AJ2449*AO2449-AI2449*AP2446-AK2449*AP2449</f>
        <v>0.90325426353944571</v>
      </c>
      <c r="AU2449" s="32">
        <f t="shared" ref="AU2449" si="23577">(AH2449*AP2446+AI2449*AO2446+AJ2449*AP2449+AK2449*AO2449)</f>
        <v>0</v>
      </c>
      <c r="AV2449" s="8"/>
      <c r="AW2449" s="29">
        <v>0</v>
      </c>
      <c r="AX2449" s="33">
        <f t="shared" ref="AX2449" si="23578">IF(0=(1-$AX$8*$AY$8*$B2446^2),10^14,$B2446*$AX$8/(1-$AX$8*$AY$8*$B2446^2))</f>
        <v>-0.13478321704991819</v>
      </c>
      <c r="AY2449" s="31">
        <v>1</v>
      </c>
      <c r="AZ2449" s="32">
        <v>0</v>
      </c>
      <c r="BB2449" s="29">
        <f t="shared" ref="BB2449" si="23579">AR2449*AW2446+AT2449*AW2449-AS2449*AX2446-AU2449*AX2449</f>
        <v>0</v>
      </c>
      <c r="BC2449" s="33">
        <f t="shared" ref="BC2449" si="23580">(AR2449*AX2446+AS2449*AW2446+AT2449*AX2449+AU2449*AW2449)</f>
        <v>-0.45467568096992478</v>
      </c>
      <c r="BD2449" s="31">
        <f t="shared" ref="BD2449" si="23581">AR2449*AY2446+AT2449*AY2449-AS2449*AZ2446-AU2449*AZ2449</f>
        <v>0.90325426353944571</v>
      </c>
      <c r="BE2449" s="32">
        <f t="shared" ref="BE2449" si="23582">(AR2449*AZ2446+AS2449*AY2446+AT2449*AZ2449+AU2449*AY2449)</f>
        <v>0</v>
      </c>
      <c r="BF2449" s="8"/>
      <c r="BG2449" s="29">
        <v>0</v>
      </c>
      <c r="BH2449" s="33">
        <v>0</v>
      </c>
      <c r="BI2449" s="31">
        <v>1</v>
      </c>
      <c r="BJ2449" s="32">
        <v>0</v>
      </c>
      <c r="BL2449" s="29">
        <f t="shared" ref="BL2449" si="23583">BB2449*BG2446+BD2449*BG2449-BC2449*BH2446-BE2449*BH2449</f>
        <v>0</v>
      </c>
      <c r="BM2449" s="33">
        <f t="shared" ref="BM2449" si="23584">(BB2449*BH2446+BC2449*BG2446+BD2449*BH2449+BE2449*BG2449)</f>
        <v>-0.45467568096992478</v>
      </c>
      <c r="BN2449" s="31">
        <f t="shared" ref="BN2449" si="23585">BB2449*BI2446+BD2449*BI2449-BC2449*BJ2446-BE2449*BJ2449</f>
        <v>0.87477128038034668</v>
      </c>
      <c r="BO2449" s="32">
        <f t="shared" ref="BO2449" si="23586">(BB2449*BJ2446+BC2449*BI2446+BD2449*BJ2449+BE2449*BI2449)</f>
        <v>0</v>
      </c>
      <c r="BP2449" s="8"/>
      <c r="BQ2449" s="19">
        <f t="shared" ref="BQ2449:BQ2512" si="23587">1/$BR$8</f>
        <v>1</v>
      </c>
      <c r="BR2449" s="47">
        <v>0</v>
      </c>
      <c r="BS2449" s="48">
        <v>1</v>
      </c>
      <c r="BT2449" s="49">
        <v>0</v>
      </c>
      <c r="BV2449" s="29">
        <f t="shared" ref="BV2449" si="23588">BL2449*BQ2446+BN2449*BQ2449-BM2449*BR2446-BO2449*BR2449</f>
        <v>0.87477128038034668</v>
      </c>
      <c r="BW2449" s="33">
        <f t="shared" ref="BW2449" si="23589">(BL2449*BR2446+BM2449*BQ2446+BN2449*BR2449+BO2449*BQ2449)</f>
        <v>-0.45467568096992478</v>
      </c>
      <c r="BX2449" s="31">
        <f t="shared" ref="BX2449" si="23590">BL2449*BS2446+BN2449*BS2449-BM2449*BT2446-BO2449*BT2449</f>
        <v>0.87477128038034668</v>
      </c>
      <c r="BY2449" s="32">
        <f t="shared" ref="BY2449" si="23591">(BL2449*BT2446+BM2449*BS2446+BN2449*BT2449+BO2449*BS2449)</f>
        <v>0</v>
      </c>
      <c r="CA2449" s="50">
        <f t="shared" ref="CA2449" si="23592">(180/PI())*ATAN(-1*(BW2446+BW2449)/(BV2446+BV2449))</f>
        <v>29.031217259964357</v>
      </c>
      <c r="CC2449" s="137">
        <f t="shared" ref="CC2449" si="23593">20*LOG(((1-(10^(CA2446/20)^2)*(1-((1-CC2446)/(1+CC2446))^2))^0.5))</f>
        <v>-29.305082726330532</v>
      </c>
      <c r="CD2449" s="9"/>
      <c r="CE2449" s="38"/>
      <c r="CF2449" s="38"/>
      <c r="CG2449" s="38"/>
      <c r="CH2449" s="38"/>
    </row>
    <row r="2450" spans="2:91" ht="18.600000000000001" customHeight="1">
      <c r="CC2450" s="42"/>
    </row>
    <row r="2451" spans="2:91" ht="18.600000000000001" customHeight="1" thickBot="1">
      <c r="E2451" s="22" t="s">
        <v>4</v>
      </c>
      <c r="J2451" s="22" t="s">
        <v>5</v>
      </c>
      <c r="O2451" s="22" t="s">
        <v>6</v>
      </c>
      <c r="T2451" s="22" t="s">
        <v>7</v>
      </c>
      <c r="Y2451" s="22" t="s">
        <v>8</v>
      </c>
      <c r="AD2451" s="22" t="s">
        <v>65</v>
      </c>
      <c r="AI2451" s="22" t="s">
        <v>9</v>
      </c>
      <c r="AN2451" s="22" t="s">
        <v>66</v>
      </c>
      <c r="AS2451" s="22" t="s">
        <v>51</v>
      </c>
      <c r="AX2451" s="22" t="s">
        <v>67</v>
      </c>
      <c r="BC2451" s="22" t="s">
        <v>52</v>
      </c>
      <c r="BH2451" s="22" t="s">
        <v>68</v>
      </c>
      <c r="BM2451" s="22" t="s">
        <v>63</v>
      </c>
      <c r="BQ2451" s="23" t="s">
        <v>69</v>
      </c>
      <c r="BR2451" s="23"/>
      <c r="BS2451" s="24"/>
      <c r="BT2451" s="24"/>
      <c r="BU2451" s="24"/>
      <c r="BW2451" s="22" t="s">
        <v>64</v>
      </c>
    </row>
    <row r="2452" spans="2:91" ht="18.600000000000001" customHeight="1" thickBot="1">
      <c r="D2452" s="249" t="s">
        <v>103</v>
      </c>
      <c r="E2452" s="250"/>
      <c r="F2452" s="251" t="s">
        <v>104</v>
      </c>
      <c r="G2452" s="252"/>
      <c r="H2452" s="229"/>
      <c r="I2452" s="253" t="s">
        <v>11</v>
      </c>
      <c r="J2452" s="254"/>
      <c r="K2452" s="255" t="s">
        <v>12</v>
      </c>
      <c r="L2452" s="256"/>
      <c r="M2452" s="24"/>
      <c r="N2452" s="253" t="s">
        <v>105</v>
      </c>
      <c r="O2452" s="254"/>
      <c r="P2452" s="255" t="s">
        <v>106</v>
      </c>
      <c r="Q2452" s="256"/>
      <c r="R2452" s="24"/>
      <c r="S2452" s="249" t="s">
        <v>107</v>
      </c>
      <c r="T2452" s="250"/>
      <c r="U2452" s="251" t="s">
        <v>108</v>
      </c>
      <c r="V2452" s="252"/>
      <c r="W2452" s="8"/>
      <c r="X2452" s="253" t="s">
        <v>109</v>
      </c>
      <c r="Y2452" s="254"/>
      <c r="Z2452" s="255" t="s">
        <v>110</v>
      </c>
      <c r="AA2452" s="256"/>
      <c r="AB2452" s="8"/>
      <c r="AC2452" s="253" t="s">
        <v>111</v>
      </c>
      <c r="AD2452" s="254"/>
      <c r="AE2452" s="255" t="s">
        <v>14</v>
      </c>
      <c r="AF2452" s="256"/>
      <c r="AG2452" s="8"/>
      <c r="AH2452" s="253" t="s">
        <v>112</v>
      </c>
      <c r="AI2452" s="254"/>
      <c r="AJ2452" s="255" t="s">
        <v>113</v>
      </c>
      <c r="AK2452" s="256"/>
      <c r="AL2452" s="8"/>
      <c r="AM2452" s="249" t="s">
        <v>114</v>
      </c>
      <c r="AN2452" s="250"/>
      <c r="AO2452" s="251" t="s">
        <v>115</v>
      </c>
      <c r="AP2452" s="252"/>
      <c r="AQ2452" s="24"/>
      <c r="AR2452" s="253" t="s">
        <v>116</v>
      </c>
      <c r="AS2452" s="254"/>
      <c r="AT2452" s="255" t="s">
        <v>13</v>
      </c>
      <c r="AU2452" s="256"/>
      <c r="AV2452" s="4"/>
      <c r="AW2452" s="253" t="s">
        <v>117</v>
      </c>
      <c r="AX2452" s="254"/>
      <c r="AY2452" s="255" t="s">
        <v>118</v>
      </c>
      <c r="AZ2452" s="256"/>
      <c r="BA2452" s="8"/>
      <c r="BB2452" s="253" t="s">
        <v>119</v>
      </c>
      <c r="BC2452" s="254"/>
      <c r="BD2452" s="255" t="s">
        <v>120</v>
      </c>
      <c r="BE2452" s="256"/>
      <c r="BF2452" s="4"/>
      <c r="BG2452" s="249" t="s">
        <v>121</v>
      </c>
      <c r="BH2452" s="250"/>
      <c r="BI2452" s="251" t="s">
        <v>122</v>
      </c>
      <c r="BJ2452" s="252"/>
      <c r="BK2452" s="4"/>
      <c r="BL2452" s="253" t="s">
        <v>123</v>
      </c>
      <c r="BM2452" s="254"/>
      <c r="BN2452" s="255" t="s">
        <v>124</v>
      </c>
      <c r="BO2452" s="256"/>
      <c r="BP2452" s="4"/>
      <c r="BQ2452" s="253" t="s">
        <v>125</v>
      </c>
      <c r="BR2452" s="254"/>
      <c r="BS2452" s="255" t="s">
        <v>126</v>
      </c>
      <c r="BT2452" s="256"/>
      <c r="BU2452" s="8"/>
      <c r="BV2452" s="253" t="s">
        <v>127</v>
      </c>
      <c r="BW2452" s="254"/>
      <c r="BX2452" s="255" t="s">
        <v>128</v>
      </c>
      <c r="BY2452" s="256"/>
      <c r="CA2452" s="27" t="s">
        <v>15</v>
      </c>
      <c r="CC2452" s="133" t="s">
        <v>70</v>
      </c>
      <c r="CD2452" s="9"/>
      <c r="CE2452" s="38"/>
      <c r="CF2452" s="38"/>
      <c r="CG2452" s="38"/>
      <c r="CH2452" s="38"/>
    </row>
    <row r="2453" spans="2:91" ht="18" customHeight="1" thickTop="1" thickBot="1">
      <c r="B2453" s="129">
        <v>6.5200000000000102</v>
      </c>
      <c r="D2453" s="29">
        <v>1</v>
      </c>
      <c r="E2453" s="30">
        <v>0</v>
      </c>
      <c r="F2453" s="31">
        <v>0</v>
      </c>
      <c r="G2453" s="32">
        <f t="shared" ref="G2453:G2516" si="23594">-1/($E$8*$B2453)</f>
        <v>-0.10110122699386488</v>
      </c>
      <c r="I2453" s="29">
        <v>1</v>
      </c>
      <c r="J2453" s="33">
        <v>0</v>
      </c>
      <c r="K2453" s="31">
        <v>0</v>
      </c>
      <c r="L2453" s="32">
        <v>0</v>
      </c>
      <c r="N2453" s="29">
        <f t="shared" ref="N2453" si="23595">D2453*I2453+F2453*I2456-E2453*J2453-G2453*J2456</f>
        <v>0.98085062718286731</v>
      </c>
      <c r="O2453" s="33">
        <f t="shared" ref="O2453" si="23596">(D2453*J2453+E2453*I2453+F2453*J2456+G2453*I2456)</f>
        <v>0</v>
      </c>
      <c r="P2453" s="31">
        <f t="shared" ref="P2453" si="23597">D2453*K2453+F2453*K2456-E2453*L2453-G2453*L2456</f>
        <v>0</v>
      </c>
      <c r="Q2453" s="32">
        <f t="shared" ref="Q2453" si="23598">(D2453*L2453+E2453*K2453+F2453*L2456+G2453*K2456)</f>
        <v>-0.10110122699386488</v>
      </c>
      <c r="S2453" s="29">
        <v>1</v>
      </c>
      <c r="T2453" s="30">
        <v>0</v>
      </c>
      <c r="U2453" s="31">
        <v>0</v>
      </c>
      <c r="V2453" s="32">
        <f t="shared" ref="V2453:V2516" si="23599">-1/($T$8*$B2453)</f>
        <v>-0.19640644171779109</v>
      </c>
      <c r="X2453" s="29">
        <f t="shared" ref="X2453" si="23600">N2453*S2453+P2453*S2456-O2453*T2453-Q2453*T2456</f>
        <v>0.98085062718286731</v>
      </c>
      <c r="Y2453" s="33">
        <f t="shared" ref="Y2453" si="23601">(N2453*T2453+O2453*S2453+P2453*T2456+Q2453*S2456)</f>
        <v>0</v>
      </c>
      <c r="Z2453" s="31">
        <f t="shared" ref="Z2453" si="23602">N2453*U2453+P2453*U2456-O2453*V2453-Q2453*V2456</f>
        <v>0</v>
      </c>
      <c r="AA2453" s="32">
        <f t="shared" ref="AA2453" si="23603">(N2453*V2453+O2453*U2453+P2453*V2456+Q2453*U2456)</f>
        <v>-0.29374660853551554</v>
      </c>
      <c r="AB2453" s="8"/>
      <c r="AC2453" s="29">
        <v>1</v>
      </c>
      <c r="AD2453" s="33">
        <v>0</v>
      </c>
      <c r="AE2453" s="31">
        <v>0</v>
      </c>
      <c r="AF2453" s="32">
        <v>0</v>
      </c>
      <c r="AH2453" s="29">
        <f t="shared" ref="AH2453" si="23604">X2453*AC2453+Z2453*AC2456-Y2453*AD2453-AA2453*AD2456</f>
        <v>0.93736799900131351</v>
      </c>
      <c r="AI2453" s="33">
        <f t="shared" ref="AI2453" si="23605">(X2453*AD2453+Y2453*AC2453+Z2453*AD2456+AA2453*AC2456)</f>
        <v>0</v>
      </c>
      <c r="AJ2453" s="31">
        <f t="shared" ref="AJ2453" si="23606">X2453*AE2453+Z2453*AE2456-Y2453*AF2453-AA2453*AF2456</f>
        <v>0</v>
      </c>
      <c r="AK2453" s="32">
        <f t="shared" ref="AK2453" si="23607">(X2453*AF2453+Y2453*AE2453+Z2453*AF2456+AA2453*AE2456)</f>
        <v>-0.29374660853551554</v>
      </c>
      <c r="AL2453" s="8"/>
      <c r="AM2453" s="29">
        <v>1</v>
      </c>
      <c r="AN2453" s="30">
        <v>0</v>
      </c>
      <c r="AO2453" s="31">
        <v>0</v>
      </c>
      <c r="AP2453" s="32">
        <f t="shared" ref="AP2453:AP2516" si="23608">-1/($AN$8*$B2453)</f>
        <v>-0.17761196319018377</v>
      </c>
      <c r="AR2453" s="29">
        <f t="shared" ref="AR2453" si="23609">AH2453*AM2453+AJ2453*AM2456-AI2453*AN2453-AK2453*AN2456</f>
        <v>0.93736799900131351</v>
      </c>
      <c r="AS2453" s="33">
        <f t="shared" ref="AS2453" si="23610">(AH2453*AN2453+AI2453*AM2453+AJ2453*AN2456+AK2453*AM2456)</f>
        <v>0</v>
      </c>
      <c r="AT2453" s="31">
        <f t="shared" ref="AT2453" si="23611">AH2453*AO2453+AJ2453*AO2456-AI2453*AP2453-AK2453*AP2456</f>
        <v>0</v>
      </c>
      <c r="AU2453" s="32">
        <f t="shared" ref="AU2453" si="23612">(AH2453*AP2453+AI2453*AO2453+AJ2453*AP2456+AK2453*AO2456)</f>
        <v>-0.46023437906979303</v>
      </c>
      <c r="AV2453" s="8"/>
      <c r="AW2453" s="29">
        <v>1</v>
      </c>
      <c r="AX2453" s="33">
        <v>0</v>
      </c>
      <c r="AY2453" s="31">
        <v>0</v>
      </c>
      <c r="AZ2453" s="32">
        <v>0</v>
      </c>
      <c r="BB2453" s="29">
        <f t="shared" ref="BB2453" si="23613">AR2453*AW2453+AT2453*AW2456-AS2453*AX2453-AU2453*AX2456</f>
        <v>0.87553018825869855</v>
      </c>
      <c r="BC2453" s="33">
        <f t="shared" ref="BC2453" si="23614">(AR2453*AX2453+AS2453*AW2453+AT2453*AX2456+AU2453*AW2456)</f>
        <v>0</v>
      </c>
      <c r="BD2453" s="31">
        <f t="shared" ref="BD2453" si="23615">AR2453*AY2453+AT2453*AY2456-AS2453*AZ2453-AU2453*AZ2456</f>
        <v>0</v>
      </c>
      <c r="BE2453" s="32">
        <f t="shared" ref="BE2453" si="23616">(AR2453*AZ2453+AS2453*AY2453+AT2453*AZ2456+AU2453*AY2456)</f>
        <v>-0.46023437906979303</v>
      </c>
      <c r="BF2453" s="8"/>
      <c r="BG2453" s="29">
        <v>1</v>
      </c>
      <c r="BH2453" s="30">
        <v>0</v>
      </c>
      <c r="BI2453" s="31">
        <v>0</v>
      </c>
      <c r="BJ2453" s="32">
        <f t="shared" ref="BJ2453:BJ2516" si="23617">-1/($BH$8*$B2453)</f>
        <v>-6.2452453987729958E-2</v>
      </c>
      <c r="BL2453" s="29">
        <f t="shared" ref="BL2453" si="23618">BB2453*BG2453+BD2453*BG2456-BC2453*BH2453-BE2453*BH2456</f>
        <v>0.87553018825869855</v>
      </c>
      <c r="BM2453" s="33">
        <f t="shared" ref="BM2453" si="23619">(BB2453*BH2453+BC2453*BG2453+BD2453*BH2456+BE2453*BG2456)</f>
        <v>0</v>
      </c>
      <c r="BN2453" s="31">
        <f t="shared" ref="BN2453" si="23620">BB2453*BI2453+BD2453*BI2456-BC2453*BJ2453-BE2453*BJ2456</f>
        <v>0</v>
      </c>
      <c r="BO2453" s="32">
        <f t="shared" ref="BO2453" si="23621">(BB2453*BJ2453+BC2453*BI2453+BD2453*BJ2456+BE2453*BI2456)</f>
        <v>-0.51491338786688789</v>
      </c>
      <c r="BP2453" s="8"/>
      <c r="BQ2453" s="34">
        <v>1</v>
      </c>
      <c r="BR2453" s="35">
        <v>0</v>
      </c>
      <c r="BS2453" s="11">
        <v>0</v>
      </c>
      <c r="BT2453" s="36">
        <v>0</v>
      </c>
      <c r="BV2453" s="29">
        <f t="shared" ref="BV2453" si="23622">BL2453*BQ2453+BN2453*BQ2456-BM2453*BR2453-BO2453*BR2456</f>
        <v>0.87553018825869855</v>
      </c>
      <c r="BW2453" s="33">
        <f t="shared" ref="BW2453" si="23623">(BL2453*BR2453+BM2453*BQ2453+BN2453*BR2456+BO2453*BQ2456)</f>
        <v>-0.51491338786688789</v>
      </c>
      <c r="BX2453" s="31">
        <f t="shared" ref="BX2453" si="23624">BL2453*BS2453+BN2453*BS2456-BM2453*BT2453-BO2453*BT2456</f>
        <v>0</v>
      </c>
      <c r="BY2453" s="32">
        <f t="shared" ref="BY2453" si="23625">(BL2453*BT2453+BM2453*BS2453+BN2453*BT2456+BO2453*BS2456)</f>
        <v>-0.51491338786688789</v>
      </c>
      <c r="CA2453" s="37">
        <f t="shared" ref="CA2453" si="23626">20*LOG(((1+$BR$8)/$BR$8)/((BV2453+BV2456)^2+(BW2453+BW2456)^2)^0.5)</f>
        <v>-4.1102706843930137E-3</v>
      </c>
      <c r="CC2453" s="134">
        <f t="shared" ref="CC2453" si="23627">((BV2453^2+BW2453^2)^0.5)/((BV2456^2+BW2456^2)^0.5)</f>
        <v>1.0301944963291516</v>
      </c>
      <c r="CD2453" s="9"/>
      <c r="CE2453" s="38"/>
      <c r="CF2453" s="38"/>
      <c r="CG2453" s="38"/>
      <c r="CH2453" s="38"/>
      <c r="CM2453" s="129">
        <v>6.5</v>
      </c>
    </row>
    <row r="2454" spans="2:91" ht="18.600000000000001" customHeight="1" thickBot="1">
      <c r="D2454" s="39"/>
      <c r="G2454" s="40"/>
      <c r="I2454" s="39"/>
      <c r="L2454" s="40"/>
      <c r="N2454" s="39"/>
      <c r="Q2454" s="40"/>
      <c r="S2454" s="39"/>
      <c r="V2454" s="40"/>
      <c r="X2454" s="39"/>
      <c r="AA2454" s="40"/>
      <c r="AC2454" s="39"/>
      <c r="AF2454" s="40"/>
      <c r="AH2454" s="39"/>
      <c r="AK2454" s="40"/>
      <c r="AM2454" s="39"/>
      <c r="AP2454" s="40"/>
      <c r="AR2454" s="39"/>
      <c r="AU2454" s="40"/>
      <c r="AW2454" s="39"/>
      <c r="AZ2454" s="40"/>
      <c r="BB2454" s="39"/>
      <c r="BE2454" s="40"/>
      <c r="BG2454" s="39"/>
      <c r="BJ2454" s="40"/>
      <c r="BL2454" s="39"/>
      <c r="BO2454" s="40"/>
      <c r="BQ2454" s="34"/>
      <c r="BR2454" s="11"/>
      <c r="BS2454" s="11"/>
      <c r="BT2454" s="41"/>
      <c r="BV2454" s="39"/>
      <c r="BY2454" s="40"/>
      <c r="CC2454" s="135"/>
      <c r="CD2454" s="9"/>
      <c r="CE2454" s="38"/>
      <c r="CF2454" s="38"/>
      <c r="CG2454" s="38"/>
      <c r="CH2454" s="38"/>
    </row>
    <row r="2455" spans="2:91" ht="18.600000000000001" customHeight="1" thickBot="1">
      <c r="D2455" s="258" t="s">
        <v>129</v>
      </c>
      <c r="E2455" s="259"/>
      <c r="F2455" s="260" t="s">
        <v>130</v>
      </c>
      <c r="G2455" s="261"/>
      <c r="H2455" s="229"/>
      <c r="I2455" s="258" t="s">
        <v>131</v>
      </c>
      <c r="J2455" s="259"/>
      <c r="K2455" s="260" t="s">
        <v>132</v>
      </c>
      <c r="L2455" s="261"/>
      <c r="N2455" s="253" t="s">
        <v>133</v>
      </c>
      <c r="O2455" s="254"/>
      <c r="P2455" s="255" t="s">
        <v>134</v>
      </c>
      <c r="Q2455" s="256"/>
      <c r="S2455" s="258" t="s">
        <v>135</v>
      </c>
      <c r="T2455" s="259"/>
      <c r="U2455" s="260" t="s">
        <v>136</v>
      </c>
      <c r="V2455" s="261"/>
      <c r="W2455" s="8"/>
      <c r="X2455" s="253" t="s">
        <v>137</v>
      </c>
      <c r="Y2455" s="254"/>
      <c r="Z2455" s="255" t="s">
        <v>138</v>
      </c>
      <c r="AA2455" s="256"/>
      <c r="AB2455" s="8"/>
      <c r="AC2455" s="258" t="s">
        <v>139</v>
      </c>
      <c r="AD2455" s="259"/>
      <c r="AE2455" s="260" t="s">
        <v>140</v>
      </c>
      <c r="AF2455" s="261"/>
      <c r="AG2455" s="8"/>
      <c r="AH2455" s="253" t="s">
        <v>141</v>
      </c>
      <c r="AI2455" s="254"/>
      <c r="AJ2455" s="255" t="s">
        <v>142</v>
      </c>
      <c r="AK2455" s="256"/>
      <c r="AL2455" s="8"/>
      <c r="AM2455" s="258" t="s">
        <v>143</v>
      </c>
      <c r="AN2455" s="259"/>
      <c r="AO2455" s="260" t="s">
        <v>144</v>
      </c>
      <c r="AP2455" s="261"/>
      <c r="AR2455" s="253" t="s">
        <v>145</v>
      </c>
      <c r="AS2455" s="254"/>
      <c r="AT2455" s="255" t="s">
        <v>146</v>
      </c>
      <c r="AU2455" s="256"/>
      <c r="AV2455" s="4"/>
      <c r="AW2455" s="258" t="s">
        <v>147</v>
      </c>
      <c r="AX2455" s="259"/>
      <c r="AY2455" s="260" t="s">
        <v>148</v>
      </c>
      <c r="AZ2455" s="261"/>
      <c r="BA2455" s="8"/>
      <c r="BB2455" s="253" t="s">
        <v>149</v>
      </c>
      <c r="BC2455" s="254"/>
      <c r="BD2455" s="255" t="s">
        <v>150</v>
      </c>
      <c r="BE2455" s="256"/>
      <c r="BF2455" s="4"/>
      <c r="BG2455" s="258" t="s">
        <v>151</v>
      </c>
      <c r="BH2455" s="259"/>
      <c r="BI2455" s="260" t="s">
        <v>152</v>
      </c>
      <c r="BJ2455" s="261"/>
      <c r="BK2455" s="4"/>
      <c r="BL2455" s="253" t="s">
        <v>153</v>
      </c>
      <c r="BM2455" s="254"/>
      <c r="BN2455" s="255" t="s">
        <v>154</v>
      </c>
      <c r="BO2455" s="256"/>
      <c r="BP2455" s="4"/>
      <c r="BQ2455" s="258" t="s">
        <v>155</v>
      </c>
      <c r="BR2455" s="259"/>
      <c r="BS2455" s="260" t="s">
        <v>156</v>
      </c>
      <c r="BT2455" s="261"/>
      <c r="BU2455" s="8"/>
      <c r="BV2455" s="253" t="s">
        <v>157</v>
      </c>
      <c r="BW2455" s="254"/>
      <c r="BX2455" s="255" t="s">
        <v>158</v>
      </c>
      <c r="BY2455" s="256"/>
      <c r="CA2455" s="46" t="s">
        <v>16</v>
      </c>
      <c r="CC2455" s="136" t="s">
        <v>71</v>
      </c>
      <c r="CD2455" s="9"/>
      <c r="CE2455" s="38"/>
      <c r="CF2455" s="38"/>
      <c r="CG2455" s="38"/>
      <c r="CH2455" s="38"/>
    </row>
    <row r="2456" spans="2:91" ht="18.600000000000001" customHeight="1" thickTop="1" thickBot="1">
      <c r="D2456" s="29">
        <v>0</v>
      </c>
      <c r="E2456" s="33">
        <v>0</v>
      </c>
      <c r="F2456" s="31">
        <v>1</v>
      </c>
      <c r="G2456" s="32">
        <v>0</v>
      </c>
      <c r="I2456" s="29">
        <v>0</v>
      </c>
      <c r="J2456" s="33">
        <f t="shared" ref="J2456" si="23628">IF(0=(1-$J$8*$K$8*$B2453^2),10^14,$B2453*$J$8/(1-$J$8*$K$8*$B2453^2))</f>
        <v>-0.18940791706014293</v>
      </c>
      <c r="K2456" s="31">
        <v>1</v>
      </c>
      <c r="L2456" s="32">
        <v>0</v>
      </c>
      <c r="N2456" s="29">
        <f t="shared" ref="N2456" si="23629">D2456*I2453+F2456*I2456-E2456*J2453-G2456*J2456</f>
        <v>0</v>
      </c>
      <c r="O2456" s="33">
        <f t="shared" ref="O2456" si="23630">(D2456*J2453+E2456*I2453+F2456*J2456+G2456*I2456)</f>
        <v>-0.18940791706014293</v>
      </c>
      <c r="P2456" s="31">
        <f t="shared" ref="P2456" si="23631">D2456*K2453+F2456*K2456-E2456*L2453-G2456*L2456</f>
        <v>1</v>
      </c>
      <c r="Q2456" s="32">
        <f t="shared" ref="Q2456" si="23632">(D2456*L2453+E2456*K2453+F2456*L2456+G2456*K2456)</f>
        <v>0</v>
      </c>
      <c r="S2456" s="29">
        <v>0</v>
      </c>
      <c r="T2456" s="33">
        <v>0</v>
      </c>
      <c r="U2456" s="31">
        <v>1</v>
      </c>
      <c r="V2456" s="32">
        <v>0</v>
      </c>
      <c r="X2456" s="29">
        <f t="shared" ref="X2456" si="23633">N2456*S2453+P2456*S2456-O2456*T2453-Q2456*T2456</f>
        <v>0</v>
      </c>
      <c r="Y2456" s="33">
        <f t="shared" ref="Y2456" si="23634">(N2456*T2453+O2456*S2453+P2456*T2456+Q2456*S2456)</f>
        <v>-0.18940791706014293</v>
      </c>
      <c r="Z2456" s="31">
        <f t="shared" ref="Z2456" si="23635">N2456*U2453+P2456*U2456-O2456*V2453-Q2456*V2456</f>
        <v>0.96279906497703882</v>
      </c>
      <c r="AA2456" s="32">
        <f t="shared" ref="AA2456" si="23636">(N2456*V2453+O2456*U2453+P2456*V2456+Q2456*U2456)</f>
        <v>0</v>
      </c>
      <c r="AB2456" s="8"/>
      <c r="AC2456" s="29">
        <v>0</v>
      </c>
      <c r="AD2456" s="33">
        <f t="shared" ref="AD2456" si="23637">IF(0=(1-$AD$8*$AE$8*$B2453^2),10^14,$B2453*$AD$8/(1-$AD$8*$AE$8*$B2453^2))</f>
        <v>-0.14802767731800545</v>
      </c>
      <c r="AE2456" s="31">
        <v>1</v>
      </c>
      <c r="AF2456" s="32">
        <v>0</v>
      </c>
      <c r="AH2456" s="29">
        <f t="shared" ref="AH2456" si="23638">X2456*AC2453+Z2456*AC2456-Y2456*AD2453-AA2456*AD2456</f>
        <v>0</v>
      </c>
      <c r="AI2456" s="33">
        <f t="shared" ref="AI2456" si="23639">(X2456*AD2453+Y2456*AC2453+Z2456*AD2456+AA2456*AC2456)</f>
        <v>-0.33192882637264143</v>
      </c>
      <c r="AJ2456" s="31">
        <f t="shared" ref="AJ2456" si="23640">X2456*AE2453+Z2456*AE2456-Y2456*AF2453-AA2456*AF2456</f>
        <v>0.96279906497703882</v>
      </c>
      <c r="AK2456" s="32">
        <f t="shared" ref="AK2456" si="23641">(X2456*AF2453+Y2456*AE2453+Z2456*AF2456+AA2456*AE2456)</f>
        <v>0</v>
      </c>
      <c r="AL2456" s="8"/>
      <c r="AM2456" s="29">
        <v>0</v>
      </c>
      <c r="AN2456" s="33">
        <v>0</v>
      </c>
      <c r="AO2456" s="31">
        <v>1</v>
      </c>
      <c r="AP2456" s="32">
        <v>0</v>
      </c>
      <c r="AR2456" s="29">
        <f t="shared" ref="AR2456" si="23642">AH2456*AM2453+AJ2456*AM2456-AI2456*AN2453-AK2456*AN2456</f>
        <v>0</v>
      </c>
      <c r="AS2456" s="33">
        <f t="shared" ref="AS2456" si="23643">(AH2456*AN2453+AI2456*AM2453+AJ2456*AN2456+AK2456*AM2456)</f>
        <v>-0.33192882637264143</v>
      </c>
      <c r="AT2456" s="31">
        <f t="shared" ref="AT2456" si="23644">AH2456*AO2453+AJ2456*AO2456-AI2456*AP2453-AK2456*AP2456</f>
        <v>0.90384453448558033</v>
      </c>
      <c r="AU2456" s="32">
        <f t="shared" ref="AU2456" si="23645">(AH2456*AP2453+AI2456*AO2453+AJ2456*AP2456+AK2456*AO2456)</f>
        <v>0</v>
      </c>
      <c r="AV2456" s="8"/>
      <c r="AW2456" s="29">
        <v>0</v>
      </c>
      <c r="AX2456" s="33">
        <f t="shared" ref="AX2456" si="23646">IF(0=(1-$AX$8*$AY$8*$B2453^2),10^14,$B2453*$AX$8/(1-$AX$8*$AY$8*$B2453^2))</f>
        <v>-0.13436156348771475</v>
      </c>
      <c r="AY2456" s="31">
        <v>1</v>
      </c>
      <c r="AZ2456" s="32">
        <v>0</v>
      </c>
      <c r="BB2456" s="29">
        <f t="shared" ref="BB2456" si="23647">AR2456*AW2453+AT2456*AW2456-AS2456*AX2453-AU2456*AX2456</f>
        <v>0</v>
      </c>
      <c r="BC2456" s="33">
        <f t="shared" ref="BC2456" si="23648">(AR2456*AX2453+AS2456*AW2453+AT2456*AX2456+AU2456*AW2456)</f>
        <v>-0.45337079117594969</v>
      </c>
      <c r="BD2456" s="31">
        <f t="shared" ref="BD2456" si="23649">AR2456*AY2453+AT2456*AY2456-AS2456*AZ2453-AU2456*AZ2456</f>
        <v>0.90384453448558033</v>
      </c>
      <c r="BE2456" s="32">
        <f t="shared" ref="BE2456" si="23650">(AR2456*AZ2453+AS2456*AY2453+AT2456*AZ2456+AU2456*AY2456)</f>
        <v>0</v>
      </c>
      <c r="BF2456" s="8"/>
      <c r="BG2456" s="29">
        <v>0</v>
      </c>
      <c r="BH2456" s="33">
        <v>0</v>
      </c>
      <c r="BI2456" s="31">
        <v>1</v>
      </c>
      <c r="BJ2456" s="32">
        <v>0</v>
      </c>
      <c r="BL2456" s="29">
        <f t="shared" ref="BL2456" si="23651">BB2456*BG2453+BD2456*BG2456-BC2456*BH2453-BE2456*BH2456</f>
        <v>0</v>
      </c>
      <c r="BM2456" s="33">
        <f t="shared" ref="BM2456" si="23652">(BB2456*BH2453+BC2456*BG2453+BD2456*BH2456+BE2456*BG2456)</f>
        <v>-0.45337079117594969</v>
      </c>
      <c r="BN2456" s="31">
        <f t="shared" ref="BN2456" si="23653">BB2456*BI2453+BD2456*BI2456-BC2456*BJ2453-BE2456*BJ2456</f>
        <v>0.87553041601028359</v>
      </c>
      <c r="BO2456" s="32">
        <f t="shared" ref="BO2456" si="23654">(BB2456*BJ2453+BC2456*BI2453+BD2456*BJ2456+BE2456*BI2456)</f>
        <v>0</v>
      </c>
      <c r="BP2456" s="8"/>
      <c r="BQ2456" s="19">
        <f t="shared" ref="BQ2456:BQ2519" si="23655">1/$BR$8</f>
        <v>1</v>
      </c>
      <c r="BR2456" s="47">
        <v>0</v>
      </c>
      <c r="BS2456" s="48">
        <v>1</v>
      </c>
      <c r="BT2456" s="49">
        <v>0</v>
      </c>
      <c r="BV2456" s="29">
        <f t="shared" ref="BV2456" si="23656">BL2456*BQ2453+BN2456*BQ2456-BM2456*BR2453-BO2456*BR2456</f>
        <v>0.87553041601028359</v>
      </c>
      <c r="BW2456" s="33">
        <f t="shared" ref="BW2456" si="23657">(BL2456*BR2453+BM2456*BQ2453+BN2456*BR2456+BO2456*BQ2456)</f>
        <v>-0.45337079117594969</v>
      </c>
      <c r="BX2456" s="31">
        <f t="shared" ref="BX2456" si="23658">BL2456*BS2453+BN2456*BS2456-BM2456*BT2453-BO2456*BT2456</f>
        <v>0.87553041601028359</v>
      </c>
      <c r="BY2456" s="32">
        <f t="shared" ref="BY2456" si="23659">(BL2456*BT2453+BM2456*BS2453+BN2456*BT2456+BO2456*BS2456)</f>
        <v>0</v>
      </c>
      <c r="CA2456" s="50">
        <f t="shared" ref="CA2456" si="23660">(180/PI())*ATAN(-1*(BW2453+BW2456)/(BV2453+BV2456))</f>
        <v>28.941282377014314</v>
      </c>
      <c r="CC2456" s="137">
        <f t="shared" ref="CC2456" si="23661">20*LOG(((1-(10^(CA2453/20)^2)*(1-((1-CC2453)/(1+CC2453))^2))^0.5))</f>
        <v>-29.329420311326718</v>
      </c>
      <c r="CD2456" s="9"/>
      <c r="CE2456" s="38"/>
      <c r="CF2456" s="38"/>
      <c r="CG2456" s="38"/>
      <c r="CH2456" s="38"/>
    </row>
    <row r="2457" spans="2:91" ht="18.600000000000001" customHeight="1">
      <c r="CC2457" s="42"/>
    </row>
    <row r="2458" spans="2:91" ht="18.600000000000001" customHeight="1" thickBot="1">
      <c r="E2458" s="22" t="s">
        <v>4</v>
      </c>
      <c r="J2458" s="22" t="s">
        <v>5</v>
      </c>
      <c r="O2458" s="22" t="s">
        <v>6</v>
      </c>
      <c r="T2458" s="22" t="s">
        <v>7</v>
      </c>
      <c r="Y2458" s="22" t="s">
        <v>8</v>
      </c>
      <c r="AD2458" s="22" t="s">
        <v>65</v>
      </c>
      <c r="AI2458" s="22" t="s">
        <v>9</v>
      </c>
      <c r="AN2458" s="22" t="s">
        <v>66</v>
      </c>
      <c r="AS2458" s="22" t="s">
        <v>51</v>
      </c>
      <c r="AX2458" s="22" t="s">
        <v>67</v>
      </c>
      <c r="BC2458" s="22" t="s">
        <v>52</v>
      </c>
      <c r="BH2458" s="22" t="s">
        <v>68</v>
      </c>
      <c r="BM2458" s="22" t="s">
        <v>63</v>
      </c>
      <c r="BQ2458" s="23" t="s">
        <v>69</v>
      </c>
      <c r="BR2458" s="23"/>
      <c r="BS2458" s="24"/>
      <c r="BT2458" s="24"/>
      <c r="BU2458" s="24"/>
      <c r="BW2458" s="22" t="s">
        <v>64</v>
      </c>
    </row>
    <row r="2459" spans="2:91" ht="18.600000000000001" customHeight="1" thickBot="1">
      <c r="D2459" s="249" t="s">
        <v>103</v>
      </c>
      <c r="E2459" s="250"/>
      <c r="F2459" s="251" t="s">
        <v>104</v>
      </c>
      <c r="G2459" s="252"/>
      <c r="H2459" s="229"/>
      <c r="I2459" s="253" t="s">
        <v>11</v>
      </c>
      <c r="J2459" s="254"/>
      <c r="K2459" s="255" t="s">
        <v>12</v>
      </c>
      <c r="L2459" s="256"/>
      <c r="M2459" s="24"/>
      <c r="N2459" s="253" t="s">
        <v>105</v>
      </c>
      <c r="O2459" s="254"/>
      <c r="P2459" s="255" t="s">
        <v>106</v>
      </c>
      <c r="Q2459" s="256"/>
      <c r="R2459" s="24"/>
      <c r="S2459" s="249" t="s">
        <v>107</v>
      </c>
      <c r="T2459" s="250"/>
      <c r="U2459" s="251" t="s">
        <v>108</v>
      </c>
      <c r="V2459" s="252"/>
      <c r="W2459" s="8"/>
      <c r="X2459" s="253" t="s">
        <v>109</v>
      </c>
      <c r="Y2459" s="254"/>
      <c r="Z2459" s="255" t="s">
        <v>110</v>
      </c>
      <c r="AA2459" s="256"/>
      <c r="AB2459" s="8"/>
      <c r="AC2459" s="253" t="s">
        <v>111</v>
      </c>
      <c r="AD2459" s="254"/>
      <c r="AE2459" s="255" t="s">
        <v>14</v>
      </c>
      <c r="AF2459" s="256"/>
      <c r="AG2459" s="8"/>
      <c r="AH2459" s="253" t="s">
        <v>112</v>
      </c>
      <c r="AI2459" s="254"/>
      <c r="AJ2459" s="255" t="s">
        <v>113</v>
      </c>
      <c r="AK2459" s="256"/>
      <c r="AL2459" s="8"/>
      <c r="AM2459" s="249" t="s">
        <v>114</v>
      </c>
      <c r="AN2459" s="250"/>
      <c r="AO2459" s="251" t="s">
        <v>115</v>
      </c>
      <c r="AP2459" s="252"/>
      <c r="AQ2459" s="24"/>
      <c r="AR2459" s="253" t="s">
        <v>116</v>
      </c>
      <c r="AS2459" s="254"/>
      <c r="AT2459" s="255" t="s">
        <v>13</v>
      </c>
      <c r="AU2459" s="256"/>
      <c r="AV2459" s="4"/>
      <c r="AW2459" s="253" t="s">
        <v>117</v>
      </c>
      <c r="AX2459" s="254"/>
      <c r="AY2459" s="255" t="s">
        <v>118</v>
      </c>
      <c r="AZ2459" s="256"/>
      <c r="BA2459" s="8"/>
      <c r="BB2459" s="253" t="s">
        <v>119</v>
      </c>
      <c r="BC2459" s="254"/>
      <c r="BD2459" s="255" t="s">
        <v>120</v>
      </c>
      <c r="BE2459" s="256"/>
      <c r="BF2459" s="4"/>
      <c r="BG2459" s="249" t="s">
        <v>121</v>
      </c>
      <c r="BH2459" s="250"/>
      <c r="BI2459" s="251" t="s">
        <v>122</v>
      </c>
      <c r="BJ2459" s="252"/>
      <c r="BK2459" s="4"/>
      <c r="BL2459" s="253" t="s">
        <v>123</v>
      </c>
      <c r="BM2459" s="254"/>
      <c r="BN2459" s="255" t="s">
        <v>124</v>
      </c>
      <c r="BO2459" s="256"/>
      <c r="BP2459" s="4"/>
      <c r="BQ2459" s="253" t="s">
        <v>125</v>
      </c>
      <c r="BR2459" s="254"/>
      <c r="BS2459" s="255" t="s">
        <v>126</v>
      </c>
      <c r="BT2459" s="256"/>
      <c r="BU2459" s="8"/>
      <c r="BV2459" s="253" t="s">
        <v>127</v>
      </c>
      <c r="BW2459" s="254"/>
      <c r="BX2459" s="255" t="s">
        <v>128</v>
      </c>
      <c r="BY2459" s="256"/>
      <c r="CA2459" s="27" t="s">
        <v>15</v>
      </c>
      <c r="CC2459" s="133" t="s">
        <v>70</v>
      </c>
      <c r="CD2459" s="9"/>
      <c r="CE2459" s="38"/>
      <c r="CF2459" s="38"/>
      <c r="CG2459" s="38"/>
      <c r="CH2459" s="38"/>
    </row>
    <row r="2460" spans="2:91" ht="18.600000000000001" customHeight="1" thickTop="1" thickBot="1">
      <c r="B2460" s="129">
        <v>6.54</v>
      </c>
      <c r="D2460" s="29">
        <v>1</v>
      </c>
      <c r="E2460" s="30">
        <v>0</v>
      </c>
      <c r="F2460" s="31">
        <v>0</v>
      </c>
      <c r="G2460" s="32">
        <f t="shared" ref="G2460:G2523" si="23662">-1/($E$8*$B2460)</f>
        <v>-0.10079204892966362</v>
      </c>
      <c r="I2460" s="29">
        <v>1</v>
      </c>
      <c r="J2460" s="33">
        <v>0</v>
      </c>
      <c r="K2460" s="31">
        <v>0</v>
      </c>
      <c r="L2460" s="32">
        <v>0</v>
      </c>
      <c r="N2460" s="29">
        <f t="shared" ref="N2460" si="23663">D2460*I2460+F2460*I2463-E2460*J2460-G2460*J2463</f>
        <v>0.98096799182823435</v>
      </c>
      <c r="O2460" s="33">
        <f t="shared" ref="O2460" si="23664">(D2460*J2460+E2460*I2460+F2460*J2463+G2460*I2463)</f>
        <v>0</v>
      </c>
      <c r="P2460" s="31">
        <f t="shared" ref="P2460" si="23665">D2460*K2460+F2460*K2463-E2460*L2460-G2460*L2463</f>
        <v>0</v>
      </c>
      <c r="Q2460" s="32">
        <f t="shared" ref="Q2460" si="23666">(D2460*L2460+E2460*K2460+F2460*L2463+G2460*K2463)</f>
        <v>-0.10079204892966362</v>
      </c>
      <c r="S2460" s="29">
        <v>1</v>
      </c>
      <c r="T2460" s="30">
        <v>0</v>
      </c>
      <c r="U2460" s="31">
        <v>0</v>
      </c>
      <c r="V2460" s="32">
        <f t="shared" ref="V2460:V2523" si="23667">-1/($T$8*$B2460)</f>
        <v>-0.19580581039755351</v>
      </c>
      <c r="X2460" s="29">
        <f t="shared" ref="X2460" si="23668">N2460*S2460+P2460*S2463-O2460*T2460-Q2460*T2463</f>
        <v>0.98096799182823435</v>
      </c>
      <c r="Y2460" s="33">
        <f t="shared" ref="Y2460" si="23669">(N2460*T2460+O2460*S2460+P2460*T2463+Q2460*S2463)</f>
        <v>0</v>
      </c>
      <c r="Z2460" s="31">
        <f t="shared" ref="Z2460" si="23670">N2460*U2460+P2460*U2463-O2460*V2460-Q2460*V2463</f>
        <v>0</v>
      </c>
      <c r="AA2460" s="32">
        <f t="shared" ref="AA2460" si="23671">(N2460*V2460+O2460*U2460+P2460*V2463+Q2460*U2463)</f>
        <v>-0.29287128154365172</v>
      </c>
      <c r="AB2460" s="8"/>
      <c r="AC2460" s="29">
        <v>1</v>
      </c>
      <c r="AD2460" s="33">
        <v>0</v>
      </c>
      <c r="AE2460" s="31">
        <v>0</v>
      </c>
      <c r="AF2460" s="32">
        <v>0</v>
      </c>
      <c r="AH2460" s="29">
        <f t="shared" ref="AH2460" si="23672">X2460*AC2460+Z2460*AC2463-Y2460*AD2460-AA2460*AD2463</f>
        <v>0.93775108986350597</v>
      </c>
      <c r="AI2460" s="33">
        <f t="shared" ref="AI2460" si="23673">(X2460*AD2460+Y2460*AC2460+Z2460*AD2463+AA2460*AC2463)</f>
        <v>0</v>
      </c>
      <c r="AJ2460" s="31">
        <f t="shared" ref="AJ2460" si="23674">X2460*AE2460+Z2460*AE2463-Y2460*AF2460-AA2460*AF2463</f>
        <v>0</v>
      </c>
      <c r="AK2460" s="32">
        <f t="shared" ref="AK2460" si="23675">(X2460*AF2460+Y2460*AE2460+Z2460*AF2463+AA2460*AE2463)</f>
        <v>-0.29287128154365172</v>
      </c>
      <c r="AL2460" s="8"/>
      <c r="AM2460" s="29">
        <v>1</v>
      </c>
      <c r="AN2460" s="30">
        <v>0</v>
      </c>
      <c r="AO2460" s="31">
        <v>0</v>
      </c>
      <c r="AP2460" s="32">
        <f t="shared" ref="AP2460:AP2523" si="23676">-1/($AN$8*$B2460)</f>
        <v>-0.17706880733944952</v>
      </c>
      <c r="AR2460" s="29">
        <f t="shared" ref="AR2460" si="23677">AH2460*AM2460+AJ2460*AM2463-AI2460*AN2460-AK2460*AN2463</f>
        <v>0.93775108986350597</v>
      </c>
      <c r="AS2460" s="33">
        <f t="shared" ref="AS2460" si="23678">(AH2460*AN2460+AI2460*AM2460+AJ2460*AN2463+AK2460*AM2463)</f>
        <v>0</v>
      </c>
      <c r="AT2460" s="31">
        <f t="shared" ref="AT2460" si="23679">AH2460*AO2460+AJ2460*AO2463-AI2460*AP2460-AK2460*AP2463</f>
        <v>0</v>
      </c>
      <c r="AU2460" s="32">
        <f t="shared" ref="AU2460" si="23680">(AH2460*AP2460+AI2460*AO2460+AJ2460*AP2463+AK2460*AO2463)</f>
        <v>-0.4589177486070517</v>
      </c>
      <c r="AV2460" s="8"/>
      <c r="AW2460" s="29">
        <v>1</v>
      </c>
      <c r="AX2460" s="33">
        <v>0</v>
      </c>
      <c r="AY2460" s="31">
        <v>0</v>
      </c>
      <c r="AZ2460" s="32">
        <v>0</v>
      </c>
      <c r="BB2460" s="29">
        <f t="shared" ref="BB2460" si="23681">AR2460*AW2460+AT2460*AW2463-AS2460*AX2460-AU2460*AX2463</f>
        <v>0.87628246958696765</v>
      </c>
      <c r="BC2460" s="33">
        <f t="shared" ref="BC2460" si="23682">(AR2460*AX2460+AS2460*AW2460+AT2460*AX2463+AU2460*AW2463)</f>
        <v>0</v>
      </c>
      <c r="BD2460" s="31">
        <f t="shared" ref="BD2460" si="23683">AR2460*AY2460+AT2460*AY2463-AS2460*AZ2460-AU2460*AZ2463</f>
        <v>0</v>
      </c>
      <c r="BE2460" s="32">
        <f t="shared" ref="BE2460" si="23684">(AR2460*AZ2460+AS2460*AY2460+AT2460*AZ2463+AU2460*AY2463)</f>
        <v>-0.4589177486070517</v>
      </c>
      <c r="BF2460" s="8"/>
      <c r="BG2460" s="29">
        <v>1</v>
      </c>
      <c r="BH2460" s="30">
        <v>0</v>
      </c>
      <c r="BI2460" s="31">
        <v>0</v>
      </c>
      <c r="BJ2460" s="32">
        <f t="shared" ref="BJ2460:BJ2523" si="23685">-1/($BH$8*$B2460)</f>
        <v>-6.2261467889908252E-2</v>
      </c>
      <c r="BL2460" s="29">
        <f t="shared" ref="BL2460" si="23686">BB2460*BG2460+BD2460*BG2463-BC2460*BH2460-BE2460*BH2463</f>
        <v>0.87628246958696765</v>
      </c>
      <c r="BM2460" s="33">
        <f t="shared" ref="BM2460" si="23687">(BB2460*BH2460+BC2460*BG2460+BD2460*BH2463+BE2460*BG2463)</f>
        <v>0</v>
      </c>
      <c r="BN2460" s="31">
        <f t="shared" ref="BN2460" si="23688">BB2460*BI2460+BD2460*BI2463-BC2460*BJ2460-BE2460*BJ2463</f>
        <v>0</v>
      </c>
      <c r="BO2460" s="32">
        <f t="shared" ref="BO2460" si="23689">(BB2460*BJ2460+BC2460*BI2460+BD2460*BJ2463+BE2460*BI2463)</f>
        <v>-0.51347638144973018</v>
      </c>
      <c r="BP2460" s="8"/>
      <c r="BQ2460" s="34">
        <v>1</v>
      </c>
      <c r="BR2460" s="35">
        <v>0</v>
      </c>
      <c r="BS2460" s="11">
        <v>0</v>
      </c>
      <c r="BT2460" s="36">
        <v>0</v>
      </c>
      <c r="BV2460" s="29">
        <f t="shared" ref="BV2460" si="23690">BL2460*BQ2460+BN2460*BQ2463-BM2460*BR2460-BO2460*BR2463</f>
        <v>0.87628246958696765</v>
      </c>
      <c r="BW2460" s="33">
        <f t="shared" ref="BW2460" si="23691">(BL2460*BR2460+BM2460*BQ2460+BN2460*BR2463+BO2460*BQ2463)</f>
        <v>-0.51347638144973018</v>
      </c>
      <c r="BX2460" s="31">
        <f t="shared" ref="BX2460" si="23692">BL2460*BS2460+BN2460*BS2463-BM2460*BT2460-BO2460*BT2463</f>
        <v>0</v>
      </c>
      <c r="BY2460" s="32">
        <f t="shared" ref="BY2460" si="23693">(BL2460*BT2460+BM2460*BS2460+BN2460*BT2463+BO2460*BS2463)</f>
        <v>-0.51347638144973018</v>
      </c>
      <c r="CA2460" s="37">
        <f t="shared" ref="CA2460" si="23694">20*LOG(((1+$BR$8)/$BR$8)/((BV2460+BV2463)^2+(BW2460+BW2463)^2)^0.5)</f>
        <v>-4.0916978272414568E-3</v>
      </c>
      <c r="CC2460" s="134">
        <f t="shared" ref="CC2460" si="23695">((BV2460^2+BW2460^2)^0.5)/((BV2463^2+BW2463^2)^0.5)</f>
        <v>1.0300389698987604</v>
      </c>
      <c r="CD2460" s="9"/>
      <c r="CE2460" s="38"/>
      <c r="CF2460" s="38"/>
      <c r="CG2460" s="38"/>
      <c r="CH2460" s="38"/>
      <c r="CM2460" s="129">
        <v>6.5200000000000102</v>
      </c>
    </row>
    <row r="2461" spans="2:91" ht="18.600000000000001" customHeight="1" thickBot="1">
      <c r="D2461" s="39"/>
      <c r="G2461" s="40"/>
      <c r="I2461" s="39"/>
      <c r="L2461" s="40"/>
      <c r="N2461" s="39"/>
      <c r="Q2461" s="40"/>
      <c r="S2461" s="39"/>
      <c r="V2461" s="40"/>
      <c r="X2461" s="39"/>
      <c r="AA2461" s="40"/>
      <c r="AC2461" s="39"/>
      <c r="AF2461" s="40"/>
      <c r="AH2461" s="39"/>
      <c r="AK2461" s="40"/>
      <c r="AM2461" s="39"/>
      <c r="AP2461" s="40"/>
      <c r="AR2461" s="39"/>
      <c r="AU2461" s="40"/>
      <c r="AW2461" s="39"/>
      <c r="AZ2461" s="40"/>
      <c r="BB2461" s="39"/>
      <c r="BE2461" s="40"/>
      <c r="BG2461" s="39"/>
      <c r="BJ2461" s="40"/>
      <c r="BL2461" s="39"/>
      <c r="BO2461" s="40"/>
      <c r="BQ2461" s="34"/>
      <c r="BR2461" s="11"/>
      <c r="BS2461" s="11"/>
      <c r="BT2461" s="41"/>
      <c r="BV2461" s="39"/>
      <c r="BY2461" s="40"/>
      <c r="CC2461" s="135"/>
      <c r="CD2461" s="9"/>
      <c r="CE2461" s="38"/>
      <c r="CF2461" s="38"/>
      <c r="CG2461" s="38"/>
      <c r="CH2461" s="38"/>
    </row>
    <row r="2462" spans="2:91" ht="18.600000000000001" customHeight="1" thickBot="1">
      <c r="D2462" s="258" t="s">
        <v>129</v>
      </c>
      <c r="E2462" s="259"/>
      <c r="F2462" s="260" t="s">
        <v>130</v>
      </c>
      <c r="G2462" s="261"/>
      <c r="H2462" s="229"/>
      <c r="I2462" s="258" t="s">
        <v>131</v>
      </c>
      <c r="J2462" s="259"/>
      <c r="K2462" s="260" t="s">
        <v>132</v>
      </c>
      <c r="L2462" s="261"/>
      <c r="N2462" s="253" t="s">
        <v>133</v>
      </c>
      <c r="O2462" s="254"/>
      <c r="P2462" s="255" t="s">
        <v>134</v>
      </c>
      <c r="Q2462" s="256"/>
      <c r="S2462" s="258" t="s">
        <v>135</v>
      </c>
      <c r="T2462" s="259"/>
      <c r="U2462" s="260" t="s">
        <v>136</v>
      </c>
      <c r="V2462" s="261"/>
      <c r="W2462" s="8"/>
      <c r="X2462" s="253" t="s">
        <v>137</v>
      </c>
      <c r="Y2462" s="254"/>
      <c r="Z2462" s="255" t="s">
        <v>138</v>
      </c>
      <c r="AA2462" s="256"/>
      <c r="AB2462" s="8"/>
      <c r="AC2462" s="258" t="s">
        <v>139</v>
      </c>
      <c r="AD2462" s="259"/>
      <c r="AE2462" s="260" t="s">
        <v>140</v>
      </c>
      <c r="AF2462" s="261"/>
      <c r="AG2462" s="8"/>
      <c r="AH2462" s="253" t="s">
        <v>141</v>
      </c>
      <c r="AI2462" s="254"/>
      <c r="AJ2462" s="255" t="s">
        <v>142</v>
      </c>
      <c r="AK2462" s="256"/>
      <c r="AL2462" s="8"/>
      <c r="AM2462" s="258" t="s">
        <v>143</v>
      </c>
      <c r="AN2462" s="259"/>
      <c r="AO2462" s="260" t="s">
        <v>144</v>
      </c>
      <c r="AP2462" s="261"/>
      <c r="AR2462" s="253" t="s">
        <v>145</v>
      </c>
      <c r="AS2462" s="254"/>
      <c r="AT2462" s="255" t="s">
        <v>146</v>
      </c>
      <c r="AU2462" s="256"/>
      <c r="AV2462" s="4"/>
      <c r="AW2462" s="258" t="s">
        <v>147</v>
      </c>
      <c r="AX2462" s="259"/>
      <c r="AY2462" s="260" t="s">
        <v>148</v>
      </c>
      <c r="AZ2462" s="261"/>
      <c r="BA2462" s="8"/>
      <c r="BB2462" s="253" t="s">
        <v>149</v>
      </c>
      <c r="BC2462" s="254"/>
      <c r="BD2462" s="255" t="s">
        <v>150</v>
      </c>
      <c r="BE2462" s="256"/>
      <c r="BF2462" s="4"/>
      <c r="BG2462" s="258" t="s">
        <v>151</v>
      </c>
      <c r="BH2462" s="259"/>
      <c r="BI2462" s="260" t="s">
        <v>152</v>
      </c>
      <c r="BJ2462" s="261"/>
      <c r="BK2462" s="4"/>
      <c r="BL2462" s="253" t="s">
        <v>153</v>
      </c>
      <c r="BM2462" s="254"/>
      <c r="BN2462" s="255" t="s">
        <v>154</v>
      </c>
      <c r="BO2462" s="256"/>
      <c r="BP2462" s="4"/>
      <c r="BQ2462" s="258" t="s">
        <v>155</v>
      </c>
      <c r="BR2462" s="259"/>
      <c r="BS2462" s="260" t="s">
        <v>156</v>
      </c>
      <c r="BT2462" s="261"/>
      <c r="BU2462" s="8"/>
      <c r="BV2462" s="253" t="s">
        <v>157</v>
      </c>
      <c r="BW2462" s="254"/>
      <c r="BX2462" s="255" t="s">
        <v>158</v>
      </c>
      <c r="BY2462" s="256"/>
      <c r="CA2462" s="46" t="s">
        <v>16</v>
      </c>
      <c r="CC2462" s="136" t="s">
        <v>71</v>
      </c>
      <c r="CD2462" s="9"/>
      <c r="CE2462" s="38"/>
      <c r="CF2462" s="38"/>
      <c r="CG2462" s="38"/>
      <c r="CH2462" s="38"/>
    </row>
    <row r="2463" spans="2:91" ht="18.600000000000001" customHeight="1" thickTop="1" thickBot="1">
      <c r="D2463" s="29">
        <v>0</v>
      </c>
      <c r="E2463" s="33">
        <v>0</v>
      </c>
      <c r="F2463" s="31">
        <v>1</v>
      </c>
      <c r="G2463" s="32">
        <v>0</v>
      </c>
      <c r="I2463" s="29">
        <v>0</v>
      </c>
      <c r="J2463" s="33">
        <f t="shared" ref="J2463" si="23696">IF(0=(1-$J$8*$K$8*$B2460^2),10^14,$B2460*$J$8/(1-$J$8*$K$8*$B2460^2))</f>
        <v>-0.18882449929207126</v>
      </c>
      <c r="K2463" s="31">
        <v>1</v>
      </c>
      <c r="L2463" s="32">
        <v>0</v>
      </c>
      <c r="N2463" s="29">
        <f t="shared" ref="N2463" si="23697">D2463*I2460+F2463*I2463-E2463*J2460-G2463*J2463</f>
        <v>0</v>
      </c>
      <c r="O2463" s="33">
        <f t="shared" ref="O2463" si="23698">(D2463*J2460+E2463*I2460+F2463*J2463+G2463*I2463)</f>
        <v>-0.18882449929207126</v>
      </c>
      <c r="P2463" s="31">
        <f t="shared" ref="P2463" si="23699">D2463*K2460+F2463*K2463-E2463*L2460-G2463*L2463</f>
        <v>1</v>
      </c>
      <c r="Q2463" s="32">
        <f t="shared" ref="Q2463" si="23700">(D2463*L2460+E2463*K2460+F2463*L2463+G2463*K2463)</f>
        <v>0</v>
      </c>
      <c r="S2463" s="29">
        <v>0</v>
      </c>
      <c r="T2463" s="33">
        <v>0</v>
      </c>
      <c r="U2463" s="31">
        <v>1</v>
      </c>
      <c r="V2463" s="32">
        <v>0</v>
      </c>
      <c r="X2463" s="29">
        <f t="shared" ref="X2463" si="23701">N2463*S2460+P2463*S2463-O2463*T2460-Q2463*T2463</f>
        <v>0</v>
      </c>
      <c r="Y2463" s="33">
        <f t="shared" ref="Y2463" si="23702">(N2463*T2460+O2463*S2460+P2463*T2463+Q2463*S2463)</f>
        <v>-0.18882449929207126</v>
      </c>
      <c r="Z2463" s="31">
        <f t="shared" ref="Z2463" si="23703">N2463*U2460+P2463*U2463-O2463*V2460-Q2463*V2463</f>
        <v>0.96302706589320375</v>
      </c>
      <c r="AA2463" s="32">
        <f t="shared" ref="AA2463" si="23704">(N2463*V2460+O2463*U2460+P2463*V2463+Q2463*U2463)</f>
        <v>0</v>
      </c>
      <c r="AB2463" s="8"/>
      <c r="AC2463" s="29">
        <v>0</v>
      </c>
      <c r="AD2463" s="33">
        <f t="shared" ref="AD2463" si="23705">IF(0=(1-$AD$8*$AE$8*$B2460^2),10^14,$B2460*$AD$8/(1-$AD$8*$AE$8*$B2460^2))</f>
        <v>-0.14756278504653234</v>
      </c>
      <c r="AE2463" s="31">
        <v>1</v>
      </c>
      <c r="AF2463" s="32">
        <v>0</v>
      </c>
      <c r="AH2463" s="29">
        <f t="shared" ref="AH2463" si="23706">X2463*AC2460+Z2463*AC2463-Y2463*AD2460-AA2463*AD2463</f>
        <v>0</v>
      </c>
      <c r="AI2463" s="33">
        <f t="shared" ref="AI2463" si="23707">(X2463*AD2460+Y2463*AC2460+Z2463*AD2463+AA2463*AC2463)</f>
        <v>-0.33093145521046285</v>
      </c>
      <c r="AJ2463" s="31">
        <f t="shared" ref="AJ2463" si="23708">X2463*AE2460+Z2463*AE2463-Y2463*AF2460-AA2463*AF2463</f>
        <v>0.96302706589320375</v>
      </c>
      <c r="AK2463" s="32">
        <f t="shared" ref="AK2463" si="23709">(X2463*AF2460+Y2463*AE2460+Z2463*AF2463+AA2463*AE2463)</f>
        <v>0</v>
      </c>
      <c r="AL2463" s="8"/>
      <c r="AM2463" s="29">
        <v>0</v>
      </c>
      <c r="AN2463" s="33">
        <v>0</v>
      </c>
      <c r="AO2463" s="31">
        <v>1</v>
      </c>
      <c r="AP2463" s="32">
        <v>0</v>
      </c>
      <c r="AR2463" s="29">
        <f t="shared" ref="AR2463" si="23710">AH2463*AM2460+AJ2463*AM2463-AI2463*AN2460-AK2463*AN2463</f>
        <v>0</v>
      </c>
      <c r="AS2463" s="33">
        <f t="shared" ref="AS2463" si="23711">(AH2463*AN2460+AI2463*AM2460+AJ2463*AN2463+AK2463*AM2463)</f>
        <v>-0.33093145521046285</v>
      </c>
      <c r="AT2463" s="31">
        <f t="shared" ref="AT2463" si="23712">AH2463*AO2460+AJ2463*AO2463-AI2463*AP2460-AK2463*AP2463</f>
        <v>0.90442942780797864</v>
      </c>
      <c r="AU2463" s="32">
        <f t="shared" ref="AU2463" si="23713">(AH2463*AP2460+AI2463*AO2460+AJ2463*AP2463+AK2463*AO2463)</f>
        <v>0</v>
      </c>
      <c r="AV2463" s="8"/>
      <c r="AW2463" s="29">
        <v>0</v>
      </c>
      <c r="AX2463" s="33">
        <f t="shared" ref="AX2463" si="23714">IF(0=(1-$AX$8*$AY$8*$B2460^2),10^14,$B2460*$AX$8/(1-$AX$8*$AY$8*$B2460^2))</f>
        <v>-0.13394256479099653</v>
      </c>
      <c r="AY2463" s="31">
        <v>1</v>
      </c>
      <c r="AZ2463" s="32">
        <v>0</v>
      </c>
      <c r="BB2463" s="29">
        <f t="shared" ref="BB2463" si="23715">AR2463*AW2460+AT2463*AW2463-AS2463*AX2460-AU2463*AX2463</f>
        <v>0</v>
      </c>
      <c r="BC2463" s="33">
        <f t="shared" ref="BC2463" si="23716">(AR2463*AX2460+AS2463*AW2460+AT2463*AX2463+AU2463*AW2463)</f>
        <v>-0.45207305244351692</v>
      </c>
      <c r="BD2463" s="31">
        <f t="shared" ref="BD2463" si="23717">AR2463*AY2460+AT2463*AY2463-AS2463*AZ2460-AU2463*AZ2463</f>
        <v>0.90442942780797864</v>
      </c>
      <c r="BE2463" s="32">
        <f t="shared" ref="BE2463" si="23718">(AR2463*AZ2460+AS2463*AY2460+AT2463*AZ2463+AU2463*AY2463)</f>
        <v>0</v>
      </c>
      <c r="BF2463" s="8"/>
      <c r="BG2463" s="29">
        <v>0</v>
      </c>
      <c r="BH2463" s="33">
        <v>0</v>
      </c>
      <c r="BI2463" s="31">
        <v>1</v>
      </c>
      <c r="BJ2463" s="32">
        <v>0</v>
      </c>
      <c r="BL2463" s="29">
        <f t="shared" ref="BL2463" si="23719">BB2463*BG2460+BD2463*BG2463-BC2463*BH2460-BE2463*BH2463</f>
        <v>0</v>
      </c>
      <c r="BM2463" s="33">
        <f t="shared" ref="BM2463" si="23720">(BB2463*BH2460+BC2463*BG2460+BD2463*BH2463+BE2463*BG2463)</f>
        <v>-0.45207305244351692</v>
      </c>
      <c r="BN2463" s="31">
        <f t="shared" ref="BN2463" si="23721">BB2463*BI2460+BD2463*BI2463-BC2463*BJ2460-BE2463*BJ2463</f>
        <v>0.8762826959693738</v>
      </c>
      <c r="BO2463" s="32">
        <f t="shared" ref="BO2463" si="23722">(BB2463*BJ2460+BC2463*BI2460+BD2463*BJ2463+BE2463*BI2463)</f>
        <v>0</v>
      </c>
      <c r="BP2463" s="8"/>
      <c r="BQ2463" s="19">
        <f t="shared" ref="BQ2463:BQ2526" si="23723">1/$BR$8</f>
        <v>1</v>
      </c>
      <c r="BR2463" s="47">
        <v>0</v>
      </c>
      <c r="BS2463" s="48">
        <v>1</v>
      </c>
      <c r="BT2463" s="49">
        <v>0</v>
      </c>
      <c r="BV2463" s="29">
        <f t="shared" ref="BV2463" si="23724">BL2463*BQ2460+BN2463*BQ2463-BM2463*BR2460-BO2463*BR2463</f>
        <v>0.8762826959693738</v>
      </c>
      <c r="BW2463" s="33">
        <f t="shared" ref="BW2463" si="23725">(BL2463*BR2460+BM2463*BQ2460+BN2463*BR2463+BO2463*BQ2463)</f>
        <v>-0.45207305244351692</v>
      </c>
      <c r="BX2463" s="31">
        <f t="shared" ref="BX2463" si="23726">BL2463*BS2460+BN2463*BS2463-BM2463*BT2460-BO2463*BT2463</f>
        <v>0.8762826959693738</v>
      </c>
      <c r="BY2463" s="32">
        <f t="shared" ref="BY2463" si="23727">(BL2463*BT2460+BM2463*BS2460+BN2463*BT2463+BO2463*BS2463)</f>
        <v>0</v>
      </c>
      <c r="CA2463" s="50">
        <f t="shared" ref="CA2463" si="23728">(180/PI())*ATAN(-1*(BW2460+BW2463)/(BV2460+BV2463))</f>
        <v>28.851905901115522</v>
      </c>
      <c r="CC2463" s="137">
        <f t="shared" ref="CC2463" si="23729">20*LOG(((1-(10^(CA2460/20)^2)*(1-((1-CC2460)/(1+CC2460))^2))^0.5))</f>
        <v>-29.353710896406866</v>
      </c>
      <c r="CD2463" s="9"/>
      <c r="CE2463" s="38"/>
      <c r="CF2463" s="38"/>
      <c r="CG2463" s="38"/>
      <c r="CH2463" s="38"/>
    </row>
    <row r="2464" spans="2:91" ht="18.600000000000001" customHeight="1">
      <c r="CC2464" s="42"/>
    </row>
    <row r="2465" spans="2:91" ht="18.600000000000001" customHeight="1" thickBot="1">
      <c r="E2465" s="22" t="s">
        <v>4</v>
      </c>
      <c r="J2465" s="22" t="s">
        <v>5</v>
      </c>
      <c r="O2465" s="22" t="s">
        <v>6</v>
      </c>
      <c r="T2465" s="22" t="s">
        <v>7</v>
      </c>
      <c r="Y2465" s="22" t="s">
        <v>8</v>
      </c>
      <c r="AD2465" s="22" t="s">
        <v>65</v>
      </c>
      <c r="AI2465" s="22" t="s">
        <v>9</v>
      </c>
      <c r="AN2465" s="22" t="s">
        <v>66</v>
      </c>
      <c r="AS2465" s="22" t="s">
        <v>51</v>
      </c>
      <c r="AX2465" s="22" t="s">
        <v>67</v>
      </c>
      <c r="BC2465" s="22" t="s">
        <v>52</v>
      </c>
      <c r="BH2465" s="22" t="s">
        <v>68</v>
      </c>
      <c r="BM2465" s="22" t="s">
        <v>63</v>
      </c>
      <c r="BQ2465" s="23" t="s">
        <v>69</v>
      </c>
      <c r="BR2465" s="23"/>
      <c r="BS2465" s="24"/>
      <c r="BT2465" s="24"/>
      <c r="BU2465" s="24"/>
      <c r="BW2465" s="22" t="s">
        <v>64</v>
      </c>
    </row>
    <row r="2466" spans="2:91" ht="18.600000000000001" customHeight="1" thickBot="1">
      <c r="D2466" s="249" t="s">
        <v>103</v>
      </c>
      <c r="E2466" s="250"/>
      <c r="F2466" s="251" t="s">
        <v>104</v>
      </c>
      <c r="G2466" s="252"/>
      <c r="H2466" s="229"/>
      <c r="I2466" s="253" t="s">
        <v>11</v>
      </c>
      <c r="J2466" s="254"/>
      <c r="K2466" s="255" t="s">
        <v>12</v>
      </c>
      <c r="L2466" s="256"/>
      <c r="M2466" s="24"/>
      <c r="N2466" s="253" t="s">
        <v>105</v>
      </c>
      <c r="O2466" s="254"/>
      <c r="P2466" s="255" t="s">
        <v>106</v>
      </c>
      <c r="Q2466" s="256"/>
      <c r="R2466" s="24"/>
      <c r="S2466" s="249" t="s">
        <v>107</v>
      </c>
      <c r="T2466" s="250"/>
      <c r="U2466" s="251" t="s">
        <v>108</v>
      </c>
      <c r="V2466" s="252"/>
      <c r="W2466" s="8"/>
      <c r="X2466" s="253" t="s">
        <v>109</v>
      </c>
      <c r="Y2466" s="254"/>
      <c r="Z2466" s="255" t="s">
        <v>110</v>
      </c>
      <c r="AA2466" s="256"/>
      <c r="AB2466" s="8"/>
      <c r="AC2466" s="253" t="s">
        <v>111</v>
      </c>
      <c r="AD2466" s="254"/>
      <c r="AE2466" s="255" t="s">
        <v>14</v>
      </c>
      <c r="AF2466" s="256"/>
      <c r="AG2466" s="8"/>
      <c r="AH2466" s="253" t="s">
        <v>112</v>
      </c>
      <c r="AI2466" s="254"/>
      <c r="AJ2466" s="255" t="s">
        <v>113</v>
      </c>
      <c r="AK2466" s="256"/>
      <c r="AL2466" s="8"/>
      <c r="AM2466" s="249" t="s">
        <v>114</v>
      </c>
      <c r="AN2466" s="250"/>
      <c r="AO2466" s="251" t="s">
        <v>115</v>
      </c>
      <c r="AP2466" s="252"/>
      <c r="AQ2466" s="24"/>
      <c r="AR2466" s="253" t="s">
        <v>116</v>
      </c>
      <c r="AS2466" s="254"/>
      <c r="AT2466" s="255" t="s">
        <v>13</v>
      </c>
      <c r="AU2466" s="256"/>
      <c r="AV2466" s="4"/>
      <c r="AW2466" s="253" t="s">
        <v>117</v>
      </c>
      <c r="AX2466" s="254"/>
      <c r="AY2466" s="255" t="s">
        <v>118</v>
      </c>
      <c r="AZ2466" s="256"/>
      <c r="BA2466" s="8"/>
      <c r="BB2466" s="253" t="s">
        <v>119</v>
      </c>
      <c r="BC2466" s="254"/>
      <c r="BD2466" s="255" t="s">
        <v>120</v>
      </c>
      <c r="BE2466" s="256"/>
      <c r="BF2466" s="4"/>
      <c r="BG2466" s="249" t="s">
        <v>121</v>
      </c>
      <c r="BH2466" s="250"/>
      <c r="BI2466" s="251" t="s">
        <v>122</v>
      </c>
      <c r="BJ2466" s="252"/>
      <c r="BK2466" s="4"/>
      <c r="BL2466" s="253" t="s">
        <v>123</v>
      </c>
      <c r="BM2466" s="254"/>
      <c r="BN2466" s="255" t="s">
        <v>124</v>
      </c>
      <c r="BO2466" s="256"/>
      <c r="BP2466" s="4"/>
      <c r="BQ2466" s="253" t="s">
        <v>125</v>
      </c>
      <c r="BR2466" s="254"/>
      <c r="BS2466" s="255" t="s">
        <v>126</v>
      </c>
      <c r="BT2466" s="256"/>
      <c r="BU2466" s="8"/>
      <c r="BV2466" s="253" t="s">
        <v>127</v>
      </c>
      <c r="BW2466" s="254"/>
      <c r="BX2466" s="255" t="s">
        <v>128</v>
      </c>
      <c r="BY2466" s="256"/>
      <c r="CA2466" s="27" t="s">
        <v>15</v>
      </c>
      <c r="CC2466" s="133" t="s">
        <v>70</v>
      </c>
      <c r="CD2466" s="9"/>
      <c r="CE2466" s="38"/>
      <c r="CF2466" s="38"/>
      <c r="CG2466" s="38"/>
      <c r="CH2466" s="38"/>
    </row>
    <row r="2467" spans="2:91" ht="18.600000000000001" customHeight="1" thickTop="1" thickBot="1">
      <c r="B2467" s="129">
        <v>6.56</v>
      </c>
      <c r="D2467" s="29">
        <v>1</v>
      </c>
      <c r="E2467" s="30">
        <v>0</v>
      </c>
      <c r="F2467" s="31">
        <v>0</v>
      </c>
      <c r="G2467" s="32">
        <f t="shared" ref="G2467:G2530" si="23730">-1/($E$8*$B2467)</f>
        <v>-0.10048475609756098</v>
      </c>
      <c r="I2467" s="29">
        <v>1</v>
      </c>
      <c r="J2467" s="33">
        <v>0</v>
      </c>
      <c r="K2467" s="31">
        <v>0</v>
      </c>
      <c r="L2467" s="32">
        <v>0</v>
      </c>
      <c r="N2467" s="29">
        <f t="shared" ref="N2467" si="23731">D2467*I2467+F2467*I2470-E2467*J2467-G2467*J2470</f>
        <v>0.98108427951805699</v>
      </c>
      <c r="O2467" s="33">
        <f t="shared" ref="O2467" si="23732">(D2467*J2467+E2467*I2467+F2467*J2470+G2467*I2470)</f>
        <v>0</v>
      </c>
      <c r="P2467" s="31">
        <f t="shared" ref="P2467" si="23733">D2467*K2467+F2467*K2470-E2467*L2467-G2467*L2470</f>
        <v>0</v>
      </c>
      <c r="Q2467" s="32">
        <f t="shared" ref="Q2467" si="23734">(D2467*L2467+E2467*K2467+F2467*L2470+G2467*K2470)</f>
        <v>-0.10048475609756098</v>
      </c>
      <c r="S2467" s="29">
        <v>1</v>
      </c>
      <c r="T2467" s="30">
        <v>0</v>
      </c>
      <c r="U2467" s="31">
        <v>0</v>
      </c>
      <c r="V2467" s="32">
        <f t="shared" ref="V2467:V2530" si="23735">-1/($T$8*$B2467)</f>
        <v>-0.19520884146341466</v>
      </c>
      <c r="X2467" s="29">
        <f t="shared" ref="X2467" si="23736">N2467*S2467+P2467*S2470-O2467*T2467-Q2467*T2470</f>
        <v>0.98108427951805699</v>
      </c>
      <c r="Y2467" s="33">
        <f t="shared" ref="Y2467" si="23737">(N2467*T2467+O2467*S2467+P2467*T2470+Q2467*S2470)</f>
        <v>0</v>
      </c>
      <c r="Z2467" s="31">
        <f t="shared" ref="Z2467" si="23738">N2467*U2467+P2467*U2470-O2467*V2467-Q2467*V2470</f>
        <v>0</v>
      </c>
      <c r="AA2467" s="32">
        <f t="shared" ref="AA2467" si="23739">(N2467*V2467+O2467*U2467+P2467*V2470+Q2467*U2470)</f>
        <v>-0.29200108168024974</v>
      </c>
      <c r="AB2467" s="8"/>
      <c r="AC2467" s="29">
        <v>1</v>
      </c>
      <c r="AD2467" s="33">
        <v>0</v>
      </c>
      <c r="AE2467" s="31">
        <v>0</v>
      </c>
      <c r="AF2467" s="32">
        <v>0</v>
      </c>
      <c r="AH2467" s="29">
        <f t="shared" ref="AH2467" si="23740">X2467*AC2467+Z2467*AC2470-Y2467*AD2467-AA2467*AD2470</f>
        <v>0.93813067494075975</v>
      </c>
      <c r="AI2467" s="33">
        <f t="shared" ref="AI2467" si="23741">(X2467*AD2467+Y2467*AC2467+Z2467*AD2470+AA2467*AC2470)</f>
        <v>0</v>
      </c>
      <c r="AJ2467" s="31">
        <f t="shared" ref="AJ2467" si="23742">X2467*AE2467+Z2467*AE2470-Y2467*AF2467-AA2467*AF2470</f>
        <v>0</v>
      </c>
      <c r="AK2467" s="32">
        <f t="shared" ref="AK2467" si="23743">(X2467*AF2467+Y2467*AE2467+Z2467*AF2470+AA2467*AE2470)</f>
        <v>-0.29200108168024974</v>
      </c>
      <c r="AL2467" s="8"/>
      <c r="AM2467" s="29">
        <v>1</v>
      </c>
      <c r="AN2467" s="30">
        <v>0</v>
      </c>
      <c r="AO2467" s="31">
        <v>0</v>
      </c>
      <c r="AP2467" s="32">
        <f t="shared" ref="AP2467:AP2530" si="23744">-1/($AN$8*$B2467)</f>
        <v>-0.17652896341463414</v>
      </c>
      <c r="AR2467" s="29">
        <f t="shared" ref="AR2467" si="23745">AH2467*AM2467+AJ2467*AM2470-AI2467*AN2467-AK2467*AN2470</f>
        <v>0.93813067494075975</v>
      </c>
      <c r="AS2467" s="33">
        <f t="shared" ref="AS2467" si="23746">(AH2467*AN2467+AI2467*AM2467+AJ2467*AN2470+AK2467*AM2470)</f>
        <v>0</v>
      </c>
      <c r="AT2467" s="31">
        <f t="shared" ref="AT2467" si="23747">AH2467*AO2467+AJ2467*AO2470-AI2467*AP2467-AK2467*AP2470</f>
        <v>0</v>
      </c>
      <c r="AU2467" s="32">
        <f t="shared" ref="AU2467" si="23748">(AH2467*AP2467+AI2467*AO2467+AJ2467*AP2470+AK2467*AO2470)</f>
        <v>-0.45760831727501317</v>
      </c>
      <c r="AV2467" s="8"/>
      <c r="AW2467" s="29">
        <v>1</v>
      </c>
      <c r="AX2467" s="33">
        <v>0</v>
      </c>
      <c r="AY2467" s="31">
        <v>0</v>
      </c>
      <c r="AZ2467" s="32">
        <v>0</v>
      </c>
      <c r="BB2467" s="29">
        <f t="shared" ref="BB2467" si="23749">AR2467*AW2467+AT2467*AW2470-AS2467*AX2467-AU2467*AX2470</f>
        <v>0.87702797719583059</v>
      </c>
      <c r="BC2467" s="33">
        <f t="shared" ref="BC2467" si="23750">(AR2467*AX2467+AS2467*AW2467+AT2467*AX2470+AU2467*AW2470)</f>
        <v>0</v>
      </c>
      <c r="BD2467" s="31">
        <f t="shared" ref="BD2467" si="23751">AR2467*AY2467+AT2467*AY2470-AS2467*AZ2467-AU2467*AZ2470</f>
        <v>0</v>
      </c>
      <c r="BE2467" s="32">
        <f t="shared" ref="BE2467" si="23752">(AR2467*AZ2467+AS2467*AY2467+AT2467*AZ2470+AU2467*AY2470)</f>
        <v>-0.45760831727501317</v>
      </c>
      <c r="BF2467" s="8"/>
      <c r="BG2467" s="29">
        <v>1</v>
      </c>
      <c r="BH2467" s="30">
        <v>0</v>
      </c>
      <c r="BI2467" s="31">
        <v>0</v>
      </c>
      <c r="BJ2467" s="32">
        <f t="shared" ref="BJ2467:BJ2530" si="23753">-1/($BH$8*$B2467)</f>
        <v>-6.2071646341463414E-2</v>
      </c>
      <c r="BL2467" s="29">
        <f t="shared" ref="BL2467" si="23754">BB2467*BG2467+BD2467*BG2470-BC2467*BH2467-BE2467*BH2470</f>
        <v>0.87702797719583059</v>
      </c>
      <c r="BM2467" s="33">
        <f t="shared" ref="BM2467" si="23755">(BB2467*BH2467+BC2467*BG2467+BD2467*BH2470+BE2467*BG2470)</f>
        <v>0</v>
      </c>
      <c r="BN2467" s="31">
        <f t="shared" ref="BN2467" si="23756">BB2467*BI2467+BD2467*BI2470-BC2467*BJ2467-BE2467*BJ2470</f>
        <v>0</v>
      </c>
      <c r="BO2467" s="32">
        <f t="shared" ref="BO2467" si="23757">(BB2467*BJ2467+BC2467*BI2467+BD2467*BJ2470+BE2467*BI2470)</f>
        <v>-0.51204688770708184</v>
      </c>
      <c r="BP2467" s="8"/>
      <c r="BQ2467" s="34">
        <v>1</v>
      </c>
      <c r="BR2467" s="35">
        <v>0</v>
      </c>
      <c r="BS2467" s="11">
        <v>0</v>
      </c>
      <c r="BT2467" s="36">
        <v>0</v>
      </c>
      <c r="BV2467" s="29">
        <f t="shared" ref="BV2467" si="23758">BL2467*BQ2467+BN2467*BQ2470-BM2467*BR2467-BO2467*BR2470</f>
        <v>0.87702797719583059</v>
      </c>
      <c r="BW2467" s="33">
        <f t="shared" ref="BW2467" si="23759">(BL2467*BR2467+BM2467*BQ2467+BN2467*BR2470+BO2467*BQ2470)</f>
        <v>-0.51204688770708184</v>
      </c>
      <c r="BX2467" s="31">
        <f t="shared" ref="BX2467" si="23760">BL2467*BS2467+BN2467*BS2470-BM2467*BT2467-BO2467*BT2470</f>
        <v>0</v>
      </c>
      <c r="BY2467" s="32">
        <f t="shared" ref="BY2467" si="23761">(BL2467*BT2467+BM2467*BS2467+BN2467*BT2470+BO2467*BS2470)</f>
        <v>-0.51204688770708184</v>
      </c>
      <c r="CA2467" s="37">
        <f t="shared" ref="CA2467" si="23762">20*LOG(((1+$BR$8)/$BR$8)/((BV2467+BV2470)^2+(BW2467+BW2470)^2)^0.5)</f>
        <v>-4.0732223642046999E-3</v>
      </c>
      <c r="CC2467" s="134">
        <f t="shared" ref="CC2467" si="23763">((BV2467^2+BW2467^2)^0.5)/((BV2470^2+BW2470^2)^0.5)</f>
        <v>1.0298845229988081</v>
      </c>
      <c r="CD2467" s="9"/>
      <c r="CE2467" s="38"/>
      <c r="CF2467" s="38"/>
      <c r="CG2467" s="38"/>
      <c r="CH2467" s="38"/>
      <c r="CM2467" s="129">
        <v>6.54</v>
      </c>
    </row>
    <row r="2468" spans="2:91" ht="18.600000000000001" customHeight="1" thickBot="1">
      <c r="D2468" s="39"/>
      <c r="G2468" s="40"/>
      <c r="I2468" s="39"/>
      <c r="L2468" s="40"/>
      <c r="N2468" s="39"/>
      <c r="Q2468" s="40"/>
      <c r="S2468" s="39"/>
      <c r="V2468" s="40"/>
      <c r="X2468" s="39"/>
      <c r="AA2468" s="40"/>
      <c r="AC2468" s="39"/>
      <c r="AF2468" s="40"/>
      <c r="AH2468" s="39"/>
      <c r="AK2468" s="40"/>
      <c r="AM2468" s="39"/>
      <c r="AP2468" s="40"/>
      <c r="AR2468" s="39"/>
      <c r="AU2468" s="40"/>
      <c r="AW2468" s="39"/>
      <c r="AZ2468" s="40"/>
      <c r="BB2468" s="39"/>
      <c r="BE2468" s="40"/>
      <c r="BG2468" s="39"/>
      <c r="BJ2468" s="40"/>
      <c r="BL2468" s="39"/>
      <c r="BO2468" s="40"/>
      <c r="BQ2468" s="34"/>
      <c r="BR2468" s="11"/>
      <c r="BS2468" s="11"/>
      <c r="BT2468" s="41"/>
      <c r="BV2468" s="39"/>
      <c r="BY2468" s="40"/>
      <c r="CC2468" s="135"/>
      <c r="CD2468" s="9"/>
      <c r="CE2468" s="38"/>
      <c r="CF2468" s="38"/>
      <c r="CG2468" s="38"/>
      <c r="CH2468" s="38"/>
    </row>
    <row r="2469" spans="2:91" ht="18.600000000000001" customHeight="1" thickBot="1">
      <c r="D2469" s="258" t="s">
        <v>129</v>
      </c>
      <c r="E2469" s="259"/>
      <c r="F2469" s="260" t="s">
        <v>130</v>
      </c>
      <c r="G2469" s="261"/>
      <c r="H2469" s="229"/>
      <c r="I2469" s="258" t="s">
        <v>131</v>
      </c>
      <c r="J2469" s="259"/>
      <c r="K2469" s="260" t="s">
        <v>132</v>
      </c>
      <c r="L2469" s="261"/>
      <c r="N2469" s="253" t="s">
        <v>133</v>
      </c>
      <c r="O2469" s="254"/>
      <c r="P2469" s="255" t="s">
        <v>134</v>
      </c>
      <c r="Q2469" s="256"/>
      <c r="S2469" s="258" t="s">
        <v>135</v>
      </c>
      <c r="T2469" s="259"/>
      <c r="U2469" s="260" t="s">
        <v>136</v>
      </c>
      <c r="V2469" s="261"/>
      <c r="W2469" s="8"/>
      <c r="X2469" s="253" t="s">
        <v>137</v>
      </c>
      <c r="Y2469" s="254"/>
      <c r="Z2469" s="255" t="s">
        <v>138</v>
      </c>
      <c r="AA2469" s="256"/>
      <c r="AB2469" s="8"/>
      <c r="AC2469" s="258" t="s">
        <v>139</v>
      </c>
      <c r="AD2469" s="259"/>
      <c r="AE2469" s="260" t="s">
        <v>140</v>
      </c>
      <c r="AF2469" s="261"/>
      <c r="AG2469" s="8"/>
      <c r="AH2469" s="253" t="s">
        <v>141</v>
      </c>
      <c r="AI2469" s="254"/>
      <c r="AJ2469" s="255" t="s">
        <v>142</v>
      </c>
      <c r="AK2469" s="256"/>
      <c r="AL2469" s="8"/>
      <c r="AM2469" s="258" t="s">
        <v>143</v>
      </c>
      <c r="AN2469" s="259"/>
      <c r="AO2469" s="260" t="s">
        <v>144</v>
      </c>
      <c r="AP2469" s="261"/>
      <c r="AR2469" s="253" t="s">
        <v>145</v>
      </c>
      <c r="AS2469" s="254"/>
      <c r="AT2469" s="255" t="s">
        <v>146</v>
      </c>
      <c r="AU2469" s="256"/>
      <c r="AV2469" s="4"/>
      <c r="AW2469" s="258" t="s">
        <v>147</v>
      </c>
      <c r="AX2469" s="259"/>
      <c r="AY2469" s="260" t="s">
        <v>148</v>
      </c>
      <c r="AZ2469" s="261"/>
      <c r="BA2469" s="8"/>
      <c r="BB2469" s="253" t="s">
        <v>149</v>
      </c>
      <c r="BC2469" s="254"/>
      <c r="BD2469" s="255" t="s">
        <v>150</v>
      </c>
      <c r="BE2469" s="256"/>
      <c r="BF2469" s="4"/>
      <c r="BG2469" s="258" t="s">
        <v>151</v>
      </c>
      <c r="BH2469" s="259"/>
      <c r="BI2469" s="260" t="s">
        <v>152</v>
      </c>
      <c r="BJ2469" s="261"/>
      <c r="BK2469" s="4"/>
      <c r="BL2469" s="253" t="s">
        <v>153</v>
      </c>
      <c r="BM2469" s="254"/>
      <c r="BN2469" s="255" t="s">
        <v>154</v>
      </c>
      <c r="BO2469" s="256"/>
      <c r="BP2469" s="4"/>
      <c r="BQ2469" s="258" t="s">
        <v>155</v>
      </c>
      <c r="BR2469" s="259"/>
      <c r="BS2469" s="260" t="s">
        <v>156</v>
      </c>
      <c r="BT2469" s="261"/>
      <c r="BU2469" s="8"/>
      <c r="BV2469" s="253" t="s">
        <v>157</v>
      </c>
      <c r="BW2469" s="254"/>
      <c r="BX2469" s="255" t="s">
        <v>158</v>
      </c>
      <c r="BY2469" s="256"/>
      <c r="CA2469" s="46" t="s">
        <v>16</v>
      </c>
      <c r="CC2469" s="136" t="s">
        <v>71</v>
      </c>
      <c r="CD2469" s="9"/>
      <c r="CE2469" s="38"/>
      <c r="CF2469" s="38"/>
      <c r="CG2469" s="38"/>
      <c r="CH2469" s="38"/>
    </row>
    <row r="2470" spans="2:91" ht="18.600000000000001" customHeight="1" thickTop="1" thickBot="1">
      <c r="D2470" s="29">
        <v>0</v>
      </c>
      <c r="E2470" s="33">
        <v>0</v>
      </c>
      <c r="F2470" s="31">
        <v>1</v>
      </c>
      <c r="G2470" s="32">
        <v>0</v>
      </c>
      <c r="I2470" s="29">
        <v>0</v>
      </c>
      <c r="J2470" s="33">
        <f t="shared" ref="J2470" si="23764">IF(0=(1-$J$8*$K$8*$B2467^2),10^14,$B2467*$J$8/(1-$J$8*$K$8*$B2467^2))</f>
        <v>-0.18824467726803873</v>
      </c>
      <c r="K2470" s="31">
        <v>1</v>
      </c>
      <c r="L2470" s="32">
        <v>0</v>
      </c>
      <c r="N2470" s="29">
        <f t="shared" ref="N2470" si="23765">D2470*I2467+F2470*I2470-E2470*J2467-G2470*J2470</f>
        <v>0</v>
      </c>
      <c r="O2470" s="33">
        <f t="shared" ref="O2470" si="23766">(D2470*J2467+E2470*I2467+F2470*J2470+G2470*I2470)</f>
        <v>-0.18824467726803873</v>
      </c>
      <c r="P2470" s="31">
        <f t="shared" ref="P2470" si="23767">D2470*K2467+F2470*K2470-E2470*L2467-G2470*L2470</f>
        <v>1</v>
      </c>
      <c r="Q2470" s="32">
        <f t="shared" ref="Q2470" si="23768">(D2470*L2467+E2470*K2467+F2470*L2470+G2470*K2470)</f>
        <v>0</v>
      </c>
      <c r="S2470" s="29">
        <v>0</v>
      </c>
      <c r="T2470" s="33">
        <v>0</v>
      </c>
      <c r="U2470" s="31">
        <v>1</v>
      </c>
      <c r="V2470" s="32">
        <v>0</v>
      </c>
      <c r="X2470" s="29">
        <f t="shared" ref="X2470" si="23769">N2470*S2467+P2470*S2470-O2470*T2467-Q2470*T2470</f>
        <v>0</v>
      </c>
      <c r="Y2470" s="33">
        <f t="shared" ref="Y2470" si="23770">(N2470*T2467+O2470*S2467+P2470*T2470+Q2470*S2470)</f>
        <v>-0.18824467726803873</v>
      </c>
      <c r="Z2470" s="31">
        <f t="shared" ref="Z2470" si="23771">N2470*U2467+P2470*U2470-O2470*V2467-Q2470*V2470</f>
        <v>0.96325297463885173</v>
      </c>
      <c r="AA2470" s="32">
        <f t="shared" ref="AA2470" si="23772">(N2470*V2467+O2470*U2467+P2470*V2470+Q2470*U2470)</f>
        <v>0</v>
      </c>
      <c r="AB2470" s="8"/>
      <c r="AC2470" s="29">
        <v>0</v>
      </c>
      <c r="AD2470" s="33">
        <f t="shared" ref="AD2470" si="23773">IF(0=(1-$AD$8*$AE$8*$B2467^2),10^14,$B2467*$AD$8/(1-$AD$8*$AE$8*$B2467^2))</f>
        <v>-0.14710084062062756</v>
      </c>
      <c r="AE2470" s="31">
        <v>1</v>
      </c>
      <c r="AF2470" s="32">
        <v>0</v>
      </c>
      <c r="AH2470" s="29">
        <f t="shared" ref="AH2470" si="23774">X2470*AC2467+Z2470*AC2470-Y2470*AD2467-AA2470*AD2470</f>
        <v>0</v>
      </c>
      <c r="AI2470" s="33">
        <f t="shared" ref="AI2470" si="23775">(X2470*AD2467+Y2470*AC2467+Z2470*AD2470+AA2470*AC2470)</f>
        <v>-0.3299399995677339</v>
      </c>
      <c r="AJ2470" s="31">
        <f t="shared" ref="AJ2470" si="23776">X2470*AE2467+Z2470*AE2470-Y2470*AF2467-AA2470*AF2470</f>
        <v>0.96325297463885173</v>
      </c>
      <c r="AK2470" s="32">
        <f t="shared" ref="AK2470" si="23777">(X2470*AF2467+Y2470*AE2467+Z2470*AF2470+AA2470*AE2470)</f>
        <v>0</v>
      </c>
      <c r="AL2470" s="8"/>
      <c r="AM2470" s="29">
        <v>0</v>
      </c>
      <c r="AN2470" s="33">
        <v>0</v>
      </c>
      <c r="AO2470" s="31">
        <v>1</v>
      </c>
      <c r="AP2470" s="32">
        <v>0</v>
      </c>
      <c r="AR2470" s="29">
        <f t="shared" ref="AR2470" si="23778">AH2470*AM2467+AJ2470*AM2470-AI2470*AN2467-AK2470*AN2470</f>
        <v>0</v>
      </c>
      <c r="AS2470" s="33">
        <f t="shared" ref="AS2470" si="23779">(AH2470*AN2467+AI2470*AM2467+AJ2470*AN2470+AK2470*AM2470)</f>
        <v>-0.3299399995677339</v>
      </c>
      <c r="AT2470" s="31">
        <f t="shared" ref="AT2470" si="23780">AH2470*AO2467+AJ2470*AO2470-AI2470*AP2467-AK2470*AP2470</f>
        <v>0.90500900852613486</v>
      </c>
      <c r="AU2470" s="32">
        <f t="shared" ref="AU2470" si="23781">(AH2470*AP2467+AI2470*AO2467+AJ2470*AP2470+AK2470*AO2470)</f>
        <v>0</v>
      </c>
      <c r="AV2470" s="8"/>
      <c r="AW2470" s="29">
        <v>0</v>
      </c>
      <c r="AX2470" s="33">
        <f t="shared" ref="AX2470" si="23782">IF(0=(1-$AX$8*$AY$8*$B2467^2),10^14,$B2467*$AX$8/(1-$AX$8*$AY$8*$B2467^2))</f>
        <v>-0.13352619574046712</v>
      </c>
      <c r="AY2470" s="31">
        <v>1</v>
      </c>
      <c r="AZ2470" s="32">
        <v>0</v>
      </c>
      <c r="BB2470" s="29">
        <f t="shared" ref="BB2470" si="23783">AR2470*AW2467+AT2470*AW2470-AS2470*AX2467-AU2470*AX2470</f>
        <v>0</v>
      </c>
      <c r="BC2470" s="33">
        <f t="shared" ref="BC2470" si="23784">(AR2470*AX2467+AS2470*AW2467+AT2470*AX2470+AU2470*AW2470)</f>
        <v>-0.45078240958708066</v>
      </c>
      <c r="BD2470" s="31">
        <f t="shared" ref="BD2470" si="23785">AR2470*AY2467+AT2470*AY2470-AS2470*AZ2467-AU2470*AZ2470</f>
        <v>0.90500900852613486</v>
      </c>
      <c r="BE2470" s="32">
        <f t="shared" ref="BE2470" si="23786">(AR2470*AZ2467+AS2470*AY2467+AT2470*AZ2470+AU2470*AY2470)</f>
        <v>0</v>
      </c>
      <c r="BF2470" s="8"/>
      <c r="BG2470" s="29">
        <v>0</v>
      </c>
      <c r="BH2470" s="33">
        <v>0</v>
      </c>
      <c r="BI2470" s="31">
        <v>1</v>
      </c>
      <c r="BJ2470" s="32">
        <v>0</v>
      </c>
      <c r="BL2470" s="29">
        <f t="shared" ref="BL2470" si="23787">BB2470*BG2467+BD2470*BG2470-BC2470*BH2467-BE2470*BH2470</f>
        <v>0</v>
      </c>
      <c r="BM2470" s="33">
        <f t="shared" ref="BM2470" si="23788">(BB2470*BH2467+BC2470*BG2467+BD2470*BH2470+BE2470*BG2470)</f>
        <v>-0.45078240958708066</v>
      </c>
      <c r="BN2470" s="31">
        <f t="shared" ref="BN2470" si="23789">BB2470*BI2467+BD2470*BI2470-BC2470*BJ2467-BE2470*BJ2470</f>
        <v>0.87702820222129285</v>
      </c>
      <c r="BO2470" s="32">
        <f t="shared" ref="BO2470" si="23790">(BB2470*BJ2467+BC2470*BI2467+BD2470*BJ2470+BE2470*BI2470)</f>
        <v>0</v>
      </c>
      <c r="BP2470" s="8"/>
      <c r="BQ2470" s="19">
        <f t="shared" ref="BQ2470:BQ2533" si="23791">1/$BR$8</f>
        <v>1</v>
      </c>
      <c r="BR2470" s="47">
        <v>0</v>
      </c>
      <c r="BS2470" s="48">
        <v>1</v>
      </c>
      <c r="BT2470" s="49">
        <v>0</v>
      </c>
      <c r="BV2470" s="29">
        <f t="shared" ref="BV2470" si="23792">BL2470*BQ2467+BN2470*BQ2470-BM2470*BR2467-BO2470*BR2470</f>
        <v>0.87702820222129285</v>
      </c>
      <c r="BW2470" s="33">
        <f t="shared" ref="BW2470" si="23793">(BL2470*BR2467+BM2470*BQ2467+BN2470*BR2470+BO2470*BQ2470)</f>
        <v>-0.45078240958708066</v>
      </c>
      <c r="BX2470" s="31">
        <f t="shared" ref="BX2470" si="23794">BL2470*BS2467+BN2470*BS2470-BM2470*BT2467-BO2470*BT2470</f>
        <v>0.87702820222129285</v>
      </c>
      <c r="BY2470" s="32">
        <f t="shared" ref="BY2470" si="23795">(BL2470*BT2467+BM2470*BS2467+BN2470*BT2470+BO2470*BS2470)</f>
        <v>0</v>
      </c>
      <c r="CA2470" s="50">
        <f t="shared" ref="CA2470" si="23796">(180/PI())*ATAN(-1*(BW2467+BW2470)/(BV2467+BV2470))</f>
        <v>28.763082619309333</v>
      </c>
      <c r="CC2470" s="137">
        <f t="shared" ref="CC2470" si="23797">20*LOG(((1-(10^(CA2467/20)^2)*(1-((1-CC2467)/(1+CC2467))^2))^0.5))</f>
        <v>-29.377954380984839</v>
      </c>
      <c r="CD2470" s="9"/>
      <c r="CE2470" s="38"/>
      <c r="CF2470" s="38"/>
      <c r="CG2470" s="38"/>
      <c r="CH2470" s="38"/>
    </row>
    <row r="2471" spans="2:91" ht="18.600000000000001" customHeight="1">
      <c r="CC2471" s="42"/>
    </row>
    <row r="2472" spans="2:91" ht="18.600000000000001" customHeight="1" thickBot="1">
      <c r="E2472" s="22" t="s">
        <v>4</v>
      </c>
      <c r="J2472" s="22" t="s">
        <v>5</v>
      </c>
      <c r="O2472" s="22" t="s">
        <v>6</v>
      </c>
      <c r="T2472" s="22" t="s">
        <v>7</v>
      </c>
      <c r="Y2472" s="22" t="s">
        <v>8</v>
      </c>
      <c r="AD2472" s="22" t="s">
        <v>65</v>
      </c>
      <c r="AI2472" s="22" t="s">
        <v>9</v>
      </c>
      <c r="AN2472" s="22" t="s">
        <v>66</v>
      </c>
      <c r="AS2472" s="22" t="s">
        <v>51</v>
      </c>
      <c r="AX2472" s="22" t="s">
        <v>67</v>
      </c>
      <c r="BC2472" s="22" t="s">
        <v>52</v>
      </c>
      <c r="BH2472" s="22" t="s">
        <v>68</v>
      </c>
      <c r="BM2472" s="22" t="s">
        <v>63</v>
      </c>
      <c r="BQ2472" s="23" t="s">
        <v>69</v>
      </c>
      <c r="BR2472" s="23"/>
      <c r="BS2472" s="24"/>
      <c r="BT2472" s="24"/>
      <c r="BU2472" s="24"/>
      <c r="BW2472" s="22" t="s">
        <v>64</v>
      </c>
    </row>
    <row r="2473" spans="2:91" ht="18.600000000000001" customHeight="1" thickBot="1">
      <c r="D2473" s="249" t="s">
        <v>103</v>
      </c>
      <c r="E2473" s="250"/>
      <c r="F2473" s="251" t="s">
        <v>104</v>
      </c>
      <c r="G2473" s="252"/>
      <c r="H2473" s="229"/>
      <c r="I2473" s="253" t="s">
        <v>11</v>
      </c>
      <c r="J2473" s="254"/>
      <c r="K2473" s="255" t="s">
        <v>12</v>
      </c>
      <c r="L2473" s="256"/>
      <c r="M2473" s="24"/>
      <c r="N2473" s="253" t="s">
        <v>105</v>
      </c>
      <c r="O2473" s="254"/>
      <c r="P2473" s="255" t="s">
        <v>106</v>
      </c>
      <c r="Q2473" s="256"/>
      <c r="R2473" s="24"/>
      <c r="S2473" s="249" t="s">
        <v>107</v>
      </c>
      <c r="T2473" s="250"/>
      <c r="U2473" s="251" t="s">
        <v>108</v>
      </c>
      <c r="V2473" s="252"/>
      <c r="W2473" s="8"/>
      <c r="X2473" s="253" t="s">
        <v>109</v>
      </c>
      <c r="Y2473" s="254"/>
      <c r="Z2473" s="255" t="s">
        <v>110</v>
      </c>
      <c r="AA2473" s="256"/>
      <c r="AB2473" s="8"/>
      <c r="AC2473" s="253" t="s">
        <v>111</v>
      </c>
      <c r="AD2473" s="254"/>
      <c r="AE2473" s="255" t="s">
        <v>14</v>
      </c>
      <c r="AF2473" s="256"/>
      <c r="AG2473" s="8"/>
      <c r="AH2473" s="253" t="s">
        <v>112</v>
      </c>
      <c r="AI2473" s="254"/>
      <c r="AJ2473" s="255" t="s">
        <v>113</v>
      </c>
      <c r="AK2473" s="256"/>
      <c r="AL2473" s="8"/>
      <c r="AM2473" s="249" t="s">
        <v>114</v>
      </c>
      <c r="AN2473" s="250"/>
      <c r="AO2473" s="251" t="s">
        <v>115</v>
      </c>
      <c r="AP2473" s="252"/>
      <c r="AQ2473" s="24"/>
      <c r="AR2473" s="253" t="s">
        <v>116</v>
      </c>
      <c r="AS2473" s="254"/>
      <c r="AT2473" s="255" t="s">
        <v>13</v>
      </c>
      <c r="AU2473" s="256"/>
      <c r="AV2473" s="4"/>
      <c r="AW2473" s="253" t="s">
        <v>117</v>
      </c>
      <c r="AX2473" s="254"/>
      <c r="AY2473" s="255" t="s">
        <v>118</v>
      </c>
      <c r="AZ2473" s="256"/>
      <c r="BA2473" s="8"/>
      <c r="BB2473" s="253" t="s">
        <v>119</v>
      </c>
      <c r="BC2473" s="254"/>
      <c r="BD2473" s="255" t="s">
        <v>120</v>
      </c>
      <c r="BE2473" s="256"/>
      <c r="BF2473" s="4"/>
      <c r="BG2473" s="249" t="s">
        <v>121</v>
      </c>
      <c r="BH2473" s="250"/>
      <c r="BI2473" s="251" t="s">
        <v>122</v>
      </c>
      <c r="BJ2473" s="252"/>
      <c r="BK2473" s="4"/>
      <c r="BL2473" s="253" t="s">
        <v>123</v>
      </c>
      <c r="BM2473" s="254"/>
      <c r="BN2473" s="255" t="s">
        <v>124</v>
      </c>
      <c r="BO2473" s="256"/>
      <c r="BP2473" s="4"/>
      <c r="BQ2473" s="253" t="s">
        <v>125</v>
      </c>
      <c r="BR2473" s="254"/>
      <c r="BS2473" s="255" t="s">
        <v>126</v>
      </c>
      <c r="BT2473" s="256"/>
      <c r="BU2473" s="8"/>
      <c r="BV2473" s="253" t="s">
        <v>127</v>
      </c>
      <c r="BW2473" s="254"/>
      <c r="BX2473" s="255" t="s">
        <v>128</v>
      </c>
      <c r="BY2473" s="256"/>
      <c r="CA2473" s="27" t="s">
        <v>15</v>
      </c>
      <c r="CC2473" s="133" t="s">
        <v>70</v>
      </c>
      <c r="CD2473" s="9"/>
      <c r="CE2473" s="38"/>
      <c r="CF2473" s="38"/>
      <c r="CG2473" s="38"/>
      <c r="CH2473" s="38"/>
    </row>
    <row r="2474" spans="2:91" ht="18.600000000000001" customHeight="1" thickTop="1" thickBot="1">
      <c r="B2474" s="129">
        <v>6.58</v>
      </c>
      <c r="D2474" s="29">
        <v>1</v>
      </c>
      <c r="E2474" s="30">
        <v>0</v>
      </c>
      <c r="F2474" s="31">
        <v>0</v>
      </c>
      <c r="G2474" s="32">
        <f t="shared" ref="G2474:G2537" si="23798">-1/($E$8*$B2474)</f>
        <v>-0.10017933130699087</v>
      </c>
      <c r="I2474" s="29">
        <v>1</v>
      </c>
      <c r="J2474" s="33">
        <v>0</v>
      </c>
      <c r="K2474" s="31">
        <v>0</v>
      </c>
      <c r="L2474" s="32">
        <v>0</v>
      </c>
      <c r="N2474" s="29">
        <f t="shared" ref="N2474" si="23799">D2474*I2474+F2474*I2477-E2474*J2474-G2474*J2477</f>
        <v>0.98119950340400841</v>
      </c>
      <c r="O2474" s="33">
        <f t="shared" ref="O2474" si="23800">(D2474*J2474+E2474*I2474+F2474*J2477+G2474*I2477)</f>
        <v>0</v>
      </c>
      <c r="P2474" s="31">
        <f t="shared" ref="P2474" si="23801">D2474*K2474+F2474*K2477-E2474*L2474-G2474*L2477</f>
        <v>0</v>
      </c>
      <c r="Q2474" s="32">
        <f t="shared" ref="Q2474" si="23802">(D2474*L2474+E2474*K2474+F2474*L2477+G2474*K2477)</f>
        <v>-0.10017933130699087</v>
      </c>
      <c r="S2474" s="29">
        <v>1</v>
      </c>
      <c r="T2474" s="30">
        <v>0</v>
      </c>
      <c r="U2474" s="31">
        <v>0</v>
      </c>
      <c r="V2474" s="32">
        <f t="shared" ref="V2474:V2537" si="23803">-1/($T$8*$B2474)</f>
        <v>-0.19461550151975684</v>
      </c>
      <c r="X2474" s="29">
        <f t="shared" ref="X2474" si="23804">N2474*S2474+P2474*S2477-O2474*T2474-Q2474*T2477</f>
        <v>0.98119950340400841</v>
      </c>
      <c r="Y2474" s="33">
        <f t="shared" ref="Y2474" si="23805">(N2474*T2474+O2474*S2474+P2474*T2477+Q2474*S2477)</f>
        <v>0</v>
      </c>
      <c r="Z2474" s="31">
        <f t="shared" ref="Z2474" si="23806">N2474*U2474+P2474*U2477-O2474*V2474-Q2474*V2477</f>
        <v>0</v>
      </c>
      <c r="AA2474" s="32">
        <f t="shared" ref="AA2474" si="23807">(N2474*V2474+O2474*U2474+P2474*V2477+Q2474*U2477)</f>
        <v>-0.29113596475289832</v>
      </c>
      <c r="AB2474" s="8"/>
      <c r="AC2474" s="29">
        <v>1</v>
      </c>
      <c r="AD2474" s="33">
        <v>0</v>
      </c>
      <c r="AE2474" s="31">
        <v>0</v>
      </c>
      <c r="AF2474" s="32">
        <v>0</v>
      </c>
      <c r="AH2474" s="29">
        <f t="shared" ref="AH2474" si="23808">X2474*AC2474+Z2474*AC2477-Y2474*AD2474-AA2474*AD2477</f>
        <v>0.9385067968994294</v>
      </c>
      <c r="AI2474" s="33">
        <f t="shared" ref="AI2474" si="23809">(X2474*AD2474+Y2474*AC2474+Z2474*AD2477+AA2474*AC2477)</f>
        <v>0</v>
      </c>
      <c r="AJ2474" s="31">
        <f t="shared" ref="AJ2474" si="23810">X2474*AE2474+Z2474*AE2477-Y2474*AF2474-AA2474*AF2477</f>
        <v>0</v>
      </c>
      <c r="AK2474" s="32">
        <f t="shared" ref="AK2474" si="23811">(X2474*AF2474+Y2474*AE2474+Z2474*AF2477+AA2474*AE2477)</f>
        <v>-0.29113596475289832</v>
      </c>
      <c r="AL2474" s="8"/>
      <c r="AM2474" s="29">
        <v>1</v>
      </c>
      <c r="AN2474" s="30">
        <v>0</v>
      </c>
      <c r="AO2474" s="31">
        <v>0</v>
      </c>
      <c r="AP2474" s="32">
        <f t="shared" ref="AP2474:AP2537" si="23812">-1/($AN$8*$B2474)</f>
        <v>-0.17599240121580548</v>
      </c>
      <c r="AR2474" s="29">
        <f t="shared" ref="AR2474" si="23813">AH2474*AM2474+AJ2474*AM2477-AI2474*AN2474-AK2474*AN2477</f>
        <v>0.9385067968994294</v>
      </c>
      <c r="AS2474" s="33">
        <f t="shared" ref="AS2474" si="23814">(AH2474*AN2474+AI2474*AM2474+AJ2474*AN2477+AK2474*AM2477)</f>
        <v>0</v>
      </c>
      <c r="AT2474" s="31">
        <f t="shared" ref="AT2474" si="23815">AH2474*AO2474+AJ2474*AO2477-AI2474*AP2474-AK2474*AP2477</f>
        <v>0</v>
      </c>
      <c r="AU2474" s="32">
        <f t="shared" ref="AU2474" si="23816">(AH2474*AP2474+AI2474*AO2474+AJ2474*AP2477+AK2474*AO2477)</f>
        <v>-0.45630602949658317</v>
      </c>
      <c r="AV2474" s="8"/>
      <c r="AW2474" s="29">
        <v>1</v>
      </c>
      <c r="AX2474" s="33">
        <v>0</v>
      </c>
      <c r="AY2474" s="31">
        <v>0</v>
      </c>
      <c r="AZ2474" s="32">
        <v>0</v>
      </c>
      <c r="BB2474" s="29">
        <f t="shared" ref="BB2474" si="23817">AR2474*AW2474+AT2474*AW2477-AS2474*AX2474-AU2474*AX2477</f>
        <v>0.87776679183336537</v>
      </c>
      <c r="BC2474" s="33">
        <f t="shared" ref="BC2474" si="23818">(AR2474*AX2474+AS2474*AW2474+AT2474*AX2477+AU2474*AW2477)</f>
        <v>0</v>
      </c>
      <c r="BD2474" s="31">
        <f t="shared" ref="BD2474" si="23819">AR2474*AY2474+AT2474*AY2477-AS2474*AZ2474-AU2474*AZ2477</f>
        <v>0</v>
      </c>
      <c r="BE2474" s="32">
        <f t="shared" ref="BE2474" si="23820">(AR2474*AZ2474+AS2474*AY2474+AT2474*AZ2477+AU2474*AY2477)</f>
        <v>-0.45630602949658317</v>
      </c>
      <c r="BF2474" s="8"/>
      <c r="BG2474" s="29">
        <v>1</v>
      </c>
      <c r="BH2474" s="30">
        <v>0</v>
      </c>
      <c r="BI2474" s="31">
        <v>0</v>
      </c>
      <c r="BJ2474" s="32">
        <f t="shared" ref="BJ2474:BJ2537" si="23821">-1/($BH$8*$B2474)</f>
        <v>-6.1882978723404251E-2</v>
      </c>
      <c r="BL2474" s="29">
        <f t="shared" ref="BL2474" si="23822">BB2474*BG2474+BD2474*BG2477-BC2474*BH2474-BE2474*BH2477</f>
        <v>0.87776679183336537</v>
      </c>
      <c r="BM2474" s="33">
        <f t="shared" ref="BM2474" si="23823">(BB2474*BH2474+BC2474*BG2474+BD2474*BH2477+BE2474*BG2477)</f>
        <v>0</v>
      </c>
      <c r="BN2474" s="31">
        <f t="shared" ref="BN2474" si="23824">BB2474*BI2474+BD2474*BI2477-BC2474*BJ2474-BE2474*BJ2477</f>
        <v>0</v>
      </c>
      <c r="BO2474" s="32">
        <f t="shared" ref="BO2474" si="23825">(BB2474*BJ2474+BC2474*BI2474+BD2474*BJ2477+BE2474*BI2477)</f>
        <v>-0.51062485319971818</v>
      </c>
      <c r="BP2474" s="8"/>
      <c r="BQ2474" s="34">
        <v>1</v>
      </c>
      <c r="BR2474" s="35">
        <v>0</v>
      </c>
      <c r="BS2474" s="11">
        <v>0</v>
      </c>
      <c r="BT2474" s="36">
        <v>0</v>
      </c>
      <c r="BV2474" s="29">
        <f t="shared" ref="BV2474" si="23826">BL2474*BQ2474+BN2474*BQ2477-BM2474*BR2474-BO2474*BR2477</f>
        <v>0.87776679183336537</v>
      </c>
      <c r="BW2474" s="33">
        <f t="shared" ref="BW2474" si="23827">(BL2474*BR2474+BM2474*BQ2474+BN2474*BR2477+BO2474*BQ2477)</f>
        <v>-0.51062485319971818</v>
      </c>
      <c r="BX2474" s="31">
        <f t="shared" ref="BX2474" si="23828">BL2474*BS2474+BN2474*BS2477-BM2474*BT2474-BO2474*BT2477</f>
        <v>0</v>
      </c>
      <c r="BY2474" s="32">
        <f t="shared" ref="BY2474" si="23829">(BL2474*BT2474+BM2474*BS2474+BN2474*BT2477+BO2474*BS2477)</f>
        <v>-0.51062485319971818</v>
      </c>
      <c r="CA2474" s="37">
        <f t="shared" ref="CA2474" si="23830">20*LOG(((1+$BR$8)/$BR$8)/((BV2474+BV2477)^2+(BW2474+BW2477)^2)^0.5)</f>
        <v>-4.0548440833258056E-3</v>
      </c>
      <c r="CC2474" s="134">
        <f t="shared" ref="CC2474" si="23831">((BV2474^2+BW2474^2)^0.5)/((BV2477^2+BW2477^2)^0.5)</f>
        <v>1.0297311474967923</v>
      </c>
      <c r="CD2474" s="9"/>
      <c r="CE2474" s="38"/>
      <c r="CF2474" s="38"/>
      <c r="CG2474" s="38"/>
      <c r="CH2474" s="38"/>
      <c r="CM2474" s="129">
        <v>6.56</v>
      </c>
    </row>
    <row r="2475" spans="2:91" ht="18.600000000000001" customHeight="1" thickBot="1">
      <c r="D2475" s="39"/>
      <c r="G2475" s="40"/>
      <c r="I2475" s="39"/>
      <c r="L2475" s="40"/>
      <c r="N2475" s="39"/>
      <c r="Q2475" s="40"/>
      <c r="S2475" s="39"/>
      <c r="V2475" s="40"/>
      <c r="X2475" s="39"/>
      <c r="AA2475" s="40"/>
      <c r="AC2475" s="39"/>
      <c r="AF2475" s="40"/>
      <c r="AH2475" s="39"/>
      <c r="AK2475" s="40"/>
      <c r="AM2475" s="39"/>
      <c r="AP2475" s="40"/>
      <c r="AR2475" s="39"/>
      <c r="AU2475" s="40"/>
      <c r="AW2475" s="39"/>
      <c r="AZ2475" s="40"/>
      <c r="BB2475" s="39"/>
      <c r="BE2475" s="40"/>
      <c r="BG2475" s="39"/>
      <c r="BJ2475" s="40"/>
      <c r="BL2475" s="39"/>
      <c r="BO2475" s="40"/>
      <c r="BQ2475" s="34"/>
      <c r="BR2475" s="11"/>
      <c r="BS2475" s="11"/>
      <c r="BT2475" s="41"/>
      <c r="BV2475" s="39"/>
      <c r="BY2475" s="40"/>
      <c r="CC2475" s="135"/>
      <c r="CD2475" s="9"/>
      <c r="CE2475" s="38"/>
      <c r="CF2475" s="38"/>
      <c r="CG2475" s="38"/>
      <c r="CH2475" s="38"/>
    </row>
    <row r="2476" spans="2:91" ht="18.600000000000001" customHeight="1" thickBot="1">
      <c r="D2476" s="258" t="s">
        <v>129</v>
      </c>
      <c r="E2476" s="259"/>
      <c r="F2476" s="260" t="s">
        <v>130</v>
      </c>
      <c r="G2476" s="261"/>
      <c r="H2476" s="229"/>
      <c r="I2476" s="258" t="s">
        <v>131</v>
      </c>
      <c r="J2476" s="259"/>
      <c r="K2476" s="260" t="s">
        <v>132</v>
      </c>
      <c r="L2476" s="261"/>
      <c r="N2476" s="253" t="s">
        <v>133</v>
      </c>
      <c r="O2476" s="254"/>
      <c r="P2476" s="255" t="s">
        <v>134</v>
      </c>
      <c r="Q2476" s="256"/>
      <c r="S2476" s="258" t="s">
        <v>135</v>
      </c>
      <c r="T2476" s="259"/>
      <c r="U2476" s="260" t="s">
        <v>136</v>
      </c>
      <c r="V2476" s="261"/>
      <c r="W2476" s="8"/>
      <c r="X2476" s="253" t="s">
        <v>137</v>
      </c>
      <c r="Y2476" s="254"/>
      <c r="Z2476" s="255" t="s">
        <v>138</v>
      </c>
      <c r="AA2476" s="256"/>
      <c r="AB2476" s="8"/>
      <c r="AC2476" s="258" t="s">
        <v>139</v>
      </c>
      <c r="AD2476" s="259"/>
      <c r="AE2476" s="260" t="s">
        <v>140</v>
      </c>
      <c r="AF2476" s="261"/>
      <c r="AG2476" s="8"/>
      <c r="AH2476" s="253" t="s">
        <v>141</v>
      </c>
      <c r="AI2476" s="254"/>
      <c r="AJ2476" s="255" t="s">
        <v>142</v>
      </c>
      <c r="AK2476" s="256"/>
      <c r="AL2476" s="8"/>
      <c r="AM2476" s="258" t="s">
        <v>143</v>
      </c>
      <c r="AN2476" s="259"/>
      <c r="AO2476" s="260" t="s">
        <v>144</v>
      </c>
      <c r="AP2476" s="261"/>
      <c r="AR2476" s="253" t="s">
        <v>145</v>
      </c>
      <c r="AS2476" s="254"/>
      <c r="AT2476" s="255" t="s">
        <v>146</v>
      </c>
      <c r="AU2476" s="256"/>
      <c r="AV2476" s="4"/>
      <c r="AW2476" s="258" t="s">
        <v>147</v>
      </c>
      <c r="AX2476" s="259"/>
      <c r="AY2476" s="260" t="s">
        <v>148</v>
      </c>
      <c r="AZ2476" s="261"/>
      <c r="BA2476" s="8"/>
      <c r="BB2476" s="253" t="s">
        <v>149</v>
      </c>
      <c r="BC2476" s="254"/>
      <c r="BD2476" s="255" t="s">
        <v>150</v>
      </c>
      <c r="BE2476" s="256"/>
      <c r="BF2476" s="4"/>
      <c r="BG2476" s="258" t="s">
        <v>151</v>
      </c>
      <c r="BH2476" s="259"/>
      <c r="BI2476" s="260" t="s">
        <v>152</v>
      </c>
      <c r="BJ2476" s="261"/>
      <c r="BK2476" s="4"/>
      <c r="BL2476" s="253" t="s">
        <v>153</v>
      </c>
      <c r="BM2476" s="254"/>
      <c r="BN2476" s="255" t="s">
        <v>154</v>
      </c>
      <c r="BO2476" s="256"/>
      <c r="BP2476" s="4"/>
      <c r="BQ2476" s="258" t="s">
        <v>155</v>
      </c>
      <c r="BR2476" s="259"/>
      <c r="BS2476" s="260" t="s">
        <v>156</v>
      </c>
      <c r="BT2476" s="261"/>
      <c r="BU2476" s="8"/>
      <c r="BV2476" s="253" t="s">
        <v>157</v>
      </c>
      <c r="BW2476" s="254"/>
      <c r="BX2476" s="255" t="s">
        <v>158</v>
      </c>
      <c r="BY2476" s="256"/>
      <c r="CA2476" s="46" t="s">
        <v>16</v>
      </c>
      <c r="CC2476" s="136" t="s">
        <v>71</v>
      </c>
      <c r="CD2476" s="9"/>
      <c r="CE2476" s="38"/>
      <c r="CF2476" s="38"/>
      <c r="CG2476" s="38"/>
      <c r="CH2476" s="38"/>
    </row>
    <row r="2477" spans="2:91" ht="18.600000000000001" customHeight="1" thickTop="1" thickBot="1">
      <c r="D2477" s="29">
        <v>0</v>
      </c>
      <c r="E2477" s="33">
        <v>0</v>
      </c>
      <c r="F2477" s="31">
        <v>1</v>
      </c>
      <c r="G2477" s="32">
        <v>0</v>
      </c>
      <c r="I2477" s="29">
        <v>0</v>
      </c>
      <c r="J2477" s="33">
        <f t="shared" ref="J2477" si="23832">IF(0=(1-$J$8*$K$8*$B2474^2),10^14,$B2474*$J$8/(1-$J$8*$K$8*$B2474^2))</f>
        <v>-0.18766841773358522</v>
      </c>
      <c r="K2477" s="31">
        <v>1</v>
      </c>
      <c r="L2477" s="32">
        <v>0</v>
      </c>
      <c r="N2477" s="29">
        <f t="shared" ref="N2477" si="23833">D2477*I2474+F2477*I2477-E2477*J2474-G2477*J2477</f>
        <v>0</v>
      </c>
      <c r="O2477" s="33">
        <f t="shared" ref="O2477" si="23834">(D2477*J2474+E2477*I2474+F2477*J2477+G2477*I2477)</f>
        <v>-0.18766841773358522</v>
      </c>
      <c r="P2477" s="31">
        <f t="shared" ref="P2477" si="23835">D2477*K2474+F2477*K2477-E2477*L2474-G2477*L2477</f>
        <v>1</v>
      </c>
      <c r="Q2477" s="32">
        <f t="shared" ref="Q2477" si="23836">(D2477*L2474+E2477*K2474+F2477*L2477+G2477*K2477)</f>
        <v>0</v>
      </c>
      <c r="S2477" s="29">
        <v>0</v>
      </c>
      <c r="T2477" s="33">
        <v>0</v>
      </c>
      <c r="U2477" s="31">
        <v>1</v>
      </c>
      <c r="V2477" s="32">
        <v>0</v>
      </c>
      <c r="X2477" s="29">
        <f t="shared" ref="X2477" si="23837">N2477*S2474+P2477*S2477-O2477*T2474-Q2477*T2477</f>
        <v>0</v>
      </c>
      <c r="Y2477" s="33">
        <f t="shared" ref="Y2477" si="23838">(N2477*T2474+O2477*S2474+P2477*T2477+Q2477*S2477)</f>
        <v>-0.18766841773358522</v>
      </c>
      <c r="Z2477" s="31">
        <f t="shared" ref="Z2477" si="23839">N2477*U2474+P2477*U2477-O2477*V2474-Q2477*V2477</f>
        <v>0.96347681676335906</v>
      </c>
      <c r="AA2477" s="32">
        <f t="shared" ref="AA2477" si="23840">(N2477*V2474+O2477*U2474+P2477*V2477+Q2477*U2477)</f>
        <v>0</v>
      </c>
      <c r="AB2477" s="8"/>
      <c r="AC2477" s="29">
        <v>0</v>
      </c>
      <c r="AD2477" s="33">
        <f t="shared" ref="AD2477" si="23841">IF(0=(1-$AD$8*$AE$8*$B2474^2),10^14,$B2474*$AD$8/(1-$AD$8*$AE$8*$B2474^2))</f>
        <v>-0.14664181576059993</v>
      </c>
      <c r="AE2477" s="31">
        <v>1</v>
      </c>
      <c r="AF2477" s="32">
        <v>0</v>
      </c>
      <c r="AH2477" s="29">
        <f t="shared" ref="AH2477" si="23842">X2477*AC2474+Z2477*AC2477-Y2477*AD2474-AA2477*AD2477</f>
        <v>0</v>
      </c>
      <c r="AI2477" s="33">
        <f t="shared" ref="AI2477" si="23843">(X2477*AD2474+Y2477*AC2474+Z2477*AD2477+AA2477*AC2477)</f>
        <v>-0.328954407587007</v>
      </c>
      <c r="AJ2477" s="31">
        <f t="shared" ref="AJ2477" si="23844">X2477*AE2474+Z2477*AE2477-Y2477*AF2474-AA2477*AF2477</f>
        <v>0.96347681676335906</v>
      </c>
      <c r="AK2477" s="32">
        <f t="shared" ref="AK2477" si="23845">(X2477*AF2474+Y2477*AE2474+Z2477*AF2477+AA2477*AE2477)</f>
        <v>0</v>
      </c>
      <c r="AL2477" s="8"/>
      <c r="AM2477" s="29">
        <v>0</v>
      </c>
      <c r="AN2477" s="33">
        <v>0</v>
      </c>
      <c r="AO2477" s="31">
        <v>1</v>
      </c>
      <c r="AP2477" s="32">
        <v>0</v>
      </c>
      <c r="AR2477" s="29">
        <f t="shared" ref="AR2477" si="23846">AH2477*AM2474+AJ2477*AM2477-AI2477*AN2474-AK2477*AN2477</f>
        <v>0</v>
      </c>
      <c r="AS2477" s="33">
        <f t="shared" ref="AS2477" si="23847">(AH2477*AN2474+AI2477*AM2474+AJ2477*AN2477+AK2477*AM2477)</f>
        <v>-0.328954407587007</v>
      </c>
      <c r="AT2477" s="31">
        <f t="shared" ref="AT2477" si="23848">AH2477*AO2474+AJ2477*AO2477-AI2477*AP2474-AK2477*AP2477</f>
        <v>0.90558334068159896</v>
      </c>
      <c r="AU2477" s="32">
        <f t="shared" ref="AU2477" si="23849">(AH2477*AP2474+AI2477*AO2474+AJ2477*AP2477+AK2477*AO2477)</f>
        <v>0</v>
      </c>
      <c r="AV2477" s="8"/>
      <c r="AW2477" s="29">
        <v>0</v>
      </c>
      <c r="AX2477" s="33">
        <f t="shared" ref="AX2477" si="23850">IF(0=(1-$AX$8*$AY$8*$B2474^2),10^14,$B2474*$AX$8/(1-$AX$8*$AY$8*$B2474^2))</f>
        <v>-0.13311243143789939</v>
      </c>
      <c r="AY2477" s="31">
        <v>1</v>
      </c>
      <c r="AZ2477" s="32">
        <v>0</v>
      </c>
      <c r="BB2477" s="29">
        <f t="shared" ref="BB2477" si="23851">AR2477*AW2474+AT2477*AW2477-AS2477*AX2474-AU2477*AX2477</f>
        <v>0</v>
      </c>
      <c r="BC2477" s="33">
        <f t="shared" ref="BC2477" si="23852">(AR2477*AX2474+AS2477*AW2474+AT2477*AX2477+AU2477*AW2477)</f>
        <v>-0.44949880793479025</v>
      </c>
      <c r="BD2477" s="31">
        <f t="shared" ref="BD2477" si="23853">AR2477*AY2474+AT2477*AY2477-AS2477*AZ2474-AU2477*AZ2477</f>
        <v>0.90558334068159896</v>
      </c>
      <c r="BE2477" s="32">
        <f t="shared" ref="BE2477" si="23854">(AR2477*AZ2474+AS2477*AY2474+AT2477*AZ2477+AU2477*AY2477)</f>
        <v>0</v>
      </c>
      <c r="BF2477" s="8"/>
      <c r="BG2477" s="29">
        <v>0</v>
      </c>
      <c r="BH2477" s="33">
        <v>0</v>
      </c>
      <c r="BI2477" s="31">
        <v>1</v>
      </c>
      <c r="BJ2477" s="32">
        <v>0</v>
      </c>
      <c r="BL2477" s="29">
        <f t="shared" ref="BL2477" si="23855">BB2477*BG2474+BD2477*BG2477-BC2477*BH2474-BE2477*BH2477</f>
        <v>0</v>
      </c>
      <c r="BM2477" s="33">
        <f t="shared" ref="BM2477" si="23856">(BB2477*BH2474+BC2477*BG2474+BD2477*BH2477+BE2477*BG2477)</f>
        <v>-0.44949880793479025</v>
      </c>
      <c r="BN2477" s="31">
        <f t="shared" ref="BN2477" si="23857">BB2477*BI2474+BD2477*BI2477-BC2477*BJ2474-BE2477*BJ2477</f>
        <v>0.87776701551397474</v>
      </c>
      <c r="BO2477" s="32">
        <f t="shared" ref="BO2477" si="23858">(BB2477*BJ2474+BC2477*BI2474+BD2477*BJ2477+BE2477*BI2477)</f>
        <v>0</v>
      </c>
      <c r="BP2477" s="8"/>
      <c r="BQ2477" s="19">
        <f t="shared" ref="BQ2477:BQ2540" si="23859">1/$BR$8</f>
        <v>1</v>
      </c>
      <c r="BR2477" s="47">
        <v>0</v>
      </c>
      <c r="BS2477" s="48">
        <v>1</v>
      </c>
      <c r="BT2477" s="49">
        <v>0</v>
      </c>
      <c r="BV2477" s="29">
        <f t="shared" ref="BV2477" si="23860">BL2477*BQ2474+BN2477*BQ2477-BM2477*BR2474-BO2477*BR2477</f>
        <v>0.87776701551397474</v>
      </c>
      <c r="BW2477" s="33">
        <f t="shared" ref="BW2477" si="23861">(BL2477*BR2474+BM2477*BQ2474+BN2477*BR2477+BO2477*BQ2477)</f>
        <v>-0.44949880793479025</v>
      </c>
      <c r="BX2477" s="31">
        <f t="shared" ref="BX2477" si="23862">BL2477*BS2474+BN2477*BS2477-BM2477*BT2474-BO2477*BT2477</f>
        <v>0.87776701551397474</v>
      </c>
      <c r="BY2477" s="32">
        <f t="shared" ref="BY2477" si="23863">(BL2477*BT2474+BM2477*BS2474+BN2477*BT2477+BO2477*BS2477)</f>
        <v>0</v>
      </c>
      <c r="CA2477" s="50">
        <f t="shared" ref="CA2477" si="23864">(180/PI())*ATAN(-1*(BW2474+BW2477)/(BV2474+BV2477))</f>
        <v>28.67480738368781</v>
      </c>
      <c r="CC2477" s="137">
        <f t="shared" ref="CC2477" si="23865">20*LOG(((1-(10^(CA2474/20)^2)*(1-((1-CC2474)/(1+CC2474))^2))^0.5))</f>
        <v>-29.402150671861396</v>
      </c>
      <c r="CD2477" s="9"/>
      <c r="CE2477" s="38"/>
      <c r="CF2477" s="38"/>
      <c r="CG2477" s="38"/>
      <c r="CH2477" s="38"/>
    </row>
    <row r="2478" spans="2:91" ht="18.600000000000001" customHeight="1">
      <c r="CC2478" s="42"/>
    </row>
    <row r="2479" spans="2:91" ht="18.600000000000001" customHeight="1" thickBot="1">
      <c r="E2479" s="22" t="s">
        <v>4</v>
      </c>
      <c r="J2479" s="22" t="s">
        <v>5</v>
      </c>
      <c r="O2479" s="22" t="s">
        <v>6</v>
      </c>
      <c r="T2479" s="22" t="s">
        <v>7</v>
      </c>
      <c r="Y2479" s="22" t="s">
        <v>8</v>
      </c>
      <c r="AD2479" s="22" t="s">
        <v>65</v>
      </c>
      <c r="AI2479" s="22" t="s">
        <v>9</v>
      </c>
      <c r="AN2479" s="22" t="s">
        <v>66</v>
      </c>
      <c r="AS2479" s="22" t="s">
        <v>51</v>
      </c>
      <c r="AX2479" s="22" t="s">
        <v>67</v>
      </c>
      <c r="BC2479" s="22" t="s">
        <v>52</v>
      </c>
      <c r="BH2479" s="22" t="s">
        <v>68</v>
      </c>
      <c r="BM2479" s="22" t="s">
        <v>63</v>
      </c>
      <c r="BQ2479" s="23" t="s">
        <v>69</v>
      </c>
      <c r="BR2479" s="23"/>
      <c r="BS2479" s="24"/>
      <c r="BT2479" s="24"/>
      <c r="BU2479" s="24"/>
      <c r="BW2479" s="22" t="s">
        <v>64</v>
      </c>
    </row>
    <row r="2480" spans="2:91" ht="18.600000000000001" customHeight="1" thickBot="1">
      <c r="D2480" s="249" t="s">
        <v>103</v>
      </c>
      <c r="E2480" s="250"/>
      <c r="F2480" s="251" t="s">
        <v>104</v>
      </c>
      <c r="G2480" s="252"/>
      <c r="H2480" s="229"/>
      <c r="I2480" s="253" t="s">
        <v>11</v>
      </c>
      <c r="J2480" s="254"/>
      <c r="K2480" s="255" t="s">
        <v>12</v>
      </c>
      <c r="L2480" s="256"/>
      <c r="M2480" s="24"/>
      <c r="N2480" s="253" t="s">
        <v>105</v>
      </c>
      <c r="O2480" s="254"/>
      <c r="P2480" s="255" t="s">
        <v>106</v>
      </c>
      <c r="Q2480" s="256"/>
      <c r="R2480" s="24"/>
      <c r="S2480" s="249" t="s">
        <v>107</v>
      </c>
      <c r="T2480" s="250"/>
      <c r="U2480" s="251" t="s">
        <v>108</v>
      </c>
      <c r="V2480" s="252"/>
      <c r="W2480" s="8"/>
      <c r="X2480" s="253" t="s">
        <v>109</v>
      </c>
      <c r="Y2480" s="254"/>
      <c r="Z2480" s="255" t="s">
        <v>110</v>
      </c>
      <c r="AA2480" s="256"/>
      <c r="AB2480" s="8"/>
      <c r="AC2480" s="253" t="s">
        <v>111</v>
      </c>
      <c r="AD2480" s="254"/>
      <c r="AE2480" s="255" t="s">
        <v>14</v>
      </c>
      <c r="AF2480" s="256"/>
      <c r="AG2480" s="8"/>
      <c r="AH2480" s="253" t="s">
        <v>112</v>
      </c>
      <c r="AI2480" s="254"/>
      <c r="AJ2480" s="255" t="s">
        <v>113</v>
      </c>
      <c r="AK2480" s="256"/>
      <c r="AL2480" s="8"/>
      <c r="AM2480" s="249" t="s">
        <v>114</v>
      </c>
      <c r="AN2480" s="250"/>
      <c r="AO2480" s="251" t="s">
        <v>115</v>
      </c>
      <c r="AP2480" s="252"/>
      <c r="AQ2480" s="24"/>
      <c r="AR2480" s="253" t="s">
        <v>116</v>
      </c>
      <c r="AS2480" s="254"/>
      <c r="AT2480" s="255" t="s">
        <v>13</v>
      </c>
      <c r="AU2480" s="256"/>
      <c r="AV2480" s="4"/>
      <c r="AW2480" s="253" t="s">
        <v>117</v>
      </c>
      <c r="AX2480" s="254"/>
      <c r="AY2480" s="255" t="s">
        <v>118</v>
      </c>
      <c r="AZ2480" s="256"/>
      <c r="BA2480" s="8"/>
      <c r="BB2480" s="253" t="s">
        <v>119</v>
      </c>
      <c r="BC2480" s="254"/>
      <c r="BD2480" s="255" t="s">
        <v>120</v>
      </c>
      <c r="BE2480" s="256"/>
      <c r="BF2480" s="4"/>
      <c r="BG2480" s="249" t="s">
        <v>121</v>
      </c>
      <c r="BH2480" s="250"/>
      <c r="BI2480" s="251" t="s">
        <v>122</v>
      </c>
      <c r="BJ2480" s="252"/>
      <c r="BK2480" s="4"/>
      <c r="BL2480" s="253" t="s">
        <v>123</v>
      </c>
      <c r="BM2480" s="254"/>
      <c r="BN2480" s="255" t="s">
        <v>124</v>
      </c>
      <c r="BO2480" s="256"/>
      <c r="BP2480" s="4"/>
      <c r="BQ2480" s="253" t="s">
        <v>125</v>
      </c>
      <c r="BR2480" s="254"/>
      <c r="BS2480" s="255" t="s">
        <v>126</v>
      </c>
      <c r="BT2480" s="256"/>
      <c r="BU2480" s="8"/>
      <c r="BV2480" s="253" t="s">
        <v>127</v>
      </c>
      <c r="BW2480" s="254"/>
      <c r="BX2480" s="255" t="s">
        <v>128</v>
      </c>
      <c r="BY2480" s="256"/>
      <c r="CA2480" s="27" t="s">
        <v>15</v>
      </c>
      <c r="CC2480" s="133" t="s">
        <v>70</v>
      </c>
      <c r="CD2480" s="9"/>
      <c r="CE2480" s="38"/>
      <c r="CF2480" s="38"/>
      <c r="CG2480" s="38"/>
      <c r="CH2480" s="38"/>
    </row>
    <row r="2481" spans="2:91" ht="18.600000000000001" customHeight="1" thickTop="1" thickBot="1">
      <c r="B2481" s="129">
        <v>6.6000000000000103</v>
      </c>
      <c r="D2481" s="29">
        <v>1</v>
      </c>
      <c r="E2481" s="30">
        <v>0</v>
      </c>
      <c r="F2481" s="31">
        <v>0</v>
      </c>
      <c r="G2481" s="32">
        <f t="shared" ref="G2481:G2544" si="23866">-1/($E$8*$B2481)</f>
        <v>-9.9875757575757423E-2</v>
      </c>
      <c r="I2481" s="29">
        <v>1</v>
      </c>
      <c r="J2481" s="33">
        <v>0</v>
      </c>
      <c r="K2481" s="31">
        <v>0</v>
      </c>
      <c r="L2481" s="32">
        <v>0</v>
      </c>
      <c r="N2481" s="29">
        <f t="shared" ref="N2481" si="23867">D2481*I2481+F2481*I2484-E2481*J2481-G2481*J2484</f>
        <v>0.9813136764373811</v>
      </c>
      <c r="O2481" s="33">
        <f t="shared" ref="O2481" si="23868">(D2481*J2481+E2481*I2481+F2481*J2484+G2481*I2484)</f>
        <v>0</v>
      </c>
      <c r="P2481" s="31">
        <f t="shared" ref="P2481" si="23869">D2481*K2481+F2481*K2484-E2481*L2481-G2481*L2484</f>
        <v>0</v>
      </c>
      <c r="Q2481" s="32">
        <f t="shared" ref="Q2481" si="23870">(D2481*L2481+E2481*K2481+F2481*L2484+G2481*K2484)</f>
        <v>-9.9875757575757423E-2</v>
      </c>
      <c r="S2481" s="29">
        <v>1</v>
      </c>
      <c r="T2481" s="30">
        <v>0</v>
      </c>
      <c r="U2481" s="31">
        <v>0</v>
      </c>
      <c r="V2481" s="32">
        <f t="shared" ref="V2481:V2544" si="23871">-1/($T$8*$B2481)</f>
        <v>-0.19402575757575727</v>
      </c>
      <c r="X2481" s="29">
        <f t="shared" ref="X2481" si="23872">N2481*S2481+P2481*S2484-O2481*T2481-Q2481*T2484</f>
        <v>0.9813136764373811</v>
      </c>
      <c r="Y2481" s="33">
        <f t="shared" ref="Y2481" si="23873">(N2481*T2481+O2481*S2481+P2481*T2484+Q2481*S2484)</f>
        <v>0</v>
      </c>
      <c r="Z2481" s="31">
        <f t="shared" ref="Z2481" si="23874">N2481*U2481+P2481*U2484-O2481*V2481-Q2481*V2484</f>
        <v>0</v>
      </c>
      <c r="AA2481" s="32">
        <f t="shared" ref="AA2481" si="23875">(N2481*V2481+O2481*U2481+P2481*V2484+Q2481*U2484)</f>
        <v>-0.29027588706597185</v>
      </c>
      <c r="AB2481" s="8"/>
      <c r="AC2481" s="29">
        <v>1</v>
      </c>
      <c r="AD2481" s="33">
        <v>0</v>
      </c>
      <c r="AE2481" s="31">
        <v>0</v>
      </c>
      <c r="AF2481" s="32">
        <v>0</v>
      </c>
      <c r="AH2481" s="29">
        <f t="shared" ref="AH2481" si="23876">X2481*AC2481+Z2481*AC2484-Y2481*AD2481-AA2481*AD2484</f>
        <v>0.93887949775848401</v>
      </c>
      <c r="AI2481" s="33">
        <f t="shared" ref="AI2481" si="23877">(X2481*AD2481+Y2481*AC2481+Z2481*AD2484+AA2481*AC2484)</f>
        <v>0</v>
      </c>
      <c r="AJ2481" s="31">
        <f t="shared" ref="AJ2481" si="23878">X2481*AE2481+Z2481*AE2484-Y2481*AF2481-AA2481*AF2484</f>
        <v>0</v>
      </c>
      <c r="AK2481" s="32">
        <f t="shared" ref="AK2481" si="23879">(X2481*AF2481+Y2481*AE2481+Z2481*AF2484+AA2481*AE2484)</f>
        <v>-0.29027588706597185</v>
      </c>
      <c r="AL2481" s="8"/>
      <c r="AM2481" s="29">
        <v>1</v>
      </c>
      <c r="AN2481" s="30">
        <v>0</v>
      </c>
      <c r="AO2481" s="31">
        <v>0</v>
      </c>
      <c r="AP2481" s="32">
        <f t="shared" ref="AP2481:AP2544" si="23880">-1/($AN$8*$B2481)</f>
        <v>-0.17545909090909062</v>
      </c>
      <c r="AR2481" s="29">
        <f t="shared" ref="AR2481" si="23881">AH2481*AM2481+AJ2481*AM2484-AI2481*AN2481-AK2481*AN2484</f>
        <v>0.93887949775848401</v>
      </c>
      <c r="AS2481" s="33">
        <f t="shared" ref="AS2481" si="23882">(AH2481*AN2481+AI2481*AM2481+AJ2481*AN2484+AK2481*AM2484)</f>
        <v>0</v>
      </c>
      <c r="AT2481" s="31">
        <f t="shared" ref="AT2481" si="23883">AH2481*AO2481+AJ2481*AO2484-AI2481*AP2481-AK2481*AP2484</f>
        <v>0</v>
      </c>
      <c r="AU2481" s="32">
        <f t="shared" ref="AU2481" si="23884">(AH2481*AP2481+AI2481*AO2481+AJ2481*AP2484+AK2481*AO2484)</f>
        <v>-0.45501083021585903</v>
      </c>
      <c r="AV2481" s="8"/>
      <c r="AW2481" s="29">
        <v>1</v>
      </c>
      <c r="AX2481" s="33">
        <v>0</v>
      </c>
      <c r="AY2481" s="31">
        <v>0</v>
      </c>
      <c r="AZ2481" s="32">
        <v>0</v>
      </c>
      <c r="BB2481" s="29">
        <f t="shared" ref="BB2481" si="23885">AR2481*AW2481+AT2481*AW2484-AS2481*AX2481-AU2481*AX2484</f>
        <v>0.87849899305337487</v>
      </c>
      <c r="BC2481" s="33">
        <f t="shared" ref="BC2481" si="23886">(AR2481*AX2481+AS2481*AW2481+AT2481*AX2484+AU2481*AW2484)</f>
        <v>0</v>
      </c>
      <c r="BD2481" s="31">
        <f t="shared" ref="BD2481" si="23887">AR2481*AY2481+AT2481*AY2484-AS2481*AZ2481-AU2481*AZ2484</f>
        <v>0</v>
      </c>
      <c r="BE2481" s="32">
        <f t="shared" ref="BE2481" si="23888">(AR2481*AZ2481+AS2481*AY2481+AT2481*AZ2484+AU2481*AY2484)</f>
        <v>-0.45501083021585903</v>
      </c>
      <c r="BF2481" s="8"/>
      <c r="BG2481" s="29">
        <v>1</v>
      </c>
      <c r="BH2481" s="30">
        <v>0</v>
      </c>
      <c r="BI2481" s="31">
        <v>0</v>
      </c>
      <c r="BJ2481" s="32">
        <f t="shared" ref="BJ2481:BJ2544" si="23889">-1/($BH$8*$B2481)</f>
        <v>-6.1695454545454449E-2</v>
      </c>
      <c r="BL2481" s="29">
        <f t="shared" ref="BL2481" si="23890">BB2481*BG2481+BD2481*BG2484-BC2481*BH2481-BE2481*BH2484</f>
        <v>0.87849899305337487</v>
      </c>
      <c r="BM2481" s="33">
        <f t="shared" ref="BM2481" si="23891">(BB2481*BH2481+BC2481*BG2481+BD2481*BH2484+BE2481*BG2484)</f>
        <v>0</v>
      </c>
      <c r="BN2481" s="31">
        <f t="shared" ref="BN2481" si="23892">BB2481*BI2481+BD2481*BI2484-BC2481*BJ2481-BE2481*BJ2484</f>
        <v>0</v>
      </c>
      <c r="BO2481" s="32">
        <f t="shared" ref="BO2481" si="23893">(BB2481*BJ2481+BC2481*BI2481+BD2481*BJ2484+BE2481*BI2484)</f>
        <v>-0.509210224910011</v>
      </c>
      <c r="BP2481" s="8"/>
      <c r="BQ2481" s="34">
        <v>1</v>
      </c>
      <c r="BR2481" s="35">
        <v>0</v>
      </c>
      <c r="BS2481" s="11">
        <v>0</v>
      </c>
      <c r="BT2481" s="36">
        <v>0</v>
      </c>
      <c r="BV2481" s="29">
        <f t="shared" ref="BV2481" si="23894">BL2481*BQ2481+BN2481*BQ2484-BM2481*BR2481-BO2481*BR2484</f>
        <v>0.87849899305337487</v>
      </c>
      <c r="BW2481" s="33">
        <f t="shared" ref="BW2481" si="23895">(BL2481*BR2481+BM2481*BQ2481+BN2481*BR2484+BO2481*BQ2484)</f>
        <v>-0.509210224910011</v>
      </c>
      <c r="BX2481" s="31">
        <f t="shared" ref="BX2481" si="23896">BL2481*BS2481+BN2481*BS2484-BM2481*BT2481-BO2481*BT2484</f>
        <v>0</v>
      </c>
      <c r="BY2481" s="32">
        <f t="shared" ref="BY2481" si="23897">(BL2481*BT2481+BM2481*BS2481+BN2481*BT2484+BO2481*BS2484)</f>
        <v>-0.509210224910011</v>
      </c>
      <c r="CA2481" s="37">
        <f t="shared" ref="CA2481" si="23898">20*LOG(((1+$BR$8)/$BR$8)/((BV2481+BV2484)^2+(BW2481+BW2484)^2)^0.5)</f>
        <v>-4.0365627607572129E-3</v>
      </c>
      <c r="CC2481" s="134">
        <f t="shared" ref="CC2481" si="23899">((BV2481^2+BW2481^2)^0.5)/((BV2484^2+BW2484^2)^0.5)</f>
        <v>1.029578835297329</v>
      </c>
      <c r="CD2481" s="9"/>
      <c r="CE2481" s="38"/>
      <c r="CF2481" s="38"/>
      <c r="CG2481" s="38"/>
      <c r="CH2481" s="38"/>
      <c r="CM2481" s="129">
        <v>6.58</v>
      </c>
    </row>
    <row r="2482" spans="2:91" ht="18.600000000000001" customHeight="1" thickBot="1">
      <c r="D2482" s="39"/>
      <c r="G2482" s="40"/>
      <c r="I2482" s="39"/>
      <c r="L2482" s="40"/>
      <c r="N2482" s="39"/>
      <c r="Q2482" s="40"/>
      <c r="S2482" s="39"/>
      <c r="V2482" s="40"/>
      <c r="X2482" s="39"/>
      <c r="AA2482" s="40"/>
      <c r="AC2482" s="39"/>
      <c r="AF2482" s="40"/>
      <c r="AH2482" s="39"/>
      <c r="AK2482" s="40"/>
      <c r="AM2482" s="39"/>
      <c r="AP2482" s="40"/>
      <c r="AR2482" s="39"/>
      <c r="AU2482" s="40"/>
      <c r="AW2482" s="39"/>
      <c r="AZ2482" s="40"/>
      <c r="BB2482" s="39"/>
      <c r="BE2482" s="40"/>
      <c r="BG2482" s="39"/>
      <c r="BJ2482" s="40"/>
      <c r="BL2482" s="39"/>
      <c r="BO2482" s="40"/>
      <c r="BQ2482" s="34"/>
      <c r="BR2482" s="11"/>
      <c r="BS2482" s="11"/>
      <c r="BT2482" s="41"/>
      <c r="BV2482" s="39"/>
      <c r="BY2482" s="40"/>
      <c r="CC2482" s="135"/>
      <c r="CD2482" s="9"/>
      <c r="CE2482" s="38"/>
      <c r="CF2482" s="38"/>
      <c r="CG2482" s="38"/>
      <c r="CH2482" s="38"/>
    </row>
    <row r="2483" spans="2:91" ht="18.600000000000001" customHeight="1" thickBot="1">
      <c r="D2483" s="258" t="s">
        <v>129</v>
      </c>
      <c r="E2483" s="259"/>
      <c r="F2483" s="260" t="s">
        <v>130</v>
      </c>
      <c r="G2483" s="261"/>
      <c r="H2483" s="229"/>
      <c r="I2483" s="258" t="s">
        <v>131</v>
      </c>
      <c r="J2483" s="259"/>
      <c r="K2483" s="260" t="s">
        <v>132</v>
      </c>
      <c r="L2483" s="261"/>
      <c r="N2483" s="253" t="s">
        <v>133</v>
      </c>
      <c r="O2483" s="254"/>
      <c r="P2483" s="255" t="s">
        <v>134</v>
      </c>
      <c r="Q2483" s="256"/>
      <c r="S2483" s="258" t="s">
        <v>135</v>
      </c>
      <c r="T2483" s="259"/>
      <c r="U2483" s="260" t="s">
        <v>136</v>
      </c>
      <c r="V2483" s="261"/>
      <c r="W2483" s="8"/>
      <c r="X2483" s="253" t="s">
        <v>137</v>
      </c>
      <c r="Y2483" s="254"/>
      <c r="Z2483" s="255" t="s">
        <v>138</v>
      </c>
      <c r="AA2483" s="256"/>
      <c r="AB2483" s="8"/>
      <c r="AC2483" s="258" t="s">
        <v>139</v>
      </c>
      <c r="AD2483" s="259"/>
      <c r="AE2483" s="260" t="s">
        <v>140</v>
      </c>
      <c r="AF2483" s="261"/>
      <c r="AG2483" s="8"/>
      <c r="AH2483" s="253" t="s">
        <v>141</v>
      </c>
      <c r="AI2483" s="254"/>
      <c r="AJ2483" s="255" t="s">
        <v>142</v>
      </c>
      <c r="AK2483" s="256"/>
      <c r="AL2483" s="8"/>
      <c r="AM2483" s="258" t="s">
        <v>143</v>
      </c>
      <c r="AN2483" s="259"/>
      <c r="AO2483" s="260" t="s">
        <v>144</v>
      </c>
      <c r="AP2483" s="261"/>
      <c r="AR2483" s="253" t="s">
        <v>145</v>
      </c>
      <c r="AS2483" s="254"/>
      <c r="AT2483" s="255" t="s">
        <v>146</v>
      </c>
      <c r="AU2483" s="256"/>
      <c r="AV2483" s="4"/>
      <c r="AW2483" s="258" t="s">
        <v>147</v>
      </c>
      <c r="AX2483" s="259"/>
      <c r="AY2483" s="260" t="s">
        <v>148</v>
      </c>
      <c r="AZ2483" s="261"/>
      <c r="BA2483" s="8"/>
      <c r="BB2483" s="253" t="s">
        <v>149</v>
      </c>
      <c r="BC2483" s="254"/>
      <c r="BD2483" s="255" t="s">
        <v>150</v>
      </c>
      <c r="BE2483" s="256"/>
      <c r="BF2483" s="4"/>
      <c r="BG2483" s="258" t="s">
        <v>151</v>
      </c>
      <c r="BH2483" s="259"/>
      <c r="BI2483" s="260" t="s">
        <v>152</v>
      </c>
      <c r="BJ2483" s="261"/>
      <c r="BK2483" s="4"/>
      <c r="BL2483" s="253" t="s">
        <v>153</v>
      </c>
      <c r="BM2483" s="254"/>
      <c r="BN2483" s="255" t="s">
        <v>154</v>
      </c>
      <c r="BO2483" s="256"/>
      <c r="BP2483" s="4"/>
      <c r="BQ2483" s="258" t="s">
        <v>155</v>
      </c>
      <c r="BR2483" s="259"/>
      <c r="BS2483" s="260" t="s">
        <v>156</v>
      </c>
      <c r="BT2483" s="261"/>
      <c r="BU2483" s="8"/>
      <c r="BV2483" s="253" t="s">
        <v>157</v>
      </c>
      <c r="BW2483" s="254"/>
      <c r="BX2483" s="255" t="s">
        <v>158</v>
      </c>
      <c r="BY2483" s="256"/>
      <c r="CA2483" s="46" t="s">
        <v>16</v>
      </c>
      <c r="CC2483" s="136" t="s">
        <v>71</v>
      </c>
      <c r="CD2483" s="9"/>
      <c r="CE2483" s="38"/>
      <c r="CF2483" s="38"/>
      <c r="CG2483" s="38"/>
      <c r="CH2483" s="38"/>
    </row>
    <row r="2484" spans="2:91" ht="18.600000000000001" customHeight="1" thickTop="1" thickBot="1">
      <c r="D2484" s="29">
        <v>0</v>
      </c>
      <c r="E2484" s="33">
        <v>0</v>
      </c>
      <c r="F2484" s="31">
        <v>1</v>
      </c>
      <c r="G2484" s="32">
        <v>0</v>
      </c>
      <c r="I2484" s="29">
        <v>0</v>
      </c>
      <c r="J2484" s="33">
        <f t="shared" ref="J2484" si="23900">IF(0=(1-$J$8*$K$8*$B2481^2),10^14,$B2481*$J$8/(1-$J$8*$K$8*$B2481^2))</f>
        <v>-0.18709568784442077</v>
      </c>
      <c r="K2484" s="31">
        <v>1</v>
      </c>
      <c r="L2484" s="32">
        <v>0</v>
      </c>
      <c r="N2484" s="29">
        <f t="shared" ref="N2484" si="23901">D2484*I2481+F2484*I2484-E2484*J2481-G2484*J2484</f>
        <v>0</v>
      </c>
      <c r="O2484" s="33">
        <f t="shared" ref="O2484" si="23902">(D2484*J2481+E2484*I2481+F2484*J2484+G2484*I2484)</f>
        <v>-0.18709568784442077</v>
      </c>
      <c r="P2484" s="31">
        <f t="shared" ref="P2484" si="23903">D2484*K2481+F2484*K2484-E2484*L2481-G2484*L2484</f>
        <v>1</v>
      </c>
      <c r="Q2484" s="32">
        <f t="shared" ref="Q2484" si="23904">(D2484*L2481+E2484*K2481+F2484*L2484+G2484*K2484)</f>
        <v>0</v>
      </c>
      <c r="S2484" s="29">
        <v>0</v>
      </c>
      <c r="T2484" s="33">
        <v>0</v>
      </c>
      <c r="U2484" s="31">
        <v>1</v>
      </c>
      <c r="V2484" s="32">
        <v>0</v>
      </c>
      <c r="X2484" s="29">
        <f t="shared" ref="X2484" si="23905">N2484*S2481+P2484*S2484-O2484*T2481-Q2484*T2484</f>
        <v>0</v>
      </c>
      <c r="Y2484" s="33">
        <f t="shared" ref="Y2484" si="23906">(N2484*T2481+O2484*S2481+P2484*T2484+Q2484*S2484)</f>
        <v>-0.18709568784442077</v>
      </c>
      <c r="Z2484" s="31">
        <f t="shared" ref="Z2484" si="23907">N2484*U2481+P2484*U2484-O2484*V2481-Q2484*V2484</f>
        <v>0.96369861742682883</v>
      </c>
      <c r="AA2484" s="32">
        <f t="shared" ref="AA2484" si="23908">(N2484*V2481+O2484*U2481+P2484*V2484+Q2484*U2484)</f>
        <v>0</v>
      </c>
      <c r="AB2484" s="8"/>
      <c r="AC2484" s="29">
        <v>0</v>
      </c>
      <c r="AD2484" s="33">
        <f t="shared" ref="AD2484" si="23909">IF(0=(1-$AD$8*$AE$8*$B2481^2),10^14,$B2481*$AD$8/(1-$AD$8*$AE$8*$B2481^2))</f>
        <v>-0.14618568255121003</v>
      </c>
      <c r="AE2484" s="31">
        <v>1</v>
      </c>
      <c r="AF2484" s="32">
        <v>0</v>
      </c>
      <c r="AH2484" s="29">
        <f t="shared" ref="AH2484" si="23910">X2484*AC2481+Z2484*AC2484-Y2484*AD2481-AA2484*AD2484</f>
        <v>0</v>
      </c>
      <c r="AI2484" s="33">
        <f t="shared" ref="AI2484" si="23911">(X2484*AD2481+Y2484*AC2481+Z2484*AD2484+AA2484*AC2484)</f>
        <v>-0.32797462800661914</v>
      </c>
      <c r="AJ2484" s="31">
        <f t="shared" ref="AJ2484" si="23912">X2484*AE2481+Z2484*AE2484-Y2484*AF2481-AA2484*AF2484</f>
        <v>0.96369861742682883</v>
      </c>
      <c r="AK2484" s="32">
        <f t="shared" ref="AK2484" si="23913">(X2484*AF2481+Y2484*AE2481+Z2484*AF2484+AA2484*AE2484)</f>
        <v>0</v>
      </c>
      <c r="AL2484" s="8"/>
      <c r="AM2484" s="29">
        <v>0</v>
      </c>
      <c r="AN2484" s="33">
        <v>0</v>
      </c>
      <c r="AO2484" s="31">
        <v>1</v>
      </c>
      <c r="AP2484" s="32">
        <v>0</v>
      </c>
      <c r="AR2484" s="29">
        <f t="shared" ref="AR2484" si="23914">AH2484*AM2481+AJ2484*AM2484-AI2484*AN2481-AK2484*AN2484</f>
        <v>0</v>
      </c>
      <c r="AS2484" s="33">
        <f t="shared" ref="AS2484" si="23915">(AH2484*AN2481+AI2484*AM2481+AJ2484*AN2484+AK2484*AM2484)</f>
        <v>-0.32797462800661914</v>
      </c>
      <c r="AT2484" s="31">
        <f t="shared" ref="AT2484" si="23916">AH2484*AO2481+AJ2484*AO2484-AI2484*AP2481-AK2484*AP2484</f>
        <v>0.90615248735554021</v>
      </c>
      <c r="AU2484" s="32">
        <f t="shared" ref="AU2484" si="23917">(AH2484*AP2481+AI2484*AO2481+AJ2484*AP2484+AK2484*AO2484)</f>
        <v>0</v>
      </c>
      <c r="AV2484" s="8"/>
      <c r="AW2484" s="29">
        <v>0</v>
      </c>
      <c r="AX2484" s="33">
        <f t="shared" ref="AX2484" si="23918">IF(0=(1-$AX$8*$AY$8*$B2481^2),10^14,$B2481*$AX$8/(1-$AX$8*$AY$8*$B2481^2))</f>
        <v>-0.13270124730100247</v>
      </c>
      <c r="AY2484" s="31">
        <v>1</v>
      </c>
      <c r="AZ2484" s="32">
        <v>0</v>
      </c>
      <c r="BB2484" s="29">
        <f t="shared" ref="BB2484" si="23919">AR2484*AW2481+AT2484*AW2484-AS2484*AX2481-AU2484*AX2484</f>
        <v>0</v>
      </c>
      <c r="BC2484" s="33">
        <f t="shared" ref="BC2484" si="23920">(AR2484*AX2481+AS2484*AW2481+AT2484*AX2484+AU2484*AW2484)</f>
        <v>-0.44822219332360519</v>
      </c>
      <c r="BD2484" s="31">
        <f t="shared" ref="BD2484" si="23921">AR2484*AY2481+AT2484*AY2484-AS2484*AZ2481-AU2484*AZ2484</f>
        <v>0.90615248735554021</v>
      </c>
      <c r="BE2484" s="32">
        <f t="shared" ref="BE2484" si="23922">(AR2484*AZ2481+AS2484*AY2481+AT2484*AZ2484+AU2484*AY2484)</f>
        <v>0</v>
      </c>
      <c r="BF2484" s="8"/>
      <c r="BG2484" s="29">
        <v>0</v>
      </c>
      <c r="BH2484" s="33">
        <v>0</v>
      </c>
      <c r="BI2484" s="31">
        <v>1</v>
      </c>
      <c r="BJ2484" s="32">
        <v>0</v>
      </c>
      <c r="BL2484" s="29">
        <f t="shared" ref="BL2484" si="23923">BB2484*BG2481+BD2484*BG2484-BC2484*BH2481-BE2484*BH2484</f>
        <v>0</v>
      </c>
      <c r="BM2484" s="33">
        <f t="shared" ref="BM2484" si="23924">(BB2484*BH2481+BC2484*BG2481+BD2484*BH2484+BE2484*BG2484)</f>
        <v>-0.44822219332360519</v>
      </c>
      <c r="BN2484" s="31">
        <f t="shared" ref="BN2484" si="23925">BB2484*BI2481+BD2484*BI2484-BC2484*BJ2481-BE2484*BJ2484</f>
        <v>0.87849921540107978</v>
      </c>
      <c r="BO2484" s="32">
        <f t="shared" ref="BO2484" si="23926">(BB2484*BJ2481+BC2484*BI2481+BD2484*BJ2484+BE2484*BI2484)</f>
        <v>0</v>
      </c>
      <c r="BP2484" s="8"/>
      <c r="BQ2484" s="19">
        <f t="shared" ref="BQ2484:BQ2547" si="23927">1/$BR$8</f>
        <v>1</v>
      </c>
      <c r="BR2484" s="47">
        <v>0</v>
      </c>
      <c r="BS2484" s="48">
        <v>1</v>
      </c>
      <c r="BT2484" s="49">
        <v>0</v>
      </c>
      <c r="BV2484" s="29">
        <f t="shared" ref="BV2484" si="23928">BL2484*BQ2481+BN2484*BQ2484-BM2484*BR2481-BO2484*BR2484</f>
        <v>0.87849921540107978</v>
      </c>
      <c r="BW2484" s="33">
        <f t="shared" ref="BW2484" si="23929">(BL2484*BR2481+BM2484*BQ2481+BN2484*BR2484+BO2484*BQ2484)</f>
        <v>-0.44822219332360519</v>
      </c>
      <c r="BX2484" s="31">
        <f t="shared" ref="BX2484" si="23930">BL2484*BS2481+BN2484*BS2484-BM2484*BT2481-BO2484*BT2484</f>
        <v>0.87849921540107978</v>
      </c>
      <c r="BY2484" s="32">
        <f t="shared" ref="BY2484" si="23931">(BL2484*BT2481+BM2484*BS2481+BN2484*BT2484+BO2484*BS2484)</f>
        <v>0</v>
      </c>
      <c r="CA2484" s="50">
        <f t="shared" ref="CA2484" si="23932">(180/PI())*ATAN(-1*(BW2481+BW2484)/(BV2481+BV2484))</f>
        <v>28.587075110376112</v>
      </c>
      <c r="CC2484" s="137">
        <f t="shared" ref="CC2484" si="23933">20*LOG(((1-(10^(CA2481/20)^2)*(1-((1-CC2481)/(1+CC2481))^2))^0.5))</f>
        <v>-29.426299682996763</v>
      </c>
      <c r="CD2484" s="9"/>
      <c r="CE2484" s="38"/>
      <c r="CF2484" s="38"/>
      <c r="CG2484" s="38"/>
      <c r="CH2484" s="38"/>
    </row>
    <row r="2485" spans="2:91" ht="18.600000000000001" customHeight="1">
      <c r="CC2485" s="42"/>
    </row>
    <row r="2486" spans="2:91" ht="18.600000000000001" customHeight="1" thickBot="1">
      <c r="E2486" s="22" t="s">
        <v>4</v>
      </c>
      <c r="J2486" s="22" t="s">
        <v>5</v>
      </c>
      <c r="O2486" s="22" t="s">
        <v>6</v>
      </c>
      <c r="T2486" s="22" t="s">
        <v>7</v>
      </c>
      <c r="Y2486" s="22" t="s">
        <v>8</v>
      </c>
      <c r="AD2486" s="22" t="s">
        <v>65</v>
      </c>
      <c r="AI2486" s="22" t="s">
        <v>9</v>
      </c>
      <c r="AN2486" s="22" t="s">
        <v>66</v>
      </c>
      <c r="AS2486" s="22" t="s">
        <v>51</v>
      </c>
      <c r="AX2486" s="22" t="s">
        <v>67</v>
      </c>
      <c r="BC2486" s="22" t="s">
        <v>52</v>
      </c>
      <c r="BH2486" s="22" t="s">
        <v>68</v>
      </c>
      <c r="BM2486" s="22" t="s">
        <v>63</v>
      </c>
      <c r="BQ2486" s="23" t="s">
        <v>69</v>
      </c>
      <c r="BR2486" s="23"/>
      <c r="BS2486" s="24"/>
      <c r="BT2486" s="24"/>
      <c r="BU2486" s="24"/>
      <c r="BW2486" s="22" t="s">
        <v>64</v>
      </c>
    </row>
    <row r="2487" spans="2:91" ht="18.600000000000001" customHeight="1" thickBot="1">
      <c r="D2487" s="249" t="s">
        <v>103</v>
      </c>
      <c r="E2487" s="250"/>
      <c r="F2487" s="251" t="s">
        <v>104</v>
      </c>
      <c r="G2487" s="252"/>
      <c r="H2487" s="229"/>
      <c r="I2487" s="253" t="s">
        <v>11</v>
      </c>
      <c r="J2487" s="254"/>
      <c r="K2487" s="255" t="s">
        <v>12</v>
      </c>
      <c r="L2487" s="256"/>
      <c r="M2487" s="24"/>
      <c r="N2487" s="253" t="s">
        <v>105</v>
      </c>
      <c r="O2487" s="254"/>
      <c r="P2487" s="255" t="s">
        <v>106</v>
      </c>
      <c r="Q2487" s="256"/>
      <c r="R2487" s="24"/>
      <c r="S2487" s="249" t="s">
        <v>107</v>
      </c>
      <c r="T2487" s="250"/>
      <c r="U2487" s="251" t="s">
        <v>108</v>
      </c>
      <c r="V2487" s="252"/>
      <c r="W2487" s="8"/>
      <c r="X2487" s="253" t="s">
        <v>109</v>
      </c>
      <c r="Y2487" s="254"/>
      <c r="Z2487" s="255" t="s">
        <v>110</v>
      </c>
      <c r="AA2487" s="256"/>
      <c r="AB2487" s="8"/>
      <c r="AC2487" s="253" t="s">
        <v>111</v>
      </c>
      <c r="AD2487" s="254"/>
      <c r="AE2487" s="255" t="s">
        <v>14</v>
      </c>
      <c r="AF2487" s="256"/>
      <c r="AG2487" s="8"/>
      <c r="AH2487" s="253" t="s">
        <v>112</v>
      </c>
      <c r="AI2487" s="254"/>
      <c r="AJ2487" s="255" t="s">
        <v>113</v>
      </c>
      <c r="AK2487" s="256"/>
      <c r="AL2487" s="8"/>
      <c r="AM2487" s="249" t="s">
        <v>114</v>
      </c>
      <c r="AN2487" s="250"/>
      <c r="AO2487" s="251" t="s">
        <v>115</v>
      </c>
      <c r="AP2487" s="252"/>
      <c r="AQ2487" s="24"/>
      <c r="AR2487" s="253" t="s">
        <v>116</v>
      </c>
      <c r="AS2487" s="254"/>
      <c r="AT2487" s="255" t="s">
        <v>13</v>
      </c>
      <c r="AU2487" s="256"/>
      <c r="AV2487" s="4"/>
      <c r="AW2487" s="253" t="s">
        <v>117</v>
      </c>
      <c r="AX2487" s="254"/>
      <c r="AY2487" s="255" t="s">
        <v>118</v>
      </c>
      <c r="AZ2487" s="256"/>
      <c r="BA2487" s="8"/>
      <c r="BB2487" s="253" t="s">
        <v>119</v>
      </c>
      <c r="BC2487" s="254"/>
      <c r="BD2487" s="255" t="s">
        <v>120</v>
      </c>
      <c r="BE2487" s="256"/>
      <c r="BF2487" s="4"/>
      <c r="BG2487" s="249" t="s">
        <v>121</v>
      </c>
      <c r="BH2487" s="250"/>
      <c r="BI2487" s="251" t="s">
        <v>122</v>
      </c>
      <c r="BJ2487" s="252"/>
      <c r="BK2487" s="4"/>
      <c r="BL2487" s="253" t="s">
        <v>123</v>
      </c>
      <c r="BM2487" s="254"/>
      <c r="BN2487" s="255" t="s">
        <v>124</v>
      </c>
      <c r="BO2487" s="256"/>
      <c r="BP2487" s="4"/>
      <c r="BQ2487" s="253" t="s">
        <v>125</v>
      </c>
      <c r="BR2487" s="254"/>
      <c r="BS2487" s="255" t="s">
        <v>126</v>
      </c>
      <c r="BT2487" s="256"/>
      <c r="BU2487" s="8"/>
      <c r="BV2487" s="253" t="s">
        <v>127</v>
      </c>
      <c r="BW2487" s="254"/>
      <c r="BX2487" s="255" t="s">
        <v>128</v>
      </c>
      <c r="BY2487" s="256"/>
      <c r="CA2487" s="27" t="s">
        <v>15</v>
      </c>
      <c r="CC2487" s="133" t="s">
        <v>70</v>
      </c>
      <c r="CD2487" s="9"/>
      <c r="CE2487" s="38"/>
      <c r="CF2487" s="38"/>
      <c r="CG2487" s="38"/>
      <c r="CH2487" s="38"/>
    </row>
    <row r="2488" spans="2:91" ht="18.600000000000001" customHeight="1" thickTop="1" thickBot="1">
      <c r="B2488" s="129">
        <v>6.62</v>
      </c>
      <c r="D2488" s="29">
        <v>1</v>
      </c>
      <c r="E2488" s="30">
        <v>0</v>
      </c>
      <c r="F2488" s="31">
        <v>0</v>
      </c>
      <c r="G2488" s="32">
        <f t="shared" ref="G2488:G2551" si="23934">-1/($E$8*$B2488)</f>
        <v>-9.9574018126888222E-2</v>
      </c>
      <c r="I2488" s="29">
        <v>1</v>
      </c>
      <c r="J2488" s="33">
        <v>0</v>
      </c>
      <c r="K2488" s="31">
        <v>0</v>
      </c>
      <c r="L2488" s="32">
        <v>0</v>
      </c>
      <c r="N2488" s="29">
        <f t="shared" ref="N2488" si="23935">D2488*I2488+F2488*I2491-E2488*J2488-G2488*J2491</f>
        <v>0.98142681137274379</v>
      </c>
      <c r="O2488" s="33">
        <f t="shared" ref="O2488" si="23936">(D2488*J2488+E2488*I2488+F2488*J2491+G2488*I2491)</f>
        <v>0</v>
      </c>
      <c r="P2488" s="31">
        <f t="shared" ref="P2488" si="23937">D2488*K2488+F2488*K2491-E2488*L2488-G2488*L2491</f>
        <v>0</v>
      </c>
      <c r="Q2488" s="32">
        <f t="shared" ref="Q2488" si="23938">(D2488*L2488+E2488*K2488+F2488*L2491+G2488*K2491)</f>
        <v>-9.9574018126888222E-2</v>
      </c>
      <c r="S2488" s="29">
        <v>1</v>
      </c>
      <c r="T2488" s="30">
        <v>0</v>
      </c>
      <c r="U2488" s="31">
        <v>0</v>
      </c>
      <c r="V2488" s="32">
        <f t="shared" ref="V2488:V2551" si="23939">-1/($T$8*$B2488)</f>
        <v>-0.19343957703927492</v>
      </c>
      <c r="X2488" s="29">
        <f t="shared" ref="X2488" si="23940">N2488*S2488+P2488*S2491-O2488*T2488-Q2488*T2491</f>
        <v>0.98142681137274379</v>
      </c>
      <c r="Y2488" s="33">
        <f t="shared" ref="Y2488" si="23941">(N2488*T2488+O2488*S2488+P2488*T2491+Q2488*S2491)</f>
        <v>0</v>
      </c>
      <c r="Z2488" s="31">
        <f t="shared" ref="Z2488" si="23942">N2488*U2488+P2488*U2491-O2488*V2488-Q2488*V2491</f>
        <v>0</v>
      </c>
      <c r="AA2488" s="32">
        <f t="shared" ref="AA2488" si="23943">(N2488*V2488+O2488*U2488+P2488*V2491+Q2488*U2491)</f>
        <v>-0.28942080541383602</v>
      </c>
      <c r="AB2488" s="8"/>
      <c r="AC2488" s="29">
        <v>1</v>
      </c>
      <c r="AD2488" s="33">
        <v>0</v>
      </c>
      <c r="AE2488" s="31">
        <v>0</v>
      </c>
      <c r="AF2488" s="32">
        <v>0</v>
      </c>
      <c r="AH2488" s="29">
        <f t="shared" ref="AH2488" si="23944">X2488*AC2488+Z2488*AC2491-Y2488*AD2488-AA2488*AD2491</f>
        <v>0.93924881890126311</v>
      </c>
      <c r="AI2488" s="33">
        <f t="shared" ref="AI2488" si="23945">(X2488*AD2488+Y2488*AC2488+Z2488*AD2491+AA2488*AC2491)</f>
        <v>0</v>
      </c>
      <c r="AJ2488" s="31">
        <f t="shared" ref="AJ2488" si="23946">X2488*AE2488+Z2488*AE2491-Y2488*AF2488-AA2488*AF2491</f>
        <v>0</v>
      </c>
      <c r="AK2488" s="32">
        <f t="shared" ref="AK2488" si="23947">(X2488*AF2488+Y2488*AE2488+Z2488*AF2491+AA2488*AE2491)</f>
        <v>-0.28942080541383602</v>
      </c>
      <c r="AL2488" s="8"/>
      <c r="AM2488" s="29">
        <v>1</v>
      </c>
      <c r="AN2488" s="30">
        <v>0</v>
      </c>
      <c r="AO2488" s="31">
        <v>0</v>
      </c>
      <c r="AP2488" s="32">
        <f t="shared" ref="AP2488:AP2551" si="23948">-1/($AN$8*$B2488)</f>
        <v>-0.17492900302114803</v>
      </c>
      <c r="AR2488" s="29">
        <f t="shared" ref="AR2488" si="23949">AH2488*AM2488+AJ2488*AM2491-AI2488*AN2488-AK2488*AN2491</f>
        <v>0.93924881890126311</v>
      </c>
      <c r="AS2488" s="33">
        <f t="shared" ref="AS2488" si="23950">(AH2488*AN2488+AI2488*AM2488+AJ2488*AN2491+AK2488*AM2491)</f>
        <v>0</v>
      </c>
      <c r="AT2488" s="31">
        <f t="shared" ref="AT2488" si="23951">AH2488*AO2488+AJ2488*AO2491-AI2488*AP2488-AK2488*AP2491</f>
        <v>0</v>
      </c>
      <c r="AU2488" s="32">
        <f t="shared" ref="AU2488" si="23952">(AH2488*AP2488+AI2488*AO2488+AJ2488*AP2491+AK2488*AO2491)</f>
        <v>-0.45372266489302482</v>
      </c>
      <c r="AV2488" s="8"/>
      <c r="AW2488" s="29">
        <v>1</v>
      </c>
      <c r="AX2488" s="33">
        <v>0</v>
      </c>
      <c r="AY2488" s="31">
        <v>0</v>
      </c>
      <c r="AZ2488" s="32">
        <v>0</v>
      </c>
      <c r="BB2488" s="29">
        <f t="shared" ref="BB2488" si="23953">AR2488*AW2488+AT2488*AW2491-AS2488*AX2488-AU2488*AX2491</f>
        <v>0.8792246592364128</v>
      </c>
      <c r="BC2488" s="33">
        <f t="shared" ref="BC2488" si="23954">(AR2488*AX2488+AS2488*AW2488+AT2488*AX2491+AU2488*AW2491)</f>
        <v>0</v>
      </c>
      <c r="BD2488" s="31">
        <f t="shared" ref="BD2488" si="23955">AR2488*AY2488+AT2488*AY2491-AS2488*AZ2488-AU2488*AZ2491</f>
        <v>0</v>
      </c>
      <c r="BE2488" s="32">
        <f t="shared" ref="BE2488" si="23956">(AR2488*AZ2488+AS2488*AY2488+AT2488*AZ2491+AU2488*AY2491)</f>
        <v>-0.45372266489302482</v>
      </c>
      <c r="BF2488" s="8"/>
      <c r="BG2488" s="29">
        <v>1</v>
      </c>
      <c r="BH2488" s="30">
        <v>0</v>
      </c>
      <c r="BI2488" s="31">
        <v>0</v>
      </c>
      <c r="BJ2488" s="32">
        <f t="shared" ref="BJ2488:BJ2551" si="23957">-1/($BH$8*$B2488)</f>
        <v>-6.1509063444108752E-2</v>
      </c>
      <c r="BL2488" s="29">
        <f t="shared" ref="BL2488" si="23958">BB2488*BG2488+BD2488*BG2491-BC2488*BH2488-BE2488*BH2491</f>
        <v>0.8792246592364128</v>
      </c>
      <c r="BM2488" s="33">
        <f t="shared" ref="BM2488" si="23959">(BB2488*BH2488+BC2488*BG2488+BD2488*BH2491+BE2488*BG2491)</f>
        <v>0</v>
      </c>
      <c r="BN2488" s="31">
        <f t="shared" ref="BN2488" si="23960">BB2488*BI2488+BD2488*BI2491-BC2488*BJ2488-BE2488*BJ2491</f>
        <v>0</v>
      </c>
      <c r="BO2488" s="32">
        <f t="shared" ref="BO2488" si="23961">(BB2488*BJ2488+BC2488*BI2488+BD2488*BJ2491+BE2488*BI2491)</f>
        <v>-0.50780295023962219</v>
      </c>
      <c r="BP2488" s="8"/>
      <c r="BQ2488" s="34">
        <v>1</v>
      </c>
      <c r="BR2488" s="35">
        <v>0</v>
      </c>
      <c r="BS2488" s="11">
        <v>0</v>
      </c>
      <c r="BT2488" s="36">
        <v>0</v>
      </c>
      <c r="BV2488" s="29">
        <f t="shared" ref="BV2488" si="23962">BL2488*BQ2488+BN2488*BQ2491-BM2488*BR2488-BO2488*BR2491</f>
        <v>0.8792246592364128</v>
      </c>
      <c r="BW2488" s="33">
        <f t="shared" ref="BW2488" si="23963">(BL2488*BR2488+BM2488*BQ2488+BN2488*BR2491+BO2488*BQ2491)</f>
        <v>-0.50780295023962219</v>
      </c>
      <c r="BX2488" s="31">
        <f t="shared" ref="BX2488" si="23964">BL2488*BS2488+BN2488*BS2491-BM2488*BT2488-BO2488*BT2491</f>
        <v>0</v>
      </c>
      <c r="BY2488" s="32">
        <f t="shared" ref="BY2488" si="23965">(BL2488*BT2488+BM2488*BS2488+BN2488*BT2491+BO2488*BS2491)</f>
        <v>-0.50780295023962219</v>
      </c>
      <c r="CA2488" s="37">
        <f t="shared" ref="CA2488" si="23966">20*LOG(((1+$BR$8)/$BR$8)/((BV2488+BV2491)^2+(BW2488+BW2491)^2)^0.5)</f>
        <v>-4.0183781612297114E-3</v>
      </c>
      <c r="CC2488" s="134">
        <f t="shared" ref="CC2488" si="23967">((BV2488^2+BW2488^2)^0.5)/((BV2491^2+BW2491^2)^0.5)</f>
        <v>1.0294275783431863</v>
      </c>
      <c r="CD2488" s="9"/>
      <c r="CE2488" s="38"/>
      <c r="CF2488" s="38"/>
      <c r="CG2488" s="38"/>
      <c r="CH2488" s="38"/>
      <c r="CM2488" s="129">
        <v>6.6000000000000103</v>
      </c>
    </row>
    <row r="2489" spans="2:91" ht="18.600000000000001" customHeight="1" thickBot="1">
      <c r="D2489" s="39"/>
      <c r="G2489" s="40"/>
      <c r="I2489" s="39"/>
      <c r="L2489" s="40"/>
      <c r="N2489" s="39"/>
      <c r="Q2489" s="40"/>
      <c r="S2489" s="39"/>
      <c r="V2489" s="40"/>
      <c r="X2489" s="39"/>
      <c r="AA2489" s="40"/>
      <c r="AC2489" s="39"/>
      <c r="AF2489" s="40"/>
      <c r="AH2489" s="39"/>
      <c r="AK2489" s="40"/>
      <c r="AM2489" s="39"/>
      <c r="AP2489" s="40"/>
      <c r="AR2489" s="39"/>
      <c r="AU2489" s="40"/>
      <c r="AW2489" s="39"/>
      <c r="AZ2489" s="40"/>
      <c r="BB2489" s="39"/>
      <c r="BE2489" s="40"/>
      <c r="BG2489" s="39"/>
      <c r="BJ2489" s="40"/>
      <c r="BL2489" s="39"/>
      <c r="BO2489" s="40"/>
      <c r="BQ2489" s="34"/>
      <c r="BR2489" s="11"/>
      <c r="BS2489" s="11"/>
      <c r="BT2489" s="41"/>
      <c r="BV2489" s="39"/>
      <c r="BY2489" s="40"/>
      <c r="CC2489" s="135"/>
      <c r="CD2489" s="9"/>
      <c r="CE2489" s="38"/>
      <c r="CF2489" s="38"/>
      <c r="CG2489" s="38"/>
      <c r="CH2489" s="38"/>
    </row>
    <row r="2490" spans="2:91" ht="18.600000000000001" customHeight="1" thickBot="1">
      <c r="D2490" s="258" t="s">
        <v>129</v>
      </c>
      <c r="E2490" s="259"/>
      <c r="F2490" s="260" t="s">
        <v>130</v>
      </c>
      <c r="G2490" s="261"/>
      <c r="H2490" s="229"/>
      <c r="I2490" s="258" t="s">
        <v>131</v>
      </c>
      <c r="J2490" s="259"/>
      <c r="K2490" s="260" t="s">
        <v>132</v>
      </c>
      <c r="L2490" s="261"/>
      <c r="N2490" s="253" t="s">
        <v>133</v>
      </c>
      <c r="O2490" s="254"/>
      <c r="P2490" s="255" t="s">
        <v>134</v>
      </c>
      <c r="Q2490" s="256"/>
      <c r="S2490" s="258" t="s">
        <v>135</v>
      </c>
      <c r="T2490" s="259"/>
      <c r="U2490" s="260" t="s">
        <v>136</v>
      </c>
      <c r="V2490" s="261"/>
      <c r="W2490" s="8"/>
      <c r="X2490" s="253" t="s">
        <v>137</v>
      </c>
      <c r="Y2490" s="254"/>
      <c r="Z2490" s="255" t="s">
        <v>138</v>
      </c>
      <c r="AA2490" s="256"/>
      <c r="AB2490" s="8"/>
      <c r="AC2490" s="258" t="s">
        <v>139</v>
      </c>
      <c r="AD2490" s="259"/>
      <c r="AE2490" s="260" t="s">
        <v>140</v>
      </c>
      <c r="AF2490" s="261"/>
      <c r="AG2490" s="8"/>
      <c r="AH2490" s="253" t="s">
        <v>141</v>
      </c>
      <c r="AI2490" s="254"/>
      <c r="AJ2490" s="255" t="s">
        <v>142</v>
      </c>
      <c r="AK2490" s="256"/>
      <c r="AL2490" s="8"/>
      <c r="AM2490" s="258" t="s">
        <v>143</v>
      </c>
      <c r="AN2490" s="259"/>
      <c r="AO2490" s="260" t="s">
        <v>144</v>
      </c>
      <c r="AP2490" s="261"/>
      <c r="AR2490" s="253" t="s">
        <v>145</v>
      </c>
      <c r="AS2490" s="254"/>
      <c r="AT2490" s="255" t="s">
        <v>146</v>
      </c>
      <c r="AU2490" s="256"/>
      <c r="AV2490" s="4"/>
      <c r="AW2490" s="258" t="s">
        <v>147</v>
      </c>
      <c r="AX2490" s="259"/>
      <c r="AY2490" s="260" t="s">
        <v>148</v>
      </c>
      <c r="AZ2490" s="261"/>
      <c r="BA2490" s="8"/>
      <c r="BB2490" s="253" t="s">
        <v>149</v>
      </c>
      <c r="BC2490" s="254"/>
      <c r="BD2490" s="255" t="s">
        <v>150</v>
      </c>
      <c r="BE2490" s="256"/>
      <c r="BF2490" s="4"/>
      <c r="BG2490" s="258" t="s">
        <v>151</v>
      </c>
      <c r="BH2490" s="259"/>
      <c r="BI2490" s="260" t="s">
        <v>152</v>
      </c>
      <c r="BJ2490" s="261"/>
      <c r="BK2490" s="4"/>
      <c r="BL2490" s="253" t="s">
        <v>153</v>
      </c>
      <c r="BM2490" s="254"/>
      <c r="BN2490" s="255" t="s">
        <v>154</v>
      </c>
      <c r="BO2490" s="256"/>
      <c r="BP2490" s="4"/>
      <c r="BQ2490" s="258" t="s">
        <v>155</v>
      </c>
      <c r="BR2490" s="259"/>
      <c r="BS2490" s="260" t="s">
        <v>156</v>
      </c>
      <c r="BT2490" s="261"/>
      <c r="BU2490" s="8"/>
      <c r="BV2490" s="253" t="s">
        <v>157</v>
      </c>
      <c r="BW2490" s="254"/>
      <c r="BX2490" s="255" t="s">
        <v>158</v>
      </c>
      <c r="BY2490" s="256"/>
      <c r="CA2490" s="46" t="s">
        <v>16</v>
      </c>
      <c r="CC2490" s="136" t="s">
        <v>71</v>
      </c>
      <c r="CD2490" s="9"/>
      <c r="CE2490" s="38"/>
      <c r="CF2490" s="38"/>
      <c r="CG2490" s="38"/>
      <c r="CH2490" s="38"/>
    </row>
    <row r="2491" spans="2:91" ht="18.600000000000001" customHeight="1" thickTop="1" thickBot="1">
      <c r="D2491" s="29">
        <v>0</v>
      </c>
      <c r="E2491" s="33">
        <v>0</v>
      </c>
      <c r="F2491" s="31">
        <v>1</v>
      </c>
      <c r="G2491" s="32">
        <v>0</v>
      </c>
      <c r="I2491" s="29">
        <v>0</v>
      </c>
      <c r="J2491" s="33">
        <f t="shared" ref="J2491" si="23968">IF(0=(1-$J$8*$K$8*$B2488^2),10^14,$B2488*$J$8/(1-$J$8*$K$8*$B2488^2))</f>
        <v>-0.18652645516010249</v>
      </c>
      <c r="K2491" s="31">
        <v>1</v>
      </c>
      <c r="L2491" s="32">
        <v>0</v>
      </c>
      <c r="N2491" s="29">
        <f t="shared" ref="N2491" si="23969">D2491*I2488+F2491*I2491-E2491*J2488-G2491*J2491</f>
        <v>0</v>
      </c>
      <c r="O2491" s="33">
        <f t="shared" ref="O2491" si="23970">(D2491*J2488+E2491*I2488+F2491*J2491+G2491*I2491)</f>
        <v>-0.18652645516010249</v>
      </c>
      <c r="P2491" s="31">
        <f t="shared" ref="P2491" si="23971">D2491*K2488+F2491*K2491-E2491*L2488-G2491*L2491</f>
        <v>1</v>
      </c>
      <c r="Q2491" s="32">
        <f t="shared" ref="Q2491" si="23972">(D2491*L2488+E2491*K2488+F2491*L2491+G2491*K2491)</f>
        <v>0</v>
      </c>
      <c r="S2491" s="29">
        <v>0</v>
      </c>
      <c r="T2491" s="33">
        <v>0</v>
      </c>
      <c r="U2491" s="31">
        <v>1</v>
      </c>
      <c r="V2491" s="32">
        <v>0</v>
      </c>
      <c r="X2491" s="29">
        <f t="shared" ref="X2491" si="23973">N2491*S2488+P2491*S2491-O2491*T2488-Q2491*T2491</f>
        <v>0</v>
      </c>
      <c r="Y2491" s="33">
        <f t="shared" ref="Y2491" si="23974">(N2491*T2488+O2491*S2488+P2491*T2491+Q2491*S2491)</f>
        <v>-0.18652645516010249</v>
      </c>
      <c r="Z2491" s="31">
        <f t="shared" ref="Z2491" si="23975">N2491*U2488+P2491*U2491-O2491*V2488-Q2491*V2491</f>
        <v>0.96391840140719454</v>
      </c>
      <c r="AA2491" s="32">
        <f t="shared" ref="AA2491" si="23976">(N2491*V2488+O2491*U2488+P2491*V2491+Q2491*U2491)</f>
        <v>0</v>
      </c>
      <c r="AB2491" s="8"/>
      <c r="AC2491" s="29">
        <v>0</v>
      </c>
      <c r="AD2491" s="33">
        <f t="shared" ref="AD2491" si="23977">IF(0=(1-$AD$8*$AE$8*$B2488^2),10^14,$B2488*$AD$8/(1-$AD$8*$AE$8*$B2488^2))</f>
        <v>-0.14573241343576304</v>
      </c>
      <c r="AE2491" s="31">
        <v>1</v>
      </c>
      <c r="AF2491" s="32">
        <v>0</v>
      </c>
      <c r="AH2491" s="29">
        <f t="shared" ref="AH2491" si="23978">X2491*AC2488+Z2491*AC2491-Y2491*AD2488-AA2491*AD2491</f>
        <v>0</v>
      </c>
      <c r="AI2491" s="33">
        <f t="shared" ref="AI2491" si="23979">(X2491*AD2488+Y2491*AC2488+Z2491*AD2491+AA2491*AC2491)</f>
        <v>-0.32700061015231557</v>
      </c>
      <c r="AJ2491" s="31">
        <f t="shared" ref="AJ2491" si="23980">X2491*AE2488+Z2491*AE2491-Y2491*AF2488-AA2491*AF2491</f>
        <v>0.96391840140719454</v>
      </c>
      <c r="AK2491" s="32">
        <f t="shared" ref="AK2491" si="23981">(X2491*AF2488+Y2491*AE2488+Z2491*AF2491+AA2491*AE2491)</f>
        <v>0</v>
      </c>
      <c r="AL2491" s="8"/>
      <c r="AM2491" s="29">
        <v>0</v>
      </c>
      <c r="AN2491" s="33">
        <v>0</v>
      </c>
      <c r="AO2491" s="31">
        <v>1</v>
      </c>
      <c r="AP2491" s="32">
        <v>0</v>
      </c>
      <c r="AR2491" s="29">
        <f t="shared" ref="AR2491" si="23982">AH2491*AM2488+AJ2491*AM2491-AI2491*AN2488-AK2491*AN2491</f>
        <v>0</v>
      </c>
      <c r="AS2491" s="33">
        <f t="shared" ref="AS2491" si="23983">(AH2491*AN2488+AI2491*AM2488+AJ2491*AN2491+AK2491*AM2491)</f>
        <v>-0.32700061015231557</v>
      </c>
      <c r="AT2491" s="31">
        <f t="shared" ref="AT2491" si="23984">AH2491*AO2488+AJ2491*AO2491-AI2491*AP2488-AK2491*AP2491</f>
        <v>0.90671651068594283</v>
      </c>
      <c r="AU2491" s="32">
        <f t="shared" ref="AU2491" si="23985">(AH2491*AP2488+AI2491*AO2488+AJ2491*AP2491+AK2491*AO2491)</f>
        <v>0</v>
      </c>
      <c r="AV2491" s="8"/>
      <c r="AW2491" s="29">
        <v>0</v>
      </c>
      <c r="AX2491" s="33">
        <f t="shared" ref="AX2491" si="23986">IF(0=(1-$AX$8*$AY$8*$B2488^2),10^14,$B2488*$AX$8/(1-$AX$8*$AY$8*$B2488^2))</f>
        <v>-0.13229261905838957</v>
      </c>
      <c r="AY2491" s="31">
        <v>1</v>
      </c>
      <c r="AZ2491" s="32">
        <v>0</v>
      </c>
      <c r="BB2491" s="29">
        <f t="shared" ref="BB2491" si="23987">AR2491*AW2488+AT2491*AW2491-AS2491*AX2488-AU2491*AX2491</f>
        <v>0</v>
      </c>
      <c r="BC2491" s="33">
        <f t="shared" ref="BC2491" si="23988">(AR2491*AX2488+AS2491*AW2488+AT2491*AX2491+AU2491*AW2491)</f>
        <v>-0.4469525120944432</v>
      </c>
      <c r="BD2491" s="31">
        <f t="shared" ref="BD2491" si="23989">AR2491*AY2488+AT2491*AY2491-AS2491*AZ2488-AU2491*AZ2491</f>
        <v>0.90671651068594283</v>
      </c>
      <c r="BE2491" s="32">
        <f t="shared" ref="BE2491" si="23990">(AR2491*AZ2488+AS2491*AY2488+AT2491*AZ2491+AU2491*AY2491)</f>
        <v>0</v>
      </c>
      <c r="BF2491" s="8"/>
      <c r="BG2491" s="29">
        <v>0</v>
      </c>
      <c r="BH2491" s="33">
        <v>0</v>
      </c>
      <c r="BI2491" s="31">
        <v>1</v>
      </c>
      <c r="BJ2491" s="32">
        <v>0</v>
      </c>
      <c r="BL2491" s="29">
        <f t="shared" ref="BL2491" si="23991">BB2491*BG2488+BD2491*BG2491-BC2491*BH2488-BE2491*BH2491</f>
        <v>0</v>
      </c>
      <c r="BM2491" s="33">
        <f t="shared" ref="BM2491" si="23992">(BB2491*BH2488+BC2491*BG2488+BD2491*BH2491+BE2491*BG2491)</f>
        <v>-0.4469525120944432</v>
      </c>
      <c r="BN2491" s="31">
        <f t="shared" ref="BN2491" si="23993">BB2491*BI2488+BD2491*BI2491-BC2491*BJ2488-BE2491*BJ2491</f>
        <v>0.87922488026302192</v>
      </c>
      <c r="BO2491" s="32">
        <f t="shared" ref="BO2491" si="23994">(BB2491*BJ2488+BC2491*BI2488+BD2491*BJ2491+BE2491*BI2491)</f>
        <v>0</v>
      </c>
      <c r="BP2491" s="8"/>
      <c r="BQ2491" s="19">
        <f t="shared" ref="BQ2491:BQ2554" si="23995">1/$BR$8</f>
        <v>1</v>
      </c>
      <c r="BR2491" s="47">
        <v>0</v>
      </c>
      <c r="BS2491" s="48">
        <v>1</v>
      </c>
      <c r="BT2491" s="49">
        <v>0</v>
      </c>
      <c r="BV2491" s="29">
        <f t="shared" ref="BV2491" si="23996">BL2491*BQ2488+BN2491*BQ2491-BM2491*BR2488-BO2491*BR2491</f>
        <v>0.87922488026302192</v>
      </c>
      <c r="BW2491" s="33">
        <f t="shared" ref="BW2491" si="23997">(BL2491*BR2488+BM2491*BQ2488+BN2491*BR2491+BO2491*BQ2491)</f>
        <v>-0.4469525120944432</v>
      </c>
      <c r="BX2491" s="31">
        <f t="shared" ref="BX2491" si="23998">BL2491*BS2488+BN2491*BS2491-BM2491*BT2488-BO2491*BT2491</f>
        <v>0.87922488026302192</v>
      </c>
      <c r="BY2491" s="32">
        <f t="shared" ref="BY2491" si="23999">(BL2491*BT2488+BM2491*BS2488+BN2491*BT2491+BO2491*BS2491)</f>
        <v>0</v>
      </c>
      <c r="CA2491" s="50">
        <f t="shared" ref="CA2491" si="24000">(180/PI())*ATAN(-1*(BW2488+BW2491)/(BV2488+BV2491))</f>
        <v>28.499880778534578</v>
      </c>
      <c r="CC2491" s="137">
        <f t="shared" ref="CC2491" si="24001">20*LOG(((1-(10^(CA2488/20)^2)*(1-((1-CC2488)/(1+CC2488))^2))^0.5))</f>
        <v>-29.450401335313504</v>
      </c>
      <c r="CD2491" s="9"/>
      <c r="CE2491" s="38"/>
      <c r="CF2491" s="38"/>
      <c r="CG2491" s="38"/>
      <c r="CH2491" s="38"/>
    </row>
    <row r="2492" spans="2:91" ht="18.600000000000001" customHeight="1">
      <c r="CC2492" s="42"/>
    </row>
    <row r="2493" spans="2:91" ht="18.600000000000001" customHeight="1" thickBot="1">
      <c r="E2493" s="22" t="s">
        <v>4</v>
      </c>
      <c r="J2493" s="22" t="s">
        <v>5</v>
      </c>
      <c r="O2493" s="22" t="s">
        <v>6</v>
      </c>
      <c r="T2493" s="22" t="s">
        <v>7</v>
      </c>
      <c r="Y2493" s="22" t="s">
        <v>8</v>
      </c>
      <c r="AD2493" s="22" t="s">
        <v>65</v>
      </c>
      <c r="AI2493" s="22" t="s">
        <v>9</v>
      </c>
      <c r="AN2493" s="22" t="s">
        <v>66</v>
      </c>
      <c r="AS2493" s="22" t="s">
        <v>51</v>
      </c>
      <c r="AX2493" s="22" t="s">
        <v>67</v>
      </c>
      <c r="BC2493" s="22" t="s">
        <v>52</v>
      </c>
      <c r="BH2493" s="22" t="s">
        <v>68</v>
      </c>
      <c r="BM2493" s="22" t="s">
        <v>63</v>
      </c>
      <c r="BQ2493" s="23" t="s">
        <v>69</v>
      </c>
      <c r="BR2493" s="23"/>
      <c r="BS2493" s="24"/>
      <c r="BT2493" s="24"/>
      <c r="BU2493" s="24"/>
      <c r="BW2493" s="22" t="s">
        <v>64</v>
      </c>
    </row>
    <row r="2494" spans="2:91" ht="18.600000000000001" customHeight="1" thickBot="1">
      <c r="D2494" s="249" t="s">
        <v>103</v>
      </c>
      <c r="E2494" s="250"/>
      <c r="F2494" s="251" t="s">
        <v>104</v>
      </c>
      <c r="G2494" s="252"/>
      <c r="H2494" s="229"/>
      <c r="I2494" s="253" t="s">
        <v>11</v>
      </c>
      <c r="J2494" s="254"/>
      <c r="K2494" s="255" t="s">
        <v>12</v>
      </c>
      <c r="L2494" s="256"/>
      <c r="M2494" s="24"/>
      <c r="N2494" s="253" t="s">
        <v>105</v>
      </c>
      <c r="O2494" s="254"/>
      <c r="P2494" s="255" t="s">
        <v>106</v>
      </c>
      <c r="Q2494" s="256"/>
      <c r="R2494" s="24"/>
      <c r="S2494" s="249" t="s">
        <v>107</v>
      </c>
      <c r="T2494" s="250"/>
      <c r="U2494" s="251" t="s">
        <v>108</v>
      </c>
      <c r="V2494" s="252"/>
      <c r="W2494" s="8"/>
      <c r="X2494" s="253" t="s">
        <v>109</v>
      </c>
      <c r="Y2494" s="254"/>
      <c r="Z2494" s="255" t="s">
        <v>110</v>
      </c>
      <c r="AA2494" s="256"/>
      <c r="AB2494" s="8"/>
      <c r="AC2494" s="253" t="s">
        <v>111</v>
      </c>
      <c r="AD2494" s="254"/>
      <c r="AE2494" s="255" t="s">
        <v>14</v>
      </c>
      <c r="AF2494" s="256"/>
      <c r="AG2494" s="8"/>
      <c r="AH2494" s="253" t="s">
        <v>112</v>
      </c>
      <c r="AI2494" s="254"/>
      <c r="AJ2494" s="255" t="s">
        <v>113</v>
      </c>
      <c r="AK2494" s="256"/>
      <c r="AL2494" s="8"/>
      <c r="AM2494" s="249" t="s">
        <v>114</v>
      </c>
      <c r="AN2494" s="250"/>
      <c r="AO2494" s="251" t="s">
        <v>115</v>
      </c>
      <c r="AP2494" s="252"/>
      <c r="AQ2494" s="24"/>
      <c r="AR2494" s="253" t="s">
        <v>116</v>
      </c>
      <c r="AS2494" s="254"/>
      <c r="AT2494" s="255" t="s">
        <v>13</v>
      </c>
      <c r="AU2494" s="256"/>
      <c r="AV2494" s="4"/>
      <c r="AW2494" s="253" t="s">
        <v>117</v>
      </c>
      <c r="AX2494" s="254"/>
      <c r="AY2494" s="255" t="s">
        <v>118</v>
      </c>
      <c r="AZ2494" s="256"/>
      <c r="BA2494" s="8"/>
      <c r="BB2494" s="253" t="s">
        <v>119</v>
      </c>
      <c r="BC2494" s="254"/>
      <c r="BD2494" s="255" t="s">
        <v>120</v>
      </c>
      <c r="BE2494" s="256"/>
      <c r="BF2494" s="4"/>
      <c r="BG2494" s="249" t="s">
        <v>121</v>
      </c>
      <c r="BH2494" s="250"/>
      <c r="BI2494" s="251" t="s">
        <v>122</v>
      </c>
      <c r="BJ2494" s="252"/>
      <c r="BK2494" s="4"/>
      <c r="BL2494" s="253" t="s">
        <v>123</v>
      </c>
      <c r="BM2494" s="254"/>
      <c r="BN2494" s="255" t="s">
        <v>124</v>
      </c>
      <c r="BO2494" s="256"/>
      <c r="BP2494" s="4"/>
      <c r="BQ2494" s="253" t="s">
        <v>125</v>
      </c>
      <c r="BR2494" s="254"/>
      <c r="BS2494" s="255" t="s">
        <v>126</v>
      </c>
      <c r="BT2494" s="256"/>
      <c r="BU2494" s="8"/>
      <c r="BV2494" s="253" t="s">
        <v>127</v>
      </c>
      <c r="BW2494" s="254"/>
      <c r="BX2494" s="255" t="s">
        <v>128</v>
      </c>
      <c r="BY2494" s="256"/>
      <c r="CA2494" s="27" t="s">
        <v>15</v>
      </c>
      <c r="CC2494" s="133" t="s">
        <v>70</v>
      </c>
      <c r="CD2494" s="9"/>
      <c r="CE2494" s="38"/>
      <c r="CF2494" s="38"/>
      <c r="CG2494" s="38"/>
      <c r="CH2494" s="38"/>
    </row>
    <row r="2495" spans="2:91" ht="18.600000000000001" customHeight="1" thickTop="1" thickBot="1">
      <c r="B2495" s="129">
        <v>6.64</v>
      </c>
      <c r="D2495" s="29">
        <v>1</v>
      </c>
      <c r="E2495" s="30">
        <v>0</v>
      </c>
      <c r="F2495" s="31">
        <v>0</v>
      </c>
      <c r="G2495" s="32">
        <f t="shared" ref="G2495:G2558" si="24002">-1/($E$8*$B2495)</f>
        <v>-9.9274096385542174E-2</v>
      </c>
      <c r="I2495" s="29">
        <v>1</v>
      </c>
      <c r="J2495" s="33">
        <v>0</v>
      </c>
      <c r="K2495" s="31">
        <v>0</v>
      </c>
      <c r="L2495" s="32">
        <v>0</v>
      </c>
      <c r="N2495" s="29">
        <f t="shared" ref="N2495" si="24003">D2495*I2495+F2495*I2498-E2495*J2495-G2495*J2498</f>
        <v>0.98153892077152094</v>
      </c>
      <c r="O2495" s="33">
        <f t="shared" ref="O2495" si="24004">(D2495*J2495+E2495*I2495+F2495*J2498+G2495*I2498)</f>
        <v>0</v>
      </c>
      <c r="P2495" s="31">
        <f t="shared" ref="P2495" si="24005">D2495*K2495+F2495*K2498-E2495*L2495-G2495*L2498</f>
        <v>0</v>
      </c>
      <c r="Q2495" s="32">
        <f t="shared" ref="Q2495" si="24006">(D2495*L2495+E2495*K2495+F2495*L2498+G2495*K2498)</f>
        <v>-9.9274096385542174E-2</v>
      </c>
      <c r="S2495" s="29">
        <v>1</v>
      </c>
      <c r="T2495" s="30">
        <v>0</v>
      </c>
      <c r="U2495" s="31">
        <v>0</v>
      </c>
      <c r="V2495" s="32">
        <f t="shared" ref="V2495:V2558" si="24007">-1/($T$8*$B2495)</f>
        <v>-0.1928569277108434</v>
      </c>
      <c r="X2495" s="29">
        <f t="shared" ref="X2495" si="24008">N2495*S2495+P2495*S2498-O2495*T2495-Q2495*T2498</f>
        <v>0.98153892077152094</v>
      </c>
      <c r="Y2495" s="33">
        <f t="shared" ref="Y2495" si="24009">(N2495*T2495+O2495*S2495+P2495*T2498+Q2495*S2498)</f>
        <v>0</v>
      </c>
      <c r="Z2495" s="31">
        <f t="shared" ref="Z2495" si="24010">N2495*U2495+P2495*U2498-O2495*V2495-Q2495*V2498</f>
        <v>0</v>
      </c>
      <c r="AA2495" s="32">
        <f t="shared" ref="AA2495" si="24011">(N2495*V2495+O2495*U2495+P2495*V2498+Q2495*U2498)</f>
        <v>-0.28857067707415462</v>
      </c>
      <c r="AB2495" s="8"/>
      <c r="AC2495" s="29">
        <v>1</v>
      </c>
      <c r="AD2495" s="33">
        <v>0</v>
      </c>
      <c r="AE2495" s="31">
        <v>0</v>
      </c>
      <c r="AF2495" s="32">
        <v>0</v>
      </c>
      <c r="AH2495" s="29">
        <f t="shared" ref="AH2495" si="24012">X2495*AC2495+Z2495*AC2498-Y2495*AD2495-AA2495*AD2498</f>
        <v>0.93961480108698603</v>
      </c>
      <c r="AI2495" s="33">
        <f t="shared" ref="AI2495" si="24013">(X2495*AD2495+Y2495*AC2495+Z2495*AD2498+AA2495*AC2498)</f>
        <v>0</v>
      </c>
      <c r="AJ2495" s="31">
        <f t="shared" ref="AJ2495" si="24014">X2495*AE2495+Z2495*AE2498-Y2495*AF2495-AA2495*AF2498</f>
        <v>0</v>
      </c>
      <c r="AK2495" s="32">
        <f t="shared" ref="AK2495" si="24015">(X2495*AF2495+Y2495*AE2495+Z2495*AF2498+AA2495*AE2498)</f>
        <v>-0.28857067707415462</v>
      </c>
      <c r="AL2495" s="8"/>
      <c r="AM2495" s="29">
        <v>1</v>
      </c>
      <c r="AN2495" s="30">
        <v>0</v>
      </c>
      <c r="AO2495" s="31">
        <v>0</v>
      </c>
      <c r="AP2495" s="32">
        <f t="shared" ref="AP2495:AP2558" si="24016">-1/($AN$8*$B2495)</f>
        <v>-0.17440210843373494</v>
      </c>
      <c r="AR2495" s="29">
        <f t="shared" ref="AR2495" si="24017">AH2495*AM2495+AJ2495*AM2498-AI2495*AN2495-AK2495*AN2498</f>
        <v>0.93961480108698603</v>
      </c>
      <c r="AS2495" s="33">
        <f t="shared" ref="AS2495" si="24018">(AH2495*AN2495+AI2495*AM2495+AJ2495*AN2498+AK2495*AM2498)</f>
        <v>0</v>
      </c>
      <c r="AT2495" s="31">
        <f t="shared" ref="AT2495" si="24019">AH2495*AO2495+AJ2495*AO2498-AI2495*AP2495-AK2495*AP2498</f>
        <v>0</v>
      </c>
      <c r="AU2495" s="32">
        <f t="shared" ref="AU2495" si="24020">(AH2495*AP2495+AI2495*AO2495+AJ2495*AP2498+AK2495*AO2498)</f>
        <v>-0.45244147949926944</v>
      </c>
      <c r="AV2495" s="8"/>
      <c r="AW2495" s="29">
        <v>1</v>
      </c>
      <c r="AX2495" s="33">
        <v>0</v>
      </c>
      <c r="AY2495" s="31">
        <v>0</v>
      </c>
      <c r="AZ2495" s="32">
        <v>0</v>
      </c>
      <c r="BB2495" s="29">
        <f t="shared" ref="BB2495" si="24021">AR2495*AW2495+AT2495*AW2498-AS2495*AX2495-AU2495*AX2498</f>
        <v>0.87994386761038745</v>
      </c>
      <c r="BC2495" s="33">
        <f t="shared" ref="BC2495" si="24022">(AR2495*AX2495+AS2495*AW2495+AT2495*AX2498+AU2495*AW2498)</f>
        <v>0</v>
      </c>
      <c r="BD2495" s="31">
        <f t="shared" ref="BD2495" si="24023">AR2495*AY2495+AT2495*AY2498-AS2495*AZ2495-AU2495*AZ2498</f>
        <v>0</v>
      </c>
      <c r="BE2495" s="32">
        <f t="shared" ref="BE2495" si="24024">(AR2495*AZ2495+AS2495*AY2495+AT2495*AZ2498+AU2495*AY2498)</f>
        <v>-0.45244147949926944</v>
      </c>
      <c r="BF2495" s="8"/>
      <c r="BG2495" s="29">
        <v>1</v>
      </c>
      <c r="BH2495" s="30">
        <v>0</v>
      </c>
      <c r="BI2495" s="31">
        <v>0</v>
      </c>
      <c r="BJ2495" s="32">
        <f t="shared" ref="BJ2495:BJ2558" si="24025">-1/($BH$8*$B2495)</f>
        <v>-6.1323795180722888E-2</v>
      </c>
      <c r="BL2495" s="29">
        <f t="shared" ref="BL2495" si="24026">BB2495*BG2495+BD2495*BG2498-BC2495*BH2495-BE2495*BH2498</f>
        <v>0.87994386761038745</v>
      </c>
      <c r="BM2495" s="33">
        <f t="shared" ref="BM2495" si="24027">(BB2495*BH2495+BC2495*BG2495+BD2495*BH2498+BE2495*BG2498)</f>
        <v>0</v>
      </c>
      <c r="BN2495" s="31">
        <f t="shared" ref="BN2495" si="24028">BB2495*BI2495+BD2495*BI2498-BC2495*BJ2495-BE2495*BJ2498</f>
        <v>0</v>
      </c>
      <c r="BO2495" s="32">
        <f t="shared" ref="BO2495" si="24029">(BB2495*BJ2495+BC2495*BI2495+BD2495*BJ2498+BE2495*BI2498)</f>
        <v>-0.50640297700714199</v>
      </c>
      <c r="BP2495" s="8"/>
      <c r="BQ2495" s="34">
        <v>1</v>
      </c>
      <c r="BR2495" s="35">
        <v>0</v>
      </c>
      <c r="BS2495" s="11">
        <v>0</v>
      </c>
      <c r="BT2495" s="36">
        <v>0</v>
      </c>
      <c r="BV2495" s="29">
        <f t="shared" ref="BV2495" si="24030">BL2495*BQ2495+BN2495*BQ2498-BM2495*BR2495-BO2495*BR2498</f>
        <v>0.87994386761038745</v>
      </c>
      <c r="BW2495" s="33">
        <f t="shared" ref="BW2495" si="24031">(BL2495*BR2495+BM2495*BQ2495+BN2495*BR2498+BO2495*BQ2498)</f>
        <v>-0.50640297700714199</v>
      </c>
      <c r="BX2495" s="31">
        <f t="shared" ref="BX2495" si="24032">BL2495*BS2495+BN2495*BS2498-BM2495*BT2495-BO2495*BT2498</f>
        <v>0</v>
      </c>
      <c r="BY2495" s="32">
        <f t="shared" ref="BY2495" si="24033">(BL2495*BT2495+BM2495*BS2495+BN2495*BT2498+BO2495*BS2498)</f>
        <v>-0.50640297700714199</v>
      </c>
      <c r="CA2495" s="37">
        <f t="shared" ref="CA2495" si="24034">20*LOG(((1+$BR$8)/$BR$8)/((BV2495+BV2498)^2+(BW2495+BW2498)^2)^0.5)</f>
        <v>-4.0002900385223833E-3</v>
      </c>
      <c r="CC2495" s="134">
        <f t="shared" ref="CC2495" si="24035">((BV2495^2+BW2495^2)^0.5)/((BV2498^2+BW2498^2)^0.5)</f>
        <v>1.0292773686162549</v>
      </c>
      <c r="CD2495" s="9"/>
      <c r="CE2495" s="38"/>
      <c r="CF2495" s="38"/>
      <c r="CG2495" s="38"/>
      <c r="CH2495" s="38"/>
      <c r="CM2495" s="129">
        <v>6.62</v>
      </c>
    </row>
    <row r="2496" spans="2:91" ht="18.600000000000001" customHeight="1" thickBot="1">
      <c r="D2496" s="39"/>
      <c r="G2496" s="40"/>
      <c r="I2496" s="39"/>
      <c r="L2496" s="40"/>
      <c r="N2496" s="39"/>
      <c r="Q2496" s="40"/>
      <c r="S2496" s="39"/>
      <c r="V2496" s="40"/>
      <c r="X2496" s="39"/>
      <c r="AA2496" s="40"/>
      <c r="AC2496" s="39"/>
      <c r="AF2496" s="40"/>
      <c r="AH2496" s="39"/>
      <c r="AK2496" s="40"/>
      <c r="AM2496" s="39"/>
      <c r="AP2496" s="40"/>
      <c r="AR2496" s="39"/>
      <c r="AU2496" s="40"/>
      <c r="AW2496" s="39"/>
      <c r="AZ2496" s="40"/>
      <c r="BB2496" s="39"/>
      <c r="BE2496" s="40"/>
      <c r="BG2496" s="39"/>
      <c r="BJ2496" s="40"/>
      <c r="BL2496" s="39"/>
      <c r="BO2496" s="40"/>
      <c r="BQ2496" s="34"/>
      <c r="BR2496" s="11"/>
      <c r="BS2496" s="11"/>
      <c r="BT2496" s="41"/>
      <c r="BV2496" s="39"/>
      <c r="BY2496" s="40"/>
      <c r="CC2496" s="135"/>
      <c r="CD2496" s="9"/>
      <c r="CE2496" s="38"/>
      <c r="CF2496" s="38"/>
      <c r="CG2496" s="38"/>
      <c r="CH2496" s="38"/>
    </row>
    <row r="2497" spans="2:91" ht="18.600000000000001" customHeight="1" thickBot="1">
      <c r="D2497" s="258" t="s">
        <v>129</v>
      </c>
      <c r="E2497" s="259"/>
      <c r="F2497" s="260" t="s">
        <v>130</v>
      </c>
      <c r="G2497" s="261"/>
      <c r="H2497" s="229"/>
      <c r="I2497" s="258" t="s">
        <v>131</v>
      </c>
      <c r="J2497" s="259"/>
      <c r="K2497" s="260" t="s">
        <v>132</v>
      </c>
      <c r="L2497" s="261"/>
      <c r="N2497" s="253" t="s">
        <v>133</v>
      </c>
      <c r="O2497" s="254"/>
      <c r="P2497" s="255" t="s">
        <v>134</v>
      </c>
      <c r="Q2497" s="256"/>
      <c r="S2497" s="258" t="s">
        <v>135</v>
      </c>
      <c r="T2497" s="259"/>
      <c r="U2497" s="260" t="s">
        <v>136</v>
      </c>
      <c r="V2497" s="261"/>
      <c r="W2497" s="8"/>
      <c r="X2497" s="253" t="s">
        <v>137</v>
      </c>
      <c r="Y2497" s="254"/>
      <c r="Z2497" s="255" t="s">
        <v>138</v>
      </c>
      <c r="AA2497" s="256"/>
      <c r="AB2497" s="8"/>
      <c r="AC2497" s="258" t="s">
        <v>139</v>
      </c>
      <c r="AD2497" s="259"/>
      <c r="AE2497" s="260" t="s">
        <v>140</v>
      </c>
      <c r="AF2497" s="261"/>
      <c r="AG2497" s="8"/>
      <c r="AH2497" s="253" t="s">
        <v>141</v>
      </c>
      <c r="AI2497" s="254"/>
      <c r="AJ2497" s="255" t="s">
        <v>142</v>
      </c>
      <c r="AK2497" s="256"/>
      <c r="AL2497" s="8"/>
      <c r="AM2497" s="258" t="s">
        <v>143</v>
      </c>
      <c r="AN2497" s="259"/>
      <c r="AO2497" s="260" t="s">
        <v>144</v>
      </c>
      <c r="AP2497" s="261"/>
      <c r="AR2497" s="253" t="s">
        <v>145</v>
      </c>
      <c r="AS2497" s="254"/>
      <c r="AT2497" s="255" t="s">
        <v>146</v>
      </c>
      <c r="AU2497" s="256"/>
      <c r="AV2497" s="4"/>
      <c r="AW2497" s="258" t="s">
        <v>147</v>
      </c>
      <c r="AX2497" s="259"/>
      <c r="AY2497" s="260" t="s">
        <v>148</v>
      </c>
      <c r="AZ2497" s="261"/>
      <c r="BA2497" s="8"/>
      <c r="BB2497" s="253" t="s">
        <v>149</v>
      </c>
      <c r="BC2497" s="254"/>
      <c r="BD2497" s="255" t="s">
        <v>150</v>
      </c>
      <c r="BE2497" s="256"/>
      <c r="BF2497" s="4"/>
      <c r="BG2497" s="258" t="s">
        <v>151</v>
      </c>
      <c r="BH2497" s="259"/>
      <c r="BI2497" s="260" t="s">
        <v>152</v>
      </c>
      <c r="BJ2497" s="261"/>
      <c r="BK2497" s="4"/>
      <c r="BL2497" s="253" t="s">
        <v>153</v>
      </c>
      <c r="BM2497" s="254"/>
      <c r="BN2497" s="255" t="s">
        <v>154</v>
      </c>
      <c r="BO2497" s="256"/>
      <c r="BP2497" s="4"/>
      <c r="BQ2497" s="258" t="s">
        <v>155</v>
      </c>
      <c r="BR2497" s="259"/>
      <c r="BS2497" s="260" t="s">
        <v>156</v>
      </c>
      <c r="BT2497" s="261"/>
      <c r="BU2497" s="8"/>
      <c r="BV2497" s="253" t="s">
        <v>157</v>
      </c>
      <c r="BW2497" s="254"/>
      <c r="BX2497" s="255" t="s">
        <v>158</v>
      </c>
      <c r="BY2497" s="256"/>
      <c r="CA2497" s="46" t="s">
        <v>16</v>
      </c>
      <c r="CC2497" s="136" t="s">
        <v>71</v>
      </c>
      <c r="CD2497" s="9"/>
      <c r="CE2497" s="38"/>
      <c r="CF2497" s="38"/>
      <c r="CG2497" s="38"/>
      <c r="CH2497" s="38"/>
    </row>
    <row r="2498" spans="2:91" ht="18.600000000000001" customHeight="1" thickTop="1" thickBot="1">
      <c r="D2498" s="29">
        <v>0</v>
      </c>
      <c r="E2498" s="33">
        <v>0</v>
      </c>
      <c r="F2498" s="31">
        <v>1</v>
      </c>
      <c r="G2498" s="32">
        <v>0</v>
      </c>
      <c r="I2498" s="29">
        <v>0</v>
      </c>
      <c r="J2498" s="33">
        <f t="shared" ref="J2498" si="24036">IF(0=(1-$J$8*$K$8*$B2495^2),10^14,$B2495*$J$8/(1-$J$8*$K$8*$B2495^2))</f>
        <v>-0.18596068763782403</v>
      </c>
      <c r="K2498" s="31">
        <v>1</v>
      </c>
      <c r="L2498" s="32">
        <v>0</v>
      </c>
      <c r="N2498" s="29">
        <f t="shared" ref="N2498" si="24037">D2498*I2495+F2498*I2498-E2498*J2495-G2498*J2498</f>
        <v>0</v>
      </c>
      <c r="O2498" s="33">
        <f t="shared" ref="O2498" si="24038">(D2498*J2495+E2498*I2495+F2498*J2498+G2498*I2498)</f>
        <v>-0.18596068763782403</v>
      </c>
      <c r="P2498" s="31">
        <f t="shared" ref="P2498" si="24039">D2498*K2495+F2498*K2498-E2498*L2495-G2498*L2498</f>
        <v>1</v>
      </c>
      <c r="Q2498" s="32">
        <f t="shared" ref="Q2498" si="24040">(D2498*L2495+E2498*K2495+F2498*L2498+G2498*K2498)</f>
        <v>0</v>
      </c>
      <c r="S2498" s="29">
        <v>0</v>
      </c>
      <c r="T2498" s="33">
        <v>0</v>
      </c>
      <c r="U2498" s="31">
        <v>1</v>
      </c>
      <c r="V2498" s="32">
        <v>0</v>
      </c>
      <c r="X2498" s="29">
        <f t="shared" ref="X2498" si="24041">N2498*S2495+P2498*S2498-O2498*T2495-Q2498*T2498</f>
        <v>0</v>
      </c>
      <c r="Y2498" s="33">
        <f t="shared" ref="Y2498" si="24042">(N2498*T2495+O2498*S2495+P2498*T2498+Q2498*S2498)</f>
        <v>-0.18596068763782403</v>
      </c>
      <c r="Z2498" s="31">
        <f t="shared" ref="Z2498" si="24043">N2498*U2495+P2498*U2498-O2498*V2495-Q2498*V2498</f>
        <v>0.96413619310717347</v>
      </c>
      <c r="AA2498" s="32">
        <f t="shared" ref="AA2498" si="24044">(N2498*V2495+O2498*U2495+P2498*V2498+Q2498*U2498)</f>
        <v>0</v>
      </c>
      <c r="AB2498" s="8"/>
      <c r="AC2498" s="29">
        <v>0</v>
      </c>
      <c r="AD2498" s="33">
        <f t="shared" ref="AD2498" si="24045">IF(0=(1-$AD$8*$AE$8*$B2495^2),10^14,$B2495*$AD$8/(1-$AD$8*$AE$8*$B2495^2))</f>
        <v>-0.14528198121031408</v>
      </c>
      <c r="AE2498" s="31">
        <v>1</v>
      </c>
      <c r="AF2498" s="32">
        <v>0</v>
      </c>
      <c r="AH2498" s="29">
        <f t="shared" ref="AH2498" si="24046">X2498*AC2495+Z2498*AC2498-Y2498*AD2495-AA2498*AD2498</f>
        <v>0</v>
      </c>
      <c r="AI2498" s="33">
        <f t="shared" ref="AI2498" si="24047">(X2498*AD2495+Y2498*AC2495+Z2498*AD2498+AA2498*AC2498)</f>
        <v>-0.32603230392900417</v>
      </c>
      <c r="AJ2498" s="31">
        <f t="shared" ref="AJ2498" si="24048">X2498*AE2495+Z2498*AE2498-Y2498*AF2495-AA2498*AF2498</f>
        <v>0.96413619310717347</v>
      </c>
      <c r="AK2498" s="32">
        <f t="shared" ref="AK2498" si="24049">(X2498*AF2495+Y2498*AE2495+Z2498*AF2498+AA2498*AE2498)</f>
        <v>0</v>
      </c>
      <c r="AL2498" s="8"/>
      <c r="AM2498" s="29">
        <v>0</v>
      </c>
      <c r="AN2498" s="33">
        <v>0</v>
      </c>
      <c r="AO2498" s="31">
        <v>1</v>
      </c>
      <c r="AP2498" s="32">
        <v>0</v>
      </c>
      <c r="AR2498" s="29">
        <f t="shared" ref="AR2498" si="24050">AH2498*AM2495+AJ2498*AM2498-AI2498*AN2495-AK2498*AN2498</f>
        <v>0</v>
      </c>
      <c r="AS2498" s="33">
        <f t="shared" ref="AS2498" si="24051">(AH2498*AN2495+AI2498*AM2495+AJ2498*AN2498+AK2498*AM2498)</f>
        <v>-0.32603230392900417</v>
      </c>
      <c r="AT2498" s="31">
        <f t="shared" ref="AT2498" si="24052">AH2498*AO2495+AJ2498*AO2498-AI2498*AP2495-AK2498*AP2498</f>
        <v>0.9072754718844469</v>
      </c>
      <c r="AU2498" s="32">
        <f t="shared" ref="AU2498" si="24053">(AH2498*AP2495+AI2498*AO2495+AJ2498*AP2498+AK2498*AO2498)</f>
        <v>0</v>
      </c>
      <c r="AV2498" s="8"/>
      <c r="AW2498" s="29">
        <v>0</v>
      </c>
      <c r="AX2498" s="33">
        <f t="shared" ref="AX2498" si="24054">IF(0=(1-$AX$8*$AY$8*$B2495^2),10^14,$B2495*$AX$8/(1-$AX$8*$AY$8*$B2495^2))</f>
        <v>-0.13188652274463908</v>
      </c>
      <c r="AY2498" s="31">
        <v>1</v>
      </c>
      <c r="AZ2498" s="32">
        <v>0</v>
      </c>
      <c r="BB2498" s="29">
        <f t="shared" ref="BB2498" si="24055">AR2498*AW2495+AT2498*AW2498-AS2498*AX2495-AU2498*AX2498</f>
        <v>0</v>
      </c>
      <c r="BC2498" s="33">
        <f t="shared" ref="BC2498" si="24056">(AR2498*AX2495+AS2498*AW2495+AT2498*AX2498+AU2498*AW2498)</f>
        <v>-0.44568971108734545</v>
      </c>
      <c r="BD2498" s="31">
        <f t="shared" ref="BD2498" si="24057">AR2498*AY2495+AT2498*AY2498-AS2498*AZ2495-AU2498*AZ2498</f>
        <v>0.9072754718844469</v>
      </c>
      <c r="BE2498" s="32">
        <f t="shared" ref="BE2498" si="24058">(AR2498*AZ2495+AS2498*AY2495+AT2498*AZ2498+AU2498*AY2498)</f>
        <v>0</v>
      </c>
      <c r="BF2498" s="8"/>
      <c r="BG2498" s="29">
        <v>0</v>
      </c>
      <c r="BH2498" s="33">
        <v>0</v>
      </c>
      <c r="BI2498" s="31">
        <v>1</v>
      </c>
      <c r="BJ2498" s="32">
        <v>0</v>
      </c>
      <c r="BL2498" s="29">
        <f t="shared" ref="BL2498" si="24059">BB2498*BG2495+BD2498*BG2498-BC2498*BH2495-BE2498*BH2498</f>
        <v>0</v>
      </c>
      <c r="BM2498" s="33">
        <f t="shared" ref="BM2498" si="24060">(BB2498*BH2495+BC2498*BG2495+BD2498*BH2498+BE2498*BG2498)</f>
        <v>-0.44568971108734545</v>
      </c>
      <c r="BN2498" s="31">
        <f t="shared" ref="BN2498" si="24061">BB2498*BI2495+BD2498*BI2498-BC2498*BJ2495-BE2498*BJ2498</f>
        <v>0.87994408732757101</v>
      </c>
      <c r="BO2498" s="32">
        <f t="shared" ref="BO2498" si="24062">(BB2498*BJ2495+BC2498*BI2495+BD2498*BJ2498+BE2498*BI2498)</f>
        <v>0</v>
      </c>
      <c r="BP2498" s="8"/>
      <c r="BQ2498" s="19">
        <f t="shared" ref="BQ2498:BQ2561" si="24063">1/$BR$8</f>
        <v>1</v>
      </c>
      <c r="BR2498" s="47">
        <v>0</v>
      </c>
      <c r="BS2498" s="48">
        <v>1</v>
      </c>
      <c r="BT2498" s="49">
        <v>0</v>
      </c>
      <c r="BV2498" s="29">
        <f t="shared" ref="BV2498" si="24064">BL2498*BQ2495+BN2498*BQ2498-BM2498*BR2495-BO2498*BR2498</f>
        <v>0.87994408732757101</v>
      </c>
      <c r="BW2498" s="33">
        <f t="shared" ref="BW2498" si="24065">(BL2498*BR2495+BM2498*BQ2495+BN2498*BR2498+BO2498*BQ2498)</f>
        <v>-0.44568971108734545</v>
      </c>
      <c r="BX2498" s="31">
        <f t="shared" ref="BX2498" si="24066">BL2498*BS2495+BN2498*BS2498-BM2498*BT2495-BO2498*BT2498</f>
        <v>0.87994408732757101</v>
      </c>
      <c r="BY2498" s="32">
        <f t="shared" ref="BY2498" si="24067">(BL2498*BT2495+BM2498*BS2495+BN2498*BT2498+BO2498*BS2498)</f>
        <v>0</v>
      </c>
      <c r="CA2498" s="50">
        <f t="shared" ref="CA2498" si="24068">(180/PI())*ATAN(-1*(BW2495+BW2498)/(BV2495+BV2498))</f>
        <v>28.413219429378795</v>
      </c>
      <c r="CC2498" s="137">
        <f t="shared" ref="CC2498" si="24069">20*LOG(((1-(10^(CA2495/20)^2)*(1-((1-CC2495)/(1+CC2495))^2))^0.5))</f>
        <v>-29.474455556479086</v>
      </c>
      <c r="CD2498" s="9"/>
      <c r="CE2498" s="38"/>
      <c r="CF2498" s="38"/>
      <c r="CG2498" s="38"/>
      <c r="CH2498" s="38"/>
    </row>
    <row r="2499" spans="2:91" ht="18.600000000000001" customHeight="1">
      <c r="CC2499" s="42"/>
    </row>
    <row r="2500" spans="2:91" ht="18.600000000000001" customHeight="1" thickBot="1">
      <c r="E2500" s="22" t="s">
        <v>4</v>
      </c>
      <c r="J2500" s="22" t="s">
        <v>5</v>
      </c>
      <c r="O2500" s="22" t="s">
        <v>6</v>
      </c>
      <c r="T2500" s="22" t="s">
        <v>7</v>
      </c>
      <c r="Y2500" s="22" t="s">
        <v>8</v>
      </c>
      <c r="AD2500" s="22" t="s">
        <v>65</v>
      </c>
      <c r="AI2500" s="22" t="s">
        <v>9</v>
      </c>
      <c r="AN2500" s="22" t="s">
        <v>66</v>
      </c>
      <c r="AS2500" s="22" t="s">
        <v>51</v>
      </c>
      <c r="AX2500" s="22" t="s">
        <v>67</v>
      </c>
      <c r="BC2500" s="22" t="s">
        <v>52</v>
      </c>
      <c r="BH2500" s="22" t="s">
        <v>68</v>
      </c>
      <c r="BM2500" s="22" t="s">
        <v>63</v>
      </c>
      <c r="BQ2500" s="23" t="s">
        <v>69</v>
      </c>
      <c r="BR2500" s="23"/>
      <c r="BS2500" s="24"/>
      <c r="BT2500" s="24"/>
      <c r="BU2500" s="24"/>
      <c r="BW2500" s="22" t="s">
        <v>64</v>
      </c>
    </row>
    <row r="2501" spans="2:91" ht="18.600000000000001" customHeight="1" thickBot="1">
      <c r="D2501" s="249" t="s">
        <v>103</v>
      </c>
      <c r="E2501" s="250"/>
      <c r="F2501" s="251" t="s">
        <v>104</v>
      </c>
      <c r="G2501" s="252"/>
      <c r="H2501" s="229"/>
      <c r="I2501" s="253" t="s">
        <v>11</v>
      </c>
      <c r="J2501" s="254"/>
      <c r="K2501" s="255" t="s">
        <v>12</v>
      </c>
      <c r="L2501" s="256"/>
      <c r="M2501" s="24"/>
      <c r="N2501" s="253" t="s">
        <v>105</v>
      </c>
      <c r="O2501" s="254"/>
      <c r="P2501" s="255" t="s">
        <v>106</v>
      </c>
      <c r="Q2501" s="256"/>
      <c r="R2501" s="24"/>
      <c r="S2501" s="249" t="s">
        <v>107</v>
      </c>
      <c r="T2501" s="250"/>
      <c r="U2501" s="251" t="s">
        <v>108</v>
      </c>
      <c r="V2501" s="252"/>
      <c r="W2501" s="8"/>
      <c r="X2501" s="253" t="s">
        <v>109</v>
      </c>
      <c r="Y2501" s="254"/>
      <c r="Z2501" s="255" t="s">
        <v>110</v>
      </c>
      <c r="AA2501" s="256"/>
      <c r="AB2501" s="8"/>
      <c r="AC2501" s="253" t="s">
        <v>111</v>
      </c>
      <c r="AD2501" s="254"/>
      <c r="AE2501" s="255" t="s">
        <v>14</v>
      </c>
      <c r="AF2501" s="256"/>
      <c r="AG2501" s="8"/>
      <c r="AH2501" s="253" t="s">
        <v>112</v>
      </c>
      <c r="AI2501" s="254"/>
      <c r="AJ2501" s="255" t="s">
        <v>113</v>
      </c>
      <c r="AK2501" s="256"/>
      <c r="AL2501" s="8"/>
      <c r="AM2501" s="249" t="s">
        <v>114</v>
      </c>
      <c r="AN2501" s="250"/>
      <c r="AO2501" s="251" t="s">
        <v>115</v>
      </c>
      <c r="AP2501" s="252"/>
      <c r="AQ2501" s="24"/>
      <c r="AR2501" s="253" t="s">
        <v>116</v>
      </c>
      <c r="AS2501" s="254"/>
      <c r="AT2501" s="255" t="s">
        <v>13</v>
      </c>
      <c r="AU2501" s="256"/>
      <c r="AV2501" s="4"/>
      <c r="AW2501" s="253" t="s">
        <v>117</v>
      </c>
      <c r="AX2501" s="254"/>
      <c r="AY2501" s="255" t="s">
        <v>118</v>
      </c>
      <c r="AZ2501" s="256"/>
      <c r="BA2501" s="8"/>
      <c r="BB2501" s="253" t="s">
        <v>119</v>
      </c>
      <c r="BC2501" s="254"/>
      <c r="BD2501" s="255" t="s">
        <v>120</v>
      </c>
      <c r="BE2501" s="256"/>
      <c r="BF2501" s="4"/>
      <c r="BG2501" s="249" t="s">
        <v>121</v>
      </c>
      <c r="BH2501" s="250"/>
      <c r="BI2501" s="251" t="s">
        <v>122</v>
      </c>
      <c r="BJ2501" s="252"/>
      <c r="BK2501" s="4"/>
      <c r="BL2501" s="253" t="s">
        <v>123</v>
      </c>
      <c r="BM2501" s="254"/>
      <c r="BN2501" s="255" t="s">
        <v>124</v>
      </c>
      <c r="BO2501" s="256"/>
      <c r="BP2501" s="4"/>
      <c r="BQ2501" s="253" t="s">
        <v>125</v>
      </c>
      <c r="BR2501" s="254"/>
      <c r="BS2501" s="255" t="s">
        <v>126</v>
      </c>
      <c r="BT2501" s="256"/>
      <c r="BU2501" s="8"/>
      <c r="BV2501" s="253" t="s">
        <v>127</v>
      </c>
      <c r="BW2501" s="254"/>
      <c r="BX2501" s="255" t="s">
        <v>128</v>
      </c>
      <c r="BY2501" s="256"/>
      <c r="CA2501" s="27" t="s">
        <v>15</v>
      </c>
      <c r="CC2501" s="133" t="s">
        <v>70</v>
      </c>
      <c r="CD2501" s="9"/>
      <c r="CE2501" s="38"/>
      <c r="CF2501" s="38"/>
      <c r="CG2501" s="38"/>
      <c r="CH2501" s="38"/>
    </row>
    <row r="2502" spans="2:91" ht="18.600000000000001" customHeight="1" thickTop="1" thickBot="1">
      <c r="B2502" s="129">
        <v>6.6600000000000099</v>
      </c>
      <c r="D2502" s="29">
        <v>1</v>
      </c>
      <c r="E2502" s="30">
        <v>0</v>
      </c>
      <c r="F2502" s="31">
        <v>0</v>
      </c>
      <c r="G2502" s="32">
        <f t="shared" ref="G2502:G2565" si="24070">-1/($E$8*$B2502)</f>
        <v>-9.8975975975975836E-2</v>
      </c>
      <c r="I2502" s="29">
        <v>1</v>
      </c>
      <c r="J2502" s="33">
        <v>0</v>
      </c>
      <c r="K2502" s="31">
        <v>0</v>
      </c>
      <c r="L2502" s="32">
        <v>0</v>
      </c>
      <c r="N2502" s="29">
        <f t="shared" ref="N2502" si="24071">D2502*I2502+F2502*I2505-E2502*J2502-G2502*J2505</f>
        <v>0.98165001700549548</v>
      </c>
      <c r="O2502" s="33">
        <f t="shared" ref="O2502" si="24072">(D2502*J2502+E2502*I2502+F2502*J2505+G2502*I2505)</f>
        <v>0</v>
      </c>
      <c r="P2502" s="31">
        <f t="shared" ref="P2502" si="24073">D2502*K2502+F2502*K2505-E2502*L2502-G2502*L2505</f>
        <v>0</v>
      </c>
      <c r="Q2502" s="32">
        <f t="shared" ref="Q2502" si="24074">(D2502*L2502+E2502*K2502+F2502*L2505+G2502*K2505)</f>
        <v>-9.8975975975975836E-2</v>
      </c>
      <c r="S2502" s="29">
        <v>1</v>
      </c>
      <c r="T2502" s="30">
        <v>0</v>
      </c>
      <c r="U2502" s="31">
        <v>0</v>
      </c>
      <c r="V2502" s="32">
        <f t="shared" ref="V2502:V2565" si="24075">-1/($T$8*$B2502)</f>
        <v>-0.19227777777777749</v>
      </c>
      <c r="X2502" s="29">
        <f t="shared" ref="X2502" si="24076">N2502*S2502+P2502*S2505-O2502*T2502-Q2502*T2505</f>
        <v>0.98165001700549548</v>
      </c>
      <c r="Y2502" s="33">
        <f t="shared" ref="Y2502" si="24077">(N2502*T2502+O2502*S2502+P2502*T2505+Q2502*S2505)</f>
        <v>0</v>
      </c>
      <c r="Z2502" s="31">
        <f t="shared" ref="Z2502" si="24078">N2502*U2502+P2502*U2505-O2502*V2502-Q2502*V2505</f>
        <v>0</v>
      </c>
      <c r="AA2502" s="32">
        <f t="shared" ref="AA2502" si="24079">(N2502*V2502+O2502*U2502+P2502*V2505+Q2502*U2505)</f>
        <v>-0.28772545980130998</v>
      </c>
      <c r="AB2502" s="8"/>
      <c r="AC2502" s="29">
        <v>1</v>
      </c>
      <c r="AD2502" s="33">
        <v>0</v>
      </c>
      <c r="AE2502" s="31">
        <v>0</v>
      </c>
      <c r="AF2502" s="32">
        <v>0</v>
      </c>
      <c r="AH2502" s="29">
        <f t="shared" ref="AH2502" si="24080">X2502*AC2502+Z2502*AC2505-Y2502*AD2502-AA2502*AD2505</f>
        <v>0.93997748446201623</v>
      </c>
      <c r="AI2502" s="33">
        <f t="shared" ref="AI2502" si="24081">(X2502*AD2502+Y2502*AC2502+Z2502*AD2505+AA2502*AC2505)</f>
        <v>0</v>
      </c>
      <c r="AJ2502" s="31">
        <f t="shared" ref="AJ2502" si="24082">X2502*AE2502+Z2502*AE2505-Y2502*AF2502-AA2502*AF2505</f>
        <v>0</v>
      </c>
      <c r="AK2502" s="32">
        <f t="shared" ref="AK2502" si="24083">(X2502*AF2502+Y2502*AE2502+Z2502*AF2505+AA2502*AE2505)</f>
        <v>-0.28772545980130998</v>
      </c>
      <c r="AL2502" s="8"/>
      <c r="AM2502" s="29">
        <v>1</v>
      </c>
      <c r="AN2502" s="30">
        <v>0</v>
      </c>
      <c r="AO2502" s="31">
        <v>0</v>
      </c>
      <c r="AP2502" s="32">
        <f t="shared" ref="AP2502:AP2565" si="24084">-1/($AN$8*$B2502)</f>
        <v>-0.17387837837837811</v>
      </c>
      <c r="AR2502" s="29">
        <f t="shared" ref="AR2502" si="24085">AH2502*AM2502+AJ2502*AM2505-AI2502*AN2502-AK2502*AN2505</f>
        <v>0.93997748446201623</v>
      </c>
      <c r="AS2502" s="33">
        <f t="shared" ref="AS2502" si="24086">(AH2502*AN2502+AI2502*AM2502+AJ2502*AN2505+AK2502*AM2505)</f>
        <v>0</v>
      </c>
      <c r="AT2502" s="31">
        <f t="shared" ref="AT2502" si="24087">AH2502*AO2502+AJ2502*AO2505-AI2502*AP2502-AK2502*AP2505</f>
        <v>0</v>
      </c>
      <c r="AU2502" s="32">
        <f t="shared" ref="AU2502" si="24088">(AH2502*AP2502+AI2502*AO2502+AJ2502*AP2505+AK2502*AO2505)</f>
        <v>-0.45116722051175245</v>
      </c>
      <c r="AV2502" s="8"/>
      <c r="AW2502" s="29">
        <v>1</v>
      </c>
      <c r="AX2502" s="33">
        <v>0</v>
      </c>
      <c r="AY2502" s="31">
        <v>0</v>
      </c>
      <c r="AZ2502" s="32">
        <v>0</v>
      </c>
      <c r="BB2502" s="29">
        <f t="shared" ref="BB2502" si="24089">AR2502*AW2502+AT2502*AW2505-AS2502*AX2502-AU2502*AX2505</f>
        <v>0.88065669427073989</v>
      </c>
      <c r="BC2502" s="33">
        <f t="shared" ref="BC2502" si="24090">(AR2502*AX2502+AS2502*AW2502+AT2502*AX2505+AU2502*AW2505)</f>
        <v>0</v>
      </c>
      <c r="BD2502" s="31">
        <f t="shared" ref="BD2502" si="24091">AR2502*AY2502+AT2502*AY2505-AS2502*AZ2502-AU2502*AZ2505</f>
        <v>0</v>
      </c>
      <c r="BE2502" s="32">
        <f t="shared" ref="BE2502" si="24092">(AR2502*AZ2502+AS2502*AY2502+AT2502*AZ2505+AU2502*AY2505)</f>
        <v>-0.45116722051175245</v>
      </c>
      <c r="BF2502" s="8"/>
      <c r="BG2502" s="29">
        <v>1</v>
      </c>
      <c r="BH2502" s="30">
        <v>0</v>
      </c>
      <c r="BI2502" s="31">
        <v>0</v>
      </c>
      <c r="BJ2502" s="32">
        <f t="shared" ref="BJ2502:BJ2565" si="24093">-1/($BH$8*$B2502)</f>
        <v>-6.1139639639639545E-2</v>
      </c>
      <c r="BL2502" s="29">
        <f t="shared" ref="BL2502" si="24094">BB2502*BG2502+BD2502*BG2505-BC2502*BH2502-BE2502*BH2505</f>
        <v>0.88065669427073989</v>
      </c>
      <c r="BM2502" s="33">
        <f t="shared" ref="BM2502" si="24095">(BB2502*BH2502+BC2502*BG2502+BD2502*BH2505+BE2502*BG2505)</f>
        <v>0</v>
      </c>
      <c r="BN2502" s="31">
        <f t="shared" ref="BN2502" si="24096">BB2502*BI2502+BD2502*BI2505-BC2502*BJ2502-BE2502*BJ2505</f>
        <v>0</v>
      </c>
      <c r="BO2502" s="32">
        <f t="shared" ref="BO2502" si="24097">(BB2502*BJ2502+BC2502*BI2502+BD2502*BJ2505+BE2502*BI2505)</f>
        <v>-0.50501025344570172</v>
      </c>
      <c r="BP2502" s="8"/>
      <c r="BQ2502" s="34">
        <v>1</v>
      </c>
      <c r="BR2502" s="35">
        <v>0</v>
      </c>
      <c r="BS2502" s="11">
        <v>0</v>
      </c>
      <c r="BT2502" s="36">
        <v>0</v>
      </c>
      <c r="BV2502" s="29">
        <f t="shared" ref="BV2502" si="24098">BL2502*BQ2502+BN2502*BQ2505-BM2502*BR2502-BO2502*BR2505</f>
        <v>0.88065669427073989</v>
      </c>
      <c r="BW2502" s="33">
        <f t="shared" ref="BW2502" si="24099">(BL2502*BR2502+BM2502*BQ2502+BN2502*BR2505+BO2502*BQ2505)</f>
        <v>-0.50501025344570172</v>
      </c>
      <c r="BX2502" s="31">
        <f t="shared" ref="BX2502" si="24100">BL2502*BS2502+BN2502*BS2505-BM2502*BT2502-BO2502*BT2505</f>
        <v>0</v>
      </c>
      <c r="BY2502" s="32">
        <f t="shared" ref="BY2502" si="24101">(BL2502*BT2502+BM2502*BS2502+BN2502*BT2505+BO2502*BS2505)</f>
        <v>-0.50501025344570172</v>
      </c>
      <c r="CA2502" s="37">
        <f t="shared" ref="CA2502" si="24102">20*LOG(((1+$BR$8)/$BR$8)/((BV2502+BV2505)^2+(BW2502+BW2505)^2)^0.5)</f>
        <v>-3.9822981358987684E-3</v>
      </c>
      <c r="CC2502" s="134">
        <f t="shared" ref="CC2502" si="24103">((BV2502^2+BW2502^2)^0.5)/((BV2505^2+BW2505^2)^0.5)</f>
        <v>1.0291281981384668</v>
      </c>
      <c r="CD2502" s="9"/>
      <c r="CE2502" s="38"/>
      <c r="CF2502" s="38"/>
      <c r="CG2502" s="38"/>
      <c r="CH2502" s="38"/>
      <c r="CM2502" s="129">
        <v>6.64</v>
      </c>
    </row>
    <row r="2503" spans="2:91" ht="18.600000000000001" customHeight="1" thickBot="1">
      <c r="D2503" s="39"/>
      <c r="G2503" s="40"/>
      <c r="I2503" s="39"/>
      <c r="L2503" s="40"/>
      <c r="N2503" s="39"/>
      <c r="Q2503" s="40"/>
      <c r="S2503" s="39"/>
      <c r="V2503" s="40"/>
      <c r="X2503" s="39"/>
      <c r="AA2503" s="40"/>
      <c r="AC2503" s="39"/>
      <c r="AF2503" s="40"/>
      <c r="AH2503" s="39"/>
      <c r="AK2503" s="40"/>
      <c r="AM2503" s="39"/>
      <c r="AP2503" s="40"/>
      <c r="AR2503" s="39"/>
      <c r="AU2503" s="40"/>
      <c r="AW2503" s="39"/>
      <c r="AZ2503" s="40"/>
      <c r="BB2503" s="39"/>
      <c r="BE2503" s="40"/>
      <c r="BG2503" s="39"/>
      <c r="BJ2503" s="40"/>
      <c r="BL2503" s="39"/>
      <c r="BO2503" s="40"/>
      <c r="BQ2503" s="34"/>
      <c r="BR2503" s="11"/>
      <c r="BS2503" s="11"/>
      <c r="BT2503" s="41"/>
      <c r="BV2503" s="39"/>
      <c r="BY2503" s="40"/>
      <c r="CC2503" s="135"/>
      <c r="CD2503" s="9"/>
      <c r="CE2503" s="38"/>
      <c r="CF2503" s="38"/>
      <c r="CG2503" s="38"/>
      <c r="CH2503" s="38"/>
    </row>
    <row r="2504" spans="2:91" ht="18.600000000000001" customHeight="1" thickBot="1">
      <c r="D2504" s="258" t="s">
        <v>129</v>
      </c>
      <c r="E2504" s="259"/>
      <c r="F2504" s="260" t="s">
        <v>130</v>
      </c>
      <c r="G2504" s="261"/>
      <c r="H2504" s="229"/>
      <c r="I2504" s="258" t="s">
        <v>131</v>
      </c>
      <c r="J2504" s="259"/>
      <c r="K2504" s="260" t="s">
        <v>132</v>
      </c>
      <c r="L2504" s="261"/>
      <c r="N2504" s="253" t="s">
        <v>133</v>
      </c>
      <c r="O2504" s="254"/>
      <c r="P2504" s="255" t="s">
        <v>134</v>
      </c>
      <c r="Q2504" s="256"/>
      <c r="S2504" s="258" t="s">
        <v>135</v>
      </c>
      <c r="T2504" s="259"/>
      <c r="U2504" s="260" t="s">
        <v>136</v>
      </c>
      <c r="V2504" s="261"/>
      <c r="W2504" s="8"/>
      <c r="X2504" s="253" t="s">
        <v>137</v>
      </c>
      <c r="Y2504" s="254"/>
      <c r="Z2504" s="255" t="s">
        <v>138</v>
      </c>
      <c r="AA2504" s="256"/>
      <c r="AB2504" s="8"/>
      <c r="AC2504" s="258" t="s">
        <v>139</v>
      </c>
      <c r="AD2504" s="259"/>
      <c r="AE2504" s="260" t="s">
        <v>140</v>
      </c>
      <c r="AF2504" s="261"/>
      <c r="AG2504" s="8"/>
      <c r="AH2504" s="253" t="s">
        <v>141</v>
      </c>
      <c r="AI2504" s="254"/>
      <c r="AJ2504" s="255" t="s">
        <v>142</v>
      </c>
      <c r="AK2504" s="256"/>
      <c r="AL2504" s="8"/>
      <c r="AM2504" s="258" t="s">
        <v>143</v>
      </c>
      <c r="AN2504" s="259"/>
      <c r="AO2504" s="260" t="s">
        <v>144</v>
      </c>
      <c r="AP2504" s="261"/>
      <c r="AR2504" s="253" t="s">
        <v>145</v>
      </c>
      <c r="AS2504" s="254"/>
      <c r="AT2504" s="255" t="s">
        <v>146</v>
      </c>
      <c r="AU2504" s="256"/>
      <c r="AV2504" s="4"/>
      <c r="AW2504" s="258" t="s">
        <v>147</v>
      </c>
      <c r="AX2504" s="259"/>
      <c r="AY2504" s="260" t="s">
        <v>148</v>
      </c>
      <c r="AZ2504" s="261"/>
      <c r="BA2504" s="8"/>
      <c r="BB2504" s="253" t="s">
        <v>149</v>
      </c>
      <c r="BC2504" s="254"/>
      <c r="BD2504" s="255" t="s">
        <v>150</v>
      </c>
      <c r="BE2504" s="256"/>
      <c r="BF2504" s="4"/>
      <c r="BG2504" s="258" t="s">
        <v>151</v>
      </c>
      <c r="BH2504" s="259"/>
      <c r="BI2504" s="260" t="s">
        <v>152</v>
      </c>
      <c r="BJ2504" s="261"/>
      <c r="BK2504" s="4"/>
      <c r="BL2504" s="253" t="s">
        <v>153</v>
      </c>
      <c r="BM2504" s="254"/>
      <c r="BN2504" s="255" t="s">
        <v>154</v>
      </c>
      <c r="BO2504" s="256"/>
      <c r="BP2504" s="4"/>
      <c r="BQ2504" s="258" t="s">
        <v>155</v>
      </c>
      <c r="BR2504" s="259"/>
      <c r="BS2504" s="260" t="s">
        <v>156</v>
      </c>
      <c r="BT2504" s="261"/>
      <c r="BU2504" s="8"/>
      <c r="BV2504" s="253" t="s">
        <v>157</v>
      </c>
      <c r="BW2504" s="254"/>
      <c r="BX2504" s="255" t="s">
        <v>158</v>
      </c>
      <c r="BY2504" s="256"/>
      <c r="CA2504" s="46" t="s">
        <v>16</v>
      </c>
      <c r="CC2504" s="136" t="s">
        <v>71</v>
      </c>
      <c r="CD2504" s="9"/>
      <c r="CE2504" s="38"/>
      <c r="CF2504" s="38"/>
      <c r="CG2504" s="38"/>
      <c r="CH2504" s="38"/>
    </row>
    <row r="2505" spans="2:91" ht="18.600000000000001" customHeight="1" thickTop="1" thickBot="1">
      <c r="D2505" s="29">
        <v>0</v>
      </c>
      <c r="E2505" s="33">
        <v>0</v>
      </c>
      <c r="F2505" s="31">
        <v>1</v>
      </c>
      <c r="G2505" s="32">
        <v>0</v>
      </c>
      <c r="I2505" s="29">
        <v>0</v>
      </c>
      <c r="J2505" s="33">
        <f t="shared" ref="J2505" si="24104">IF(0=(1-$J$8*$K$8*$B2502^2),10^14,$B2502*$J$8/(1-$J$8*$K$8*$B2502^2))</f>
        <v>-0.18539835362632448</v>
      </c>
      <c r="K2505" s="31">
        <v>1</v>
      </c>
      <c r="L2505" s="32">
        <v>0</v>
      </c>
      <c r="N2505" s="29">
        <f t="shared" ref="N2505" si="24105">D2505*I2502+F2505*I2505-E2505*J2502-G2505*J2505</f>
        <v>0</v>
      </c>
      <c r="O2505" s="33">
        <f t="shared" ref="O2505" si="24106">(D2505*J2502+E2505*I2502+F2505*J2505+G2505*I2505)</f>
        <v>-0.18539835362632448</v>
      </c>
      <c r="P2505" s="31">
        <f t="shared" ref="P2505" si="24107">D2505*K2502+F2505*K2505-E2505*L2502-G2505*L2505</f>
        <v>1</v>
      </c>
      <c r="Q2505" s="32">
        <f t="shared" ref="Q2505" si="24108">(D2505*L2502+E2505*K2502+F2505*L2505+G2505*K2505)</f>
        <v>0</v>
      </c>
      <c r="S2505" s="29">
        <v>0</v>
      </c>
      <c r="T2505" s="33">
        <v>0</v>
      </c>
      <c r="U2505" s="31">
        <v>1</v>
      </c>
      <c r="V2505" s="32">
        <v>0</v>
      </c>
      <c r="X2505" s="29">
        <f t="shared" ref="X2505" si="24109">N2505*S2502+P2505*S2505-O2505*T2502-Q2505*T2505</f>
        <v>0</v>
      </c>
      <c r="Y2505" s="33">
        <f t="shared" ref="Y2505" si="24110">(N2505*T2502+O2505*S2502+P2505*T2505+Q2505*S2505)</f>
        <v>-0.18539835362632448</v>
      </c>
      <c r="Z2505" s="31">
        <f t="shared" ref="Z2505" si="24111">N2505*U2502+P2505*U2505-O2505*V2502-Q2505*V2505</f>
        <v>0.96435201656107172</v>
      </c>
      <c r="AA2505" s="32">
        <f t="shared" ref="AA2505" si="24112">(N2505*V2502+O2505*U2502+P2505*V2505+Q2505*U2505)</f>
        <v>0</v>
      </c>
      <c r="AB2505" s="8"/>
      <c r="AC2505" s="29">
        <v>0</v>
      </c>
      <c r="AD2505" s="33">
        <f t="shared" ref="AD2505" si="24113">IF(0=(1-$AD$8*$AE$8*$B2502^2),10^14,$B2502*$AD$8/(1-$AD$8*$AE$8*$B2502^2))</f>
        <v>-0.14483435901799011</v>
      </c>
      <c r="AE2505" s="31">
        <v>1</v>
      </c>
      <c r="AF2505" s="32">
        <v>0</v>
      </c>
      <c r="AH2505" s="29">
        <f t="shared" ref="AH2505" si="24114">X2505*AC2502+Z2505*AC2505-Y2505*AD2502-AA2505*AD2505</f>
        <v>0</v>
      </c>
      <c r="AI2505" s="33">
        <f t="shared" ref="AI2505" si="24115">(X2505*AD2502+Y2505*AC2502+Z2505*AD2505+AA2505*AC2505)</f>
        <v>-0.32506965981265346</v>
      </c>
      <c r="AJ2505" s="31">
        <f t="shared" ref="AJ2505" si="24116">X2505*AE2502+Z2505*AE2505-Y2505*AF2502-AA2505*AF2505</f>
        <v>0.96435201656107172</v>
      </c>
      <c r="AK2505" s="32">
        <f t="shared" ref="AK2505" si="24117">(X2505*AF2502+Y2505*AE2502+Z2505*AF2505+AA2505*AE2505)</f>
        <v>0</v>
      </c>
      <c r="AL2505" s="8"/>
      <c r="AM2505" s="29">
        <v>0</v>
      </c>
      <c r="AN2505" s="33">
        <v>0</v>
      </c>
      <c r="AO2505" s="31">
        <v>1</v>
      </c>
      <c r="AP2505" s="32">
        <v>0</v>
      </c>
      <c r="AR2505" s="29">
        <f t="shared" ref="AR2505" si="24118">AH2505*AM2502+AJ2505*AM2505-AI2505*AN2502-AK2505*AN2505</f>
        <v>0</v>
      </c>
      <c r="AS2505" s="33">
        <f t="shared" ref="AS2505" si="24119">(AH2505*AN2502+AI2505*AM2502+AJ2505*AN2505+AK2505*AM2505)</f>
        <v>-0.32506965981265346</v>
      </c>
      <c r="AT2505" s="31">
        <f t="shared" ref="AT2505" si="24120">AH2505*AO2502+AJ2505*AO2505-AI2505*AP2502-AK2505*AP2505</f>
        <v>0.90782943125283655</v>
      </c>
      <c r="AU2505" s="32">
        <f t="shared" ref="AU2505" si="24121">(AH2505*AP2502+AI2505*AO2502+AJ2505*AP2505+AK2505*AO2505)</f>
        <v>0</v>
      </c>
      <c r="AV2505" s="8"/>
      <c r="AW2505" s="29">
        <v>0</v>
      </c>
      <c r="AX2505" s="33">
        <f t="shared" ref="AX2505" si="24122">IF(0=(1-$AX$8*$AY$8*$B2502^2),10^14,$B2502*$AX$8/(1-$AX$8*$AY$8*$B2502^2))</f>
        <v>-0.13148293469545419</v>
      </c>
      <c r="AY2505" s="31">
        <v>1</v>
      </c>
      <c r="AZ2505" s="32">
        <v>0</v>
      </c>
      <c r="BB2505" s="29">
        <f t="shared" ref="BB2505" si="24123">AR2505*AW2502+AT2505*AW2505-AS2505*AX2502-AU2505*AX2505</f>
        <v>0</v>
      </c>
      <c r="BC2505" s="33">
        <f t="shared" ref="BC2505" si="24124">(AR2505*AX2502+AS2505*AW2502+AT2505*AX2505+AU2505*AW2505)</f>
        <v>-0.44443373763668148</v>
      </c>
      <c r="BD2505" s="31">
        <f t="shared" ref="BD2505" si="24125">AR2505*AY2502+AT2505*AY2505-AS2505*AZ2502-AU2505*AZ2505</f>
        <v>0.90782943125283655</v>
      </c>
      <c r="BE2505" s="32">
        <f t="shared" ref="BE2505" si="24126">(AR2505*AZ2502+AS2505*AY2502+AT2505*AZ2505+AU2505*AY2505)</f>
        <v>0</v>
      </c>
      <c r="BF2505" s="8"/>
      <c r="BG2505" s="29">
        <v>0</v>
      </c>
      <c r="BH2505" s="33">
        <v>0</v>
      </c>
      <c r="BI2505" s="31">
        <v>1</v>
      </c>
      <c r="BJ2505" s="32">
        <v>0</v>
      </c>
      <c r="BL2505" s="29">
        <f t="shared" ref="BL2505" si="24127">BB2505*BG2502+BD2505*BG2505-BC2505*BH2502-BE2505*BH2505</f>
        <v>0</v>
      </c>
      <c r="BM2505" s="33">
        <f t="shared" ref="BM2505" si="24128">(BB2505*BH2502+BC2505*BG2502+BD2505*BH2505+BE2505*BG2505)</f>
        <v>-0.44443373763668148</v>
      </c>
      <c r="BN2505" s="31">
        <f t="shared" ref="BN2505" si="24129">BB2505*BI2502+BD2505*BI2505-BC2505*BJ2502-BE2505*BJ2505</f>
        <v>0.88065691269003177</v>
      </c>
      <c r="BO2505" s="32">
        <f t="shared" ref="BO2505" si="24130">(BB2505*BJ2502+BC2505*BI2502+BD2505*BJ2505+BE2505*BI2505)</f>
        <v>0</v>
      </c>
      <c r="BP2505" s="8"/>
      <c r="BQ2505" s="19">
        <f t="shared" ref="BQ2505:BQ2568" si="24131">1/$BR$8</f>
        <v>1</v>
      </c>
      <c r="BR2505" s="47">
        <v>0</v>
      </c>
      <c r="BS2505" s="48">
        <v>1</v>
      </c>
      <c r="BT2505" s="49">
        <v>0</v>
      </c>
      <c r="BV2505" s="29">
        <f t="shared" ref="BV2505" si="24132">BL2505*BQ2502+BN2505*BQ2505-BM2505*BR2502-BO2505*BR2505</f>
        <v>0.88065691269003177</v>
      </c>
      <c r="BW2505" s="33">
        <f t="shared" ref="BW2505" si="24133">(BL2505*BR2502+BM2505*BQ2502+BN2505*BR2505+BO2505*BQ2505)</f>
        <v>-0.44443373763668148</v>
      </c>
      <c r="BX2505" s="31">
        <f t="shared" ref="BX2505" si="24134">BL2505*BS2502+BN2505*BS2505-BM2505*BT2502-BO2505*BT2505</f>
        <v>0.88065691269003177</v>
      </c>
      <c r="BY2505" s="32">
        <f t="shared" ref="BY2505" si="24135">(BL2505*BT2502+BM2505*BS2502+BN2505*BT2505+BO2505*BS2505)</f>
        <v>0</v>
      </c>
      <c r="CA2505" s="50">
        <f t="shared" ref="CA2505" si="24136">(180/PI())*ATAN(-1*(BW2502+BW2505)/(BV2502+BV2505))</f>
        <v>28.32708616521882</v>
      </c>
      <c r="CC2505" s="137">
        <f t="shared" ref="CC2505" si="24137">20*LOG(((1-(10^(CA2502/20)^2)*(1-((1-CC2502)/(1+CC2502))^2))^0.5))</f>
        <v>-29.498462280728099</v>
      </c>
      <c r="CD2505" s="9"/>
      <c r="CE2505" s="38"/>
      <c r="CF2505" s="38"/>
      <c r="CG2505" s="38"/>
      <c r="CH2505" s="38"/>
    </row>
    <row r="2506" spans="2:91" ht="18.600000000000001" customHeight="1">
      <c r="CC2506" s="42"/>
    </row>
    <row r="2507" spans="2:91" ht="18.600000000000001" customHeight="1" thickBot="1">
      <c r="E2507" s="22" t="s">
        <v>4</v>
      </c>
      <c r="J2507" s="22" t="s">
        <v>5</v>
      </c>
      <c r="O2507" s="22" t="s">
        <v>6</v>
      </c>
      <c r="T2507" s="22" t="s">
        <v>7</v>
      </c>
      <c r="Y2507" s="22" t="s">
        <v>8</v>
      </c>
      <c r="AD2507" s="22" t="s">
        <v>65</v>
      </c>
      <c r="AI2507" s="22" t="s">
        <v>9</v>
      </c>
      <c r="AN2507" s="22" t="s">
        <v>66</v>
      </c>
      <c r="AS2507" s="22" t="s">
        <v>51</v>
      </c>
      <c r="AX2507" s="22" t="s">
        <v>67</v>
      </c>
      <c r="BC2507" s="22" t="s">
        <v>52</v>
      </c>
      <c r="BH2507" s="22" t="s">
        <v>68</v>
      </c>
      <c r="BM2507" s="22" t="s">
        <v>63</v>
      </c>
      <c r="BQ2507" s="23" t="s">
        <v>69</v>
      </c>
      <c r="BR2507" s="23"/>
      <c r="BS2507" s="24"/>
      <c r="BT2507" s="24"/>
      <c r="BU2507" s="24"/>
      <c r="BW2507" s="22" t="s">
        <v>64</v>
      </c>
    </row>
    <row r="2508" spans="2:91" ht="18.600000000000001" customHeight="1" thickBot="1">
      <c r="D2508" s="249" t="s">
        <v>103</v>
      </c>
      <c r="E2508" s="250"/>
      <c r="F2508" s="251" t="s">
        <v>104</v>
      </c>
      <c r="G2508" s="252"/>
      <c r="H2508" s="229"/>
      <c r="I2508" s="253" t="s">
        <v>11</v>
      </c>
      <c r="J2508" s="254"/>
      <c r="K2508" s="255" t="s">
        <v>12</v>
      </c>
      <c r="L2508" s="256"/>
      <c r="M2508" s="24"/>
      <c r="N2508" s="253" t="s">
        <v>105</v>
      </c>
      <c r="O2508" s="254"/>
      <c r="P2508" s="255" t="s">
        <v>106</v>
      </c>
      <c r="Q2508" s="256"/>
      <c r="R2508" s="24"/>
      <c r="S2508" s="249" t="s">
        <v>107</v>
      </c>
      <c r="T2508" s="250"/>
      <c r="U2508" s="251" t="s">
        <v>108</v>
      </c>
      <c r="V2508" s="252"/>
      <c r="W2508" s="8"/>
      <c r="X2508" s="253" t="s">
        <v>109</v>
      </c>
      <c r="Y2508" s="254"/>
      <c r="Z2508" s="255" t="s">
        <v>110</v>
      </c>
      <c r="AA2508" s="256"/>
      <c r="AB2508" s="8"/>
      <c r="AC2508" s="253" t="s">
        <v>111</v>
      </c>
      <c r="AD2508" s="254"/>
      <c r="AE2508" s="255" t="s">
        <v>14</v>
      </c>
      <c r="AF2508" s="256"/>
      <c r="AG2508" s="8"/>
      <c r="AH2508" s="253" t="s">
        <v>112</v>
      </c>
      <c r="AI2508" s="254"/>
      <c r="AJ2508" s="255" t="s">
        <v>113</v>
      </c>
      <c r="AK2508" s="256"/>
      <c r="AL2508" s="8"/>
      <c r="AM2508" s="249" t="s">
        <v>114</v>
      </c>
      <c r="AN2508" s="250"/>
      <c r="AO2508" s="251" t="s">
        <v>115</v>
      </c>
      <c r="AP2508" s="252"/>
      <c r="AQ2508" s="24"/>
      <c r="AR2508" s="253" t="s">
        <v>116</v>
      </c>
      <c r="AS2508" s="254"/>
      <c r="AT2508" s="255" t="s">
        <v>13</v>
      </c>
      <c r="AU2508" s="256"/>
      <c r="AV2508" s="4"/>
      <c r="AW2508" s="253" t="s">
        <v>117</v>
      </c>
      <c r="AX2508" s="254"/>
      <c r="AY2508" s="255" t="s">
        <v>118</v>
      </c>
      <c r="AZ2508" s="256"/>
      <c r="BA2508" s="8"/>
      <c r="BB2508" s="253" t="s">
        <v>119</v>
      </c>
      <c r="BC2508" s="254"/>
      <c r="BD2508" s="255" t="s">
        <v>120</v>
      </c>
      <c r="BE2508" s="256"/>
      <c r="BF2508" s="4"/>
      <c r="BG2508" s="249" t="s">
        <v>121</v>
      </c>
      <c r="BH2508" s="250"/>
      <c r="BI2508" s="251" t="s">
        <v>122</v>
      </c>
      <c r="BJ2508" s="252"/>
      <c r="BK2508" s="4"/>
      <c r="BL2508" s="253" t="s">
        <v>123</v>
      </c>
      <c r="BM2508" s="254"/>
      <c r="BN2508" s="255" t="s">
        <v>124</v>
      </c>
      <c r="BO2508" s="256"/>
      <c r="BP2508" s="4"/>
      <c r="BQ2508" s="253" t="s">
        <v>125</v>
      </c>
      <c r="BR2508" s="254"/>
      <c r="BS2508" s="255" t="s">
        <v>126</v>
      </c>
      <c r="BT2508" s="256"/>
      <c r="BU2508" s="8"/>
      <c r="BV2508" s="253" t="s">
        <v>127</v>
      </c>
      <c r="BW2508" s="254"/>
      <c r="BX2508" s="255" t="s">
        <v>128</v>
      </c>
      <c r="BY2508" s="256"/>
      <c r="CA2508" s="27" t="s">
        <v>15</v>
      </c>
      <c r="CC2508" s="133" t="s">
        <v>70</v>
      </c>
      <c r="CD2508" s="9"/>
      <c r="CE2508" s="38"/>
      <c r="CF2508" s="38"/>
      <c r="CG2508" s="38"/>
      <c r="CH2508" s="38"/>
    </row>
    <row r="2509" spans="2:91" ht="18.600000000000001" customHeight="1" thickTop="1" thickBot="1">
      <c r="B2509" s="129">
        <v>6.6800000000000104</v>
      </c>
      <c r="D2509" s="29">
        <v>1</v>
      </c>
      <c r="E2509" s="30">
        <v>0</v>
      </c>
      <c r="F2509" s="31">
        <v>0</v>
      </c>
      <c r="G2509" s="32">
        <f t="shared" ref="G2509:G2572" si="24138">-1/($E$8*$B2509)</f>
        <v>-9.8679640718562722E-2</v>
      </c>
      <c r="I2509" s="29">
        <v>1</v>
      </c>
      <c r="J2509" s="33">
        <v>0</v>
      </c>
      <c r="K2509" s="31">
        <v>0</v>
      </c>
      <c r="L2509" s="32">
        <v>0</v>
      </c>
      <c r="N2509" s="29">
        <f t="shared" ref="N2509" si="24139">D2509*I2509+F2509*I2512-E2509*J2509-G2509*J2512</f>
        <v>0.98176011226023752</v>
      </c>
      <c r="O2509" s="33">
        <f t="shared" ref="O2509" si="24140">(D2509*J2509+E2509*I2509+F2509*J2512+G2509*I2512)</f>
        <v>0</v>
      </c>
      <c r="P2509" s="31">
        <f t="shared" ref="P2509" si="24141">D2509*K2509+F2509*K2512-E2509*L2509-G2509*L2512</f>
        <v>0</v>
      </c>
      <c r="Q2509" s="32">
        <f t="shared" ref="Q2509" si="24142">(D2509*L2509+E2509*K2509+F2509*L2512+G2509*K2512)</f>
        <v>-9.8679640718562722E-2</v>
      </c>
      <c r="S2509" s="29">
        <v>1</v>
      </c>
      <c r="T2509" s="30">
        <v>0</v>
      </c>
      <c r="U2509" s="31">
        <v>0</v>
      </c>
      <c r="V2509" s="32">
        <f t="shared" ref="V2509:V2572" si="24143">-1/($T$8*$B2509)</f>
        <v>-0.19170209580838293</v>
      </c>
      <c r="X2509" s="29">
        <f t="shared" ref="X2509" si="24144">N2509*S2509+P2509*S2512-O2509*T2509-Q2509*T2512</f>
        <v>0.98176011226023752</v>
      </c>
      <c r="Y2509" s="33">
        <f t="shared" ref="Y2509" si="24145">(N2509*T2509+O2509*S2509+P2509*T2512+Q2509*S2512)</f>
        <v>0</v>
      </c>
      <c r="Z2509" s="31">
        <f t="shared" ref="Z2509" si="24146">N2509*U2509+P2509*U2512-O2509*V2509-Q2509*V2512</f>
        <v>0</v>
      </c>
      <c r="AA2509" s="32">
        <f t="shared" ref="AA2509" si="24147">(N2509*V2509+O2509*U2509+P2509*V2512+Q2509*U2512)</f>
        <v>-0.2868851118199236</v>
      </c>
      <c r="AB2509" s="8"/>
      <c r="AC2509" s="29">
        <v>1</v>
      </c>
      <c r="AD2509" s="33">
        <v>0</v>
      </c>
      <c r="AE2509" s="31">
        <v>0</v>
      </c>
      <c r="AF2509" s="32">
        <v>0</v>
      </c>
      <c r="AH2509" s="29">
        <f t="shared" ref="AH2509" si="24148">X2509*AC2509+Z2509*AC2512-Y2509*AD2509-AA2509*AD2512</f>
        <v>0.94033690857089025</v>
      </c>
      <c r="AI2509" s="33">
        <f t="shared" ref="AI2509" si="24149">(X2509*AD2509+Y2509*AC2509+Z2509*AD2512+AA2509*AC2512)</f>
        <v>0</v>
      </c>
      <c r="AJ2509" s="31">
        <f t="shared" ref="AJ2509" si="24150">X2509*AE2509+Z2509*AE2512-Y2509*AF2509-AA2509*AF2512</f>
        <v>0</v>
      </c>
      <c r="AK2509" s="32">
        <f t="shared" ref="AK2509" si="24151">(X2509*AF2509+Y2509*AE2509+Z2509*AF2512+AA2509*AE2512)</f>
        <v>-0.2868851118199236</v>
      </c>
      <c r="AL2509" s="8"/>
      <c r="AM2509" s="29">
        <v>1</v>
      </c>
      <c r="AN2509" s="30">
        <v>0</v>
      </c>
      <c r="AO2509" s="31">
        <v>0</v>
      </c>
      <c r="AP2509" s="32">
        <f t="shared" ref="AP2509:AP2572" si="24152">-1/($AN$8*$B2509)</f>
        <v>-0.17335778443113745</v>
      </c>
      <c r="AR2509" s="29">
        <f t="shared" ref="AR2509" si="24153">AH2509*AM2509+AJ2509*AM2512-AI2509*AN2509-AK2509*AN2512</f>
        <v>0.94033690857089025</v>
      </c>
      <c r="AS2509" s="33">
        <f t="shared" ref="AS2509" si="24154">(AH2509*AN2509+AI2509*AM2509+AJ2509*AN2512+AK2509*AM2512)</f>
        <v>0</v>
      </c>
      <c r="AT2509" s="31">
        <f t="shared" ref="AT2509" si="24155">AH2509*AO2509+AJ2509*AO2512-AI2509*AP2509-AK2509*AP2512</f>
        <v>0</v>
      </c>
      <c r="AU2509" s="32">
        <f t="shared" ref="AU2509" si="24156">(AH2509*AP2509+AI2509*AO2509+AJ2509*AP2512+AK2509*AO2512)</f>
        <v>-0.4498998349085982</v>
      </c>
      <c r="AV2509" s="8"/>
      <c r="AW2509" s="29">
        <v>1</v>
      </c>
      <c r="AX2509" s="33">
        <v>0</v>
      </c>
      <c r="AY2509" s="31">
        <v>0</v>
      </c>
      <c r="AZ2509" s="32">
        <v>0</v>
      </c>
      <c r="BB2509" s="29">
        <f t="shared" ref="BB2509" si="24157">AR2509*AW2509+AT2509*AW2512-AS2509*AX2509-AU2509*AX2512</f>
        <v>0.88136321420021713</v>
      </c>
      <c r="BC2509" s="33">
        <f t="shared" ref="BC2509" si="24158">(AR2509*AX2509+AS2509*AW2509+AT2509*AX2512+AU2509*AW2512)</f>
        <v>0</v>
      </c>
      <c r="BD2509" s="31">
        <f t="shared" ref="BD2509" si="24159">AR2509*AY2509+AT2509*AY2512-AS2509*AZ2509-AU2509*AZ2512</f>
        <v>0</v>
      </c>
      <c r="BE2509" s="32">
        <f t="shared" ref="BE2509" si="24160">(AR2509*AZ2509+AS2509*AY2509+AT2509*AZ2512+AU2509*AY2512)</f>
        <v>-0.4498998349085982</v>
      </c>
      <c r="BF2509" s="8"/>
      <c r="BG2509" s="29">
        <v>1</v>
      </c>
      <c r="BH2509" s="30">
        <v>0</v>
      </c>
      <c r="BI2509" s="31">
        <v>0</v>
      </c>
      <c r="BJ2509" s="32">
        <f t="shared" ref="BJ2509:BJ2572" si="24161">-1/($BH$8*$B2509)</f>
        <v>-6.0956586826347206E-2</v>
      </c>
      <c r="BL2509" s="29">
        <f t="shared" ref="BL2509" si="24162">BB2509*BG2509+BD2509*BG2512-BC2509*BH2509-BE2509*BH2512</f>
        <v>0.88136321420021713</v>
      </c>
      <c r="BM2509" s="33">
        <f t="shared" ref="BM2509" si="24163">(BB2509*BH2509+BC2509*BG2509+BD2509*BH2512+BE2509*BG2512)</f>
        <v>0</v>
      </c>
      <c r="BN2509" s="31">
        <f t="shared" ref="BN2509" si="24164">BB2509*BI2509+BD2509*BI2512-BC2509*BJ2509-BE2509*BJ2512</f>
        <v>0</v>
      </c>
      <c r="BO2509" s="32">
        <f t="shared" ref="BO2509" si="24165">(BB2509*BJ2509+BC2509*BI2509+BD2509*BJ2512+BE2509*BI2512)</f>
        <v>-0.50362472820054216</v>
      </c>
      <c r="BP2509" s="8"/>
      <c r="BQ2509" s="34">
        <v>1</v>
      </c>
      <c r="BR2509" s="35">
        <v>0</v>
      </c>
      <c r="BS2509" s="11">
        <v>0</v>
      </c>
      <c r="BT2509" s="36">
        <v>0</v>
      </c>
      <c r="BV2509" s="29">
        <f t="shared" ref="BV2509" si="24166">BL2509*BQ2509+BN2509*BQ2512-BM2509*BR2509-BO2509*BR2512</f>
        <v>0.88136321420021713</v>
      </c>
      <c r="BW2509" s="33">
        <f t="shared" ref="BW2509" si="24167">(BL2509*BR2509+BM2509*BQ2509+BN2509*BR2512+BO2509*BQ2512)</f>
        <v>-0.50362472820054216</v>
      </c>
      <c r="BX2509" s="31">
        <f t="shared" ref="BX2509" si="24168">BL2509*BS2509+BN2509*BS2512-BM2509*BT2509-BO2509*BT2512</f>
        <v>0</v>
      </c>
      <c r="BY2509" s="32">
        <f t="shared" ref="BY2509" si="24169">(BL2509*BT2509+BM2509*BS2509+BN2509*BT2512+BO2509*BS2512)</f>
        <v>-0.50362472820054216</v>
      </c>
      <c r="CA2509" s="37">
        <f t="shared" ref="CA2509" si="24170">20*LOG(((1+$BR$8)/$BR$8)/((BV2509+BV2512)^2+(BW2509+BW2512)^2)^0.5)</f>
        <v>-3.964402186557487E-3</v>
      </c>
      <c r="CC2509" s="134">
        <f t="shared" ref="CC2509" si="24171">((BV2509^2+BW2509^2)^0.5)/((BV2512^2+BW2512^2)^0.5)</f>
        <v>1.0289800589726534</v>
      </c>
      <c r="CD2509" s="9"/>
      <c r="CE2509" s="38"/>
      <c r="CF2509" s="38"/>
      <c r="CG2509" s="38"/>
      <c r="CH2509" s="38"/>
      <c r="CM2509" s="129">
        <v>6.6600000000000099</v>
      </c>
    </row>
    <row r="2510" spans="2:91" ht="18.600000000000001" customHeight="1" thickBot="1">
      <c r="D2510" s="39"/>
      <c r="G2510" s="40"/>
      <c r="I2510" s="39"/>
      <c r="L2510" s="40"/>
      <c r="N2510" s="39"/>
      <c r="Q2510" s="40"/>
      <c r="S2510" s="39"/>
      <c r="V2510" s="40"/>
      <c r="X2510" s="39"/>
      <c r="AA2510" s="40"/>
      <c r="AC2510" s="39"/>
      <c r="AF2510" s="40"/>
      <c r="AH2510" s="39"/>
      <c r="AK2510" s="40"/>
      <c r="AM2510" s="39"/>
      <c r="AP2510" s="40"/>
      <c r="AR2510" s="39"/>
      <c r="AU2510" s="40"/>
      <c r="AW2510" s="39"/>
      <c r="AZ2510" s="40"/>
      <c r="BB2510" s="39"/>
      <c r="BE2510" s="40"/>
      <c r="BG2510" s="39"/>
      <c r="BJ2510" s="40"/>
      <c r="BL2510" s="39"/>
      <c r="BO2510" s="40"/>
      <c r="BQ2510" s="34"/>
      <c r="BR2510" s="11"/>
      <c r="BS2510" s="11"/>
      <c r="BT2510" s="41"/>
      <c r="BV2510" s="39"/>
      <c r="BY2510" s="40"/>
      <c r="CC2510" s="135"/>
      <c r="CD2510" s="9"/>
      <c r="CE2510" s="38"/>
      <c r="CF2510" s="38"/>
      <c r="CG2510" s="38"/>
      <c r="CH2510" s="38"/>
    </row>
    <row r="2511" spans="2:91" ht="18.600000000000001" customHeight="1" thickBot="1">
      <c r="D2511" s="258" t="s">
        <v>129</v>
      </c>
      <c r="E2511" s="259"/>
      <c r="F2511" s="260" t="s">
        <v>130</v>
      </c>
      <c r="G2511" s="261"/>
      <c r="H2511" s="229"/>
      <c r="I2511" s="258" t="s">
        <v>131</v>
      </c>
      <c r="J2511" s="259"/>
      <c r="K2511" s="260" t="s">
        <v>132</v>
      </c>
      <c r="L2511" s="261"/>
      <c r="N2511" s="253" t="s">
        <v>133</v>
      </c>
      <c r="O2511" s="254"/>
      <c r="P2511" s="255" t="s">
        <v>134</v>
      </c>
      <c r="Q2511" s="256"/>
      <c r="S2511" s="258" t="s">
        <v>135</v>
      </c>
      <c r="T2511" s="259"/>
      <c r="U2511" s="260" t="s">
        <v>136</v>
      </c>
      <c r="V2511" s="261"/>
      <c r="W2511" s="8"/>
      <c r="X2511" s="253" t="s">
        <v>137</v>
      </c>
      <c r="Y2511" s="254"/>
      <c r="Z2511" s="255" t="s">
        <v>138</v>
      </c>
      <c r="AA2511" s="256"/>
      <c r="AB2511" s="8"/>
      <c r="AC2511" s="258" t="s">
        <v>139</v>
      </c>
      <c r="AD2511" s="259"/>
      <c r="AE2511" s="260" t="s">
        <v>140</v>
      </c>
      <c r="AF2511" s="261"/>
      <c r="AG2511" s="8"/>
      <c r="AH2511" s="253" t="s">
        <v>141</v>
      </c>
      <c r="AI2511" s="254"/>
      <c r="AJ2511" s="255" t="s">
        <v>142</v>
      </c>
      <c r="AK2511" s="256"/>
      <c r="AL2511" s="8"/>
      <c r="AM2511" s="258" t="s">
        <v>143</v>
      </c>
      <c r="AN2511" s="259"/>
      <c r="AO2511" s="260" t="s">
        <v>144</v>
      </c>
      <c r="AP2511" s="261"/>
      <c r="AR2511" s="253" t="s">
        <v>145</v>
      </c>
      <c r="AS2511" s="254"/>
      <c r="AT2511" s="255" t="s">
        <v>146</v>
      </c>
      <c r="AU2511" s="256"/>
      <c r="AV2511" s="4"/>
      <c r="AW2511" s="258" t="s">
        <v>147</v>
      </c>
      <c r="AX2511" s="259"/>
      <c r="AY2511" s="260" t="s">
        <v>148</v>
      </c>
      <c r="AZ2511" s="261"/>
      <c r="BA2511" s="8"/>
      <c r="BB2511" s="253" t="s">
        <v>149</v>
      </c>
      <c r="BC2511" s="254"/>
      <c r="BD2511" s="255" t="s">
        <v>150</v>
      </c>
      <c r="BE2511" s="256"/>
      <c r="BF2511" s="4"/>
      <c r="BG2511" s="258" t="s">
        <v>151</v>
      </c>
      <c r="BH2511" s="259"/>
      <c r="BI2511" s="260" t="s">
        <v>152</v>
      </c>
      <c r="BJ2511" s="261"/>
      <c r="BK2511" s="4"/>
      <c r="BL2511" s="253" t="s">
        <v>153</v>
      </c>
      <c r="BM2511" s="254"/>
      <c r="BN2511" s="255" t="s">
        <v>154</v>
      </c>
      <c r="BO2511" s="256"/>
      <c r="BP2511" s="4"/>
      <c r="BQ2511" s="258" t="s">
        <v>155</v>
      </c>
      <c r="BR2511" s="259"/>
      <c r="BS2511" s="260" t="s">
        <v>156</v>
      </c>
      <c r="BT2511" s="261"/>
      <c r="BU2511" s="8"/>
      <c r="BV2511" s="253" t="s">
        <v>157</v>
      </c>
      <c r="BW2511" s="254"/>
      <c r="BX2511" s="255" t="s">
        <v>158</v>
      </c>
      <c r="BY2511" s="256"/>
      <c r="CA2511" s="46" t="s">
        <v>16</v>
      </c>
      <c r="CC2511" s="136" t="s">
        <v>71</v>
      </c>
      <c r="CD2511" s="9"/>
      <c r="CE2511" s="38"/>
      <c r="CF2511" s="38"/>
      <c r="CG2511" s="38"/>
      <c r="CH2511" s="38"/>
    </row>
    <row r="2512" spans="2:91" ht="18.600000000000001" customHeight="1" thickTop="1" thickBot="1">
      <c r="D2512" s="29">
        <v>0</v>
      </c>
      <c r="E2512" s="33">
        <v>0</v>
      </c>
      <c r="F2512" s="31">
        <v>1</v>
      </c>
      <c r="G2512" s="32">
        <v>0</v>
      </c>
      <c r="I2512" s="29">
        <v>0</v>
      </c>
      <c r="J2512" s="33">
        <f t="shared" ref="J2512" si="24172">IF(0=(1-$J$8*$K$8*$B2509^2),10^14,$B2509*$J$8/(1-$J$8*$K$8*$B2509^2))</f>
        <v>-0.18483942185990709</v>
      </c>
      <c r="K2512" s="31">
        <v>1</v>
      </c>
      <c r="L2512" s="32">
        <v>0</v>
      </c>
      <c r="N2512" s="29">
        <f t="shared" ref="N2512" si="24173">D2512*I2509+F2512*I2512-E2512*J2509-G2512*J2512</f>
        <v>0</v>
      </c>
      <c r="O2512" s="33">
        <f t="shared" ref="O2512" si="24174">(D2512*J2509+E2512*I2509+F2512*J2512+G2512*I2512)</f>
        <v>-0.18483942185990709</v>
      </c>
      <c r="P2512" s="31">
        <f t="shared" ref="P2512" si="24175">D2512*K2509+F2512*K2512-E2512*L2509-G2512*L2512</f>
        <v>1</v>
      </c>
      <c r="Q2512" s="32">
        <f t="shared" ref="Q2512" si="24176">(D2512*L2509+E2512*K2509+F2512*L2512+G2512*K2512)</f>
        <v>0</v>
      </c>
      <c r="S2512" s="29">
        <v>0</v>
      </c>
      <c r="T2512" s="33">
        <v>0</v>
      </c>
      <c r="U2512" s="31">
        <v>1</v>
      </c>
      <c r="V2512" s="32">
        <v>0</v>
      </c>
      <c r="X2512" s="29">
        <f t="shared" ref="X2512" si="24177">N2512*S2509+P2512*S2512-O2512*T2509-Q2512*T2512</f>
        <v>0</v>
      </c>
      <c r="Y2512" s="33">
        <f t="shared" ref="Y2512" si="24178">(N2512*T2509+O2512*S2509+P2512*T2512+Q2512*S2512)</f>
        <v>-0.18483942185990709</v>
      </c>
      <c r="Z2512" s="31">
        <f t="shared" ref="Z2512" si="24179">N2512*U2509+P2512*U2512-O2512*V2509-Q2512*V2512</f>
        <v>0.964565895441446</v>
      </c>
      <c r="AA2512" s="32">
        <f t="shared" ref="AA2512" si="24180">(N2512*V2509+O2512*U2509+P2512*V2512+Q2512*U2512)</f>
        <v>0</v>
      </c>
      <c r="AB2512" s="8"/>
      <c r="AC2512" s="29">
        <v>0</v>
      </c>
      <c r="AD2512" s="33">
        <f t="shared" ref="AD2512" si="24181">IF(0=(1-$AD$8*$AE$8*$B2509^2),10^14,$B2509*$AD$8/(1-$AD$8*$AE$8*$B2509^2))</f>
        <v>-0.14438952034342031</v>
      </c>
      <c r="AE2512" s="31">
        <v>1</v>
      </c>
      <c r="AF2512" s="32">
        <v>0</v>
      </c>
      <c r="AH2512" s="29">
        <f t="shared" ref="AH2512" si="24182">X2512*AC2509+Z2512*AC2512-Y2512*AD2509-AA2512*AD2512</f>
        <v>0</v>
      </c>
      <c r="AI2512" s="33">
        <f t="shared" ref="AI2512" si="24183">(X2512*AD2509+Y2512*AC2509+Z2512*AD2512+AA2512*AC2512)</f>
        <v>-0.32411262884231917</v>
      </c>
      <c r="AJ2512" s="31">
        <f t="shared" ref="AJ2512" si="24184">X2512*AE2509+Z2512*AE2512-Y2512*AF2509-AA2512*AF2512</f>
        <v>0.964565895441446</v>
      </c>
      <c r="AK2512" s="32">
        <f t="shared" ref="AK2512" si="24185">(X2512*AF2509+Y2512*AE2509+Z2512*AF2512+AA2512*AE2512)</f>
        <v>0</v>
      </c>
      <c r="AL2512" s="8"/>
      <c r="AM2512" s="29">
        <v>0</v>
      </c>
      <c r="AN2512" s="33">
        <v>0</v>
      </c>
      <c r="AO2512" s="31">
        <v>1</v>
      </c>
      <c r="AP2512" s="32">
        <v>0</v>
      </c>
      <c r="AR2512" s="29">
        <f t="shared" ref="AR2512" si="24186">AH2512*AM2509+AJ2512*AM2512-AI2512*AN2509-AK2512*AN2512</f>
        <v>0</v>
      </c>
      <c r="AS2512" s="33">
        <f t="shared" ref="AS2512" si="24187">(AH2512*AN2509+AI2512*AM2509+AJ2512*AN2512+AK2512*AM2512)</f>
        <v>-0.32411262884231917</v>
      </c>
      <c r="AT2512" s="31">
        <f t="shared" ref="AT2512" si="24188">AH2512*AO2509+AJ2512*AO2512-AI2512*AP2509-AK2512*AP2512</f>
        <v>0.90837844819919</v>
      </c>
      <c r="AU2512" s="32">
        <f t="shared" ref="AU2512" si="24189">(AH2512*AP2509+AI2512*AO2509+AJ2512*AP2512+AK2512*AO2512)</f>
        <v>0</v>
      </c>
      <c r="AV2512" s="8"/>
      <c r="AW2512" s="29">
        <v>0</v>
      </c>
      <c r="AX2512" s="33">
        <f t="shared" ref="AX2512" si="24190">IF(0=(1-$AX$8*$AY$8*$B2509^2),10^14,$B2509*$AX$8/(1-$AX$8*$AY$8*$B2509^2))</f>
        <v>-0.1310818315429127</v>
      </c>
      <c r="AY2512" s="31">
        <v>1</v>
      </c>
      <c r="AZ2512" s="32">
        <v>0</v>
      </c>
      <c r="BB2512" s="29">
        <f t="shared" ref="BB2512" si="24191">AR2512*AW2509+AT2512*AW2512-AS2512*AX2509-AU2512*AX2512</f>
        <v>0</v>
      </c>
      <c r="BC2512" s="33">
        <f t="shared" ref="BC2512" si="24192">(AR2512*AX2509+AS2512*AW2509+AT2512*AX2512+AU2512*AW2512)</f>
        <v>-0.44318453956637782</v>
      </c>
      <c r="BD2512" s="31">
        <f t="shared" ref="BD2512" si="24193">AR2512*AY2509+AT2512*AY2512-AS2512*AZ2509-AU2512*AZ2512</f>
        <v>0.90837844819919</v>
      </c>
      <c r="BE2512" s="32">
        <f t="shared" ref="BE2512" si="24194">(AR2512*AZ2509+AS2512*AY2509+AT2512*AZ2512+AU2512*AY2512)</f>
        <v>0</v>
      </c>
      <c r="BF2512" s="8"/>
      <c r="BG2512" s="29">
        <v>0</v>
      </c>
      <c r="BH2512" s="33">
        <v>0</v>
      </c>
      <c r="BI2512" s="31">
        <v>1</v>
      </c>
      <c r="BJ2512" s="32">
        <v>0</v>
      </c>
      <c r="BL2512" s="29">
        <f t="shared" ref="BL2512" si="24195">BB2512*BG2509+BD2512*BG2512-BC2512*BH2509-BE2512*BH2512</f>
        <v>0</v>
      </c>
      <c r="BM2512" s="33">
        <f t="shared" ref="BM2512" si="24196">(BB2512*BH2509+BC2512*BG2509+BD2512*BH2512+BE2512*BG2512)</f>
        <v>-0.44318453956637782</v>
      </c>
      <c r="BN2512" s="31">
        <f t="shared" ref="BN2512" si="24197">BB2512*BI2509+BD2512*BI2512-BC2512*BJ2509-BE2512*BJ2512</f>
        <v>0.88136343133301742</v>
      </c>
      <c r="BO2512" s="32">
        <f t="shared" ref="BO2512" si="24198">(BB2512*BJ2509+BC2512*BI2509+BD2512*BJ2512+BE2512*BI2512)</f>
        <v>0</v>
      </c>
      <c r="BP2512" s="8"/>
      <c r="BQ2512" s="19">
        <f t="shared" ref="BQ2512:BQ2575" si="24199">1/$BR$8</f>
        <v>1</v>
      </c>
      <c r="BR2512" s="47">
        <v>0</v>
      </c>
      <c r="BS2512" s="48">
        <v>1</v>
      </c>
      <c r="BT2512" s="49">
        <v>0</v>
      </c>
      <c r="BV2512" s="29">
        <f t="shared" ref="BV2512" si="24200">BL2512*BQ2509+BN2512*BQ2512-BM2512*BR2509-BO2512*BR2512</f>
        <v>0.88136343133301742</v>
      </c>
      <c r="BW2512" s="33">
        <f t="shared" ref="BW2512" si="24201">(BL2512*BR2509+BM2512*BQ2509+BN2512*BR2512+BO2512*BQ2512)</f>
        <v>-0.44318453956637782</v>
      </c>
      <c r="BX2512" s="31">
        <f t="shared" ref="BX2512" si="24202">BL2512*BS2509+BN2512*BS2512-BM2512*BT2509-BO2512*BT2512</f>
        <v>0.88136343133301742</v>
      </c>
      <c r="BY2512" s="32">
        <f t="shared" ref="BY2512" si="24203">(BL2512*BT2509+BM2512*BS2509+BN2512*BT2512+BO2512*BS2512)</f>
        <v>0</v>
      </c>
      <c r="CA2512" s="50">
        <f t="shared" ref="CA2512" si="24204">(180/PI())*ATAN(-1*(BW2509+BW2512)/(BV2509+BV2512))</f>
        <v>28.241476148515876</v>
      </c>
      <c r="CC2512" s="137">
        <f t="shared" ref="CC2512" si="24205">20*LOG(((1-(10^(CA2509/20)^2)*(1-((1-CC2509)/(1+CC2509))^2))^0.5))</f>
        <v>-29.522421448644348</v>
      </c>
      <c r="CD2512" s="9"/>
      <c r="CE2512" s="38"/>
      <c r="CF2512" s="38"/>
      <c r="CG2512" s="38"/>
      <c r="CH2512" s="38"/>
    </row>
    <row r="2513" spans="2:91" ht="18.600000000000001" customHeight="1">
      <c r="CC2513" s="42"/>
    </row>
    <row r="2514" spans="2:91" ht="18.600000000000001" customHeight="1" thickBot="1">
      <c r="E2514" s="22" t="s">
        <v>4</v>
      </c>
      <c r="J2514" s="22" t="s">
        <v>5</v>
      </c>
      <c r="O2514" s="22" t="s">
        <v>6</v>
      </c>
      <c r="T2514" s="22" t="s">
        <v>7</v>
      </c>
      <c r="Y2514" s="22" t="s">
        <v>8</v>
      </c>
      <c r="AD2514" s="22" t="s">
        <v>65</v>
      </c>
      <c r="AI2514" s="22" t="s">
        <v>9</v>
      </c>
      <c r="AN2514" s="22" t="s">
        <v>66</v>
      </c>
      <c r="AS2514" s="22" t="s">
        <v>51</v>
      </c>
      <c r="AX2514" s="22" t="s">
        <v>67</v>
      </c>
      <c r="BC2514" s="22" t="s">
        <v>52</v>
      </c>
      <c r="BH2514" s="22" t="s">
        <v>68</v>
      </c>
      <c r="BM2514" s="22" t="s">
        <v>63</v>
      </c>
      <c r="BQ2514" s="23" t="s">
        <v>69</v>
      </c>
      <c r="BR2514" s="23"/>
      <c r="BS2514" s="24"/>
      <c r="BT2514" s="24"/>
      <c r="BU2514" s="24"/>
      <c r="BW2514" s="22" t="s">
        <v>64</v>
      </c>
    </row>
    <row r="2515" spans="2:91" ht="18.600000000000001" customHeight="1" thickBot="1">
      <c r="D2515" s="249" t="s">
        <v>103</v>
      </c>
      <c r="E2515" s="250"/>
      <c r="F2515" s="251" t="s">
        <v>104</v>
      </c>
      <c r="G2515" s="252"/>
      <c r="H2515" s="229"/>
      <c r="I2515" s="253" t="s">
        <v>11</v>
      </c>
      <c r="J2515" s="254"/>
      <c r="K2515" s="255" t="s">
        <v>12</v>
      </c>
      <c r="L2515" s="256"/>
      <c r="M2515" s="24"/>
      <c r="N2515" s="253" t="s">
        <v>105</v>
      </c>
      <c r="O2515" s="254"/>
      <c r="P2515" s="255" t="s">
        <v>106</v>
      </c>
      <c r="Q2515" s="256"/>
      <c r="R2515" s="24"/>
      <c r="S2515" s="249" t="s">
        <v>107</v>
      </c>
      <c r="T2515" s="250"/>
      <c r="U2515" s="251" t="s">
        <v>108</v>
      </c>
      <c r="V2515" s="252"/>
      <c r="W2515" s="8"/>
      <c r="X2515" s="253" t="s">
        <v>109</v>
      </c>
      <c r="Y2515" s="254"/>
      <c r="Z2515" s="255" t="s">
        <v>110</v>
      </c>
      <c r="AA2515" s="256"/>
      <c r="AB2515" s="8"/>
      <c r="AC2515" s="253" t="s">
        <v>111</v>
      </c>
      <c r="AD2515" s="254"/>
      <c r="AE2515" s="255" t="s">
        <v>14</v>
      </c>
      <c r="AF2515" s="256"/>
      <c r="AG2515" s="8"/>
      <c r="AH2515" s="253" t="s">
        <v>112</v>
      </c>
      <c r="AI2515" s="254"/>
      <c r="AJ2515" s="255" t="s">
        <v>113</v>
      </c>
      <c r="AK2515" s="256"/>
      <c r="AL2515" s="8"/>
      <c r="AM2515" s="249" t="s">
        <v>114</v>
      </c>
      <c r="AN2515" s="250"/>
      <c r="AO2515" s="251" t="s">
        <v>115</v>
      </c>
      <c r="AP2515" s="252"/>
      <c r="AQ2515" s="24"/>
      <c r="AR2515" s="253" t="s">
        <v>116</v>
      </c>
      <c r="AS2515" s="254"/>
      <c r="AT2515" s="255" t="s">
        <v>13</v>
      </c>
      <c r="AU2515" s="256"/>
      <c r="AV2515" s="4"/>
      <c r="AW2515" s="253" t="s">
        <v>117</v>
      </c>
      <c r="AX2515" s="254"/>
      <c r="AY2515" s="255" t="s">
        <v>118</v>
      </c>
      <c r="AZ2515" s="256"/>
      <c r="BA2515" s="8"/>
      <c r="BB2515" s="253" t="s">
        <v>119</v>
      </c>
      <c r="BC2515" s="254"/>
      <c r="BD2515" s="255" t="s">
        <v>120</v>
      </c>
      <c r="BE2515" s="256"/>
      <c r="BF2515" s="4"/>
      <c r="BG2515" s="249" t="s">
        <v>121</v>
      </c>
      <c r="BH2515" s="250"/>
      <c r="BI2515" s="251" t="s">
        <v>122</v>
      </c>
      <c r="BJ2515" s="252"/>
      <c r="BK2515" s="4"/>
      <c r="BL2515" s="253" t="s">
        <v>123</v>
      </c>
      <c r="BM2515" s="254"/>
      <c r="BN2515" s="255" t="s">
        <v>124</v>
      </c>
      <c r="BO2515" s="256"/>
      <c r="BP2515" s="4"/>
      <c r="BQ2515" s="253" t="s">
        <v>125</v>
      </c>
      <c r="BR2515" s="254"/>
      <c r="BS2515" s="255" t="s">
        <v>126</v>
      </c>
      <c r="BT2515" s="256"/>
      <c r="BU2515" s="8"/>
      <c r="BV2515" s="253" t="s">
        <v>127</v>
      </c>
      <c r="BW2515" s="254"/>
      <c r="BX2515" s="255" t="s">
        <v>128</v>
      </c>
      <c r="BY2515" s="256"/>
      <c r="CA2515" s="27" t="s">
        <v>15</v>
      </c>
      <c r="CC2515" s="133" t="s">
        <v>70</v>
      </c>
      <c r="CD2515" s="9"/>
      <c r="CE2515" s="38"/>
      <c r="CF2515" s="38"/>
      <c r="CG2515" s="38"/>
      <c r="CH2515" s="38"/>
    </row>
    <row r="2516" spans="2:91" ht="18.600000000000001" customHeight="1" thickTop="1" thickBot="1">
      <c r="B2516" s="129">
        <v>6.7000000000000099</v>
      </c>
      <c r="D2516" s="29">
        <v>1</v>
      </c>
      <c r="E2516" s="30">
        <v>0</v>
      </c>
      <c r="F2516" s="31">
        <v>0</v>
      </c>
      <c r="G2516" s="32">
        <f t="shared" ref="G2516:G2579" si="24206">-1/($E$8*$B2516)</f>
        <v>-9.8385074626865521E-2</v>
      </c>
      <c r="I2516" s="29">
        <v>1</v>
      </c>
      <c r="J2516" s="33">
        <v>0</v>
      </c>
      <c r="K2516" s="31">
        <v>0</v>
      </c>
      <c r="L2516" s="32">
        <v>0</v>
      </c>
      <c r="N2516" s="29">
        <f t="shared" ref="N2516" si="24207">D2516*I2516+F2516*I2519-E2516*J2516-G2516*J2519</f>
        <v>0.98186921853846232</v>
      </c>
      <c r="O2516" s="33">
        <f t="shared" ref="O2516" si="24208">(D2516*J2516+E2516*I2516+F2516*J2519+G2516*I2519)</f>
        <v>0</v>
      </c>
      <c r="P2516" s="31">
        <f t="shared" ref="P2516" si="24209">D2516*K2516+F2516*K2519-E2516*L2516-G2516*L2519</f>
        <v>0</v>
      </c>
      <c r="Q2516" s="32">
        <f t="shared" ref="Q2516" si="24210">(D2516*L2516+E2516*K2516+F2516*L2519+G2516*K2519)</f>
        <v>-9.8385074626865521E-2</v>
      </c>
      <c r="S2516" s="29">
        <v>1</v>
      </c>
      <c r="T2516" s="30">
        <v>0</v>
      </c>
      <c r="U2516" s="31">
        <v>0</v>
      </c>
      <c r="V2516" s="32">
        <f t="shared" ref="V2516:V2579" si="24211">-1/($T$8*$B2516)</f>
        <v>-0.19112985074626837</v>
      </c>
      <c r="X2516" s="29">
        <f t="shared" ref="X2516" si="24212">N2516*S2516+P2516*S2519-O2516*T2516-Q2516*T2519</f>
        <v>0.98186921853846232</v>
      </c>
      <c r="Y2516" s="33">
        <f t="shared" ref="Y2516" si="24213">(N2516*T2516+O2516*S2516+P2516*T2519+Q2516*S2519)</f>
        <v>0</v>
      </c>
      <c r="Z2516" s="31">
        <f t="shared" ref="Z2516" si="24214">N2516*U2516+P2516*U2519-O2516*V2516-Q2516*V2519</f>
        <v>0</v>
      </c>
      <c r="AA2516" s="32">
        <f t="shared" ref="AA2516" si="24215">(N2516*V2516+O2516*U2516+P2516*V2519+Q2516*U2519)</f>
        <v>-0.286049591818477</v>
      </c>
      <c r="AB2516" s="8"/>
      <c r="AC2516" s="29">
        <v>1</v>
      </c>
      <c r="AD2516" s="33">
        <v>0</v>
      </c>
      <c r="AE2516" s="31">
        <v>0</v>
      </c>
      <c r="AF2516" s="32">
        <v>0</v>
      </c>
      <c r="AH2516" s="29">
        <f t="shared" ref="AH2516" si="24216">X2516*AC2516+Z2516*AC2519-Y2516*AD2516-AA2516*AD2519</f>
        <v>0.94069311236711672</v>
      </c>
      <c r="AI2516" s="33">
        <f t="shared" ref="AI2516" si="24217">(X2516*AD2516+Y2516*AC2516+Z2516*AD2519+AA2516*AC2519)</f>
        <v>0</v>
      </c>
      <c r="AJ2516" s="31">
        <f t="shared" ref="AJ2516" si="24218">X2516*AE2516+Z2516*AE2519-Y2516*AF2516-AA2516*AF2519</f>
        <v>0</v>
      </c>
      <c r="AK2516" s="32">
        <f t="shared" ref="AK2516" si="24219">(X2516*AF2516+Y2516*AE2516+Z2516*AF2519+AA2516*AE2519)</f>
        <v>-0.286049591818477</v>
      </c>
      <c r="AL2516" s="8"/>
      <c r="AM2516" s="29">
        <v>1</v>
      </c>
      <c r="AN2516" s="30">
        <v>0</v>
      </c>
      <c r="AO2516" s="31">
        <v>0</v>
      </c>
      <c r="AP2516" s="32">
        <f t="shared" ref="AP2516:AP2579" si="24220">-1/($AN$8*$B2516)</f>
        <v>-0.17284029850746241</v>
      </c>
      <c r="AR2516" s="29">
        <f t="shared" ref="AR2516" si="24221">AH2516*AM2516+AJ2516*AM2519-AI2516*AN2516-AK2516*AN2519</f>
        <v>0.94069311236711672</v>
      </c>
      <c r="AS2516" s="33">
        <f t="shared" ref="AS2516" si="24222">(AH2516*AN2516+AI2516*AM2516+AJ2516*AN2519+AK2516*AM2519)</f>
        <v>0</v>
      </c>
      <c r="AT2516" s="31">
        <f t="shared" ref="AT2516" si="24223">AH2516*AO2516+AJ2516*AO2519-AI2516*AP2516-AK2516*AP2519</f>
        <v>0</v>
      </c>
      <c r="AU2516" s="32">
        <f t="shared" ref="AU2516" si="24224">(AH2516*AP2516+AI2516*AO2516+AJ2516*AP2519+AK2516*AO2519)</f>
        <v>-0.44863927016392335</v>
      </c>
      <c r="AV2516" s="8"/>
      <c r="AW2516" s="29">
        <v>1</v>
      </c>
      <c r="AX2516" s="33">
        <v>0</v>
      </c>
      <c r="AY2516" s="31">
        <v>0</v>
      </c>
      <c r="AZ2516" s="32">
        <v>0</v>
      </c>
      <c r="BB2516" s="29">
        <f t="shared" ref="BB2516" si="24225">AR2516*AW2516+AT2516*AW2519-AS2516*AX2516-AU2516*AX2519</f>
        <v>0.88206350128824751</v>
      </c>
      <c r="BC2516" s="33">
        <f t="shared" ref="BC2516" si="24226">(AR2516*AX2516+AS2516*AW2516+AT2516*AX2519+AU2516*AW2519)</f>
        <v>0</v>
      </c>
      <c r="BD2516" s="31">
        <f t="shared" ref="BD2516" si="24227">AR2516*AY2516+AT2516*AY2519-AS2516*AZ2516-AU2516*AZ2519</f>
        <v>0</v>
      </c>
      <c r="BE2516" s="32">
        <f t="shared" ref="BE2516" si="24228">(AR2516*AZ2516+AS2516*AY2516+AT2516*AZ2519+AU2516*AY2519)</f>
        <v>-0.44863927016392335</v>
      </c>
      <c r="BF2516" s="8"/>
      <c r="BG2516" s="29">
        <v>1</v>
      </c>
      <c r="BH2516" s="30">
        <v>0</v>
      </c>
      <c r="BI2516" s="31">
        <v>0</v>
      </c>
      <c r="BJ2516" s="32">
        <f t="shared" ref="BJ2516:BJ2579" si="24229">-1/($BH$8*$B2516)</f>
        <v>-6.0774626865671547E-2</v>
      </c>
      <c r="BL2516" s="29">
        <f t="shared" ref="BL2516" si="24230">BB2516*BG2516+BD2516*BG2519-BC2516*BH2516-BE2516*BH2519</f>
        <v>0.88206350128824751</v>
      </c>
      <c r="BM2516" s="33">
        <f t="shared" ref="BM2516" si="24231">(BB2516*BH2516+BC2516*BG2516+BD2516*BH2519+BE2516*BG2519)</f>
        <v>0</v>
      </c>
      <c r="BN2516" s="31">
        <f t="shared" ref="BN2516" si="24232">BB2516*BI2516+BD2516*BI2519-BC2516*BJ2516-BE2516*BJ2519</f>
        <v>0</v>
      </c>
      <c r="BO2516" s="32">
        <f t="shared" ref="BO2516" si="24233">(BB2516*BJ2516+BC2516*BI2516+BD2516*BJ2519+BE2516*BI2519)</f>
        <v>-0.50224635032654441</v>
      </c>
      <c r="BP2516" s="8"/>
      <c r="BQ2516" s="34">
        <v>1</v>
      </c>
      <c r="BR2516" s="35">
        <v>0</v>
      </c>
      <c r="BS2516" s="11">
        <v>0</v>
      </c>
      <c r="BT2516" s="36">
        <v>0</v>
      </c>
      <c r="BV2516" s="29">
        <f t="shared" ref="BV2516" si="24234">BL2516*BQ2516+BN2516*BQ2519-BM2516*BR2516-BO2516*BR2519</f>
        <v>0.88206350128824751</v>
      </c>
      <c r="BW2516" s="33">
        <f t="shared" ref="BW2516" si="24235">(BL2516*BR2516+BM2516*BQ2516+BN2516*BR2519+BO2516*BQ2519)</f>
        <v>-0.50224635032654441</v>
      </c>
      <c r="BX2516" s="31">
        <f t="shared" ref="BX2516" si="24236">BL2516*BS2516+BN2516*BS2519-BM2516*BT2516-BO2516*BT2519</f>
        <v>0</v>
      </c>
      <c r="BY2516" s="32">
        <f t="shared" ref="BY2516" si="24237">(BL2516*BT2516+BM2516*BS2516+BN2516*BT2519+BO2516*BS2519)</f>
        <v>-0.50224635032654441</v>
      </c>
      <c r="CA2516" s="37">
        <f t="shared" ref="CA2516" si="24238">20*LOG(((1+$BR$8)/$BR$8)/((BV2516+BV2519)^2+(BW2516+BW2519)^2)^0.5)</f>
        <v>-3.9466019140365557E-3</v>
      </c>
      <c r="CC2516" s="134">
        <f t="shared" ref="CC2516" si="24239">((BV2516^2+BW2516^2)^0.5)/((BV2519^2+BW2519^2)^0.5)</f>
        <v>1.0288329432233554</v>
      </c>
      <c r="CD2516" s="9"/>
      <c r="CE2516" s="38"/>
      <c r="CF2516" s="38"/>
      <c r="CG2516" s="38"/>
      <c r="CH2516" s="38"/>
      <c r="CM2516" s="129">
        <v>6.6800000000000104</v>
      </c>
    </row>
    <row r="2517" spans="2:91" ht="18.600000000000001" customHeight="1" thickBot="1">
      <c r="D2517" s="39"/>
      <c r="G2517" s="40"/>
      <c r="I2517" s="39"/>
      <c r="L2517" s="40"/>
      <c r="N2517" s="39"/>
      <c r="Q2517" s="40"/>
      <c r="S2517" s="39"/>
      <c r="V2517" s="40"/>
      <c r="X2517" s="39"/>
      <c r="AA2517" s="40"/>
      <c r="AC2517" s="39"/>
      <c r="AF2517" s="40"/>
      <c r="AH2517" s="39"/>
      <c r="AK2517" s="40"/>
      <c r="AM2517" s="39"/>
      <c r="AP2517" s="40"/>
      <c r="AR2517" s="39"/>
      <c r="AU2517" s="40"/>
      <c r="AW2517" s="39"/>
      <c r="AZ2517" s="40"/>
      <c r="BB2517" s="39"/>
      <c r="BE2517" s="40"/>
      <c r="BG2517" s="39"/>
      <c r="BJ2517" s="40"/>
      <c r="BL2517" s="39"/>
      <c r="BO2517" s="40"/>
      <c r="BQ2517" s="34"/>
      <c r="BR2517" s="11"/>
      <c r="BS2517" s="11"/>
      <c r="BT2517" s="41"/>
      <c r="BV2517" s="39"/>
      <c r="BY2517" s="40"/>
      <c r="CC2517" s="135"/>
      <c r="CD2517" s="9"/>
      <c r="CE2517" s="38"/>
      <c r="CF2517" s="38"/>
      <c r="CG2517" s="38"/>
      <c r="CH2517" s="38"/>
    </row>
    <row r="2518" spans="2:91" ht="18.600000000000001" customHeight="1" thickBot="1">
      <c r="D2518" s="258" t="s">
        <v>129</v>
      </c>
      <c r="E2518" s="259"/>
      <c r="F2518" s="260" t="s">
        <v>130</v>
      </c>
      <c r="G2518" s="261"/>
      <c r="H2518" s="229"/>
      <c r="I2518" s="258" t="s">
        <v>131</v>
      </c>
      <c r="J2518" s="259"/>
      <c r="K2518" s="260" t="s">
        <v>132</v>
      </c>
      <c r="L2518" s="261"/>
      <c r="N2518" s="253" t="s">
        <v>133</v>
      </c>
      <c r="O2518" s="254"/>
      <c r="P2518" s="255" t="s">
        <v>134</v>
      </c>
      <c r="Q2518" s="256"/>
      <c r="S2518" s="258" t="s">
        <v>135</v>
      </c>
      <c r="T2518" s="259"/>
      <c r="U2518" s="260" t="s">
        <v>136</v>
      </c>
      <c r="V2518" s="261"/>
      <c r="W2518" s="8"/>
      <c r="X2518" s="253" t="s">
        <v>137</v>
      </c>
      <c r="Y2518" s="254"/>
      <c r="Z2518" s="255" t="s">
        <v>138</v>
      </c>
      <c r="AA2518" s="256"/>
      <c r="AB2518" s="8"/>
      <c r="AC2518" s="258" t="s">
        <v>139</v>
      </c>
      <c r="AD2518" s="259"/>
      <c r="AE2518" s="260" t="s">
        <v>140</v>
      </c>
      <c r="AF2518" s="261"/>
      <c r="AG2518" s="8"/>
      <c r="AH2518" s="253" t="s">
        <v>141</v>
      </c>
      <c r="AI2518" s="254"/>
      <c r="AJ2518" s="255" t="s">
        <v>142</v>
      </c>
      <c r="AK2518" s="256"/>
      <c r="AL2518" s="8"/>
      <c r="AM2518" s="258" t="s">
        <v>143</v>
      </c>
      <c r="AN2518" s="259"/>
      <c r="AO2518" s="260" t="s">
        <v>144</v>
      </c>
      <c r="AP2518" s="261"/>
      <c r="AR2518" s="253" t="s">
        <v>145</v>
      </c>
      <c r="AS2518" s="254"/>
      <c r="AT2518" s="255" t="s">
        <v>146</v>
      </c>
      <c r="AU2518" s="256"/>
      <c r="AV2518" s="4"/>
      <c r="AW2518" s="258" t="s">
        <v>147</v>
      </c>
      <c r="AX2518" s="259"/>
      <c r="AY2518" s="260" t="s">
        <v>148</v>
      </c>
      <c r="AZ2518" s="261"/>
      <c r="BA2518" s="8"/>
      <c r="BB2518" s="253" t="s">
        <v>149</v>
      </c>
      <c r="BC2518" s="254"/>
      <c r="BD2518" s="255" t="s">
        <v>150</v>
      </c>
      <c r="BE2518" s="256"/>
      <c r="BF2518" s="4"/>
      <c r="BG2518" s="258" t="s">
        <v>151</v>
      </c>
      <c r="BH2518" s="259"/>
      <c r="BI2518" s="260" t="s">
        <v>152</v>
      </c>
      <c r="BJ2518" s="261"/>
      <c r="BK2518" s="4"/>
      <c r="BL2518" s="253" t="s">
        <v>153</v>
      </c>
      <c r="BM2518" s="254"/>
      <c r="BN2518" s="255" t="s">
        <v>154</v>
      </c>
      <c r="BO2518" s="256"/>
      <c r="BP2518" s="4"/>
      <c r="BQ2518" s="258" t="s">
        <v>155</v>
      </c>
      <c r="BR2518" s="259"/>
      <c r="BS2518" s="260" t="s">
        <v>156</v>
      </c>
      <c r="BT2518" s="261"/>
      <c r="BU2518" s="8"/>
      <c r="BV2518" s="253" t="s">
        <v>157</v>
      </c>
      <c r="BW2518" s="254"/>
      <c r="BX2518" s="255" t="s">
        <v>158</v>
      </c>
      <c r="BY2518" s="256"/>
      <c r="CA2518" s="46" t="s">
        <v>16</v>
      </c>
      <c r="CC2518" s="136" t="s">
        <v>71</v>
      </c>
      <c r="CD2518" s="9"/>
      <c r="CE2518" s="38"/>
      <c r="CF2518" s="38"/>
      <c r="CG2518" s="38"/>
      <c r="CH2518" s="38"/>
    </row>
    <row r="2519" spans="2:91" ht="18.600000000000001" customHeight="1" thickTop="1" thickBot="1">
      <c r="D2519" s="29">
        <v>0</v>
      </c>
      <c r="E2519" s="33">
        <v>0</v>
      </c>
      <c r="F2519" s="31">
        <v>1</v>
      </c>
      <c r="G2519" s="32">
        <v>0</v>
      </c>
      <c r="I2519" s="29">
        <v>0</v>
      </c>
      <c r="J2519" s="33">
        <f t="shared" ref="J2519" si="24240">IF(0=(1-$J$8*$K$8*$B2516^2),10^14,$B2516*$J$8/(1-$J$8*$K$8*$B2516^2))</f>
        <v>-0.18428386145256626</v>
      </c>
      <c r="K2519" s="31">
        <v>1</v>
      </c>
      <c r="L2519" s="32">
        <v>0</v>
      </c>
      <c r="N2519" s="29">
        <f t="shared" ref="N2519" si="24241">D2519*I2516+F2519*I2519-E2519*J2516-G2519*J2519</f>
        <v>0</v>
      </c>
      <c r="O2519" s="33">
        <f t="shared" ref="O2519" si="24242">(D2519*J2516+E2519*I2516+F2519*J2519+G2519*I2519)</f>
        <v>-0.18428386145256626</v>
      </c>
      <c r="P2519" s="31">
        <f t="shared" ref="P2519" si="24243">D2519*K2516+F2519*K2519-E2519*L2516-G2519*L2519</f>
        <v>1</v>
      </c>
      <c r="Q2519" s="32">
        <f t="shared" ref="Q2519" si="24244">(D2519*L2516+E2519*K2516+F2519*L2519+G2519*K2519)</f>
        <v>0</v>
      </c>
      <c r="S2519" s="29">
        <v>0</v>
      </c>
      <c r="T2519" s="33">
        <v>0</v>
      </c>
      <c r="U2519" s="31">
        <v>1</v>
      </c>
      <c r="V2519" s="32">
        <v>0</v>
      </c>
      <c r="X2519" s="29">
        <f t="shared" ref="X2519" si="24245">N2519*S2516+P2519*S2519-O2519*T2516-Q2519*T2519</f>
        <v>0</v>
      </c>
      <c r="Y2519" s="33">
        <f t="shared" ref="Y2519" si="24246">(N2519*T2516+O2519*S2516+P2519*T2519+Q2519*S2519)</f>
        <v>-0.18428386145256626</v>
      </c>
      <c r="Z2519" s="31">
        <f t="shared" ref="Z2519" si="24247">N2519*U2516+P2519*U2519-O2519*V2516-Q2519*V2519</f>
        <v>0.96477785306562502</v>
      </c>
      <c r="AA2519" s="32">
        <f t="shared" ref="AA2519" si="24248">(N2519*V2516+O2519*U2516+P2519*V2519+Q2519*U2519)</f>
        <v>0</v>
      </c>
      <c r="AB2519" s="8"/>
      <c r="AC2519" s="29">
        <v>0</v>
      </c>
      <c r="AD2519" s="33">
        <f t="shared" ref="AD2519" si="24249">IF(0=(1-$AD$8*$AE$8*$B2516^2),10^14,$B2516*$AD$8/(1-$AD$8*$AE$8*$B2516^2))</f>
        <v>-0.14394743900727328</v>
      </c>
      <c r="AE2519" s="31">
        <v>1</v>
      </c>
      <c r="AF2519" s="32">
        <v>0</v>
      </c>
      <c r="AH2519" s="29">
        <f t="shared" ref="AH2519" si="24250">X2519*AC2516+Z2519*AC2519-Y2519*AD2516-AA2519*AD2519</f>
        <v>0</v>
      </c>
      <c r="AI2519" s="33">
        <f t="shared" ref="AI2519" si="24251">(X2519*AD2516+Y2519*AC2516+Z2519*AD2519+AA2519*AC2519)</f>
        <v>-0.32316116261229838</v>
      </c>
      <c r="AJ2519" s="31">
        <f t="shared" ref="AJ2519" si="24252">X2519*AE2516+Z2519*AE2519-Y2519*AF2516-AA2519*AF2519</f>
        <v>0.96477785306562502</v>
      </c>
      <c r="AK2519" s="32">
        <f t="shared" ref="AK2519" si="24253">(X2519*AF2516+Y2519*AE2516+Z2519*AF2519+AA2519*AE2519)</f>
        <v>0</v>
      </c>
      <c r="AL2519" s="8"/>
      <c r="AM2519" s="29">
        <v>0</v>
      </c>
      <c r="AN2519" s="33">
        <v>0</v>
      </c>
      <c r="AO2519" s="31">
        <v>1</v>
      </c>
      <c r="AP2519" s="32">
        <v>0</v>
      </c>
      <c r="AR2519" s="29">
        <f t="shared" ref="AR2519" si="24254">AH2519*AM2516+AJ2519*AM2519-AI2519*AN2516-AK2519*AN2519</f>
        <v>0</v>
      </c>
      <c r="AS2519" s="33">
        <f t="shared" ref="AS2519" si="24255">(AH2519*AN2516+AI2519*AM2516+AJ2519*AN2519+AK2519*AM2519)</f>
        <v>-0.32316116261229838</v>
      </c>
      <c r="AT2519" s="31">
        <f t="shared" ref="AT2519" si="24256">AH2519*AO2516+AJ2519*AO2519-AI2519*AP2516-AK2519*AP2519</f>
        <v>0.90892258125369674</v>
      </c>
      <c r="AU2519" s="32">
        <f t="shared" ref="AU2519" si="24257">(AH2519*AP2516+AI2519*AO2516+AJ2519*AP2519+AK2519*AO2519)</f>
        <v>0</v>
      </c>
      <c r="AV2519" s="8"/>
      <c r="AW2519" s="29">
        <v>0</v>
      </c>
      <c r="AX2519" s="33">
        <f t="shared" ref="AX2519" si="24258">IF(0=(1-$AX$8*$AY$8*$B2516^2),10^14,$B2516*$AX$8/(1-$AX$8*$AY$8*$B2516^2))</f>
        <v>-0.13068319021080604</v>
      </c>
      <c r="AY2519" s="31">
        <v>1</v>
      </c>
      <c r="AZ2519" s="32">
        <v>0</v>
      </c>
      <c r="BB2519" s="29">
        <f t="shared" ref="BB2519" si="24259">AR2519*AW2516+AT2519*AW2519-AS2519*AX2516-AU2519*AX2519</f>
        <v>0</v>
      </c>
      <c r="BC2519" s="33">
        <f t="shared" ref="BC2519" si="24260">(AR2519*AX2516+AS2519*AW2516+AT2519*AX2519+AU2519*AW2519)</f>
        <v>-0.44194206518517204</v>
      </c>
      <c r="BD2519" s="31">
        <f t="shared" ref="BD2519" si="24261">AR2519*AY2516+AT2519*AY2519-AS2519*AZ2516-AU2519*AZ2519</f>
        <v>0.90892258125369674</v>
      </c>
      <c r="BE2519" s="32">
        <f t="shared" ref="BE2519" si="24262">(AR2519*AZ2516+AS2519*AY2516+AT2519*AZ2519+AU2519*AY2519)</f>
        <v>0</v>
      </c>
      <c r="BF2519" s="8"/>
      <c r="BG2519" s="29">
        <v>0</v>
      </c>
      <c r="BH2519" s="33">
        <v>0</v>
      </c>
      <c r="BI2519" s="31">
        <v>1</v>
      </c>
      <c r="BJ2519" s="32">
        <v>0</v>
      </c>
      <c r="BL2519" s="29">
        <f t="shared" ref="BL2519" si="24263">BB2519*BG2516+BD2519*BG2519-BC2519*BH2516-BE2519*BH2519</f>
        <v>0</v>
      </c>
      <c r="BM2519" s="33">
        <f t="shared" ref="BM2519" si="24264">(BB2519*BH2516+BC2519*BG2516+BD2519*BH2519+BE2519*BG2519)</f>
        <v>-0.44194206518517204</v>
      </c>
      <c r="BN2519" s="31">
        <f t="shared" ref="BN2519" si="24265">BB2519*BI2516+BD2519*BI2519-BC2519*BJ2516-BE2519*BJ2519</f>
        <v>0.88206371714582366</v>
      </c>
      <c r="BO2519" s="32">
        <f t="shared" ref="BO2519" si="24266">(BB2519*BJ2516+BC2519*BI2516+BD2519*BJ2519+BE2519*BI2519)</f>
        <v>0</v>
      </c>
      <c r="BP2519" s="8"/>
      <c r="BQ2519" s="19">
        <f t="shared" ref="BQ2519:BQ2582" si="24267">1/$BR$8</f>
        <v>1</v>
      </c>
      <c r="BR2519" s="47">
        <v>0</v>
      </c>
      <c r="BS2519" s="48">
        <v>1</v>
      </c>
      <c r="BT2519" s="49">
        <v>0</v>
      </c>
      <c r="BV2519" s="29">
        <f t="shared" ref="BV2519" si="24268">BL2519*BQ2516+BN2519*BQ2519-BM2519*BR2516-BO2519*BR2519</f>
        <v>0.88206371714582366</v>
      </c>
      <c r="BW2519" s="33">
        <f t="shared" ref="BW2519" si="24269">(BL2519*BR2516+BM2519*BQ2516+BN2519*BR2519+BO2519*BQ2519)</f>
        <v>-0.44194206518517204</v>
      </c>
      <c r="BX2519" s="31">
        <f t="shared" ref="BX2519" si="24270">BL2519*BS2516+BN2519*BS2519-BM2519*BT2516-BO2519*BT2519</f>
        <v>0.88206371714582366</v>
      </c>
      <c r="BY2519" s="32">
        <f t="shared" ref="BY2519" si="24271">(BL2519*BT2516+BM2519*BS2516+BN2519*BT2519+BO2519*BS2519)</f>
        <v>0</v>
      </c>
      <c r="CA2519" s="50">
        <f t="shared" ref="CA2519" si="24272">(180/PI())*ATAN(-1*(BW2516+BW2519)/(BV2516+BV2519))</f>
        <v>28.156384600956432</v>
      </c>
      <c r="CC2519" s="137">
        <f t="shared" ref="CC2519" si="24273">20*LOG(((1-(10^(CA2516/20)^2)*(1-((1-CC2516)/(1+CC2516))^2))^0.5))</f>
        <v>-29.546333006999234</v>
      </c>
      <c r="CD2519" s="9"/>
      <c r="CE2519" s="38"/>
      <c r="CF2519" s="38"/>
      <c r="CG2519" s="38"/>
      <c r="CH2519" s="38"/>
    </row>
    <row r="2520" spans="2:91" ht="18.600000000000001" customHeight="1">
      <c r="CC2520" s="42"/>
    </row>
    <row r="2521" spans="2:91" ht="18.600000000000001" customHeight="1" thickBot="1">
      <c r="E2521" s="22" t="s">
        <v>4</v>
      </c>
      <c r="J2521" s="22" t="s">
        <v>5</v>
      </c>
      <c r="O2521" s="22" t="s">
        <v>6</v>
      </c>
      <c r="T2521" s="22" t="s">
        <v>7</v>
      </c>
      <c r="Y2521" s="22" t="s">
        <v>8</v>
      </c>
      <c r="AD2521" s="22" t="s">
        <v>65</v>
      </c>
      <c r="AI2521" s="22" t="s">
        <v>9</v>
      </c>
      <c r="AN2521" s="22" t="s">
        <v>66</v>
      </c>
      <c r="AS2521" s="22" t="s">
        <v>51</v>
      </c>
      <c r="AX2521" s="22" t="s">
        <v>67</v>
      </c>
      <c r="BC2521" s="22" t="s">
        <v>52</v>
      </c>
      <c r="BH2521" s="22" t="s">
        <v>68</v>
      </c>
      <c r="BM2521" s="22" t="s">
        <v>63</v>
      </c>
      <c r="BQ2521" s="23" t="s">
        <v>69</v>
      </c>
      <c r="BR2521" s="23"/>
      <c r="BS2521" s="24"/>
      <c r="BT2521" s="24"/>
      <c r="BU2521" s="24"/>
      <c r="BW2521" s="22" t="s">
        <v>64</v>
      </c>
    </row>
    <row r="2522" spans="2:91" ht="18.600000000000001" customHeight="1" thickBot="1">
      <c r="D2522" s="249" t="s">
        <v>103</v>
      </c>
      <c r="E2522" s="250"/>
      <c r="F2522" s="251" t="s">
        <v>104</v>
      </c>
      <c r="G2522" s="252"/>
      <c r="H2522" s="229"/>
      <c r="I2522" s="253" t="s">
        <v>11</v>
      </c>
      <c r="J2522" s="254"/>
      <c r="K2522" s="255" t="s">
        <v>12</v>
      </c>
      <c r="L2522" s="256"/>
      <c r="M2522" s="24"/>
      <c r="N2522" s="253" t="s">
        <v>105</v>
      </c>
      <c r="O2522" s="254"/>
      <c r="P2522" s="255" t="s">
        <v>106</v>
      </c>
      <c r="Q2522" s="256"/>
      <c r="R2522" s="24"/>
      <c r="S2522" s="249" t="s">
        <v>107</v>
      </c>
      <c r="T2522" s="250"/>
      <c r="U2522" s="251" t="s">
        <v>108</v>
      </c>
      <c r="V2522" s="252"/>
      <c r="W2522" s="8"/>
      <c r="X2522" s="253" t="s">
        <v>109</v>
      </c>
      <c r="Y2522" s="254"/>
      <c r="Z2522" s="255" t="s">
        <v>110</v>
      </c>
      <c r="AA2522" s="256"/>
      <c r="AB2522" s="8"/>
      <c r="AC2522" s="253" t="s">
        <v>111</v>
      </c>
      <c r="AD2522" s="254"/>
      <c r="AE2522" s="255" t="s">
        <v>14</v>
      </c>
      <c r="AF2522" s="256"/>
      <c r="AG2522" s="8"/>
      <c r="AH2522" s="253" t="s">
        <v>112</v>
      </c>
      <c r="AI2522" s="254"/>
      <c r="AJ2522" s="255" t="s">
        <v>113</v>
      </c>
      <c r="AK2522" s="256"/>
      <c r="AL2522" s="8"/>
      <c r="AM2522" s="249" t="s">
        <v>114</v>
      </c>
      <c r="AN2522" s="250"/>
      <c r="AO2522" s="251" t="s">
        <v>115</v>
      </c>
      <c r="AP2522" s="252"/>
      <c r="AQ2522" s="24"/>
      <c r="AR2522" s="253" t="s">
        <v>116</v>
      </c>
      <c r="AS2522" s="254"/>
      <c r="AT2522" s="255" t="s">
        <v>13</v>
      </c>
      <c r="AU2522" s="256"/>
      <c r="AV2522" s="4"/>
      <c r="AW2522" s="253" t="s">
        <v>117</v>
      </c>
      <c r="AX2522" s="254"/>
      <c r="AY2522" s="255" t="s">
        <v>118</v>
      </c>
      <c r="AZ2522" s="256"/>
      <c r="BA2522" s="8"/>
      <c r="BB2522" s="253" t="s">
        <v>119</v>
      </c>
      <c r="BC2522" s="254"/>
      <c r="BD2522" s="255" t="s">
        <v>120</v>
      </c>
      <c r="BE2522" s="256"/>
      <c r="BF2522" s="4"/>
      <c r="BG2522" s="249" t="s">
        <v>121</v>
      </c>
      <c r="BH2522" s="250"/>
      <c r="BI2522" s="251" t="s">
        <v>122</v>
      </c>
      <c r="BJ2522" s="252"/>
      <c r="BK2522" s="4"/>
      <c r="BL2522" s="253" t="s">
        <v>123</v>
      </c>
      <c r="BM2522" s="254"/>
      <c r="BN2522" s="255" t="s">
        <v>124</v>
      </c>
      <c r="BO2522" s="256"/>
      <c r="BP2522" s="4"/>
      <c r="BQ2522" s="253" t="s">
        <v>125</v>
      </c>
      <c r="BR2522" s="254"/>
      <c r="BS2522" s="255" t="s">
        <v>126</v>
      </c>
      <c r="BT2522" s="256"/>
      <c r="BU2522" s="8"/>
      <c r="BV2522" s="253" t="s">
        <v>127</v>
      </c>
      <c r="BW2522" s="254"/>
      <c r="BX2522" s="255" t="s">
        <v>128</v>
      </c>
      <c r="BY2522" s="256"/>
      <c r="CA2522" s="27" t="s">
        <v>15</v>
      </c>
      <c r="CC2522" s="133" t="s">
        <v>70</v>
      </c>
      <c r="CD2522" s="9"/>
      <c r="CE2522" s="38"/>
      <c r="CF2522" s="38"/>
      <c r="CG2522" s="38"/>
      <c r="CH2522" s="38"/>
    </row>
    <row r="2523" spans="2:91" ht="18.600000000000001" customHeight="1" thickTop="1" thickBot="1">
      <c r="B2523" s="129">
        <v>6.72</v>
      </c>
      <c r="D2523" s="29">
        <v>1</v>
      </c>
      <c r="E2523" s="30">
        <v>0</v>
      </c>
      <c r="F2523" s="31">
        <v>0</v>
      </c>
      <c r="G2523" s="32">
        <f t="shared" ref="G2523:G2586" si="24274">-1/($E$8*$B2523)</f>
        <v>-9.8092261904761904E-2</v>
      </c>
      <c r="I2523" s="29">
        <v>1</v>
      </c>
      <c r="J2523" s="33">
        <v>0</v>
      </c>
      <c r="K2523" s="31">
        <v>0</v>
      </c>
      <c r="L2523" s="32">
        <v>0</v>
      </c>
      <c r="N2523" s="29">
        <f t="shared" ref="N2523" si="24275">D2523*I2523+F2523*I2526-E2523*J2523-G2523*J2526</f>
        <v>0.98197734766331601</v>
      </c>
      <c r="O2523" s="33">
        <f t="shared" ref="O2523" si="24276">(D2523*J2523+E2523*I2523+F2523*J2526+G2523*I2526)</f>
        <v>0</v>
      </c>
      <c r="P2523" s="31">
        <f t="shared" ref="P2523" si="24277">D2523*K2523+F2523*K2526-E2523*L2523-G2523*L2526</f>
        <v>0</v>
      </c>
      <c r="Q2523" s="32">
        <f t="shared" ref="Q2523" si="24278">(D2523*L2523+E2523*K2523+F2523*L2526+G2523*K2526)</f>
        <v>-9.8092261904761904E-2</v>
      </c>
      <c r="S2523" s="29">
        <v>1</v>
      </c>
      <c r="T2523" s="30">
        <v>0</v>
      </c>
      <c r="U2523" s="31">
        <v>0</v>
      </c>
      <c r="V2523" s="32">
        <f t="shared" ref="V2523:V2586" si="24279">-1/($T$8*$B2523)</f>
        <v>-0.19056101190476191</v>
      </c>
      <c r="X2523" s="29">
        <f t="shared" ref="X2523" si="24280">N2523*S2523+P2523*S2526-O2523*T2523-Q2523*T2526</f>
        <v>0.98197734766331601</v>
      </c>
      <c r="Y2523" s="33">
        <f t="shared" ref="Y2523" si="24281">(N2523*T2523+O2523*S2523+P2523*T2526+Q2523*S2526)</f>
        <v>0</v>
      </c>
      <c r="Z2523" s="31">
        <f t="shared" ref="Z2523" si="24282">N2523*U2523+P2523*U2526-O2523*V2523-Q2523*V2526</f>
        <v>0</v>
      </c>
      <c r="AA2523" s="32">
        <f t="shared" ref="AA2523" si="24283">(N2523*V2523+O2523*U2523+P2523*V2526+Q2523*U2526)</f>
        <v>-0.28521885894303761</v>
      </c>
      <c r="AB2523" s="8"/>
      <c r="AC2523" s="29">
        <v>1</v>
      </c>
      <c r="AD2523" s="33">
        <v>0</v>
      </c>
      <c r="AE2523" s="31">
        <v>0</v>
      </c>
      <c r="AF2523" s="32">
        <v>0</v>
      </c>
      <c r="AH2523" s="29">
        <f t="shared" ref="AH2523" si="24284">X2523*AC2523+Z2523*AC2526-Y2523*AD2523-AA2523*AD2526</f>
        <v>0.94104613422374794</v>
      </c>
      <c r="AI2523" s="33">
        <f t="shared" ref="AI2523" si="24285">(X2523*AD2523+Y2523*AC2523+Z2523*AD2526+AA2523*AC2526)</f>
        <v>0</v>
      </c>
      <c r="AJ2523" s="31">
        <f t="shared" ref="AJ2523" si="24286">X2523*AE2523+Z2523*AE2526-Y2523*AF2523-AA2523*AF2526</f>
        <v>0</v>
      </c>
      <c r="AK2523" s="32">
        <f t="shared" ref="AK2523" si="24287">(X2523*AF2523+Y2523*AE2523+Z2523*AF2526+AA2523*AE2526)</f>
        <v>-0.28521885894303761</v>
      </c>
      <c r="AL2523" s="8"/>
      <c r="AM2523" s="29">
        <v>1</v>
      </c>
      <c r="AN2523" s="30">
        <v>0</v>
      </c>
      <c r="AO2523" s="31">
        <v>0</v>
      </c>
      <c r="AP2523" s="32">
        <f t="shared" ref="AP2523:AP2586" si="24288">-1/($AN$8*$B2523)</f>
        <v>-0.17232589285714284</v>
      </c>
      <c r="AR2523" s="29">
        <f t="shared" ref="AR2523" si="24289">AH2523*AM2523+AJ2523*AM2526-AI2523*AN2523-AK2523*AN2526</f>
        <v>0.94104613422374794</v>
      </c>
      <c r="AS2523" s="33">
        <f t="shared" ref="AS2523" si="24290">(AH2523*AN2523+AI2523*AM2523+AJ2523*AN2526+AK2523*AM2526)</f>
        <v>0</v>
      </c>
      <c r="AT2523" s="31">
        <f t="shared" ref="AT2523" si="24291">AH2523*AO2523+AJ2523*AO2526-AI2523*AP2523-AK2523*AP2526</f>
        <v>0</v>
      </c>
      <c r="AU2523" s="32">
        <f t="shared" ref="AU2523" si="24292">(AH2523*AP2523+AI2523*AO2523+AJ2523*AP2526+AK2523*AO2526)</f>
        <v>-0.44738547424290764</v>
      </c>
      <c r="AV2523" s="8"/>
      <c r="AW2523" s="29">
        <v>1</v>
      </c>
      <c r="AX2523" s="33">
        <v>0</v>
      </c>
      <c r="AY2523" s="31">
        <v>0</v>
      </c>
      <c r="AZ2523" s="32">
        <v>0</v>
      </c>
      <c r="BB2523" s="29">
        <f t="shared" ref="BB2523" si="24293">AR2523*AW2523+AT2523*AW2526-AS2523*AX2523-AU2523*AX2526</f>
        <v>0.88275762834992177</v>
      </c>
      <c r="BC2523" s="33">
        <f t="shared" ref="BC2523" si="24294">(AR2523*AX2523+AS2523*AW2523+AT2523*AX2526+AU2523*AW2526)</f>
        <v>0</v>
      </c>
      <c r="BD2523" s="31">
        <f t="shared" ref="BD2523" si="24295">AR2523*AY2523+AT2523*AY2526-AS2523*AZ2523-AU2523*AZ2526</f>
        <v>0</v>
      </c>
      <c r="BE2523" s="32">
        <f t="shared" ref="BE2523" si="24296">(AR2523*AZ2523+AS2523*AY2523+AT2523*AZ2526+AU2523*AY2526)</f>
        <v>-0.44738547424290764</v>
      </c>
      <c r="BF2523" s="8"/>
      <c r="BG2523" s="29">
        <v>1</v>
      </c>
      <c r="BH2523" s="30">
        <v>0</v>
      </c>
      <c r="BI2523" s="31">
        <v>0</v>
      </c>
      <c r="BJ2523" s="32">
        <f t="shared" ref="BJ2523:BJ2586" si="24297">-1/($BH$8*$B2523)</f>
        <v>-6.0593750000000002E-2</v>
      </c>
      <c r="BL2523" s="29">
        <f t="shared" ref="BL2523" si="24298">BB2523*BG2523+BD2523*BG2526-BC2523*BH2523-BE2523*BH2526</f>
        <v>0.88275762834992177</v>
      </c>
      <c r="BM2523" s="33">
        <f t="shared" ref="BM2523" si="24299">(BB2523*BH2523+BC2523*BG2523+BD2523*BH2526+BE2523*BG2526)</f>
        <v>0</v>
      </c>
      <c r="BN2523" s="31">
        <f t="shared" ref="BN2523" si="24300">BB2523*BI2523+BD2523*BI2526-BC2523*BJ2523-BE2523*BJ2526</f>
        <v>0</v>
      </c>
      <c r="BO2523" s="32">
        <f t="shared" ref="BO2523" si="24301">(BB2523*BJ2523+BC2523*BI2523+BD2523*BJ2526+BE2523*BI2526)</f>
        <v>-0.50087506928573577</v>
      </c>
      <c r="BP2523" s="8"/>
      <c r="BQ2523" s="34">
        <v>1</v>
      </c>
      <c r="BR2523" s="35">
        <v>0</v>
      </c>
      <c r="BS2523" s="11">
        <v>0</v>
      </c>
      <c r="BT2523" s="36">
        <v>0</v>
      </c>
      <c r="BV2523" s="29">
        <f t="shared" ref="BV2523" si="24302">BL2523*BQ2523+BN2523*BQ2526-BM2523*BR2523-BO2523*BR2526</f>
        <v>0.88275762834992177</v>
      </c>
      <c r="BW2523" s="33">
        <f t="shared" ref="BW2523" si="24303">(BL2523*BR2523+BM2523*BQ2523+BN2523*BR2526+BO2523*BQ2526)</f>
        <v>-0.50087506928573577</v>
      </c>
      <c r="BX2523" s="31">
        <f t="shared" ref="BX2523" si="24304">BL2523*BS2523+BN2523*BS2526-BM2523*BT2523-BO2523*BT2526</f>
        <v>0</v>
      </c>
      <c r="BY2523" s="32">
        <f t="shared" ref="BY2523" si="24305">(BL2523*BT2523+BM2523*BS2523+BN2523*BT2526+BO2523*BS2526)</f>
        <v>-0.50087506928573577</v>
      </c>
      <c r="CA2523" s="37">
        <f t="shared" ref="CA2523" si="24306">20*LOG(((1+$BR$8)/$BR$8)/((BV2523+BV2526)^2+(BW2523+BW2526)^2)^0.5)</f>
        <v>-3.9288970326292654E-3</v>
      </c>
      <c r="CC2523" s="134">
        <f t="shared" ref="CC2523" si="24307">((BV2523^2+BW2523^2)^0.5)/((BV2526^2+BW2526^2)^0.5)</f>
        <v>1.028686843037578</v>
      </c>
      <c r="CD2523" s="9"/>
      <c r="CE2523" s="38"/>
      <c r="CF2523" s="38"/>
      <c r="CG2523" s="38"/>
      <c r="CH2523" s="38"/>
      <c r="CM2523" s="129">
        <v>6.7000000000000099</v>
      </c>
    </row>
    <row r="2524" spans="2:91" ht="18.600000000000001" customHeight="1" thickBot="1">
      <c r="D2524" s="39"/>
      <c r="G2524" s="40"/>
      <c r="I2524" s="39"/>
      <c r="L2524" s="40"/>
      <c r="N2524" s="39"/>
      <c r="Q2524" s="40"/>
      <c r="S2524" s="39"/>
      <c r="V2524" s="40"/>
      <c r="X2524" s="39"/>
      <c r="AA2524" s="40"/>
      <c r="AC2524" s="39"/>
      <c r="AF2524" s="40"/>
      <c r="AH2524" s="39"/>
      <c r="AK2524" s="40"/>
      <c r="AM2524" s="39"/>
      <c r="AP2524" s="40"/>
      <c r="AR2524" s="39"/>
      <c r="AU2524" s="40"/>
      <c r="AW2524" s="39"/>
      <c r="AZ2524" s="40"/>
      <c r="BB2524" s="39"/>
      <c r="BE2524" s="40"/>
      <c r="BG2524" s="39"/>
      <c r="BJ2524" s="40"/>
      <c r="BL2524" s="39"/>
      <c r="BO2524" s="40"/>
      <c r="BQ2524" s="34"/>
      <c r="BR2524" s="11"/>
      <c r="BS2524" s="11"/>
      <c r="BT2524" s="41"/>
      <c r="BV2524" s="39"/>
      <c r="BY2524" s="40"/>
      <c r="CC2524" s="135"/>
      <c r="CD2524" s="9"/>
      <c r="CE2524" s="38"/>
      <c r="CF2524" s="38"/>
      <c r="CG2524" s="38"/>
      <c r="CH2524" s="38"/>
    </row>
    <row r="2525" spans="2:91" ht="18.600000000000001" customHeight="1" thickBot="1">
      <c r="D2525" s="258" t="s">
        <v>129</v>
      </c>
      <c r="E2525" s="259"/>
      <c r="F2525" s="260" t="s">
        <v>130</v>
      </c>
      <c r="G2525" s="261"/>
      <c r="H2525" s="229"/>
      <c r="I2525" s="258" t="s">
        <v>131</v>
      </c>
      <c r="J2525" s="259"/>
      <c r="K2525" s="260" t="s">
        <v>132</v>
      </c>
      <c r="L2525" s="261"/>
      <c r="N2525" s="253" t="s">
        <v>133</v>
      </c>
      <c r="O2525" s="254"/>
      <c r="P2525" s="255" t="s">
        <v>134</v>
      </c>
      <c r="Q2525" s="256"/>
      <c r="S2525" s="258" t="s">
        <v>135</v>
      </c>
      <c r="T2525" s="259"/>
      <c r="U2525" s="260" t="s">
        <v>136</v>
      </c>
      <c r="V2525" s="261"/>
      <c r="W2525" s="8"/>
      <c r="X2525" s="253" t="s">
        <v>137</v>
      </c>
      <c r="Y2525" s="254"/>
      <c r="Z2525" s="255" t="s">
        <v>138</v>
      </c>
      <c r="AA2525" s="256"/>
      <c r="AB2525" s="8"/>
      <c r="AC2525" s="258" t="s">
        <v>139</v>
      </c>
      <c r="AD2525" s="259"/>
      <c r="AE2525" s="260" t="s">
        <v>140</v>
      </c>
      <c r="AF2525" s="261"/>
      <c r="AG2525" s="8"/>
      <c r="AH2525" s="253" t="s">
        <v>141</v>
      </c>
      <c r="AI2525" s="254"/>
      <c r="AJ2525" s="255" t="s">
        <v>142</v>
      </c>
      <c r="AK2525" s="256"/>
      <c r="AL2525" s="8"/>
      <c r="AM2525" s="258" t="s">
        <v>143</v>
      </c>
      <c r="AN2525" s="259"/>
      <c r="AO2525" s="260" t="s">
        <v>144</v>
      </c>
      <c r="AP2525" s="261"/>
      <c r="AR2525" s="253" t="s">
        <v>145</v>
      </c>
      <c r="AS2525" s="254"/>
      <c r="AT2525" s="255" t="s">
        <v>146</v>
      </c>
      <c r="AU2525" s="256"/>
      <c r="AV2525" s="4"/>
      <c r="AW2525" s="258" t="s">
        <v>147</v>
      </c>
      <c r="AX2525" s="259"/>
      <c r="AY2525" s="260" t="s">
        <v>148</v>
      </c>
      <c r="AZ2525" s="261"/>
      <c r="BA2525" s="8"/>
      <c r="BB2525" s="253" t="s">
        <v>149</v>
      </c>
      <c r="BC2525" s="254"/>
      <c r="BD2525" s="255" t="s">
        <v>150</v>
      </c>
      <c r="BE2525" s="256"/>
      <c r="BF2525" s="4"/>
      <c r="BG2525" s="258" t="s">
        <v>151</v>
      </c>
      <c r="BH2525" s="259"/>
      <c r="BI2525" s="260" t="s">
        <v>152</v>
      </c>
      <c r="BJ2525" s="261"/>
      <c r="BK2525" s="4"/>
      <c r="BL2525" s="253" t="s">
        <v>153</v>
      </c>
      <c r="BM2525" s="254"/>
      <c r="BN2525" s="255" t="s">
        <v>154</v>
      </c>
      <c r="BO2525" s="256"/>
      <c r="BP2525" s="4"/>
      <c r="BQ2525" s="258" t="s">
        <v>155</v>
      </c>
      <c r="BR2525" s="259"/>
      <c r="BS2525" s="260" t="s">
        <v>156</v>
      </c>
      <c r="BT2525" s="261"/>
      <c r="BU2525" s="8"/>
      <c r="BV2525" s="253" t="s">
        <v>157</v>
      </c>
      <c r="BW2525" s="254"/>
      <c r="BX2525" s="255" t="s">
        <v>158</v>
      </c>
      <c r="BY2525" s="256"/>
      <c r="CA2525" s="46" t="s">
        <v>16</v>
      </c>
      <c r="CC2525" s="136" t="s">
        <v>71</v>
      </c>
      <c r="CD2525" s="9"/>
      <c r="CE2525" s="38"/>
      <c r="CF2525" s="38"/>
      <c r="CG2525" s="38"/>
      <c r="CH2525" s="38"/>
    </row>
    <row r="2526" spans="2:91" ht="18.600000000000001" customHeight="1" thickTop="1" thickBot="1">
      <c r="D2526" s="29">
        <v>0</v>
      </c>
      <c r="E2526" s="33">
        <v>0</v>
      </c>
      <c r="F2526" s="31">
        <v>1</v>
      </c>
      <c r="G2526" s="32">
        <v>0</v>
      </c>
      <c r="I2526" s="29">
        <v>0</v>
      </c>
      <c r="J2526" s="33">
        <f t="shared" ref="J2526" si="24308">IF(0=(1-$J$8*$K$8*$B2523^2),10^14,$B2523*$J$8/(1-$J$8*$K$8*$B2523^2))</f>
        <v>-0.18373164189222441</v>
      </c>
      <c r="K2526" s="31">
        <v>1</v>
      </c>
      <c r="L2526" s="32">
        <v>0</v>
      </c>
      <c r="N2526" s="29">
        <f t="shared" ref="N2526" si="24309">D2526*I2523+F2526*I2526-E2526*J2523-G2526*J2526</f>
        <v>0</v>
      </c>
      <c r="O2526" s="33">
        <f t="shared" ref="O2526" si="24310">(D2526*J2523+E2526*I2523+F2526*J2526+G2526*I2526)</f>
        <v>-0.18373164189222441</v>
      </c>
      <c r="P2526" s="31">
        <f t="shared" ref="P2526" si="24311">D2526*K2523+F2526*K2526-E2526*L2523-G2526*L2526</f>
        <v>1</v>
      </c>
      <c r="Q2526" s="32">
        <f t="shared" ref="Q2526" si="24312">(D2526*L2523+E2526*K2523+F2526*L2526+G2526*K2526)</f>
        <v>0</v>
      </c>
      <c r="S2526" s="29">
        <v>0</v>
      </c>
      <c r="T2526" s="33">
        <v>0</v>
      </c>
      <c r="U2526" s="31">
        <v>1</v>
      </c>
      <c r="V2526" s="32">
        <v>0</v>
      </c>
      <c r="X2526" s="29">
        <f t="shared" ref="X2526" si="24313">N2526*S2523+P2526*S2526-O2526*T2523-Q2526*T2526</f>
        <v>0</v>
      </c>
      <c r="Y2526" s="33">
        <f t="shared" ref="Y2526" si="24314">(N2526*T2523+O2526*S2523+P2526*T2526+Q2526*S2526)</f>
        <v>-0.18373164189222441</v>
      </c>
      <c r="Z2526" s="31">
        <f t="shared" ref="Z2526" si="24315">N2526*U2523+P2526*U2526-O2526*V2523-Q2526*V2526</f>
        <v>0.96498791240209436</v>
      </c>
      <c r="AA2526" s="32">
        <f t="shared" ref="AA2526" si="24316">(N2526*V2523+O2526*U2523+P2526*V2526+Q2526*U2526)</f>
        <v>0</v>
      </c>
      <c r="AB2526" s="8"/>
      <c r="AC2526" s="29">
        <v>0</v>
      </c>
      <c r="AD2526" s="33">
        <f t="shared" ref="AD2526" si="24317">IF(0=(1-$AD$8*$AE$8*$B2523^2),10^14,$B2523*$AD$8/(1-$AD$8*$AE$8*$B2523^2))</f>
        <v>-0.14350808916090163</v>
      </c>
      <c r="AE2526" s="31">
        <v>1</v>
      </c>
      <c r="AF2526" s="32">
        <v>0</v>
      </c>
      <c r="AH2526" s="29">
        <f t="shared" ref="AH2526" si="24318">X2526*AC2523+Z2526*AC2526-Y2526*AD2523-AA2526*AD2526</f>
        <v>0</v>
      </c>
      <c r="AI2526" s="33">
        <f t="shared" ref="AI2526" si="24319">(X2526*AD2523+Y2526*AC2523+Z2526*AD2526+AA2526*AC2526)</f>
        <v>-0.32221521326441649</v>
      </c>
      <c r="AJ2526" s="31">
        <f t="shared" ref="AJ2526" si="24320">X2526*AE2523+Z2526*AE2526-Y2526*AF2523-AA2526*AF2526</f>
        <v>0.96498791240209436</v>
      </c>
      <c r="AK2526" s="32">
        <f t="shared" ref="AK2526" si="24321">(X2526*AF2523+Y2526*AE2523+Z2526*AF2526+AA2526*AE2526)</f>
        <v>0</v>
      </c>
      <c r="AL2526" s="8"/>
      <c r="AM2526" s="29">
        <v>0</v>
      </c>
      <c r="AN2526" s="33">
        <v>0</v>
      </c>
      <c r="AO2526" s="31">
        <v>1</v>
      </c>
      <c r="AP2526" s="32">
        <v>0</v>
      </c>
      <c r="AR2526" s="29">
        <f t="shared" ref="AR2526" si="24322">AH2526*AM2523+AJ2526*AM2526-AI2526*AN2523-AK2526*AN2526</f>
        <v>0</v>
      </c>
      <c r="AS2526" s="33">
        <f t="shared" ref="AS2526" si="24323">(AH2526*AN2523+AI2526*AM2523+AJ2526*AN2526+AK2526*AM2526)</f>
        <v>-0.32221521326441649</v>
      </c>
      <c r="AT2526" s="31">
        <f t="shared" ref="AT2526" si="24324">AH2526*AO2523+AJ2526*AO2526-AI2526*AP2523-AK2526*AP2526</f>
        <v>0.90946188808414907</v>
      </c>
      <c r="AU2526" s="32">
        <f t="shared" ref="AU2526" si="24325">(AH2526*AP2523+AI2526*AO2523+AJ2526*AP2526+AK2526*AO2526)</f>
        <v>0</v>
      </c>
      <c r="AV2526" s="8"/>
      <c r="AW2526" s="29">
        <v>0</v>
      </c>
      <c r="AX2526" s="33">
        <f t="shared" ref="AX2526" si="24326">IF(0=(1-$AX$8*$AY$8*$B2523^2),10^14,$B2523*$AX$8/(1-$AX$8*$AY$8*$B2523^2))</f>
        <v>-0.1302869879100689</v>
      </c>
      <c r="AY2526" s="31">
        <v>1</v>
      </c>
      <c r="AZ2526" s="32">
        <v>0</v>
      </c>
      <c r="BB2526" s="29">
        <f t="shared" ref="BB2526" si="24327">AR2526*AW2523+AT2526*AW2526-AS2526*AX2523-AU2526*AX2526</f>
        <v>0</v>
      </c>
      <c r="BC2526" s="33">
        <f t="shared" ref="BC2526" si="24328">(AR2526*AX2523+AS2526*AW2523+AT2526*AX2526+AU2526*AW2526)</f>
        <v>-0.44070626328190443</v>
      </c>
      <c r="BD2526" s="31">
        <f t="shared" ref="BD2526" si="24329">AR2526*AY2523+AT2526*AY2526-AS2526*AZ2523-AU2526*AZ2526</f>
        <v>0.90946188808414907</v>
      </c>
      <c r="BE2526" s="32">
        <f t="shared" ref="BE2526" si="24330">(AR2526*AZ2523+AS2526*AY2523+AT2526*AZ2526+AU2526*AY2526)</f>
        <v>0</v>
      </c>
      <c r="BF2526" s="8"/>
      <c r="BG2526" s="29">
        <v>0</v>
      </c>
      <c r="BH2526" s="33">
        <v>0</v>
      </c>
      <c r="BI2526" s="31">
        <v>1</v>
      </c>
      <c r="BJ2526" s="32">
        <v>0</v>
      </c>
      <c r="BL2526" s="29">
        <f t="shared" ref="BL2526" si="24331">BB2526*BG2523+BD2526*BG2526-BC2526*BH2523-BE2526*BH2526</f>
        <v>0</v>
      </c>
      <c r="BM2526" s="33">
        <f t="shared" ref="BM2526" si="24332">(BB2526*BH2523+BC2526*BG2523+BD2526*BH2526+BE2526*BG2526)</f>
        <v>-0.44070626328190443</v>
      </c>
      <c r="BN2526" s="31">
        <f t="shared" ref="BN2526" si="24333">BB2526*BI2523+BD2526*BI2526-BC2526*BJ2523-BE2526*BJ2526</f>
        <v>0.8827578429434112</v>
      </c>
      <c r="BO2526" s="32">
        <f t="shared" ref="BO2526" si="24334">(BB2526*BJ2523+BC2526*BI2523+BD2526*BJ2526+BE2526*BI2526)</f>
        <v>0</v>
      </c>
      <c r="BP2526" s="8"/>
      <c r="BQ2526" s="19">
        <f t="shared" ref="BQ2526:BQ2589" si="24335">1/$BR$8</f>
        <v>1</v>
      </c>
      <c r="BR2526" s="47">
        <v>0</v>
      </c>
      <c r="BS2526" s="48">
        <v>1</v>
      </c>
      <c r="BT2526" s="49">
        <v>0</v>
      </c>
      <c r="BV2526" s="29">
        <f t="shared" ref="BV2526" si="24336">BL2526*BQ2523+BN2526*BQ2526-BM2526*BR2523-BO2526*BR2526</f>
        <v>0.8827578429434112</v>
      </c>
      <c r="BW2526" s="33">
        <f t="shared" ref="BW2526" si="24337">(BL2526*BR2523+BM2526*BQ2523+BN2526*BR2526+BO2526*BQ2526)</f>
        <v>-0.44070626328190443</v>
      </c>
      <c r="BX2526" s="31">
        <f t="shared" ref="BX2526" si="24338">BL2526*BS2523+BN2526*BS2526-BM2526*BT2523-BO2526*BT2526</f>
        <v>0.8827578429434112</v>
      </c>
      <c r="BY2526" s="32">
        <f t="shared" ref="BY2526" si="24339">(BL2526*BT2523+BM2526*BS2523+BN2526*BT2526+BO2526*BS2526)</f>
        <v>0</v>
      </c>
      <c r="CA2526" s="50">
        <f t="shared" ref="CA2526" si="24340">(180/PI())*ATAN(-1*(BW2523+BW2526)/(BV2523+BV2526))</f>
        <v>28.071806802543751</v>
      </c>
      <c r="CC2526" s="137">
        <f t="shared" ref="CC2526" si="24341">20*LOG(((1-(10^(CA2523/20)^2)*(1-((1-CC2523)/(1+CC2523))^2))^0.5))</f>
        <v>-29.570196908552688</v>
      </c>
      <c r="CD2526" s="9"/>
      <c r="CE2526" s="38"/>
      <c r="CF2526" s="38"/>
      <c r="CG2526" s="38"/>
      <c r="CH2526" s="38"/>
    </row>
    <row r="2527" spans="2:91" ht="18.600000000000001" customHeight="1">
      <c r="CC2527" s="42"/>
    </row>
    <row r="2528" spans="2:91" ht="18.600000000000001" customHeight="1" thickBot="1">
      <c r="E2528" s="22" t="s">
        <v>4</v>
      </c>
      <c r="J2528" s="22" t="s">
        <v>5</v>
      </c>
      <c r="O2528" s="22" t="s">
        <v>6</v>
      </c>
      <c r="T2528" s="22" t="s">
        <v>7</v>
      </c>
      <c r="Y2528" s="22" t="s">
        <v>8</v>
      </c>
      <c r="AD2528" s="22" t="s">
        <v>65</v>
      </c>
      <c r="AI2528" s="22" t="s">
        <v>9</v>
      </c>
      <c r="AN2528" s="22" t="s">
        <v>66</v>
      </c>
      <c r="AS2528" s="22" t="s">
        <v>51</v>
      </c>
      <c r="AX2528" s="22" t="s">
        <v>67</v>
      </c>
      <c r="BC2528" s="22" t="s">
        <v>52</v>
      </c>
      <c r="BH2528" s="22" t="s">
        <v>68</v>
      </c>
      <c r="BM2528" s="22" t="s">
        <v>63</v>
      </c>
      <c r="BQ2528" s="23" t="s">
        <v>69</v>
      </c>
      <c r="BR2528" s="23"/>
      <c r="BS2528" s="24"/>
      <c r="BT2528" s="24"/>
      <c r="BU2528" s="24"/>
      <c r="BW2528" s="22" t="s">
        <v>64</v>
      </c>
    </row>
    <row r="2529" spans="2:91" ht="18.600000000000001" customHeight="1" thickBot="1">
      <c r="D2529" s="249" t="s">
        <v>103</v>
      </c>
      <c r="E2529" s="250"/>
      <c r="F2529" s="251" t="s">
        <v>104</v>
      </c>
      <c r="G2529" s="252"/>
      <c r="H2529" s="229"/>
      <c r="I2529" s="253" t="s">
        <v>11</v>
      </c>
      <c r="J2529" s="254"/>
      <c r="K2529" s="255" t="s">
        <v>12</v>
      </c>
      <c r="L2529" s="256"/>
      <c r="M2529" s="24"/>
      <c r="N2529" s="253" t="s">
        <v>105</v>
      </c>
      <c r="O2529" s="254"/>
      <c r="P2529" s="255" t="s">
        <v>106</v>
      </c>
      <c r="Q2529" s="256"/>
      <c r="R2529" s="24"/>
      <c r="S2529" s="249" t="s">
        <v>107</v>
      </c>
      <c r="T2529" s="250"/>
      <c r="U2529" s="251" t="s">
        <v>108</v>
      </c>
      <c r="V2529" s="252"/>
      <c r="W2529" s="8"/>
      <c r="X2529" s="253" t="s">
        <v>109</v>
      </c>
      <c r="Y2529" s="254"/>
      <c r="Z2529" s="255" t="s">
        <v>110</v>
      </c>
      <c r="AA2529" s="256"/>
      <c r="AB2529" s="8"/>
      <c r="AC2529" s="253" t="s">
        <v>111</v>
      </c>
      <c r="AD2529" s="254"/>
      <c r="AE2529" s="255" t="s">
        <v>14</v>
      </c>
      <c r="AF2529" s="256"/>
      <c r="AG2529" s="8"/>
      <c r="AH2529" s="253" t="s">
        <v>112</v>
      </c>
      <c r="AI2529" s="254"/>
      <c r="AJ2529" s="255" t="s">
        <v>113</v>
      </c>
      <c r="AK2529" s="256"/>
      <c r="AL2529" s="8"/>
      <c r="AM2529" s="249" t="s">
        <v>114</v>
      </c>
      <c r="AN2529" s="250"/>
      <c r="AO2529" s="251" t="s">
        <v>115</v>
      </c>
      <c r="AP2529" s="252"/>
      <c r="AQ2529" s="24"/>
      <c r="AR2529" s="253" t="s">
        <v>116</v>
      </c>
      <c r="AS2529" s="254"/>
      <c r="AT2529" s="255" t="s">
        <v>13</v>
      </c>
      <c r="AU2529" s="256"/>
      <c r="AV2529" s="4"/>
      <c r="AW2529" s="253" t="s">
        <v>117</v>
      </c>
      <c r="AX2529" s="254"/>
      <c r="AY2529" s="255" t="s">
        <v>118</v>
      </c>
      <c r="AZ2529" s="256"/>
      <c r="BA2529" s="8"/>
      <c r="BB2529" s="253" t="s">
        <v>119</v>
      </c>
      <c r="BC2529" s="254"/>
      <c r="BD2529" s="255" t="s">
        <v>120</v>
      </c>
      <c r="BE2529" s="256"/>
      <c r="BF2529" s="4"/>
      <c r="BG2529" s="249" t="s">
        <v>121</v>
      </c>
      <c r="BH2529" s="250"/>
      <c r="BI2529" s="251" t="s">
        <v>122</v>
      </c>
      <c r="BJ2529" s="252"/>
      <c r="BK2529" s="4"/>
      <c r="BL2529" s="253" t="s">
        <v>123</v>
      </c>
      <c r="BM2529" s="254"/>
      <c r="BN2529" s="255" t="s">
        <v>124</v>
      </c>
      <c r="BO2529" s="256"/>
      <c r="BP2529" s="4"/>
      <c r="BQ2529" s="253" t="s">
        <v>125</v>
      </c>
      <c r="BR2529" s="254"/>
      <c r="BS2529" s="255" t="s">
        <v>126</v>
      </c>
      <c r="BT2529" s="256"/>
      <c r="BU2529" s="8"/>
      <c r="BV2529" s="253" t="s">
        <v>127</v>
      </c>
      <c r="BW2529" s="254"/>
      <c r="BX2529" s="255" t="s">
        <v>128</v>
      </c>
      <c r="BY2529" s="256"/>
      <c r="CA2529" s="27" t="s">
        <v>15</v>
      </c>
      <c r="CC2529" s="133" t="s">
        <v>70</v>
      </c>
      <c r="CD2529" s="9"/>
      <c r="CE2529" s="38"/>
      <c r="CF2529" s="38"/>
      <c r="CG2529" s="38"/>
      <c r="CH2529" s="38"/>
    </row>
    <row r="2530" spans="2:91" ht="18.600000000000001" customHeight="1" thickTop="1" thickBot="1">
      <c r="B2530" s="129">
        <v>6.74000000000001</v>
      </c>
      <c r="D2530" s="29">
        <v>1</v>
      </c>
      <c r="E2530" s="30">
        <v>0</v>
      </c>
      <c r="F2530" s="31">
        <v>0</v>
      </c>
      <c r="G2530" s="32">
        <f t="shared" ref="G2530:G2593" si="24342">-1/($E$8*$B2530)</f>
        <v>-9.7801186943620042E-2</v>
      </c>
      <c r="I2530" s="29">
        <v>1</v>
      </c>
      <c r="J2530" s="33">
        <v>0</v>
      </c>
      <c r="K2530" s="31">
        <v>0</v>
      </c>
      <c r="L2530" s="32">
        <v>0</v>
      </c>
      <c r="N2530" s="29">
        <f t="shared" ref="N2530" si="24343">D2530*I2530+F2530*I2533-E2530*J2530-G2530*J2533</f>
        <v>0.9820845112815938</v>
      </c>
      <c r="O2530" s="33">
        <f t="shared" ref="O2530" si="24344">(D2530*J2530+E2530*I2530+F2530*J2533+G2530*I2533)</f>
        <v>0</v>
      </c>
      <c r="P2530" s="31">
        <f t="shared" ref="P2530" si="24345">D2530*K2530+F2530*K2533-E2530*L2530-G2530*L2533</f>
        <v>0</v>
      </c>
      <c r="Q2530" s="32">
        <f t="shared" ref="Q2530" si="24346">(D2530*L2530+E2530*K2530+F2530*L2533+G2530*K2533)</f>
        <v>-9.7801186943620042E-2</v>
      </c>
      <c r="S2530" s="29">
        <v>1</v>
      </c>
      <c r="T2530" s="30">
        <v>0</v>
      </c>
      <c r="U2530" s="31">
        <v>0</v>
      </c>
      <c r="V2530" s="32">
        <f t="shared" ref="V2530:V2593" si="24347">-1/($T$8*$B2530)</f>
        <v>-0.18999554896142404</v>
      </c>
      <c r="X2530" s="29">
        <f t="shared" ref="X2530" si="24348">N2530*S2530+P2530*S2533-O2530*T2530-Q2530*T2533</f>
        <v>0.9820845112815938</v>
      </c>
      <c r="Y2530" s="33">
        <f t="shared" ref="Y2530" si="24349">(N2530*T2530+O2530*S2530+P2530*T2533+Q2530*S2533)</f>
        <v>0</v>
      </c>
      <c r="Z2530" s="31">
        <f t="shared" ref="Z2530" si="24350">N2530*U2530+P2530*U2533-O2530*V2530-Q2530*V2533</f>
        <v>0</v>
      </c>
      <c r="AA2530" s="32">
        <f t="shared" ref="AA2530" si="24351">(N2530*V2530+O2530*U2530+P2530*V2533+Q2530*U2533)</f>
        <v>-0.28439287279107828</v>
      </c>
      <c r="AB2530" s="8"/>
      <c r="AC2530" s="29">
        <v>1</v>
      </c>
      <c r="AD2530" s="33">
        <v>0</v>
      </c>
      <c r="AE2530" s="31">
        <v>0</v>
      </c>
      <c r="AF2530" s="32">
        <v>0</v>
      </c>
      <c r="AH2530" s="29">
        <f t="shared" ref="AH2530" si="24352">X2530*AC2530+Z2530*AC2533-Y2530*AD2530-AA2530*AD2533</f>
        <v>0.94139601194373379</v>
      </c>
      <c r="AI2530" s="33">
        <f t="shared" ref="AI2530" si="24353">(X2530*AD2530+Y2530*AC2530+Z2530*AD2533+AA2530*AC2533)</f>
        <v>0</v>
      </c>
      <c r="AJ2530" s="31">
        <f t="shared" ref="AJ2530" si="24354">X2530*AE2530+Z2530*AE2533-Y2530*AF2530-AA2530*AF2533</f>
        <v>0</v>
      </c>
      <c r="AK2530" s="32">
        <f t="shared" ref="AK2530" si="24355">(X2530*AF2530+Y2530*AE2530+Z2530*AF2533+AA2530*AE2533)</f>
        <v>-0.28439287279107828</v>
      </c>
      <c r="AL2530" s="8"/>
      <c r="AM2530" s="29">
        <v>1</v>
      </c>
      <c r="AN2530" s="30">
        <v>0</v>
      </c>
      <c r="AO2530" s="31">
        <v>0</v>
      </c>
      <c r="AP2530" s="32">
        <f t="shared" ref="AP2530:AP2593" si="24356">-1/($AN$8*$B2530)</f>
        <v>-0.17181454005934693</v>
      </c>
      <c r="AR2530" s="29">
        <f t="shared" ref="AR2530" si="24357">AH2530*AM2530+AJ2530*AM2533-AI2530*AN2530-AK2530*AN2533</f>
        <v>0.94139601194373379</v>
      </c>
      <c r="AS2530" s="33">
        <f t="shared" ref="AS2530" si="24358">(AH2530*AN2530+AI2530*AM2530+AJ2530*AN2533+AK2530*AM2533)</f>
        <v>0</v>
      </c>
      <c r="AT2530" s="31">
        <f t="shared" ref="AT2530" si="24359">AH2530*AO2530+AJ2530*AO2533-AI2530*AP2530-AK2530*AP2533</f>
        <v>0</v>
      </c>
      <c r="AU2530" s="32">
        <f t="shared" ref="AU2530" si="24360">(AH2530*AP2530+AI2530*AO2530+AJ2530*AP2533+AK2530*AO2533)</f>
        <v>-0.44613839559689439</v>
      </c>
      <c r="AV2530" s="8"/>
      <c r="AW2530" s="29">
        <v>1</v>
      </c>
      <c r="AX2530" s="33">
        <v>0</v>
      </c>
      <c r="AY2530" s="31">
        <v>0</v>
      </c>
      <c r="AZ2530" s="32">
        <v>0</v>
      </c>
      <c r="BB2530" s="29">
        <f t="shared" ref="BB2530" si="24361">AR2530*AW2530+AT2530*AW2533-AS2530*AX2530-AU2530*AX2533</f>
        <v>0.88344566714459738</v>
      </c>
      <c r="BC2530" s="33">
        <f t="shared" ref="BC2530" si="24362">(AR2530*AX2530+AS2530*AW2530+AT2530*AX2533+AU2530*AW2533)</f>
        <v>0</v>
      </c>
      <c r="BD2530" s="31">
        <f t="shared" ref="BD2530" si="24363">AR2530*AY2530+AT2530*AY2533-AS2530*AZ2530-AU2530*AZ2533</f>
        <v>0</v>
      </c>
      <c r="BE2530" s="32">
        <f t="shared" ref="BE2530" si="24364">(AR2530*AZ2530+AS2530*AY2530+AT2530*AZ2533+AU2530*AY2533)</f>
        <v>-0.44613839559689439</v>
      </c>
      <c r="BF2530" s="8"/>
      <c r="BG2530" s="29">
        <v>1</v>
      </c>
      <c r="BH2530" s="30">
        <v>0</v>
      </c>
      <c r="BI2530" s="31">
        <v>0</v>
      </c>
      <c r="BJ2530" s="32">
        <f t="shared" ref="BJ2530:BJ2593" si="24365">-1/($BH$8*$B2530)</f>
        <v>-6.0413946587536994E-2</v>
      </c>
      <c r="BL2530" s="29">
        <f t="shared" ref="BL2530" si="24366">BB2530*BG2530+BD2530*BG2533-BC2530*BH2530-BE2530*BH2533</f>
        <v>0.88344566714459738</v>
      </c>
      <c r="BM2530" s="33">
        <f t="shared" ref="BM2530" si="24367">(BB2530*BH2530+BC2530*BG2530+BD2530*BH2533+BE2530*BG2533)</f>
        <v>0</v>
      </c>
      <c r="BN2530" s="31">
        <f t="shared" ref="BN2530" si="24368">BB2530*BI2530+BD2530*BI2533-BC2530*BJ2530-BE2530*BJ2533</f>
        <v>0</v>
      </c>
      <c r="BO2530" s="32">
        <f t="shared" ref="BO2530" si="24369">(BB2530*BJ2530+BC2530*BI2530+BD2530*BJ2533+BE2530*BI2533)</f>
        <v>-0.49951083494475906</v>
      </c>
      <c r="BP2530" s="8"/>
      <c r="BQ2530" s="34">
        <v>1</v>
      </c>
      <c r="BR2530" s="35">
        <v>0</v>
      </c>
      <c r="BS2530" s="11">
        <v>0</v>
      </c>
      <c r="BT2530" s="36">
        <v>0</v>
      </c>
      <c r="BV2530" s="29">
        <f t="shared" ref="BV2530" si="24370">BL2530*BQ2530+BN2530*BQ2533-BM2530*BR2530-BO2530*BR2533</f>
        <v>0.88344566714459738</v>
      </c>
      <c r="BW2530" s="33">
        <f t="shared" ref="BW2530" si="24371">(BL2530*BR2530+BM2530*BQ2530+BN2530*BR2533+BO2530*BQ2533)</f>
        <v>-0.49951083494475906</v>
      </c>
      <c r="BX2530" s="31">
        <f t="shared" ref="BX2530" si="24372">BL2530*BS2530+BN2530*BS2533-BM2530*BT2530-BO2530*BT2533</f>
        <v>0</v>
      </c>
      <c r="BY2530" s="32">
        <f t="shared" ref="BY2530" si="24373">(BL2530*BT2530+BM2530*BS2530+BN2530*BT2533+BO2530*BS2533)</f>
        <v>-0.49951083494475906</v>
      </c>
      <c r="CA2530" s="37">
        <f t="shared" ref="CA2530" si="24374">20*LOG(((1+$BR$8)/$BR$8)/((BV2530+BV2533)^2+(BW2530+BW2533)^2)^0.5)</f>
        <v>-3.911287247771119E-3</v>
      </c>
      <c r="CC2530" s="134">
        <f t="shared" ref="CC2530" si="24375">((BV2530^2+BW2530^2)^0.5)/((BV2533^2+BW2533^2)^0.5)</f>
        <v>1.0285417506054997</v>
      </c>
      <c r="CD2530" s="9"/>
      <c r="CE2530" s="38"/>
      <c r="CF2530" s="38"/>
      <c r="CG2530" s="38"/>
      <c r="CH2530" s="38"/>
      <c r="CM2530" s="129">
        <v>6.72</v>
      </c>
    </row>
    <row r="2531" spans="2:91" ht="18.600000000000001" customHeight="1" thickBot="1">
      <c r="D2531" s="39"/>
      <c r="G2531" s="40"/>
      <c r="I2531" s="39"/>
      <c r="L2531" s="40"/>
      <c r="N2531" s="39"/>
      <c r="Q2531" s="40"/>
      <c r="S2531" s="39"/>
      <c r="V2531" s="40"/>
      <c r="X2531" s="39"/>
      <c r="AA2531" s="40"/>
      <c r="AC2531" s="39"/>
      <c r="AF2531" s="40"/>
      <c r="AH2531" s="39"/>
      <c r="AK2531" s="40"/>
      <c r="AM2531" s="39"/>
      <c r="AP2531" s="40"/>
      <c r="AR2531" s="39"/>
      <c r="AU2531" s="40"/>
      <c r="AW2531" s="39"/>
      <c r="AZ2531" s="40"/>
      <c r="BB2531" s="39"/>
      <c r="BE2531" s="40"/>
      <c r="BG2531" s="39"/>
      <c r="BJ2531" s="40"/>
      <c r="BL2531" s="39"/>
      <c r="BO2531" s="40"/>
      <c r="BQ2531" s="34"/>
      <c r="BR2531" s="11"/>
      <c r="BS2531" s="11"/>
      <c r="BT2531" s="41"/>
      <c r="BV2531" s="39"/>
      <c r="BY2531" s="40"/>
      <c r="CC2531" s="135"/>
      <c r="CD2531" s="9"/>
      <c r="CE2531" s="38"/>
      <c r="CF2531" s="38"/>
      <c r="CG2531" s="38"/>
      <c r="CH2531" s="38"/>
    </row>
    <row r="2532" spans="2:91" ht="18.600000000000001" customHeight="1" thickBot="1">
      <c r="D2532" s="258" t="s">
        <v>129</v>
      </c>
      <c r="E2532" s="259"/>
      <c r="F2532" s="260" t="s">
        <v>130</v>
      </c>
      <c r="G2532" s="261"/>
      <c r="H2532" s="229"/>
      <c r="I2532" s="258" t="s">
        <v>131</v>
      </c>
      <c r="J2532" s="259"/>
      <c r="K2532" s="260" t="s">
        <v>132</v>
      </c>
      <c r="L2532" s="261"/>
      <c r="N2532" s="253" t="s">
        <v>133</v>
      </c>
      <c r="O2532" s="254"/>
      <c r="P2532" s="255" t="s">
        <v>134</v>
      </c>
      <c r="Q2532" s="256"/>
      <c r="S2532" s="258" t="s">
        <v>135</v>
      </c>
      <c r="T2532" s="259"/>
      <c r="U2532" s="260" t="s">
        <v>136</v>
      </c>
      <c r="V2532" s="261"/>
      <c r="W2532" s="8"/>
      <c r="X2532" s="253" t="s">
        <v>137</v>
      </c>
      <c r="Y2532" s="254"/>
      <c r="Z2532" s="255" t="s">
        <v>138</v>
      </c>
      <c r="AA2532" s="256"/>
      <c r="AB2532" s="8"/>
      <c r="AC2532" s="258" t="s">
        <v>139</v>
      </c>
      <c r="AD2532" s="259"/>
      <c r="AE2532" s="260" t="s">
        <v>140</v>
      </c>
      <c r="AF2532" s="261"/>
      <c r="AG2532" s="8"/>
      <c r="AH2532" s="253" t="s">
        <v>141</v>
      </c>
      <c r="AI2532" s="254"/>
      <c r="AJ2532" s="255" t="s">
        <v>142</v>
      </c>
      <c r="AK2532" s="256"/>
      <c r="AL2532" s="8"/>
      <c r="AM2532" s="258" t="s">
        <v>143</v>
      </c>
      <c r="AN2532" s="259"/>
      <c r="AO2532" s="260" t="s">
        <v>144</v>
      </c>
      <c r="AP2532" s="261"/>
      <c r="AR2532" s="253" t="s">
        <v>145</v>
      </c>
      <c r="AS2532" s="254"/>
      <c r="AT2532" s="255" t="s">
        <v>146</v>
      </c>
      <c r="AU2532" s="256"/>
      <c r="AV2532" s="4"/>
      <c r="AW2532" s="258" t="s">
        <v>147</v>
      </c>
      <c r="AX2532" s="259"/>
      <c r="AY2532" s="260" t="s">
        <v>148</v>
      </c>
      <c r="AZ2532" s="261"/>
      <c r="BA2532" s="8"/>
      <c r="BB2532" s="253" t="s">
        <v>149</v>
      </c>
      <c r="BC2532" s="254"/>
      <c r="BD2532" s="255" t="s">
        <v>150</v>
      </c>
      <c r="BE2532" s="256"/>
      <c r="BF2532" s="4"/>
      <c r="BG2532" s="258" t="s">
        <v>151</v>
      </c>
      <c r="BH2532" s="259"/>
      <c r="BI2532" s="260" t="s">
        <v>152</v>
      </c>
      <c r="BJ2532" s="261"/>
      <c r="BK2532" s="4"/>
      <c r="BL2532" s="253" t="s">
        <v>153</v>
      </c>
      <c r="BM2532" s="254"/>
      <c r="BN2532" s="255" t="s">
        <v>154</v>
      </c>
      <c r="BO2532" s="256"/>
      <c r="BP2532" s="4"/>
      <c r="BQ2532" s="258" t="s">
        <v>155</v>
      </c>
      <c r="BR2532" s="259"/>
      <c r="BS2532" s="260" t="s">
        <v>156</v>
      </c>
      <c r="BT2532" s="261"/>
      <c r="BU2532" s="8"/>
      <c r="BV2532" s="253" t="s">
        <v>157</v>
      </c>
      <c r="BW2532" s="254"/>
      <c r="BX2532" s="255" t="s">
        <v>158</v>
      </c>
      <c r="BY2532" s="256"/>
      <c r="CA2532" s="46" t="s">
        <v>16</v>
      </c>
      <c r="CC2532" s="136" t="s">
        <v>71</v>
      </c>
      <c r="CD2532" s="9"/>
      <c r="CE2532" s="38"/>
      <c r="CF2532" s="38"/>
      <c r="CG2532" s="38"/>
      <c r="CH2532" s="38"/>
    </row>
    <row r="2533" spans="2:91" ht="18.600000000000001" customHeight="1" thickTop="1" thickBot="1">
      <c r="D2533" s="29">
        <v>0</v>
      </c>
      <c r="E2533" s="33">
        <v>0</v>
      </c>
      <c r="F2533" s="31">
        <v>1</v>
      </c>
      <c r="G2533" s="32">
        <v>0</v>
      </c>
      <c r="I2533" s="29">
        <v>0</v>
      </c>
      <c r="J2533" s="33">
        <f t="shared" ref="J2533" si="24376">IF(0=(1-$J$8*$K$8*$B2530^2),10^14,$B2530*$J$8/(1-$J$8*$K$8*$B2530^2))</f>
        <v>-0.18318273303507107</v>
      </c>
      <c r="K2533" s="31">
        <v>1</v>
      </c>
      <c r="L2533" s="32">
        <v>0</v>
      </c>
      <c r="N2533" s="29">
        <f t="shared" ref="N2533" si="24377">D2533*I2530+F2533*I2533-E2533*J2530-G2533*J2533</f>
        <v>0</v>
      </c>
      <c r="O2533" s="33">
        <f t="shared" ref="O2533" si="24378">(D2533*J2530+E2533*I2530+F2533*J2533+G2533*I2533)</f>
        <v>-0.18318273303507107</v>
      </c>
      <c r="P2533" s="31">
        <f t="shared" ref="P2533" si="24379">D2533*K2530+F2533*K2533-E2533*L2530-G2533*L2533</f>
        <v>1</v>
      </c>
      <c r="Q2533" s="32">
        <f t="shared" ref="Q2533" si="24380">(D2533*L2530+E2533*K2530+F2533*L2533+G2533*K2533)</f>
        <v>0</v>
      </c>
      <c r="S2533" s="29">
        <v>0</v>
      </c>
      <c r="T2533" s="33">
        <v>0</v>
      </c>
      <c r="U2533" s="31">
        <v>1</v>
      </c>
      <c r="V2533" s="32">
        <v>0</v>
      </c>
      <c r="X2533" s="29">
        <f t="shared" ref="X2533" si="24381">N2533*S2530+P2533*S2533-O2533*T2530-Q2533*T2533</f>
        <v>0</v>
      </c>
      <c r="Y2533" s="33">
        <f t="shared" ref="Y2533" si="24382">(N2533*T2530+O2533*S2530+P2533*T2533+Q2533*S2533)</f>
        <v>-0.18318273303507107</v>
      </c>
      <c r="Z2533" s="31">
        <f t="shared" ref="Z2533" si="24383">N2533*U2530+P2533*U2533-O2533*V2530-Q2533*V2533</f>
        <v>0.96519609607674772</v>
      </c>
      <c r="AA2533" s="32">
        <f t="shared" ref="AA2533" si="24384">(N2533*V2530+O2533*U2530+P2533*V2533+Q2533*U2533)</f>
        <v>0</v>
      </c>
      <c r="AB2533" s="8"/>
      <c r="AC2533" s="29">
        <v>0</v>
      </c>
      <c r="AD2533" s="33">
        <f t="shared" ref="AD2533" si="24385">IF(0=(1-$AD$8*$AE$8*$B2530^2),10^14,$B2530*$AD$8/(1-$AD$8*$AE$8*$B2530^2))</f>
        <v>-0.14307144528108726</v>
      </c>
      <c r="AE2533" s="31">
        <v>1</v>
      </c>
      <c r="AF2533" s="32">
        <v>0</v>
      </c>
      <c r="AH2533" s="29">
        <f t="shared" ref="AH2533" si="24386">X2533*AC2530+Z2533*AC2533-Y2533*AD2530-AA2533*AD2533</f>
        <v>0</v>
      </c>
      <c r="AI2533" s="33">
        <f t="shared" ref="AI2533" si="24387">(X2533*AD2530+Y2533*AC2530+Z2533*AD2533+AA2533*AC2533)</f>
        <v>-0.32127473348043456</v>
      </c>
      <c r="AJ2533" s="31">
        <f t="shared" ref="AJ2533" si="24388">X2533*AE2530+Z2533*AE2533-Y2533*AF2530-AA2533*AF2533</f>
        <v>0.96519609607674772</v>
      </c>
      <c r="AK2533" s="32">
        <f t="shared" ref="AK2533" si="24389">(X2533*AF2530+Y2533*AE2530+Z2533*AF2533+AA2533*AE2533)</f>
        <v>0</v>
      </c>
      <c r="AL2533" s="8"/>
      <c r="AM2533" s="29">
        <v>0</v>
      </c>
      <c r="AN2533" s="33">
        <v>0</v>
      </c>
      <c r="AO2533" s="31">
        <v>1</v>
      </c>
      <c r="AP2533" s="32">
        <v>0</v>
      </c>
      <c r="AR2533" s="29">
        <f t="shared" ref="AR2533" si="24390">AH2533*AM2530+AJ2533*AM2533-AI2533*AN2530-AK2533*AN2533</f>
        <v>0</v>
      </c>
      <c r="AS2533" s="33">
        <f t="shared" ref="AS2533" si="24391">(AH2533*AN2530+AI2533*AM2530+AJ2533*AN2533+AK2533*AM2533)</f>
        <v>-0.32127473348043456</v>
      </c>
      <c r="AT2533" s="31">
        <f t="shared" ref="AT2533" si="24392">AH2533*AO2530+AJ2533*AO2533-AI2533*AP2530-AK2533*AP2533</f>
        <v>0.90999642551111759</v>
      </c>
      <c r="AU2533" s="32">
        <f t="shared" ref="AU2533" si="24393">(AH2533*AP2530+AI2533*AO2530+AJ2533*AP2533+AK2533*AO2533)</f>
        <v>0</v>
      </c>
      <c r="AV2533" s="8"/>
      <c r="AW2533" s="29">
        <v>0</v>
      </c>
      <c r="AX2533" s="33">
        <f t="shared" ref="AX2533" si="24394">IF(0=(1-$AX$8*$AY$8*$B2530^2),10^14,$B2530*$AX$8/(1-$AX$8*$AY$8*$B2530^2))</f>
        <v>-0.12989320213429251</v>
      </c>
      <c r="AY2533" s="31">
        <v>1</v>
      </c>
      <c r="AZ2533" s="32">
        <v>0</v>
      </c>
      <c r="BB2533" s="29">
        <f t="shared" ref="BB2533" si="24395">AR2533*AW2530+AT2533*AW2533-AS2533*AX2530-AU2533*AX2533</f>
        <v>0</v>
      </c>
      <c r="BC2533" s="33">
        <f t="shared" ref="BC2533" si="24396">(AR2533*AX2530+AS2533*AW2530+AT2533*AX2533+AU2533*AW2533)</f>
        <v>-0.43947708312083378</v>
      </c>
      <c r="BD2533" s="31">
        <f t="shared" ref="BD2533" si="24397">AR2533*AY2530+AT2533*AY2533-AS2533*AZ2530-AU2533*AZ2533</f>
        <v>0.90999642551111759</v>
      </c>
      <c r="BE2533" s="32">
        <f t="shared" ref="BE2533" si="24398">(AR2533*AZ2530+AS2533*AY2530+AT2533*AZ2533+AU2533*AY2533)</f>
        <v>0</v>
      </c>
      <c r="BF2533" s="8"/>
      <c r="BG2533" s="29">
        <v>0</v>
      </c>
      <c r="BH2533" s="33">
        <v>0</v>
      </c>
      <c r="BI2533" s="31">
        <v>1</v>
      </c>
      <c r="BJ2533" s="32">
        <v>0</v>
      </c>
      <c r="BL2533" s="29">
        <f t="shared" ref="BL2533" si="24399">BB2533*BG2530+BD2533*BG2533-BC2533*BH2530-BE2533*BH2533</f>
        <v>0</v>
      </c>
      <c r="BM2533" s="33">
        <f t="shared" ref="BM2533" si="24400">(BB2533*BH2530+BC2533*BG2530+BD2533*BH2533+BE2533*BG2533)</f>
        <v>-0.43947708312083378</v>
      </c>
      <c r="BN2533" s="31">
        <f t="shared" ref="BN2533" si="24401">BB2533*BI2530+BD2533*BI2533-BC2533*BJ2530-BE2533*BJ2533</f>
        <v>0.88344588048500894</v>
      </c>
      <c r="BO2533" s="32">
        <f t="shared" ref="BO2533" si="24402">(BB2533*BJ2530+BC2533*BI2530+BD2533*BJ2533+BE2533*BI2533)</f>
        <v>0</v>
      </c>
      <c r="BP2533" s="8"/>
      <c r="BQ2533" s="19">
        <f t="shared" ref="BQ2533:BQ2596" si="24403">1/$BR$8</f>
        <v>1</v>
      </c>
      <c r="BR2533" s="47">
        <v>0</v>
      </c>
      <c r="BS2533" s="48">
        <v>1</v>
      </c>
      <c r="BT2533" s="49">
        <v>0</v>
      </c>
      <c r="BV2533" s="29">
        <f t="shared" ref="BV2533" si="24404">BL2533*BQ2530+BN2533*BQ2533-BM2533*BR2530-BO2533*BR2533</f>
        <v>0.88344588048500894</v>
      </c>
      <c r="BW2533" s="33">
        <f t="shared" ref="BW2533" si="24405">(BL2533*BR2530+BM2533*BQ2530+BN2533*BR2533+BO2533*BQ2533)</f>
        <v>-0.43947708312083378</v>
      </c>
      <c r="BX2533" s="31">
        <f t="shared" ref="BX2533" si="24406">BL2533*BS2530+BN2533*BS2533-BM2533*BT2530-BO2533*BT2533</f>
        <v>0.88344588048500894</v>
      </c>
      <c r="BY2533" s="32">
        <f t="shared" ref="BY2533" si="24407">(BL2533*BT2530+BM2533*BS2530+BN2533*BT2533+BO2533*BS2533)</f>
        <v>0</v>
      </c>
      <c r="CA2533" s="50">
        <f t="shared" ref="CA2533" si="24408">(180/PI())*ATAN(-1*(BW2530+BW2533)/(BV2530+BV2533))</f>
        <v>27.987738090705882</v>
      </c>
      <c r="CC2533" s="137">
        <f t="shared" ref="CC2533" si="24409">20*LOG(((1-(10^(CA2530/20)^2)*(1-((1-CC2530)/(1+CC2530))^2))^0.5))</f>
        <v>-29.59401311188973</v>
      </c>
      <c r="CD2533" s="9"/>
      <c r="CE2533" s="38"/>
      <c r="CF2533" s="38"/>
      <c r="CG2533" s="38"/>
      <c r="CH2533" s="38"/>
    </row>
    <row r="2534" spans="2:91" ht="18.600000000000001" customHeight="1">
      <c r="CC2534" s="42"/>
    </row>
    <row r="2535" spans="2:91" ht="18.600000000000001" customHeight="1" thickBot="1">
      <c r="E2535" s="22" t="s">
        <v>4</v>
      </c>
      <c r="J2535" s="22" t="s">
        <v>5</v>
      </c>
      <c r="O2535" s="22" t="s">
        <v>6</v>
      </c>
      <c r="T2535" s="22" t="s">
        <v>7</v>
      </c>
      <c r="Y2535" s="22" t="s">
        <v>8</v>
      </c>
      <c r="AD2535" s="22" t="s">
        <v>65</v>
      </c>
      <c r="AI2535" s="22" t="s">
        <v>9</v>
      </c>
      <c r="AN2535" s="22" t="s">
        <v>66</v>
      </c>
      <c r="AS2535" s="22" t="s">
        <v>51</v>
      </c>
      <c r="AX2535" s="22" t="s">
        <v>67</v>
      </c>
      <c r="BC2535" s="22" t="s">
        <v>52</v>
      </c>
      <c r="BH2535" s="22" t="s">
        <v>68</v>
      </c>
      <c r="BM2535" s="22" t="s">
        <v>63</v>
      </c>
      <c r="BQ2535" s="23" t="s">
        <v>69</v>
      </c>
      <c r="BR2535" s="23"/>
      <c r="BS2535" s="24"/>
      <c r="BT2535" s="24"/>
      <c r="BU2535" s="24"/>
      <c r="BW2535" s="22" t="s">
        <v>64</v>
      </c>
    </row>
    <row r="2536" spans="2:91" ht="18.600000000000001" customHeight="1" thickBot="1">
      <c r="D2536" s="249" t="s">
        <v>103</v>
      </c>
      <c r="E2536" s="250"/>
      <c r="F2536" s="251" t="s">
        <v>104</v>
      </c>
      <c r="G2536" s="252"/>
      <c r="H2536" s="229"/>
      <c r="I2536" s="253" t="s">
        <v>11</v>
      </c>
      <c r="J2536" s="254"/>
      <c r="K2536" s="255" t="s">
        <v>12</v>
      </c>
      <c r="L2536" s="256"/>
      <c r="M2536" s="24"/>
      <c r="N2536" s="253" t="s">
        <v>105</v>
      </c>
      <c r="O2536" s="254"/>
      <c r="P2536" s="255" t="s">
        <v>106</v>
      </c>
      <c r="Q2536" s="256"/>
      <c r="R2536" s="24"/>
      <c r="S2536" s="249" t="s">
        <v>107</v>
      </c>
      <c r="T2536" s="250"/>
      <c r="U2536" s="251" t="s">
        <v>108</v>
      </c>
      <c r="V2536" s="252"/>
      <c r="W2536" s="8"/>
      <c r="X2536" s="253" t="s">
        <v>109</v>
      </c>
      <c r="Y2536" s="254"/>
      <c r="Z2536" s="255" t="s">
        <v>110</v>
      </c>
      <c r="AA2536" s="256"/>
      <c r="AB2536" s="8"/>
      <c r="AC2536" s="253" t="s">
        <v>111</v>
      </c>
      <c r="AD2536" s="254"/>
      <c r="AE2536" s="255" t="s">
        <v>14</v>
      </c>
      <c r="AF2536" s="256"/>
      <c r="AG2536" s="8"/>
      <c r="AH2536" s="253" t="s">
        <v>112</v>
      </c>
      <c r="AI2536" s="254"/>
      <c r="AJ2536" s="255" t="s">
        <v>113</v>
      </c>
      <c r="AK2536" s="256"/>
      <c r="AL2536" s="8"/>
      <c r="AM2536" s="249" t="s">
        <v>114</v>
      </c>
      <c r="AN2536" s="250"/>
      <c r="AO2536" s="251" t="s">
        <v>115</v>
      </c>
      <c r="AP2536" s="252"/>
      <c r="AQ2536" s="24"/>
      <c r="AR2536" s="253" t="s">
        <v>116</v>
      </c>
      <c r="AS2536" s="254"/>
      <c r="AT2536" s="255" t="s">
        <v>13</v>
      </c>
      <c r="AU2536" s="256"/>
      <c r="AV2536" s="4"/>
      <c r="AW2536" s="253" t="s">
        <v>117</v>
      </c>
      <c r="AX2536" s="254"/>
      <c r="AY2536" s="255" t="s">
        <v>118</v>
      </c>
      <c r="AZ2536" s="256"/>
      <c r="BA2536" s="8"/>
      <c r="BB2536" s="253" t="s">
        <v>119</v>
      </c>
      <c r="BC2536" s="254"/>
      <c r="BD2536" s="255" t="s">
        <v>120</v>
      </c>
      <c r="BE2536" s="256"/>
      <c r="BF2536" s="4"/>
      <c r="BG2536" s="249" t="s">
        <v>121</v>
      </c>
      <c r="BH2536" s="250"/>
      <c r="BI2536" s="251" t="s">
        <v>122</v>
      </c>
      <c r="BJ2536" s="252"/>
      <c r="BK2536" s="4"/>
      <c r="BL2536" s="253" t="s">
        <v>123</v>
      </c>
      <c r="BM2536" s="254"/>
      <c r="BN2536" s="255" t="s">
        <v>124</v>
      </c>
      <c r="BO2536" s="256"/>
      <c r="BP2536" s="4"/>
      <c r="BQ2536" s="253" t="s">
        <v>125</v>
      </c>
      <c r="BR2536" s="254"/>
      <c r="BS2536" s="255" t="s">
        <v>126</v>
      </c>
      <c r="BT2536" s="256"/>
      <c r="BU2536" s="8"/>
      <c r="BV2536" s="253" t="s">
        <v>127</v>
      </c>
      <c r="BW2536" s="254"/>
      <c r="BX2536" s="255" t="s">
        <v>128</v>
      </c>
      <c r="BY2536" s="256"/>
      <c r="CA2536" s="27" t="s">
        <v>15</v>
      </c>
      <c r="CC2536" s="133" t="s">
        <v>70</v>
      </c>
      <c r="CD2536" s="9"/>
      <c r="CE2536" s="38"/>
      <c r="CF2536" s="38"/>
      <c r="CG2536" s="38"/>
      <c r="CH2536" s="38"/>
    </row>
    <row r="2537" spans="2:91" ht="18.600000000000001" customHeight="1" thickTop="1" thickBot="1">
      <c r="B2537" s="129">
        <v>6.7600000000000096</v>
      </c>
      <c r="D2537" s="29">
        <v>1</v>
      </c>
      <c r="E2537" s="30">
        <v>0</v>
      </c>
      <c r="F2537" s="31">
        <v>0</v>
      </c>
      <c r="G2537" s="32">
        <f t="shared" ref="G2537:G2600" si="24410">-1/($E$8*$B2537)</f>
        <v>-9.7511834319526494E-2</v>
      </c>
      <c r="I2537" s="29">
        <v>1</v>
      </c>
      <c r="J2537" s="33">
        <v>0</v>
      </c>
      <c r="K2537" s="31">
        <v>0</v>
      </c>
      <c r="L2537" s="32">
        <v>0</v>
      </c>
      <c r="N2537" s="29">
        <f t="shared" ref="N2537" si="24411">D2537*I2537+F2537*I2540-E2537*J2537-G2537*J2540</f>
        <v>0.98219072086688997</v>
      </c>
      <c r="O2537" s="33">
        <f t="shared" ref="O2537" si="24412">(D2537*J2537+E2537*I2537+F2537*J2540+G2537*I2540)</f>
        <v>0</v>
      </c>
      <c r="P2537" s="31">
        <f t="shared" ref="P2537" si="24413">D2537*K2537+F2537*K2540-E2537*L2537-G2537*L2540</f>
        <v>0</v>
      </c>
      <c r="Q2537" s="32">
        <f t="shared" ref="Q2537" si="24414">(D2537*L2537+E2537*K2537+F2537*L2540+G2537*K2540)</f>
        <v>-9.7511834319526494E-2</v>
      </c>
      <c r="S2537" s="29">
        <v>1</v>
      </c>
      <c r="T2537" s="30">
        <v>0</v>
      </c>
      <c r="U2537" s="31">
        <v>0</v>
      </c>
      <c r="V2537" s="32">
        <f t="shared" ref="V2537:V2600" si="24415">-1/($T$8*$B2537)</f>
        <v>-0.18943343195266243</v>
      </c>
      <c r="X2537" s="29">
        <f t="shared" ref="X2537" si="24416">N2537*S2537+P2537*S2540-O2537*T2537-Q2537*T2540</f>
        <v>0.98219072086688997</v>
      </c>
      <c r="Y2537" s="33">
        <f t="shared" ref="Y2537" si="24417">(N2537*T2537+O2537*S2537+P2537*T2540+Q2537*S2540)</f>
        <v>0</v>
      </c>
      <c r="Z2537" s="31">
        <f t="shared" ref="Z2537" si="24418">N2537*U2537+P2537*U2540-O2537*V2537-Q2537*V2540</f>
        <v>0</v>
      </c>
      <c r="AA2537" s="32">
        <f t="shared" ref="AA2537" si="24419">(N2537*V2537+O2537*U2537+P2537*V2540+Q2537*U2540)</f>
        <v>-0.28357159340540095</v>
      </c>
      <c r="AB2537" s="8"/>
      <c r="AC2537" s="29">
        <v>1</v>
      </c>
      <c r="AD2537" s="33">
        <v>0</v>
      </c>
      <c r="AE2537" s="31">
        <v>0</v>
      </c>
      <c r="AF2537" s="32">
        <v>0</v>
      </c>
      <c r="AH2537" s="29">
        <f t="shared" ref="AH2537" si="24420">X2537*AC2537+Z2537*AC2540-Y2537*AD2537-AA2537*AD2540</f>
        <v>0.94174278277005741</v>
      </c>
      <c r="AI2537" s="33">
        <f t="shared" ref="AI2537" si="24421">(X2537*AD2537+Y2537*AC2537+Z2537*AD2540+AA2537*AC2540)</f>
        <v>0</v>
      </c>
      <c r="AJ2537" s="31">
        <f t="shared" ref="AJ2537" si="24422">X2537*AE2537+Z2537*AE2540-Y2537*AF2537-AA2537*AF2540</f>
        <v>0</v>
      </c>
      <c r="AK2537" s="32">
        <f t="shared" ref="AK2537" si="24423">(X2537*AF2537+Y2537*AE2537+Z2537*AF2540+AA2537*AE2540)</f>
        <v>-0.28357159340540095</v>
      </c>
      <c r="AL2537" s="8"/>
      <c r="AM2537" s="29">
        <v>1</v>
      </c>
      <c r="AN2537" s="30">
        <v>0</v>
      </c>
      <c r="AO2537" s="31">
        <v>0</v>
      </c>
      <c r="AP2537" s="32">
        <f t="shared" ref="AP2537:AP2600" si="24424">-1/($AN$8*$B2537)</f>
        <v>-0.17130621301775123</v>
      </c>
      <c r="AR2537" s="29">
        <f t="shared" ref="AR2537" si="24425">AH2537*AM2537+AJ2537*AM2540-AI2537*AN2537-AK2537*AN2540</f>
        <v>0.94174278277005741</v>
      </c>
      <c r="AS2537" s="33">
        <f t="shared" ref="AS2537" si="24426">(AH2537*AN2537+AI2537*AM2537+AJ2537*AN2540+AK2537*AM2540)</f>
        <v>0</v>
      </c>
      <c r="AT2537" s="31">
        <f t="shared" ref="AT2537" si="24427">AH2537*AO2537+AJ2537*AO2540-AI2537*AP2537-AK2537*AP2540</f>
        <v>0</v>
      </c>
      <c r="AU2537" s="32">
        <f t="shared" ref="AU2537" si="24428">(AH2537*AP2537+AI2537*AO2537+AJ2537*AP2540+AK2537*AO2540)</f>
        <v>-0.44489798315853823</v>
      </c>
      <c r="AV2537" s="8"/>
      <c r="AW2537" s="29">
        <v>1</v>
      </c>
      <c r="AX2537" s="33">
        <v>0</v>
      </c>
      <c r="AY2537" s="31">
        <v>0</v>
      </c>
      <c r="AZ2537" s="32">
        <v>0</v>
      </c>
      <c r="BB2537" s="29">
        <f t="shared" ref="BB2537" si="24429">AR2537*AW2537+AT2537*AW2540-AS2537*AX2537-AU2537*AX2540</f>
        <v>0.88412768839412392</v>
      </c>
      <c r="BC2537" s="33">
        <f t="shared" ref="BC2537" si="24430">(AR2537*AX2537+AS2537*AW2537+AT2537*AX2540+AU2537*AW2540)</f>
        <v>0</v>
      </c>
      <c r="BD2537" s="31">
        <f t="shared" ref="BD2537" si="24431">AR2537*AY2537+AT2537*AY2540-AS2537*AZ2537-AU2537*AZ2540</f>
        <v>0</v>
      </c>
      <c r="BE2537" s="32">
        <f t="shared" ref="BE2537" si="24432">(AR2537*AZ2537+AS2537*AY2537+AT2537*AZ2540+AU2537*AY2540)</f>
        <v>-0.44489798315853823</v>
      </c>
      <c r="BF2537" s="8"/>
      <c r="BG2537" s="29">
        <v>1</v>
      </c>
      <c r="BH2537" s="30">
        <v>0</v>
      </c>
      <c r="BI2537" s="31">
        <v>0</v>
      </c>
      <c r="BJ2537" s="32">
        <f t="shared" ref="BJ2537:BJ2600" si="24433">-1/($BH$8*$B2537)</f>
        <v>-6.0235207100591624E-2</v>
      </c>
      <c r="BL2537" s="29">
        <f t="shared" ref="BL2537" si="24434">BB2537*BG2537+BD2537*BG2540-BC2537*BH2537-BE2537*BH2540</f>
        <v>0.88412768839412392</v>
      </c>
      <c r="BM2537" s="33">
        <f t="shared" ref="BM2537" si="24435">(BB2537*BH2537+BC2537*BG2537+BD2537*BH2540+BE2537*BG2540)</f>
        <v>0</v>
      </c>
      <c r="BN2537" s="31">
        <f t="shared" ref="BN2537" si="24436">BB2537*BI2537+BD2537*BI2540-BC2537*BJ2537-BE2537*BJ2540</f>
        <v>0</v>
      </c>
      <c r="BO2537" s="32">
        <f t="shared" ref="BO2537" si="24437">(BB2537*BJ2537+BC2537*BI2537+BD2537*BJ2540+BE2537*BI2540)</f>
        <v>-0.49815359757232563</v>
      </c>
      <c r="BP2537" s="8"/>
      <c r="BQ2537" s="34">
        <v>1</v>
      </c>
      <c r="BR2537" s="35">
        <v>0</v>
      </c>
      <c r="BS2537" s="11">
        <v>0</v>
      </c>
      <c r="BT2537" s="36">
        <v>0</v>
      </c>
      <c r="BV2537" s="29">
        <f t="shared" ref="BV2537" si="24438">BL2537*BQ2537+BN2537*BQ2540-BM2537*BR2537-BO2537*BR2540</f>
        <v>0.88412768839412392</v>
      </c>
      <c r="BW2537" s="33">
        <f t="shared" ref="BW2537" si="24439">(BL2537*BR2537+BM2537*BQ2537+BN2537*BR2540+BO2537*BQ2540)</f>
        <v>-0.49815359757232563</v>
      </c>
      <c r="BX2537" s="31">
        <f t="shared" ref="BX2537" si="24440">BL2537*BS2537+BN2537*BS2540-BM2537*BT2537-BO2537*BT2540</f>
        <v>0</v>
      </c>
      <c r="BY2537" s="32">
        <f t="shared" ref="BY2537" si="24441">(BL2537*BT2537+BM2537*BS2537+BN2537*BT2540+BO2537*BS2540)</f>
        <v>-0.49815359757232563</v>
      </c>
      <c r="CA2537" s="37">
        <f t="shared" ref="CA2537" si="24442">20*LOG(((1+$BR$8)/$BR$8)/((BV2537+BV2540)^2+(BW2537+BW2540)^2)^0.5)</f>
        <v>-3.8937722564344707E-3</v>
      </c>
      <c r="CC2537" s="134">
        <f t="shared" ref="CC2537" si="24443">((BV2537^2+BW2537^2)^0.5)/((BV2540^2+BW2540^2)^0.5)</f>
        <v>1.0283976581611369</v>
      </c>
      <c r="CD2537" s="9"/>
      <c r="CE2537" s="38"/>
      <c r="CF2537" s="38"/>
      <c r="CG2537" s="38"/>
      <c r="CH2537" s="38"/>
      <c r="CM2537" s="129">
        <v>6.74000000000001</v>
      </c>
    </row>
    <row r="2538" spans="2:91" ht="18.600000000000001" customHeight="1" thickBot="1">
      <c r="D2538" s="39"/>
      <c r="G2538" s="40"/>
      <c r="I2538" s="39"/>
      <c r="L2538" s="40"/>
      <c r="N2538" s="39"/>
      <c r="Q2538" s="40"/>
      <c r="S2538" s="39"/>
      <c r="V2538" s="40"/>
      <c r="X2538" s="39"/>
      <c r="AA2538" s="40"/>
      <c r="AC2538" s="39"/>
      <c r="AF2538" s="40"/>
      <c r="AH2538" s="39"/>
      <c r="AK2538" s="40"/>
      <c r="AM2538" s="39"/>
      <c r="AP2538" s="40"/>
      <c r="AR2538" s="39"/>
      <c r="AU2538" s="40"/>
      <c r="AW2538" s="39"/>
      <c r="AZ2538" s="40"/>
      <c r="BB2538" s="39"/>
      <c r="BE2538" s="40"/>
      <c r="BG2538" s="39"/>
      <c r="BJ2538" s="40"/>
      <c r="BL2538" s="39"/>
      <c r="BO2538" s="40"/>
      <c r="BQ2538" s="34"/>
      <c r="BR2538" s="11"/>
      <c r="BS2538" s="11"/>
      <c r="BT2538" s="41"/>
      <c r="BV2538" s="39"/>
      <c r="BY2538" s="40"/>
      <c r="CC2538" s="135"/>
      <c r="CD2538" s="9"/>
      <c r="CE2538" s="38"/>
      <c r="CF2538" s="38"/>
      <c r="CG2538" s="38"/>
      <c r="CH2538" s="38"/>
    </row>
    <row r="2539" spans="2:91" ht="18.600000000000001" customHeight="1" thickBot="1">
      <c r="D2539" s="258" t="s">
        <v>129</v>
      </c>
      <c r="E2539" s="259"/>
      <c r="F2539" s="260" t="s">
        <v>130</v>
      </c>
      <c r="G2539" s="261"/>
      <c r="H2539" s="229"/>
      <c r="I2539" s="258" t="s">
        <v>131</v>
      </c>
      <c r="J2539" s="259"/>
      <c r="K2539" s="260" t="s">
        <v>132</v>
      </c>
      <c r="L2539" s="261"/>
      <c r="N2539" s="253" t="s">
        <v>133</v>
      </c>
      <c r="O2539" s="254"/>
      <c r="P2539" s="255" t="s">
        <v>134</v>
      </c>
      <c r="Q2539" s="256"/>
      <c r="S2539" s="258" t="s">
        <v>135</v>
      </c>
      <c r="T2539" s="259"/>
      <c r="U2539" s="260" t="s">
        <v>136</v>
      </c>
      <c r="V2539" s="261"/>
      <c r="W2539" s="8"/>
      <c r="X2539" s="253" t="s">
        <v>137</v>
      </c>
      <c r="Y2539" s="254"/>
      <c r="Z2539" s="255" t="s">
        <v>138</v>
      </c>
      <c r="AA2539" s="256"/>
      <c r="AB2539" s="8"/>
      <c r="AC2539" s="258" t="s">
        <v>139</v>
      </c>
      <c r="AD2539" s="259"/>
      <c r="AE2539" s="260" t="s">
        <v>140</v>
      </c>
      <c r="AF2539" s="261"/>
      <c r="AG2539" s="8"/>
      <c r="AH2539" s="253" t="s">
        <v>141</v>
      </c>
      <c r="AI2539" s="254"/>
      <c r="AJ2539" s="255" t="s">
        <v>142</v>
      </c>
      <c r="AK2539" s="256"/>
      <c r="AL2539" s="8"/>
      <c r="AM2539" s="258" t="s">
        <v>143</v>
      </c>
      <c r="AN2539" s="259"/>
      <c r="AO2539" s="260" t="s">
        <v>144</v>
      </c>
      <c r="AP2539" s="261"/>
      <c r="AR2539" s="253" t="s">
        <v>145</v>
      </c>
      <c r="AS2539" s="254"/>
      <c r="AT2539" s="255" t="s">
        <v>146</v>
      </c>
      <c r="AU2539" s="256"/>
      <c r="AV2539" s="4"/>
      <c r="AW2539" s="258" t="s">
        <v>147</v>
      </c>
      <c r="AX2539" s="259"/>
      <c r="AY2539" s="260" t="s">
        <v>148</v>
      </c>
      <c r="AZ2539" s="261"/>
      <c r="BA2539" s="8"/>
      <c r="BB2539" s="253" t="s">
        <v>149</v>
      </c>
      <c r="BC2539" s="254"/>
      <c r="BD2539" s="255" t="s">
        <v>150</v>
      </c>
      <c r="BE2539" s="256"/>
      <c r="BF2539" s="4"/>
      <c r="BG2539" s="258" t="s">
        <v>151</v>
      </c>
      <c r="BH2539" s="259"/>
      <c r="BI2539" s="260" t="s">
        <v>152</v>
      </c>
      <c r="BJ2539" s="261"/>
      <c r="BK2539" s="4"/>
      <c r="BL2539" s="253" t="s">
        <v>153</v>
      </c>
      <c r="BM2539" s="254"/>
      <c r="BN2539" s="255" t="s">
        <v>154</v>
      </c>
      <c r="BO2539" s="256"/>
      <c r="BP2539" s="4"/>
      <c r="BQ2539" s="258" t="s">
        <v>155</v>
      </c>
      <c r="BR2539" s="259"/>
      <c r="BS2539" s="260" t="s">
        <v>156</v>
      </c>
      <c r="BT2539" s="261"/>
      <c r="BU2539" s="8"/>
      <c r="BV2539" s="253" t="s">
        <v>157</v>
      </c>
      <c r="BW2539" s="254"/>
      <c r="BX2539" s="255" t="s">
        <v>158</v>
      </c>
      <c r="BY2539" s="256"/>
      <c r="CA2539" s="46" t="s">
        <v>16</v>
      </c>
      <c r="CC2539" s="136" t="s">
        <v>71</v>
      </c>
      <c r="CD2539" s="9"/>
      <c r="CE2539" s="38"/>
      <c r="CF2539" s="38"/>
      <c r="CG2539" s="38"/>
      <c r="CH2539" s="38"/>
    </row>
    <row r="2540" spans="2:91" ht="18.600000000000001" customHeight="1" thickTop="1" thickBot="1">
      <c r="D2540" s="29">
        <v>0</v>
      </c>
      <c r="E2540" s="33">
        <v>0</v>
      </c>
      <c r="F2540" s="31">
        <v>1</v>
      </c>
      <c r="G2540" s="32">
        <v>0</v>
      </c>
      <c r="I2540" s="29">
        <v>0</v>
      </c>
      <c r="J2540" s="33">
        <f t="shared" ref="J2540" si="24444">IF(0=(1-$J$8*$K$8*$B2537^2),10^14,$B2537*$J$8/(1-$J$8*$K$8*$B2537^2))</f>
        <v>-0.18263710510000936</v>
      </c>
      <c r="K2540" s="31">
        <v>1</v>
      </c>
      <c r="L2540" s="32">
        <v>0</v>
      </c>
      <c r="N2540" s="29">
        <f t="shared" ref="N2540" si="24445">D2540*I2537+F2540*I2540-E2540*J2537-G2540*J2540</f>
        <v>0</v>
      </c>
      <c r="O2540" s="33">
        <f t="shared" ref="O2540" si="24446">(D2540*J2537+E2540*I2537+F2540*J2540+G2540*I2540)</f>
        <v>-0.18263710510000936</v>
      </c>
      <c r="P2540" s="31">
        <f t="shared" ref="P2540" si="24447">D2540*K2537+F2540*K2540-E2540*L2537-G2540*L2540</f>
        <v>1</v>
      </c>
      <c r="Q2540" s="32">
        <f t="shared" ref="Q2540" si="24448">(D2540*L2537+E2540*K2537+F2540*L2540+G2540*K2540)</f>
        <v>0</v>
      </c>
      <c r="S2540" s="29">
        <v>0</v>
      </c>
      <c r="T2540" s="33">
        <v>0</v>
      </c>
      <c r="U2540" s="31">
        <v>1</v>
      </c>
      <c r="V2540" s="32">
        <v>0</v>
      </c>
      <c r="X2540" s="29">
        <f t="shared" ref="X2540" si="24449">N2540*S2537+P2540*S2540-O2540*T2537-Q2540*T2540</f>
        <v>0</v>
      </c>
      <c r="Y2540" s="33">
        <f t="shared" ref="Y2540" si="24450">(N2540*T2537+O2540*S2537+P2540*T2540+Q2540*S2540)</f>
        <v>-0.18263710510000936</v>
      </c>
      <c r="Z2540" s="31">
        <f t="shared" ref="Z2540" si="24451">N2540*U2537+P2540*U2540-O2540*V2537-Q2540*V2540</f>
        <v>0.96540242637900608</v>
      </c>
      <c r="AA2540" s="32">
        <f t="shared" ref="AA2540" si="24452">(N2540*V2537+O2540*U2537+P2540*V2540+Q2540*U2540)</f>
        <v>0</v>
      </c>
      <c r="AB2540" s="8"/>
      <c r="AC2540" s="29">
        <v>0</v>
      </c>
      <c r="AD2540" s="33">
        <f t="shared" ref="AD2540" si="24453">IF(0=(1-$AD$8*$AE$8*$B2537^2),10^14,$B2537*$AD$8/(1-$AD$8*$AE$8*$B2537^2))</f>
        <v>-0.14263748216489075</v>
      </c>
      <c r="AE2540" s="31">
        <v>1</v>
      </c>
      <c r="AF2540" s="32">
        <v>0</v>
      </c>
      <c r="AH2540" s="29">
        <f t="shared" ref="AH2540" si="24454">X2540*AC2537+Z2540*AC2540-Y2540*AD2537-AA2540*AD2540</f>
        <v>0</v>
      </c>
      <c r="AI2540" s="33">
        <f t="shared" ref="AI2540" si="24455">(X2540*AD2537+Y2540*AC2537+Z2540*AD2540+AA2540*AC2540)</f>
        <v>-0.32033967647458705</v>
      </c>
      <c r="AJ2540" s="31">
        <f t="shared" ref="AJ2540" si="24456">X2540*AE2537+Z2540*AE2540-Y2540*AF2537-AA2540*AF2540</f>
        <v>0.96540242637900608</v>
      </c>
      <c r="AK2540" s="32">
        <f t="shared" ref="AK2540" si="24457">(X2540*AF2537+Y2540*AE2537+Z2540*AF2540+AA2540*AE2540)</f>
        <v>0</v>
      </c>
      <c r="AL2540" s="8"/>
      <c r="AM2540" s="29">
        <v>0</v>
      </c>
      <c r="AN2540" s="33">
        <v>0</v>
      </c>
      <c r="AO2540" s="31">
        <v>1</v>
      </c>
      <c r="AP2540" s="32">
        <v>0</v>
      </c>
      <c r="AR2540" s="29">
        <f t="shared" ref="AR2540" si="24458">AH2540*AM2537+AJ2540*AM2540-AI2540*AN2537-AK2540*AN2540</f>
        <v>0</v>
      </c>
      <c r="AS2540" s="33">
        <f t="shared" ref="AS2540" si="24459">(AH2540*AN2537+AI2540*AM2537+AJ2540*AN2540+AK2540*AM2540)</f>
        <v>-0.32033967647458705</v>
      </c>
      <c r="AT2540" s="31">
        <f t="shared" ref="AT2540" si="24460">AH2540*AO2537+AJ2540*AO2540-AI2540*AP2537-AK2540*AP2540</f>
        <v>0.91052624952281291</v>
      </c>
      <c r="AU2540" s="32">
        <f t="shared" ref="AU2540" si="24461">(AH2540*AP2537+AI2540*AO2537+AJ2540*AP2540+AK2540*AO2540)</f>
        <v>0</v>
      </c>
      <c r="AV2540" s="8"/>
      <c r="AW2540" s="29">
        <v>0</v>
      </c>
      <c r="AX2540" s="33">
        <f t="shared" ref="AX2540" si="24462">IF(0=(1-$AX$8*$AY$8*$B2537^2),10^14,$B2537*$AX$8/(1-$AX$8*$AY$8*$B2537^2))</f>
        <v>-0.12950181065532601</v>
      </c>
      <c r="AY2540" s="31">
        <v>1</v>
      </c>
      <c r="AZ2540" s="32">
        <v>0</v>
      </c>
      <c r="BB2540" s="29">
        <f t="shared" ref="BB2540" si="24463">AR2540*AW2537+AT2540*AW2540-AS2540*AX2537-AU2540*AX2540</f>
        <v>0</v>
      </c>
      <c r="BC2540" s="33">
        <f t="shared" ref="BC2540" si="24464">(AR2540*AX2537+AS2540*AW2537+AT2540*AX2540+AU2540*AW2540)</f>
        <v>-0.4382544744369945</v>
      </c>
      <c r="BD2540" s="31">
        <f t="shared" ref="BD2540" si="24465">AR2540*AY2537+AT2540*AY2540-AS2540*AZ2537-AU2540*AZ2540</f>
        <v>0.91052624952281291</v>
      </c>
      <c r="BE2540" s="32">
        <f t="shared" ref="BE2540" si="24466">(AR2540*AZ2537+AS2540*AY2537+AT2540*AZ2540+AU2540*AY2540)</f>
        <v>0</v>
      </c>
      <c r="BF2540" s="8"/>
      <c r="BG2540" s="29">
        <v>0</v>
      </c>
      <c r="BH2540" s="33">
        <v>0</v>
      </c>
      <c r="BI2540" s="31">
        <v>1</v>
      </c>
      <c r="BJ2540" s="32">
        <v>0</v>
      </c>
      <c r="BL2540" s="29">
        <f t="shared" ref="BL2540" si="24467">BB2540*BG2537+BD2540*BG2540-BC2540*BH2537-BE2540*BH2540</f>
        <v>0</v>
      </c>
      <c r="BM2540" s="33">
        <f t="shared" ref="BM2540" si="24468">(BB2540*BH2537+BC2540*BG2537+BD2540*BH2540+BE2540*BG2540)</f>
        <v>-0.4382544744369945</v>
      </c>
      <c r="BN2540" s="31">
        <f t="shared" ref="BN2540" si="24469">BB2540*BI2537+BD2540*BI2540-BC2540*BJ2537-BE2540*BJ2540</f>
        <v>0.88412790049233958</v>
      </c>
      <c r="BO2540" s="32">
        <f t="shared" ref="BO2540" si="24470">(BB2540*BJ2537+BC2540*BI2537+BD2540*BJ2540+BE2540*BI2540)</f>
        <v>0</v>
      </c>
      <c r="BP2540" s="8"/>
      <c r="BQ2540" s="19">
        <f t="shared" ref="BQ2540:BQ2603" si="24471">1/$BR$8</f>
        <v>1</v>
      </c>
      <c r="BR2540" s="47">
        <v>0</v>
      </c>
      <c r="BS2540" s="48">
        <v>1</v>
      </c>
      <c r="BT2540" s="49">
        <v>0</v>
      </c>
      <c r="BV2540" s="29">
        <f t="shared" ref="BV2540" si="24472">BL2540*BQ2537+BN2540*BQ2540-BM2540*BR2537-BO2540*BR2540</f>
        <v>0.88412790049233958</v>
      </c>
      <c r="BW2540" s="33">
        <f t="shared" ref="BW2540" si="24473">(BL2540*BR2537+BM2540*BQ2537+BN2540*BR2540+BO2540*BQ2540)</f>
        <v>-0.4382544744369945</v>
      </c>
      <c r="BX2540" s="31">
        <f t="shared" ref="BX2540" si="24474">BL2540*BS2537+BN2540*BS2540-BM2540*BT2537-BO2540*BT2540</f>
        <v>0.88412790049233958</v>
      </c>
      <c r="BY2540" s="32">
        <f t="shared" ref="BY2540" si="24475">(BL2540*BT2537+BM2540*BS2537+BN2540*BT2540+BO2540*BS2540)</f>
        <v>0</v>
      </c>
      <c r="CA2540" s="50">
        <f t="shared" ref="CA2540" si="24476">(180/PI())*ATAN(-1*(BW2537+BW2540)/(BV2537+BV2540))</f>
        <v>27.904173859420613</v>
      </c>
      <c r="CC2540" s="137">
        <f t="shared" ref="CC2540" si="24477">20*LOG(((1-(10^(CA2537/20)^2)*(1-((1-CC2537)/(1+CC2537))^2))^0.5))</f>
        <v>-29.617781581234119</v>
      </c>
      <c r="CD2540" s="9"/>
      <c r="CE2540" s="38"/>
      <c r="CF2540" s="38"/>
      <c r="CG2540" s="38"/>
      <c r="CH2540" s="38"/>
    </row>
    <row r="2541" spans="2:91" ht="18.600000000000001" customHeight="1">
      <c r="CC2541" s="42"/>
    </row>
    <row r="2542" spans="2:91" ht="18.600000000000001" customHeight="1" thickBot="1">
      <c r="E2542" s="22" t="s">
        <v>4</v>
      </c>
      <c r="J2542" s="22" t="s">
        <v>5</v>
      </c>
      <c r="O2542" s="22" t="s">
        <v>6</v>
      </c>
      <c r="T2542" s="22" t="s">
        <v>7</v>
      </c>
      <c r="Y2542" s="22" t="s">
        <v>8</v>
      </c>
      <c r="AD2542" s="22" t="s">
        <v>65</v>
      </c>
      <c r="AI2542" s="22" t="s">
        <v>9</v>
      </c>
      <c r="AN2542" s="22" t="s">
        <v>66</v>
      </c>
      <c r="AS2542" s="22" t="s">
        <v>51</v>
      </c>
      <c r="AX2542" s="22" t="s">
        <v>67</v>
      </c>
      <c r="BC2542" s="22" t="s">
        <v>52</v>
      </c>
      <c r="BH2542" s="22" t="s">
        <v>68</v>
      </c>
      <c r="BM2542" s="22" t="s">
        <v>63</v>
      </c>
      <c r="BQ2542" s="23" t="s">
        <v>69</v>
      </c>
      <c r="BR2542" s="23"/>
      <c r="BS2542" s="24"/>
      <c r="BT2542" s="24"/>
      <c r="BU2542" s="24"/>
      <c r="BW2542" s="22" t="s">
        <v>64</v>
      </c>
    </row>
    <row r="2543" spans="2:91" ht="18.600000000000001" customHeight="1" thickBot="1">
      <c r="D2543" s="249" t="s">
        <v>103</v>
      </c>
      <c r="E2543" s="250"/>
      <c r="F2543" s="251" t="s">
        <v>104</v>
      </c>
      <c r="G2543" s="252"/>
      <c r="H2543" s="229"/>
      <c r="I2543" s="253" t="s">
        <v>11</v>
      </c>
      <c r="J2543" s="254"/>
      <c r="K2543" s="255" t="s">
        <v>12</v>
      </c>
      <c r="L2543" s="256"/>
      <c r="M2543" s="24"/>
      <c r="N2543" s="253" t="s">
        <v>105</v>
      </c>
      <c r="O2543" s="254"/>
      <c r="P2543" s="255" t="s">
        <v>106</v>
      </c>
      <c r="Q2543" s="256"/>
      <c r="R2543" s="24"/>
      <c r="S2543" s="249" t="s">
        <v>107</v>
      </c>
      <c r="T2543" s="250"/>
      <c r="U2543" s="251" t="s">
        <v>108</v>
      </c>
      <c r="V2543" s="252"/>
      <c r="W2543" s="8"/>
      <c r="X2543" s="253" t="s">
        <v>109</v>
      </c>
      <c r="Y2543" s="254"/>
      <c r="Z2543" s="255" t="s">
        <v>110</v>
      </c>
      <c r="AA2543" s="256"/>
      <c r="AB2543" s="8"/>
      <c r="AC2543" s="253" t="s">
        <v>111</v>
      </c>
      <c r="AD2543" s="254"/>
      <c r="AE2543" s="255" t="s">
        <v>14</v>
      </c>
      <c r="AF2543" s="256"/>
      <c r="AG2543" s="8"/>
      <c r="AH2543" s="253" t="s">
        <v>112</v>
      </c>
      <c r="AI2543" s="254"/>
      <c r="AJ2543" s="255" t="s">
        <v>113</v>
      </c>
      <c r="AK2543" s="256"/>
      <c r="AL2543" s="8"/>
      <c r="AM2543" s="249" t="s">
        <v>114</v>
      </c>
      <c r="AN2543" s="250"/>
      <c r="AO2543" s="251" t="s">
        <v>115</v>
      </c>
      <c r="AP2543" s="252"/>
      <c r="AQ2543" s="24"/>
      <c r="AR2543" s="253" t="s">
        <v>116</v>
      </c>
      <c r="AS2543" s="254"/>
      <c r="AT2543" s="255" t="s">
        <v>13</v>
      </c>
      <c r="AU2543" s="256"/>
      <c r="AV2543" s="4"/>
      <c r="AW2543" s="253" t="s">
        <v>117</v>
      </c>
      <c r="AX2543" s="254"/>
      <c r="AY2543" s="255" t="s">
        <v>118</v>
      </c>
      <c r="AZ2543" s="256"/>
      <c r="BA2543" s="8"/>
      <c r="BB2543" s="253" t="s">
        <v>119</v>
      </c>
      <c r="BC2543" s="254"/>
      <c r="BD2543" s="255" t="s">
        <v>120</v>
      </c>
      <c r="BE2543" s="256"/>
      <c r="BF2543" s="4"/>
      <c r="BG2543" s="249" t="s">
        <v>121</v>
      </c>
      <c r="BH2543" s="250"/>
      <c r="BI2543" s="251" t="s">
        <v>122</v>
      </c>
      <c r="BJ2543" s="252"/>
      <c r="BK2543" s="4"/>
      <c r="BL2543" s="253" t="s">
        <v>123</v>
      </c>
      <c r="BM2543" s="254"/>
      <c r="BN2543" s="255" t="s">
        <v>124</v>
      </c>
      <c r="BO2543" s="256"/>
      <c r="BP2543" s="4"/>
      <c r="BQ2543" s="253" t="s">
        <v>125</v>
      </c>
      <c r="BR2543" s="254"/>
      <c r="BS2543" s="255" t="s">
        <v>126</v>
      </c>
      <c r="BT2543" s="256"/>
      <c r="BU2543" s="8"/>
      <c r="BV2543" s="253" t="s">
        <v>127</v>
      </c>
      <c r="BW2543" s="254"/>
      <c r="BX2543" s="255" t="s">
        <v>128</v>
      </c>
      <c r="BY2543" s="256"/>
      <c r="CA2543" s="27" t="s">
        <v>15</v>
      </c>
      <c r="CC2543" s="133" t="s">
        <v>70</v>
      </c>
      <c r="CD2543" s="9"/>
      <c r="CE2543" s="38"/>
      <c r="CF2543" s="38"/>
      <c r="CG2543" s="38"/>
      <c r="CH2543" s="38"/>
    </row>
    <row r="2544" spans="2:91" ht="18.600000000000001" customHeight="1" thickTop="1" thickBot="1">
      <c r="B2544" s="129">
        <v>6.78000000000001</v>
      </c>
      <c r="D2544" s="29">
        <v>1</v>
      </c>
      <c r="E2544" s="30">
        <v>0</v>
      </c>
      <c r="F2544" s="31">
        <v>0</v>
      </c>
      <c r="G2544" s="32">
        <f t="shared" ref="G2544:G2607" si="24478">-1/($E$8*$B2544)</f>
        <v>-9.7224188790560342E-2</v>
      </c>
      <c r="I2544" s="29">
        <v>1</v>
      </c>
      <c r="J2544" s="33">
        <v>0</v>
      </c>
      <c r="K2544" s="31">
        <v>0</v>
      </c>
      <c r="L2544" s="32">
        <v>0</v>
      </c>
      <c r="N2544" s="29">
        <f t="shared" ref="N2544" si="24479">D2544*I2544+F2544*I2547-E2544*J2544-G2544*J2547</f>
        <v>0.98229598772268345</v>
      </c>
      <c r="O2544" s="33">
        <f t="shared" ref="O2544" si="24480">(D2544*J2544+E2544*I2544+F2544*J2547+G2544*I2547)</f>
        <v>0</v>
      </c>
      <c r="P2544" s="31">
        <f t="shared" ref="P2544" si="24481">D2544*K2544+F2544*K2547-E2544*L2544-G2544*L2547</f>
        <v>0</v>
      </c>
      <c r="Q2544" s="32">
        <f t="shared" ref="Q2544" si="24482">(D2544*L2544+E2544*K2544+F2544*L2547+G2544*K2547)</f>
        <v>-9.7224188790560342E-2</v>
      </c>
      <c r="S2544" s="29">
        <v>1</v>
      </c>
      <c r="T2544" s="30">
        <v>0</v>
      </c>
      <c r="U2544" s="31">
        <v>0</v>
      </c>
      <c r="V2544" s="32">
        <f t="shared" ref="V2544:V2607" si="24483">-1/($T$8*$B2544)</f>
        <v>-0.18887463126843629</v>
      </c>
      <c r="X2544" s="29">
        <f t="shared" ref="X2544" si="24484">N2544*S2544+P2544*S2547-O2544*T2544-Q2544*T2547</f>
        <v>0.98229598772268345</v>
      </c>
      <c r="Y2544" s="33">
        <f t="shared" ref="Y2544" si="24485">(N2544*T2544+O2544*S2544+P2544*T2547+Q2544*S2547)</f>
        <v>0</v>
      </c>
      <c r="Z2544" s="31">
        <f t="shared" ref="Z2544" si="24486">N2544*U2544+P2544*U2547-O2544*V2544-Q2544*V2547</f>
        <v>0</v>
      </c>
      <c r="AA2544" s="32">
        <f t="shared" ref="AA2544" si="24487">(N2544*V2544+O2544*U2544+P2544*V2547+Q2544*U2547)</f>
        <v>-0.28275498126814658</v>
      </c>
      <c r="AB2544" s="8"/>
      <c r="AC2544" s="29">
        <v>1</v>
      </c>
      <c r="AD2544" s="33">
        <v>0</v>
      </c>
      <c r="AE2544" s="31">
        <v>0</v>
      </c>
      <c r="AF2544" s="32">
        <v>0</v>
      </c>
      <c r="AH2544" s="29">
        <f t="shared" ref="AH2544" si="24488">X2544*AC2544+Z2544*AC2547-Y2544*AD2544-AA2544*AD2547</f>
        <v>0.94208648339566481</v>
      </c>
      <c r="AI2544" s="33">
        <f t="shared" ref="AI2544" si="24489">(X2544*AD2544+Y2544*AC2544+Z2544*AD2547+AA2544*AC2547)</f>
        <v>0</v>
      </c>
      <c r="AJ2544" s="31">
        <f t="shared" ref="AJ2544" si="24490">X2544*AE2544+Z2544*AE2547-Y2544*AF2544-AA2544*AF2547</f>
        <v>0</v>
      </c>
      <c r="AK2544" s="32">
        <f t="shared" ref="AK2544" si="24491">(X2544*AF2544+Y2544*AE2544+Z2544*AF2547+AA2544*AE2547)</f>
        <v>-0.28275498126814658</v>
      </c>
      <c r="AL2544" s="8"/>
      <c r="AM2544" s="29">
        <v>1</v>
      </c>
      <c r="AN2544" s="30">
        <v>0</v>
      </c>
      <c r="AO2544" s="31">
        <v>0</v>
      </c>
      <c r="AP2544" s="32">
        <f t="shared" ref="AP2544:AP2607" si="24492">-1/($AN$8*$B2544)</f>
        <v>-0.17080088495575194</v>
      </c>
      <c r="AR2544" s="29">
        <f t="shared" ref="AR2544" si="24493">AH2544*AM2544+AJ2544*AM2547-AI2544*AN2544-AK2544*AN2547</f>
        <v>0.94208648339566481</v>
      </c>
      <c r="AS2544" s="33">
        <f t="shared" ref="AS2544" si="24494">(AH2544*AN2544+AI2544*AM2544+AJ2544*AN2547+AK2544*AM2547)</f>
        <v>0</v>
      </c>
      <c r="AT2544" s="31">
        <f t="shared" ref="AT2544" si="24495">AH2544*AO2544+AJ2544*AO2547-AI2544*AP2544-AK2544*AP2547</f>
        <v>0</v>
      </c>
      <c r="AU2544" s="32">
        <f t="shared" ref="AU2544" si="24496">(AH2544*AP2544+AI2544*AO2544+AJ2544*AP2547+AK2544*AO2547)</f>
        <v>-0.44366418633697846</v>
      </c>
      <c r="AV2544" s="8"/>
      <c r="AW2544" s="29">
        <v>1</v>
      </c>
      <c r="AX2544" s="33">
        <v>0</v>
      </c>
      <c r="AY2544" s="31">
        <v>0</v>
      </c>
      <c r="AZ2544" s="32">
        <v>0</v>
      </c>
      <c r="BB2544" s="29">
        <f t="shared" ref="BB2544" si="24497">AR2544*AW2544+AT2544*AW2547-AS2544*AX2544-AU2544*AX2547</f>
        <v>0.8848037618007113</v>
      </c>
      <c r="BC2544" s="33">
        <f t="shared" ref="BC2544" si="24498">(AR2544*AX2544+AS2544*AW2544+AT2544*AX2547+AU2544*AW2547)</f>
        <v>0</v>
      </c>
      <c r="BD2544" s="31">
        <f t="shared" ref="BD2544" si="24499">AR2544*AY2544+AT2544*AY2547-AS2544*AZ2544-AU2544*AZ2547</f>
        <v>0</v>
      </c>
      <c r="BE2544" s="32">
        <f t="shared" ref="BE2544" si="24500">(AR2544*AZ2544+AS2544*AY2544+AT2544*AZ2547+AU2544*AY2547)</f>
        <v>-0.44366418633697846</v>
      </c>
      <c r="BF2544" s="8"/>
      <c r="BG2544" s="29">
        <v>1</v>
      </c>
      <c r="BH2544" s="30">
        <v>0</v>
      </c>
      <c r="BI2544" s="31">
        <v>0</v>
      </c>
      <c r="BJ2544" s="32">
        <f t="shared" ref="BJ2544:BJ2607" si="24501">-1/($BH$8*$B2544)</f>
        <v>-6.005752212389371E-2</v>
      </c>
      <c r="BL2544" s="29">
        <f t="shared" ref="BL2544" si="24502">BB2544*BG2544+BD2544*BG2547-BC2544*BH2544-BE2544*BH2547</f>
        <v>0.8848037618007113</v>
      </c>
      <c r="BM2544" s="33">
        <f t="shared" ref="BM2544" si="24503">(BB2544*BH2544+BC2544*BG2544+BD2544*BH2547+BE2544*BG2547)</f>
        <v>0</v>
      </c>
      <c r="BN2544" s="31">
        <f t="shared" ref="BN2544" si="24504">BB2544*BI2544+BD2544*BI2547-BC2544*BJ2544-BE2544*BJ2547</f>
        <v>0</v>
      </c>
      <c r="BO2544" s="32">
        <f t="shared" ref="BO2544" si="24505">(BB2544*BJ2544+BC2544*BI2544+BD2544*BJ2547+BE2544*BI2547)</f>
        <v>-0.49680330783662907</v>
      </c>
      <c r="BP2544" s="8"/>
      <c r="BQ2544" s="34">
        <v>1</v>
      </c>
      <c r="BR2544" s="35">
        <v>0</v>
      </c>
      <c r="BS2544" s="11">
        <v>0</v>
      </c>
      <c r="BT2544" s="36">
        <v>0</v>
      </c>
      <c r="BV2544" s="29">
        <f t="shared" ref="BV2544" si="24506">BL2544*BQ2544+BN2544*BQ2547-BM2544*BR2544-BO2544*BR2547</f>
        <v>0.8848037618007113</v>
      </c>
      <c r="BW2544" s="33">
        <f t="shared" ref="BW2544" si="24507">(BL2544*BR2544+BM2544*BQ2544+BN2544*BR2547+BO2544*BQ2547)</f>
        <v>-0.49680330783662907</v>
      </c>
      <c r="BX2544" s="31">
        <f t="shared" ref="BX2544" si="24508">BL2544*BS2544+BN2544*BS2547-BM2544*BT2544-BO2544*BT2547</f>
        <v>0</v>
      </c>
      <c r="BY2544" s="32">
        <f t="shared" ref="BY2544" si="24509">(BL2544*BT2544+BM2544*BS2544+BN2544*BT2547+BO2544*BS2547)</f>
        <v>-0.49680330783662907</v>
      </c>
      <c r="CA2544" s="37">
        <f t="shared" ref="CA2544" si="24510">20*LOG(((1+$BR$8)/$BR$8)/((BV2544+BV2547)^2+(BW2544+BW2547)^2)^0.5)</f>
        <v>-3.876351747481686E-3</v>
      </c>
      <c r="CC2544" s="134">
        <f t="shared" ref="CC2544" si="24511">((BV2544^2+BW2544^2)^0.5)/((BV2547^2+BW2547^2)^0.5)</f>
        <v>1.0282545579829558</v>
      </c>
      <c r="CD2544" s="9"/>
      <c r="CE2544" s="38"/>
      <c r="CF2544" s="38"/>
      <c r="CG2544" s="38"/>
      <c r="CH2544" s="38"/>
      <c r="CM2544" s="129">
        <v>6.7600000000000096</v>
      </c>
    </row>
    <row r="2545" spans="2:91" ht="18.600000000000001" customHeight="1" thickBot="1">
      <c r="D2545" s="39"/>
      <c r="G2545" s="40"/>
      <c r="I2545" s="39"/>
      <c r="L2545" s="40"/>
      <c r="N2545" s="39"/>
      <c r="Q2545" s="40"/>
      <c r="S2545" s="39"/>
      <c r="V2545" s="40"/>
      <c r="X2545" s="39"/>
      <c r="AA2545" s="40"/>
      <c r="AC2545" s="39"/>
      <c r="AF2545" s="40"/>
      <c r="AH2545" s="39"/>
      <c r="AK2545" s="40"/>
      <c r="AM2545" s="39"/>
      <c r="AP2545" s="40"/>
      <c r="AR2545" s="39"/>
      <c r="AU2545" s="40"/>
      <c r="AW2545" s="39"/>
      <c r="AZ2545" s="40"/>
      <c r="BB2545" s="39"/>
      <c r="BE2545" s="40"/>
      <c r="BG2545" s="39"/>
      <c r="BJ2545" s="40"/>
      <c r="BL2545" s="39"/>
      <c r="BO2545" s="40"/>
      <c r="BQ2545" s="34"/>
      <c r="BR2545" s="11"/>
      <c r="BS2545" s="11"/>
      <c r="BT2545" s="41"/>
      <c r="BV2545" s="39"/>
      <c r="BY2545" s="40"/>
      <c r="CC2545" s="135"/>
      <c r="CD2545" s="9"/>
      <c r="CE2545" s="38"/>
      <c r="CF2545" s="38"/>
      <c r="CG2545" s="38"/>
      <c r="CH2545" s="38"/>
    </row>
    <row r="2546" spans="2:91" ht="18.600000000000001" customHeight="1" thickBot="1">
      <c r="D2546" s="258" t="s">
        <v>129</v>
      </c>
      <c r="E2546" s="259"/>
      <c r="F2546" s="260" t="s">
        <v>130</v>
      </c>
      <c r="G2546" s="261"/>
      <c r="H2546" s="229"/>
      <c r="I2546" s="258" t="s">
        <v>131</v>
      </c>
      <c r="J2546" s="259"/>
      <c r="K2546" s="260" t="s">
        <v>132</v>
      </c>
      <c r="L2546" s="261"/>
      <c r="N2546" s="253" t="s">
        <v>133</v>
      </c>
      <c r="O2546" s="254"/>
      <c r="P2546" s="255" t="s">
        <v>134</v>
      </c>
      <c r="Q2546" s="256"/>
      <c r="S2546" s="258" t="s">
        <v>135</v>
      </c>
      <c r="T2546" s="259"/>
      <c r="U2546" s="260" t="s">
        <v>136</v>
      </c>
      <c r="V2546" s="261"/>
      <c r="W2546" s="8"/>
      <c r="X2546" s="253" t="s">
        <v>137</v>
      </c>
      <c r="Y2546" s="254"/>
      <c r="Z2546" s="255" t="s">
        <v>138</v>
      </c>
      <c r="AA2546" s="256"/>
      <c r="AB2546" s="8"/>
      <c r="AC2546" s="258" t="s">
        <v>139</v>
      </c>
      <c r="AD2546" s="259"/>
      <c r="AE2546" s="260" t="s">
        <v>140</v>
      </c>
      <c r="AF2546" s="261"/>
      <c r="AG2546" s="8"/>
      <c r="AH2546" s="253" t="s">
        <v>141</v>
      </c>
      <c r="AI2546" s="254"/>
      <c r="AJ2546" s="255" t="s">
        <v>142</v>
      </c>
      <c r="AK2546" s="256"/>
      <c r="AL2546" s="8"/>
      <c r="AM2546" s="258" t="s">
        <v>143</v>
      </c>
      <c r="AN2546" s="259"/>
      <c r="AO2546" s="260" t="s">
        <v>144</v>
      </c>
      <c r="AP2546" s="261"/>
      <c r="AR2546" s="253" t="s">
        <v>145</v>
      </c>
      <c r="AS2546" s="254"/>
      <c r="AT2546" s="255" t="s">
        <v>146</v>
      </c>
      <c r="AU2546" s="256"/>
      <c r="AV2546" s="4"/>
      <c r="AW2546" s="258" t="s">
        <v>147</v>
      </c>
      <c r="AX2546" s="259"/>
      <c r="AY2546" s="260" t="s">
        <v>148</v>
      </c>
      <c r="AZ2546" s="261"/>
      <c r="BA2546" s="8"/>
      <c r="BB2546" s="253" t="s">
        <v>149</v>
      </c>
      <c r="BC2546" s="254"/>
      <c r="BD2546" s="255" t="s">
        <v>150</v>
      </c>
      <c r="BE2546" s="256"/>
      <c r="BF2546" s="4"/>
      <c r="BG2546" s="258" t="s">
        <v>151</v>
      </c>
      <c r="BH2546" s="259"/>
      <c r="BI2546" s="260" t="s">
        <v>152</v>
      </c>
      <c r="BJ2546" s="261"/>
      <c r="BK2546" s="4"/>
      <c r="BL2546" s="253" t="s">
        <v>153</v>
      </c>
      <c r="BM2546" s="254"/>
      <c r="BN2546" s="255" t="s">
        <v>154</v>
      </c>
      <c r="BO2546" s="256"/>
      <c r="BP2546" s="4"/>
      <c r="BQ2546" s="258" t="s">
        <v>155</v>
      </c>
      <c r="BR2546" s="259"/>
      <c r="BS2546" s="260" t="s">
        <v>156</v>
      </c>
      <c r="BT2546" s="261"/>
      <c r="BU2546" s="8"/>
      <c r="BV2546" s="253" t="s">
        <v>157</v>
      </c>
      <c r="BW2546" s="254"/>
      <c r="BX2546" s="255" t="s">
        <v>158</v>
      </c>
      <c r="BY2546" s="256"/>
      <c r="CA2546" s="46" t="s">
        <v>16</v>
      </c>
      <c r="CC2546" s="136" t="s">
        <v>71</v>
      </c>
      <c r="CD2546" s="9"/>
      <c r="CE2546" s="38"/>
      <c r="CF2546" s="38"/>
      <c r="CG2546" s="38"/>
      <c r="CH2546" s="38"/>
    </row>
    <row r="2547" spans="2:91" ht="18.600000000000001" customHeight="1" thickTop="1" thickBot="1">
      <c r="D2547" s="29">
        <v>0</v>
      </c>
      <c r="E2547" s="33">
        <v>0</v>
      </c>
      <c r="F2547" s="31">
        <v>1</v>
      </c>
      <c r="G2547" s="32">
        <v>0</v>
      </c>
      <c r="I2547" s="29">
        <v>0</v>
      </c>
      <c r="J2547" s="33">
        <f t="shared" ref="J2547" si="24512">IF(0=(1-$J$8*$K$8*$B2544^2),10^14,$B2544*$J$8/(1-$J$8*$K$8*$B2544^2))</f>
        <v>-0.18209472866319676</v>
      </c>
      <c r="K2547" s="31">
        <v>1</v>
      </c>
      <c r="L2547" s="32">
        <v>0</v>
      </c>
      <c r="N2547" s="29">
        <f t="shared" ref="N2547" si="24513">D2547*I2544+F2547*I2547-E2547*J2544-G2547*J2547</f>
        <v>0</v>
      </c>
      <c r="O2547" s="33">
        <f t="shared" ref="O2547" si="24514">(D2547*J2544+E2547*I2544+F2547*J2547+G2547*I2547)</f>
        <v>-0.18209472866319676</v>
      </c>
      <c r="P2547" s="31">
        <f t="shared" ref="P2547" si="24515">D2547*K2544+F2547*K2547-E2547*L2544-G2547*L2547</f>
        <v>1</v>
      </c>
      <c r="Q2547" s="32">
        <f t="shared" ref="Q2547" si="24516">(D2547*L2544+E2547*K2544+F2547*L2547+G2547*K2547)</f>
        <v>0</v>
      </c>
      <c r="S2547" s="29">
        <v>0</v>
      </c>
      <c r="T2547" s="33">
        <v>0</v>
      </c>
      <c r="U2547" s="31">
        <v>1</v>
      </c>
      <c r="V2547" s="32">
        <v>0</v>
      </c>
      <c r="X2547" s="29">
        <f t="shared" ref="X2547" si="24517">N2547*S2544+P2547*S2547-O2547*T2544-Q2547*T2547</f>
        <v>0</v>
      </c>
      <c r="Y2547" s="33">
        <f t="shared" ref="Y2547" si="24518">(N2547*T2544+O2547*S2544+P2547*T2547+Q2547*S2547)</f>
        <v>-0.18209472866319676</v>
      </c>
      <c r="Z2547" s="31">
        <f t="shared" ref="Z2547" si="24519">N2547*U2544+P2547*U2547-O2547*V2544-Q2547*V2547</f>
        <v>0.96560692526781278</v>
      </c>
      <c r="AA2547" s="32">
        <f t="shared" ref="AA2547" si="24520">(N2547*V2544+O2547*U2544+P2547*V2547+Q2547*U2547)</f>
        <v>0</v>
      </c>
      <c r="AB2547" s="8"/>
      <c r="AC2547" s="29">
        <v>0</v>
      </c>
      <c r="AD2547" s="33">
        <f t="shared" ref="AD2547" si="24521">IF(0=(1-$AD$8*$AE$8*$B2544^2),10^14,$B2544*$AD$8/(1-$AD$8*$AE$8*$B2544^2))</f>
        <v>-0.14220617492459503</v>
      </c>
      <c r="AE2547" s="31">
        <v>1</v>
      </c>
      <c r="AF2547" s="32">
        <v>0</v>
      </c>
      <c r="AH2547" s="29">
        <f t="shared" ref="AH2547" si="24522">X2547*AC2544+Z2547*AC2547-Y2547*AD2544-AA2547*AD2547</f>
        <v>0</v>
      </c>
      <c r="AI2547" s="33">
        <f t="shared" ref="AI2547" si="24523">(X2547*AD2544+Y2547*AC2544+Z2547*AD2547+AA2547*AC2547)</f>
        <v>-0.31940999598623171</v>
      </c>
      <c r="AJ2547" s="31">
        <f t="shared" ref="AJ2547" si="24524">X2547*AE2544+Z2547*AE2547-Y2547*AF2544-AA2547*AF2547</f>
        <v>0.96560692526781278</v>
      </c>
      <c r="AK2547" s="32">
        <f t="shared" ref="AK2547" si="24525">(X2547*AF2544+Y2547*AE2544+Z2547*AF2547+AA2547*AE2547)</f>
        <v>0</v>
      </c>
      <c r="AL2547" s="8"/>
      <c r="AM2547" s="29">
        <v>0</v>
      </c>
      <c r="AN2547" s="33">
        <v>0</v>
      </c>
      <c r="AO2547" s="31">
        <v>1</v>
      </c>
      <c r="AP2547" s="32">
        <v>0</v>
      </c>
      <c r="AR2547" s="29">
        <f t="shared" ref="AR2547" si="24526">AH2547*AM2544+AJ2547*AM2547-AI2547*AN2544-AK2547*AN2547</f>
        <v>0</v>
      </c>
      <c r="AS2547" s="33">
        <f t="shared" ref="AS2547" si="24527">(AH2547*AN2544+AI2547*AM2544+AJ2547*AN2547+AK2547*AM2547)</f>
        <v>-0.31940999598623171</v>
      </c>
      <c r="AT2547" s="31">
        <f t="shared" ref="AT2547" si="24528">AH2547*AO2544+AJ2547*AO2547-AI2547*AP2544-AK2547*AP2547</f>
        <v>0.91105141528965128</v>
      </c>
      <c r="AU2547" s="32">
        <f t="shared" ref="AU2547" si="24529">(AH2547*AP2544+AI2547*AO2544+AJ2547*AP2547+AK2547*AO2547)</f>
        <v>0</v>
      </c>
      <c r="AV2547" s="8"/>
      <c r="AW2547" s="29">
        <v>0</v>
      </c>
      <c r="AX2547" s="33">
        <f t="shared" ref="AX2547" si="24530">IF(0=(1-$AX$8*$AY$8*$B2544^2),10^14,$B2544*$AX$8/(1-$AX$8*$AY$8*$B2544^2))</f>
        <v>-0.12911279151895586</v>
      </c>
      <c r="AY2547" s="31">
        <v>1</v>
      </c>
      <c r="AZ2547" s="32">
        <v>0</v>
      </c>
      <c r="BB2547" s="29">
        <f t="shared" ref="BB2547" si="24531">AR2547*AW2544+AT2547*AW2547-AS2547*AX2544-AU2547*AX2547</f>
        <v>0</v>
      </c>
      <c r="BC2547" s="33">
        <f t="shared" ref="BC2547" si="24532">(AR2547*AX2544+AS2547*AW2544+AT2547*AX2547+AU2547*AW2547)</f>
        <v>-0.43703838743157414</v>
      </c>
      <c r="BD2547" s="31">
        <f t="shared" ref="BD2547" si="24533">AR2547*AY2544+AT2547*AY2547-AS2547*AZ2544-AU2547*AZ2547</f>
        <v>0.91105141528965128</v>
      </c>
      <c r="BE2547" s="32">
        <f t="shared" ref="BE2547" si="24534">(AR2547*AZ2544+AS2547*AY2544+AT2547*AZ2547+AU2547*AY2547)</f>
        <v>0</v>
      </c>
      <c r="BF2547" s="8"/>
      <c r="BG2547" s="29">
        <v>0</v>
      </c>
      <c r="BH2547" s="33">
        <v>0</v>
      </c>
      <c r="BI2547" s="31">
        <v>1</v>
      </c>
      <c r="BJ2547" s="32">
        <v>0</v>
      </c>
      <c r="BL2547" s="29">
        <f t="shared" ref="BL2547" si="24535">BB2547*BG2544+BD2547*BG2547-BC2547*BH2544-BE2547*BH2547</f>
        <v>0</v>
      </c>
      <c r="BM2547" s="33">
        <f t="shared" ref="BM2547" si="24536">(BB2547*BH2544+BC2547*BG2544+BD2547*BH2547+BE2547*BG2547)</f>
        <v>-0.43703838743157414</v>
      </c>
      <c r="BN2547" s="31">
        <f t="shared" ref="BN2547" si="24537">BB2547*BI2544+BD2547*BI2547-BC2547*BJ2544-BE2547*BJ2547</f>
        <v>0.88480397266748867</v>
      </c>
      <c r="BO2547" s="32">
        <f t="shared" ref="BO2547" si="24538">(BB2547*BJ2544+BC2547*BI2544+BD2547*BJ2547+BE2547*BI2547)</f>
        <v>0</v>
      </c>
      <c r="BP2547" s="8"/>
      <c r="BQ2547" s="19">
        <f t="shared" ref="BQ2547:BQ2610" si="24539">1/$BR$8</f>
        <v>1</v>
      </c>
      <c r="BR2547" s="47">
        <v>0</v>
      </c>
      <c r="BS2547" s="48">
        <v>1</v>
      </c>
      <c r="BT2547" s="49">
        <v>0</v>
      </c>
      <c r="BV2547" s="29">
        <f t="shared" ref="BV2547" si="24540">BL2547*BQ2544+BN2547*BQ2547-BM2547*BR2544-BO2547*BR2547</f>
        <v>0.88480397266748867</v>
      </c>
      <c r="BW2547" s="33">
        <f t="shared" ref="BW2547" si="24541">(BL2547*BR2544+BM2547*BQ2544+BN2547*BR2547+BO2547*BQ2547)</f>
        <v>-0.43703838743157414</v>
      </c>
      <c r="BX2547" s="31">
        <f t="shared" ref="BX2547" si="24542">BL2547*BS2544+BN2547*BS2547-BM2547*BT2544-BO2547*BT2547</f>
        <v>0.88480397266748867</v>
      </c>
      <c r="BY2547" s="32">
        <f t="shared" ref="BY2547" si="24543">(BL2547*BT2544+BM2547*BS2544+BN2547*BT2547+BO2547*BS2547)</f>
        <v>0</v>
      </c>
      <c r="CA2547" s="50">
        <f t="shared" ref="CA2547" si="24544">(180/PI())*ATAN(-1*(BW2544+BW2547)/(BV2544+BV2547))</f>
        <v>27.821109558355694</v>
      </c>
      <c r="CC2547" s="137">
        <f t="shared" ref="CC2547" si="24545">20*LOG(((1-(10^(CA2544/20)^2)*(1-((1-CC2544)/(1+CC2544))^2))^0.5))</f>
        <v>-29.64150228629887</v>
      </c>
      <c r="CD2547" s="9"/>
      <c r="CE2547" s="38"/>
      <c r="CF2547" s="38"/>
      <c r="CG2547" s="38"/>
      <c r="CH2547" s="38"/>
    </row>
    <row r="2548" spans="2:91" ht="18.600000000000001" customHeight="1">
      <c r="CC2548" s="42"/>
    </row>
    <row r="2549" spans="2:91" ht="18.600000000000001" customHeight="1" thickBot="1">
      <c r="E2549" s="22" t="s">
        <v>4</v>
      </c>
      <c r="J2549" s="22" t="s">
        <v>5</v>
      </c>
      <c r="O2549" s="22" t="s">
        <v>6</v>
      </c>
      <c r="T2549" s="22" t="s">
        <v>7</v>
      </c>
      <c r="Y2549" s="22" t="s">
        <v>8</v>
      </c>
      <c r="AD2549" s="22" t="s">
        <v>65</v>
      </c>
      <c r="AI2549" s="22" t="s">
        <v>9</v>
      </c>
      <c r="AN2549" s="22" t="s">
        <v>66</v>
      </c>
      <c r="AS2549" s="22" t="s">
        <v>51</v>
      </c>
      <c r="AX2549" s="22" t="s">
        <v>67</v>
      </c>
      <c r="BC2549" s="22" t="s">
        <v>52</v>
      </c>
      <c r="BH2549" s="22" t="s">
        <v>68</v>
      </c>
      <c r="BM2549" s="22" t="s">
        <v>63</v>
      </c>
      <c r="BQ2549" s="23" t="s">
        <v>69</v>
      </c>
      <c r="BR2549" s="23"/>
      <c r="BS2549" s="24"/>
      <c r="BT2549" s="24"/>
      <c r="BU2549" s="24"/>
      <c r="BW2549" s="22" t="s">
        <v>64</v>
      </c>
    </row>
    <row r="2550" spans="2:91" ht="18.600000000000001" customHeight="1" thickBot="1">
      <c r="D2550" s="249" t="s">
        <v>103</v>
      </c>
      <c r="E2550" s="250"/>
      <c r="F2550" s="251" t="s">
        <v>104</v>
      </c>
      <c r="G2550" s="252"/>
      <c r="H2550" s="229"/>
      <c r="I2550" s="253" t="s">
        <v>11</v>
      </c>
      <c r="J2550" s="254"/>
      <c r="K2550" s="255" t="s">
        <v>12</v>
      </c>
      <c r="L2550" s="256"/>
      <c r="M2550" s="24"/>
      <c r="N2550" s="253" t="s">
        <v>105</v>
      </c>
      <c r="O2550" s="254"/>
      <c r="P2550" s="255" t="s">
        <v>106</v>
      </c>
      <c r="Q2550" s="256"/>
      <c r="R2550" s="24"/>
      <c r="S2550" s="249" t="s">
        <v>107</v>
      </c>
      <c r="T2550" s="250"/>
      <c r="U2550" s="251" t="s">
        <v>108</v>
      </c>
      <c r="V2550" s="252"/>
      <c r="W2550" s="8"/>
      <c r="X2550" s="253" t="s">
        <v>109</v>
      </c>
      <c r="Y2550" s="254"/>
      <c r="Z2550" s="255" t="s">
        <v>110</v>
      </c>
      <c r="AA2550" s="256"/>
      <c r="AB2550" s="8"/>
      <c r="AC2550" s="253" t="s">
        <v>111</v>
      </c>
      <c r="AD2550" s="254"/>
      <c r="AE2550" s="255" t="s">
        <v>14</v>
      </c>
      <c r="AF2550" s="256"/>
      <c r="AG2550" s="8"/>
      <c r="AH2550" s="253" t="s">
        <v>112</v>
      </c>
      <c r="AI2550" s="254"/>
      <c r="AJ2550" s="255" t="s">
        <v>113</v>
      </c>
      <c r="AK2550" s="256"/>
      <c r="AL2550" s="8"/>
      <c r="AM2550" s="249" t="s">
        <v>114</v>
      </c>
      <c r="AN2550" s="250"/>
      <c r="AO2550" s="251" t="s">
        <v>115</v>
      </c>
      <c r="AP2550" s="252"/>
      <c r="AQ2550" s="24"/>
      <c r="AR2550" s="253" t="s">
        <v>116</v>
      </c>
      <c r="AS2550" s="254"/>
      <c r="AT2550" s="255" t="s">
        <v>13</v>
      </c>
      <c r="AU2550" s="256"/>
      <c r="AV2550" s="4"/>
      <c r="AW2550" s="253" t="s">
        <v>117</v>
      </c>
      <c r="AX2550" s="254"/>
      <c r="AY2550" s="255" t="s">
        <v>118</v>
      </c>
      <c r="AZ2550" s="256"/>
      <c r="BA2550" s="8"/>
      <c r="BB2550" s="253" t="s">
        <v>119</v>
      </c>
      <c r="BC2550" s="254"/>
      <c r="BD2550" s="255" t="s">
        <v>120</v>
      </c>
      <c r="BE2550" s="256"/>
      <c r="BF2550" s="4"/>
      <c r="BG2550" s="249" t="s">
        <v>121</v>
      </c>
      <c r="BH2550" s="250"/>
      <c r="BI2550" s="251" t="s">
        <v>122</v>
      </c>
      <c r="BJ2550" s="252"/>
      <c r="BK2550" s="4"/>
      <c r="BL2550" s="253" t="s">
        <v>123</v>
      </c>
      <c r="BM2550" s="254"/>
      <c r="BN2550" s="255" t="s">
        <v>124</v>
      </c>
      <c r="BO2550" s="256"/>
      <c r="BP2550" s="4"/>
      <c r="BQ2550" s="253" t="s">
        <v>125</v>
      </c>
      <c r="BR2550" s="254"/>
      <c r="BS2550" s="255" t="s">
        <v>126</v>
      </c>
      <c r="BT2550" s="256"/>
      <c r="BU2550" s="8"/>
      <c r="BV2550" s="253" t="s">
        <v>127</v>
      </c>
      <c r="BW2550" s="254"/>
      <c r="BX2550" s="255" t="s">
        <v>128</v>
      </c>
      <c r="BY2550" s="256"/>
      <c r="CA2550" s="27" t="s">
        <v>15</v>
      </c>
      <c r="CC2550" s="133" t="s">
        <v>70</v>
      </c>
      <c r="CD2550" s="9"/>
      <c r="CE2550" s="38"/>
      <c r="CF2550" s="38"/>
      <c r="CG2550" s="38"/>
      <c r="CH2550" s="38"/>
    </row>
    <row r="2551" spans="2:91" ht="18.600000000000001" customHeight="1" thickTop="1" thickBot="1">
      <c r="B2551" s="129">
        <v>6.8</v>
      </c>
      <c r="D2551" s="29">
        <v>1</v>
      </c>
      <c r="E2551" s="30">
        <v>0</v>
      </c>
      <c r="F2551" s="31">
        <v>0</v>
      </c>
      <c r="G2551" s="32">
        <f t="shared" ref="G2551:G2614" si="24546">-1/($E$8*$B2551)</f>
        <v>-9.6938235294117658E-2</v>
      </c>
      <c r="I2551" s="29">
        <v>1</v>
      </c>
      <c r="J2551" s="33">
        <v>0</v>
      </c>
      <c r="K2551" s="31">
        <v>0</v>
      </c>
      <c r="L2551" s="32">
        <v>0</v>
      </c>
      <c r="N2551" s="29">
        <f t="shared" ref="N2551" si="24547">D2551*I2551+F2551*I2554-E2551*J2551-G2551*J2554</f>
        <v>0.98240032298535884</v>
      </c>
      <c r="O2551" s="33">
        <f t="shared" ref="O2551" si="24548">(D2551*J2551+E2551*I2551+F2551*J2554+G2551*I2554)</f>
        <v>0</v>
      </c>
      <c r="P2551" s="31">
        <f t="shared" ref="P2551" si="24549">D2551*K2551+F2551*K2554-E2551*L2551-G2551*L2554</f>
        <v>0</v>
      </c>
      <c r="Q2551" s="32">
        <f t="shared" ref="Q2551" si="24550">(D2551*L2551+E2551*K2551+F2551*L2554+G2551*K2554)</f>
        <v>-9.6938235294117658E-2</v>
      </c>
      <c r="S2551" s="29">
        <v>1</v>
      </c>
      <c r="T2551" s="30">
        <v>0</v>
      </c>
      <c r="U2551" s="31">
        <v>0</v>
      </c>
      <c r="V2551" s="32">
        <f t="shared" ref="V2551:V2614" si="24551">-1/($T$8*$B2551)</f>
        <v>-0.18831911764705883</v>
      </c>
      <c r="X2551" s="29">
        <f t="shared" ref="X2551" si="24552">N2551*S2551+P2551*S2554-O2551*T2551-Q2551*T2554</f>
        <v>0.98240032298535884</v>
      </c>
      <c r="Y2551" s="33">
        <f t="shared" ref="Y2551" si="24553">(N2551*T2551+O2551*S2551+P2551*T2554+Q2551*S2554)</f>
        <v>0</v>
      </c>
      <c r="Z2551" s="31">
        <f t="shared" ref="Z2551" si="24554">N2551*U2551+P2551*U2554-O2551*V2551-Q2551*V2554</f>
        <v>0</v>
      </c>
      <c r="AA2551" s="32">
        <f t="shared" ref="AA2551" si="24555">(N2551*V2551+O2551*U2551+P2551*V2554+Q2551*U2554)</f>
        <v>-0.28194299729490602</v>
      </c>
      <c r="AB2551" s="8"/>
      <c r="AC2551" s="29">
        <v>1</v>
      </c>
      <c r="AD2551" s="33">
        <v>0</v>
      </c>
      <c r="AE2551" s="31">
        <v>0</v>
      </c>
      <c r="AF2551" s="32">
        <v>0</v>
      </c>
      <c r="AH2551" s="29">
        <f t="shared" ref="AH2551" si="24556">X2551*AC2551+Z2551*AC2554-Y2551*AD2551-AA2551*AD2554</f>
        <v>0.94242714997318733</v>
      </c>
      <c r="AI2551" s="33">
        <f t="shared" ref="AI2551" si="24557">(X2551*AD2551+Y2551*AC2551+Z2551*AD2554+AA2551*AC2554)</f>
        <v>0</v>
      </c>
      <c r="AJ2551" s="31">
        <f t="shared" ref="AJ2551" si="24558">X2551*AE2551+Z2551*AE2554-Y2551*AF2551-AA2551*AF2554</f>
        <v>0</v>
      </c>
      <c r="AK2551" s="32">
        <f t="shared" ref="AK2551" si="24559">(X2551*AF2551+Y2551*AE2551+Z2551*AF2554+AA2551*AE2554)</f>
        <v>-0.28194299729490602</v>
      </c>
      <c r="AL2551" s="8"/>
      <c r="AM2551" s="29">
        <v>1</v>
      </c>
      <c r="AN2551" s="30">
        <v>0</v>
      </c>
      <c r="AO2551" s="31">
        <v>0</v>
      </c>
      <c r="AP2551" s="32">
        <f t="shared" ref="AP2551:AP2614" si="24560">-1/($AN$8*$B2551)</f>
        <v>-0.17029852941176468</v>
      </c>
      <c r="AR2551" s="29">
        <f t="shared" ref="AR2551" si="24561">AH2551*AM2551+AJ2551*AM2554-AI2551*AN2551-AK2551*AN2554</f>
        <v>0.94242714997318733</v>
      </c>
      <c r="AS2551" s="33">
        <f t="shared" ref="AS2551" si="24562">(AH2551*AN2551+AI2551*AM2551+AJ2551*AN2554+AK2551*AM2554)</f>
        <v>0</v>
      </c>
      <c r="AT2551" s="31">
        <f t="shared" ref="AT2551" si="24563">AH2551*AO2551+AJ2551*AO2554-AI2551*AP2551-AK2551*AP2554</f>
        <v>0</v>
      </c>
      <c r="AU2551" s="32">
        <f t="shared" ref="AU2551" si="24564">(AH2551*AP2551+AI2551*AO2551+AJ2551*AP2554+AK2551*AO2554)</f>
        <v>-0.44243695501306046</v>
      </c>
      <c r="AV2551" s="8"/>
      <c r="AW2551" s="29">
        <v>1</v>
      </c>
      <c r="AX2551" s="33">
        <v>0</v>
      </c>
      <c r="AY2551" s="31">
        <v>0</v>
      </c>
      <c r="AZ2551" s="32">
        <v>0</v>
      </c>
      <c r="BB2551" s="29">
        <f t="shared" ref="BB2551" si="24565">AR2551*AW2551+AT2551*AW2554-AS2551*AX2551-AU2551*AX2554</f>
        <v>0.88547395606443702</v>
      </c>
      <c r="BC2551" s="33">
        <f t="shared" ref="BC2551" si="24566">(AR2551*AX2551+AS2551*AW2551+AT2551*AX2554+AU2551*AW2554)</f>
        <v>0</v>
      </c>
      <c r="BD2551" s="31">
        <f t="shared" ref="BD2551" si="24567">AR2551*AY2551+AT2551*AY2554-AS2551*AZ2551-AU2551*AZ2554</f>
        <v>0</v>
      </c>
      <c r="BE2551" s="32">
        <f t="shared" ref="BE2551" si="24568">(AR2551*AZ2551+AS2551*AY2551+AT2551*AZ2554+AU2551*AY2554)</f>
        <v>-0.44243695501306046</v>
      </c>
      <c r="BF2551" s="8"/>
      <c r="BG2551" s="29">
        <v>1</v>
      </c>
      <c r="BH2551" s="30">
        <v>0</v>
      </c>
      <c r="BI2551" s="31">
        <v>0</v>
      </c>
      <c r="BJ2551" s="32">
        <f t="shared" ref="BJ2551:BJ2614" si="24569">-1/($BH$8*$B2551)</f>
        <v>-5.9880882352941173E-2</v>
      </c>
      <c r="BL2551" s="29">
        <f t="shared" ref="BL2551" si="24570">BB2551*BG2551+BD2551*BG2554-BC2551*BH2551-BE2551*BH2554</f>
        <v>0.88547395606443702</v>
      </c>
      <c r="BM2551" s="33">
        <f t="shared" ref="BM2551" si="24571">(BB2551*BH2551+BC2551*BG2551+BD2551*BH2554+BE2551*BG2554)</f>
        <v>0</v>
      </c>
      <c r="BN2551" s="31">
        <f t="shared" ref="BN2551" si="24572">BB2551*BI2551+BD2551*BI2554-BC2551*BJ2551-BE2551*BJ2554</f>
        <v>0</v>
      </c>
      <c r="BO2551" s="32">
        <f t="shared" ref="BO2551" si="24573">(BB2551*BJ2551+BC2551*BI2551+BD2551*BJ2554+BE2551*BI2554)</f>
        <v>-0.49545991680274842</v>
      </c>
      <c r="BP2551" s="8"/>
      <c r="BQ2551" s="34">
        <v>1</v>
      </c>
      <c r="BR2551" s="35">
        <v>0</v>
      </c>
      <c r="BS2551" s="11">
        <v>0</v>
      </c>
      <c r="BT2551" s="36">
        <v>0</v>
      </c>
      <c r="BV2551" s="29">
        <f t="shared" ref="BV2551" si="24574">BL2551*BQ2551+BN2551*BQ2554-BM2551*BR2551-BO2551*BR2554</f>
        <v>0.88547395606443702</v>
      </c>
      <c r="BW2551" s="33">
        <f t="shared" ref="BW2551" si="24575">(BL2551*BR2551+BM2551*BQ2551+BN2551*BR2554+BO2551*BQ2554)</f>
        <v>-0.49545991680274842</v>
      </c>
      <c r="BX2551" s="31">
        <f t="shared" ref="BX2551" si="24576">BL2551*BS2551+BN2551*BS2554-BM2551*BT2551-BO2551*BT2554</f>
        <v>0</v>
      </c>
      <c r="BY2551" s="32">
        <f t="shared" ref="BY2551" si="24577">(BL2551*BT2551+BM2551*BS2551+BN2551*BT2554+BO2551*BS2554)</f>
        <v>-0.49545991680274842</v>
      </c>
      <c r="CA2551" s="37">
        <f t="shared" ref="CA2551" si="24578">20*LOG(((1+$BR$8)/$BR$8)/((BV2551+BV2554)^2+(BW2551+BW2554)^2)^0.5)</f>
        <v>-3.8590254020356525E-3</v>
      </c>
      <c r="CC2551" s="134">
        <f t="shared" ref="CC2551" si="24579">((BV2551^2+BW2551^2)^0.5)/((BV2554^2+BW2554^2)^0.5)</f>
        <v>1.0281124423944503</v>
      </c>
      <c r="CD2551" s="9"/>
      <c r="CE2551" s="38"/>
      <c r="CF2551" s="38"/>
      <c r="CG2551" s="38"/>
      <c r="CH2551" s="38"/>
      <c r="CM2551" s="129">
        <v>6.78000000000001</v>
      </c>
    </row>
    <row r="2552" spans="2:91" ht="18.600000000000001" customHeight="1" thickBot="1">
      <c r="D2552" s="39"/>
      <c r="G2552" s="40"/>
      <c r="I2552" s="39"/>
      <c r="L2552" s="40"/>
      <c r="N2552" s="39"/>
      <c r="Q2552" s="40"/>
      <c r="S2552" s="39"/>
      <c r="V2552" s="40"/>
      <c r="X2552" s="39"/>
      <c r="AA2552" s="40"/>
      <c r="AC2552" s="39"/>
      <c r="AF2552" s="40"/>
      <c r="AH2552" s="39"/>
      <c r="AK2552" s="40"/>
      <c r="AM2552" s="39"/>
      <c r="AP2552" s="40"/>
      <c r="AR2552" s="39"/>
      <c r="AU2552" s="40"/>
      <c r="AW2552" s="39"/>
      <c r="AZ2552" s="40"/>
      <c r="BB2552" s="39"/>
      <c r="BE2552" s="40"/>
      <c r="BG2552" s="39"/>
      <c r="BJ2552" s="40"/>
      <c r="BL2552" s="39"/>
      <c r="BO2552" s="40"/>
      <c r="BQ2552" s="34"/>
      <c r="BR2552" s="11"/>
      <c r="BS2552" s="11"/>
      <c r="BT2552" s="41"/>
      <c r="BV2552" s="39"/>
      <c r="BY2552" s="40"/>
      <c r="CC2552" s="135"/>
      <c r="CD2552" s="9"/>
      <c r="CE2552" s="38"/>
      <c r="CF2552" s="38"/>
      <c r="CG2552" s="38"/>
      <c r="CH2552" s="38"/>
    </row>
    <row r="2553" spans="2:91" ht="18.600000000000001" customHeight="1" thickBot="1">
      <c r="D2553" s="258" t="s">
        <v>129</v>
      </c>
      <c r="E2553" s="259"/>
      <c r="F2553" s="260" t="s">
        <v>130</v>
      </c>
      <c r="G2553" s="261"/>
      <c r="H2553" s="229"/>
      <c r="I2553" s="258" t="s">
        <v>131</v>
      </c>
      <c r="J2553" s="259"/>
      <c r="K2553" s="260" t="s">
        <v>132</v>
      </c>
      <c r="L2553" s="261"/>
      <c r="N2553" s="253" t="s">
        <v>133</v>
      </c>
      <c r="O2553" s="254"/>
      <c r="P2553" s="255" t="s">
        <v>134</v>
      </c>
      <c r="Q2553" s="256"/>
      <c r="S2553" s="258" t="s">
        <v>135</v>
      </c>
      <c r="T2553" s="259"/>
      <c r="U2553" s="260" t="s">
        <v>136</v>
      </c>
      <c r="V2553" s="261"/>
      <c r="W2553" s="8"/>
      <c r="X2553" s="253" t="s">
        <v>137</v>
      </c>
      <c r="Y2553" s="254"/>
      <c r="Z2553" s="255" t="s">
        <v>138</v>
      </c>
      <c r="AA2553" s="256"/>
      <c r="AB2553" s="8"/>
      <c r="AC2553" s="258" t="s">
        <v>139</v>
      </c>
      <c r="AD2553" s="259"/>
      <c r="AE2553" s="260" t="s">
        <v>140</v>
      </c>
      <c r="AF2553" s="261"/>
      <c r="AG2553" s="8"/>
      <c r="AH2553" s="253" t="s">
        <v>141</v>
      </c>
      <c r="AI2553" s="254"/>
      <c r="AJ2553" s="255" t="s">
        <v>142</v>
      </c>
      <c r="AK2553" s="256"/>
      <c r="AL2553" s="8"/>
      <c r="AM2553" s="258" t="s">
        <v>143</v>
      </c>
      <c r="AN2553" s="259"/>
      <c r="AO2553" s="260" t="s">
        <v>144</v>
      </c>
      <c r="AP2553" s="261"/>
      <c r="AR2553" s="253" t="s">
        <v>145</v>
      </c>
      <c r="AS2553" s="254"/>
      <c r="AT2553" s="255" t="s">
        <v>146</v>
      </c>
      <c r="AU2553" s="256"/>
      <c r="AV2553" s="4"/>
      <c r="AW2553" s="258" t="s">
        <v>147</v>
      </c>
      <c r="AX2553" s="259"/>
      <c r="AY2553" s="260" t="s">
        <v>148</v>
      </c>
      <c r="AZ2553" s="261"/>
      <c r="BA2553" s="8"/>
      <c r="BB2553" s="253" t="s">
        <v>149</v>
      </c>
      <c r="BC2553" s="254"/>
      <c r="BD2553" s="255" t="s">
        <v>150</v>
      </c>
      <c r="BE2553" s="256"/>
      <c r="BF2553" s="4"/>
      <c r="BG2553" s="258" t="s">
        <v>151</v>
      </c>
      <c r="BH2553" s="259"/>
      <c r="BI2553" s="260" t="s">
        <v>152</v>
      </c>
      <c r="BJ2553" s="261"/>
      <c r="BK2553" s="4"/>
      <c r="BL2553" s="253" t="s">
        <v>153</v>
      </c>
      <c r="BM2553" s="254"/>
      <c r="BN2553" s="255" t="s">
        <v>154</v>
      </c>
      <c r="BO2553" s="256"/>
      <c r="BP2553" s="4"/>
      <c r="BQ2553" s="258" t="s">
        <v>155</v>
      </c>
      <c r="BR2553" s="259"/>
      <c r="BS2553" s="260" t="s">
        <v>156</v>
      </c>
      <c r="BT2553" s="261"/>
      <c r="BU2553" s="8"/>
      <c r="BV2553" s="253" t="s">
        <v>157</v>
      </c>
      <c r="BW2553" s="254"/>
      <c r="BX2553" s="255" t="s">
        <v>158</v>
      </c>
      <c r="BY2553" s="256"/>
      <c r="CA2553" s="46" t="s">
        <v>16</v>
      </c>
      <c r="CC2553" s="136" t="s">
        <v>71</v>
      </c>
      <c r="CD2553" s="9"/>
      <c r="CE2553" s="38"/>
      <c r="CF2553" s="38"/>
      <c r="CG2553" s="38"/>
      <c r="CH2553" s="38"/>
    </row>
    <row r="2554" spans="2:91" ht="18.600000000000001" customHeight="1" thickTop="1" thickBot="1">
      <c r="D2554" s="29">
        <v>0</v>
      </c>
      <c r="E2554" s="33">
        <v>0</v>
      </c>
      <c r="F2554" s="31">
        <v>1</v>
      </c>
      <c r="G2554" s="32">
        <v>0</v>
      </c>
      <c r="I2554" s="29">
        <v>0</v>
      </c>
      <c r="J2554" s="33">
        <f t="shared" ref="J2554" si="24580">IF(0=(1-$J$8*$K$8*$B2551^2),10^14,$B2551*$J$8/(1-$J$8*$K$8*$B2551^2))</f>
        <v>-0.18155557465268987</v>
      </c>
      <c r="K2554" s="31">
        <v>1</v>
      </c>
      <c r="L2554" s="32">
        <v>0</v>
      </c>
      <c r="N2554" s="29">
        <f t="shared" ref="N2554" si="24581">D2554*I2551+F2554*I2554-E2554*J2551-G2554*J2554</f>
        <v>0</v>
      </c>
      <c r="O2554" s="33">
        <f t="shared" ref="O2554" si="24582">(D2554*J2551+E2554*I2551+F2554*J2554+G2554*I2554)</f>
        <v>-0.18155557465268987</v>
      </c>
      <c r="P2554" s="31">
        <f t="shared" ref="P2554" si="24583">D2554*K2551+F2554*K2554-E2554*L2551-G2554*L2554</f>
        <v>1</v>
      </c>
      <c r="Q2554" s="32">
        <f t="shared" ref="Q2554" si="24584">(D2554*L2551+E2554*K2551+F2554*L2554+G2554*K2554)</f>
        <v>0</v>
      </c>
      <c r="S2554" s="29">
        <v>0</v>
      </c>
      <c r="T2554" s="33">
        <v>0</v>
      </c>
      <c r="U2554" s="31">
        <v>1</v>
      </c>
      <c r="V2554" s="32">
        <v>0</v>
      </c>
      <c r="X2554" s="29">
        <f t="shared" ref="X2554" si="24585">N2554*S2551+P2554*S2554-O2554*T2551-Q2554*T2554</f>
        <v>0</v>
      </c>
      <c r="Y2554" s="33">
        <f t="shared" ref="Y2554" si="24586">(N2554*T2551+O2554*S2551+P2554*T2554+Q2554*S2554)</f>
        <v>-0.18155557465268987</v>
      </c>
      <c r="Z2554" s="31">
        <f t="shared" ref="Z2554" si="24587">N2554*U2551+P2554*U2554-O2554*V2551-Q2554*V2554</f>
        <v>0.96580961437750068</v>
      </c>
      <c r="AA2554" s="32">
        <f t="shared" ref="AA2554" si="24588">(N2554*V2551+O2554*U2551+P2554*V2554+Q2554*U2554)</f>
        <v>0</v>
      </c>
      <c r="AB2554" s="8"/>
      <c r="AC2554" s="29">
        <v>0</v>
      </c>
      <c r="AD2554" s="33">
        <f t="shared" ref="AD2554" si="24589">IF(0=(1-$AD$8*$AE$8*$B2551^2),10^14,$B2551*$AD$8/(1-$AD$8*$AE$8*$B2551^2))</f>
        <v>-0.14177749898274811</v>
      </c>
      <c r="AE2554" s="31">
        <v>1</v>
      </c>
      <c r="AF2554" s="32">
        <v>0</v>
      </c>
      <c r="AH2554" s="29">
        <f t="shared" ref="AH2554" si="24590">X2554*AC2551+Z2554*AC2554-Y2554*AD2551-AA2554*AD2554</f>
        <v>0</v>
      </c>
      <c r="AI2554" s="33">
        <f t="shared" ref="AI2554" si="24591">(X2554*AD2551+Y2554*AC2551+Z2554*AD2554+AA2554*AC2554)</f>
        <v>-0.31848564627262432</v>
      </c>
      <c r="AJ2554" s="31">
        <f t="shared" ref="AJ2554" si="24592">X2554*AE2551+Z2554*AE2554-Y2554*AF2551-AA2554*AF2554</f>
        <v>0.96580961437750068</v>
      </c>
      <c r="AK2554" s="32">
        <f t="shared" ref="AK2554" si="24593">(X2554*AF2551+Y2554*AE2551+Z2554*AF2554+AA2554*AE2554)</f>
        <v>0</v>
      </c>
      <c r="AL2554" s="8"/>
      <c r="AM2554" s="29">
        <v>0</v>
      </c>
      <c r="AN2554" s="33">
        <v>0</v>
      </c>
      <c r="AO2554" s="31">
        <v>1</v>
      </c>
      <c r="AP2554" s="32">
        <v>0</v>
      </c>
      <c r="AR2554" s="29">
        <f t="shared" ref="AR2554" si="24594">AH2554*AM2551+AJ2554*AM2554-AI2554*AN2551-AK2554*AN2554</f>
        <v>0</v>
      </c>
      <c r="AS2554" s="33">
        <f t="shared" ref="AS2554" si="24595">(AH2554*AN2551+AI2554*AM2551+AJ2554*AN2554+AK2554*AM2554)</f>
        <v>-0.31848564627262432</v>
      </c>
      <c r="AT2554" s="31">
        <f t="shared" ref="AT2554" si="24596">AH2554*AO2551+AJ2554*AO2554-AI2554*AP2551-AK2554*AP2554</f>
        <v>0.91157197717851723</v>
      </c>
      <c r="AU2554" s="32">
        <f t="shared" ref="AU2554" si="24597">(AH2554*AP2551+AI2554*AO2551+AJ2554*AP2554+AK2554*AO2554)</f>
        <v>0</v>
      </c>
      <c r="AV2554" s="8"/>
      <c r="AW2554" s="29">
        <v>0</v>
      </c>
      <c r="AX2554" s="33">
        <f t="shared" ref="AX2554" si="24598">IF(0=(1-$AX$8*$AY$8*$B2551^2),10^14,$B2551*$AX$8/(1-$AX$8*$AY$8*$B2551^2))</f>
        <v>-0.12872612304066944</v>
      </c>
      <c r="AY2554" s="31">
        <v>1</v>
      </c>
      <c r="AZ2554" s="32">
        <v>0</v>
      </c>
      <c r="BB2554" s="29">
        <f t="shared" ref="BB2554" si="24599">AR2554*AW2551+AT2554*AW2554-AS2554*AX2551-AU2554*AX2554</f>
        <v>0</v>
      </c>
      <c r="BC2554" s="33">
        <f t="shared" ref="BC2554" si="24600">(AR2554*AX2551+AS2554*AW2551+AT2554*AX2554+AU2554*AW2554)</f>
        <v>-0.43582877276733245</v>
      </c>
      <c r="BD2554" s="31">
        <f t="shared" ref="BD2554" si="24601">AR2554*AY2551+AT2554*AY2554-AS2554*AZ2551-AU2554*AZ2554</f>
        <v>0.91157197717851723</v>
      </c>
      <c r="BE2554" s="32">
        <f t="shared" ref="BE2554" si="24602">(AR2554*AZ2551+AS2554*AY2551+AT2554*AZ2554+AU2554*AY2554)</f>
        <v>0</v>
      </c>
      <c r="BF2554" s="8"/>
      <c r="BG2554" s="29">
        <v>0</v>
      </c>
      <c r="BH2554" s="33">
        <v>0</v>
      </c>
      <c r="BI2554" s="31">
        <v>1</v>
      </c>
      <c r="BJ2554" s="32">
        <v>0</v>
      </c>
      <c r="BL2554" s="29">
        <f t="shared" ref="BL2554" si="24603">BB2554*BG2551+BD2554*BG2554-BC2554*BH2551-BE2554*BH2554</f>
        <v>0</v>
      </c>
      <c r="BM2554" s="33">
        <f t="shared" ref="BM2554" si="24604">(BB2554*BH2551+BC2554*BG2551+BD2554*BH2554+BE2554*BG2554)</f>
        <v>-0.43582877276733245</v>
      </c>
      <c r="BN2554" s="31">
        <f t="shared" ref="BN2554" si="24605">BB2554*BI2551+BD2554*BI2554-BC2554*BJ2551-BE2554*BJ2554</f>
        <v>0.88547416571040982</v>
      </c>
      <c r="BO2554" s="32">
        <f t="shared" ref="BO2554" si="24606">(BB2554*BJ2551+BC2554*BI2551+BD2554*BJ2554+BE2554*BI2554)</f>
        <v>0</v>
      </c>
      <c r="BP2554" s="8"/>
      <c r="BQ2554" s="19">
        <f t="shared" ref="BQ2554:BQ2617" si="24607">1/$BR$8</f>
        <v>1</v>
      </c>
      <c r="BR2554" s="47">
        <v>0</v>
      </c>
      <c r="BS2554" s="48">
        <v>1</v>
      </c>
      <c r="BT2554" s="49">
        <v>0</v>
      </c>
      <c r="BV2554" s="29">
        <f t="shared" ref="BV2554" si="24608">BL2554*BQ2551+BN2554*BQ2554-BM2554*BR2551-BO2554*BR2554</f>
        <v>0.88547416571040982</v>
      </c>
      <c r="BW2554" s="33">
        <f t="shared" ref="BW2554" si="24609">(BL2554*BR2551+BM2554*BQ2551+BN2554*BR2554+BO2554*BQ2554)</f>
        <v>-0.43582877276733245</v>
      </c>
      <c r="BX2554" s="31">
        <f t="shared" ref="BX2554" si="24610">BL2554*BS2551+BN2554*BS2554-BM2554*BT2551-BO2554*BT2554</f>
        <v>0.88547416571040982</v>
      </c>
      <c r="BY2554" s="32">
        <f t="shared" ref="BY2554" si="24611">(BL2554*BT2551+BM2554*BS2551+BN2554*BT2554+BO2554*BS2554)</f>
        <v>0</v>
      </c>
      <c r="CA2554" s="50">
        <f t="shared" ref="CA2554" si="24612">(180/PI())*ATAN(-1*(BW2551+BW2554)/(BV2551+BV2554))</f>
        <v>27.738540692025449</v>
      </c>
      <c r="CC2554" s="137">
        <f t="shared" ref="CC2554" si="24613">20*LOG(((1-(10^(CA2551/20)^2)*(1-((1-CC2551)/(1+CC2551))^2))^0.5))</f>
        <v>-29.66517520210958</v>
      </c>
      <c r="CD2554" s="9"/>
      <c r="CE2554" s="38"/>
      <c r="CF2554" s="38"/>
      <c r="CG2554" s="38"/>
      <c r="CH2554" s="38"/>
    </row>
    <row r="2555" spans="2:91" ht="18.600000000000001" customHeight="1">
      <c r="CC2555" s="42"/>
    </row>
    <row r="2556" spans="2:91" ht="18.600000000000001" customHeight="1" thickBot="1">
      <c r="E2556" s="22" t="s">
        <v>4</v>
      </c>
      <c r="J2556" s="22" t="s">
        <v>5</v>
      </c>
      <c r="O2556" s="22" t="s">
        <v>6</v>
      </c>
      <c r="T2556" s="22" t="s">
        <v>7</v>
      </c>
      <c r="Y2556" s="22" t="s">
        <v>8</v>
      </c>
      <c r="AD2556" s="22" t="s">
        <v>65</v>
      </c>
      <c r="AI2556" s="22" t="s">
        <v>9</v>
      </c>
      <c r="AN2556" s="22" t="s">
        <v>66</v>
      </c>
      <c r="AS2556" s="22" t="s">
        <v>51</v>
      </c>
      <c r="AX2556" s="22" t="s">
        <v>67</v>
      </c>
      <c r="BC2556" s="22" t="s">
        <v>52</v>
      </c>
      <c r="BH2556" s="22" t="s">
        <v>68</v>
      </c>
      <c r="BM2556" s="22" t="s">
        <v>63</v>
      </c>
      <c r="BQ2556" s="23" t="s">
        <v>69</v>
      </c>
      <c r="BR2556" s="23"/>
      <c r="BS2556" s="24"/>
      <c r="BT2556" s="24"/>
      <c r="BU2556" s="24"/>
      <c r="BW2556" s="22" t="s">
        <v>64</v>
      </c>
    </row>
    <row r="2557" spans="2:91" ht="18.600000000000001" customHeight="1" thickBot="1">
      <c r="D2557" s="249" t="s">
        <v>103</v>
      </c>
      <c r="E2557" s="250"/>
      <c r="F2557" s="251" t="s">
        <v>104</v>
      </c>
      <c r="G2557" s="252"/>
      <c r="H2557" s="229"/>
      <c r="I2557" s="253" t="s">
        <v>11</v>
      </c>
      <c r="J2557" s="254"/>
      <c r="K2557" s="255" t="s">
        <v>12</v>
      </c>
      <c r="L2557" s="256"/>
      <c r="M2557" s="24"/>
      <c r="N2557" s="253" t="s">
        <v>105</v>
      </c>
      <c r="O2557" s="254"/>
      <c r="P2557" s="255" t="s">
        <v>106</v>
      </c>
      <c r="Q2557" s="256"/>
      <c r="R2557" s="24"/>
      <c r="S2557" s="249" t="s">
        <v>107</v>
      </c>
      <c r="T2557" s="250"/>
      <c r="U2557" s="251" t="s">
        <v>108</v>
      </c>
      <c r="V2557" s="252"/>
      <c r="W2557" s="8"/>
      <c r="X2557" s="253" t="s">
        <v>109</v>
      </c>
      <c r="Y2557" s="254"/>
      <c r="Z2557" s="255" t="s">
        <v>110</v>
      </c>
      <c r="AA2557" s="256"/>
      <c r="AB2557" s="8"/>
      <c r="AC2557" s="253" t="s">
        <v>111</v>
      </c>
      <c r="AD2557" s="254"/>
      <c r="AE2557" s="255" t="s">
        <v>14</v>
      </c>
      <c r="AF2557" s="256"/>
      <c r="AG2557" s="8"/>
      <c r="AH2557" s="253" t="s">
        <v>112</v>
      </c>
      <c r="AI2557" s="254"/>
      <c r="AJ2557" s="255" t="s">
        <v>113</v>
      </c>
      <c r="AK2557" s="256"/>
      <c r="AL2557" s="8"/>
      <c r="AM2557" s="249" t="s">
        <v>114</v>
      </c>
      <c r="AN2557" s="250"/>
      <c r="AO2557" s="251" t="s">
        <v>115</v>
      </c>
      <c r="AP2557" s="252"/>
      <c r="AQ2557" s="24"/>
      <c r="AR2557" s="253" t="s">
        <v>116</v>
      </c>
      <c r="AS2557" s="254"/>
      <c r="AT2557" s="255" t="s">
        <v>13</v>
      </c>
      <c r="AU2557" s="256"/>
      <c r="AV2557" s="4"/>
      <c r="AW2557" s="253" t="s">
        <v>117</v>
      </c>
      <c r="AX2557" s="254"/>
      <c r="AY2557" s="255" t="s">
        <v>118</v>
      </c>
      <c r="AZ2557" s="256"/>
      <c r="BA2557" s="8"/>
      <c r="BB2557" s="253" t="s">
        <v>119</v>
      </c>
      <c r="BC2557" s="254"/>
      <c r="BD2557" s="255" t="s">
        <v>120</v>
      </c>
      <c r="BE2557" s="256"/>
      <c r="BF2557" s="4"/>
      <c r="BG2557" s="249" t="s">
        <v>121</v>
      </c>
      <c r="BH2557" s="250"/>
      <c r="BI2557" s="251" t="s">
        <v>122</v>
      </c>
      <c r="BJ2557" s="252"/>
      <c r="BK2557" s="4"/>
      <c r="BL2557" s="253" t="s">
        <v>123</v>
      </c>
      <c r="BM2557" s="254"/>
      <c r="BN2557" s="255" t="s">
        <v>124</v>
      </c>
      <c r="BO2557" s="256"/>
      <c r="BP2557" s="4"/>
      <c r="BQ2557" s="253" t="s">
        <v>125</v>
      </c>
      <c r="BR2557" s="254"/>
      <c r="BS2557" s="255" t="s">
        <v>126</v>
      </c>
      <c r="BT2557" s="256"/>
      <c r="BU2557" s="8"/>
      <c r="BV2557" s="253" t="s">
        <v>127</v>
      </c>
      <c r="BW2557" s="254"/>
      <c r="BX2557" s="255" t="s">
        <v>128</v>
      </c>
      <c r="BY2557" s="256"/>
      <c r="CA2557" s="27" t="s">
        <v>15</v>
      </c>
      <c r="CC2557" s="133" t="s">
        <v>70</v>
      </c>
      <c r="CD2557" s="9"/>
      <c r="CE2557" s="38"/>
      <c r="CF2557" s="38"/>
      <c r="CG2557" s="38"/>
      <c r="CH2557" s="38"/>
    </row>
    <row r="2558" spans="2:91" ht="18.600000000000001" customHeight="1" thickTop="1" thickBot="1">
      <c r="B2558" s="129">
        <v>6.8200000000000101</v>
      </c>
      <c r="D2558" s="29">
        <v>1</v>
      </c>
      <c r="E2558" s="30">
        <v>0</v>
      </c>
      <c r="F2558" s="31">
        <v>0</v>
      </c>
      <c r="G2558" s="32">
        <f t="shared" ref="G2558:G2621" si="24614">-1/($E$8*$B2558)</f>
        <v>-9.6653958944281387E-2</v>
      </c>
      <c r="I2558" s="29">
        <v>1</v>
      </c>
      <c r="J2558" s="33">
        <v>0</v>
      </c>
      <c r="K2558" s="31">
        <v>0</v>
      </c>
      <c r="L2558" s="32">
        <v>0</v>
      </c>
      <c r="N2558" s="29">
        <f t="shared" ref="N2558" si="24615">D2558*I2558+F2558*I2561-E2558*J2558-G2558*J2561</f>
        <v>0.98250373762716448</v>
      </c>
      <c r="O2558" s="33">
        <f t="shared" ref="O2558" si="24616">(D2558*J2558+E2558*I2558+F2558*J2561+G2558*I2561)</f>
        <v>0</v>
      </c>
      <c r="P2558" s="31">
        <f t="shared" ref="P2558" si="24617">D2558*K2558+F2558*K2561-E2558*L2558-G2558*L2561</f>
        <v>0</v>
      </c>
      <c r="Q2558" s="32">
        <f t="shared" ref="Q2558" si="24618">(D2558*L2558+E2558*K2558+F2558*L2561+G2558*K2561)</f>
        <v>-9.6653958944281387E-2</v>
      </c>
      <c r="S2558" s="29">
        <v>1</v>
      </c>
      <c r="T2558" s="30">
        <v>0</v>
      </c>
      <c r="U2558" s="31">
        <v>0</v>
      </c>
      <c r="V2558" s="32">
        <f t="shared" ref="V2558:V2621" si="24619">-1/($T$8*$B2558)</f>
        <v>-0.18776686217008767</v>
      </c>
      <c r="X2558" s="29">
        <f t="shared" ref="X2558" si="24620">N2558*S2558+P2558*S2561-O2558*T2558-Q2558*T2561</f>
        <v>0.98250373762716448</v>
      </c>
      <c r="Y2558" s="33">
        <f t="shared" ref="Y2558" si="24621">(N2558*T2558+O2558*S2558+P2558*T2561+Q2558*S2561)</f>
        <v>0</v>
      </c>
      <c r="Z2558" s="31">
        <f t="shared" ref="Z2558" si="24622">N2558*U2558+P2558*U2561-O2558*V2558-Q2558*V2561</f>
        <v>0</v>
      </c>
      <c r="AA2558" s="32">
        <f t="shared" ref="AA2558" si="24623">(N2558*V2558+O2558*U2558+P2558*V2561+Q2558*U2561)</f>
        <v>-0.28113560282891714</v>
      </c>
      <c r="AB2558" s="8"/>
      <c r="AC2558" s="29">
        <v>1</v>
      </c>
      <c r="AD2558" s="33">
        <v>0</v>
      </c>
      <c r="AE2558" s="31">
        <v>0</v>
      </c>
      <c r="AF2558" s="32">
        <v>0</v>
      </c>
      <c r="AH2558" s="29">
        <f t="shared" ref="AH2558" si="24624">X2558*AC2558+Z2558*AC2561-Y2558*AD2558-AA2558*AD2561</f>
        <v>0.94276481812446511</v>
      </c>
      <c r="AI2558" s="33">
        <f t="shared" ref="AI2558" si="24625">(X2558*AD2558+Y2558*AC2558+Z2558*AD2561+AA2558*AC2561)</f>
        <v>0</v>
      </c>
      <c r="AJ2558" s="31">
        <f t="shared" ref="AJ2558" si="24626">X2558*AE2558+Z2558*AE2561-Y2558*AF2558-AA2558*AF2561</f>
        <v>0</v>
      </c>
      <c r="AK2558" s="32">
        <f t="shared" ref="AK2558" si="24627">(X2558*AF2558+Y2558*AE2558+Z2558*AF2561+AA2558*AE2561)</f>
        <v>-0.28113560282891714</v>
      </c>
      <c r="AL2558" s="8"/>
      <c r="AM2558" s="29">
        <v>1</v>
      </c>
      <c r="AN2558" s="30">
        <v>0</v>
      </c>
      <c r="AO2558" s="31">
        <v>0</v>
      </c>
      <c r="AP2558" s="32">
        <f t="shared" ref="AP2558:AP2621" si="24628">-1/($AN$8*$B2558)</f>
        <v>-0.16979912023460386</v>
      </c>
      <c r="AR2558" s="29">
        <f t="shared" ref="AR2558" si="24629">AH2558*AM2558+AJ2558*AM2561-AI2558*AN2558-AK2558*AN2561</f>
        <v>0.94276481812446511</v>
      </c>
      <c r="AS2558" s="33">
        <f t="shared" ref="AS2558" si="24630">(AH2558*AN2558+AI2558*AM2558+AJ2558*AN2561+AK2558*AM2561)</f>
        <v>0</v>
      </c>
      <c r="AT2558" s="31">
        <f t="shared" ref="AT2558" si="24631">AH2558*AO2558+AJ2558*AO2561-AI2558*AP2558-AK2558*AP2561</f>
        <v>0</v>
      </c>
      <c r="AU2558" s="32">
        <f t="shared" ref="AU2558" si="24632">(AH2558*AP2558+AI2558*AO2558+AJ2558*AP2561+AK2558*AO2561)</f>
        <v>-0.44121623953458766</v>
      </c>
      <c r="AV2558" s="8"/>
      <c r="AW2558" s="29">
        <v>1</v>
      </c>
      <c r="AX2558" s="33">
        <v>0</v>
      </c>
      <c r="AY2558" s="31">
        <v>0</v>
      </c>
      <c r="AZ2558" s="32">
        <v>0</v>
      </c>
      <c r="BB2558" s="29">
        <f t="shared" ref="BB2558" si="24633">AR2558*AW2558+AT2558*AW2561-AS2558*AX2558-AU2558*AX2561</f>
        <v>0.8861383389004085</v>
      </c>
      <c r="BC2558" s="33">
        <f t="shared" ref="BC2558" si="24634">(AR2558*AX2558+AS2558*AW2558+AT2558*AX2561+AU2558*AW2561)</f>
        <v>0</v>
      </c>
      <c r="BD2558" s="31">
        <f t="shared" ref="BD2558" si="24635">AR2558*AY2558+AT2558*AY2561-AS2558*AZ2558-AU2558*AZ2561</f>
        <v>0</v>
      </c>
      <c r="BE2558" s="32">
        <f t="shared" ref="BE2558" si="24636">(AR2558*AZ2558+AS2558*AY2558+AT2558*AZ2561+AU2558*AY2561)</f>
        <v>-0.44121623953458766</v>
      </c>
      <c r="BF2558" s="8"/>
      <c r="BG2558" s="29">
        <v>1</v>
      </c>
      <c r="BH2558" s="30">
        <v>0</v>
      </c>
      <c r="BI2558" s="31">
        <v>0</v>
      </c>
      <c r="BJ2558" s="32">
        <f t="shared" ref="BJ2558:BJ2621" si="24637">-1/($BH$8*$B2558)</f>
        <v>-5.9705278592375281E-2</v>
      </c>
      <c r="BL2558" s="29">
        <f t="shared" ref="BL2558" si="24638">BB2558*BG2558+BD2558*BG2561-BC2558*BH2558-BE2558*BH2561</f>
        <v>0.8861383389004085</v>
      </c>
      <c r="BM2558" s="33">
        <f t="shared" ref="BM2558" si="24639">(BB2558*BH2558+BC2558*BG2558+BD2558*BH2561+BE2558*BG2561)</f>
        <v>0</v>
      </c>
      <c r="BN2558" s="31">
        <f t="shared" ref="BN2558" si="24640">BB2558*BI2558+BD2558*BI2561-BC2558*BJ2558-BE2558*BJ2561</f>
        <v>0</v>
      </c>
      <c r="BO2558" s="32">
        <f t="shared" ref="BO2558" si="24641">(BB2558*BJ2558+BC2558*BI2558+BD2558*BJ2561+BE2558*BI2561)</f>
        <v>-0.4941233759300212</v>
      </c>
      <c r="BP2558" s="8"/>
      <c r="BQ2558" s="34">
        <v>1</v>
      </c>
      <c r="BR2558" s="35">
        <v>0</v>
      </c>
      <c r="BS2558" s="11">
        <v>0</v>
      </c>
      <c r="BT2558" s="36">
        <v>0</v>
      </c>
      <c r="BV2558" s="29">
        <f t="shared" ref="BV2558" si="24642">BL2558*BQ2558+BN2558*BQ2561-BM2558*BR2558-BO2558*BR2561</f>
        <v>0.8861383389004085</v>
      </c>
      <c r="BW2558" s="33">
        <f t="shared" ref="BW2558" si="24643">(BL2558*BR2558+BM2558*BQ2558+BN2558*BR2561+BO2558*BQ2561)</f>
        <v>-0.4941233759300212</v>
      </c>
      <c r="BX2558" s="31">
        <f t="shared" ref="BX2558" si="24644">BL2558*BS2558+BN2558*BS2561-BM2558*BT2558-BO2558*BT2561</f>
        <v>0</v>
      </c>
      <c r="BY2558" s="32">
        <f t="shared" ref="BY2558" si="24645">(BL2558*BT2558+BM2558*BS2558+BN2558*BT2561+BO2558*BS2561)</f>
        <v>-0.4941233759300212</v>
      </c>
      <c r="CA2558" s="37">
        <f t="shared" ref="CA2558" si="24646">20*LOG(((1+$BR$8)/$BR$8)/((BV2558+BV2561)^2+(BW2558+BW2561)^2)^0.5)</f>
        <v>-3.8417928938232746E-3</v>
      </c>
      <c r="CC2558" s="134">
        <f t="shared" ref="CC2558" si="24647">((BV2558^2+BW2558^2)^0.5)/((BV2561^2+BW2561^2)^0.5)</f>
        <v>1.0279713037646716</v>
      </c>
      <c r="CD2558" s="9"/>
      <c r="CE2558" s="38"/>
      <c r="CF2558" s="38"/>
      <c r="CG2558" s="38"/>
      <c r="CH2558" s="38"/>
      <c r="CM2558" s="129">
        <v>6.8</v>
      </c>
    </row>
    <row r="2559" spans="2:91" ht="18.600000000000001" customHeight="1" thickBot="1">
      <c r="D2559" s="39"/>
      <c r="G2559" s="40"/>
      <c r="I2559" s="39"/>
      <c r="L2559" s="40"/>
      <c r="N2559" s="39"/>
      <c r="Q2559" s="40"/>
      <c r="S2559" s="39"/>
      <c r="V2559" s="40"/>
      <c r="X2559" s="39"/>
      <c r="AA2559" s="40"/>
      <c r="AC2559" s="39"/>
      <c r="AF2559" s="40"/>
      <c r="AH2559" s="39"/>
      <c r="AK2559" s="40"/>
      <c r="AM2559" s="39"/>
      <c r="AP2559" s="40"/>
      <c r="AR2559" s="39"/>
      <c r="AU2559" s="40"/>
      <c r="AW2559" s="39"/>
      <c r="AZ2559" s="40"/>
      <c r="BB2559" s="39"/>
      <c r="BE2559" s="40"/>
      <c r="BG2559" s="39"/>
      <c r="BJ2559" s="40"/>
      <c r="BL2559" s="39"/>
      <c r="BO2559" s="40"/>
      <c r="BQ2559" s="34"/>
      <c r="BR2559" s="11"/>
      <c r="BS2559" s="11"/>
      <c r="BT2559" s="41"/>
      <c r="BV2559" s="39"/>
      <c r="BY2559" s="40"/>
      <c r="CC2559" s="135"/>
      <c r="CD2559" s="9"/>
      <c r="CE2559" s="38"/>
      <c r="CF2559" s="38"/>
      <c r="CG2559" s="38"/>
      <c r="CH2559" s="38"/>
    </row>
    <row r="2560" spans="2:91" ht="18.600000000000001" customHeight="1" thickBot="1">
      <c r="D2560" s="258" t="s">
        <v>129</v>
      </c>
      <c r="E2560" s="259"/>
      <c r="F2560" s="260" t="s">
        <v>130</v>
      </c>
      <c r="G2560" s="261"/>
      <c r="H2560" s="229"/>
      <c r="I2560" s="258" t="s">
        <v>131</v>
      </c>
      <c r="J2560" s="259"/>
      <c r="K2560" s="260" t="s">
        <v>132</v>
      </c>
      <c r="L2560" s="261"/>
      <c r="N2560" s="253" t="s">
        <v>133</v>
      </c>
      <c r="O2560" s="254"/>
      <c r="P2560" s="255" t="s">
        <v>134</v>
      </c>
      <c r="Q2560" s="256"/>
      <c r="S2560" s="258" t="s">
        <v>135</v>
      </c>
      <c r="T2560" s="259"/>
      <c r="U2560" s="260" t="s">
        <v>136</v>
      </c>
      <c r="V2560" s="261"/>
      <c r="W2560" s="8"/>
      <c r="X2560" s="253" t="s">
        <v>137</v>
      </c>
      <c r="Y2560" s="254"/>
      <c r="Z2560" s="255" t="s">
        <v>138</v>
      </c>
      <c r="AA2560" s="256"/>
      <c r="AB2560" s="8"/>
      <c r="AC2560" s="258" t="s">
        <v>139</v>
      </c>
      <c r="AD2560" s="259"/>
      <c r="AE2560" s="260" t="s">
        <v>140</v>
      </c>
      <c r="AF2560" s="261"/>
      <c r="AG2560" s="8"/>
      <c r="AH2560" s="253" t="s">
        <v>141</v>
      </c>
      <c r="AI2560" s="254"/>
      <c r="AJ2560" s="255" t="s">
        <v>142</v>
      </c>
      <c r="AK2560" s="256"/>
      <c r="AL2560" s="8"/>
      <c r="AM2560" s="258" t="s">
        <v>143</v>
      </c>
      <c r="AN2560" s="259"/>
      <c r="AO2560" s="260" t="s">
        <v>144</v>
      </c>
      <c r="AP2560" s="261"/>
      <c r="AR2560" s="253" t="s">
        <v>145</v>
      </c>
      <c r="AS2560" s="254"/>
      <c r="AT2560" s="255" t="s">
        <v>146</v>
      </c>
      <c r="AU2560" s="256"/>
      <c r="AV2560" s="4"/>
      <c r="AW2560" s="258" t="s">
        <v>147</v>
      </c>
      <c r="AX2560" s="259"/>
      <c r="AY2560" s="260" t="s">
        <v>148</v>
      </c>
      <c r="AZ2560" s="261"/>
      <c r="BA2560" s="8"/>
      <c r="BB2560" s="253" t="s">
        <v>149</v>
      </c>
      <c r="BC2560" s="254"/>
      <c r="BD2560" s="255" t="s">
        <v>150</v>
      </c>
      <c r="BE2560" s="256"/>
      <c r="BF2560" s="4"/>
      <c r="BG2560" s="258" t="s">
        <v>151</v>
      </c>
      <c r="BH2560" s="259"/>
      <c r="BI2560" s="260" t="s">
        <v>152</v>
      </c>
      <c r="BJ2560" s="261"/>
      <c r="BK2560" s="4"/>
      <c r="BL2560" s="253" t="s">
        <v>153</v>
      </c>
      <c r="BM2560" s="254"/>
      <c r="BN2560" s="255" t="s">
        <v>154</v>
      </c>
      <c r="BO2560" s="256"/>
      <c r="BP2560" s="4"/>
      <c r="BQ2560" s="258" t="s">
        <v>155</v>
      </c>
      <c r="BR2560" s="259"/>
      <c r="BS2560" s="260" t="s">
        <v>156</v>
      </c>
      <c r="BT2560" s="261"/>
      <c r="BU2560" s="8"/>
      <c r="BV2560" s="253" t="s">
        <v>157</v>
      </c>
      <c r="BW2560" s="254"/>
      <c r="BX2560" s="255" t="s">
        <v>158</v>
      </c>
      <c r="BY2560" s="256"/>
      <c r="CA2560" s="46" t="s">
        <v>16</v>
      </c>
      <c r="CC2560" s="136" t="s">
        <v>71</v>
      </c>
      <c r="CD2560" s="9"/>
      <c r="CE2560" s="38"/>
      <c r="CF2560" s="38"/>
      <c r="CG2560" s="38"/>
      <c r="CH2560" s="38"/>
    </row>
    <row r="2561" spans="2:91" ht="18.600000000000001" customHeight="1" thickTop="1" thickBot="1">
      <c r="D2561" s="29">
        <v>0</v>
      </c>
      <c r="E2561" s="33">
        <v>0</v>
      </c>
      <c r="F2561" s="31">
        <v>1</v>
      </c>
      <c r="G2561" s="32">
        <v>0</v>
      </c>
      <c r="I2561" s="29">
        <v>0</v>
      </c>
      <c r="J2561" s="33">
        <f t="shared" ref="J2561" si="24648">IF(0=(1-$J$8*$K$8*$B2558^2),10^14,$B2558*$J$8/(1-$J$8*$K$8*$B2558^2))</f>
        <v>-0.18101961434318137</v>
      </c>
      <c r="K2561" s="31">
        <v>1</v>
      </c>
      <c r="L2561" s="32">
        <v>0</v>
      </c>
      <c r="N2561" s="29">
        <f t="shared" ref="N2561" si="24649">D2561*I2558+F2561*I2561-E2561*J2558-G2561*J2561</f>
        <v>0</v>
      </c>
      <c r="O2561" s="33">
        <f t="shared" ref="O2561" si="24650">(D2561*J2558+E2561*I2558+F2561*J2561+G2561*I2561)</f>
        <v>-0.18101961434318137</v>
      </c>
      <c r="P2561" s="31">
        <f t="shared" ref="P2561" si="24651">D2561*K2558+F2561*K2561-E2561*L2558-G2561*L2561</f>
        <v>1</v>
      </c>
      <c r="Q2561" s="32">
        <f t="shared" ref="Q2561" si="24652">(D2561*L2558+E2561*K2558+F2561*L2561+G2561*K2561)</f>
        <v>0</v>
      </c>
      <c r="S2561" s="29">
        <v>0</v>
      </c>
      <c r="T2561" s="33">
        <v>0</v>
      </c>
      <c r="U2561" s="31">
        <v>1</v>
      </c>
      <c r="V2561" s="32">
        <v>0</v>
      </c>
      <c r="X2561" s="29">
        <f t="shared" ref="X2561" si="24653">N2561*S2558+P2561*S2561-O2561*T2558-Q2561*T2561</f>
        <v>0</v>
      </c>
      <c r="Y2561" s="33">
        <f t="shared" ref="Y2561" si="24654">(N2561*T2558+O2561*S2558+P2561*T2561+Q2561*S2561)</f>
        <v>-0.18101961434318137</v>
      </c>
      <c r="Z2561" s="31">
        <f t="shared" ref="Z2561" si="24655">N2561*U2558+P2561*U2561-O2561*V2558-Q2561*V2561</f>
        <v>0.96601051502354141</v>
      </c>
      <c r="AA2561" s="32">
        <f t="shared" ref="AA2561" si="24656">(N2561*V2558+O2561*U2558+P2561*V2561+Q2561*U2561)</f>
        <v>0</v>
      </c>
      <c r="AB2561" s="8"/>
      <c r="AC2561" s="29">
        <v>0</v>
      </c>
      <c r="AD2561" s="33">
        <f t="shared" ref="AD2561" si="24657">IF(0=(1-$AD$8*$AE$8*$B2558^2),10^14,$B2558*$AD$8/(1-$AD$8*$AE$8*$B2558^2))</f>
        <v>-0.14135143006729789</v>
      </c>
      <c r="AE2561" s="31">
        <v>1</v>
      </c>
      <c r="AF2561" s="32">
        <v>0</v>
      </c>
      <c r="AH2561" s="29">
        <f t="shared" ref="AH2561" si="24658">X2561*AC2558+Z2561*AC2561-Y2561*AD2558-AA2561*AD2561</f>
        <v>0</v>
      </c>
      <c r="AI2561" s="33">
        <f t="shared" ref="AI2561" si="24659">(X2561*AD2558+Y2561*AC2558+Z2561*AD2561+AA2561*AC2561)</f>
        <v>-0.31756658210180588</v>
      </c>
      <c r="AJ2561" s="31">
        <f t="shared" ref="AJ2561" si="24660">X2561*AE2558+Z2561*AE2561-Y2561*AF2558-AA2561*AF2561</f>
        <v>0.96601051502354141</v>
      </c>
      <c r="AK2561" s="32">
        <f t="shared" ref="AK2561" si="24661">(X2561*AF2558+Y2561*AE2558+Z2561*AF2561+AA2561*AE2561)</f>
        <v>0</v>
      </c>
      <c r="AL2561" s="8"/>
      <c r="AM2561" s="29">
        <v>0</v>
      </c>
      <c r="AN2561" s="33">
        <v>0</v>
      </c>
      <c r="AO2561" s="31">
        <v>1</v>
      </c>
      <c r="AP2561" s="32">
        <v>0</v>
      </c>
      <c r="AR2561" s="29">
        <f t="shared" ref="AR2561" si="24662">AH2561*AM2558+AJ2561*AM2561-AI2561*AN2558-AK2561*AN2561</f>
        <v>0</v>
      </c>
      <c r="AS2561" s="33">
        <f t="shared" ref="AS2561" si="24663">(AH2561*AN2558+AI2561*AM2558+AJ2561*AN2561+AK2561*AM2561)</f>
        <v>-0.31756658210180588</v>
      </c>
      <c r="AT2561" s="31">
        <f t="shared" ref="AT2561" si="24664">AH2561*AO2558+AJ2561*AO2561-AI2561*AP2558-AK2561*AP2561</f>
        <v>0.91208798876674468</v>
      </c>
      <c r="AU2561" s="32">
        <f t="shared" ref="AU2561" si="24665">(AH2561*AP2558+AI2561*AO2558+AJ2561*AP2561+AK2561*AO2561)</f>
        <v>0</v>
      </c>
      <c r="AV2561" s="8"/>
      <c r="AW2561" s="29">
        <v>0</v>
      </c>
      <c r="AX2561" s="33">
        <f t="shared" ref="AX2561" si="24666">IF(0=(1-$AX$8*$AY$8*$B2558^2),10^14,$B2558*$AX$8/(1-$AX$8*$AY$8*$B2558^2))</f>
        <v>-0.12834178380149497</v>
      </c>
      <c r="AY2561" s="31">
        <v>1</v>
      </c>
      <c r="AZ2561" s="32">
        <v>0</v>
      </c>
      <c r="BB2561" s="29">
        <f t="shared" ref="BB2561" si="24667">AR2561*AW2558+AT2561*AW2561-AS2561*AX2558-AU2561*AX2561</f>
        <v>0</v>
      </c>
      <c r="BC2561" s="33">
        <f t="shared" ref="BC2561" si="24668">(AR2561*AX2558+AS2561*AW2558+AT2561*AX2561+AU2561*AW2561)</f>
        <v>-0.43462558156404779</v>
      </c>
      <c r="BD2561" s="31">
        <f t="shared" ref="BD2561" si="24669">AR2561*AY2558+AT2561*AY2561-AS2561*AZ2558-AU2561*AZ2561</f>
        <v>0.91208798876674468</v>
      </c>
      <c r="BE2561" s="32">
        <f t="shared" ref="BE2561" si="24670">(AR2561*AZ2558+AS2561*AY2558+AT2561*AZ2561+AU2561*AY2561)</f>
        <v>0</v>
      </c>
      <c r="BF2561" s="8"/>
      <c r="BG2561" s="29">
        <v>0</v>
      </c>
      <c r="BH2561" s="33">
        <v>0</v>
      </c>
      <c r="BI2561" s="31">
        <v>1</v>
      </c>
      <c r="BJ2561" s="32">
        <v>0</v>
      </c>
      <c r="BL2561" s="29">
        <f t="shared" ref="BL2561" si="24671">BB2561*BG2558+BD2561*BG2561-BC2561*BH2558-BE2561*BH2561</f>
        <v>0</v>
      </c>
      <c r="BM2561" s="33">
        <f t="shared" ref="BM2561" si="24672">(BB2561*BH2558+BC2561*BG2558+BD2561*BH2561+BE2561*BG2561)</f>
        <v>-0.43462558156404779</v>
      </c>
      <c r="BN2561" s="31">
        <f t="shared" ref="BN2561" si="24673">BB2561*BI2558+BD2561*BI2561-BC2561*BJ2558-BE2561*BJ2561</f>
        <v>0.8861385473360901</v>
      </c>
      <c r="BO2561" s="32">
        <f t="shared" ref="BO2561" si="24674">(BB2561*BJ2558+BC2561*BI2558+BD2561*BJ2561+BE2561*BI2561)</f>
        <v>0</v>
      </c>
      <c r="BP2561" s="8"/>
      <c r="BQ2561" s="19">
        <f t="shared" ref="BQ2561:BQ2624" si="24675">1/$BR$8</f>
        <v>1</v>
      </c>
      <c r="BR2561" s="47">
        <v>0</v>
      </c>
      <c r="BS2561" s="48">
        <v>1</v>
      </c>
      <c r="BT2561" s="49">
        <v>0</v>
      </c>
      <c r="BV2561" s="29">
        <f t="shared" ref="BV2561" si="24676">BL2561*BQ2558+BN2561*BQ2561-BM2561*BR2558-BO2561*BR2561</f>
        <v>0.8861385473360901</v>
      </c>
      <c r="BW2561" s="33">
        <f t="shared" ref="BW2561" si="24677">(BL2561*BR2558+BM2561*BQ2558+BN2561*BR2561+BO2561*BQ2561)</f>
        <v>-0.43462558156404779</v>
      </c>
      <c r="BX2561" s="31">
        <f t="shared" ref="BX2561" si="24678">BL2561*BS2558+BN2561*BS2561-BM2561*BT2558-BO2561*BT2561</f>
        <v>0.8861385473360901</v>
      </c>
      <c r="BY2561" s="32">
        <f t="shared" ref="BY2561" si="24679">(BL2561*BT2558+BM2561*BS2558+BN2561*BT2561+BO2561*BS2561)</f>
        <v>0</v>
      </c>
      <c r="CA2561" s="50">
        <f t="shared" ref="CA2561" si="24680">(180/PI())*ATAN(-1*(BW2558+BW2561)/(BV2558+BV2561))</f>
        <v>27.656462818962186</v>
      </c>
      <c r="CC2561" s="137">
        <f t="shared" ref="CC2561" si="24681">20*LOG(((1-(10^(CA2558/20)^2)*(1-((1-CC2558)/(1+CC2558))^2))^0.5))</f>
        <v>-29.688800308853619</v>
      </c>
      <c r="CD2561" s="9"/>
      <c r="CE2561" s="38"/>
      <c r="CF2561" s="38"/>
      <c r="CG2561" s="38"/>
      <c r="CH2561" s="38"/>
    </row>
    <row r="2562" spans="2:91" ht="18.600000000000001" customHeight="1">
      <c r="CC2562" s="42"/>
    </row>
    <row r="2563" spans="2:91" ht="18.600000000000001" customHeight="1" thickBot="1">
      <c r="E2563" s="22" t="s">
        <v>4</v>
      </c>
      <c r="J2563" s="22" t="s">
        <v>5</v>
      </c>
      <c r="O2563" s="22" t="s">
        <v>6</v>
      </c>
      <c r="T2563" s="22" t="s">
        <v>7</v>
      </c>
      <c r="Y2563" s="22" t="s">
        <v>8</v>
      </c>
      <c r="AD2563" s="22" t="s">
        <v>65</v>
      </c>
      <c r="AI2563" s="22" t="s">
        <v>9</v>
      </c>
      <c r="AN2563" s="22" t="s">
        <v>66</v>
      </c>
      <c r="AS2563" s="22" t="s">
        <v>51</v>
      </c>
      <c r="AX2563" s="22" t="s">
        <v>67</v>
      </c>
      <c r="BC2563" s="22" t="s">
        <v>52</v>
      </c>
      <c r="BH2563" s="22" t="s">
        <v>68</v>
      </c>
      <c r="BM2563" s="22" t="s">
        <v>63</v>
      </c>
      <c r="BQ2563" s="23" t="s">
        <v>69</v>
      </c>
      <c r="BR2563" s="23"/>
      <c r="BS2563" s="24"/>
      <c r="BT2563" s="24"/>
      <c r="BU2563" s="24"/>
      <c r="BW2563" s="22" t="s">
        <v>64</v>
      </c>
    </row>
    <row r="2564" spans="2:91" ht="18.600000000000001" customHeight="1" thickBot="1">
      <c r="D2564" s="249" t="s">
        <v>103</v>
      </c>
      <c r="E2564" s="250"/>
      <c r="F2564" s="251" t="s">
        <v>104</v>
      </c>
      <c r="G2564" s="252"/>
      <c r="H2564" s="229"/>
      <c r="I2564" s="253" t="s">
        <v>11</v>
      </c>
      <c r="J2564" s="254"/>
      <c r="K2564" s="255" t="s">
        <v>12</v>
      </c>
      <c r="L2564" s="256"/>
      <c r="M2564" s="24"/>
      <c r="N2564" s="253" t="s">
        <v>105</v>
      </c>
      <c r="O2564" s="254"/>
      <c r="P2564" s="255" t="s">
        <v>106</v>
      </c>
      <c r="Q2564" s="256"/>
      <c r="R2564" s="24"/>
      <c r="S2564" s="249" t="s">
        <v>107</v>
      </c>
      <c r="T2564" s="250"/>
      <c r="U2564" s="251" t="s">
        <v>108</v>
      </c>
      <c r="V2564" s="252"/>
      <c r="W2564" s="8"/>
      <c r="X2564" s="253" t="s">
        <v>109</v>
      </c>
      <c r="Y2564" s="254"/>
      <c r="Z2564" s="255" t="s">
        <v>110</v>
      </c>
      <c r="AA2564" s="256"/>
      <c r="AB2564" s="8"/>
      <c r="AC2564" s="253" t="s">
        <v>111</v>
      </c>
      <c r="AD2564" s="254"/>
      <c r="AE2564" s="255" t="s">
        <v>14</v>
      </c>
      <c r="AF2564" s="256"/>
      <c r="AG2564" s="8"/>
      <c r="AH2564" s="253" t="s">
        <v>112</v>
      </c>
      <c r="AI2564" s="254"/>
      <c r="AJ2564" s="255" t="s">
        <v>113</v>
      </c>
      <c r="AK2564" s="256"/>
      <c r="AL2564" s="8"/>
      <c r="AM2564" s="249" t="s">
        <v>114</v>
      </c>
      <c r="AN2564" s="250"/>
      <c r="AO2564" s="251" t="s">
        <v>115</v>
      </c>
      <c r="AP2564" s="252"/>
      <c r="AQ2564" s="24"/>
      <c r="AR2564" s="253" t="s">
        <v>116</v>
      </c>
      <c r="AS2564" s="254"/>
      <c r="AT2564" s="255" t="s">
        <v>13</v>
      </c>
      <c r="AU2564" s="256"/>
      <c r="AV2564" s="4"/>
      <c r="AW2564" s="253" t="s">
        <v>117</v>
      </c>
      <c r="AX2564" s="254"/>
      <c r="AY2564" s="255" t="s">
        <v>118</v>
      </c>
      <c r="AZ2564" s="256"/>
      <c r="BA2564" s="8"/>
      <c r="BB2564" s="253" t="s">
        <v>119</v>
      </c>
      <c r="BC2564" s="254"/>
      <c r="BD2564" s="255" t="s">
        <v>120</v>
      </c>
      <c r="BE2564" s="256"/>
      <c r="BF2564" s="4"/>
      <c r="BG2564" s="249" t="s">
        <v>121</v>
      </c>
      <c r="BH2564" s="250"/>
      <c r="BI2564" s="251" t="s">
        <v>122</v>
      </c>
      <c r="BJ2564" s="252"/>
      <c r="BK2564" s="4"/>
      <c r="BL2564" s="253" t="s">
        <v>123</v>
      </c>
      <c r="BM2564" s="254"/>
      <c r="BN2564" s="255" t="s">
        <v>124</v>
      </c>
      <c r="BO2564" s="256"/>
      <c r="BP2564" s="4"/>
      <c r="BQ2564" s="253" t="s">
        <v>125</v>
      </c>
      <c r="BR2564" s="254"/>
      <c r="BS2564" s="255" t="s">
        <v>126</v>
      </c>
      <c r="BT2564" s="256"/>
      <c r="BU2564" s="8"/>
      <c r="BV2564" s="253" t="s">
        <v>127</v>
      </c>
      <c r="BW2564" s="254"/>
      <c r="BX2564" s="255" t="s">
        <v>128</v>
      </c>
      <c r="BY2564" s="256"/>
      <c r="CA2564" s="27" t="s">
        <v>15</v>
      </c>
      <c r="CC2564" s="133" t="s">
        <v>70</v>
      </c>
      <c r="CD2564" s="9"/>
      <c r="CE2564" s="38"/>
      <c r="CF2564" s="38"/>
      <c r="CG2564" s="38"/>
      <c r="CH2564" s="38"/>
    </row>
    <row r="2565" spans="2:91" ht="18.600000000000001" customHeight="1" thickTop="1" thickBot="1">
      <c r="B2565" s="129">
        <v>6.8400000000000096</v>
      </c>
      <c r="D2565" s="29">
        <v>1</v>
      </c>
      <c r="E2565" s="30">
        <v>0</v>
      </c>
      <c r="F2565" s="31">
        <v>0</v>
      </c>
      <c r="G2565" s="32">
        <f t="shared" ref="G2565:G2628" si="24682">-1/($E$8*$B2565)</f>
        <v>-9.6371345029239636E-2</v>
      </c>
      <c r="I2565" s="29">
        <v>1</v>
      </c>
      <c r="J2565" s="33">
        <v>0</v>
      </c>
      <c r="K2565" s="31">
        <v>0</v>
      </c>
      <c r="L2565" s="32">
        <v>0</v>
      </c>
      <c r="N2565" s="29">
        <f t="shared" ref="N2565" si="24683">D2565*I2565+F2565*I2568-E2565*J2565-G2565*J2568</f>
        <v>0.98260624245911055</v>
      </c>
      <c r="O2565" s="33">
        <f t="shared" ref="O2565" si="24684">(D2565*J2565+E2565*I2565+F2565*J2568+G2565*I2568)</f>
        <v>0</v>
      </c>
      <c r="P2565" s="31">
        <f t="shared" ref="P2565" si="24685">D2565*K2565+F2565*K2568-E2565*L2565-G2565*L2568</f>
        <v>0</v>
      </c>
      <c r="Q2565" s="32">
        <f t="shared" ref="Q2565" si="24686">(D2565*L2565+E2565*K2565+F2565*L2568+G2565*K2568)</f>
        <v>-9.6371345029239636E-2</v>
      </c>
      <c r="S2565" s="29">
        <v>1</v>
      </c>
      <c r="T2565" s="30">
        <v>0</v>
      </c>
      <c r="U2565" s="31">
        <v>0</v>
      </c>
      <c r="V2565" s="32">
        <f t="shared" ref="V2565:V2628" si="24687">-1/($T$8*$B2565)</f>
        <v>-0.18721783625730967</v>
      </c>
      <c r="X2565" s="29">
        <f t="shared" ref="X2565" si="24688">N2565*S2565+P2565*S2568-O2565*T2565-Q2565*T2568</f>
        <v>0.98260624245911055</v>
      </c>
      <c r="Y2565" s="33">
        <f t="shared" ref="Y2565" si="24689">(N2565*T2565+O2565*S2565+P2565*T2568+Q2565*S2568)</f>
        <v>0</v>
      </c>
      <c r="Z2565" s="31">
        <f t="shared" ref="Z2565" si="24690">N2565*U2565+P2565*U2568-O2565*V2565-Q2565*V2568</f>
        <v>0</v>
      </c>
      <c r="AA2565" s="32">
        <f t="shared" ref="AA2565" si="24691">(N2565*V2565+O2565*U2565+P2565*V2568+Q2565*U2568)</f>
        <v>-0.28033275963535975</v>
      </c>
      <c r="AB2565" s="8"/>
      <c r="AC2565" s="29">
        <v>1</v>
      </c>
      <c r="AD2565" s="33">
        <v>0</v>
      </c>
      <c r="AE2565" s="31">
        <v>0</v>
      </c>
      <c r="AF2565" s="32">
        <v>0</v>
      </c>
      <c r="AH2565" s="29">
        <f t="shared" ref="AH2565" si="24692">X2565*AC2565+Z2565*AC2568-Y2565*AD2565-AA2565*AD2568</f>
        <v>0.94309952294987409</v>
      </c>
      <c r="AI2565" s="33">
        <f t="shared" ref="AI2565" si="24693">(X2565*AD2565+Y2565*AC2565+Z2565*AD2568+AA2565*AC2568)</f>
        <v>0</v>
      </c>
      <c r="AJ2565" s="31">
        <f t="shared" ref="AJ2565" si="24694">X2565*AE2565+Z2565*AE2568-Y2565*AF2565-AA2565*AF2568</f>
        <v>0</v>
      </c>
      <c r="AK2565" s="32">
        <f t="shared" ref="AK2565" si="24695">(X2565*AF2565+Y2565*AE2565+Z2565*AF2568+AA2565*AE2568)</f>
        <v>-0.28033275963535975</v>
      </c>
      <c r="AL2565" s="8"/>
      <c r="AM2565" s="29">
        <v>1</v>
      </c>
      <c r="AN2565" s="30">
        <v>0</v>
      </c>
      <c r="AO2565" s="31">
        <v>0</v>
      </c>
      <c r="AP2565" s="32">
        <f t="shared" ref="AP2565:AP2628" si="24696">-1/($AN$8*$B2565)</f>
        <v>-0.16930263157894712</v>
      </c>
      <c r="AR2565" s="29">
        <f t="shared" ref="AR2565" si="24697">AH2565*AM2565+AJ2565*AM2568-AI2565*AN2565-AK2565*AN2568</f>
        <v>0.94309952294987409</v>
      </c>
      <c r="AS2565" s="33">
        <f t="shared" ref="AS2565" si="24698">(AH2565*AN2565+AI2565*AM2565+AJ2565*AN2568+AK2565*AM2568)</f>
        <v>0</v>
      </c>
      <c r="AT2565" s="31">
        <f t="shared" ref="AT2565" si="24699">AH2565*AO2565+AJ2565*AO2568-AI2565*AP2565-AK2565*AP2568</f>
        <v>0</v>
      </c>
      <c r="AU2565" s="32">
        <f t="shared" ref="AU2565" si="24700">(AH2565*AP2565+AI2565*AO2565+AJ2565*AP2568+AK2565*AO2568)</f>
        <v>-0.44000199071162305</v>
      </c>
      <c r="AV2565" s="8"/>
      <c r="AW2565" s="29">
        <v>1</v>
      </c>
      <c r="AX2565" s="33">
        <v>0</v>
      </c>
      <c r="AY2565" s="31">
        <v>0</v>
      </c>
      <c r="AZ2565" s="32">
        <v>0</v>
      </c>
      <c r="BB2565" s="29">
        <f t="shared" ref="BB2565" si="24701">AR2565*AW2565+AT2565*AW2568-AS2565*AX2565-AU2565*AX2568</f>
        <v>0.88679697705558147</v>
      </c>
      <c r="BC2565" s="33">
        <f t="shared" ref="BC2565" si="24702">(AR2565*AX2565+AS2565*AW2565+AT2565*AX2568+AU2565*AW2568)</f>
        <v>0</v>
      </c>
      <c r="BD2565" s="31">
        <f t="shared" ref="BD2565" si="24703">AR2565*AY2565+AT2565*AY2568-AS2565*AZ2565-AU2565*AZ2568</f>
        <v>0</v>
      </c>
      <c r="BE2565" s="32">
        <f t="shared" ref="BE2565" si="24704">(AR2565*AZ2565+AS2565*AY2565+AT2565*AZ2568+AU2565*AY2568)</f>
        <v>-0.44000199071162305</v>
      </c>
      <c r="BF2565" s="8"/>
      <c r="BG2565" s="29">
        <v>1</v>
      </c>
      <c r="BH2565" s="30">
        <v>0</v>
      </c>
      <c r="BI2565" s="31">
        <v>0</v>
      </c>
      <c r="BJ2565" s="32">
        <f t="shared" ref="BJ2565:BJ2628" si="24705">-1/($BH$8*$B2565)</f>
        <v>-5.9530701754385885E-2</v>
      </c>
      <c r="BL2565" s="29">
        <f t="shared" ref="BL2565" si="24706">BB2565*BG2565+BD2565*BG2568-BC2565*BH2565-BE2565*BH2568</f>
        <v>0.88679697705558147</v>
      </c>
      <c r="BM2565" s="33">
        <f t="shared" ref="BM2565" si="24707">(BB2565*BH2565+BC2565*BG2565+BD2565*BH2568+BE2565*BG2568)</f>
        <v>0</v>
      </c>
      <c r="BN2565" s="31">
        <f t="shared" ref="BN2565" si="24708">BB2565*BI2565+BD2565*BI2568-BC2565*BJ2565-BE2565*BJ2568</f>
        <v>0</v>
      </c>
      <c r="BO2565" s="32">
        <f t="shared" ref="BO2565" si="24709">(BB2565*BJ2565+BC2565*BI2565+BD2565*BJ2568+BE2565*BI2568)</f>
        <v>-0.49279363706940987</v>
      </c>
      <c r="BP2565" s="8"/>
      <c r="BQ2565" s="34">
        <v>1</v>
      </c>
      <c r="BR2565" s="35">
        <v>0</v>
      </c>
      <c r="BS2565" s="11">
        <v>0</v>
      </c>
      <c r="BT2565" s="36">
        <v>0</v>
      </c>
      <c r="BV2565" s="29">
        <f t="shared" ref="BV2565" si="24710">BL2565*BQ2565+BN2565*BQ2568-BM2565*BR2565-BO2565*BR2568</f>
        <v>0.88679697705558147</v>
      </c>
      <c r="BW2565" s="33">
        <f t="shared" ref="BW2565" si="24711">(BL2565*BR2565+BM2565*BQ2565+BN2565*BR2568+BO2565*BQ2568)</f>
        <v>-0.49279363706940987</v>
      </c>
      <c r="BX2565" s="31">
        <f t="shared" ref="BX2565" si="24712">BL2565*BS2565+BN2565*BS2568-BM2565*BT2565-BO2565*BT2568</f>
        <v>0</v>
      </c>
      <c r="BY2565" s="32">
        <f t="shared" ref="BY2565" si="24713">(BL2565*BT2565+BM2565*BS2565+BN2565*BT2568+BO2565*BS2568)</f>
        <v>-0.49279363706940987</v>
      </c>
      <c r="CA2565" s="37">
        <f t="shared" ref="CA2565" si="24714">20*LOG(((1+$BR$8)/$BR$8)/((BV2565+BV2568)^2+(BW2565+BW2568)^2)^0.5)</f>
        <v>-3.8246538895016003E-3</v>
      </c>
      <c r="CC2565" s="134">
        <f t="shared" ref="CC2565" si="24715">((BV2565^2+BW2565^2)^0.5)/((BV2568^2+BW2568^2)^0.5)</f>
        <v>1.027831134508723</v>
      </c>
      <c r="CD2565" s="9"/>
      <c r="CE2565" s="38"/>
      <c r="CF2565" s="38"/>
      <c r="CG2565" s="38"/>
      <c r="CH2565" s="38"/>
      <c r="CM2565" s="129">
        <v>6.8200000000000101</v>
      </c>
    </row>
    <row r="2566" spans="2:91" ht="18.600000000000001" customHeight="1" thickBot="1">
      <c r="D2566" s="39"/>
      <c r="G2566" s="40"/>
      <c r="I2566" s="39"/>
      <c r="L2566" s="40"/>
      <c r="N2566" s="39"/>
      <c r="Q2566" s="40"/>
      <c r="S2566" s="39"/>
      <c r="V2566" s="40"/>
      <c r="X2566" s="39"/>
      <c r="AA2566" s="40"/>
      <c r="AC2566" s="39"/>
      <c r="AF2566" s="40"/>
      <c r="AH2566" s="39"/>
      <c r="AK2566" s="40"/>
      <c r="AM2566" s="39"/>
      <c r="AP2566" s="40"/>
      <c r="AR2566" s="39"/>
      <c r="AU2566" s="40"/>
      <c r="AW2566" s="39"/>
      <c r="AZ2566" s="40"/>
      <c r="BB2566" s="39"/>
      <c r="BE2566" s="40"/>
      <c r="BG2566" s="39"/>
      <c r="BJ2566" s="40"/>
      <c r="BL2566" s="39"/>
      <c r="BO2566" s="40"/>
      <c r="BQ2566" s="34"/>
      <c r="BR2566" s="11"/>
      <c r="BS2566" s="11"/>
      <c r="BT2566" s="41"/>
      <c r="BV2566" s="39"/>
      <c r="BY2566" s="40"/>
      <c r="CC2566" s="135"/>
      <c r="CD2566" s="9"/>
      <c r="CE2566" s="38"/>
      <c r="CF2566" s="38"/>
      <c r="CG2566" s="38"/>
      <c r="CH2566" s="38"/>
    </row>
    <row r="2567" spans="2:91" ht="18.600000000000001" customHeight="1" thickBot="1">
      <c r="D2567" s="258" t="s">
        <v>129</v>
      </c>
      <c r="E2567" s="259"/>
      <c r="F2567" s="260" t="s">
        <v>130</v>
      </c>
      <c r="G2567" s="261"/>
      <c r="H2567" s="229"/>
      <c r="I2567" s="258" t="s">
        <v>131</v>
      </c>
      <c r="J2567" s="259"/>
      <c r="K2567" s="260" t="s">
        <v>132</v>
      </c>
      <c r="L2567" s="261"/>
      <c r="N2567" s="253" t="s">
        <v>133</v>
      </c>
      <c r="O2567" s="254"/>
      <c r="P2567" s="255" t="s">
        <v>134</v>
      </c>
      <c r="Q2567" s="256"/>
      <c r="S2567" s="258" t="s">
        <v>135</v>
      </c>
      <c r="T2567" s="259"/>
      <c r="U2567" s="260" t="s">
        <v>136</v>
      </c>
      <c r="V2567" s="261"/>
      <c r="W2567" s="8"/>
      <c r="X2567" s="253" t="s">
        <v>137</v>
      </c>
      <c r="Y2567" s="254"/>
      <c r="Z2567" s="255" t="s">
        <v>138</v>
      </c>
      <c r="AA2567" s="256"/>
      <c r="AB2567" s="8"/>
      <c r="AC2567" s="258" t="s">
        <v>139</v>
      </c>
      <c r="AD2567" s="259"/>
      <c r="AE2567" s="260" t="s">
        <v>140</v>
      </c>
      <c r="AF2567" s="261"/>
      <c r="AG2567" s="8"/>
      <c r="AH2567" s="253" t="s">
        <v>141</v>
      </c>
      <c r="AI2567" s="254"/>
      <c r="AJ2567" s="255" t="s">
        <v>142</v>
      </c>
      <c r="AK2567" s="256"/>
      <c r="AL2567" s="8"/>
      <c r="AM2567" s="258" t="s">
        <v>143</v>
      </c>
      <c r="AN2567" s="259"/>
      <c r="AO2567" s="260" t="s">
        <v>144</v>
      </c>
      <c r="AP2567" s="261"/>
      <c r="AR2567" s="253" t="s">
        <v>145</v>
      </c>
      <c r="AS2567" s="254"/>
      <c r="AT2567" s="255" t="s">
        <v>146</v>
      </c>
      <c r="AU2567" s="256"/>
      <c r="AV2567" s="4"/>
      <c r="AW2567" s="258" t="s">
        <v>147</v>
      </c>
      <c r="AX2567" s="259"/>
      <c r="AY2567" s="260" t="s">
        <v>148</v>
      </c>
      <c r="AZ2567" s="261"/>
      <c r="BA2567" s="8"/>
      <c r="BB2567" s="253" t="s">
        <v>149</v>
      </c>
      <c r="BC2567" s="254"/>
      <c r="BD2567" s="255" t="s">
        <v>150</v>
      </c>
      <c r="BE2567" s="256"/>
      <c r="BF2567" s="4"/>
      <c r="BG2567" s="258" t="s">
        <v>151</v>
      </c>
      <c r="BH2567" s="259"/>
      <c r="BI2567" s="260" t="s">
        <v>152</v>
      </c>
      <c r="BJ2567" s="261"/>
      <c r="BK2567" s="4"/>
      <c r="BL2567" s="253" t="s">
        <v>153</v>
      </c>
      <c r="BM2567" s="254"/>
      <c r="BN2567" s="255" t="s">
        <v>154</v>
      </c>
      <c r="BO2567" s="256"/>
      <c r="BP2567" s="4"/>
      <c r="BQ2567" s="258" t="s">
        <v>155</v>
      </c>
      <c r="BR2567" s="259"/>
      <c r="BS2567" s="260" t="s">
        <v>156</v>
      </c>
      <c r="BT2567" s="261"/>
      <c r="BU2567" s="8"/>
      <c r="BV2567" s="253" t="s">
        <v>157</v>
      </c>
      <c r="BW2567" s="254"/>
      <c r="BX2567" s="255" t="s">
        <v>158</v>
      </c>
      <c r="BY2567" s="256"/>
      <c r="CA2567" s="46" t="s">
        <v>16</v>
      </c>
      <c r="CC2567" s="136" t="s">
        <v>71</v>
      </c>
      <c r="CD2567" s="9"/>
      <c r="CE2567" s="38"/>
      <c r="CF2567" s="38"/>
      <c r="CG2567" s="38"/>
      <c r="CH2567" s="38"/>
    </row>
    <row r="2568" spans="2:91" ht="18.600000000000001" customHeight="1" thickTop="1" thickBot="1">
      <c r="D2568" s="29">
        <v>0</v>
      </c>
      <c r="E2568" s="33">
        <v>0</v>
      </c>
      <c r="F2568" s="31">
        <v>1</v>
      </c>
      <c r="G2568" s="32">
        <v>0</v>
      </c>
      <c r="I2568" s="29">
        <v>0</v>
      </c>
      <c r="J2568" s="33">
        <f t="shared" ref="J2568" si="24716">IF(0=(1-$J$8*$K$8*$B2565^2),10^14,$B2565*$J$8/(1-$J$8*$K$8*$B2565^2))</f>
        <v>-0.18048681935083613</v>
      </c>
      <c r="K2568" s="31">
        <v>1</v>
      </c>
      <c r="L2568" s="32">
        <v>0</v>
      </c>
      <c r="N2568" s="29">
        <f t="shared" ref="N2568" si="24717">D2568*I2565+F2568*I2568-E2568*J2565-G2568*J2568</f>
        <v>0</v>
      </c>
      <c r="O2568" s="33">
        <f t="shared" ref="O2568" si="24718">(D2568*J2565+E2568*I2565+F2568*J2568+G2568*I2568)</f>
        <v>-0.18048681935083613</v>
      </c>
      <c r="P2568" s="31">
        <f t="shared" ref="P2568" si="24719">D2568*K2565+F2568*K2568-E2568*L2565-G2568*L2568</f>
        <v>1</v>
      </c>
      <c r="Q2568" s="32">
        <f t="shared" ref="Q2568" si="24720">(D2568*L2565+E2568*K2565+F2568*L2568+G2568*K2568)</f>
        <v>0</v>
      </c>
      <c r="S2568" s="29">
        <v>0</v>
      </c>
      <c r="T2568" s="33">
        <v>0</v>
      </c>
      <c r="U2568" s="31">
        <v>1</v>
      </c>
      <c r="V2568" s="32">
        <v>0</v>
      </c>
      <c r="X2568" s="29">
        <f t="shared" ref="X2568" si="24721">N2568*S2565+P2568*S2568-O2568*T2565-Q2568*T2568</f>
        <v>0</v>
      </c>
      <c r="Y2568" s="33">
        <f t="shared" ref="Y2568" si="24722">(N2568*T2565+O2568*S2565+P2568*T2568+Q2568*S2568)</f>
        <v>-0.18048681935083613</v>
      </c>
      <c r="Z2568" s="31">
        <f t="shared" ref="Z2568" si="24723">N2568*U2565+P2568*U2568-O2568*V2565-Q2568*V2568</f>
        <v>0.96620964820817257</v>
      </c>
      <c r="AA2568" s="32">
        <f t="shared" ref="AA2568" si="24724">(N2568*V2565+O2568*U2565+P2568*V2568+Q2568*U2568)</f>
        <v>0</v>
      </c>
      <c r="AB2568" s="8"/>
      <c r="AC2568" s="29">
        <v>0</v>
      </c>
      <c r="AD2568" s="33">
        <f t="shared" ref="AD2568" si="24725">IF(0=(1-$AD$8*$AE$8*$B2565^2),10^14,$B2565*$AD$8/(1-$AD$8*$AE$8*$B2565^2))</f>
        <v>-0.14092794420682211</v>
      </c>
      <c r="AE2568" s="31">
        <v>1</v>
      </c>
      <c r="AF2568" s="32">
        <v>0</v>
      </c>
      <c r="AH2568" s="29">
        <f t="shared" ref="AH2568" si="24726">X2568*AC2565+Z2568*AC2568-Y2568*AD2565-AA2568*AD2568</f>
        <v>0</v>
      </c>
      <c r="AI2568" s="33">
        <f t="shared" ref="AI2568" si="24727">(X2568*AD2565+Y2568*AC2565+Z2568*AD2568+AA2568*AC2568)</f>
        <v>-0.31665275874561072</v>
      </c>
      <c r="AJ2568" s="31">
        <f t="shared" ref="AJ2568" si="24728">X2568*AE2565+Z2568*AE2568-Y2568*AF2565-AA2568*AF2568</f>
        <v>0.96620964820817257</v>
      </c>
      <c r="AK2568" s="32">
        <f t="shared" ref="AK2568" si="24729">(X2568*AF2565+Y2568*AE2565+Z2568*AF2568+AA2568*AE2568)</f>
        <v>0</v>
      </c>
      <c r="AL2568" s="8"/>
      <c r="AM2568" s="29">
        <v>0</v>
      </c>
      <c r="AN2568" s="33">
        <v>0</v>
      </c>
      <c r="AO2568" s="31">
        <v>1</v>
      </c>
      <c r="AP2568" s="32">
        <v>0</v>
      </c>
      <c r="AR2568" s="29">
        <f t="shared" ref="AR2568" si="24730">AH2568*AM2565+AJ2568*AM2568-AI2568*AN2565-AK2568*AN2568</f>
        <v>0</v>
      </c>
      <c r="AS2568" s="33">
        <f t="shared" ref="AS2568" si="24731">(AH2568*AN2565+AI2568*AM2565+AJ2568*AN2568+AK2568*AM2568)</f>
        <v>-0.31665275874561072</v>
      </c>
      <c r="AT2568" s="31">
        <f t="shared" ref="AT2568" si="24732">AH2568*AO2565+AJ2568*AO2568-AI2568*AP2565-AK2568*AP2568</f>
        <v>0.91259950285580715</v>
      </c>
      <c r="AU2568" s="32">
        <f t="shared" ref="AU2568" si="24733">(AH2568*AP2565+AI2568*AO2565+AJ2568*AP2568+AK2568*AO2568)</f>
        <v>0</v>
      </c>
      <c r="AV2568" s="8"/>
      <c r="AW2568" s="29">
        <v>0</v>
      </c>
      <c r="AX2568" s="33">
        <f t="shared" ref="AX2568" si="24734">IF(0=(1-$AX$8*$AY$8*$B2565^2),10^14,$B2565*$AX$8/(1-$AX$8*$AY$8*$B2565^2))</f>
        <v>-0.12795975264392223</v>
      </c>
      <c r="AY2568" s="31">
        <v>1</v>
      </c>
      <c r="AZ2568" s="32">
        <v>0</v>
      </c>
      <c r="BB2568" s="29">
        <f t="shared" ref="BB2568" si="24735">AR2568*AW2565+AT2568*AW2568-AS2568*AX2565-AU2568*AX2568</f>
        <v>0</v>
      </c>
      <c r="BC2568" s="33">
        <f t="shared" ref="BC2568" si="24736">(AR2568*AX2565+AS2568*AW2565+AT2568*AX2568+AU2568*AW2568)</f>
        <v>-0.43342876539400621</v>
      </c>
      <c r="BD2568" s="31">
        <f t="shared" ref="BD2568" si="24737">AR2568*AY2565+AT2568*AY2568-AS2568*AZ2565-AU2568*AZ2568</f>
        <v>0.91259950285580715</v>
      </c>
      <c r="BE2568" s="32">
        <f t="shared" ref="BE2568" si="24738">(AR2568*AZ2565+AS2568*AY2565+AT2568*AZ2568+AU2568*AY2568)</f>
        <v>0</v>
      </c>
      <c r="BF2568" s="8"/>
      <c r="BG2568" s="29">
        <v>0</v>
      </c>
      <c r="BH2568" s="33">
        <v>0</v>
      </c>
      <c r="BI2568" s="31">
        <v>1</v>
      </c>
      <c r="BJ2568" s="32">
        <v>0</v>
      </c>
      <c r="BL2568" s="29">
        <f t="shared" ref="BL2568" si="24739">BB2568*BG2565+BD2568*BG2568-BC2568*BH2565-BE2568*BH2568</f>
        <v>0</v>
      </c>
      <c r="BM2568" s="33">
        <f t="shared" ref="BM2568" si="24740">(BB2568*BH2565+BC2568*BG2565+BD2568*BH2568+BE2568*BG2568)</f>
        <v>-0.43342876539400621</v>
      </c>
      <c r="BN2568" s="31">
        <f t="shared" ref="BN2568" si="24741">BB2568*BI2565+BD2568*BI2568-BC2568*BJ2565-BE2568*BJ2568</f>
        <v>0.88679718429136489</v>
      </c>
      <c r="BO2568" s="32">
        <f t="shared" ref="BO2568" si="24742">(BB2568*BJ2565+BC2568*BI2565+BD2568*BJ2568+BE2568*BI2568)</f>
        <v>0</v>
      </c>
      <c r="BP2568" s="8"/>
      <c r="BQ2568" s="19">
        <f t="shared" ref="BQ2568:BQ2631" si="24743">1/$BR$8</f>
        <v>1</v>
      </c>
      <c r="BR2568" s="47">
        <v>0</v>
      </c>
      <c r="BS2568" s="48">
        <v>1</v>
      </c>
      <c r="BT2568" s="49">
        <v>0</v>
      </c>
      <c r="BV2568" s="29">
        <f t="shared" ref="BV2568" si="24744">BL2568*BQ2565+BN2568*BQ2568-BM2568*BR2565-BO2568*BR2568</f>
        <v>0.88679718429136489</v>
      </c>
      <c r="BW2568" s="33">
        <f t="shared" ref="BW2568" si="24745">(BL2568*BR2565+BM2568*BQ2565+BN2568*BR2568+BO2568*BQ2568)</f>
        <v>-0.43342876539400621</v>
      </c>
      <c r="BX2568" s="31">
        <f t="shared" ref="BX2568" si="24746">BL2568*BS2565+BN2568*BS2568-BM2568*BT2565-BO2568*BT2568</f>
        <v>0.88679718429136489</v>
      </c>
      <c r="BY2568" s="32">
        <f t="shared" ref="BY2568" si="24747">(BL2568*BT2565+BM2568*BS2565+BN2568*BT2568+BO2568*BS2568)</f>
        <v>0</v>
      </c>
      <c r="CA2568" s="50">
        <f t="shared" ref="CA2568" si="24748">(180/PI())*ATAN(-1*(BW2565+BW2568)/(BV2565+BV2568))</f>
        <v>27.574871550903449</v>
      </c>
      <c r="CC2568" s="137">
        <f t="shared" ref="CC2568" si="24749">20*LOG(((1-(10^(CA2565/20)^2)*(1-((1-CC2565)/(1+CC2565))^2))^0.5))</f>
        <v>-29.712377591732864</v>
      </c>
      <c r="CD2568" s="9"/>
      <c r="CE2568" s="38"/>
      <c r="CF2568" s="38"/>
      <c r="CG2568" s="38"/>
      <c r="CH2568" s="38"/>
    </row>
    <row r="2569" spans="2:91" ht="18.600000000000001" customHeight="1">
      <c r="CC2569" s="42"/>
    </row>
    <row r="2570" spans="2:91" ht="18.600000000000001" customHeight="1" thickBot="1">
      <c r="E2570" s="22" t="s">
        <v>4</v>
      </c>
      <c r="J2570" s="22" t="s">
        <v>5</v>
      </c>
      <c r="O2570" s="22" t="s">
        <v>6</v>
      </c>
      <c r="T2570" s="22" t="s">
        <v>7</v>
      </c>
      <c r="Y2570" s="22" t="s">
        <v>8</v>
      </c>
      <c r="AD2570" s="22" t="s">
        <v>65</v>
      </c>
      <c r="AI2570" s="22" t="s">
        <v>9</v>
      </c>
      <c r="AN2570" s="22" t="s">
        <v>66</v>
      </c>
      <c r="AS2570" s="22" t="s">
        <v>51</v>
      </c>
      <c r="AX2570" s="22" t="s">
        <v>67</v>
      </c>
      <c r="BC2570" s="22" t="s">
        <v>52</v>
      </c>
      <c r="BH2570" s="22" t="s">
        <v>68</v>
      </c>
      <c r="BM2570" s="22" t="s">
        <v>63</v>
      </c>
      <c r="BQ2570" s="23" t="s">
        <v>69</v>
      </c>
      <c r="BR2570" s="23"/>
      <c r="BS2570" s="24"/>
      <c r="BT2570" s="24"/>
      <c r="BU2570" s="24"/>
      <c r="BW2570" s="22" t="s">
        <v>64</v>
      </c>
    </row>
    <row r="2571" spans="2:91" ht="18.600000000000001" customHeight="1" thickBot="1">
      <c r="D2571" s="249" t="s">
        <v>103</v>
      </c>
      <c r="E2571" s="250"/>
      <c r="F2571" s="251" t="s">
        <v>104</v>
      </c>
      <c r="G2571" s="252"/>
      <c r="H2571" s="229"/>
      <c r="I2571" s="253" t="s">
        <v>11</v>
      </c>
      <c r="J2571" s="254"/>
      <c r="K2571" s="255" t="s">
        <v>12</v>
      </c>
      <c r="L2571" s="256"/>
      <c r="M2571" s="24"/>
      <c r="N2571" s="253" t="s">
        <v>105</v>
      </c>
      <c r="O2571" s="254"/>
      <c r="P2571" s="255" t="s">
        <v>106</v>
      </c>
      <c r="Q2571" s="256"/>
      <c r="R2571" s="24"/>
      <c r="S2571" s="249" t="s">
        <v>107</v>
      </c>
      <c r="T2571" s="250"/>
      <c r="U2571" s="251" t="s">
        <v>108</v>
      </c>
      <c r="V2571" s="252"/>
      <c r="W2571" s="8"/>
      <c r="X2571" s="253" t="s">
        <v>109</v>
      </c>
      <c r="Y2571" s="254"/>
      <c r="Z2571" s="255" t="s">
        <v>110</v>
      </c>
      <c r="AA2571" s="256"/>
      <c r="AB2571" s="8"/>
      <c r="AC2571" s="253" t="s">
        <v>111</v>
      </c>
      <c r="AD2571" s="254"/>
      <c r="AE2571" s="255" t="s">
        <v>14</v>
      </c>
      <c r="AF2571" s="256"/>
      <c r="AG2571" s="8"/>
      <c r="AH2571" s="253" t="s">
        <v>112</v>
      </c>
      <c r="AI2571" s="254"/>
      <c r="AJ2571" s="255" t="s">
        <v>113</v>
      </c>
      <c r="AK2571" s="256"/>
      <c r="AL2571" s="8"/>
      <c r="AM2571" s="249" t="s">
        <v>114</v>
      </c>
      <c r="AN2571" s="250"/>
      <c r="AO2571" s="251" t="s">
        <v>115</v>
      </c>
      <c r="AP2571" s="252"/>
      <c r="AQ2571" s="24"/>
      <c r="AR2571" s="253" t="s">
        <v>116</v>
      </c>
      <c r="AS2571" s="254"/>
      <c r="AT2571" s="255" t="s">
        <v>13</v>
      </c>
      <c r="AU2571" s="256"/>
      <c r="AV2571" s="4"/>
      <c r="AW2571" s="253" t="s">
        <v>117</v>
      </c>
      <c r="AX2571" s="254"/>
      <c r="AY2571" s="255" t="s">
        <v>118</v>
      </c>
      <c r="AZ2571" s="256"/>
      <c r="BA2571" s="8"/>
      <c r="BB2571" s="253" t="s">
        <v>119</v>
      </c>
      <c r="BC2571" s="254"/>
      <c r="BD2571" s="255" t="s">
        <v>120</v>
      </c>
      <c r="BE2571" s="256"/>
      <c r="BF2571" s="4"/>
      <c r="BG2571" s="249" t="s">
        <v>121</v>
      </c>
      <c r="BH2571" s="250"/>
      <c r="BI2571" s="251" t="s">
        <v>122</v>
      </c>
      <c r="BJ2571" s="252"/>
      <c r="BK2571" s="4"/>
      <c r="BL2571" s="253" t="s">
        <v>123</v>
      </c>
      <c r="BM2571" s="254"/>
      <c r="BN2571" s="255" t="s">
        <v>124</v>
      </c>
      <c r="BO2571" s="256"/>
      <c r="BP2571" s="4"/>
      <c r="BQ2571" s="253" t="s">
        <v>125</v>
      </c>
      <c r="BR2571" s="254"/>
      <c r="BS2571" s="255" t="s">
        <v>126</v>
      </c>
      <c r="BT2571" s="256"/>
      <c r="BU2571" s="8"/>
      <c r="BV2571" s="253" t="s">
        <v>127</v>
      </c>
      <c r="BW2571" s="254"/>
      <c r="BX2571" s="255" t="s">
        <v>128</v>
      </c>
      <c r="BY2571" s="256"/>
      <c r="CA2571" s="27" t="s">
        <v>15</v>
      </c>
      <c r="CC2571" s="133" t="s">
        <v>70</v>
      </c>
      <c r="CD2571" s="9"/>
      <c r="CE2571" s="38"/>
      <c r="CF2571" s="38"/>
      <c r="CG2571" s="38"/>
      <c r="CH2571" s="38"/>
    </row>
    <row r="2572" spans="2:91" ht="18.600000000000001" customHeight="1" thickTop="1" thickBot="1">
      <c r="B2572" s="129">
        <v>6.8600000000000101</v>
      </c>
      <c r="D2572" s="29">
        <v>1</v>
      </c>
      <c r="E2572" s="30">
        <v>0</v>
      </c>
      <c r="F2572" s="31">
        <v>0</v>
      </c>
      <c r="G2572" s="32">
        <f t="shared" ref="G2572:G2635" si="24750">-1/($E$8*$B2572)</f>
        <v>-9.609037900874623E-2</v>
      </c>
      <c r="I2572" s="29">
        <v>1</v>
      </c>
      <c r="J2572" s="33">
        <v>0</v>
      </c>
      <c r="K2572" s="31">
        <v>0</v>
      </c>
      <c r="L2572" s="32">
        <v>0</v>
      </c>
      <c r="N2572" s="29">
        <f t="shared" ref="N2572" si="24751">D2572*I2572+F2572*I2575-E2572*J2572-G2572*J2575</f>
        <v>0.98270784813380663</v>
      </c>
      <c r="O2572" s="33">
        <f t="shared" ref="O2572" si="24752">(D2572*J2572+E2572*I2572+F2572*J2575+G2572*I2575)</f>
        <v>0</v>
      </c>
      <c r="P2572" s="31">
        <f t="shared" ref="P2572" si="24753">D2572*K2572+F2572*K2575-E2572*L2572-G2572*L2575</f>
        <v>0</v>
      </c>
      <c r="Q2572" s="32">
        <f t="shared" ref="Q2572" si="24754">(D2572*L2572+E2572*K2572+F2572*L2575+G2572*K2575)</f>
        <v>-9.609037900874623E-2</v>
      </c>
      <c r="S2572" s="29">
        <v>1</v>
      </c>
      <c r="T2572" s="30">
        <v>0</v>
      </c>
      <c r="U2572" s="31">
        <v>0</v>
      </c>
      <c r="V2572" s="32">
        <f t="shared" ref="V2572:V2635" si="24755">-1/($T$8*$B2572)</f>
        <v>-0.18667201166180727</v>
      </c>
      <c r="X2572" s="29">
        <f t="shared" ref="X2572" si="24756">N2572*S2572+P2572*S2575-O2572*T2572-Q2572*T2575</f>
        <v>0.98270784813380663</v>
      </c>
      <c r="Y2572" s="33">
        <f t="shared" ref="Y2572" si="24757">(N2572*T2572+O2572*S2572+P2572*T2575+Q2572*S2575)</f>
        <v>0</v>
      </c>
      <c r="Z2572" s="31">
        <f t="shared" ref="Z2572" si="24758">N2572*U2572+P2572*U2575-O2572*V2572-Q2572*V2575</f>
        <v>0</v>
      </c>
      <c r="AA2572" s="32">
        <f t="shared" ref="AA2572" si="24759">(N2572*V2572+O2572*U2572+P2572*V2575+Q2572*U2575)</f>
        <v>-0.27953442989572974</v>
      </c>
      <c r="AB2572" s="8"/>
      <c r="AC2572" s="29">
        <v>1</v>
      </c>
      <c r="AD2572" s="33">
        <v>0</v>
      </c>
      <c r="AE2572" s="31">
        <v>0</v>
      </c>
      <c r="AF2572" s="32">
        <v>0</v>
      </c>
      <c r="AH2572" s="29">
        <f t="shared" ref="AH2572" si="24760">X2572*AC2572+Z2572*AC2575-Y2572*AD2572-AA2572*AD2575</f>
        <v>0.9434312990374637</v>
      </c>
      <c r="AI2572" s="33">
        <f t="shared" ref="AI2572" si="24761">(X2572*AD2572+Y2572*AC2572+Z2572*AD2575+AA2572*AC2575)</f>
        <v>0</v>
      </c>
      <c r="AJ2572" s="31">
        <f t="shared" ref="AJ2572" si="24762">X2572*AE2572+Z2572*AE2575-Y2572*AF2572-AA2572*AF2575</f>
        <v>0</v>
      </c>
      <c r="AK2572" s="32">
        <f t="shared" ref="AK2572" si="24763">(X2572*AF2572+Y2572*AE2572+Z2572*AF2575+AA2572*AE2575)</f>
        <v>-0.27953442989572974</v>
      </c>
      <c r="AL2572" s="8"/>
      <c r="AM2572" s="29">
        <v>1</v>
      </c>
      <c r="AN2572" s="30">
        <v>0</v>
      </c>
      <c r="AO2572" s="31">
        <v>0</v>
      </c>
      <c r="AP2572" s="32">
        <f t="shared" ref="AP2572:AP2635" si="24764">-1/($AN$8*$B2572)</f>
        <v>-0.16880903790087437</v>
      </c>
      <c r="AR2572" s="29">
        <f t="shared" ref="AR2572" si="24765">AH2572*AM2572+AJ2572*AM2575-AI2572*AN2572-AK2572*AN2575</f>
        <v>0.9434312990374637</v>
      </c>
      <c r="AS2572" s="33">
        <f t="shared" ref="AS2572" si="24766">(AH2572*AN2572+AI2572*AM2572+AJ2572*AN2575+AK2572*AM2575)</f>
        <v>0</v>
      </c>
      <c r="AT2572" s="31">
        <f t="shared" ref="AT2572" si="24767">AH2572*AO2572+AJ2572*AO2575-AI2572*AP2572-AK2572*AP2575</f>
        <v>0</v>
      </c>
      <c r="AU2572" s="32">
        <f t="shared" ref="AU2572" si="24768">(AH2572*AP2572+AI2572*AO2572+AJ2572*AP2575+AK2572*AO2575)</f>
        <v>-0.43879415981181613</v>
      </c>
      <c r="AV2572" s="8"/>
      <c r="AW2572" s="29">
        <v>1</v>
      </c>
      <c r="AX2572" s="33">
        <v>0</v>
      </c>
      <c r="AY2572" s="31">
        <v>0</v>
      </c>
      <c r="AZ2572" s="32">
        <v>0</v>
      </c>
      <c r="BB2572" s="29">
        <f t="shared" ref="BB2572" si="24769">AR2572*AW2572+AT2572*AW2575-AS2572*AX2572-AU2572*AX2575</f>
        <v>0.88744993632525082</v>
      </c>
      <c r="BC2572" s="33">
        <f t="shared" ref="BC2572" si="24770">(AR2572*AX2572+AS2572*AW2572+AT2572*AX2575+AU2572*AW2575)</f>
        <v>0</v>
      </c>
      <c r="BD2572" s="31">
        <f t="shared" ref="BD2572" si="24771">AR2572*AY2572+AT2572*AY2575-AS2572*AZ2572-AU2572*AZ2575</f>
        <v>0</v>
      </c>
      <c r="BE2572" s="32">
        <f t="shared" ref="BE2572" si="24772">(AR2572*AZ2572+AS2572*AY2572+AT2572*AZ2575+AU2572*AY2575)</f>
        <v>-0.43879415981181613</v>
      </c>
      <c r="BF2572" s="8"/>
      <c r="BG2572" s="29">
        <v>1</v>
      </c>
      <c r="BH2572" s="30">
        <v>0</v>
      </c>
      <c r="BI2572" s="31">
        <v>0</v>
      </c>
      <c r="BJ2572" s="32">
        <f t="shared" ref="BJ2572:BJ2635" si="24773">-1/($BH$8*$B2572)</f>
        <v>-5.9357142857142768E-2</v>
      </c>
      <c r="BL2572" s="29">
        <f t="shared" ref="BL2572" si="24774">BB2572*BG2572+BD2572*BG2575-BC2572*BH2572-BE2572*BH2575</f>
        <v>0.88744993632525082</v>
      </c>
      <c r="BM2572" s="33">
        <f t="shared" ref="BM2572" si="24775">(BB2572*BH2572+BC2572*BG2572+BD2572*BH2575+BE2572*BG2575)</f>
        <v>0</v>
      </c>
      <c r="BN2572" s="31">
        <f t="shared" ref="BN2572" si="24776">BB2572*BI2572+BD2572*BI2575-BC2572*BJ2572-BE2572*BJ2575</f>
        <v>0</v>
      </c>
      <c r="BO2572" s="32">
        <f t="shared" ref="BO2572" si="24777">(BB2572*BJ2572+BC2572*BI2572+BD2572*BJ2575+BE2572*BI2575)</f>
        <v>-0.49147065246083632</v>
      </c>
      <c r="BP2572" s="8"/>
      <c r="BQ2572" s="34">
        <v>1</v>
      </c>
      <c r="BR2572" s="35">
        <v>0</v>
      </c>
      <c r="BS2572" s="11">
        <v>0</v>
      </c>
      <c r="BT2572" s="36">
        <v>0</v>
      </c>
      <c r="BV2572" s="29">
        <f t="shared" ref="BV2572" si="24778">BL2572*BQ2572+BN2572*BQ2575-BM2572*BR2572-BO2572*BR2575</f>
        <v>0.88744993632525082</v>
      </c>
      <c r="BW2572" s="33">
        <f t="shared" ref="BW2572" si="24779">(BL2572*BR2572+BM2572*BQ2572+BN2572*BR2575+BO2572*BQ2575)</f>
        <v>-0.49147065246083632</v>
      </c>
      <c r="BX2572" s="31">
        <f t="shared" ref="BX2572" si="24780">BL2572*BS2572+BN2572*BS2575-BM2572*BT2572-BO2572*BT2575</f>
        <v>0</v>
      </c>
      <c r="BY2572" s="32">
        <f t="shared" ref="BY2572" si="24781">(BL2572*BT2572+BM2572*BS2572+BN2572*BT2575+BO2572*BS2575)</f>
        <v>-0.49147065246083632</v>
      </c>
      <c r="CA2572" s="37">
        <f t="shared" ref="CA2572" si="24782">20*LOG(((1+$BR$8)/$BR$8)/((BV2572+BV2575)^2+(BW2572+BW2575)^2)^0.5)</f>
        <v>-3.8076080490032347E-3</v>
      </c>
      <c r="CC2572" s="134">
        <f t="shared" ref="CC2572" si="24783">((BV2572^2+BW2572^2)^0.5)/((BV2575^2+BW2575^2)^0.5)</f>
        <v>1.027691927088213</v>
      </c>
      <c r="CD2572" s="9"/>
      <c r="CE2572" s="38"/>
      <c r="CF2572" s="38"/>
      <c r="CG2572" s="38"/>
      <c r="CH2572" s="38"/>
      <c r="CM2572" s="129">
        <v>6.8400000000000096</v>
      </c>
    </row>
    <row r="2573" spans="2:91" ht="18.600000000000001" customHeight="1" thickBot="1">
      <c r="D2573" s="39"/>
      <c r="G2573" s="40"/>
      <c r="I2573" s="39"/>
      <c r="L2573" s="40"/>
      <c r="N2573" s="39"/>
      <c r="Q2573" s="40"/>
      <c r="S2573" s="39"/>
      <c r="V2573" s="40"/>
      <c r="X2573" s="39"/>
      <c r="AA2573" s="40"/>
      <c r="AC2573" s="39"/>
      <c r="AF2573" s="40"/>
      <c r="AH2573" s="39"/>
      <c r="AK2573" s="40"/>
      <c r="AM2573" s="39"/>
      <c r="AP2573" s="40"/>
      <c r="AR2573" s="39"/>
      <c r="AU2573" s="40"/>
      <c r="AW2573" s="39"/>
      <c r="AZ2573" s="40"/>
      <c r="BB2573" s="39"/>
      <c r="BE2573" s="40"/>
      <c r="BG2573" s="39"/>
      <c r="BJ2573" s="40"/>
      <c r="BL2573" s="39"/>
      <c r="BO2573" s="40"/>
      <c r="BQ2573" s="34"/>
      <c r="BR2573" s="11"/>
      <c r="BS2573" s="11"/>
      <c r="BT2573" s="41"/>
      <c r="BV2573" s="39"/>
      <c r="BY2573" s="40"/>
      <c r="CC2573" s="135"/>
      <c r="CD2573" s="9"/>
      <c r="CE2573" s="38"/>
      <c r="CF2573" s="38"/>
      <c r="CG2573" s="38"/>
      <c r="CH2573" s="38"/>
    </row>
    <row r="2574" spans="2:91" ht="18.600000000000001" customHeight="1" thickBot="1">
      <c r="D2574" s="258" t="s">
        <v>129</v>
      </c>
      <c r="E2574" s="259"/>
      <c r="F2574" s="260" t="s">
        <v>130</v>
      </c>
      <c r="G2574" s="261"/>
      <c r="H2574" s="229"/>
      <c r="I2574" s="258" t="s">
        <v>131</v>
      </c>
      <c r="J2574" s="259"/>
      <c r="K2574" s="260" t="s">
        <v>132</v>
      </c>
      <c r="L2574" s="261"/>
      <c r="N2574" s="253" t="s">
        <v>133</v>
      </c>
      <c r="O2574" s="254"/>
      <c r="P2574" s="255" t="s">
        <v>134</v>
      </c>
      <c r="Q2574" s="256"/>
      <c r="S2574" s="258" t="s">
        <v>135</v>
      </c>
      <c r="T2574" s="259"/>
      <c r="U2574" s="260" t="s">
        <v>136</v>
      </c>
      <c r="V2574" s="261"/>
      <c r="W2574" s="8"/>
      <c r="X2574" s="253" t="s">
        <v>137</v>
      </c>
      <c r="Y2574" s="254"/>
      <c r="Z2574" s="255" t="s">
        <v>138</v>
      </c>
      <c r="AA2574" s="256"/>
      <c r="AB2574" s="8"/>
      <c r="AC2574" s="258" t="s">
        <v>139</v>
      </c>
      <c r="AD2574" s="259"/>
      <c r="AE2574" s="260" t="s">
        <v>140</v>
      </c>
      <c r="AF2574" s="261"/>
      <c r="AG2574" s="8"/>
      <c r="AH2574" s="253" t="s">
        <v>141</v>
      </c>
      <c r="AI2574" s="254"/>
      <c r="AJ2574" s="255" t="s">
        <v>142</v>
      </c>
      <c r="AK2574" s="256"/>
      <c r="AL2574" s="8"/>
      <c r="AM2574" s="258" t="s">
        <v>143</v>
      </c>
      <c r="AN2574" s="259"/>
      <c r="AO2574" s="260" t="s">
        <v>144</v>
      </c>
      <c r="AP2574" s="261"/>
      <c r="AR2574" s="253" t="s">
        <v>145</v>
      </c>
      <c r="AS2574" s="254"/>
      <c r="AT2574" s="255" t="s">
        <v>146</v>
      </c>
      <c r="AU2574" s="256"/>
      <c r="AV2574" s="4"/>
      <c r="AW2574" s="258" t="s">
        <v>147</v>
      </c>
      <c r="AX2574" s="259"/>
      <c r="AY2574" s="260" t="s">
        <v>148</v>
      </c>
      <c r="AZ2574" s="261"/>
      <c r="BA2574" s="8"/>
      <c r="BB2574" s="253" t="s">
        <v>149</v>
      </c>
      <c r="BC2574" s="254"/>
      <c r="BD2574" s="255" t="s">
        <v>150</v>
      </c>
      <c r="BE2574" s="256"/>
      <c r="BF2574" s="4"/>
      <c r="BG2574" s="258" t="s">
        <v>151</v>
      </c>
      <c r="BH2574" s="259"/>
      <c r="BI2574" s="260" t="s">
        <v>152</v>
      </c>
      <c r="BJ2574" s="261"/>
      <c r="BK2574" s="4"/>
      <c r="BL2574" s="253" t="s">
        <v>153</v>
      </c>
      <c r="BM2574" s="254"/>
      <c r="BN2574" s="255" t="s">
        <v>154</v>
      </c>
      <c r="BO2574" s="256"/>
      <c r="BP2574" s="4"/>
      <c r="BQ2574" s="258" t="s">
        <v>155</v>
      </c>
      <c r="BR2574" s="259"/>
      <c r="BS2574" s="260" t="s">
        <v>156</v>
      </c>
      <c r="BT2574" s="261"/>
      <c r="BU2574" s="8"/>
      <c r="BV2574" s="253" t="s">
        <v>157</v>
      </c>
      <c r="BW2574" s="254"/>
      <c r="BX2574" s="255" t="s">
        <v>158</v>
      </c>
      <c r="BY2574" s="256"/>
      <c r="CA2574" s="46" t="s">
        <v>16</v>
      </c>
      <c r="CC2574" s="136" t="s">
        <v>71</v>
      </c>
      <c r="CD2574" s="9"/>
      <c r="CE2574" s="38"/>
      <c r="CF2574" s="38"/>
      <c r="CG2574" s="38"/>
      <c r="CH2574" s="38"/>
    </row>
    <row r="2575" spans="2:91" ht="18.600000000000001" customHeight="1" thickTop="1" thickBot="1">
      <c r="D2575" s="29">
        <v>0</v>
      </c>
      <c r="E2575" s="33">
        <v>0</v>
      </c>
      <c r="F2575" s="31">
        <v>1</v>
      </c>
      <c r="G2575" s="32">
        <v>0</v>
      </c>
      <c r="I2575" s="29">
        <v>0</v>
      </c>
      <c r="J2575" s="33">
        <f t="shared" ref="J2575" si="24784">IF(0=(1-$J$8*$K$8*$B2572^2),10^14,$B2572*$J$8/(1-$J$8*$K$8*$B2572^2))</f>
        <v>-0.1799571616282144</v>
      </c>
      <c r="K2575" s="31">
        <v>1</v>
      </c>
      <c r="L2575" s="32">
        <v>0</v>
      </c>
      <c r="N2575" s="29">
        <f t="shared" ref="N2575" si="24785">D2575*I2572+F2575*I2575-E2575*J2572-G2575*J2575</f>
        <v>0</v>
      </c>
      <c r="O2575" s="33">
        <f t="shared" ref="O2575" si="24786">(D2575*J2572+E2575*I2572+F2575*J2575+G2575*I2575)</f>
        <v>-0.1799571616282144</v>
      </c>
      <c r="P2575" s="31">
        <f t="shared" ref="P2575" si="24787">D2575*K2572+F2575*K2575-E2575*L2572-G2575*L2575</f>
        <v>1</v>
      </c>
      <c r="Q2575" s="32">
        <f t="shared" ref="Q2575" si="24788">(D2575*L2572+E2575*K2572+F2575*L2575+G2575*K2575)</f>
        <v>0</v>
      </c>
      <c r="S2575" s="29">
        <v>0</v>
      </c>
      <c r="T2575" s="33">
        <v>0</v>
      </c>
      <c r="U2575" s="31">
        <v>1</v>
      </c>
      <c r="V2575" s="32">
        <v>0</v>
      </c>
      <c r="X2575" s="29">
        <f t="shared" ref="X2575" si="24789">N2575*S2572+P2575*S2575-O2575*T2572-Q2575*T2575</f>
        <v>0</v>
      </c>
      <c r="Y2575" s="33">
        <f t="shared" ref="Y2575" si="24790">(N2575*T2572+O2575*S2572+P2575*T2575+Q2575*S2575)</f>
        <v>-0.1799571616282144</v>
      </c>
      <c r="Z2575" s="31">
        <f t="shared" ref="Z2575" si="24791">N2575*U2572+P2575*U2575-O2575*V2572-Q2575*V2575</f>
        <v>0.96640703462591226</v>
      </c>
      <c r="AA2575" s="32">
        <f t="shared" ref="AA2575" si="24792">(N2575*V2572+O2575*U2572+P2575*V2575+Q2575*U2575)</f>
        <v>0</v>
      </c>
      <c r="AB2575" s="8"/>
      <c r="AC2575" s="29">
        <v>0</v>
      </c>
      <c r="AD2575" s="33">
        <f t="shared" ref="AD2575" si="24793">IF(0=(1-$AD$8*$AE$8*$B2572^2),10^14,$B2572*$AD$8/(1-$AD$8*$AE$8*$B2572^2))</f>
        <v>-0.1405070177258439</v>
      </c>
      <c r="AE2575" s="31">
        <v>1</v>
      </c>
      <c r="AF2575" s="32">
        <v>0</v>
      </c>
      <c r="AH2575" s="29">
        <f t="shared" ref="AH2575" si="24794">X2575*AC2572+Z2575*AC2575-Y2575*AD2572-AA2575*AD2575</f>
        <v>0</v>
      </c>
      <c r="AI2575" s="33">
        <f t="shared" ref="AI2575" si="24795">(X2575*AD2572+Y2575*AC2572+Z2575*AD2575+AA2575*AC2575)</f>
        <v>-0.31574413197277773</v>
      </c>
      <c r="AJ2575" s="31">
        <f t="shared" ref="AJ2575" si="24796">X2575*AE2572+Z2575*AE2575-Y2575*AF2572-AA2575*AF2575</f>
        <v>0.96640703462591226</v>
      </c>
      <c r="AK2575" s="32">
        <f t="shared" ref="AK2575" si="24797">(X2575*AF2572+Y2575*AE2572+Z2575*AF2575+AA2575*AE2575)</f>
        <v>0</v>
      </c>
      <c r="AL2575" s="8"/>
      <c r="AM2575" s="29">
        <v>0</v>
      </c>
      <c r="AN2575" s="33">
        <v>0</v>
      </c>
      <c r="AO2575" s="31">
        <v>1</v>
      </c>
      <c r="AP2575" s="32">
        <v>0</v>
      </c>
      <c r="AR2575" s="29">
        <f t="shared" ref="AR2575" si="24798">AH2575*AM2572+AJ2575*AM2575-AI2575*AN2572-AK2575*AN2575</f>
        <v>0</v>
      </c>
      <c r="AS2575" s="33">
        <f t="shared" ref="AS2575" si="24799">(AH2575*AN2572+AI2575*AM2572+AJ2575*AN2575+AK2575*AM2575)</f>
        <v>-0.31574413197277773</v>
      </c>
      <c r="AT2575" s="31">
        <f t="shared" ref="AT2575" si="24800">AH2575*AO2572+AJ2575*AO2575-AI2575*AP2572-AK2575*AP2575</f>
        <v>0.91310657148474095</v>
      </c>
      <c r="AU2575" s="32">
        <f t="shared" ref="AU2575" si="24801">(AH2575*AP2572+AI2575*AO2572+AJ2575*AP2575+AK2575*AO2575)</f>
        <v>0</v>
      </c>
      <c r="AV2575" s="8"/>
      <c r="AW2575" s="29">
        <v>0</v>
      </c>
      <c r="AX2575" s="33">
        <f t="shared" ref="AX2575" si="24802">IF(0=(1-$AX$8*$AY$8*$B2572^2),10^14,$B2572*$AX$8/(1-$AX$8*$AY$8*$B2572^2))</f>
        <v>-0.12758000866789426</v>
      </c>
      <c r="AY2575" s="31">
        <v>1</v>
      </c>
      <c r="AZ2575" s="32">
        <v>0</v>
      </c>
      <c r="BB2575" s="29">
        <f t="shared" ref="BB2575" si="24803">AR2575*AW2572+AT2575*AW2575-AS2575*AX2572-AU2575*AX2575</f>
        <v>0</v>
      </c>
      <c r="BC2575" s="33">
        <f t="shared" ref="BC2575" si="24804">(AR2575*AX2572+AS2575*AW2572+AT2575*AX2575+AU2575*AW2575)</f>
        <v>-0.43223827627751221</v>
      </c>
      <c r="BD2575" s="31">
        <f t="shared" ref="BD2575" si="24805">AR2575*AY2572+AT2575*AY2575-AS2575*AZ2572-AU2575*AZ2575</f>
        <v>0.91310657148474095</v>
      </c>
      <c r="BE2575" s="32">
        <f t="shared" ref="BE2575" si="24806">(AR2575*AZ2572+AS2575*AY2572+AT2575*AZ2575+AU2575*AY2575)</f>
        <v>0</v>
      </c>
      <c r="BF2575" s="8"/>
      <c r="BG2575" s="29">
        <v>0</v>
      </c>
      <c r="BH2575" s="33">
        <v>0</v>
      </c>
      <c r="BI2575" s="31">
        <v>1</v>
      </c>
      <c r="BJ2575" s="32">
        <v>0</v>
      </c>
      <c r="BL2575" s="29">
        <f t="shared" ref="BL2575" si="24807">BB2575*BG2572+BD2575*BG2575-BC2575*BH2572-BE2575*BH2575</f>
        <v>0</v>
      </c>
      <c r="BM2575" s="33">
        <f t="shared" ref="BM2575" si="24808">(BB2575*BH2572+BC2575*BG2572+BD2575*BH2575+BE2575*BG2575)</f>
        <v>-0.43223827627751221</v>
      </c>
      <c r="BN2575" s="31">
        <f t="shared" ref="BN2575" si="24809">BB2575*BI2572+BD2575*BI2575-BC2575*BJ2572-BE2575*BJ2575</f>
        <v>0.88745014237141151</v>
      </c>
      <c r="BO2575" s="32">
        <f t="shared" ref="BO2575" si="24810">(BB2575*BJ2572+BC2575*BI2572+BD2575*BJ2575+BE2575*BI2575)</f>
        <v>0</v>
      </c>
      <c r="BP2575" s="8"/>
      <c r="BQ2575" s="19">
        <f t="shared" ref="BQ2575:BQ2638" si="24811">1/$BR$8</f>
        <v>1</v>
      </c>
      <c r="BR2575" s="47">
        <v>0</v>
      </c>
      <c r="BS2575" s="48">
        <v>1</v>
      </c>
      <c r="BT2575" s="49">
        <v>0</v>
      </c>
      <c r="BV2575" s="29">
        <f t="shared" ref="BV2575" si="24812">BL2575*BQ2572+BN2575*BQ2575-BM2575*BR2572-BO2575*BR2575</f>
        <v>0.88745014237141151</v>
      </c>
      <c r="BW2575" s="33">
        <f t="shared" ref="BW2575" si="24813">(BL2575*BR2572+BM2575*BQ2572+BN2575*BR2575+BO2575*BQ2575)</f>
        <v>-0.43223827627751221</v>
      </c>
      <c r="BX2575" s="31">
        <f t="shared" ref="BX2575" si="24814">BL2575*BS2572+BN2575*BS2575-BM2575*BT2572-BO2575*BT2575</f>
        <v>0.88745014237141151</v>
      </c>
      <c r="BY2575" s="32">
        <f t="shared" ref="BY2575" si="24815">(BL2575*BT2572+BM2575*BS2572+BN2575*BT2575+BO2575*BS2575)</f>
        <v>0</v>
      </c>
      <c r="CA2575" s="50">
        <f t="shared" ref="CA2575" si="24816">(180/PI())*ATAN(-1*(BW2572+BW2575)/(BV2572+BV2575))</f>
        <v>27.493762551993015</v>
      </c>
      <c r="CC2575" s="137">
        <f t="shared" ref="CC2575" si="24817">20*LOG(((1-(10^(CA2572/20)^2)*(1-((1-CC2572)/(1+CC2572))^2))^0.5))</f>
        <v>-29.735907040797656</v>
      </c>
      <c r="CD2575" s="9"/>
      <c r="CE2575" s="38"/>
      <c r="CF2575" s="38"/>
      <c r="CG2575" s="38"/>
      <c r="CH2575" s="38"/>
    </row>
    <row r="2576" spans="2:91" ht="18.600000000000001" customHeight="1">
      <c r="CC2576" s="42"/>
    </row>
    <row r="2577" spans="2:91" ht="18.600000000000001" customHeight="1" thickBot="1">
      <c r="E2577" s="22" t="s">
        <v>4</v>
      </c>
      <c r="J2577" s="22" t="s">
        <v>5</v>
      </c>
      <c r="O2577" s="22" t="s">
        <v>6</v>
      </c>
      <c r="T2577" s="22" t="s">
        <v>7</v>
      </c>
      <c r="Y2577" s="22" t="s">
        <v>8</v>
      </c>
      <c r="AD2577" s="22" t="s">
        <v>65</v>
      </c>
      <c r="AI2577" s="22" t="s">
        <v>9</v>
      </c>
      <c r="AN2577" s="22" t="s">
        <v>66</v>
      </c>
      <c r="AS2577" s="22" t="s">
        <v>51</v>
      </c>
      <c r="AX2577" s="22" t="s">
        <v>67</v>
      </c>
      <c r="BC2577" s="22" t="s">
        <v>52</v>
      </c>
      <c r="BH2577" s="22" t="s">
        <v>68</v>
      </c>
      <c r="BM2577" s="22" t="s">
        <v>63</v>
      </c>
      <c r="BQ2577" s="23" t="s">
        <v>69</v>
      </c>
      <c r="BR2577" s="23"/>
      <c r="BS2577" s="24"/>
      <c r="BT2577" s="24"/>
      <c r="BU2577" s="24"/>
      <c r="BW2577" s="22" t="s">
        <v>64</v>
      </c>
    </row>
    <row r="2578" spans="2:91" ht="18.600000000000001" customHeight="1" thickBot="1">
      <c r="D2578" s="249" t="s">
        <v>103</v>
      </c>
      <c r="E2578" s="250"/>
      <c r="F2578" s="251" t="s">
        <v>104</v>
      </c>
      <c r="G2578" s="252"/>
      <c r="H2578" s="229"/>
      <c r="I2578" s="253" t="s">
        <v>11</v>
      </c>
      <c r="J2578" s="254"/>
      <c r="K2578" s="255" t="s">
        <v>12</v>
      </c>
      <c r="L2578" s="256"/>
      <c r="M2578" s="24"/>
      <c r="N2578" s="253" t="s">
        <v>105</v>
      </c>
      <c r="O2578" s="254"/>
      <c r="P2578" s="255" t="s">
        <v>106</v>
      </c>
      <c r="Q2578" s="256"/>
      <c r="R2578" s="24"/>
      <c r="S2578" s="249" t="s">
        <v>107</v>
      </c>
      <c r="T2578" s="250"/>
      <c r="U2578" s="251" t="s">
        <v>108</v>
      </c>
      <c r="V2578" s="252"/>
      <c r="W2578" s="8"/>
      <c r="X2578" s="253" t="s">
        <v>109</v>
      </c>
      <c r="Y2578" s="254"/>
      <c r="Z2578" s="255" t="s">
        <v>110</v>
      </c>
      <c r="AA2578" s="256"/>
      <c r="AB2578" s="8"/>
      <c r="AC2578" s="253" t="s">
        <v>111</v>
      </c>
      <c r="AD2578" s="254"/>
      <c r="AE2578" s="255" t="s">
        <v>14</v>
      </c>
      <c r="AF2578" s="256"/>
      <c r="AG2578" s="8"/>
      <c r="AH2578" s="253" t="s">
        <v>112</v>
      </c>
      <c r="AI2578" s="254"/>
      <c r="AJ2578" s="255" t="s">
        <v>113</v>
      </c>
      <c r="AK2578" s="256"/>
      <c r="AL2578" s="8"/>
      <c r="AM2578" s="249" t="s">
        <v>114</v>
      </c>
      <c r="AN2578" s="250"/>
      <c r="AO2578" s="251" t="s">
        <v>115</v>
      </c>
      <c r="AP2578" s="252"/>
      <c r="AQ2578" s="24"/>
      <c r="AR2578" s="253" t="s">
        <v>116</v>
      </c>
      <c r="AS2578" s="254"/>
      <c r="AT2578" s="255" t="s">
        <v>13</v>
      </c>
      <c r="AU2578" s="256"/>
      <c r="AV2578" s="4"/>
      <c r="AW2578" s="253" t="s">
        <v>117</v>
      </c>
      <c r="AX2578" s="254"/>
      <c r="AY2578" s="255" t="s">
        <v>118</v>
      </c>
      <c r="AZ2578" s="256"/>
      <c r="BA2578" s="8"/>
      <c r="BB2578" s="253" t="s">
        <v>119</v>
      </c>
      <c r="BC2578" s="254"/>
      <c r="BD2578" s="255" t="s">
        <v>120</v>
      </c>
      <c r="BE2578" s="256"/>
      <c r="BF2578" s="4"/>
      <c r="BG2578" s="249" t="s">
        <v>121</v>
      </c>
      <c r="BH2578" s="250"/>
      <c r="BI2578" s="251" t="s">
        <v>122</v>
      </c>
      <c r="BJ2578" s="252"/>
      <c r="BK2578" s="4"/>
      <c r="BL2578" s="253" t="s">
        <v>123</v>
      </c>
      <c r="BM2578" s="254"/>
      <c r="BN2578" s="255" t="s">
        <v>124</v>
      </c>
      <c r="BO2578" s="256"/>
      <c r="BP2578" s="4"/>
      <c r="BQ2578" s="253" t="s">
        <v>125</v>
      </c>
      <c r="BR2578" s="254"/>
      <c r="BS2578" s="255" t="s">
        <v>126</v>
      </c>
      <c r="BT2578" s="256"/>
      <c r="BU2578" s="8"/>
      <c r="BV2578" s="253" t="s">
        <v>127</v>
      </c>
      <c r="BW2578" s="254"/>
      <c r="BX2578" s="255" t="s">
        <v>128</v>
      </c>
      <c r="BY2578" s="256"/>
      <c r="CA2578" s="27" t="s">
        <v>15</v>
      </c>
      <c r="CC2578" s="133" t="s">
        <v>70</v>
      </c>
      <c r="CD2578" s="9"/>
      <c r="CE2578" s="38"/>
      <c r="CF2578" s="38"/>
      <c r="CG2578" s="38"/>
      <c r="CH2578" s="38"/>
    </row>
    <row r="2579" spans="2:91" ht="18.600000000000001" customHeight="1" thickTop="1" thickBot="1">
      <c r="B2579" s="129">
        <v>6.88</v>
      </c>
      <c r="D2579" s="29">
        <v>1</v>
      </c>
      <c r="E2579" s="30">
        <v>0</v>
      </c>
      <c r="F2579" s="31">
        <v>0</v>
      </c>
      <c r="G2579" s="32">
        <f t="shared" ref="G2579:G2642" si="24818">-1/($E$8*$B2579)</f>
        <v>-9.5811046511627918E-2</v>
      </c>
      <c r="I2579" s="29">
        <v>1</v>
      </c>
      <c r="J2579" s="33">
        <v>0</v>
      </c>
      <c r="K2579" s="31">
        <v>0</v>
      </c>
      <c r="L2579" s="32">
        <v>0</v>
      </c>
      <c r="N2579" s="29">
        <f t="shared" ref="N2579" si="24819">D2579*I2579+F2579*I2582-E2579*J2579-G2579*J2582</f>
        <v>0.98280856514824211</v>
      </c>
      <c r="O2579" s="33">
        <f t="shared" ref="O2579" si="24820">(D2579*J2579+E2579*I2579+F2579*J2582+G2579*I2582)</f>
        <v>0</v>
      </c>
      <c r="P2579" s="31">
        <f t="shared" ref="P2579" si="24821">D2579*K2579+F2579*K2582-E2579*L2579-G2579*L2582</f>
        <v>0</v>
      </c>
      <c r="Q2579" s="32">
        <f t="shared" ref="Q2579" si="24822">(D2579*L2579+E2579*K2579+F2579*L2582+G2579*K2582)</f>
        <v>-9.5811046511627918E-2</v>
      </c>
      <c r="S2579" s="29">
        <v>1</v>
      </c>
      <c r="T2579" s="30">
        <v>0</v>
      </c>
      <c r="U2579" s="31">
        <v>0</v>
      </c>
      <c r="V2579" s="32">
        <f t="shared" ref="V2579:V2642" si="24823">-1/($T$8*$B2579)</f>
        <v>-0.18612936046511627</v>
      </c>
      <c r="X2579" s="29">
        <f t="shared" ref="X2579" si="24824">N2579*S2579+P2579*S2582-O2579*T2579-Q2579*T2582</f>
        <v>0.98280856514824211</v>
      </c>
      <c r="Y2579" s="33">
        <f t="shared" ref="Y2579" si="24825">(N2579*T2579+O2579*S2579+P2579*T2582+Q2579*S2582)</f>
        <v>0</v>
      </c>
      <c r="Z2579" s="31">
        <f t="shared" ref="Z2579" si="24826">N2579*U2579+P2579*U2582-O2579*V2579-Q2579*V2582</f>
        <v>0</v>
      </c>
      <c r="AA2579" s="32">
        <f t="shared" ref="AA2579" si="24827">(N2579*V2579+O2579*U2579+P2579*V2582+Q2579*U2582)</f>
        <v>-0.27874057620230874</v>
      </c>
      <c r="AB2579" s="8"/>
      <c r="AC2579" s="29">
        <v>1</v>
      </c>
      <c r="AD2579" s="33">
        <v>0</v>
      </c>
      <c r="AE2579" s="31">
        <v>0</v>
      </c>
      <c r="AF2579" s="32">
        <v>0</v>
      </c>
      <c r="AH2579" s="29">
        <f t="shared" ref="AH2579" si="24828">X2579*AC2579+Z2579*AC2582-Y2579*AD2579-AA2579*AD2582</f>
        <v>0.94376018047190746</v>
      </c>
      <c r="AI2579" s="33">
        <f t="shared" ref="AI2579" si="24829">(X2579*AD2579+Y2579*AC2579+Z2579*AD2582+AA2579*AC2582)</f>
        <v>0</v>
      </c>
      <c r="AJ2579" s="31">
        <f t="shared" ref="AJ2579" si="24830">X2579*AE2579+Z2579*AE2582-Y2579*AF2579-AA2579*AF2582</f>
        <v>0</v>
      </c>
      <c r="AK2579" s="32">
        <f t="shared" ref="AK2579" si="24831">(X2579*AF2579+Y2579*AE2579+Z2579*AF2582+AA2579*AE2582)</f>
        <v>-0.27874057620230874</v>
      </c>
      <c r="AL2579" s="8"/>
      <c r="AM2579" s="29">
        <v>1</v>
      </c>
      <c r="AN2579" s="30">
        <v>0</v>
      </c>
      <c r="AO2579" s="31">
        <v>0</v>
      </c>
      <c r="AP2579" s="32">
        <f t="shared" ref="AP2579:AP2642" si="24832">-1/($AN$8*$B2579)</f>
        <v>-0.16831831395348837</v>
      </c>
      <c r="AR2579" s="29">
        <f t="shared" ref="AR2579" si="24833">AH2579*AM2579+AJ2579*AM2582-AI2579*AN2579-AK2579*AN2582</f>
        <v>0.94376018047190746</v>
      </c>
      <c r="AS2579" s="33">
        <f t="shared" ref="AS2579" si="24834">(AH2579*AN2579+AI2579*AM2579+AJ2579*AN2582+AK2579*AM2582)</f>
        <v>0</v>
      </c>
      <c r="AT2579" s="31">
        <f t="shared" ref="AT2579" si="24835">AH2579*AO2579+AJ2579*AO2582-AI2579*AP2579-AK2579*AP2582</f>
        <v>0</v>
      </c>
      <c r="AU2579" s="32">
        <f t="shared" ref="AU2579" si="24836">(AH2579*AP2579+AI2579*AO2579+AJ2579*AP2582+AK2579*AO2582)</f>
        <v>-0.43759269855578009</v>
      </c>
      <c r="AV2579" s="8"/>
      <c r="AW2579" s="29">
        <v>1</v>
      </c>
      <c r="AX2579" s="33">
        <v>0</v>
      </c>
      <c r="AY2579" s="31">
        <v>0</v>
      </c>
      <c r="AZ2579" s="32">
        <v>0</v>
      </c>
      <c r="BB2579" s="29">
        <f t="shared" ref="BB2579" si="24837">AR2579*AW2579+AT2579*AW2582-AS2579*AX2579-AU2579*AX2582</f>
        <v>0.88809728156921253</v>
      </c>
      <c r="BC2579" s="33">
        <f t="shared" ref="BC2579" si="24838">(AR2579*AX2579+AS2579*AW2579+AT2579*AX2582+AU2579*AW2582)</f>
        <v>0</v>
      </c>
      <c r="BD2579" s="31">
        <f t="shared" ref="BD2579" si="24839">AR2579*AY2579+AT2579*AY2582-AS2579*AZ2579-AU2579*AZ2582</f>
        <v>0</v>
      </c>
      <c r="BE2579" s="32">
        <f t="shared" ref="BE2579" si="24840">(AR2579*AZ2579+AS2579*AY2579+AT2579*AZ2582+AU2579*AY2582)</f>
        <v>-0.43759269855578009</v>
      </c>
      <c r="BF2579" s="8"/>
      <c r="BG2579" s="29">
        <v>1</v>
      </c>
      <c r="BH2579" s="30">
        <v>0</v>
      </c>
      <c r="BI2579" s="31">
        <v>0</v>
      </c>
      <c r="BJ2579" s="32">
        <f t="shared" ref="BJ2579:BJ2642" si="24841">-1/($BH$8*$B2579)</f>
        <v>-5.9184593023255808E-2</v>
      </c>
      <c r="BL2579" s="29">
        <f t="shared" ref="BL2579" si="24842">BB2579*BG2579+BD2579*BG2582-BC2579*BH2579-BE2579*BH2582</f>
        <v>0.88809728156921253</v>
      </c>
      <c r="BM2579" s="33">
        <f t="shared" ref="BM2579" si="24843">(BB2579*BH2579+BC2579*BG2579+BD2579*BH2582+BE2579*BG2582)</f>
        <v>0</v>
      </c>
      <c r="BN2579" s="31">
        <f t="shared" ref="BN2579" si="24844">BB2579*BI2579+BD2579*BI2582-BC2579*BJ2579-BE2579*BJ2582</f>
        <v>0</v>
      </c>
      <c r="BO2579" s="32">
        <f t="shared" ref="BO2579" si="24845">(BB2579*BJ2579+BC2579*BI2579+BD2579*BJ2582+BE2579*BI2582)</f>
        <v>-0.49015437473051376</v>
      </c>
      <c r="BP2579" s="8"/>
      <c r="BQ2579" s="34">
        <v>1</v>
      </c>
      <c r="BR2579" s="35">
        <v>0</v>
      </c>
      <c r="BS2579" s="11">
        <v>0</v>
      </c>
      <c r="BT2579" s="36">
        <v>0</v>
      </c>
      <c r="BV2579" s="29">
        <f t="shared" ref="BV2579" si="24846">BL2579*BQ2579+BN2579*BQ2582-BM2579*BR2579-BO2579*BR2582</f>
        <v>0.88809728156921253</v>
      </c>
      <c r="BW2579" s="33">
        <f t="shared" ref="BW2579" si="24847">(BL2579*BR2579+BM2579*BQ2579+BN2579*BR2582+BO2579*BQ2582)</f>
        <v>-0.49015437473051376</v>
      </c>
      <c r="BX2579" s="31">
        <f t="shared" ref="BX2579" si="24848">BL2579*BS2579+BN2579*BS2582-BM2579*BT2579-BO2579*BT2582</f>
        <v>0</v>
      </c>
      <c r="BY2579" s="32">
        <f t="shared" ref="BY2579" si="24849">(BL2579*BT2579+BM2579*BS2579+BN2579*BT2582+BO2579*BS2582)</f>
        <v>-0.49015437473051376</v>
      </c>
      <c r="CA2579" s="37">
        <f t="shared" ref="CA2579" si="24850">20*LOG(((1+$BR$8)/$BR$8)/((BV2579+BV2582)^2+(BW2579+BW2582)^2)^0.5)</f>
        <v>-3.7906550258325501E-3</v>
      </c>
      <c r="CC2579" s="134">
        <f t="shared" ref="CC2579" si="24851">((BV2579^2+BW2579^2)^0.5)/((BV2582^2+BW2582^2)^0.5)</f>
        <v>1.0275536740116746</v>
      </c>
      <c r="CD2579" s="9"/>
      <c r="CE2579" s="38"/>
      <c r="CF2579" s="38"/>
      <c r="CG2579" s="38"/>
      <c r="CH2579" s="38"/>
      <c r="CM2579" s="129">
        <v>6.8600000000000101</v>
      </c>
    </row>
    <row r="2580" spans="2:91" ht="18.600000000000001" customHeight="1" thickBot="1">
      <c r="D2580" s="39"/>
      <c r="G2580" s="40"/>
      <c r="I2580" s="39"/>
      <c r="L2580" s="40"/>
      <c r="N2580" s="39"/>
      <c r="Q2580" s="40"/>
      <c r="S2580" s="39"/>
      <c r="V2580" s="40"/>
      <c r="X2580" s="39"/>
      <c r="AA2580" s="40"/>
      <c r="AC2580" s="39"/>
      <c r="AF2580" s="40"/>
      <c r="AH2580" s="39"/>
      <c r="AK2580" s="40"/>
      <c r="AM2580" s="39"/>
      <c r="AP2580" s="40"/>
      <c r="AR2580" s="39"/>
      <c r="AU2580" s="40"/>
      <c r="AW2580" s="39"/>
      <c r="AZ2580" s="40"/>
      <c r="BB2580" s="39"/>
      <c r="BE2580" s="40"/>
      <c r="BG2580" s="39"/>
      <c r="BJ2580" s="40"/>
      <c r="BL2580" s="39"/>
      <c r="BO2580" s="40"/>
      <c r="BQ2580" s="34"/>
      <c r="BR2580" s="11"/>
      <c r="BS2580" s="11"/>
      <c r="BT2580" s="41"/>
      <c r="BV2580" s="39"/>
      <c r="BY2580" s="40"/>
      <c r="CC2580" s="135"/>
      <c r="CD2580" s="9"/>
      <c r="CE2580" s="38"/>
      <c r="CF2580" s="38"/>
      <c r="CG2580" s="38"/>
      <c r="CH2580" s="38"/>
    </row>
    <row r="2581" spans="2:91" ht="18.600000000000001" customHeight="1" thickBot="1">
      <c r="D2581" s="258" t="s">
        <v>129</v>
      </c>
      <c r="E2581" s="259"/>
      <c r="F2581" s="260" t="s">
        <v>130</v>
      </c>
      <c r="G2581" s="261"/>
      <c r="H2581" s="229"/>
      <c r="I2581" s="258" t="s">
        <v>131</v>
      </c>
      <c r="J2581" s="259"/>
      <c r="K2581" s="260" t="s">
        <v>132</v>
      </c>
      <c r="L2581" s="261"/>
      <c r="N2581" s="253" t="s">
        <v>133</v>
      </c>
      <c r="O2581" s="254"/>
      <c r="P2581" s="255" t="s">
        <v>134</v>
      </c>
      <c r="Q2581" s="256"/>
      <c r="S2581" s="258" t="s">
        <v>135</v>
      </c>
      <c r="T2581" s="259"/>
      <c r="U2581" s="260" t="s">
        <v>136</v>
      </c>
      <c r="V2581" s="261"/>
      <c r="W2581" s="8"/>
      <c r="X2581" s="253" t="s">
        <v>137</v>
      </c>
      <c r="Y2581" s="254"/>
      <c r="Z2581" s="255" t="s">
        <v>138</v>
      </c>
      <c r="AA2581" s="256"/>
      <c r="AB2581" s="8"/>
      <c r="AC2581" s="258" t="s">
        <v>139</v>
      </c>
      <c r="AD2581" s="259"/>
      <c r="AE2581" s="260" t="s">
        <v>140</v>
      </c>
      <c r="AF2581" s="261"/>
      <c r="AG2581" s="8"/>
      <c r="AH2581" s="253" t="s">
        <v>141</v>
      </c>
      <c r="AI2581" s="254"/>
      <c r="AJ2581" s="255" t="s">
        <v>142</v>
      </c>
      <c r="AK2581" s="256"/>
      <c r="AL2581" s="8"/>
      <c r="AM2581" s="258" t="s">
        <v>143</v>
      </c>
      <c r="AN2581" s="259"/>
      <c r="AO2581" s="260" t="s">
        <v>144</v>
      </c>
      <c r="AP2581" s="261"/>
      <c r="AR2581" s="253" t="s">
        <v>145</v>
      </c>
      <c r="AS2581" s="254"/>
      <c r="AT2581" s="255" t="s">
        <v>146</v>
      </c>
      <c r="AU2581" s="256"/>
      <c r="AV2581" s="4"/>
      <c r="AW2581" s="258" t="s">
        <v>147</v>
      </c>
      <c r="AX2581" s="259"/>
      <c r="AY2581" s="260" t="s">
        <v>148</v>
      </c>
      <c r="AZ2581" s="261"/>
      <c r="BA2581" s="8"/>
      <c r="BB2581" s="253" t="s">
        <v>149</v>
      </c>
      <c r="BC2581" s="254"/>
      <c r="BD2581" s="255" t="s">
        <v>150</v>
      </c>
      <c r="BE2581" s="256"/>
      <c r="BF2581" s="4"/>
      <c r="BG2581" s="258" t="s">
        <v>151</v>
      </c>
      <c r="BH2581" s="259"/>
      <c r="BI2581" s="260" t="s">
        <v>152</v>
      </c>
      <c r="BJ2581" s="261"/>
      <c r="BK2581" s="4"/>
      <c r="BL2581" s="253" t="s">
        <v>153</v>
      </c>
      <c r="BM2581" s="254"/>
      <c r="BN2581" s="255" t="s">
        <v>154</v>
      </c>
      <c r="BO2581" s="256"/>
      <c r="BP2581" s="4"/>
      <c r="BQ2581" s="258" t="s">
        <v>155</v>
      </c>
      <c r="BR2581" s="259"/>
      <c r="BS2581" s="260" t="s">
        <v>156</v>
      </c>
      <c r="BT2581" s="261"/>
      <c r="BU2581" s="8"/>
      <c r="BV2581" s="253" t="s">
        <v>157</v>
      </c>
      <c r="BW2581" s="254"/>
      <c r="BX2581" s="255" t="s">
        <v>158</v>
      </c>
      <c r="BY2581" s="256"/>
      <c r="CA2581" s="46" t="s">
        <v>16</v>
      </c>
      <c r="CC2581" s="136" t="s">
        <v>71</v>
      </c>
      <c r="CD2581" s="9"/>
      <c r="CE2581" s="38"/>
      <c r="CF2581" s="38"/>
      <c r="CG2581" s="38"/>
      <c r="CH2581" s="38"/>
    </row>
    <row r="2582" spans="2:91" ht="18.600000000000001" customHeight="1" thickTop="1" thickBot="1">
      <c r="D2582" s="29">
        <v>0</v>
      </c>
      <c r="E2582" s="33">
        <v>0</v>
      </c>
      <c r="F2582" s="31">
        <v>1</v>
      </c>
      <c r="G2582" s="32">
        <v>0</v>
      </c>
      <c r="I2582" s="29">
        <v>0</v>
      </c>
      <c r="J2582" s="33">
        <f t="shared" ref="J2582" si="24852">IF(0=(1-$J$8*$K$8*$B2579^2),10^14,$B2579*$J$8/(1-$J$8*$K$8*$B2579^2))</f>
        <v>-0.17943061345928935</v>
      </c>
      <c r="K2582" s="31">
        <v>1</v>
      </c>
      <c r="L2582" s="32">
        <v>0</v>
      </c>
      <c r="N2582" s="29">
        <f t="shared" ref="N2582" si="24853">D2582*I2579+F2582*I2582-E2582*J2579-G2582*J2582</f>
        <v>0</v>
      </c>
      <c r="O2582" s="33">
        <f t="shared" ref="O2582" si="24854">(D2582*J2579+E2582*I2579+F2582*J2582+G2582*I2582)</f>
        <v>-0.17943061345928935</v>
      </c>
      <c r="P2582" s="31">
        <f t="shared" ref="P2582" si="24855">D2582*K2579+F2582*K2582-E2582*L2579-G2582*L2582</f>
        <v>1</v>
      </c>
      <c r="Q2582" s="32">
        <f t="shared" ref="Q2582" si="24856">(D2582*L2579+E2582*K2579+F2582*L2582+G2582*K2582)</f>
        <v>0</v>
      </c>
      <c r="S2582" s="29">
        <v>0</v>
      </c>
      <c r="T2582" s="33">
        <v>0</v>
      </c>
      <c r="U2582" s="31">
        <v>1</v>
      </c>
      <c r="V2582" s="32">
        <v>0</v>
      </c>
      <c r="X2582" s="29">
        <f t="shared" ref="X2582" si="24857">N2582*S2579+P2582*S2582-O2582*T2579-Q2582*T2582</f>
        <v>0</v>
      </c>
      <c r="Y2582" s="33">
        <f t="shared" ref="Y2582" si="24858">(N2582*T2579+O2582*S2579+P2582*T2582+Q2582*S2582)</f>
        <v>-0.17943061345928935</v>
      </c>
      <c r="Z2582" s="31">
        <f t="shared" ref="Z2582" si="24859">N2582*U2579+P2582*U2582-O2582*V2579-Q2582*V2582</f>
        <v>0.96660269466895898</v>
      </c>
      <c r="AA2582" s="32">
        <f t="shared" ref="AA2582" si="24860">(N2582*V2579+O2582*U2579+P2582*V2582+Q2582*U2582)</f>
        <v>0</v>
      </c>
      <c r="AB2582" s="8"/>
      <c r="AC2582" s="29">
        <v>0</v>
      </c>
      <c r="AD2582" s="33">
        <f t="shared" ref="AD2582" si="24861">IF(0=(1-$AD$8*$AE$8*$B2579^2),10^14,$B2579*$AD$8/(1-$AD$8*$AE$8*$B2579^2))</f>
        <v>-0.14008862724023882</v>
      </c>
      <c r="AE2582" s="31">
        <v>1</v>
      </c>
      <c r="AF2582" s="32">
        <v>0</v>
      </c>
      <c r="AH2582" s="29">
        <f t="shared" ref="AH2582" si="24862">X2582*AC2579+Z2582*AC2582-Y2582*AD2579-AA2582*AD2582</f>
        <v>0</v>
      </c>
      <c r="AI2582" s="33">
        <f t="shared" ref="AI2582" si="24863">(X2582*AD2579+Y2582*AC2579+Z2582*AD2582+AA2582*AC2582)</f>
        <v>-0.31484065804217953</v>
      </c>
      <c r="AJ2582" s="31">
        <f t="shared" ref="AJ2582" si="24864">X2582*AE2579+Z2582*AE2582-Y2582*AF2579-AA2582*AF2582</f>
        <v>0.96660269466895898</v>
      </c>
      <c r="AK2582" s="32">
        <f t="shared" ref="AK2582" si="24865">(X2582*AF2579+Y2582*AE2579+Z2582*AF2582+AA2582*AE2582)</f>
        <v>0</v>
      </c>
      <c r="AL2582" s="8"/>
      <c r="AM2582" s="29">
        <v>0</v>
      </c>
      <c r="AN2582" s="33">
        <v>0</v>
      </c>
      <c r="AO2582" s="31">
        <v>1</v>
      </c>
      <c r="AP2582" s="32">
        <v>0</v>
      </c>
      <c r="AR2582" s="29">
        <f t="shared" ref="AR2582" si="24866">AH2582*AM2579+AJ2582*AM2582-AI2582*AN2579-AK2582*AN2582</f>
        <v>0</v>
      </c>
      <c r="AS2582" s="33">
        <f t="shared" ref="AS2582" si="24867">(AH2582*AN2579+AI2582*AM2579+AJ2582*AN2582+AK2582*AM2582)</f>
        <v>-0.31484065804217953</v>
      </c>
      <c r="AT2582" s="31">
        <f t="shared" ref="AT2582" si="24868">AH2582*AO2579+AJ2582*AO2582-AI2582*AP2579-AK2582*AP2582</f>
        <v>0.91360924594329251</v>
      </c>
      <c r="AU2582" s="32">
        <f t="shared" ref="AU2582" si="24869">(AH2582*AP2579+AI2582*AO2579+AJ2582*AP2582+AK2582*AO2582)</f>
        <v>0</v>
      </c>
      <c r="AV2582" s="8"/>
      <c r="AW2582" s="29">
        <v>0</v>
      </c>
      <c r="AX2582" s="33">
        <f t="shared" ref="AX2582" si="24870">IF(0=(1-$AX$8*$AY$8*$B2579^2),10^14,$B2579*$AX$8/(1-$AX$8*$AY$8*$B2579^2))</f>
        <v>-0.12720253122687677</v>
      </c>
      <c r="AY2582" s="31">
        <v>1</v>
      </c>
      <c r="AZ2582" s="32">
        <v>0</v>
      </c>
      <c r="BB2582" s="29">
        <f t="shared" ref="BB2582" si="24871">AR2582*AW2579+AT2582*AW2582-AS2582*AX2579-AU2582*AX2582</f>
        <v>0</v>
      </c>
      <c r="BC2582" s="33">
        <f t="shared" ref="BC2582" si="24872">(AR2582*AX2579+AS2582*AW2579+AT2582*AX2582+AU2582*AW2582)</f>
        <v>-0.43105406667844454</v>
      </c>
      <c r="BD2582" s="31">
        <f t="shared" ref="BD2582" si="24873">AR2582*AY2579+AT2582*AY2582-AS2582*AZ2579-AU2582*AZ2582</f>
        <v>0.91360924594329251</v>
      </c>
      <c r="BE2582" s="32">
        <f t="shared" ref="BE2582" si="24874">(AR2582*AZ2579+AS2582*AY2579+AT2582*AZ2582+AU2582*AY2582)</f>
        <v>0</v>
      </c>
      <c r="BF2582" s="8"/>
      <c r="BG2582" s="29">
        <v>0</v>
      </c>
      <c r="BH2582" s="33">
        <v>0</v>
      </c>
      <c r="BI2582" s="31">
        <v>1</v>
      </c>
      <c r="BJ2582" s="32">
        <v>0</v>
      </c>
      <c r="BL2582" s="29">
        <f t="shared" ref="BL2582" si="24875">BB2582*BG2579+BD2582*BG2582-BC2582*BH2579-BE2582*BH2582</f>
        <v>0</v>
      </c>
      <c r="BM2582" s="33">
        <f t="shared" ref="BM2582" si="24876">(BB2582*BH2579+BC2582*BG2579+BD2582*BH2582+BE2582*BG2582)</f>
        <v>-0.43105406667844454</v>
      </c>
      <c r="BN2582" s="31">
        <f t="shared" ref="BN2582" si="24877">BB2582*BI2579+BD2582*BI2582-BC2582*BJ2579-BE2582*BJ2582</f>
        <v>0.88809748643590936</v>
      </c>
      <c r="BO2582" s="32">
        <f t="shared" ref="BO2582" si="24878">(BB2582*BJ2579+BC2582*BI2579+BD2582*BJ2582+BE2582*BI2582)</f>
        <v>0</v>
      </c>
      <c r="BP2582" s="8"/>
      <c r="BQ2582" s="19">
        <f t="shared" ref="BQ2582:BQ2645" si="24879">1/$BR$8</f>
        <v>1</v>
      </c>
      <c r="BR2582" s="47">
        <v>0</v>
      </c>
      <c r="BS2582" s="48">
        <v>1</v>
      </c>
      <c r="BT2582" s="49">
        <v>0</v>
      </c>
      <c r="BV2582" s="29">
        <f t="shared" ref="BV2582" si="24880">BL2582*BQ2579+BN2582*BQ2582-BM2582*BR2579-BO2582*BR2582</f>
        <v>0.88809748643590936</v>
      </c>
      <c r="BW2582" s="33">
        <f t="shared" ref="BW2582" si="24881">(BL2582*BR2579+BM2582*BQ2579+BN2582*BR2582+BO2582*BQ2582)</f>
        <v>-0.43105406667844454</v>
      </c>
      <c r="BX2582" s="31">
        <f t="shared" ref="BX2582" si="24882">BL2582*BS2579+BN2582*BS2582-BM2582*BT2579-BO2582*BT2582</f>
        <v>0.88809748643590936</v>
      </c>
      <c r="BY2582" s="32">
        <f t="shared" ref="BY2582" si="24883">(BL2582*BT2579+BM2582*BS2579+BN2582*BT2582+BO2582*BS2582)</f>
        <v>0</v>
      </c>
      <c r="CA2582" s="50">
        <f t="shared" ref="CA2582" si="24884">(180/PI())*ATAN(-1*(BW2579+BW2582)/(BV2579+BV2582))</f>
        <v>27.413131537997106</v>
      </c>
      <c r="CC2582" s="137">
        <f t="shared" ref="CC2582" si="24885">20*LOG(((1-(10^(CA2579/20)^2)*(1-((1-CC2579)/(1+CC2579))^2))^0.5))</f>
        <v>-29.759388650818835</v>
      </c>
      <c r="CD2582" s="9"/>
      <c r="CE2582" s="38"/>
      <c r="CF2582" s="38"/>
      <c r="CG2582" s="38"/>
      <c r="CH2582" s="38"/>
    </row>
    <row r="2583" spans="2:91" ht="18.600000000000001" customHeight="1">
      <c r="CC2583" s="42"/>
    </row>
    <row r="2584" spans="2:91" ht="18.600000000000001" customHeight="1" thickBot="1">
      <c r="E2584" s="22" t="s">
        <v>4</v>
      </c>
      <c r="J2584" s="22" t="s">
        <v>5</v>
      </c>
      <c r="O2584" s="22" t="s">
        <v>6</v>
      </c>
      <c r="T2584" s="22" t="s">
        <v>7</v>
      </c>
      <c r="Y2584" s="22" t="s">
        <v>8</v>
      </c>
      <c r="AD2584" s="22" t="s">
        <v>65</v>
      </c>
      <c r="AI2584" s="22" t="s">
        <v>9</v>
      </c>
      <c r="AN2584" s="22" t="s">
        <v>66</v>
      </c>
      <c r="AS2584" s="22" t="s">
        <v>51</v>
      </c>
      <c r="AX2584" s="22" t="s">
        <v>67</v>
      </c>
      <c r="BC2584" s="22" t="s">
        <v>52</v>
      </c>
      <c r="BH2584" s="22" t="s">
        <v>68</v>
      </c>
      <c r="BM2584" s="22" t="s">
        <v>63</v>
      </c>
      <c r="BQ2584" s="23" t="s">
        <v>69</v>
      </c>
      <c r="BR2584" s="23"/>
      <c r="BS2584" s="24"/>
      <c r="BT2584" s="24"/>
      <c r="BU2584" s="24"/>
      <c r="BW2584" s="22" t="s">
        <v>64</v>
      </c>
    </row>
    <row r="2585" spans="2:91" ht="18.600000000000001" customHeight="1" thickBot="1">
      <c r="D2585" s="249" t="s">
        <v>103</v>
      </c>
      <c r="E2585" s="250"/>
      <c r="F2585" s="251" t="s">
        <v>104</v>
      </c>
      <c r="G2585" s="252"/>
      <c r="H2585" s="229"/>
      <c r="I2585" s="253" t="s">
        <v>11</v>
      </c>
      <c r="J2585" s="254"/>
      <c r="K2585" s="255" t="s">
        <v>12</v>
      </c>
      <c r="L2585" s="256"/>
      <c r="M2585" s="24"/>
      <c r="N2585" s="253" t="s">
        <v>105</v>
      </c>
      <c r="O2585" s="254"/>
      <c r="P2585" s="255" t="s">
        <v>106</v>
      </c>
      <c r="Q2585" s="256"/>
      <c r="R2585" s="24"/>
      <c r="S2585" s="249" t="s">
        <v>107</v>
      </c>
      <c r="T2585" s="250"/>
      <c r="U2585" s="251" t="s">
        <v>108</v>
      </c>
      <c r="V2585" s="252"/>
      <c r="W2585" s="8"/>
      <c r="X2585" s="253" t="s">
        <v>109</v>
      </c>
      <c r="Y2585" s="254"/>
      <c r="Z2585" s="255" t="s">
        <v>110</v>
      </c>
      <c r="AA2585" s="256"/>
      <c r="AB2585" s="8"/>
      <c r="AC2585" s="253" t="s">
        <v>111</v>
      </c>
      <c r="AD2585" s="254"/>
      <c r="AE2585" s="255" t="s">
        <v>14</v>
      </c>
      <c r="AF2585" s="256"/>
      <c r="AG2585" s="8"/>
      <c r="AH2585" s="253" t="s">
        <v>112</v>
      </c>
      <c r="AI2585" s="254"/>
      <c r="AJ2585" s="255" t="s">
        <v>113</v>
      </c>
      <c r="AK2585" s="256"/>
      <c r="AL2585" s="8"/>
      <c r="AM2585" s="249" t="s">
        <v>114</v>
      </c>
      <c r="AN2585" s="250"/>
      <c r="AO2585" s="251" t="s">
        <v>115</v>
      </c>
      <c r="AP2585" s="252"/>
      <c r="AQ2585" s="24"/>
      <c r="AR2585" s="253" t="s">
        <v>116</v>
      </c>
      <c r="AS2585" s="254"/>
      <c r="AT2585" s="255" t="s">
        <v>13</v>
      </c>
      <c r="AU2585" s="256"/>
      <c r="AV2585" s="4"/>
      <c r="AW2585" s="253" t="s">
        <v>117</v>
      </c>
      <c r="AX2585" s="254"/>
      <c r="AY2585" s="255" t="s">
        <v>118</v>
      </c>
      <c r="AZ2585" s="256"/>
      <c r="BA2585" s="8"/>
      <c r="BB2585" s="253" t="s">
        <v>119</v>
      </c>
      <c r="BC2585" s="254"/>
      <c r="BD2585" s="255" t="s">
        <v>120</v>
      </c>
      <c r="BE2585" s="256"/>
      <c r="BF2585" s="4"/>
      <c r="BG2585" s="249" t="s">
        <v>121</v>
      </c>
      <c r="BH2585" s="250"/>
      <c r="BI2585" s="251" t="s">
        <v>122</v>
      </c>
      <c r="BJ2585" s="252"/>
      <c r="BK2585" s="4"/>
      <c r="BL2585" s="253" t="s">
        <v>123</v>
      </c>
      <c r="BM2585" s="254"/>
      <c r="BN2585" s="255" t="s">
        <v>124</v>
      </c>
      <c r="BO2585" s="256"/>
      <c r="BP2585" s="4"/>
      <c r="BQ2585" s="253" t="s">
        <v>125</v>
      </c>
      <c r="BR2585" s="254"/>
      <c r="BS2585" s="255" t="s">
        <v>126</v>
      </c>
      <c r="BT2585" s="256"/>
      <c r="BU2585" s="8"/>
      <c r="BV2585" s="253" t="s">
        <v>127</v>
      </c>
      <c r="BW2585" s="254"/>
      <c r="BX2585" s="255" t="s">
        <v>128</v>
      </c>
      <c r="BY2585" s="256"/>
      <c r="CA2585" s="27" t="s">
        <v>15</v>
      </c>
      <c r="CC2585" s="133" t="s">
        <v>70</v>
      </c>
      <c r="CD2585" s="9"/>
      <c r="CE2585" s="38"/>
      <c r="CF2585" s="38"/>
      <c r="CG2585" s="38"/>
      <c r="CH2585" s="38"/>
    </row>
    <row r="2586" spans="2:91" ht="18.600000000000001" customHeight="1" thickTop="1" thickBot="1">
      <c r="B2586" s="129">
        <v>6.9000000000000101</v>
      </c>
      <c r="D2586" s="29">
        <v>1</v>
      </c>
      <c r="E2586" s="30">
        <v>0</v>
      </c>
      <c r="F2586" s="31">
        <v>0</v>
      </c>
      <c r="G2586" s="32">
        <f t="shared" ref="G2586:G2649" si="24886">-1/($E$8*$B2586)</f>
        <v>-9.5533333333333192E-2</v>
      </c>
      <c r="I2586" s="29">
        <v>1</v>
      </c>
      <c r="J2586" s="33">
        <v>0</v>
      </c>
      <c r="K2586" s="31">
        <v>0</v>
      </c>
      <c r="L2586" s="32">
        <v>0</v>
      </c>
      <c r="N2586" s="29">
        <f t="shared" ref="N2586" si="24887">D2586*I2586+F2586*I2589-E2586*J2586-G2586*J2589</f>
        <v>0.98290840384650868</v>
      </c>
      <c r="O2586" s="33">
        <f t="shared" ref="O2586" si="24888">(D2586*J2586+E2586*I2586+F2586*J2589+G2586*I2589)</f>
        <v>0</v>
      </c>
      <c r="P2586" s="31">
        <f t="shared" ref="P2586" si="24889">D2586*K2586+F2586*K2589-E2586*L2586-G2586*L2589</f>
        <v>0</v>
      </c>
      <c r="Q2586" s="32">
        <f t="shared" ref="Q2586" si="24890">(D2586*L2586+E2586*K2586+F2586*L2589+G2586*K2589)</f>
        <v>-9.5533333333333192E-2</v>
      </c>
      <c r="S2586" s="29">
        <v>1</v>
      </c>
      <c r="T2586" s="30">
        <v>0</v>
      </c>
      <c r="U2586" s="31">
        <v>0</v>
      </c>
      <c r="V2586" s="32">
        <f t="shared" ref="V2586:V2649" si="24891">-1/($T$8*$B2586)</f>
        <v>-0.18558985507246351</v>
      </c>
      <c r="X2586" s="29">
        <f t="shared" ref="X2586" si="24892">N2586*S2586+P2586*S2589-O2586*T2586-Q2586*T2589</f>
        <v>0.98290840384650868</v>
      </c>
      <c r="Y2586" s="33">
        <f t="shared" ref="Y2586" si="24893">(N2586*T2586+O2586*S2586+P2586*T2589+Q2586*S2589)</f>
        <v>0</v>
      </c>
      <c r="Z2586" s="31">
        <f t="shared" ref="Z2586" si="24894">N2586*U2586+P2586*U2589-O2586*V2586-Q2586*V2589</f>
        <v>0</v>
      </c>
      <c r="AA2586" s="32">
        <f t="shared" ref="AA2586" si="24895">(N2586*V2586+O2586*U2586+P2586*V2589+Q2586*U2589)</f>
        <v>-0.27795116155271316</v>
      </c>
      <c r="AB2586" s="8"/>
      <c r="AC2586" s="29">
        <v>1</v>
      </c>
      <c r="AD2586" s="33">
        <v>0</v>
      </c>
      <c r="AE2586" s="31">
        <v>0</v>
      </c>
      <c r="AF2586" s="32">
        <v>0</v>
      </c>
      <c r="AH2586" s="29">
        <f t="shared" ref="AH2586" si="24896">X2586*AC2586+Z2586*AC2589-Y2586*AD2586-AA2586*AD2589</f>
        <v>0.94408620084327244</v>
      </c>
      <c r="AI2586" s="33">
        <f t="shared" ref="AI2586" si="24897">(X2586*AD2586+Y2586*AC2586+Z2586*AD2589+AA2586*AC2589)</f>
        <v>0</v>
      </c>
      <c r="AJ2586" s="31">
        <f t="shared" ref="AJ2586" si="24898">X2586*AE2586+Z2586*AE2589-Y2586*AF2586-AA2586*AF2589</f>
        <v>0</v>
      </c>
      <c r="AK2586" s="32">
        <f t="shared" ref="AK2586" si="24899">(X2586*AF2586+Y2586*AE2586+Z2586*AF2589+AA2586*AE2589)</f>
        <v>-0.27795116155271316</v>
      </c>
      <c r="AL2586" s="8"/>
      <c r="AM2586" s="29">
        <v>1</v>
      </c>
      <c r="AN2586" s="30">
        <v>0</v>
      </c>
      <c r="AO2586" s="31">
        <v>0</v>
      </c>
      <c r="AP2586" s="32">
        <f t="shared" ref="AP2586:AP2649" si="24900">-1/($AN$8*$B2586)</f>
        <v>-0.16783043478260845</v>
      </c>
      <c r="AR2586" s="29">
        <f t="shared" ref="AR2586" si="24901">AH2586*AM2586+AJ2586*AM2589-AI2586*AN2586-AK2586*AN2589</f>
        <v>0.94408620084327244</v>
      </c>
      <c r="AS2586" s="33">
        <f t="shared" ref="AS2586" si="24902">(AH2586*AN2586+AI2586*AM2586+AJ2586*AN2589+AK2586*AM2589)</f>
        <v>0</v>
      </c>
      <c r="AT2586" s="31">
        <f t="shared" ref="AT2586" si="24903">AH2586*AO2586+AJ2586*AO2589-AI2586*AP2586-AK2586*AP2589</f>
        <v>0</v>
      </c>
      <c r="AU2586" s="32">
        <f t="shared" ref="AU2586" si="24904">(AH2586*AP2586+AI2586*AO2586+AJ2586*AP2589+AK2586*AO2589)</f>
        <v>-0.43639755911250055</v>
      </c>
      <c r="AV2586" s="8"/>
      <c r="AW2586" s="29">
        <v>1</v>
      </c>
      <c r="AX2586" s="33">
        <v>0</v>
      </c>
      <c r="AY2586" s="31">
        <v>0</v>
      </c>
      <c r="AZ2586" s="32">
        <v>0</v>
      </c>
      <c r="BB2586" s="29">
        <f t="shared" ref="BB2586" si="24905">AR2586*AW2586+AT2586*AW2589-AS2586*AX2586-AU2586*AX2589</f>
        <v>0.8887390767276111</v>
      </c>
      <c r="BC2586" s="33">
        <f t="shared" ref="BC2586" si="24906">(AR2586*AX2586+AS2586*AW2586+AT2586*AX2589+AU2586*AW2589)</f>
        <v>0</v>
      </c>
      <c r="BD2586" s="31">
        <f t="shared" ref="BD2586" si="24907">AR2586*AY2586+AT2586*AY2589-AS2586*AZ2586-AU2586*AZ2589</f>
        <v>0</v>
      </c>
      <c r="BE2586" s="32">
        <f t="shared" ref="BE2586" si="24908">(AR2586*AZ2586+AS2586*AY2586+AT2586*AZ2589+AU2586*AY2589)</f>
        <v>-0.43639755911250055</v>
      </c>
      <c r="BF2586" s="8"/>
      <c r="BG2586" s="29">
        <v>1</v>
      </c>
      <c r="BH2586" s="30">
        <v>0</v>
      </c>
      <c r="BI2586" s="31">
        <v>0</v>
      </c>
      <c r="BJ2586" s="32">
        <f t="shared" ref="BJ2586:BJ2649" si="24909">-1/($BH$8*$B2586)</f>
        <v>-5.9013043478260779E-2</v>
      </c>
      <c r="BL2586" s="29">
        <f t="shared" ref="BL2586" si="24910">BB2586*BG2586+BD2586*BG2589-BC2586*BH2586-BE2586*BH2589</f>
        <v>0.8887390767276111</v>
      </c>
      <c r="BM2586" s="33">
        <f t="shared" ref="BM2586" si="24911">(BB2586*BH2586+BC2586*BG2586+BD2586*BH2589+BE2586*BG2589)</f>
        <v>0</v>
      </c>
      <c r="BN2586" s="31">
        <f t="shared" ref="BN2586" si="24912">BB2586*BI2586+BD2586*BI2589-BC2586*BJ2586-BE2586*BJ2589</f>
        <v>0</v>
      </c>
      <c r="BO2586" s="32">
        <f t="shared" ref="BO2586" si="24913">(BB2586*BJ2586+BC2586*BI2586+BD2586*BJ2589+BE2586*BI2589)</f>
        <v>-0.4888447568882564</v>
      </c>
      <c r="BP2586" s="8"/>
      <c r="BQ2586" s="34">
        <v>1</v>
      </c>
      <c r="BR2586" s="35">
        <v>0</v>
      </c>
      <c r="BS2586" s="11">
        <v>0</v>
      </c>
      <c r="BT2586" s="36">
        <v>0</v>
      </c>
      <c r="BV2586" s="29">
        <f t="shared" ref="BV2586" si="24914">BL2586*BQ2586+BN2586*BQ2589-BM2586*BR2586-BO2586*BR2589</f>
        <v>0.8887390767276111</v>
      </c>
      <c r="BW2586" s="33">
        <f t="shared" ref="BW2586" si="24915">(BL2586*BR2586+BM2586*BQ2586+BN2586*BR2589+BO2586*BQ2589)</f>
        <v>-0.4888447568882564</v>
      </c>
      <c r="BX2586" s="31">
        <f t="shared" ref="BX2586" si="24916">BL2586*BS2586+BN2586*BS2589-BM2586*BT2586-BO2586*BT2589</f>
        <v>0</v>
      </c>
      <c r="BY2586" s="32">
        <f t="shared" ref="BY2586" si="24917">(BL2586*BT2586+BM2586*BS2586+BN2586*BT2589+BO2586*BS2589)</f>
        <v>-0.4888447568882564</v>
      </c>
      <c r="CA2586" s="37">
        <f t="shared" ref="CA2586" si="24918">20*LOG(((1+$BR$8)/$BR$8)/((BV2586+BV2589)^2+(BW2586+BW2589)^2)^0.5)</f>
        <v>-3.7737944673792508E-3</v>
      </c>
      <c r="CC2586" s="134">
        <f t="shared" ref="CC2586" si="24919">((BV2586^2+BW2586^2)^0.5)/((BV2589^2+BW2589^2)^0.5)</f>
        <v>1.0274163678349471</v>
      </c>
      <c r="CD2586" s="9"/>
      <c r="CE2586" s="38"/>
      <c r="CF2586" s="38"/>
      <c r="CG2586" s="38"/>
      <c r="CH2586" s="38"/>
      <c r="CM2586" s="129">
        <v>6.88</v>
      </c>
    </row>
    <row r="2587" spans="2:91" ht="18.600000000000001" customHeight="1" thickBot="1">
      <c r="D2587" s="39"/>
      <c r="G2587" s="40"/>
      <c r="I2587" s="39"/>
      <c r="L2587" s="40"/>
      <c r="N2587" s="39"/>
      <c r="Q2587" s="40"/>
      <c r="S2587" s="39"/>
      <c r="V2587" s="40"/>
      <c r="X2587" s="39"/>
      <c r="AA2587" s="40"/>
      <c r="AC2587" s="39"/>
      <c r="AF2587" s="40"/>
      <c r="AH2587" s="39"/>
      <c r="AK2587" s="40"/>
      <c r="AM2587" s="39"/>
      <c r="AP2587" s="40"/>
      <c r="AR2587" s="39"/>
      <c r="AU2587" s="40"/>
      <c r="AW2587" s="39"/>
      <c r="AZ2587" s="40"/>
      <c r="BB2587" s="39"/>
      <c r="BE2587" s="40"/>
      <c r="BG2587" s="39"/>
      <c r="BJ2587" s="40"/>
      <c r="BL2587" s="39"/>
      <c r="BO2587" s="40"/>
      <c r="BQ2587" s="34"/>
      <c r="BR2587" s="11"/>
      <c r="BS2587" s="11"/>
      <c r="BT2587" s="41"/>
      <c r="BV2587" s="39"/>
      <c r="BY2587" s="40"/>
      <c r="CC2587" s="135"/>
      <c r="CD2587" s="9"/>
      <c r="CE2587" s="38"/>
      <c r="CF2587" s="38"/>
      <c r="CG2587" s="38"/>
      <c r="CH2587" s="38"/>
    </row>
    <row r="2588" spans="2:91" ht="18.600000000000001" customHeight="1" thickBot="1">
      <c r="D2588" s="258" t="s">
        <v>129</v>
      </c>
      <c r="E2588" s="259"/>
      <c r="F2588" s="260" t="s">
        <v>130</v>
      </c>
      <c r="G2588" s="261"/>
      <c r="H2588" s="229"/>
      <c r="I2588" s="258" t="s">
        <v>131</v>
      </c>
      <c r="J2588" s="259"/>
      <c r="K2588" s="260" t="s">
        <v>132</v>
      </c>
      <c r="L2588" s="261"/>
      <c r="N2588" s="253" t="s">
        <v>133</v>
      </c>
      <c r="O2588" s="254"/>
      <c r="P2588" s="255" t="s">
        <v>134</v>
      </c>
      <c r="Q2588" s="256"/>
      <c r="S2588" s="258" t="s">
        <v>135</v>
      </c>
      <c r="T2588" s="259"/>
      <c r="U2588" s="260" t="s">
        <v>136</v>
      </c>
      <c r="V2588" s="261"/>
      <c r="W2588" s="8"/>
      <c r="X2588" s="253" t="s">
        <v>137</v>
      </c>
      <c r="Y2588" s="254"/>
      <c r="Z2588" s="255" t="s">
        <v>138</v>
      </c>
      <c r="AA2588" s="256"/>
      <c r="AB2588" s="8"/>
      <c r="AC2588" s="258" t="s">
        <v>139</v>
      </c>
      <c r="AD2588" s="259"/>
      <c r="AE2588" s="260" t="s">
        <v>140</v>
      </c>
      <c r="AF2588" s="261"/>
      <c r="AG2588" s="8"/>
      <c r="AH2588" s="253" t="s">
        <v>141</v>
      </c>
      <c r="AI2588" s="254"/>
      <c r="AJ2588" s="255" t="s">
        <v>142</v>
      </c>
      <c r="AK2588" s="256"/>
      <c r="AL2588" s="8"/>
      <c r="AM2588" s="258" t="s">
        <v>143</v>
      </c>
      <c r="AN2588" s="259"/>
      <c r="AO2588" s="260" t="s">
        <v>144</v>
      </c>
      <c r="AP2588" s="261"/>
      <c r="AR2588" s="253" t="s">
        <v>145</v>
      </c>
      <c r="AS2588" s="254"/>
      <c r="AT2588" s="255" t="s">
        <v>146</v>
      </c>
      <c r="AU2588" s="256"/>
      <c r="AV2588" s="4"/>
      <c r="AW2588" s="258" t="s">
        <v>147</v>
      </c>
      <c r="AX2588" s="259"/>
      <c r="AY2588" s="260" t="s">
        <v>148</v>
      </c>
      <c r="AZ2588" s="261"/>
      <c r="BA2588" s="8"/>
      <c r="BB2588" s="253" t="s">
        <v>149</v>
      </c>
      <c r="BC2588" s="254"/>
      <c r="BD2588" s="255" t="s">
        <v>150</v>
      </c>
      <c r="BE2588" s="256"/>
      <c r="BF2588" s="4"/>
      <c r="BG2588" s="258" t="s">
        <v>151</v>
      </c>
      <c r="BH2588" s="259"/>
      <c r="BI2588" s="260" t="s">
        <v>152</v>
      </c>
      <c r="BJ2588" s="261"/>
      <c r="BK2588" s="4"/>
      <c r="BL2588" s="253" t="s">
        <v>153</v>
      </c>
      <c r="BM2588" s="254"/>
      <c r="BN2588" s="255" t="s">
        <v>154</v>
      </c>
      <c r="BO2588" s="256"/>
      <c r="BP2588" s="4"/>
      <c r="BQ2588" s="258" t="s">
        <v>155</v>
      </c>
      <c r="BR2588" s="259"/>
      <c r="BS2588" s="260" t="s">
        <v>156</v>
      </c>
      <c r="BT2588" s="261"/>
      <c r="BU2588" s="8"/>
      <c r="BV2588" s="253" t="s">
        <v>157</v>
      </c>
      <c r="BW2588" s="254"/>
      <c r="BX2588" s="255" t="s">
        <v>158</v>
      </c>
      <c r="BY2588" s="256"/>
      <c r="CA2588" s="46" t="s">
        <v>16</v>
      </c>
      <c r="CC2588" s="136" t="s">
        <v>71</v>
      </c>
      <c r="CD2588" s="9"/>
      <c r="CE2588" s="38"/>
      <c r="CF2588" s="38"/>
      <c r="CG2588" s="38"/>
      <c r="CH2588" s="38"/>
    </row>
    <row r="2589" spans="2:91" ht="18.600000000000001" customHeight="1" thickTop="1" thickBot="1">
      <c r="D2589" s="29">
        <v>0</v>
      </c>
      <c r="E2589" s="33">
        <v>0</v>
      </c>
      <c r="F2589" s="31">
        <v>1</v>
      </c>
      <c r="G2589" s="32">
        <v>0</v>
      </c>
      <c r="I2589" s="29">
        <v>0</v>
      </c>
      <c r="J2589" s="33">
        <f t="shared" ref="J2589" si="24920">IF(0=(1-$J$8*$K$8*$B2586^2),10^14,$B2586*$J$8/(1-$J$8*$K$8*$B2586^2))</f>
        <v>-0.17890714745455044</v>
      </c>
      <c r="K2589" s="31">
        <v>1</v>
      </c>
      <c r="L2589" s="32">
        <v>0</v>
      </c>
      <c r="N2589" s="29">
        <f t="shared" ref="N2589" si="24921">D2589*I2586+F2589*I2589-E2589*J2586-G2589*J2589</f>
        <v>0</v>
      </c>
      <c r="O2589" s="33">
        <f t="shared" ref="O2589" si="24922">(D2589*J2586+E2589*I2586+F2589*J2589+G2589*I2589)</f>
        <v>-0.17890714745455044</v>
      </c>
      <c r="P2589" s="31">
        <f t="shared" ref="P2589" si="24923">D2589*K2586+F2589*K2589-E2589*L2586-G2589*L2589</f>
        <v>1</v>
      </c>
      <c r="Q2589" s="32">
        <f t="shared" ref="Q2589" si="24924">(D2589*L2586+E2589*K2586+F2589*L2589+G2589*K2589)</f>
        <v>0</v>
      </c>
      <c r="S2589" s="29">
        <v>0</v>
      </c>
      <c r="T2589" s="33">
        <v>0</v>
      </c>
      <c r="U2589" s="31">
        <v>1</v>
      </c>
      <c r="V2589" s="32">
        <v>0</v>
      </c>
      <c r="X2589" s="29">
        <f t="shared" ref="X2589" si="24925">N2589*S2586+P2589*S2589-O2589*T2586-Q2589*T2589</f>
        <v>0</v>
      </c>
      <c r="Y2589" s="33">
        <f t="shared" ref="Y2589" si="24926">(N2589*T2586+O2589*S2586+P2589*T2589+Q2589*S2589)</f>
        <v>-0.17890714745455044</v>
      </c>
      <c r="Z2589" s="31">
        <f t="shared" ref="Z2589" si="24927">N2589*U2586+P2589*U2589-O2589*V2586-Q2589*V2589</f>
        <v>0.96679664843248214</v>
      </c>
      <c r="AA2589" s="32">
        <f t="shared" ref="AA2589" si="24928">(N2589*V2586+O2589*U2586+P2589*V2589+Q2589*U2589)</f>
        <v>0</v>
      </c>
      <c r="AB2589" s="8"/>
      <c r="AC2589" s="29">
        <v>0</v>
      </c>
      <c r="AD2589" s="33">
        <f t="shared" ref="AD2589" si="24929">IF(0=(1-$AD$8*$AE$8*$B2586^2),10^14,$B2586*$AD$8/(1-$AD$8*$AE$8*$B2586^2))</f>
        <v>-0.13967274965272508</v>
      </c>
      <c r="AE2589" s="31">
        <v>1</v>
      </c>
      <c r="AF2589" s="32">
        <v>0</v>
      </c>
      <c r="AH2589" s="29">
        <f t="shared" ref="AH2589" si="24930">X2589*AC2586+Z2589*AC2589-Y2589*AD2586-AA2589*AD2589</f>
        <v>0</v>
      </c>
      <c r="AI2589" s="33">
        <f t="shared" ref="AI2589" si="24931">(X2589*AD2586+Y2589*AC2586+Z2589*AD2589+AA2589*AC2589)</f>
        <v>-0.31394229369615417</v>
      </c>
      <c r="AJ2589" s="31">
        <f t="shared" ref="AJ2589" si="24932">X2589*AE2586+Z2589*AE2589-Y2589*AF2586-AA2589*AF2589</f>
        <v>0.96679664843248214</v>
      </c>
      <c r="AK2589" s="32">
        <f t="shared" ref="AK2589" si="24933">(X2589*AF2586+Y2589*AE2586+Z2589*AF2589+AA2589*AE2589)</f>
        <v>0</v>
      </c>
      <c r="AL2589" s="8"/>
      <c r="AM2589" s="29">
        <v>0</v>
      </c>
      <c r="AN2589" s="33">
        <v>0</v>
      </c>
      <c r="AO2589" s="31">
        <v>1</v>
      </c>
      <c r="AP2589" s="32">
        <v>0</v>
      </c>
      <c r="AR2589" s="29">
        <f t="shared" ref="AR2589" si="24934">AH2589*AM2586+AJ2589*AM2589-AI2589*AN2586-AK2589*AN2589</f>
        <v>0</v>
      </c>
      <c r="AS2589" s="33">
        <f t="shared" ref="AS2589" si="24935">(AH2589*AN2586+AI2589*AM2586+AJ2589*AN2589+AK2589*AM2589)</f>
        <v>-0.31394229369615417</v>
      </c>
      <c r="AT2589" s="31">
        <f t="shared" ref="AT2589" si="24936">AH2589*AO2586+AJ2589*AO2589-AI2589*AP2586-AK2589*AP2589</f>
        <v>0.91410757678480725</v>
      </c>
      <c r="AU2589" s="32">
        <f t="shared" ref="AU2589" si="24937">(AH2589*AP2586+AI2589*AO2586+AJ2589*AP2589+AK2589*AO2589)</f>
        <v>0</v>
      </c>
      <c r="AV2589" s="8"/>
      <c r="AW2589" s="29">
        <v>0</v>
      </c>
      <c r="AX2589" s="33">
        <f t="shared" ref="AX2589" si="24938">IF(0=(1-$AX$8*$AY$8*$B2586^2),10^14,$B2586*$AX$8/(1-$AX$8*$AY$8*$B2586^2))</f>
        <v>-0.12682729992399705</v>
      </c>
      <c r="AY2589" s="31">
        <v>1</v>
      </c>
      <c r="AZ2589" s="32">
        <v>0</v>
      </c>
      <c r="BB2589" s="29">
        <f t="shared" ref="BB2589" si="24939">AR2589*AW2586+AT2589*AW2589-AS2589*AX2586-AU2589*AX2589</f>
        <v>0</v>
      </c>
      <c r="BC2589" s="33">
        <f t="shared" ref="BC2589" si="24940">(AR2589*AX2586+AS2589*AW2586+AT2589*AX2589+AU2589*AW2589)</f>
        <v>-0.42987608949983908</v>
      </c>
      <c r="BD2589" s="31">
        <f t="shared" ref="BD2589" si="24941">AR2589*AY2586+AT2589*AY2589-AS2589*AZ2586-AU2589*AZ2589</f>
        <v>0.91410757678480725</v>
      </c>
      <c r="BE2589" s="32">
        <f t="shared" ref="BE2589" si="24942">(AR2589*AZ2586+AS2589*AY2586+AT2589*AZ2589+AU2589*AY2589)</f>
        <v>0</v>
      </c>
      <c r="BF2589" s="8"/>
      <c r="BG2589" s="29">
        <v>0</v>
      </c>
      <c r="BH2589" s="33">
        <v>0</v>
      </c>
      <c r="BI2589" s="31">
        <v>1</v>
      </c>
      <c r="BJ2589" s="32">
        <v>0</v>
      </c>
      <c r="BL2589" s="29">
        <f t="shared" ref="BL2589" si="24943">BB2589*BG2586+BD2589*BG2589-BC2589*BH2586-BE2589*BH2589</f>
        <v>0</v>
      </c>
      <c r="BM2589" s="33">
        <f t="shared" ref="BM2589" si="24944">(BB2589*BH2586+BC2589*BG2586+BD2589*BH2589+BE2589*BG2589)</f>
        <v>-0.42987608949983908</v>
      </c>
      <c r="BN2589" s="31">
        <f t="shared" ref="BN2589" si="24945">BB2589*BI2586+BD2589*BI2589-BC2589*BJ2586-BE2589*BJ2589</f>
        <v>0.88873928042488848</v>
      </c>
      <c r="BO2589" s="32">
        <f t="shared" ref="BO2589" si="24946">(BB2589*BJ2586+BC2589*BI2586+BD2589*BJ2589+BE2589*BI2589)</f>
        <v>0</v>
      </c>
      <c r="BP2589" s="8"/>
      <c r="BQ2589" s="19">
        <f t="shared" ref="BQ2589:BQ2652" si="24947">1/$BR$8</f>
        <v>1</v>
      </c>
      <c r="BR2589" s="47">
        <v>0</v>
      </c>
      <c r="BS2589" s="48">
        <v>1</v>
      </c>
      <c r="BT2589" s="49">
        <v>0</v>
      </c>
      <c r="BV2589" s="29">
        <f t="shared" ref="BV2589" si="24948">BL2589*BQ2586+BN2589*BQ2589-BM2589*BR2586-BO2589*BR2589</f>
        <v>0.88873928042488848</v>
      </c>
      <c r="BW2589" s="33">
        <f t="shared" ref="BW2589" si="24949">(BL2589*BR2586+BM2589*BQ2586+BN2589*BR2589+BO2589*BQ2589)</f>
        <v>-0.42987608949983908</v>
      </c>
      <c r="BX2589" s="31">
        <f t="shared" ref="BX2589" si="24950">BL2589*BS2586+BN2589*BS2589-BM2589*BT2586-BO2589*BT2589</f>
        <v>0.88873928042488848</v>
      </c>
      <c r="BY2589" s="32">
        <f t="shared" ref="BY2589" si="24951">(BL2589*BT2586+BM2589*BS2586+BN2589*BT2589+BO2589*BS2589)</f>
        <v>0</v>
      </c>
      <c r="CA2589" s="50">
        <f t="shared" ref="CA2589" si="24952">(180/PI())*ATAN(-1*(BW2586+BW2589)/(BV2586+BV2589))</f>
        <v>27.332974275534109</v>
      </c>
      <c r="CC2589" s="137">
        <f t="shared" ref="CC2589" si="24953">20*LOG(((1-(10^(CA2586/20)^2)*(1-((1-CC2586)/(1+CC2586))^2))^0.5))</f>
        <v>-29.782822421138544</v>
      </c>
      <c r="CD2589" s="9"/>
      <c r="CE2589" s="38"/>
      <c r="CF2589" s="38"/>
      <c r="CG2589" s="38"/>
      <c r="CH2589" s="38"/>
    </row>
    <row r="2590" spans="2:91" ht="18.600000000000001" customHeight="1">
      <c r="CC2590" s="42"/>
    </row>
    <row r="2591" spans="2:91" ht="18.600000000000001" customHeight="1" thickBot="1">
      <c r="E2591" s="22" t="s">
        <v>4</v>
      </c>
      <c r="J2591" s="22" t="s">
        <v>5</v>
      </c>
      <c r="O2591" s="22" t="s">
        <v>6</v>
      </c>
      <c r="T2591" s="22" t="s">
        <v>7</v>
      </c>
      <c r="Y2591" s="22" t="s">
        <v>8</v>
      </c>
      <c r="AD2591" s="22" t="s">
        <v>65</v>
      </c>
      <c r="AI2591" s="22" t="s">
        <v>9</v>
      </c>
      <c r="AN2591" s="22" t="s">
        <v>66</v>
      </c>
      <c r="AS2591" s="22" t="s">
        <v>51</v>
      </c>
      <c r="AX2591" s="22" t="s">
        <v>67</v>
      </c>
      <c r="BC2591" s="22" t="s">
        <v>52</v>
      </c>
      <c r="BH2591" s="22" t="s">
        <v>68</v>
      </c>
      <c r="BM2591" s="22" t="s">
        <v>63</v>
      </c>
      <c r="BQ2591" s="23" t="s">
        <v>69</v>
      </c>
      <c r="BR2591" s="23"/>
      <c r="BS2591" s="24"/>
      <c r="BT2591" s="24"/>
      <c r="BU2591" s="24"/>
      <c r="BW2591" s="22" t="s">
        <v>64</v>
      </c>
    </row>
    <row r="2592" spans="2:91" ht="18.600000000000001" customHeight="1" thickBot="1">
      <c r="D2592" s="249" t="s">
        <v>103</v>
      </c>
      <c r="E2592" s="250"/>
      <c r="F2592" s="251" t="s">
        <v>104</v>
      </c>
      <c r="G2592" s="252"/>
      <c r="H2592" s="229"/>
      <c r="I2592" s="253" t="s">
        <v>11</v>
      </c>
      <c r="J2592" s="254"/>
      <c r="K2592" s="255" t="s">
        <v>12</v>
      </c>
      <c r="L2592" s="256"/>
      <c r="M2592" s="24"/>
      <c r="N2592" s="253" t="s">
        <v>105</v>
      </c>
      <c r="O2592" s="254"/>
      <c r="P2592" s="255" t="s">
        <v>106</v>
      </c>
      <c r="Q2592" s="256"/>
      <c r="R2592" s="24"/>
      <c r="S2592" s="249" t="s">
        <v>107</v>
      </c>
      <c r="T2592" s="250"/>
      <c r="U2592" s="251" t="s">
        <v>108</v>
      </c>
      <c r="V2592" s="252"/>
      <c r="W2592" s="8"/>
      <c r="X2592" s="253" t="s">
        <v>109</v>
      </c>
      <c r="Y2592" s="254"/>
      <c r="Z2592" s="255" t="s">
        <v>110</v>
      </c>
      <c r="AA2592" s="256"/>
      <c r="AB2592" s="8"/>
      <c r="AC2592" s="253" t="s">
        <v>111</v>
      </c>
      <c r="AD2592" s="254"/>
      <c r="AE2592" s="255" t="s">
        <v>14</v>
      </c>
      <c r="AF2592" s="256"/>
      <c r="AG2592" s="8"/>
      <c r="AH2592" s="253" t="s">
        <v>112</v>
      </c>
      <c r="AI2592" s="254"/>
      <c r="AJ2592" s="255" t="s">
        <v>113</v>
      </c>
      <c r="AK2592" s="256"/>
      <c r="AL2592" s="8"/>
      <c r="AM2592" s="249" t="s">
        <v>114</v>
      </c>
      <c r="AN2592" s="250"/>
      <c r="AO2592" s="251" t="s">
        <v>115</v>
      </c>
      <c r="AP2592" s="252"/>
      <c r="AQ2592" s="24"/>
      <c r="AR2592" s="253" t="s">
        <v>116</v>
      </c>
      <c r="AS2592" s="254"/>
      <c r="AT2592" s="255" t="s">
        <v>13</v>
      </c>
      <c r="AU2592" s="256"/>
      <c r="AV2592" s="4"/>
      <c r="AW2592" s="253" t="s">
        <v>117</v>
      </c>
      <c r="AX2592" s="254"/>
      <c r="AY2592" s="255" t="s">
        <v>118</v>
      </c>
      <c r="AZ2592" s="256"/>
      <c r="BA2592" s="8"/>
      <c r="BB2592" s="253" t="s">
        <v>119</v>
      </c>
      <c r="BC2592" s="254"/>
      <c r="BD2592" s="255" t="s">
        <v>120</v>
      </c>
      <c r="BE2592" s="256"/>
      <c r="BF2592" s="4"/>
      <c r="BG2592" s="249" t="s">
        <v>121</v>
      </c>
      <c r="BH2592" s="250"/>
      <c r="BI2592" s="251" t="s">
        <v>122</v>
      </c>
      <c r="BJ2592" s="252"/>
      <c r="BK2592" s="4"/>
      <c r="BL2592" s="253" t="s">
        <v>123</v>
      </c>
      <c r="BM2592" s="254"/>
      <c r="BN2592" s="255" t="s">
        <v>124</v>
      </c>
      <c r="BO2592" s="256"/>
      <c r="BP2592" s="4"/>
      <c r="BQ2592" s="253" t="s">
        <v>125</v>
      </c>
      <c r="BR2592" s="254"/>
      <c r="BS2592" s="255" t="s">
        <v>126</v>
      </c>
      <c r="BT2592" s="256"/>
      <c r="BU2592" s="8"/>
      <c r="BV2592" s="253" t="s">
        <v>127</v>
      </c>
      <c r="BW2592" s="254"/>
      <c r="BX2592" s="255" t="s">
        <v>128</v>
      </c>
      <c r="BY2592" s="256"/>
      <c r="CA2592" s="27" t="s">
        <v>15</v>
      </c>
      <c r="CC2592" s="133" t="s">
        <v>70</v>
      </c>
      <c r="CD2592" s="9"/>
      <c r="CE2592" s="38"/>
      <c r="CF2592" s="38"/>
      <c r="CG2592" s="38"/>
      <c r="CH2592" s="38"/>
    </row>
    <row r="2593" spans="2:91" ht="18.600000000000001" customHeight="1" thickTop="1" thickBot="1">
      <c r="B2593" s="129">
        <v>6.9200000000000097</v>
      </c>
      <c r="D2593" s="29">
        <v>1</v>
      </c>
      <c r="E2593" s="30">
        <v>0</v>
      </c>
      <c r="F2593" s="31">
        <v>0</v>
      </c>
      <c r="G2593" s="32">
        <f t="shared" ref="G2593:G2656" si="24954">-1/($E$8*$B2593)</f>
        <v>-9.5257225433525883E-2</v>
      </c>
      <c r="I2593" s="29">
        <v>1</v>
      </c>
      <c r="J2593" s="33">
        <v>0</v>
      </c>
      <c r="K2593" s="31">
        <v>0</v>
      </c>
      <c r="L2593" s="32">
        <v>0</v>
      </c>
      <c r="N2593" s="29">
        <f t="shared" ref="N2593" si="24955">D2593*I2593+F2593*I2596-E2593*J2593-G2593*J2596</f>
        <v>0.98300737442246788</v>
      </c>
      <c r="O2593" s="33">
        <f t="shared" ref="O2593" si="24956">(D2593*J2593+E2593*I2593+F2593*J2596+G2593*I2596)</f>
        <v>0</v>
      </c>
      <c r="P2593" s="31">
        <f t="shared" ref="P2593" si="24957">D2593*K2593+F2593*K2596-E2593*L2593-G2593*L2596</f>
        <v>0</v>
      </c>
      <c r="Q2593" s="32">
        <f t="shared" ref="Q2593" si="24958">(D2593*L2593+E2593*K2593+F2593*L2596+G2593*K2596)</f>
        <v>-9.5257225433525883E-2</v>
      </c>
      <c r="S2593" s="29">
        <v>1</v>
      </c>
      <c r="T2593" s="30">
        <v>0</v>
      </c>
      <c r="U2593" s="31">
        <v>0</v>
      </c>
      <c r="V2593" s="32">
        <f t="shared" ref="V2593:V2656" si="24959">-1/($T$8*$B2593)</f>
        <v>-0.18505346820809221</v>
      </c>
      <c r="X2593" s="29">
        <f t="shared" ref="X2593" si="24960">N2593*S2593+P2593*S2596-O2593*T2593-Q2593*T2596</f>
        <v>0.98300737442246788</v>
      </c>
      <c r="Y2593" s="33">
        <f t="shared" ref="Y2593" si="24961">(N2593*T2593+O2593*S2593+P2593*T2596+Q2593*S2596)</f>
        <v>0</v>
      </c>
      <c r="Z2593" s="31">
        <f t="shared" ref="Z2593" si="24962">N2593*U2593+P2593*U2596-O2593*V2593-Q2593*V2596</f>
        <v>0</v>
      </c>
      <c r="AA2593" s="32">
        <f t="shared" ref="AA2593" si="24963">(N2593*V2593+O2593*U2593+P2593*V2596+Q2593*U2596)</f>
        <v>-0.27716614934453421</v>
      </c>
      <c r="AB2593" s="8"/>
      <c r="AC2593" s="29">
        <v>1</v>
      </c>
      <c r="AD2593" s="33">
        <v>0</v>
      </c>
      <c r="AE2593" s="31">
        <v>0</v>
      </c>
      <c r="AF2593" s="32">
        <v>0</v>
      </c>
      <c r="AH2593" s="29">
        <f t="shared" ref="AH2593" si="24964">X2593*AC2593+Z2593*AC2596-Y2593*AD2593-AA2593*AD2596</f>
        <v>0.94440939325560835</v>
      </c>
      <c r="AI2593" s="33">
        <f t="shared" ref="AI2593" si="24965">(X2593*AD2593+Y2593*AC2593+Z2593*AD2596+AA2593*AC2596)</f>
        <v>0</v>
      </c>
      <c r="AJ2593" s="31">
        <f t="shared" ref="AJ2593" si="24966">X2593*AE2593+Z2593*AE2596-Y2593*AF2593-AA2593*AF2596</f>
        <v>0</v>
      </c>
      <c r="AK2593" s="32">
        <f t="shared" ref="AK2593" si="24967">(X2593*AF2593+Y2593*AE2593+Z2593*AF2596+AA2593*AE2596)</f>
        <v>-0.27716614934453421</v>
      </c>
      <c r="AL2593" s="8"/>
      <c r="AM2593" s="29">
        <v>1</v>
      </c>
      <c r="AN2593" s="30">
        <v>0</v>
      </c>
      <c r="AO2593" s="31">
        <v>0</v>
      </c>
      <c r="AP2593" s="32">
        <f t="shared" ref="AP2593:AP2656" si="24968">-1/($AN$8*$B2593)</f>
        <v>-0.16734537572254313</v>
      </c>
      <c r="AR2593" s="29">
        <f t="shared" ref="AR2593" si="24969">AH2593*AM2593+AJ2593*AM2596-AI2593*AN2593-AK2593*AN2596</f>
        <v>0.94440939325560835</v>
      </c>
      <c r="AS2593" s="33">
        <f t="shared" ref="AS2593" si="24970">(AH2593*AN2593+AI2593*AM2593+AJ2593*AN2596+AK2593*AM2596)</f>
        <v>0</v>
      </c>
      <c r="AT2593" s="31">
        <f t="shared" ref="AT2593" si="24971">AH2593*AO2593+AJ2593*AO2596-AI2593*AP2593-AK2593*AP2596</f>
        <v>0</v>
      </c>
      <c r="AU2593" s="32">
        <f t="shared" ref="AU2593" si="24972">(AH2593*AP2593+AI2593*AO2593+AJ2593*AP2596+AK2593*AO2596)</f>
        <v>-0.43520869409479301</v>
      </c>
      <c r="AV2593" s="8"/>
      <c r="AW2593" s="29">
        <v>1</v>
      </c>
      <c r="AX2593" s="33">
        <v>0</v>
      </c>
      <c r="AY2593" s="31">
        <v>0</v>
      </c>
      <c r="AZ2593" s="32">
        <v>0</v>
      </c>
      <c r="BB2593" s="29">
        <f t="shared" ref="BB2593" si="24973">AR2593*AW2593+AT2593*AW2596-AS2593*AX2593-AU2593*AX2596</f>
        <v>0.88937538483647061</v>
      </c>
      <c r="BC2593" s="33">
        <f t="shared" ref="BC2593" si="24974">(AR2593*AX2593+AS2593*AW2593+AT2593*AX2596+AU2593*AW2596)</f>
        <v>0</v>
      </c>
      <c r="BD2593" s="31">
        <f t="shared" ref="BD2593" si="24975">AR2593*AY2593+AT2593*AY2596-AS2593*AZ2593-AU2593*AZ2596</f>
        <v>0</v>
      </c>
      <c r="BE2593" s="32">
        <f t="shared" ref="BE2593" si="24976">(AR2593*AZ2593+AS2593*AY2593+AT2593*AZ2596+AU2593*AY2596)</f>
        <v>-0.43520869409479301</v>
      </c>
      <c r="BF2593" s="8"/>
      <c r="BG2593" s="29">
        <v>1</v>
      </c>
      <c r="BH2593" s="30">
        <v>0</v>
      </c>
      <c r="BI2593" s="31">
        <v>0</v>
      </c>
      <c r="BJ2593" s="32">
        <f t="shared" ref="BJ2593:BJ2656" si="24977">-1/($BH$8*$B2593)</f>
        <v>-5.8842485549132864E-2</v>
      </c>
      <c r="BL2593" s="29">
        <f t="shared" ref="BL2593" si="24978">BB2593*BG2593+BD2593*BG2596-BC2593*BH2593-BE2593*BH2596</f>
        <v>0.88937538483647061</v>
      </c>
      <c r="BM2593" s="33">
        <f t="shared" ref="BM2593" si="24979">(BB2593*BH2593+BC2593*BG2593+BD2593*BH2596+BE2593*BG2596)</f>
        <v>0</v>
      </c>
      <c r="BN2593" s="31">
        <f t="shared" ref="BN2593" si="24980">BB2593*BI2593+BD2593*BI2596-BC2593*BJ2593-BE2593*BJ2596</f>
        <v>0</v>
      </c>
      <c r="BO2593" s="32">
        <f t="shared" ref="BO2593" si="24981">(BB2593*BJ2593+BC2593*BI2593+BD2593*BJ2596+BE2593*BI2596)</f>
        <v>-0.48754175232478753</v>
      </c>
      <c r="BP2593" s="8"/>
      <c r="BQ2593" s="34">
        <v>1</v>
      </c>
      <c r="BR2593" s="35">
        <v>0</v>
      </c>
      <c r="BS2593" s="11">
        <v>0</v>
      </c>
      <c r="BT2593" s="36">
        <v>0</v>
      </c>
      <c r="BV2593" s="29">
        <f t="shared" ref="BV2593" si="24982">BL2593*BQ2593+BN2593*BQ2596-BM2593*BR2593-BO2593*BR2596</f>
        <v>0.88937538483647061</v>
      </c>
      <c r="BW2593" s="33">
        <f t="shared" ref="BW2593" si="24983">(BL2593*BR2593+BM2593*BQ2593+BN2593*BR2596+BO2593*BQ2596)</f>
        <v>-0.48754175232478753</v>
      </c>
      <c r="BX2593" s="31">
        <f t="shared" ref="BX2593" si="24984">BL2593*BS2593+BN2593*BS2596-BM2593*BT2593-BO2593*BT2596</f>
        <v>0</v>
      </c>
      <c r="BY2593" s="32">
        <f t="shared" ref="BY2593" si="24985">(BL2593*BT2593+BM2593*BS2593+BN2593*BT2596+BO2593*BS2596)</f>
        <v>-0.48754175232478753</v>
      </c>
      <c r="CA2593" s="37">
        <f t="shared" ref="CA2593" si="24986">20*LOG(((1+$BR$8)/$BR$8)/((BV2593+BV2596)^2+(BW2593+BW2596)^2)^0.5)</f>
        <v>-3.7570260152087857E-3</v>
      </c>
      <c r="CC2593" s="134">
        <f t="shared" ref="CC2593" si="24987">((BV2593^2+BW2593^2)^0.5)/((BV2596^2+BW2596^2)^0.5)</f>
        <v>1.0272800011615282</v>
      </c>
      <c r="CD2593" s="9"/>
      <c r="CE2593" s="38"/>
      <c r="CF2593" s="38"/>
      <c r="CG2593" s="38"/>
      <c r="CH2593" s="38"/>
      <c r="CM2593" s="129">
        <v>6.9000000000000101</v>
      </c>
    </row>
    <row r="2594" spans="2:91" ht="18.600000000000001" customHeight="1" thickBot="1">
      <c r="D2594" s="39"/>
      <c r="G2594" s="40"/>
      <c r="I2594" s="39"/>
      <c r="L2594" s="40"/>
      <c r="N2594" s="39"/>
      <c r="Q2594" s="40"/>
      <c r="S2594" s="39"/>
      <c r="V2594" s="40"/>
      <c r="X2594" s="39"/>
      <c r="AA2594" s="40"/>
      <c r="AC2594" s="39"/>
      <c r="AF2594" s="40"/>
      <c r="AH2594" s="39"/>
      <c r="AK2594" s="40"/>
      <c r="AM2594" s="39"/>
      <c r="AP2594" s="40"/>
      <c r="AR2594" s="39"/>
      <c r="AU2594" s="40"/>
      <c r="AW2594" s="39"/>
      <c r="AZ2594" s="40"/>
      <c r="BB2594" s="39"/>
      <c r="BE2594" s="40"/>
      <c r="BG2594" s="39"/>
      <c r="BJ2594" s="40"/>
      <c r="BL2594" s="39"/>
      <c r="BO2594" s="40"/>
      <c r="BQ2594" s="34"/>
      <c r="BR2594" s="11"/>
      <c r="BS2594" s="11"/>
      <c r="BT2594" s="41"/>
      <c r="BV2594" s="39"/>
      <c r="BY2594" s="40"/>
      <c r="CC2594" s="135"/>
      <c r="CD2594" s="9"/>
      <c r="CE2594" s="38"/>
      <c r="CF2594" s="38"/>
      <c r="CG2594" s="38"/>
      <c r="CH2594" s="38"/>
    </row>
    <row r="2595" spans="2:91" ht="18.600000000000001" customHeight="1" thickBot="1">
      <c r="D2595" s="258" t="s">
        <v>129</v>
      </c>
      <c r="E2595" s="259"/>
      <c r="F2595" s="260" t="s">
        <v>130</v>
      </c>
      <c r="G2595" s="261"/>
      <c r="H2595" s="229"/>
      <c r="I2595" s="258" t="s">
        <v>131</v>
      </c>
      <c r="J2595" s="259"/>
      <c r="K2595" s="260" t="s">
        <v>132</v>
      </c>
      <c r="L2595" s="261"/>
      <c r="N2595" s="253" t="s">
        <v>133</v>
      </c>
      <c r="O2595" s="254"/>
      <c r="P2595" s="255" t="s">
        <v>134</v>
      </c>
      <c r="Q2595" s="256"/>
      <c r="S2595" s="258" t="s">
        <v>135</v>
      </c>
      <c r="T2595" s="259"/>
      <c r="U2595" s="260" t="s">
        <v>136</v>
      </c>
      <c r="V2595" s="261"/>
      <c r="W2595" s="8"/>
      <c r="X2595" s="253" t="s">
        <v>137</v>
      </c>
      <c r="Y2595" s="254"/>
      <c r="Z2595" s="255" t="s">
        <v>138</v>
      </c>
      <c r="AA2595" s="256"/>
      <c r="AB2595" s="8"/>
      <c r="AC2595" s="258" t="s">
        <v>139</v>
      </c>
      <c r="AD2595" s="259"/>
      <c r="AE2595" s="260" t="s">
        <v>140</v>
      </c>
      <c r="AF2595" s="261"/>
      <c r="AG2595" s="8"/>
      <c r="AH2595" s="253" t="s">
        <v>141</v>
      </c>
      <c r="AI2595" s="254"/>
      <c r="AJ2595" s="255" t="s">
        <v>142</v>
      </c>
      <c r="AK2595" s="256"/>
      <c r="AL2595" s="8"/>
      <c r="AM2595" s="258" t="s">
        <v>143</v>
      </c>
      <c r="AN2595" s="259"/>
      <c r="AO2595" s="260" t="s">
        <v>144</v>
      </c>
      <c r="AP2595" s="261"/>
      <c r="AR2595" s="253" t="s">
        <v>145</v>
      </c>
      <c r="AS2595" s="254"/>
      <c r="AT2595" s="255" t="s">
        <v>146</v>
      </c>
      <c r="AU2595" s="256"/>
      <c r="AV2595" s="4"/>
      <c r="AW2595" s="258" t="s">
        <v>147</v>
      </c>
      <c r="AX2595" s="259"/>
      <c r="AY2595" s="260" t="s">
        <v>148</v>
      </c>
      <c r="AZ2595" s="261"/>
      <c r="BA2595" s="8"/>
      <c r="BB2595" s="253" t="s">
        <v>149</v>
      </c>
      <c r="BC2595" s="254"/>
      <c r="BD2595" s="255" t="s">
        <v>150</v>
      </c>
      <c r="BE2595" s="256"/>
      <c r="BF2595" s="4"/>
      <c r="BG2595" s="258" t="s">
        <v>151</v>
      </c>
      <c r="BH2595" s="259"/>
      <c r="BI2595" s="260" t="s">
        <v>152</v>
      </c>
      <c r="BJ2595" s="261"/>
      <c r="BK2595" s="4"/>
      <c r="BL2595" s="253" t="s">
        <v>153</v>
      </c>
      <c r="BM2595" s="254"/>
      <c r="BN2595" s="255" t="s">
        <v>154</v>
      </c>
      <c r="BO2595" s="256"/>
      <c r="BP2595" s="4"/>
      <c r="BQ2595" s="258" t="s">
        <v>155</v>
      </c>
      <c r="BR2595" s="259"/>
      <c r="BS2595" s="260" t="s">
        <v>156</v>
      </c>
      <c r="BT2595" s="261"/>
      <c r="BU2595" s="8"/>
      <c r="BV2595" s="253" t="s">
        <v>157</v>
      </c>
      <c r="BW2595" s="254"/>
      <c r="BX2595" s="255" t="s">
        <v>158</v>
      </c>
      <c r="BY2595" s="256"/>
      <c r="CA2595" s="46" t="s">
        <v>16</v>
      </c>
      <c r="CC2595" s="136" t="s">
        <v>71</v>
      </c>
      <c r="CD2595" s="9"/>
      <c r="CE2595" s="38"/>
      <c r="CF2595" s="38"/>
      <c r="CG2595" s="38"/>
      <c r="CH2595" s="38"/>
    </row>
    <row r="2596" spans="2:91" ht="18.600000000000001" customHeight="1" thickTop="1" thickBot="1">
      <c r="D2596" s="29">
        <v>0</v>
      </c>
      <c r="E2596" s="33">
        <v>0</v>
      </c>
      <c r="F2596" s="31">
        <v>1</v>
      </c>
      <c r="G2596" s="32">
        <v>0</v>
      </c>
      <c r="I2596" s="29">
        <v>0</v>
      </c>
      <c r="J2596" s="33">
        <f t="shared" ref="J2596" si="24988">IF(0=(1-$J$8*$K$8*$B2593^2),10^14,$B2593*$J$8/(1-$J$8*$K$8*$B2593^2))</f>
        <v>-0.1783867365461978</v>
      </c>
      <c r="K2596" s="31">
        <v>1</v>
      </c>
      <c r="L2596" s="32">
        <v>0</v>
      </c>
      <c r="N2596" s="29">
        <f t="shared" ref="N2596" si="24989">D2596*I2593+F2596*I2596-E2596*J2593-G2596*J2596</f>
        <v>0</v>
      </c>
      <c r="O2596" s="33">
        <f t="shared" ref="O2596" si="24990">(D2596*J2593+E2596*I2593+F2596*J2596+G2596*I2596)</f>
        <v>-0.1783867365461978</v>
      </c>
      <c r="P2596" s="31">
        <f t="shared" ref="P2596" si="24991">D2596*K2593+F2596*K2596-E2596*L2593-G2596*L2596</f>
        <v>1</v>
      </c>
      <c r="Q2596" s="32">
        <f t="shared" ref="Q2596" si="24992">(D2596*L2593+E2596*K2593+F2596*L2596+G2596*K2596)</f>
        <v>0</v>
      </c>
      <c r="S2596" s="29">
        <v>0</v>
      </c>
      <c r="T2596" s="33">
        <v>0</v>
      </c>
      <c r="U2596" s="31">
        <v>1</v>
      </c>
      <c r="V2596" s="32">
        <v>0</v>
      </c>
      <c r="X2596" s="29">
        <f t="shared" ref="X2596" si="24993">N2596*S2593+P2596*S2596-O2596*T2593-Q2596*T2596</f>
        <v>0</v>
      </c>
      <c r="Y2596" s="33">
        <f t="shared" ref="Y2596" si="24994">(N2596*T2593+O2596*S2593+P2596*T2596+Q2596*S2596)</f>
        <v>-0.1783867365461978</v>
      </c>
      <c r="Z2596" s="31">
        <f t="shared" ref="Z2596" si="24995">N2596*U2593+P2596*U2596-O2596*V2593-Q2596*V2596</f>
        <v>0.96698891571980283</v>
      </c>
      <c r="AA2596" s="32">
        <f t="shared" ref="AA2596" si="24996">(N2596*V2593+O2596*U2593+P2596*V2596+Q2596*U2596)</f>
        <v>0</v>
      </c>
      <c r="AB2596" s="8"/>
      <c r="AC2596" s="29">
        <v>0</v>
      </c>
      <c r="AD2596" s="33">
        <f t="shared" ref="AD2596" si="24997">IF(0=(1-$AD$8*$AE$8*$B2593^2),10^14,$B2593*$AD$8/(1-$AD$8*$AE$8*$B2593^2))</f>
        <v>-0.1392593621484417</v>
      </c>
      <c r="AE2596" s="31">
        <v>1</v>
      </c>
      <c r="AF2596" s="32">
        <v>0</v>
      </c>
      <c r="AH2596" s="29">
        <f t="shared" ref="AH2596" si="24998">X2596*AC2593+Z2596*AC2596-Y2596*AD2593-AA2596*AD2596</f>
        <v>0</v>
      </c>
      <c r="AI2596" s="33">
        <f t="shared" ref="AI2596" si="24999">(X2596*AD2593+Y2596*AC2593+Z2596*AD2596+AA2596*AC2596)</f>
        <v>-0.31304899615395076</v>
      </c>
      <c r="AJ2596" s="31">
        <f t="shared" ref="AJ2596" si="25000">X2596*AE2593+Z2596*AE2596-Y2596*AF2593-AA2596*AF2596</f>
        <v>0.96698891571980283</v>
      </c>
      <c r="AK2596" s="32">
        <f t="shared" ref="AK2596" si="25001">(X2596*AF2593+Y2596*AE2593+Z2596*AF2596+AA2596*AE2596)</f>
        <v>0</v>
      </c>
      <c r="AL2596" s="8"/>
      <c r="AM2596" s="29">
        <v>0</v>
      </c>
      <c r="AN2596" s="33">
        <v>0</v>
      </c>
      <c r="AO2596" s="31">
        <v>1</v>
      </c>
      <c r="AP2596" s="32">
        <v>0</v>
      </c>
      <c r="AR2596" s="29">
        <f t="shared" ref="AR2596" si="25002">AH2596*AM2593+AJ2596*AM2596-AI2596*AN2593-AK2596*AN2596</f>
        <v>0</v>
      </c>
      <c r="AS2596" s="33">
        <f t="shared" ref="AS2596" si="25003">(AH2596*AN2593+AI2596*AM2593+AJ2596*AN2596+AK2596*AM2596)</f>
        <v>-0.31304899615395076</v>
      </c>
      <c r="AT2596" s="31">
        <f t="shared" ref="AT2596" si="25004">AH2596*AO2593+AJ2596*AO2596-AI2596*AP2593-AK2596*AP2596</f>
        <v>0.91460161383885497</v>
      </c>
      <c r="AU2596" s="32">
        <f t="shared" ref="AU2596" si="25005">(AH2596*AP2593+AI2596*AO2593+AJ2596*AP2596+AK2596*AO2596)</f>
        <v>0</v>
      </c>
      <c r="AV2596" s="8"/>
      <c r="AW2596" s="29">
        <v>0</v>
      </c>
      <c r="AX2596" s="33">
        <f t="shared" ref="AX2596" si="25006">IF(0=(1-$AX$8*$AY$8*$B2593^2),10^14,$B2593*$AX$8/(1-$AX$8*$AY$8*$B2593^2))</f>
        <v>-0.12645429460825694</v>
      </c>
      <c r="AY2596" s="31">
        <v>1</v>
      </c>
      <c r="AZ2596" s="32">
        <v>0</v>
      </c>
      <c r="BB2596" s="29">
        <f t="shared" ref="BB2596" si="25007">AR2596*AW2593+AT2596*AW2596-AS2596*AX2593-AU2596*AX2596</f>
        <v>0</v>
      </c>
      <c r="BC2596" s="33">
        <f t="shared" ref="BC2596" si="25008">(AR2596*AX2593+AS2596*AW2593+AT2596*AX2596+AU2596*AW2596)</f>
        <v>-0.4287042980795166</v>
      </c>
      <c r="BD2596" s="31">
        <f t="shared" ref="BD2596" si="25009">AR2596*AY2593+AT2596*AY2596-AS2596*AZ2593-AU2596*AZ2596</f>
        <v>0.91460161383885497</v>
      </c>
      <c r="BE2596" s="32">
        <f t="shared" ref="BE2596" si="25010">(AR2596*AZ2593+AS2596*AY2593+AT2596*AZ2596+AU2596*AY2596)</f>
        <v>0</v>
      </c>
      <c r="BF2596" s="8"/>
      <c r="BG2596" s="29">
        <v>0</v>
      </c>
      <c r="BH2596" s="33">
        <v>0</v>
      </c>
      <c r="BI2596" s="31">
        <v>1</v>
      </c>
      <c r="BJ2596" s="32">
        <v>0</v>
      </c>
      <c r="BL2596" s="29">
        <f t="shared" ref="BL2596" si="25011">BB2596*BG2593+BD2596*BG2596-BC2596*BH2593-BE2596*BH2596</f>
        <v>0</v>
      </c>
      <c r="BM2596" s="33">
        <f t="shared" ref="BM2596" si="25012">(BB2596*BH2593+BC2596*BG2593+BD2596*BH2596+BE2596*BG2596)</f>
        <v>-0.4287042980795166</v>
      </c>
      <c r="BN2596" s="31">
        <f t="shared" ref="BN2596" si="25013">BB2596*BI2593+BD2596*BI2596-BC2596*BJ2593-BE2596*BJ2596</f>
        <v>0.88937558737425981</v>
      </c>
      <c r="BO2596" s="32">
        <f t="shared" ref="BO2596" si="25014">(BB2596*BJ2593+BC2596*BI2593+BD2596*BJ2596+BE2596*BI2596)</f>
        <v>0</v>
      </c>
      <c r="BP2596" s="8"/>
      <c r="BQ2596" s="19">
        <f t="shared" ref="BQ2596:BQ2659" si="25015">1/$BR$8</f>
        <v>1</v>
      </c>
      <c r="BR2596" s="47">
        <v>0</v>
      </c>
      <c r="BS2596" s="48">
        <v>1</v>
      </c>
      <c r="BT2596" s="49">
        <v>0</v>
      </c>
      <c r="BV2596" s="29">
        <f t="shared" ref="BV2596" si="25016">BL2596*BQ2593+BN2596*BQ2596-BM2596*BR2593-BO2596*BR2596</f>
        <v>0.88937558737425981</v>
      </c>
      <c r="BW2596" s="33">
        <f t="shared" ref="BW2596" si="25017">(BL2596*BR2593+BM2596*BQ2593+BN2596*BR2596+BO2596*BQ2596)</f>
        <v>-0.4287042980795166</v>
      </c>
      <c r="BX2596" s="31">
        <f t="shared" ref="BX2596" si="25018">BL2596*BS2593+BN2596*BS2596-BM2596*BT2593-BO2596*BT2596</f>
        <v>0.88937558737425981</v>
      </c>
      <c r="BY2596" s="32">
        <f t="shared" ref="BY2596" si="25019">(BL2596*BT2593+BM2596*BS2593+BN2596*BT2596+BO2596*BS2596)</f>
        <v>0</v>
      </c>
      <c r="CA2596" s="50">
        <f t="shared" ref="CA2596" si="25020">(180/PI())*ATAN(-1*(BW2593+BW2596)/(BV2593+BV2596))</f>
        <v>27.253286581318843</v>
      </c>
      <c r="CC2596" s="137">
        <f t="shared" ref="CC2596" si="25021">20*LOG(((1-(10^(CA2593/20)^2)*(1-((1-CC2593)/(1+CC2593))^2))^0.5))</f>
        <v>-29.806208355536974</v>
      </c>
      <c r="CD2596" s="9"/>
      <c r="CE2596" s="38"/>
      <c r="CF2596" s="38"/>
      <c r="CG2596" s="38"/>
      <c r="CH2596" s="38"/>
    </row>
    <row r="2597" spans="2:91" ht="18.600000000000001" customHeight="1">
      <c r="CC2597" s="42"/>
    </row>
    <row r="2598" spans="2:91" ht="18.600000000000001" customHeight="1" thickBot="1">
      <c r="E2598" s="22" t="s">
        <v>4</v>
      </c>
      <c r="J2598" s="22" t="s">
        <v>5</v>
      </c>
      <c r="O2598" s="22" t="s">
        <v>6</v>
      </c>
      <c r="T2598" s="22" t="s">
        <v>7</v>
      </c>
      <c r="Y2598" s="22" t="s">
        <v>8</v>
      </c>
      <c r="AD2598" s="22" t="s">
        <v>65</v>
      </c>
      <c r="AI2598" s="22" t="s">
        <v>9</v>
      </c>
      <c r="AN2598" s="22" t="s">
        <v>66</v>
      </c>
      <c r="AS2598" s="22" t="s">
        <v>51</v>
      </c>
      <c r="AX2598" s="22" t="s">
        <v>67</v>
      </c>
      <c r="BC2598" s="22" t="s">
        <v>52</v>
      </c>
      <c r="BH2598" s="22" t="s">
        <v>68</v>
      </c>
      <c r="BM2598" s="22" t="s">
        <v>63</v>
      </c>
      <c r="BQ2598" s="23" t="s">
        <v>69</v>
      </c>
      <c r="BR2598" s="23"/>
      <c r="BS2598" s="24"/>
      <c r="BT2598" s="24"/>
      <c r="BU2598" s="24"/>
      <c r="BW2598" s="22" t="s">
        <v>64</v>
      </c>
    </row>
    <row r="2599" spans="2:91" ht="18.600000000000001" customHeight="1" thickBot="1">
      <c r="D2599" s="249" t="s">
        <v>103</v>
      </c>
      <c r="E2599" s="250"/>
      <c r="F2599" s="251" t="s">
        <v>104</v>
      </c>
      <c r="G2599" s="252"/>
      <c r="H2599" s="229"/>
      <c r="I2599" s="253" t="s">
        <v>11</v>
      </c>
      <c r="J2599" s="254"/>
      <c r="K2599" s="255" t="s">
        <v>12</v>
      </c>
      <c r="L2599" s="256"/>
      <c r="M2599" s="24"/>
      <c r="N2599" s="253" t="s">
        <v>105</v>
      </c>
      <c r="O2599" s="254"/>
      <c r="P2599" s="255" t="s">
        <v>106</v>
      </c>
      <c r="Q2599" s="256"/>
      <c r="R2599" s="24"/>
      <c r="S2599" s="249" t="s">
        <v>107</v>
      </c>
      <c r="T2599" s="250"/>
      <c r="U2599" s="251" t="s">
        <v>108</v>
      </c>
      <c r="V2599" s="252"/>
      <c r="W2599" s="8"/>
      <c r="X2599" s="253" t="s">
        <v>109</v>
      </c>
      <c r="Y2599" s="254"/>
      <c r="Z2599" s="255" t="s">
        <v>110</v>
      </c>
      <c r="AA2599" s="256"/>
      <c r="AB2599" s="8"/>
      <c r="AC2599" s="253" t="s">
        <v>111</v>
      </c>
      <c r="AD2599" s="254"/>
      <c r="AE2599" s="255" t="s">
        <v>14</v>
      </c>
      <c r="AF2599" s="256"/>
      <c r="AG2599" s="8"/>
      <c r="AH2599" s="253" t="s">
        <v>112</v>
      </c>
      <c r="AI2599" s="254"/>
      <c r="AJ2599" s="255" t="s">
        <v>113</v>
      </c>
      <c r="AK2599" s="256"/>
      <c r="AL2599" s="8"/>
      <c r="AM2599" s="249" t="s">
        <v>114</v>
      </c>
      <c r="AN2599" s="250"/>
      <c r="AO2599" s="251" t="s">
        <v>115</v>
      </c>
      <c r="AP2599" s="252"/>
      <c r="AQ2599" s="24"/>
      <c r="AR2599" s="253" t="s">
        <v>116</v>
      </c>
      <c r="AS2599" s="254"/>
      <c r="AT2599" s="255" t="s">
        <v>13</v>
      </c>
      <c r="AU2599" s="256"/>
      <c r="AV2599" s="4"/>
      <c r="AW2599" s="253" t="s">
        <v>117</v>
      </c>
      <c r="AX2599" s="254"/>
      <c r="AY2599" s="255" t="s">
        <v>118</v>
      </c>
      <c r="AZ2599" s="256"/>
      <c r="BA2599" s="8"/>
      <c r="BB2599" s="253" t="s">
        <v>119</v>
      </c>
      <c r="BC2599" s="254"/>
      <c r="BD2599" s="255" t="s">
        <v>120</v>
      </c>
      <c r="BE2599" s="256"/>
      <c r="BF2599" s="4"/>
      <c r="BG2599" s="249" t="s">
        <v>121</v>
      </c>
      <c r="BH2599" s="250"/>
      <c r="BI2599" s="251" t="s">
        <v>122</v>
      </c>
      <c r="BJ2599" s="252"/>
      <c r="BK2599" s="4"/>
      <c r="BL2599" s="253" t="s">
        <v>123</v>
      </c>
      <c r="BM2599" s="254"/>
      <c r="BN2599" s="255" t="s">
        <v>124</v>
      </c>
      <c r="BO2599" s="256"/>
      <c r="BP2599" s="4"/>
      <c r="BQ2599" s="253" t="s">
        <v>125</v>
      </c>
      <c r="BR2599" s="254"/>
      <c r="BS2599" s="255" t="s">
        <v>126</v>
      </c>
      <c r="BT2599" s="256"/>
      <c r="BU2599" s="8"/>
      <c r="BV2599" s="253" t="s">
        <v>127</v>
      </c>
      <c r="BW2599" s="254"/>
      <c r="BX2599" s="255" t="s">
        <v>128</v>
      </c>
      <c r="BY2599" s="256"/>
      <c r="CA2599" s="27" t="s">
        <v>15</v>
      </c>
      <c r="CC2599" s="133" t="s">
        <v>70</v>
      </c>
      <c r="CD2599" s="9"/>
      <c r="CE2599" s="38"/>
      <c r="CF2599" s="38"/>
      <c r="CG2599" s="38"/>
      <c r="CH2599" s="38"/>
    </row>
    <row r="2600" spans="2:91" ht="18.600000000000001" customHeight="1" thickTop="1" thickBot="1">
      <c r="B2600" s="129">
        <v>6.9400000000000102</v>
      </c>
      <c r="D2600" s="29">
        <v>1</v>
      </c>
      <c r="E2600" s="30">
        <v>0</v>
      </c>
      <c r="F2600" s="31">
        <v>0</v>
      </c>
      <c r="G2600" s="32">
        <f t="shared" ref="G2600:G2663" si="25022">-1/($E$8*$B2600)</f>
        <v>-9.498270893371745E-2</v>
      </c>
      <c r="I2600" s="29">
        <v>1</v>
      </c>
      <c r="J2600" s="33">
        <v>0</v>
      </c>
      <c r="K2600" s="31">
        <v>0</v>
      </c>
      <c r="L2600" s="32">
        <v>0</v>
      </c>
      <c r="N2600" s="29">
        <f t="shared" ref="N2600" si="25023">D2600*I2600+F2600*I2603-E2600*J2600-G2600*J2603</f>
        <v>0.98310548692236488</v>
      </c>
      <c r="O2600" s="33">
        <f t="shared" ref="O2600" si="25024">(D2600*J2600+E2600*I2600+F2600*J2603+G2600*I2603)</f>
        <v>0</v>
      </c>
      <c r="P2600" s="31">
        <f t="shared" ref="P2600" si="25025">D2600*K2600+F2600*K2603-E2600*L2600-G2600*L2603</f>
        <v>0</v>
      </c>
      <c r="Q2600" s="32">
        <f t="shared" ref="Q2600" si="25026">(D2600*L2600+E2600*K2600+F2600*L2603+G2600*K2603)</f>
        <v>-9.498270893371745E-2</v>
      </c>
      <c r="S2600" s="29">
        <v>1</v>
      </c>
      <c r="T2600" s="30">
        <v>0</v>
      </c>
      <c r="U2600" s="31">
        <v>0</v>
      </c>
      <c r="V2600" s="32">
        <f t="shared" ref="V2600:V2663" si="25027">-1/($T$8*$B2600)</f>
        <v>-0.18452017291066256</v>
      </c>
      <c r="X2600" s="29">
        <f t="shared" ref="X2600" si="25028">N2600*S2600+P2600*S2603-O2600*T2600-Q2600*T2603</f>
        <v>0.98310548692236488</v>
      </c>
      <c r="Y2600" s="33">
        <f t="shared" ref="Y2600" si="25029">(N2600*T2600+O2600*S2600+P2600*T2603+Q2600*S2603)</f>
        <v>0</v>
      </c>
      <c r="Z2600" s="31">
        <f t="shared" ref="Z2600" si="25030">N2600*U2600+P2600*U2603-O2600*V2600-Q2600*V2603</f>
        <v>0</v>
      </c>
      <c r="AA2600" s="32">
        <f t="shared" ref="AA2600" si="25031">(N2600*V2600+O2600*U2600+P2600*V2603+Q2600*U2603)</f>
        <v>-0.2763855033700533</v>
      </c>
      <c r="AB2600" s="8"/>
      <c r="AC2600" s="29">
        <v>1</v>
      </c>
      <c r="AD2600" s="33">
        <v>0</v>
      </c>
      <c r="AE2600" s="31">
        <v>0</v>
      </c>
      <c r="AF2600" s="32">
        <v>0</v>
      </c>
      <c r="AH2600" s="29">
        <f t="shared" ref="AH2600" si="25032">X2600*AC2600+Z2600*AC2603-Y2600*AD2600-AA2600*AD2603</f>
        <v>0.94472979033536697</v>
      </c>
      <c r="AI2600" s="33">
        <f t="shared" ref="AI2600" si="25033">(X2600*AD2600+Y2600*AC2600+Z2600*AD2603+AA2600*AC2603)</f>
        <v>0</v>
      </c>
      <c r="AJ2600" s="31">
        <f t="shared" ref="AJ2600" si="25034">X2600*AE2600+Z2600*AE2603-Y2600*AF2600-AA2600*AF2603</f>
        <v>0</v>
      </c>
      <c r="AK2600" s="32">
        <f t="shared" ref="AK2600" si="25035">(X2600*AF2600+Y2600*AE2600+Z2600*AF2603+AA2600*AE2603)</f>
        <v>-0.2763855033700533</v>
      </c>
      <c r="AL2600" s="8"/>
      <c r="AM2600" s="29">
        <v>1</v>
      </c>
      <c r="AN2600" s="30">
        <v>0</v>
      </c>
      <c r="AO2600" s="31">
        <v>0</v>
      </c>
      <c r="AP2600" s="32">
        <f t="shared" ref="AP2600:AP2663" si="25036">-1/($AN$8*$B2600)</f>
        <v>-0.16686311239193061</v>
      </c>
      <c r="AR2600" s="29">
        <f t="shared" ref="AR2600" si="25037">AH2600*AM2600+AJ2600*AM2603-AI2600*AN2600-AK2600*AN2603</f>
        <v>0.94472979033536697</v>
      </c>
      <c r="AS2600" s="33">
        <f t="shared" ref="AS2600" si="25038">(AH2600*AN2600+AI2600*AM2600+AJ2600*AN2603+AK2600*AM2603)</f>
        <v>0</v>
      </c>
      <c r="AT2600" s="31">
        <f t="shared" ref="AT2600" si="25039">AH2600*AO2600+AJ2600*AO2603-AI2600*AP2600-AK2600*AP2603</f>
        <v>0</v>
      </c>
      <c r="AU2600" s="32">
        <f t="shared" ref="AU2600" si="25040">(AH2600*AP2600+AI2600*AO2600+AJ2600*AP2603+AK2600*AO2603)</f>
        <v>-0.43402605655478865</v>
      </c>
      <c r="AV2600" s="8"/>
      <c r="AW2600" s="29">
        <v>1</v>
      </c>
      <c r="AX2600" s="33">
        <v>0</v>
      </c>
      <c r="AY2600" s="31">
        <v>0</v>
      </c>
      <c r="AZ2600" s="32">
        <v>0</v>
      </c>
      <c r="BB2600" s="29">
        <f t="shared" ref="BB2600" si="25041">AR2600*AW2600+AT2600*AW2603-AS2600*AX2600-AU2600*AX2603</f>
        <v>0.89000626804292993</v>
      </c>
      <c r="BC2600" s="33">
        <f t="shared" ref="BC2600" si="25042">(AR2600*AX2600+AS2600*AW2600+AT2600*AX2603+AU2600*AW2603)</f>
        <v>0</v>
      </c>
      <c r="BD2600" s="31">
        <f t="shared" ref="BD2600" si="25043">AR2600*AY2600+AT2600*AY2603-AS2600*AZ2600-AU2600*AZ2603</f>
        <v>0</v>
      </c>
      <c r="BE2600" s="32">
        <f t="shared" ref="BE2600" si="25044">(AR2600*AZ2600+AS2600*AY2600+AT2600*AZ2603+AU2600*AY2603)</f>
        <v>-0.43402605655478865</v>
      </c>
      <c r="BF2600" s="8"/>
      <c r="BG2600" s="29">
        <v>1</v>
      </c>
      <c r="BH2600" s="30">
        <v>0</v>
      </c>
      <c r="BI2600" s="31">
        <v>0</v>
      </c>
      <c r="BJ2600" s="32">
        <f t="shared" ref="BJ2600:BJ2663" si="25045">-1/($BH$8*$B2600)</f>
        <v>-5.8672910662824117E-2</v>
      </c>
      <c r="BL2600" s="29">
        <f t="shared" ref="BL2600" si="25046">BB2600*BG2600+BD2600*BG2603-BC2600*BH2600-BE2600*BH2603</f>
        <v>0.89000626804292993</v>
      </c>
      <c r="BM2600" s="33">
        <f t="shared" ref="BM2600" si="25047">(BB2600*BH2600+BC2600*BG2600+BD2600*BH2603+BE2600*BG2603)</f>
        <v>0</v>
      </c>
      <c r="BN2600" s="31">
        <f t="shared" ref="BN2600" si="25048">BB2600*BI2600+BD2600*BI2603-BC2600*BJ2600-BE2600*BJ2603</f>
        <v>0</v>
      </c>
      <c r="BO2600" s="32">
        <f t="shared" ref="BO2600" si="25049">(BB2600*BJ2600+BC2600*BI2600+BD2600*BJ2603+BE2600*BI2603)</f>
        <v>-0.486245314809025</v>
      </c>
      <c r="BP2600" s="8"/>
      <c r="BQ2600" s="34">
        <v>1</v>
      </c>
      <c r="BR2600" s="35">
        <v>0</v>
      </c>
      <c r="BS2600" s="11">
        <v>0</v>
      </c>
      <c r="BT2600" s="36">
        <v>0</v>
      </c>
      <c r="BV2600" s="29">
        <f t="shared" ref="BV2600" si="25050">BL2600*BQ2600+BN2600*BQ2603-BM2600*BR2600-BO2600*BR2603</f>
        <v>0.89000626804292993</v>
      </c>
      <c r="BW2600" s="33">
        <f t="shared" ref="BW2600" si="25051">(BL2600*BR2600+BM2600*BQ2600+BN2600*BR2603+BO2600*BQ2603)</f>
        <v>-0.486245314809025</v>
      </c>
      <c r="BX2600" s="31">
        <f t="shared" ref="BX2600" si="25052">BL2600*BS2600+BN2600*BS2603-BM2600*BT2600-BO2600*BT2603</f>
        <v>0</v>
      </c>
      <c r="BY2600" s="32">
        <f t="shared" ref="BY2600" si="25053">(BL2600*BT2600+BM2600*BS2600+BN2600*BT2603+BO2600*BS2603)</f>
        <v>-0.486245314809025</v>
      </c>
      <c r="CA2600" s="37">
        <f t="shared" ref="CA2600" si="25054">20*LOG(((1+$BR$8)/$BR$8)/((BV2600+BV2603)^2+(BW2600+BW2603)^2)^0.5)</f>
        <v>-3.7403493053537189E-3</v>
      </c>
      <c r="CC2600" s="134">
        <f t="shared" ref="CC2600" si="25055">((BV2600^2+BW2600^2)^0.5)/((BV2603^2+BW2603^2)^0.5)</f>
        <v>1.0271445666428887</v>
      </c>
      <c r="CD2600" s="9"/>
      <c r="CE2600" s="38"/>
      <c r="CF2600" s="38"/>
      <c r="CG2600" s="38"/>
      <c r="CH2600" s="38"/>
      <c r="CM2600" s="129">
        <v>6.9200000000000097</v>
      </c>
    </row>
    <row r="2601" spans="2:91" ht="18.600000000000001" customHeight="1" thickBot="1">
      <c r="D2601" s="39"/>
      <c r="G2601" s="40"/>
      <c r="I2601" s="39"/>
      <c r="L2601" s="40"/>
      <c r="N2601" s="39"/>
      <c r="Q2601" s="40"/>
      <c r="S2601" s="39"/>
      <c r="V2601" s="40"/>
      <c r="X2601" s="39"/>
      <c r="AA2601" s="40"/>
      <c r="AC2601" s="39"/>
      <c r="AF2601" s="40"/>
      <c r="AH2601" s="39"/>
      <c r="AK2601" s="40"/>
      <c r="AM2601" s="39"/>
      <c r="AP2601" s="40"/>
      <c r="AR2601" s="39"/>
      <c r="AU2601" s="40"/>
      <c r="AW2601" s="39"/>
      <c r="AZ2601" s="40"/>
      <c r="BB2601" s="39"/>
      <c r="BE2601" s="40"/>
      <c r="BG2601" s="39"/>
      <c r="BJ2601" s="40"/>
      <c r="BL2601" s="39"/>
      <c r="BO2601" s="40"/>
      <c r="BQ2601" s="34"/>
      <c r="BR2601" s="11"/>
      <c r="BS2601" s="11"/>
      <c r="BT2601" s="41"/>
      <c r="BV2601" s="39"/>
      <c r="BY2601" s="40"/>
      <c r="CC2601" s="135"/>
      <c r="CD2601" s="9"/>
      <c r="CE2601" s="38"/>
      <c r="CF2601" s="38"/>
      <c r="CG2601" s="38"/>
      <c r="CH2601" s="38"/>
    </row>
    <row r="2602" spans="2:91" ht="18.600000000000001" customHeight="1" thickBot="1">
      <c r="D2602" s="258" t="s">
        <v>129</v>
      </c>
      <c r="E2602" s="259"/>
      <c r="F2602" s="260" t="s">
        <v>130</v>
      </c>
      <c r="G2602" s="261"/>
      <c r="H2602" s="229"/>
      <c r="I2602" s="258" t="s">
        <v>131</v>
      </c>
      <c r="J2602" s="259"/>
      <c r="K2602" s="260" t="s">
        <v>132</v>
      </c>
      <c r="L2602" s="261"/>
      <c r="N2602" s="253" t="s">
        <v>133</v>
      </c>
      <c r="O2602" s="254"/>
      <c r="P2602" s="255" t="s">
        <v>134</v>
      </c>
      <c r="Q2602" s="256"/>
      <c r="S2602" s="258" t="s">
        <v>135</v>
      </c>
      <c r="T2602" s="259"/>
      <c r="U2602" s="260" t="s">
        <v>136</v>
      </c>
      <c r="V2602" s="261"/>
      <c r="W2602" s="8"/>
      <c r="X2602" s="253" t="s">
        <v>137</v>
      </c>
      <c r="Y2602" s="254"/>
      <c r="Z2602" s="255" t="s">
        <v>138</v>
      </c>
      <c r="AA2602" s="256"/>
      <c r="AB2602" s="8"/>
      <c r="AC2602" s="258" t="s">
        <v>139</v>
      </c>
      <c r="AD2602" s="259"/>
      <c r="AE2602" s="260" t="s">
        <v>140</v>
      </c>
      <c r="AF2602" s="261"/>
      <c r="AG2602" s="8"/>
      <c r="AH2602" s="253" t="s">
        <v>141</v>
      </c>
      <c r="AI2602" s="254"/>
      <c r="AJ2602" s="255" t="s">
        <v>142</v>
      </c>
      <c r="AK2602" s="256"/>
      <c r="AL2602" s="8"/>
      <c r="AM2602" s="258" t="s">
        <v>143</v>
      </c>
      <c r="AN2602" s="259"/>
      <c r="AO2602" s="260" t="s">
        <v>144</v>
      </c>
      <c r="AP2602" s="261"/>
      <c r="AR2602" s="253" t="s">
        <v>145</v>
      </c>
      <c r="AS2602" s="254"/>
      <c r="AT2602" s="255" t="s">
        <v>146</v>
      </c>
      <c r="AU2602" s="256"/>
      <c r="AV2602" s="4"/>
      <c r="AW2602" s="258" t="s">
        <v>147</v>
      </c>
      <c r="AX2602" s="259"/>
      <c r="AY2602" s="260" t="s">
        <v>148</v>
      </c>
      <c r="AZ2602" s="261"/>
      <c r="BA2602" s="8"/>
      <c r="BB2602" s="253" t="s">
        <v>149</v>
      </c>
      <c r="BC2602" s="254"/>
      <c r="BD2602" s="255" t="s">
        <v>150</v>
      </c>
      <c r="BE2602" s="256"/>
      <c r="BF2602" s="4"/>
      <c r="BG2602" s="258" t="s">
        <v>151</v>
      </c>
      <c r="BH2602" s="259"/>
      <c r="BI2602" s="260" t="s">
        <v>152</v>
      </c>
      <c r="BJ2602" s="261"/>
      <c r="BK2602" s="4"/>
      <c r="BL2602" s="253" t="s">
        <v>153</v>
      </c>
      <c r="BM2602" s="254"/>
      <c r="BN2602" s="255" t="s">
        <v>154</v>
      </c>
      <c r="BO2602" s="256"/>
      <c r="BP2602" s="4"/>
      <c r="BQ2602" s="258" t="s">
        <v>155</v>
      </c>
      <c r="BR2602" s="259"/>
      <c r="BS2602" s="260" t="s">
        <v>156</v>
      </c>
      <c r="BT2602" s="261"/>
      <c r="BU2602" s="8"/>
      <c r="BV2602" s="253" t="s">
        <v>157</v>
      </c>
      <c r="BW2602" s="254"/>
      <c r="BX2602" s="255" t="s">
        <v>158</v>
      </c>
      <c r="BY2602" s="256"/>
      <c r="CA2602" s="46" t="s">
        <v>16</v>
      </c>
      <c r="CC2602" s="136" t="s">
        <v>71</v>
      </c>
      <c r="CD2602" s="9"/>
      <c r="CE2602" s="38"/>
      <c r="CF2602" s="38"/>
      <c r="CG2602" s="38"/>
      <c r="CH2602" s="38"/>
    </row>
    <row r="2603" spans="2:91" ht="18.600000000000001" customHeight="1" thickTop="1" thickBot="1">
      <c r="D2603" s="29">
        <v>0</v>
      </c>
      <c r="E2603" s="33">
        <v>0</v>
      </c>
      <c r="F2603" s="31">
        <v>1</v>
      </c>
      <c r="G2603" s="32">
        <v>0</v>
      </c>
      <c r="I2603" s="29">
        <v>0</v>
      </c>
      <c r="J2603" s="33">
        <f t="shared" ref="J2603" si="25056">IF(0=(1-$J$8*$K$8*$B2600^2),10^14,$B2600*$J$8/(1-$J$8*$K$8*$B2600^2))</f>
        <v>-0.17786935398341575</v>
      </c>
      <c r="K2603" s="31">
        <v>1</v>
      </c>
      <c r="L2603" s="32">
        <v>0</v>
      </c>
      <c r="N2603" s="29">
        <f t="shared" ref="N2603" si="25057">D2603*I2600+F2603*I2603-E2603*J2600-G2603*J2603</f>
        <v>0</v>
      </c>
      <c r="O2603" s="33">
        <f t="shared" ref="O2603" si="25058">(D2603*J2600+E2603*I2600+F2603*J2603+G2603*I2603)</f>
        <v>-0.17786935398341575</v>
      </c>
      <c r="P2603" s="31">
        <f t="shared" ref="P2603" si="25059">D2603*K2600+F2603*K2603-E2603*L2600-G2603*L2603</f>
        <v>1</v>
      </c>
      <c r="Q2603" s="32">
        <f t="shared" ref="Q2603" si="25060">(D2603*L2600+E2603*K2600+F2603*L2603+G2603*K2603)</f>
        <v>0</v>
      </c>
      <c r="S2603" s="29">
        <v>0</v>
      </c>
      <c r="T2603" s="33">
        <v>0</v>
      </c>
      <c r="U2603" s="31">
        <v>1</v>
      </c>
      <c r="V2603" s="32">
        <v>0</v>
      </c>
      <c r="X2603" s="29">
        <f t="shared" ref="X2603" si="25061">N2603*S2600+P2603*S2603-O2603*T2600-Q2603*T2603</f>
        <v>0</v>
      </c>
      <c r="Y2603" s="33">
        <f t="shared" ref="Y2603" si="25062">(N2603*T2600+O2603*S2600+P2603*T2603+Q2603*S2603)</f>
        <v>-0.17786935398341575</v>
      </c>
      <c r="Z2603" s="31">
        <f t="shared" ref="Z2603" si="25063">N2603*U2600+P2603*U2603-O2603*V2600-Q2603*V2603</f>
        <v>0.96717951604747232</v>
      </c>
      <c r="AA2603" s="32">
        <f t="shared" ref="AA2603" si="25064">(N2603*V2600+O2603*U2600+P2603*V2603+Q2603*U2603)</f>
        <v>0</v>
      </c>
      <c r="AB2603" s="8"/>
      <c r="AC2603" s="29">
        <v>0</v>
      </c>
      <c r="AD2603" s="33">
        <f t="shared" ref="AD2603" si="25065">IF(0=(1-$AD$8*$AE$8*$B2600^2),10^14,$B2600*$AD$8/(1-$AD$8*$AE$8*$B2600^2))</f>
        <v>-0.13884844219060435</v>
      </c>
      <c r="AE2603" s="31">
        <v>1</v>
      </c>
      <c r="AF2603" s="32">
        <v>0</v>
      </c>
      <c r="AH2603" s="29">
        <f t="shared" ref="AH2603" si="25066">X2603*AC2600+Z2603*AC2603-Y2603*AD2600-AA2603*AD2603</f>
        <v>0</v>
      </c>
      <c r="AI2603" s="33">
        <f t="shared" ref="AI2603" si="25067">(X2603*AD2600+Y2603*AC2600+Z2603*AD2603+AA2603*AC2603)</f>
        <v>-0.31216072310526988</v>
      </c>
      <c r="AJ2603" s="31">
        <f t="shared" ref="AJ2603" si="25068">X2603*AE2600+Z2603*AE2603-Y2603*AF2600-AA2603*AF2603</f>
        <v>0.96717951604747232</v>
      </c>
      <c r="AK2603" s="32">
        <f t="shared" ref="AK2603" si="25069">(X2603*AF2600+Y2603*AE2600+Z2603*AF2603+AA2603*AE2603)</f>
        <v>0</v>
      </c>
      <c r="AL2603" s="8"/>
      <c r="AM2603" s="29">
        <v>0</v>
      </c>
      <c r="AN2603" s="33">
        <v>0</v>
      </c>
      <c r="AO2603" s="31">
        <v>1</v>
      </c>
      <c r="AP2603" s="32">
        <v>0</v>
      </c>
      <c r="AR2603" s="29">
        <f t="shared" ref="AR2603" si="25070">AH2603*AM2600+AJ2603*AM2603-AI2603*AN2600-AK2603*AN2603</f>
        <v>0</v>
      </c>
      <c r="AS2603" s="33">
        <f t="shared" ref="AS2603" si="25071">(AH2603*AN2600+AI2603*AM2600+AJ2603*AN2603+AK2603*AM2603)</f>
        <v>-0.31216072310526988</v>
      </c>
      <c r="AT2603" s="31">
        <f t="shared" ref="AT2603" si="25072">AH2603*AO2600+AJ2603*AO2603-AI2603*AP2600-AK2603*AP2603</f>
        <v>0.91509140622361129</v>
      </c>
      <c r="AU2603" s="32">
        <f t="shared" ref="AU2603" si="25073">(AH2603*AP2600+AI2603*AO2600+AJ2603*AP2603+AK2603*AO2603)</f>
        <v>0</v>
      </c>
      <c r="AV2603" s="8"/>
      <c r="AW2603" s="29">
        <v>0</v>
      </c>
      <c r="AX2603" s="33">
        <f t="shared" ref="AX2603" si="25074">IF(0=(1-$AX$8*$AY$8*$B2600^2),10^14,$B2600*$AX$8/(1-$AX$8*$AY$8*$B2600^2))</f>
        <v>-0.12608349537081104</v>
      </c>
      <c r="AY2603" s="31">
        <v>1</v>
      </c>
      <c r="AZ2603" s="32">
        <v>0</v>
      </c>
      <c r="BB2603" s="29">
        <f t="shared" ref="BB2603" si="25075">AR2603*AW2600+AT2603*AW2603-AS2603*AX2600-AU2603*AX2603</f>
        <v>0</v>
      </c>
      <c r="BC2603" s="33">
        <f t="shared" ref="BC2603" si="25076">(AR2603*AX2600+AS2603*AW2600+AT2603*AX2603+AU2603*AW2603)</f>
        <v>-0.42753864618573356</v>
      </c>
      <c r="BD2603" s="31">
        <f t="shared" ref="BD2603" si="25077">AR2603*AY2600+AT2603*AY2603-AS2603*AZ2600-AU2603*AZ2603</f>
        <v>0.91509140622361129</v>
      </c>
      <c r="BE2603" s="32">
        <f t="shared" ref="BE2603" si="25078">(AR2603*AZ2600+AS2603*AY2600+AT2603*AZ2603+AU2603*AY2603)</f>
        <v>0</v>
      </c>
      <c r="BF2603" s="8"/>
      <c r="BG2603" s="29">
        <v>0</v>
      </c>
      <c r="BH2603" s="33">
        <v>0</v>
      </c>
      <c r="BI2603" s="31">
        <v>1</v>
      </c>
      <c r="BJ2603" s="32">
        <v>0</v>
      </c>
      <c r="BL2603" s="29">
        <f t="shared" ref="BL2603" si="25079">BB2603*BG2600+BD2603*BG2603-BC2603*BH2600-BE2603*BH2603</f>
        <v>0</v>
      </c>
      <c r="BM2603" s="33">
        <f t="shared" ref="BM2603" si="25080">(BB2603*BH2600+BC2603*BG2600+BD2603*BH2603+BE2603*BG2603)</f>
        <v>-0.42753864618573356</v>
      </c>
      <c r="BN2603" s="31">
        <f t="shared" ref="BN2603" si="25081">BB2603*BI2600+BD2603*BI2603-BC2603*BJ2600-BE2603*BJ2603</f>
        <v>0.89000646943105099</v>
      </c>
      <c r="BO2603" s="32">
        <f t="shared" ref="BO2603" si="25082">(BB2603*BJ2600+BC2603*BI2600+BD2603*BJ2603+BE2603*BI2603)</f>
        <v>0</v>
      </c>
      <c r="BP2603" s="8"/>
      <c r="BQ2603" s="19">
        <f t="shared" ref="BQ2603:BQ2666" si="25083">1/$BR$8</f>
        <v>1</v>
      </c>
      <c r="BR2603" s="47">
        <v>0</v>
      </c>
      <c r="BS2603" s="48">
        <v>1</v>
      </c>
      <c r="BT2603" s="49">
        <v>0</v>
      </c>
      <c r="BV2603" s="29">
        <f t="shared" ref="BV2603" si="25084">BL2603*BQ2600+BN2603*BQ2603-BM2603*BR2600-BO2603*BR2603</f>
        <v>0.89000646943105099</v>
      </c>
      <c r="BW2603" s="33">
        <f t="shared" ref="BW2603" si="25085">(BL2603*BR2600+BM2603*BQ2600+BN2603*BR2603+BO2603*BQ2603)</f>
        <v>-0.42753864618573356</v>
      </c>
      <c r="BX2603" s="31">
        <f t="shared" ref="BX2603" si="25086">BL2603*BS2600+BN2603*BS2603-BM2603*BT2600-BO2603*BT2603</f>
        <v>0.89000646943105099</v>
      </c>
      <c r="BY2603" s="32">
        <f t="shared" ref="BY2603" si="25087">(BL2603*BT2600+BM2603*BS2600+BN2603*BT2603+BO2603*BS2603)</f>
        <v>0</v>
      </c>
      <c r="CA2603" s="50">
        <f t="shared" ref="CA2603" si="25088">(180/PI())*ATAN(-1*(BW2600+BW2603)/(BV2600+BV2603))</f>
        <v>27.174064321419465</v>
      </c>
      <c r="CC2603" s="137">
        <f t="shared" ref="CC2603" si="25089">20*LOG(((1-(10^(CA2600/20)^2)*(1-((1-CC2600)/(1+CC2600))^2))^0.5))</f>
        <v>-29.829546462094889</v>
      </c>
      <c r="CD2603" s="9"/>
      <c r="CE2603" s="38"/>
      <c r="CF2603" s="38"/>
      <c r="CG2603" s="38"/>
      <c r="CH2603" s="38"/>
    </row>
    <row r="2604" spans="2:91" ht="18.600000000000001" customHeight="1">
      <c r="CC2604" s="42"/>
    </row>
    <row r="2605" spans="2:91" ht="18.600000000000001" customHeight="1" thickBot="1">
      <c r="E2605" s="22" t="s">
        <v>4</v>
      </c>
      <c r="J2605" s="22" t="s">
        <v>5</v>
      </c>
      <c r="O2605" s="22" t="s">
        <v>6</v>
      </c>
      <c r="T2605" s="22" t="s">
        <v>7</v>
      </c>
      <c r="Y2605" s="22" t="s">
        <v>8</v>
      </c>
      <c r="AD2605" s="22" t="s">
        <v>65</v>
      </c>
      <c r="AI2605" s="22" t="s">
        <v>9</v>
      </c>
      <c r="AN2605" s="22" t="s">
        <v>66</v>
      </c>
      <c r="AS2605" s="22" t="s">
        <v>51</v>
      </c>
      <c r="AX2605" s="22" t="s">
        <v>67</v>
      </c>
      <c r="BC2605" s="22" t="s">
        <v>52</v>
      </c>
      <c r="BH2605" s="22" t="s">
        <v>68</v>
      </c>
      <c r="BM2605" s="22" t="s">
        <v>63</v>
      </c>
      <c r="BQ2605" s="23" t="s">
        <v>69</v>
      </c>
      <c r="BR2605" s="23"/>
      <c r="BS2605" s="24"/>
      <c r="BT2605" s="24"/>
      <c r="BU2605" s="24"/>
      <c r="BW2605" s="22" t="s">
        <v>64</v>
      </c>
    </row>
    <row r="2606" spans="2:91" ht="18.600000000000001" customHeight="1" thickBot="1">
      <c r="D2606" s="249" t="s">
        <v>103</v>
      </c>
      <c r="E2606" s="250"/>
      <c r="F2606" s="251" t="s">
        <v>104</v>
      </c>
      <c r="G2606" s="252"/>
      <c r="H2606" s="229"/>
      <c r="I2606" s="253" t="s">
        <v>11</v>
      </c>
      <c r="J2606" s="254"/>
      <c r="K2606" s="255" t="s">
        <v>12</v>
      </c>
      <c r="L2606" s="256"/>
      <c r="M2606" s="24"/>
      <c r="N2606" s="253" t="s">
        <v>105</v>
      </c>
      <c r="O2606" s="254"/>
      <c r="P2606" s="255" t="s">
        <v>106</v>
      </c>
      <c r="Q2606" s="256"/>
      <c r="R2606" s="24"/>
      <c r="S2606" s="249" t="s">
        <v>107</v>
      </c>
      <c r="T2606" s="250"/>
      <c r="U2606" s="251" t="s">
        <v>108</v>
      </c>
      <c r="V2606" s="252"/>
      <c r="W2606" s="8"/>
      <c r="X2606" s="253" t="s">
        <v>109</v>
      </c>
      <c r="Y2606" s="254"/>
      <c r="Z2606" s="255" t="s">
        <v>110</v>
      </c>
      <c r="AA2606" s="256"/>
      <c r="AB2606" s="8"/>
      <c r="AC2606" s="253" t="s">
        <v>111</v>
      </c>
      <c r="AD2606" s="254"/>
      <c r="AE2606" s="255" t="s">
        <v>14</v>
      </c>
      <c r="AF2606" s="256"/>
      <c r="AG2606" s="8"/>
      <c r="AH2606" s="253" t="s">
        <v>112</v>
      </c>
      <c r="AI2606" s="254"/>
      <c r="AJ2606" s="255" t="s">
        <v>113</v>
      </c>
      <c r="AK2606" s="256"/>
      <c r="AL2606" s="8"/>
      <c r="AM2606" s="249" t="s">
        <v>114</v>
      </c>
      <c r="AN2606" s="250"/>
      <c r="AO2606" s="251" t="s">
        <v>115</v>
      </c>
      <c r="AP2606" s="252"/>
      <c r="AQ2606" s="24"/>
      <c r="AR2606" s="253" t="s">
        <v>116</v>
      </c>
      <c r="AS2606" s="254"/>
      <c r="AT2606" s="255" t="s">
        <v>13</v>
      </c>
      <c r="AU2606" s="256"/>
      <c r="AV2606" s="4"/>
      <c r="AW2606" s="253" t="s">
        <v>117</v>
      </c>
      <c r="AX2606" s="254"/>
      <c r="AY2606" s="255" t="s">
        <v>118</v>
      </c>
      <c r="AZ2606" s="256"/>
      <c r="BA2606" s="8"/>
      <c r="BB2606" s="253" t="s">
        <v>119</v>
      </c>
      <c r="BC2606" s="254"/>
      <c r="BD2606" s="255" t="s">
        <v>120</v>
      </c>
      <c r="BE2606" s="256"/>
      <c r="BF2606" s="4"/>
      <c r="BG2606" s="249" t="s">
        <v>121</v>
      </c>
      <c r="BH2606" s="250"/>
      <c r="BI2606" s="251" t="s">
        <v>122</v>
      </c>
      <c r="BJ2606" s="252"/>
      <c r="BK2606" s="4"/>
      <c r="BL2606" s="253" t="s">
        <v>123</v>
      </c>
      <c r="BM2606" s="254"/>
      <c r="BN2606" s="255" t="s">
        <v>124</v>
      </c>
      <c r="BO2606" s="256"/>
      <c r="BP2606" s="4"/>
      <c r="BQ2606" s="253" t="s">
        <v>125</v>
      </c>
      <c r="BR2606" s="254"/>
      <c r="BS2606" s="255" t="s">
        <v>126</v>
      </c>
      <c r="BT2606" s="256"/>
      <c r="BU2606" s="8"/>
      <c r="BV2606" s="253" t="s">
        <v>127</v>
      </c>
      <c r="BW2606" s="254"/>
      <c r="BX2606" s="255" t="s">
        <v>128</v>
      </c>
      <c r="BY2606" s="256"/>
      <c r="CA2606" s="27" t="s">
        <v>15</v>
      </c>
      <c r="CC2606" s="133" t="s">
        <v>70</v>
      </c>
      <c r="CD2606" s="9"/>
      <c r="CE2606" s="38"/>
      <c r="CF2606" s="38"/>
      <c r="CG2606" s="38"/>
      <c r="CH2606" s="38"/>
    </row>
    <row r="2607" spans="2:91" ht="18.600000000000001" customHeight="1" thickTop="1" thickBot="1">
      <c r="B2607" s="129">
        <v>6.96</v>
      </c>
      <c r="D2607" s="29">
        <v>1</v>
      </c>
      <c r="E2607" s="30">
        <v>0</v>
      </c>
      <c r="F2607" s="31">
        <v>0</v>
      </c>
      <c r="G2607" s="32">
        <f t="shared" ref="G2607:G2670" si="25090">-1/($E$8*$B2607)</f>
        <v>-9.470977011494254E-2</v>
      </c>
      <c r="I2607" s="29">
        <v>1</v>
      </c>
      <c r="J2607" s="33">
        <v>0</v>
      </c>
      <c r="K2607" s="31">
        <v>0</v>
      </c>
      <c r="L2607" s="32">
        <v>0</v>
      </c>
      <c r="N2607" s="29">
        <f t="shared" ref="N2607" si="25091">D2607*I2607+F2607*I2610-E2607*J2607-G2607*J2610</f>
        <v>0.98320275124738854</v>
      </c>
      <c r="O2607" s="33">
        <f t="shared" ref="O2607" si="25092">(D2607*J2607+E2607*I2607+F2607*J2610+G2607*I2610)</f>
        <v>0</v>
      </c>
      <c r="P2607" s="31">
        <f t="shared" ref="P2607" si="25093">D2607*K2607+F2607*K2610-E2607*L2607-G2607*L2610</f>
        <v>0</v>
      </c>
      <c r="Q2607" s="32">
        <f t="shared" ref="Q2607" si="25094">(D2607*L2607+E2607*K2607+F2607*L2610+G2607*K2610)</f>
        <v>-9.470977011494254E-2</v>
      </c>
      <c r="S2607" s="29">
        <v>1</v>
      </c>
      <c r="T2607" s="30">
        <v>0</v>
      </c>
      <c r="U2607" s="31">
        <v>0</v>
      </c>
      <c r="V2607" s="32">
        <f t="shared" ref="V2607:V2670" si="25095">-1/($T$8*$B2607)</f>
        <v>-0.18398994252873563</v>
      </c>
      <c r="X2607" s="29">
        <f t="shared" ref="X2607" si="25096">N2607*S2607+P2607*S2610-O2607*T2607-Q2607*T2610</f>
        <v>0.98320275124738854</v>
      </c>
      <c r="Y2607" s="33">
        <f t="shared" ref="Y2607" si="25097">(N2607*T2607+O2607*S2607+P2607*T2610+Q2607*S2610)</f>
        <v>0</v>
      </c>
      <c r="Z2607" s="31">
        <f t="shared" ref="Z2607" si="25098">N2607*U2607+P2607*U2610-O2607*V2607-Q2607*V2610</f>
        <v>0</v>
      </c>
      <c r="AA2607" s="32">
        <f t="shared" ref="AA2607" si="25099">(N2607*V2607+O2607*U2607+P2607*V2610+Q2607*U2610)</f>
        <v>-0.27560918781104432</v>
      </c>
      <c r="AB2607" s="8"/>
      <c r="AC2607" s="29">
        <v>1</v>
      </c>
      <c r="AD2607" s="33">
        <v>0</v>
      </c>
      <c r="AE2607" s="31">
        <v>0</v>
      </c>
      <c r="AF2607" s="32">
        <v>0</v>
      </c>
      <c r="AH2607" s="29">
        <f t="shared" ref="AH2607" si="25100">X2607*AC2607+Z2607*AC2610-Y2607*AD2607-AA2607*AD2610</f>
        <v>0.94504742423964883</v>
      </c>
      <c r="AI2607" s="33">
        <f t="shared" ref="AI2607" si="25101">(X2607*AD2607+Y2607*AC2607+Z2607*AD2610+AA2607*AC2610)</f>
        <v>0</v>
      </c>
      <c r="AJ2607" s="31">
        <f t="shared" ref="AJ2607" si="25102">X2607*AE2607+Z2607*AE2610-Y2607*AF2607-AA2607*AF2610</f>
        <v>0</v>
      </c>
      <c r="AK2607" s="32">
        <f t="shared" ref="AK2607" si="25103">(X2607*AF2607+Y2607*AE2607+Z2607*AF2610+AA2607*AE2610)</f>
        <v>-0.27560918781104432</v>
      </c>
      <c r="AL2607" s="8"/>
      <c r="AM2607" s="29">
        <v>1</v>
      </c>
      <c r="AN2607" s="30">
        <v>0</v>
      </c>
      <c r="AO2607" s="31">
        <v>0</v>
      </c>
      <c r="AP2607" s="32">
        <f t="shared" ref="AP2607:AP2670" si="25104">-1/($AN$8*$B2607)</f>
        <v>-0.16638362068965518</v>
      </c>
      <c r="AR2607" s="29">
        <f t="shared" ref="AR2607" si="25105">AH2607*AM2607+AJ2607*AM2610-AI2607*AN2607-AK2607*AN2610</f>
        <v>0.94504742423964883</v>
      </c>
      <c r="AS2607" s="33">
        <f t="shared" ref="AS2607" si="25106">(AH2607*AN2607+AI2607*AM2607+AJ2607*AN2610+AK2607*AM2610)</f>
        <v>0</v>
      </c>
      <c r="AT2607" s="31">
        <f t="shared" ref="AT2607" si="25107">AH2607*AO2607+AJ2607*AO2610-AI2607*AP2607-AK2607*AP2610</f>
        <v>0</v>
      </c>
      <c r="AU2607" s="32">
        <f t="shared" ref="AU2607" si="25108">(AH2607*AP2607+AI2607*AO2607+AJ2607*AP2610+AK2607*AO2610)</f>
        <v>-0.4328495999794697</v>
      </c>
      <c r="AV2607" s="8"/>
      <c r="AW2607" s="29">
        <v>1</v>
      </c>
      <c r="AX2607" s="33">
        <v>0</v>
      </c>
      <c r="AY2607" s="31">
        <v>0</v>
      </c>
      <c r="AZ2607" s="32">
        <v>0</v>
      </c>
      <c r="BB2607" s="29">
        <f t="shared" ref="BB2607" si="25109">AR2607*AW2607+AT2607*AW2610-AS2607*AX2607-AU2607*AX2610</f>
        <v>0.89063178762017414</v>
      </c>
      <c r="BC2607" s="33">
        <f t="shared" ref="BC2607" si="25110">(AR2607*AX2607+AS2607*AW2607+AT2607*AX2610+AU2607*AW2610)</f>
        <v>0</v>
      </c>
      <c r="BD2607" s="31">
        <f t="shared" ref="BD2607" si="25111">AR2607*AY2607+AT2607*AY2610-AS2607*AZ2607-AU2607*AZ2610</f>
        <v>0</v>
      </c>
      <c r="BE2607" s="32">
        <f t="shared" ref="BE2607" si="25112">(AR2607*AZ2607+AS2607*AY2607+AT2607*AZ2610+AU2607*AY2610)</f>
        <v>-0.4328495999794697</v>
      </c>
      <c r="BF2607" s="8"/>
      <c r="BG2607" s="29">
        <v>1</v>
      </c>
      <c r="BH2607" s="30">
        <v>0</v>
      </c>
      <c r="BI2607" s="31">
        <v>0</v>
      </c>
      <c r="BJ2607" s="32">
        <f t="shared" ref="BJ2607:BJ2670" si="25113">-1/($BH$8*$B2607)</f>
        <v>-5.8504310344827587E-2</v>
      </c>
      <c r="BL2607" s="29">
        <f t="shared" ref="BL2607" si="25114">BB2607*BG2607+BD2607*BG2610-BC2607*BH2607-BE2607*BH2610</f>
        <v>0.89063178762017414</v>
      </c>
      <c r="BM2607" s="33">
        <f t="shared" ref="BM2607" si="25115">(BB2607*BH2607+BC2607*BG2607+BD2607*BH2610+BE2607*BG2610)</f>
        <v>0</v>
      </c>
      <c r="BN2607" s="31">
        <f t="shared" ref="BN2607" si="25116">BB2607*BI2607+BD2607*BI2610-BC2607*BJ2607-BE2607*BJ2610</f>
        <v>0</v>
      </c>
      <c r="BO2607" s="32">
        <f t="shared" ref="BO2607" si="25117">(BB2607*BJ2607+BC2607*BI2607+BD2607*BJ2610+BE2607*BI2610)</f>
        <v>-0.48495539848536895</v>
      </c>
      <c r="BP2607" s="8"/>
      <c r="BQ2607" s="34">
        <v>1</v>
      </c>
      <c r="BR2607" s="35">
        <v>0</v>
      </c>
      <c r="BS2607" s="11">
        <v>0</v>
      </c>
      <c r="BT2607" s="36">
        <v>0</v>
      </c>
      <c r="BV2607" s="29">
        <f t="shared" ref="BV2607" si="25118">BL2607*BQ2607+BN2607*BQ2610-BM2607*BR2607-BO2607*BR2610</f>
        <v>0.89063178762017414</v>
      </c>
      <c r="BW2607" s="33">
        <f t="shared" ref="BW2607" si="25119">(BL2607*BR2607+BM2607*BQ2607+BN2607*BR2610+BO2607*BQ2610)</f>
        <v>-0.48495539848536895</v>
      </c>
      <c r="BX2607" s="31">
        <f t="shared" ref="BX2607" si="25120">BL2607*BS2607+BN2607*BS2610-BM2607*BT2607-BO2607*BT2610</f>
        <v>0</v>
      </c>
      <c r="BY2607" s="32">
        <f t="shared" ref="BY2607" si="25121">(BL2607*BT2607+BM2607*BS2607+BN2607*BT2610+BO2607*BS2610)</f>
        <v>-0.48495539848536895</v>
      </c>
      <c r="CA2607" s="37">
        <f t="shared" ref="CA2607" si="25122">20*LOG(((1+$BR$8)/$BR$8)/((BV2607+BV2610)^2+(BW2607+BW2610)^2)^0.5)</f>
        <v>-3.7237639685848371E-3</v>
      </c>
      <c r="CC2607" s="134">
        <f t="shared" ref="CC2607" si="25123">((BV2607^2+BW2607^2)^0.5)/((BV2610^2+BW2610^2)^0.5)</f>
        <v>1.0270100569787612</v>
      </c>
      <c r="CD2607" s="9"/>
      <c r="CE2607" s="38"/>
      <c r="CF2607" s="38"/>
      <c r="CG2607" s="38"/>
      <c r="CH2607" s="38"/>
      <c r="CM2607" s="129">
        <v>6.9400000000000102</v>
      </c>
    </row>
    <row r="2608" spans="2:91" ht="18.600000000000001" customHeight="1" thickBot="1">
      <c r="D2608" s="39"/>
      <c r="G2608" s="40"/>
      <c r="I2608" s="39"/>
      <c r="L2608" s="40"/>
      <c r="N2608" s="39"/>
      <c r="Q2608" s="40"/>
      <c r="S2608" s="39"/>
      <c r="V2608" s="40"/>
      <c r="X2608" s="39"/>
      <c r="AA2608" s="40"/>
      <c r="AC2608" s="39"/>
      <c r="AF2608" s="40"/>
      <c r="AH2608" s="39"/>
      <c r="AK2608" s="40"/>
      <c r="AM2608" s="39"/>
      <c r="AP2608" s="40"/>
      <c r="AR2608" s="39"/>
      <c r="AU2608" s="40"/>
      <c r="AW2608" s="39"/>
      <c r="AZ2608" s="40"/>
      <c r="BB2608" s="39"/>
      <c r="BE2608" s="40"/>
      <c r="BG2608" s="39"/>
      <c r="BJ2608" s="40"/>
      <c r="BL2608" s="39"/>
      <c r="BO2608" s="40"/>
      <c r="BQ2608" s="34"/>
      <c r="BR2608" s="11"/>
      <c r="BS2608" s="11"/>
      <c r="BT2608" s="41"/>
      <c r="BV2608" s="39"/>
      <c r="BY2608" s="40"/>
      <c r="CC2608" s="135"/>
      <c r="CD2608" s="9"/>
      <c r="CE2608" s="38"/>
      <c r="CF2608" s="38"/>
      <c r="CG2608" s="38"/>
      <c r="CH2608" s="38"/>
    </row>
    <row r="2609" spans="2:91" ht="18.600000000000001" customHeight="1" thickBot="1">
      <c r="D2609" s="258" t="s">
        <v>129</v>
      </c>
      <c r="E2609" s="259"/>
      <c r="F2609" s="260" t="s">
        <v>130</v>
      </c>
      <c r="G2609" s="261"/>
      <c r="H2609" s="229"/>
      <c r="I2609" s="258" t="s">
        <v>131</v>
      </c>
      <c r="J2609" s="259"/>
      <c r="K2609" s="260" t="s">
        <v>132</v>
      </c>
      <c r="L2609" s="261"/>
      <c r="N2609" s="253" t="s">
        <v>133</v>
      </c>
      <c r="O2609" s="254"/>
      <c r="P2609" s="255" t="s">
        <v>134</v>
      </c>
      <c r="Q2609" s="256"/>
      <c r="S2609" s="258" t="s">
        <v>135</v>
      </c>
      <c r="T2609" s="259"/>
      <c r="U2609" s="260" t="s">
        <v>136</v>
      </c>
      <c r="V2609" s="261"/>
      <c r="W2609" s="8"/>
      <c r="X2609" s="253" t="s">
        <v>137</v>
      </c>
      <c r="Y2609" s="254"/>
      <c r="Z2609" s="255" t="s">
        <v>138</v>
      </c>
      <c r="AA2609" s="256"/>
      <c r="AB2609" s="8"/>
      <c r="AC2609" s="258" t="s">
        <v>139</v>
      </c>
      <c r="AD2609" s="259"/>
      <c r="AE2609" s="260" t="s">
        <v>140</v>
      </c>
      <c r="AF2609" s="261"/>
      <c r="AG2609" s="8"/>
      <c r="AH2609" s="253" t="s">
        <v>141</v>
      </c>
      <c r="AI2609" s="254"/>
      <c r="AJ2609" s="255" t="s">
        <v>142</v>
      </c>
      <c r="AK2609" s="256"/>
      <c r="AL2609" s="8"/>
      <c r="AM2609" s="258" t="s">
        <v>143</v>
      </c>
      <c r="AN2609" s="259"/>
      <c r="AO2609" s="260" t="s">
        <v>144</v>
      </c>
      <c r="AP2609" s="261"/>
      <c r="AR2609" s="253" t="s">
        <v>145</v>
      </c>
      <c r="AS2609" s="254"/>
      <c r="AT2609" s="255" t="s">
        <v>146</v>
      </c>
      <c r="AU2609" s="256"/>
      <c r="AV2609" s="4"/>
      <c r="AW2609" s="258" t="s">
        <v>147</v>
      </c>
      <c r="AX2609" s="259"/>
      <c r="AY2609" s="260" t="s">
        <v>148</v>
      </c>
      <c r="AZ2609" s="261"/>
      <c r="BA2609" s="8"/>
      <c r="BB2609" s="253" t="s">
        <v>149</v>
      </c>
      <c r="BC2609" s="254"/>
      <c r="BD2609" s="255" t="s">
        <v>150</v>
      </c>
      <c r="BE2609" s="256"/>
      <c r="BF2609" s="4"/>
      <c r="BG2609" s="258" t="s">
        <v>151</v>
      </c>
      <c r="BH2609" s="259"/>
      <c r="BI2609" s="260" t="s">
        <v>152</v>
      </c>
      <c r="BJ2609" s="261"/>
      <c r="BK2609" s="4"/>
      <c r="BL2609" s="253" t="s">
        <v>153</v>
      </c>
      <c r="BM2609" s="254"/>
      <c r="BN2609" s="255" t="s">
        <v>154</v>
      </c>
      <c r="BO2609" s="256"/>
      <c r="BP2609" s="4"/>
      <c r="BQ2609" s="258" t="s">
        <v>155</v>
      </c>
      <c r="BR2609" s="259"/>
      <c r="BS2609" s="260" t="s">
        <v>156</v>
      </c>
      <c r="BT2609" s="261"/>
      <c r="BU2609" s="8"/>
      <c r="BV2609" s="253" t="s">
        <v>157</v>
      </c>
      <c r="BW2609" s="254"/>
      <c r="BX2609" s="255" t="s">
        <v>158</v>
      </c>
      <c r="BY2609" s="256"/>
      <c r="CA2609" s="46" t="s">
        <v>16</v>
      </c>
      <c r="CC2609" s="136" t="s">
        <v>71</v>
      </c>
      <c r="CD2609" s="9"/>
      <c r="CE2609" s="38"/>
      <c r="CF2609" s="38"/>
      <c r="CG2609" s="38"/>
      <c r="CH2609" s="38"/>
    </row>
    <row r="2610" spans="2:91" ht="18.600000000000001" customHeight="1" thickTop="1" thickBot="1">
      <c r="D2610" s="29">
        <v>0</v>
      </c>
      <c r="E2610" s="33">
        <v>0</v>
      </c>
      <c r="F2610" s="31">
        <v>1</v>
      </c>
      <c r="G2610" s="32">
        <v>0</v>
      </c>
      <c r="I2610" s="29">
        <v>0</v>
      </c>
      <c r="J2610" s="33">
        <f t="shared" ref="J2610" si="25124">IF(0=(1-$J$8*$K$8*$B2607^2),10^14,$B2607*$J$8/(1-$J$8*$K$8*$B2607^2))</f>
        <v>-0.17735497332773451</v>
      </c>
      <c r="K2610" s="31">
        <v>1</v>
      </c>
      <c r="L2610" s="32">
        <v>0</v>
      </c>
      <c r="N2610" s="29">
        <f t="shared" ref="N2610" si="25125">D2610*I2607+F2610*I2610-E2610*J2607-G2610*J2610</f>
        <v>0</v>
      </c>
      <c r="O2610" s="33">
        <f t="shared" ref="O2610" si="25126">(D2610*J2607+E2610*I2607+F2610*J2610+G2610*I2610)</f>
        <v>-0.17735497332773451</v>
      </c>
      <c r="P2610" s="31">
        <f t="shared" ref="P2610" si="25127">D2610*K2607+F2610*K2610-E2610*L2607-G2610*L2610</f>
        <v>1</v>
      </c>
      <c r="Q2610" s="32">
        <f t="shared" ref="Q2610" si="25128">(D2610*L2607+E2610*K2607+F2610*L2610+G2610*K2610)</f>
        <v>0</v>
      </c>
      <c r="S2610" s="29">
        <v>0</v>
      </c>
      <c r="T2610" s="33">
        <v>0</v>
      </c>
      <c r="U2610" s="31">
        <v>1</v>
      </c>
      <c r="V2610" s="32">
        <v>0</v>
      </c>
      <c r="X2610" s="29">
        <f t="shared" ref="X2610" si="25129">N2610*S2607+P2610*S2610-O2610*T2607-Q2610*T2610</f>
        <v>0</v>
      </c>
      <c r="Y2610" s="33">
        <f t="shared" ref="Y2610" si="25130">(N2610*T2607+O2610*S2607+P2610*T2610+Q2610*S2610)</f>
        <v>-0.17735497332773451</v>
      </c>
      <c r="Z2610" s="31">
        <f t="shared" ref="Z2610" si="25131">N2610*U2607+P2610*U2610-O2610*V2607-Q2610*V2610</f>
        <v>0.96736846865024473</v>
      </c>
      <c r="AA2610" s="32">
        <f t="shared" ref="AA2610" si="25132">(N2610*V2607+O2610*U2607+P2610*V2610+Q2610*U2610)</f>
        <v>0</v>
      </c>
      <c r="AB2610" s="8"/>
      <c r="AC2610" s="29">
        <v>0</v>
      </c>
      <c r="AD2610" s="33">
        <f t="shared" ref="AD2610" si="25133">IF(0=(1-$AD$8*$AE$8*$B2607^2),10^14,$B2607*$AD$8/(1-$AD$8*$AE$8*$B2607^2))</f>
        <v>-0.13843996751624521</v>
      </c>
      <c r="AE2610" s="31">
        <v>1</v>
      </c>
      <c r="AF2610" s="32">
        <v>0</v>
      </c>
      <c r="AH2610" s="29">
        <f t="shared" ref="AH2610" si="25134">X2610*AC2607+Z2610*AC2610-Y2610*AD2607-AA2610*AD2610</f>
        <v>0</v>
      </c>
      <c r="AI2610" s="33">
        <f t="shared" ref="AI2610" si="25135">(X2610*AD2607+Y2610*AC2607+Z2610*AD2610+AA2610*AC2610)</f>
        <v>-0.31127743270391428</v>
      </c>
      <c r="AJ2610" s="31">
        <f t="shared" ref="AJ2610" si="25136">X2610*AE2607+Z2610*AE2610-Y2610*AF2607-AA2610*AF2610</f>
        <v>0.96736846865024473</v>
      </c>
      <c r="AK2610" s="32">
        <f t="shared" ref="AK2610" si="25137">(X2610*AF2607+Y2610*AE2607+Z2610*AF2610+AA2610*AE2610)</f>
        <v>0</v>
      </c>
      <c r="AL2610" s="8"/>
      <c r="AM2610" s="29">
        <v>0</v>
      </c>
      <c r="AN2610" s="33">
        <v>0</v>
      </c>
      <c r="AO2610" s="31">
        <v>1</v>
      </c>
      <c r="AP2610" s="32">
        <v>0</v>
      </c>
      <c r="AR2610" s="29">
        <f t="shared" ref="AR2610" si="25138">AH2610*AM2607+AJ2610*AM2610-AI2610*AN2607-AK2610*AN2610</f>
        <v>0</v>
      </c>
      <c r="AS2610" s="33">
        <f t="shared" ref="AS2610" si="25139">(AH2610*AN2607+AI2610*AM2607+AJ2610*AN2610+AK2610*AM2610)</f>
        <v>-0.31127743270391428</v>
      </c>
      <c r="AT2610" s="31">
        <f t="shared" ref="AT2610" si="25140">AH2610*AO2607+AJ2610*AO2610-AI2610*AP2607-AK2610*AP2610</f>
        <v>0.915577002357987</v>
      </c>
      <c r="AU2610" s="32">
        <f t="shared" ref="AU2610" si="25141">(AH2610*AP2607+AI2610*AO2607+AJ2610*AP2610+AK2610*AO2610)</f>
        <v>0</v>
      </c>
      <c r="AV2610" s="8"/>
      <c r="AW2610" s="29">
        <v>0</v>
      </c>
      <c r="AX2610" s="33">
        <f t="shared" ref="AX2610" si="25142">IF(0=(1-$AX$8*$AY$8*$B2607^2),10^14,$B2607*$AX$8/(1-$AX$8*$AY$8*$B2607^2))</f>
        <v>-0.12571488254131602</v>
      </c>
      <c r="AY2610" s="31">
        <v>1</v>
      </c>
      <c r="AZ2610" s="32">
        <v>0</v>
      </c>
      <c r="BB2610" s="29">
        <f t="shared" ref="BB2610" si="25143">AR2610*AW2607+AT2610*AW2610-AS2610*AX2607-AU2610*AX2610</f>
        <v>0</v>
      </c>
      <c r="BC2610" s="33">
        <f t="shared" ref="BC2610" si="25144">(AR2610*AX2607+AS2610*AW2607+AT2610*AX2610+AU2610*AW2610)</f>
        <v>-0.42637908801287883</v>
      </c>
      <c r="BD2610" s="31">
        <f t="shared" ref="BD2610" si="25145">AR2610*AY2607+AT2610*AY2610-AS2610*AZ2607-AU2610*AZ2610</f>
        <v>0.915577002357987</v>
      </c>
      <c r="BE2610" s="32">
        <f t="shared" ref="BE2610" si="25146">(AR2610*AZ2607+AS2610*AY2607+AT2610*AZ2610+AU2610*AY2610)</f>
        <v>0</v>
      </c>
      <c r="BF2610" s="8"/>
      <c r="BG2610" s="29">
        <v>0</v>
      </c>
      <c r="BH2610" s="33">
        <v>0</v>
      </c>
      <c r="BI2610" s="31">
        <v>1</v>
      </c>
      <c r="BJ2610" s="32">
        <v>0</v>
      </c>
      <c r="BL2610" s="29">
        <f t="shared" ref="BL2610" si="25147">BB2610*BG2607+BD2610*BG2610-BC2610*BH2607-BE2610*BH2610</f>
        <v>0</v>
      </c>
      <c r="BM2610" s="33">
        <f t="shared" ref="BM2610" si="25148">(BB2610*BH2607+BC2610*BG2607+BD2610*BH2610+BE2610*BG2610)</f>
        <v>-0.42637908801287883</v>
      </c>
      <c r="BN2610" s="31">
        <f t="shared" ref="BN2610" si="25149">BB2610*BI2607+BD2610*BI2610-BC2610*BJ2607-BE2610*BJ2610</f>
        <v>0.89063198786833697</v>
      </c>
      <c r="BO2610" s="32">
        <f t="shared" ref="BO2610" si="25150">(BB2610*BJ2607+BC2610*BI2607+BD2610*BJ2610+BE2610*BI2610)</f>
        <v>0</v>
      </c>
      <c r="BP2610" s="8"/>
      <c r="BQ2610" s="19">
        <f t="shared" ref="BQ2610:BQ2673" si="25151">1/$BR$8</f>
        <v>1</v>
      </c>
      <c r="BR2610" s="47">
        <v>0</v>
      </c>
      <c r="BS2610" s="48">
        <v>1</v>
      </c>
      <c r="BT2610" s="49">
        <v>0</v>
      </c>
      <c r="BV2610" s="29">
        <f t="shared" ref="BV2610" si="25152">BL2610*BQ2607+BN2610*BQ2610-BM2610*BR2607-BO2610*BR2610</f>
        <v>0.89063198786833697</v>
      </c>
      <c r="BW2610" s="33">
        <f t="shared" ref="BW2610" si="25153">(BL2610*BR2607+BM2610*BQ2607+BN2610*BR2610+BO2610*BQ2610)</f>
        <v>-0.42637908801287883</v>
      </c>
      <c r="BX2610" s="31">
        <f t="shared" ref="BX2610" si="25154">BL2610*BS2607+BN2610*BS2610-BM2610*BT2607-BO2610*BT2610</f>
        <v>0.89063198786833697</v>
      </c>
      <c r="BY2610" s="32">
        <f t="shared" ref="BY2610" si="25155">(BL2610*BT2607+BM2610*BS2607+BN2610*BT2610+BO2610*BS2610)</f>
        <v>0</v>
      </c>
      <c r="CA2610" s="50">
        <f t="shared" ref="CA2610" si="25156">(180/PI())*ATAN(-1*(BW2607+BW2610)/(BV2607+BV2610))</f>
        <v>27.095303410528352</v>
      </c>
      <c r="CC2610" s="137">
        <f t="shared" ref="CC2610" si="25157">20*LOG(((1-(10^(CA2607/20)^2)*(1-((1-CC2607)/(1+CC2607))^2))^0.5))</f>
        <v>-29.85283675306782</v>
      </c>
      <c r="CD2610" s="9"/>
      <c r="CE2610" s="38"/>
      <c r="CF2610" s="38"/>
      <c r="CG2610" s="38"/>
      <c r="CH2610" s="38"/>
    </row>
    <row r="2611" spans="2:91" ht="18.600000000000001" customHeight="1">
      <c r="CC2611" s="42"/>
    </row>
    <row r="2612" spans="2:91" ht="18.600000000000001" customHeight="1" thickBot="1">
      <c r="E2612" s="22" t="s">
        <v>4</v>
      </c>
      <c r="J2612" s="22" t="s">
        <v>5</v>
      </c>
      <c r="O2612" s="22" t="s">
        <v>6</v>
      </c>
      <c r="T2612" s="22" t="s">
        <v>7</v>
      </c>
      <c r="Y2612" s="22" t="s">
        <v>8</v>
      </c>
      <c r="AD2612" s="22" t="s">
        <v>65</v>
      </c>
      <c r="AI2612" s="22" t="s">
        <v>9</v>
      </c>
      <c r="AN2612" s="22" t="s">
        <v>66</v>
      </c>
      <c r="AS2612" s="22" t="s">
        <v>51</v>
      </c>
      <c r="AX2612" s="22" t="s">
        <v>67</v>
      </c>
      <c r="BC2612" s="22" t="s">
        <v>52</v>
      </c>
      <c r="BH2612" s="22" t="s">
        <v>68</v>
      </c>
      <c r="BM2612" s="22" t="s">
        <v>63</v>
      </c>
      <c r="BQ2612" s="23" t="s">
        <v>69</v>
      </c>
      <c r="BR2612" s="23"/>
      <c r="BS2612" s="24"/>
      <c r="BT2612" s="24"/>
      <c r="BU2612" s="24"/>
      <c r="BW2612" s="22" t="s">
        <v>64</v>
      </c>
    </row>
    <row r="2613" spans="2:91" ht="18.600000000000001" customHeight="1" thickBot="1">
      <c r="D2613" s="249" t="s">
        <v>103</v>
      </c>
      <c r="E2613" s="250"/>
      <c r="F2613" s="251" t="s">
        <v>104</v>
      </c>
      <c r="G2613" s="252"/>
      <c r="H2613" s="229"/>
      <c r="I2613" s="253" t="s">
        <v>11</v>
      </c>
      <c r="J2613" s="254"/>
      <c r="K2613" s="255" t="s">
        <v>12</v>
      </c>
      <c r="L2613" s="256"/>
      <c r="M2613" s="24"/>
      <c r="N2613" s="253" t="s">
        <v>105</v>
      </c>
      <c r="O2613" s="254"/>
      <c r="P2613" s="255" t="s">
        <v>106</v>
      </c>
      <c r="Q2613" s="256"/>
      <c r="R2613" s="24"/>
      <c r="S2613" s="249" t="s">
        <v>107</v>
      </c>
      <c r="T2613" s="250"/>
      <c r="U2613" s="251" t="s">
        <v>108</v>
      </c>
      <c r="V2613" s="252"/>
      <c r="W2613" s="8"/>
      <c r="X2613" s="253" t="s">
        <v>109</v>
      </c>
      <c r="Y2613" s="254"/>
      <c r="Z2613" s="255" t="s">
        <v>110</v>
      </c>
      <c r="AA2613" s="256"/>
      <c r="AB2613" s="8"/>
      <c r="AC2613" s="253" t="s">
        <v>111</v>
      </c>
      <c r="AD2613" s="254"/>
      <c r="AE2613" s="255" t="s">
        <v>14</v>
      </c>
      <c r="AF2613" s="256"/>
      <c r="AG2613" s="8"/>
      <c r="AH2613" s="253" t="s">
        <v>112</v>
      </c>
      <c r="AI2613" s="254"/>
      <c r="AJ2613" s="255" t="s">
        <v>113</v>
      </c>
      <c r="AK2613" s="256"/>
      <c r="AL2613" s="8"/>
      <c r="AM2613" s="249" t="s">
        <v>114</v>
      </c>
      <c r="AN2613" s="250"/>
      <c r="AO2613" s="251" t="s">
        <v>115</v>
      </c>
      <c r="AP2613" s="252"/>
      <c r="AQ2613" s="24"/>
      <c r="AR2613" s="253" t="s">
        <v>116</v>
      </c>
      <c r="AS2613" s="254"/>
      <c r="AT2613" s="255" t="s">
        <v>13</v>
      </c>
      <c r="AU2613" s="256"/>
      <c r="AV2613" s="4"/>
      <c r="AW2613" s="253" t="s">
        <v>117</v>
      </c>
      <c r="AX2613" s="254"/>
      <c r="AY2613" s="255" t="s">
        <v>118</v>
      </c>
      <c r="AZ2613" s="256"/>
      <c r="BA2613" s="8"/>
      <c r="BB2613" s="253" t="s">
        <v>119</v>
      </c>
      <c r="BC2613" s="254"/>
      <c r="BD2613" s="255" t="s">
        <v>120</v>
      </c>
      <c r="BE2613" s="256"/>
      <c r="BF2613" s="4"/>
      <c r="BG2613" s="249" t="s">
        <v>121</v>
      </c>
      <c r="BH2613" s="250"/>
      <c r="BI2613" s="251" t="s">
        <v>122</v>
      </c>
      <c r="BJ2613" s="252"/>
      <c r="BK2613" s="4"/>
      <c r="BL2613" s="253" t="s">
        <v>123</v>
      </c>
      <c r="BM2613" s="254"/>
      <c r="BN2613" s="255" t="s">
        <v>124</v>
      </c>
      <c r="BO2613" s="256"/>
      <c r="BP2613" s="4"/>
      <c r="BQ2613" s="253" t="s">
        <v>125</v>
      </c>
      <c r="BR2613" s="254"/>
      <c r="BS2613" s="255" t="s">
        <v>126</v>
      </c>
      <c r="BT2613" s="256"/>
      <c r="BU2613" s="8"/>
      <c r="BV2613" s="253" t="s">
        <v>127</v>
      </c>
      <c r="BW2613" s="254"/>
      <c r="BX2613" s="255" t="s">
        <v>128</v>
      </c>
      <c r="BY2613" s="256"/>
      <c r="CA2613" s="27" t="s">
        <v>15</v>
      </c>
      <c r="CC2613" s="133" t="s">
        <v>70</v>
      </c>
      <c r="CD2613" s="9"/>
      <c r="CE2613" s="38"/>
      <c r="CF2613" s="38"/>
      <c r="CG2613" s="38"/>
      <c r="CH2613" s="38"/>
    </row>
    <row r="2614" spans="2:91" ht="18.600000000000001" customHeight="1" thickTop="1" thickBot="1">
      <c r="B2614" s="129">
        <v>6.9800000000000102</v>
      </c>
      <c r="D2614" s="29">
        <v>1</v>
      </c>
      <c r="E2614" s="30">
        <v>0</v>
      </c>
      <c r="F2614" s="31">
        <v>0</v>
      </c>
      <c r="G2614" s="32">
        <f t="shared" ref="G2614:G2677" si="25158">-1/($E$8*$B2614)</f>
        <v>-9.4438395415472637E-2</v>
      </c>
      <c r="I2614" s="29">
        <v>1</v>
      </c>
      <c r="J2614" s="33">
        <v>0</v>
      </c>
      <c r="K2614" s="31">
        <v>0</v>
      </c>
      <c r="L2614" s="32">
        <v>0</v>
      </c>
      <c r="N2614" s="29">
        <f t="shared" ref="N2614" si="25159">D2614*I2614+F2614*I2617-E2614*J2614-G2614*J2617</f>
        <v>0.9832991771561802</v>
      </c>
      <c r="O2614" s="33">
        <f t="shared" ref="O2614" si="25160">(D2614*J2614+E2614*I2614+F2614*J2617+G2614*I2617)</f>
        <v>0</v>
      </c>
      <c r="P2614" s="31">
        <f t="shared" ref="P2614" si="25161">D2614*K2614+F2614*K2617-E2614*L2614-G2614*L2617</f>
        <v>0</v>
      </c>
      <c r="Q2614" s="32">
        <f t="shared" ref="Q2614" si="25162">(D2614*L2614+E2614*K2614+F2614*L2617+G2614*K2617)</f>
        <v>-9.4438395415472637E-2</v>
      </c>
      <c r="S2614" s="29">
        <v>1</v>
      </c>
      <c r="T2614" s="30">
        <v>0</v>
      </c>
      <c r="U2614" s="31">
        <v>0</v>
      </c>
      <c r="V2614" s="32">
        <f t="shared" ref="V2614:V2677" si="25163">-1/($T$8*$B2614)</f>
        <v>-0.18346275071633211</v>
      </c>
      <c r="X2614" s="29">
        <f t="shared" ref="X2614" si="25164">N2614*S2614+P2614*S2617-O2614*T2614-Q2614*T2617</f>
        <v>0.9832991771561802</v>
      </c>
      <c r="Y2614" s="33">
        <f t="shared" ref="Y2614" si="25165">(N2614*T2614+O2614*S2614+P2614*T2617+Q2614*S2617)</f>
        <v>0</v>
      </c>
      <c r="Z2614" s="31">
        <f t="shared" ref="Z2614" si="25166">N2614*U2614+P2614*U2617-O2614*V2614-Q2614*V2617</f>
        <v>0</v>
      </c>
      <c r="AA2614" s="32">
        <f t="shared" ref="AA2614" si="25167">(N2614*V2614+O2614*U2614+P2614*V2617+Q2614*U2617)</f>
        <v>-0.27483716723365142</v>
      </c>
      <c r="AB2614" s="8"/>
      <c r="AC2614" s="29">
        <v>1</v>
      </c>
      <c r="AD2614" s="33">
        <v>0</v>
      </c>
      <c r="AE2614" s="31">
        <v>0</v>
      </c>
      <c r="AF2614" s="32">
        <v>0</v>
      </c>
      <c r="AH2614" s="29">
        <f t="shared" ref="AH2614" si="25168">X2614*AC2614+Z2614*AC2617-Y2614*AD2614-AA2614*AD2617</f>
        <v>0.94536232666428588</v>
      </c>
      <c r="AI2614" s="33">
        <f t="shared" ref="AI2614" si="25169">(X2614*AD2614+Y2614*AC2614+Z2614*AD2617+AA2614*AC2617)</f>
        <v>0</v>
      </c>
      <c r="AJ2614" s="31">
        <f t="shared" ref="AJ2614" si="25170">X2614*AE2614+Z2614*AE2617-Y2614*AF2614-AA2614*AF2617</f>
        <v>0</v>
      </c>
      <c r="AK2614" s="32">
        <f t="shared" ref="AK2614" si="25171">(X2614*AF2614+Y2614*AE2614+Z2614*AF2617+AA2614*AE2617)</f>
        <v>-0.27483716723365142</v>
      </c>
      <c r="AL2614" s="8"/>
      <c r="AM2614" s="29">
        <v>1</v>
      </c>
      <c r="AN2614" s="30">
        <v>0</v>
      </c>
      <c r="AO2614" s="31">
        <v>0</v>
      </c>
      <c r="AP2614" s="32">
        <f t="shared" ref="AP2614:AP2677" si="25172">-1/($AN$8*$B2614)</f>
        <v>-0.16590687679083069</v>
      </c>
      <c r="AR2614" s="29">
        <f t="shared" ref="AR2614" si="25173">AH2614*AM2614+AJ2614*AM2617-AI2614*AN2614-AK2614*AN2617</f>
        <v>0.94536232666428588</v>
      </c>
      <c r="AS2614" s="33">
        <f t="shared" ref="AS2614" si="25174">(AH2614*AN2614+AI2614*AM2614+AJ2614*AN2617+AK2614*AM2617)</f>
        <v>0</v>
      </c>
      <c r="AT2614" s="31">
        <f t="shared" ref="AT2614" si="25175">AH2614*AO2614+AJ2614*AO2617-AI2614*AP2614-AK2614*AP2617</f>
        <v>0</v>
      </c>
      <c r="AU2614" s="32">
        <f t="shared" ref="AU2614" si="25176">(AH2614*AP2614+AI2614*AO2614+AJ2614*AP2617+AK2614*AO2617)</f>
        <v>-0.43167927828623615</v>
      </c>
      <c r="AV2614" s="8"/>
      <c r="AW2614" s="29">
        <v>1</v>
      </c>
      <c r="AX2614" s="33">
        <v>0</v>
      </c>
      <c r="AY2614" s="31">
        <v>0</v>
      </c>
      <c r="AZ2614" s="32">
        <v>0</v>
      </c>
      <c r="BB2614" s="29">
        <f t="shared" ref="BB2614" si="25177">AR2614*AW2614+AT2614*AW2617-AS2614*AX2614-AU2614*AX2617</f>
        <v>0.89125200398208038</v>
      </c>
      <c r="BC2614" s="33">
        <f t="shared" ref="BC2614" si="25178">(AR2614*AX2614+AS2614*AW2614+AT2614*AX2617+AU2614*AW2617)</f>
        <v>0</v>
      </c>
      <c r="BD2614" s="31">
        <f t="shared" ref="BD2614" si="25179">AR2614*AY2614+AT2614*AY2617-AS2614*AZ2614-AU2614*AZ2617</f>
        <v>0</v>
      </c>
      <c r="BE2614" s="32">
        <f t="shared" ref="BE2614" si="25180">(AR2614*AZ2614+AS2614*AY2614+AT2614*AZ2617+AU2614*AY2617)</f>
        <v>-0.43167927828623615</v>
      </c>
      <c r="BF2614" s="8"/>
      <c r="BG2614" s="29">
        <v>1</v>
      </c>
      <c r="BH2614" s="30">
        <v>0</v>
      </c>
      <c r="BI2614" s="31">
        <v>0</v>
      </c>
      <c r="BJ2614" s="32">
        <f t="shared" ref="BJ2614:BJ2677" si="25181">-1/($BH$8*$B2614)</f>
        <v>-5.8336676217764949E-2</v>
      </c>
      <c r="BL2614" s="29">
        <f t="shared" ref="BL2614" si="25182">BB2614*BG2614+BD2614*BG2617-BC2614*BH2614-BE2614*BH2617</f>
        <v>0.89125200398208038</v>
      </c>
      <c r="BM2614" s="33">
        <f t="shared" ref="BM2614" si="25183">(BB2614*BH2614+BC2614*BG2614+BD2614*BH2617+BE2614*BG2617)</f>
        <v>0</v>
      </c>
      <c r="BN2614" s="31">
        <f t="shared" ref="BN2614" si="25184">BB2614*BI2614+BD2614*BI2617-BC2614*BJ2614-BE2614*BJ2617</f>
        <v>0</v>
      </c>
      <c r="BO2614" s="32">
        <f t="shared" ref="BO2614" si="25185">(BB2614*BJ2614+BC2614*BI2614+BD2614*BJ2617+BE2614*BI2617)</f>
        <v>-0.48367195787097295</v>
      </c>
      <c r="BP2614" s="8"/>
      <c r="BQ2614" s="34">
        <v>1</v>
      </c>
      <c r="BR2614" s="35">
        <v>0</v>
      </c>
      <c r="BS2614" s="11">
        <v>0</v>
      </c>
      <c r="BT2614" s="36">
        <v>0</v>
      </c>
      <c r="BV2614" s="29">
        <f t="shared" ref="BV2614" si="25186">BL2614*BQ2614+BN2614*BQ2617-BM2614*BR2614-BO2614*BR2617</f>
        <v>0.89125200398208038</v>
      </c>
      <c r="BW2614" s="33">
        <f t="shared" ref="BW2614" si="25187">(BL2614*BR2614+BM2614*BQ2614+BN2614*BR2617+BO2614*BQ2617)</f>
        <v>-0.48367195787097295</v>
      </c>
      <c r="BX2614" s="31">
        <f t="shared" ref="BX2614" si="25188">BL2614*BS2614+BN2614*BS2617-BM2614*BT2614-BO2614*BT2617</f>
        <v>0</v>
      </c>
      <c r="BY2614" s="32">
        <f t="shared" ref="BY2614" si="25189">(BL2614*BT2614+BM2614*BS2614+BN2614*BT2617+BO2614*BS2617)</f>
        <v>-0.48367195787097295</v>
      </c>
      <c r="CA2614" s="37">
        <f t="shared" ref="CA2614" si="25190">20*LOG(((1+$BR$8)/$BR$8)/((BV2614+BV2617)^2+(BW2614+BW2617)^2)^0.5)</f>
        <v>-3.7072696306822512E-3</v>
      </c>
      <c r="CC2614" s="134">
        <f t="shared" ref="CC2614" si="25191">((BV2614^2+BW2614^2)^0.5)/((BV2617^2+BW2617^2)^0.5)</f>
        <v>1.0268764649173958</v>
      </c>
      <c r="CD2614" s="9"/>
      <c r="CE2614" s="38"/>
      <c r="CF2614" s="38"/>
      <c r="CG2614" s="38"/>
      <c r="CH2614" s="38"/>
      <c r="CM2614" s="129">
        <v>6.96</v>
      </c>
    </row>
    <row r="2615" spans="2:91" ht="18.600000000000001" customHeight="1" thickBot="1">
      <c r="D2615" s="39"/>
      <c r="G2615" s="40"/>
      <c r="I2615" s="39"/>
      <c r="L2615" s="40"/>
      <c r="N2615" s="39"/>
      <c r="Q2615" s="40"/>
      <c r="S2615" s="39"/>
      <c r="V2615" s="40"/>
      <c r="X2615" s="39"/>
      <c r="AA2615" s="40"/>
      <c r="AC2615" s="39"/>
      <c r="AF2615" s="40"/>
      <c r="AH2615" s="39"/>
      <c r="AK2615" s="40"/>
      <c r="AM2615" s="39"/>
      <c r="AP2615" s="40"/>
      <c r="AR2615" s="39"/>
      <c r="AU2615" s="40"/>
      <c r="AW2615" s="39"/>
      <c r="AZ2615" s="40"/>
      <c r="BB2615" s="39"/>
      <c r="BE2615" s="40"/>
      <c r="BG2615" s="39"/>
      <c r="BJ2615" s="40"/>
      <c r="BL2615" s="39"/>
      <c r="BO2615" s="40"/>
      <c r="BQ2615" s="34"/>
      <c r="BR2615" s="11"/>
      <c r="BS2615" s="11"/>
      <c r="BT2615" s="41"/>
      <c r="BV2615" s="39"/>
      <c r="BY2615" s="40"/>
      <c r="CC2615" s="135"/>
      <c r="CD2615" s="9"/>
      <c r="CE2615" s="38"/>
      <c r="CF2615" s="38"/>
      <c r="CG2615" s="38"/>
      <c r="CH2615" s="38"/>
    </row>
    <row r="2616" spans="2:91" ht="18.600000000000001" customHeight="1" thickBot="1">
      <c r="D2616" s="258" t="s">
        <v>129</v>
      </c>
      <c r="E2616" s="259"/>
      <c r="F2616" s="260" t="s">
        <v>130</v>
      </c>
      <c r="G2616" s="261"/>
      <c r="H2616" s="229"/>
      <c r="I2616" s="258" t="s">
        <v>131</v>
      </c>
      <c r="J2616" s="259"/>
      <c r="K2616" s="260" t="s">
        <v>132</v>
      </c>
      <c r="L2616" s="261"/>
      <c r="N2616" s="253" t="s">
        <v>133</v>
      </c>
      <c r="O2616" s="254"/>
      <c r="P2616" s="255" t="s">
        <v>134</v>
      </c>
      <c r="Q2616" s="256"/>
      <c r="S2616" s="258" t="s">
        <v>135</v>
      </c>
      <c r="T2616" s="259"/>
      <c r="U2616" s="260" t="s">
        <v>136</v>
      </c>
      <c r="V2616" s="261"/>
      <c r="W2616" s="8"/>
      <c r="X2616" s="253" t="s">
        <v>137</v>
      </c>
      <c r="Y2616" s="254"/>
      <c r="Z2616" s="255" t="s">
        <v>138</v>
      </c>
      <c r="AA2616" s="256"/>
      <c r="AB2616" s="8"/>
      <c r="AC2616" s="258" t="s">
        <v>139</v>
      </c>
      <c r="AD2616" s="259"/>
      <c r="AE2616" s="260" t="s">
        <v>140</v>
      </c>
      <c r="AF2616" s="261"/>
      <c r="AG2616" s="8"/>
      <c r="AH2616" s="253" t="s">
        <v>141</v>
      </c>
      <c r="AI2616" s="254"/>
      <c r="AJ2616" s="255" t="s">
        <v>142</v>
      </c>
      <c r="AK2616" s="256"/>
      <c r="AL2616" s="8"/>
      <c r="AM2616" s="258" t="s">
        <v>143</v>
      </c>
      <c r="AN2616" s="259"/>
      <c r="AO2616" s="260" t="s">
        <v>144</v>
      </c>
      <c r="AP2616" s="261"/>
      <c r="AR2616" s="253" t="s">
        <v>145</v>
      </c>
      <c r="AS2616" s="254"/>
      <c r="AT2616" s="255" t="s">
        <v>146</v>
      </c>
      <c r="AU2616" s="256"/>
      <c r="AV2616" s="4"/>
      <c r="AW2616" s="258" t="s">
        <v>147</v>
      </c>
      <c r="AX2616" s="259"/>
      <c r="AY2616" s="260" t="s">
        <v>148</v>
      </c>
      <c r="AZ2616" s="261"/>
      <c r="BA2616" s="8"/>
      <c r="BB2616" s="253" t="s">
        <v>149</v>
      </c>
      <c r="BC2616" s="254"/>
      <c r="BD2616" s="255" t="s">
        <v>150</v>
      </c>
      <c r="BE2616" s="256"/>
      <c r="BF2616" s="4"/>
      <c r="BG2616" s="258" t="s">
        <v>151</v>
      </c>
      <c r="BH2616" s="259"/>
      <c r="BI2616" s="260" t="s">
        <v>152</v>
      </c>
      <c r="BJ2616" s="261"/>
      <c r="BK2616" s="4"/>
      <c r="BL2616" s="253" t="s">
        <v>153</v>
      </c>
      <c r="BM2616" s="254"/>
      <c r="BN2616" s="255" t="s">
        <v>154</v>
      </c>
      <c r="BO2616" s="256"/>
      <c r="BP2616" s="4"/>
      <c r="BQ2616" s="258" t="s">
        <v>155</v>
      </c>
      <c r="BR2616" s="259"/>
      <c r="BS2616" s="260" t="s">
        <v>156</v>
      </c>
      <c r="BT2616" s="261"/>
      <c r="BU2616" s="8"/>
      <c r="BV2616" s="253" t="s">
        <v>157</v>
      </c>
      <c r="BW2616" s="254"/>
      <c r="BX2616" s="255" t="s">
        <v>158</v>
      </c>
      <c r="BY2616" s="256"/>
      <c r="CA2616" s="46" t="s">
        <v>16</v>
      </c>
      <c r="CC2616" s="136" t="s">
        <v>71</v>
      </c>
      <c r="CD2616" s="9"/>
      <c r="CE2616" s="38"/>
      <c r="CF2616" s="38"/>
      <c r="CG2616" s="38"/>
      <c r="CH2616" s="38"/>
    </row>
    <row r="2617" spans="2:91" ht="18.600000000000001" customHeight="1" thickTop="1" thickBot="1">
      <c r="D2617" s="29">
        <v>0</v>
      </c>
      <c r="E2617" s="33">
        <v>0</v>
      </c>
      <c r="F2617" s="31">
        <v>1</v>
      </c>
      <c r="G2617" s="32">
        <v>0</v>
      </c>
      <c r="I2617" s="29">
        <v>0</v>
      </c>
      <c r="J2617" s="33">
        <f t="shared" ref="J2617" si="25192">IF(0=(1-$J$8*$K$8*$B2614^2),10^14,$B2614*$J$8/(1-$J$8*$K$8*$B2614^2))</f>
        <v>-0.17684356844846949</v>
      </c>
      <c r="K2617" s="31">
        <v>1</v>
      </c>
      <c r="L2617" s="32">
        <v>0</v>
      </c>
      <c r="N2617" s="29">
        <f t="shared" ref="N2617" si="25193">D2617*I2614+F2617*I2617-E2617*J2614-G2617*J2617</f>
        <v>0</v>
      </c>
      <c r="O2617" s="33">
        <f t="shared" ref="O2617" si="25194">(D2617*J2614+E2617*I2614+F2617*J2617+G2617*I2617)</f>
        <v>-0.17684356844846949</v>
      </c>
      <c r="P2617" s="31">
        <f t="shared" ref="P2617" si="25195">D2617*K2614+F2617*K2617-E2617*L2614-G2617*L2617</f>
        <v>1</v>
      </c>
      <c r="Q2617" s="32">
        <f t="shared" ref="Q2617" si="25196">(D2617*L2614+E2617*K2614+F2617*L2617+G2617*K2617)</f>
        <v>0</v>
      </c>
      <c r="S2617" s="29">
        <v>0</v>
      </c>
      <c r="T2617" s="33">
        <v>0</v>
      </c>
      <c r="U2617" s="31">
        <v>1</v>
      </c>
      <c r="V2617" s="32">
        <v>0</v>
      </c>
      <c r="X2617" s="29">
        <f t="shared" ref="X2617" si="25197">N2617*S2614+P2617*S2617-O2617*T2614-Q2617*T2617</f>
        <v>0</v>
      </c>
      <c r="Y2617" s="33">
        <f t="shared" ref="Y2617" si="25198">(N2617*T2614+O2617*S2614+P2617*T2617+Q2617*S2617)</f>
        <v>-0.17684356844846949</v>
      </c>
      <c r="Z2617" s="31">
        <f t="shared" ref="Z2617" si="25199">N2617*U2614+P2617*U2617-O2617*V2614-Q2617*V2617</f>
        <v>0.9675557924859518</v>
      </c>
      <c r="AA2617" s="32">
        <f t="shared" ref="AA2617" si="25200">(N2617*V2614+O2617*U2614+P2617*V2617+Q2617*U2617)</f>
        <v>0</v>
      </c>
      <c r="AB2617" s="8"/>
      <c r="AC2617" s="29">
        <v>0</v>
      </c>
      <c r="AD2617" s="33">
        <f t="shared" ref="AD2617" si="25201">IF(0=(1-$AD$8*$AE$8*$B2614^2),10^14,$B2614*$AD$8/(1-$AD$8*$AE$8*$B2614^2))</f>
        <v>-0.13803391613202906</v>
      </c>
      <c r="AE2617" s="31">
        <v>1</v>
      </c>
      <c r="AF2617" s="32">
        <v>0</v>
      </c>
      <c r="AH2617" s="29">
        <f t="shared" ref="AH2617" si="25202">X2617*AC2614+Z2617*AC2617-Y2617*AD2614-AA2617*AD2617</f>
        <v>0</v>
      </c>
      <c r="AI2617" s="33">
        <f t="shared" ref="AI2617" si="25203">(X2617*AD2614+Y2617*AC2614+Z2617*AD2617+AA2617*AC2617)</f>
        <v>-0.31039908356153428</v>
      </c>
      <c r="AJ2617" s="31">
        <f t="shared" ref="AJ2617" si="25204">X2617*AE2614+Z2617*AE2617-Y2617*AF2614-AA2617*AF2617</f>
        <v>0.9675557924859518</v>
      </c>
      <c r="AK2617" s="32">
        <f t="shared" ref="AK2617" si="25205">(X2617*AF2614+Y2617*AE2614+Z2617*AF2617+AA2617*AE2617)</f>
        <v>0</v>
      </c>
      <c r="AL2617" s="8"/>
      <c r="AM2617" s="29">
        <v>0</v>
      </c>
      <c r="AN2617" s="33">
        <v>0</v>
      </c>
      <c r="AO2617" s="31">
        <v>1</v>
      </c>
      <c r="AP2617" s="32">
        <v>0</v>
      </c>
      <c r="AR2617" s="29">
        <f t="shared" ref="AR2617" si="25206">AH2617*AM2614+AJ2617*AM2617-AI2617*AN2614-AK2617*AN2617</f>
        <v>0</v>
      </c>
      <c r="AS2617" s="33">
        <f t="shared" ref="AS2617" si="25207">(AH2617*AN2614+AI2617*AM2614+AJ2617*AN2617+AK2617*AM2617)</f>
        <v>-0.31039908356153428</v>
      </c>
      <c r="AT2617" s="31">
        <f t="shared" ref="AT2617" si="25208">AH2617*AO2614+AJ2617*AO2617-AI2617*AP2614-AK2617*AP2617</f>
        <v>0.91605844997352159</v>
      </c>
      <c r="AU2617" s="32">
        <f t="shared" ref="AU2617" si="25209">(AH2617*AP2614+AI2617*AO2614+AJ2617*AP2617+AK2617*AO2617)</f>
        <v>0</v>
      </c>
      <c r="AV2617" s="8"/>
      <c r="AW2617" s="29">
        <v>0</v>
      </c>
      <c r="AX2617" s="33">
        <f t="shared" ref="AX2617" si="25210">IF(0=(1-$AX$8*$AY$8*$B2614^2),10^14,$B2614*$AX$8/(1-$AX$8*$AY$8*$B2614^2))</f>
        <v>-0.12534843668434367</v>
      </c>
      <c r="AY2617" s="31">
        <v>1</v>
      </c>
      <c r="AZ2617" s="32">
        <v>0</v>
      </c>
      <c r="BB2617" s="29">
        <f t="shared" ref="BB2617" si="25211">AR2617*AW2614+AT2617*AW2617-AS2617*AX2614-AU2617*AX2617</f>
        <v>0</v>
      </c>
      <c r="BC2617" s="33">
        <f t="shared" ref="BC2617" si="25212">(AR2617*AX2614+AS2617*AW2614+AT2617*AX2617+AU2617*AW2617)</f>
        <v>-0.42522557817719825</v>
      </c>
      <c r="BD2617" s="31">
        <f t="shared" ref="BD2617" si="25213">AR2617*AY2614+AT2617*AY2617-AS2617*AZ2614-AU2617*AZ2617</f>
        <v>0.91605844997352159</v>
      </c>
      <c r="BE2617" s="32">
        <f t="shared" ref="BE2617" si="25214">(AR2617*AZ2614+AS2617*AY2614+AT2617*AZ2617+AU2617*AY2617)</f>
        <v>0</v>
      </c>
      <c r="BF2617" s="8"/>
      <c r="BG2617" s="29">
        <v>0</v>
      </c>
      <c r="BH2617" s="33">
        <v>0</v>
      </c>
      <c r="BI2617" s="31">
        <v>1</v>
      </c>
      <c r="BJ2617" s="32">
        <v>0</v>
      </c>
      <c r="BL2617" s="29">
        <f t="shared" ref="BL2617" si="25215">BB2617*BG2614+BD2617*BG2617-BC2617*BH2614-BE2617*BH2617</f>
        <v>0</v>
      </c>
      <c r="BM2617" s="33">
        <f t="shared" ref="BM2617" si="25216">(BB2617*BH2614+BC2617*BG2614+BD2617*BH2617+BE2617*BG2617)</f>
        <v>-0.42522557817719825</v>
      </c>
      <c r="BN2617" s="31">
        <f t="shared" ref="BN2617" si="25217">BB2617*BI2614+BD2617*BI2617-BC2617*BJ2614-BE2617*BJ2617</f>
        <v>0.89125220309988651</v>
      </c>
      <c r="BO2617" s="32">
        <f t="shared" ref="BO2617" si="25218">(BB2617*BJ2614+BC2617*BI2614+BD2617*BJ2617+BE2617*BI2617)</f>
        <v>0</v>
      </c>
      <c r="BP2617" s="8"/>
      <c r="BQ2617" s="19">
        <f t="shared" ref="BQ2617:BQ2680" si="25219">1/$BR$8</f>
        <v>1</v>
      </c>
      <c r="BR2617" s="47">
        <v>0</v>
      </c>
      <c r="BS2617" s="48">
        <v>1</v>
      </c>
      <c r="BT2617" s="49">
        <v>0</v>
      </c>
      <c r="BV2617" s="29">
        <f t="shared" ref="BV2617" si="25220">BL2617*BQ2614+BN2617*BQ2617-BM2617*BR2614-BO2617*BR2617</f>
        <v>0.89125220309988651</v>
      </c>
      <c r="BW2617" s="33">
        <f t="shared" ref="BW2617" si="25221">(BL2617*BR2614+BM2617*BQ2614+BN2617*BR2617+BO2617*BQ2617)</f>
        <v>-0.42522557817719825</v>
      </c>
      <c r="BX2617" s="31">
        <f t="shared" ref="BX2617" si="25222">BL2617*BS2614+BN2617*BS2617-BM2617*BT2614-BO2617*BT2617</f>
        <v>0.89125220309988651</v>
      </c>
      <c r="BY2617" s="32">
        <f t="shared" ref="BY2617" si="25223">(BL2617*BT2614+BM2617*BS2614+BN2617*BT2617+BO2617*BS2617)</f>
        <v>0</v>
      </c>
      <c r="CA2617" s="50">
        <f t="shared" ref="CA2617" si="25224">(180/PI())*ATAN(-1*(BW2614+BW2617)/(BV2614+BV2617))</f>
        <v>27.016999811245359</v>
      </c>
      <c r="CC2617" s="137">
        <f t="shared" ref="CC2617" si="25225">20*LOG(((1-(10^(CA2614/20)^2)*(1-((1-CC2614)/(1+CC2614))^2))^0.5))</f>
        <v>-29.876079244758419</v>
      </c>
      <c r="CD2617" s="9"/>
      <c r="CE2617" s="38"/>
      <c r="CF2617" s="38"/>
      <c r="CG2617" s="38"/>
      <c r="CH2617" s="38"/>
    </row>
    <row r="2618" spans="2:91" ht="18.600000000000001" customHeight="1">
      <c r="CC2618" s="42"/>
    </row>
    <row r="2619" spans="2:91" ht="18.600000000000001" customHeight="1" thickBot="1">
      <c r="E2619" s="22" t="s">
        <v>4</v>
      </c>
      <c r="J2619" s="22" t="s">
        <v>5</v>
      </c>
      <c r="O2619" s="22" t="s">
        <v>6</v>
      </c>
      <c r="T2619" s="22" t="s">
        <v>7</v>
      </c>
      <c r="Y2619" s="22" t="s">
        <v>8</v>
      </c>
      <c r="AD2619" s="22" t="s">
        <v>65</v>
      </c>
      <c r="AI2619" s="22" t="s">
        <v>9</v>
      </c>
      <c r="AN2619" s="22" t="s">
        <v>66</v>
      </c>
      <c r="AS2619" s="22" t="s">
        <v>51</v>
      </c>
      <c r="AX2619" s="22" t="s">
        <v>67</v>
      </c>
      <c r="BC2619" s="22" t="s">
        <v>52</v>
      </c>
      <c r="BH2619" s="22" t="s">
        <v>68</v>
      </c>
      <c r="BM2619" s="22" t="s">
        <v>63</v>
      </c>
      <c r="BQ2619" s="23" t="s">
        <v>69</v>
      </c>
      <c r="BR2619" s="23"/>
      <c r="BS2619" s="24"/>
      <c r="BT2619" s="24"/>
      <c r="BU2619" s="24"/>
      <c r="BW2619" s="22" t="s">
        <v>64</v>
      </c>
    </row>
    <row r="2620" spans="2:91" ht="18.600000000000001" customHeight="1" thickBot="1">
      <c r="D2620" s="249" t="s">
        <v>103</v>
      </c>
      <c r="E2620" s="250"/>
      <c r="F2620" s="251" t="s">
        <v>104</v>
      </c>
      <c r="G2620" s="252"/>
      <c r="H2620" s="229"/>
      <c r="I2620" s="253" t="s">
        <v>11</v>
      </c>
      <c r="J2620" s="254"/>
      <c r="K2620" s="255" t="s">
        <v>12</v>
      </c>
      <c r="L2620" s="256"/>
      <c r="M2620" s="24"/>
      <c r="N2620" s="253" t="s">
        <v>105</v>
      </c>
      <c r="O2620" s="254"/>
      <c r="P2620" s="255" t="s">
        <v>106</v>
      </c>
      <c r="Q2620" s="256"/>
      <c r="R2620" s="24"/>
      <c r="S2620" s="249" t="s">
        <v>107</v>
      </c>
      <c r="T2620" s="250"/>
      <c r="U2620" s="251" t="s">
        <v>108</v>
      </c>
      <c r="V2620" s="252"/>
      <c r="W2620" s="8"/>
      <c r="X2620" s="253" t="s">
        <v>109</v>
      </c>
      <c r="Y2620" s="254"/>
      <c r="Z2620" s="255" t="s">
        <v>110</v>
      </c>
      <c r="AA2620" s="256"/>
      <c r="AB2620" s="8"/>
      <c r="AC2620" s="253" t="s">
        <v>111</v>
      </c>
      <c r="AD2620" s="254"/>
      <c r="AE2620" s="255" t="s">
        <v>14</v>
      </c>
      <c r="AF2620" s="256"/>
      <c r="AG2620" s="8"/>
      <c r="AH2620" s="253" t="s">
        <v>112</v>
      </c>
      <c r="AI2620" s="254"/>
      <c r="AJ2620" s="255" t="s">
        <v>113</v>
      </c>
      <c r="AK2620" s="256"/>
      <c r="AL2620" s="8"/>
      <c r="AM2620" s="249" t="s">
        <v>114</v>
      </c>
      <c r="AN2620" s="250"/>
      <c r="AO2620" s="251" t="s">
        <v>115</v>
      </c>
      <c r="AP2620" s="252"/>
      <c r="AQ2620" s="24"/>
      <c r="AR2620" s="253" t="s">
        <v>116</v>
      </c>
      <c r="AS2620" s="254"/>
      <c r="AT2620" s="255" t="s">
        <v>13</v>
      </c>
      <c r="AU2620" s="256"/>
      <c r="AV2620" s="4"/>
      <c r="AW2620" s="253" t="s">
        <v>117</v>
      </c>
      <c r="AX2620" s="254"/>
      <c r="AY2620" s="255" t="s">
        <v>118</v>
      </c>
      <c r="AZ2620" s="256"/>
      <c r="BA2620" s="8"/>
      <c r="BB2620" s="253" t="s">
        <v>119</v>
      </c>
      <c r="BC2620" s="254"/>
      <c r="BD2620" s="255" t="s">
        <v>120</v>
      </c>
      <c r="BE2620" s="256"/>
      <c r="BF2620" s="4"/>
      <c r="BG2620" s="249" t="s">
        <v>121</v>
      </c>
      <c r="BH2620" s="250"/>
      <c r="BI2620" s="251" t="s">
        <v>122</v>
      </c>
      <c r="BJ2620" s="252"/>
      <c r="BK2620" s="4"/>
      <c r="BL2620" s="253" t="s">
        <v>123</v>
      </c>
      <c r="BM2620" s="254"/>
      <c r="BN2620" s="255" t="s">
        <v>124</v>
      </c>
      <c r="BO2620" s="256"/>
      <c r="BP2620" s="4"/>
      <c r="BQ2620" s="253" t="s">
        <v>125</v>
      </c>
      <c r="BR2620" s="254"/>
      <c r="BS2620" s="255" t="s">
        <v>126</v>
      </c>
      <c r="BT2620" s="256"/>
      <c r="BU2620" s="8"/>
      <c r="BV2620" s="253" t="s">
        <v>127</v>
      </c>
      <c r="BW2620" s="254"/>
      <c r="BX2620" s="255" t="s">
        <v>128</v>
      </c>
      <c r="BY2620" s="256"/>
      <c r="CA2620" s="27" t="s">
        <v>15</v>
      </c>
      <c r="CC2620" s="133" t="s">
        <v>70</v>
      </c>
      <c r="CD2620" s="9"/>
      <c r="CE2620" s="38"/>
      <c r="CF2620" s="38"/>
      <c r="CG2620" s="38"/>
      <c r="CH2620" s="38"/>
    </row>
    <row r="2621" spans="2:91" ht="18.600000000000001" customHeight="1" thickTop="1" thickBot="1">
      <c r="B2621" s="129">
        <v>7.0000000000000098</v>
      </c>
      <c r="D2621" s="29">
        <v>1</v>
      </c>
      <c r="E2621" s="30">
        <v>0</v>
      </c>
      <c r="F2621" s="31">
        <v>0</v>
      </c>
      <c r="G2621" s="32">
        <f t="shared" ref="G2621:G2684" si="25226">-1/($E$8*$B2621)</f>
        <v>-9.416857142857131E-2</v>
      </c>
      <c r="I2621" s="29">
        <v>1</v>
      </c>
      <c r="J2621" s="33">
        <v>0</v>
      </c>
      <c r="K2621" s="31">
        <v>0</v>
      </c>
      <c r="L2621" s="32">
        <v>0</v>
      </c>
      <c r="N2621" s="29">
        <f t="shared" ref="N2621" si="25227">D2621*I2621+F2621*I2624-E2621*J2621-G2621*J2624</f>
        <v>0.98339477426729194</v>
      </c>
      <c r="O2621" s="33">
        <f t="shared" ref="O2621" si="25228">(D2621*J2621+E2621*I2621+F2621*J2624+G2621*I2624)</f>
        <v>0</v>
      </c>
      <c r="P2621" s="31">
        <f t="shared" ref="P2621" si="25229">D2621*K2621+F2621*K2624-E2621*L2621-G2621*L2624</f>
        <v>0</v>
      </c>
      <c r="Q2621" s="32">
        <f t="shared" ref="Q2621" si="25230">(D2621*L2621+E2621*K2621+F2621*L2624+G2621*K2624)</f>
        <v>-9.416857142857131E-2</v>
      </c>
      <c r="S2621" s="29">
        <v>1</v>
      </c>
      <c r="T2621" s="30">
        <v>0</v>
      </c>
      <c r="U2621" s="31">
        <v>0</v>
      </c>
      <c r="V2621" s="32">
        <f t="shared" ref="V2621:V2684" si="25231">-1/($T$8*$B2621)</f>
        <v>-0.18293857142857117</v>
      </c>
      <c r="X2621" s="29">
        <f t="shared" ref="X2621" si="25232">N2621*S2621+P2621*S2624-O2621*T2621-Q2621*T2624</f>
        <v>0.98339477426729194</v>
      </c>
      <c r="Y2621" s="33">
        <f t="shared" ref="Y2621" si="25233">(N2621*T2621+O2621*S2621+P2621*T2624+Q2621*S2624)</f>
        <v>0</v>
      </c>
      <c r="Z2621" s="31">
        <f t="shared" ref="Z2621" si="25234">N2621*U2621+P2621*U2624-O2621*V2621-Q2621*V2624</f>
        <v>0</v>
      </c>
      <c r="AA2621" s="32">
        <f t="shared" ref="AA2621" si="25235">(N2621*V2621+O2621*U2621+P2621*V2624+Q2621*U2624)</f>
        <v>-0.27406940658335194</v>
      </c>
      <c r="AB2621" s="8"/>
      <c r="AC2621" s="29">
        <v>1</v>
      </c>
      <c r="AD2621" s="33">
        <v>0</v>
      </c>
      <c r="AE2621" s="31">
        <v>0</v>
      </c>
      <c r="AF2621" s="32">
        <v>0</v>
      </c>
      <c r="AH2621" s="29">
        <f t="shared" ref="AH2621" si="25236">X2621*AC2621+Z2621*AC2624-Y2621*AD2621-AA2621*AD2624</f>
        <v>0.94567452885176051</v>
      </c>
      <c r="AI2621" s="33">
        <f t="shared" ref="AI2621" si="25237">(X2621*AD2621+Y2621*AC2621+Z2621*AD2624+AA2621*AC2624)</f>
        <v>0</v>
      </c>
      <c r="AJ2621" s="31">
        <f t="shared" ref="AJ2621" si="25238">X2621*AE2621+Z2621*AE2624-Y2621*AF2621-AA2621*AF2624</f>
        <v>0</v>
      </c>
      <c r="AK2621" s="32">
        <f t="shared" ref="AK2621" si="25239">(X2621*AF2621+Y2621*AE2621+Z2621*AF2624+AA2621*AE2624)</f>
        <v>-0.27406940658335194</v>
      </c>
      <c r="AL2621" s="8"/>
      <c r="AM2621" s="29">
        <v>1</v>
      </c>
      <c r="AN2621" s="30">
        <v>0</v>
      </c>
      <c r="AO2621" s="31">
        <v>0</v>
      </c>
      <c r="AP2621" s="32">
        <f t="shared" ref="AP2621:AP2684" si="25240">-1/($AN$8*$B2621)</f>
        <v>-0.16543285714285691</v>
      </c>
      <c r="AR2621" s="29">
        <f t="shared" ref="AR2621" si="25241">AH2621*AM2621+AJ2621*AM2624-AI2621*AN2621-AK2621*AN2624</f>
        <v>0.94567452885176051</v>
      </c>
      <c r="AS2621" s="33">
        <f t="shared" ref="AS2621" si="25242">(AH2621*AN2621+AI2621*AM2621+AJ2621*AN2624+AK2621*AM2624)</f>
        <v>0</v>
      </c>
      <c r="AT2621" s="31">
        <f t="shared" ref="AT2621" si="25243">AH2621*AO2621+AJ2621*AO2624-AI2621*AP2621-AK2621*AP2624</f>
        <v>0</v>
      </c>
      <c r="AU2621" s="32">
        <f t="shared" ref="AU2621" si="25244">(AH2621*AP2621+AI2621*AO2621+AJ2621*AP2624+AK2621*AO2624)</f>
        <v>-0.43051504581852373</v>
      </c>
      <c r="AV2621" s="8"/>
      <c r="AW2621" s="29">
        <v>1</v>
      </c>
      <c r="AX2621" s="33">
        <v>0</v>
      </c>
      <c r="AY2621" s="31">
        <v>0</v>
      </c>
      <c r="AZ2621" s="32">
        <v>0</v>
      </c>
      <c r="BB2621" s="29">
        <f t="shared" ref="BB2621" si="25245">AR2621*AW2621+AT2621*AW2624-AS2621*AX2621-AU2621*AX2624</f>
        <v>0.8918669766975742</v>
      </c>
      <c r="BC2621" s="33">
        <f t="shared" ref="BC2621" si="25246">(AR2621*AX2621+AS2621*AW2621+AT2621*AX2624+AU2621*AW2624)</f>
        <v>0</v>
      </c>
      <c r="BD2621" s="31">
        <f t="shared" ref="BD2621" si="25247">AR2621*AY2621+AT2621*AY2624-AS2621*AZ2621-AU2621*AZ2624</f>
        <v>0</v>
      </c>
      <c r="BE2621" s="32">
        <f t="shared" ref="BE2621" si="25248">(AR2621*AZ2621+AS2621*AY2621+AT2621*AZ2624+AU2621*AY2624)</f>
        <v>-0.43051504581852373</v>
      </c>
      <c r="BF2621" s="8"/>
      <c r="BG2621" s="29">
        <v>1</v>
      </c>
      <c r="BH2621" s="30">
        <v>0</v>
      </c>
      <c r="BI2621" s="31">
        <v>0</v>
      </c>
      <c r="BJ2621" s="32">
        <f t="shared" ref="BJ2621:BJ2684" si="25249">-1/($BH$8*$B2621)</f>
        <v>-5.8169999999999909E-2</v>
      </c>
      <c r="BL2621" s="29">
        <f t="shared" ref="BL2621" si="25250">BB2621*BG2621+BD2621*BG2624-BC2621*BH2621-BE2621*BH2624</f>
        <v>0.8918669766975742</v>
      </c>
      <c r="BM2621" s="33">
        <f t="shared" ref="BM2621" si="25251">(BB2621*BH2621+BC2621*BG2621+BD2621*BH2624+BE2621*BG2624)</f>
        <v>0</v>
      </c>
      <c r="BN2621" s="31">
        <f t="shared" ref="BN2621" si="25252">BB2621*BI2621+BD2621*BI2624-BC2621*BJ2621-BE2621*BJ2624</f>
        <v>0</v>
      </c>
      <c r="BO2621" s="32">
        <f t="shared" ref="BO2621" si="25253">(BB2621*BJ2621+BC2621*BI2621+BD2621*BJ2624+BE2621*BI2624)</f>
        <v>-0.48239494785302156</v>
      </c>
      <c r="BP2621" s="8"/>
      <c r="BQ2621" s="34">
        <v>1</v>
      </c>
      <c r="BR2621" s="35">
        <v>0</v>
      </c>
      <c r="BS2621" s="11">
        <v>0</v>
      </c>
      <c r="BT2621" s="36">
        <v>0</v>
      </c>
      <c r="BV2621" s="29">
        <f t="shared" ref="BV2621" si="25254">BL2621*BQ2621+BN2621*BQ2624-BM2621*BR2621-BO2621*BR2624</f>
        <v>0.8918669766975742</v>
      </c>
      <c r="BW2621" s="33">
        <f t="shared" ref="BW2621" si="25255">(BL2621*BR2621+BM2621*BQ2621+BN2621*BR2624+BO2621*BQ2624)</f>
        <v>-0.48239494785302156</v>
      </c>
      <c r="BX2621" s="31">
        <f t="shared" ref="BX2621" si="25256">BL2621*BS2621+BN2621*BS2624-BM2621*BT2621-BO2621*BT2624</f>
        <v>0</v>
      </c>
      <c r="BY2621" s="32">
        <f t="shared" ref="BY2621" si="25257">(BL2621*BT2621+BM2621*BS2621+BN2621*BT2624+BO2621*BS2624)</f>
        <v>-0.48239494785302156</v>
      </c>
      <c r="CA2621" s="37">
        <f t="shared" ref="CA2621" si="25258">20*LOG(((1+$BR$8)/$BR$8)/((BV2621+BV2624)^2+(BW2621+BW2624)^2)^0.5)</f>
        <v>-3.6908659126939575E-3</v>
      </c>
      <c r="CC2621" s="134">
        <f t="shared" ref="CC2621" si="25259">((BV2621^2+BW2621^2)^0.5)/((BV2624^2+BW2624^2)^0.5)</f>
        <v>1.02674378325579</v>
      </c>
      <c r="CD2621" s="9"/>
      <c r="CE2621" s="38"/>
      <c r="CF2621" s="38"/>
      <c r="CG2621" s="38"/>
      <c r="CH2621" s="38"/>
      <c r="CM2621" s="129">
        <v>6.9800000000000102</v>
      </c>
    </row>
    <row r="2622" spans="2:91" ht="18.600000000000001" customHeight="1" thickBot="1">
      <c r="D2622" s="39"/>
      <c r="G2622" s="40"/>
      <c r="I2622" s="39"/>
      <c r="L2622" s="40"/>
      <c r="N2622" s="39"/>
      <c r="Q2622" s="40"/>
      <c r="S2622" s="39"/>
      <c r="V2622" s="40"/>
      <c r="X2622" s="39"/>
      <c r="AA2622" s="40"/>
      <c r="AC2622" s="39"/>
      <c r="AF2622" s="40"/>
      <c r="AH2622" s="39"/>
      <c r="AK2622" s="40"/>
      <c r="AM2622" s="39"/>
      <c r="AP2622" s="40"/>
      <c r="AR2622" s="39"/>
      <c r="AU2622" s="40"/>
      <c r="AW2622" s="39"/>
      <c r="AZ2622" s="40"/>
      <c r="BB2622" s="39"/>
      <c r="BE2622" s="40"/>
      <c r="BG2622" s="39"/>
      <c r="BJ2622" s="40"/>
      <c r="BL2622" s="39"/>
      <c r="BO2622" s="40"/>
      <c r="BQ2622" s="34"/>
      <c r="BR2622" s="11"/>
      <c r="BS2622" s="11"/>
      <c r="BT2622" s="41"/>
      <c r="BV2622" s="39"/>
      <c r="BY2622" s="40"/>
      <c r="CC2622" s="135"/>
      <c r="CD2622" s="9"/>
      <c r="CE2622" s="38"/>
      <c r="CF2622" s="38"/>
      <c r="CG2622" s="38"/>
      <c r="CH2622" s="38"/>
    </row>
    <row r="2623" spans="2:91" ht="18.600000000000001" customHeight="1" thickBot="1">
      <c r="D2623" s="258" t="s">
        <v>129</v>
      </c>
      <c r="E2623" s="259"/>
      <c r="F2623" s="260" t="s">
        <v>130</v>
      </c>
      <c r="G2623" s="261"/>
      <c r="H2623" s="229"/>
      <c r="I2623" s="258" t="s">
        <v>131</v>
      </c>
      <c r="J2623" s="259"/>
      <c r="K2623" s="260" t="s">
        <v>132</v>
      </c>
      <c r="L2623" s="261"/>
      <c r="N2623" s="253" t="s">
        <v>133</v>
      </c>
      <c r="O2623" s="254"/>
      <c r="P2623" s="255" t="s">
        <v>134</v>
      </c>
      <c r="Q2623" s="256"/>
      <c r="S2623" s="258" t="s">
        <v>135</v>
      </c>
      <c r="T2623" s="259"/>
      <c r="U2623" s="260" t="s">
        <v>136</v>
      </c>
      <c r="V2623" s="261"/>
      <c r="W2623" s="8"/>
      <c r="X2623" s="253" t="s">
        <v>137</v>
      </c>
      <c r="Y2623" s="254"/>
      <c r="Z2623" s="255" t="s">
        <v>138</v>
      </c>
      <c r="AA2623" s="256"/>
      <c r="AB2623" s="8"/>
      <c r="AC2623" s="258" t="s">
        <v>139</v>
      </c>
      <c r="AD2623" s="259"/>
      <c r="AE2623" s="260" t="s">
        <v>140</v>
      </c>
      <c r="AF2623" s="261"/>
      <c r="AG2623" s="8"/>
      <c r="AH2623" s="253" t="s">
        <v>141</v>
      </c>
      <c r="AI2623" s="254"/>
      <c r="AJ2623" s="255" t="s">
        <v>142</v>
      </c>
      <c r="AK2623" s="256"/>
      <c r="AL2623" s="8"/>
      <c r="AM2623" s="258" t="s">
        <v>143</v>
      </c>
      <c r="AN2623" s="259"/>
      <c r="AO2623" s="260" t="s">
        <v>144</v>
      </c>
      <c r="AP2623" s="261"/>
      <c r="AR2623" s="253" t="s">
        <v>145</v>
      </c>
      <c r="AS2623" s="254"/>
      <c r="AT2623" s="255" t="s">
        <v>146</v>
      </c>
      <c r="AU2623" s="256"/>
      <c r="AV2623" s="4"/>
      <c r="AW2623" s="258" t="s">
        <v>147</v>
      </c>
      <c r="AX2623" s="259"/>
      <c r="AY2623" s="260" t="s">
        <v>148</v>
      </c>
      <c r="AZ2623" s="261"/>
      <c r="BA2623" s="8"/>
      <c r="BB2623" s="253" t="s">
        <v>149</v>
      </c>
      <c r="BC2623" s="254"/>
      <c r="BD2623" s="255" t="s">
        <v>150</v>
      </c>
      <c r="BE2623" s="256"/>
      <c r="BF2623" s="4"/>
      <c r="BG2623" s="258" t="s">
        <v>151</v>
      </c>
      <c r="BH2623" s="259"/>
      <c r="BI2623" s="260" t="s">
        <v>152</v>
      </c>
      <c r="BJ2623" s="261"/>
      <c r="BK2623" s="4"/>
      <c r="BL2623" s="253" t="s">
        <v>153</v>
      </c>
      <c r="BM2623" s="254"/>
      <c r="BN2623" s="255" t="s">
        <v>154</v>
      </c>
      <c r="BO2623" s="256"/>
      <c r="BP2623" s="4"/>
      <c r="BQ2623" s="258" t="s">
        <v>155</v>
      </c>
      <c r="BR2623" s="259"/>
      <c r="BS2623" s="260" t="s">
        <v>156</v>
      </c>
      <c r="BT2623" s="261"/>
      <c r="BU2623" s="8"/>
      <c r="BV2623" s="253" t="s">
        <v>157</v>
      </c>
      <c r="BW2623" s="254"/>
      <c r="BX2623" s="255" t="s">
        <v>158</v>
      </c>
      <c r="BY2623" s="256"/>
      <c r="CA2623" s="46" t="s">
        <v>16</v>
      </c>
      <c r="CC2623" s="136" t="s">
        <v>71</v>
      </c>
      <c r="CD2623" s="9"/>
      <c r="CE2623" s="38"/>
      <c r="CF2623" s="38"/>
      <c r="CG2623" s="38"/>
      <c r="CH2623" s="38"/>
    </row>
    <row r="2624" spans="2:91" ht="18.600000000000001" customHeight="1" thickTop="1" thickBot="1">
      <c r="D2624" s="29">
        <v>0</v>
      </c>
      <c r="E2624" s="33">
        <v>0</v>
      </c>
      <c r="F2624" s="31">
        <v>1</v>
      </c>
      <c r="G2624" s="32">
        <v>0</v>
      </c>
      <c r="I2624" s="29">
        <v>0</v>
      </c>
      <c r="J2624" s="33">
        <f t="shared" ref="J2624" si="25260">IF(0=(1-$J$8*$K$8*$B2621^2),10^14,$B2621*$J$8/(1-$J$8*$K$8*$B2621^2))</f>
        <v>-0.17633511351824535</v>
      </c>
      <c r="K2624" s="31">
        <v>1</v>
      </c>
      <c r="L2624" s="32">
        <v>0</v>
      </c>
      <c r="N2624" s="29">
        <f t="shared" ref="N2624" si="25261">D2624*I2621+F2624*I2624-E2624*J2621-G2624*J2624</f>
        <v>0</v>
      </c>
      <c r="O2624" s="33">
        <f t="shared" ref="O2624" si="25262">(D2624*J2621+E2624*I2621+F2624*J2624+G2624*I2624)</f>
        <v>-0.17633511351824535</v>
      </c>
      <c r="P2624" s="31">
        <f t="shared" ref="P2624" si="25263">D2624*K2621+F2624*K2624-E2624*L2621-G2624*L2624</f>
        <v>1</v>
      </c>
      <c r="Q2624" s="32">
        <f t="shared" ref="Q2624" si="25264">(D2624*L2621+E2624*K2621+F2624*L2624+G2624*K2624)</f>
        <v>0</v>
      </c>
      <c r="S2624" s="29">
        <v>0</v>
      </c>
      <c r="T2624" s="33">
        <v>0</v>
      </c>
      <c r="U2624" s="31">
        <v>1</v>
      </c>
      <c r="V2624" s="32">
        <v>0</v>
      </c>
      <c r="X2624" s="29">
        <f t="shared" ref="X2624" si="25265">N2624*S2621+P2624*S2624-O2624*T2621-Q2624*T2624</f>
        <v>0</v>
      </c>
      <c r="Y2624" s="33">
        <f t="shared" ref="Y2624" si="25266">(N2624*T2621+O2624*S2621+P2624*T2624+Q2624*S2624)</f>
        <v>-0.17633511351824535</v>
      </c>
      <c r="Z2624" s="31">
        <f t="shared" ref="Z2624" si="25267">N2624*U2621+P2624*U2624-O2624*V2621-Q2624*V2624</f>
        <v>0.96774150624027722</v>
      </c>
      <c r="AA2624" s="32">
        <f t="shared" ref="AA2624" si="25268">(N2624*V2621+O2624*U2621+P2624*V2624+Q2624*U2624)</f>
        <v>0</v>
      </c>
      <c r="AB2624" s="8"/>
      <c r="AC2624" s="29">
        <v>0</v>
      </c>
      <c r="AD2624" s="33">
        <f t="shared" ref="AD2624" si="25269">IF(0=(1-$AD$8*$AE$8*$B2621^2),10^14,$B2621*$AD$8/(1-$AD$8*$AE$8*$B2621^2))</f>
        <v>-0.13763026631014966</v>
      </c>
      <c r="AE2624" s="31">
        <v>1</v>
      </c>
      <c r="AF2624" s="32">
        <v>0</v>
      </c>
      <c r="AH2624" s="29">
        <f t="shared" ref="AH2624" si="25270">X2624*AC2621+Z2624*AC2624-Y2624*AD2621-AA2624*AD2624</f>
        <v>0</v>
      </c>
      <c r="AI2624" s="33">
        <f t="shared" ref="AI2624" si="25271">(X2624*AD2621+Y2624*AC2621+Z2624*AD2624+AA2624*AC2624)</f>
        <v>-0.30952563474148009</v>
      </c>
      <c r="AJ2624" s="31">
        <f t="shared" ref="AJ2624" si="25272">X2624*AE2621+Z2624*AE2624-Y2624*AF2621-AA2624*AF2624</f>
        <v>0.96774150624027722</v>
      </c>
      <c r="AK2624" s="32">
        <f t="shared" ref="AK2624" si="25273">(X2624*AF2621+Y2624*AE2621+Z2624*AF2624+AA2624*AE2624)</f>
        <v>0</v>
      </c>
      <c r="AL2624" s="8"/>
      <c r="AM2624" s="29">
        <v>0</v>
      </c>
      <c r="AN2624" s="33">
        <v>0</v>
      </c>
      <c r="AO2624" s="31">
        <v>1</v>
      </c>
      <c r="AP2624" s="32">
        <v>0</v>
      </c>
      <c r="AR2624" s="29">
        <f t="shared" ref="AR2624" si="25274">AH2624*AM2621+AJ2624*AM2624-AI2624*AN2621-AK2624*AN2624</f>
        <v>0</v>
      </c>
      <c r="AS2624" s="33">
        <f t="shared" ref="AS2624" si="25275">(AH2624*AN2621+AI2624*AM2621+AJ2624*AN2624+AK2624*AM2624)</f>
        <v>-0.30952563474148009</v>
      </c>
      <c r="AT2624" s="31">
        <f t="shared" ref="AT2624" si="25276">AH2624*AO2621+AJ2624*AO2624-AI2624*AP2621-AK2624*AP2624</f>
        <v>0.91653579612603786</v>
      </c>
      <c r="AU2624" s="32">
        <f t="shared" ref="AU2624" si="25277">(AH2624*AP2621+AI2624*AO2621+AJ2624*AP2624+AK2624*AO2624)</f>
        <v>0</v>
      </c>
      <c r="AV2624" s="8"/>
      <c r="AW2624" s="29">
        <v>0</v>
      </c>
      <c r="AX2624" s="33">
        <f t="shared" ref="AX2624" si="25278">IF(0=(1-$AX$8*$AY$8*$B2621^2),10^14,$B2621*$AX$8/(1-$AX$8*$AY$8*$B2621^2))</f>
        <v>-0.12498413859586208</v>
      </c>
      <c r="AY2624" s="31">
        <v>1</v>
      </c>
      <c r="AZ2624" s="32">
        <v>0</v>
      </c>
      <c r="BB2624" s="29">
        <f t="shared" ref="BB2624" si="25279">AR2624*AW2621+AT2624*AW2624-AS2624*AX2621-AU2624*AX2624</f>
        <v>0</v>
      </c>
      <c r="BC2624" s="33">
        <f t="shared" ref="BC2624" si="25280">(AR2624*AX2621+AS2624*AW2621+AT2624*AX2624+AU2624*AW2624)</f>
        <v>-0.42407807171256562</v>
      </c>
      <c r="BD2624" s="31">
        <f t="shared" ref="BD2624" si="25281">AR2624*AY2621+AT2624*AY2624-AS2624*AZ2621-AU2624*AZ2624</f>
        <v>0.91653579612603786</v>
      </c>
      <c r="BE2624" s="32">
        <f t="shared" ref="BE2624" si="25282">(AR2624*AZ2621+AS2624*AY2621+AT2624*AZ2624+AU2624*AY2624)</f>
        <v>0</v>
      </c>
      <c r="BF2624" s="8"/>
      <c r="BG2624" s="29">
        <v>0</v>
      </c>
      <c r="BH2624" s="33">
        <v>0</v>
      </c>
      <c r="BI2624" s="31">
        <v>1</v>
      </c>
      <c r="BJ2624" s="32">
        <v>0</v>
      </c>
      <c r="BL2624" s="29">
        <f t="shared" ref="BL2624" si="25283">BB2624*BG2621+BD2624*BG2624-BC2624*BH2621-BE2624*BH2624</f>
        <v>0</v>
      </c>
      <c r="BM2624" s="33">
        <f t="shared" ref="BM2624" si="25284">(BB2624*BH2621+BC2624*BG2621+BD2624*BH2624+BE2624*BG2624)</f>
        <v>-0.42407807171256562</v>
      </c>
      <c r="BN2624" s="31">
        <f t="shared" ref="BN2624" si="25285">BB2624*BI2621+BD2624*BI2624-BC2624*BJ2621-BE2624*BJ2624</f>
        <v>0.89186717469451793</v>
      </c>
      <c r="BO2624" s="32">
        <f t="shared" ref="BO2624" si="25286">(BB2624*BJ2621+BC2624*BI2621+BD2624*BJ2624+BE2624*BI2624)</f>
        <v>0</v>
      </c>
      <c r="BP2624" s="8"/>
      <c r="BQ2624" s="19">
        <f t="shared" ref="BQ2624:BQ2687" si="25287">1/$BR$8</f>
        <v>1</v>
      </c>
      <c r="BR2624" s="47">
        <v>0</v>
      </c>
      <c r="BS2624" s="48">
        <v>1</v>
      </c>
      <c r="BT2624" s="49">
        <v>0</v>
      </c>
      <c r="BV2624" s="29">
        <f t="shared" ref="BV2624" si="25288">BL2624*BQ2621+BN2624*BQ2624-BM2624*BR2621-BO2624*BR2624</f>
        <v>0.89186717469451793</v>
      </c>
      <c r="BW2624" s="33">
        <f t="shared" ref="BW2624" si="25289">(BL2624*BR2621+BM2624*BQ2621+BN2624*BR2624+BO2624*BQ2624)</f>
        <v>-0.42407807171256562</v>
      </c>
      <c r="BX2624" s="31">
        <f t="shared" ref="BX2624" si="25290">BL2624*BS2621+BN2624*BS2624-BM2624*BT2621-BO2624*BT2624</f>
        <v>0.89186717469451793</v>
      </c>
      <c r="BY2624" s="32">
        <f t="shared" ref="BY2624" si="25291">(BL2624*BT2621+BM2624*BS2621+BN2624*BT2624+BO2624*BS2624)</f>
        <v>0</v>
      </c>
      <c r="CA2624" s="50">
        <f t="shared" ref="CA2624" si="25292">(180/PI())*ATAN(-1*(BW2621+BW2624)/(BV2621+BV2624))</f>
        <v>26.939149533374522</v>
      </c>
      <c r="CC2624" s="137">
        <f t="shared" ref="CC2624" si="25293">20*LOG(((1-(10^(CA2621/20)^2)*(1-((1-CC2621)/(1+CC2621))^2))^0.5))</f>
        <v>-29.89927395739371</v>
      </c>
      <c r="CD2624" s="9"/>
      <c r="CE2624" s="38"/>
      <c r="CF2624" s="38"/>
      <c r="CG2624" s="38"/>
      <c r="CH2624" s="38"/>
    </row>
    <row r="2625" spans="2:91" ht="18.600000000000001" customHeight="1">
      <c r="CC2625" s="42"/>
    </row>
    <row r="2626" spans="2:91" ht="18.600000000000001" customHeight="1" thickBot="1">
      <c r="E2626" s="22" t="s">
        <v>4</v>
      </c>
      <c r="J2626" s="22" t="s">
        <v>5</v>
      </c>
      <c r="O2626" s="22" t="s">
        <v>6</v>
      </c>
      <c r="T2626" s="22" t="s">
        <v>7</v>
      </c>
      <c r="Y2626" s="22" t="s">
        <v>8</v>
      </c>
      <c r="AD2626" s="22" t="s">
        <v>65</v>
      </c>
      <c r="AI2626" s="22" t="s">
        <v>9</v>
      </c>
      <c r="AN2626" s="22" t="s">
        <v>66</v>
      </c>
      <c r="AS2626" s="22" t="s">
        <v>51</v>
      </c>
      <c r="AX2626" s="22" t="s">
        <v>67</v>
      </c>
      <c r="BC2626" s="22" t="s">
        <v>52</v>
      </c>
      <c r="BH2626" s="22" t="s">
        <v>68</v>
      </c>
      <c r="BM2626" s="22" t="s">
        <v>63</v>
      </c>
      <c r="BQ2626" s="23" t="s">
        <v>69</v>
      </c>
      <c r="BR2626" s="23"/>
      <c r="BS2626" s="24"/>
      <c r="BT2626" s="24"/>
      <c r="BU2626" s="24"/>
      <c r="BW2626" s="22" t="s">
        <v>64</v>
      </c>
    </row>
    <row r="2627" spans="2:91" ht="18.600000000000001" customHeight="1" thickBot="1">
      <c r="D2627" s="249" t="s">
        <v>103</v>
      </c>
      <c r="E2627" s="250"/>
      <c r="F2627" s="251" t="s">
        <v>104</v>
      </c>
      <c r="G2627" s="252"/>
      <c r="H2627" s="229"/>
      <c r="I2627" s="253" t="s">
        <v>11</v>
      </c>
      <c r="J2627" s="254"/>
      <c r="K2627" s="255" t="s">
        <v>12</v>
      </c>
      <c r="L2627" s="256"/>
      <c r="M2627" s="24"/>
      <c r="N2627" s="253" t="s">
        <v>105</v>
      </c>
      <c r="O2627" s="254"/>
      <c r="P2627" s="255" t="s">
        <v>106</v>
      </c>
      <c r="Q2627" s="256"/>
      <c r="R2627" s="24"/>
      <c r="S2627" s="249" t="s">
        <v>107</v>
      </c>
      <c r="T2627" s="250"/>
      <c r="U2627" s="251" t="s">
        <v>108</v>
      </c>
      <c r="V2627" s="252"/>
      <c r="W2627" s="8"/>
      <c r="X2627" s="253" t="s">
        <v>109</v>
      </c>
      <c r="Y2627" s="254"/>
      <c r="Z2627" s="255" t="s">
        <v>110</v>
      </c>
      <c r="AA2627" s="256"/>
      <c r="AB2627" s="8"/>
      <c r="AC2627" s="253" t="s">
        <v>111</v>
      </c>
      <c r="AD2627" s="254"/>
      <c r="AE2627" s="255" t="s">
        <v>14</v>
      </c>
      <c r="AF2627" s="256"/>
      <c r="AG2627" s="8"/>
      <c r="AH2627" s="253" t="s">
        <v>112</v>
      </c>
      <c r="AI2627" s="254"/>
      <c r="AJ2627" s="255" t="s">
        <v>113</v>
      </c>
      <c r="AK2627" s="256"/>
      <c r="AL2627" s="8"/>
      <c r="AM2627" s="249" t="s">
        <v>114</v>
      </c>
      <c r="AN2627" s="250"/>
      <c r="AO2627" s="251" t="s">
        <v>115</v>
      </c>
      <c r="AP2627" s="252"/>
      <c r="AQ2627" s="24"/>
      <c r="AR2627" s="253" t="s">
        <v>116</v>
      </c>
      <c r="AS2627" s="254"/>
      <c r="AT2627" s="255" t="s">
        <v>13</v>
      </c>
      <c r="AU2627" s="256"/>
      <c r="AV2627" s="4"/>
      <c r="AW2627" s="253" t="s">
        <v>117</v>
      </c>
      <c r="AX2627" s="254"/>
      <c r="AY2627" s="255" t="s">
        <v>118</v>
      </c>
      <c r="AZ2627" s="256"/>
      <c r="BA2627" s="8"/>
      <c r="BB2627" s="253" t="s">
        <v>119</v>
      </c>
      <c r="BC2627" s="254"/>
      <c r="BD2627" s="255" t="s">
        <v>120</v>
      </c>
      <c r="BE2627" s="256"/>
      <c r="BF2627" s="4"/>
      <c r="BG2627" s="249" t="s">
        <v>121</v>
      </c>
      <c r="BH2627" s="250"/>
      <c r="BI2627" s="251" t="s">
        <v>122</v>
      </c>
      <c r="BJ2627" s="252"/>
      <c r="BK2627" s="4"/>
      <c r="BL2627" s="253" t="s">
        <v>123</v>
      </c>
      <c r="BM2627" s="254"/>
      <c r="BN2627" s="255" t="s">
        <v>124</v>
      </c>
      <c r="BO2627" s="256"/>
      <c r="BP2627" s="4"/>
      <c r="BQ2627" s="253" t="s">
        <v>125</v>
      </c>
      <c r="BR2627" s="254"/>
      <c r="BS2627" s="255" t="s">
        <v>126</v>
      </c>
      <c r="BT2627" s="256"/>
      <c r="BU2627" s="8"/>
      <c r="BV2627" s="253" t="s">
        <v>127</v>
      </c>
      <c r="BW2627" s="254"/>
      <c r="BX2627" s="255" t="s">
        <v>128</v>
      </c>
      <c r="BY2627" s="256"/>
      <c r="CA2627" s="27" t="s">
        <v>15</v>
      </c>
      <c r="CC2627" s="133" t="s">
        <v>70</v>
      </c>
      <c r="CD2627" s="9"/>
      <c r="CE2627" s="38"/>
      <c r="CF2627" s="38"/>
      <c r="CG2627" s="38"/>
      <c r="CH2627" s="38"/>
    </row>
    <row r="2628" spans="2:91" ht="18.600000000000001" customHeight="1" thickTop="1" thickBot="1">
      <c r="B2628" s="129">
        <v>7.0200000000000102</v>
      </c>
      <c r="D2628" s="29">
        <v>1</v>
      </c>
      <c r="E2628" s="30">
        <v>0</v>
      </c>
      <c r="F2628" s="31">
        <v>0</v>
      </c>
      <c r="G2628" s="32">
        <f t="shared" ref="G2628:G2691" si="25294">-1/($E$8*$B2628)</f>
        <v>-9.3900284900284778E-2</v>
      </c>
      <c r="I2628" s="29">
        <v>1</v>
      </c>
      <c r="J2628" s="33">
        <v>0</v>
      </c>
      <c r="K2628" s="31">
        <v>0</v>
      </c>
      <c r="L2628" s="32">
        <v>0</v>
      </c>
      <c r="N2628" s="29">
        <f t="shared" ref="N2628" si="25295">D2628*I2628+F2628*I2631-E2628*J2628-G2628*J2631</f>
        <v>0.98348955206159494</v>
      </c>
      <c r="O2628" s="33">
        <f t="shared" ref="O2628" si="25296">(D2628*J2628+E2628*I2628+F2628*J2631+G2628*I2631)</f>
        <v>0</v>
      </c>
      <c r="P2628" s="31">
        <f t="shared" ref="P2628" si="25297">D2628*K2628+F2628*K2631-E2628*L2628-G2628*L2631</f>
        <v>0</v>
      </c>
      <c r="Q2628" s="32">
        <f t="shared" ref="Q2628" si="25298">(D2628*L2628+E2628*K2628+F2628*L2631+G2628*K2631)</f>
        <v>-9.3900284900284778E-2</v>
      </c>
      <c r="S2628" s="29">
        <v>1</v>
      </c>
      <c r="T2628" s="30">
        <v>0</v>
      </c>
      <c r="U2628" s="31">
        <v>0</v>
      </c>
      <c r="V2628" s="32">
        <f t="shared" ref="V2628:V2691" si="25299">-1/($T$8*$B2628)</f>
        <v>-0.18241737891737866</v>
      </c>
      <c r="X2628" s="29">
        <f t="shared" ref="X2628" si="25300">N2628*S2628+P2628*S2631-O2628*T2628-Q2628*T2631</f>
        <v>0.98348955206159494</v>
      </c>
      <c r="Y2628" s="33">
        <f t="shared" ref="Y2628" si="25301">(N2628*T2628+O2628*S2628+P2628*T2631+Q2628*S2631)</f>
        <v>0</v>
      </c>
      <c r="Z2628" s="31">
        <f t="shared" ref="Z2628" si="25302">N2628*U2628+P2628*U2631-O2628*V2628-Q2628*V2631</f>
        <v>0</v>
      </c>
      <c r="AA2628" s="32">
        <f t="shared" ref="AA2628" si="25303">(N2628*V2628+O2628*U2628+P2628*V2631+Q2628*U2631)</f>
        <v>-0.27330587117998778</v>
      </c>
      <c r="AB2628" s="8"/>
      <c r="AC2628" s="29">
        <v>1</v>
      </c>
      <c r="AD2628" s="33">
        <v>0</v>
      </c>
      <c r="AE2628" s="31">
        <v>0</v>
      </c>
      <c r="AF2628" s="32">
        <v>0</v>
      </c>
      <c r="AH2628" s="29">
        <f t="shared" ref="AH2628" si="25304">X2628*AC2628+Z2628*AC2631-Y2628*AD2628-AA2628*AD2631</f>
        <v>0.94598406159896797</v>
      </c>
      <c r="AI2628" s="33">
        <f t="shared" ref="AI2628" si="25305">(X2628*AD2628+Y2628*AC2628+Z2628*AD2631+AA2628*AC2631)</f>
        <v>0</v>
      </c>
      <c r="AJ2628" s="31">
        <f t="shared" ref="AJ2628" si="25306">X2628*AE2628+Z2628*AE2631-Y2628*AF2628-AA2628*AF2631</f>
        <v>0</v>
      </c>
      <c r="AK2628" s="32">
        <f t="shared" ref="AK2628" si="25307">(X2628*AF2628+Y2628*AE2628+Z2628*AF2631+AA2628*AE2631)</f>
        <v>-0.27330587117998778</v>
      </c>
      <c r="AL2628" s="8"/>
      <c r="AM2628" s="29">
        <v>1</v>
      </c>
      <c r="AN2628" s="30">
        <v>0</v>
      </c>
      <c r="AO2628" s="31">
        <v>0</v>
      </c>
      <c r="AP2628" s="32">
        <f t="shared" ref="AP2628:AP2691" si="25308">-1/($AN$8*$B2628)</f>
        <v>-0.16496153846153822</v>
      </c>
      <c r="AR2628" s="29">
        <f t="shared" ref="AR2628" si="25309">AH2628*AM2628+AJ2628*AM2631-AI2628*AN2628-AK2628*AN2631</f>
        <v>0.94598406159896797</v>
      </c>
      <c r="AS2628" s="33">
        <f t="shared" ref="AS2628" si="25310">(AH2628*AN2628+AI2628*AM2628+AJ2628*AN2631+AK2628*AM2631)</f>
        <v>0</v>
      </c>
      <c r="AT2628" s="31">
        <f t="shared" ref="AT2628" si="25311">AH2628*AO2628+AJ2628*AO2631-AI2628*AP2628-AK2628*AP2631</f>
        <v>0</v>
      </c>
      <c r="AU2628" s="32">
        <f t="shared" ref="AU2628" si="25312">(AH2628*AP2628+AI2628*AO2628+AJ2628*AP2631+AK2628*AO2631)</f>
        <v>-0.42935685734144807</v>
      </c>
      <c r="AV2628" s="8"/>
      <c r="AW2628" s="29">
        <v>1</v>
      </c>
      <c r="AX2628" s="33">
        <v>0</v>
      </c>
      <c r="AY2628" s="31">
        <v>0</v>
      </c>
      <c r="AZ2628" s="32">
        <v>0</v>
      </c>
      <c r="BB2628" s="29">
        <f t="shared" ref="BB2628" si="25313">AR2628*AW2628+AT2628*AW2631-AS2628*AX2628-AU2628*AX2631</f>
        <v>0.89247676450471358</v>
      </c>
      <c r="BC2628" s="33">
        <f t="shared" ref="BC2628" si="25314">(AR2628*AX2628+AS2628*AW2628+AT2628*AX2631+AU2628*AW2631)</f>
        <v>0</v>
      </c>
      <c r="BD2628" s="31">
        <f t="shared" ref="BD2628" si="25315">AR2628*AY2628+AT2628*AY2631-AS2628*AZ2628-AU2628*AZ2631</f>
        <v>0</v>
      </c>
      <c r="BE2628" s="32">
        <f t="shared" ref="BE2628" si="25316">(AR2628*AZ2628+AS2628*AY2628+AT2628*AZ2631+AU2628*AY2631)</f>
        <v>-0.42935685734144807</v>
      </c>
      <c r="BF2628" s="8"/>
      <c r="BG2628" s="29">
        <v>1</v>
      </c>
      <c r="BH2628" s="30">
        <v>0</v>
      </c>
      <c r="BI2628" s="31">
        <v>0</v>
      </c>
      <c r="BJ2628" s="32">
        <f t="shared" ref="BJ2628:BJ2691" si="25317">-1/($BH$8*$B2628)</f>
        <v>-5.8004273504273424E-2</v>
      </c>
      <c r="BL2628" s="29">
        <f t="shared" ref="BL2628" si="25318">BB2628*BG2628+BD2628*BG2631-BC2628*BH2628-BE2628*BH2631</f>
        <v>0.89247676450471358</v>
      </c>
      <c r="BM2628" s="33">
        <f t="shared" ref="BM2628" si="25319">(BB2628*BH2628+BC2628*BG2628+BD2628*BH2631+BE2628*BG2631)</f>
        <v>0</v>
      </c>
      <c r="BN2628" s="31">
        <f t="shared" ref="BN2628" si="25320">BB2628*BI2628+BD2628*BI2631-BC2628*BJ2628-BE2628*BJ2631</f>
        <v>0</v>
      </c>
      <c r="BO2628" s="32">
        <f t="shared" ref="BO2628" si="25321">(BB2628*BJ2628+BC2628*BI2628+BD2628*BJ2631+BE2628*BI2631)</f>
        <v>-0.48112432368598851</v>
      </c>
      <c r="BP2628" s="8"/>
      <c r="BQ2628" s="34">
        <v>1</v>
      </c>
      <c r="BR2628" s="35">
        <v>0</v>
      </c>
      <c r="BS2628" s="11">
        <v>0</v>
      </c>
      <c r="BT2628" s="36">
        <v>0</v>
      </c>
      <c r="BV2628" s="29">
        <f t="shared" ref="BV2628" si="25322">BL2628*BQ2628+BN2628*BQ2631-BM2628*BR2628-BO2628*BR2631</f>
        <v>0.89247676450471358</v>
      </c>
      <c r="BW2628" s="33">
        <f t="shared" ref="BW2628" si="25323">(BL2628*BR2628+BM2628*BQ2628+BN2628*BR2631+BO2628*BQ2631)</f>
        <v>-0.48112432368598851</v>
      </c>
      <c r="BX2628" s="31">
        <f t="shared" ref="BX2628" si="25324">BL2628*BS2628+BN2628*BS2631-BM2628*BT2628-BO2628*BT2631</f>
        <v>0</v>
      </c>
      <c r="BY2628" s="32">
        <f t="shared" ref="BY2628" si="25325">(BL2628*BT2628+BM2628*BS2628+BN2628*BT2631+BO2628*BS2631)</f>
        <v>-0.48112432368598851</v>
      </c>
      <c r="CA2628" s="37">
        <f t="shared" ref="CA2628" si="25326">20*LOG(((1+$BR$8)/$BR$8)/((BV2628+BV2631)^2+(BW2628+BW2631)^2)^0.5)</f>
        <v>-3.6745524311818474E-3</v>
      </c>
      <c r="CC2628" s="134">
        <f t="shared" ref="CC2628" si="25327">((BV2628^2+BW2628^2)^0.5)/((BV2631^2+BW2631^2)^0.5)</f>
        <v>1.026612004839889</v>
      </c>
      <c r="CD2628" s="9"/>
      <c r="CE2628" s="38"/>
      <c r="CF2628" s="38"/>
      <c r="CG2628" s="38"/>
      <c r="CH2628" s="38"/>
      <c r="CM2628" s="129">
        <v>7.0000000000000098</v>
      </c>
    </row>
    <row r="2629" spans="2:91" ht="18.600000000000001" customHeight="1" thickBot="1">
      <c r="D2629" s="39"/>
      <c r="G2629" s="40"/>
      <c r="I2629" s="39"/>
      <c r="L2629" s="40"/>
      <c r="N2629" s="39"/>
      <c r="Q2629" s="40"/>
      <c r="S2629" s="39"/>
      <c r="V2629" s="40"/>
      <c r="X2629" s="39"/>
      <c r="AA2629" s="40"/>
      <c r="AC2629" s="39"/>
      <c r="AF2629" s="40"/>
      <c r="AH2629" s="39"/>
      <c r="AK2629" s="40"/>
      <c r="AM2629" s="39"/>
      <c r="AP2629" s="40"/>
      <c r="AR2629" s="39"/>
      <c r="AU2629" s="40"/>
      <c r="AW2629" s="39"/>
      <c r="AZ2629" s="40"/>
      <c r="BB2629" s="39"/>
      <c r="BE2629" s="40"/>
      <c r="BG2629" s="39"/>
      <c r="BJ2629" s="40"/>
      <c r="BL2629" s="39"/>
      <c r="BO2629" s="40"/>
      <c r="BQ2629" s="34"/>
      <c r="BR2629" s="11"/>
      <c r="BS2629" s="11"/>
      <c r="BT2629" s="41"/>
      <c r="BV2629" s="39"/>
      <c r="BY2629" s="40"/>
      <c r="CC2629" s="135"/>
      <c r="CD2629" s="9"/>
      <c r="CE2629" s="38"/>
      <c r="CF2629" s="38"/>
      <c r="CG2629" s="38"/>
      <c r="CH2629" s="38"/>
    </row>
    <row r="2630" spans="2:91" ht="18.600000000000001" customHeight="1" thickBot="1">
      <c r="D2630" s="258" t="s">
        <v>129</v>
      </c>
      <c r="E2630" s="259"/>
      <c r="F2630" s="260" t="s">
        <v>130</v>
      </c>
      <c r="G2630" s="261"/>
      <c r="H2630" s="229"/>
      <c r="I2630" s="258" t="s">
        <v>131</v>
      </c>
      <c r="J2630" s="259"/>
      <c r="K2630" s="260" t="s">
        <v>132</v>
      </c>
      <c r="L2630" s="261"/>
      <c r="N2630" s="253" t="s">
        <v>133</v>
      </c>
      <c r="O2630" s="254"/>
      <c r="P2630" s="255" t="s">
        <v>134</v>
      </c>
      <c r="Q2630" s="256"/>
      <c r="S2630" s="258" t="s">
        <v>135</v>
      </c>
      <c r="T2630" s="259"/>
      <c r="U2630" s="260" t="s">
        <v>136</v>
      </c>
      <c r="V2630" s="261"/>
      <c r="W2630" s="8"/>
      <c r="X2630" s="253" t="s">
        <v>137</v>
      </c>
      <c r="Y2630" s="254"/>
      <c r="Z2630" s="255" t="s">
        <v>138</v>
      </c>
      <c r="AA2630" s="256"/>
      <c r="AB2630" s="8"/>
      <c r="AC2630" s="258" t="s">
        <v>139</v>
      </c>
      <c r="AD2630" s="259"/>
      <c r="AE2630" s="260" t="s">
        <v>140</v>
      </c>
      <c r="AF2630" s="261"/>
      <c r="AG2630" s="8"/>
      <c r="AH2630" s="253" t="s">
        <v>141</v>
      </c>
      <c r="AI2630" s="254"/>
      <c r="AJ2630" s="255" t="s">
        <v>142</v>
      </c>
      <c r="AK2630" s="256"/>
      <c r="AL2630" s="8"/>
      <c r="AM2630" s="258" t="s">
        <v>143</v>
      </c>
      <c r="AN2630" s="259"/>
      <c r="AO2630" s="260" t="s">
        <v>144</v>
      </c>
      <c r="AP2630" s="261"/>
      <c r="AR2630" s="253" t="s">
        <v>145</v>
      </c>
      <c r="AS2630" s="254"/>
      <c r="AT2630" s="255" t="s">
        <v>146</v>
      </c>
      <c r="AU2630" s="256"/>
      <c r="AV2630" s="4"/>
      <c r="AW2630" s="258" t="s">
        <v>147</v>
      </c>
      <c r="AX2630" s="259"/>
      <c r="AY2630" s="260" t="s">
        <v>148</v>
      </c>
      <c r="AZ2630" s="261"/>
      <c r="BA2630" s="8"/>
      <c r="BB2630" s="253" t="s">
        <v>149</v>
      </c>
      <c r="BC2630" s="254"/>
      <c r="BD2630" s="255" t="s">
        <v>150</v>
      </c>
      <c r="BE2630" s="256"/>
      <c r="BF2630" s="4"/>
      <c r="BG2630" s="258" t="s">
        <v>151</v>
      </c>
      <c r="BH2630" s="259"/>
      <c r="BI2630" s="260" t="s">
        <v>152</v>
      </c>
      <c r="BJ2630" s="261"/>
      <c r="BK2630" s="4"/>
      <c r="BL2630" s="253" t="s">
        <v>153</v>
      </c>
      <c r="BM2630" s="254"/>
      <c r="BN2630" s="255" t="s">
        <v>154</v>
      </c>
      <c r="BO2630" s="256"/>
      <c r="BP2630" s="4"/>
      <c r="BQ2630" s="258" t="s">
        <v>155</v>
      </c>
      <c r="BR2630" s="259"/>
      <c r="BS2630" s="260" t="s">
        <v>156</v>
      </c>
      <c r="BT2630" s="261"/>
      <c r="BU2630" s="8"/>
      <c r="BV2630" s="253" t="s">
        <v>157</v>
      </c>
      <c r="BW2630" s="254"/>
      <c r="BX2630" s="255" t="s">
        <v>158</v>
      </c>
      <c r="BY2630" s="256"/>
      <c r="CA2630" s="46" t="s">
        <v>16</v>
      </c>
      <c r="CC2630" s="136" t="s">
        <v>71</v>
      </c>
      <c r="CD2630" s="9"/>
      <c r="CE2630" s="38"/>
      <c r="CF2630" s="38"/>
      <c r="CG2630" s="38"/>
      <c r="CH2630" s="38"/>
    </row>
    <row r="2631" spans="2:91" ht="18.600000000000001" customHeight="1" thickTop="1" thickBot="1">
      <c r="D2631" s="29">
        <v>0</v>
      </c>
      <c r="E2631" s="33">
        <v>0</v>
      </c>
      <c r="F2631" s="31">
        <v>1</v>
      </c>
      <c r="G2631" s="32">
        <v>0</v>
      </c>
      <c r="I2631" s="29">
        <v>0</v>
      </c>
      <c r="J2631" s="33">
        <f t="shared" ref="J2631" si="25328">IF(0=(1-$J$8*$K$8*$B2628^2),10^14,$B2628*$J$8/(1-$J$8*$K$8*$B2628^2))</f>
        <v>-0.17582958300859247</v>
      </c>
      <c r="K2631" s="31">
        <v>1</v>
      </c>
      <c r="L2631" s="32">
        <v>0</v>
      </c>
      <c r="N2631" s="29">
        <f t="shared" ref="N2631" si="25329">D2631*I2628+F2631*I2631-E2631*J2628-G2631*J2631</f>
        <v>0</v>
      </c>
      <c r="O2631" s="33">
        <f t="shared" ref="O2631" si="25330">(D2631*J2628+E2631*I2628+F2631*J2631+G2631*I2631)</f>
        <v>-0.17582958300859247</v>
      </c>
      <c r="P2631" s="31">
        <f t="shared" ref="P2631" si="25331">D2631*K2628+F2631*K2631-E2631*L2628-G2631*L2631</f>
        <v>1</v>
      </c>
      <c r="Q2631" s="32">
        <f t="shared" ref="Q2631" si="25332">(D2631*L2628+E2631*K2628+F2631*L2631+G2631*K2631)</f>
        <v>0</v>
      </c>
      <c r="S2631" s="29">
        <v>0</v>
      </c>
      <c r="T2631" s="33">
        <v>0</v>
      </c>
      <c r="U2631" s="31">
        <v>1</v>
      </c>
      <c r="V2631" s="32">
        <v>0</v>
      </c>
      <c r="X2631" s="29">
        <f t="shared" ref="X2631" si="25333">N2631*S2628+P2631*S2631-O2631*T2628-Q2631*T2631</f>
        <v>0</v>
      </c>
      <c r="Y2631" s="33">
        <f t="shared" ref="Y2631" si="25334">(N2631*T2628+O2631*S2628+P2631*T2631+Q2631*S2631)</f>
        <v>-0.17582958300859247</v>
      </c>
      <c r="Z2631" s="31">
        <f t="shared" ref="Z2631" si="25335">N2631*U2628+P2631*U2631-O2631*V2628-Q2631*V2631</f>
        <v>0.96792562833143692</v>
      </c>
      <c r="AA2631" s="32">
        <f t="shared" ref="AA2631" si="25336">(N2631*V2628+O2631*U2628+P2631*V2631+Q2631*U2631)</f>
        <v>0</v>
      </c>
      <c r="AB2631" s="8"/>
      <c r="AC2631" s="29">
        <v>0</v>
      </c>
      <c r="AD2631" s="33">
        <f t="shared" ref="AD2631" si="25337">IF(0=(1-$AD$8*$AE$8*$B2628^2),10^14,$B2628*$AD$8/(1-$AD$8*$AE$8*$B2628^2))</f>
        <v>-0.13722899658429744</v>
      </c>
      <c r="AE2631" s="31">
        <v>1</v>
      </c>
      <c r="AF2631" s="32">
        <v>0</v>
      </c>
      <c r="AH2631" s="29">
        <f t="shared" ref="AH2631" si="25338">X2631*AC2628+Z2631*AC2631-Y2631*AD2628-AA2631*AD2631</f>
        <v>0</v>
      </c>
      <c r="AI2631" s="33">
        <f t="shared" ref="AI2631" si="25339">(X2631*AD2628+Y2631*AC2628+Z2631*AD2631+AA2631*AC2631)</f>
        <v>-0.30865704575274117</v>
      </c>
      <c r="AJ2631" s="31">
        <f t="shared" ref="AJ2631" si="25340">X2631*AE2628+Z2631*AE2631-Y2631*AF2628-AA2631*AF2631</f>
        <v>0.96792562833143692</v>
      </c>
      <c r="AK2631" s="32">
        <f t="shared" ref="AK2631" si="25341">(X2631*AF2628+Y2631*AE2628+Z2631*AF2631+AA2631*AE2631)</f>
        <v>0</v>
      </c>
      <c r="AL2631" s="8"/>
      <c r="AM2631" s="29">
        <v>0</v>
      </c>
      <c r="AN2631" s="33">
        <v>0</v>
      </c>
      <c r="AO2631" s="31">
        <v>1</v>
      </c>
      <c r="AP2631" s="32">
        <v>0</v>
      </c>
      <c r="AR2631" s="29">
        <f t="shared" ref="AR2631" si="25342">AH2631*AM2628+AJ2631*AM2631-AI2631*AN2628-AK2631*AN2631</f>
        <v>0</v>
      </c>
      <c r="AS2631" s="33">
        <f t="shared" ref="AS2631" si="25343">(AH2631*AN2628+AI2631*AM2628+AJ2631*AN2631+AK2631*AM2631)</f>
        <v>-0.30865704575274117</v>
      </c>
      <c r="AT2631" s="31">
        <f t="shared" ref="AT2631" si="25344">AH2631*AO2628+AJ2631*AO2631-AI2631*AP2628-AK2631*AP2631</f>
        <v>0.91700908720707131</v>
      </c>
      <c r="AU2631" s="32">
        <f t="shared" ref="AU2631" si="25345">(AH2631*AP2628+AI2631*AO2628+AJ2631*AP2631+AK2631*AO2631)</f>
        <v>0</v>
      </c>
      <c r="AV2631" s="8"/>
      <c r="AW2631" s="29">
        <v>0</v>
      </c>
      <c r="AX2631" s="33">
        <f t="shared" ref="AX2631" si="25346">IF(0=(1-$AX$8*$AY$8*$B2628^2),10^14,$B2628*$AX$8/(1-$AX$8*$AY$8*$B2628^2))</f>
        <v>-0.12462196929977638</v>
      </c>
      <c r="AY2631" s="31">
        <v>1</v>
      </c>
      <c r="AZ2631" s="32">
        <v>0</v>
      </c>
      <c r="BB2631" s="29">
        <f t="shared" ref="BB2631" si="25347">AR2631*AW2628+AT2631*AW2631-AS2631*AX2628-AU2631*AX2631</f>
        <v>0</v>
      </c>
      <c r="BC2631" s="33">
        <f t="shared" ref="BC2631" si="25348">(AR2631*AX2628+AS2631*AW2628+AT2631*AX2631+AU2631*AW2631)</f>
        <v>-0.4229365240662768</v>
      </c>
      <c r="BD2631" s="31">
        <f t="shared" ref="BD2631" si="25349">AR2631*AY2628+AT2631*AY2631-AS2631*AZ2628-AU2631*AZ2631</f>
        <v>0.91700908720707131</v>
      </c>
      <c r="BE2631" s="32">
        <f t="shared" ref="BE2631" si="25350">(AR2631*AZ2628+AS2631*AY2628+AT2631*AZ2631+AU2631*AY2631)</f>
        <v>0</v>
      </c>
      <c r="BF2631" s="8"/>
      <c r="BG2631" s="29">
        <v>0</v>
      </c>
      <c r="BH2631" s="33">
        <v>0</v>
      </c>
      <c r="BI2631" s="31">
        <v>1</v>
      </c>
      <c r="BJ2631" s="32">
        <v>0</v>
      </c>
      <c r="BL2631" s="29">
        <f t="shared" ref="BL2631" si="25351">BB2631*BG2628+BD2631*BG2631-BC2631*BH2628-BE2631*BH2631</f>
        <v>0</v>
      </c>
      <c r="BM2631" s="33">
        <f t="shared" ref="BM2631" si="25352">(BB2631*BH2628+BC2631*BG2628+BD2631*BH2631+BE2631*BG2631)</f>
        <v>-0.4229365240662768</v>
      </c>
      <c r="BN2631" s="31">
        <f t="shared" ref="BN2631" si="25353">BB2631*BI2628+BD2631*BI2631-BC2631*BJ2628-BE2631*BJ2631</f>
        <v>0.89247696139018429</v>
      </c>
      <c r="BO2631" s="32">
        <f t="shared" ref="BO2631" si="25354">(BB2631*BJ2628+BC2631*BI2628+BD2631*BJ2631+BE2631*BI2631)</f>
        <v>0</v>
      </c>
      <c r="BP2631" s="8"/>
      <c r="BQ2631" s="19">
        <f t="shared" ref="BQ2631:BQ2694" si="25355">1/$BR$8</f>
        <v>1</v>
      </c>
      <c r="BR2631" s="47">
        <v>0</v>
      </c>
      <c r="BS2631" s="48">
        <v>1</v>
      </c>
      <c r="BT2631" s="49">
        <v>0</v>
      </c>
      <c r="BV2631" s="29">
        <f t="shared" ref="BV2631" si="25356">BL2631*BQ2628+BN2631*BQ2631-BM2631*BR2628-BO2631*BR2631</f>
        <v>0.89247696139018429</v>
      </c>
      <c r="BW2631" s="33">
        <f t="shared" ref="BW2631" si="25357">(BL2631*BR2628+BM2631*BQ2628+BN2631*BR2631+BO2631*BQ2631)</f>
        <v>-0.4229365240662768</v>
      </c>
      <c r="BX2631" s="31">
        <f t="shared" ref="BX2631" si="25358">BL2631*BS2628+BN2631*BS2631-BM2631*BT2628-BO2631*BT2631</f>
        <v>0.89247696139018429</v>
      </c>
      <c r="BY2631" s="32">
        <f t="shared" ref="BY2631" si="25359">(BL2631*BT2628+BM2631*BS2628+BN2631*BT2631+BO2631*BS2631)</f>
        <v>0</v>
      </c>
      <c r="CA2631" s="50">
        <f t="shared" ref="CA2631" si="25360">(180/PI())*ATAN(-1*(BW2628+BW2631)/(BV2628+BV2631))</f>
        <v>26.861748633232281</v>
      </c>
      <c r="CC2631" s="137">
        <f t="shared" ref="CC2631" si="25361">20*LOG(((1-(10^(CA2628/20)^2)*(1-((1-CC2628)/(1+CC2628))^2))^0.5))</f>
        <v>-29.922420915008395</v>
      </c>
      <c r="CD2631" s="9"/>
      <c r="CE2631" s="38"/>
      <c r="CF2631" s="38"/>
      <c r="CG2631" s="38"/>
      <c r="CH2631" s="38"/>
    </row>
    <row r="2632" spans="2:91" ht="18.600000000000001" customHeight="1">
      <c r="CC2632" s="42"/>
    </row>
    <row r="2633" spans="2:91" ht="18.600000000000001" customHeight="1" thickBot="1">
      <c r="E2633" s="22" t="s">
        <v>4</v>
      </c>
      <c r="J2633" s="22" t="s">
        <v>5</v>
      </c>
      <c r="O2633" s="22" t="s">
        <v>6</v>
      </c>
      <c r="T2633" s="22" t="s">
        <v>7</v>
      </c>
      <c r="Y2633" s="22" t="s">
        <v>8</v>
      </c>
      <c r="AD2633" s="22" t="s">
        <v>65</v>
      </c>
      <c r="AI2633" s="22" t="s">
        <v>9</v>
      </c>
      <c r="AN2633" s="22" t="s">
        <v>66</v>
      </c>
      <c r="AS2633" s="22" t="s">
        <v>51</v>
      </c>
      <c r="AX2633" s="22" t="s">
        <v>67</v>
      </c>
      <c r="BC2633" s="22" t="s">
        <v>52</v>
      </c>
      <c r="BH2633" s="22" t="s">
        <v>68</v>
      </c>
      <c r="BM2633" s="22" t="s">
        <v>63</v>
      </c>
      <c r="BQ2633" s="23" t="s">
        <v>69</v>
      </c>
      <c r="BR2633" s="23"/>
      <c r="BS2633" s="24"/>
      <c r="BT2633" s="24"/>
      <c r="BU2633" s="24"/>
      <c r="BW2633" s="22" t="s">
        <v>64</v>
      </c>
    </row>
    <row r="2634" spans="2:91" ht="18.600000000000001" customHeight="1" thickBot="1">
      <c r="D2634" s="249" t="s">
        <v>103</v>
      </c>
      <c r="E2634" s="250"/>
      <c r="F2634" s="251" t="s">
        <v>104</v>
      </c>
      <c r="G2634" s="252"/>
      <c r="H2634" s="229"/>
      <c r="I2634" s="253" t="s">
        <v>11</v>
      </c>
      <c r="J2634" s="254"/>
      <c r="K2634" s="255" t="s">
        <v>12</v>
      </c>
      <c r="L2634" s="256"/>
      <c r="M2634" s="24"/>
      <c r="N2634" s="253" t="s">
        <v>105</v>
      </c>
      <c r="O2634" s="254"/>
      <c r="P2634" s="255" t="s">
        <v>106</v>
      </c>
      <c r="Q2634" s="256"/>
      <c r="R2634" s="24"/>
      <c r="S2634" s="249" t="s">
        <v>107</v>
      </c>
      <c r="T2634" s="250"/>
      <c r="U2634" s="251" t="s">
        <v>108</v>
      </c>
      <c r="V2634" s="252"/>
      <c r="W2634" s="8"/>
      <c r="X2634" s="253" t="s">
        <v>109</v>
      </c>
      <c r="Y2634" s="254"/>
      <c r="Z2634" s="255" t="s">
        <v>110</v>
      </c>
      <c r="AA2634" s="256"/>
      <c r="AB2634" s="8"/>
      <c r="AC2634" s="253" t="s">
        <v>111</v>
      </c>
      <c r="AD2634" s="254"/>
      <c r="AE2634" s="255" t="s">
        <v>14</v>
      </c>
      <c r="AF2634" s="256"/>
      <c r="AG2634" s="8"/>
      <c r="AH2634" s="253" t="s">
        <v>112</v>
      </c>
      <c r="AI2634" s="254"/>
      <c r="AJ2634" s="255" t="s">
        <v>113</v>
      </c>
      <c r="AK2634" s="256"/>
      <c r="AL2634" s="8"/>
      <c r="AM2634" s="249" t="s">
        <v>114</v>
      </c>
      <c r="AN2634" s="250"/>
      <c r="AO2634" s="251" t="s">
        <v>115</v>
      </c>
      <c r="AP2634" s="252"/>
      <c r="AQ2634" s="24"/>
      <c r="AR2634" s="253" t="s">
        <v>116</v>
      </c>
      <c r="AS2634" s="254"/>
      <c r="AT2634" s="255" t="s">
        <v>13</v>
      </c>
      <c r="AU2634" s="256"/>
      <c r="AV2634" s="4"/>
      <c r="AW2634" s="253" t="s">
        <v>117</v>
      </c>
      <c r="AX2634" s="254"/>
      <c r="AY2634" s="255" t="s">
        <v>118</v>
      </c>
      <c r="AZ2634" s="256"/>
      <c r="BA2634" s="8"/>
      <c r="BB2634" s="253" t="s">
        <v>119</v>
      </c>
      <c r="BC2634" s="254"/>
      <c r="BD2634" s="255" t="s">
        <v>120</v>
      </c>
      <c r="BE2634" s="256"/>
      <c r="BF2634" s="4"/>
      <c r="BG2634" s="249" t="s">
        <v>121</v>
      </c>
      <c r="BH2634" s="250"/>
      <c r="BI2634" s="251" t="s">
        <v>122</v>
      </c>
      <c r="BJ2634" s="252"/>
      <c r="BK2634" s="4"/>
      <c r="BL2634" s="253" t="s">
        <v>123</v>
      </c>
      <c r="BM2634" s="254"/>
      <c r="BN2634" s="255" t="s">
        <v>124</v>
      </c>
      <c r="BO2634" s="256"/>
      <c r="BP2634" s="4"/>
      <c r="BQ2634" s="253" t="s">
        <v>125</v>
      </c>
      <c r="BR2634" s="254"/>
      <c r="BS2634" s="255" t="s">
        <v>126</v>
      </c>
      <c r="BT2634" s="256"/>
      <c r="BU2634" s="8"/>
      <c r="BV2634" s="253" t="s">
        <v>127</v>
      </c>
      <c r="BW2634" s="254"/>
      <c r="BX2634" s="255" t="s">
        <v>128</v>
      </c>
      <c r="BY2634" s="256"/>
      <c r="CA2634" s="27" t="s">
        <v>15</v>
      </c>
      <c r="CC2634" s="133" t="s">
        <v>70</v>
      </c>
      <c r="CD2634" s="9"/>
      <c r="CE2634" s="38"/>
      <c r="CF2634" s="38"/>
      <c r="CG2634" s="38"/>
      <c r="CH2634" s="38"/>
    </row>
    <row r="2635" spans="2:91" ht="18.600000000000001" customHeight="1" thickTop="1" thickBot="1">
      <c r="B2635" s="129">
        <v>7.04</v>
      </c>
      <c r="D2635" s="29">
        <v>1</v>
      </c>
      <c r="E2635" s="30">
        <v>0</v>
      </c>
      <c r="F2635" s="31">
        <v>0</v>
      </c>
      <c r="G2635" s="32">
        <f t="shared" ref="G2635:G2698" si="25362">-1/($E$8*$B2635)</f>
        <v>-9.3633522727272739E-2</v>
      </c>
      <c r="I2635" s="29">
        <v>1</v>
      </c>
      <c r="J2635" s="33">
        <v>0</v>
      </c>
      <c r="K2635" s="31">
        <v>0</v>
      </c>
      <c r="L2635" s="32">
        <v>0</v>
      </c>
      <c r="N2635" s="29">
        <f t="shared" ref="N2635" si="25363">D2635*I2635+F2635*I2638-E2635*J2635-G2635*J2638</f>
        <v>0.98358351988464066</v>
      </c>
      <c r="O2635" s="33">
        <f t="shared" ref="O2635" si="25364">(D2635*J2635+E2635*I2635+F2635*J2638+G2635*I2638)</f>
        <v>0</v>
      </c>
      <c r="P2635" s="31">
        <f t="shared" ref="P2635" si="25365">D2635*K2635+F2635*K2638-E2635*L2635-G2635*L2638</f>
        <v>0</v>
      </c>
      <c r="Q2635" s="32">
        <f t="shared" ref="Q2635" si="25366">(D2635*L2635+E2635*K2635+F2635*L2638+G2635*K2638)</f>
        <v>-9.3633522727272739E-2</v>
      </c>
      <c r="S2635" s="29">
        <v>1</v>
      </c>
      <c r="T2635" s="30">
        <v>0</v>
      </c>
      <c r="U2635" s="31">
        <v>0</v>
      </c>
      <c r="V2635" s="32">
        <f t="shared" ref="V2635:V2698" si="25367">-1/($T$8*$B2635)</f>
        <v>-0.18189914772727273</v>
      </c>
      <c r="X2635" s="29">
        <f t="shared" ref="X2635" si="25368">N2635*S2635+P2635*S2638-O2635*T2635-Q2635*T2638</f>
        <v>0.98358351988464066</v>
      </c>
      <c r="Y2635" s="33">
        <f t="shared" ref="Y2635" si="25369">(N2635*T2635+O2635*S2635+P2635*T2638+Q2635*S2638)</f>
        <v>0</v>
      </c>
      <c r="Z2635" s="31">
        <f t="shared" ref="Z2635" si="25370">N2635*U2635+P2635*U2638-O2635*V2635-Q2635*V2638</f>
        <v>0</v>
      </c>
      <c r="AA2635" s="32">
        <f t="shared" ref="AA2635" si="25371">(N2635*V2635+O2635*U2635+P2635*V2638+Q2635*U2638)</f>
        <v>-0.27254652671287988</v>
      </c>
      <c r="AB2635" s="8"/>
      <c r="AC2635" s="29">
        <v>1</v>
      </c>
      <c r="AD2635" s="33">
        <v>0</v>
      </c>
      <c r="AE2635" s="31">
        <v>0</v>
      </c>
      <c r="AF2635" s="32">
        <v>0</v>
      </c>
      <c r="AH2635" s="29">
        <f t="shared" ref="AH2635" si="25372">X2635*AC2635+Z2635*AC2638-Y2635*AD2635-AA2635*AD2638</f>
        <v>0.94629095526482343</v>
      </c>
      <c r="AI2635" s="33">
        <f t="shared" ref="AI2635" si="25373">(X2635*AD2635+Y2635*AC2635+Z2635*AD2638+AA2635*AC2638)</f>
        <v>0</v>
      </c>
      <c r="AJ2635" s="31">
        <f t="shared" ref="AJ2635" si="25374">X2635*AE2635+Z2635*AE2638-Y2635*AF2635-AA2635*AF2638</f>
        <v>0</v>
      </c>
      <c r="AK2635" s="32">
        <f t="shared" ref="AK2635" si="25375">(X2635*AF2635+Y2635*AE2635+Z2635*AF2638+AA2635*AE2638)</f>
        <v>-0.27254652671287988</v>
      </c>
      <c r="AL2635" s="8"/>
      <c r="AM2635" s="29">
        <v>1</v>
      </c>
      <c r="AN2635" s="30">
        <v>0</v>
      </c>
      <c r="AO2635" s="31">
        <v>0</v>
      </c>
      <c r="AP2635" s="32">
        <f t="shared" ref="AP2635:AP2698" si="25376">-1/($AN$8*$B2635)</f>
        <v>-0.16449289772727271</v>
      </c>
      <c r="AR2635" s="29">
        <f t="shared" ref="AR2635" si="25377">AH2635*AM2635+AJ2635*AM2638-AI2635*AN2635-AK2635*AN2638</f>
        <v>0.94629095526482343</v>
      </c>
      <c r="AS2635" s="33">
        <f t="shared" ref="AS2635" si="25378">(AH2635*AN2635+AI2635*AM2635+AJ2635*AN2638+AK2635*AM2638)</f>
        <v>0</v>
      </c>
      <c r="AT2635" s="31">
        <f t="shared" ref="AT2635" si="25379">AH2635*AO2635+AJ2635*AO2638-AI2635*AP2635-AK2635*AP2638</f>
        <v>0</v>
      </c>
      <c r="AU2635" s="32">
        <f t="shared" ref="AU2635" si="25380">(AH2635*AP2635+AI2635*AO2635+AJ2635*AP2638+AK2635*AO2638)</f>
        <v>-0.42820466803749968</v>
      </c>
      <c r="AV2635" s="8"/>
      <c r="AW2635" s="29">
        <v>1</v>
      </c>
      <c r="AX2635" s="33">
        <v>0</v>
      </c>
      <c r="AY2635" s="31">
        <v>0</v>
      </c>
      <c r="AZ2635" s="32">
        <v>0</v>
      </c>
      <c r="BB2635" s="29">
        <f t="shared" ref="BB2635" si="25381">AR2635*AW2635+AT2635*AW2638-AS2635*AX2635-AU2635*AX2638</f>
        <v>0.89308142532449775</v>
      </c>
      <c r="BC2635" s="33">
        <f t="shared" ref="BC2635" si="25382">(AR2635*AX2635+AS2635*AW2635+AT2635*AX2638+AU2635*AW2638)</f>
        <v>0</v>
      </c>
      <c r="BD2635" s="31">
        <f t="shared" ref="BD2635" si="25383">AR2635*AY2635+AT2635*AY2638-AS2635*AZ2635-AU2635*AZ2638</f>
        <v>0</v>
      </c>
      <c r="BE2635" s="32">
        <f t="shared" ref="BE2635" si="25384">(AR2635*AZ2635+AS2635*AY2635+AT2635*AZ2638+AU2635*AY2638)</f>
        <v>-0.42820466803749968</v>
      </c>
      <c r="BF2635" s="8"/>
      <c r="BG2635" s="29">
        <v>1</v>
      </c>
      <c r="BH2635" s="30">
        <v>0</v>
      </c>
      <c r="BI2635" s="31">
        <v>0</v>
      </c>
      <c r="BJ2635" s="32">
        <f t="shared" ref="BJ2635:BJ2698" si="25385">-1/($BH$8*$B2635)</f>
        <v>-5.783948863636363E-2</v>
      </c>
      <c r="BL2635" s="29">
        <f t="shared" ref="BL2635" si="25386">BB2635*BG2635+BD2635*BG2638-BC2635*BH2635-BE2635*BH2638</f>
        <v>0.89308142532449775</v>
      </c>
      <c r="BM2635" s="33">
        <f t="shared" ref="BM2635" si="25387">(BB2635*BH2635+BC2635*BG2635+BD2635*BH2638+BE2635*BG2638)</f>
        <v>0</v>
      </c>
      <c r="BN2635" s="31">
        <f t="shared" ref="BN2635" si="25388">BB2635*BI2635+BD2635*BI2638-BC2635*BJ2635-BE2635*BJ2638</f>
        <v>0</v>
      </c>
      <c r="BO2635" s="32">
        <f t="shared" ref="BO2635" si="25389">(BB2635*BJ2635+BC2635*BI2635+BD2635*BJ2638+BE2635*BI2638)</f>
        <v>-0.47986004098890339</v>
      </c>
      <c r="BP2635" s="8"/>
      <c r="BQ2635" s="34">
        <v>1</v>
      </c>
      <c r="BR2635" s="35">
        <v>0</v>
      </c>
      <c r="BS2635" s="11">
        <v>0</v>
      </c>
      <c r="BT2635" s="36">
        <v>0</v>
      </c>
      <c r="BV2635" s="29">
        <f t="shared" ref="BV2635" si="25390">BL2635*BQ2635+BN2635*BQ2638-BM2635*BR2635-BO2635*BR2638</f>
        <v>0.89308142532449775</v>
      </c>
      <c r="BW2635" s="33">
        <f t="shared" ref="BW2635" si="25391">(BL2635*BR2635+BM2635*BQ2635+BN2635*BR2638+BO2635*BQ2638)</f>
        <v>-0.47986004098890339</v>
      </c>
      <c r="BX2635" s="31">
        <f t="shared" ref="BX2635" si="25392">BL2635*BS2635+BN2635*BS2638-BM2635*BT2635-BO2635*BT2638</f>
        <v>0</v>
      </c>
      <c r="BY2635" s="32">
        <f t="shared" ref="BY2635" si="25393">(BL2635*BT2635+BM2635*BS2635+BN2635*BT2638+BO2635*BS2638)</f>
        <v>-0.47986004098890339</v>
      </c>
      <c r="CA2635" s="37">
        <f t="shared" ref="CA2635" si="25394">20*LOG(((1+$BR$8)/$BR$8)/((BV2635+BV2638)^2+(BW2635+BW2638)^2)^0.5)</f>
        <v>-3.6583287984715777E-3</v>
      </c>
      <c r="CC2635" s="134">
        <f t="shared" ref="CC2635" si="25395">((BV2635^2+BW2635^2)^0.5)/((BV2638^2+BW2638^2)^0.5)</f>
        <v>1.0264811225647625</v>
      </c>
      <c r="CD2635" s="9"/>
      <c r="CE2635" s="38"/>
      <c r="CF2635" s="38"/>
      <c r="CG2635" s="38"/>
      <c r="CH2635" s="38"/>
      <c r="CM2635" s="129">
        <v>7.0200000000000102</v>
      </c>
    </row>
    <row r="2636" spans="2:91" ht="18.600000000000001" customHeight="1" thickBot="1">
      <c r="D2636" s="39"/>
      <c r="G2636" s="40"/>
      <c r="I2636" s="39"/>
      <c r="L2636" s="40"/>
      <c r="N2636" s="39"/>
      <c r="Q2636" s="40"/>
      <c r="S2636" s="39"/>
      <c r="V2636" s="40"/>
      <c r="X2636" s="39"/>
      <c r="AA2636" s="40"/>
      <c r="AC2636" s="39"/>
      <c r="AF2636" s="40"/>
      <c r="AH2636" s="39"/>
      <c r="AK2636" s="40"/>
      <c r="AM2636" s="39"/>
      <c r="AP2636" s="40"/>
      <c r="AR2636" s="39"/>
      <c r="AU2636" s="40"/>
      <c r="AW2636" s="39"/>
      <c r="AZ2636" s="40"/>
      <c r="BB2636" s="39"/>
      <c r="BE2636" s="40"/>
      <c r="BG2636" s="39"/>
      <c r="BJ2636" s="40"/>
      <c r="BL2636" s="39"/>
      <c r="BO2636" s="40"/>
      <c r="BQ2636" s="34"/>
      <c r="BR2636" s="11"/>
      <c r="BS2636" s="11"/>
      <c r="BT2636" s="41"/>
      <c r="BV2636" s="39"/>
      <c r="BY2636" s="40"/>
      <c r="CC2636" s="135"/>
      <c r="CD2636" s="9"/>
      <c r="CE2636" s="38"/>
      <c r="CF2636" s="38"/>
      <c r="CG2636" s="38"/>
      <c r="CH2636" s="38"/>
    </row>
    <row r="2637" spans="2:91" ht="18.600000000000001" customHeight="1" thickBot="1">
      <c r="D2637" s="258" t="s">
        <v>129</v>
      </c>
      <c r="E2637" s="259"/>
      <c r="F2637" s="260" t="s">
        <v>130</v>
      </c>
      <c r="G2637" s="261"/>
      <c r="H2637" s="229"/>
      <c r="I2637" s="258" t="s">
        <v>131</v>
      </c>
      <c r="J2637" s="259"/>
      <c r="K2637" s="260" t="s">
        <v>132</v>
      </c>
      <c r="L2637" s="261"/>
      <c r="N2637" s="253" t="s">
        <v>133</v>
      </c>
      <c r="O2637" s="254"/>
      <c r="P2637" s="255" t="s">
        <v>134</v>
      </c>
      <c r="Q2637" s="256"/>
      <c r="S2637" s="258" t="s">
        <v>135</v>
      </c>
      <c r="T2637" s="259"/>
      <c r="U2637" s="260" t="s">
        <v>136</v>
      </c>
      <c r="V2637" s="261"/>
      <c r="W2637" s="8"/>
      <c r="X2637" s="253" t="s">
        <v>137</v>
      </c>
      <c r="Y2637" s="254"/>
      <c r="Z2637" s="255" t="s">
        <v>138</v>
      </c>
      <c r="AA2637" s="256"/>
      <c r="AB2637" s="8"/>
      <c r="AC2637" s="258" t="s">
        <v>139</v>
      </c>
      <c r="AD2637" s="259"/>
      <c r="AE2637" s="260" t="s">
        <v>140</v>
      </c>
      <c r="AF2637" s="261"/>
      <c r="AG2637" s="8"/>
      <c r="AH2637" s="253" t="s">
        <v>141</v>
      </c>
      <c r="AI2637" s="254"/>
      <c r="AJ2637" s="255" t="s">
        <v>142</v>
      </c>
      <c r="AK2637" s="256"/>
      <c r="AL2637" s="8"/>
      <c r="AM2637" s="258" t="s">
        <v>143</v>
      </c>
      <c r="AN2637" s="259"/>
      <c r="AO2637" s="260" t="s">
        <v>144</v>
      </c>
      <c r="AP2637" s="261"/>
      <c r="AR2637" s="253" t="s">
        <v>145</v>
      </c>
      <c r="AS2637" s="254"/>
      <c r="AT2637" s="255" t="s">
        <v>146</v>
      </c>
      <c r="AU2637" s="256"/>
      <c r="AV2637" s="4"/>
      <c r="AW2637" s="258" t="s">
        <v>147</v>
      </c>
      <c r="AX2637" s="259"/>
      <c r="AY2637" s="260" t="s">
        <v>148</v>
      </c>
      <c r="AZ2637" s="261"/>
      <c r="BA2637" s="8"/>
      <c r="BB2637" s="253" t="s">
        <v>149</v>
      </c>
      <c r="BC2637" s="254"/>
      <c r="BD2637" s="255" t="s">
        <v>150</v>
      </c>
      <c r="BE2637" s="256"/>
      <c r="BF2637" s="4"/>
      <c r="BG2637" s="258" t="s">
        <v>151</v>
      </c>
      <c r="BH2637" s="259"/>
      <c r="BI2637" s="260" t="s">
        <v>152</v>
      </c>
      <c r="BJ2637" s="261"/>
      <c r="BK2637" s="4"/>
      <c r="BL2637" s="253" t="s">
        <v>153</v>
      </c>
      <c r="BM2637" s="254"/>
      <c r="BN2637" s="255" t="s">
        <v>154</v>
      </c>
      <c r="BO2637" s="256"/>
      <c r="BP2637" s="4"/>
      <c r="BQ2637" s="258" t="s">
        <v>155</v>
      </c>
      <c r="BR2637" s="259"/>
      <c r="BS2637" s="260" t="s">
        <v>156</v>
      </c>
      <c r="BT2637" s="261"/>
      <c r="BU2637" s="8"/>
      <c r="BV2637" s="253" t="s">
        <v>157</v>
      </c>
      <c r="BW2637" s="254"/>
      <c r="BX2637" s="255" t="s">
        <v>158</v>
      </c>
      <c r="BY2637" s="256"/>
      <c r="CA2637" s="46" t="s">
        <v>16</v>
      </c>
      <c r="CC2637" s="136" t="s">
        <v>71</v>
      </c>
      <c r="CD2637" s="9"/>
      <c r="CE2637" s="38"/>
      <c r="CF2637" s="38"/>
      <c r="CG2637" s="38"/>
      <c r="CH2637" s="38"/>
    </row>
    <row r="2638" spans="2:91" ht="18.600000000000001" customHeight="1" thickTop="1" thickBot="1">
      <c r="D2638" s="29">
        <v>0</v>
      </c>
      <c r="E2638" s="33">
        <v>0</v>
      </c>
      <c r="F2638" s="31">
        <v>1</v>
      </c>
      <c r="G2638" s="32">
        <v>0</v>
      </c>
      <c r="I2638" s="29">
        <v>0</v>
      </c>
      <c r="J2638" s="33">
        <f t="shared" ref="J2638" si="25396">IF(0=(1-$J$8*$K$8*$B2635^2),10^14,$B2635*$J$8/(1-$J$8*$K$8*$B2635^2))</f>
        <v>-0.17532695168562445</v>
      </c>
      <c r="K2638" s="31">
        <v>1</v>
      </c>
      <c r="L2638" s="32">
        <v>0</v>
      </c>
      <c r="N2638" s="29">
        <f t="shared" ref="N2638" si="25397">D2638*I2635+F2638*I2638-E2638*J2635-G2638*J2638</f>
        <v>0</v>
      </c>
      <c r="O2638" s="33">
        <f t="shared" ref="O2638" si="25398">(D2638*J2635+E2638*I2635+F2638*J2638+G2638*I2638)</f>
        <v>-0.17532695168562445</v>
      </c>
      <c r="P2638" s="31">
        <f t="shared" ref="P2638" si="25399">D2638*K2635+F2638*K2638-E2638*L2635-G2638*L2638</f>
        <v>1</v>
      </c>
      <c r="Q2638" s="32">
        <f t="shared" ref="Q2638" si="25400">(D2638*L2635+E2638*K2635+F2638*L2638+G2638*K2638)</f>
        <v>0</v>
      </c>
      <c r="S2638" s="29">
        <v>0</v>
      </c>
      <c r="T2638" s="33">
        <v>0</v>
      </c>
      <c r="U2638" s="31">
        <v>1</v>
      </c>
      <c r="V2638" s="32">
        <v>0</v>
      </c>
      <c r="X2638" s="29">
        <f t="shared" ref="X2638" si="25401">N2638*S2635+P2638*S2638-O2638*T2635-Q2638*T2638</f>
        <v>0</v>
      </c>
      <c r="Y2638" s="33">
        <f t="shared" ref="Y2638" si="25402">(N2638*T2635+O2638*S2635+P2638*T2638+Q2638*S2638)</f>
        <v>-0.17532695168562445</v>
      </c>
      <c r="Z2638" s="31">
        <f t="shared" ref="Z2638" si="25403">N2638*U2635+P2638*U2638-O2638*V2635-Q2638*V2638</f>
        <v>0.96810817691476414</v>
      </c>
      <c r="AA2638" s="32">
        <f t="shared" ref="AA2638" si="25404">(N2638*V2635+O2638*U2635+P2638*V2638+Q2638*U2638)</f>
        <v>0</v>
      </c>
      <c r="AB2638" s="8"/>
      <c r="AC2638" s="29">
        <v>0</v>
      </c>
      <c r="AD2638" s="33">
        <f t="shared" ref="AD2638" si="25405">IF(0=(1-$AD$8*$AE$8*$B2635^2),10^14,$B2635*$AD$8/(1-$AD$8*$AE$8*$B2635^2))</f>
        <v>-0.13683008574570424</v>
      </c>
      <c r="AE2638" s="31">
        <v>1</v>
      </c>
      <c r="AF2638" s="32">
        <v>0</v>
      </c>
      <c r="AH2638" s="29">
        <f t="shared" ref="AH2638" si="25406">X2638*AC2635+Z2638*AC2638-Y2638*AD2635-AA2638*AD2638</f>
        <v>0</v>
      </c>
      <c r="AI2638" s="33">
        <f t="shared" ref="AI2638" si="25407">(X2638*AD2635+Y2638*AC2635+Z2638*AD2638+AA2638*AC2638)</f>
        <v>-0.30779327654398903</v>
      </c>
      <c r="AJ2638" s="31">
        <f t="shared" ref="AJ2638" si="25408">X2638*AE2635+Z2638*AE2638-Y2638*AF2635-AA2638*AF2638</f>
        <v>0.96810817691476414</v>
      </c>
      <c r="AK2638" s="32">
        <f t="shared" ref="AK2638" si="25409">(X2638*AF2635+Y2638*AE2635+Z2638*AF2638+AA2638*AE2638)</f>
        <v>0</v>
      </c>
      <c r="AL2638" s="8"/>
      <c r="AM2638" s="29">
        <v>0</v>
      </c>
      <c r="AN2638" s="33">
        <v>0</v>
      </c>
      <c r="AO2638" s="31">
        <v>1</v>
      </c>
      <c r="AP2638" s="32">
        <v>0</v>
      </c>
      <c r="AR2638" s="29">
        <f t="shared" ref="AR2638" si="25410">AH2638*AM2635+AJ2638*AM2638-AI2638*AN2635-AK2638*AN2638</f>
        <v>0</v>
      </c>
      <c r="AS2638" s="33">
        <f t="shared" ref="AS2638" si="25411">(AH2638*AN2635+AI2638*AM2635+AJ2638*AN2638+AK2638*AM2638)</f>
        <v>-0.30779327654398903</v>
      </c>
      <c r="AT2638" s="31">
        <f t="shared" ref="AT2638" si="25412">AH2638*AO2635+AJ2638*AO2638-AI2638*AP2635-AK2638*AP2638</f>
        <v>0.91747836895507162</v>
      </c>
      <c r="AU2638" s="32">
        <f t="shared" ref="AU2638" si="25413">(AH2638*AP2635+AI2638*AO2635+AJ2638*AP2638+AK2638*AO2638)</f>
        <v>0</v>
      </c>
      <c r="AV2638" s="8"/>
      <c r="AW2638" s="29">
        <v>0</v>
      </c>
      <c r="AX2638" s="33">
        <f t="shared" ref="AX2638" si="25414">IF(0=(1-$AX$8*$AY$8*$B2635^2),10^14,$B2635*$AX$8/(1-$AX$8*$AY$8*$B2635^2))</f>
        <v>-0.12426191004453495</v>
      </c>
      <c r="AY2638" s="31">
        <v>1</v>
      </c>
      <c r="AZ2638" s="32">
        <v>0</v>
      </c>
      <c r="BB2638" s="29">
        <f t="shared" ref="BB2638" si="25415">AR2638*AW2635+AT2638*AW2638-AS2638*AX2635-AU2638*AX2638</f>
        <v>0</v>
      </c>
      <c r="BC2638" s="33">
        <f t="shared" ref="BC2638" si="25416">(AR2638*AX2635+AS2638*AW2635+AT2638*AX2638+AU2638*AW2638)</f>
        <v>-0.42180089109489077</v>
      </c>
      <c r="BD2638" s="31">
        <f t="shared" ref="BD2638" si="25417">AR2638*AY2635+AT2638*AY2638-AS2638*AZ2635-AU2638*AZ2638</f>
        <v>0.91747836895507162</v>
      </c>
      <c r="BE2638" s="32">
        <f t="shared" ref="BE2638" si="25418">(AR2638*AZ2635+AS2638*AY2635+AT2638*AZ2638+AU2638*AY2638)</f>
        <v>0</v>
      </c>
      <c r="BF2638" s="8"/>
      <c r="BG2638" s="29">
        <v>0</v>
      </c>
      <c r="BH2638" s="33">
        <v>0</v>
      </c>
      <c r="BI2638" s="31">
        <v>1</v>
      </c>
      <c r="BJ2638" s="32">
        <v>0</v>
      </c>
      <c r="BL2638" s="29">
        <f t="shared" ref="BL2638" si="25419">BB2638*BG2635+BD2638*BG2638-BC2638*BH2635-BE2638*BH2638</f>
        <v>0</v>
      </c>
      <c r="BM2638" s="33">
        <f t="shared" ref="BM2638" si="25420">(BB2638*BH2635+BC2638*BG2635+BD2638*BH2638+BE2638*BG2638)</f>
        <v>-0.42180089109489077</v>
      </c>
      <c r="BN2638" s="31">
        <f t="shared" ref="BN2638" si="25421">BB2638*BI2635+BD2638*BI2638-BC2638*BJ2635-BE2638*BJ2638</f>
        <v>0.89308162110778067</v>
      </c>
      <c r="BO2638" s="32">
        <f t="shared" ref="BO2638" si="25422">(BB2638*BJ2635+BC2638*BI2635+BD2638*BJ2638+BE2638*BI2638)</f>
        <v>0</v>
      </c>
      <c r="BP2638" s="8"/>
      <c r="BQ2638" s="19">
        <f t="shared" ref="BQ2638:BQ2701" si="25423">1/$BR$8</f>
        <v>1</v>
      </c>
      <c r="BR2638" s="47">
        <v>0</v>
      </c>
      <c r="BS2638" s="48">
        <v>1</v>
      </c>
      <c r="BT2638" s="49">
        <v>0</v>
      </c>
      <c r="BV2638" s="29">
        <f t="shared" ref="BV2638" si="25424">BL2638*BQ2635+BN2638*BQ2638-BM2638*BR2635-BO2638*BR2638</f>
        <v>0.89308162110778067</v>
      </c>
      <c r="BW2638" s="33">
        <f t="shared" ref="BW2638" si="25425">(BL2638*BR2635+BM2638*BQ2635+BN2638*BR2638+BO2638*BQ2638)</f>
        <v>-0.42180089109489077</v>
      </c>
      <c r="BX2638" s="31">
        <f t="shared" ref="BX2638" si="25426">BL2638*BS2635+BN2638*BS2638-BM2638*BT2635-BO2638*BT2638</f>
        <v>0.89308162110778067</v>
      </c>
      <c r="BY2638" s="32">
        <f t="shared" ref="BY2638" si="25427">(BL2638*BT2635+BM2638*BS2635+BN2638*BT2638+BO2638*BS2638)</f>
        <v>0</v>
      </c>
      <c r="CA2638" s="50">
        <f t="shared" ref="CA2638" si="25428">(180/PI())*ATAN(-1*(BW2635+BW2638)/(BV2635+BV2638))</f>
        <v>26.784793212968651</v>
      </c>
      <c r="CC2638" s="137">
        <f t="shared" ref="CC2638" si="25429">20*LOG(((1-(10^(CA2635/20)^2)*(1-((1-CC2635)/(1+CC2635))^2))^0.5))</f>
        <v>-29.945520145325631</v>
      </c>
      <c r="CD2638" s="9"/>
      <c r="CE2638" s="38"/>
      <c r="CF2638" s="38"/>
      <c r="CG2638" s="38"/>
      <c r="CH2638" s="38"/>
    </row>
    <row r="2639" spans="2:91" ht="18.600000000000001" customHeight="1">
      <c r="CC2639" s="42"/>
    </row>
    <row r="2640" spans="2:91" ht="18.600000000000001" customHeight="1" thickBot="1">
      <c r="E2640" s="22" t="s">
        <v>4</v>
      </c>
      <c r="J2640" s="22" t="s">
        <v>5</v>
      </c>
      <c r="O2640" s="22" t="s">
        <v>6</v>
      </c>
      <c r="T2640" s="22" t="s">
        <v>7</v>
      </c>
      <c r="Y2640" s="22" t="s">
        <v>8</v>
      </c>
      <c r="AD2640" s="22" t="s">
        <v>65</v>
      </c>
      <c r="AI2640" s="22" t="s">
        <v>9</v>
      </c>
      <c r="AN2640" s="22" t="s">
        <v>66</v>
      </c>
      <c r="AS2640" s="22" t="s">
        <v>51</v>
      </c>
      <c r="AX2640" s="22" t="s">
        <v>67</v>
      </c>
      <c r="BC2640" s="22" t="s">
        <v>52</v>
      </c>
      <c r="BH2640" s="22" t="s">
        <v>68</v>
      </c>
      <c r="BM2640" s="22" t="s">
        <v>63</v>
      </c>
      <c r="BQ2640" s="23" t="s">
        <v>69</v>
      </c>
      <c r="BR2640" s="23"/>
      <c r="BS2640" s="24"/>
      <c r="BT2640" s="24"/>
      <c r="BU2640" s="24"/>
      <c r="BW2640" s="22" t="s">
        <v>64</v>
      </c>
    </row>
    <row r="2641" spans="2:91" ht="18.600000000000001" customHeight="1" thickBot="1">
      <c r="D2641" s="249" t="s">
        <v>103</v>
      </c>
      <c r="E2641" s="250"/>
      <c r="F2641" s="251" t="s">
        <v>104</v>
      </c>
      <c r="G2641" s="252"/>
      <c r="H2641" s="229"/>
      <c r="I2641" s="253" t="s">
        <v>11</v>
      </c>
      <c r="J2641" s="254"/>
      <c r="K2641" s="255" t="s">
        <v>12</v>
      </c>
      <c r="L2641" s="256"/>
      <c r="M2641" s="24"/>
      <c r="N2641" s="253" t="s">
        <v>105</v>
      </c>
      <c r="O2641" s="254"/>
      <c r="P2641" s="255" t="s">
        <v>106</v>
      </c>
      <c r="Q2641" s="256"/>
      <c r="R2641" s="24"/>
      <c r="S2641" s="249" t="s">
        <v>107</v>
      </c>
      <c r="T2641" s="250"/>
      <c r="U2641" s="251" t="s">
        <v>108</v>
      </c>
      <c r="V2641" s="252"/>
      <c r="W2641" s="8"/>
      <c r="X2641" s="253" t="s">
        <v>109</v>
      </c>
      <c r="Y2641" s="254"/>
      <c r="Z2641" s="255" t="s">
        <v>110</v>
      </c>
      <c r="AA2641" s="256"/>
      <c r="AB2641" s="8"/>
      <c r="AC2641" s="253" t="s">
        <v>111</v>
      </c>
      <c r="AD2641" s="254"/>
      <c r="AE2641" s="255" t="s">
        <v>14</v>
      </c>
      <c r="AF2641" s="256"/>
      <c r="AG2641" s="8"/>
      <c r="AH2641" s="253" t="s">
        <v>112</v>
      </c>
      <c r="AI2641" s="254"/>
      <c r="AJ2641" s="255" t="s">
        <v>113</v>
      </c>
      <c r="AK2641" s="256"/>
      <c r="AL2641" s="8"/>
      <c r="AM2641" s="249" t="s">
        <v>114</v>
      </c>
      <c r="AN2641" s="250"/>
      <c r="AO2641" s="251" t="s">
        <v>115</v>
      </c>
      <c r="AP2641" s="252"/>
      <c r="AQ2641" s="24"/>
      <c r="AR2641" s="253" t="s">
        <v>116</v>
      </c>
      <c r="AS2641" s="254"/>
      <c r="AT2641" s="255" t="s">
        <v>13</v>
      </c>
      <c r="AU2641" s="256"/>
      <c r="AV2641" s="4"/>
      <c r="AW2641" s="253" t="s">
        <v>117</v>
      </c>
      <c r="AX2641" s="254"/>
      <c r="AY2641" s="255" t="s">
        <v>118</v>
      </c>
      <c r="AZ2641" s="256"/>
      <c r="BA2641" s="8"/>
      <c r="BB2641" s="253" t="s">
        <v>119</v>
      </c>
      <c r="BC2641" s="254"/>
      <c r="BD2641" s="255" t="s">
        <v>120</v>
      </c>
      <c r="BE2641" s="256"/>
      <c r="BF2641" s="4"/>
      <c r="BG2641" s="249" t="s">
        <v>121</v>
      </c>
      <c r="BH2641" s="250"/>
      <c r="BI2641" s="251" t="s">
        <v>122</v>
      </c>
      <c r="BJ2641" s="252"/>
      <c r="BK2641" s="4"/>
      <c r="BL2641" s="253" t="s">
        <v>123</v>
      </c>
      <c r="BM2641" s="254"/>
      <c r="BN2641" s="255" t="s">
        <v>124</v>
      </c>
      <c r="BO2641" s="256"/>
      <c r="BP2641" s="4"/>
      <c r="BQ2641" s="253" t="s">
        <v>125</v>
      </c>
      <c r="BR2641" s="254"/>
      <c r="BS2641" s="255" t="s">
        <v>126</v>
      </c>
      <c r="BT2641" s="256"/>
      <c r="BU2641" s="8"/>
      <c r="BV2641" s="253" t="s">
        <v>127</v>
      </c>
      <c r="BW2641" s="254"/>
      <c r="BX2641" s="255" t="s">
        <v>128</v>
      </c>
      <c r="BY2641" s="256"/>
      <c r="CA2641" s="27" t="s">
        <v>15</v>
      </c>
      <c r="CC2641" s="133" t="s">
        <v>70</v>
      </c>
      <c r="CD2641" s="9"/>
      <c r="CE2641" s="38"/>
      <c r="CF2641" s="38"/>
      <c r="CG2641" s="38"/>
      <c r="CH2641" s="38"/>
    </row>
    <row r="2642" spans="2:91" ht="18.600000000000001" customHeight="1" thickTop="1" thickBot="1">
      <c r="B2642" s="129">
        <v>7.0600000000000103</v>
      </c>
      <c r="D2642" s="29">
        <v>1</v>
      </c>
      <c r="E2642" s="30">
        <v>0</v>
      </c>
      <c r="F2642" s="31">
        <v>0</v>
      </c>
      <c r="G2642" s="32">
        <f t="shared" ref="G2642:G2705" si="25430">-1/($E$8*$B2642)</f>
        <v>-9.3368271954674092E-2</v>
      </c>
      <c r="I2642" s="29">
        <v>1</v>
      </c>
      <c r="J2642" s="33">
        <v>0</v>
      </c>
      <c r="K2642" s="31">
        <v>0</v>
      </c>
      <c r="L2642" s="32">
        <v>0</v>
      </c>
      <c r="N2642" s="29">
        <f t="shared" ref="N2642" si="25431">D2642*I2642+F2642*I2645-E2642*J2642-G2642*J2645</f>
        <v>0.98367668694897414</v>
      </c>
      <c r="O2642" s="33">
        <f t="shared" ref="O2642" si="25432">(D2642*J2642+E2642*I2642+F2642*J2645+G2642*I2645)</f>
        <v>0</v>
      </c>
      <c r="P2642" s="31">
        <f t="shared" ref="P2642" si="25433">D2642*K2642+F2642*K2645-E2642*L2642-G2642*L2645</f>
        <v>0</v>
      </c>
      <c r="Q2642" s="32">
        <f t="shared" ref="Q2642" si="25434">(D2642*L2642+E2642*K2642+F2642*L2645+G2642*K2645)</f>
        <v>-9.3368271954674092E-2</v>
      </c>
      <c r="S2642" s="29">
        <v>1</v>
      </c>
      <c r="T2642" s="30">
        <v>0</v>
      </c>
      <c r="U2642" s="31">
        <v>0</v>
      </c>
      <c r="V2642" s="32">
        <f t="shared" ref="V2642:V2705" si="25435">-1/($T$8*$B2642)</f>
        <v>-0.18138385269121787</v>
      </c>
      <c r="X2642" s="29">
        <f t="shared" ref="X2642" si="25436">N2642*S2642+P2642*S2645-O2642*T2642-Q2642*T2645</f>
        <v>0.98367668694897414</v>
      </c>
      <c r="Y2642" s="33">
        <f t="shared" ref="Y2642" si="25437">(N2642*T2642+O2642*S2642+P2642*T2645+Q2642*S2645)</f>
        <v>0</v>
      </c>
      <c r="Z2642" s="31">
        <f t="shared" ref="Z2642" si="25438">N2642*U2642+P2642*U2645-O2642*V2642-Q2642*V2645</f>
        <v>0</v>
      </c>
      <c r="AA2642" s="32">
        <f t="shared" ref="AA2642" si="25439">(N2642*V2642+O2642*U2642+P2642*V2645+Q2642*U2645)</f>
        <v>-0.27179133923601206</v>
      </c>
      <c r="AB2642" s="8"/>
      <c r="AC2642" s="29">
        <v>1</v>
      </c>
      <c r="AD2642" s="33">
        <v>0</v>
      </c>
      <c r="AE2642" s="31">
        <v>0</v>
      </c>
      <c r="AF2642" s="32">
        <v>0</v>
      </c>
      <c r="AH2642" s="29">
        <f t="shared" ref="AH2642" si="25440">X2642*AC2642+Z2642*AC2645-Y2642*AD2642-AA2642*AD2645</f>
        <v>0.94659523977771864</v>
      </c>
      <c r="AI2642" s="33">
        <f t="shared" ref="AI2642" si="25441">(X2642*AD2642+Y2642*AC2642+Z2642*AD2645+AA2642*AC2645)</f>
        <v>0</v>
      </c>
      <c r="AJ2642" s="31">
        <f t="shared" ref="AJ2642" si="25442">X2642*AE2642+Z2642*AE2645-Y2642*AF2642-AA2642*AF2645</f>
        <v>0</v>
      </c>
      <c r="AK2642" s="32">
        <f t="shared" ref="AK2642" si="25443">(X2642*AF2642+Y2642*AE2642+Z2642*AF2645+AA2642*AE2645)</f>
        <v>-0.27179133923601206</v>
      </c>
      <c r="AL2642" s="8"/>
      <c r="AM2642" s="29">
        <v>1</v>
      </c>
      <c r="AN2642" s="30">
        <v>0</v>
      </c>
      <c r="AO2642" s="31">
        <v>0</v>
      </c>
      <c r="AP2642" s="32">
        <f t="shared" ref="AP2642:AP2705" si="25444">-1/($AN$8*$B2642)</f>
        <v>-0.16402691218130286</v>
      </c>
      <c r="AR2642" s="29">
        <f t="shared" ref="AR2642" si="25445">AH2642*AM2642+AJ2642*AM2645-AI2642*AN2642-AK2642*AN2645</f>
        <v>0.94659523977771864</v>
      </c>
      <c r="AS2642" s="33">
        <f t="shared" ref="AS2642" si="25446">(AH2642*AN2642+AI2642*AM2642+AJ2642*AN2645+AK2642*AM2645)</f>
        <v>0</v>
      </c>
      <c r="AT2642" s="31">
        <f t="shared" ref="AT2642" si="25447">AH2642*AO2642+AJ2642*AO2645-AI2642*AP2642-AK2642*AP2645</f>
        <v>0</v>
      </c>
      <c r="AU2642" s="32">
        <f t="shared" ref="AU2642" si="25448">(AH2642*AP2642+AI2642*AO2642+AJ2642*AP2645+AK2642*AO2645)</f>
        <v>-0.42705843350227124</v>
      </c>
      <c r="AV2642" s="8"/>
      <c r="AW2642" s="29">
        <v>1</v>
      </c>
      <c r="AX2642" s="33">
        <v>0</v>
      </c>
      <c r="AY2642" s="31">
        <v>0</v>
      </c>
      <c r="AZ2642" s="32">
        <v>0</v>
      </c>
      <c r="BB2642" s="29">
        <f t="shared" ref="BB2642" si="25449">AR2642*AW2642+AT2642*AW2645-AS2642*AX2642-AU2642*AX2645</f>
        <v>0.89368101627441288</v>
      </c>
      <c r="BC2642" s="33">
        <f t="shared" ref="BC2642" si="25450">(AR2642*AX2642+AS2642*AW2642+AT2642*AX2645+AU2642*AW2645)</f>
        <v>0</v>
      </c>
      <c r="BD2642" s="31">
        <f t="shared" ref="BD2642" si="25451">AR2642*AY2642+AT2642*AY2645-AS2642*AZ2642-AU2642*AZ2645</f>
        <v>0</v>
      </c>
      <c r="BE2642" s="32">
        <f t="shared" ref="BE2642" si="25452">(AR2642*AZ2642+AS2642*AY2642+AT2642*AZ2645+AU2642*AY2645)</f>
        <v>-0.42705843350227124</v>
      </c>
      <c r="BF2642" s="8"/>
      <c r="BG2642" s="29">
        <v>1</v>
      </c>
      <c r="BH2642" s="30">
        <v>0</v>
      </c>
      <c r="BI2642" s="31">
        <v>0</v>
      </c>
      <c r="BJ2642" s="32">
        <f t="shared" ref="BJ2642:BJ2705" si="25453">-1/($BH$8*$B2642)</f>
        <v>-5.7675637393767618E-2</v>
      </c>
      <c r="BL2642" s="29">
        <f t="shared" ref="BL2642" si="25454">BB2642*BG2642+BD2642*BG2645-BC2642*BH2642-BE2642*BH2645</f>
        <v>0.89368101627441288</v>
      </c>
      <c r="BM2642" s="33">
        <f t="shared" ref="BM2642" si="25455">(BB2642*BH2642+BC2642*BG2642+BD2642*BH2645+BE2642*BG2645)</f>
        <v>0</v>
      </c>
      <c r="BN2642" s="31">
        <f t="shared" ref="BN2642" si="25456">BB2642*BI2642+BD2642*BI2645-BC2642*BJ2642-BE2642*BJ2645</f>
        <v>0</v>
      </c>
      <c r="BO2642" s="32">
        <f t="shared" ref="BO2642" si="25457">(BB2642*BJ2642+BC2642*BI2642+BD2642*BJ2645+BE2642*BI2645)</f>
        <v>-0.478602055742608</v>
      </c>
      <c r="BP2642" s="8"/>
      <c r="BQ2642" s="34">
        <v>1</v>
      </c>
      <c r="BR2642" s="35">
        <v>0</v>
      </c>
      <c r="BS2642" s="11">
        <v>0</v>
      </c>
      <c r="BT2642" s="36">
        <v>0</v>
      </c>
      <c r="BV2642" s="29">
        <f t="shared" ref="BV2642" si="25458">BL2642*BQ2642+BN2642*BQ2645-BM2642*BR2642-BO2642*BR2645</f>
        <v>0.89368101627441288</v>
      </c>
      <c r="BW2642" s="33">
        <f t="shared" ref="BW2642" si="25459">(BL2642*BR2642+BM2642*BQ2642+BN2642*BR2645+BO2642*BQ2645)</f>
        <v>-0.478602055742608</v>
      </c>
      <c r="BX2642" s="31">
        <f t="shared" ref="BX2642" si="25460">BL2642*BS2642+BN2642*BS2645-BM2642*BT2642-BO2642*BT2645</f>
        <v>0</v>
      </c>
      <c r="BY2642" s="32">
        <f t="shared" ref="BY2642" si="25461">(BL2642*BT2642+BM2642*BS2642+BN2642*BT2645+BO2642*BS2645)</f>
        <v>-0.478602055742608</v>
      </c>
      <c r="CA2642" s="37">
        <f t="shared" ref="CA2642" si="25462">20*LOG(((1+$BR$8)/$BR$8)/((BV2642+BV2645)^2+(BW2642+BW2645)^2)^0.5)</f>
        <v>-3.6421946228821747E-3</v>
      </c>
      <c r="CC2642" s="134">
        <f t="shared" ref="CC2642" si="25463">((BV2642^2+BW2642^2)^0.5)/((BV2645^2+BW2645^2)^0.5)</f>
        <v>1.0263511293747551</v>
      </c>
      <c r="CD2642" s="9"/>
      <c r="CE2642" s="38"/>
      <c r="CF2642" s="38"/>
      <c r="CG2642" s="38"/>
      <c r="CH2642" s="38"/>
      <c r="CM2642" s="129">
        <v>7.04</v>
      </c>
    </row>
    <row r="2643" spans="2:91" ht="18.600000000000001" customHeight="1" thickBot="1">
      <c r="D2643" s="39"/>
      <c r="G2643" s="40"/>
      <c r="I2643" s="39"/>
      <c r="L2643" s="40"/>
      <c r="N2643" s="39"/>
      <c r="Q2643" s="40"/>
      <c r="S2643" s="39"/>
      <c r="V2643" s="40"/>
      <c r="X2643" s="39"/>
      <c r="AA2643" s="40"/>
      <c r="AC2643" s="39"/>
      <c r="AF2643" s="40"/>
      <c r="AH2643" s="39"/>
      <c r="AK2643" s="40"/>
      <c r="AM2643" s="39"/>
      <c r="AP2643" s="40"/>
      <c r="AR2643" s="39"/>
      <c r="AU2643" s="40"/>
      <c r="AW2643" s="39"/>
      <c r="AZ2643" s="40"/>
      <c r="BB2643" s="39"/>
      <c r="BE2643" s="40"/>
      <c r="BG2643" s="39"/>
      <c r="BJ2643" s="40"/>
      <c r="BL2643" s="39"/>
      <c r="BO2643" s="40"/>
      <c r="BQ2643" s="34"/>
      <c r="BR2643" s="11"/>
      <c r="BS2643" s="11"/>
      <c r="BT2643" s="41"/>
      <c r="BV2643" s="39"/>
      <c r="BY2643" s="40"/>
      <c r="CC2643" s="135"/>
      <c r="CD2643" s="9"/>
      <c r="CE2643" s="38"/>
      <c r="CF2643" s="38"/>
      <c r="CG2643" s="38"/>
      <c r="CH2643" s="38"/>
    </row>
    <row r="2644" spans="2:91" ht="18.600000000000001" customHeight="1" thickBot="1">
      <c r="D2644" s="258" t="s">
        <v>129</v>
      </c>
      <c r="E2644" s="259"/>
      <c r="F2644" s="260" t="s">
        <v>130</v>
      </c>
      <c r="G2644" s="261"/>
      <c r="H2644" s="229"/>
      <c r="I2644" s="258" t="s">
        <v>131</v>
      </c>
      <c r="J2644" s="259"/>
      <c r="K2644" s="260" t="s">
        <v>132</v>
      </c>
      <c r="L2644" s="261"/>
      <c r="N2644" s="253" t="s">
        <v>133</v>
      </c>
      <c r="O2644" s="254"/>
      <c r="P2644" s="255" t="s">
        <v>134</v>
      </c>
      <c r="Q2644" s="256"/>
      <c r="S2644" s="258" t="s">
        <v>135</v>
      </c>
      <c r="T2644" s="259"/>
      <c r="U2644" s="260" t="s">
        <v>136</v>
      </c>
      <c r="V2644" s="261"/>
      <c r="W2644" s="8"/>
      <c r="X2644" s="253" t="s">
        <v>137</v>
      </c>
      <c r="Y2644" s="254"/>
      <c r="Z2644" s="255" t="s">
        <v>138</v>
      </c>
      <c r="AA2644" s="256"/>
      <c r="AB2644" s="8"/>
      <c r="AC2644" s="258" t="s">
        <v>139</v>
      </c>
      <c r="AD2644" s="259"/>
      <c r="AE2644" s="260" t="s">
        <v>140</v>
      </c>
      <c r="AF2644" s="261"/>
      <c r="AG2644" s="8"/>
      <c r="AH2644" s="253" t="s">
        <v>141</v>
      </c>
      <c r="AI2644" s="254"/>
      <c r="AJ2644" s="255" t="s">
        <v>142</v>
      </c>
      <c r="AK2644" s="256"/>
      <c r="AL2644" s="8"/>
      <c r="AM2644" s="258" t="s">
        <v>143</v>
      </c>
      <c r="AN2644" s="259"/>
      <c r="AO2644" s="260" t="s">
        <v>144</v>
      </c>
      <c r="AP2644" s="261"/>
      <c r="AR2644" s="253" t="s">
        <v>145</v>
      </c>
      <c r="AS2644" s="254"/>
      <c r="AT2644" s="255" t="s">
        <v>146</v>
      </c>
      <c r="AU2644" s="256"/>
      <c r="AV2644" s="4"/>
      <c r="AW2644" s="258" t="s">
        <v>147</v>
      </c>
      <c r="AX2644" s="259"/>
      <c r="AY2644" s="260" t="s">
        <v>148</v>
      </c>
      <c r="AZ2644" s="261"/>
      <c r="BA2644" s="8"/>
      <c r="BB2644" s="253" t="s">
        <v>149</v>
      </c>
      <c r="BC2644" s="254"/>
      <c r="BD2644" s="255" t="s">
        <v>150</v>
      </c>
      <c r="BE2644" s="256"/>
      <c r="BF2644" s="4"/>
      <c r="BG2644" s="258" t="s">
        <v>151</v>
      </c>
      <c r="BH2644" s="259"/>
      <c r="BI2644" s="260" t="s">
        <v>152</v>
      </c>
      <c r="BJ2644" s="261"/>
      <c r="BK2644" s="4"/>
      <c r="BL2644" s="253" t="s">
        <v>153</v>
      </c>
      <c r="BM2644" s="254"/>
      <c r="BN2644" s="255" t="s">
        <v>154</v>
      </c>
      <c r="BO2644" s="256"/>
      <c r="BP2644" s="4"/>
      <c r="BQ2644" s="258" t="s">
        <v>155</v>
      </c>
      <c r="BR2644" s="259"/>
      <c r="BS2644" s="260" t="s">
        <v>156</v>
      </c>
      <c r="BT2644" s="261"/>
      <c r="BU2644" s="8"/>
      <c r="BV2644" s="253" t="s">
        <v>157</v>
      </c>
      <c r="BW2644" s="254"/>
      <c r="BX2644" s="255" t="s">
        <v>158</v>
      </c>
      <c r="BY2644" s="256"/>
      <c r="CA2644" s="46" t="s">
        <v>16</v>
      </c>
      <c r="CC2644" s="136" t="s">
        <v>71</v>
      </c>
      <c r="CD2644" s="9"/>
      <c r="CE2644" s="38"/>
      <c r="CF2644" s="38"/>
      <c r="CG2644" s="38"/>
      <c r="CH2644" s="38"/>
    </row>
    <row r="2645" spans="2:91" ht="18.600000000000001" customHeight="1" thickTop="1" thickBot="1">
      <c r="D2645" s="29">
        <v>0</v>
      </c>
      <c r="E2645" s="33">
        <v>0</v>
      </c>
      <c r="F2645" s="31">
        <v>1</v>
      </c>
      <c r="G2645" s="32">
        <v>0</v>
      </c>
      <c r="I2645" s="29">
        <v>0</v>
      </c>
      <c r="J2645" s="33">
        <f t="shared" ref="J2645" si="25464">IF(0=(1-$J$8*$K$8*$B2642^2),10^14,$B2642*$J$8/(1-$J$8*$K$8*$B2642^2))</f>
        <v>-0.17482719460578763</v>
      </c>
      <c r="K2645" s="31">
        <v>1</v>
      </c>
      <c r="L2645" s="32">
        <v>0</v>
      </c>
      <c r="N2645" s="29">
        <f t="shared" ref="N2645" si="25465">D2645*I2642+F2645*I2645-E2645*J2642-G2645*J2645</f>
        <v>0</v>
      </c>
      <c r="O2645" s="33">
        <f t="shared" ref="O2645" si="25466">(D2645*J2642+E2645*I2642+F2645*J2645+G2645*I2645)</f>
        <v>-0.17482719460578763</v>
      </c>
      <c r="P2645" s="31">
        <f t="shared" ref="P2645" si="25467">D2645*K2642+F2645*K2645-E2645*L2642-G2645*L2645</f>
        <v>1</v>
      </c>
      <c r="Q2645" s="32">
        <f t="shared" ref="Q2645" si="25468">(D2645*L2642+E2645*K2642+F2645*L2645+G2645*K2645)</f>
        <v>0</v>
      </c>
      <c r="S2645" s="29">
        <v>0</v>
      </c>
      <c r="T2645" s="33">
        <v>0</v>
      </c>
      <c r="U2645" s="31">
        <v>1</v>
      </c>
      <c r="V2645" s="32">
        <v>0</v>
      </c>
      <c r="X2645" s="29">
        <f t="shared" ref="X2645" si="25469">N2645*S2642+P2645*S2645-O2645*T2642-Q2645*T2645</f>
        <v>0</v>
      </c>
      <c r="Y2645" s="33">
        <f t="shared" ref="Y2645" si="25470">(N2645*T2642+O2645*S2642+P2645*T2645+Q2645*S2645)</f>
        <v>-0.17482719460578763</v>
      </c>
      <c r="Z2645" s="31">
        <f t="shared" ref="Z2645" si="25471">N2645*U2642+P2645*U2645-O2645*V2642-Q2645*V2645</f>
        <v>0.96828916988720493</v>
      </c>
      <c r="AA2645" s="32">
        <f t="shared" ref="AA2645" si="25472">(N2645*V2642+O2645*U2642+P2645*V2645+Q2645*U2645)</f>
        <v>0</v>
      </c>
      <c r="AB2645" s="8"/>
      <c r="AC2645" s="29">
        <v>0</v>
      </c>
      <c r="AD2645" s="33">
        <f t="shared" ref="AD2645" si="25473">IF(0=(1-$AD$8*$AE$8*$B2642^2),10^14,$B2642*$AD$8/(1-$AD$8*$AE$8*$B2642^2))</f>
        <v>-0.13643351283925775</v>
      </c>
      <c r="AE2645" s="31">
        <v>1</v>
      </c>
      <c r="AF2645" s="32">
        <v>0</v>
      </c>
      <c r="AH2645" s="29">
        <f t="shared" ref="AH2645" si="25474">X2645*AC2642+Z2645*AC2645-Y2645*AD2642-AA2645*AD2645</f>
        <v>0</v>
      </c>
      <c r="AI2645" s="33">
        <f t="shared" ref="AI2645" si="25475">(X2645*AD2642+Y2645*AC2642+Z2645*AD2645+AA2645*AC2645)</f>
        <v>-0.30693428749770785</v>
      </c>
      <c r="AJ2645" s="31">
        <f t="shared" ref="AJ2645" si="25476">X2645*AE2642+Z2645*AE2645-Y2645*AF2642-AA2645*AF2645</f>
        <v>0.96828916988720493</v>
      </c>
      <c r="AK2645" s="32">
        <f t="shared" ref="AK2645" si="25477">(X2645*AF2642+Y2645*AE2642+Z2645*AF2645+AA2645*AE2645)</f>
        <v>0</v>
      </c>
      <c r="AL2645" s="8"/>
      <c r="AM2645" s="29">
        <v>0</v>
      </c>
      <c r="AN2645" s="33">
        <v>0</v>
      </c>
      <c r="AO2645" s="31">
        <v>1</v>
      </c>
      <c r="AP2645" s="32">
        <v>0</v>
      </c>
      <c r="AR2645" s="29">
        <f t="shared" ref="AR2645" si="25478">AH2645*AM2642+AJ2645*AM2645-AI2645*AN2642-AK2645*AN2645</f>
        <v>0</v>
      </c>
      <c r="AS2645" s="33">
        <f t="shared" ref="AS2645" si="25479">(AH2645*AN2642+AI2645*AM2642+AJ2645*AN2645+AK2645*AM2645)</f>
        <v>-0.30693428749770785</v>
      </c>
      <c r="AT2645" s="31">
        <f t="shared" ref="AT2645" si="25480">AH2645*AO2642+AJ2645*AO2645-AI2645*AP2642-AK2645*AP2645</f>
        <v>0.91794368646638769</v>
      </c>
      <c r="AU2645" s="32">
        <f t="shared" ref="AU2645" si="25481">(AH2645*AP2642+AI2645*AO2642+AJ2645*AP2645+AK2645*AO2645)</f>
        <v>0</v>
      </c>
      <c r="AV2645" s="8"/>
      <c r="AW2645" s="29">
        <v>0</v>
      </c>
      <c r="AX2645" s="33">
        <f t="shared" ref="AX2645" si="25482">IF(0=(1-$AX$8*$AY$8*$B2642^2),10^14,$B2642*$AX$8/(1-$AX$8*$AY$8*$B2642^2))</f>
        <v>-0.12390394229979397</v>
      </c>
      <c r="AY2645" s="31">
        <v>1</v>
      </c>
      <c r="AZ2645" s="32">
        <v>0</v>
      </c>
      <c r="BB2645" s="29">
        <f t="shared" ref="BB2645" si="25483">AR2645*AW2642+AT2645*AW2645-AS2645*AX2642-AU2645*AX2645</f>
        <v>0</v>
      </c>
      <c r="BC2645" s="33">
        <f t="shared" ref="BC2645" si="25484">(AR2645*AX2642+AS2645*AW2642+AT2645*AX2645+AU2645*AW2645)</f>
        <v>-0.42067112906009929</v>
      </c>
      <c r="BD2645" s="31">
        <f t="shared" ref="BD2645" si="25485">AR2645*AY2642+AT2645*AY2645-AS2645*AZ2642-AU2645*AZ2645</f>
        <v>0.91794368646638769</v>
      </c>
      <c r="BE2645" s="32">
        <f t="shared" ref="BE2645" si="25486">(AR2645*AZ2642+AS2645*AY2642+AT2645*AZ2645+AU2645*AY2645)</f>
        <v>0</v>
      </c>
      <c r="BF2645" s="8"/>
      <c r="BG2645" s="29">
        <v>0</v>
      </c>
      <c r="BH2645" s="33">
        <v>0</v>
      </c>
      <c r="BI2645" s="31">
        <v>1</v>
      </c>
      <c r="BJ2645" s="32">
        <v>0</v>
      </c>
      <c r="BL2645" s="29">
        <f t="shared" ref="BL2645" si="25487">BB2645*BG2642+BD2645*BG2645-BC2645*BH2642-BE2645*BH2645</f>
        <v>0</v>
      </c>
      <c r="BM2645" s="33">
        <f t="shared" ref="BM2645" si="25488">(BB2645*BH2642+BC2645*BG2642+BD2645*BH2645+BE2645*BG2645)</f>
        <v>-0.42067112906009929</v>
      </c>
      <c r="BN2645" s="31">
        <f t="shared" ref="BN2645" si="25489">BB2645*BI2642+BD2645*BI2645-BC2645*BJ2642-BE2645*BJ2645</f>
        <v>0.89368121096469055</v>
      </c>
      <c r="BO2645" s="32">
        <f t="shared" ref="BO2645" si="25490">(BB2645*BJ2642+BC2645*BI2642+BD2645*BJ2645+BE2645*BI2645)</f>
        <v>0</v>
      </c>
      <c r="BP2645" s="8"/>
      <c r="BQ2645" s="19">
        <f t="shared" ref="BQ2645:BQ2708" si="25491">1/$BR$8</f>
        <v>1</v>
      </c>
      <c r="BR2645" s="47">
        <v>0</v>
      </c>
      <c r="BS2645" s="48">
        <v>1</v>
      </c>
      <c r="BT2645" s="49">
        <v>0</v>
      </c>
      <c r="BV2645" s="29">
        <f t="shared" ref="BV2645" si="25492">BL2645*BQ2642+BN2645*BQ2645-BM2645*BR2642-BO2645*BR2645</f>
        <v>0.89368121096469055</v>
      </c>
      <c r="BW2645" s="33">
        <f t="shared" ref="BW2645" si="25493">(BL2645*BR2642+BM2645*BQ2642+BN2645*BR2645+BO2645*BQ2645)</f>
        <v>-0.42067112906009929</v>
      </c>
      <c r="BX2645" s="31">
        <f t="shared" ref="BX2645" si="25494">BL2645*BS2642+BN2645*BS2645-BM2645*BT2642-BO2645*BT2645</f>
        <v>0.89368121096469055</v>
      </c>
      <c r="BY2645" s="32">
        <f t="shared" ref="BY2645" si="25495">(BL2645*BT2642+BM2645*BS2642+BN2645*BT2645+BO2645*BS2645)</f>
        <v>0</v>
      </c>
      <c r="CA2645" s="50">
        <f t="shared" ref="CA2645" si="25496">(180/PI())*ATAN(-1*(BW2642+BW2645)/(BV2642+BV2645))</f>
        <v>26.708279419899718</v>
      </c>
      <c r="CC2645" s="137">
        <f t="shared" ref="CC2645" si="25497">20*LOG(((1-(10^(CA2642/20)^2)*(1-((1-CC2642)/(1+CC2642))^2))^0.5))</f>
        <v>-29.96857167964674</v>
      </c>
      <c r="CD2645" s="9"/>
      <c r="CE2645" s="38"/>
      <c r="CF2645" s="38"/>
      <c r="CG2645" s="38"/>
      <c r="CH2645" s="38"/>
    </row>
    <row r="2646" spans="2:91" ht="18.600000000000001" customHeight="1">
      <c r="CC2646" s="42"/>
    </row>
    <row r="2647" spans="2:91" ht="18.600000000000001" customHeight="1" thickBot="1">
      <c r="E2647" s="22" t="s">
        <v>4</v>
      </c>
      <c r="J2647" s="22" t="s">
        <v>5</v>
      </c>
      <c r="O2647" s="22" t="s">
        <v>6</v>
      </c>
      <c r="T2647" s="22" t="s">
        <v>7</v>
      </c>
      <c r="Y2647" s="22" t="s">
        <v>8</v>
      </c>
      <c r="AD2647" s="22" t="s">
        <v>65</v>
      </c>
      <c r="AI2647" s="22" t="s">
        <v>9</v>
      </c>
      <c r="AN2647" s="22" t="s">
        <v>66</v>
      </c>
      <c r="AS2647" s="22" t="s">
        <v>51</v>
      </c>
      <c r="AX2647" s="22" t="s">
        <v>67</v>
      </c>
      <c r="BC2647" s="22" t="s">
        <v>52</v>
      </c>
      <c r="BH2647" s="22" t="s">
        <v>68</v>
      </c>
      <c r="BM2647" s="22" t="s">
        <v>63</v>
      </c>
      <c r="BQ2647" s="23" t="s">
        <v>69</v>
      </c>
      <c r="BR2647" s="23"/>
      <c r="BS2647" s="24"/>
      <c r="BT2647" s="24"/>
      <c r="BU2647" s="24"/>
      <c r="BW2647" s="22" t="s">
        <v>64</v>
      </c>
    </row>
    <row r="2648" spans="2:91" ht="18.600000000000001" customHeight="1" thickBot="1">
      <c r="D2648" s="249" t="s">
        <v>103</v>
      </c>
      <c r="E2648" s="250"/>
      <c r="F2648" s="251" t="s">
        <v>104</v>
      </c>
      <c r="G2648" s="252"/>
      <c r="H2648" s="229"/>
      <c r="I2648" s="253" t="s">
        <v>11</v>
      </c>
      <c r="J2648" s="254"/>
      <c r="K2648" s="255" t="s">
        <v>12</v>
      </c>
      <c r="L2648" s="256"/>
      <c r="M2648" s="24"/>
      <c r="N2648" s="253" t="s">
        <v>105</v>
      </c>
      <c r="O2648" s="254"/>
      <c r="P2648" s="255" t="s">
        <v>106</v>
      </c>
      <c r="Q2648" s="256"/>
      <c r="R2648" s="24"/>
      <c r="S2648" s="249" t="s">
        <v>107</v>
      </c>
      <c r="T2648" s="250"/>
      <c r="U2648" s="251" t="s">
        <v>108</v>
      </c>
      <c r="V2648" s="252"/>
      <c r="W2648" s="8"/>
      <c r="X2648" s="253" t="s">
        <v>109</v>
      </c>
      <c r="Y2648" s="254"/>
      <c r="Z2648" s="255" t="s">
        <v>110</v>
      </c>
      <c r="AA2648" s="256"/>
      <c r="AB2648" s="8"/>
      <c r="AC2648" s="253" t="s">
        <v>111</v>
      </c>
      <c r="AD2648" s="254"/>
      <c r="AE2648" s="255" t="s">
        <v>14</v>
      </c>
      <c r="AF2648" s="256"/>
      <c r="AG2648" s="8"/>
      <c r="AH2648" s="253" t="s">
        <v>112</v>
      </c>
      <c r="AI2648" s="254"/>
      <c r="AJ2648" s="255" t="s">
        <v>113</v>
      </c>
      <c r="AK2648" s="256"/>
      <c r="AL2648" s="8"/>
      <c r="AM2648" s="249" t="s">
        <v>114</v>
      </c>
      <c r="AN2648" s="250"/>
      <c r="AO2648" s="251" t="s">
        <v>115</v>
      </c>
      <c r="AP2648" s="252"/>
      <c r="AQ2648" s="24"/>
      <c r="AR2648" s="253" t="s">
        <v>116</v>
      </c>
      <c r="AS2648" s="254"/>
      <c r="AT2648" s="255" t="s">
        <v>13</v>
      </c>
      <c r="AU2648" s="256"/>
      <c r="AV2648" s="4"/>
      <c r="AW2648" s="253" t="s">
        <v>117</v>
      </c>
      <c r="AX2648" s="254"/>
      <c r="AY2648" s="255" t="s">
        <v>118</v>
      </c>
      <c r="AZ2648" s="256"/>
      <c r="BA2648" s="8"/>
      <c r="BB2648" s="253" t="s">
        <v>119</v>
      </c>
      <c r="BC2648" s="254"/>
      <c r="BD2648" s="255" t="s">
        <v>120</v>
      </c>
      <c r="BE2648" s="256"/>
      <c r="BF2648" s="4"/>
      <c r="BG2648" s="249" t="s">
        <v>121</v>
      </c>
      <c r="BH2648" s="250"/>
      <c r="BI2648" s="251" t="s">
        <v>122</v>
      </c>
      <c r="BJ2648" s="252"/>
      <c r="BK2648" s="4"/>
      <c r="BL2648" s="253" t="s">
        <v>123</v>
      </c>
      <c r="BM2648" s="254"/>
      <c r="BN2648" s="255" t="s">
        <v>124</v>
      </c>
      <c r="BO2648" s="256"/>
      <c r="BP2648" s="4"/>
      <c r="BQ2648" s="253" t="s">
        <v>125</v>
      </c>
      <c r="BR2648" s="254"/>
      <c r="BS2648" s="255" t="s">
        <v>126</v>
      </c>
      <c r="BT2648" s="256"/>
      <c r="BU2648" s="8"/>
      <c r="BV2648" s="253" t="s">
        <v>127</v>
      </c>
      <c r="BW2648" s="254"/>
      <c r="BX2648" s="255" t="s">
        <v>128</v>
      </c>
      <c r="BY2648" s="256"/>
      <c r="CA2648" s="27" t="s">
        <v>15</v>
      </c>
      <c r="CC2648" s="133" t="s">
        <v>70</v>
      </c>
      <c r="CD2648" s="9"/>
      <c r="CE2648" s="38"/>
      <c r="CF2648" s="38"/>
      <c r="CG2648" s="38"/>
      <c r="CH2648" s="38"/>
    </row>
    <row r="2649" spans="2:91" ht="18.600000000000001" customHeight="1" thickTop="1" thickBot="1">
      <c r="B2649" s="129">
        <v>7.0800000000000098</v>
      </c>
      <c r="D2649" s="29">
        <v>1</v>
      </c>
      <c r="E2649" s="30">
        <v>0</v>
      </c>
      <c r="F2649" s="31">
        <v>0</v>
      </c>
      <c r="G2649" s="32">
        <f t="shared" ref="G2649:G2712" si="25498">-1/($E$8*$B2649)</f>
        <v>-9.3104519774011171E-2</v>
      </c>
      <c r="I2649" s="29">
        <v>1</v>
      </c>
      <c r="J2649" s="33">
        <v>0</v>
      </c>
      <c r="K2649" s="31">
        <v>0</v>
      </c>
      <c r="L2649" s="32">
        <v>0</v>
      </c>
      <c r="N2649" s="29">
        <f t="shared" ref="N2649" si="25499">D2649*I2649+F2649*I2652-E2649*J2649-G2649*J2652</f>
        <v>0.98376906233640082</v>
      </c>
      <c r="O2649" s="33">
        <f t="shared" ref="O2649" si="25500">(D2649*J2649+E2649*I2649+F2649*J2652+G2649*I2652)</f>
        <v>0</v>
      </c>
      <c r="P2649" s="31">
        <f t="shared" ref="P2649" si="25501">D2649*K2649+F2649*K2652-E2649*L2649-G2649*L2652</f>
        <v>0</v>
      </c>
      <c r="Q2649" s="32">
        <f t="shared" ref="Q2649" si="25502">(D2649*L2649+E2649*K2649+F2649*L2652+G2649*K2652)</f>
        <v>-9.3104519774011171E-2</v>
      </c>
      <c r="S2649" s="29">
        <v>1</v>
      </c>
      <c r="T2649" s="30">
        <v>0</v>
      </c>
      <c r="U2649" s="31">
        <v>0</v>
      </c>
      <c r="V2649" s="32">
        <f t="shared" ref="V2649:V2712" si="25503">-1/($T$8*$B2649)</f>
        <v>-0.18087146892655342</v>
      </c>
      <c r="X2649" s="29">
        <f t="shared" ref="X2649" si="25504">N2649*S2649+P2649*S2652-O2649*T2649-Q2649*T2652</f>
        <v>0.98376906233640082</v>
      </c>
      <c r="Y2649" s="33">
        <f t="shared" ref="Y2649" si="25505">(N2649*T2649+O2649*S2649+P2649*T2652+Q2649*S2652)</f>
        <v>0</v>
      </c>
      <c r="Z2649" s="31">
        <f t="shared" ref="Z2649" si="25506">N2649*U2649+P2649*U2652-O2649*V2649-Q2649*V2652</f>
        <v>0</v>
      </c>
      <c r="AA2649" s="32">
        <f t="shared" ref="AA2649" si="25507">(N2649*V2649+O2649*U2649+P2649*V2652+Q2649*U2652)</f>
        <v>-0.2710402751632941</v>
      </c>
      <c r="AB2649" s="8"/>
      <c r="AC2649" s="29">
        <v>1</v>
      </c>
      <c r="AD2649" s="33">
        <v>0</v>
      </c>
      <c r="AE2649" s="31">
        <v>0</v>
      </c>
      <c r="AF2649" s="32">
        <v>0</v>
      </c>
      <c r="AH2649" s="29">
        <f t="shared" ref="AH2649" si="25508">X2649*AC2649+Z2649*AC2652-Y2649*AD2649-AA2649*AD2652</f>
        <v>0.94689694464282836</v>
      </c>
      <c r="AI2649" s="33">
        <f t="shared" ref="AI2649" si="25509">(X2649*AD2649+Y2649*AC2649+Z2649*AD2652+AA2649*AC2652)</f>
        <v>0</v>
      </c>
      <c r="AJ2649" s="31">
        <f t="shared" ref="AJ2649" si="25510">X2649*AE2649+Z2649*AE2652-Y2649*AF2649-AA2649*AF2652</f>
        <v>0</v>
      </c>
      <c r="AK2649" s="32">
        <f t="shared" ref="AK2649" si="25511">(X2649*AF2649+Y2649*AE2649+Z2649*AF2652+AA2649*AE2652)</f>
        <v>-0.2710402751632941</v>
      </c>
      <c r="AL2649" s="8"/>
      <c r="AM2649" s="29">
        <v>1</v>
      </c>
      <c r="AN2649" s="30">
        <v>0</v>
      </c>
      <c r="AO2649" s="31">
        <v>0</v>
      </c>
      <c r="AP2649" s="32">
        <f t="shared" ref="AP2649:AP2712" si="25512">-1/($AN$8*$B2649)</f>
        <v>-0.16356355932203367</v>
      </c>
      <c r="AR2649" s="29">
        <f t="shared" ref="AR2649" si="25513">AH2649*AM2649+AJ2649*AM2652-AI2649*AN2649-AK2649*AN2652</f>
        <v>0.94689694464282836</v>
      </c>
      <c r="AS2649" s="33">
        <f t="shared" ref="AS2649" si="25514">(AH2649*AN2649+AI2649*AM2649+AJ2649*AN2652+AK2649*AM2652)</f>
        <v>0</v>
      </c>
      <c r="AT2649" s="31">
        <f t="shared" ref="AT2649" si="25515">AH2649*AO2649+AJ2649*AO2652-AI2649*AP2649-AK2649*AP2652</f>
        <v>0</v>
      </c>
      <c r="AU2649" s="32">
        <f t="shared" ref="AU2649" si="25516">(AH2649*AP2649+AI2649*AO2649+AJ2649*AP2652+AK2649*AO2652)</f>
        <v>-0.42591810974023381</v>
      </c>
      <c r="AV2649" s="8"/>
      <c r="AW2649" s="29">
        <v>1</v>
      </c>
      <c r="AX2649" s="33">
        <v>0</v>
      </c>
      <c r="AY2649" s="31">
        <v>0</v>
      </c>
      <c r="AZ2649" s="32">
        <v>0</v>
      </c>
      <c r="BB2649" s="29">
        <f t="shared" ref="BB2649" si="25517">AR2649*AW2649+AT2649*AW2652-AS2649*AX2649-AU2649*AX2652</f>
        <v>0.89427559368171272</v>
      </c>
      <c r="BC2649" s="33">
        <f t="shared" ref="BC2649" si="25518">(AR2649*AX2649+AS2649*AW2649+AT2649*AX2652+AU2649*AW2652)</f>
        <v>0</v>
      </c>
      <c r="BD2649" s="31">
        <f t="shared" ref="BD2649" si="25519">AR2649*AY2649+AT2649*AY2652-AS2649*AZ2649-AU2649*AZ2652</f>
        <v>0</v>
      </c>
      <c r="BE2649" s="32">
        <f t="shared" ref="BE2649" si="25520">(AR2649*AZ2649+AS2649*AY2649+AT2649*AZ2652+AU2649*AY2652)</f>
        <v>-0.42591810974023381</v>
      </c>
      <c r="BF2649" s="8"/>
      <c r="BG2649" s="29">
        <v>1</v>
      </c>
      <c r="BH2649" s="30">
        <v>0</v>
      </c>
      <c r="BI2649" s="31">
        <v>0</v>
      </c>
      <c r="BJ2649" s="32">
        <f t="shared" ref="BJ2649:BJ2712" si="25521">-1/($BH$8*$B2649)</f>
        <v>-5.75127118644067E-2</v>
      </c>
      <c r="BL2649" s="29">
        <f t="shared" ref="BL2649" si="25522">BB2649*BG2649+BD2649*BG2652-BC2649*BH2649-BE2649*BH2652</f>
        <v>0.89427559368171272</v>
      </c>
      <c r="BM2649" s="33">
        <f t="shared" ref="BM2649" si="25523">(BB2649*BH2649+BC2649*BG2649+BD2649*BH2652+BE2649*BG2652)</f>
        <v>0</v>
      </c>
      <c r="BN2649" s="31">
        <f t="shared" ref="BN2649" si="25524">BB2649*BI2649+BD2649*BI2652-BC2649*BJ2649-BE2649*BJ2652</f>
        <v>0</v>
      </c>
      <c r="BO2649" s="32">
        <f t="shared" ref="BO2649" si="25525">(BB2649*BJ2649+BC2649*BI2649+BD2649*BJ2652+BE2649*BI2652)</f>
        <v>-0.4773503242870214</v>
      </c>
      <c r="BP2649" s="8"/>
      <c r="BQ2649" s="34">
        <v>1</v>
      </c>
      <c r="BR2649" s="35">
        <v>0</v>
      </c>
      <c r="BS2649" s="11">
        <v>0</v>
      </c>
      <c r="BT2649" s="36">
        <v>0</v>
      </c>
      <c r="BV2649" s="29">
        <f t="shared" ref="BV2649" si="25526">BL2649*BQ2649+BN2649*BQ2652-BM2649*BR2649-BO2649*BR2652</f>
        <v>0.89427559368171272</v>
      </c>
      <c r="BW2649" s="33">
        <f t="shared" ref="BW2649" si="25527">(BL2649*BR2649+BM2649*BQ2649+BN2649*BR2652+BO2649*BQ2652)</f>
        <v>-0.4773503242870214</v>
      </c>
      <c r="BX2649" s="31">
        <f t="shared" ref="BX2649" si="25528">BL2649*BS2649+BN2649*BS2652-BM2649*BT2649-BO2649*BT2652</f>
        <v>0</v>
      </c>
      <c r="BY2649" s="32">
        <f t="shared" ref="BY2649" si="25529">(BL2649*BT2649+BM2649*BS2649+BN2649*BT2652+BO2649*BS2652)</f>
        <v>-0.4773503242870214</v>
      </c>
      <c r="CA2649" s="37">
        <f t="shared" ref="CA2649" si="25530">20*LOG(((1+$BR$8)/$BR$8)/((BV2649+BV2652)^2+(BW2649+BW2652)^2)^0.5)</f>
        <v>-3.6261495089566047E-3</v>
      </c>
      <c r="CC2649" s="134">
        <f t="shared" ref="CC2649" si="25531">((BV2649^2+BW2649^2)^0.5)/((BV2652^2+BW2652^2)^0.5)</f>
        <v>1.0262220182636135</v>
      </c>
      <c r="CD2649" s="9"/>
      <c r="CE2649" s="38"/>
      <c r="CF2649" s="38"/>
      <c r="CG2649" s="38"/>
      <c r="CH2649" s="38"/>
      <c r="CM2649" s="129">
        <v>7.0600000000000103</v>
      </c>
    </row>
    <row r="2650" spans="2:91" ht="18.600000000000001" customHeight="1" thickBot="1">
      <c r="D2650" s="39"/>
      <c r="G2650" s="40"/>
      <c r="I2650" s="39"/>
      <c r="L2650" s="40"/>
      <c r="N2650" s="39"/>
      <c r="Q2650" s="40"/>
      <c r="S2650" s="39"/>
      <c r="V2650" s="40"/>
      <c r="X2650" s="39"/>
      <c r="AA2650" s="40"/>
      <c r="AC2650" s="39"/>
      <c r="AF2650" s="40"/>
      <c r="AH2650" s="39"/>
      <c r="AK2650" s="40"/>
      <c r="AM2650" s="39"/>
      <c r="AP2650" s="40"/>
      <c r="AR2650" s="39"/>
      <c r="AU2650" s="40"/>
      <c r="AW2650" s="39"/>
      <c r="AZ2650" s="40"/>
      <c r="BB2650" s="39"/>
      <c r="BE2650" s="40"/>
      <c r="BG2650" s="39"/>
      <c r="BJ2650" s="40"/>
      <c r="BL2650" s="39"/>
      <c r="BO2650" s="40"/>
      <c r="BQ2650" s="34"/>
      <c r="BR2650" s="11"/>
      <c r="BS2650" s="11"/>
      <c r="BT2650" s="41"/>
      <c r="BV2650" s="39"/>
      <c r="BY2650" s="40"/>
      <c r="CC2650" s="135"/>
      <c r="CD2650" s="9"/>
      <c r="CE2650" s="38"/>
      <c r="CF2650" s="38"/>
      <c r="CG2650" s="38"/>
      <c r="CH2650" s="38"/>
    </row>
    <row r="2651" spans="2:91" ht="18.600000000000001" customHeight="1" thickBot="1">
      <c r="D2651" s="258" t="s">
        <v>129</v>
      </c>
      <c r="E2651" s="259"/>
      <c r="F2651" s="260" t="s">
        <v>130</v>
      </c>
      <c r="G2651" s="261"/>
      <c r="H2651" s="229"/>
      <c r="I2651" s="258" t="s">
        <v>131</v>
      </c>
      <c r="J2651" s="259"/>
      <c r="K2651" s="260" t="s">
        <v>132</v>
      </c>
      <c r="L2651" s="261"/>
      <c r="N2651" s="253" t="s">
        <v>133</v>
      </c>
      <c r="O2651" s="254"/>
      <c r="P2651" s="255" t="s">
        <v>134</v>
      </c>
      <c r="Q2651" s="256"/>
      <c r="S2651" s="258" t="s">
        <v>135</v>
      </c>
      <c r="T2651" s="259"/>
      <c r="U2651" s="260" t="s">
        <v>136</v>
      </c>
      <c r="V2651" s="261"/>
      <c r="W2651" s="8"/>
      <c r="X2651" s="253" t="s">
        <v>137</v>
      </c>
      <c r="Y2651" s="254"/>
      <c r="Z2651" s="255" t="s">
        <v>138</v>
      </c>
      <c r="AA2651" s="256"/>
      <c r="AB2651" s="8"/>
      <c r="AC2651" s="258" t="s">
        <v>139</v>
      </c>
      <c r="AD2651" s="259"/>
      <c r="AE2651" s="260" t="s">
        <v>140</v>
      </c>
      <c r="AF2651" s="261"/>
      <c r="AG2651" s="8"/>
      <c r="AH2651" s="253" t="s">
        <v>141</v>
      </c>
      <c r="AI2651" s="254"/>
      <c r="AJ2651" s="255" t="s">
        <v>142</v>
      </c>
      <c r="AK2651" s="256"/>
      <c r="AL2651" s="8"/>
      <c r="AM2651" s="258" t="s">
        <v>143</v>
      </c>
      <c r="AN2651" s="259"/>
      <c r="AO2651" s="260" t="s">
        <v>144</v>
      </c>
      <c r="AP2651" s="261"/>
      <c r="AR2651" s="253" t="s">
        <v>145</v>
      </c>
      <c r="AS2651" s="254"/>
      <c r="AT2651" s="255" t="s">
        <v>146</v>
      </c>
      <c r="AU2651" s="256"/>
      <c r="AV2651" s="4"/>
      <c r="AW2651" s="258" t="s">
        <v>147</v>
      </c>
      <c r="AX2651" s="259"/>
      <c r="AY2651" s="260" t="s">
        <v>148</v>
      </c>
      <c r="AZ2651" s="261"/>
      <c r="BA2651" s="8"/>
      <c r="BB2651" s="253" t="s">
        <v>149</v>
      </c>
      <c r="BC2651" s="254"/>
      <c r="BD2651" s="255" t="s">
        <v>150</v>
      </c>
      <c r="BE2651" s="256"/>
      <c r="BF2651" s="4"/>
      <c r="BG2651" s="258" t="s">
        <v>151</v>
      </c>
      <c r="BH2651" s="259"/>
      <c r="BI2651" s="260" t="s">
        <v>152</v>
      </c>
      <c r="BJ2651" s="261"/>
      <c r="BK2651" s="4"/>
      <c r="BL2651" s="253" t="s">
        <v>153</v>
      </c>
      <c r="BM2651" s="254"/>
      <c r="BN2651" s="255" t="s">
        <v>154</v>
      </c>
      <c r="BO2651" s="256"/>
      <c r="BP2651" s="4"/>
      <c r="BQ2651" s="258" t="s">
        <v>155</v>
      </c>
      <c r="BR2651" s="259"/>
      <c r="BS2651" s="260" t="s">
        <v>156</v>
      </c>
      <c r="BT2651" s="261"/>
      <c r="BU2651" s="8"/>
      <c r="BV2651" s="253" t="s">
        <v>157</v>
      </c>
      <c r="BW2651" s="254"/>
      <c r="BX2651" s="255" t="s">
        <v>158</v>
      </c>
      <c r="BY2651" s="256"/>
      <c r="CA2651" s="46" t="s">
        <v>16</v>
      </c>
      <c r="CC2651" s="136" t="s">
        <v>71</v>
      </c>
      <c r="CD2651" s="9"/>
      <c r="CE2651" s="38"/>
      <c r="CF2651" s="38"/>
      <c r="CG2651" s="38"/>
      <c r="CH2651" s="38"/>
    </row>
    <row r="2652" spans="2:91" ht="18.600000000000001" customHeight="1" thickTop="1" thickBot="1">
      <c r="D2652" s="29">
        <v>0</v>
      </c>
      <c r="E2652" s="33">
        <v>0</v>
      </c>
      <c r="F2652" s="31">
        <v>1</v>
      </c>
      <c r="G2652" s="32">
        <v>0</v>
      </c>
      <c r="I2652" s="29">
        <v>0</v>
      </c>
      <c r="J2652" s="33">
        <f t="shared" ref="J2652" si="25532">IF(0=(1-$J$8*$K$8*$B2649^2),10^14,$B2649*$J$8/(1-$J$8*$K$8*$B2649^2))</f>
        <v>-0.17433028711168791</v>
      </c>
      <c r="K2652" s="31">
        <v>1</v>
      </c>
      <c r="L2652" s="32">
        <v>0</v>
      </c>
      <c r="N2652" s="29">
        <f t="shared" ref="N2652" si="25533">D2652*I2649+F2652*I2652-E2652*J2649-G2652*J2652</f>
        <v>0</v>
      </c>
      <c r="O2652" s="33">
        <f t="shared" ref="O2652" si="25534">(D2652*J2649+E2652*I2649+F2652*J2652+G2652*I2652)</f>
        <v>-0.17433028711168791</v>
      </c>
      <c r="P2652" s="31">
        <f t="shared" ref="P2652" si="25535">D2652*K2649+F2652*K2652-E2652*L2649-G2652*L2652</f>
        <v>1</v>
      </c>
      <c r="Q2652" s="32">
        <f t="shared" ref="Q2652" si="25536">(D2652*L2649+E2652*K2649+F2652*L2652+G2652*K2652)</f>
        <v>0</v>
      </c>
      <c r="S2652" s="29">
        <v>0</v>
      </c>
      <c r="T2652" s="33">
        <v>0</v>
      </c>
      <c r="U2652" s="31">
        <v>1</v>
      </c>
      <c r="V2652" s="32">
        <v>0</v>
      </c>
      <c r="X2652" s="29">
        <f t="shared" ref="X2652" si="25537">N2652*S2649+P2652*S2652-O2652*T2649-Q2652*T2652</f>
        <v>0</v>
      </c>
      <c r="Y2652" s="33">
        <f t="shared" ref="Y2652" si="25538">(N2652*T2649+O2652*S2649+P2652*T2652+Q2652*S2652)</f>
        <v>-0.17433028711168791</v>
      </c>
      <c r="Z2652" s="31">
        <f t="shared" ref="Z2652" si="25539">N2652*U2649+P2652*U2652-O2652*V2649-Q2652*V2652</f>
        <v>0.96846862489172125</v>
      </c>
      <c r="AA2652" s="32">
        <f t="shared" ref="AA2652" si="25540">(N2652*V2649+O2652*U2649+P2652*V2652+Q2652*U2652)</f>
        <v>0</v>
      </c>
      <c r="AB2652" s="8"/>
      <c r="AC2652" s="29">
        <v>0</v>
      </c>
      <c r="AD2652" s="33">
        <f t="shared" ref="AD2652" si="25541">IF(0=(1-$AD$8*$AE$8*$B2649^2),10^14,$B2649*$AD$8/(1-$AD$8*$AE$8*$B2649^2))</f>
        <v>-0.13603925715968976</v>
      </c>
      <c r="AE2652" s="31">
        <v>1</v>
      </c>
      <c r="AF2652" s="32">
        <v>0</v>
      </c>
      <c r="AH2652" s="29">
        <f t="shared" ref="AH2652" si="25542">X2652*AC2649+Z2652*AC2652-Y2652*AD2649-AA2652*AD2652</f>
        <v>0</v>
      </c>
      <c r="AI2652" s="33">
        <f t="shared" ref="AI2652" si="25543">(X2652*AD2649+Y2652*AC2649+Z2652*AD2652+AA2652*AC2652)</f>
        <v>-0.30608003942442386</v>
      </c>
      <c r="AJ2652" s="31">
        <f t="shared" ref="AJ2652" si="25544">X2652*AE2649+Z2652*AE2652-Y2652*AF2649-AA2652*AF2652</f>
        <v>0.96846862489172125</v>
      </c>
      <c r="AK2652" s="32">
        <f t="shared" ref="AK2652" si="25545">(X2652*AF2649+Y2652*AE2649+Z2652*AF2652+AA2652*AE2652)</f>
        <v>0</v>
      </c>
      <c r="AL2652" s="8"/>
      <c r="AM2652" s="29">
        <v>0</v>
      </c>
      <c r="AN2652" s="33">
        <v>0</v>
      </c>
      <c r="AO2652" s="31">
        <v>1</v>
      </c>
      <c r="AP2652" s="32">
        <v>0</v>
      </c>
      <c r="AR2652" s="29">
        <f t="shared" ref="AR2652" si="25546">AH2652*AM2649+AJ2652*AM2652-AI2652*AN2649-AK2652*AN2652</f>
        <v>0</v>
      </c>
      <c r="AS2652" s="33">
        <f t="shared" ref="AS2652" si="25547">(AH2652*AN2649+AI2652*AM2649+AJ2652*AN2652+AK2652*AM2652)</f>
        <v>-0.30608003942442386</v>
      </c>
      <c r="AT2652" s="31">
        <f t="shared" ref="AT2652" si="25548">AH2652*AO2649+AJ2652*AO2652-AI2652*AP2649-AK2652*AP2652</f>
        <v>0.91840508420603406</v>
      </c>
      <c r="AU2652" s="32">
        <f t="shared" ref="AU2652" si="25549">(AH2652*AP2649+AI2652*AO2649+AJ2652*AP2652+AK2652*AO2652)</f>
        <v>0</v>
      </c>
      <c r="AV2652" s="8"/>
      <c r="AW2652" s="29">
        <v>0</v>
      </c>
      <c r="AX2652" s="33">
        <f t="shared" ref="AX2652" si="25550">IF(0=(1-$AX$8*$AY$8*$B2649^2),10^14,$B2649*$AX$8/(1-$AX$8*$AY$8*$B2649^2))</f>
        <v>-0.1235480477531449</v>
      </c>
      <c r="AY2652" s="31">
        <v>1</v>
      </c>
      <c r="AZ2652" s="32">
        <v>0</v>
      </c>
      <c r="BB2652" s="29">
        <f t="shared" ref="BB2652" si="25551">AR2652*AW2649+AT2652*AW2652-AS2652*AX2649-AU2652*AX2652</f>
        <v>0</v>
      </c>
      <c r="BC2652" s="33">
        <f t="shared" ref="BC2652" si="25552">(AR2652*AX2649+AS2652*AW2649+AT2652*AX2652+AU2652*AW2652)</f>
        <v>-0.41954719462464202</v>
      </c>
      <c r="BD2652" s="31">
        <f t="shared" ref="BD2652" si="25553">AR2652*AY2649+AT2652*AY2652-AS2652*AZ2649-AU2652*AZ2652</f>
        <v>0.91840508420603406</v>
      </c>
      <c r="BE2652" s="32">
        <f t="shared" ref="BE2652" si="25554">(AR2652*AZ2649+AS2652*AY2649+AT2652*AZ2652+AU2652*AY2652)</f>
        <v>0</v>
      </c>
      <c r="BF2652" s="8"/>
      <c r="BG2652" s="29">
        <v>0</v>
      </c>
      <c r="BH2652" s="33">
        <v>0</v>
      </c>
      <c r="BI2652" s="31">
        <v>1</v>
      </c>
      <c r="BJ2652" s="32">
        <v>0</v>
      </c>
      <c r="BL2652" s="29">
        <f t="shared" ref="BL2652" si="25555">BB2652*BG2649+BD2652*BG2652-BC2652*BH2649-BE2652*BH2652</f>
        <v>0</v>
      </c>
      <c r="BM2652" s="33">
        <f t="shared" ref="BM2652" si="25556">(BB2652*BH2649+BC2652*BG2649+BD2652*BH2652+BE2652*BG2652)</f>
        <v>-0.41954719462464202</v>
      </c>
      <c r="BN2652" s="31">
        <f t="shared" ref="BN2652" si="25557">BB2652*BI2649+BD2652*BI2652-BC2652*BJ2649-BE2652*BJ2652</f>
        <v>0.89427578728806689</v>
      </c>
      <c r="BO2652" s="32">
        <f t="shared" ref="BO2652" si="25558">(BB2652*BJ2649+BC2652*BI2649+BD2652*BJ2652+BE2652*BI2652)</f>
        <v>0</v>
      </c>
      <c r="BP2652" s="8"/>
      <c r="BQ2652" s="19">
        <f t="shared" ref="BQ2652:BQ2715" si="25559">1/$BR$8</f>
        <v>1</v>
      </c>
      <c r="BR2652" s="47">
        <v>0</v>
      </c>
      <c r="BS2652" s="48">
        <v>1</v>
      </c>
      <c r="BT2652" s="49">
        <v>0</v>
      </c>
      <c r="BV2652" s="29">
        <f t="shared" ref="BV2652" si="25560">BL2652*BQ2649+BN2652*BQ2652-BM2652*BR2649-BO2652*BR2652</f>
        <v>0.89427578728806689</v>
      </c>
      <c r="BW2652" s="33">
        <f t="shared" ref="BW2652" si="25561">(BL2652*BR2649+BM2652*BQ2649+BN2652*BR2652+BO2652*BQ2652)</f>
        <v>-0.41954719462464202</v>
      </c>
      <c r="BX2652" s="31">
        <f t="shared" ref="BX2652" si="25562">BL2652*BS2649+BN2652*BS2652-BM2652*BT2649-BO2652*BT2652</f>
        <v>0.89427578728806689</v>
      </c>
      <c r="BY2652" s="32">
        <f t="shared" ref="BY2652" si="25563">(BL2652*BT2649+BM2652*BS2649+BN2652*BT2652+BO2652*BS2652)</f>
        <v>0</v>
      </c>
      <c r="CA2652" s="50">
        <f t="shared" ref="CA2652" si="25564">(180/PI())*ATAN(-1*(BW2649+BW2652)/(BV2649+BV2652))</f>
        <v>26.632203445852483</v>
      </c>
      <c r="CC2652" s="137">
        <f t="shared" ref="CC2652" si="25565">20*LOG(((1-(10^(CA2649/20)^2)*(1-((1-CC2649)/(1+CC2649))^2))^0.5))</f>
        <v>-29.991575552737288</v>
      </c>
      <c r="CD2652" s="9"/>
      <c r="CE2652" s="38"/>
      <c r="CF2652" s="38"/>
      <c r="CG2652" s="38"/>
      <c r="CH2652" s="38"/>
    </row>
    <row r="2653" spans="2:91" ht="18.600000000000001" customHeight="1">
      <c r="CC2653" s="42"/>
    </row>
    <row r="2654" spans="2:91" ht="18.600000000000001" customHeight="1" thickBot="1">
      <c r="E2654" s="22" t="s">
        <v>4</v>
      </c>
      <c r="J2654" s="22" t="s">
        <v>5</v>
      </c>
      <c r="O2654" s="22" t="s">
        <v>6</v>
      </c>
      <c r="T2654" s="22" t="s">
        <v>7</v>
      </c>
      <c r="Y2654" s="22" t="s">
        <v>8</v>
      </c>
      <c r="AD2654" s="22" t="s">
        <v>65</v>
      </c>
      <c r="AI2654" s="22" t="s">
        <v>9</v>
      </c>
      <c r="AN2654" s="22" t="s">
        <v>66</v>
      </c>
      <c r="AS2654" s="22" t="s">
        <v>51</v>
      </c>
      <c r="AX2654" s="22" t="s">
        <v>67</v>
      </c>
      <c r="BC2654" s="22" t="s">
        <v>52</v>
      </c>
      <c r="BH2654" s="22" t="s">
        <v>68</v>
      </c>
      <c r="BM2654" s="22" t="s">
        <v>63</v>
      </c>
      <c r="BQ2654" s="23" t="s">
        <v>69</v>
      </c>
      <c r="BR2654" s="23"/>
      <c r="BS2654" s="24"/>
      <c r="BT2654" s="24"/>
      <c r="BU2654" s="24"/>
      <c r="BW2654" s="22" t="s">
        <v>64</v>
      </c>
    </row>
    <row r="2655" spans="2:91" ht="18.600000000000001" customHeight="1" thickBot="1">
      <c r="D2655" s="249" t="s">
        <v>103</v>
      </c>
      <c r="E2655" s="250"/>
      <c r="F2655" s="251" t="s">
        <v>104</v>
      </c>
      <c r="G2655" s="252"/>
      <c r="H2655" s="229"/>
      <c r="I2655" s="253" t="s">
        <v>11</v>
      </c>
      <c r="J2655" s="254"/>
      <c r="K2655" s="255" t="s">
        <v>12</v>
      </c>
      <c r="L2655" s="256"/>
      <c r="M2655" s="24"/>
      <c r="N2655" s="253" t="s">
        <v>105</v>
      </c>
      <c r="O2655" s="254"/>
      <c r="P2655" s="255" t="s">
        <v>106</v>
      </c>
      <c r="Q2655" s="256"/>
      <c r="R2655" s="24"/>
      <c r="S2655" s="249" t="s">
        <v>107</v>
      </c>
      <c r="T2655" s="250"/>
      <c r="U2655" s="251" t="s">
        <v>108</v>
      </c>
      <c r="V2655" s="252"/>
      <c r="W2655" s="8"/>
      <c r="X2655" s="253" t="s">
        <v>109</v>
      </c>
      <c r="Y2655" s="254"/>
      <c r="Z2655" s="255" t="s">
        <v>110</v>
      </c>
      <c r="AA2655" s="256"/>
      <c r="AB2655" s="8"/>
      <c r="AC2655" s="253" t="s">
        <v>111</v>
      </c>
      <c r="AD2655" s="254"/>
      <c r="AE2655" s="255" t="s">
        <v>14</v>
      </c>
      <c r="AF2655" s="256"/>
      <c r="AG2655" s="8"/>
      <c r="AH2655" s="253" t="s">
        <v>112</v>
      </c>
      <c r="AI2655" s="254"/>
      <c r="AJ2655" s="255" t="s">
        <v>113</v>
      </c>
      <c r="AK2655" s="256"/>
      <c r="AL2655" s="8"/>
      <c r="AM2655" s="249" t="s">
        <v>114</v>
      </c>
      <c r="AN2655" s="250"/>
      <c r="AO2655" s="251" t="s">
        <v>115</v>
      </c>
      <c r="AP2655" s="252"/>
      <c r="AQ2655" s="24"/>
      <c r="AR2655" s="253" t="s">
        <v>116</v>
      </c>
      <c r="AS2655" s="254"/>
      <c r="AT2655" s="255" t="s">
        <v>13</v>
      </c>
      <c r="AU2655" s="256"/>
      <c r="AV2655" s="4"/>
      <c r="AW2655" s="253" t="s">
        <v>117</v>
      </c>
      <c r="AX2655" s="254"/>
      <c r="AY2655" s="255" t="s">
        <v>118</v>
      </c>
      <c r="AZ2655" s="256"/>
      <c r="BA2655" s="8"/>
      <c r="BB2655" s="253" t="s">
        <v>119</v>
      </c>
      <c r="BC2655" s="254"/>
      <c r="BD2655" s="255" t="s">
        <v>120</v>
      </c>
      <c r="BE2655" s="256"/>
      <c r="BF2655" s="4"/>
      <c r="BG2655" s="249" t="s">
        <v>121</v>
      </c>
      <c r="BH2655" s="250"/>
      <c r="BI2655" s="251" t="s">
        <v>122</v>
      </c>
      <c r="BJ2655" s="252"/>
      <c r="BK2655" s="4"/>
      <c r="BL2655" s="253" t="s">
        <v>123</v>
      </c>
      <c r="BM2655" s="254"/>
      <c r="BN2655" s="255" t="s">
        <v>124</v>
      </c>
      <c r="BO2655" s="256"/>
      <c r="BP2655" s="4"/>
      <c r="BQ2655" s="253" t="s">
        <v>125</v>
      </c>
      <c r="BR2655" s="254"/>
      <c r="BS2655" s="255" t="s">
        <v>126</v>
      </c>
      <c r="BT2655" s="256"/>
      <c r="BU2655" s="8"/>
      <c r="BV2655" s="253" t="s">
        <v>127</v>
      </c>
      <c r="BW2655" s="254"/>
      <c r="BX2655" s="255" t="s">
        <v>128</v>
      </c>
      <c r="BY2655" s="256"/>
      <c r="CA2655" s="27" t="s">
        <v>15</v>
      </c>
      <c r="CC2655" s="133" t="s">
        <v>70</v>
      </c>
      <c r="CD2655" s="9"/>
      <c r="CE2655" s="38"/>
      <c r="CF2655" s="38"/>
      <c r="CG2655" s="38"/>
      <c r="CH2655" s="38"/>
    </row>
    <row r="2656" spans="2:91" ht="18.600000000000001" customHeight="1" thickTop="1" thickBot="1">
      <c r="B2656" s="129">
        <v>7.1000000000000103</v>
      </c>
      <c r="D2656" s="29">
        <v>1</v>
      </c>
      <c r="E2656" s="30">
        <v>0</v>
      </c>
      <c r="F2656" s="31">
        <v>0</v>
      </c>
      <c r="G2656" s="32">
        <f t="shared" ref="G2656:G2719" si="25566">-1/($E$8*$B2656)</f>
        <v>-9.2842253521126628E-2</v>
      </c>
      <c r="I2656" s="29">
        <v>1</v>
      </c>
      <c r="J2656" s="33">
        <v>0</v>
      </c>
      <c r="K2656" s="31">
        <v>0</v>
      </c>
      <c r="L2656" s="32">
        <v>0</v>
      </c>
      <c r="N2656" s="29">
        <f t="shared" ref="N2656" si="25567">D2656*I2656+F2656*I2659-E2656*J2656-G2656*J2659</f>
        <v>0.98386065500020969</v>
      </c>
      <c r="O2656" s="33">
        <f t="shared" ref="O2656" si="25568">(D2656*J2656+E2656*I2656+F2656*J2659+G2656*I2659)</f>
        <v>0</v>
      </c>
      <c r="P2656" s="31">
        <f t="shared" ref="P2656" si="25569">D2656*K2656+F2656*K2659-E2656*L2656-G2656*L2659</f>
        <v>0</v>
      </c>
      <c r="Q2656" s="32">
        <f t="shared" ref="Q2656" si="25570">(D2656*L2656+E2656*K2656+F2656*L2659+G2656*K2659)</f>
        <v>-9.2842253521126628E-2</v>
      </c>
      <c r="S2656" s="29">
        <v>1</v>
      </c>
      <c r="T2656" s="30">
        <v>0</v>
      </c>
      <c r="U2656" s="31">
        <v>0</v>
      </c>
      <c r="V2656" s="32">
        <f t="shared" ref="V2656:V2719" si="25571">-1/($T$8*$B2656)</f>
        <v>-0.18036197183098565</v>
      </c>
      <c r="X2656" s="29">
        <f t="shared" ref="X2656" si="25572">N2656*S2656+P2656*S2659-O2656*T2656-Q2656*T2659</f>
        <v>0.98386065500020969</v>
      </c>
      <c r="Y2656" s="33">
        <f t="shared" ref="Y2656" si="25573">(N2656*T2656+O2656*S2656+P2656*T2659+Q2656*S2659)</f>
        <v>0</v>
      </c>
      <c r="Z2656" s="31">
        <f t="shared" ref="Z2656" si="25574">N2656*U2656+P2656*U2659-O2656*V2656-Q2656*V2659</f>
        <v>0</v>
      </c>
      <c r="AA2656" s="32">
        <f t="shared" ref="AA2656" si="25575">(N2656*V2656+O2656*U2656+P2656*V2659+Q2656*U2659)</f>
        <v>-0.27029330126388951</v>
      </c>
      <c r="AB2656" s="8"/>
      <c r="AC2656" s="29">
        <v>1</v>
      </c>
      <c r="AD2656" s="33">
        <v>0</v>
      </c>
      <c r="AE2656" s="31">
        <v>0</v>
      </c>
      <c r="AF2656" s="32">
        <v>0</v>
      </c>
      <c r="AH2656" s="29">
        <f t="shared" ref="AH2656" si="25576">X2656*AC2656+Z2656*AC2659-Y2656*AD2656-AA2656*AD2659</f>
        <v>0.94719609894927637</v>
      </c>
      <c r="AI2656" s="33">
        <f t="shared" ref="AI2656" si="25577">(X2656*AD2656+Y2656*AC2656+Z2656*AD2659+AA2656*AC2659)</f>
        <v>0</v>
      </c>
      <c r="AJ2656" s="31">
        <f t="shared" ref="AJ2656" si="25578">X2656*AE2656+Z2656*AE2659-Y2656*AF2656-AA2656*AF2659</f>
        <v>0</v>
      </c>
      <c r="AK2656" s="32">
        <f t="shared" ref="AK2656" si="25579">(X2656*AF2656+Y2656*AE2656+Z2656*AF2659+AA2656*AE2659)</f>
        <v>-0.27029330126388951</v>
      </c>
      <c r="AL2656" s="8"/>
      <c r="AM2656" s="29">
        <v>1</v>
      </c>
      <c r="AN2656" s="30">
        <v>0</v>
      </c>
      <c r="AO2656" s="31">
        <v>0</v>
      </c>
      <c r="AP2656" s="32">
        <f t="shared" ref="AP2656:AP2719" si="25580">-1/($AN$8*$B2656)</f>
        <v>-0.16310281690140821</v>
      </c>
      <c r="AR2656" s="29">
        <f t="shared" ref="AR2656" si="25581">AH2656*AM2656+AJ2656*AM2659-AI2656*AN2656-AK2656*AN2659</f>
        <v>0.94719609894927637</v>
      </c>
      <c r="AS2656" s="33">
        <f t="shared" ref="AS2656" si="25582">(AH2656*AN2656+AI2656*AM2656+AJ2656*AN2659+AK2656*AM2659)</f>
        <v>0</v>
      </c>
      <c r="AT2656" s="31">
        <f t="shared" ref="AT2656" si="25583">AH2656*AO2656+AJ2656*AO2659-AI2656*AP2656-AK2656*AP2659</f>
        <v>0</v>
      </c>
      <c r="AU2656" s="32">
        <f t="shared" ref="AU2656" si="25584">(AH2656*AP2656+AI2656*AO2656+AJ2656*AP2659+AK2656*AO2659)</f>
        <v>-0.42478365316054145</v>
      </c>
      <c r="AV2656" s="8"/>
      <c r="AW2656" s="29">
        <v>1</v>
      </c>
      <c r="AX2656" s="33">
        <v>0</v>
      </c>
      <c r="AY2656" s="31">
        <v>0</v>
      </c>
      <c r="AZ2656" s="32">
        <v>0</v>
      </c>
      <c r="BB2656" s="29">
        <f t="shared" ref="BB2656" si="25585">AR2656*AW2656+AT2656*AW2659-AS2656*AX2656-AU2656*AX2659</f>
        <v>0.89486521309645228</v>
      </c>
      <c r="BC2656" s="33">
        <f t="shared" ref="BC2656" si="25586">(AR2656*AX2656+AS2656*AW2656+AT2656*AX2659+AU2656*AW2659)</f>
        <v>0</v>
      </c>
      <c r="BD2656" s="31">
        <f t="shared" ref="BD2656" si="25587">AR2656*AY2656+AT2656*AY2659-AS2656*AZ2656-AU2656*AZ2659</f>
        <v>0</v>
      </c>
      <c r="BE2656" s="32">
        <f t="shared" ref="BE2656" si="25588">(AR2656*AZ2656+AS2656*AY2656+AT2656*AZ2659+AU2656*AY2659)</f>
        <v>-0.42478365316054145</v>
      </c>
      <c r="BF2656" s="8"/>
      <c r="BG2656" s="29">
        <v>1</v>
      </c>
      <c r="BH2656" s="30">
        <v>0</v>
      </c>
      <c r="BI2656" s="31">
        <v>0</v>
      </c>
      <c r="BJ2656" s="32">
        <f t="shared" ref="BJ2656:BJ2719" si="25589">-1/($BH$8*$B2656)</f>
        <v>-5.7350704225352024E-2</v>
      </c>
      <c r="BL2656" s="29">
        <f t="shared" ref="BL2656" si="25590">BB2656*BG2656+BD2656*BG2659-BC2656*BH2656-BE2656*BH2659</f>
        <v>0.89486521309645228</v>
      </c>
      <c r="BM2656" s="33">
        <f t="shared" ref="BM2656" si="25591">(BB2656*BH2656+BC2656*BG2656+BD2656*BH2659+BE2656*BG2659)</f>
        <v>0</v>
      </c>
      <c r="BN2656" s="31">
        <f t="shared" ref="BN2656" si="25592">BB2656*BI2656+BD2656*BI2659-BC2656*BJ2656-BE2656*BJ2659</f>
        <v>0</v>
      </c>
      <c r="BO2656" s="32">
        <f t="shared" ref="BO2656" si="25593">(BB2656*BJ2656+BC2656*BI2656+BD2656*BJ2659+BE2656*BI2659)</f>
        <v>-0.47610480331839272</v>
      </c>
      <c r="BP2656" s="8"/>
      <c r="BQ2656" s="34">
        <v>1</v>
      </c>
      <c r="BR2656" s="35">
        <v>0</v>
      </c>
      <c r="BS2656" s="11">
        <v>0</v>
      </c>
      <c r="BT2656" s="36">
        <v>0</v>
      </c>
      <c r="BV2656" s="29">
        <f t="shared" ref="BV2656" si="25594">BL2656*BQ2656+BN2656*BQ2659-BM2656*BR2656-BO2656*BR2659</f>
        <v>0.89486521309645228</v>
      </c>
      <c r="BW2656" s="33">
        <f t="shared" ref="BW2656" si="25595">(BL2656*BR2656+BM2656*BQ2656+BN2656*BR2659+BO2656*BQ2659)</f>
        <v>-0.47610480331839272</v>
      </c>
      <c r="BX2656" s="31">
        <f t="shared" ref="BX2656" si="25596">BL2656*BS2656+BN2656*BS2659-BM2656*BT2656-BO2656*BT2659</f>
        <v>0</v>
      </c>
      <c r="BY2656" s="32">
        <f t="shared" ref="BY2656" si="25597">(BL2656*BT2656+BM2656*BS2656+BN2656*BT2659+BO2656*BS2659)</f>
        <v>-0.47610480331839272</v>
      </c>
      <c r="CA2656" s="37">
        <f t="shared" ref="CA2656" si="25598">20*LOG(((1+$BR$8)/$BR$8)/((BV2656+BV2659)^2+(BW2656+BW2659)^2)^0.5)</f>
        <v>-3.610193057674971E-3</v>
      </c>
      <c r="CC2656" s="134">
        <f t="shared" ref="CC2656" si="25599">((BV2656^2+BW2656^2)^0.5)/((BV2659^2+BW2659^2)^0.5)</f>
        <v>1.0260937822745901</v>
      </c>
      <c r="CD2656" s="9"/>
      <c r="CE2656" s="38"/>
      <c r="CF2656" s="38"/>
      <c r="CG2656" s="38"/>
      <c r="CH2656" s="38"/>
      <c r="CM2656" s="129">
        <v>7.0800000000000098</v>
      </c>
    </row>
    <row r="2657" spans="1:91" ht="18.600000000000001" customHeight="1" thickBot="1">
      <c r="D2657" s="39"/>
      <c r="G2657" s="40"/>
      <c r="I2657" s="39"/>
      <c r="L2657" s="40"/>
      <c r="N2657" s="39"/>
      <c r="Q2657" s="40"/>
      <c r="S2657" s="39"/>
      <c r="V2657" s="40"/>
      <c r="X2657" s="39"/>
      <c r="AA2657" s="40"/>
      <c r="AC2657" s="39"/>
      <c r="AF2657" s="40"/>
      <c r="AH2657" s="39"/>
      <c r="AK2657" s="40"/>
      <c r="AM2657" s="39"/>
      <c r="AP2657" s="40"/>
      <c r="AR2657" s="39"/>
      <c r="AU2657" s="40"/>
      <c r="AW2657" s="39"/>
      <c r="AZ2657" s="40"/>
      <c r="BB2657" s="39"/>
      <c r="BE2657" s="40"/>
      <c r="BG2657" s="39"/>
      <c r="BJ2657" s="40"/>
      <c r="BL2657" s="39"/>
      <c r="BO2657" s="40"/>
      <c r="BQ2657" s="34"/>
      <c r="BR2657" s="11"/>
      <c r="BS2657" s="11"/>
      <c r="BT2657" s="41"/>
      <c r="BV2657" s="39"/>
      <c r="BY2657" s="40"/>
      <c r="CC2657" s="135"/>
      <c r="CD2657" s="9"/>
      <c r="CE2657" s="38"/>
      <c r="CF2657" s="38"/>
      <c r="CG2657" s="38"/>
      <c r="CH2657" s="38"/>
    </row>
    <row r="2658" spans="1:91" ht="18.600000000000001" customHeight="1" thickBot="1">
      <c r="D2658" s="258" t="s">
        <v>129</v>
      </c>
      <c r="E2658" s="259"/>
      <c r="F2658" s="260" t="s">
        <v>130</v>
      </c>
      <c r="G2658" s="261"/>
      <c r="H2658" s="229"/>
      <c r="I2658" s="258" t="s">
        <v>131</v>
      </c>
      <c r="J2658" s="259"/>
      <c r="K2658" s="260" t="s">
        <v>132</v>
      </c>
      <c r="L2658" s="261"/>
      <c r="N2658" s="253" t="s">
        <v>133</v>
      </c>
      <c r="O2658" s="254"/>
      <c r="P2658" s="255" t="s">
        <v>134</v>
      </c>
      <c r="Q2658" s="256"/>
      <c r="S2658" s="258" t="s">
        <v>135</v>
      </c>
      <c r="T2658" s="259"/>
      <c r="U2658" s="260" t="s">
        <v>136</v>
      </c>
      <c r="V2658" s="261"/>
      <c r="W2658" s="8"/>
      <c r="X2658" s="253" t="s">
        <v>137</v>
      </c>
      <c r="Y2658" s="254"/>
      <c r="Z2658" s="255" t="s">
        <v>138</v>
      </c>
      <c r="AA2658" s="256"/>
      <c r="AB2658" s="8"/>
      <c r="AC2658" s="258" t="s">
        <v>139</v>
      </c>
      <c r="AD2658" s="259"/>
      <c r="AE2658" s="260" t="s">
        <v>140</v>
      </c>
      <c r="AF2658" s="261"/>
      <c r="AG2658" s="8"/>
      <c r="AH2658" s="253" t="s">
        <v>141</v>
      </c>
      <c r="AI2658" s="254"/>
      <c r="AJ2658" s="255" t="s">
        <v>142</v>
      </c>
      <c r="AK2658" s="256"/>
      <c r="AL2658" s="8"/>
      <c r="AM2658" s="258" t="s">
        <v>143</v>
      </c>
      <c r="AN2658" s="259"/>
      <c r="AO2658" s="260" t="s">
        <v>144</v>
      </c>
      <c r="AP2658" s="261"/>
      <c r="AR2658" s="253" t="s">
        <v>145</v>
      </c>
      <c r="AS2658" s="254"/>
      <c r="AT2658" s="255" t="s">
        <v>146</v>
      </c>
      <c r="AU2658" s="256"/>
      <c r="AV2658" s="4"/>
      <c r="AW2658" s="258" t="s">
        <v>147</v>
      </c>
      <c r="AX2658" s="259"/>
      <c r="AY2658" s="260" t="s">
        <v>148</v>
      </c>
      <c r="AZ2658" s="261"/>
      <c r="BA2658" s="8"/>
      <c r="BB2658" s="253" t="s">
        <v>149</v>
      </c>
      <c r="BC2658" s="254"/>
      <c r="BD2658" s="255" t="s">
        <v>150</v>
      </c>
      <c r="BE2658" s="256"/>
      <c r="BF2658" s="4"/>
      <c r="BG2658" s="258" t="s">
        <v>151</v>
      </c>
      <c r="BH2658" s="259"/>
      <c r="BI2658" s="260" t="s">
        <v>152</v>
      </c>
      <c r="BJ2658" s="261"/>
      <c r="BK2658" s="4"/>
      <c r="BL2658" s="253" t="s">
        <v>153</v>
      </c>
      <c r="BM2658" s="254"/>
      <c r="BN2658" s="255" t="s">
        <v>154</v>
      </c>
      <c r="BO2658" s="256"/>
      <c r="BP2658" s="4"/>
      <c r="BQ2658" s="258" t="s">
        <v>155</v>
      </c>
      <c r="BR2658" s="259"/>
      <c r="BS2658" s="260" t="s">
        <v>156</v>
      </c>
      <c r="BT2658" s="261"/>
      <c r="BU2658" s="8"/>
      <c r="BV2658" s="253" t="s">
        <v>157</v>
      </c>
      <c r="BW2658" s="254"/>
      <c r="BX2658" s="255" t="s">
        <v>158</v>
      </c>
      <c r="BY2658" s="256"/>
      <c r="CA2658" s="46" t="s">
        <v>16</v>
      </c>
      <c r="CC2658" s="136" t="s">
        <v>71</v>
      </c>
      <c r="CD2658" s="9"/>
      <c r="CE2658" s="38"/>
      <c r="CF2658" s="38"/>
      <c r="CG2658" s="38"/>
      <c r="CH2658" s="38"/>
    </row>
    <row r="2659" spans="1:91" ht="18.600000000000001" customHeight="1" thickTop="1" thickBot="1">
      <c r="D2659" s="29">
        <v>0</v>
      </c>
      <c r="E2659" s="33">
        <v>0</v>
      </c>
      <c r="F2659" s="31">
        <v>1</v>
      </c>
      <c r="G2659" s="32">
        <v>0</v>
      </c>
      <c r="I2659" s="29">
        <v>0</v>
      </c>
      <c r="J2659" s="33">
        <f t="shared" ref="J2659" si="25600">IF(0=(1-$J$8*$K$8*$B2656^2),10^14,$B2656*$J$8/(1-$J$8*$K$8*$B2656^2))</f>
        <v>-0.17383620482798495</v>
      </c>
      <c r="K2659" s="31">
        <v>1</v>
      </c>
      <c r="L2659" s="32">
        <v>0</v>
      </c>
      <c r="N2659" s="29">
        <f t="shared" ref="N2659" si="25601">D2659*I2656+F2659*I2659-E2659*J2656-G2659*J2659</f>
        <v>0</v>
      </c>
      <c r="O2659" s="33">
        <f t="shared" ref="O2659" si="25602">(D2659*J2656+E2659*I2656+F2659*J2659+G2659*I2659)</f>
        <v>-0.17383620482798495</v>
      </c>
      <c r="P2659" s="31">
        <f t="shared" ref="P2659" si="25603">D2659*K2656+F2659*K2659-E2659*L2656-G2659*L2659</f>
        <v>1</v>
      </c>
      <c r="Q2659" s="32">
        <f t="shared" ref="Q2659" si="25604">(D2659*L2656+E2659*K2656+F2659*L2659+G2659*K2659)</f>
        <v>0</v>
      </c>
      <c r="S2659" s="29">
        <v>0</v>
      </c>
      <c r="T2659" s="33">
        <v>0</v>
      </c>
      <c r="U2659" s="31">
        <v>1</v>
      </c>
      <c r="V2659" s="32">
        <v>0</v>
      </c>
      <c r="X2659" s="29">
        <f t="shared" ref="X2659" si="25605">N2659*S2656+P2659*S2659-O2659*T2656-Q2659*T2659</f>
        <v>0</v>
      </c>
      <c r="Y2659" s="33">
        <f t="shared" ref="Y2659" si="25606">(N2659*T2656+O2659*S2656+P2659*T2659+Q2659*S2659)</f>
        <v>-0.17383620482798495</v>
      </c>
      <c r="Z2659" s="31">
        <f t="shared" ref="Z2659" si="25607">N2659*U2656+P2659*U2659-O2659*V2656-Q2659*V2659</f>
        <v>0.96864655932160948</v>
      </c>
      <c r="AA2659" s="32">
        <f t="shared" ref="AA2659" si="25608">(N2659*V2656+O2659*U2656+P2659*V2659+Q2659*U2659)</f>
        <v>0</v>
      </c>
      <c r="AB2659" s="8"/>
      <c r="AC2659" s="29">
        <v>0</v>
      </c>
      <c r="AD2659" s="33">
        <f t="shared" ref="AD2659" si="25609">IF(0=(1-$AD$8*$AE$8*$B2656^2),10^14,$B2656*$AD$8/(1-$AD$8*$AE$8*$B2656^2))</f>
        <v>-0.13564729824782967</v>
      </c>
      <c r="AE2659" s="31">
        <v>1</v>
      </c>
      <c r="AF2659" s="32">
        <v>0</v>
      </c>
      <c r="AH2659" s="29">
        <f t="shared" ref="AH2659" si="25610">X2659*AC2656+Z2659*AC2659-Y2659*AD2656-AA2659*AD2659</f>
        <v>0</v>
      </c>
      <c r="AI2659" s="33">
        <f t="shared" ref="AI2659" si="25611">(X2659*AD2656+Y2659*AC2656+Z2659*AD2659+AA2659*AC2659)</f>
        <v>-0.30523049355701737</v>
      </c>
      <c r="AJ2659" s="31">
        <f t="shared" ref="AJ2659" si="25612">X2659*AE2656+Z2659*AE2659-Y2659*AF2656-AA2659*AF2659</f>
        <v>0.96864655932160948</v>
      </c>
      <c r="AK2659" s="32">
        <f t="shared" ref="AK2659" si="25613">(X2659*AF2656+Y2659*AE2656+Z2659*AF2659+AA2659*AE2659)</f>
        <v>0</v>
      </c>
      <c r="AL2659" s="8"/>
      <c r="AM2659" s="29">
        <v>0</v>
      </c>
      <c r="AN2659" s="33">
        <v>0</v>
      </c>
      <c r="AO2659" s="31">
        <v>1</v>
      </c>
      <c r="AP2659" s="32">
        <v>0</v>
      </c>
      <c r="AR2659" s="29">
        <f t="shared" ref="AR2659" si="25614">AH2659*AM2656+AJ2659*AM2659-AI2659*AN2656-AK2659*AN2659</f>
        <v>0</v>
      </c>
      <c r="AS2659" s="33">
        <f t="shared" ref="AS2659" si="25615">(AH2659*AN2656+AI2659*AM2656+AJ2659*AN2659+AK2659*AM2659)</f>
        <v>-0.30523049355701737</v>
      </c>
      <c r="AT2659" s="31">
        <f t="shared" ref="AT2659" si="25616">AH2659*AO2656+AJ2659*AO2659-AI2659*AP2656-AK2659*AP2659</f>
        <v>0.91886260601825276</v>
      </c>
      <c r="AU2659" s="32">
        <f t="shared" ref="AU2659" si="25617">(AH2659*AP2656+AI2659*AO2656+AJ2659*AP2659+AK2659*AO2659)</f>
        <v>0</v>
      </c>
      <c r="AV2659" s="8"/>
      <c r="AW2659" s="29">
        <v>0</v>
      </c>
      <c r="AX2659" s="33">
        <f t="shared" ref="AX2659" si="25618">IF(0=(1-$AX$8*$AY$8*$B2656^2),10^14,$B2656*$AX$8/(1-$AX$8*$AY$8*$B2656^2))</f>
        <v>-0.12319420830689615</v>
      </c>
      <c r="AY2659" s="31">
        <v>1</v>
      </c>
      <c r="AZ2659" s="32">
        <v>0</v>
      </c>
      <c r="BB2659" s="29">
        <f t="shared" ref="BB2659" si="25619">AR2659*AW2656+AT2659*AW2659-AS2659*AX2656-AU2659*AX2659</f>
        <v>0</v>
      </c>
      <c r="BC2659" s="33">
        <f t="shared" ref="BC2659" si="25620">(AR2659*AX2656+AS2659*AW2656+AT2659*AX2659+AU2659*AW2659)</f>
        <v>-0.41842904484824744</v>
      </c>
      <c r="BD2659" s="31">
        <f t="shared" ref="BD2659" si="25621">AR2659*AY2656+AT2659*AY2659-AS2659*AZ2656-AU2659*AZ2659</f>
        <v>0.91886260601825276</v>
      </c>
      <c r="BE2659" s="32">
        <f t="shared" ref="BE2659" si="25622">(AR2659*AZ2656+AS2659*AY2656+AT2659*AZ2659+AU2659*AY2659)</f>
        <v>0</v>
      </c>
      <c r="BF2659" s="8"/>
      <c r="BG2659" s="29">
        <v>0</v>
      </c>
      <c r="BH2659" s="33">
        <v>0</v>
      </c>
      <c r="BI2659" s="31">
        <v>1</v>
      </c>
      <c r="BJ2659" s="32">
        <v>0</v>
      </c>
      <c r="BL2659" s="29">
        <f t="shared" ref="BL2659" si="25623">BB2659*BG2656+BD2659*BG2659-BC2659*BH2656-BE2659*BH2659</f>
        <v>0</v>
      </c>
      <c r="BM2659" s="33">
        <f t="shared" ref="BM2659" si="25624">(BB2659*BH2656+BC2659*BG2656+BD2659*BH2659+BE2659*BG2659)</f>
        <v>-0.41842904484824744</v>
      </c>
      <c r="BN2659" s="31">
        <f t="shared" ref="BN2659" si="25625">BB2659*BI2656+BD2659*BI2659-BC2659*BJ2656-BE2659*BJ2659</f>
        <v>0.89486540562786432</v>
      </c>
      <c r="BO2659" s="32">
        <f t="shared" ref="BO2659" si="25626">(BB2659*BJ2656+BC2659*BI2656+BD2659*BJ2659+BE2659*BI2659)</f>
        <v>0</v>
      </c>
      <c r="BP2659" s="8"/>
      <c r="BQ2659" s="19">
        <f t="shared" ref="BQ2659:BQ2722" si="25627">1/$BR$8</f>
        <v>1</v>
      </c>
      <c r="BR2659" s="47">
        <v>0</v>
      </c>
      <c r="BS2659" s="48">
        <v>1</v>
      </c>
      <c r="BT2659" s="49">
        <v>0</v>
      </c>
      <c r="BV2659" s="29">
        <f t="shared" ref="BV2659" si="25628">BL2659*BQ2656+BN2659*BQ2659-BM2659*BR2656-BO2659*BR2659</f>
        <v>0.89486540562786432</v>
      </c>
      <c r="BW2659" s="33">
        <f t="shared" ref="BW2659" si="25629">(BL2659*BR2656+BM2659*BQ2656+BN2659*BR2659+BO2659*BQ2659)</f>
        <v>-0.41842904484824744</v>
      </c>
      <c r="BX2659" s="31">
        <f t="shared" ref="BX2659" si="25630">BL2659*BS2656+BN2659*BS2659-BM2659*BT2656-BO2659*BT2659</f>
        <v>0.89486540562786432</v>
      </c>
      <c r="BY2659" s="32">
        <f t="shared" ref="BY2659" si="25631">(BL2659*BT2656+BM2659*BS2656+BN2659*BT2659+BO2659*BS2659)</f>
        <v>0</v>
      </c>
      <c r="CA2659" s="50">
        <f t="shared" ref="CA2659" si="25632">(180/PI())*ATAN(-1*(BW2656+BW2659)/(BV2656+BV2659))</f>
        <v>26.556561526520426</v>
      </c>
      <c r="CC2659" s="137">
        <f t="shared" ref="CC2659" si="25633">20*LOG(((1-(10^(CA2656/20)^2)*(1-((1-CC2656)/(1+CC2656))^2))^0.5))</f>
        <v>-30.014531802728971</v>
      </c>
      <c r="CD2659" s="9"/>
      <c r="CE2659" s="38"/>
      <c r="CF2659" s="38"/>
      <c r="CG2659" s="38"/>
      <c r="CH2659" s="38"/>
    </row>
    <row r="2660" spans="1:91" ht="18.600000000000001" customHeight="1">
      <c r="CC2660" s="42"/>
    </row>
    <row r="2661" spans="1:91" ht="18.600000000000001" customHeight="1" thickBot="1">
      <c r="A2661">
        <v>0</v>
      </c>
      <c r="E2661" s="22" t="s">
        <v>4</v>
      </c>
      <c r="J2661" s="22" t="s">
        <v>5</v>
      </c>
      <c r="O2661" s="22" t="s">
        <v>6</v>
      </c>
      <c r="T2661" s="22" t="s">
        <v>7</v>
      </c>
      <c r="Y2661" s="22" t="s">
        <v>8</v>
      </c>
      <c r="AD2661" s="22" t="s">
        <v>65</v>
      </c>
      <c r="AI2661" s="22" t="s">
        <v>9</v>
      </c>
      <c r="AN2661" s="22" t="s">
        <v>66</v>
      </c>
      <c r="AS2661" s="22" t="s">
        <v>51</v>
      </c>
      <c r="AX2661" s="22" t="s">
        <v>67</v>
      </c>
      <c r="BC2661" s="22" t="s">
        <v>52</v>
      </c>
      <c r="BH2661" s="22" t="s">
        <v>68</v>
      </c>
      <c r="BM2661" s="22" t="s">
        <v>63</v>
      </c>
      <c r="BQ2661" s="23" t="s">
        <v>69</v>
      </c>
      <c r="BR2661" s="23"/>
      <c r="BS2661" s="24"/>
      <c r="BT2661" s="24"/>
      <c r="BU2661" s="24"/>
      <c r="BW2661" s="22" t="s">
        <v>64</v>
      </c>
    </row>
    <row r="2662" spans="1:91" ht="18.600000000000001" customHeight="1" thickBot="1">
      <c r="D2662" s="249" t="s">
        <v>103</v>
      </c>
      <c r="E2662" s="250"/>
      <c r="F2662" s="251" t="s">
        <v>104</v>
      </c>
      <c r="G2662" s="252"/>
      <c r="H2662" s="229"/>
      <c r="I2662" s="253" t="s">
        <v>11</v>
      </c>
      <c r="J2662" s="254"/>
      <c r="K2662" s="255" t="s">
        <v>12</v>
      </c>
      <c r="L2662" s="256"/>
      <c r="M2662" s="24"/>
      <c r="N2662" s="253" t="s">
        <v>105</v>
      </c>
      <c r="O2662" s="254"/>
      <c r="P2662" s="255" t="s">
        <v>106</v>
      </c>
      <c r="Q2662" s="256"/>
      <c r="R2662" s="24"/>
      <c r="S2662" s="249" t="s">
        <v>107</v>
      </c>
      <c r="T2662" s="250"/>
      <c r="U2662" s="251" t="s">
        <v>108</v>
      </c>
      <c r="V2662" s="252"/>
      <c r="W2662" s="8"/>
      <c r="X2662" s="253" t="s">
        <v>109</v>
      </c>
      <c r="Y2662" s="254"/>
      <c r="Z2662" s="255" t="s">
        <v>110</v>
      </c>
      <c r="AA2662" s="256"/>
      <c r="AB2662" s="8"/>
      <c r="AC2662" s="253" t="s">
        <v>111</v>
      </c>
      <c r="AD2662" s="254"/>
      <c r="AE2662" s="255" t="s">
        <v>14</v>
      </c>
      <c r="AF2662" s="256"/>
      <c r="AG2662" s="8"/>
      <c r="AH2662" s="253" t="s">
        <v>112</v>
      </c>
      <c r="AI2662" s="254"/>
      <c r="AJ2662" s="255" t="s">
        <v>113</v>
      </c>
      <c r="AK2662" s="256"/>
      <c r="AL2662" s="8"/>
      <c r="AM2662" s="249" t="s">
        <v>114</v>
      </c>
      <c r="AN2662" s="250"/>
      <c r="AO2662" s="251" t="s">
        <v>115</v>
      </c>
      <c r="AP2662" s="252"/>
      <c r="AQ2662" s="24"/>
      <c r="AR2662" s="253" t="s">
        <v>116</v>
      </c>
      <c r="AS2662" s="254"/>
      <c r="AT2662" s="255" t="s">
        <v>13</v>
      </c>
      <c r="AU2662" s="256"/>
      <c r="AV2662" s="4"/>
      <c r="AW2662" s="253" t="s">
        <v>117</v>
      </c>
      <c r="AX2662" s="254"/>
      <c r="AY2662" s="255" t="s">
        <v>118</v>
      </c>
      <c r="AZ2662" s="256"/>
      <c r="BA2662" s="8"/>
      <c r="BB2662" s="253" t="s">
        <v>119</v>
      </c>
      <c r="BC2662" s="254"/>
      <c r="BD2662" s="255" t="s">
        <v>120</v>
      </c>
      <c r="BE2662" s="256"/>
      <c r="BF2662" s="4"/>
      <c r="BG2662" s="249" t="s">
        <v>121</v>
      </c>
      <c r="BH2662" s="250"/>
      <c r="BI2662" s="251" t="s">
        <v>122</v>
      </c>
      <c r="BJ2662" s="252"/>
      <c r="BK2662" s="4"/>
      <c r="BL2662" s="253" t="s">
        <v>123</v>
      </c>
      <c r="BM2662" s="254"/>
      <c r="BN2662" s="255" t="s">
        <v>124</v>
      </c>
      <c r="BO2662" s="256"/>
      <c r="BP2662" s="4"/>
      <c r="BQ2662" s="253" t="s">
        <v>125</v>
      </c>
      <c r="BR2662" s="254"/>
      <c r="BS2662" s="255" t="s">
        <v>126</v>
      </c>
      <c r="BT2662" s="256"/>
      <c r="BU2662" s="8"/>
      <c r="BV2662" s="253" t="s">
        <v>127</v>
      </c>
      <c r="BW2662" s="254"/>
      <c r="BX2662" s="255" t="s">
        <v>128</v>
      </c>
      <c r="BY2662" s="256"/>
      <c r="CA2662" s="27" t="s">
        <v>15</v>
      </c>
      <c r="CC2662" s="133" t="s">
        <v>70</v>
      </c>
      <c r="CD2662" s="9"/>
      <c r="CE2662" s="38"/>
      <c r="CF2662" s="38"/>
      <c r="CG2662" s="38"/>
      <c r="CH2662" s="38"/>
    </row>
    <row r="2663" spans="1:91" ht="18.600000000000001" customHeight="1" thickTop="1" thickBot="1">
      <c r="B2663" s="129">
        <v>7.12</v>
      </c>
      <c r="D2663" s="29">
        <v>1</v>
      </c>
      <c r="E2663" s="30">
        <v>0</v>
      </c>
      <c r="F2663" s="31">
        <v>0</v>
      </c>
      <c r="G2663" s="32">
        <f t="shared" ref="G2663:G2726" si="25634">-1/($E$8*$B2663)</f>
        <v>-9.2581460674157304E-2</v>
      </c>
      <c r="I2663" s="29">
        <v>1</v>
      </c>
      <c r="J2663" s="33">
        <v>0</v>
      </c>
      <c r="K2663" s="31">
        <v>0</v>
      </c>
      <c r="L2663" s="32">
        <v>0</v>
      </c>
      <c r="N2663" s="29">
        <f t="shared" ref="N2663" si="25635">D2663*I2663+F2663*I2666-E2663*J2663-G2663*J2666</f>
        <v>0.98395147376735126</v>
      </c>
      <c r="O2663" s="33">
        <f t="shared" ref="O2663" si="25636">(D2663*J2663+E2663*I2663+F2663*J2666+G2663*I2666)</f>
        <v>0</v>
      </c>
      <c r="P2663" s="31">
        <f t="shared" ref="P2663" si="25637">D2663*K2663+F2663*K2666-E2663*L2663-G2663*L2666</f>
        <v>0</v>
      </c>
      <c r="Q2663" s="32">
        <f t="shared" ref="Q2663" si="25638">(D2663*L2663+E2663*K2663+F2663*L2666+G2663*K2666)</f>
        <v>-9.2581460674157304E-2</v>
      </c>
      <c r="S2663" s="29">
        <v>1</v>
      </c>
      <c r="T2663" s="30">
        <v>0</v>
      </c>
      <c r="U2663" s="31">
        <v>0</v>
      </c>
      <c r="V2663" s="32">
        <f t="shared" ref="V2663:V2726" si="25639">-1/($T$8*$B2663)</f>
        <v>-0.17985533707865167</v>
      </c>
      <c r="X2663" s="29">
        <f t="shared" ref="X2663" si="25640">N2663*S2663+P2663*S2666-O2663*T2663-Q2663*T2666</f>
        <v>0.98395147376735126</v>
      </c>
      <c r="Y2663" s="33">
        <f t="shared" ref="Y2663" si="25641">(N2663*T2663+O2663*S2663+P2663*T2666+Q2663*S2666)</f>
        <v>0</v>
      </c>
      <c r="Z2663" s="31">
        <f t="shared" ref="Z2663" si="25642">N2663*U2663+P2663*U2666-O2663*V2663-Q2663*V2666</f>
        <v>0</v>
      </c>
      <c r="AA2663" s="32">
        <f t="shared" ref="AA2663" si="25643">(N2663*V2663+O2663*U2663+P2663*V2666+Q2663*U2666)</f>
        <v>-0.26955038465762038</v>
      </c>
      <c r="AB2663" s="8"/>
      <c r="AC2663" s="29">
        <v>1</v>
      </c>
      <c r="AD2663" s="33">
        <v>0</v>
      </c>
      <c r="AE2663" s="31">
        <v>0</v>
      </c>
      <c r="AF2663" s="32">
        <v>0</v>
      </c>
      <c r="AH2663" s="29">
        <f t="shared" ref="AH2663" si="25644">X2663*AC2663+Z2663*AC2666-Y2663*AD2663-AA2663*AD2666</f>
        <v>0.94749273137715695</v>
      </c>
      <c r="AI2663" s="33">
        <f t="shared" ref="AI2663" si="25645">(X2663*AD2663+Y2663*AC2663+Z2663*AD2666+AA2663*AC2666)</f>
        <v>0</v>
      </c>
      <c r="AJ2663" s="31">
        <f t="shared" ref="AJ2663" si="25646">X2663*AE2663+Z2663*AE2666-Y2663*AF2663-AA2663*AF2666</f>
        <v>0</v>
      </c>
      <c r="AK2663" s="32">
        <f t="shared" ref="AK2663" si="25647">(X2663*AF2663+Y2663*AE2663+Z2663*AF2666+AA2663*AE2666)</f>
        <v>-0.26955038465762038</v>
      </c>
      <c r="AL2663" s="8"/>
      <c r="AM2663" s="29">
        <v>1</v>
      </c>
      <c r="AN2663" s="30">
        <v>0</v>
      </c>
      <c r="AO2663" s="31">
        <v>0</v>
      </c>
      <c r="AP2663" s="32">
        <f t="shared" ref="AP2663:AP2726" si="25648">-1/($AN$8*$B2663)</f>
        <v>-0.1626446629213483</v>
      </c>
      <c r="AR2663" s="29">
        <f t="shared" ref="AR2663" si="25649">AH2663*AM2663+AJ2663*AM2666-AI2663*AN2663-AK2663*AN2666</f>
        <v>0.94749273137715695</v>
      </c>
      <c r="AS2663" s="33">
        <f t="shared" ref="AS2663" si="25650">(AH2663*AN2663+AI2663*AM2663+AJ2663*AN2666+AK2663*AM2666)</f>
        <v>0</v>
      </c>
      <c r="AT2663" s="31">
        <f t="shared" ref="AT2663" si="25651">AH2663*AO2663+AJ2663*AO2666-AI2663*AP2663-AK2663*AP2666</f>
        <v>0</v>
      </c>
      <c r="AU2663" s="32">
        <f t="shared" ref="AU2663" si="25652">(AH2663*AP2663+AI2663*AO2663+AJ2663*AP2666+AK2663*AO2666)</f>
        <v>-0.42365502057288568</v>
      </c>
      <c r="AV2663" s="8"/>
      <c r="AW2663" s="29">
        <v>1</v>
      </c>
      <c r="AX2663" s="33">
        <v>0</v>
      </c>
      <c r="AY2663" s="31">
        <v>0</v>
      </c>
      <c r="AZ2663" s="32">
        <v>0</v>
      </c>
      <c r="BB2663" s="29">
        <f t="shared" ref="BB2663" si="25653">AR2663*AW2663+AT2663*AW2666-AS2663*AX2663-AU2663*AX2666</f>
        <v>0.89544992930426592</v>
      </c>
      <c r="BC2663" s="33">
        <f t="shared" ref="BC2663" si="25654">(AR2663*AX2663+AS2663*AW2663+AT2663*AX2666+AU2663*AW2666)</f>
        <v>0</v>
      </c>
      <c r="BD2663" s="31">
        <f t="shared" ref="BD2663" si="25655">AR2663*AY2663+AT2663*AY2666-AS2663*AZ2663-AU2663*AZ2666</f>
        <v>0</v>
      </c>
      <c r="BE2663" s="32">
        <f t="shared" ref="BE2663" si="25656">(AR2663*AZ2663+AS2663*AY2663+AT2663*AZ2666+AU2663*AY2666)</f>
        <v>-0.42365502057288568</v>
      </c>
      <c r="BF2663" s="8"/>
      <c r="BG2663" s="29">
        <v>1</v>
      </c>
      <c r="BH2663" s="30">
        <v>0</v>
      </c>
      <c r="BI2663" s="31">
        <v>0</v>
      </c>
      <c r="BJ2663" s="32">
        <f t="shared" ref="BJ2663:BJ2726" si="25657">-1/($BH$8*$B2663)</f>
        <v>-5.7189606741573036E-2</v>
      </c>
      <c r="BL2663" s="29">
        <f t="shared" ref="BL2663" si="25658">BB2663*BG2663+BD2663*BG2666-BC2663*BH2663-BE2663*BH2666</f>
        <v>0.89544992930426592</v>
      </c>
      <c r="BM2663" s="33">
        <f t="shared" ref="BM2663" si="25659">(BB2663*BH2663+BC2663*BG2663+BD2663*BH2666+BE2663*BG2666)</f>
        <v>0</v>
      </c>
      <c r="BN2663" s="31">
        <f t="shared" ref="BN2663" si="25660">BB2663*BI2663+BD2663*BI2666-BC2663*BJ2663-BE2663*BJ2666</f>
        <v>0</v>
      </c>
      <c r="BO2663" s="32">
        <f t="shared" ref="BO2663" si="25661">(BB2663*BJ2663+BC2663*BI2663+BD2663*BJ2666+BE2663*BI2666)</f>
        <v>-0.47486544988656604</v>
      </c>
      <c r="BP2663" s="8"/>
      <c r="BQ2663" s="34">
        <v>1</v>
      </c>
      <c r="BR2663" s="35">
        <v>0</v>
      </c>
      <c r="BS2663" s="11">
        <v>0</v>
      </c>
      <c r="BT2663" s="36">
        <v>0</v>
      </c>
      <c r="BV2663" s="29">
        <f t="shared" ref="BV2663" si="25662">BL2663*BQ2663+BN2663*BQ2666-BM2663*BR2663-BO2663*BR2666</f>
        <v>0.89544992930426592</v>
      </c>
      <c r="BW2663" s="33">
        <f t="shared" ref="BW2663" si="25663">(BL2663*BR2663+BM2663*BQ2663+BN2663*BR2666+BO2663*BQ2666)</f>
        <v>-0.47486544988656604</v>
      </c>
      <c r="BX2663" s="31">
        <f t="shared" ref="BX2663" si="25664">BL2663*BS2663+BN2663*BS2666-BM2663*BT2663-BO2663*BT2666</f>
        <v>0</v>
      </c>
      <c r="BY2663" s="32">
        <f t="shared" ref="BY2663" si="25665">(BL2663*BT2663+BM2663*BS2663+BN2663*BT2666+BO2663*BS2666)</f>
        <v>-0.47486544988656604</v>
      </c>
      <c r="CA2663" s="37">
        <f t="shared" ref="CA2663" si="25666">20*LOG(((1+$BR$8)/$BR$8)/((BV2663+BV2666)^2+(BW2663+BW2666)^2)^0.5)</f>
        <v>-3.5943248666792885E-3</v>
      </c>
      <c r="CC2663" s="134">
        <f t="shared" ref="CC2663" si="25667">((BV2663^2+BW2663^2)^0.5)/((BV2666^2+BW2666^2)^0.5)</f>
        <v>1.0259664145005252</v>
      </c>
      <c r="CD2663" s="9"/>
      <c r="CE2663" s="38"/>
      <c r="CF2663" s="38"/>
      <c r="CG2663" s="38"/>
      <c r="CH2663" s="38"/>
      <c r="CM2663" s="129">
        <v>7.1000000000000103</v>
      </c>
    </row>
    <row r="2664" spans="1:91" ht="18.600000000000001" customHeight="1" thickBot="1">
      <c r="D2664" s="39"/>
      <c r="G2664" s="40"/>
      <c r="I2664" s="39"/>
      <c r="L2664" s="40"/>
      <c r="N2664" s="39"/>
      <c r="Q2664" s="40"/>
      <c r="S2664" s="39"/>
      <c r="V2664" s="40"/>
      <c r="X2664" s="39"/>
      <c r="AA2664" s="40"/>
      <c r="AC2664" s="39"/>
      <c r="AF2664" s="40"/>
      <c r="AH2664" s="39"/>
      <c r="AK2664" s="40"/>
      <c r="AM2664" s="39"/>
      <c r="AP2664" s="40"/>
      <c r="AR2664" s="39"/>
      <c r="AU2664" s="40"/>
      <c r="AW2664" s="39"/>
      <c r="AZ2664" s="40"/>
      <c r="BB2664" s="39"/>
      <c r="BE2664" s="40"/>
      <c r="BG2664" s="39"/>
      <c r="BJ2664" s="40"/>
      <c r="BL2664" s="39"/>
      <c r="BO2664" s="40"/>
      <c r="BQ2664" s="34"/>
      <c r="BR2664" s="11"/>
      <c r="BS2664" s="11"/>
      <c r="BT2664" s="41"/>
      <c r="BV2664" s="39"/>
      <c r="BY2664" s="40"/>
      <c r="CC2664" s="135"/>
      <c r="CD2664" s="9"/>
      <c r="CE2664" s="38"/>
      <c r="CF2664" s="38"/>
      <c r="CG2664" s="38"/>
      <c r="CH2664" s="38"/>
    </row>
    <row r="2665" spans="1:91" ht="18.600000000000001" customHeight="1" thickBot="1">
      <c r="D2665" s="258" t="s">
        <v>129</v>
      </c>
      <c r="E2665" s="259"/>
      <c r="F2665" s="260" t="s">
        <v>130</v>
      </c>
      <c r="G2665" s="261"/>
      <c r="H2665" s="229"/>
      <c r="I2665" s="258" t="s">
        <v>131</v>
      </c>
      <c r="J2665" s="259"/>
      <c r="K2665" s="260" t="s">
        <v>132</v>
      </c>
      <c r="L2665" s="261"/>
      <c r="N2665" s="253" t="s">
        <v>133</v>
      </c>
      <c r="O2665" s="254"/>
      <c r="P2665" s="255" t="s">
        <v>134</v>
      </c>
      <c r="Q2665" s="256"/>
      <c r="S2665" s="258" t="s">
        <v>135</v>
      </c>
      <c r="T2665" s="259"/>
      <c r="U2665" s="260" t="s">
        <v>136</v>
      </c>
      <c r="V2665" s="261"/>
      <c r="W2665" s="8"/>
      <c r="X2665" s="253" t="s">
        <v>137</v>
      </c>
      <c r="Y2665" s="254"/>
      <c r="Z2665" s="255" t="s">
        <v>138</v>
      </c>
      <c r="AA2665" s="256"/>
      <c r="AB2665" s="8"/>
      <c r="AC2665" s="258" t="s">
        <v>139</v>
      </c>
      <c r="AD2665" s="259"/>
      <c r="AE2665" s="260" t="s">
        <v>140</v>
      </c>
      <c r="AF2665" s="261"/>
      <c r="AG2665" s="8"/>
      <c r="AH2665" s="253" t="s">
        <v>141</v>
      </c>
      <c r="AI2665" s="254"/>
      <c r="AJ2665" s="255" t="s">
        <v>142</v>
      </c>
      <c r="AK2665" s="256"/>
      <c r="AL2665" s="8"/>
      <c r="AM2665" s="258" t="s">
        <v>143</v>
      </c>
      <c r="AN2665" s="259"/>
      <c r="AO2665" s="260" t="s">
        <v>144</v>
      </c>
      <c r="AP2665" s="261"/>
      <c r="AR2665" s="253" t="s">
        <v>145</v>
      </c>
      <c r="AS2665" s="254"/>
      <c r="AT2665" s="255" t="s">
        <v>146</v>
      </c>
      <c r="AU2665" s="256"/>
      <c r="AV2665" s="4"/>
      <c r="AW2665" s="258" t="s">
        <v>147</v>
      </c>
      <c r="AX2665" s="259"/>
      <c r="AY2665" s="260" t="s">
        <v>148</v>
      </c>
      <c r="AZ2665" s="261"/>
      <c r="BA2665" s="8"/>
      <c r="BB2665" s="253" t="s">
        <v>149</v>
      </c>
      <c r="BC2665" s="254"/>
      <c r="BD2665" s="255" t="s">
        <v>150</v>
      </c>
      <c r="BE2665" s="256"/>
      <c r="BF2665" s="4"/>
      <c r="BG2665" s="258" t="s">
        <v>151</v>
      </c>
      <c r="BH2665" s="259"/>
      <c r="BI2665" s="260" t="s">
        <v>152</v>
      </c>
      <c r="BJ2665" s="261"/>
      <c r="BK2665" s="4"/>
      <c r="BL2665" s="253" t="s">
        <v>153</v>
      </c>
      <c r="BM2665" s="254"/>
      <c r="BN2665" s="255" t="s">
        <v>154</v>
      </c>
      <c r="BO2665" s="256"/>
      <c r="BP2665" s="4"/>
      <c r="BQ2665" s="258" t="s">
        <v>155</v>
      </c>
      <c r="BR2665" s="259"/>
      <c r="BS2665" s="260" t="s">
        <v>156</v>
      </c>
      <c r="BT2665" s="261"/>
      <c r="BU2665" s="8"/>
      <c r="BV2665" s="253" t="s">
        <v>157</v>
      </c>
      <c r="BW2665" s="254"/>
      <c r="BX2665" s="255" t="s">
        <v>158</v>
      </c>
      <c r="BY2665" s="256"/>
      <c r="CA2665" s="46" t="s">
        <v>16</v>
      </c>
      <c r="CC2665" s="136" t="s">
        <v>71</v>
      </c>
      <c r="CD2665" s="9"/>
      <c r="CE2665" s="38"/>
      <c r="CF2665" s="38"/>
      <c r="CG2665" s="38"/>
      <c r="CH2665" s="38"/>
    </row>
    <row r="2666" spans="1:91" ht="18.600000000000001" customHeight="1" thickTop="1" thickBot="1">
      <c r="D2666" s="29">
        <v>0</v>
      </c>
      <c r="E2666" s="33">
        <v>0</v>
      </c>
      <c r="F2666" s="31">
        <v>1</v>
      </c>
      <c r="G2666" s="32">
        <v>0</v>
      </c>
      <c r="I2666" s="29">
        <v>0</v>
      </c>
      <c r="J2666" s="33">
        <f t="shared" ref="J2666" si="25668">IF(0=(1-$J$8*$K$8*$B2663^2),10^14,$B2663*$J$8/(1-$J$8*$K$8*$B2663^2))</f>
        <v>-0.17334492365736082</v>
      </c>
      <c r="K2666" s="31">
        <v>1</v>
      </c>
      <c r="L2666" s="32">
        <v>0</v>
      </c>
      <c r="N2666" s="29">
        <f t="shared" ref="N2666" si="25669">D2666*I2663+F2666*I2666-E2666*J2663-G2666*J2666</f>
        <v>0</v>
      </c>
      <c r="O2666" s="33">
        <f t="shared" ref="O2666" si="25670">(D2666*J2663+E2666*I2663+F2666*J2666+G2666*I2666)</f>
        <v>-0.17334492365736082</v>
      </c>
      <c r="P2666" s="31">
        <f t="shared" ref="P2666" si="25671">D2666*K2663+F2666*K2666-E2666*L2663-G2666*L2666</f>
        <v>1</v>
      </c>
      <c r="Q2666" s="32">
        <f t="shared" ref="Q2666" si="25672">(D2666*L2663+E2666*K2663+F2666*L2666+G2666*K2666)</f>
        <v>0</v>
      </c>
      <c r="S2666" s="29">
        <v>0</v>
      </c>
      <c r="T2666" s="33">
        <v>0</v>
      </c>
      <c r="U2666" s="31">
        <v>1</v>
      </c>
      <c r="V2666" s="32">
        <v>0</v>
      </c>
      <c r="X2666" s="29">
        <f t="shared" ref="X2666" si="25673">N2666*S2663+P2666*S2666-O2666*T2663-Q2666*T2666</f>
        <v>0</v>
      </c>
      <c r="Y2666" s="33">
        <f t="shared" ref="Y2666" si="25674">(N2666*T2663+O2666*S2663+P2666*T2666+Q2666*S2666)</f>
        <v>-0.17334492365736082</v>
      </c>
      <c r="Z2666" s="31">
        <f t="shared" ref="Z2666" si="25675">N2666*U2663+P2666*U2666-O2666*V2663-Q2666*V2666</f>
        <v>0.96882299032473218</v>
      </c>
      <c r="AA2666" s="32">
        <f t="shared" ref="AA2666" si="25676">(N2666*V2663+O2666*U2663+P2666*V2666+Q2666*U2666)</f>
        <v>0</v>
      </c>
      <c r="AB2666" s="8"/>
      <c r="AC2666" s="29">
        <v>0</v>
      </c>
      <c r="AD2666" s="33">
        <f t="shared" ref="AD2666" si="25677">IF(0=(1-$AD$8*$AE$8*$B2663^2),10^14,$B2663*$AD$8/(1-$AD$8*$AE$8*$B2663^2))</f>
        <v>-0.13525761588692875</v>
      </c>
      <c r="AE2666" s="31">
        <v>1</v>
      </c>
      <c r="AF2666" s="32">
        <v>0</v>
      </c>
      <c r="AH2666" s="29">
        <f t="shared" ref="AH2666" si="25678">X2666*AC2663+Z2666*AC2666-Y2666*AD2663-AA2666*AD2666</f>
        <v>0</v>
      </c>
      <c r="AI2666" s="33">
        <f t="shared" ref="AI2666" si="25679">(X2666*AD2663+Y2666*AC2663+Z2666*AD2666+AA2666*AC2666)</f>
        <v>-0.30438561154512911</v>
      </c>
      <c r="AJ2666" s="31">
        <f t="shared" ref="AJ2666" si="25680">X2666*AE2663+Z2666*AE2666-Y2666*AF2663-AA2666*AF2666</f>
        <v>0.96882299032473218</v>
      </c>
      <c r="AK2666" s="32">
        <f t="shared" ref="AK2666" si="25681">(X2666*AF2663+Y2666*AE2663+Z2666*AF2666+AA2666*AE2666)</f>
        <v>0</v>
      </c>
      <c r="AL2666" s="8"/>
      <c r="AM2666" s="29">
        <v>0</v>
      </c>
      <c r="AN2666" s="33">
        <v>0</v>
      </c>
      <c r="AO2666" s="31">
        <v>1</v>
      </c>
      <c r="AP2666" s="32">
        <v>0</v>
      </c>
      <c r="AR2666" s="29">
        <f t="shared" ref="AR2666" si="25682">AH2666*AM2663+AJ2666*AM2666-AI2666*AN2663-AK2666*AN2666</f>
        <v>0</v>
      </c>
      <c r="AS2666" s="33">
        <f t="shared" ref="AS2666" si="25683">(AH2666*AN2663+AI2666*AM2663+AJ2666*AN2666+AK2666*AM2666)</f>
        <v>-0.30438561154512911</v>
      </c>
      <c r="AT2666" s="31">
        <f t="shared" ref="AT2666" si="25684">AH2666*AO2663+AJ2666*AO2666-AI2666*AP2663-AK2666*AP2666</f>
        <v>0.91931629513686619</v>
      </c>
      <c r="AU2666" s="32">
        <f t="shared" ref="AU2666" si="25685">(AH2666*AP2663+AI2666*AO2663+AJ2666*AP2666+AK2666*AO2666)</f>
        <v>0</v>
      </c>
      <c r="AV2666" s="8"/>
      <c r="AW2666" s="29">
        <v>0</v>
      </c>
      <c r="AX2666" s="33">
        <f t="shared" ref="AX2666" si="25686">IF(0=(1-$AX$8*$AY$8*$B2663^2),10^14,$B2663*$AX$8/(1-$AX$8*$AY$8*$B2663^2))</f>
        <v>-0.12284240607491538</v>
      </c>
      <c r="AY2666" s="31">
        <v>1</v>
      </c>
      <c r="AZ2666" s="32">
        <v>0</v>
      </c>
      <c r="BB2666" s="29">
        <f t="shared" ref="BB2666" si="25687">AR2666*AW2663+AT2666*AW2666-AS2666*AX2663-AU2666*AX2666</f>
        <v>0</v>
      </c>
      <c r="BC2666" s="33">
        <f t="shared" ref="BC2666" si="25688">(AR2666*AX2663+AS2666*AW2663+AT2666*AX2666+AU2666*AW2666)</f>
        <v>-0.41731663718361878</v>
      </c>
      <c r="BD2666" s="31">
        <f t="shared" ref="BD2666" si="25689">AR2666*AY2663+AT2666*AY2666-AS2666*AZ2663-AU2666*AZ2666</f>
        <v>0.91931629513686619</v>
      </c>
      <c r="BE2666" s="32">
        <f t="shared" ref="BE2666" si="25690">(AR2666*AZ2663+AS2666*AY2663+AT2666*AZ2666+AU2666*AY2666)</f>
        <v>0</v>
      </c>
      <c r="BF2666" s="8"/>
      <c r="BG2666" s="29">
        <v>0</v>
      </c>
      <c r="BH2666" s="33">
        <v>0</v>
      </c>
      <c r="BI2666" s="31">
        <v>1</v>
      </c>
      <c r="BJ2666" s="32">
        <v>0</v>
      </c>
      <c r="BL2666" s="29">
        <f t="shared" ref="BL2666" si="25691">BB2666*BG2663+BD2666*BG2666-BC2666*BH2663-BE2666*BH2666</f>
        <v>0</v>
      </c>
      <c r="BM2666" s="33">
        <f t="shared" ref="BM2666" si="25692">(BB2666*BH2663+BC2666*BG2663+BD2666*BH2666+BE2666*BG2666)</f>
        <v>-0.41731663718361878</v>
      </c>
      <c r="BN2666" s="31">
        <f t="shared" ref="BN2666" si="25693">BB2666*BI2663+BD2666*BI2666-BC2666*BJ2663-BE2666*BJ2666</f>
        <v>0.89545012076961927</v>
      </c>
      <c r="BO2666" s="32">
        <f t="shared" ref="BO2666" si="25694">(BB2666*BJ2663+BC2666*BI2663+BD2666*BJ2666+BE2666*BI2666)</f>
        <v>0</v>
      </c>
      <c r="BP2666" s="8"/>
      <c r="BQ2666" s="19">
        <f t="shared" ref="BQ2666:BQ2729" si="25695">1/$BR$8</f>
        <v>1</v>
      </c>
      <c r="BR2666" s="47">
        <v>0</v>
      </c>
      <c r="BS2666" s="48">
        <v>1</v>
      </c>
      <c r="BT2666" s="49">
        <v>0</v>
      </c>
      <c r="BV2666" s="29">
        <f t="shared" ref="BV2666" si="25696">BL2666*BQ2663+BN2666*BQ2666-BM2666*BR2663-BO2666*BR2666</f>
        <v>0.89545012076961927</v>
      </c>
      <c r="BW2666" s="33">
        <f t="shared" ref="BW2666" si="25697">(BL2666*BR2663+BM2666*BQ2663+BN2666*BR2666+BO2666*BQ2666)</f>
        <v>-0.41731663718361878</v>
      </c>
      <c r="BX2666" s="31">
        <f t="shared" ref="BX2666" si="25698">BL2666*BS2663+BN2666*BS2666-BM2666*BT2663-BO2666*BT2666</f>
        <v>0.89545012076961927</v>
      </c>
      <c r="BY2666" s="32">
        <f t="shared" ref="BY2666" si="25699">(BL2666*BT2663+BM2666*BS2663+BN2666*BT2666+BO2666*BS2666)</f>
        <v>0</v>
      </c>
      <c r="CA2666" s="50">
        <f t="shared" ref="CA2666" si="25700">(180/PI())*ATAN(-1*(BW2663+BW2666)/(BV2663+BV2666))</f>
        <v>26.48134994083081</v>
      </c>
      <c r="CC2666" s="137">
        <f t="shared" ref="CC2666" si="25701">20*LOG(((1-(10^(CA2663/20)^2)*(1-((1-CC2663)/(1+CC2663))^2))^0.5))</f>
        <v>-30.037440471004324</v>
      </c>
      <c r="CD2666" s="9"/>
      <c r="CE2666" s="38"/>
      <c r="CF2666" s="38"/>
      <c r="CG2666" s="38"/>
      <c r="CH2666" s="38"/>
    </row>
    <row r="2667" spans="1:91" ht="18.600000000000001" customHeight="1">
      <c r="CC2667" s="42"/>
    </row>
    <row r="2668" spans="1:91" ht="18.600000000000001" customHeight="1" thickBot="1">
      <c r="E2668" s="22" t="s">
        <v>4</v>
      </c>
      <c r="J2668" s="22" t="s">
        <v>5</v>
      </c>
      <c r="O2668" s="22" t="s">
        <v>6</v>
      </c>
      <c r="T2668" s="22" t="s">
        <v>7</v>
      </c>
      <c r="Y2668" s="22" t="s">
        <v>8</v>
      </c>
      <c r="AD2668" s="22" t="s">
        <v>65</v>
      </c>
      <c r="AI2668" s="22" t="s">
        <v>9</v>
      </c>
      <c r="AN2668" s="22" t="s">
        <v>66</v>
      </c>
      <c r="AS2668" s="22" t="s">
        <v>51</v>
      </c>
      <c r="AX2668" s="22" t="s">
        <v>67</v>
      </c>
      <c r="BC2668" s="22" t="s">
        <v>52</v>
      </c>
      <c r="BH2668" s="22" t="s">
        <v>68</v>
      </c>
      <c r="BM2668" s="22" t="s">
        <v>63</v>
      </c>
      <c r="BQ2668" s="23" t="s">
        <v>69</v>
      </c>
      <c r="BR2668" s="23"/>
      <c r="BS2668" s="24"/>
      <c r="BT2668" s="24"/>
      <c r="BU2668" s="24"/>
      <c r="BW2668" s="22" t="s">
        <v>64</v>
      </c>
    </row>
    <row r="2669" spans="1:91" ht="18.600000000000001" customHeight="1" thickBot="1">
      <c r="D2669" s="249" t="s">
        <v>103</v>
      </c>
      <c r="E2669" s="250"/>
      <c r="F2669" s="251" t="s">
        <v>104</v>
      </c>
      <c r="G2669" s="252"/>
      <c r="H2669" s="229"/>
      <c r="I2669" s="253" t="s">
        <v>11</v>
      </c>
      <c r="J2669" s="254"/>
      <c r="K2669" s="255" t="s">
        <v>12</v>
      </c>
      <c r="L2669" s="256"/>
      <c r="M2669" s="24"/>
      <c r="N2669" s="253" t="s">
        <v>105</v>
      </c>
      <c r="O2669" s="254"/>
      <c r="P2669" s="255" t="s">
        <v>106</v>
      </c>
      <c r="Q2669" s="256"/>
      <c r="R2669" s="24"/>
      <c r="S2669" s="249" t="s">
        <v>107</v>
      </c>
      <c r="T2669" s="250"/>
      <c r="U2669" s="251" t="s">
        <v>108</v>
      </c>
      <c r="V2669" s="252"/>
      <c r="W2669" s="8"/>
      <c r="X2669" s="253" t="s">
        <v>109</v>
      </c>
      <c r="Y2669" s="254"/>
      <c r="Z2669" s="255" t="s">
        <v>110</v>
      </c>
      <c r="AA2669" s="256"/>
      <c r="AB2669" s="8"/>
      <c r="AC2669" s="253" t="s">
        <v>111</v>
      </c>
      <c r="AD2669" s="254"/>
      <c r="AE2669" s="255" t="s">
        <v>14</v>
      </c>
      <c r="AF2669" s="256"/>
      <c r="AG2669" s="8"/>
      <c r="AH2669" s="253" t="s">
        <v>112</v>
      </c>
      <c r="AI2669" s="254"/>
      <c r="AJ2669" s="255" t="s">
        <v>113</v>
      </c>
      <c r="AK2669" s="256"/>
      <c r="AL2669" s="8"/>
      <c r="AM2669" s="249" t="s">
        <v>114</v>
      </c>
      <c r="AN2669" s="250"/>
      <c r="AO2669" s="251" t="s">
        <v>115</v>
      </c>
      <c r="AP2669" s="252"/>
      <c r="AQ2669" s="24"/>
      <c r="AR2669" s="253" t="s">
        <v>116</v>
      </c>
      <c r="AS2669" s="254"/>
      <c r="AT2669" s="255" t="s">
        <v>13</v>
      </c>
      <c r="AU2669" s="256"/>
      <c r="AV2669" s="4"/>
      <c r="AW2669" s="253" t="s">
        <v>117</v>
      </c>
      <c r="AX2669" s="254"/>
      <c r="AY2669" s="255" t="s">
        <v>118</v>
      </c>
      <c r="AZ2669" s="256"/>
      <c r="BA2669" s="8"/>
      <c r="BB2669" s="253" t="s">
        <v>119</v>
      </c>
      <c r="BC2669" s="254"/>
      <c r="BD2669" s="255" t="s">
        <v>120</v>
      </c>
      <c r="BE2669" s="256"/>
      <c r="BF2669" s="4"/>
      <c r="BG2669" s="249" t="s">
        <v>121</v>
      </c>
      <c r="BH2669" s="250"/>
      <c r="BI2669" s="251" t="s">
        <v>122</v>
      </c>
      <c r="BJ2669" s="252"/>
      <c r="BK2669" s="4"/>
      <c r="BL2669" s="253" t="s">
        <v>123</v>
      </c>
      <c r="BM2669" s="254"/>
      <c r="BN2669" s="255" t="s">
        <v>124</v>
      </c>
      <c r="BO2669" s="256"/>
      <c r="BP2669" s="4"/>
      <c r="BQ2669" s="253" t="s">
        <v>125</v>
      </c>
      <c r="BR2669" s="254"/>
      <c r="BS2669" s="255" t="s">
        <v>126</v>
      </c>
      <c r="BT2669" s="256"/>
      <c r="BU2669" s="8"/>
      <c r="BV2669" s="253" t="s">
        <v>127</v>
      </c>
      <c r="BW2669" s="254"/>
      <c r="BX2669" s="255" t="s">
        <v>128</v>
      </c>
      <c r="BY2669" s="256"/>
      <c r="CA2669" s="27" t="s">
        <v>15</v>
      </c>
      <c r="CC2669" s="133" t="s">
        <v>70</v>
      </c>
      <c r="CD2669" s="9"/>
      <c r="CE2669" s="38"/>
      <c r="CF2669" s="38"/>
      <c r="CG2669" s="38"/>
      <c r="CH2669" s="38"/>
    </row>
    <row r="2670" spans="1:91" ht="18" customHeight="1" thickTop="1" thickBot="1">
      <c r="B2670" s="129">
        <v>7.1400000000000103</v>
      </c>
      <c r="D2670" s="29">
        <v>1</v>
      </c>
      <c r="E2670" s="30">
        <v>0</v>
      </c>
      <c r="F2670" s="31">
        <v>0</v>
      </c>
      <c r="G2670" s="32">
        <f t="shared" ref="G2670:G2733" si="25702">-1/($E$8*$B2670)</f>
        <v>-9.232212885154048E-2</v>
      </c>
      <c r="I2670" s="29">
        <v>1</v>
      </c>
      <c r="J2670" s="33">
        <v>0</v>
      </c>
      <c r="K2670" s="31">
        <v>0</v>
      </c>
      <c r="L2670" s="32">
        <v>0</v>
      </c>
      <c r="N2670" s="29">
        <f t="shared" ref="N2670" si="25703">D2670*I2670+F2670*I2673-E2670*J2670-G2670*J2673</f>
        <v>0.98404152734057293</v>
      </c>
      <c r="O2670" s="33">
        <f t="shared" ref="O2670" si="25704">(D2670*J2670+E2670*I2670+F2670*J2673+G2670*I2673)</f>
        <v>0</v>
      </c>
      <c r="P2670" s="31">
        <f t="shared" ref="P2670" si="25705">D2670*K2670+F2670*K2673-E2670*L2670-G2670*L2673</f>
        <v>0</v>
      </c>
      <c r="Q2670" s="32">
        <f t="shared" ref="Q2670" si="25706">(D2670*L2670+E2670*K2670+F2670*L2673+G2670*K2673)</f>
        <v>-9.232212885154048E-2</v>
      </c>
      <c r="S2670" s="29">
        <v>1</v>
      </c>
      <c r="T2670" s="30">
        <v>0</v>
      </c>
      <c r="U2670" s="31">
        <v>0</v>
      </c>
      <c r="V2670" s="32">
        <f t="shared" ref="V2670:V2733" si="25707">-1/($T$8*$B2670)</f>
        <v>-0.17935154061624625</v>
      </c>
      <c r="X2670" s="29">
        <f t="shared" ref="X2670" si="25708">N2670*S2670+P2670*S2673-O2670*T2670-Q2670*T2673</f>
        <v>0.98404152734057293</v>
      </c>
      <c r="Y2670" s="33">
        <f t="shared" ref="Y2670" si="25709">(N2670*T2670+O2670*S2670+P2670*T2673+Q2670*S2673)</f>
        <v>0</v>
      </c>
      <c r="Z2670" s="31">
        <f t="shared" ref="Z2670" si="25710">N2670*U2670+P2670*U2673-O2670*V2670-Q2670*V2673</f>
        <v>0</v>
      </c>
      <c r="AA2670" s="32">
        <f t="shared" ref="AA2670" si="25711">(N2670*V2670+O2670*U2670+P2670*V2673+Q2670*U2673)</f>
        <v>-0.26881149281043626</v>
      </c>
      <c r="AB2670" s="8"/>
      <c r="AC2670" s="29">
        <v>1</v>
      </c>
      <c r="AD2670" s="33">
        <v>0</v>
      </c>
      <c r="AE2670" s="31">
        <v>0</v>
      </c>
      <c r="AF2670" s="32">
        <v>0</v>
      </c>
      <c r="AH2670" s="29">
        <f t="shared" ref="AH2670" si="25712">X2670*AC2670+Z2670*AC2673-Y2670*AD2670-AA2670*AD2673</f>
        <v>0.94778687020442054</v>
      </c>
      <c r="AI2670" s="33">
        <f t="shared" ref="AI2670" si="25713">(X2670*AD2670+Y2670*AC2670+Z2670*AD2673+AA2670*AC2673)</f>
        <v>0</v>
      </c>
      <c r="AJ2670" s="31">
        <f t="shared" ref="AJ2670" si="25714">X2670*AE2670+Z2670*AE2673-Y2670*AF2670-AA2670*AF2673</f>
        <v>0</v>
      </c>
      <c r="AK2670" s="32">
        <f t="shared" ref="AK2670" si="25715">(X2670*AF2670+Y2670*AE2670+Z2670*AF2673+AA2670*AE2673)</f>
        <v>-0.26881149281043626</v>
      </c>
      <c r="AL2670" s="8"/>
      <c r="AM2670" s="29">
        <v>1</v>
      </c>
      <c r="AN2670" s="30">
        <v>0</v>
      </c>
      <c r="AO2670" s="31">
        <v>0</v>
      </c>
      <c r="AP2670" s="32">
        <f t="shared" ref="AP2670:AP2733" si="25716">-1/($AN$8*$B2670)</f>
        <v>-0.16218907563025187</v>
      </c>
      <c r="AR2670" s="29">
        <f t="shared" ref="AR2670" si="25717">AH2670*AM2670+AJ2670*AM2673-AI2670*AN2670-AK2670*AN2673</f>
        <v>0.94778687020442054</v>
      </c>
      <c r="AS2670" s="33">
        <f t="shared" ref="AS2670" si="25718">(AH2670*AN2670+AI2670*AM2670+AJ2670*AN2673+AK2670*AM2673)</f>
        <v>0</v>
      </c>
      <c r="AT2670" s="31">
        <f t="shared" ref="AT2670" si="25719">AH2670*AO2670+AJ2670*AO2673-AI2670*AP2670-AK2670*AP2673</f>
        <v>0</v>
      </c>
      <c r="AU2670" s="32">
        <f t="shared" ref="AU2670" si="25720">(AH2670*AP2670+AI2670*AO2670+AJ2670*AP2673+AK2670*AO2673)</f>
        <v>-0.42253216918338077</v>
      </c>
      <c r="AV2670" s="8"/>
      <c r="AW2670" s="29">
        <v>1</v>
      </c>
      <c r="AX2670" s="33">
        <v>0</v>
      </c>
      <c r="AY2670" s="31">
        <v>0</v>
      </c>
      <c r="AZ2670" s="32">
        <v>0</v>
      </c>
      <c r="BB2670" s="29">
        <f t="shared" ref="BB2670" si="25721">AR2670*AW2670+AT2670*AW2673-AS2670*AX2670-AU2670*AX2673</f>
        <v>0.89602979633890689</v>
      </c>
      <c r="BC2670" s="33">
        <f t="shared" ref="BC2670" si="25722">(AR2670*AX2670+AS2670*AW2670+AT2670*AX2673+AU2670*AW2673)</f>
        <v>0</v>
      </c>
      <c r="BD2670" s="31">
        <f t="shared" ref="BD2670" si="25723">AR2670*AY2670+AT2670*AY2673-AS2670*AZ2670-AU2670*AZ2673</f>
        <v>0</v>
      </c>
      <c r="BE2670" s="32">
        <f t="shared" ref="BE2670" si="25724">(AR2670*AZ2670+AS2670*AY2670+AT2670*AZ2673+AU2670*AY2673)</f>
        <v>-0.42253216918338077</v>
      </c>
      <c r="BF2670" s="8"/>
      <c r="BG2670" s="29">
        <v>1</v>
      </c>
      <c r="BH2670" s="30">
        <v>0</v>
      </c>
      <c r="BI2670" s="31">
        <v>0</v>
      </c>
      <c r="BJ2670" s="32">
        <f t="shared" ref="BJ2670:BJ2733" si="25725">-1/($BH$8*$B2670)</f>
        <v>-5.7029411764705794E-2</v>
      </c>
      <c r="BL2670" s="29">
        <f t="shared" ref="BL2670" si="25726">BB2670*BG2670+BD2670*BG2673-BC2670*BH2670-BE2670*BH2673</f>
        <v>0.89602979633890689</v>
      </c>
      <c r="BM2670" s="33">
        <f t="shared" ref="BM2670" si="25727">(BB2670*BH2670+BC2670*BG2670+BD2670*BH2673+BE2670*BG2673)</f>
        <v>0</v>
      </c>
      <c r="BN2670" s="31">
        <f t="shared" ref="BN2670" si="25728">BB2670*BI2670+BD2670*BI2673-BC2670*BJ2670-BE2670*BJ2673</f>
        <v>0</v>
      </c>
      <c r="BO2670" s="32">
        <f t="shared" ref="BO2670" si="25729">(BB2670*BJ2670+BC2670*BI2670+BD2670*BJ2673+BE2670*BI2673)</f>
        <v>-0.47363222139223776</v>
      </c>
      <c r="BP2670" s="8"/>
      <c r="BQ2670" s="34">
        <v>1</v>
      </c>
      <c r="BR2670" s="35">
        <v>0</v>
      </c>
      <c r="BS2670" s="11">
        <v>0</v>
      </c>
      <c r="BT2670" s="36">
        <v>0</v>
      </c>
      <c r="BV2670" s="29">
        <f t="shared" ref="BV2670" si="25730">BL2670*BQ2670+BN2670*BQ2673-BM2670*BR2670-BO2670*BR2673</f>
        <v>0.89602979633890689</v>
      </c>
      <c r="BW2670" s="33">
        <f t="shared" ref="BW2670" si="25731">(BL2670*BR2670+BM2670*BQ2670+BN2670*BR2673+BO2670*BQ2673)</f>
        <v>-0.47363222139223776</v>
      </c>
      <c r="BX2670" s="31">
        <f t="shared" ref="BX2670" si="25732">BL2670*BS2670+BN2670*BS2673-BM2670*BT2670-BO2670*BT2673</f>
        <v>0</v>
      </c>
      <c r="BY2670" s="32">
        <f t="shared" ref="BY2670" si="25733">(BL2670*BT2670+BM2670*BS2670+BN2670*BT2673+BO2670*BS2673)</f>
        <v>-0.47363222139223776</v>
      </c>
      <c r="CA2670" s="37">
        <f t="shared" ref="CA2670" si="25734">20*LOG(((1+$BR$8)/$BR$8)/((BV2670+BV2673)^2+(BW2670+BW2673)^2)^0.5)</f>
        <v>-3.5785445304644878E-3</v>
      </c>
      <c r="CC2670" s="134">
        <f t="shared" ref="CC2670" si="25735">((BV2670^2+BW2670^2)^0.5)/((BV2673^2+BW2673^2)^0.5)</f>
        <v>1.0258399080839093</v>
      </c>
      <c r="CD2670" s="9"/>
      <c r="CE2670" s="38"/>
      <c r="CF2670" s="38"/>
      <c r="CG2670" s="38"/>
      <c r="CH2670" s="38"/>
      <c r="CM2670" s="129">
        <v>7.12</v>
      </c>
    </row>
    <row r="2671" spans="1:91" ht="18.600000000000001" customHeight="1" thickBot="1">
      <c r="D2671" s="39"/>
      <c r="G2671" s="40"/>
      <c r="I2671" s="39"/>
      <c r="L2671" s="40"/>
      <c r="N2671" s="39"/>
      <c r="Q2671" s="40"/>
      <c r="S2671" s="39"/>
      <c r="V2671" s="40"/>
      <c r="X2671" s="39"/>
      <c r="AA2671" s="40"/>
      <c r="AC2671" s="39"/>
      <c r="AF2671" s="40"/>
      <c r="AH2671" s="39"/>
      <c r="AK2671" s="40"/>
      <c r="AM2671" s="39"/>
      <c r="AP2671" s="40"/>
      <c r="AR2671" s="39"/>
      <c r="AU2671" s="40"/>
      <c r="AW2671" s="39"/>
      <c r="AZ2671" s="40"/>
      <c r="BB2671" s="39"/>
      <c r="BE2671" s="40"/>
      <c r="BG2671" s="39"/>
      <c r="BJ2671" s="40"/>
      <c r="BL2671" s="39"/>
      <c r="BO2671" s="40"/>
      <c r="BQ2671" s="34"/>
      <c r="BR2671" s="11"/>
      <c r="BS2671" s="11"/>
      <c r="BT2671" s="41"/>
      <c r="BV2671" s="39"/>
      <c r="BY2671" s="40"/>
      <c r="CC2671" s="135"/>
      <c r="CD2671" s="9"/>
      <c r="CE2671" s="38"/>
      <c r="CF2671" s="38"/>
      <c r="CG2671" s="38"/>
      <c r="CH2671" s="38"/>
    </row>
    <row r="2672" spans="1:91" ht="18.600000000000001" customHeight="1" thickBot="1">
      <c r="D2672" s="258" t="s">
        <v>129</v>
      </c>
      <c r="E2672" s="259"/>
      <c r="F2672" s="260" t="s">
        <v>130</v>
      </c>
      <c r="G2672" s="261"/>
      <c r="H2672" s="229"/>
      <c r="I2672" s="258" t="s">
        <v>131</v>
      </c>
      <c r="J2672" s="259"/>
      <c r="K2672" s="260" t="s">
        <v>132</v>
      </c>
      <c r="L2672" s="261"/>
      <c r="N2672" s="253" t="s">
        <v>133</v>
      </c>
      <c r="O2672" s="254"/>
      <c r="P2672" s="255" t="s">
        <v>134</v>
      </c>
      <c r="Q2672" s="256"/>
      <c r="S2672" s="258" t="s">
        <v>135</v>
      </c>
      <c r="T2672" s="259"/>
      <c r="U2672" s="260" t="s">
        <v>136</v>
      </c>
      <c r="V2672" s="261"/>
      <c r="W2672" s="8"/>
      <c r="X2672" s="253" t="s">
        <v>137</v>
      </c>
      <c r="Y2672" s="254"/>
      <c r="Z2672" s="255" t="s">
        <v>138</v>
      </c>
      <c r="AA2672" s="256"/>
      <c r="AB2672" s="8"/>
      <c r="AC2672" s="258" t="s">
        <v>139</v>
      </c>
      <c r="AD2672" s="259"/>
      <c r="AE2672" s="260" t="s">
        <v>140</v>
      </c>
      <c r="AF2672" s="261"/>
      <c r="AG2672" s="8"/>
      <c r="AH2672" s="253" t="s">
        <v>141</v>
      </c>
      <c r="AI2672" s="254"/>
      <c r="AJ2672" s="255" t="s">
        <v>142</v>
      </c>
      <c r="AK2672" s="256"/>
      <c r="AL2672" s="8"/>
      <c r="AM2672" s="258" t="s">
        <v>143</v>
      </c>
      <c r="AN2672" s="259"/>
      <c r="AO2672" s="260" t="s">
        <v>144</v>
      </c>
      <c r="AP2672" s="261"/>
      <c r="AR2672" s="253" t="s">
        <v>145</v>
      </c>
      <c r="AS2672" s="254"/>
      <c r="AT2672" s="255" t="s">
        <v>146</v>
      </c>
      <c r="AU2672" s="256"/>
      <c r="AV2672" s="4"/>
      <c r="AW2672" s="258" t="s">
        <v>147</v>
      </c>
      <c r="AX2672" s="259"/>
      <c r="AY2672" s="260" t="s">
        <v>148</v>
      </c>
      <c r="AZ2672" s="261"/>
      <c r="BA2672" s="8"/>
      <c r="BB2672" s="253" t="s">
        <v>149</v>
      </c>
      <c r="BC2672" s="254"/>
      <c r="BD2672" s="255" t="s">
        <v>150</v>
      </c>
      <c r="BE2672" s="256"/>
      <c r="BF2672" s="4"/>
      <c r="BG2672" s="258" t="s">
        <v>151</v>
      </c>
      <c r="BH2672" s="259"/>
      <c r="BI2672" s="260" t="s">
        <v>152</v>
      </c>
      <c r="BJ2672" s="261"/>
      <c r="BK2672" s="4"/>
      <c r="BL2672" s="253" t="s">
        <v>153</v>
      </c>
      <c r="BM2672" s="254"/>
      <c r="BN2672" s="255" t="s">
        <v>154</v>
      </c>
      <c r="BO2672" s="256"/>
      <c r="BP2672" s="4"/>
      <c r="BQ2672" s="258" t="s">
        <v>155</v>
      </c>
      <c r="BR2672" s="259"/>
      <c r="BS2672" s="260" t="s">
        <v>156</v>
      </c>
      <c r="BT2672" s="261"/>
      <c r="BU2672" s="8"/>
      <c r="BV2672" s="253" t="s">
        <v>157</v>
      </c>
      <c r="BW2672" s="254"/>
      <c r="BX2672" s="255" t="s">
        <v>158</v>
      </c>
      <c r="BY2672" s="256"/>
      <c r="CA2672" s="46" t="s">
        <v>16</v>
      </c>
      <c r="CC2672" s="136" t="s">
        <v>71</v>
      </c>
      <c r="CD2672" s="9"/>
      <c r="CE2672" s="38"/>
      <c r="CF2672" s="38"/>
      <c r="CG2672" s="38"/>
      <c r="CH2672" s="38"/>
    </row>
    <row r="2673" spans="2:91" ht="18.600000000000001" customHeight="1" thickTop="1" thickBot="1">
      <c r="D2673" s="29">
        <v>0</v>
      </c>
      <c r="E2673" s="33">
        <v>0</v>
      </c>
      <c r="F2673" s="31">
        <v>1</v>
      </c>
      <c r="G2673" s="32">
        <v>0</v>
      </c>
      <c r="I2673" s="29">
        <v>0</v>
      </c>
      <c r="J2673" s="33">
        <f t="shared" ref="J2673" si="25736">IF(0=(1-$J$8*$K$8*$B2670^2),10^14,$B2670*$J$8/(1-$J$8*$K$8*$B2670^2))</f>
        <v>-0.17285641977655469</v>
      </c>
      <c r="K2673" s="31">
        <v>1</v>
      </c>
      <c r="L2673" s="32">
        <v>0</v>
      </c>
      <c r="N2673" s="29">
        <f t="shared" ref="N2673" si="25737">D2673*I2670+F2673*I2673-E2673*J2670-G2673*J2673</f>
        <v>0</v>
      </c>
      <c r="O2673" s="33">
        <f t="shared" ref="O2673" si="25738">(D2673*J2670+E2673*I2670+F2673*J2673+G2673*I2673)</f>
        <v>-0.17285641977655469</v>
      </c>
      <c r="P2673" s="31">
        <f t="shared" ref="P2673" si="25739">D2673*K2670+F2673*K2673-E2673*L2670-G2673*L2673</f>
        <v>1</v>
      </c>
      <c r="Q2673" s="32">
        <f t="shared" ref="Q2673" si="25740">(D2673*L2670+E2673*K2670+F2673*L2673+G2673*K2673)</f>
        <v>0</v>
      </c>
      <c r="S2673" s="29">
        <v>0</v>
      </c>
      <c r="T2673" s="33">
        <v>0</v>
      </c>
      <c r="U2673" s="31">
        <v>1</v>
      </c>
      <c r="V2673" s="32">
        <v>0</v>
      </c>
      <c r="X2673" s="29">
        <f t="shared" ref="X2673" si="25741">N2673*S2670+P2673*S2673-O2673*T2670-Q2673*T2673</f>
        <v>0</v>
      </c>
      <c r="Y2673" s="33">
        <f t="shared" ref="Y2673" si="25742">(N2673*T2670+O2673*S2670+P2673*T2673+Q2673*S2673)</f>
        <v>-0.17285641977655469</v>
      </c>
      <c r="Z2673" s="31">
        <f t="shared" ref="Z2673" si="25743">N2673*U2670+P2673*U2673-O2673*V2670-Q2673*V2673</f>
        <v>0.96899793480766638</v>
      </c>
      <c r="AA2673" s="32">
        <f t="shared" ref="AA2673" si="25744">(N2673*V2670+O2673*U2670+P2673*V2673+Q2673*U2673)</f>
        <v>0</v>
      </c>
      <c r="AB2673" s="8"/>
      <c r="AC2673" s="29">
        <v>0</v>
      </c>
      <c r="AD2673" s="33">
        <f t="shared" ref="AD2673" si="25745">IF(0=(1-$AD$8*$AE$8*$B2670^2),10^14,$B2670*$AD$8/(1-$AD$8*$AE$8*$B2670^2))</f>
        <v>-0.1348701900990481</v>
      </c>
      <c r="AE2673" s="31">
        <v>1</v>
      </c>
      <c r="AF2673" s="32">
        <v>0</v>
      </c>
      <c r="AH2673" s="29">
        <f t="shared" ref="AH2673" si="25746">X2673*AC2670+Z2673*AC2673-Y2673*AD2670-AA2673*AD2673</f>
        <v>0</v>
      </c>
      <c r="AI2673" s="33">
        <f t="shared" ref="AI2673" si="25747">(X2673*AD2670+Y2673*AC2670+Z2673*AD2673+AA2673*AC2673)</f>
        <v>-0.30354535544964967</v>
      </c>
      <c r="AJ2673" s="31">
        <f t="shared" ref="AJ2673" si="25748">X2673*AE2670+Z2673*AE2673-Y2673*AF2670-AA2673*AF2673</f>
        <v>0.96899793480766638</v>
      </c>
      <c r="AK2673" s="32">
        <f t="shared" ref="AK2673" si="25749">(X2673*AF2670+Y2673*AE2670+Z2673*AF2673+AA2673*AE2673)</f>
        <v>0</v>
      </c>
      <c r="AL2673" s="8"/>
      <c r="AM2673" s="29">
        <v>0</v>
      </c>
      <c r="AN2673" s="33">
        <v>0</v>
      </c>
      <c r="AO2673" s="31">
        <v>1</v>
      </c>
      <c r="AP2673" s="32">
        <v>0</v>
      </c>
      <c r="AR2673" s="29">
        <f t="shared" ref="AR2673" si="25750">AH2673*AM2670+AJ2673*AM2673-AI2673*AN2670-AK2673*AN2673</f>
        <v>0</v>
      </c>
      <c r="AS2673" s="33">
        <f t="shared" ref="AS2673" si="25751">(AH2673*AN2670+AI2673*AM2670+AJ2673*AN2673+AK2673*AM2673)</f>
        <v>-0.30354535544964967</v>
      </c>
      <c r="AT2673" s="31">
        <f t="shared" ref="AT2673" si="25752">AH2673*AO2670+AJ2673*AO2673-AI2673*AP2670-AK2673*AP2673</f>
        <v>0.91976619419543149</v>
      </c>
      <c r="AU2673" s="32">
        <f t="shared" ref="AU2673" si="25753">(AH2673*AP2670+AI2673*AO2670+AJ2673*AP2673+AK2673*AO2673)</f>
        <v>0</v>
      </c>
      <c r="AV2673" s="8"/>
      <c r="AW2673" s="29">
        <v>0</v>
      </c>
      <c r="AX2673" s="33">
        <f t="shared" ref="AX2673" si="25754">IF(0=(1-$AX$8*$AY$8*$B2670^2),10^14,$B2670*$AX$8/(1-$AX$8*$AY$8*$B2670^2))</f>
        <v>-0.12249262337952506</v>
      </c>
      <c r="AY2673" s="31">
        <v>1</v>
      </c>
      <c r="AZ2673" s="32">
        <v>0</v>
      </c>
      <c r="BB2673" s="29">
        <f t="shared" ref="BB2673" si="25755">AR2673*AW2670+AT2673*AW2673-AS2673*AX2670-AU2673*AX2673</f>
        <v>0</v>
      </c>
      <c r="BC2673" s="33">
        <f t="shared" ref="BC2673" si="25756">(AR2673*AX2670+AS2673*AW2670+AT2673*AX2673+AU2673*AW2673)</f>
        <v>-0.41620992947244978</v>
      </c>
      <c r="BD2673" s="31">
        <f t="shared" ref="BD2673" si="25757">AR2673*AY2670+AT2673*AY2673-AS2673*AZ2670-AU2673*AZ2673</f>
        <v>0.91976619419543149</v>
      </c>
      <c r="BE2673" s="32">
        <f t="shared" ref="BE2673" si="25758">(AR2673*AZ2670+AS2673*AY2670+AT2673*AZ2673+AU2673*AY2673)</f>
        <v>0</v>
      </c>
      <c r="BF2673" s="8"/>
      <c r="BG2673" s="29">
        <v>0</v>
      </c>
      <c r="BH2673" s="33">
        <v>0</v>
      </c>
      <c r="BI2673" s="31">
        <v>1</v>
      </c>
      <c r="BJ2673" s="32">
        <v>0</v>
      </c>
      <c r="BL2673" s="29">
        <f t="shared" ref="BL2673" si="25759">BB2673*BG2670+BD2673*BG2673-BC2673*BH2670-BE2673*BH2673</f>
        <v>0</v>
      </c>
      <c r="BM2673" s="33">
        <f t="shared" ref="BM2673" si="25760">(BB2673*BH2670+BC2673*BG2670+BD2673*BH2673+BE2673*BG2673)</f>
        <v>-0.41620992947244978</v>
      </c>
      <c r="BN2673" s="31">
        <f t="shared" ref="BN2673" si="25761">BB2673*BI2670+BD2673*BI2673-BC2673*BJ2670-BE2673*BJ2673</f>
        <v>0.89602998674698797</v>
      </c>
      <c r="BO2673" s="32">
        <f t="shared" ref="BO2673" si="25762">(BB2673*BJ2670+BC2673*BI2670+BD2673*BJ2673+BE2673*BI2673)</f>
        <v>0</v>
      </c>
      <c r="BP2673" s="8"/>
      <c r="BQ2673" s="19">
        <f t="shared" ref="BQ2673:BQ2736" si="25763">1/$BR$8</f>
        <v>1</v>
      </c>
      <c r="BR2673" s="47">
        <v>0</v>
      </c>
      <c r="BS2673" s="48">
        <v>1</v>
      </c>
      <c r="BT2673" s="49">
        <v>0</v>
      </c>
      <c r="BV2673" s="29">
        <f t="shared" ref="BV2673" si="25764">BL2673*BQ2670+BN2673*BQ2673-BM2673*BR2670-BO2673*BR2673</f>
        <v>0.89602998674698797</v>
      </c>
      <c r="BW2673" s="33">
        <f t="shared" ref="BW2673" si="25765">(BL2673*BR2670+BM2673*BQ2670+BN2673*BR2673+BO2673*BQ2673)</f>
        <v>-0.41620992947244978</v>
      </c>
      <c r="BX2673" s="31">
        <f t="shared" ref="BX2673" si="25766">BL2673*BS2670+BN2673*BS2673-BM2673*BT2670-BO2673*BT2673</f>
        <v>0.89602998674698797</v>
      </c>
      <c r="BY2673" s="32">
        <f t="shared" ref="BY2673" si="25767">(BL2673*BT2670+BM2673*BS2670+BN2673*BT2673+BO2673*BS2673)</f>
        <v>0</v>
      </c>
      <c r="CA2673" s="50">
        <f t="shared" ref="CA2673" si="25768">(180/PI())*ATAN(-1*(BW2670+BW2673)/(BV2670+BV2673))</f>
        <v>26.406565010322552</v>
      </c>
      <c r="CC2673" s="137">
        <f t="shared" ref="CC2673" si="25769">20*LOG(((1-(10^(CA2670/20)^2)*(1-((1-CC2670)/(1+CC2670))^2))^0.5))</f>
        <v>-30.060301602105831</v>
      </c>
      <c r="CD2673" s="9"/>
      <c r="CE2673" s="38"/>
      <c r="CF2673" s="38"/>
      <c r="CG2673" s="38"/>
      <c r="CH2673" s="38"/>
    </row>
    <row r="2674" spans="2:91" ht="18.600000000000001" customHeight="1">
      <c r="CC2674" s="42"/>
    </row>
    <row r="2675" spans="2:91" ht="18.600000000000001" customHeight="1" thickBot="1">
      <c r="E2675" s="22" t="s">
        <v>4</v>
      </c>
      <c r="J2675" s="22" t="s">
        <v>5</v>
      </c>
      <c r="O2675" s="22" t="s">
        <v>6</v>
      </c>
      <c r="T2675" s="22" t="s">
        <v>7</v>
      </c>
      <c r="Y2675" s="22" t="s">
        <v>8</v>
      </c>
      <c r="AD2675" s="22" t="s">
        <v>65</v>
      </c>
      <c r="AI2675" s="22" t="s">
        <v>9</v>
      </c>
      <c r="AN2675" s="22" t="s">
        <v>66</v>
      </c>
      <c r="AS2675" s="22" t="s">
        <v>51</v>
      </c>
      <c r="AX2675" s="22" t="s">
        <v>67</v>
      </c>
      <c r="BC2675" s="22" t="s">
        <v>52</v>
      </c>
      <c r="BH2675" s="22" t="s">
        <v>68</v>
      </c>
      <c r="BM2675" s="22" t="s">
        <v>63</v>
      </c>
      <c r="BQ2675" s="23" t="s">
        <v>69</v>
      </c>
      <c r="BR2675" s="23"/>
      <c r="BS2675" s="24"/>
      <c r="BT2675" s="24"/>
      <c r="BU2675" s="24"/>
      <c r="BW2675" s="22" t="s">
        <v>64</v>
      </c>
    </row>
    <row r="2676" spans="2:91" ht="18.600000000000001" customHeight="1" thickBot="1">
      <c r="D2676" s="249" t="s">
        <v>103</v>
      </c>
      <c r="E2676" s="250"/>
      <c r="F2676" s="251" t="s">
        <v>104</v>
      </c>
      <c r="G2676" s="252"/>
      <c r="H2676" s="229"/>
      <c r="I2676" s="253" t="s">
        <v>11</v>
      </c>
      <c r="J2676" s="254"/>
      <c r="K2676" s="255" t="s">
        <v>12</v>
      </c>
      <c r="L2676" s="256"/>
      <c r="M2676" s="24"/>
      <c r="N2676" s="253" t="s">
        <v>105</v>
      </c>
      <c r="O2676" s="254"/>
      <c r="P2676" s="255" t="s">
        <v>106</v>
      </c>
      <c r="Q2676" s="256"/>
      <c r="R2676" s="24"/>
      <c r="S2676" s="249" t="s">
        <v>107</v>
      </c>
      <c r="T2676" s="250"/>
      <c r="U2676" s="251" t="s">
        <v>108</v>
      </c>
      <c r="V2676" s="252"/>
      <c r="W2676" s="8"/>
      <c r="X2676" s="253" t="s">
        <v>109</v>
      </c>
      <c r="Y2676" s="254"/>
      <c r="Z2676" s="255" t="s">
        <v>110</v>
      </c>
      <c r="AA2676" s="256"/>
      <c r="AB2676" s="8"/>
      <c r="AC2676" s="253" t="s">
        <v>111</v>
      </c>
      <c r="AD2676" s="254"/>
      <c r="AE2676" s="255" t="s">
        <v>14</v>
      </c>
      <c r="AF2676" s="256"/>
      <c r="AG2676" s="8"/>
      <c r="AH2676" s="253" t="s">
        <v>112</v>
      </c>
      <c r="AI2676" s="254"/>
      <c r="AJ2676" s="255" t="s">
        <v>113</v>
      </c>
      <c r="AK2676" s="256"/>
      <c r="AL2676" s="8"/>
      <c r="AM2676" s="249" t="s">
        <v>114</v>
      </c>
      <c r="AN2676" s="250"/>
      <c r="AO2676" s="251" t="s">
        <v>115</v>
      </c>
      <c r="AP2676" s="252"/>
      <c r="AQ2676" s="24"/>
      <c r="AR2676" s="253" t="s">
        <v>116</v>
      </c>
      <c r="AS2676" s="254"/>
      <c r="AT2676" s="255" t="s">
        <v>13</v>
      </c>
      <c r="AU2676" s="256"/>
      <c r="AV2676" s="4"/>
      <c r="AW2676" s="253" t="s">
        <v>117</v>
      </c>
      <c r="AX2676" s="254"/>
      <c r="AY2676" s="255" t="s">
        <v>118</v>
      </c>
      <c r="AZ2676" s="256"/>
      <c r="BA2676" s="8"/>
      <c r="BB2676" s="253" t="s">
        <v>119</v>
      </c>
      <c r="BC2676" s="254"/>
      <c r="BD2676" s="255" t="s">
        <v>120</v>
      </c>
      <c r="BE2676" s="256"/>
      <c r="BF2676" s="4"/>
      <c r="BG2676" s="249" t="s">
        <v>121</v>
      </c>
      <c r="BH2676" s="250"/>
      <c r="BI2676" s="251" t="s">
        <v>122</v>
      </c>
      <c r="BJ2676" s="252"/>
      <c r="BK2676" s="4"/>
      <c r="BL2676" s="253" t="s">
        <v>123</v>
      </c>
      <c r="BM2676" s="254"/>
      <c r="BN2676" s="255" t="s">
        <v>124</v>
      </c>
      <c r="BO2676" s="256"/>
      <c r="BP2676" s="4"/>
      <c r="BQ2676" s="253" t="s">
        <v>125</v>
      </c>
      <c r="BR2676" s="254"/>
      <c r="BS2676" s="255" t="s">
        <v>126</v>
      </c>
      <c r="BT2676" s="256"/>
      <c r="BU2676" s="8"/>
      <c r="BV2676" s="253" t="s">
        <v>127</v>
      </c>
      <c r="BW2676" s="254"/>
      <c r="BX2676" s="255" t="s">
        <v>128</v>
      </c>
      <c r="BY2676" s="256"/>
      <c r="CA2676" s="27" t="s">
        <v>15</v>
      </c>
      <c r="CC2676" s="133" t="s">
        <v>70</v>
      </c>
      <c r="CD2676" s="9"/>
      <c r="CE2676" s="38"/>
      <c r="CF2676" s="38"/>
      <c r="CG2676" s="38"/>
      <c r="CH2676" s="38"/>
    </row>
    <row r="2677" spans="2:91" ht="18.600000000000001" customHeight="1" thickTop="1" thickBot="1">
      <c r="B2677" s="129">
        <v>7.1600000000000099</v>
      </c>
      <c r="D2677" s="29">
        <v>1</v>
      </c>
      <c r="E2677" s="30">
        <v>0</v>
      </c>
      <c r="F2677" s="31">
        <v>0</v>
      </c>
      <c r="G2677" s="32">
        <f t="shared" ref="G2677:G2740" si="25770">-1/($E$8*$B2677)</f>
        <v>-9.2064245810055748E-2</v>
      </c>
      <c r="I2677" s="29">
        <v>1</v>
      </c>
      <c r="J2677" s="33">
        <v>0</v>
      </c>
      <c r="K2677" s="31">
        <v>0</v>
      </c>
      <c r="L2677" s="32">
        <v>0</v>
      </c>
      <c r="N2677" s="29">
        <f t="shared" ref="N2677" si="25771">D2677*I2677+F2677*I2680-E2677*J2677-G2677*J2680</f>
        <v>0.98413082430051235</v>
      </c>
      <c r="O2677" s="33">
        <f t="shared" ref="O2677" si="25772">(D2677*J2677+E2677*I2677+F2677*J2680+G2677*I2680)</f>
        <v>0</v>
      </c>
      <c r="P2677" s="31">
        <f t="shared" ref="P2677" si="25773">D2677*K2677+F2677*K2680-E2677*L2677-G2677*L2680</f>
        <v>0</v>
      </c>
      <c r="Q2677" s="32">
        <f t="shared" ref="Q2677" si="25774">(D2677*L2677+E2677*K2677+F2677*L2680+G2677*K2680)</f>
        <v>-9.2064245810055748E-2</v>
      </c>
      <c r="S2677" s="29">
        <v>1</v>
      </c>
      <c r="T2677" s="30">
        <v>0</v>
      </c>
      <c r="U2677" s="31">
        <v>0</v>
      </c>
      <c r="V2677" s="32">
        <f t="shared" ref="V2677:V2740" si="25775">-1/($T$8*$B2677)</f>
        <v>-0.17885055865921765</v>
      </c>
      <c r="X2677" s="29">
        <f t="shared" ref="X2677" si="25776">N2677*S2677+P2677*S2680-O2677*T2677-Q2677*T2680</f>
        <v>0.98413082430051235</v>
      </c>
      <c r="Y2677" s="33">
        <f t="shared" ref="Y2677" si="25777">(N2677*T2677+O2677*S2677+P2677*T2680+Q2677*S2680)</f>
        <v>0</v>
      </c>
      <c r="Z2677" s="31">
        <f t="shared" ref="Z2677" si="25778">N2677*U2677+P2677*U2680-O2677*V2677-Q2677*V2680</f>
        <v>0</v>
      </c>
      <c r="AA2677" s="32">
        <f t="shared" ref="AA2677" si="25779">(N2677*V2677+O2677*U2677+P2677*V2680+Q2677*U2680)</f>
        <v>-0.26807659352995877</v>
      </c>
      <c r="AB2677" s="8"/>
      <c r="AC2677" s="29">
        <v>1</v>
      </c>
      <c r="AD2677" s="33">
        <v>0</v>
      </c>
      <c r="AE2677" s="31">
        <v>0</v>
      </c>
      <c r="AF2677" s="32">
        <v>0</v>
      </c>
      <c r="AH2677" s="29">
        <f t="shared" ref="AH2677" si="25780">X2677*AC2677+Z2677*AC2680-Y2677*AD2677-AA2677*AD2680</f>
        <v>0.9480785433136224</v>
      </c>
      <c r="AI2677" s="33">
        <f t="shared" ref="AI2677" si="25781">(X2677*AD2677+Y2677*AC2677+Z2677*AD2680+AA2677*AC2680)</f>
        <v>0</v>
      </c>
      <c r="AJ2677" s="31">
        <f t="shared" ref="AJ2677" si="25782">X2677*AE2677+Z2677*AE2680-Y2677*AF2677-AA2677*AF2680</f>
        <v>0</v>
      </c>
      <c r="AK2677" s="32">
        <f t="shared" ref="AK2677" si="25783">(X2677*AF2677+Y2677*AE2677+Z2677*AF2680+AA2677*AE2680)</f>
        <v>-0.26807659352995877</v>
      </c>
      <c r="AL2677" s="8"/>
      <c r="AM2677" s="29">
        <v>1</v>
      </c>
      <c r="AN2677" s="30">
        <v>0</v>
      </c>
      <c r="AO2677" s="31">
        <v>0</v>
      </c>
      <c r="AP2677" s="32">
        <f t="shared" ref="AP2677:AP2740" si="25784">-1/($AN$8*$B2677)</f>
        <v>-0.16173603351955285</v>
      </c>
      <c r="AR2677" s="29">
        <f t="shared" ref="AR2677" si="25785">AH2677*AM2677+AJ2677*AM2680-AI2677*AN2677-AK2677*AN2680</f>
        <v>0.9480785433136224</v>
      </c>
      <c r="AS2677" s="33">
        <f t="shared" ref="AS2677" si="25786">(AH2677*AN2677+AI2677*AM2677+AJ2677*AN2680+AK2677*AM2680)</f>
        <v>0</v>
      </c>
      <c r="AT2677" s="31">
        <f t="shared" ref="AT2677" si="25787">AH2677*AO2677+AJ2677*AO2680-AI2677*AP2677-AK2677*AP2680</f>
        <v>0</v>
      </c>
      <c r="AU2677" s="32">
        <f t="shared" ref="AU2677" si="25788">(AH2677*AP2677+AI2677*AO2677+AJ2677*AP2680+AK2677*AO2680)</f>
        <v>-0.4214150565904996</v>
      </c>
      <c r="AV2677" s="8"/>
      <c r="AW2677" s="29">
        <v>1</v>
      </c>
      <c r="AX2677" s="33">
        <v>0</v>
      </c>
      <c r="AY2677" s="31">
        <v>0</v>
      </c>
      <c r="AZ2677" s="32">
        <v>0</v>
      </c>
      <c r="BB2677" s="29">
        <f t="shared" ref="BB2677" si="25789">AR2677*AW2677+AT2677*AW2680-AS2677*AX2677-AU2677*AX2680</f>
        <v>0.89660486749454404</v>
      </c>
      <c r="BC2677" s="33">
        <f t="shared" ref="BC2677" si="25790">(AR2677*AX2677+AS2677*AW2677+AT2677*AX2680+AU2677*AW2680)</f>
        <v>0</v>
      </c>
      <c r="BD2677" s="31">
        <f t="shared" ref="BD2677" si="25791">AR2677*AY2677+AT2677*AY2680-AS2677*AZ2677-AU2677*AZ2680</f>
        <v>0</v>
      </c>
      <c r="BE2677" s="32">
        <f t="shared" ref="BE2677" si="25792">(AR2677*AZ2677+AS2677*AY2677+AT2677*AZ2680+AU2677*AY2680)</f>
        <v>-0.4214150565904996</v>
      </c>
      <c r="BF2677" s="8"/>
      <c r="BG2677" s="29">
        <v>1</v>
      </c>
      <c r="BH2677" s="30">
        <v>0</v>
      </c>
      <c r="BI2677" s="31">
        <v>0</v>
      </c>
      <c r="BJ2677" s="32">
        <f t="shared" ref="BJ2677:BJ2740" si="25793">-1/($BH$8*$B2677)</f>
        <v>-5.687011173184349E-2</v>
      </c>
      <c r="BL2677" s="29">
        <f t="shared" ref="BL2677" si="25794">BB2677*BG2677+BD2677*BG2680-BC2677*BH2677-BE2677*BH2680</f>
        <v>0.89660486749454404</v>
      </c>
      <c r="BM2677" s="33">
        <f t="shared" ref="BM2677" si="25795">(BB2677*BH2677+BC2677*BG2677+BD2677*BH2680+BE2677*BG2680)</f>
        <v>0</v>
      </c>
      <c r="BN2677" s="31">
        <f t="shared" ref="BN2677" si="25796">BB2677*BI2677+BD2677*BI2680-BC2677*BJ2677-BE2677*BJ2680</f>
        <v>0</v>
      </c>
      <c r="BO2677" s="32">
        <f t="shared" ref="BO2677" si="25797">(BB2677*BJ2677+BC2677*BI2677+BD2677*BJ2680+BE2677*BI2680)</f>
        <v>-0.47240507558422906</v>
      </c>
      <c r="BP2677" s="8"/>
      <c r="BQ2677" s="34">
        <v>1</v>
      </c>
      <c r="BR2677" s="35">
        <v>0</v>
      </c>
      <c r="BS2677" s="11">
        <v>0</v>
      </c>
      <c r="BT2677" s="36">
        <v>0</v>
      </c>
      <c r="BV2677" s="29">
        <f t="shared" ref="BV2677" si="25798">BL2677*BQ2677+BN2677*BQ2680-BM2677*BR2677-BO2677*BR2680</f>
        <v>0.89660486749454404</v>
      </c>
      <c r="BW2677" s="33">
        <f t="shared" ref="BW2677" si="25799">(BL2677*BR2677+BM2677*BQ2677+BN2677*BR2680+BO2677*BQ2680)</f>
        <v>-0.47240507558422906</v>
      </c>
      <c r="BX2677" s="31">
        <f t="shared" ref="BX2677" si="25800">BL2677*BS2677+BN2677*BS2680-BM2677*BT2677-BO2677*BT2680</f>
        <v>0</v>
      </c>
      <c r="BY2677" s="32">
        <f t="shared" ref="BY2677" si="25801">(BL2677*BT2677+BM2677*BS2677+BN2677*BT2680+BO2677*BS2680)</f>
        <v>-0.47240507558422906</v>
      </c>
      <c r="CA2677" s="37">
        <f t="shared" ref="CA2677" si="25802">20*LOG(((1+$BR$8)/$BR$8)/((BV2677+BV2680)^2+(BW2677+BW2680)^2)^0.5)</f>
        <v>-3.5628516405848548E-3</v>
      </c>
      <c r="CC2677" s="134">
        <f t="shared" ref="CC2677" si="25803">((BV2677^2+BW2677^2)^0.5)/((BV2680^2+BW2680^2)^0.5)</f>
        <v>1.0257142562169252</v>
      </c>
      <c r="CD2677" s="9"/>
      <c r="CE2677" s="38"/>
      <c r="CF2677" s="38"/>
      <c r="CG2677" s="38"/>
      <c r="CH2677" s="38"/>
      <c r="CM2677" s="129">
        <v>7.1400000000000103</v>
      </c>
    </row>
    <row r="2678" spans="2:91" ht="18.600000000000001" customHeight="1" thickBot="1">
      <c r="D2678" s="39"/>
      <c r="G2678" s="40"/>
      <c r="I2678" s="39"/>
      <c r="L2678" s="40"/>
      <c r="N2678" s="39"/>
      <c r="Q2678" s="40"/>
      <c r="S2678" s="39"/>
      <c r="V2678" s="40"/>
      <c r="X2678" s="39"/>
      <c r="AA2678" s="40"/>
      <c r="AC2678" s="39"/>
      <c r="AF2678" s="40"/>
      <c r="AH2678" s="39"/>
      <c r="AK2678" s="40"/>
      <c r="AM2678" s="39"/>
      <c r="AP2678" s="40"/>
      <c r="AR2678" s="39"/>
      <c r="AU2678" s="40"/>
      <c r="AW2678" s="39"/>
      <c r="AZ2678" s="40"/>
      <c r="BB2678" s="39"/>
      <c r="BE2678" s="40"/>
      <c r="BG2678" s="39"/>
      <c r="BJ2678" s="40"/>
      <c r="BL2678" s="39"/>
      <c r="BO2678" s="40"/>
      <c r="BQ2678" s="34"/>
      <c r="BR2678" s="11"/>
      <c r="BS2678" s="11"/>
      <c r="BT2678" s="41"/>
      <c r="BV2678" s="39"/>
      <c r="BY2678" s="40"/>
      <c r="CC2678" s="135"/>
      <c r="CD2678" s="9"/>
      <c r="CE2678" s="38"/>
      <c r="CF2678" s="38"/>
      <c r="CG2678" s="38"/>
      <c r="CH2678" s="38"/>
    </row>
    <row r="2679" spans="2:91" ht="18.600000000000001" customHeight="1" thickBot="1">
      <c r="D2679" s="258" t="s">
        <v>129</v>
      </c>
      <c r="E2679" s="259"/>
      <c r="F2679" s="260" t="s">
        <v>130</v>
      </c>
      <c r="G2679" s="261"/>
      <c r="H2679" s="229"/>
      <c r="I2679" s="258" t="s">
        <v>131</v>
      </c>
      <c r="J2679" s="259"/>
      <c r="K2679" s="260" t="s">
        <v>132</v>
      </c>
      <c r="L2679" s="261"/>
      <c r="N2679" s="253" t="s">
        <v>133</v>
      </c>
      <c r="O2679" s="254"/>
      <c r="P2679" s="255" t="s">
        <v>134</v>
      </c>
      <c r="Q2679" s="256"/>
      <c r="S2679" s="258" t="s">
        <v>135</v>
      </c>
      <c r="T2679" s="259"/>
      <c r="U2679" s="260" t="s">
        <v>136</v>
      </c>
      <c r="V2679" s="261"/>
      <c r="W2679" s="8"/>
      <c r="X2679" s="253" t="s">
        <v>137</v>
      </c>
      <c r="Y2679" s="254"/>
      <c r="Z2679" s="255" t="s">
        <v>138</v>
      </c>
      <c r="AA2679" s="256"/>
      <c r="AB2679" s="8"/>
      <c r="AC2679" s="258" t="s">
        <v>139</v>
      </c>
      <c r="AD2679" s="259"/>
      <c r="AE2679" s="260" t="s">
        <v>140</v>
      </c>
      <c r="AF2679" s="261"/>
      <c r="AG2679" s="8"/>
      <c r="AH2679" s="253" t="s">
        <v>141</v>
      </c>
      <c r="AI2679" s="254"/>
      <c r="AJ2679" s="255" t="s">
        <v>142</v>
      </c>
      <c r="AK2679" s="256"/>
      <c r="AL2679" s="8"/>
      <c r="AM2679" s="258" t="s">
        <v>143</v>
      </c>
      <c r="AN2679" s="259"/>
      <c r="AO2679" s="260" t="s">
        <v>144</v>
      </c>
      <c r="AP2679" s="261"/>
      <c r="AR2679" s="253" t="s">
        <v>145</v>
      </c>
      <c r="AS2679" s="254"/>
      <c r="AT2679" s="255" t="s">
        <v>146</v>
      </c>
      <c r="AU2679" s="256"/>
      <c r="AV2679" s="4"/>
      <c r="AW2679" s="258" t="s">
        <v>147</v>
      </c>
      <c r="AX2679" s="259"/>
      <c r="AY2679" s="260" t="s">
        <v>148</v>
      </c>
      <c r="AZ2679" s="261"/>
      <c r="BA2679" s="8"/>
      <c r="BB2679" s="253" t="s">
        <v>149</v>
      </c>
      <c r="BC2679" s="254"/>
      <c r="BD2679" s="255" t="s">
        <v>150</v>
      </c>
      <c r="BE2679" s="256"/>
      <c r="BF2679" s="4"/>
      <c r="BG2679" s="258" t="s">
        <v>151</v>
      </c>
      <c r="BH2679" s="259"/>
      <c r="BI2679" s="260" t="s">
        <v>152</v>
      </c>
      <c r="BJ2679" s="261"/>
      <c r="BK2679" s="4"/>
      <c r="BL2679" s="253" t="s">
        <v>153</v>
      </c>
      <c r="BM2679" s="254"/>
      <c r="BN2679" s="255" t="s">
        <v>154</v>
      </c>
      <c r="BO2679" s="256"/>
      <c r="BP2679" s="4"/>
      <c r="BQ2679" s="258" t="s">
        <v>155</v>
      </c>
      <c r="BR2679" s="259"/>
      <c r="BS2679" s="260" t="s">
        <v>156</v>
      </c>
      <c r="BT2679" s="261"/>
      <c r="BU2679" s="8"/>
      <c r="BV2679" s="253" t="s">
        <v>157</v>
      </c>
      <c r="BW2679" s="254"/>
      <c r="BX2679" s="255" t="s">
        <v>158</v>
      </c>
      <c r="BY2679" s="256"/>
      <c r="CA2679" s="46" t="s">
        <v>16</v>
      </c>
      <c r="CC2679" s="136" t="s">
        <v>71</v>
      </c>
      <c r="CD2679" s="9"/>
      <c r="CE2679" s="38"/>
      <c r="CF2679" s="38"/>
      <c r="CG2679" s="38"/>
      <c r="CH2679" s="38"/>
    </row>
    <row r="2680" spans="2:91" ht="18.600000000000001" customHeight="1" thickTop="1" thickBot="1">
      <c r="D2680" s="29">
        <v>0</v>
      </c>
      <c r="E2680" s="33">
        <v>0</v>
      </c>
      <c r="F2680" s="31">
        <v>1</v>
      </c>
      <c r="G2680" s="32">
        <v>0</v>
      </c>
      <c r="I2680" s="29">
        <v>0</v>
      </c>
      <c r="J2680" s="33">
        <f t="shared" ref="J2680" si="25804">IF(0=(1-$J$8*$K$8*$B2677^2),10^14,$B2677*$J$8/(1-$J$8*$K$8*$B2677^2))</f>
        <v>-0.17237066963246964</v>
      </c>
      <c r="K2680" s="31">
        <v>1</v>
      </c>
      <c r="L2680" s="32">
        <v>0</v>
      </c>
      <c r="N2680" s="29">
        <f t="shared" ref="N2680" si="25805">D2680*I2677+F2680*I2680-E2680*J2677-G2680*J2680</f>
        <v>0</v>
      </c>
      <c r="O2680" s="33">
        <f t="shared" ref="O2680" si="25806">(D2680*J2677+E2680*I2677+F2680*J2680+G2680*I2680)</f>
        <v>-0.17237066963246964</v>
      </c>
      <c r="P2680" s="31">
        <f t="shared" ref="P2680" si="25807">D2680*K2677+F2680*K2680-E2680*L2677-G2680*L2680</f>
        <v>1</v>
      </c>
      <c r="Q2680" s="32">
        <f t="shared" ref="Q2680" si="25808">(D2680*L2677+E2680*K2677+F2680*L2680+G2680*K2680)</f>
        <v>0</v>
      </c>
      <c r="S2680" s="29">
        <v>0</v>
      </c>
      <c r="T2680" s="33">
        <v>0</v>
      </c>
      <c r="U2680" s="31">
        <v>1</v>
      </c>
      <c r="V2680" s="32">
        <v>0</v>
      </c>
      <c r="X2680" s="29">
        <f t="shared" ref="X2680" si="25809">N2680*S2677+P2680*S2680-O2680*T2677-Q2680*T2680</f>
        <v>0</v>
      </c>
      <c r="Y2680" s="33">
        <f t="shared" ref="Y2680" si="25810">(N2680*T2677+O2680*S2677+P2680*T2680+Q2680*S2680)</f>
        <v>-0.17237066963246964</v>
      </c>
      <c r="Z2680" s="31">
        <f t="shared" ref="Z2680" si="25811">N2680*U2677+P2680*U2680-O2680*V2677-Q2680*V2680</f>
        <v>0.96917140943976932</v>
      </c>
      <c r="AA2680" s="32">
        <f t="shared" ref="AA2680" si="25812">(N2680*V2677+O2680*U2677+P2680*V2680+Q2680*U2680)</f>
        <v>0</v>
      </c>
      <c r="AB2680" s="8"/>
      <c r="AC2680" s="29">
        <v>0</v>
      </c>
      <c r="AD2680" s="33">
        <f t="shared" ref="AD2680" si="25813">IF(0=(1-$AD$8*$AE$8*$B2677^2),10^14,$B2677*$AD$8/(1-$AD$8*$AE$8*$B2677^2))</f>
        <v>-0.1344850011415151</v>
      </c>
      <c r="AE2680" s="31">
        <v>1</v>
      </c>
      <c r="AF2680" s="32">
        <v>0</v>
      </c>
      <c r="AH2680" s="29">
        <f t="shared" ref="AH2680" si="25814">X2680*AC2677+Z2680*AC2680-Y2680*AD2677-AA2680*AD2680</f>
        <v>0</v>
      </c>
      <c r="AI2680" s="33">
        <f t="shared" ref="AI2680" si="25815">(X2680*AD2677+Y2680*AC2677+Z2680*AD2680+AA2680*AC2680)</f>
        <v>-0.30270968773730078</v>
      </c>
      <c r="AJ2680" s="31">
        <f t="shared" ref="AJ2680" si="25816">X2680*AE2677+Z2680*AE2680-Y2680*AF2677-AA2680*AF2680</f>
        <v>0.96917140943976932</v>
      </c>
      <c r="AK2680" s="32">
        <f t="shared" ref="AK2680" si="25817">(X2680*AF2677+Y2680*AE2677+Z2680*AF2680+AA2680*AE2680)</f>
        <v>0</v>
      </c>
      <c r="AL2680" s="8"/>
      <c r="AM2680" s="29">
        <v>0</v>
      </c>
      <c r="AN2680" s="33">
        <v>0</v>
      </c>
      <c r="AO2680" s="31">
        <v>1</v>
      </c>
      <c r="AP2680" s="32">
        <v>0</v>
      </c>
      <c r="AR2680" s="29">
        <f t="shared" ref="AR2680" si="25818">AH2680*AM2677+AJ2680*AM2680-AI2680*AN2677-AK2680*AN2680</f>
        <v>0</v>
      </c>
      <c r="AS2680" s="33">
        <f t="shared" ref="AS2680" si="25819">(AH2680*AN2677+AI2680*AM2677+AJ2680*AN2680+AK2680*AM2680)</f>
        <v>-0.30270968773730078</v>
      </c>
      <c r="AT2680" s="31">
        <f t="shared" ref="AT2680" si="25820">AH2680*AO2677+AJ2680*AO2680-AI2680*AP2677-AK2680*AP2680</f>
        <v>0.92021234523719586</v>
      </c>
      <c r="AU2680" s="32">
        <f t="shared" ref="AU2680" si="25821">(AH2680*AP2677+AI2680*AO2677+AJ2680*AP2680+AK2680*AO2680)</f>
        <v>0</v>
      </c>
      <c r="AV2680" s="8"/>
      <c r="AW2680" s="29">
        <v>0</v>
      </c>
      <c r="AX2680" s="33">
        <f t="shared" ref="AX2680" si="25822">IF(0=(1-$AX$8*$AY$8*$B2677^2),10^14,$B2677*$AX$8/(1-$AX$8*$AY$8*$B2677^2))</f>
        <v>-0.12214484274845612</v>
      </c>
      <c r="AY2680" s="31">
        <v>1</v>
      </c>
      <c r="AZ2680" s="32">
        <v>0</v>
      </c>
      <c r="BB2680" s="29">
        <f t="shared" ref="BB2680" si="25823">AR2680*AW2677+AT2680*AW2680-AS2680*AX2677-AU2680*AX2680</f>
        <v>0</v>
      </c>
      <c r="BC2680" s="33">
        <f t="shared" ref="BC2680" si="25824">(AR2680*AX2677+AS2680*AW2677+AT2680*AX2680+AU2680*AW2680)</f>
        <v>-0.4151088799414861</v>
      </c>
      <c r="BD2680" s="31">
        <f t="shared" ref="BD2680" si="25825">AR2680*AY2677+AT2680*AY2680-AS2680*AZ2677-AU2680*AZ2680</f>
        <v>0.92021234523719586</v>
      </c>
      <c r="BE2680" s="32">
        <f t="shared" ref="BE2680" si="25826">(AR2680*AZ2677+AS2680*AY2677+AT2680*AZ2680+AU2680*AY2680)</f>
        <v>0</v>
      </c>
      <c r="BF2680" s="8"/>
      <c r="BG2680" s="29">
        <v>0</v>
      </c>
      <c r="BH2680" s="33">
        <v>0</v>
      </c>
      <c r="BI2680" s="31">
        <v>1</v>
      </c>
      <c r="BJ2680" s="32">
        <v>0</v>
      </c>
      <c r="BL2680" s="29">
        <f t="shared" ref="BL2680" si="25827">BB2680*BG2677+BD2680*BG2680-BC2680*BH2677-BE2680*BH2680</f>
        <v>0</v>
      </c>
      <c r="BM2680" s="33">
        <f t="shared" ref="BM2680" si="25828">(BB2680*BH2677+BC2680*BG2677+BD2680*BH2680+BE2680*BG2680)</f>
        <v>-0.4151088799414861</v>
      </c>
      <c r="BN2680" s="31">
        <f t="shared" ref="BN2680" si="25829">BB2680*BI2677+BD2680*BI2680-BC2680*BJ2677-BE2680*BJ2680</f>
        <v>0.89660505685404313</v>
      </c>
      <c r="BO2680" s="32">
        <f t="shared" ref="BO2680" si="25830">(BB2680*BJ2677+BC2680*BI2677+BD2680*BJ2680+BE2680*BI2680)</f>
        <v>0</v>
      </c>
      <c r="BP2680" s="8"/>
      <c r="BQ2680" s="19">
        <f t="shared" ref="BQ2680:BQ2743" si="25831">1/$BR$8</f>
        <v>1</v>
      </c>
      <c r="BR2680" s="47">
        <v>0</v>
      </c>
      <c r="BS2680" s="48">
        <v>1</v>
      </c>
      <c r="BT2680" s="49">
        <v>0</v>
      </c>
      <c r="BV2680" s="29">
        <f t="shared" ref="BV2680" si="25832">BL2680*BQ2677+BN2680*BQ2680-BM2680*BR2677-BO2680*BR2680</f>
        <v>0.89660505685404313</v>
      </c>
      <c r="BW2680" s="33">
        <f t="shared" ref="BW2680" si="25833">(BL2680*BR2677+BM2680*BQ2677+BN2680*BR2680+BO2680*BQ2680)</f>
        <v>-0.4151088799414861</v>
      </c>
      <c r="BX2680" s="31">
        <f t="shared" ref="BX2680" si="25834">BL2680*BS2677+BN2680*BS2680-BM2680*BT2677-BO2680*BT2680</f>
        <v>0.89660505685404313</v>
      </c>
      <c r="BY2680" s="32">
        <f t="shared" ref="BY2680" si="25835">(BL2680*BT2677+BM2680*BS2677+BN2680*BT2680+BO2680*BS2680)</f>
        <v>0</v>
      </c>
      <c r="CA2680" s="50">
        <f t="shared" ref="CA2680" si="25836">(180/PI())*ATAN(-1*(BW2677+BW2680)/(BV2677+BV2680))</f>
        <v>26.332203098535469</v>
      </c>
      <c r="CC2680" s="137">
        <f t="shared" ref="CC2680" si="25837">20*LOG(((1-(10^(CA2677/20)^2)*(1-((1-CC2677)/(1+CC2677))^2))^0.5))</f>
        <v>-30.08311524363608</v>
      </c>
      <c r="CD2680" s="9"/>
      <c r="CE2680" s="38"/>
      <c r="CF2680" s="38"/>
      <c r="CG2680" s="38"/>
      <c r="CH2680" s="38"/>
    </row>
    <row r="2681" spans="2:91" ht="18.600000000000001" customHeight="1">
      <c r="CC2681" s="42"/>
    </row>
    <row r="2682" spans="2:91" ht="18.600000000000001" customHeight="1" thickBot="1">
      <c r="E2682" s="22" t="s">
        <v>4</v>
      </c>
      <c r="J2682" s="22" t="s">
        <v>5</v>
      </c>
      <c r="O2682" s="22" t="s">
        <v>6</v>
      </c>
      <c r="T2682" s="22" t="s">
        <v>7</v>
      </c>
      <c r="Y2682" s="22" t="s">
        <v>8</v>
      </c>
      <c r="AD2682" s="22" t="s">
        <v>65</v>
      </c>
      <c r="AI2682" s="22" t="s">
        <v>9</v>
      </c>
      <c r="AN2682" s="22" t="s">
        <v>66</v>
      </c>
      <c r="AS2682" s="22" t="s">
        <v>51</v>
      </c>
      <c r="AX2682" s="22" t="s">
        <v>67</v>
      </c>
      <c r="BC2682" s="22" t="s">
        <v>52</v>
      </c>
      <c r="BH2682" s="22" t="s">
        <v>68</v>
      </c>
      <c r="BM2682" s="22" t="s">
        <v>63</v>
      </c>
      <c r="BQ2682" s="23" t="s">
        <v>69</v>
      </c>
      <c r="BR2682" s="23"/>
      <c r="BS2682" s="24"/>
      <c r="BT2682" s="24"/>
      <c r="BU2682" s="24"/>
      <c r="BW2682" s="22" t="s">
        <v>64</v>
      </c>
    </row>
    <row r="2683" spans="2:91" ht="18.600000000000001" customHeight="1" thickBot="1">
      <c r="D2683" s="249" t="s">
        <v>103</v>
      </c>
      <c r="E2683" s="250"/>
      <c r="F2683" s="251" t="s">
        <v>104</v>
      </c>
      <c r="G2683" s="252"/>
      <c r="H2683" s="229"/>
      <c r="I2683" s="253" t="s">
        <v>11</v>
      </c>
      <c r="J2683" s="254"/>
      <c r="K2683" s="255" t="s">
        <v>12</v>
      </c>
      <c r="L2683" s="256"/>
      <c r="M2683" s="24"/>
      <c r="N2683" s="253" t="s">
        <v>105</v>
      </c>
      <c r="O2683" s="254"/>
      <c r="P2683" s="255" t="s">
        <v>106</v>
      </c>
      <c r="Q2683" s="256"/>
      <c r="R2683" s="24"/>
      <c r="S2683" s="249" t="s">
        <v>107</v>
      </c>
      <c r="T2683" s="250"/>
      <c r="U2683" s="251" t="s">
        <v>108</v>
      </c>
      <c r="V2683" s="252"/>
      <c r="W2683" s="8"/>
      <c r="X2683" s="253" t="s">
        <v>109</v>
      </c>
      <c r="Y2683" s="254"/>
      <c r="Z2683" s="255" t="s">
        <v>110</v>
      </c>
      <c r="AA2683" s="256"/>
      <c r="AB2683" s="8"/>
      <c r="AC2683" s="253" t="s">
        <v>111</v>
      </c>
      <c r="AD2683" s="254"/>
      <c r="AE2683" s="255" t="s">
        <v>14</v>
      </c>
      <c r="AF2683" s="256"/>
      <c r="AG2683" s="8"/>
      <c r="AH2683" s="253" t="s">
        <v>112</v>
      </c>
      <c r="AI2683" s="254"/>
      <c r="AJ2683" s="255" t="s">
        <v>113</v>
      </c>
      <c r="AK2683" s="256"/>
      <c r="AL2683" s="8"/>
      <c r="AM2683" s="249" t="s">
        <v>114</v>
      </c>
      <c r="AN2683" s="250"/>
      <c r="AO2683" s="251" t="s">
        <v>115</v>
      </c>
      <c r="AP2683" s="252"/>
      <c r="AQ2683" s="24"/>
      <c r="AR2683" s="253" t="s">
        <v>116</v>
      </c>
      <c r="AS2683" s="254"/>
      <c r="AT2683" s="255" t="s">
        <v>13</v>
      </c>
      <c r="AU2683" s="256"/>
      <c r="AV2683" s="4"/>
      <c r="AW2683" s="253" t="s">
        <v>117</v>
      </c>
      <c r="AX2683" s="254"/>
      <c r="AY2683" s="255" t="s">
        <v>118</v>
      </c>
      <c r="AZ2683" s="256"/>
      <c r="BA2683" s="8"/>
      <c r="BB2683" s="253" t="s">
        <v>119</v>
      </c>
      <c r="BC2683" s="254"/>
      <c r="BD2683" s="255" t="s">
        <v>120</v>
      </c>
      <c r="BE2683" s="256"/>
      <c r="BF2683" s="4"/>
      <c r="BG2683" s="249" t="s">
        <v>121</v>
      </c>
      <c r="BH2683" s="250"/>
      <c r="BI2683" s="251" t="s">
        <v>122</v>
      </c>
      <c r="BJ2683" s="252"/>
      <c r="BK2683" s="4"/>
      <c r="BL2683" s="253" t="s">
        <v>123</v>
      </c>
      <c r="BM2683" s="254"/>
      <c r="BN2683" s="255" t="s">
        <v>124</v>
      </c>
      <c r="BO2683" s="256"/>
      <c r="BP2683" s="4"/>
      <c r="BQ2683" s="253" t="s">
        <v>125</v>
      </c>
      <c r="BR2683" s="254"/>
      <c r="BS2683" s="255" t="s">
        <v>126</v>
      </c>
      <c r="BT2683" s="256"/>
      <c r="BU2683" s="8"/>
      <c r="BV2683" s="253" t="s">
        <v>127</v>
      </c>
      <c r="BW2683" s="254"/>
      <c r="BX2683" s="255" t="s">
        <v>128</v>
      </c>
      <c r="BY2683" s="256"/>
      <c r="CA2683" s="27" t="s">
        <v>15</v>
      </c>
      <c r="CC2683" s="133" t="s">
        <v>70</v>
      </c>
      <c r="CD2683" s="9"/>
      <c r="CE2683" s="38"/>
      <c r="CF2683" s="38"/>
      <c r="CG2683" s="38"/>
      <c r="CH2683" s="38"/>
    </row>
    <row r="2684" spans="2:91" ht="18.600000000000001" customHeight="1" thickTop="1" thickBot="1">
      <c r="B2684" s="129">
        <v>7.1800000000000104</v>
      </c>
      <c r="D2684" s="29">
        <v>1</v>
      </c>
      <c r="E2684" s="30">
        <v>0</v>
      </c>
      <c r="F2684" s="31">
        <v>0</v>
      </c>
      <c r="G2684" s="32">
        <f t="shared" ref="G2684:G2747" si="25838">-1/($E$8*$B2684)</f>
        <v>-9.1807799442896812E-2</v>
      </c>
      <c r="I2684" s="29">
        <v>1</v>
      </c>
      <c r="J2684" s="33">
        <v>0</v>
      </c>
      <c r="K2684" s="31">
        <v>0</v>
      </c>
      <c r="L2684" s="32">
        <v>0</v>
      </c>
      <c r="N2684" s="29">
        <f t="shared" ref="N2684" si="25839">D2684*I2684+F2684*I2687-E2684*J2684-G2684*J2687</f>
        <v>0.98421937310774998</v>
      </c>
      <c r="O2684" s="33">
        <f t="shared" ref="O2684" si="25840">(D2684*J2684+E2684*I2684+F2684*J2687+G2684*I2687)</f>
        <v>0</v>
      </c>
      <c r="P2684" s="31">
        <f t="shared" ref="P2684" si="25841">D2684*K2684+F2684*K2687-E2684*L2684-G2684*L2687</f>
        <v>0</v>
      </c>
      <c r="Q2684" s="32">
        <f t="shared" ref="Q2684" si="25842">(D2684*L2684+E2684*K2684+F2684*L2687+G2684*K2687)</f>
        <v>-9.1807799442896812E-2</v>
      </c>
      <c r="S2684" s="29">
        <v>1</v>
      </c>
      <c r="T2684" s="30">
        <v>0</v>
      </c>
      <c r="U2684" s="31">
        <v>0</v>
      </c>
      <c r="V2684" s="32">
        <f t="shared" ref="V2684:V2747" si="25843">-1/($T$8*$B2684)</f>
        <v>-0.17835236768802204</v>
      </c>
      <c r="X2684" s="29">
        <f t="shared" ref="X2684" si="25844">N2684*S2684+P2684*S2687-O2684*T2684-Q2684*T2687</f>
        <v>0.98421937310774998</v>
      </c>
      <c r="Y2684" s="33">
        <f t="shared" ref="Y2684" si="25845">(N2684*T2684+O2684*S2684+P2684*T2687+Q2684*S2687)</f>
        <v>0</v>
      </c>
      <c r="Z2684" s="31">
        <f t="shared" ref="Z2684" si="25846">N2684*U2684+P2684*U2687-O2684*V2684-Q2684*V2687</f>
        <v>0</v>
      </c>
      <c r="AA2684" s="32">
        <f t="shared" ref="AA2684" si="25847">(N2684*V2684+O2684*U2684+P2684*V2687+Q2684*U2687)</f>
        <v>-0.26734565496108481</v>
      </c>
      <c r="AB2684" s="8"/>
      <c r="AC2684" s="29">
        <v>1</v>
      </c>
      <c r="AD2684" s="33">
        <v>0</v>
      </c>
      <c r="AE2684" s="31">
        <v>0</v>
      </c>
      <c r="AF2684" s="32">
        <v>0</v>
      </c>
      <c r="AH2684" s="29">
        <f t="shared" ref="AH2684" si="25848">X2684*AC2684+Z2684*AC2687-Y2684*AD2684-AA2684*AD2687</f>
        <v>0.94836777819854245</v>
      </c>
      <c r="AI2684" s="33">
        <f t="shared" ref="AI2684" si="25849">(X2684*AD2684+Y2684*AC2684+Z2684*AD2687+AA2684*AC2687)</f>
        <v>0</v>
      </c>
      <c r="AJ2684" s="31">
        <f t="shared" ref="AJ2684" si="25850">X2684*AE2684+Z2684*AE2687-Y2684*AF2684-AA2684*AF2687</f>
        <v>0</v>
      </c>
      <c r="AK2684" s="32">
        <f t="shared" ref="AK2684" si="25851">(X2684*AF2684+Y2684*AE2684+Z2684*AF2687+AA2684*AE2687)</f>
        <v>-0.26734565496108481</v>
      </c>
      <c r="AL2684" s="8"/>
      <c r="AM2684" s="29">
        <v>1</v>
      </c>
      <c r="AN2684" s="30">
        <v>0</v>
      </c>
      <c r="AO2684" s="31">
        <v>0</v>
      </c>
      <c r="AP2684" s="32">
        <f t="shared" ref="AP2684:AP2747" si="25852">-1/($AN$8*$B2684)</f>
        <v>-0.16128551532033403</v>
      </c>
      <c r="AR2684" s="29">
        <f t="shared" ref="AR2684" si="25853">AH2684*AM2684+AJ2684*AM2687-AI2684*AN2684-AK2684*AN2687</f>
        <v>0.94836777819854245</v>
      </c>
      <c r="AS2684" s="33">
        <f t="shared" ref="AS2684" si="25854">(AH2684*AN2684+AI2684*AM2684+AJ2684*AN2687+AK2684*AM2687)</f>
        <v>0</v>
      </c>
      <c r="AT2684" s="31">
        <f t="shared" ref="AT2684" si="25855">AH2684*AO2684+AJ2684*AO2687-AI2684*AP2684-AK2684*AP2687</f>
        <v>0</v>
      </c>
      <c r="AU2684" s="32">
        <f t="shared" ref="AU2684" si="25856">(AH2684*AP2684+AI2684*AO2684+AJ2684*AP2687+AK2684*AO2687)</f>
        <v>-0.42030364078103699</v>
      </c>
      <c r="AV2684" s="8"/>
      <c r="AW2684" s="29">
        <v>1</v>
      </c>
      <c r="AX2684" s="33">
        <v>0</v>
      </c>
      <c r="AY2684" s="31">
        <v>0</v>
      </c>
      <c r="AZ2684" s="32">
        <v>0</v>
      </c>
      <c r="BB2684" s="29">
        <f t="shared" ref="BB2684" si="25857">AR2684*AW2684+AT2684*AW2687-AS2684*AX2684-AU2684*AX2687</f>
        <v>0.89717519533783097</v>
      </c>
      <c r="BC2684" s="33">
        <f t="shared" ref="BC2684" si="25858">(AR2684*AX2684+AS2684*AW2684+AT2684*AX2687+AU2684*AW2687)</f>
        <v>0</v>
      </c>
      <c r="BD2684" s="31">
        <f t="shared" ref="BD2684" si="25859">AR2684*AY2684+AT2684*AY2687-AS2684*AZ2684-AU2684*AZ2687</f>
        <v>0</v>
      </c>
      <c r="BE2684" s="32">
        <f t="shared" ref="BE2684" si="25860">(AR2684*AZ2684+AS2684*AY2684+AT2684*AZ2687+AU2684*AY2687)</f>
        <v>-0.42030364078103699</v>
      </c>
      <c r="BF2684" s="8"/>
      <c r="BG2684" s="29">
        <v>1</v>
      </c>
      <c r="BH2684" s="30">
        <v>0</v>
      </c>
      <c r="BI2684" s="31">
        <v>0</v>
      </c>
      <c r="BJ2684" s="32">
        <f t="shared" ref="BJ2684:BJ2747" si="25861">-1/($BH$8*$B2684)</f>
        <v>-5.6711699164345326E-2</v>
      </c>
      <c r="BL2684" s="29">
        <f t="shared" ref="BL2684" si="25862">BB2684*BG2684+BD2684*BG2687-BC2684*BH2684-BE2684*BH2687</f>
        <v>0.89717519533783097</v>
      </c>
      <c r="BM2684" s="33">
        <f t="shared" ref="BM2684" si="25863">(BB2684*BH2684+BC2684*BG2684+BD2684*BH2687+BE2684*BG2687)</f>
        <v>0</v>
      </c>
      <c r="BN2684" s="31">
        <f t="shared" ref="BN2684" si="25864">BB2684*BI2684+BD2684*BI2687-BC2684*BJ2684-BE2684*BJ2687</f>
        <v>0</v>
      </c>
      <c r="BO2684" s="32">
        <f t="shared" ref="BO2684" si="25865">(BB2684*BJ2684+BC2684*BI2684+BD2684*BJ2687+BE2684*BI2687)</f>
        <v>-0.47118397055674882</v>
      </c>
      <c r="BP2684" s="8"/>
      <c r="BQ2684" s="34">
        <v>1</v>
      </c>
      <c r="BR2684" s="35">
        <v>0</v>
      </c>
      <c r="BS2684" s="11">
        <v>0</v>
      </c>
      <c r="BT2684" s="36">
        <v>0</v>
      </c>
      <c r="BV2684" s="29">
        <f t="shared" ref="BV2684" si="25866">BL2684*BQ2684+BN2684*BQ2687-BM2684*BR2684-BO2684*BR2687</f>
        <v>0.89717519533783097</v>
      </c>
      <c r="BW2684" s="33">
        <f t="shared" ref="BW2684" si="25867">(BL2684*BR2684+BM2684*BQ2684+BN2684*BR2687+BO2684*BQ2687)</f>
        <v>-0.47118397055674882</v>
      </c>
      <c r="BX2684" s="31">
        <f t="shared" ref="BX2684" si="25868">BL2684*BS2684+BN2684*BS2687-BM2684*BT2684-BO2684*BT2687</f>
        <v>0</v>
      </c>
      <c r="BY2684" s="32">
        <f t="shared" ref="BY2684" si="25869">(BL2684*BT2684+BM2684*BS2684+BN2684*BT2687+BO2684*BS2687)</f>
        <v>-0.47118397055674882</v>
      </c>
      <c r="CA2684" s="37">
        <f t="shared" ref="CA2684" si="25870">20*LOG(((1+$BR$8)/$BR$8)/((BV2684+BV2687)^2+(BW2684+BW2687)^2)^0.5)</f>
        <v>-3.5472457858517822E-3</v>
      </c>
      <c r="CC2684" s="134">
        <f t="shared" ref="CC2684" si="25871">((BV2684^2+BW2684^2)^0.5)/((BV2687^2+BW2687^2)^0.5)</f>
        <v>1.0255894521414679</v>
      </c>
      <c r="CD2684" s="9"/>
      <c r="CE2684" s="38"/>
      <c r="CF2684" s="38"/>
      <c r="CG2684" s="38"/>
      <c r="CH2684" s="38"/>
      <c r="CM2684" s="129">
        <v>7.1600000000000099</v>
      </c>
    </row>
    <row r="2685" spans="2:91" ht="18.600000000000001" customHeight="1" thickBot="1">
      <c r="D2685" s="39"/>
      <c r="G2685" s="40"/>
      <c r="I2685" s="39"/>
      <c r="L2685" s="40"/>
      <c r="N2685" s="39"/>
      <c r="Q2685" s="40"/>
      <c r="S2685" s="39"/>
      <c r="V2685" s="40"/>
      <c r="X2685" s="39"/>
      <c r="AA2685" s="40"/>
      <c r="AC2685" s="39"/>
      <c r="AF2685" s="40"/>
      <c r="AH2685" s="39"/>
      <c r="AK2685" s="40"/>
      <c r="AM2685" s="39"/>
      <c r="AP2685" s="40"/>
      <c r="AR2685" s="39"/>
      <c r="AU2685" s="40"/>
      <c r="AW2685" s="39"/>
      <c r="AZ2685" s="40"/>
      <c r="BB2685" s="39"/>
      <c r="BE2685" s="40"/>
      <c r="BG2685" s="39"/>
      <c r="BJ2685" s="40"/>
      <c r="BL2685" s="39"/>
      <c r="BO2685" s="40"/>
      <c r="BQ2685" s="34"/>
      <c r="BR2685" s="11"/>
      <c r="BS2685" s="11"/>
      <c r="BT2685" s="41"/>
      <c r="BV2685" s="39"/>
      <c r="BY2685" s="40"/>
      <c r="CC2685" s="135"/>
      <c r="CD2685" s="9"/>
      <c r="CE2685" s="38"/>
      <c r="CF2685" s="38"/>
      <c r="CG2685" s="38"/>
      <c r="CH2685" s="38"/>
    </row>
    <row r="2686" spans="2:91" ht="18.600000000000001" customHeight="1" thickBot="1">
      <c r="D2686" s="258" t="s">
        <v>129</v>
      </c>
      <c r="E2686" s="259"/>
      <c r="F2686" s="260" t="s">
        <v>130</v>
      </c>
      <c r="G2686" s="261"/>
      <c r="H2686" s="229"/>
      <c r="I2686" s="258" t="s">
        <v>131</v>
      </c>
      <c r="J2686" s="259"/>
      <c r="K2686" s="260" t="s">
        <v>132</v>
      </c>
      <c r="L2686" s="261"/>
      <c r="N2686" s="253" t="s">
        <v>133</v>
      </c>
      <c r="O2686" s="254"/>
      <c r="P2686" s="255" t="s">
        <v>134</v>
      </c>
      <c r="Q2686" s="256"/>
      <c r="S2686" s="258" t="s">
        <v>135</v>
      </c>
      <c r="T2686" s="259"/>
      <c r="U2686" s="260" t="s">
        <v>136</v>
      </c>
      <c r="V2686" s="261"/>
      <c r="W2686" s="8"/>
      <c r="X2686" s="253" t="s">
        <v>137</v>
      </c>
      <c r="Y2686" s="254"/>
      <c r="Z2686" s="255" t="s">
        <v>138</v>
      </c>
      <c r="AA2686" s="256"/>
      <c r="AB2686" s="8"/>
      <c r="AC2686" s="258" t="s">
        <v>139</v>
      </c>
      <c r="AD2686" s="259"/>
      <c r="AE2686" s="260" t="s">
        <v>140</v>
      </c>
      <c r="AF2686" s="261"/>
      <c r="AG2686" s="8"/>
      <c r="AH2686" s="253" t="s">
        <v>141</v>
      </c>
      <c r="AI2686" s="254"/>
      <c r="AJ2686" s="255" t="s">
        <v>142</v>
      </c>
      <c r="AK2686" s="256"/>
      <c r="AL2686" s="8"/>
      <c r="AM2686" s="258" t="s">
        <v>143</v>
      </c>
      <c r="AN2686" s="259"/>
      <c r="AO2686" s="260" t="s">
        <v>144</v>
      </c>
      <c r="AP2686" s="261"/>
      <c r="AR2686" s="253" t="s">
        <v>145</v>
      </c>
      <c r="AS2686" s="254"/>
      <c r="AT2686" s="255" t="s">
        <v>146</v>
      </c>
      <c r="AU2686" s="256"/>
      <c r="AV2686" s="4"/>
      <c r="AW2686" s="258" t="s">
        <v>147</v>
      </c>
      <c r="AX2686" s="259"/>
      <c r="AY2686" s="260" t="s">
        <v>148</v>
      </c>
      <c r="AZ2686" s="261"/>
      <c r="BA2686" s="8"/>
      <c r="BB2686" s="253" t="s">
        <v>149</v>
      </c>
      <c r="BC2686" s="254"/>
      <c r="BD2686" s="255" t="s">
        <v>150</v>
      </c>
      <c r="BE2686" s="256"/>
      <c r="BF2686" s="4"/>
      <c r="BG2686" s="258" t="s">
        <v>151</v>
      </c>
      <c r="BH2686" s="259"/>
      <c r="BI2686" s="260" t="s">
        <v>152</v>
      </c>
      <c r="BJ2686" s="261"/>
      <c r="BK2686" s="4"/>
      <c r="BL2686" s="253" t="s">
        <v>153</v>
      </c>
      <c r="BM2686" s="254"/>
      <c r="BN2686" s="255" t="s">
        <v>154</v>
      </c>
      <c r="BO2686" s="256"/>
      <c r="BP2686" s="4"/>
      <c r="BQ2686" s="258" t="s">
        <v>155</v>
      </c>
      <c r="BR2686" s="259"/>
      <c r="BS2686" s="260" t="s">
        <v>156</v>
      </c>
      <c r="BT2686" s="261"/>
      <c r="BU2686" s="8"/>
      <c r="BV2686" s="253" t="s">
        <v>157</v>
      </c>
      <c r="BW2686" s="254"/>
      <c r="BX2686" s="255" t="s">
        <v>158</v>
      </c>
      <c r="BY2686" s="256"/>
      <c r="CA2686" s="46" t="s">
        <v>16</v>
      </c>
      <c r="CC2686" s="136" t="s">
        <v>71</v>
      </c>
      <c r="CD2686" s="9"/>
      <c r="CE2686" s="38"/>
      <c r="CF2686" s="38"/>
      <c r="CG2686" s="38"/>
      <c r="CH2686" s="38"/>
    </row>
    <row r="2687" spans="2:91" ht="18.600000000000001" customHeight="1" thickTop="1" thickBot="1">
      <c r="D2687" s="29">
        <v>0</v>
      </c>
      <c r="E2687" s="33">
        <v>0</v>
      </c>
      <c r="F2687" s="31">
        <v>1</v>
      </c>
      <c r="G2687" s="32">
        <v>0</v>
      </c>
      <c r="I2687" s="29">
        <v>0</v>
      </c>
      <c r="J2687" s="33">
        <f t="shared" ref="J2687" si="25872">IF(0=(1-$J$8*$K$8*$B2684^2),10^14,$B2684*$J$8/(1-$J$8*$K$8*$B2684^2))</f>
        <v>-0.17188764993834052</v>
      </c>
      <c r="K2687" s="31">
        <v>1</v>
      </c>
      <c r="L2687" s="32">
        <v>0</v>
      </c>
      <c r="N2687" s="29">
        <f t="shared" ref="N2687" si="25873">D2687*I2684+F2687*I2687-E2687*J2684-G2687*J2687</f>
        <v>0</v>
      </c>
      <c r="O2687" s="33">
        <f t="shared" ref="O2687" si="25874">(D2687*J2684+E2687*I2684+F2687*J2687+G2687*I2687)</f>
        <v>-0.17188764993834052</v>
      </c>
      <c r="P2687" s="31">
        <f t="shared" ref="P2687" si="25875">D2687*K2684+F2687*K2687-E2687*L2684-G2687*L2687</f>
        <v>1</v>
      </c>
      <c r="Q2687" s="32">
        <f t="shared" ref="Q2687" si="25876">(D2687*L2684+E2687*K2684+F2687*L2687+G2687*K2687)</f>
        <v>0</v>
      </c>
      <c r="S2687" s="29">
        <v>0</v>
      </c>
      <c r="T2687" s="33">
        <v>0</v>
      </c>
      <c r="U2687" s="31">
        <v>1</v>
      </c>
      <c r="V2687" s="32">
        <v>0</v>
      </c>
      <c r="X2687" s="29">
        <f t="shared" ref="X2687" si="25877">N2687*S2684+P2687*S2687-O2687*T2684-Q2687*T2687</f>
        <v>0</v>
      </c>
      <c r="Y2687" s="33">
        <f t="shared" ref="Y2687" si="25878">(N2687*T2684+O2687*S2684+P2687*T2687+Q2687*S2687)</f>
        <v>-0.17188764993834052</v>
      </c>
      <c r="Z2687" s="31">
        <f t="shared" ref="Z2687" si="25879">N2687*U2684+P2687*U2687-O2687*V2684-Q2687*V2687</f>
        <v>0.9693434306571671</v>
      </c>
      <c r="AA2687" s="32">
        <f t="shared" ref="AA2687" si="25880">(N2687*V2684+O2687*U2684+P2687*V2687+Q2687*U2687)</f>
        <v>0</v>
      </c>
      <c r="AB2687" s="8"/>
      <c r="AC2687" s="29">
        <v>0</v>
      </c>
      <c r="AD2687" s="33">
        <f t="shared" ref="AD2687" si="25881">IF(0=(1-$AD$8*$AE$8*$B2684^2),10^14,$B2684*$AD$8/(1-$AD$8*$AE$8*$B2684^2))</f>
        <v>-0.13410202950343866</v>
      </c>
      <c r="AE2687" s="31">
        <v>1</v>
      </c>
      <c r="AF2687" s="32">
        <v>0</v>
      </c>
      <c r="AH2687" s="29">
        <f t="shared" ref="AH2687" si="25882">X2687*AC2684+Z2687*AC2687-Y2687*AD2684-AA2687*AD2687</f>
        <v>0</v>
      </c>
      <c r="AI2687" s="33">
        <f t="shared" ref="AI2687" si="25883">(X2687*AD2684+Y2687*AC2684+Z2687*AD2687+AA2687*AC2687)</f>
        <v>-0.30187857127529238</v>
      </c>
      <c r="AJ2687" s="31">
        <f t="shared" ref="AJ2687" si="25884">X2687*AE2684+Z2687*AE2687-Y2687*AF2684-AA2687*AF2687</f>
        <v>0.9693434306571671</v>
      </c>
      <c r="AK2687" s="32">
        <f t="shared" ref="AK2687" si="25885">(X2687*AF2684+Y2687*AE2684+Z2687*AF2687+AA2687*AE2687)</f>
        <v>0</v>
      </c>
      <c r="AL2687" s="8"/>
      <c r="AM2687" s="29">
        <v>0</v>
      </c>
      <c r="AN2687" s="33">
        <v>0</v>
      </c>
      <c r="AO2687" s="31">
        <v>1</v>
      </c>
      <c r="AP2687" s="32">
        <v>0</v>
      </c>
      <c r="AR2687" s="29">
        <f t="shared" ref="AR2687" si="25886">AH2687*AM2684+AJ2687*AM2687-AI2687*AN2684-AK2687*AN2687</f>
        <v>0</v>
      </c>
      <c r="AS2687" s="33">
        <f t="shared" ref="AS2687" si="25887">(AH2687*AN2684+AI2687*AM2684+AJ2687*AN2687+AK2687*AM2687)</f>
        <v>-0.30187857127529238</v>
      </c>
      <c r="AT2687" s="31">
        <f t="shared" ref="AT2687" si="25888">AH2687*AO2684+AJ2687*AO2687-AI2687*AP2684-AK2687*AP2687</f>
        <v>0.92065478972486536</v>
      </c>
      <c r="AU2687" s="32">
        <f t="shared" ref="AU2687" si="25889">(AH2687*AP2684+AI2687*AO2684+AJ2687*AP2687+AK2687*AO2687)</f>
        <v>0</v>
      </c>
      <c r="AV2687" s="8"/>
      <c r="AW2687" s="29">
        <v>0</v>
      </c>
      <c r="AX2687" s="33">
        <f t="shared" ref="AX2687" si="25890">IF(0=(1-$AX$8*$AY$8*$B2684^2),10^14,$B2684*$AX$8/(1-$AX$8*$AY$8*$B2684^2))</f>
        <v>-0.12179904691185137</v>
      </c>
      <c r="AY2687" s="31">
        <v>1</v>
      </c>
      <c r="AZ2687" s="32">
        <v>0</v>
      </c>
      <c r="BB2687" s="29">
        <f t="shared" ref="BB2687" si="25891">AR2687*AW2684+AT2687*AW2687-AS2687*AX2684-AU2687*AX2687</f>
        <v>0</v>
      </c>
      <c r="BC2687" s="33">
        <f t="shared" ref="BC2687" si="25892">(AR2687*AX2684+AS2687*AW2684+AT2687*AX2687+AU2687*AW2687)</f>
        <v>-0.41401344719861188</v>
      </c>
      <c r="BD2687" s="31">
        <f t="shared" ref="BD2687" si="25893">AR2687*AY2684+AT2687*AY2687-AS2687*AZ2684-AU2687*AZ2687</f>
        <v>0.92065478972486536</v>
      </c>
      <c r="BE2687" s="32">
        <f t="shared" ref="BE2687" si="25894">(AR2687*AZ2684+AS2687*AY2684+AT2687*AZ2687+AU2687*AY2687)</f>
        <v>0</v>
      </c>
      <c r="BF2687" s="8"/>
      <c r="BG2687" s="29">
        <v>0</v>
      </c>
      <c r="BH2687" s="33">
        <v>0</v>
      </c>
      <c r="BI2687" s="31">
        <v>1</v>
      </c>
      <c r="BJ2687" s="32">
        <v>0</v>
      </c>
      <c r="BL2687" s="29">
        <f t="shared" ref="BL2687" si="25895">BB2687*BG2684+BD2687*BG2687-BC2687*BH2684-BE2687*BH2687</f>
        <v>0</v>
      </c>
      <c r="BM2687" s="33">
        <f t="shared" ref="BM2687" si="25896">(BB2687*BH2684+BC2687*BG2684+BD2687*BH2687+BE2687*BG2687)</f>
        <v>-0.41401344719861188</v>
      </c>
      <c r="BN2687" s="31">
        <f t="shared" ref="BN2687" si="25897">BB2687*BI2684+BD2687*BI2687-BC2687*BJ2684-BE2687*BJ2687</f>
        <v>0.89717538365734417</v>
      </c>
      <c r="BO2687" s="32">
        <f t="shared" ref="BO2687" si="25898">(BB2687*BJ2684+BC2687*BI2684+BD2687*BJ2687+BE2687*BI2687)</f>
        <v>0</v>
      </c>
      <c r="BP2687" s="8"/>
      <c r="BQ2687" s="19">
        <f t="shared" ref="BQ2687:BQ2750" si="25899">1/$BR$8</f>
        <v>1</v>
      </c>
      <c r="BR2687" s="47">
        <v>0</v>
      </c>
      <c r="BS2687" s="48">
        <v>1</v>
      </c>
      <c r="BT2687" s="49">
        <v>0</v>
      </c>
      <c r="BV2687" s="29">
        <f t="shared" ref="BV2687" si="25900">BL2687*BQ2684+BN2687*BQ2687-BM2687*BR2684-BO2687*BR2687</f>
        <v>0.89717538365734417</v>
      </c>
      <c r="BW2687" s="33">
        <f t="shared" ref="BW2687" si="25901">(BL2687*BR2684+BM2687*BQ2684+BN2687*BR2687+BO2687*BQ2687)</f>
        <v>-0.41401344719861188</v>
      </c>
      <c r="BX2687" s="31">
        <f t="shared" ref="BX2687" si="25902">BL2687*BS2684+BN2687*BS2687-BM2687*BT2684-BO2687*BT2687</f>
        <v>0.89717538365734417</v>
      </c>
      <c r="BY2687" s="32">
        <f t="shared" ref="BY2687" si="25903">(BL2687*BT2684+BM2687*BS2684+BN2687*BT2687+BO2687*BS2687)</f>
        <v>0</v>
      </c>
      <c r="CA2687" s="50">
        <f t="shared" ref="CA2687" si="25904">(180/PI())*ATAN(-1*(BW2684+BW2687)/(BV2684+BV2687))</f>
        <v>26.258260610409252</v>
      </c>
      <c r="CC2687" s="137">
        <f t="shared" ref="CC2687" si="25905">20*LOG(((1-(10^(CA2684/20)^2)*(1-((1-CC2684)/(1+CC2684))^2))^0.5))</f>
        <v>-30.105881446152569</v>
      </c>
      <c r="CD2687" s="9"/>
      <c r="CE2687" s="38"/>
      <c r="CF2687" s="38"/>
      <c r="CG2687" s="38"/>
      <c r="CH2687" s="38"/>
    </row>
    <row r="2688" spans="2:91" ht="18.600000000000001" customHeight="1">
      <c r="CC2688" s="42"/>
    </row>
    <row r="2689" spans="2:91" ht="18.600000000000001" customHeight="1" thickBot="1">
      <c r="E2689" s="22" t="s">
        <v>4</v>
      </c>
      <c r="J2689" s="22" t="s">
        <v>5</v>
      </c>
      <c r="O2689" s="22" t="s">
        <v>6</v>
      </c>
      <c r="T2689" s="22" t="s">
        <v>7</v>
      </c>
      <c r="Y2689" s="22" t="s">
        <v>8</v>
      </c>
      <c r="AD2689" s="22" t="s">
        <v>65</v>
      </c>
      <c r="AI2689" s="22" t="s">
        <v>9</v>
      </c>
      <c r="AN2689" s="22" t="s">
        <v>66</v>
      </c>
      <c r="AS2689" s="22" t="s">
        <v>51</v>
      </c>
      <c r="AX2689" s="22" t="s">
        <v>67</v>
      </c>
      <c r="BC2689" s="22" t="s">
        <v>52</v>
      </c>
      <c r="BH2689" s="22" t="s">
        <v>68</v>
      </c>
      <c r="BM2689" s="22" t="s">
        <v>63</v>
      </c>
      <c r="BQ2689" s="23" t="s">
        <v>69</v>
      </c>
      <c r="BR2689" s="23"/>
      <c r="BS2689" s="24"/>
      <c r="BT2689" s="24"/>
      <c r="BU2689" s="24"/>
      <c r="BW2689" s="22" t="s">
        <v>64</v>
      </c>
    </row>
    <row r="2690" spans="2:91" ht="18.600000000000001" customHeight="1" thickBot="1">
      <c r="D2690" s="249" t="s">
        <v>103</v>
      </c>
      <c r="E2690" s="250"/>
      <c r="F2690" s="251" t="s">
        <v>104</v>
      </c>
      <c r="G2690" s="252"/>
      <c r="H2690" s="229"/>
      <c r="I2690" s="253" t="s">
        <v>11</v>
      </c>
      <c r="J2690" s="254"/>
      <c r="K2690" s="255" t="s">
        <v>12</v>
      </c>
      <c r="L2690" s="256"/>
      <c r="M2690" s="24"/>
      <c r="N2690" s="253" t="s">
        <v>105</v>
      </c>
      <c r="O2690" s="254"/>
      <c r="P2690" s="255" t="s">
        <v>106</v>
      </c>
      <c r="Q2690" s="256"/>
      <c r="R2690" s="24"/>
      <c r="S2690" s="249" t="s">
        <v>107</v>
      </c>
      <c r="T2690" s="250"/>
      <c r="U2690" s="251" t="s">
        <v>108</v>
      </c>
      <c r="V2690" s="252"/>
      <c r="W2690" s="8"/>
      <c r="X2690" s="253" t="s">
        <v>109</v>
      </c>
      <c r="Y2690" s="254"/>
      <c r="Z2690" s="255" t="s">
        <v>110</v>
      </c>
      <c r="AA2690" s="256"/>
      <c r="AB2690" s="8"/>
      <c r="AC2690" s="253" t="s">
        <v>111</v>
      </c>
      <c r="AD2690" s="254"/>
      <c r="AE2690" s="255" t="s">
        <v>14</v>
      </c>
      <c r="AF2690" s="256"/>
      <c r="AG2690" s="8"/>
      <c r="AH2690" s="253" t="s">
        <v>112</v>
      </c>
      <c r="AI2690" s="254"/>
      <c r="AJ2690" s="255" t="s">
        <v>113</v>
      </c>
      <c r="AK2690" s="256"/>
      <c r="AL2690" s="8"/>
      <c r="AM2690" s="249" t="s">
        <v>114</v>
      </c>
      <c r="AN2690" s="250"/>
      <c r="AO2690" s="251" t="s">
        <v>115</v>
      </c>
      <c r="AP2690" s="252"/>
      <c r="AQ2690" s="24"/>
      <c r="AR2690" s="253" t="s">
        <v>116</v>
      </c>
      <c r="AS2690" s="254"/>
      <c r="AT2690" s="255" t="s">
        <v>13</v>
      </c>
      <c r="AU2690" s="256"/>
      <c r="AV2690" s="4"/>
      <c r="AW2690" s="253" t="s">
        <v>117</v>
      </c>
      <c r="AX2690" s="254"/>
      <c r="AY2690" s="255" t="s">
        <v>118</v>
      </c>
      <c r="AZ2690" s="256"/>
      <c r="BA2690" s="8"/>
      <c r="BB2690" s="253" t="s">
        <v>119</v>
      </c>
      <c r="BC2690" s="254"/>
      <c r="BD2690" s="255" t="s">
        <v>120</v>
      </c>
      <c r="BE2690" s="256"/>
      <c r="BF2690" s="4"/>
      <c r="BG2690" s="249" t="s">
        <v>121</v>
      </c>
      <c r="BH2690" s="250"/>
      <c r="BI2690" s="251" t="s">
        <v>122</v>
      </c>
      <c r="BJ2690" s="252"/>
      <c r="BK2690" s="4"/>
      <c r="BL2690" s="253" t="s">
        <v>123</v>
      </c>
      <c r="BM2690" s="254"/>
      <c r="BN2690" s="255" t="s">
        <v>124</v>
      </c>
      <c r="BO2690" s="256"/>
      <c r="BP2690" s="4"/>
      <c r="BQ2690" s="253" t="s">
        <v>125</v>
      </c>
      <c r="BR2690" s="254"/>
      <c r="BS2690" s="255" t="s">
        <v>126</v>
      </c>
      <c r="BT2690" s="256"/>
      <c r="BU2690" s="8"/>
      <c r="BV2690" s="253" t="s">
        <v>127</v>
      </c>
      <c r="BW2690" s="254"/>
      <c r="BX2690" s="255" t="s">
        <v>128</v>
      </c>
      <c r="BY2690" s="256"/>
      <c r="CA2690" s="27" t="s">
        <v>15</v>
      </c>
      <c r="CC2690" s="133" t="s">
        <v>70</v>
      </c>
      <c r="CD2690" s="9"/>
      <c r="CE2690" s="38"/>
      <c r="CF2690" s="38"/>
      <c r="CG2690" s="38"/>
      <c r="CH2690" s="38"/>
    </row>
    <row r="2691" spans="2:91" ht="18.600000000000001" customHeight="1" thickTop="1" thickBot="1">
      <c r="B2691" s="129">
        <v>7.2000000000000099</v>
      </c>
      <c r="D2691" s="29">
        <v>1</v>
      </c>
      <c r="E2691" s="30">
        <v>0</v>
      </c>
      <c r="F2691" s="31">
        <v>0</v>
      </c>
      <c r="G2691" s="32">
        <f t="shared" ref="G2691:G2754" si="25906">-1/($E$8*$B2691)</f>
        <v>-9.155277777777765E-2</v>
      </c>
      <c r="I2691" s="29">
        <v>1</v>
      </c>
      <c r="J2691" s="33">
        <v>0</v>
      </c>
      <c r="K2691" s="31">
        <v>0</v>
      </c>
      <c r="L2691" s="32">
        <v>0</v>
      </c>
      <c r="N2691" s="29">
        <f t="shared" ref="N2691" si="25907">D2691*I2691+F2691*I2694-E2691*J2691-G2691*J2694</f>
        <v>0.9843071821048206</v>
      </c>
      <c r="O2691" s="33">
        <f t="shared" ref="O2691" si="25908">(D2691*J2691+E2691*I2691+F2691*J2694+G2691*I2694)</f>
        <v>0</v>
      </c>
      <c r="P2691" s="31">
        <f t="shared" ref="P2691" si="25909">D2691*K2691+F2691*K2694-E2691*L2691-G2691*L2694</f>
        <v>0</v>
      </c>
      <c r="Q2691" s="32">
        <f t="shared" ref="Q2691" si="25910">(D2691*L2691+E2691*K2691+F2691*L2694+G2691*K2694)</f>
        <v>-9.155277777777765E-2</v>
      </c>
      <c r="S2691" s="29">
        <v>1</v>
      </c>
      <c r="T2691" s="30">
        <v>0</v>
      </c>
      <c r="U2691" s="31">
        <v>0</v>
      </c>
      <c r="V2691" s="32">
        <f t="shared" ref="V2691:V2754" si="25911">-1/($T$8*$B2691)</f>
        <v>-0.17785694444444419</v>
      </c>
      <c r="X2691" s="29">
        <f t="shared" ref="X2691" si="25912">N2691*S2691+P2691*S2694-O2691*T2691-Q2691*T2694</f>
        <v>0.9843071821048206</v>
      </c>
      <c r="Y2691" s="33">
        <f t="shared" ref="Y2691" si="25913">(N2691*T2691+O2691*S2691+P2691*T2694+Q2691*S2694)</f>
        <v>0</v>
      </c>
      <c r="Z2691" s="31">
        <f t="shared" ref="Z2691" si="25914">N2691*U2691+P2691*U2694-O2691*V2691-Q2691*V2694</f>
        <v>0</v>
      </c>
      <c r="AA2691" s="32">
        <f t="shared" ref="AA2691" si="25915">(N2691*V2691+O2691*U2691+P2691*V2694+Q2691*U2694)</f>
        <v>-0.26661864558166215</v>
      </c>
      <c r="AB2691" s="8"/>
      <c r="AC2691" s="29">
        <v>1</v>
      </c>
      <c r="AD2691" s="33">
        <v>0</v>
      </c>
      <c r="AE2691" s="31">
        <v>0</v>
      </c>
      <c r="AF2691" s="32">
        <v>0</v>
      </c>
      <c r="AH2691" s="29">
        <f t="shared" ref="AH2691" si="25916">X2691*AC2691+Z2691*AC2694-Y2691*AD2691-AA2691*AD2694</f>
        <v>0.94865460197067308</v>
      </c>
      <c r="AI2691" s="33">
        <f t="shared" ref="AI2691" si="25917">(X2691*AD2691+Y2691*AC2691+Z2691*AD2694+AA2691*AC2694)</f>
        <v>0</v>
      </c>
      <c r="AJ2691" s="31">
        <f t="shared" ref="AJ2691" si="25918">X2691*AE2691+Z2691*AE2694-Y2691*AF2691-AA2691*AF2694</f>
        <v>0</v>
      </c>
      <c r="AK2691" s="32">
        <f t="shared" ref="AK2691" si="25919">(X2691*AF2691+Y2691*AE2691+Z2691*AF2694+AA2691*AE2694)</f>
        <v>-0.26661864558166215</v>
      </c>
      <c r="AL2691" s="8"/>
      <c r="AM2691" s="29">
        <v>1</v>
      </c>
      <c r="AN2691" s="30">
        <v>0</v>
      </c>
      <c r="AO2691" s="31">
        <v>0</v>
      </c>
      <c r="AP2691" s="32">
        <f t="shared" ref="AP2691:AP2754" si="25920">-1/($AN$8*$B2691)</f>
        <v>-0.16083749999999977</v>
      </c>
      <c r="AR2691" s="29">
        <f t="shared" ref="AR2691" si="25921">AH2691*AM2691+AJ2691*AM2694-AI2691*AN2691-AK2691*AN2694</f>
        <v>0.94865460197067308</v>
      </c>
      <c r="AS2691" s="33">
        <f t="shared" ref="AS2691" si="25922">(AH2691*AN2691+AI2691*AM2691+AJ2691*AN2694+AK2691*AM2694)</f>
        <v>0</v>
      </c>
      <c r="AT2691" s="31">
        <f t="shared" ref="AT2691" si="25923">AH2691*AO2691+AJ2691*AO2694-AI2691*AP2691-AK2691*AP2694</f>
        <v>0</v>
      </c>
      <c r="AU2691" s="32">
        <f t="shared" ref="AU2691" si="25924">(AH2691*AP2691+AI2691*AO2691+AJ2691*AP2694+AK2691*AO2694)</f>
        <v>-0.41919788012612003</v>
      </c>
      <c r="AV2691" s="8"/>
      <c r="AW2691" s="29">
        <v>1</v>
      </c>
      <c r="AX2691" s="33">
        <v>0</v>
      </c>
      <c r="AY2691" s="31">
        <v>0</v>
      </c>
      <c r="AZ2691" s="32">
        <v>0</v>
      </c>
      <c r="BB2691" s="29">
        <f t="shared" ref="BB2691" si="25925">AR2691*AW2691+AT2691*AW2694-AS2691*AX2691-AU2691*AX2694</f>
        <v>0.89774083171974228</v>
      </c>
      <c r="BC2691" s="33">
        <f t="shared" ref="BC2691" si="25926">(AR2691*AX2691+AS2691*AW2691+AT2691*AX2694+AU2691*AW2694)</f>
        <v>0</v>
      </c>
      <c r="BD2691" s="31">
        <f t="shared" ref="BD2691" si="25927">AR2691*AY2691+AT2691*AY2694-AS2691*AZ2691-AU2691*AZ2694</f>
        <v>0</v>
      </c>
      <c r="BE2691" s="32">
        <f t="shared" ref="BE2691" si="25928">(AR2691*AZ2691+AS2691*AY2691+AT2691*AZ2694+AU2691*AY2694)</f>
        <v>-0.41919788012612003</v>
      </c>
      <c r="BF2691" s="8"/>
      <c r="BG2691" s="29">
        <v>1</v>
      </c>
      <c r="BH2691" s="30">
        <v>0</v>
      </c>
      <c r="BI2691" s="31">
        <v>0</v>
      </c>
      <c r="BJ2691" s="32">
        <f t="shared" ref="BJ2691:BJ2754" si="25929">-1/($BH$8*$B2691)</f>
        <v>-5.6554166666666579E-2</v>
      </c>
      <c r="BL2691" s="29">
        <f t="shared" ref="BL2691" si="25930">BB2691*BG2691+BD2691*BG2694-BC2691*BH2691-BE2691*BH2694</f>
        <v>0.89774083171974228</v>
      </c>
      <c r="BM2691" s="33">
        <f t="shared" ref="BM2691" si="25931">(BB2691*BH2691+BC2691*BG2691+BD2691*BH2694+BE2691*BG2694)</f>
        <v>0</v>
      </c>
      <c r="BN2691" s="31">
        <f t="shared" ref="BN2691" si="25932">BB2691*BI2691+BD2691*BI2694-BC2691*BJ2691-BE2691*BJ2694</f>
        <v>0</v>
      </c>
      <c r="BO2691" s="32">
        <f t="shared" ref="BO2691" si="25933">(BB2691*BJ2691+BC2691*BI2691+BD2691*BJ2694+BE2691*BI2694)</f>
        <v>-0.46996886474667021</v>
      </c>
      <c r="BP2691" s="8"/>
      <c r="BQ2691" s="34">
        <v>1</v>
      </c>
      <c r="BR2691" s="35">
        <v>0</v>
      </c>
      <c r="BS2691" s="11">
        <v>0</v>
      </c>
      <c r="BT2691" s="36">
        <v>0</v>
      </c>
      <c r="BV2691" s="29">
        <f t="shared" ref="BV2691" si="25934">BL2691*BQ2691+BN2691*BQ2694-BM2691*BR2691-BO2691*BR2694</f>
        <v>0.89774083171974228</v>
      </c>
      <c r="BW2691" s="33">
        <f t="shared" ref="BW2691" si="25935">(BL2691*BR2691+BM2691*BQ2691+BN2691*BR2694+BO2691*BQ2694)</f>
        <v>-0.46996886474667021</v>
      </c>
      <c r="BX2691" s="31">
        <f t="shared" ref="BX2691" si="25936">BL2691*BS2691+BN2691*BS2694-BM2691*BT2691-BO2691*BT2694</f>
        <v>0</v>
      </c>
      <c r="BY2691" s="32">
        <f t="shared" ref="BY2691" si="25937">(BL2691*BT2691+BM2691*BS2691+BN2691*BT2694+BO2691*BS2694)</f>
        <v>-0.46996886474667021</v>
      </c>
      <c r="CA2691" s="37">
        <f t="shared" ref="CA2691" si="25938">20*LOG(((1+$BR$8)/$BR$8)/((BV2691+BV2694)^2+(BW2691+BW2694)^2)^0.5)</f>
        <v>-3.5317265525045124E-3</v>
      </c>
      <c r="CC2691" s="134">
        <f t="shared" ref="CC2691" si="25939">((BV2691^2+BW2691^2)^0.5)/((BV2694^2+BW2694^2)^0.5)</f>
        <v>1.0254654891491519</v>
      </c>
      <c r="CD2691" s="9"/>
      <c r="CE2691" s="38"/>
      <c r="CF2691" s="38"/>
      <c r="CG2691" s="38"/>
      <c r="CH2691" s="38"/>
      <c r="CM2691" s="129">
        <v>7.1800000000000104</v>
      </c>
    </row>
    <row r="2692" spans="2:91" ht="18.600000000000001" customHeight="1" thickBot="1">
      <c r="D2692" s="39"/>
      <c r="G2692" s="40"/>
      <c r="I2692" s="39"/>
      <c r="L2692" s="40"/>
      <c r="N2692" s="39"/>
      <c r="Q2692" s="40"/>
      <c r="S2692" s="39"/>
      <c r="V2692" s="40"/>
      <c r="X2692" s="39"/>
      <c r="AA2692" s="40"/>
      <c r="AC2692" s="39"/>
      <c r="AF2692" s="40"/>
      <c r="AH2692" s="39"/>
      <c r="AK2692" s="40"/>
      <c r="AM2692" s="39"/>
      <c r="AP2692" s="40"/>
      <c r="AR2692" s="39"/>
      <c r="AU2692" s="40"/>
      <c r="AW2692" s="39"/>
      <c r="AZ2692" s="40"/>
      <c r="BB2692" s="39"/>
      <c r="BE2692" s="40"/>
      <c r="BG2692" s="39"/>
      <c r="BJ2692" s="40"/>
      <c r="BL2692" s="39"/>
      <c r="BO2692" s="40"/>
      <c r="BQ2692" s="34"/>
      <c r="BR2692" s="11"/>
      <c r="BS2692" s="11"/>
      <c r="BT2692" s="41"/>
      <c r="BV2692" s="39"/>
      <c r="BY2692" s="40"/>
      <c r="CC2692" s="135"/>
      <c r="CD2692" s="9"/>
      <c r="CE2692" s="38"/>
      <c r="CF2692" s="38"/>
      <c r="CG2692" s="38"/>
      <c r="CH2692" s="38"/>
    </row>
    <row r="2693" spans="2:91" ht="18.600000000000001" customHeight="1" thickBot="1">
      <c r="D2693" s="258" t="s">
        <v>129</v>
      </c>
      <c r="E2693" s="259"/>
      <c r="F2693" s="260" t="s">
        <v>130</v>
      </c>
      <c r="G2693" s="261"/>
      <c r="H2693" s="229"/>
      <c r="I2693" s="258" t="s">
        <v>131</v>
      </c>
      <c r="J2693" s="259"/>
      <c r="K2693" s="260" t="s">
        <v>132</v>
      </c>
      <c r="L2693" s="261"/>
      <c r="N2693" s="253" t="s">
        <v>133</v>
      </c>
      <c r="O2693" s="254"/>
      <c r="P2693" s="255" t="s">
        <v>134</v>
      </c>
      <c r="Q2693" s="256"/>
      <c r="S2693" s="258" t="s">
        <v>135</v>
      </c>
      <c r="T2693" s="259"/>
      <c r="U2693" s="260" t="s">
        <v>136</v>
      </c>
      <c r="V2693" s="261"/>
      <c r="W2693" s="8"/>
      <c r="X2693" s="253" t="s">
        <v>137</v>
      </c>
      <c r="Y2693" s="254"/>
      <c r="Z2693" s="255" t="s">
        <v>138</v>
      </c>
      <c r="AA2693" s="256"/>
      <c r="AB2693" s="8"/>
      <c r="AC2693" s="258" t="s">
        <v>139</v>
      </c>
      <c r="AD2693" s="259"/>
      <c r="AE2693" s="260" t="s">
        <v>140</v>
      </c>
      <c r="AF2693" s="261"/>
      <c r="AG2693" s="8"/>
      <c r="AH2693" s="253" t="s">
        <v>141</v>
      </c>
      <c r="AI2693" s="254"/>
      <c r="AJ2693" s="255" t="s">
        <v>142</v>
      </c>
      <c r="AK2693" s="256"/>
      <c r="AL2693" s="8"/>
      <c r="AM2693" s="258" t="s">
        <v>143</v>
      </c>
      <c r="AN2693" s="259"/>
      <c r="AO2693" s="260" t="s">
        <v>144</v>
      </c>
      <c r="AP2693" s="261"/>
      <c r="AR2693" s="253" t="s">
        <v>145</v>
      </c>
      <c r="AS2693" s="254"/>
      <c r="AT2693" s="255" t="s">
        <v>146</v>
      </c>
      <c r="AU2693" s="256"/>
      <c r="AV2693" s="4"/>
      <c r="AW2693" s="258" t="s">
        <v>147</v>
      </c>
      <c r="AX2693" s="259"/>
      <c r="AY2693" s="260" t="s">
        <v>148</v>
      </c>
      <c r="AZ2693" s="261"/>
      <c r="BA2693" s="8"/>
      <c r="BB2693" s="253" t="s">
        <v>149</v>
      </c>
      <c r="BC2693" s="254"/>
      <c r="BD2693" s="255" t="s">
        <v>150</v>
      </c>
      <c r="BE2693" s="256"/>
      <c r="BF2693" s="4"/>
      <c r="BG2693" s="258" t="s">
        <v>151</v>
      </c>
      <c r="BH2693" s="259"/>
      <c r="BI2693" s="260" t="s">
        <v>152</v>
      </c>
      <c r="BJ2693" s="261"/>
      <c r="BK2693" s="4"/>
      <c r="BL2693" s="253" t="s">
        <v>153</v>
      </c>
      <c r="BM2693" s="254"/>
      <c r="BN2693" s="255" t="s">
        <v>154</v>
      </c>
      <c r="BO2693" s="256"/>
      <c r="BP2693" s="4"/>
      <c r="BQ2693" s="258" t="s">
        <v>155</v>
      </c>
      <c r="BR2693" s="259"/>
      <c r="BS2693" s="260" t="s">
        <v>156</v>
      </c>
      <c r="BT2693" s="261"/>
      <c r="BU2693" s="8"/>
      <c r="BV2693" s="253" t="s">
        <v>157</v>
      </c>
      <c r="BW2693" s="254"/>
      <c r="BX2693" s="255" t="s">
        <v>158</v>
      </c>
      <c r="BY2693" s="256"/>
      <c r="CA2693" s="46" t="s">
        <v>16</v>
      </c>
      <c r="CC2693" s="136" t="s">
        <v>71</v>
      </c>
      <c r="CD2693" s="9"/>
      <c r="CE2693" s="38"/>
      <c r="CF2693" s="38"/>
      <c r="CG2693" s="38"/>
      <c r="CH2693" s="38"/>
    </row>
    <row r="2694" spans="2:91" ht="18.600000000000001" customHeight="1" thickTop="1" thickBot="1">
      <c r="D2694" s="29">
        <v>0</v>
      </c>
      <c r="E2694" s="33">
        <v>0</v>
      </c>
      <c r="F2694" s="31">
        <v>1</v>
      </c>
      <c r="G2694" s="32">
        <v>0</v>
      </c>
      <c r="I2694" s="29">
        <v>0</v>
      </c>
      <c r="J2694" s="33">
        <f t="shared" ref="J2694" si="25940">IF(0=(1-$J$8*$K$8*$B2691^2),10^14,$B2691*$J$8/(1-$J$8*$K$8*$B2691^2))</f>
        <v>-0.17140733766997115</v>
      </c>
      <c r="K2694" s="31">
        <v>1</v>
      </c>
      <c r="L2694" s="32">
        <v>0</v>
      </c>
      <c r="N2694" s="29">
        <f t="shared" ref="N2694" si="25941">D2694*I2691+F2694*I2694-E2694*J2691-G2694*J2694</f>
        <v>0</v>
      </c>
      <c r="O2694" s="33">
        <f t="shared" ref="O2694" si="25942">(D2694*J2691+E2694*I2691+F2694*J2694+G2694*I2694)</f>
        <v>-0.17140733766997115</v>
      </c>
      <c r="P2694" s="31">
        <f t="shared" ref="P2694" si="25943">D2694*K2691+F2694*K2694-E2694*L2691-G2694*L2694</f>
        <v>1</v>
      </c>
      <c r="Q2694" s="32">
        <f t="shared" ref="Q2694" si="25944">(D2694*L2691+E2694*K2691+F2694*L2694+G2694*K2694)</f>
        <v>0</v>
      </c>
      <c r="S2694" s="29">
        <v>0</v>
      </c>
      <c r="T2694" s="33">
        <v>0</v>
      </c>
      <c r="U2694" s="31">
        <v>1</v>
      </c>
      <c r="V2694" s="32">
        <v>0</v>
      </c>
      <c r="X2694" s="29">
        <f t="shared" ref="X2694" si="25945">N2694*S2691+P2694*S2694-O2694*T2691-Q2694*T2694</f>
        <v>0</v>
      </c>
      <c r="Y2694" s="33">
        <f t="shared" ref="Y2694" si="25946">(N2694*T2691+O2694*S2691+P2694*T2694+Q2694*S2694)</f>
        <v>-0.17140733766997115</v>
      </c>
      <c r="Z2694" s="31">
        <f t="shared" ref="Z2694" si="25947">N2694*U2691+P2694*U2694-O2694*V2691-Q2694*V2694</f>
        <v>0.96951401466666187</v>
      </c>
      <c r="AA2694" s="32">
        <f t="shared" ref="AA2694" si="25948">(N2694*V2691+O2694*U2691+P2694*V2694+Q2694*U2694)</f>
        <v>0</v>
      </c>
      <c r="AB2694" s="8"/>
      <c r="AC2694" s="29">
        <v>0</v>
      </c>
      <c r="AD2694" s="33">
        <f t="shared" ref="AD2694" si="25949">IF(0=(1-$AD$8*$AE$8*$B2691^2),10^14,$B2691*$AD$8/(1-$AD$8*$AE$8*$B2691^2))</f>
        <v>-0.13372125590229045</v>
      </c>
      <c r="AE2694" s="31">
        <v>1</v>
      </c>
      <c r="AF2694" s="32">
        <v>0</v>
      </c>
      <c r="AH2694" s="29">
        <f t="shared" ref="AH2694" si="25950">X2694*AC2691+Z2694*AC2694-Y2694*AD2691-AA2694*AD2694</f>
        <v>0</v>
      </c>
      <c r="AI2694" s="33">
        <f t="shared" ref="AI2694" si="25951">(X2694*AD2691+Y2694*AC2691+Z2694*AD2694+AA2694*AC2694)</f>
        <v>-0.30105196932606881</v>
      </c>
      <c r="AJ2694" s="31">
        <f t="shared" ref="AJ2694" si="25952">X2694*AE2691+Z2694*AE2694-Y2694*AF2691-AA2694*AF2694</f>
        <v>0.96951401466666187</v>
      </c>
      <c r="AK2694" s="32">
        <f t="shared" ref="AK2694" si="25953">(X2694*AF2691+Y2694*AE2691+Z2694*AF2694+AA2694*AE2694)</f>
        <v>0</v>
      </c>
      <c r="AL2694" s="8"/>
      <c r="AM2694" s="29">
        <v>0</v>
      </c>
      <c r="AN2694" s="33">
        <v>0</v>
      </c>
      <c r="AO2694" s="31">
        <v>1</v>
      </c>
      <c r="AP2694" s="32">
        <v>0</v>
      </c>
      <c r="AR2694" s="29">
        <f t="shared" ref="AR2694" si="25954">AH2694*AM2691+AJ2694*AM2694-AI2694*AN2691-AK2694*AN2694</f>
        <v>0</v>
      </c>
      <c r="AS2694" s="33">
        <f t="shared" ref="AS2694" si="25955">(AH2694*AN2691+AI2694*AM2691+AJ2694*AN2694+AK2694*AM2694)</f>
        <v>-0.30105196932606881</v>
      </c>
      <c r="AT2694" s="31">
        <f t="shared" ref="AT2694" si="25956">AH2694*AO2691+AJ2694*AO2694-AI2694*AP2691-AK2694*AP2694</f>
        <v>0.92109356855018032</v>
      </c>
      <c r="AU2694" s="32">
        <f t="shared" ref="AU2694" si="25957">(AH2694*AP2691+AI2694*AO2691+AJ2694*AP2694+AK2694*AO2694)</f>
        <v>0</v>
      </c>
      <c r="AV2694" s="8"/>
      <c r="AW2694" s="29">
        <v>0</v>
      </c>
      <c r="AX2694" s="33">
        <f t="shared" ref="AX2694" si="25958">IF(0=(1-$AX$8*$AY$8*$B2691^2),10^14,$B2691*$AX$8/(1-$AX$8*$AY$8*$B2691^2))</f>
        <v>-0.12145521879932436</v>
      </c>
      <c r="AY2694" s="31">
        <v>1</v>
      </c>
      <c r="AZ2694" s="32">
        <v>0</v>
      </c>
      <c r="BB2694" s="29">
        <f t="shared" ref="BB2694" si="25959">AR2694*AW2691+AT2694*AW2694-AS2694*AX2691-AU2694*AX2694</f>
        <v>0</v>
      </c>
      <c r="BC2694" s="33">
        <f t="shared" ref="BC2694" si="25960">(AR2694*AX2691+AS2694*AW2691+AT2694*AX2694+AU2694*AW2694)</f>
        <v>-0.41292359022898145</v>
      </c>
      <c r="BD2694" s="31">
        <f t="shared" ref="BD2694" si="25961">AR2694*AY2691+AT2694*AY2694-AS2694*AZ2691-AU2694*AZ2694</f>
        <v>0.92109356855018032</v>
      </c>
      <c r="BE2694" s="32">
        <f t="shared" ref="BE2694" si="25962">(AR2694*AZ2691+AS2694*AY2691+AT2694*AZ2694+AU2694*AY2694)</f>
        <v>0</v>
      </c>
      <c r="BF2694" s="8"/>
      <c r="BG2694" s="29">
        <v>0</v>
      </c>
      <c r="BH2694" s="33">
        <v>0</v>
      </c>
      <c r="BI2694" s="31">
        <v>1</v>
      </c>
      <c r="BJ2694" s="32">
        <v>0</v>
      </c>
      <c r="BL2694" s="29">
        <f t="shared" ref="BL2694" si="25963">BB2694*BG2691+BD2694*BG2694-BC2694*BH2691-BE2694*BH2694</f>
        <v>0</v>
      </c>
      <c r="BM2694" s="33">
        <f t="shared" ref="BM2694" si="25964">(BB2694*BH2691+BC2694*BG2691+BD2694*BH2694+BE2694*BG2694)</f>
        <v>-0.41292359022898145</v>
      </c>
      <c r="BN2694" s="31">
        <f t="shared" ref="BN2694" si="25965">BB2694*BI2691+BD2694*BI2694-BC2694*BJ2691-BE2694*BJ2694</f>
        <v>0.89774101900777215</v>
      </c>
      <c r="BO2694" s="32">
        <f t="shared" ref="BO2694" si="25966">(BB2694*BJ2691+BC2694*BI2691+BD2694*BJ2694+BE2694*BI2694)</f>
        <v>0</v>
      </c>
      <c r="BP2694" s="8"/>
      <c r="BQ2694" s="19">
        <f t="shared" ref="BQ2694:BQ2757" si="25967">1/$BR$8</f>
        <v>1</v>
      </c>
      <c r="BR2694" s="47">
        <v>0</v>
      </c>
      <c r="BS2694" s="48">
        <v>1</v>
      </c>
      <c r="BT2694" s="49">
        <v>0</v>
      </c>
      <c r="BV2694" s="29">
        <f t="shared" ref="BV2694" si="25968">BL2694*BQ2691+BN2694*BQ2694-BM2694*BR2691-BO2694*BR2694</f>
        <v>0.89774101900777215</v>
      </c>
      <c r="BW2694" s="33">
        <f t="shared" ref="BW2694" si="25969">(BL2694*BR2691+BM2694*BQ2691+BN2694*BR2694+BO2694*BQ2694)</f>
        <v>-0.41292359022898145</v>
      </c>
      <c r="BX2694" s="31">
        <f t="shared" ref="BX2694" si="25970">BL2694*BS2691+BN2694*BS2694-BM2694*BT2691-BO2694*BT2694</f>
        <v>0.89774101900777215</v>
      </c>
      <c r="BY2694" s="32">
        <f t="shared" ref="BY2694" si="25971">(BL2694*BT2691+BM2694*BS2691+BN2694*BT2694+BO2694*BS2694)</f>
        <v>0</v>
      </c>
      <c r="CA2694" s="50">
        <f t="shared" ref="CA2694" si="25972">(180/PI())*ATAN(-1*(BW2691+BW2694)/(BV2691+BV2694))</f>
        <v>26.184733991693413</v>
      </c>
      <c r="CC2694" s="137">
        <f t="shared" ref="CC2694" si="25973">20*LOG(((1-(10^(CA2691/20)^2)*(1-((1-CC2691)/(1+CC2691))^2))^0.5))</f>
        <v>-30.128600263089954</v>
      </c>
      <c r="CD2694" s="9"/>
      <c r="CE2694" s="38"/>
      <c r="CF2694" s="38"/>
      <c r="CG2694" s="38"/>
      <c r="CH2694" s="38"/>
    </row>
    <row r="2695" spans="2:91" ht="18.600000000000001" customHeight="1">
      <c r="CC2695" s="42"/>
    </row>
    <row r="2696" spans="2:91" ht="18.600000000000001" customHeight="1" thickBot="1">
      <c r="E2696" s="22" t="s">
        <v>4</v>
      </c>
      <c r="J2696" s="22" t="s">
        <v>5</v>
      </c>
      <c r="O2696" s="22" t="s">
        <v>6</v>
      </c>
      <c r="T2696" s="22" t="s">
        <v>7</v>
      </c>
      <c r="Y2696" s="22" t="s">
        <v>8</v>
      </c>
      <c r="AD2696" s="22" t="s">
        <v>65</v>
      </c>
      <c r="AI2696" s="22" t="s">
        <v>9</v>
      </c>
      <c r="AN2696" s="22" t="s">
        <v>66</v>
      </c>
      <c r="AS2696" s="22" t="s">
        <v>51</v>
      </c>
      <c r="AX2696" s="22" t="s">
        <v>67</v>
      </c>
      <c r="BC2696" s="22" t="s">
        <v>52</v>
      </c>
      <c r="BH2696" s="22" t="s">
        <v>68</v>
      </c>
      <c r="BM2696" s="22" t="s">
        <v>63</v>
      </c>
      <c r="BQ2696" s="23" t="s">
        <v>69</v>
      </c>
      <c r="BR2696" s="23"/>
      <c r="BS2696" s="24"/>
      <c r="BT2696" s="24"/>
      <c r="BU2696" s="24"/>
      <c r="BW2696" s="22" t="s">
        <v>64</v>
      </c>
    </row>
    <row r="2697" spans="2:91" ht="18.600000000000001" customHeight="1" thickBot="1">
      <c r="D2697" s="249" t="s">
        <v>103</v>
      </c>
      <c r="E2697" s="250"/>
      <c r="F2697" s="251" t="s">
        <v>104</v>
      </c>
      <c r="G2697" s="252"/>
      <c r="H2697" s="229"/>
      <c r="I2697" s="253" t="s">
        <v>11</v>
      </c>
      <c r="J2697" s="254"/>
      <c r="K2697" s="255" t="s">
        <v>12</v>
      </c>
      <c r="L2697" s="256"/>
      <c r="M2697" s="24"/>
      <c r="N2697" s="253" t="s">
        <v>105</v>
      </c>
      <c r="O2697" s="254"/>
      <c r="P2697" s="255" t="s">
        <v>106</v>
      </c>
      <c r="Q2697" s="256"/>
      <c r="R2697" s="24"/>
      <c r="S2697" s="249" t="s">
        <v>107</v>
      </c>
      <c r="T2697" s="250"/>
      <c r="U2697" s="251" t="s">
        <v>108</v>
      </c>
      <c r="V2697" s="252"/>
      <c r="W2697" s="8"/>
      <c r="X2697" s="253" t="s">
        <v>109</v>
      </c>
      <c r="Y2697" s="254"/>
      <c r="Z2697" s="255" t="s">
        <v>110</v>
      </c>
      <c r="AA2697" s="256"/>
      <c r="AB2697" s="8"/>
      <c r="AC2697" s="253" t="s">
        <v>111</v>
      </c>
      <c r="AD2697" s="254"/>
      <c r="AE2697" s="255" t="s">
        <v>14</v>
      </c>
      <c r="AF2697" s="256"/>
      <c r="AG2697" s="8"/>
      <c r="AH2697" s="253" t="s">
        <v>112</v>
      </c>
      <c r="AI2697" s="254"/>
      <c r="AJ2697" s="255" t="s">
        <v>113</v>
      </c>
      <c r="AK2697" s="256"/>
      <c r="AL2697" s="8"/>
      <c r="AM2697" s="249" t="s">
        <v>114</v>
      </c>
      <c r="AN2697" s="250"/>
      <c r="AO2697" s="251" t="s">
        <v>115</v>
      </c>
      <c r="AP2697" s="252"/>
      <c r="AQ2697" s="24"/>
      <c r="AR2697" s="253" t="s">
        <v>116</v>
      </c>
      <c r="AS2697" s="254"/>
      <c r="AT2697" s="255" t="s">
        <v>13</v>
      </c>
      <c r="AU2697" s="256"/>
      <c r="AV2697" s="4"/>
      <c r="AW2697" s="253" t="s">
        <v>117</v>
      </c>
      <c r="AX2697" s="254"/>
      <c r="AY2697" s="255" t="s">
        <v>118</v>
      </c>
      <c r="AZ2697" s="256"/>
      <c r="BA2697" s="8"/>
      <c r="BB2697" s="253" t="s">
        <v>119</v>
      </c>
      <c r="BC2697" s="254"/>
      <c r="BD2697" s="255" t="s">
        <v>120</v>
      </c>
      <c r="BE2697" s="256"/>
      <c r="BF2697" s="4"/>
      <c r="BG2697" s="249" t="s">
        <v>121</v>
      </c>
      <c r="BH2697" s="250"/>
      <c r="BI2697" s="251" t="s">
        <v>122</v>
      </c>
      <c r="BJ2697" s="252"/>
      <c r="BK2697" s="4"/>
      <c r="BL2697" s="253" t="s">
        <v>123</v>
      </c>
      <c r="BM2697" s="254"/>
      <c r="BN2697" s="255" t="s">
        <v>124</v>
      </c>
      <c r="BO2697" s="256"/>
      <c r="BP2697" s="4"/>
      <c r="BQ2697" s="253" t="s">
        <v>125</v>
      </c>
      <c r="BR2697" s="254"/>
      <c r="BS2697" s="255" t="s">
        <v>126</v>
      </c>
      <c r="BT2697" s="256"/>
      <c r="BU2697" s="8"/>
      <c r="BV2697" s="253" t="s">
        <v>127</v>
      </c>
      <c r="BW2697" s="254"/>
      <c r="BX2697" s="255" t="s">
        <v>128</v>
      </c>
      <c r="BY2697" s="256"/>
      <c r="CA2697" s="27" t="s">
        <v>15</v>
      </c>
      <c r="CC2697" s="133" t="s">
        <v>70</v>
      </c>
      <c r="CD2697" s="9"/>
      <c r="CE2697" s="38"/>
      <c r="CF2697" s="38"/>
      <c r="CG2697" s="38"/>
      <c r="CH2697" s="38"/>
    </row>
    <row r="2698" spans="2:91" ht="18.600000000000001" customHeight="1" thickTop="1" thickBot="1">
      <c r="B2698" s="129">
        <v>7.2200000000000104</v>
      </c>
      <c r="D2698" s="29">
        <v>1</v>
      </c>
      <c r="E2698" s="30">
        <v>0</v>
      </c>
      <c r="F2698" s="31">
        <v>0</v>
      </c>
      <c r="G2698" s="32">
        <f t="shared" ref="G2698:G2761" si="25974">-1/($E$8*$B2698)</f>
        <v>-9.1299168975069123E-2</v>
      </c>
      <c r="I2698" s="29">
        <v>1</v>
      </c>
      <c r="J2698" s="33">
        <v>0</v>
      </c>
      <c r="K2698" s="31">
        <v>0</v>
      </c>
      <c r="L2698" s="32">
        <v>0</v>
      </c>
      <c r="N2698" s="29">
        <f t="shared" ref="N2698" si="25975">D2698*I2698+F2698*I2701-E2698*J2698-G2698*J2701</f>
        <v>0.98439425951818682</v>
      </c>
      <c r="O2698" s="33">
        <f t="shared" ref="O2698" si="25976">(D2698*J2698+E2698*I2698+F2698*J2701+G2698*I2701)</f>
        <v>0</v>
      </c>
      <c r="P2698" s="31">
        <f t="shared" ref="P2698" si="25977">D2698*K2698+F2698*K2701-E2698*L2698-G2698*L2701</f>
        <v>0</v>
      </c>
      <c r="Q2698" s="32">
        <f t="shared" ref="Q2698" si="25978">(D2698*L2698+E2698*K2698+F2698*L2701+G2698*K2701)</f>
        <v>-9.1299168975069123E-2</v>
      </c>
      <c r="S2698" s="29">
        <v>1</v>
      </c>
      <c r="T2698" s="30">
        <v>0</v>
      </c>
      <c r="U2698" s="31">
        <v>0</v>
      </c>
      <c r="V2698" s="32">
        <f t="shared" ref="V2698:V2761" si="25979">-1/($T$8*$B2698)</f>
        <v>-0.17736426592797758</v>
      </c>
      <c r="X2698" s="29">
        <f t="shared" ref="X2698" si="25980">N2698*S2698+P2698*S2701-O2698*T2698-Q2698*T2701</f>
        <v>0.98439425951818682</v>
      </c>
      <c r="Y2698" s="33">
        <f t="shared" ref="Y2698" si="25981">(N2698*T2698+O2698*S2698+P2698*T2701+Q2698*S2701)</f>
        <v>0</v>
      </c>
      <c r="Z2698" s="31">
        <f t="shared" ref="Z2698" si="25982">N2698*U2698+P2698*U2701-O2698*V2698-Q2698*V2701</f>
        <v>0</v>
      </c>
      <c r="AA2698" s="32">
        <f t="shared" ref="AA2698" si="25983">(N2698*V2698+O2698*U2698+P2698*V2701+Q2698*U2701)</f>
        <v>-0.26589553419822742</v>
      </c>
      <c r="AB2698" s="8"/>
      <c r="AC2698" s="29">
        <v>1</v>
      </c>
      <c r="AD2698" s="33">
        <v>0</v>
      </c>
      <c r="AE2698" s="31">
        <v>0</v>
      </c>
      <c r="AF2698" s="32">
        <v>0</v>
      </c>
      <c r="AH2698" s="29">
        <f t="shared" ref="AH2698" si="25984">X2698*AC2698+Z2698*AC2701-Y2698*AD2698-AA2698*AD2701</f>
        <v>0.94893904136558305</v>
      </c>
      <c r="AI2698" s="33">
        <f t="shared" ref="AI2698" si="25985">(X2698*AD2698+Y2698*AC2698+Z2698*AD2701+AA2698*AC2701)</f>
        <v>0</v>
      </c>
      <c r="AJ2698" s="31">
        <f t="shared" ref="AJ2698" si="25986">X2698*AE2698+Z2698*AE2701-Y2698*AF2698-AA2698*AF2701</f>
        <v>0</v>
      </c>
      <c r="AK2698" s="32">
        <f t="shared" ref="AK2698" si="25987">(X2698*AF2698+Y2698*AE2698+Z2698*AF2701+AA2698*AE2701)</f>
        <v>-0.26589553419822742</v>
      </c>
      <c r="AL2698" s="8"/>
      <c r="AM2698" s="29">
        <v>1</v>
      </c>
      <c r="AN2698" s="30">
        <v>0</v>
      </c>
      <c r="AO2698" s="31">
        <v>0</v>
      </c>
      <c r="AP2698" s="32">
        <f t="shared" ref="AP2698:AP2761" si="25988">-1/($AN$8*$B2698)</f>
        <v>-0.16039196675900252</v>
      </c>
      <c r="AR2698" s="29">
        <f t="shared" ref="AR2698" si="25989">AH2698*AM2698+AJ2698*AM2701-AI2698*AN2698-AK2698*AN2701</f>
        <v>0.94893904136558305</v>
      </c>
      <c r="AS2698" s="33">
        <f t="shared" ref="AS2698" si="25990">(AH2698*AN2698+AI2698*AM2698+AJ2698*AN2701+AK2698*AM2701)</f>
        <v>0</v>
      </c>
      <c r="AT2698" s="31">
        <f t="shared" ref="AT2698" si="25991">AH2698*AO2698+AJ2698*AO2701-AI2698*AP2698-AK2698*AP2701</f>
        <v>0</v>
      </c>
      <c r="AU2698" s="32">
        <f t="shared" ref="AU2698" si="25992">(AH2698*AP2698+AI2698*AO2698+AJ2698*AP2701+AK2698*AO2701)</f>
        <v>-0.41809773337725575</v>
      </c>
      <c r="AV2698" s="8"/>
      <c r="AW2698" s="29">
        <v>1</v>
      </c>
      <c r="AX2698" s="33">
        <v>0</v>
      </c>
      <c r="AY2698" s="31">
        <v>0</v>
      </c>
      <c r="AZ2698" s="32">
        <v>0</v>
      </c>
      <c r="BB2698" s="29">
        <f t="shared" ref="BB2698" si="25993">AR2698*AW2698+AT2698*AW2701-AS2698*AX2698-AU2698*AX2701</f>
        <v>0.89830182778718926</v>
      </c>
      <c r="BC2698" s="33">
        <f t="shared" ref="BC2698" si="25994">(AR2698*AX2698+AS2698*AW2698+AT2698*AX2701+AU2698*AW2701)</f>
        <v>0</v>
      </c>
      <c r="BD2698" s="31">
        <f t="shared" ref="BD2698" si="25995">AR2698*AY2698+AT2698*AY2701-AS2698*AZ2698-AU2698*AZ2701</f>
        <v>0</v>
      </c>
      <c r="BE2698" s="32">
        <f t="shared" ref="BE2698" si="25996">(AR2698*AZ2698+AS2698*AY2698+AT2698*AZ2701+AU2698*AY2701)</f>
        <v>-0.41809773337725575</v>
      </c>
      <c r="BF2698" s="8"/>
      <c r="BG2698" s="29">
        <v>1</v>
      </c>
      <c r="BH2698" s="30">
        <v>0</v>
      </c>
      <c r="BI2698" s="31">
        <v>0</v>
      </c>
      <c r="BJ2698" s="32">
        <f t="shared" ref="BJ2698:BJ2761" si="25997">-1/($BH$8*$B2698)</f>
        <v>-5.6397506925207674E-2</v>
      </c>
      <c r="BL2698" s="29">
        <f t="shared" ref="BL2698" si="25998">BB2698*BG2698+BD2698*BG2701-BC2698*BH2698-BE2698*BH2701</f>
        <v>0.89830182778718926</v>
      </c>
      <c r="BM2698" s="33">
        <f t="shared" ref="BM2698" si="25999">(BB2698*BH2698+BC2698*BG2698+BD2698*BH2701+BE2698*BG2701)</f>
        <v>0</v>
      </c>
      <c r="BN2698" s="31">
        <f t="shared" ref="BN2698" si="26000">BB2698*BI2698+BD2698*BI2701-BC2698*BJ2698-BE2698*BJ2701</f>
        <v>0</v>
      </c>
      <c r="BO2698" s="32">
        <f t="shared" ref="BO2698" si="26001">(BB2698*BJ2698+BC2698*BI2698+BD2698*BJ2701+BE2698*BI2701)</f>
        <v>-0.46875971693081048</v>
      </c>
      <c r="BP2698" s="8"/>
      <c r="BQ2698" s="34">
        <v>1</v>
      </c>
      <c r="BR2698" s="35">
        <v>0</v>
      </c>
      <c r="BS2698" s="11">
        <v>0</v>
      </c>
      <c r="BT2698" s="36">
        <v>0</v>
      </c>
      <c r="BV2698" s="29">
        <f t="shared" ref="BV2698" si="26002">BL2698*BQ2698+BN2698*BQ2701-BM2698*BR2698-BO2698*BR2701</f>
        <v>0.89830182778718926</v>
      </c>
      <c r="BW2698" s="33">
        <f t="shared" ref="BW2698" si="26003">(BL2698*BR2698+BM2698*BQ2698+BN2698*BR2701+BO2698*BQ2701)</f>
        <v>-0.46875971693081048</v>
      </c>
      <c r="BX2698" s="31">
        <f t="shared" ref="BX2698" si="26004">BL2698*BS2698+BN2698*BS2701-BM2698*BT2698-BO2698*BT2701</f>
        <v>0</v>
      </c>
      <c r="BY2698" s="32">
        <f t="shared" ref="BY2698" si="26005">(BL2698*BT2698+BM2698*BS2698+BN2698*BT2701+BO2698*BS2701)</f>
        <v>-0.46875971693081048</v>
      </c>
      <c r="CA2698" s="37">
        <f t="shared" ref="CA2698" si="26006">20*LOG(((1+$BR$8)/$BR$8)/((BV2698+BV2701)^2+(BW2698+BW2701)^2)^0.5)</f>
        <v>-3.5162935244098113E-3</v>
      </c>
      <c r="CC2698" s="134">
        <f t="shared" ref="CC2698" si="26007">((BV2698^2+BW2698^2)^0.5)/((BV2701^2+BW2701^2)^0.5)</f>
        <v>1.0253423605812955</v>
      </c>
      <c r="CD2698" s="9"/>
      <c r="CE2698" s="38"/>
      <c r="CF2698" s="38"/>
      <c r="CG2698" s="38"/>
      <c r="CH2698" s="38"/>
      <c r="CM2698" s="129">
        <v>7.2000000000000099</v>
      </c>
    </row>
    <row r="2699" spans="2:91" ht="18.600000000000001" customHeight="1" thickBot="1">
      <c r="D2699" s="39"/>
      <c r="G2699" s="40"/>
      <c r="I2699" s="39"/>
      <c r="L2699" s="40"/>
      <c r="N2699" s="39"/>
      <c r="Q2699" s="40"/>
      <c r="S2699" s="39"/>
      <c r="V2699" s="40"/>
      <c r="X2699" s="39"/>
      <c r="AA2699" s="40"/>
      <c r="AC2699" s="39"/>
      <c r="AF2699" s="40"/>
      <c r="AH2699" s="39"/>
      <c r="AK2699" s="40"/>
      <c r="AM2699" s="39"/>
      <c r="AP2699" s="40"/>
      <c r="AR2699" s="39"/>
      <c r="AU2699" s="40"/>
      <c r="AW2699" s="39"/>
      <c r="AZ2699" s="40"/>
      <c r="BB2699" s="39"/>
      <c r="BE2699" s="40"/>
      <c r="BG2699" s="39"/>
      <c r="BJ2699" s="40"/>
      <c r="BL2699" s="39"/>
      <c r="BO2699" s="40"/>
      <c r="BQ2699" s="34"/>
      <c r="BR2699" s="11"/>
      <c r="BS2699" s="11"/>
      <c r="BT2699" s="41"/>
      <c r="BV2699" s="39"/>
      <c r="BY2699" s="40"/>
      <c r="CC2699" s="135"/>
      <c r="CD2699" s="9"/>
      <c r="CE2699" s="38"/>
      <c r="CF2699" s="38"/>
      <c r="CG2699" s="38"/>
      <c r="CH2699" s="38"/>
    </row>
    <row r="2700" spans="2:91" ht="18.600000000000001" customHeight="1" thickBot="1">
      <c r="D2700" s="258" t="s">
        <v>129</v>
      </c>
      <c r="E2700" s="259"/>
      <c r="F2700" s="260" t="s">
        <v>130</v>
      </c>
      <c r="G2700" s="261"/>
      <c r="H2700" s="229"/>
      <c r="I2700" s="258" t="s">
        <v>131</v>
      </c>
      <c r="J2700" s="259"/>
      <c r="K2700" s="260" t="s">
        <v>132</v>
      </c>
      <c r="L2700" s="261"/>
      <c r="N2700" s="253" t="s">
        <v>133</v>
      </c>
      <c r="O2700" s="254"/>
      <c r="P2700" s="255" t="s">
        <v>134</v>
      </c>
      <c r="Q2700" s="256"/>
      <c r="S2700" s="258" t="s">
        <v>135</v>
      </c>
      <c r="T2700" s="259"/>
      <c r="U2700" s="260" t="s">
        <v>136</v>
      </c>
      <c r="V2700" s="261"/>
      <c r="W2700" s="8"/>
      <c r="X2700" s="253" t="s">
        <v>137</v>
      </c>
      <c r="Y2700" s="254"/>
      <c r="Z2700" s="255" t="s">
        <v>138</v>
      </c>
      <c r="AA2700" s="256"/>
      <c r="AB2700" s="8"/>
      <c r="AC2700" s="258" t="s">
        <v>139</v>
      </c>
      <c r="AD2700" s="259"/>
      <c r="AE2700" s="260" t="s">
        <v>140</v>
      </c>
      <c r="AF2700" s="261"/>
      <c r="AG2700" s="8"/>
      <c r="AH2700" s="253" t="s">
        <v>141</v>
      </c>
      <c r="AI2700" s="254"/>
      <c r="AJ2700" s="255" t="s">
        <v>142</v>
      </c>
      <c r="AK2700" s="256"/>
      <c r="AL2700" s="8"/>
      <c r="AM2700" s="258" t="s">
        <v>143</v>
      </c>
      <c r="AN2700" s="259"/>
      <c r="AO2700" s="260" t="s">
        <v>144</v>
      </c>
      <c r="AP2700" s="261"/>
      <c r="AR2700" s="253" t="s">
        <v>145</v>
      </c>
      <c r="AS2700" s="254"/>
      <c r="AT2700" s="255" t="s">
        <v>146</v>
      </c>
      <c r="AU2700" s="256"/>
      <c r="AV2700" s="4"/>
      <c r="AW2700" s="258" t="s">
        <v>147</v>
      </c>
      <c r="AX2700" s="259"/>
      <c r="AY2700" s="260" t="s">
        <v>148</v>
      </c>
      <c r="AZ2700" s="261"/>
      <c r="BA2700" s="8"/>
      <c r="BB2700" s="253" t="s">
        <v>149</v>
      </c>
      <c r="BC2700" s="254"/>
      <c r="BD2700" s="255" t="s">
        <v>150</v>
      </c>
      <c r="BE2700" s="256"/>
      <c r="BF2700" s="4"/>
      <c r="BG2700" s="258" t="s">
        <v>151</v>
      </c>
      <c r="BH2700" s="259"/>
      <c r="BI2700" s="260" t="s">
        <v>152</v>
      </c>
      <c r="BJ2700" s="261"/>
      <c r="BK2700" s="4"/>
      <c r="BL2700" s="253" t="s">
        <v>153</v>
      </c>
      <c r="BM2700" s="254"/>
      <c r="BN2700" s="255" t="s">
        <v>154</v>
      </c>
      <c r="BO2700" s="256"/>
      <c r="BP2700" s="4"/>
      <c r="BQ2700" s="258" t="s">
        <v>155</v>
      </c>
      <c r="BR2700" s="259"/>
      <c r="BS2700" s="260" t="s">
        <v>156</v>
      </c>
      <c r="BT2700" s="261"/>
      <c r="BU2700" s="8"/>
      <c r="BV2700" s="253" t="s">
        <v>157</v>
      </c>
      <c r="BW2700" s="254"/>
      <c r="BX2700" s="255" t="s">
        <v>158</v>
      </c>
      <c r="BY2700" s="256"/>
      <c r="CA2700" s="46" t="s">
        <v>16</v>
      </c>
      <c r="CC2700" s="136" t="s">
        <v>71</v>
      </c>
      <c r="CD2700" s="9"/>
      <c r="CE2700" s="38"/>
      <c r="CF2700" s="38"/>
      <c r="CG2700" s="38"/>
      <c r="CH2700" s="38"/>
    </row>
    <row r="2701" spans="2:91" ht="18.600000000000001" customHeight="1" thickTop="1" thickBot="1">
      <c r="D2701" s="29">
        <v>0</v>
      </c>
      <c r="E2701" s="33">
        <v>0</v>
      </c>
      <c r="F2701" s="31">
        <v>1</v>
      </c>
      <c r="G2701" s="32">
        <v>0</v>
      </c>
      <c r="I2701" s="29">
        <v>0</v>
      </c>
      <c r="J2701" s="33">
        <f t="shared" ref="J2701" si="26008">IF(0=(1-$J$8*$K$8*$B2698^2),10^14,$B2698*$J$8/(1-$J$8*$K$8*$B2698^2))</f>
        <v>-0.17092971006203345</v>
      </c>
      <c r="K2701" s="31">
        <v>1</v>
      </c>
      <c r="L2701" s="32">
        <v>0</v>
      </c>
      <c r="N2701" s="29">
        <f t="shared" ref="N2701" si="26009">D2701*I2698+F2701*I2701-E2701*J2698-G2701*J2701</f>
        <v>0</v>
      </c>
      <c r="O2701" s="33">
        <f t="shared" ref="O2701" si="26010">(D2701*J2698+E2701*I2698+F2701*J2701+G2701*I2701)</f>
        <v>-0.17092971006203345</v>
      </c>
      <c r="P2701" s="31">
        <f t="shared" ref="P2701" si="26011">D2701*K2698+F2701*K2701-E2701*L2698-G2701*L2701</f>
        <v>1</v>
      </c>
      <c r="Q2701" s="32">
        <f t="shared" ref="Q2701" si="26012">(D2701*L2698+E2701*K2698+F2701*L2701+G2701*K2701)</f>
        <v>0</v>
      </c>
      <c r="S2701" s="29">
        <v>0</v>
      </c>
      <c r="T2701" s="33">
        <v>0</v>
      </c>
      <c r="U2701" s="31">
        <v>1</v>
      </c>
      <c r="V2701" s="32">
        <v>0</v>
      </c>
      <c r="X2701" s="29">
        <f t="shared" ref="X2701" si="26013">N2701*S2698+P2701*S2701-O2701*T2698-Q2701*T2701</f>
        <v>0</v>
      </c>
      <c r="Y2701" s="33">
        <f t="shared" ref="Y2701" si="26014">(N2701*T2698+O2701*S2698+P2701*T2701+Q2701*S2701)</f>
        <v>-0.17092971006203345</v>
      </c>
      <c r="Z2701" s="31">
        <f t="shared" ref="Z2701" si="26015">N2701*U2698+P2701*U2701-O2701*V2698-Q2701*V2701</f>
        <v>0.96968317744956545</v>
      </c>
      <c r="AA2701" s="32">
        <f t="shared" ref="AA2701" si="26016">(N2701*V2698+O2701*U2698+P2701*V2701+Q2701*U2701)</f>
        <v>0</v>
      </c>
      <c r="AB2701" s="8"/>
      <c r="AC2701" s="29">
        <v>0</v>
      </c>
      <c r="AD2701" s="33">
        <f t="shared" ref="AD2701" si="26017">IF(0=(1-$AD$8*$AE$8*$B2698^2),10^14,$B2698*$AD$8/(1-$AD$8*$AE$8*$B2698^2))</f>
        <v>-0.13334266128054481</v>
      </c>
      <c r="AE2701" s="31">
        <v>1</v>
      </c>
      <c r="AF2701" s="32">
        <v>0</v>
      </c>
      <c r="AH2701" s="29">
        <f t="shared" ref="AH2701" si="26018">X2701*AC2698+Z2701*AC2701-Y2701*AD2698-AA2701*AD2701</f>
        <v>0</v>
      </c>
      <c r="AI2701" s="33">
        <f t="shared" ref="AI2701" si="26019">(X2701*AD2698+Y2701*AC2698+Z2701*AD2701+AA2701*AC2701)</f>
        <v>-0.30022984554213328</v>
      </c>
      <c r="AJ2701" s="31">
        <f t="shared" ref="AJ2701" si="26020">X2701*AE2698+Z2701*AE2701-Y2701*AF2698-AA2701*AF2701</f>
        <v>0.96968317744956545</v>
      </c>
      <c r="AK2701" s="32">
        <f t="shared" ref="AK2701" si="26021">(X2701*AF2698+Y2701*AE2698+Z2701*AF2701+AA2701*AE2701)</f>
        <v>0</v>
      </c>
      <c r="AL2701" s="8"/>
      <c r="AM2701" s="29">
        <v>0</v>
      </c>
      <c r="AN2701" s="33">
        <v>0</v>
      </c>
      <c r="AO2701" s="31">
        <v>1</v>
      </c>
      <c r="AP2701" s="32">
        <v>0</v>
      </c>
      <c r="AR2701" s="29">
        <f t="shared" ref="AR2701" si="26022">AH2701*AM2698+AJ2701*AM2701-AI2701*AN2698-AK2701*AN2701</f>
        <v>0</v>
      </c>
      <c r="AS2701" s="33">
        <f t="shared" ref="AS2701" si="26023">(AH2701*AN2698+AI2701*AM2698+AJ2701*AN2701+AK2701*AM2701)</f>
        <v>-0.30022984554213328</v>
      </c>
      <c r="AT2701" s="31">
        <f t="shared" ref="AT2701" si="26024">AH2701*AO2698+AJ2701*AO2701-AI2701*AP2698-AK2701*AP2701</f>
        <v>0.92152872204331115</v>
      </c>
      <c r="AU2701" s="32">
        <f t="shared" ref="AU2701" si="26025">(AH2701*AP2698+AI2701*AO2698+AJ2701*AP2701+AK2701*AO2701)</f>
        <v>0</v>
      </c>
      <c r="AV2701" s="8"/>
      <c r="AW2701" s="29">
        <v>0</v>
      </c>
      <c r="AX2701" s="33">
        <f t="shared" ref="AX2701" si="26026">IF(0=(1-$AX$8*$AY$8*$B2698^2),10^14,$B2698*$AX$8/(1-$AX$8*$AY$8*$B2698^2))</f>
        <v>-0.12111334153706856</v>
      </c>
      <c r="AY2701" s="31">
        <v>1</v>
      </c>
      <c r="AZ2701" s="32">
        <v>0</v>
      </c>
      <c r="BB2701" s="29">
        <f t="shared" ref="BB2701" si="26027">AR2701*AW2698+AT2701*AW2701-AS2701*AX2698-AU2701*AX2701</f>
        <v>0</v>
      </c>
      <c r="BC2701" s="33">
        <f t="shared" ref="BC2701" si="26028">(AR2701*AX2698+AS2701*AW2698+AT2701*AX2701+AU2701*AW2701)</f>
        <v>-0.41183926839118312</v>
      </c>
      <c r="BD2701" s="31">
        <f t="shared" ref="BD2701" si="26029">AR2701*AY2698+AT2701*AY2701-AS2701*AZ2698-AU2701*AZ2701</f>
        <v>0.92152872204331115</v>
      </c>
      <c r="BE2701" s="32">
        <f t="shared" ref="BE2701" si="26030">(AR2701*AZ2698+AS2701*AY2698+AT2701*AZ2701+AU2701*AY2701)</f>
        <v>0</v>
      </c>
      <c r="BF2701" s="8"/>
      <c r="BG2701" s="29">
        <v>0</v>
      </c>
      <c r="BH2701" s="33">
        <v>0</v>
      </c>
      <c r="BI2701" s="31">
        <v>1</v>
      </c>
      <c r="BJ2701" s="32">
        <v>0</v>
      </c>
      <c r="BL2701" s="29">
        <f t="shared" ref="BL2701" si="26031">BB2701*BG2698+BD2701*BG2701-BC2701*BH2698-BE2701*BH2701</f>
        <v>0</v>
      </c>
      <c r="BM2701" s="33">
        <f t="shared" ref="BM2701" si="26032">(BB2701*BH2698+BC2701*BG2698+BD2701*BH2701+BE2701*BG2701)</f>
        <v>-0.41183926839118312</v>
      </c>
      <c r="BN2701" s="31">
        <f t="shared" ref="BN2701" si="26033">BB2701*BI2698+BD2701*BI2701-BC2701*BJ2698-BE2701*BJ2701</f>
        <v>0.89830201405214694</v>
      </c>
      <c r="BO2701" s="32">
        <f t="shared" ref="BO2701" si="26034">(BB2701*BJ2698+BC2701*BI2698+BD2701*BJ2701+BE2701*BI2701)</f>
        <v>0</v>
      </c>
      <c r="BP2701" s="8"/>
      <c r="BQ2701" s="19">
        <f t="shared" ref="BQ2701:BQ2764" si="26035">1/$BR$8</f>
        <v>1</v>
      </c>
      <c r="BR2701" s="47">
        <v>0</v>
      </c>
      <c r="BS2701" s="48">
        <v>1</v>
      </c>
      <c r="BT2701" s="49">
        <v>0</v>
      </c>
      <c r="BV2701" s="29">
        <f t="shared" ref="BV2701" si="26036">BL2701*BQ2698+BN2701*BQ2701-BM2701*BR2698-BO2701*BR2701</f>
        <v>0.89830201405214694</v>
      </c>
      <c r="BW2701" s="33">
        <f t="shared" ref="BW2701" si="26037">(BL2701*BR2698+BM2701*BQ2698+BN2701*BR2701+BO2701*BQ2701)</f>
        <v>-0.41183926839118312</v>
      </c>
      <c r="BX2701" s="31">
        <f t="shared" ref="BX2701" si="26038">BL2701*BS2698+BN2701*BS2701-BM2701*BT2698-BO2701*BT2701</f>
        <v>0.89830201405214694</v>
      </c>
      <c r="BY2701" s="32">
        <f t="shared" ref="BY2701" si="26039">(BL2701*BT2698+BM2701*BS2698+BN2701*BT2701+BO2701*BS2701)</f>
        <v>0</v>
      </c>
      <c r="CA2701" s="50">
        <f t="shared" ref="CA2701" si="26040">(180/PI())*ATAN(-1*(BW2698+BW2701)/(BV2698+BV2701))</f>
        <v>26.111619728367049</v>
      </c>
      <c r="CC2701" s="137">
        <f t="shared" ref="CC2701" si="26041">20*LOG(((1-(10^(CA2698/20)^2)*(1-((1-CC2698)/(1+CC2698))^2))^0.5))</f>
        <v>-30.151271750653361</v>
      </c>
      <c r="CD2701" s="9"/>
      <c r="CE2701" s="38"/>
      <c r="CF2701" s="38"/>
      <c r="CG2701" s="38"/>
      <c r="CH2701" s="38"/>
    </row>
    <row r="2702" spans="2:91" ht="18.600000000000001" customHeight="1">
      <c r="CC2702" s="42"/>
    </row>
    <row r="2703" spans="2:91" ht="18.600000000000001" customHeight="1" thickBot="1">
      <c r="E2703" s="22" t="s">
        <v>4</v>
      </c>
      <c r="J2703" s="22" t="s">
        <v>5</v>
      </c>
      <c r="O2703" s="22" t="s">
        <v>6</v>
      </c>
      <c r="T2703" s="22" t="s">
        <v>7</v>
      </c>
      <c r="Y2703" s="22" t="s">
        <v>8</v>
      </c>
      <c r="AD2703" s="22" t="s">
        <v>65</v>
      </c>
      <c r="AI2703" s="22" t="s">
        <v>9</v>
      </c>
      <c r="AN2703" s="22" t="s">
        <v>66</v>
      </c>
      <c r="AS2703" s="22" t="s">
        <v>51</v>
      </c>
      <c r="AX2703" s="22" t="s">
        <v>67</v>
      </c>
      <c r="BC2703" s="22" t="s">
        <v>52</v>
      </c>
      <c r="BH2703" s="22" t="s">
        <v>68</v>
      </c>
      <c r="BM2703" s="22" t="s">
        <v>63</v>
      </c>
      <c r="BQ2703" s="23" t="s">
        <v>69</v>
      </c>
      <c r="BR2703" s="23"/>
      <c r="BS2703" s="24"/>
      <c r="BT2703" s="24"/>
      <c r="BU2703" s="24"/>
      <c r="BW2703" s="22" t="s">
        <v>64</v>
      </c>
    </row>
    <row r="2704" spans="2:91" ht="18.600000000000001" customHeight="1" thickBot="1">
      <c r="D2704" s="249" t="s">
        <v>103</v>
      </c>
      <c r="E2704" s="250"/>
      <c r="F2704" s="251" t="s">
        <v>104</v>
      </c>
      <c r="G2704" s="252"/>
      <c r="H2704" s="229"/>
      <c r="I2704" s="253" t="s">
        <v>11</v>
      </c>
      <c r="J2704" s="254"/>
      <c r="K2704" s="255" t="s">
        <v>12</v>
      </c>
      <c r="L2704" s="256"/>
      <c r="M2704" s="24"/>
      <c r="N2704" s="253" t="s">
        <v>105</v>
      </c>
      <c r="O2704" s="254"/>
      <c r="P2704" s="255" t="s">
        <v>106</v>
      </c>
      <c r="Q2704" s="256"/>
      <c r="R2704" s="24"/>
      <c r="S2704" s="249" t="s">
        <v>107</v>
      </c>
      <c r="T2704" s="250"/>
      <c r="U2704" s="251" t="s">
        <v>108</v>
      </c>
      <c r="V2704" s="252"/>
      <c r="W2704" s="8"/>
      <c r="X2704" s="253" t="s">
        <v>109</v>
      </c>
      <c r="Y2704" s="254"/>
      <c r="Z2704" s="255" t="s">
        <v>110</v>
      </c>
      <c r="AA2704" s="256"/>
      <c r="AB2704" s="8"/>
      <c r="AC2704" s="253" t="s">
        <v>111</v>
      </c>
      <c r="AD2704" s="254"/>
      <c r="AE2704" s="255" t="s">
        <v>14</v>
      </c>
      <c r="AF2704" s="256"/>
      <c r="AG2704" s="8"/>
      <c r="AH2704" s="253" t="s">
        <v>112</v>
      </c>
      <c r="AI2704" s="254"/>
      <c r="AJ2704" s="255" t="s">
        <v>113</v>
      </c>
      <c r="AK2704" s="256"/>
      <c r="AL2704" s="8"/>
      <c r="AM2704" s="249" t="s">
        <v>114</v>
      </c>
      <c r="AN2704" s="250"/>
      <c r="AO2704" s="251" t="s">
        <v>115</v>
      </c>
      <c r="AP2704" s="252"/>
      <c r="AQ2704" s="24"/>
      <c r="AR2704" s="253" t="s">
        <v>116</v>
      </c>
      <c r="AS2704" s="254"/>
      <c r="AT2704" s="255" t="s">
        <v>13</v>
      </c>
      <c r="AU2704" s="256"/>
      <c r="AV2704" s="4"/>
      <c r="AW2704" s="253" t="s">
        <v>117</v>
      </c>
      <c r="AX2704" s="254"/>
      <c r="AY2704" s="255" t="s">
        <v>118</v>
      </c>
      <c r="AZ2704" s="256"/>
      <c r="BA2704" s="8"/>
      <c r="BB2704" s="253" t="s">
        <v>119</v>
      </c>
      <c r="BC2704" s="254"/>
      <c r="BD2704" s="255" t="s">
        <v>120</v>
      </c>
      <c r="BE2704" s="256"/>
      <c r="BF2704" s="4"/>
      <c r="BG2704" s="249" t="s">
        <v>121</v>
      </c>
      <c r="BH2704" s="250"/>
      <c r="BI2704" s="251" t="s">
        <v>122</v>
      </c>
      <c r="BJ2704" s="252"/>
      <c r="BK2704" s="4"/>
      <c r="BL2704" s="253" t="s">
        <v>123</v>
      </c>
      <c r="BM2704" s="254"/>
      <c r="BN2704" s="255" t="s">
        <v>124</v>
      </c>
      <c r="BO2704" s="256"/>
      <c r="BP2704" s="4"/>
      <c r="BQ2704" s="253" t="s">
        <v>125</v>
      </c>
      <c r="BR2704" s="254"/>
      <c r="BS2704" s="255" t="s">
        <v>126</v>
      </c>
      <c r="BT2704" s="256"/>
      <c r="BU2704" s="8"/>
      <c r="BV2704" s="253" t="s">
        <v>127</v>
      </c>
      <c r="BW2704" s="254"/>
      <c r="BX2704" s="255" t="s">
        <v>128</v>
      </c>
      <c r="BY2704" s="256"/>
      <c r="CA2704" s="27" t="s">
        <v>15</v>
      </c>
      <c r="CC2704" s="133" t="s">
        <v>70</v>
      </c>
      <c r="CD2704" s="9"/>
      <c r="CE2704" s="38"/>
      <c r="CF2704" s="38"/>
      <c r="CG2704" s="38"/>
      <c r="CH2704" s="38"/>
    </row>
    <row r="2705" spans="2:91" ht="18.600000000000001" customHeight="1" thickTop="1" thickBot="1">
      <c r="B2705" s="129">
        <v>7.24000000000001</v>
      </c>
      <c r="D2705" s="29">
        <v>1</v>
      </c>
      <c r="E2705" s="30">
        <v>0</v>
      </c>
      <c r="F2705" s="31">
        <v>0</v>
      </c>
      <c r="G2705" s="32">
        <f t="shared" ref="G2705:G2768" si="26042">-1/($E$8*$B2705)</f>
        <v>-9.1046961325966735E-2</v>
      </c>
      <c r="I2705" s="29">
        <v>1</v>
      </c>
      <c r="J2705" s="33">
        <v>0</v>
      </c>
      <c r="K2705" s="31">
        <v>0</v>
      </c>
      <c r="L2705" s="32">
        <v>0</v>
      </c>
      <c r="N2705" s="29">
        <f t="shared" ref="N2705" si="26043">D2705*I2705+F2705*I2708-E2705*J2705-G2705*J2708</f>
        <v>0.98448061346017302</v>
      </c>
      <c r="O2705" s="33">
        <f t="shared" ref="O2705" si="26044">(D2705*J2705+E2705*I2705+F2705*J2708+G2705*I2708)</f>
        <v>0</v>
      </c>
      <c r="P2705" s="31">
        <f t="shared" ref="P2705" si="26045">D2705*K2705+F2705*K2708-E2705*L2705-G2705*L2708</f>
        <v>0</v>
      </c>
      <c r="Q2705" s="32">
        <f t="shared" ref="Q2705" si="26046">(D2705*L2705+E2705*K2705+F2705*L2708+G2705*K2708)</f>
        <v>-9.1046961325966735E-2</v>
      </c>
      <c r="S2705" s="29">
        <v>1</v>
      </c>
      <c r="T2705" s="30">
        <v>0</v>
      </c>
      <c r="U2705" s="31">
        <v>0</v>
      </c>
      <c r="V2705" s="32">
        <f t="shared" ref="V2705:V2768" si="26047">-1/($T$8*$B2705)</f>
        <v>-0.17687430939226495</v>
      </c>
      <c r="X2705" s="29">
        <f t="shared" ref="X2705" si="26048">N2705*S2705+P2705*S2708-O2705*T2705-Q2705*T2708</f>
        <v>0.98448061346017302</v>
      </c>
      <c r="Y2705" s="33">
        <f t="shared" ref="Y2705" si="26049">(N2705*T2705+O2705*S2705+P2705*T2708+Q2705*S2708)</f>
        <v>0</v>
      </c>
      <c r="Z2705" s="31">
        <f t="shared" ref="Z2705" si="26050">N2705*U2705+P2705*U2708-O2705*V2705-Q2705*V2708</f>
        <v>0</v>
      </c>
      <c r="AA2705" s="32">
        <f t="shared" ref="AA2705" si="26051">(N2705*V2705+O2705*U2705+P2705*V2708+Q2705*U2708)</f>
        <v>-0.2651762899418082</v>
      </c>
      <c r="AB2705" s="8"/>
      <c r="AC2705" s="29">
        <v>1</v>
      </c>
      <c r="AD2705" s="33">
        <v>0</v>
      </c>
      <c r="AE2705" s="31">
        <v>0</v>
      </c>
      <c r="AF2705" s="32">
        <v>0</v>
      </c>
      <c r="AH2705" s="29">
        <f t="shared" ref="AH2705" si="26052">X2705*AC2705+Z2705*AC2708-Y2705*AD2705-AA2705*AD2708</f>
        <v>0.94922112274915704</v>
      </c>
      <c r="AI2705" s="33">
        <f t="shared" ref="AI2705" si="26053">(X2705*AD2705+Y2705*AC2705+Z2705*AD2708+AA2705*AC2708)</f>
        <v>0</v>
      </c>
      <c r="AJ2705" s="31">
        <f t="shared" ref="AJ2705" si="26054">X2705*AE2705+Z2705*AE2708-Y2705*AF2705-AA2705*AF2708</f>
        <v>0</v>
      </c>
      <c r="AK2705" s="32">
        <f t="shared" ref="AK2705" si="26055">(X2705*AF2705+Y2705*AE2705+Z2705*AF2708+AA2705*AE2708)</f>
        <v>-0.2651762899418082</v>
      </c>
      <c r="AL2705" s="8"/>
      <c r="AM2705" s="29">
        <v>1</v>
      </c>
      <c r="AN2705" s="30">
        <v>0</v>
      </c>
      <c r="AO2705" s="31">
        <v>0</v>
      </c>
      <c r="AP2705" s="32">
        <f t="shared" ref="AP2705:AP2768" si="26056">-1/($AN$8*$B2705)</f>
        <v>-0.15994889502762408</v>
      </c>
      <c r="AR2705" s="29">
        <f t="shared" ref="AR2705" si="26057">AH2705*AM2705+AJ2705*AM2708-AI2705*AN2705-AK2705*AN2708</f>
        <v>0.94922112274915704</v>
      </c>
      <c r="AS2705" s="33">
        <f t="shared" ref="AS2705" si="26058">(AH2705*AN2705+AI2705*AM2705+AJ2705*AN2708+AK2705*AM2708)</f>
        <v>0</v>
      </c>
      <c r="AT2705" s="31">
        <f t="shared" ref="AT2705" si="26059">AH2705*AO2705+AJ2705*AO2708-AI2705*AP2705-AK2705*AP2708</f>
        <v>0</v>
      </c>
      <c r="AU2705" s="32">
        <f t="shared" ref="AU2705" si="26060">(AH2705*AP2705+AI2705*AO2705+AJ2705*AP2708+AK2705*AO2708)</f>
        <v>-0.41700315966241658</v>
      </c>
      <c r="AV2705" s="8"/>
      <c r="AW2705" s="29">
        <v>1</v>
      </c>
      <c r="AX2705" s="33">
        <v>0</v>
      </c>
      <c r="AY2705" s="31">
        <v>0</v>
      </c>
      <c r="AZ2705" s="32">
        <v>0</v>
      </c>
      <c r="BB2705" s="29">
        <f t="shared" ref="BB2705" si="26061">AR2705*AW2705+AT2705*AW2708-AS2705*AX2705-AU2705*AX2708</f>
        <v>0.89885823399441689</v>
      </c>
      <c r="BC2705" s="33">
        <f t="shared" ref="BC2705" si="26062">(AR2705*AX2705+AS2705*AW2705+AT2705*AX2708+AU2705*AW2708)</f>
        <v>0</v>
      </c>
      <c r="BD2705" s="31">
        <f t="shared" ref="BD2705" si="26063">AR2705*AY2705+AT2705*AY2708-AS2705*AZ2705-AU2705*AZ2708</f>
        <v>0</v>
      </c>
      <c r="BE2705" s="32">
        <f t="shared" ref="BE2705" si="26064">(AR2705*AZ2705+AS2705*AY2705+AT2705*AZ2708+AU2705*AY2708)</f>
        <v>-0.41700315966241658</v>
      </c>
      <c r="BF2705" s="8"/>
      <c r="BG2705" s="29">
        <v>1</v>
      </c>
      <c r="BH2705" s="30">
        <v>0</v>
      </c>
      <c r="BI2705" s="31">
        <v>0</v>
      </c>
      <c r="BJ2705" s="32">
        <f t="shared" ref="BJ2705:BJ2768" si="26065">-1/($BH$8*$B2705)</f>
        <v>-5.6241712707182243E-2</v>
      </c>
      <c r="BL2705" s="29">
        <f t="shared" ref="BL2705" si="26066">BB2705*BG2705+BD2705*BG2708-BC2705*BH2705-BE2705*BH2708</f>
        <v>0.89885823399441689</v>
      </c>
      <c r="BM2705" s="33">
        <f t="shared" ref="BM2705" si="26067">(BB2705*BH2705+BC2705*BG2705+BD2705*BH2708+BE2705*BG2708)</f>
        <v>0</v>
      </c>
      <c r="BN2705" s="31">
        <f t="shared" ref="BN2705" si="26068">BB2705*BI2705+BD2705*BI2708-BC2705*BJ2705-BE2705*BJ2708</f>
        <v>0</v>
      </c>
      <c r="BO2705" s="32">
        <f t="shared" ref="BO2705" si="26069">(BB2705*BJ2705+BC2705*BI2705+BD2705*BJ2708+BE2705*BI2708)</f>
        <v>-0.46755648622321577</v>
      </c>
      <c r="BP2705" s="8"/>
      <c r="BQ2705" s="34">
        <v>1</v>
      </c>
      <c r="BR2705" s="35">
        <v>0</v>
      </c>
      <c r="BS2705" s="11">
        <v>0</v>
      </c>
      <c r="BT2705" s="36">
        <v>0</v>
      </c>
      <c r="BV2705" s="29">
        <f t="shared" ref="BV2705" si="26070">BL2705*BQ2705+BN2705*BQ2708-BM2705*BR2705-BO2705*BR2708</f>
        <v>0.89885823399441689</v>
      </c>
      <c r="BW2705" s="33">
        <f t="shared" ref="BW2705" si="26071">(BL2705*BR2705+BM2705*BQ2705+BN2705*BR2708+BO2705*BQ2708)</f>
        <v>-0.46755648622321577</v>
      </c>
      <c r="BX2705" s="31">
        <f t="shared" ref="BX2705" si="26072">BL2705*BS2705+BN2705*BS2708-BM2705*BT2705-BO2705*BT2708</f>
        <v>0</v>
      </c>
      <c r="BY2705" s="32">
        <f t="shared" ref="BY2705" si="26073">(BL2705*BT2705+BM2705*BS2705+BN2705*BT2708+BO2705*BS2708)</f>
        <v>-0.46755648622321577</v>
      </c>
      <c r="CA2705" s="37">
        <f t="shared" ref="CA2705" si="26074">20*LOG(((1+$BR$8)/$BR$8)/((BV2705+BV2708)^2+(BW2705+BW2708)^2)^0.5)</f>
        <v>-3.5009462832143764E-3</v>
      </c>
      <c r="CC2705" s="134">
        <f t="shared" ref="CC2705" si="26075">((BV2705^2+BW2705^2)^0.5)/((BV2708^2+BW2708^2)^0.5)</f>
        <v>1.0252200598288934</v>
      </c>
      <c r="CD2705" s="9"/>
      <c r="CE2705" s="38"/>
      <c r="CF2705" s="38"/>
      <c r="CG2705" s="38"/>
      <c r="CH2705" s="38"/>
      <c r="CM2705" s="129">
        <v>7.2200000000000104</v>
      </c>
    </row>
    <row r="2706" spans="2:91" ht="18.600000000000001" customHeight="1" thickBot="1">
      <c r="D2706" s="39"/>
      <c r="G2706" s="40"/>
      <c r="I2706" s="39"/>
      <c r="L2706" s="40"/>
      <c r="N2706" s="39"/>
      <c r="Q2706" s="40"/>
      <c r="S2706" s="39"/>
      <c r="V2706" s="40"/>
      <c r="X2706" s="39"/>
      <c r="AA2706" s="40"/>
      <c r="AC2706" s="39"/>
      <c r="AF2706" s="40"/>
      <c r="AH2706" s="39"/>
      <c r="AK2706" s="40"/>
      <c r="AM2706" s="39"/>
      <c r="AP2706" s="40"/>
      <c r="AR2706" s="39"/>
      <c r="AU2706" s="40"/>
      <c r="AW2706" s="39"/>
      <c r="AZ2706" s="40"/>
      <c r="BB2706" s="39"/>
      <c r="BE2706" s="40"/>
      <c r="BG2706" s="39"/>
      <c r="BJ2706" s="40"/>
      <c r="BL2706" s="39"/>
      <c r="BO2706" s="40"/>
      <c r="BQ2706" s="34"/>
      <c r="BR2706" s="11"/>
      <c r="BS2706" s="11"/>
      <c r="BT2706" s="41"/>
      <c r="BV2706" s="39"/>
      <c r="BY2706" s="40"/>
      <c r="CC2706" s="135"/>
      <c r="CD2706" s="9"/>
      <c r="CE2706" s="38"/>
      <c r="CF2706" s="38"/>
      <c r="CG2706" s="38"/>
      <c r="CH2706" s="38"/>
    </row>
    <row r="2707" spans="2:91" ht="18.600000000000001" customHeight="1" thickBot="1">
      <c r="D2707" s="258" t="s">
        <v>129</v>
      </c>
      <c r="E2707" s="259"/>
      <c r="F2707" s="260" t="s">
        <v>130</v>
      </c>
      <c r="G2707" s="261"/>
      <c r="H2707" s="229"/>
      <c r="I2707" s="258" t="s">
        <v>131</v>
      </c>
      <c r="J2707" s="259"/>
      <c r="K2707" s="260" t="s">
        <v>132</v>
      </c>
      <c r="L2707" s="261"/>
      <c r="N2707" s="253" t="s">
        <v>133</v>
      </c>
      <c r="O2707" s="254"/>
      <c r="P2707" s="255" t="s">
        <v>134</v>
      </c>
      <c r="Q2707" s="256"/>
      <c r="S2707" s="258" t="s">
        <v>135</v>
      </c>
      <c r="T2707" s="259"/>
      <c r="U2707" s="260" t="s">
        <v>136</v>
      </c>
      <c r="V2707" s="261"/>
      <c r="W2707" s="8"/>
      <c r="X2707" s="253" t="s">
        <v>137</v>
      </c>
      <c r="Y2707" s="254"/>
      <c r="Z2707" s="255" t="s">
        <v>138</v>
      </c>
      <c r="AA2707" s="256"/>
      <c r="AB2707" s="8"/>
      <c r="AC2707" s="258" t="s">
        <v>139</v>
      </c>
      <c r="AD2707" s="259"/>
      <c r="AE2707" s="260" t="s">
        <v>140</v>
      </c>
      <c r="AF2707" s="261"/>
      <c r="AG2707" s="8"/>
      <c r="AH2707" s="253" t="s">
        <v>141</v>
      </c>
      <c r="AI2707" s="254"/>
      <c r="AJ2707" s="255" t="s">
        <v>142</v>
      </c>
      <c r="AK2707" s="256"/>
      <c r="AL2707" s="8"/>
      <c r="AM2707" s="258" t="s">
        <v>143</v>
      </c>
      <c r="AN2707" s="259"/>
      <c r="AO2707" s="260" t="s">
        <v>144</v>
      </c>
      <c r="AP2707" s="261"/>
      <c r="AR2707" s="253" t="s">
        <v>145</v>
      </c>
      <c r="AS2707" s="254"/>
      <c r="AT2707" s="255" t="s">
        <v>146</v>
      </c>
      <c r="AU2707" s="256"/>
      <c r="AV2707" s="4"/>
      <c r="AW2707" s="258" t="s">
        <v>147</v>
      </c>
      <c r="AX2707" s="259"/>
      <c r="AY2707" s="260" t="s">
        <v>148</v>
      </c>
      <c r="AZ2707" s="261"/>
      <c r="BA2707" s="8"/>
      <c r="BB2707" s="253" t="s">
        <v>149</v>
      </c>
      <c r="BC2707" s="254"/>
      <c r="BD2707" s="255" t="s">
        <v>150</v>
      </c>
      <c r="BE2707" s="256"/>
      <c r="BF2707" s="4"/>
      <c r="BG2707" s="258" t="s">
        <v>151</v>
      </c>
      <c r="BH2707" s="259"/>
      <c r="BI2707" s="260" t="s">
        <v>152</v>
      </c>
      <c r="BJ2707" s="261"/>
      <c r="BK2707" s="4"/>
      <c r="BL2707" s="253" t="s">
        <v>153</v>
      </c>
      <c r="BM2707" s="254"/>
      <c r="BN2707" s="255" t="s">
        <v>154</v>
      </c>
      <c r="BO2707" s="256"/>
      <c r="BP2707" s="4"/>
      <c r="BQ2707" s="258" t="s">
        <v>155</v>
      </c>
      <c r="BR2707" s="259"/>
      <c r="BS2707" s="260" t="s">
        <v>156</v>
      </c>
      <c r="BT2707" s="261"/>
      <c r="BU2707" s="8"/>
      <c r="BV2707" s="253" t="s">
        <v>157</v>
      </c>
      <c r="BW2707" s="254"/>
      <c r="BX2707" s="255" t="s">
        <v>158</v>
      </c>
      <c r="BY2707" s="256"/>
      <c r="CA2707" s="46" t="s">
        <v>16</v>
      </c>
      <c r="CC2707" s="136" t="s">
        <v>71</v>
      </c>
      <c r="CD2707" s="9"/>
      <c r="CE2707" s="38"/>
      <c r="CF2707" s="38"/>
      <c r="CG2707" s="38"/>
      <c r="CH2707" s="38"/>
    </row>
    <row r="2708" spans="2:91" ht="18.600000000000001" customHeight="1" thickTop="1" thickBot="1">
      <c r="D2708" s="29">
        <v>0</v>
      </c>
      <c r="E2708" s="33">
        <v>0</v>
      </c>
      <c r="F2708" s="31">
        <v>1</v>
      </c>
      <c r="G2708" s="32">
        <v>0</v>
      </c>
      <c r="I2708" s="29">
        <v>0</v>
      </c>
      <c r="J2708" s="33">
        <f t="shared" ref="J2708" si="26076">IF(0=(1-$J$8*$K$8*$B2705^2),10^14,$B2705*$J$8/(1-$J$8*$K$8*$B2705^2))</f>
        <v>-0.17045474460442958</v>
      </c>
      <c r="K2708" s="31">
        <v>1</v>
      </c>
      <c r="L2708" s="32">
        <v>0</v>
      </c>
      <c r="N2708" s="29">
        <f t="shared" ref="N2708" si="26077">D2708*I2705+F2708*I2708-E2708*J2705-G2708*J2708</f>
        <v>0</v>
      </c>
      <c r="O2708" s="33">
        <f t="shared" ref="O2708" si="26078">(D2708*J2705+E2708*I2705+F2708*J2708+G2708*I2708)</f>
        <v>-0.17045474460442958</v>
      </c>
      <c r="P2708" s="31">
        <f t="shared" ref="P2708" si="26079">D2708*K2705+F2708*K2708-E2708*L2705-G2708*L2708</f>
        <v>1</v>
      </c>
      <c r="Q2708" s="32">
        <f t="shared" ref="Q2708" si="26080">(D2708*L2705+E2708*K2705+F2708*L2708+G2708*K2708)</f>
        <v>0</v>
      </c>
      <c r="S2708" s="29">
        <v>0</v>
      </c>
      <c r="T2708" s="33">
        <v>0</v>
      </c>
      <c r="U2708" s="31">
        <v>1</v>
      </c>
      <c r="V2708" s="32">
        <v>0</v>
      </c>
      <c r="X2708" s="29">
        <f t="shared" ref="X2708" si="26081">N2708*S2705+P2708*S2708-O2708*T2705-Q2708*T2708</f>
        <v>0</v>
      </c>
      <c r="Y2708" s="33">
        <f t="shared" ref="Y2708" si="26082">(N2708*T2705+O2708*S2705+P2708*T2708+Q2708*S2708)</f>
        <v>-0.17045474460442958</v>
      </c>
      <c r="Z2708" s="31">
        <f t="shared" ref="Z2708" si="26083">N2708*U2705+P2708*U2708-O2708*V2705-Q2708*V2708</f>
        <v>0.96985093476545658</v>
      </c>
      <c r="AA2708" s="32">
        <f t="shared" ref="AA2708" si="26084">(N2708*V2705+O2708*U2705+P2708*V2708+Q2708*U2708)</f>
        <v>0</v>
      </c>
      <c r="AB2708" s="8"/>
      <c r="AC2708" s="29">
        <v>0</v>
      </c>
      <c r="AD2708" s="33">
        <f t="shared" ref="AD2708" si="26085">IF(0=(1-$AD$8*$AE$8*$B2705^2),10^14,$B2705*$AD$8/(1-$AD$8*$AE$8*$B2705^2))</f>
        <v>-0.13296622680237921</v>
      </c>
      <c r="AE2708" s="31">
        <v>1</v>
      </c>
      <c r="AF2708" s="32">
        <v>0</v>
      </c>
      <c r="AH2708" s="29">
        <f t="shared" ref="AH2708" si="26086">X2708*AC2705+Z2708*AC2708-Y2708*AD2705-AA2708*AD2708</f>
        <v>0</v>
      </c>
      <c r="AI2708" s="33">
        <f t="shared" ref="AI2708" si="26087">(X2708*AD2705+Y2708*AC2705+Z2708*AD2708+AA2708*AC2708)</f>
        <v>-0.29941216396095277</v>
      </c>
      <c r="AJ2708" s="31">
        <f t="shared" ref="AJ2708" si="26088">X2708*AE2705+Z2708*AE2708-Y2708*AF2705-AA2708*AF2708</f>
        <v>0.96985093476545658</v>
      </c>
      <c r="AK2708" s="32">
        <f t="shared" ref="AK2708" si="26089">(X2708*AF2705+Y2708*AE2705+Z2708*AF2708+AA2708*AE2708)</f>
        <v>0</v>
      </c>
      <c r="AL2708" s="8"/>
      <c r="AM2708" s="29">
        <v>0</v>
      </c>
      <c r="AN2708" s="33">
        <v>0</v>
      </c>
      <c r="AO2708" s="31">
        <v>1</v>
      </c>
      <c r="AP2708" s="32">
        <v>0</v>
      </c>
      <c r="AR2708" s="29">
        <f t="shared" ref="AR2708" si="26090">AH2708*AM2705+AJ2708*AM2708-AI2708*AN2705-AK2708*AN2708</f>
        <v>0</v>
      </c>
      <c r="AS2708" s="33">
        <f t="shared" ref="AS2708" si="26091">(AH2708*AN2705+AI2708*AM2705+AJ2708*AN2708+AK2708*AM2708)</f>
        <v>-0.29941216396095277</v>
      </c>
      <c r="AT2708" s="31">
        <f t="shared" ref="AT2708" si="26092">AH2708*AO2705+AJ2708*AO2708-AI2708*AP2705-AK2708*AP2708</f>
        <v>0.92196028998207236</v>
      </c>
      <c r="AU2708" s="32">
        <f t="shared" ref="AU2708" si="26093">(AH2708*AP2705+AI2708*AO2705+AJ2708*AP2708+AK2708*AO2708)</f>
        <v>0</v>
      </c>
      <c r="AV2708" s="8"/>
      <c r="AW2708" s="29">
        <v>0</v>
      </c>
      <c r="AX2708" s="33">
        <f t="shared" ref="AX2708" si="26094">IF(0=(1-$AX$8*$AY$8*$B2705^2),10^14,$B2705*$AX$8/(1-$AX$8*$AY$8*$B2705^2))</f>
        <v>-0.12077339844501718</v>
      </c>
      <c r="AY2708" s="31">
        <v>1</v>
      </c>
      <c r="AZ2708" s="32">
        <v>0</v>
      </c>
      <c r="BB2708" s="29">
        <f t="shared" ref="BB2708" si="26095">AR2708*AW2705+AT2708*AW2708-AS2708*AX2705-AU2708*AX2708</f>
        <v>0</v>
      </c>
      <c r="BC2708" s="33">
        <f t="shared" ref="BC2708" si="26096">(AR2708*AX2705+AS2708*AW2705+AT2708*AX2708+AU2708*AW2708)</f>
        <v>-0.41076044141344115</v>
      </c>
      <c r="BD2708" s="31">
        <f t="shared" ref="BD2708" si="26097">AR2708*AY2705+AT2708*AY2708-AS2708*AZ2705-AU2708*AZ2708</f>
        <v>0.92196028998207236</v>
      </c>
      <c r="BE2708" s="32">
        <f t="shared" ref="BE2708" si="26098">(AR2708*AZ2705+AS2708*AY2705+AT2708*AZ2708+AU2708*AY2708)</f>
        <v>0</v>
      </c>
      <c r="BF2708" s="8"/>
      <c r="BG2708" s="29">
        <v>0</v>
      </c>
      <c r="BH2708" s="33">
        <v>0</v>
      </c>
      <c r="BI2708" s="31">
        <v>1</v>
      </c>
      <c r="BJ2708" s="32">
        <v>0</v>
      </c>
      <c r="BL2708" s="29">
        <f t="shared" ref="BL2708" si="26099">BB2708*BG2705+BD2708*BG2708-BC2708*BH2705-BE2708*BH2708</f>
        <v>0</v>
      </c>
      <c r="BM2708" s="33">
        <f t="shared" ref="BM2708" si="26100">(BB2708*BH2705+BC2708*BG2705+BD2708*BH2708+BE2708*BG2708)</f>
        <v>-0.41076044141344115</v>
      </c>
      <c r="BN2708" s="31">
        <f t="shared" ref="BN2708" si="26101">BB2708*BI2705+BD2708*BI2708-BC2708*BJ2705-BE2708*BJ2708</f>
        <v>0.89885841924462229</v>
      </c>
      <c r="BO2708" s="32">
        <f t="shared" ref="BO2708" si="26102">(BB2708*BJ2705+BC2708*BI2705+BD2708*BJ2708+BE2708*BI2708)</f>
        <v>0</v>
      </c>
      <c r="BP2708" s="8"/>
      <c r="BQ2708" s="19">
        <f t="shared" ref="BQ2708:BQ2771" si="26103">1/$BR$8</f>
        <v>1</v>
      </c>
      <c r="BR2708" s="47">
        <v>0</v>
      </c>
      <c r="BS2708" s="48">
        <v>1</v>
      </c>
      <c r="BT2708" s="49">
        <v>0</v>
      </c>
      <c r="BV2708" s="29">
        <f t="shared" ref="BV2708" si="26104">BL2708*BQ2705+BN2708*BQ2708-BM2708*BR2705-BO2708*BR2708</f>
        <v>0.89885841924462229</v>
      </c>
      <c r="BW2708" s="33">
        <f t="shared" ref="BW2708" si="26105">(BL2708*BR2705+BM2708*BQ2705+BN2708*BR2708+BO2708*BQ2708)</f>
        <v>-0.41076044141344115</v>
      </c>
      <c r="BX2708" s="31">
        <f t="shared" ref="BX2708" si="26106">BL2708*BS2705+BN2708*BS2708-BM2708*BT2705-BO2708*BT2708</f>
        <v>0.89885841924462229</v>
      </c>
      <c r="BY2708" s="32">
        <f t="shared" ref="BY2708" si="26107">(BL2708*BT2705+BM2708*BS2705+BN2708*BT2708+BO2708*BS2708)</f>
        <v>0</v>
      </c>
      <c r="CA2708" s="50">
        <f t="shared" ref="CA2708" si="26108">(180/PI())*ATAN(-1*(BW2705+BW2708)/(BV2705+BV2708))</f>
        <v>26.038914346068609</v>
      </c>
      <c r="CC2708" s="137">
        <f t="shared" ref="CC2708" si="26109">20*LOG(((1-(10^(CA2705/20)^2)*(1-((1-CC2705)/(1+CC2705))^2))^0.5))</f>
        <v>-30.173895967748567</v>
      </c>
      <c r="CD2708" s="9"/>
      <c r="CE2708" s="38"/>
      <c r="CF2708" s="38"/>
      <c r="CG2708" s="38"/>
      <c r="CH2708" s="38"/>
    </row>
    <row r="2709" spans="2:91" ht="18.600000000000001" customHeight="1">
      <c r="CC2709" s="42"/>
    </row>
    <row r="2710" spans="2:91" ht="18.600000000000001" customHeight="1" thickBot="1">
      <c r="E2710" s="22" t="s">
        <v>4</v>
      </c>
      <c r="J2710" s="22" t="s">
        <v>5</v>
      </c>
      <c r="O2710" s="22" t="s">
        <v>6</v>
      </c>
      <c r="T2710" s="22" t="s">
        <v>7</v>
      </c>
      <c r="Y2710" s="22" t="s">
        <v>8</v>
      </c>
      <c r="AD2710" s="22" t="s">
        <v>65</v>
      </c>
      <c r="AI2710" s="22" t="s">
        <v>9</v>
      </c>
      <c r="AN2710" s="22" t="s">
        <v>66</v>
      </c>
      <c r="AS2710" s="22" t="s">
        <v>51</v>
      </c>
      <c r="AX2710" s="22" t="s">
        <v>67</v>
      </c>
      <c r="BC2710" s="22" t="s">
        <v>52</v>
      </c>
      <c r="BH2710" s="22" t="s">
        <v>68</v>
      </c>
      <c r="BM2710" s="22" t="s">
        <v>63</v>
      </c>
      <c r="BQ2710" s="23" t="s">
        <v>69</v>
      </c>
      <c r="BR2710" s="23"/>
      <c r="BS2710" s="24"/>
      <c r="BT2710" s="24"/>
      <c r="BU2710" s="24"/>
      <c r="BW2710" s="22" t="s">
        <v>64</v>
      </c>
    </row>
    <row r="2711" spans="2:91" ht="18.600000000000001" customHeight="1" thickBot="1">
      <c r="D2711" s="249" t="s">
        <v>103</v>
      </c>
      <c r="E2711" s="250"/>
      <c r="F2711" s="251" t="s">
        <v>104</v>
      </c>
      <c r="G2711" s="252"/>
      <c r="H2711" s="229"/>
      <c r="I2711" s="253" t="s">
        <v>11</v>
      </c>
      <c r="J2711" s="254"/>
      <c r="K2711" s="255" t="s">
        <v>12</v>
      </c>
      <c r="L2711" s="256"/>
      <c r="M2711" s="24"/>
      <c r="N2711" s="253" t="s">
        <v>105</v>
      </c>
      <c r="O2711" s="254"/>
      <c r="P2711" s="255" t="s">
        <v>106</v>
      </c>
      <c r="Q2711" s="256"/>
      <c r="R2711" s="24"/>
      <c r="S2711" s="249" t="s">
        <v>107</v>
      </c>
      <c r="T2711" s="250"/>
      <c r="U2711" s="251" t="s">
        <v>108</v>
      </c>
      <c r="V2711" s="252"/>
      <c r="W2711" s="8"/>
      <c r="X2711" s="253" t="s">
        <v>109</v>
      </c>
      <c r="Y2711" s="254"/>
      <c r="Z2711" s="255" t="s">
        <v>110</v>
      </c>
      <c r="AA2711" s="256"/>
      <c r="AB2711" s="8"/>
      <c r="AC2711" s="253" t="s">
        <v>111</v>
      </c>
      <c r="AD2711" s="254"/>
      <c r="AE2711" s="255" t="s">
        <v>14</v>
      </c>
      <c r="AF2711" s="256"/>
      <c r="AG2711" s="8"/>
      <c r="AH2711" s="253" t="s">
        <v>112</v>
      </c>
      <c r="AI2711" s="254"/>
      <c r="AJ2711" s="255" t="s">
        <v>113</v>
      </c>
      <c r="AK2711" s="256"/>
      <c r="AL2711" s="8"/>
      <c r="AM2711" s="249" t="s">
        <v>114</v>
      </c>
      <c r="AN2711" s="250"/>
      <c r="AO2711" s="251" t="s">
        <v>115</v>
      </c>
      <c r="AP2711" s="252"/>
      <c r="AQ2711" s="24"/>
      <c r="AR2711" s="253" t="s">
        <v>116</v>
      </c>
      <c r="AS2711" s="254"/>
      <c r="AT2711" s="255" t="s">
        <v>13</v>
      </c>
      <c r="AU2711" s="256"/>
      <c r="AV2711" s="4"/>
      <c r="AW2711" s="253" t="s">
        <v>117</v>
      </c>
      <c r="AX2711" s="254"/>
      <c r="AY2711" s="255" t="s">
        <v>118</v>
      </c>
      <c r="AZ2711" s="256"/>
      <c r="BA2711" s="8"/>
      <c r="BB2711" s="253" t="s">
        <v>119</v>
      </c>
      <c r="BC2711" s="254"/>
      <c r="BD2711" s="255" t="s">
        <v>120</v>
      </c>
      <c r="BE2711" s="256"/>
      <c r="BF2711" s="4"/>
      <c r="BG2711" s="249" t="s">
        <v>121</v>
      </c>
      <c r="BH2711" s="250"/>
      <c r="BI2711" s="251" t="s">
        <v>122</v>
      </c>
      <c r="BJ2711" s="252"/>
      <c r="BK2711" s="4"/>
      <c r="BL2711" s="253" t="s">
        <v>123</v>
      </c>
      <c r="BM2711" s="254"/>
      <c r="BN2711" s="255" t="s">
        <v>124</v>
      </c>
      <c r="BO2711" s="256"/>
      <c r="BP2711" s="4"/>
      <c r="BQ2711" s="253" t="s">
        <v>125</v>
      </c>
      <c r="BR2711" s="254"/>
      <c r="BS2711" s="255" t="s">
        <v>126</v>
      </c>
      <c r="BT2711" s="256"/>
      <c r="BU2711" s="8"/>
      <c r="BV2711" s="253" t="s">
        <v>127</v>
      </c>
      <c r="BW2711" s="254"/>
      <c r="BX2711" s="255" t="s">
        <v>128</v>
      </c>
      <c r="BY2711" s="256"/>
      <c r="CA2711" s="27" t="s">
        <v>15</v>
      </c>
      <c r="CC2711" s="133" t="s">
        <v>70</v>
      </c>
      <c r="CD2711" s="9"/>
      <c r="CE2711" s="38"/>
      <c r="CF2711" s="38"/>
      <c r="CG2711" s="38"/>
      <c r="CH2711" s="38"/>
    </row>
    <row r="2712" spans="2:91" ht="18.600000000000001" customHeight="1" thickTop="1" thickBot="1">
      <c r="B2712" s="129">
        <v>7.2600000000000096</v>
      </c>
      <c r="D2712" s="29">
        <v>1</v>
      </c>
      <c r="E2712" s="30">
        <v>0</v>
      </c>
      <c r="F2712" s="31">
        <v>0</v>
      </c>
      <c r="G2712" s="32">
        <f t="shared" ref="G2712:G2775" si="26110">-1/($E$8*$B2712)</f>
        <v>-9.0796143250688591E-2</v>
      </c>
      <c r="I2712" s="29">
        <v>1</v>
      </c>
      <c r="J2712" s="33">
        <v>0</v>
      </c>
      <c r="K2712" s="31">
        <v>0</v>
      </c>
      <c r="L2712" s="32">
        <v>0</v>
      </c>
      <c r="N2712" s="29">
        <f t="shared" ref="N2712" si="26111">D2712*I2712+F2712*I2715-E2712*J2712-G2712*J2715</f>
        <v>0.98456625193086222</v>
      </c>
      <c r="O2712" s="33">
        <f t="shared" ref="O2712" si="26112">(D2712*J2712+E2712*I2712+F2712*J2715+G2712*I2715)</f>
        <v>0</v>
      </c>
      <c r="P2712" s="31">
        <f t="shared" ref="P2712" si="26113">D2712*K2712+F2712*K2715-E2712*L2712-G2712*L2715</f>
        <v>0</v>
      </c>
      <c r="Q2712" s="32">
        <f t="shared" ref="Q2712" si="26114">(D2712*L2712+E2712*K2712+F2712*L2715+G2712*K2715)</f>
        <v>-9.0796143250688591E-2</v>
      </c>
      <c r="S2712" s="29">
        <v>1</v>
      </c>
      <c r="T2712" s="30">
        <v>0</v>
      </c>
      <c r="U2712" s="31">
        <v>0</v>
      </c>
      <c r="V2712" s="32">
        <f t="shared" ref="V2712:V2775" si="26115">-1/($T$8*$B2712)</f>
        <v>-0.17638705234159757</v>
      </c>
      <c r="X2712" s="29">
        <f t="shared" ref="X2712" si="26116">N2712*S2712+P2712*S2715-O2712*T2712-Q2712*T2715</f>
        <v>0.98456625193086222</v>
      </c>
      <c r="Y2712" s="33">
        <f t="shared" ref="Y2712" si="26117">(N2712*T2712+O2712*S2712+P2712*T2715+Q2712*S2715)</f>
        <v>0</v>
      </c>
      <c r="Z2712" s="31">
        <f t="shared" ref="Z2712" si="26118">N2712*U2712+P2712*U2715-O2712*V2712-Q2712*V2715</f>
        <v>0</v>
      </c>
      <c r="AA2712" s="32">
        <f t="shared" ref="AA2712" si="26119">(N2712*V2712+O2712*U2712+P2712*V2715+Q2712*U2715)</f>
        <v>-0.26446088226378811</v>
      </c>
      <c r="AB2712" s="8"/>
      <c r="AC2712" s="29">
        <v>1</v>
      </c>
      <c r="AD2712" s="33">
        <v>0</v>
      </c>
      <c r="AE2712" s="31">
        <v>0</v>
      </c>
      <c r="AF2712" s="32">
        <v>0</v>
      </c>
      <c r="AH2712" s="29">
        <f t="shared" ref="AH2712" si="26120">X2712*AC2712+Z2712*AC2715-Y2712*AD2712-AA2712*AD2715</f>
        <v>0.94950087212371492</v>
      </c>
      <c r="AI2712" s="33">
        <f t="shared" ref="AI2712" si="26121">(X2712*AD2712+Y2712*AC2712+Z2712*AD2715+AA2712*AC2715)</f>
        <v>0</v>
      </c>
      <c r="AJ2712" s="31">
        <f t="shared" ref="AJ2712" si="26122">X2712*AE2712+Z2712*AE2715-Y2712*AF2712-AA2712*AF2715</f>
        <v>0</v>
      </c>
      <c r="AK2712" s="32">
        <f t="shared" ref="AK2712" si="26123">(X2712*AF2712+Y2712*AE2712+Z2712*AF2715+AA2712*AE2715)</f>
        <v>-0.26446088226378811</v>
      </c>
      <c r="AL2712" s="8"/>
      <c r="AM2712" s="29">
        <v>1</v>
      </c>
      <c r="AN2712" s="30">
        <v>0</v>
      </c>
      <c r="AO2712" s="31">
        <v>0</v>
      </c>
      <c r="AP2712" s="32">
        <f t="shared" ref="AP2712:AP2775" si="26124">-1/($AN$8*$B2712)</f>
        <v>-0.15950826446280969</v>
      </c>
      <c r="AR2712" s="29">
        <f t="shared" ref="AR2712" si="26125">AH2712*AM2712+AJ2712*AM2715-AI2712*AN2712-AK2712*AN2715</f>
        <v>0.94950087212371492</v>
      </c>
      <c r="AS2712" s="33">
        <f t="shared" ref="AS2712" si="26126">(AH2712*AN2712+AI2712*AM2712+AJ2712*AN2715+AK2712*AM2715)</f>
        <v>0</v>
      </c>
      <c r="AT2712" s="31">
        <f t="shared" ref="AT2712" si="26127">AH2712*AO2712+AJ2712*AO2715-AI2712*AP2712-AK2712*AP2715</f>
        <v>0</v>
      </c>
      <c r="AU2712" s="32">
        <f t="shared" ref="AU2712" si="26128">(AH2712*AP2712+AI2712*AO2712+AJ2712*AP2715+AK2712*AO2715)</f>
        <v>-0.41591411848216608</v>
      </c>
      <c r="AV2712" s="8"/>
      <c r="AW2712" s="29">
        <v>1</v>
      </c>
      <c r="AX2712" s="33">
        <v>0</v>
      </c>
      <c r="AY2712" s="31">
        <v>0</v>
      </c>
      <c r="AZ2712" s="32">
        <v>0</v>
      </c>
      <c r="BB2712" s="29">
        <f t="shared" ref="BB2712" si="26129">AR2712*AW2712+AT2712*AW2715-AS2712*AX2712-AU2712*AX2715</f>
        <v>0.89941010011418621</v>
      </c>
      <c r="BC2712" s="33">
        <f t="shared" ref="BC2712" si="26130">(AR2712*AX2712+AS2712*AW2712+AT2712*AX2715+AU2712*AW2715)</f>
        <v>0</v>
      </c>
      <c r="BD2712" s="31">
        <f t="shared" ref="BD2712" si="26131">AR2712*AY2712+AT2712*AY2715-AS2712*AZ2712-AU2712*AZ2715</f>
        <v>0</v>
      </c>
      <c r="BE2712" s="32">
        <f t="shared" ref="BE2712" si="26132">(AR2712*AZ2712+AS2712*AY2712+AT2712*AZ2715+AU2712*AY2715)</f>
        <v>-0.41591411848216608</v>
      </c>
      <c r="BF2712" s="8"/>
      <c r="BG2712" s="29">
        <v>1</v>
      </c>
      <c r="BH2712" s="30">
        <v>0</v>
      </c>
      <c r="BI2712" s="31">
        <v>0</v>
      </c>
      <c r="BJ2712" s="32">
        <f t="shared" ref="BJ2712:BJ2775" si="26133">-1/($BH$8*$B2712)</f>
        <v>-5.6086776859504063E-2</v>
      </c>
      <c r="BL2712" s="29">
        <f t="shared" ref="BL2712" si="26134">BB2712*BG2712+BD2712*BG2715-BC2712*BH2712-BE2712*BH2715</f>
        <v>0.89941010011418621</v>
      </c>
      <c r="BM2712" s="33">
        <f t="shared" ref="BM2712" si="26135">(BB2712*BH2712+BC2712*BG2712+BD2712*BH2715+BE2712*BG2715)</f>
        <v>0</v>
      </c>
      <c r="BN2712" s="31">
        <f t="shared" ref="BN2712" si="26136">BB2712*BI2712+BD2712*BI2715-BC2712*BJ2712-BE2712*BJ2715</f>
        <v>0</v>
      </c>
      <c r="BO2712" s="32">
        <f t="shared" ref="BO2712" si="26137">(BB2712*BJ2712+BC2712*BI2712+BD2712*BJ2715+BE2712*BI2715)</f>
        <v>-0.46635913207245466</v>
      </c>
      <c r="BP2712" s="8"/>
      <c r="BQ2712" s="34">
        <v>1</v>
      </c>
      <c r="BR2712" s="35">
        <v>0</v>
      </c>
      <c r="BS2712" s="11">
        <v>0</v>
      </c>
      <c r="BT2712" s="36">
        <v>0</v>
      </c>
      <c r="BV2712" s="29">
        <f t="shared" ref="BV2712" si="26138">BL2712*BQ2712+BN2712*BQ2715-BM2712*BR2712-BO2712*BR2715</f>
        <v>0.89941010011418621</v>
      </c>
      <c r="BW2712" s="33">
        <f t="shared" ref="BW2712" si="26139">(BL2712*BR2712+BM2712*BQ2712+BN2712*BR2715+BO2712*BQ2715)</f>
        <v>-0.46635913207245466</v>
      </c>
      <c r="BX2712" s="31">
        <f t="shared" ref="BX2712" si="26140">BL2712*BS2712+BN2712*BS2715-BM2712*BT2712-BO2712*BT2715</f>
        <v>0</v>
      </c>
      <c r="BY2712" s="32">
        <f t="shared" ref="BY2712" si="26141">(BL2712*BT2712+BM2712*BS2712+BN2712*BT2715+BO2712*BS2715)</f>
        <v>-0.46635913207245466</v>
      </c>
      <c r="CA2712" s="37">
        <f t="shared" ref="CA2712" si="26142">20*LOG(((1+$BR$8)/$BR$8)/((BV2712+BV2715)^2+(BW2712+BW2715)^2)^0.5)</f>
        <v>-3.485684408531968E-3</v>
      </c>
      <c r="CC2712" s="134">
        <f t="shared" ref="CC2712" si="26143">((BV2712^2+BW2712^2)^0.5)/((BV2715^2+BW2715^2)^0.5)</f>
        <v>1.025098580332569</v>
      </c>
      <c r="CD2712" s="9"/>
      <c r="CE2712" s="38"/>
      <c r="CF2712" s="38"/>
      <c r="CG2712" s="38"/>
      <c r="CH2712" s="38"/>
      <c r="CM2712" s="129">
        <v>7.24000000000001</v>
      </c>
    </row>
    <row r="2713" spans="2:91" ht="18.600000000000001" customHeight="1" thickBot="1">
      <c r="D2713" s="39"/>
      <c r="G2713" s="40"/>
      <c r="I2713" s="39"/>
      <c r="L2713" s="40"/>
      <c r="N2713" s="39"/>
      <c r="Q2713" s="40"/>
      <c r="S2713" s="39"/>
      <c r="V2713" s="40"/>
      <c r="X2713" s="39"/>
      <c r="AA2713" s="40"/>
      <c r="AC2713" s="39"/>
      <c r="AF2713" s="40"/>
      <c r="AH2713" s="39"/>
      <c r="AK2713" s="40"/>
      <c r="AM2713" s="39"/>
      <c r="AP2713" s="40"/>
      <c r="AR2713" s="39"/>
      <c r="AU2713" s="40"/>
      <c r="AW2713" s="39"/>
      <c r="AZ2713" s="40"/>
      <c r="BB2713" s="39"/>
      <c r="BE2713" s="40"/>
      <c r="BG2713" s="39"/>
      <c r="BJ2713" s="40"/>
      <c r="BL2713" s="39"/>
      <c r="BO2713" s="40"/>
      <c r="BQ2713" s="34"/>
      <c r="BR2713" s="11"/>
      <c r="BS2713" s="11"/>
      <c r="BT2713" s="41"/>
      <c r="BV2713" s="39"/>
      <c r="BY2713" s="40"/>
      <c r="CC2713" s="135"/>
      <c r="CD2713" s="9"/>
      <c r="CE2713" s="38"/>
      <c r="CF2713" s="38"/>
      <c r="CG2713" s="38"/>
      <c r="CH2713" s="38"/>
    </row>
    <row r="2714" spans="2:91" ht="18.600000000000001" customHeight="1" thickBot="1">
      <c r="D2714" s="258" t="s">
        <v>129</v>
      </c>
      <c r="E2714" s="259"/>
      <c r="F2714" s="260" t="s">
        <v>130</v>
      </c>
      <c r="G2714" s="261"/>
      <c r="H2714" s="229"/>
      <c r="I2714" s="258" t="s">
        <v>131</v>
      </c>
      <c r="J2714" s="259"/>
      <c r="K2714" s="260" t="s">
        <v>132</v>
      </c>
      <c r="L2714" s="261"/>
      <c r="N2714" s="253" t="s">
        <v>133</v>
      </c>
      <c r="O2714" s="254"/>
      <c r="P2714" s="255" t="s">
        <v>134</v>
      </c>
      <c r="Q2714" s="256"/>
      <c r="S2714" s="258" t="s">
        <v>135</v>
      </c>
      <c r="T2714" s="259"/>
      <c r="U2714" s="260" t="s">
        <v>136</v>
      </c>
      <c r="V2714" s="261"/>
      <c r="W2714" s="8"/>
      <c r="X2714" s="253" t="s">
        <v>137</v>
      </c>
      <c r="Y2714" s="254"/>
      <c r="Z2714" s="255" t="s">
        <v>138</v>
      </c>
      <c r="AA2714" s="256"/>
      <c r="AB2714" s="8"/>
      <c r="AC2714" s="258" t="s">
        <v>139</v>
      </c>
      <c r="AD2714" s="259"/>
      <c r="AE2714" s="260" t="s">
        <v>140</v>
      </c>
      <c r="AF2714" s="261"/>
      <c r="AG2714" s="8"/>
      <c r="AH2714" s="253" t="s">
        <v>141</v>
      </c>
      <c r="AI2714" s="254"/>
      <c r="AJ2714" s="255" t="s">
        <v>142</v>
      </c>
      <c r="AK2714" s="256"/>
      <c r="AL2714" s="8"/>
      <c r="AM2714" s="258" t="s">
        <v>143</v>
      </c>
      <c r="AN2714" s="259"/>
      <c r="AO2714" s="260" t="s">
        <v>144</v>
      </c>
      <c r="AP2714" s="261"/>
      <c r="AR2714" s="253" t="s">
        <v>145</v>
      </c>
      <c r="AS2714" s="254"/>
      <c r="AT2714" s="255" t="s">
        <v>146</v>
      </c>
      <c r="AU2714" s="256"/>
      <c r="AV2714" s="4"/>
      <c r="AW2714" s="258" t="s">
        <v>147</v>
      </c>
      <c r="AX2714" s="259"/>
      <c r="AY2714" s="260" t="s">
        <v>148</v>
      </c>
      <c r="AZ2714" s="261"/>
      <c r="BA2714" s="8"/>
      <c r="BB2714" s="253" t="s">
        <v>149</v>
      </c>
      <c r="BC2714" s="254"/>
      <c r="BD2714" s="255" t="s">
        <v>150</v>
      </c>
      <c r="BE2714" s="256"/>
      <c r="BF2714" s="4"/>
      <c r="BG2714" s="258" t="s">
        <v>151</v>
      </c>
      <c r="BH2714" s="259"/>
      <c r="BI2714" s="260" t="s">
        <v>152</v>
      </c>
      <c r="BJ2714" s="261"/>
      <c r="BK2714" s="4"/>
      <c r="BL2714" s="253" t="s">
        <v>153</v>
      </c>
      <c r="BM2714" s="254"/>
      <c r="BN2714" s="255" t="s">
        <v>154</v>
      </c>
      <c r="BO2714" s="256"/>
      <c r="BP2714" s="4"/>
      <c r="BQ2714" s="258" t="s">
        <v>155</v>
      </c>
      <c r="BR2714" s="259"/>
      <c r="BS2714" s="260" t="s">
        <v>156</v>
      </c>
      <c r="BT2714" s="261"/>
      <c r="BU2714" s="8"/>
      <c r="BV2714" s="253" t="s">
        <v>157</v>
      </c>
      <c r="BW2714" s="254"/>
      <c r="BX2714" s="255" t="s">
        <v>158</v>
      </c>
      <c r="BY2714" s="256"/>
      <c r="CA2714" s="46" t="s">
        <v>16</v>
      </c>
      <c r="CC2714" s="136" t="s">
        <v>71</v>
      </c>
      <c r="CD2714" s="9"/>
      <c r="CE2714" s="38"/>
      <c r="CF2714" s="38"/>
      <c r="CG2714" s="38"/>
      <c r="CH2714" s="38"/>
    </row>
    <row r="2715" spans="2:91" ht="18.600000000000001" customHeight="1" thickTop="1" thickBot="1">
      <c r="D2715" s="29">
        <v>0</v>
      </c>
      <c r="E2715" s="33">
        <v>0</v>
      </c>
      <c r="F2715" s="31">
        <v>1</v>
      </c>
      <c r="G2715" s="32">
        <v>0</v>
      </c>
      <c r="I2715" s="29">
        <v>0</v>
      </c>
      <c r="J2715" s="33">
        <f t="shared" ref="J2715" si="26144">IF(0=(1-$J$8*$K$8*$B2712^2),10^14,$B2712*$J$8/(1-$J$8*$K$8*$B2712^2))</f>
        <v>-0.16998241903871539</v>
      </c>
      <c r="K2715" s="31">
        <v>1</v>
      </c>
      <c r="L2715" s="32">
        <v>0</v>
      </c>
      <c r="N2715" s="29">
        <f t="shared" ref="N2715" si="26145">D2715*I2712+F2715*I2715-E2715*J2712-G2715*J2715</f>
        <v>0</v>
      </c>
      <c r="O2715" s="33">
        <f t="shared" ref="O2715" si="26146">(D2715*J2712+E2715*I2712+F2715*J2715+G2715*I2715)</f>
        <v>-0.16998241903871539</v>
      </c>
      <c r="P2715" s="31">
        <f t="shared" ref="P2715" si="26147">D2715*K2712+F2715*K2715-E2715*L2712-G2715*L2715</f>
        <v>1</v>
      </c>
      <c r="Q2715" s="32">
        <f t="shared" ref="Q2715" si="26148">(D2715*L2712+E2715*K2712+F2715*L2715+G2715*K2715)</f>
        <v>0</v>
      </c>
      <c r="S2715" s="29">
        <v>0</v>
      </c>
      <c r="T2715" s="33">
        <v>0</v>
      </c>
      <c r="U2715" s="31">
        <v>1</v>
      </c>
      <c r="V2715" s="32">
        <v>0</v>
      </c>
      <c r="X2715" s="29">
        <f t="shared" ref="X2715" si="26149">N2715*S2712+P2715*S2715-O2715*T2712-Q2715*T2715</f>
        <v>0</v>
      </c>
      <c r="Y2715" s="33">
        <f t="shared" ref="Y2715" si="26150">(N2715*T2712+O2715*S2712+P2715*T2715+Q2715*S2715)</f>
        <v>-0.16998241903871539</v>
      </c>
      <c r="Z2715" s="31">
        <f t="shared" ref="Z2715" si="26151">N2715*U2712+P2715*U2715-O2715*V2712-Q2715*V2715</f>
        <v>0.97001730215586679</v>
      </c>
      <c r="AA2715" s="32">
        <f t="shared" ref="AA2715" si="26152">(N2715*V2712+O2715*U2712+P2715*V2715+Q2715*U2715)</f>
        <v>0</v>
      </c>
      <c r="AB2715" s="8"/>
      <c r="AC2715" s="29">
        <v>0</v>
      </c>
      <c r="AD2715" s="33">
        <f t="shared" ref="AD2715" si="26153">IF(0=(1-$AD$8*$AE$8*$B2712^2),10^14,$B2712*$AD$8/(1-$AD$8*$AE$8*$B2712^2))</f>
        <v>-0.13259193385043269</v>
      </c>
      <c r="AE2715" s="31">
        <v>1</v>
      </c>
      <c r="AF2715" s="32">
        <v>0</v>
      </c>
      <c r="AH2715" s="29">
        <f t="shared" ref="AH2715" si="26154">X2715*AC2712+Z2715*AC2715-Y2715*AD2712-AA2715*AD2715</f>
        <v>0</v>
      </c>
      <c r="AI2715" s="33">
        <f t="shared" ref="AI2715" si="26155">(X2715*AD2712+Y2715*AC2712+Z2715*AD2715+AA2715*AC2715)</f>
        <v>-0.29859888899994125</v>
      </c>
      <c r="AJ2715" s="31">
        <f t="shared" ref="AJ2715" si="26156">X2715*AE2712+Z2715*AE2715-Y2715*AF2712-AA2715*AF2715</f>
        <v>0.97001730215586679</v>
      </c>
      <c r="AK2715" s="32">
        <f t="shared" ref="AK2715" si="26157">(X2715*AF2712+Y2715*AE2712+Z2715*AF2715+AA2715*AE2715)</f>
        <v>0</v>
      </c>
      <c r="AL2715" s="8"/>
      <c r="AM2715" s="29">
        <v>0</v>
      </c>
      <c r="AN2715" s="33">
        <v>0</v>
      </c>
      <c r="AO2715" s="31">
        <v>1</v>
      </c>
      <c r="AP2715" s="32">
        <v>0</v>
      </c>
      <c r="AR2715" s="29">
        <f t="shared" ref="AR2715" si="26158">AH2715*AM2712+AJ2715*AM2715-AI2715*AN2712-AK2715*AN2715</f>
        <v>0</v>
      </c>
      <c r="AS2715" s="33">
        <f t="shared" ref="AS2715" si="26159">(AH2715*AN2712+AI2715*AM2712+AJ2715*AN2715+AK2715*AM2715)</f>
        <v>-0.29859888899994125</v>
      </c>
      <c r="AT2715" s="31">
        <f t="shared" ref="AT2715" si="26160">AH2715*AO2712+AJ2715*AO2715-AI2715*AP2712-AK2715*AP2715</f>
        <v>0.92238831160096302</v>
      </c>
      <c r="AU2715" s="32">
        <f t="shared" ref="AU2715" si="26161">(AH2715*AP2712+AI2715*AO2712+AJ2715*AP2715+AK2715*AO2715)</f>
        <v>0</v>
      </c>
      <c r="AV2715" s="8"/>
      <c r="AW2715" s="29">
        <v>0</v>
      </c>
      <c r="AX2715" s="33">
        <f t="shared" ref="AX2715" si="26162">IF(0=(1-$AX$8*$AY$8*$B2712^2),10^14,$B2712*$AX$8/(1-$AX$8*$AY$8*$B2712^2))</f>
        <v>-0.12043537303405227</v>
      </c>
      <c r="AY2715" s="31">
        <v>1</v>
      </c>
      <c r="AZ2715" s="32">
        <v>0</v>
      </c>
      <c r="BB2715" s="29">
        <f t="shared" ref="BB2715" si="26163">AR2715*AW2712+AT2715*AW2715-AS2715*AX2712-AU2715*AX2715</f>
        <v>0</v>
      </c>
      <c r="BC2715" s="33">
        <f t="shared" ref="BC2715" si="26164">(AR2715*AX2712+AS2715*AW2712+AT2715*AX2715+AU2715*AW2715)</f>
        <v>-0.40968706938985289</v>
      </c>
      <c r="BD2715" s="31">
        <f t="shared" ref="BD2715" si="26165">AR2715*AY2712+AT2715*AY2715-AS2715*AZ2712-AU2715*AZ2715</f>
        <v>0.92238831160096302</v>
      </c>
      <c r="BE2715" s="32">
        <f t="shared" ref="BE2715" si="26166">(AR2715*AZ2712+AS2715*AY2712+AT2715*AZ2715+AU2715*AY2715)</f>
        <v>0</v>
      </c>
      <c r="BF2715" s="8"/>
      <c r="BG2715" s="29">
        <v>0</v>
      </c>
      <c r="BH2715" s="33">
        <v>0</v>
      </c>
      <c r="BI2715" s="31">
        <v>1</v>
      </c>
      <c r="BJ2715" s="32">
        <v>0</v>
      </c>
      <c r="BL2715" s="29">
        <f t="shared" ref="BL2715" si="26167">BB2715*BG2712+BD2715*BG2715-BC2715*BH2712-BE2715*BH2715</f>
        <v>0</v>
      </c>
      <c r="BM2715" s="33">
        <f t="shared" ref="BM2715" si="26168">(BB2715*BH2712+BC2715*BG2712+BD2715*BH2715+BE2715*BG2715)</f>
        <v>-0.40968706938985289</v>
      </c>
      <c r="BN2715" s="31">
        <f t="shared" ref="BN2715" si="26169">BB2715*BI2712+BD2715*BI2715-BC2715*BJ2712-BE2715*BJ2715</f>
        <v>0.89941028435787018</v>
      </c>
      <c r="BO2715" s="32">
        <f t="shared" ref="BO2715" si="26170">(BB2715*BJ2712+BC2715*BI2712+BD2715*BJ2715+BE2715*BI2715)</f>
        <v>0</v>
      </c>
      <c r="BP2715" s="8"/>
      <c r="BQ2715" s="19">
        <f t="shared" ref="BQ2715:BQ2778" si="26171">1/$BR$8</f>
        <v>1</v>
      </c>
      <c r="BR2715" s="47">
        <v>0</v>
      </c>
      <c r="BS2715" s="48">
        <v>1</v>
      </c>
      <c r="BT2715" s="49">
        <v>0</v>
      </c>
      <c r="BV2715" s="29">
        <f t="shared" ref="BV2715" si="26172">BL2715*BQ2712+BN2715*BQ2715-BM2715*BR2712-BO2715*BR2715</f>
        <v>0.89941028435787018</v>
      </c>
      <c r="BW2715" s="33">
        <f t="shared" ref="BW2715" si="26173">(BL2715*BR2712+BM2715*BQ2712+BN2715*BR2715+BO2715*BQ2715)</f>
        <v>-0.40968706938985289</v>
      </c>
      <c r="BX2715" s="31">
        <f t="shared" ref="BX2715" si="26174">BL2715*BS2712+BN2715*BS2715-BM2715*BT2712-BO2715*BT2715</f>
        <v>0.89941028435787018</v>
      </c>
      <c r="BY2715" s="32">
        <f t="shared" ref="BY2715" si="26175">(BL2715*BT2712+BM2715*BS2712+BN2715*BT2715+BO2715*BS2715)</f>
        <v>0</v>
      </c>
      <c r="CA2715" s="50">
        <f t="shared" ref="CA2715" si="26176">(180/PI())*ATAN(-1*(BW2712+BW2715)/(BV2712+BV2715))</f>
        <v>25.966614409535349</v>
      </c>
      <c r="CC2715" s="137">
        <f t="shared" ref="CC2715" si="26177">20*LOG(((1-(10^(CA2712/20)^2)*(1-((1-CC2712)/(1+CC2712))^2))^0.5))</f>
        <v>-30.196472975875789</v>
      </c>
      <c r="CD2715" s="9"/>
      <c r="CE2715" s="38"/>
      <c r="CF2715" s="38"/>
      <c r="CG2715" s="38"/>
      <c r="CH2715" s="38"/>
    </row>
    <row r="2716" spans="2:91" ht="18.600000000000001" customHeight="1">
      <c r="CC2716" s="42"/>
    </row>
    <row r="2717" spans="2:91" ht="18.600000000000001" customHeight="1" thickBot="1">
      <c r="E2717" s="22" t="s">
        <v>4</v>
      </c>
      <c r="J2717" s="22" t="s">
        <v>5</v>
      </c>
      <c r="O2717" s="22" t="s">
        <v>6</v>
      </c>
      <c r="T2717" s="22" t="s">
        <v>7</v>
      </c>
      <c r="Y2717" s="22" t="s">
        <v>8</v>
      </c>
      <c r="AD2717" s="22" t="s">
        <v>65</v>
      </c>
      <c r="AI2717" s="22" t="s">
        <v>9</v>
      </c>
      <c r="AN2717" s="22" t="s">
        <v>66</v>
      </c>
      <c r="AS2717" s="22" t="s">
        <v>51</v>
      </c>
      <c r="AX2717" s="22" t="s">
        <v>67</v>
      </c>
      <c r="BC2717" s="22" t="s">
        <v>52</v>
      </c>
      <c r="BH2717" s="22" t="s">
        <v>68</v>
      </c>
      <c r="BM2717" s="22" t="s">
        <v>63</v>
      </c>
      <c r="BQ2717" s="23" t="s">
        <v>69</v>
      </c>
      <c r="BR2717" s="23"/>
      <c r="BS2717" s="24"/>
      <c r="BT2717" s="24"/>
      <c r="BU2717" s="24"/>
      <c r="BW2717" s="22" t="s">
        <v>64</v>
      </c>
    </row>
    <row r="2718" spans="2:91" ht="18.600000000000001" customHeight="1" thickBot="1">
      <c r="D2718" s="249" t="s">
        <v>103</v>
      </c>
      <c r="E2718" s="250"/>
      <c r="F2718" s="251" t="s">
        <v>104</v>
      </c>
      <c r="G2718" s="252"/>
      <c r="H2718" s="229"/>
      <c r="I2718" s="253" t="s">
        <v>11</v>
      </c>
      <c r="J2718" s="254"/>
      <c r="K2718" s="255" t="s">
        <v>12</v>
      </c>
      <c r="L2718" s="256"/>
      <c r="M2718" s="24"/>
      <c r="N2718" s="253" t="s">
        <v>105</v>
      </c>
      <c r="O2718" s="254"/>
      <c r="P2718" s="255" t="s">
        <v>106</v>
      </c>
      <c r="Q2718" s="256"/>
      <c r="R2718" s="24"/>
      <c r="S2718" s="249" t="s">
        <v>107</v>
      </c>
      <c r="T2718" s="250"/>
      <c r="U2718" s="251" t="s">
        <v>108</v>
      </c>
      <c r="V2718" s="252"/>
      <c r="W2718" s="8"/>
      <c r="X2718" s="253" t="s">
        <v>109</v>
      </c>
      <c r="Y2718" s="254"/>
      <c r="Z2718" s="255" t="s">
        <v>110</v>
      </c>
      <c r="AA2718" s="256"/>
      <c r="AB2718" s="8"/>
      <c r="AC2718" s="253" t="s">
        <v>111</v>
      </c>
      <c r="AD2718" s="254"/>
      <c r="AE2718" s="255" t="s">
        <v>14</v>
      </c>
      <c r="AF2718" s="256"/>
      <c r="AG2718" s="8"/>
      <c r="AH2718" s="253" t="s">
        <v>112</v>
      </c>
      <c r="AI2718" s="254"/>
      <c r="AJ2718" s="255" t="s">
        <v>113</v>
      </c>
      <c r="AK2718" s="256"/>
      <c r="AL2718" s="8"/>
      <c r="AM2718" s="249" t="s">
        <v>114</v>
      </c>
      <c r="AN2718" s="250"/>
      <c r="AO2718" s="251" t="s">
        <v>115</v>
      </c>
      <c r="AP2718" s="252"/>
      <c r="AQ2718" s="24"/>
      <c r="AR2718" s="253" t="s">
        <v>116</v>
      </c>
      <c r="AS2718" s="254"/>
      <c r="AT2718" s="255" t="s">
        <v>13</v>
      </c>
      <c r="AU2718" s="256"/>
      <c r="AV2718" s="4"/>
      <c r="AW2718" s="253" t="s">
        <v>117</v>
      </c>
      <c r="AX2718" s="254"/>
      <c r="AY2718" s="255" t="s">
        <v>118</v>
      </c>
      <c r="AZ2718" s="256"/>
      <c r="BA2718" s="8"/>
      <c r="BB2718" s="253" t="s">
        <v>119</v>
      </c>
      <c r="BC2718" s="254"/>
      <c r="BD2718" s="255" t="s">
        <v>120</v>
      </c>
      <c r="BE2718" s="256"/>
      <c r="BF2718" s="4"/>
      <c r="BG2718" s="249" t="s">
        <v>121</v>
      </c>
      <c r="BH2718" s="250"/>
      <c r="BI2718" s="251" t="s">
        <v>122</v>
      </c>
      <c r="BJ2718" s="252"/>
      <c r="BK2718" s="4"/>
      <c r="BL2718" s="253" t="s">
        <v>123</v>
      </c>
      <c r="BM2718" s="254"/>
      <c r="BN2718" s="255" t="s">
        <v>124</v>
      </c>
      <c r="BO2718" s="256"/>
      <c r="BP2718" s="4"/>
      <c r="BQ2718" s="253" t="s">
        <v>125</v>
      </c>
      <c r="BR2718" s="254"/>
      <c r="BS2718" s="255" t="s">
        <v>126</v>
      </c>
      <c r="BT2718" s="256"/>
      <c r="BU2718" s="8"/>
      <c r="BV2718" s="253" t="s">
        <v>127</v>
      </c>
      <c r="BW2718" s="254"/>
      <c r="BX2718" s="255" t="s">
        <v>128</v>
      </c>
      <c r="BY2718" s="256"/>
      <c r="CA2718" s="27" t="s">
        <v>15</v>
      </c>
      <c r="CC2718" s="133" t="s">
        <v>70</v>
      </c>
      <c r="CD2718" s="9"/>
      <c r="CE2718" s="38"/>
      <c r="CF2718" s="38"/>
      <c r="CG2718" s="38"/>
      <c r="CH2718" s="38"/>
    </row>
    <row r="2719" spans="2:91" ht="18.600000000000001" customHeight="1" thickTop="1" thickBot="1">
      <c r="B2719" s="129">
        <v>7.28000000000001</v>
      </c>
      <c r="D2719" s="29">
        <v>1</v>
      </c>
      <c r="E2719" s="30">
        <v>0</v>
      </c>
      <c r="F2719" s="31">
        <v>0</v>
      </c>
      <c r="G2719" s="32">
        <f t="shared" ref="G2719:G2782" si="26178">-1/($E$8*$B2719)</f>
        <v>-9.0546703296703168E-2</v>
      </c>
      <c r="I2719" s="29">
        <v>1</v>
      </c>
      <c r="J2719" s="33">
        <v>0</v>
      </c>
      <c r="K2719" s="31">
        <v>0</v>
      </c>
      <c r="L2719" s="32">
        <v>0</v>
      </c>
      <c r="N2719" s="29">
        <f t="shared" ref="N2719" si="26179">D2719*I2719+F2719*I2722-E2719*J2719-G2719*J2722</f>
        <v>0.98465118281995678</v>
      </c>
      <c r="O2719" s="33">
        <f t="shared" ref="O2719" si="26180">(D2719*J2719+E2719*I2719+F2719*J2722+G2719*I2722)</f>
        <v>0</v>
      </c>
      <c r="P2719" s="31">
        <f t="shared" ref="P2719" si="26181">D2719*K2719+F2719*K2722-E2719*L2719-G2719*L2722</f>
        <v>0</v>
      </c>
      <c r="Q2719" s="32">
        <f t="shared" ref="Q2719" si="26182">(D2719*L2719+E2719*K2719+F2719*L2722+G2719*K2722)</f>
        <v>-9.0546703296703168E-2</v>
      </c>
      <c r="S2719" s="29">
        <v>1</v>
      </c>
      <c r="T2719" s="30">
        <v>0</v>
      </c>
      <c r="U2719" s="31">
        <v>0</v>
      </c>
      <c r="V2719" s="32">
        <f t="shared" ref="V2719:V2782" si="26183">-1/($T$8*$B2719)</f>
        <v>-0.17590247252747229</v>
      </c>
      <c r="X2719" s="29">
        <f t="shared" ref="X2719" si="26184">N2719*S2719+P2719*S2722-O2719*T2719-Q2719*T2722</f>
        <v>0.98465118281995678</v>
      </c>
      <c r="Y2719" s="33">
        <f t="shared" ref="Y2719" si="26185">(N2719*T2719+O2719*S2719+P2719*T2722+Q2719*S2722)</f>
        <v>0</v>
      </c>
      <c r="Z2719" s="31">
        <f t="shared" ref="Z2719" si="26186">N2719*U2719+P2719*U2722-O2719*V2719-Q2719*V2722</f>
        <v>0</v>
      </c>
      <c r="AA2719" s="32">
        <f t="shared" ref="AA2719" si="26187">(N2719*V2719+O2719*U2719+P2719*V2722+Q2719*U2722)</f>
        <v>-0.2637492809318337</v>
      </c>
      <c r="AB2719" s="8"/>
      <c r="AC2719" s="29">
        <v>1</v>
      </c>
      <c r="AD2719" s="33">
        <v>0</v>
      </c>
      <c r="AE2719" s="31">
        <v>0</v>
      </c>
      <c r="AF2719" s="32">
        <v>0</v>
      </c>
      <c r="AH2719" s="29">
        <f t="shared" ref="AH2719" si="26188">X2719*AC2719+Z2719*AC2722-Y2719*AD2719-AA2719*AD2722</f>
        <v>0.94977831513401356</v>
      </c>
      <c r="AI2719" s="33">
        <f t="shared" ref="AI2719" si="26189">(X2719*AD2719+Y2719*AC2719+Z2719*AD2722+AA2719*AC2722)</f>
        <v>0</v>
      </c>
      <c r="AJ2719" s="31">
        <f t="shared" ref="AJ2719" si="26190">X2719*AE2719+Z2719*AE2722-Y2719*AF2719-AA2719*AF2722</f>
        <v>0</v>
      </c>
      <c r="AK2719" s="32">
        <f t="shared" ref="AK2719" si="26191">(X2719*AF2719+Y2719*AE2719+Z2719*AF2722+AA2719*AE2722)</f>
        <v>-0.2637492809318337</v>
      </c>
      <c r="AL2719" s="8"/>
      <c r="AM2719" s="29">
        <v>1</v>
      </c>
      <c r="AN2719" s="30">
        <v>0</v>
      </c>
      <c r="AO2719" s="31">
        <v>0</v>
      </c>
      <c r="AP2719" s="32">
        <f t="shared" ref="AP2719:AP2782" si="26192">-1/($AN$8*$B2719)</f>
        <v>-0.15907005494505472</v>
      </c>
      <c r="AR2719" s="29">
        <f t="shared" ref="AR2719" si="26193">AH2719*AM2719+AJ2719*AM2722-AI2719*AN2719-AK2719*AN2722</f>
        <v>0.94977831513401356</v>
      </c>
      <c r="AS2719" s="33">
        <f t="shared" ref="AS2719" si="26194">(AH2719*AN2719+AI2719*AM2719+AJ2719*AN2722+AK2719*AM2722)</f>
        <v>0</v>
      </c>
      <c r="AT2719" s="31">
        <f t="shared" ref="AT2719" si="26195">AH2719*AO2719+AJ2719*AO2722-AI2719*AP2719-AK2719*AP2722</f>
        <v>0</v>
      </c>
      <c r="AU2719" s="32">
        <f t="shared" ref="AU2719" si="26196">(AH2719*AP2719+AI2719*AO2719+AJ2719*AP2722+AK2719*AO2722)</f>
        <v>-0.41483056970582272</v>
      </c>
      <c r="AV2719" s="8"/>
      <c r="AW2719" s="29">
        <v>1</v>
      </c>
      <c r="AX2719" s="33">
        <v>0</v>
      </c>
      <c r="AY2719" s="31">
        <v>0</v>
      </c>
      <c r="AZ2719" s="32">
        <v>0</v>
      </c>
      <c r="BB2719" s="29">
        <f t="shared" ref="BB2719" si="26197">AR2719*AW2719+AT2719*AW2722-AS2719*AX2719-AU2719*AX2722</f>
        <v>0.8999574752487487</v>
      </c>
      <c r="BC2719" s="33">
        <f t="shared" ref="BC2719" si="26198">(AR2719*AX2719+AS2719*AW2719+AT2719*AX2722+AU2719*AW2722)</f>
        <v>0</v>
      </c>
      <c r="BD2719" s="31">
        <f t="shared" ref="BD2719" si="26199">AR2719*AY2719+AT2719*AY2722-AS2719*AZ2719-AU2719*AZ2722</f>
        <v>0</v>
      </c>
      <c r="BE2719" s="32">
        <f t="shared" ref="BE2719" si="26200">(AR2719*AZ2719+AS2719*AY2719+AT2719*AZ2722+AU2719*AY2722)</f>
        <v>-0.41483056970582272</v>
      </c>
      <c r="BF2719" s="8"/>
      <c r="BG2719" s="29">
        <v>1</v>
      </c>
      <c r="BH2719" s="30">
        <v>0</v>
      </c>
      <c r="BI2719" s="31">
        <v>0</v>
      </c>
      <c r="BJ2719" s="32">
        <f t="shared" ref="BJ2719:BJ2782" si="26201">-1/($BH$8*$B2719)</f>
        <v>-5.5932692307692232E-2</v>
      </c>
      <c r="BL2719" s="29">
        <f t="shared" ref="BL2719" si="26202">BB2719*BG2719+BD2719*BG2722-BC2719*BH2719-BE2719*BH2722</f>
        <v>0.8999574752487487</v>
      </c>
      <c r="BM2719" s="33">
        <f t="shared" ref="BM2719" si="26203">(BB2719*BH2719+BC2719*BG2719+BD2719*BH2722+BE2719*BG2722)</f>
        <v>0</v>
      </c>
      <c r="BN2719" s="31">
        <f t="shared" ref="BN2719" si="26204">BB2719*BI2719+BD2719*BI2722-BC2719*BJ2719-BE2719*BJ2722</f>
        <v>0</v>
      </c>
      <c r="BO2719" s="32">
        <f t="shared" ref="BO2719" si="26205">(BB2719*BJ2719+BC2719*BI2719+BD2719*BJ2722+BE2719*BI2722)</f>
        <v>-0.4651676142589185</v>
      </c>
      <c r="BP2719" s="8"/>
      <c r="BQ2719" s="34">
        <v>1</v>
      </c>
      <c r="BR2719" s="35">
        <v>0</v>
      </c>
      <c r="BS2719" s="11">
        <v>0</v>
      </c>
      <c r="BT2719" s="36">
        <v>0</v>
      </c>
      <c r="BV2719" s="29">
        <f t="shared" ref="BV2719" si="26206">BL2719*BQ2719+BN2719*BQ2722-BM2719*BR2719-BO2719*BR2722</f>
        <v>0.8999574752487487</v>
      </c>
      <c r="BW2719" s="33">
        <f t="shared" ref="BW2719" si="26207">(BL2719*BR2719+BM2719*BQ2719+BN2719*BR2722+BO2719*BQ2722)</f>
        <v>-0.4651676142589185</v>
      </c>
      <c r="BX2719" s="31">
        <f t="shared" ref="BX2719" si="26208">BL2719*BS2719+BN2719*BS2722-BM2719*BT2719-BO2719*BT2722</f>
        <v>0</v>
      </c>
      <c r="BY2719" s="32">
        <f t="shared" ref="BY2719" si="26209">(BL2719*BT2719+BM2719*BS2719+BN2719*BT2722+BO2719*BS2722)</f>
        <v>-0.4651676142589185</v>
      </c>
      <c r="CA2719" s="37">
        <f t="shared" ref="CA2719" si="26210">20*LOG(((1+$BR$8)/$BR$8)/((BV2719+BV2722)^2+(BW2719+BW2722)^2)^0.5)</f>
        <v>-3.4705074780929167E-3</v>
      </c>
      <c r="CC2719" s="134">
        <f t="shared" ref="CC2719" si="26211">((BV2719^2+BW2719^2)^0.5)/((BV2722^2+BW2722^2)^0.5)</f>
        <v>1.0249779155825149</v>
      </c>
      <c r="CD2719" s="9"/>
      <c r="CE2719" s="38"/>
      <c r="CF2719" s="38"/>
      <c r="CG2719" s="38"/>
      <c r="CH2719" s="38"/>
      <c r="CM2719" s="129">
        <v>7.2600000000000096</v>
      </c>
    </row>
    <row r="2720" spans="2:91" ht="18.600000000000001" customHeight="1" thickBot="1">
      <c r="D2720" s="39"/>
      <c r="G2720" s="40"/>
      <c r="I2720" s="39"/>
      <c r="L2720" s="40"/>
      <c r="N2720" s="39"/>
      <c r="Q2720" s="40"/>
      <c r="S2720" s="39"/>
      <c r="V2720" s="40"/>
      <c r="X2720" s="39"/>
      <c r="AA2720" s="40"/>
      <c r="AC2720" s="39"/>
      <c r="AF2720" s="40"/>
      <c r="AH2720" s="39"/>
      <c r="AK2720" s="40"/>
      <c r="AM2720" s="39"/>
      <c r="AP2720" s="40"/>
      <c r="AR2720" s="39"/>
      <c r="AU2720" s="40"/>
      <c r="AW2720" s="39"/>
      <c r="AZ2720" s="40"/>
      <c r="BB2720" s="39"/>
      <c r="BE2720" s="40"/>
      <c r="BG2720" s="39"/>
      <c r="BJ2720" s="40"/>
      <c r="BL2720" s="39"/>
      <c r="BO2720" s="40"/>
      <c r="BQ2720" s="34"/>
      <c r="BR2720" s="11"/>
      <c r="BS2720" s="11"/>
      <c r="BT2720" s="41"/>
      <c r="BV2720" s="39"/>
      <c r="BY2720" s="40"/>
      <c r="CC2720" s="135"/>
      <c r="CD2720" s="9"/>
      <c r="CE2720" s="38"/>
      <c r="CF2720" s="38"/>
      <c r="CG2720" s="38"/>
      <c r="CH2720" s="38"/>
    </row>
    <row r="2721" spans="2:91" ht="18.600000000000001" customHeight="1" thickBot="1">
      <c r="D2721" s="258" t="s">
        <v>129</v>
      </c>
      <c r="E2721" s="259"/>
      <c r="F2721" s="260" t="s">
        <v>130</v>
      </c>
      <c r="G2721" s="261"/>
      <c r="H2721" s="229"/>
      <c r="I2721" s="258" t="s">
        <v>131</v>
      </c>
      <c r="J2721" s="259"/>
      <c r="K2721" s="260" t="s">
        <v>132</v>
      </c>
      <c r="L2721" s="261"/>
      <c r="N2721" s="253" t="s">
        <v>133</v>
      </c>
      <c r="O2721" s="254"/>
      <c r="P2721" s="255" t="s">
        <v>134</v>
      </c>
      <c r="Q2721" s="256"/>
      <c r="S2721" s="258" t="s">
        <v>135</v>
      </c>
      <c r="T2721" s="259"/>
      <c r="U2721" s="260" t="s">
        <v>136</v>
      </c>
      <c r="V2721" s="261"/>
      <c r="W2721" s="8"/>
      <c r="X2721" s="253" t="s">
        <v>137</v>
      </c>
      <c r="Y2721" s="254"/>
      <c r="Z2721" s="255" t="s">
        <v>138</v>
      </c>
      <c r="AA2721" s="256"/>
      <c r="AB2721" s="8"/>
      <c r="AC2721" s="258" t="s">
        <v>139</v>
      </c>
      <c r="AD2721" s="259"/>
      <c r="AE2721" s="260" t="s">
        <v>140</v>
      </c>
      <c r="AF2721" s="261"/>
      <c r="AG2721" s="8"/>
      <c r="AH2721" s="253" t="s">
        <v>141</v>
      </c>
      <c r="AI2721" s="254"/>
      <c r="AJ2721" s="255" t="s">
        <v>142</v>
      </c>
      <c r="AK2721" s="256"/>
      <c r="AL2721" s="8"/>
      <c r="AM2721" s="258" t="s">
        <v>143</v>
      </c>
      <c r="AN2721" s="259"/>
      <c r="AO2721" s="260" t="s">
        <v>144</v>
      </c>
      <c r="AP2721" s="261"/>
      <c r="AR2721" s="253" t="s">
        <v>145</v>
      </c>
      <c r="AS2721" s="254"/>
      <c r="AT2721" s="255" t="s">
        <v>146</v>
      </c>
      <c r="AU2721" s="256"/>
      <c r="AV2721" s="4"/>
      <c r="AW2721" s="258" t="s">
        <v>147</v>
      </c>
      <c r="AX2721" s="259"/>
      <c r="AY2721" s="260" t="s">
        <v>148</v>
      </c>
      <c r="AZ2721" s="261"/>
      <c r="BA2721" s="8"/>
      <c r="BB2721" s="253" t="s">
        <v>149</v>
      </c>
      <c r="BC2721" s="254"/>
      <c r="BD2721" s="255" t="s">
        <v>150</v>
      </c>
      <c r="BE2721" s="256"/>
      <c r="BF2721" s="4"/>
      <c r="BG2721" s="258" t="s">
        <v>151</v>
      </c>
      <c r="BH2721" s="259"/>
      <c r="BI2721" s="260" t="s">
        <v>152</v>
      </c>
      <c r="BJ2721" s="261"/>
      <c r="BK2721" s="4"/>
      <c r="BL2721" s="253" t="s">
        <v>153</v>
      </c>
      <c r="BM2721" s="254"/>
      <c r="BN2721" s="255" t="s">
        <v>154</v>
      </c>
      <c r="BO2721" s="256"/>
      <c r="BP2721" s="4"/>
      <c r="BQ2721" s="258" t="s">
        <v>155</v>
      </c>
      <c r="BR2721" s="259"/>
      <c r="BS2721" s="260" t="s">
        <v>156</v>
      </c>
      <c r="BT2721" s="261"/>
      <c r="BU2721" s="8"/>
      <c r="BV2721" s="253" t="s">
        <v>157</v>
      </c>
      <c r="BW2721" s="254"/>
      <c r="BX2721" s="255" t="s">
        <v>158</v>
      </c>
      <c r="BY2721" s="256"/>
      <c r="CA2721" s="46" t="s">
        <v>16</v>
      </c>
      <c r="CC2721" s="136" t="s">
        <v>71</v>
      </c>
      <c r="CD2721" s="9"/>
      <c r="CE2721" s="38"/>
      <c r="CF2721" s="38"/>
      <c r="CG2721" s="38"/>
      <c r="CH2721" s="38"/>
    </row>
    <row r="2722" spans="2:91" ht="18.600000000000001" customHeight="1" thickTop="1" thickBot="1">
      <c r="D2722" s="29">
        <v>0</v>
      </c>
      <c r="E2722" s="33">
        <v>0</v>
      </c>
      <c r="F2722" s="31">
        <v>1</v>
      </c>
      <c r="G2722" s="32">
        <v>0</v>
      </c>
      <c r="I2722" s="29">
        <v>0</v>
      </c>
      <c r="J2722" s="33">
        <f t="shared" ref="J2722" si="26212">IF(0=(1-$J$8*$K$8*$B2719^2),10^14,$B2719*$J$8/(1-$J$8*$K$8*$B2719^2))</f>
        <v>-0.16951271135458398</v>
      </c>
      <c r="K2722" s="31">
        <v>1</v>
      </c>
      <c r="L2722" s="32">
        <v>0</v>
      </c>
      <c r="N2722" s="29">
        <f t="shared" ref="N2722" si="26213">D2722*I2719+F2722*I2722-E2722*J2719-G2722*J2722</f>
        <v>0</v>
      </c>
      <c r="O2722" s="33">
        <f t="shared" ref="O2722" si="26214">(D2722*J2719+E2722*I2719+F2722*J2722+G2722*I2722)</f>
        <v>-0.16951271135458398</v>
      </c>
      <c r="P2722" s="31">
        <f t="shared" ref="P2722" si="26215">D2722*K2719+F2722*K2722-E2722*L2719-G2722*L2722</f>
        <v>1</v>
      </c>
      <c r="Q2722" s="32">
        <f t="shared" ref="Q2722" si="26216">(D2722*L2719+E2722*K2719+F2722*L2722+G2722*K2722)</f>
        <v>0</v>
      </c>
      <c r="S2722" s="29">
        <v>0</v>
      </c>
      <c r="T2722" s="33">
        <v>0</v>
      </c>
      <c r="U2722" s="31">
        <v>1</v>
      </c>
      <c r="V2722" s="32">
        <v>0</v>
      </c>
      <c r="X2722" s="29">
        <f t="shared" ref="X2722" si="26217">N2722*S2719+P2722*S2722-O2722*T2719-Q2722*T2722</f>
        <v>0</v>
      </c>
      <c r="Y2722" s="33">
        <f t="shared" ref="Y2722" si="26218">(N2722*T2719+O2722*S2719+P2722*T2722+Q2722*S2722)</f>
        <v>-0.16951271135458398</v>
      </c>
      <c r="Z2722" s="31">
        <f t="shared" ref="Z2722" si="26219">N2722*U2719+P2722*U2722-O2722*V2719-Q2722*V2722</f>
        <v>0.97018229494789299</v>
      </c>
      <c r="AA2722" s="32">
        <f t="shared" ref="AA2722" si="26220">(N2722*V2719+O2722*U2719+P2722*V2722+Q2722*U2722)</f>
        <v>0</v>
      </c>
      <c r="AB2722" s="8"/>
      <c r="AC2722" s="29">
        <v>0</v>
      </c>
      <c r="AD2722" s="33">
        <f t="shared" ref="AD2722" si="26221">IF(0=(1-$AD$8*$AE$8*$B2719^2),10^14,$B2719*$AD$8/(1-$AD$8*$AE$8*$B2719^2))</f>
        <v>-0.13221976402262153</v>
      </c>
      <c r="AE2722" s="31">
        <v>1</v>
      </c>
      <c r="AF2722" s="32">
        <v>0</v>
      </c>
      <c r="AH2722" s="29">
        <f t="shared" ref="AH2722" si="26222">X2722*AC2719+Z2722*AC2722-Y2722*AD2719-AA2722*AD2722</f>
        <v>0</v>
      </c>
      <c r="AI2722" s="33">
        <f t="shared" ref="AI2722" si="26223">(X2722*AD2719+Y2722*AC2719+Z2722*AD2722+AA2722*AC2722)</f>
        <v>-0.2977899854515198</v>
      </c>
      <c r="AJ2722" s="31">
        <f t="shared" ref="AJ2722" si="26224">X2722*AE2719+Z2722*AE2722-Y2722*AF2719-AA2722*AF2722</f>
        <v>0.97018229494789299</v>
      </c>
      <c r="AK2722" s="32">
        <f t="shared" ref="AK2722" si="26225">(X2722*AF2719+Y2722*AE2719+Z2722*AF2722+AA2722*AE2722)</f>
        <v>0</v>
      </c>
      <c r="AL2722" s="8"/>
      <c r="AM2722" s="29">
        <v>0</v>
      </c>
      <c r="AN2722" s="33">
        <v>0</v>
      </c>
      <c r="AO2722" s="31">
        <v>1</v>
      </c>
      <c r="AP2722" s="32">
        <v>0</v>
      </c>
      <c r="AR2722" s="29">
        <f t="shared" ref="AR2722" si="26226">AH2722*AM2719+AJ2722*AM2722-AI2722*AN2719-AK2722*AN2722</f>
        <v>0</v>
      </c>
      <c r="AS2722" s="33">
        <f t="shared" ref="AS2722" si="26227">(AH2722*AN2719+AI2722*AM2719+AJ2722*AN2722+AK2722*AM2722)</f>
        <v>-0.2977899854515198</v>
      </c>
      <c r="AT2722" s="31">
        <f t="shared" ref="AT2722" si="26228">AH2722*AO2719+AJ2722*AO2722-AI2722*AP2719-AK2722*AP2722</f>
        <v>0.92281282560003264</v>
      </c>
      <c r="AU2722" s="32">
        <f t="shared" ref="AU2722" si="26229">(AH2722*AP2719+AI2722*AO2719+AJ2722*AP2722+AK2722*AO2722)</f>
        <v>0</v>
      </c>
      <c r="AV2722" s="8"/>
      <c r="AW2722" s="29">
        <v>0</v>
      </c>
      <c r="AX2722" s="33">
        <f t="shared" ref="AX2722" si="26230">IF(0=(1-$AX$8*$AY$8*$B2719^2),10^14,$B2719*$AX$8/(1-$AX$8*$AY$8*$B2719^2))</f>
        <v>-0.12009924900326251</v>
      </c>
      <c r="AY2722" s="31">
        <v>1</v>
      </c>
      <c r="AZ2722" s="32">
        <v>0</v>
      </c>
      <c r="BB2722" s="29">
        <f t="shared" ref="BB2722" si="26231">AR2722*AW2719+AT2722*AW2722-AS2722*AX2719-AU2722*AX2722</f>
        <v>0</v>
      </c>
      <c r="BC2722" s="33">
        <f t="shared" ref="BC2722" si="26232">(AR2722*AX2719+AS2722*AW2719+AT2722*AX2722+AU2722*AW2722)</f>
        <v>-0.40861911277666241</v>
      </c>
      <c r="BD2722" s="31">
        <f t="shared" ref="BD2722" si="26233">AR2722*AY2719+AT2722*AY2722-AS2722*AZ2719-AU2722*AZ2722</f>
        <v>0.92281282560003264</v>
      </c>
      <c r="BE2722" s="32">
        <f t="shared" ref="BE2722" si="26234">(AR2722*AZ2719+AS2722*AY2719+AT2722*AZ2722+AU2722*AY2722)</f>
        <v>0</v>
      </c>
      <c r="BF2722" s="8"/>
      <c r="BG2722" s="29">
        <v>0</v>
      </c>
      <c r="BH2722" s="33">
        <v>0</v>
      </c>
      <c r="BI2722" s="31">
        <v>1</v>
      </c>
      <c r="BJ2722" s="32">
        <v>0</v>
      </c>
      <c r="BL2722" s="29">
        <f t="shared" ref="BL2722" si="26235">BB2722*BG2719+BD2722*BG2722-BC2722*BH2719-BE2722*BH2722</f>
        <v>0</v>
      </c>
      <c r="BM2722" s="33">
        <f t="shared" ref="BM2722" si="26236">(BB2722*BH2719+BC2722*BG2719+BD2722*BH2722+BE2722*BG2722)</f>
        <v>-0.40861911277666241</v>
      </c>
      <c r="BN2722" s="31">
        <f t="shared" ref="BN2722" si="26237">BB2722*BI2719+BD2722*BI2722-BC2722*BJ2719-BE2722*BJ2722</f>
        <v>0.8999576584940534</v>
      </c>
      <c r="BO2722" s="32">
        <f t="shared" ref="BO2722" si="26238">(BB2722*BJ2719+BC2722*BI2719+BD2722*BJ2722+BE2722*BI2722)</f>
        <v>0</v>
      </c>
      <c r="BP2722" s="8"/>
      <c r="BQ2722" s="19">
        <f t="shared" ref="BQ2722:BQ2785" si="26239">1/$BR$8</f>
        <v>1</v>
      </c>
      <c r="BR2722" s="47">
        <v>0</v>
      </c>
      <c r="BS2722" s="48">
        <v>1</v>
      </c>
      <c r="BT2722" s="49">
        <v>0</v>
      </c>
      <c r="BV2722" s="29">
        <f t="shared" ref="BV2722" si="26240">BL2722*BQ2719+BN2722*BQ2722-BM2722*BR2719-BO2722*BR2722</f>
        <v>0.8999576584940534</v>
      </c>
      <c r="BW2722" s="33">
        <f t="shared" ref="BW2722" si="26241">(BL2722*BR2719+BM2722*BQ2719+BN2722*BR2722+BO2722*BQ2722)</f>
        <v>-0.40861911277666241</v>
      </c>
      <c r="BX2722" s="31">
        <f t="shared" ref="BX2722" si="26242">BL2722*BS2719+BN2722*BS2722-BM2722*BT2719-BO2722*BT2722</f>
        <v>0.8999576584940534</v>
      </c>
      <c r="BY2722" s="32">
        <f t="shared" ref="BY2722" si="26243">(BL2722*BT2719+BM2722*BS2719+BN2722*BT2722+BO2722*BS2722)</f>
        <v>0</v>
      </c>
      <c r="CA2722" s="50">
        <f t="shared" ref="CA2722" si="26244">(180/PI())*ATAN(-1*(BW2719+BW2722)/(BV2719+BV2722))</f>
        <v>25.894716522052345</v>
      </c>
      <c r="CC2722" s="137">
        <f t="shared" ref="CC2722" si="26245">20*LOG(((1-(10^(CA2719/20)^2)*(1-((1-CC2719)/(1+CC2719))^2))^0.5))</f>
        <v>-30.219002839066999</v>
      </c>
      <c r="CD2722" s="9"/>
      <c r="CE2722" s="38"/>
      <c r="CF2722" s="38"/>
      <c r="CG2722" s="38"/>
      <c r="CH2722" s="38"/>
    </row>
    <row r="2723" spans="2:91" ht="18.600000000000001" customHeight="1">
      <c r="CC2723" s="42"/>
    </row>
    <row r="2724" spans="2:91" ht="18.600000000000001" customHeight="1" thickBot="1">
      <c r="E2724" s="22" t="s">
        <v>4</v>
      </c>
      <c r="J2724" s="22" t="s">
        <v>5</v>
      </c>
      <c r="O2724" s="22" t="s">
        <v>6</v>
      </c>
      <c r="T2724" s="22" t="s">
        <v>7</v>
      </c>
      <c r="Y2724" s="22" t="s">
        <v>8</v>
      </c>
      <c r="AD2724" s="22" t="s">
        <v>65</v>
      </c>
      <c r="AI2724" s="22" t="s">
        <v>9</v>
      </c>
      <c r="AN2724" s="22" t="s">
        <v>66</v>
      </c>
      <c r="AS2724" s="22" t="s">
        <v>51</v>
      </c>
      <c r="AX2724" s="22" t="s">
        <v>67</v>
      </c>
      <c r="BC2724" s="22" t="s">
        <v>52</v>
      </c>
      <c r="BH2724" s="22" t="s">
        <v>68</v>
      </c>
      <c r="BM2724" s="22" t="s">
        <v>63</v>
      </c>
      <c r="BQ2724" s="23" t="s">
        <v>69</v>
      </c>
      <c r="BR2724" s="23"/>
      <c r="BS2724" s="24"/>
      <c r="BT2724" s="24"/>
      <c r="BU2724" s="24"/>
      <c r="BW2724" s="22" t="s">
        <v>64</v>
      </c>
    </row>
    <row r="2725" spans="2:91" ht="18.600000000000001" customHeight="1" thickBot="1">
      <c r="D2725" s="249" t="s">
        <v>103</v>
      </c>
      <c r="E2725" s="250"/>
      <c r="F2725" s="251" t="s">
        <v>104</v>
      </c>
      <c r="G2725" s="252"/>
      <c r="H2725" s="229"/>
      <c r="I2725" s="253" t="s">
        <v>11</v>
      </c>
      <c r="J2725" s="254"/>
      <c r="K2725" s="255" t="s">
        <v>12</v>
      </c>
      <c r="L2725" s="256"/>
      <c r="M2725" s="24"/>
      <c r="N2725" s="253" t="s">
        <v>105</v>
      </c>
      <c r="O2725" s="254"/>
      <c r="P2725" s="255" t="s">
        <v>106</v>
      </c>
      <c r="Q2725" s="256"/>
      <c r="R2725" s="24"/>
      <c r="S2725" s="249" t="s">
        <v>107</v>
      </c>
      <c r="T2725" s="250"/>
      <c r="U2725" s="251" t="s">
        <v>108</v>
      </c>
      <c r="V2725" s="252"/>
      <c r="W2725" s="8"/>
      <c r="X2725" s="253" t="s">
        <v>109</v>
      </c>
      <c r="Y2725" s="254"/>
      <c r="Z2725" s="255" t="s">
        <v>110</v>
      </c>
      <c r="AA2725" s="256"/>
      <c r="AB2725" s="8"/>
      <c r="AC2725" s="253" t="s">
        <v>111</v>
      </c>
      <c r="AD2725" s="254"/>
      <c r="AE2725" s="255" t="s">
        <v>14</v>
      </c>
      <c r="AF2725" s="256"/>
      <c r="AG2725" s="8"/>
      <c r="AH2725" s="253" t="s">
        <v>112</v>
      </c>
      <c r="AI2725" s="254"/>
      <c r="AJ2725" s="255" t="s">
        <v>113</v>
      </c>
      <c r="AK2725" s="256"/>
      <c r="AL2725" s="8"/>
      <c r="AM2725" s="249" t="s">
        <v>114</v>
      </c>
      <c r="AN2725" s="250"/>
      <c r="AO2725" s="251" t="s">
        <v>115</v>
      </c>
      <c r="AP2725" s="252"/>
      <c r="AQ2725" s="24"/>
      <c r="AR2725" s="253" t="s">
        <v>116</v>
      </c>
      <c r="AS2725" s="254"/>
      <c r="AT2725" s="255" t="s">
        <v>13</v>
      </c>
      <c r="AU2725" s="256"/>
      <c r="AV2725" s="4"/>
      <c r="AW2725" s="253" t="s">
        <v>117</v>
      </c>
      <c r="AX2725" s="254"/>
      <c r="AY2725" s="255" t="s">
        <v>118</v>
      </c>
      <c r="AZ2725" s="256"/>
      <c r="BA2725" s="8"/>
      <c r="BB2725" s="253" t="s">
        <v>119</v>
      </c>
      <c r="BC2725" s="254"/>
      <c r="BD2725" s="255" t="s">
        <v>120</v>
      </c>
      <c r="BE2725" s="256"/>
      <c r="BF2725" s="4"/>
      <c r="BG2725" s="249" t="s">
        <v>121</v>
      </c>
      <c r="BH2725" s="250"/>
      <c r="BI2725" s="251" t="s">
        <v>122</v>
      </c>
      <c r="BJ2725" s="252"/>
      <c r="BK2725" s="4"/>
      <c r="BL2725" s="253" t="s">
        <v>123</v>
      </c>
      <c r="BM2725" s="254"/>
      <c r="BN2725" s="255" t="s">
        <v>124</v>
      </c>
      <c r="BO2725" s="256"/>
      <c r="BP2725" s="4"/>
      <c r="BQ2725" s="253" t="s">
        <v>125</v>
      </c>
      <c r="BR2725" s="254"/>
      <c r="BS2725" s="255" t="s">
        <v>126</v>
      </c>
      <c r="BT2725" s="256"/>
      <c r="BU2725" s="8"/>
      <c r="BV2725" s="253" t="s">
        <v>127</v>
      </c>
      <c r="BW2725" s="254"/>
      <c r="BX2725" s="255" t="s">
        <v>128</v>
      </c>
      <c r="BY2725" s="256"/>
      <c r="CA2725" s="27" t="s">
        <v>15</v>
      </c>
      <c r="CC2725" s="133" t="s">
        <v>70</v>
      </c>
      <c r="CD2725" s="9"/>
      <c r="CE2725" s="38"/>
      <c r="CF2725" s="38"/>
      <c r="CG2725" s="38"/>
      <c r="CH2725" s="38"/>
    </row>
    <row r="2726" spans="2:91" ht="18.600000000000001" customHeight="1" thickTop="1" thickBot="1">
      <c r="B2726" s="129">
        <v>7.3000000000000096</v>
      </c>
      <c r="D2726" s="29">
        <v>1</v>
      </c>
      <c r="E2726" s="30">
        <v>0</v>
      </c>
      <c r="F2726" s="31">
        <v>0</v>
      </c>
      <c r="G2726" s="32">
        <f t="shared" ref="G2726:G2789" si="26246">-1/($E$8*$B2726)</f>
        <v>-9.0298630136986191E-2</v>
      </c>
      <c r="I2726" s="29">
        <v>1</v>
      </c>
      <c r="J2726" s="33">
        <v>0</v>
      </c>
      <c r="K2726" s="31">
        <v>0</v>
      </c>
      <c r="L2726" s="32">
        <v>0</v>
      </c>
      <c r="N2726" s="29">
        <f t="shared" ref="N2726" si="26247">D2726*I2726+F2726*I2729-E2726*J2726-G2726*J2729</f>
        <v>0.98473541390860209</v>
      </c>
      <c r="O2726" s="33">
        <f t="shared" ref="O2726" si="26248">(D2726*J2726+E2726*I2726+F2726*J2729+G2726*I2729)</f>
        <v>0</v>
      </c>
      <c r="P2726" s="31">
        <f t="shared" ref="P2726" si="26249">D2726*K2726+F2726*K2729-E2726*L2726-G2726*L2729</f>
        <v>0</v>
      </c>
      <c r="Q2726" s="32">
        <f t="shared" ref="Q2726" si="26250">(D2726*L2726+E2726*K2726+F2726*L2729+G2726*K2729)</f>
        <v>-9.0298630136986191E-2</v>
      </c>
      <c r="S2726" s="29">
        <v>1</v>
      </c>
      <c r="T2726" s="30">
        <v>0</v>
      </c>
      <c r="U2726" s="31">
        <v>0</v>
      </c>
      <c r="V2726" s="32">
        <f t="shared" ref="V2726:V2789" si="26251">-1/($T$8*$B2726)</f>
        <v>-0.17542054794520526</v>
      </c>
      <c r="X2726" s="29">
        <f t="shared" ref="X2726" si="26252">N2726*S2726+P2726*S2729-O2726*T2726-Q2726*T2729</f>
        <v>0.98473541390860209</v>
      </c>
      <c r="Y2726" s="33">
        <f t="shared" ref="Y2726" si="26253">(N2726*T2726+O2726*S2726+P2726*T2729+Q2726*S2729)</f>
        <v>0</v>
      </c>
      <c r="Z2726" s="31">
        <f t="shared" ref="Z2726" si="26254">N2726*U2726+P2726*U2729-O2726*V2726-Q2726*V2729</f>
        <v>0</v>
      </c>
      <c r="AA2726" s="32">
        <f t="shared" ref="AA2726" si="26255">(N2726*V2726+O2726*U2726+P2726*V2729+Q2726*U2729)</f>
        <v>-0.26304145602588169</v>
      </c>
      <c r="AB2726" s="8"/>
      <c r="AC2726" s="29">
        <v>1</v>
      </c>
      <c r="AD2726" s="33">
        <v>0</v>
      </c>
      <c r="AE2726" s="31">
        <v>0</v>
      </c>
      <c r="AF2726" s="32">
        <v>0</v>
      </c>
      <c r="AH2726" s="29">
        <f t="shared" ref="AH2726" si="26256">X2726*AC2726+Z2726*AC2729-Y2726*AD2726-AA2726*AD2729</f>
        <v>0.9500534770731327</v>
      </c>
      <c r="AI2726" s="33">
        <f t="shared" ref="AI2726" si="26257">(X2726*AD2726+Y2726*AC2726+Z2726*AD2729+AA2726*AC2729)</f>
        <v>0</v>
      </c>
      <c r="AJ2726" s="31">
        <f t="shared" ref="AJ2726" si="26258">X2726*AE2726+Z2726*AE2729-Y2726*AF2726-AA2726*AF2729</f>
        <v>0</v>
      </c>
      <c r="AK2726" s="32">
        <f t="shared" ref="AK2726" si="26259">(X2726*AF2726+Y2726*AE2726+Z2726*AF2729+AA2726*AE2729)</f>
        <v>-0.26304145602588169</v>
      </c>
      <c r="AL2726" s="8"/>
      <c r="AM2726" s="29">
        <v>1</v>
      </c>
      <c r="AN2726" s="30">
        <v>0</v>
      </c>
      <c r="AO2726" s="31">
        <v>0</v>
      </c>
      <c r="AP2726" s="32">
        <f t="shared" ref="AP2726:AP2789" si="26260">-1/($AN$8*$B2726)</f>
        <v>-0.15863424657534225</v>
      </c>
      <c r="AR2726" s="29">
        <f t="shared" ref="AR2726" si="26261">AH2726*AM2726+AJ2726*AM2729-AI2726*AN2726-AK2726*AN2729</f>
        <v>0.9500534770731327</v>
      </c>
      <c r="AS2726" s="33">
        <f t="shared" ref="AS2726" si="26262">(AH2726*AN2726+AI2726*AM2726+AJ2726*AN2729+AK2726*AM2729)</f>
        <v>0</v>
      </c>
      <c r="AT2726" s="31">
        <f t="shared" ref="AT2726" si="26263">AH2726*AO2726+AJ2726*AO2729-AI2726*AP2726-AK2726*AP2729</f>
        <v>0</v>
      </c>
      <c r="AU2726" s="32">
        <f t="shared" ref="AU2726" si="26264">(AH2726*AP2726+AI2726*AO2726+AJ2726*AP2729+AK2726*AO2729)</f>
        <v>-0.41375247356766232</v>
      </c>
      <c r="AV2726" s="8"/>
      <c r="AW2726" s="29">
        <v>1</v>
      </c>
      <c r="AX2726" s="33">
        <v>0</v>
      </c>
      <c r="AY2726" s="31">
        <v>0</v>
      </c>
      <c r="AZ2726" s="32">
        <v>0</v>
      </c>
      <c r="BB2726" s="29">
        <f t="shared" ref="BB2726" si="26265">AR2726*AW2726+AT2726*AW2729-AS2726*AX2726-AU2726*AX2729</f>
        <v>0.90050040784061491</v>
      </c>
      <c r="BC2726" s="33">
        <f t="shared" ref="BC2726" si="26266">(AR2726*AX2726+AS2726*AW2726+AT2726*AX2729+AU2726*AW2729)</f>
        <v>0</v>
      </c>
      <c r="BD2726" s="31">
        <f t="shared" ref="BD2726" si="26267">AR2726*AY2726+AT2726*AY2729-AS2726*AZ2726-AU2726*AZ2729</f>
        <v>0</v>
      </c>
      <c r="BE2726" s="32">
        <f t="shared" ref="BE2726" si="26268">(AR2726*AZ2726+AS2726*AY2726+AT2726*AZ2729+AU2726*AY2729)</f>
        <v>-0.41375247356766232</v>
      </c>
      <c r="BF2726" s="8"/>
      <c r="BG2726" s="29">
        <v>1</v>
      </c>
      <c r="BH2726" s="30">
        <v>0</v>
      </c>
      <c r="BI2726" s="31">
        <v>0</v>
      </c>
      <c r="BJ2726" s="32">
        <f t="shared" ref="BJ2726:BJ2789" si="26269">-1/($BH$8*$B2726)</f>
        <v>-5.5779452054794447E-2</v>
      </c>
      <c r="BL2726" s="29">
        <f t="shared" ref="BL2726" si="26270">BB2726*BG2726+BD2726*BG2729-BC2726*BH2726-BE2726*BH2729</f>
        <v>0.90050040784061491</v>
      </c>
      <c r="BM2726" s="33">
        <f t="shared" ref="BM2726" si="26271">(BB2726*BH2726+BC2726*BG2726+BD2726*BH2729+BE2726*BG2729)</f>
        <v>0</v>
      </c>
      <c r="BN2726" s="31">
        <f t="shared" ref="BN2726" si="26272">BB2726*BI2726+BD2726*BI2729-BC2726*BJ2726-BE2726*BJ2729</f>
        <v>0</v>
      </c>
      <c r="BO2726" s="32">
        <f t="shared" ref="BO2726" si="26273">(BB2726*BJ2726+BC2726*BI2726+BD2726*BJ2729+BE2726*BI2729)</f>
        <v>-0.46398189289213077</v>
      </c>
      <c r="BP2726" s="8"/>
      <c r="BQ2726" s="34">
        <v>1</v>
      </c>
      <c r="BR2726" s="35">
        <v>0</v>
      </c>
      <c r="BS2726" s="11">
        <v>0</v>
      </c>
      <c r="BT2726" s="36">
        <v>0</v>
      </c>
      <c r="BV2726" s="29">
        <f t="shared" ref="BV2726" si="26274">BL2726*BQ2726+BN2726*BQ2729-BM2726*BR2726-BO2726*BR2729</f>
        <v>0.90050040784061491</v>
      </c>
      <c r="BW2726" s="33">
        <f t="shared" ref="BW2726" si="26275">(BL2726*BR2726+BM2726*BQ2726+BN2726*BR2729+BO2726*BQ2729)</f>
        <v>-0.46398189289213077</v>
      </c>
      <c r="BX2726" s="31">
        <f t="shared" ref="BX2726" si="26276">BL2726*BS2726+BN2726*BS2729-BM2726*BT2726-BO2726*BT2729</f>
        <v>0</v>
      </c>
      <c r="BY2726" s="32">
        <f t="shared" ref="BY2726" si="26277">(BL2726*BT2726+BM2726*BS2726+BN2726*BT2729+BO2726*BS2729)</f>
        <v>-0.46398189289213077</v>
      </c>
      <c r="CA2726" s="37">
        <f t="shared" ref="CA2726" si="26278">20*LOG(((1+$BR$8)/$BR$8)/((BV2726+BV2729)^2+(BW2726+BW2729)^2)^0.5)</f>
        <v>-3.455415067907136E-3</v>
      </c>
      <c r="CC2726" s="134">
        <f t="shared" ref="CC2726" si="26279">((BV2726^2+BW2726^2)^0.5)/((BV2729^2+BW2729^2)^0.5)</f>
        <v>1.0248580591184171</v>
      </c>
      <c r="CD2726" s="9"/>
      <c r="CE2726" s="38"/>
      <c r="CF2726" s="38"/>
      <c r="CG2726" s="38"/>
      <c r="CH2726" s="38"/>
      <c r="CM2726" s="129">
        <v>7.28000000000001</v>
      </c>
    </row>
    <row r="2727" spans="2:91" ht="18.600000000000001" customHeight="1" thickBot="1">
      <c r="D2727" s="39"/>
      <c r="G2727" s="40"/>
      <c r="I2727" s="39"/>
      <c r="L2727" s="40"/>
      <c r="N2727" s="39"/>
      <c r="Q2727" s="40"/>
      <c r="S2727" s="39"/>
      <c r="V2727" s="40"/>
      <c r="X2727" s="39"/>
      <c r="AA2727" s="40"/>
      <c r="AC2727" s="39"/>
      <c r="AF2727" s="40"/>
      <c r="AH2727" s="39"/>
      <c r="AK2727" s="40"/>
      <c r="AM2727" s="39"/>
      <c r="AP2727" s="40"/>
      <c r="AR2727" s="39"/>
      <c r="AU2727" s="40"/>
      <c r="AW2727" s="39"/>
      <c r="AZ2727" s="40"/>
      <c r="BB2727" s="39"/>
      <c r="BE2727" s="40"/>
      <c r="BG2727" s="39"/>
      <c r="BJ2727" s="40"/>
      <c r="BL2727" s="39"/>
      <c r="BO2727" s="40"/>
      <c r="BQ2727" s="34"/>
      <c r="BR2727" s="11"/>
      <c r="BS2727" s="11"/>
      <c r="BT2727" s="41"/>
      <c r="BV2727" s="39"/>
      <c r="BY2727" s="40"/>
      <c r="CC2727" s="135"/>
      <c r="CD2727" s="9"/>
      <c r="CE2727" s="38"/>
      <c r="CF2727" s="38"/>
      <c r="CG2727" s="38"/>
      <c r="CH2727" s="38"/>
    </row>
    <row r="2728" spans="2:91" ht="18.600000000000001" customHeight="1" thickBot="1">
      <c r="D2728" s="258" t="s">
        <v>129</v>
      </c>
      <c r="E2728" s="259"/>
      <c r="F2728" s="260" t="s">
        <v>130</v>
      </c>
      <c r="G2728" s="261"/>
      <c r="H2728" s="229"/>
      <c r="I2728" s="258" t="s">
        <v>131</v>
      </c>
      <c r="J2728" s="259"/>
      <c r="K2728" s="260" t="s">
        <v>132</v>
      </c>
      <c r="L2728" s="261"/>
      <c r="N2728" s="253" t="s">
        <v>133</v>
      </c>
      <c r="O2728" s="254"/>
      <c r="P2728" s="255" t="s">
        <v>134</v>
      </c>
      <c r="Q2728" s="256"/>
      <c r="S2728" s="258" t="s">
        <v>135</v>
      </c>
      <c r="T2728" s="259"/>
      <c r="U2728" s="260" t="s">
        <v>136</v>
      </c>
      <c r="V2728" s="261"/>
      <c r="W2728" s="8"/>
      <c r="X2728" s="253" t="s">
        <v>137</v>
      </c>
      <c r="Y2728" s="254"/>
      <c r="Z2728" s="255" t="s">
        <v>138</v>
      </c>
      <c r="AA2728" s="256"/>
      <c r="AB2728" s="8"/>
      <c r="AC2728" s="258" t="s">
        <v>139</v>
      </c>
      <c r="AD2728" s="259"/>
      <c r="AE2728" s="260" t="s">
        <v>140</v>
      </c>
      <c r="AF2728" s="261"/>
      <c r="AG2728" s="8"/>
      <c r="AH2728" s="253" t="s">
        <v>141</v>
      </c>
      <c r="AI2728" s="254"/>
      <c r="AJ2728" s="255" t="s">
        <v>142</v>
      </c>
      <c r="AK2728" s="256"/>
      <c r="AL2728" s="8"/>
      <c r="AM2728" s="258" t="s">
        <v>143</v>
      </c>
      <c r="AN2728" s="259"/>
      <c r="AO2728" s="260" t="s">
        <v>144</v>
      </c>
      <c r="AP2728" s="261"/>
      <c r="AR2728" s="253" t="s">
        <v>145</v>
      </c>
      <c r="AS2728" s="254"/>
      <c r="AT2728" s="255" t="s">
        <v>146</v>
      </c>
      <c r="AU2728" s="256"/>
      <c r="AV2728" s="4"/>
      <c r="AW2728" s="258" t="s">
        <v>147</v>
      </c>
      <c r="AX2728" s="259"/>
      <c r="AY2728" s="260" t="s">
        <v>148</v>
      </c>
      <c r="AZ2728" s="261"/>
      <c r="BA2728" s="8"/>
      <c r="BB2728" s="253" t="s">
        <v>149</v>
      </c>
      <c r="BC2728" s="254"/>
      <c r="BD2728" s="255" t="s">
        <v>150</v>
      </c>
      <c r="BE2728" s="256"/>
      <c r="BF2728" s="4"/>
      <c r="BG2728" s="258" t="s">
        <v>151</v>
      </c>
      <c r="BH2728" s="259"/>
      <c r="BI2728" s="260" t="s">
        <v>152</v>
      </c>
      <c r="BJ2728" s="261"/>
      <c r="BK2728" s="4"/>
      <c r="BL2728" s="253" t="s">
        <v>153</v>
      </c>
      <c r="BM2728" s="254"/>
      <c r="BN2728" s="255" t="s">
        <v>154</v>
      </c>
      <c r="BO2728" s="256"/>
      <c r="BP2728" s="4"/>
      <c r="BQ2728" s="258" t="s">
        <v>155</v>
      </c>
      <c r="BR2728" s="259"/>
      <c r="BS2728" s="260" t="s">
        <v>156</v>
      </c>
      <c r="BT2728" s="261"/>
      <c r="BU2728" s="8"/>
      <c r="BV2728" s="253" t="s">
        <v>157</v>
      </c>
      <c r="BW2728" s="254"/>
      <c r="BX2728" s="255" t="s">
        <v>158</v>
      </c>
      <c r="BY2728" s="256"/>
      <c r="CA2728" s="46" t="s">
        <v>16</v>
      </c>
      <c r="CC2728" s="136" t="s">
        <v>71</v>
      </c>
      <c r="CD2728" s="9"/>
      <c r="CE2728" s="38"/>
      <c r="CF2728" s="38"/>
      <c r="CG2728" s="38"/>
      <c r="CH2728" s="38"/>
    </row>
    <row r="2729" spans="2:91" ht="18.600000000000001" customHeight="1" thickTop="1" thickBot="1">
      <c r="D2729" s="29">
        <v>0</v>
      </c>
      <c r="E2729" s="33">
        <v>0</v>
      </c>
      <c r="F2729" s="31">
        <v>1</v>
      </c>
      <c r="G2729" s="32">
        <v>0</v>
      </c>
      <c r="I2729" s="29">
        <v>0</v>
      </c>
      <c r="J2729" s="33">
        <f t="shared" ref="J2729" si="26280">IF(0=(1-$J$8*$K$8*$B2726^2),10^14,$B2726*$J$8/(1-$J$8*$K$8*$B2726^2))</f>
        <v>-0.16904559978640837</v>
      </c>
      <c r="K2729" s="31">
        <v>1</v>
      </c>
      <c r="L2729" s="32">
        <v>0</v>
      </c>
      <c r="N2729" s="29">
        <f t="shared" ref="N2729" si="26281">D2729*I2726+F2729*I2729-E2729*J2726-G2729*J2729</f>
        <v>0</v>
      </c>
      <c r="O2729" s="33">
        <f t="shared" ref="O2729" si="26282">(D2729*J2726+E2729*I2726+F2729*J2729+G2729*I2729)</f>
        <v>-0.16904559978640837</v>
      </c>
      <c r="P2729" s="31">
        <f t="shared" ref="P2729" si="26283">D2729*K2726+F2729*K2729-E2729*L2726-G2729*L2729</f>
        <v>1</v>
      </c>
      <c r="Q2729" s="32">
        <f t="shared" ref="Q2729" si="26284">(D2729*L2726+E2729*K2726+F2729*L2729+G2729*K2729)</f>
        <v>0</v>
      </c>
      <c r="S2729" s="29">
        <v>0</v>
      </c>
      <c r="T2729" s="33">
        <v>0</v>
      </c>
      <c r="U2729" s="31">
        <v>1</v>
      </c>
      <c r="V2729" s="32">
        <v>0</v>
      </c>
      <c r="X2729" s="29">
        <f t="shared" ref="X2729" si="26285">N2729*S2726+P2729*S2729-O2729*T2726-Q2729*T2729</f>
        <v>0</v>
      </c>
      <c r="Y2729" s="33">
        <f t="shared" ref="Y2729" si="26286">(N2729*T2726+O2729*S2726+P2729*T2729+Q2729*S2729)</f>
        <v>-0.16904559978640837</v>
      </c>
      <c r="Z2729" s="31">
        <f t="shared" ref="Z2729" si="26287">N2729*U2726+P2729*U2729-O2729*V2726-Q2729*V2729</f>
        <v>0.97034592825774235</v>
      </c>
      <c r="AA2729" s="32">
        <f t="shared" ref="AA2729" si="26288">(N2729*V2726+O2729*U2726+P2729*V2729+Q2729*U2729)</f>
        <v>0</v>
      </c>
      <c r="AB2729" s="8"/>
      <c r="AC2729" s="29">
        <v>0</v>
      </c>
      <c r="AD2729" s="33">
        <f t="shared" ref="AD2729" si="26289">IF(0=(1-$AD$8*$AE$8*$B2726^2),10^14,$B2726*$AD$8/(1-$AD$8*$AE$8*$B2726^2))</f>
        <v>-0.13184969912901082</v>
      </c>
      <c r="AE2729" s="31">
        <v>1</v>
      </c>
      <c r="AF2729" s="32">
        <v>0</v>
      </c>
      <c r="AH2729" s="29">
        <f t="shared" ref="AH2729" si="26290">X2729*AC2726+Z2729*AC2729-Y2729*AD2726-AA2729*AD2729</f>
        <v>0</v>
      </c>
      <c r="AI2729" s="33">
        <f t="shared" ref="AI2729" si="26291">(X2729*AD2726+Y2729*AC2726+Z2729*AD2729+AA2729*AC2729)</f>
        <v>-0.29698541847825244</v>
      </c>
      <c r="AJ2729" s="31">
        <f t="shared" ref="AJ2729" si="26292">X2729*AE2726+Z2729*AE2729-Y2729*AF2726-AA2729*AF2729</f>
        <v>0.97034592825774235</v>
      </c>
      <c r="AK2729" s="32">
        <f t="shared" ref="AK2729" si="26293">(X2729*AF2726+Y2729*AE2726+Z2729*AF2729+AA2729*AE2729)</f>
        <v>0</v>
      </c>
      <c r="AL2729" s="8"/>
      <c r="AM2729" s="29">
        <v>0</v>
      </c>
      <c r="AN2729" s="33">
        <v>0</v>
      </c>
      <c r="AO2729" s="31">
        <v>1</v>
      </c>
      <c r="AP2729" s="32">
        <v>0</v>
      </c>
      <c r="AR2729" s="29">
        <f t="shared" ref="AR2729" si="26294">AH2729*AM2726+AJ2729*AM2729-AI2729*AN2726-AK2729*AN2729</f>
        <v>0</v>
      </c>
      <c r="AS2729" s="33">
        <f t="shared" ref="AS2729" si="26295">(AH2729*AN2726+AI2729*AM2726+AJ2729*AN2729+AK2729*AM2729)</f>
        <v>-0.29698541847825244</v>
      </c>
      <c r="AT2729" s="31">
        <f t="shared" ref="AT2729" si="26296">AH2729*AO2726+AJ2729*AO2729-AI2729*AP2726-AK2729*AP2729</f>
        <v>0.92323387015358205</v>
      </c>
      <c r="AU2729" s="32">
        <f t="shared" ref="AU2729" si="26297">(AH2729*AP2726+AI2729*AO2726+AJ2729*AP2729+AK2729*AO2729)</f>
        <v>0</v>
      </c>
      <c r="AV2729" s="8"/>
      <c r="AW2729" s="29">
        <v>0</v>
      </c>
      <c r="AX2729" s="33">
        <f t="shared" ref="AX2729" si="26298">IF(0=(1-$AX$8*$AY$8*$B2726^2),10^14,$B2726*$AX$8/(1-$AX$8*$AY$8*$B2726^2))</f>
        <v>-0.11976501023724796</v>
      </c>
      <c r="AY2729" s="31">
        <v>1</v>
      </c>
      <c r="AZ2729" s="32">
        <v>0</v>
      </c>
      <c r="BB2729" s="29">
        <f t="shared" ref="BB2729" si="26299">AR2729*AW2726+AT2729*AW2729-AS2729*AX2726-AU2729*AX2729</f>
        <v>0</v>
      </c>
      <c r="BC2729" s="33">
        <f t="shared" ref="BC2729" si="26300">(AR2729*AX2726+AS2729*AW2726+AT2729*AX2729+AU2729*AW2729)</f>
        <v>-0.40755653238857026</v>
      </c>
      <c r="BD2729" s="31">
        <f t="shared" ref="BD2729" si="26301">AR2729*AY2726+AT2729*AY2729-AS2729*AZ2726-AU2729*AZ2729</f>
        <v>0.92323387015358205</v>
      </c>
      <c r="BE2729" s="32">
        <f t="shared" ref="BE2729" si="26302">(AR2729*AZ2726+AS2729*AY2726+AT2729*AZ2729+AU2729*AY2729)</f>
        <v>0</v>
      </c>
      <c r="BF2729" s="8"/>
      <c r="BG2729" s="29">
        <v>0</v>
      </c>
      <c r="BH2729" s="33">
        <v>0</v>
      </c>
      <c r="BI2729" s="31">
        <v>1</v>
      </c>
      <c r="BJ2729" s="32">
        <v>0</v>
      </c>
      <c r="BL2729" s="29">
        <f t="shared" ref="BL2729" si="26303">BB2729*BG2726+BD2729*BG2729-BC2729*BH2726-BE2729*BH2729</f>
        <v>0</v>
      </c>
      <c r="BM2729" s="33">
        <f t="shared" ref="BM2729" si="26304">(BB2729*BH2726+BC2729*BG2726+BD2729*BH2729+BE2729*BG2729)</f>
        <v>-0.40755653238857026</v>
      </c>
      <c r="BN2729" s="31">
        <f t="shared" ref="BN2729" si="26305">BB2729*BI2726+BD2729*BI2729-BC2729*BJ2726-BE2729*BJ2729</f>
        <v>0.90050059009559547</v>
      </c>
      <c r="BO2729" s="32">
        <f t="shared" ref="BO2729" si="26306">(BB2729*BJ2726+BC2729*BI2726+BD2729*BJ2729+BE2729*BI2729)</f>
        <v>0</v>
      </c>
      <c r="BP2729" s="8"/>
      <c r="BQ2729" s="19">
        <f t="shared" ref="BQ2729:BQ2792" si="26307">1/$BR$8</f>
        <v>1</v>
      </c>
      <c r="BR2729" s="47">
        <v>0</v>
      </c>
      <c r="BS2729" s="48">
        <v>1</v>
      </c>
      <c r="BT2729" s="49">
        <v>0</v>
      </c>
      <c r="BV2729" s="29">
        <f t="shared" ref="BV2729" si="26308">BL2729*BQ2726+BN2729*BQ2729-BM2729*BR2726-BO2729*BR2729</f>
        <v>0.90050059009559547</v>
      </c>
      <c r="BW2729" s="33">
        <f t="shared" ref="BW2729" si="26309">(BL2729*BR2726+BM2729*BQ2726+BN2729*BR2729+BO2729*BQ2729)</f>
        <v>-0.40755653238857026</v>
      </c>
      <c r="BX2729" s="31">
        <f t="shared" ref="BX2729" si="26310">BL2729*BS2726+BN2729*BS2729-BM2729*BT2726-BO2729*BT2729</f>
        <v>0.90050059009559547</v>
      </c>
      <c r="BY2729" s="32">
        <f t="shared" ref="BY2729" si="26311">(BL2729*BT2726+BM2729*BS2726+BN2729*BT2729+BO2729*BS2729)</f>
        <v>0</v>
      </c>
      <c r="CA2729" s="50">
        <f t="shared" ref="CA2729" si="26312">(180/PI())*ATAN(-1*(BW2726+BW2729)/(BV2726+BV2729))</f>
        <v>25.823217324910811</v>
      </c>
      <c r="CC2729" s="137">
        <f t="shared" ref="CC2729" si="26313">20*LOG(((1-(10^(CA2726/20)^2)*(1-((1-CC2726)/(1+CC2726))^2))^0.5))</f>
        <v>-30.241485623787877</v>
      </c>
      <c r="CD2729" s="9"/>
      <c r="CE2729" s="38"/>
      <c r="CF2729" s="38"/>
      <c r="CG2729" s="38"/>
      <c r="CH2729" s="38"/>
    </row>
    <row r="2730" spans="2:91" ht="18.600000000000001" customHeight="1">
      <c r="CC2730" s="42"/>
    </row>
    <row r="2731" spans="2:91" ht="18.600000000000001" customHeight="1" thickBot="1">
      <c r="E2731" s="22" t="s">
        <v>4</v>
      </c>
      <c r="J2731" s="22" t="s">
        <v>5</v>
      </c>
      <c r="O2731" s="22" t="s">
        <v>6</v>
      </c>
      <c r="T2731" s="22" t="s">
        <v>7</v>
      </c>
      <c r="Y2731" s="22" t="s">
        <v>8</v>
      </c>
      <c r="AD2731" s="22" t="s">
        <v>65</v>
      </c>
      <c r="AI2731" s="22" t="s">
        <v>9</v>
      </c>
      <c r="AN2731" s="22" t="s">
        <v>66</v>
      </c>
      <c r="AS2731" s="22" t="s">
        <v>51</v>
      </c>
      <c r="AX2731" s="22" t="s">
        <v>67</v>
      </c>
      <c r="BC2731" s="22" t="s">
        <v>52</v>
      </c>
      <c r="BH2731" s="22" t="s">
        <v>68</v>
      </c>
      <c r="BM2731" s="22" t="s">
        <v>63</v>
      </c>
      <c r="BQ2731" s="23" t="s">
        <v>69</v>
      </c>
      <c r="BR2731" s="23"/>
      <c r="BS2731" s="24"/>
      <c r="BT2731" s="24"/>
      <c r="BU2731" s="24"/>
      <c r="BW2731" s="22" t="s">
        <v>64</v>
      </c>
    </row>
    <row r="2732" spans="2:91" ht="18.600000000000001" customHeight="1" thickBot="1">
      <c r="D2732" s="249" t="s">
        <v>103</v>
      </c>
      <c r="E2732" s="250"/>
      <c r="F2732" s="251" t="s">
        <v>104</v>
      </c>
      <c r="G2732" s="252"/>
      <c r="H2732" s="229"/>
      <c r="I2732" s="253" t="s">
        <v>11</v>
      </c>
      <c r="J2732" s="254"/>
      <c r="K2732" s="255" t="s">
        <v>12</v>
      </c>
      <c r="L2732" s="256"/>
      <c r="M2732" s="24"/>
      <c r="N2732" s="253" t="s">
        <v>105</v>
      </c>
      <c r="O2732" s="254"/>
      <c r="P2732" s="255" t="s">
        <v>106</v>
      </c>
      <c r="Q2732" s="256"/>
      <c r="R2732" s="24"/>
      <c r="S2732" s="249" t="s">
        <v>107</v>
      </c>
      <c r="T2732" s="250"/>
      <c r="U2732" s="251" t="s">
        <v>108</v>
      </c>
      <c r="V2732" s="252"/>
      <c r="W2732" s="8"/>
      <c r="X2732" s="253" t="s">
        <v>109</v>
      </c>
      <c r="Y2732" s="254"/>
      <c r="Z2732" s="255" t="s">
        <v>110</v>
      </c>
      <c r="AA2732" s="256"/>
      <c r="AB2732" s="8"/>
      <c r="AC2732" s="253" t="s">
        <v>111</v>
      </c>
      <c r="AD2732" s="254"/>
      <c r="AE2732" s="255" t="s">
        <v>14</v>
      </c>
      <c r="AF2732" s="256"/>
      <c r="AG2732" s="8"/>
      <c r="AH2732" s="253" t="s">
        <v>112</v>
      </c>
      <c r="AI2732" s="254"/>
      <c r="AJ2732" s="255" t="s">
        <v>113</v>
      </c>
      <c r="AK2732" s="256"/>
      <c r="AL2732" s="8"/>
      <c r="AM2732" s="249" t="s">
        <v>114</v>
      </c>
      <c r="AN2732" s="250"/>
      <c r="AO2732" s="251" t="s">
        <v>115</v>
      </c>
      <c r="AP2732" s="252"/>
      <c r="AQ2732" s="24"/>
      <c r="AR2732" s="253" t="s">
        <v>116</v>
      </c>
      <c r="AS2732" s="254"/>
      <c r="AT2732" s="255" t="s">
        <v>13</v>
      </c>
      <c r="AU2732" s="256"/>
      <c r="AV2732" s="4"/>
      <c r="AW2732" s="253" t="s">
        <v>117</v>
      </c>
      <c r="AX2732" s="254"/>
      <c r="AY2732" s="255" t="s">
        <v>118</v>
      </c>
      <c r="AZ2732" s="256"/>
      <c r="BA2732" s="8"/>
      <c r="BB2732" s="253" t="s">
        <v>119</v>
      </c>
      <c r="BC2732" s="254"/>
      <c r="BD2732" s="255" t="s">
        <v>120</v>
      </c>
      <c r="BE2732" s="256"/>
      <c r="BF2732" s="4"/>
      <c r="BG2732" s="249" t="s">
        <v>121</v>
      </c>
      <c r="BH2732" s="250"/>
      <c r="BI2732" s="251" t="s">
        <v>122</v>
      </c>
      <c r="BJ2732" s="252"/>
      <c r="BK2732" s="4"/>
      <c r="BL2732" s="253" t="s">
        <v>123</v>
      </c>
      <c r="BM2732" s="254"/>
      <c r="BN2732" s="255" t="s">
        <v>124</v>
      </c>
      <c r="BO2732" s="256"/>
      <c r="BP2732" s="4"/>
      <c r="BQ2732" s="253" t="s">
        <v>125</v>
      </c>
      <c r="BR2732" s="254"/>
      <c r="BS2732" s="255" t="s">
        <v>126</v>
      </c>
      <c r="BT2732" s="256"/>
      <c r="BU2732" s="8"/>
      <c r="BV2732" s="253" t="s">
        <v>127</v>
      </c>
      <c r="BW2732" s="254"/>
      <c r="BX2732" s="255" t="s">
        <v>128</v>
      </c>
      <c r="BY2732" s="256"/>
      <c r="CA2732" s="27" t="s">
        <v>15</v>
      </c>
      <c r="CC2732" s="133" t="s">
        <v>70</v>
      </c>
      <c r="CD2732" s="9"/>
      <c r="CE2732" s="38"/>
      <c r="CF2732" s="38"/>
      <c r="CG2732" s="38"/>
      <c r="CH2732" s="38"/>
    </row>
    <row r="2733" spans="2:91" ht="18.600000000000001" customHeight="1" thickTop="1" thickBot="1">
      <c r="B2733" s="129">
        <v>7.3200000000000101</v>
      </c>
      <c r="D2733" s="29">
        <v>1</v>
      </c>
      <c r="E2733" s="30">
        <v>0</v>
      </c>
      <c r="F2733" s="31">
        <v>0</v>
      </c>
      <c r="G2733" s="32">
        <f t="shared" ref="G2733:G2796" si="26314">-1/($E$8*$B2733)</f>
        <v>-9.0051912568305886E-2</v>
      </c>
      <c r="I2733" s="29">
        <v>1</v>
      </c>
      <c r="J2733" s="33">
        <v>0</v>
      </c>
      <c r="K2733" s="31">
        <v>0</v>
      </c>
      <c r="L2733" s="32">
        <v>0</v>
      </c>
      <c r="N2733" s="29">
        <f t="shared" ref="N2733" si="26315">D2733*I2733+F2733*I2736-E2733*J2733-G2733*J2736</f>
        <v>0.98481895287117605</v>
      </c>
      <c r="O2733" s="33">
        <f t="shared" ref="O2733" si="26316">(D2733*J2733+E2733*I2733+F2733*J2736+G2733*I2736)</f>
        <v>0</v>
      </c>
      <c r="P2733" s="31">
        <f t="shared" ref="P2733" si="26317">D2733*K2733+F2733*K2736-E2733*L2733-G2733*L2736</f>
        <v>0</v>
      </c>
      <c r="Q2733" s="32">
        <f t="shared" ref="Q2733" si="26318">(D2733*L2733+E2733*K2733+F2733*L2736+G2733*K2736)</f>
        <v>-9.0051912568305886E-2</v>
      </c>
      <c r="S2733" s="29">
        <v>1</v>
      </c>
      <c r="T2733" s="30">
        <v>0</v>
      </c>
      <c r="U2733" s="31">
        <v>0</v>
      </c>
      <c r="V2733" s="32">
        <f t="shared" ref="V2733:V2796" si="26319">-1/($T$8*$B2733)</f>
        <v>-0.17494125683060086</v>
      </c>
      <c r="X2733" s="29">
        <f t="shared" ref="X2733" si="26320">N2733*S2733+P2733*S2736-O2733*T2733-Q2733*T2736</f>
        <v>0.98481895287117605</v>
      </c>
      <c r="Y2733" s="33">
        <f t="shared" ref="Y2733" si="26321">(N2733*T2733+O2733*S2733+P2733*T2736+Q2733*S2736)</f>
        <v>0</v>
      </c>
      <c r="Z2733" s="31">
        <f t="shared" ref="Z2733" si="26322">N2733*U2733+P2733*U2736-O2733*V2733-Q2733*V2736</f>
        <v>0</v>
      </c>
      <c r="AA2733" s="32">
        <f t="shared" ref="AA2733" si="26323">(N2733*V2733+O2733*U2733+P2733*V2736+Q2733*U2736)</f>
        <v>-0.26233737793418566</v>
      </c>
      <c r="AB2733" s="8"/>
      <c r="AC2733" s="29">
        <v>1</v>
      </c>
      <c r="AD2733" s="33">
        <v>0</v>
      </c>
      <c r="AE2733" s="31">
        <v>0</v>
      </c>
      <c r="AF2733" s="32">
        <v>0</v>
      </c>
      <c r="AH2733" s="29">
        <f t="shared" ref="AH2733" si="26324">X2733*AC2733+Z2733*AC2736-Y2733*AD2733-AA2733*AD2736</f>
        <v>0.95032638288824811</v>
      </c>
      <c r="AI2733" s="33">
        <f t="shared" ref="AI2733" si="26325">(X2733*AD2733+Y2733*AC2733+Z2733*AD2736+AA2733*AC2736)</f>
        <v>0</v>
      </c>
      <c r="AJ2733" s="31">
        <f t="shared" ref="AJ2733" si="26326">X2733*AE2733+Z2733*AE2736-Y2733*AF2733-AA2733*AF2736</f>
        <v>0</v>
      </c>
      <c r="AK2733" s="32">
        <f t="shared" ref="AK2733" si="26327">(X2733*AF2733+Y2733*AE2733+Z2733*AF2736+AA2733*AE2736)</f>
        <v>-0.26233737793418566</v>
      </c>
      <c r="AL2733" s="8"/>
      <c r="AM2733" s="29">
        <v>1</v>
      </c>
      <c r="AN2733" s="30">
        <v>0</v>
      </c>
      <c r="AO2733" s="31">
        <v>0</v>
      </c>
      <c r="AP2733" s="32">
        <f t="shared" ref="AP2733:AP2796" si="26328">-1/($AN$8*$B2733)</f>
        <v>-0.15820081967213093</v>
      </c>
      <c r="AR2733" s="29">
        <f t="shared" ref="AR2733" si="26329">AH2733*AM2733+AJ2733*AM2736-AI2733*AN2733-AK2733*AN2736</f>
        <v>0.95032638288824811</v>
      </c>
      <c r="AS2733" s="33">
        <f t="shared" ref="AS2733" si="26330">(AH2733*AN2733+AI2733*AM2733+AJ2733*AN2736+AK2733*AM2736)</f>
        <v>0</v>
      </c>
      <c r="AT2733" s="31">
        <f t="shared" ref="AT2733" si="26331">AH2733*AO2733+AJ2733*AO2736-AI2733*AP2733-AK2733*AP2736</f>
        <v>0</v>
      </c>
      <c r="AU2733" s="32">
        <f t="shared" ref="AU2733" si="26332">(AH2733*AP2733+AI2733*AO2733+AJ2733*AP2736+AK2733*AO2736)</f>
        <v>-0.41267979066315785</v>
      </c>
      <c r="AV2733" s="8"/>
      <c r="AW2733" s="29">
        <v>1</v>
      </c>
      <c r="AX2733" s="33">
        <v>0</v>
      </c>
      <c r="AY2733" s="31">
        <v>0</v>
      </c>
      <c r="AZ2733" s="32">
        <v>0</v>
      </c>
      <c r="BB2733" s="29">
        <f t="shared" ref="BB2733" si="26333">AR2733*AW2733+AT2733*AW2736-AS2733*AX2733-AU2733*AX2736</f>
        <v>0.90103894568312326</v>
      </c>
      <c r="BC2733" s="33">
        <f t="shared" ref="BC2733" si="26334">(AR2733*AX2733+AS2733*AW2733+AT2733*AX2736+AU2733*AW2736)</f>
        <v>0</v>
      </c>
      <c r="BD2733" s="31">
        <f t="shared" ref="BD2733" si="26335">AR2733*AY2733+AT2733*AY2736-AS2733*AZ2733-AU2733*AZ2736</f>
        <v>0</v>
      </c>
      <c r="BE2733" s="32">
        <f t="shared" ref="BE2733" si="26336">(AR2733*AZ2733+AS2733*AY2733+AT2733*AZ2736+AU2733*AY2736)</f>
        <v>-0.41267979066315785</v>
      </c>
      <c r="BF2733" s="8"/>
      <c r="BG2733" s="29">
        <v>1</v>
      </c>
      <c r="BH2733" s="30">
        <v>0</v>
      </c>
      <c r="BI2733" s="31">
        <v>0</v>
      </c>
      <c r="BJ2733" s="32">
        <f t="shared" ref="BJ2733:BJ2796" si="26337">-1/($BH$8*$B2733)</f>
        <v>-5.5627049180327792E-2</v>
      </c>
      <c r="BL2733" s="29">
        <f t="shared" ref="BL2733" si="26338">BB2733*BG2733+BD2733*BG2736-BC2733*BH2733-BE2733*BH2736</f>
        <v>0.90103894568312326</v>
      </c>
      <c r="BM2733" s="33">
        <f t="shared" ref="BM2733" si="26339">(BB2733*BH2733+BC2733*BG2733+BD2733*BH2736+BE2733*BG2736)</f>
        <v>0</v>
      </c>
      <c r="BN2733" s="31">
        <f t="shared" ref="BN2733" si="26340">BB2733*BI2733+BD2733*BI2736-BC2733*BJ2733-BE2733*BJ2736</f>
        <v>0</v>
      </c>
      <c r="BO2733" s="32">
        <f t="shared" ref="BO2733" si="26341">(BB2733*BJ2733+BC2733*BI2733+BD2733*BJ2736+BE2733*BI2736)</f>
        <v>-0.46280192840806367</v>
      </c>
      <c r="BP2733" s="8"/>
      <c r="BQ2733" s="34">
        <v>1</v>
      </c>
      <c r="BR2733" s="35">
        <v>0</v>
      </c>
      <c r="BS2733" s="11">
        <v>0</v>
      </c>
      <c r="BT2733" s="36">
        <v>0</v>
      </c>
      <c r="BV2733" s="29">
        <f t="shared" ref="BV2733" si="26342">BL2733*BQ2733+BN2733*BQ2736-BM2733*BR2733-BO2733*BR2736</f>
        <v>0.90103894568312326</v>
      </c>
      <c r="BW2733" s="33">
        <f t="shared" ref="BW2733" si="26343">(BL2733*BR2733+BM2733*BQ2733+BN2733*BR2736+BO2733*BQ2736)</f>
        <v>-0.46280192840806367</v>
      </c>
      <c r="BX2733" s="31">
        <f t="shared" ref="BX2733" si="26344">BL2733*BS2733+BN2733*BS2736-BM2733*BT2733-BO2733*BT2736</f>
        <v>0</v>
      </c>
      <c r="BY2733" s="32">
        <f t="shared" ref="BY2733" si="26345">(BL2733*BT2733+BM2733*BS2733+BN2733*BT2736+BO2733*BS2736)</f>
        <v>-0.46280192840806367</v>
      </c>
      <c r="CA2733" s="37">
        <f t="shared" ref="CA2733" si="26346">20*LOG(((1+$BR$8)/$BR$8)/((BV2733+BV2736)^2+(BW2733+BW2736)^2)^0.5)</f>
        <v>-3.440406752414589E-3</v>
      </c>
      <c r="CC2733" s="134">
        <f t="shared" ref="CC2733" si="26347">((BV2733^2+BW2733^2)^0.5)/((BV2736^2+BW2736^2)^0.5)</f>
        <v>1.0247390045293652</v>
      </c>
      <c r="CD2733" s="9"/>
      <c r="CE2733" s="38"/>
      <c r="CF2733" s="38"/>
      <c r="CG2733" s="38"/>
      <c r="CH2733" s="38"/>
      <c r="CM2733" s="129">
        <v>7.3000000000000096</v>
      </c>
    </row>
    <row r="2734" spans="2:91" ht="18.600000000000001" customHeight="1" thickBot="1">
      <c r="D2734" s="39"/>
      <c r="G2734" s="40"/>
      <c r="I2734" s="39"/>
      <c r="L2734" s="40"/>
      <c r="N2734" s="39"/>
      <c r="Q2734" s="40"/>
      <c r="S2734" s="39"/>
      <c r="V2734" s="40"/>
      <c r="X2734" s="39"/>
      <c r="AA2734" s="40"/>
      <c r="AC2734" s="39"/>
      <c r="AF2734" s="40"/>
      <c r="AH2734" s="39"/>
      <c r="AK2734" s="40"/>
      <c r="AM2734" s="39"/>
      <c r="AP2734" s="40"/>
      <c r="AR2734" s="39"/>
      <c r="AU2734" s="40"/>
      <c r="AW2734" s="39"/>
      <c r="AZ2734" s="40"/>
      <c r="BB2734" s="39"/>
      <c r="BE2734" s="40"/>
      <c r="BG2734" s="39"/>
      <c r="BJ2734" s="40"/>
      <c r="BL2734" s="39"/>
      <c r="BO2734" s="40"/>
      <c r="BQ2734" s="34"/>
      <c r="BR2734" s="11"/>
      <c r="BS2734" s="11"/>
      <c r="BT2734" s="41"/>
      <c r="BV2734" s="39"/>
      <c r="BY2734" s="40"/>
      <c r="CC2734" s="135"/>
      <c r="CD2734" s="9"/>
      <c r="CE2734" s="38"/>
      <c r="CF2734" s="38"/>
      <c r="CG2734" s="38"/>
      <c r="CH2734" s="38"/>
    </row>
    <row r="2735" spans="2:91" ht="18.600000000000001" customHeight="1" thickBot="1">
      <c r="D2735" s="258" t="s">
        <v>129</v>
      </c>
      <c r="E2735" s="259"/>
      <c r="F2735" s="260" t="s">
        <v>130</v>
      </c>
      <c r="G2735" s="261"/>
      <c r="H2735" s="229"/>
      <c r="I2735" s="258" t="s">
        <v>131</v>
      </c>
      <c r="J2735" s="259"/>
      <c r="K2735" s="260" t="s">
        <v>132</v>
      </c>
      <c r="L2735" s="261"/>
      <c r="N2735" s="253" t="s">
        <v>133</v>
      </c>
      <c r="O2735" s="254"/>
      <c r="P2735" s="255" t="s">
        <v>134</v>
      </c>
      <c r="Q2735" s="256"/>
      <c r="S2735" s="258" t="s">
        <v>135</v>
      </c>
      <c r="T2735" s="259"/>
      <c r="U2735" s="260" t="s">
        <v>136</v>
      </c>
      <c r="V2735" s="261"/>
      <c r="W2735" s="8"/>
      <c r="X2735" s="253" t="s">
        <v>137</v>
      </c>
      <c r="Y2735" s="254"/>
      <c r="Z2735" s="255" t="s">
        <v>138</v>
      </c>
      <c r="AA2735" s="256"/>
      <c r="AB2735" s="8"/>
      <c r="AC2735" s="258" t="s">
        <v>139</v>
      </c>
      <c r="AD2735" s="259"/>
      <c r="AE2735" s="260" t="s">
        <v>140</v>
      </c>
      <c r="AF2735" s="261"/>
      <c r="AG2735" s="8"/>
      <c r="AH2735" s="253" t="s">
        <v>141</v>
      </c>
      <c r="AI2735" s="254"/>
      <c r="AJ2735" s="255" t="s">
        <v>142</v>
      </c>
      <c r="AK2735" s="256"/>
      <c r="AL2735" s="8"/>
      <c r="AM2735" s="258" t="s">
        <v>143</v>
      </c>
      <c r="AN2735" s="259"/>
      <c r="AO2735" s="260" t="s">
        <v>144</v>
      </c>
      <c r="AP2735" s="261"/>
      <c r="AR2735" s="253" t="s">
        <v>145</v>
      </c>
      <c r="AS2735" s="254"/>
      <c r="AT2735" s="255" t="s">
        <v>146</v>
      </c>
      <c r="AU2735" s="256"/>
      <c r="AV2735" s="4"/>
      <c r="AW2735" s="258" t="s">
        <v>147</v>
      </c>
      <c r="AX2735" s="259"/>
      <c r="AY2735" s="260" t="s">
        <v>148</v>
      </c>
      <c r="AZ2735" s="261"/>
      <c r="BA2735" s="8"/>
      <c r="BB2735" s="253" t="s">
        <v>149</v>
      </c>
      <c r="BC2735" s="254"/>
      <c r="BD2735" s="255" t="s">
        <v>150</v>
      </c>
      <c r="BE2735" s="256"/>
      <c r="BF2735" s="4"/>
      <c r="BG2735" s="258" t="s">
        <v>151</v>
      </c>
      <c r="BH2735" s="259"/>
      <c r="BI2735" s="260" t="s">
        <v>152</v>
      </c>
      <c r="BJ2735" s="261"/>
      <c r="BK2735" s="4"/>
      <c r="BL2735" s="253" t="s">
        <v>153</v>
      </c>
      <c r="BM2735" s="254"/>
      <c r="BN2735" s="255" t="s">
        <v>154</v>
      </c>
      <c r="BO2735" s="256"/>
      <c r="BP2735" s="4"/>
      <c r="BQ2735" s="258" t="s">
        <v>155</v>
      </c>
      <c r="BR2735" s="259"/>
      <c r="BS2735" s="260" t="s">
        <v>156</v>
      </c>
      <c r="BT2735" s="261"/>
      <c r="BU2735" s="8"/>
      <c r="BV2735" s="253" t="s">
        <v>157</v>
      </c>
      <c r="BW2735" s="254"/>
      <c r="BX2735" s="255" t="s">
        <v>158</v>
      </c>
      <c r="BY2735" s="256"/>
      <c r="CA2735" s="46" t="s">
        <v>16</v>
      </c>
      <c r="CC2735" s="136" t="s">
        <v>71</v>
      </c>
      <c r="CD2735" s="9"/>
      <c r="CE2735" s="38"/>
      <c r="CF2735" s="38"/>
      <c r="CG2735" s="38"/>
      <c r="CH2735" s="38"/>
    </row>
    <row r="2736" spans="2:91" ht="18.600000000000001" customHeight="1" thickTop="1" thickBot="1">
      <c r="D2736" s="29">
        <v>0</v>
      </c>
      <c r="E2736" s="33">
        <v>0</v>
      </c>
      <c r="F2736" s="31">
        <v>1</v>
      </c>
      <c r="G2736" s="32">
        <v>0</v>
      </c>
      <c r="I2736" s="29">
        <v>0</v>
      </c>
      <c r="J2736" s="33">
        <f t="shared" ref="J2736" si="26348">IF(0=(1-$J$8*$K$8*$B2733^2),10^14,$B2733*$J$8/(1-$J$8*$K$8*$B2733^2))</f>
        <v>-0.16858106280984156</v>
      </c>
      <c r="K2736" s="31">
        <v>1</v>
      </c>
      <c r="L2736" s="32">
        <v>0</v>
      </c>
      <c r="N2736" s="29">
        <f t="shared" ref="N2736" si="26349">D2736*I2733+F2736*I2736-E2736*J2733-G2736*J2736</f>
        <v>0</v>
      </c>
      <c r="O2736" s="33">
        <f t="shared" ref="O2736" si="26350">(D2736*J2733+E2736*I2733+F2736*J2736+G2736*I2736)</f>
        <v>-0.16858106280984156</v>
      </c>
      <c r="P2736" s="31">
        <f t="shared" ref="P2736" si="26351">D2736*K2733+F2736*K2736-E2736*L2733-G2736*L2736</f>
        <v>1</v>
      </c>
      <c r="Q2736" s="32">
        <f t="shared" ref="Q2736" si="26352">(D2736*L2733+E2736*K2733+F2736*L2736+G2736*K2736)</f>
        <v>0</v>
      </c>
      <c r="S2736" s="29">
        <v>0</v>
      </c>
      <c r="T2736" s="33">
        <v>0</v>
      </c>
      <c r="U2736" s="31">
        <v>1</v>
      </c>
      <c r="V2736" s="32">
        <v>0</v>
      </c>
      <c r="X2736" s="29">
        <f t="shared" ref="X2736" si="26353">N2736*S2733+P2736*S2736-O2736*T2733-Q2736*T2736</f>
        <v>0</v>
      </c>
      <c r="Y2736" s="33">
        <f t="shared" ref="Y2736" si="26354">(N2736*T2733+O2736*S2733+P2736*T2736+Q2736*S2736)</f>
        <v>-0.16858106280984156</v>
      </c>
      <c r="Z2736" s="31">
        <f t="shared" ref="Z2736" si="26355">N2736*U2733+P2736*U2736-O2736*V2733-Q2736*V2736</f>
        <v>0.97050821699420786</v>
      </c>
      <c r="AA2736" s="32">
        <f t="shared" ref="AA2736" si="26356">(N2736*V2733+O2736*U2733+P2736*V2736+Q2736*U2736)</f>
        <v>0</v>
      </c>
      <c r="AB2736" s="8"/>
      <c r="AC2736" s="29">
        <v>0</v>
      </c>
      <c r="AD2736" s="33">
        <f t="shared" ref="AD2736" si="26357">IF(0=(1-$AD$8*$AE$8*$B2733^2),10^14,$B2733*$AD$8/(1-$AD$8*$AE$8*$B2733^2))</f>
        <v>-0.13148172118874074</v>
      </c>
      <c r="AE2736" s="31">
        <v>1</v>
      </c>
      <c r="AF2736" s="32">
        <v>0</v>
      </c>
      <c r="AH2736" s="29">
        <f t="shared" ref="AH2736" si="26358">X2736*AC2733+Z2736*AC2736-Y2736*AD2733-AA2736*AD2736</f>
        <v>0</v>
      </c>
      <c r="AI2736" s="33">
        <f t="shared" ref="AI2736" si="26359">(X2736*AD2733+Y2736*AC2733+Z2736*AD2736+AA2736*AC2736)</f>
        <v>-0.29618515360805586</v>
      </c>
      <c r="AJ2736" s="31">
        <f t="shared" ref="AJ2736" si="26360">X2736*AE2733+Z2736*AE2736-Y2736*AF2733-AA2736*AF2736</f>
        <v>0.97050821699420786</v>
      </c>
      <c r="AK2736" s="32">
        <f t="shared" ref="AK2736" si="26361">(X2736*AF2733+Y2736*AE2733+Z2736*AF2736+AA2736*AE2736)</f>
        <v>0</v>
      </c>
      <c r="AL2736" s="8"/>
      <c r="AM2736" s="29">
        <v>0</v>
      </c>
      <c r="AN2736" s="33">
        <v>0</v>
      </c>
      <c r="AO2736" s="31">
        <v>1</v>
      </c>
      <c r="AP2736" s="32">
        <v>0</v>
      </c>
      <c r="AR2736" s="29">
        <f t="shared" ref="AR2736" si="26362">AH2736*AM2733+AJ2736*AM2736-AI2736*AN2733-AK2736*AN2736</f>
        <v>0</v>
      </c>
      <c r="AS2736" s="33">
        <f t="shared" ref="AS2736" si="26363">(AH2736*AN2733+AI2736*AM2733+AJ2736*AN2736+AK2736*AM2736)</f>
        <v>-0.29618515360805586</v>
      </c>
      <c r="AT2736" s="31">
        <f t="shared" ref="AT2736" si="26364">AH2736*AO2733+AJ2736*AO2736-AI2736*AP2733-AK2736*AP2736</f>
        <v>0.92365148291869748</v>
      </c>
      <c r="AU2736" s="32">
        <f t="shared" ref="AU2736" si="26365">(AH2736*AP2733+AI2736*AO2733+AJ2736*AP2736+AK2736*AO2736)</f>
        <v>0</v>
      </c>
      <c r="AV2736" s="8"/>
      <c r="AW2736" s="29">
        <v>0</v>
      </c>
      <c r="AX2736" s="33">
        <f t="shared" ref="AX2736" si="26366">IF(0=(1-$AX$8*$AY$8*$B2733^2),10^14,$B2733*$AX$8/(1-$AX$8*$AY$8*$B2733^2))</f>
        <v>-0.11943264080347174</v>
      </c>
      <c r="AY2736" s="31">
        <v>1</v>
      </c>
      <c r="AZ2736" s="32">
        <v>0</v>
      </c>
      <c r="BB2736" s="29">
        <f t="shared" ref="BB2736" si="26367">AR2736*AW2733+AT2736*AW2736-AS2736*AX2733-AU2736*AX2736</f>
        <v>0</v>
      </c>
      <c r="BC2736" s="33">
        <f t="shared" ref="BC2736" si="26368">(AR2736*AX2733+AS2736*AW2733+AT2736*AX2736+AU2736*AW2736)</f>
        <v>-0.40649928939507868</v>
      </c>
      <c r="BD2736" s="31">
        <f t="shared" ref="BD2736" si="26369">AR2736*AY2733+AT2736*AY2736-AS2736*AZ2733-AU2736*AZ2736</f>
        <v>0.92365148291869748</v>
      </c>
      <c r="BE2736" s="32">
        <f t="shared" ref="BE2736" si="26370">(AR2736*AZ2733+AS2736*AY2733+AT2736*AZ2736+AU2736*AY2736)</f>
        <v>0</v>
      </c>
      <c r="BF2736" s="8"/>
      <c r="BG2736" s="29">
        <v>0</v>
      </c>
      <c r="BH2736" s="33">
        <v>0</v>
      </c>
      <c r="BI2736" s="31">
        <v>1</v>
      </c>
      <c r="BJ2736" s="32">
        <v>0</v>
      </c>
      <c r="BL2736" s="29">
        <f t="shared" ref="BL2736" si="26371">BB2736*BG2733+BD2736*BG2736-BC2736*BH2733-BE2736*BH2736</f>
        <v>0</v>
      </c>
      <c r="BM2736" s="33">
        <f t="shared" ref="BM2736" si="26372">(BB2736*BH2733+BC2736*BG2733+BD2736*BH2736+BE2736*BG2736)</f>
        <v>-0.40649928939507868</v>
      </c>
      <c r="BN2736" s="31">
        <f t="shared" ref="BN2736" si="26373">BB2736*BI2733+BD2736*BI2736-BC2736*BJ2733-BE2736*BJ2736</f>
        <v>0.90103912695574917</v>
      </c>
      <c r="BO2736" s="32">
        <f t="shared" ref="BO2736" si="26374">(BB2736*BJ2733+BC2736*BI2733+BD2736*BJ2736+BE2736*BI2736)</f>
        <v>0</v>
      </c>
      <c r="BP2736" s="8"/>
      <c r="BQ2736" s="19">
        <f t="shared" ref="BQ2736:BQ2799" si="26375">1/$BR$8</f>
        <v>1</v>
      </c>
      <c r="BR2736" s="47">
        <v>0</v>
      </c>
      <c r="BS2736" s="48">
        <v>1</v>
      </c>
      <c r="BT2736" s="49">
        <v>0</v>
      </c>
      <c r="BV2736" s="29">
        <f t="shared" ref="BV2736" si="26376">BL2736*BQ2733+BN2736*BQ2736-BM2736*BR2733-BO2736*BR2736</f>
        <v>0.90103912695574917</v>
      </c>
      <c r="BW2736" s="33">
        <f t="shared" ref="BW2736" si="26377">(BL2736*BR2733+BM2736*BQ2733+BN2736*BR2736+BO2736*BQ2736)</f>
        <v>-0.40649928939507868</v>
      </c>
      <c r="BX2736" s="31">
        <f t="shared" ref="BX2736" si="26378">BL2736*BS2733+BN2736*BS2736-BM2736*BT2733-BO2736*BT2736</f>
        <v>0.90103912695574917</v>
      </c>
      <c r="BY2736" s="32">
        <f t="shared" ref="BY2736" si="26379">(BL2736*BT2733+BM2736*BS2733+BN2736*BT2736+BO2736*BS2736)</f>
        <v>0</v>
      </c>
      <c r="CA2736" s="50">
        <f t="shared" ref="CA2736" si="26380">(180/PI())*ATAN(-1*(BW2733+BW2736)/(BV2733+BV2736))</f>
        <v>25.752113496875563</v>
      </c>
      <c r="CC2736" s="137">
        <f t="shared" ref="CC2736" si="26381">20*LOG(((1-(10^(CA2733/20)^2)*(1-((1-CC2733)/(1+CC2733))^2))^0.5))</f>
        <v>-30.263921398870316</v>
      </c>
      <c r="CD2736" s="9"/>
      <c r="CE2736" s="38"/>
      <c r="CF2736" s="38"/>
      <c r="CG2736" s="38"/>
      <c r="CH2736" s="38"/>
    </row>
    <row r="2737" spans="2:91" ht="18.600000000000001" customHeight="1">
      <c r="CC2737" s="42"/>
    </row>
    <row r="2738" spans="2:91" ht="18.600000000000001" customHeight="1" thickBot="1">
      <c r="E2738" s="22" t="s">
        <v>4</v>
      </c>
      <c r="J2738" s="22" t="s">
        <v>5</v>
      </c>
      <c r="O2738" s="22" t="s">
        <v>6</v>
      </c>
      <c r="T2738" s="22" t="s">
        <v>7</v>
      </c>
      <c r="Y2738" s="22" t="s">
        <v>8</v>
      </c>
      <c r="AD2738" s="22" t="s">
        <v>65</v>
      </c>
      <c r="AI2738" s="22" t="s">
        <v>9</v>
      </c>
      <c r="AN2738" s="22" t="s">
        <v>66</v>
      </c>
      <c r="AS2738" s="22" t="s">
        <v>51</v>
      </c>
      <c r="AX2738" s="22" t="s">
        <v>67</v>
      </c>
      <c r="BC2738" s="22" t="s">
        <v>52</v>
      </c>
      <c r="BH2738" s="22" t="s">
        <v>68</v>
      </c>
      <c r="BM2738" s="22" t="s">
        <v>63</v>
      </c>
      <c r="BQ2738" s="23" t="s">
        <v>69</v>
      </c>
      <c r="BR2738" s="23"/>
      <c r="BS2738" s="24"/>
      <c r="BT2738" s="24"/>
      <c r="BU2738" s="24"/>
      <c r="BW2738" s="22" t="s">
        <v>64</v>
      </c>
    </row>
    <row r="2739" spans="2:91" ht="18.600000000000001" customHeight="1" thickBot="1">
      <c r="D2739" s="249" t="s">
        <v>103</v>
      </c>
      <c r="E2739" s="250"/>
      <c r="F2739" s="251" t="s">
        <v>104</v>
      </c>
      <c r="G2739" s="252"/>
      <c r="H2739" s="229"/>
      <c r="I2739" s="253" t="s">
        <v>11</v>
      </c>
      <c r="J2739" s="254"/>
      <c r="K2739" s="255" t="s">
        <v>12</v>
      </c>
      <c r="L2739" s="256"/>
      <c r="M2739" s="24"/>
      <c r="N2739" s="253" t="s">
        <v>105</v>
      </c>
      <c r="O2739" s="254"/>
      <c r="P2739" s="255" t="s">
        <v>106</v>
      </c>
      <c r="Q2739" s="256"/>
      <c r="R2739" s="24"/>
      <c r="S2739" s="249" t="s">
        <v>107</v>
      </c>
      <c r="T2739" s="250"/>
      <c r="U2739" s="251" t="s">
        <v>108</v>
      </c>
      <c r="V2739" s="252"/>
      <c r="W2739" s="8"/>
      <c r="X2739" s="253" t="s">
        <v>109</v>
      </c>
      <c r="Y2739" s="254"/>
      <c r="Z2739" s="255" t="s">
        <v>110</v>
      </c>
      <c r="AA2739" s="256"/>
      <c r="AB2739" s="8"/>
      <c r="AC2739" s="253" t="s">
        <v>111</v>
      </c>
      <c r="AD2739" s="254"/>
      <c r="AE2739" s="255" t="s">
        <v>14</v>
      </c>
      <c r="AF2739" s="256"/>
      <c r="AG2739" s="8"/>
      <c r="AH2739" s="253" t="s">
        <v>112</v>
      </c>
      <c r="AI2739" s="254"/>
      <c r="AJ2739" s="255" t="s">
        <v>113</v>
      </c>
      <c r="AK2739" s="256"/>
      <c r="AL2739" s="8"/>
      <c r="AM2739" s="249" t="s">
        <v>114</v>
      </c>
      <c r="AN2739" s="250"/>
      <c r="AO2739" s="251" t="s">
        <v>115</v>
      </c>
      <c r="AP2739" s="252"/>
      <c r="AQ2739" s="24"/>
      <c r="AR2739" s="253" t="s">
        <v>116</v>
      </c>
      <c r="AS2739" s="254"/>
      <c r="AT2739" s="255" t="s">
        <v>13</v>
      </c>
      <c r="AU2739" s="256"/>
      <c r="AV2739" s="4"/>
      <c r="AW2739" s="253" t="s">
        <v>117</v>
      </c>
      <c r="AX2739" s="254"/>
      <c r="AY2739" s="255" t="s">
        <v>118</v>
      </c>
      <c r="AZ2739" s="256"/>
      <c r="BA2739" s="8"/>
      <c r="BB2739" s="253" t="s">
        <v>119</v>
      </c>
      <c r="BC2739" s="254"/>
      <c r="BD2739" s="255" t="s">
        <v>120</v>
      </c>
      <c r="BE2739" s="256"/>
      <c r="BF2739" s="4"/>
      <c r="BG2739" s="249" t="s">
        <v>121</v>
      </c>
      <c r="BH2739" s="250"/>
      <c r="BI2739" s="251" t="s">
        <v>122</v>
      </c>
      <c r="BJ2739" s="252"/>
      <c r="BK2739" s="4"/>
      <c r="BL2739" s="253" t="s">
        <v>123</v>
      </c>
      <c r="BM2739" s="254"/>
      <c r="BN2739" s="255" t="s">
        <v>124</v>
      </c>
      <c r="BO2739" s="256"/>
      <c r="BP2739" s="4"/>
      <c r="BQ2739" s="253" t="s">
        <v>125</v>
      </c>
      <c r="BR2739" s="254"/>
      <c r="BS2739" s="255" t="s">
        <v>126</v>
      </c>
      <c r="BT2739" s="256"/>
      <c r="BU2739" s="8"/>
      <c r="BV2739" s="253" t="s">
        <v>127</v>
      </c>
      <c r="BW2739" s="254"/>
      <c r="BX2739" s="255" t="s">
        <v>128</v>
      </c>
      <c r="BY2739" s="256"/>
      <c r="CA2739" s="27" t="s">
        <v>15</v>
      </c>
      <c r="CC2739" s="133" t="s">
        <v>70</v>
      </c>
      <c r="CD2739" s="9"/>
      <c r="CE2739" s="38"/>
      <c r="CF2739" s="38"/>
      <c r="CG2739" s="38"/>
      <c r="CH2739" s="38"/>
    </row>
    <row r="2740" spans="2:91" ht="18.600000000000001" customHeight="1" thickTop="1" thickBot="1">
      <c r="B2740" s="129">
        <v>7.3400000000000096</v>
      </c>
      <c r="D2740" s="29">
        <v>1</v>
      </c>
      <c r="E2740" s="30">
        <v>0</v>
      </c>
      <c r="F2740" s="31">
        <v>0</v>
      </c>
      <c r="G2740" s="32">
        <f t="shared" ref="G2740:G2803" si="26382">-1/($E$8*$B2740)</f>
        <v>-8.9806539509536681E-2</v>
      </c>
      <c r="I2740" s="29">
        <v>1</v>
      </c>
      <c r="J2740" s="33">
        <v>0</v>
      </c>
      <c r="K2740" s="31">
        <v>0</v>
      </c>
      <c r="L2740" s="32">
        <v>0</v>
      </c>
      <c r="N2740" s="29">
        <f t="shared" ref="N2740" si="26383">D2740*I2740+F2740*I2743-E2740*J2740-G2740*J2743</f>
        <v>0.98490180727704368</v>
      </c>
      <c r="O2740" s="33">
        <f t="shared" ref="O2740" si="26384">(D2740*J2740+E2740*I2740+F2740*J2743+G2740*I2743)</f>
        <v>0</v>
      </c>
      <c r="P2740" s="31">
        <f t="shared" ref="P2740" si="26385">D2740*K2740+F2740*K2743-E2740*L2740-G2740*L2743</f>
        <v>0</v>
      </c>
      <c r="Q2740" s="32">
        <f t="shared" ref="Q2740" si="26386">(D2740*L2740+E2740*K2740+F2740*L2743+G2740*K2743)</f>
        <v>-8.9806539509536681E-2</v>
      </c>
      <c r="S2740" s="29">
        <v>1</v>
      </c>
      <c r="T2740" s="30">
        <v>0</v>
      </c>
      <c r="U2740" s="31">
        <v>0</v>
      </c>
      <c r="V2740" s="32">
        <f t="shared" ref="V2740:V2803" si="26387">-1/($T$8*$B2740)</f>
        <v>-0.17446457765667553</v>
      </c>
      <c r="X2740" s="29">
        <f t="shared" ref="X2740" si="26388">N2740*S2740+P2740*S2743-O2740*T2740-Q2740*T2743</f>
        <v>0.98490180727704368</v>
      </c>
      <c r="Y2740" s="33">
        <f t="shared" ref="Y2740" si="26389">(N2740*T2740+O2740*S2740+P2740*T2743+Q2740*S2743)</f>
        <v>0</v>
      </c>
      <c r="Z2740" s="31">
        <f t="shared" ref="Z2740" si="26390">N2740*U2740+P2740*U2743-O2740*V2740-Q2740*V2743</f>
        <v>0</v>
      </c>
      <c r="AA2740" s="32">
        <f t="shared" ref="AA2740" si="26391">(N2740*V2740+O2740*U2740+P2740*V2743+Q2740*U2743)</f>
        <v>-0.26163701734942257</v>
      </c>
      <c r="AB2740" s="8"/>
      <c r="AC2740" s="29">
        <v>1</v>
      </c>
      <c r="AD2740" s="33">
        <v>0</v>
      </c>
      <c r="AE2740" s="31">
        <v>0</v>
      </c>
      <c r="AF2740" s="32">
        <v>0</v>
      </c>
      <c r="AH2740" s="29">
        <f t="shared" ref="AH2740" si="26392">X2740*AC2740+Z2740*AC2743-Y2740*AD2740-AA2740*AD2743</f>
        <v>0.95059705718629528</v>
      </c>
      <c r="AI2740" s="33">
        <f t="shared" ref="AI2740" si="26393">(X2740*AD2740+Y2740*AC2740+Z2740*AD2743+AA2740*AC2743)</f>
        <v>0</v>
      </c>
      <c r="AJ2740" s="31">
        <f t="shared" ref="AJ2740" si="26394">X2740*AE2740+Z2740*AE2743-Y2740*AF2740-AA2740*AF2743</f>
        <v>0</v>
      </c>
      <c r="AK2740" s="32">
        <f t="shared" ref="AK2740" si="26395">(X2740*AF2740+Y2740*AE2740+Z2740*AF2743+AA2740*AE2743)</f>
        <v>-0.26163701734942257</v>
      </c>
      <c r="AL2740" s="8"/>
      <c r="AM2740" s="29">
        <v>1</v>
      </c>
      <c r="AN2740" s="30">
        <v>0</v>
      </c>
      <c r="AO2740" s="31">
        <v>0</v>
      </c>
      <c r="AP2740" s="32">
        <f t="shared" ref="AP2740:AP2803" si="26396">-1/($AN$8*$B2740)</f>
        <v>-0.15776975476839214</v>
      </c>
      <c r="AR2740" s="29">
        <f t="shared" ref="AR2740" si="26397">AH2740*AM2740+AJ2740*AM2743-AI2740*AN2740-AK2740*AN2743</f>
        <v>0.95059705718629528</v>
      </c>
      <c r="AS2740" s="33">
        <f t="shared" ref="AS2740" si="26398">(AH2740*AN2740+AI2740*AM2740+AJ2740*AN2743+AK2740*AM2743)</f>
        <v>0</v>
      </c>
      <c r="AT2740" s="31">
        <f t="shared" ref="AT2740" si="26399">AH2740*AO2740+AJ2740*AO2743-AI2740*AP2740-AK2740*AP2743</f>
        <v>0</v>
      </c>
      <c r="AU2740" s="32">
        <f t="shared" ref="AU2740" si="26400">(AH2740*AP2740+AI2740*AO2740+AJ2740*AP2743+AK2740*AO2743)</f>
        <v>-0.41161248194525962</v>
      </c>
      <c r="AV2740" s="8"/>
      <c r="AW2740" s="29">
        <v>1</v>
      </c>
      <c r="AX2740" s="33">
        <v>0</v>
      </c>
      <c r="AY2740" s="31">
        <v>0</v>
      </c>
      <c r="AZ2740" s="32">
        <v>0</v>
      </c>
      <c r="BB2740" s="29">
        <f t="shared" ref="BB2740" si="26401">AR2740*AW2740+AT2740*AW2743-AS2740*AX2740-AU2740*AX2743</f>
        <v>0.90157313593081256</v>
      </c>
      <c r="BC2740" s="33">
        <f t="shared" ref="BC2740" si="26402">(AR2740*AX2740+AS2740*AW2740+AT2740*AX2743+AU2740*AW2743)</f>
        <v>0</v>
      </c>
      <c r="BD2740" s="31">
        <f t="shared" ref="BD2740" si="26403">AR2740*AY2740+AT2740*AY2743-AS2740*AZ2740-AU2740*AZ2743</f>
        <v>0</v>
      </c>
      <c r="BE2740" s="32">
        <f t="shared" ref="BE2740" si="26404">(AR2740*AZ2740+AS2740*AY2740+AT2740*AZ2743+AU2740*AY2743)</f>
        <v>-0.41161248194525962</v>
      </c>
      <c r="BF2740" s="8"/>
      <c r="BG2740" s="29">
        <v>1</v>
      </c>
      <c r="BH2740" s="30">
        <v>0</v>
      </c>
      <c r="BI2740" s="31">
        <v>0</v>
      </c>
      <c r="BJ2740" s="32">
        <f t="shared" ref="BJ2740:BJ2803" si="26405">-1/($BH$8*$B2740)</f>
        <v>-5.5475476839236981E-2</v>
      </c>
      <c r="BL2740" s="29">
        <f t="shared" ref="BL2740" si="26406">BB2740*BG2740+BD2740*BG2743-BC2740*BH2740-BE2740*BH2743</f>
        <v>0.90157313593081256</v>
      </c>
      <c r="BM2740" s="33">
        <f t="shared" ref="BM2740" si="26407">(BB2740*BH2740+BC2740*BG2740+BD2740*BH2743+BE2740*BG2743)</f>
        <v>0</v>
      </c>
      <c r="BN2740" s="31">
        <f t="shared" ref="BN2740" si="26408">BB2740*BI2740+BD2740*BI2743-BC2740*BJ2740-BE2740*BJ2743</f>
        <v>0</v>
      </c>
      <c r="BO2740" s="32">
        <f t="shared" ref="BO2740" si="26409">(BB2740*BJ2740+BC2740*BI2740+BD2740*BJ2743+BE2740*BI2743)</f>
        <v>-0.46162768156646766</v>
      </c>
      <c r="BP2740" s="8"/>
      <c r="BQ2740" s="34">
        <v>1</v>
      </c>
      <c r="BR2740" s="35">
        <v>0</v>
      </c>
      <c r="BS2740" s="11">
        <v>0</v>
      </c>
      <c r="BT2740" s="36">
        <v>0</v>
      </c>
      <c r="BV2740" s="29">
        <f t="shared" ref="BV2740" si="26410">BL2740*BQ2740+BN2740*BQ2743-BM2740*BR2740-BO2740*BR2743</f>
        <v>0.90157313593081256</v>
      </c>
      <c r="BW2740" s="33">
        <f t="shared" ref="BW2740" si="26411">(BL2740*BR2740+BM2740*BQ2740+BN2740*BR2743+BO2740*BQ2743)</f>
        <v>-0.46162768156646766</v>
      </c>
      <c r="BX2740" s="31">
        <f t="shared" ref="BX2740" si="26412">BL2740*BS2740+BN2740*BS2743-BM2740*BT2740-BO2740*BT2743</f>
        <v>0</v>
      </c>
      <c r="BY2740" s="32">
        <f t="shared" ref="BY2740" si="26413">(BL2740*BT2740+BM2740*BS2740+BN2740*BT2743+BO2740*BS2743)</f>
        <v>-0.46162768156646766</v>
      </c>
      <c r="CA2740" s="37">
        <f t="shared" ref="CA2740" si="26414">20*LOG(((1+$BR$8)/$BR$8)/((BV2740+BV2743)^2+(BW2740+BW2743)^2)^0.5)</f>
        <v>-3.4254821046328615E-3</v>
      </c>
      <c r="CC2740" s="134">
        <f t="shared" ref="CC2740" si="26415">((BV2740^2+BW2740^2)^0.5)/((BV2743^2+BW2743^2)^0.5)</f>
        <v>1.0246207454537526</v>
      </c>
      <c r="CD2740" s="9"/>
      <c r="CE2740" s="38"/>
      <c r="CF2740" s="38"/>
      <c r="CG2740" s="38"/>
      <c r="CH2740" s="38"/>
      <c r="CM2740" s="129">
        <v>7.3200000000000101</v>
      </c>
    </row>
    <row r="2741" spans="2:91" ht="18.600000000000001" customHeight="1" thickBot="1">
      <c r="D2741" s="39"/>
      <c r="G2741" s="40"/>
      <c r="I2741" s="39"/>
      <c r="L2741" s="40"/>
      <c r="N2741" s="39"/>
      <c r="Q2741" s="40"/>
      <c r="S2741" s="39"/>
      <c r="V2741" s="40"/>
      <c r="X2741" s="39"/>
      <c r="AA2741" s="40"/>
      <c r="AC2741" s="39"/>
      <c r="AF2741" s="40"/>
      <c r="AH2741" s="39"/>
      <c r="AK2741" s="40"/>
      <c r="AM2741" s="39"/>
      <c r="AP2741" s="40"/>
      <c r="AR2741" s="39"/>
      <c r="AU2741" s="40"/>
      <c r="AW2741" s="39"/>
      <c r="AZ2741" s="40"/>
      <c r="BB2741" s="39"/>
      <c r="BE2741" s="40"/>
      <c r="BG2741" s="39"/>
      <c r="BJ2741" s="40"/>
      <c r="BL2741" s="39"/>
      <c r="BO2741" s="40"/>
      <c r="BQ2741" s="34"/>
      <c r="BR2741" s="11"/>
      <c r="BS2741" s="11"/>
      <c r="BT2741" s="41"/>
      <c r="BV2741" s="39"/>
      <c r="BY2741" s="40"/>
      <c r="CC2741" s="135"/>
      <c r="CD2741" s="9"/>
      <c r="CE2741" s="38"/>
      <c r="CF2741" s="38"/>
      <c r="CG2741" s="38"/>
      <c r="CH2741" s="38"/>
    </row>
    <row r="2742" spans="2:91" ht="18.600000000000001" customHeight="1" thickBot="1">
      <c r="D2742" s="258" t="s">
        <v>129</v>
      </c>
      <c r="E2742" s="259"/>
      <c r="F2742" s="260" t="s">
        <v>130</v>
      </c>
      <c r="G2742" s="261"/>
      <c r="H2742" s="229"/>
      <c r="I2742" s="258" t="s">
        <v>131</v>
      </c>
      <c r="J2742" s="259"/>
      <c r="K2742" s="260" t="s">
        <v>132</v>
      </c>
      <c r="L2742" s="261"/>
      <c r="N2742" s="253" t="s">
        <v>133</v>
      </c>
      <c r="O2742" s="254"/>
      <c r="P2742" s="255" t="s">
        <v>134</v>
      </c>
      <c r="Q2742" s="256"/>
      <c r="S2742" s="258" t="s">
        <v>135</v>
      </c>
      <c r="T2742" s="259"/>
      <c r="U2742" s="260" t="s">
        <v>136</v>
      </c>
      <c r="V2742" s="261"/>
      <c r="W2742" s="8"/>
      <c r="X2742" s="253" t="s">
        <v>137</v>
      </c>
      <c r="Y2742" s="254"/>
      <c r="Z2742" s="255" t="s">
        <v>138</v>
      </c>
      <c r="AA2742" s="256"/>
      <c r="AB2742" s="8"/>
      <c r="AC2742" s="258" t="s">
        <v>139</v>
      </c>
      <c r="AD2742" s="259"/>
      <c r="AE2742" s="260" t="s">
        <v>140</v>
      </c>
      <c r="AF2742" s="261"/>
      <c r="AG2742" s="8"/>
      <c r="AH2742" s="253" t="s">
        <v>141</v>
      </c>
      <c r="AI2742" s="254"/>
      <c r="AJ2742" s="255" t="s">
        <v>142</v>
      </c>
      <c r="AK2742" s="256"/>
      <c r="AL2742" s="8"/>
      <c r="AM2742" s="258" t="s">
        <v>143</v>
      </c>
      <c r="AN2742" s="259"/>
      <c r="AO2742" s="260" t="s">
        <v>144</v>
      </c>
      <c r="AP2742" s="261"/>
      <c r="AR2742" s="253" t="s">
        <v>145</v>
      </c>
      <c r="AS2742" s="254"/>
      <c r="AT2742" s="255" t="s">
        <v>146</v>
      </c>
      <c r="AU2742" s="256"/>
      <c r="AV2742" s="4"/>
      <c r="AW2742" s="258" t="s">
        <v>147</v>
      </c>
      <c r="AX2742" s="259"/>
      <c r="AY2742" s="260" t="s">
        <v>148</v>
      </c>
      <c r="AZ2742" s="261"/>
      <c r="BA2742" s="8"/>
      <c r="BB2742" s="253" t="s">
        <v>149</v>
      </c>
      <c r="BC2742" s="254"/>
      <c r="BD2742" s="255" t="s">
        <v>150</v>
      </c>
      <c r="BE2742" s="256"/>
      <c r="BF2742" s="4"/>
      <c r="BG2742" s="258" t="s">
        <v>151</v>
      </c>
      <c r="BH2742" s="259"/>
      <c r="BI2742" s="260" t="s">
        <v>152</v>
      </c>
      <c r="BJ2742" s="261"/>
      <c r="BK2742" s="4"/>
      <c r="BL2742" s="253" t="s">
        <v>153</v>
      </c>
      <c r="BM2742" s="254"/>
      <c r="BN2742" s="255" t="s">
        <v>154</v>
      </c>
      <c r="BO2742" s="256"/>
      <c r="BP2742" s="4"/>
      <c r="BQ2742" s="258" t="s">
        <v>155</v>
      </c>
      <c r="BR2742" s="259"/>
      <c r="BS2742" s="260" t="s">
        <v>156</v>
      </c>
      <c r="BT2742" s="261"/>
      <c r="BU2742" s="8"/>
      <c r="BV2742" s="253" t="s">
        <v>157</v>
      </c>
      <c r="BW2742" s="254"/>
      <c r="BX2742" s="255" t="s">
        <v>158</v>
      </c>
      <c r="BY2742" s="256"/>
      <c r="CA2742" s="46" t="s">
        <v>16</v>
      </c>
      <c r="CC2742" s="136" t="s">
        <v>71</v>
      </c>
      <c r="CD2742" s="9"/>
      <c r="CE2742" s="38"/>
      <c r="CF2742" s="38"/>
      <c r="CG2742" s="38"/>
      <c r="CH2742" s="38"/>
    </row>
    <row r="2743" spans="2:91" ht="18.600000000000001" customHeight="1" thickTop="1" thickBot="1">
      <c r="D2743" s="29">
        <v>0</v>
      </c>
      <c r="E2743" s="33">
        <v>0</v>
      </c>
      <c r="F2743" s="31">
        <v>1</v>
      </c>
      <c r="G2743" s="32">
        <v>0</v>
      </c>
      <c r="I2743" s="29">
        <v>0</v>
      </c>
      <c r="J2743" s="33">
        <f t="shared" ref="J2743" si="26416">IF(0=(1-$J$8*$K$8*$B2740^2),10^14,$B2740*$J$8/(1-$J$8*$K$8*$B2740^2))</f>
        <v>-0.16811907913847382</v>
      </c>
      <c r="K2743" s="31">
        <v>1</v>
      </c>
      <c r="L2743" s="32">
        <v>0</v>
      </c>
      <c r="N2743" s="29">
        <f t="shared" ref="N2743" si="26417">D2743*I2740+F2743*I2743-E2743*J2740-G2743*J2743</f>
        <v>0</v>
      </c>
      <c r="O2743" s="33">
        <f t="shared" ref="O2743" si="26418">(D2743*J2740+E2743*I2740+F2743*J2743+G2743*I2743)</f>
        <v>-0.16811907913847382</v>
      </c>
      <c r="P2743" s="31">
        <f t="shared" ref="P2743" si="26419">D2743*K2740+F2743*K2743-E2743*L2740-G2743*L2743</f>
        <v>1</v>
      </c>
      <c r="Q2743" s="32">
        <f t="shared" ref="Q2743" si="26420">(D2743*L2740+E2743*K2740+F2743*L2743+G2743*K2743)</f>
        <v>0</v>
      </c>
      <c r="S2743" s="29">
        <v>0</v>
      </c>
      <c r="T2743" s="33">
        <v>0</v>
      </c>
      <c r="U2743" s="31">
        <v>1</v>
      </c>
      <c r="V2743" s="32">
        <v>0</v>
      </c>
      <c r="X2743" s="29">
        <f t="shared" ref="X2743" si="26421">N2743*S2740+P2743*S2743-O2743*T2740-Q2743*T2743</f>
        <v>0</v>
      </c>
      <c r="Y2743" s="33">
        <f t="shared" ref="Y2743" si="26422">(N2743*T2740+O2743*S2740+P2743*T2743+Q2743*S2743)</f>
        <v>-0.16811907913847382</v>
      </c>
      <c r="Z2743" s="31">
        <f t="shared" ref="Z2743" si="26423">N2743*U2740+P2743*U2743-O2743*V2740-Q2743*V2743</f>
        <v>0.97066917586207691</v>
      </c>
      <c r="AA2743" s="32">
        <f t="shared" ref="AA2743" si="26424">(N2743*V2740+O2743*U2740+P2743*V2743+Q2743*U2743)</f>
        <v>0</v>
      </c>
      <c r="AB2743" s="8"/>
      <c r="AC2743" s="29">
        <v>0</v>
      </c>
      <c r="AD2743" s="33">
        <f t="shared" ref="AD2743" si="26425">IF(0=(1-$AD$8*$AE$8*$B2740^2),10^14,$B2740*$AD$8/(1-$AD$8*$AE$8*$B2740^2))</f>
        <v>-0.13111581242700693</v>
      </c>
      <c r="AE2743" s="31">
        <v>1</v>
      </c>
      <c r="AF2743" s="32">
        <v>0</v>
      </c>
      <c r="AH2743" s="29">
        <f t="shared" ref="AH2743" si="26426">X2743*AC2740+Z2743*AC2743-Y2743*AD2740-AA2743*AD2743</f>
        <v>0</v>
      </c>
      <c r="AI2743" s="33">
        <f t="shared" ref="AI2743" si="26427">(X2743*AD2740+Y2743*AC2740+Z2743*AD2743+AA2743*AC2743)</f>
        <v>-0.29538915672948329</v>
      </c>
      <c r="AJ2743" s="31">
        <f t="shared" ref="AJ2743" si="26428">X2743*AE2740+Z2743*AE2743-Y2743*AF2740-AA2743*AF2743</f>
        <v>0.97066917586207691</v>
      </c>
      <c r="AK2743" s="32">
        <f t="shared" ref="AK2743" si="26429">(X2743*AF2740+Y2743*AE2740+Z2743*AF2743+AA2743*AE2743)</f>
        <v>0</v>
      </c>
      <c r="AL2743" s="8"/>
      <c r="AM2743" s="29">
        <v>0</v>
      </c>
      <c r="AN2743" s="33">
        <v>0</v>
      </c>
      <c r="AO2743" s="31">
        <v>1</v>
      </c>
      <c r="AP2743" s="32">
        <v>0</v>
      </c>
      <c r="AR2743" s="29">
        <f t="shared" ref="AR2743" si="26430">AH2743*AM2740+AJ2743*AM2743-AI2743*AN2740-AK2743*AN2743</f>
        <v>0</v>
      </c>
      <c r="AS2743" s="33">
        <f t="shared" ref="AS2743" si="26431">(AH2743*AN2740+AI2743*AM2740+AJ2743*AN2743+AK2743*AM2743)</f>
        <v>-0.29538915672948329</v>
      </c>
      <c r="AT2743" s="31">
        <f t="shared" ref="AT2743" si="26432">AH2743*AO2740+AJ2743*AO2743-AI2743*AP2740-AK2743*AP2743</f>
        <v>0.92406570104362418</v>
      </c>
      <c r="AU2743" s="32">
        <f t="shared" ref="AU2743" si="26433">(AH2743*AP2740+AI2743*AO2740+AJ2743*AP2743+AK2743*AO2743)</f>
        <v>0</v>
      </c>
      <c r="AV2743" s="8"/>
      <c r="AW2743" s="29">
        <v>0</v>
      </c>
      <c r="AX2743" s="33">
        <f t="shared" ref="AX2743" si="26434">IF(0=(1-$AX$8*$AY$8*$B2740^2),10^14,$B2740*$AX$8/(1-$AX$8*$AY$8*$B2740^2))</f>
        <v>-0.11910212494965687</v>
      </c>
      <c r="AY2743" s="31">
        <v>1</v>
      </c>
      <c r="AZ2743" s="32">
        <v>0</v>
      </c>
      <c r="BB2743" s="29">
        <f t="shared" ref="BB2743" si="26435">AR2743*AW2740+AT2743*AW2743-AS2743*AX2740-AU2743*AX2743</f>
        <v>0</v>
      </c>
      <c r="BC2743" s="33">
        <f t="shared" ref="BC2743" si="26436">(AR2743*AX2740+AS2743*AW2740+AT2743*AX2743+AU2743*AW2743)</f>
        <v>-0.40544734531687332</v>
      </c>
      <c r="BD2743" s="31">
        <f t="shared" ref="BD2743" si="26437">AR2743*AY2740+AT2743*AY2743-AS2743*AZ2740-AU2743*AZ2743</f>
        <v>0.92406570104362418</v>
      </c>
      <c r="BE2743" s="32">
        <f t="shared" ref="BE2743" si="26438">(AR2743*AZ2740+AS2743*AY2740+AT2743*AZ2743+AU2743*AY2743)</f>
        <v>0</v>
      </c>
      <c r="BF2743" s="8"/>
      <c r="BG2743" s="29">
        <v>0</v>
      </c>
      <c r="BH2743" s="33">
        <v>0</v>
      </c>
      <c r="BI2743" s="31">
        <v>1</v>
      </c>
      <c r="BJ2743" s="32">
        <v>0</v>
      </c>
      <c r="BL2743" s="29">
        <f t="shared" ref="BL2743" si="26439">BB2743*BG2740+BD2743*BG2743-BC2743*BH2740-BE2743*BH2743</f>
        <v>0</v>
      </c>
      <c r="BM2743" s="33">
        <f t="shared" ref="BM2743" si="26440">(BB2743*BH2740+BC2743*BG2740+BD2743*BH2743+BE2743*BG2743)</f>
        <v>-0.40544734531687332</v>
      </c>
      <c r="BN2743" s="31">
        <f t="shared" ref="BN2743" si="26441">BB2743*BI2740+BD2743*BI2743-BC2743*BJ2740-BE2743*BJ2743</f>
        <v>0.90157331622896786</v>
      </c>
      <c r="BO2743" s="32">
        <f t="shared" ref="BO2743" si="26442">(BB2743*BJ2740+BC2743*BI2740+BD2743*BJ2743+BE2743*BI2743)</f>
        <v>0</v>
      </c>
      <c r="BP2743" s="8"/>
      <c r="BQ2743" s="19">
        <f t="shared" ref="BQ2743:BQ2806" si="26443">1/$BR$8</f>
        <v>1</v>
      </c>
      <c r="BR2743" s="47">
        <v>0</v>
      </c>
      <c r="BS2743" s="48">
        <v>1</v>
      </c>
      <c r="BT2743" s="49">
        <v>0</v>
      </c>
      <c r="BV2743" s="29">
        <f t="shared" ref="BV2743" si="26444">BL2743*BQ2740+BN2743*BQ2743-BM2743*BR2740-BO2743*BR2743</f>
        <v>0.90157331622896786</v>
      </c>
      <c r="BW2743" s="33">
        <f t="shared" ref="BW2743" si="26445">(BL2743*BR2740+BM2743*BQ2740+BN2743*BR2743+BO2743*BQ2743)</f>
        <v>-0.40544734531687332</v>
      </c>
      <c r="BX2743" s="31">
        <f t="shared" ref="BX2743" si="26446">BL2743*BS2740+BN2743*BS2743-BM2743*BT2740-BO2743*BT2743</f>
        <v>0.90157331622896786</v>
      </c>
      <c r="BY2743" s="32">
        <f t="shared" ref="BY2743" si="26447">(BL2743*BT2740+BM2743*BS2740+BN2743*BT2743+BO2743*BS2743)</f>
        <v>0</v>
      </c>
      <c r="CA2743" s="50">
        <f t="shared" ref="CA2743" si="26448">(180/PI())*ATAN(-1*(BW2740+BW2743)/(BV2740+BV2743))</f>
        <v>25.68140175366154</v>
      </c>
      <c r="CC2743" s="137">
        <f t="shared" ref="CC2743" si="26449">20*LOG(((1-(10^(CA2740/20)^2)*(1-((1-CC2740)/(1+CC2740))^2))^0.5))</f>
        <v>-30.286310235427209</v>
      </c>
      <c r="CD2743" s="9"/>
      <c r="CE2743" s="38"/>
      <c r="CF2743" s="38"/>
      <c r="CG2743" s="38"/>
      <c r="CH2743" s="38"/>
    </row>
    <row r="2744" spans="2:91" ht="18.600000000000001" customHeight="1">
      <c r="CC2744" s="42"/>
    </row>
    <row r="2745" spans="2:91" ht="18.600000000000001" customHeight="1" thickBot="1">
      <c r="E2745" s="22" t="s">
        <v>4</v>
      </c>
      <c r="J2745" s="22" t="s">
        <v>5</v>
      </c>
      <c r="O2745" s="22" t="s">
        <v>6</v>
      </c>
      <c r="T2745" s="22" t="s">
        <v>7</v>
      </c>
      <c r="Y2745" s="22" t="s">
        <v>8</v>
      </c>
      <c r="AD2745" s="22" t="s">
        <v>65</v>
      </c>
      <c r="AI2745" s="22" t="s">
        <v>9</v>
      </c>
      <c r="AN2745" s="22" t="s">
        <v>66</v>
      </c>
      <c r="AS2745" s="22" t="s">
        <v>51</v>
      </c>
      <c r="AX2745" s="22" t="s">
        <v>67</v>
      </c>
      <c r="BC2745" s="22" t="s">
        <v>52</v>
      </c>
      <c r="BH2745" s="22" t="s">
        <v>68</v>
      </c>
      <c r="BM2745" s="22" t="s">
        <v>63</v>
      </c>
      <c r="BQ2745" s="23" t="s">
        <v>69</v>
      </c>
      <c r="BR2745" s="23"/>
      <c r="BS2745" s="24"/>
      <c r="BT2745" s="24"/>
      <c r="BU2745" s="24"/>
      <c r="BW2745" s="22" t="s">
        <v>64</v>
      </c>
    </row>
    <row r="2746" spans="2:91" ht="18.600000000000001" customHeight="1" thickBot="1">
      <c r="D2746" s="249" t="s">
        <v>103</v>
      </c>
      <c r="E2746" s="250"/>
      <c r="F2746" s="251" t="s">
        <v>104</v>
      </c>
      <c r="G2746" s="252"/>
      <c r="H2746" s="229"/>
      <c r="I2746" s="253" t="s">
        <v>11</v>
      </c>
      <c r="J2746" s="254"/>
      <c r="K2746" s="255" t="s">
        <v>12</v>
      </c>
      <c r="L2746" s="256"/>
      <c r="M2746" s="24"/>
      <c r="N2746" s="253" t="s">
        <v>105</v>
      </c>
      <c r="O2746" s="254"/>
      <c r="P2746" s="255" t="s">
        <v>106</v>
      </c>
      <c r="Q2746" s="256"/>
      <c r="R2746" s="24"/>
      <c r="S2746" s="249" t="s">
        <v>107</v>
      </c>
      <c r="T2746" s="250"/>
      <c r="U2746" s="251" t="s">
        <v>108</v>
      </c>
      <c r="V2746" s="252"/>
      <c r="W2746" s="8"/>
      <c r="X2746" s="253" t="s">
        <v>109</v>
      </c>
      <c r="Y2746" s="254"/>
      <c r="Z2746" s="255" t="s">
        <v>110</v>
      </c>
      <c r="AA2746" s="256"/>
      <c r="AB2746" s="8"/>
      <c r="AC2746" s="253" t="s">
        <v>111</v>
      </c>
      <c r="AD2746" s="254"/>
      <c r="AE2746" s="255" t="s">
        <v>14</v>
      </c>
      <c r="AF2746" s="256"/>
      <c r="AG2746" s="8"/>
      <c r="AH2746" s="253" t="s">
        <v>112</v>
      </c>
      <c r="AI2746" s="254"/>
      <c r="AJ2746" s="255" t="s">
        <v>113</v>
      </c>
      <c r="AK2746" s="256"/>
      <c r="AL2746" s="8"/>
      <c r="AM2746" s="249" t="s">
        <v>114</v>
      </c>
      <c r="AN2746" s="250"/>
      <c r="AO2746" s="251" t="s">
        <v>115</v>
      </c>
      <c r="AP2746" s="252"/>
      <c r="AQ2746" s="24"/>
      <c r="AR2746" s="253" t="s">
        <v>116</v>
      </c>
      <c r="AS2746" s="254"/>
      <c r="AT2746" s="255" t="s">
        <v>13</v>
      </c>
      <c r="AU2746" s="256"/>
      <c r="AV2746" s="4"/>
      <c r="AW2746" s="253" t="s">
        <v>117</v>
      </c>
      <c r="AX2746" s="254"/>
      <c r="AY2746" s="255" t="s">
        <v>118</v>
      </c>
      <c r="AZ2746" s="256"/>
      <c r="BA2746" s="8"/>
      <c r="BB2746" s="253" t="s">
        <v>119</v>
      </c>
      <c r="BC2746" s="254"/>
      <c r="BD2746" s="255" t="s">
        <v>120</v>
      </c>
      <c r="BE2746" s="256"/>
      <c r="BF2746" s="4"/>
      <c r="BG2746" s="249" t="s">
        <v>121</v>
      </c>
      <c r="BH2746" s="250"/>
      <c r="BI2746" s="251" t="s">
        <v>122</v>
      </c>
      <c r="BJ2746" s="252"/>
      <c r="BK2746" s="4"/>
      <c r="BL2746" s="253" t="s">
        <v>123</v>
      </c>
      <c r="BM2746" s="254"/>
      <c r="BN2746" s="255" t="s">
        <v>124</v>
      </c>
      <c r="BO2746" s="256"/>
      <c r="BP2746" s="4"/>
      <c r="BQ2746" s="253" t="s">
        <v>125</v>
      </c>
      <c r="BR2746" s="254"/>
      <c r="BS2746" s="255" t="s">
        <v>126</v>
      </c>
      <c r="BT2746" s="256"/>
      <c r="BU2746" s="8"/>
      <c r="BV2746" s="253" t="s">
        <v>127</v>
      </c>
      <c r="BW2746" s="254"/>
      <c r="BX2746" s="255" t="s">
        <v>128</v>
      </c>
      <c r="BY2746" s="256"/>
      <c r="CA2746" s="27" t="s">
        <v>15</v>
      </c>
      <c r="CC2746" s="133" t="s">
        <v>70</v>
      </c>
      <c r="CD2746" s="9"/>
      <c r="CE2746" s="38"/>
      <c r="CF2746" s="38"/>
      <c r="CG2746" s="38"/>
      <c r="CH2746" s="38"/>
    </row>
    <row r="2747" spans="2:91" ht="18.600000000000001" customHeight="1" thickTop="1" thickBot="1">
      <c r="B2747" s="129">
        <v>7.3600000000000101</v>
      </c>
      <c r="D2747" s="29">
        <v>1</v>
      </c>
      <c r="E2747" s="30">
        <v>0</v>
      </c>
      <c r="F2747" s="31">
        <v>0</v>
      </c>
      <c r="G2747" s="32">
        <f t="shared" ref="G2747:G2810" si="26450">-1/($E$8*$B2747)</f>
        <v>-8.9562499999999892E-2</v>
      </c>
      <c r="I2747" s="29">
        <v>1</v>
      </c>
      <c r="J2747" s="33">
        <v>0</v>
      </c>
      <c r="K2747" s="31">
        <v>0</v>
      </c>
      <c r="L2747" s="32">
        <v>0</v>
      </c>
      <c r="N2747" s="29">
        <f t="shared" ref="N2747" si="26451">D2747*I2747+F2747*I2750-E2747*J2747-G2747*J2750</f>
        <v>0.98498398459227876</v>
      </c>
      <c r="O2747" s="33">
        <f t="shared" ref="O2747" si="26452">(D2747*J2747+E2747*I2747+F2747*J2750+G2747*I2750)</f>
        <v>0</v>
      </c>
      <c r="P2747" s="31">
        <f t="shared" ref="P2747" si="26453">D2747*K2747+F2747*K2750-E2747*L2747-G2747*L2750</f>
        <v>0</v>
      </c>
      <c r="Q2747" s="32">
        <f t="shared" ref="Q2747" si="26454">(D2747*L2747+E2747*K2747+F2747*L2750+G2747*K2750)</f>
        <v>-8.9562499999999892E-2</v>
      </c>
      <c r="S2747" s="29">
        <v>1</v>
      </c>
      <c r="T2747" s="30">
        <v>0</v>
      </c>
      <c r="U2747" s="31">
        <v>0</v>
      </c>
      <c r="V2747" s="32">
        <f t="shared" ref="V2747:V2810" si="26455">-1/($T$8*$B2747)</f>
        <v>-0.17399048913043455</v>
      </c>
      <c r="X2747" s="29">
        <f t="shared" ref="X2747" si="26456">N2747*S2747+P2747*S2750-O2747*T2747-Q2747*T2750</f>
        <v>0.98498398459227876</v>
      </c>
      <c r="Y2747" s="33">
        <f t="shared" ref="Y2747" si="26457">(N2747*T2747+O2747*S2747+P2747*T2750+Q2747*S2750)</f>
        <v>0</v>
      </c>
      <c r="Z2747" s="31">
        <f t="shared" ref="Z2747" si="26458">N2747*U2747+P2747*U2750-O2747*V2747-Q2747*V2750</f>
        <v>0</v>
      </c>
      <c r="AA2747" s="32">
        <f t="shared" ref="AA2747" si="26459">(N2747*V2747+O2747*U2747+P2747*V2750+Q2747*U2750)</f>
        <v>-0.26094034526485488</v>
      </c>
      <c r="AB2747" s="8"/>
      <c r="AC2747" s="29">
        <v>1</v>
      </c>
      <c r="AD2747" s="33">
        <v>0</v>
      </c>
      <c r="AE2747" s="31">
        <v>0</v>
      </c>
      <c r="AF2747" s="32">
        <v>0</v>
      </c>
      <c r="AH2747" s="29">
        <f t="shared" ref="AH2747" si="26460">X2747*AC2747+Z2747*AC2750-Y2747*AD2747-AA2747*AD2750</f>
        <v>0.95086552423952397</v>
      </c>
      <c r="AI2747" s="33">
        <f t="shared" ref="AI2747" si="26461">(X2747*AD2747+Y2747*AC2747+Z2747*AD2750+AA2747*AC2750)</f>
        <v>0</v>
      </c>
      <c r="AJ2747" s="31">
        <f t="shared" ref="AJ2747" si="26462">X2747*AE2747+Z2747*AE2750-Y2747*AF2747-AA2747*AF2750</f>
        <v>0</v>
      </c>
      <c r="AK2747" s="32">
        <f t="shared" ref="AK2747" si="26463">(X2747*AF2747+Y2747*AE2747+Z2747*AF2750+AA2747*AE2750)</f>
        <v>-0.26094034526485488</v>
      </c>
      <c r="AL2747" s="8"/>
      <c r="AM2747" s="29">
        <v>1</v>
      </c>
      <c r="AN2747" s="30">
        <v>0</v>
      </c>
      <c r="AO2747" s="31">
        <v>0</v>
      </c>
      <c r="AP2747" s="32">
        <f t="shared" ref="AP2747:AP2810" si="26464">-1/($AN$8*$B2747)</f>
        <v>-0.15734103260869542</v>
      </c>
      <c r="AR2747" s="29">
        <f t="shared" ref="AR2747" si="26465">AH2747*AM2747+AJ2747*AM2750-AI2747*AN2747-AK2747*AN2750</f>
        <v>0.95086552423952397</v>
      </c>
      <c r="AS2747" s="33">
        <f t="shared" ref="AS2747" si="26466">(AH2747*AN2747+AI2747*AM2747+AJ2747*AN2750+AK2747*AM2750)</f>
        <v>0</v>
      </c>
      <c r="AT2747" s="31">
        <f t="shared" ref="AT2747" si="26467">AH2747*AO2747+AJ2747*AO2750-AI2747*AP2747-AK2747*AP2750</f>
        <v>0</v>
      </c>
      <c r="AU2747" s="32">
        <f t="shared" ref="AU2747" si="26468">(AH2747*AP2747+AI2747*AO2747+AJ2747*AP2750+AK2747*AO2750)</f>
        <v>-0.41055050872071008</v>
      </c>
      <c r="AV2747" s="8"/>
      <c r="AW2747" s="29">
        <v>1</v>
      </c>
      <c r="AX2747" s="33">
        <v>0</v>
      </c>
      <c r="AY2747" s="31">
        <v>0</v>
      </c>
      <c r="AZ2747" s="32">
        <v>0</v>
      </c>
      <c r="BB2747" s="29">
        <f t="shared" ref="BB2747" si="26469">AR2747*AW2747+AT2747*AW2750-AS2747*AX2747-AU2747*AX2750</f>
        <v>0.9021030251096025</v>
      </c>
      <c r="BC2747" s="33">
        <f t="shared" ref="BC2747" si="26470">(AR2747*AX2747+AS2747*AW2747+AT2747*AX2750+AU2747*AW2750)</f>
        <v>0</v>
      </c>
      <c r="BD2747" s="31">
        <f t="shared" ref="BD2747" si="26471">AR2747*AY2747+AT2747*AY2750-AS2747*AZ2747-AU2747*AZ2750</f>
        <v>0</v>
      </c>
      <c r="BE2747" s="32">
        <f t="shared" ref="BE2747" si="26472">(AR2747*AZ2747+AS2747*AY2747+AT2747*AZ2750+AU2747*AY2750)</f>
        <v>-0.41055050872071008</v>
      </c>
      <c r="BF2747" s="8"/>
      <c r="BG2747" s="29">
        <v>1</v>
      </c>
      <c r="BH2747" s="30">
        <v>0</v>
      </c>
      <c r="BI2747" s="31">
        <v>0</v>
      </c>
      <c r="BJ2747" s="32">
        <f t="shared" ref="BJ2747:BJ2810" si="26473">-1/($BH$8*$B2747)</f>
        <v>-5.5324728260869482E-2</v>
      </c>
      <c r="BL2747" s="29">
        <f t="shared" ref="BL2747" si="26474">BB2747*BG2747+BD2747*BG2750-BC2747*BH2747-BE2747*BH2750</f>
        <v>0.9021030251096025</v>
      </c>
      <c r="BM2747" s="33">
        <f t="shared" ref="BM2747" si="26475">(BB2747*BH2747+BC2747*BG2747+BD2747*BH2750+BE2747*BG2750)</f>
        <v>0</v>
      </c>
      <c r="BN2747" s="31">
        <f t="shared" ref="BN2747" si="26476">BB2747*BI2747+BD2747*BI2750-BC2747*BJ2747-BE2747*BJ2750</f>
        <v>0</v>
      </c>
      <c r="BO2747" s="32">
        <f t="shared" ref="BO2747" si="26477">(BB2747*BJ2747+BC2747*BI2747+BD2747*BJ2750+BE2747*BI2750)</f>
        <v>-0.46045911344820717</v>
      </c>
      <c r="BP2747" s="8"/>
      <c r="BQ2747" s="34">
        <v>1</v>
      </c>
      <c r="BR2747" s="35">
        <v>0</v>
      </c>
      <c r="BS2747" s="11">
        <v>0</v>
      </c>
      <c r="BT2747" s="36">
        <v>0</v>
      </c>
      <c r="BV2747" s="29">
        <f t="shared" ref="BV2747" si="26478">BL2747*BQ2747+BN2747*BQ2750-BM2747*BR2747-BO2747*BR2750</f>
        <v>0.9021030251096025</v>
      </c>
      <c r="BW2747" s="33">
        <f t="shared" ref="BW2747" si="26479">(BL2747*BR2747+BM2747*BQ2747+BN2747*BR2750+BO2747*BQ2750)</f>
        <v>-0.46045911344820717</v>
      </c>
      <c r="BX2747" s="31">
        <f t="shared" ref="BX2747" si="26480">BL2747*BS2747+BN2747*BS2750-BM2747*BT2747-BO2747*BT2750</f>
        <v>0</v>
      </c>
      <c r="BY2747" s="32">
        <f t="shared" ref="BY2747" si="26481">(BL2747*BT2747+BM2747*BS2747+BN2747*BT2750+BO2747*BS2750)</f>
        <v>-0.46045911344820717</v>
      </c>
      <c r="CA2747" s="37">
        <f t="shared" ref="CA2747" si="26482">20*LOG(((1+$BR$8)/$BR$8)/((BV2747+BV2750)^2+(BW2747+BW2750)^2)^0.5)</f>
        <v>-3.4106406962970169E-3</v>
      </c>
      <c r="CC2747" s="134">
        <f t="shared" ref="CC2747" si="26483">((BV2747^2+BW2747^2)^0.5)/((BV2750^2+BW2750^2)^0.5)</f>
        <v>1.024503275579159</v>
      </c>
      <c r="CD2747" s="9"/>
      <c r="CE2747" s="38"/>
      <c r="CF2747" s="38"/>
      <c r="CG2747" s="38"/>
      <c r="CH2747" s="38"/>
      <c r="CM2747" s="129">
        <v>7.3400000000000096</v>
      </c>
    </row>
    <row r="2748" spans="2:91" ht="18.600000000000001" customHeight="1" thickBot="1">
      <c r="D2748" s="39"/>
      <c r="G2748" s="40"/>
      <c r="I2748" s="39"/>
      <c r="L2748" s="40"/>
      <c r="N2748" s="39"/>
      <c r="Q2748" s="40"/>
      <c r="S2748" s="39"/>
      <c r="V2748" s="40"/>
      <c r="X2748" s="39"/>
      <c r="AA2748" s="40"/>
      <c r="AC2748" s="39"/>
      <c r="AF2748" s="40"/>
      <c r="AH2748" s="39"/>
      <c r="AK2748" s="40"/>
      <c r="AM2748" s="39"/>
      <c r="AP2748" s="40"/>
      <c r="AR2748" s="39"/>
      <c r="AU2748" s="40"/>
      <c r="AW2748" s="39"/>
      <c r="AZ2748" s="40"/>
      <c r="BB2748" s="39"/>
      <c r="BE2748" s="40"/>
      <c r="BG2748" s="39"/>
      <c r="BJ2748" s="40"/>
      <c r="BL2748" s="39"/>
      <c r="BO2748" s="40"/>
      <c r="BQ2748" s="34"/>
      <c r="BR2748" s="11"/>
      <c r="BS2748" s="11"/>
      <c r="BT2748" s="41"/>
      <c r="BV2748" s="39"/>
      <c r="BY2748" s="40"/>
      <c r="CC2748" s="135"/>
      <c r="CD2748" s="9"/>
      <c r="CE2748" s="38"/>
      <c r="CF2748" s="38"/>
      <c r="CG2748" s="38"/>
      <c r="CH2748" s="38"/>
    </row>
    <row r="2749" spans="2:91" ht="18.600000000000001" customHeight="1" thickBot="1">
      <c r="D2749" s="258" t="s">
        <v>129</v>
      </c>
      <c r="E2749" s="259"/>
      <c r="F2749" s="260" t="s">
        <v>130</v>
      </c>
      <c r="G2749" s="261"/>
      <c r="H2749" s="229"/>
      <c r="I2749" s="258" t="s">
        <v>131</v>
      </c>
      <c r="J2749" s="259"/>
      <c r="K2749" s="260" t="s">
        <v>132</v>
      </c>
      <c r="L2749" s="261"/>
      <c r="N2749" s="253" t="s">
        <v>133</v>
      </c>
      <c r="O2749" s="254"/>
      <c r="P2749" s="255" t="s">
        <v>134</v>
      </c>
      <c r="Q2749" s="256"/>
      <c r="S2749" s="258" t="s">
        <v>135</v>
      </c>
      <c r="T2749" s="259"/>
      <c r="U2749" s="260" t="s">
        <v>136</v>
      </c>
      <c r="V2749" s="261"/>
      <c r="W2749" s="8"/>
      <c r="X2749" s="253" t="s">
        <v>137</v>
      </c>
      <c r="Y2749" s="254"/>
      <c r="Z2749" s="255" t="s">
        <v>138</v>
      </c>
      <c r="AA2749" s="256"/>
      <c r="AB2749" s="8"/>
      <c r="AC2749" s="258" t="s">
        <v>139</v>
      </c>
      <c r="AD2749" s="259"/>
      <c r="AE2749" s="260" t="s">
        <v>140</v>
      </c>
      <c r="AF2749" s="261"/>
      <c r="AG2749" s="8"/>
      <c r="AH2749" s="253" t="s">
        <v>141</v>
      </c>
      <c r="AI2749" s="254"/>
      <c r="AJ2749" s="255" t="s">
        <v>142</v>
      </c>
      <c r="AK2749" s="256"/>
      <c r="AL2749" s="8"/>
      <c r="AM2749" s="258" t="s">
        <v>143</v>
      </c>
      <c r="AN2749" s="259"/>
      <c r="AO2749" s="260" t="s">
        <v>144</v>
      </c>
      <c r="AP2749" s="261"/>
      <c r="AR2749" s="253" t="s">
        <v>145</v>
      </c>
      <c r="AS2749" s="254"/>
      <c r="AT2749" s="255" t="s">
        <v>146</v>
      </c>
      <c r="AU2749" s="256"/>
      <c r="AV2749" s="4"/>
      <c r="AW2749" s="258" t="s">
        <v>147</v>
      </c>
      <c r="AX2749" s="259"/>
      <c r="AY2749" s="260" t="s">
        <v>148</v>
      </c>
      <c r="AZ2749" s="261"/>
      <c r="BA2749" s="8"/>
      <c r="BB2749" s="253" t="s">
        <v>149</v>
      </c>
      <c r="BC2749" s="254"/>
      <c r="BD2749" s="255" t="s">
        <v>150</v>
      </c>
      <c r="BE2749" s="256"/>
      <c r="BF2749" s="4"/>
      <c r="BG2749" s="258" t="s">
        <v>151</v>
      </c>
      <c r="BH2749" s="259"/>
      <c r="BI2749" s="260" t="s">
        <v>152</v>
      </c>
      <c r="BJ2749" s="261"/>
      <c r="BK2749" s="4"/>
      <c r="BL2749" s="253" t="s">
        <v>153</v>
      </c>
      <c r="BM2749" s="254"/>
      <c r="BN2749" s="255" t="s">
        <v>154</v>
      </c>
      <c r="BO2749" s="256"/>
      <c r="BP2749" s="4"/>
      <c r="BQ2749" s="258" t="s">
        <v>155</v>
      </c>
      <c r="BR2749" s="259"/>
      <c r="BS2749" s="260" t="s">
        <v>156</v>
      </c>
      <c r="BT2749" s="261"/>
      <c r="BU2749" s="8"/>
      <c r="BV2749" s="253" t="s">
        <v>157</v>
      </c>
      <c r="BW2749" s="254"/>
      <c r="BX2749" s="255" t="s">
        <v>158</v>
      </c>
      <c r="BY2749" s="256"/>
      <c r="CA2749" s="46" t="s">
        <v>16</v>
      </c>
      <c r="CC2749" s="136" t="s">
        <v>71</v>
      </c>
      <c r="CD2749" s="9"/>
      <c r="CE2749" s="38"/>
      <c r="CF2749" s="38"/>
      <c r="CG2749" s="38"/>
      <c r="CH2749" s="38"/>
    </row>
    <row r="2750" spans="2:91" ht="18.600000000000001" customHeight="1" thickTop="1" thickBot="1">
      <c r="D2750" s="29">
        <v>0</v>
      </c>
      <c r="E2750" s="33">
        <v>0</v>
      </c>
      <c r="F2750" s="31">
        <v>1</v>
      </c>
      <c r="G2750" s="32">
        <v>0</v>
      </c>
      <c r="I2750" s="29">
        <v>0</v>
      </c>
      <c r="J2750" s="33">
        <f t="shared" ref="J2750" si="26484">IF(0=(1-$J$8*$K$8*$B2747^2),10^14,$B2747*$J$8/(1-$J$8*$K$8*$B2747^2))</f>
        <v>-0.16765962772054499</v>
      </c>
      <c r="K2750" s="31">
        <v>1</v>
      </c>
      <c r="L2750" s="32">
        <v>0</v>
      </c>
      <c r="N2750" s="29">
        <f t="shared" ref="N2750" si="26485">D2750*I2747+F2750*I2750-E2750*J2747-G2750*J2750</f>
        <v>0</v>
      </c>
      <c r="O2750" s="33">
        <f t="shared" ref="O2750" si="26486">(D2750*J2747+E2750*I2747+F2750*J2750+G2750*I2750)</f>
        <v>-0.16765962772054499</v>
      </c>
      <c r="P2750" s="31">
        <f t="shared" ref="P2750" si="26487">D2750*K2747+F2750*K2750-E2750*L2747-G2750*L2750</f>
        <v>1</v>
      </c>
      <c r="Q2750" s="32">
        <f t="shared" ref="Q2750" si="26488">(D2750*L2747+E2750*K2747+F2750*L2750+G2750*K2750)</f>
        <v>0</v>
      </c>
      <c r="S2750" s="29">
        <v>0</v>
      </c>
      <c r="T2750" s="33">
        <v>0</v>
      </c>
      <c r="U2750" s="31">
        <v>1</v>
      </c>
      <c r="V2750" s="32">
        <v>0</v>
      </c>
      <c r="X2750" s="29">
        <f t="shared" ref="X2750" si="26489">N2750*S2747+P2750*S2750-O2750*T2747-Q2750*T2750</f>
        <v>0</v>
      </c>
      <c r="Y2750" s="33">
        <f t="shared" ref="Y2750" si="26490">(N2750*T2747+O2750*S2747+P2750*T2750+Q2750*S2750)</f>
        <v>-0.16765962772054499</v>
      </c>
      <c r="Z2750" s="31">
        <f t="shared" ref="Z2750" si="26491">N2750*U2747+P2750*U2750-O2750*V2747-Q2750*V2750</f>
        <v>0.97082881936547583</v>
      </c>
      <c r="AA2750" s="32">
        <f t="shared" ref="AA2750" si="26492">(N2750*V2747+O2750*U2747+P2750*V2750+Q2750*U2750)</f>
        <v>0</v>
      </c>
      <c r="AB2750" s="8"/>
      <c r="AC2750" s="29">
        <v>0</v>
      </c>
      <c r="AD2750" s="33">
        <f t="shared" ref="AD2750" si="26493">IF(0=(1-$AD$8*$AE$8*$B2747^2),10^14,$B2747*$AD$8/(1-$AD$8*$AE$8*$B2747^2))</f>
        <v>-0.13075195527209274</v>
      </c>
      <c r="AE2750" s="31">
        <v>1</v>
      </c>
      <c r="AF2750" s="32">
        <v>0</v>
      </c>
      <c r="AH2750" s="29">
        <f t="shared" ref="AH2750" si="26494">X2750*AC2747+Z2750*AC2750-Y2750*AD2747-AA2750*AD2750</f>
        <v>0</v>
      </c>
      <c r="AI2750" s="33">
        <f t="shared" ref="AI2750" si="26495">(X2750*AD2747+Y2750*AC2747+Z2750*AD2750+AA2750*AC2750)</f>
        <v>-0.2945973940870783</v>
      </c>
      <c r="AJ2750" s="31">
        <f t="shared" ref="AJ2750" si="26496">X2750*AE2747+Z2750*AE2750-Y2750*AF2747-AA2750*AF2750</f>
        <v>0.97082881936547583</v>
      </c>
      <c r="AK2750" s="32">
        <f t="shared" ref="AK2750" si="26497">(X2750*AF2747+Y2750*AE2747+Z2750*AF2750+AA2750*AE2750)</f>
        <v>0</v>
      </c>
      <c r="AL2750" s="8"/>
      <c r="AM2750" s="29">
        <v>0</v>
      </c>
      <c r="AN2750" s="33">
        <v>0</v>
      </c>
      <c r="AO2750" s="31">
        <v>1</v>
      </c>
      <c r="AP2750" s="32">
        <v>0</v>
      </c>
      <c r="AR2750" s="29">
        <f t="shared" ref="AR2750" si="26498">AH2750*AM2747+AJ2750*AM2750-AI2750*AN2747-AK2750*AN2750</f>
        <v>0</v>
      </c>
      <c r="AS2750" s="33">
        <f t="shared" ref="AS2750" si="26499">(AH2750*AN2747+AI2750*AM2747+AJ2750*AN2750+AK2750*AM2750)</f>
        <v>-0.2945973940870783</v>
      </c>
      <c r="AT2750" s="31">
        <f t="shared" ref="AT2750" si="26500">AH2750*AO2747+AJ2750*AO2750-AI2750*AP2747-AK2750*AP2750</f>
        <v>0.9244765611759842</v>
      </c>
      <c r="AU2750" s="32">
        <f t="shared" ref="AU2750" si="26501">(AH2750*AP2747+AI2750*AO2747+AJ2750*AP2750+AK2750*AO2750)</f>
        <v>0</v>
      </c>
      <c r="AV2750" s="8"/>
      <c r="AW2750" s="29">
        <v>0</v>
      </c>
      <c r="AX2750" s="33">
        <f t="shared" ref="AX2750" si="26502">IF(0=(1-$AX$8*$AY$8*$B2747^2),10^14,$B2747*$AX$8/(1-$AX$8*$AY$8*$B2747^2))</f>
        <v>-0.11877344710122784</v>
      </c>
      <c r="AY2750" s="31">
        <v>1</v>
      </c>
      <c r="AZ2750" s="32">
        <v>0</v>
      </c>
      <c r="BB2750" s="29">
        <f t="shared" ref="BB2750" si="26503">AR2750*AW2747+AT2750*AW2750-AS2750*AX2747-AU2750*AX2750</f>
        <v>0</v>
      </c>
      <c r="BC2750" s="33">
        <f t="shared" ref="BC2750" si="26504">(AR2750*AX2747+AS2750*AW2747+AT2750*AX2750+AU2750*AW2750)</f>
        <v>-0.40440066202223907</v>
      </c>
      <c r="BD2750" s="31">
        <f t="shared" ref="BD2750" si="26505">AR2750*AY2747+AT2750*AY2750-AS2750*AZ2747-AU2750*AZ2750</f>
        <v>0.9244765611759842</v>
      </c>
      <c r="BE2750" s="32">
        <f t="shared" ref="BE2750" si="26506">(AR2750*AZ2747+AS2750*AY2747+AT2750*AZ2750+AU2750*AY2750)</f>
        <v>0</v>
      </c>
      <c r="BF2750" s="8"/>
      <c r="BG2750" s="29">
        <v>0</v>
      </c>
      <c r="BH2750" s="33">
        <v>0</v>
      </c>
      <c r="BI2750" s="31">
        <v>1</v>
      </c>
      <c r="BJ2750" s="32">
        <v>0</v>
      </c>
      <c r="BL2750" s="29">
        <f t="shared" ref="BL2750" si="26507">BB2750*BG2747+BD2750*BG2750-BC2750*BH2747-BE2750*BH2750</f>
        <v>0</v>
      </c>
      <c r="BM2750" s="33">
        <f t="shared" ref="BM2750" si="26508">(BB2750*BH2747+BC2750*BG2747+BD2750*BH2750+BE2750*BG2750)</f>
        <v>-0.40440066202223907</v>
      </c>
      <c r="BN2750" s="31">
        <f t="shared" ref="BN2750" si="26509">BB2750*BI2747+BD2750*BI2750-BC2750*BJ2747-BE2750*BJ2750</f>
        <v>0.90210320444108816</v>
      </c>
      <c r="BO2750" s="32">
        <f t="shared" ref="BO2750" si="26510">(BB2750*BJ2747+BC2750*BI2747+BD2750*BJ2750+BE2750*BI2750)</f>
        <v>0</v>
      </c>
      <c r="BP2750" s="8"/>
      <c r="BQ2750" s="19">
        <f t="shared" ref="BQ2750:BQ2813" si="26511">1/$BR$8</f>
        <v>1</v>
      </c>
      <c r="BR2750" s="47">
        <v>0</v>
      </c>
      <c r="BS2750" s="48">
        <v>1</v>
      </c>
      <c r="BT2750" s="49">
        <v>0</v>
      </c>
      <c r="BV2750" s="29">
        <f t="shared" ref="BV2750" si="26512">BL2750*BQ2747+BN2750*BQ2750-BM2750*BR2747-BO2750*BR2750</f>
        <v>0.90210320444108816</v>
      </c>
      <c r="BW2750" s="33">
        <f t="shared" ref="BW2750" si="26513">(BL2750*BR2747+BM2750*BQ2747+BN2750*BR2750+BO2750*BQ2750)</f>
        <v>-0.40440066202223907</v>
      </c>
      <c r="BX2750" s="31">
        <f t="shared" ref="BX2750" si="26514">BL2750*BS2747+BN2750*BS2750-BM2750*BT2747-BO2750*BT2750</f>
        <v>0.90210320444108816</v>
      </c>
      <c r="BY2750" s="32">
        <f t="shared" ref="BY2750" si="26515">(BL2750*BT2747+BM2750*BS2747+BN2750*BT2750+BO2750*BS2750)</f>
        <v>0</v>
      </c>
      <c r="CA2750" s="50">
        <f t="shared" ref="CA2750" si="26516">(180/PI())*ATAN(-1*(BW2747+BW2750)/(BV2747+BV2750))</f>
        <v>25.611078847418941</v>
      </c>
      <c r="CC2750" s="137">
        <f t="shared" ref="CC2750" si="26517">20*LOG(((1-(10^(CA2747/20)^2)*(1-((1-CC2747)/(1+CC2747))^2))^0.5))</f>
        <v>-30.30865220678465</v>
      </c>
      <c r="CD2750" s="9"/>
      <c r="CE2750" s="38"/>
      <c r="CF2750" s="38"/>
      <c r="CG2750" s="38"/>
      <c r="CH2750" s="38"/>
    </row>
    <row r="2751" spans="2:91" ht="18.600000000000001" customHeight="1">
      <c r="CC2751" s="42"/>
    </row>
    <row r="2752" spans="2:91" ht="18.600000000000001" customHeight="1" thickBot="1">
      <c r="E2752" s="22" t="s">
        <v>4</v>
      </c>
      <c r="J2752" s="22" t="s">
        <v>5</v>
      </c>
      <c r="O2752" s="22" t="s">
        <v>6</v>
      </c>
      <c r="T2752" s="22" t="s">
        <v>7</v>
      </c>
      <c r="Y2752" s="22" t="s">
        <v>8</v>
      </c>
      <c r="AD2752" s="22" t="s">
        <v>65</v>
      </c>
      <c r="AI2752" s="22" t="s">
        <v>9</v>
      </c>
      <c r="AN2752" s="22" t="s">
        <v>66</v>
      </c>
      <c r="AS2752" s="22" t="s">
        <v>51</v>
      </c>
      <c r="AX2752" s="22" t="s">
        <v>67</v>
      </c>
      <c r="BC2752" s="22" t="s">
        <v>52</v>
      </c>
      <c r="BH2752" s="22" t="s">
        <v>68</v>
      </c>
      <c r="BM2752" s="22" t="s">
        <v>63</v>
      </c>
      <c r="BQ2752" s="23" t="s">
        <v>69</v>
      </c>
      <c r="BR2752" s="23"/>
      <c r="BS2752" s="24"/>
      <c r="BT2752" s="24"/>
      <c r="BU2752" s="24"/>
      <c r="BW2752" s="22" t="s">
        <v>64</v>
      </c>
    </row>
    <row r="2753" spans="2:91" ht="18.600000000000001" customHeight="1" thickBot="1">
      <c r="D2753" s="249" t="s">
        <v>103</v>
      </c>
      <c r="E2753" s="250"/>
      <c r="F2753" s="251" t="s">
        <v>104</v>
      </c>
      <c r="G2753" s="252"/>
      <c r="H2753" s="229"/>
      <c r="I2753" s="253" t="s">
        <v>11</v>
      </c>
      <c r="J2753" s="254"/>
      <c r="K2753" s="255" t="s">
        <v>12</v>
      </c>
      <c r="L2753" s="256"/>
      <c r="M2753" s="24"/>
      <c r="N2753" s="253" t="s">
        <v>105</v>
      </c>
      <c r="O2753" s="254"/>
      <c r="P2753" s="255" t="s">
        <v>106</v>
      </c>
      <c r="Q2753" s="256"/>
      <c r="R2753" s="24"/>
      <c r="S2753" s="249" t="s">
        <v>107</v>
      </c>
      <c r="T2753" s="250"/>
      <c r="U2753" s="251" t="s">
        <v>108</v>
      </c>
      <c r="V2753" s="252"/>
      <c r="W2753" s="8"/>
      <c r="X2753" s="253" t="s">
        <v>109</v>
      </c>
      <c r="Y2753" s="254"/>
      <c r="Z2753" s="255" t="s">
        <v>110</v>
      </c>
      <c r="AA2753" s="256"/>
      <c r="AB2753" s="8"/>
      <c r="AC2753" s="253" t="s">
        <v>111</v>
      </c>
      <c r="AD2753" s="254"/>
      <c r="AE2753" s="255" t="s">
        <v>14</v>
      </c>
      <c r="AF2753" s="256"/>
      <c r="AG2753" s="8"/>
      <c r="AH2753" s="253" t="s">
        <v>112</v>
      </c>
      <c r="AI2753" s="254"/>
      <c r="AJ2753" s="255" t="s">
        <v>113</v>
      </c>
      <c r="AK2753" s="256"/>
      <c r="AL2753" s="8"/>
      <c r="AM2753" s="249" t="s">
        <v>114</v>
      </c>
      <c r="AN2753" s="250"/>
      <c r="AO2753" s="251" t="s">
        <v>115</v>
      </c>
      <c r="AP2753" s="252"/>
      <c r="AQ2753" s="24"/>
      <c r="AR2753" s="253" t="s">
        <v>116</v>
      </c>
      <c r="AS2753" s="254"/>
      <c r="AT2753" s="255" t="s">
        <v>13</v>
      </c>
      <c r="AU2753" s="256"/>
      <c r="AV2753" s="4"/>
      <c r="AW2753" s="253" t="s">
        <v>117</v>
      </c>
      <c r="AX2753" s="254"/>
      <c r="AY2753" s="255" t="s">
        <v>118</v>
      </c>
      <c r="AZ2753" s="256"/>
      <c r="BA2753" s="8"/>
      <c r="BB2753" s="253" t="s">
        <v>119</v>
      </c>
      <c r="BC2753" s="254"/>
      <c r="BD2753" s="255" t="s">
        <v>120</v>
      </c>
      <c r="BE2753" s="256"/>
      <c r="BF2753" s="4"/>
      <c r="BG2753" s="249" t="s">
        <v>121</v>
      </c>
      <c r="BH2753" s="250"/>
      <c r="BI2753" s="251" t="s">
        <v>122</v>
      </c>
      <c r="BJ2753" s="252"/>
      <c r="BK2753" s="4"/>
      <c r="BL2753" s="253" t="s">
        <v>123</v>
      </c>
      <c r="BM2753" s="254"/>
      <c r="BN2753" s="255" t="s">
        <v>124</v>
      </c>
      <c r="BO2753" s="256"/>
      <c r="BP2753" s="4"/>
      <c r="BQ2753" s="253" t="s">
        <v>125</v>
      </c>
      <c r="BR2753" s="254"/>
      <c r="BS2753" s="255" t="s">
        <v>126</v>
      </c>
      <c r="BT2753" s="256"/>
      <c r="BU2753" s="8"/>
      <c r="BV2753" s="253" t="s">
        <v>127</v>
      </c>
      <c r="BW2753" s="254"/>
      <c r="BX2753" s="255" t="s">
        <v>128</v>
      </c>
      <c r="BY2753" s="256"/>
      <c r="CA2753" s="27" t="s">
        <v>15</v>
      </c>
      <c r="CC2753" s="133" t="s">
        <v>70</v>
      </c>
      <c r="CD2753" s="9"/>
      <c r="CE2753" s="38"/>
      <c r="CF2753" s="38"/>
      <c r="CG2753" s="38"/>
      <c r="CH2753" s="38"/>
    </row>
    <row r="2754" spans="2:91" ht="18.600000000000001" customHeight="1" thickTop="1" thickBot="1">
      <c r="B2754" s="129">
        <v>7.3800000000000097</v>
      </c>
      <c r="D2754" s="29">
        <v>1</v>
      </c>
      <c r="E2754" s="30">
        <v>0</v>
      </c>
      <c r="F2754" s="31">
        <v>0</v>
      </c>
      <c r="G2754" s="32">
        <f t="shared" ref="G2754:G2817" si="26518">-1/($E$8*$B2754)</f>
        <v>-8.9319783197831862E-2</v>
      </c>
      <c r="I2754" s="29">
        <v>1</v>
      </c>
      <c r="J2754" s="33">
        <v>0</v>
      </c>
      <c r="K2754" s="31">
        <v>0</v>
      </c>
      <c r="L2754" s="32">
        <v>0</v>
      </c>
      <c r="N2754" s="29">
        <f t="shared" ref="N2754" si="26519">D2754*I2754+F2754*I2757-E2754*J2754-G2754*J2757</f>
        <v>0.98506549218135142</v>
      </c>
      <c r="O2754" s="33">
        <f t="shared" ref="O2754" si="26520">(D2754*J2754+E2754*I2754+F2754*J2757+G2754*I2757)</f>
        <v>0</v>
      </c>
      <c r="P2754" s="31">
        <f t="shared" ref="P2754" si="26521">D2754*K2754+F2754*K2757-E2754*L2754-G2754*L2757</f>
        <v>0</v>
      </c>
      <c r="Q2754" s="32">
        <f t="shared" ref="Q2754" si="26522">(D2754*L2754+E2754*K2754+F2754*L2757+G2754*K2757)</f>
        <v>-8.9319783197831862E-2</v>
      </c>
      <c r="S2754" s="29">
        <v>1</v>
      </c>
      <c r="T2754" s="30">
        <v>0</v>
      </c>
      <c r="U2754" s="31">
        <v>0</v>
      </c>
      <c r="V2754" s="32">
        <f t="shared" ref="V2754:V2817" si="26523">-1/($T$8*$B2754)</f>
        <v>-0.17351897018970167</v>
      </c>
      <c r="X2754" s="29">
        <f t="shared" ref="X2754" si="26524">N2754*S2754+P2754*S2757-O2754*T2754-Q2754*T2757</f>
        <v>0.98506549218135142</v>
      </c>
      <c r="Y2754" s="33">
        <f t="shared" ref="Y2754" si="26525">(N2754*T2754+O2754*S2754+P2754*T2757+Q2754*S2757)</f>
        <v>0</v>
      </c>
      <c r="Z2754" s="31">
        <f t="shared" ref="Z2754" si="26526">N2754*U2754+P2754*U2757-O2754*V2754-Q2754*V2757</f>
        <v>0</v>
      </c>
      <c r="AA2754" s="32">
        <f t="shared" ref="AA2754" si="26527">(N2754*V2754+O2754*U2754+P2754*V2757+Q2754*U2757)</f>
        <v>-0.26024733297055158</v>
      </c>
      <c r="AB2754" s="8"/>
      <c r="AC2754" s="29">
        <v>1</v>
      </c>
      <c r="AD2754" s="33">
        <v>0</v>
      </c>
      <c r="AE2754" s="31">
        <v>0</v>
      </c>
      <c r="AF2754" s="32">
        <v>0</v>
      </c>
      <c r="AH2754" s="29">
        <f t="shared" ref="AH2754" si="26528">X2754*AC2754+Z2754*AC2757-Y2754*AD2754-AA2754*AD2757</f>
        <v>0.9511318079909481</v>
      </c>
      <c r="AI2754" s="33">
        <f t="shared" ref="AI2754" si="26529">(X2754*AD2754+Y2754*AC2754+Z2754*AD2757+AA2754*AC2757)</f>
        <v>0</v>
      </c>
      <c r="AJ2754" s="31">
        <f t="shared" ref="AJ2754" si="26530">X2754*AE2754+Z2754*AE2757-Y2754*AF2754-AA2754*AF2757</f>
        <v>0</v>
      </c>
      <c r="AK2754" s="32">
        <f t="shared" ref="AK2754" si="26531">(X2754*AF2754+Y2754*AE2754+Z2754*AF2757+AA2754*AE2757)</f>
        <v>-0.26024733297055158</v>
      </c>
      <c r="AL2754" s="8"/>
      <c r="AM2754" s="29">
        <v>1</v>
      </c>
      <c r="AN2754" s="30">
        <v>0</v>
      </c>
      <c r="AO2754" s="31">
        <v>0</v>
      </c>
      <c r="AP2754" s="32">
        <f t="shared" ref="AP2754:AP2817" si="26532">-1/($AN$8*$B2754)</f>
        <v>-0.15691463414634124</v>
      </c>
      <c r="AR2754" s="29">
        <f t="shared" ref="AR2754" si="26533">AH2754*AM2754+AJ2754*AM2757-AI2754*AN2754-AK2754*AN2757</f>
        <v>0.9511318079909481</v>
      </c>
      <c r="AS2754" s="33">
        <f t="shared" ref="AS2754" si="26534">(AH2754*AN2754+AI2754*AM2754+AJ2754*AN2757+AK2754*AM2757)</f>
        <v>0</v>
      </c>
      <c r="AT2754" s="31">
        <f t="shared" ref="AT2754" si="26535">AH2754*AO2754+AJ2754*AO2757-AI2754*AP2754-AK2754*AP2757</f>
        <v>0</v>
      </c>
      <c r="AU2754" s="32">
        <f t="shared" ref="AU2754" si="26536">(AH2754*AP2754+AI2754*AO2754+AJ2754*AP2757+AK2754*AO2757)</f>
        <v>-0.40949383264639927</v>
      </c>
      <c r="AV2754" s="8"/>
      <c r="AW2754" s="29">
        <v>1</v>
      </c>
      <c r="AX2754" s="33">
        <v>0</v>
      </c>
      <c r="AY2754" s="31">
        <v>0</v>
      </c>
      <c r="AZ2754" s="32">
        <v>0</v>
      </c>
      <c r="BB2754" s="29">
        <f t="shared" ref="BB2754" si="26537">AR2754*AW2754+AT2754*AW2757-AS2754*AX2754-AU2754*AX2757</f>
        <v>0.90262865912678591</v>
      </c>
      <c r="BC2754" s="33">
        <f t="shared" ref="BC2754" si="26538">(AR2754*AX2754+AS2754*AW2754+AT2754*AX2757+AU2754*AW2757)</f>
        <v>0</v>
      </c>
      <c r="BD2754" s="31">
        <f t="shared" ref="BD2754" si="26539">AR2754*AY2754+AT2754*AY2757-AS2754*AZ2754-AU2754*AZ2757</f>
        <v>0</v>
      </c>
      <c r="BE2754" s="32">
        <f t="shared" ref="BE2754" si="26540">(AR2754*AZ2754+AS2754*AY2754+AT2754*AZ2757+AU2754*AY2757)</f>
        <v>-0.40949383264639927</v>
      </c>
      <c r="BF2754" s="8"/>
      <c r="BG2754" s="29">
        <v>1</v>
      </c>
      <c r="BH2754" s="30">
        <v>0</v>
      </c>
      <c r="BI2754" s="31">
        <v>0</v>
      </c>
      <c r="BJ2754" s="32">
        <f t="shared" ref="BJ2754:BJ2817" si="26541">-1/($BH$8*$B2754)</f>
        <v>-5.5174796747967401E-2</v>
      </c>
      <c r="BL2754" s="29">
        <f t="shared" ref="BL2754" si="26542">BB2754*BG2754+BD2754*BG2757-BC2754*BH2754-BE2754*BH2757</f>
        <v>0.90262865912678591</v>
      </c>
      <c r="BM2754" s="33">
        <f t="shared" ref="BM2754" si="26543">(BB2754*BH2754+BC2754*BG2754+BD2754*BH2757+BE2754*BG2757)</f>
        <v>0</v>
      </c>
      <c r="BN2754" s="31">
        <f t="shared" ref="BN2754" si="26544">BB2754*BI2754+BD2754*BI2757-BC2754*BJ2754-BE2754*BJ2757</f>
        <v>0</v>
      </c>
      <c r="BO2754" s="32">
        <f t="shared" ref="BO2754" si="26545">(BB2754*BJ2754+BC2754*BI2754+BD2754*BJ2757+BE2754*BI2757)</f>
        <v>-0.45929618545261003</v>
      </c>
      <c r="BP2754" s="8"/>
      <c r="BQ2754" s="34">
        <v>1</v>
      </c>
      <c r="BR2754" s="35">
        <v>0</v>
      </c>
      <c r="BS2754" s="11">
        <v>0</v>
      </c>
      <c r="BT2754" s="36">
        <v>0</v>
      </c>
      <c r="BV2754" s="29">
        <f t="shared" ref="BV2754" si="26546">BL2754*BQ2754+BN2754*BQ2757-BM2754*BR2754-BO2754*BR2757</f>
        <v>0.90262865912678591</v>
      </c>
      <c r="BW2754" s="33">
        <f t="shared" ref="BW2754" si="26547">(BL2754*BR2754+BM2754*BQ2754+BN2754*BR2757+BO2754*BQ2757)</f>
        <v>-0.45929618545261003</v>
      </c>
      <c r="BX2754" s="31">
        <f t="shared" ref="BX2754" si="26548">BL2754*BS2754+BN2754*BS2757-BM2754*BT2754-BO2754*BT2757</f>
        <v>0</v>
      </c>
      <c r="BY2754" s="32">
        <f t="shared" ref="BY2754" si="26549">(BL2754*BT2754+BM2754*BS2754+BN2754*BT2757+BO2754*BS2757)</f>
        <v>-0.45929618545261003</v>
      </c>
      <c r="CA2754" s="37">
        <f t="shared" ref="CA2754" si="26550">20*LOG(((1+$BR$8)/$BR$8)/((BV2754+BV2757)^2+(BW2754+BW2757)^2)^0.5)</f>
        <v>-3.3958820979926932E-3</v>
      </c>
      <c r="CC2754" s="134">
        <f t="shared" ref="CC2754" si="26551">((BV2754^2+BW2754^2)^0.5)/((BV2757^2+BW2757^2)^0.5)</f>
        <v>1.0243865886422268</v>
      </c>
      <c r="CD2754" s="9"/>
      <c r="CE2754" s="38"/>
      <c r="CF2754" s="38"/>
      <c r="CG2754" s="38"/>
      <c r="CH2754" s="38"/>
      <c r="CM2754" s="129">
        <v>7.3600000000000101</v>
      </c>
    </row>
    <row r="2755" spans="2:91" ht="18.600000000000001" customHeight="1" thickBot="1">
      <c r="D2755" s="39"/>
      <c r="G2755" s="40"/>
      <c r="I2755" s="39"/>
      <c r="L2755" s="40"/>
      <c r="N2755" s="39"/>
      <c r="Q2755" s="40"/>
      <c r="S2755" s="39"/>
      <c r="V2755" s="40"/>
      <c r="X2755" s="39"/>
      <c r="AA2755" s="40"/>
      <c r="AC2755" s="39"/>
      <c r="AF2755" s="40"/>
      <c r="AH2755" s="39"/>
      <c r="AK2755" s="40"/>
      <c r="AM2755" s="39"/>
      <c r="AP2755" s="40"/>
      <c r="AR2755" s="39"/>
      <c r="AU2755" s="40"/>
      <c r="AW2755" s="39"/>
      <c r="AZ2755" s="40"/>
      <c r="BB2755" s="39"/>
      <c r="BE2755" s="40"/>
      <c r="BG2755" s="39"/>
      <c r="BJ2755" s="40"/>
      <c r="BL2755" s="39"/>
      <c r="BO2755" s="40"/>
      <c r="BQ2755" s="34"/>
      <c r="BR2755" s="11"/>
      <c r="BS2755" s="11"/>
      <c r="BT2755" s="41"/>
      <c r="BV2755" s="39"/>
      <c r="BY2755" s="40"/>
      <c r="CC2755" s="135"/>
      <c r="CD2755" s="9"/>
      <c r="CE2755" s="38"/>
      <c r="CF2755" s="38"/>
      <c r="CG2755" s="38"/>
      <c r="CH2755" s="38"/>
    </row>
    <row r="2756" spans="2:91" ht="18.600000000000001" customHeight="1" thickBot="1">
      <c r="D2756" s="258" t="s">
        <v>129</v>
      </c>
      <c r="E2756" s="259"/>
      <c r="F2756" s="260" t="s">
        <v>130</v>
      </c>
      <c r="G2756" s="261"/>
      <c r="H2756" s="229"/>
      <c r="I2756" s="258" t="s">
        <v>131</v>
      </c>
      <c r="J2756" s="259"/>
      <c r="K2756" s="260" t="s">
        <v>132</v>
      </c>
      <c r="L2756" s="261"/>
      <c r="N2756" s="253" t="s">
        <v>133</v>
      </c>
      <c r="O2756" s="254"/>
      <c r="P2756" s="255" t="s">
        <v>134</v>
      </c>
      <c r="Q2756" s="256"/>
      <c r="S2756" s="258" t="s">
        <v>135</v>
      </c>
      <c r="T2756" s="259"/>
      <c r="U2756" s="260" t="s">
        <v>136</v>
      </c>
      <c r="V2756" s="261"/>
      <c r="W2756" s="8"/>
      <c r="X2756" s="253" t="s">
        <v>137</v>
      </c>
      <c r="Y2756" s="254"/>
      <c r="Z2756" s="255" t="s">
        <v>138</v>
      </c>
      <c r="AA2756" s="256"/>
      <c r="AB2756" s="8"/>
      <c r="AC2756" s="258" t="s">
        <v>139</v>
      </c>
      <c r="AD2756" s="259"/>
      <c r="AE2756" s="260" t="s">
        <v>140</v>
      </c>
      <c r="AF2756" s="261"/>
      <c r="AG2756" s="8"/>
      <c r="AH2756" s="253" t="s">
        <v>141</v>
      </c>
      <c r="AI2756" s="254"/>
      <c r="AJ2756" s="255" t="s">
        <v>142</v>
      </c>
      <c r="AK2756" s="256"/>
      <c r="AL2756" s="8"/>
      <c r="AM2756" s="258" t="s">
        <v>143</v>
      </c>
      <c r="AN2756" s="259"/>
      <c r="AO2756" s="260" t="s">
        <v>144</v>
      </c>
      <c r="AP2756" s="261"/>
      <c r="AR2756" s="253" t="s">
        <v>145</v>
      </c>
      <c r="AS2756" s="254"/>
      <c r="AT2756" s="255" t="s">
        <v>146</v>
      </c>
      <c r="AU2756" s="256"/>
      <c r="AV2756" s="4"/>
      <c r="AW2756" s="258" t="s">
        <v>147</v>
      </c>
      <c r="AX2756" s="259"/>
      <c r="AY2756" s="260" t="s">
        <v>148</v>
      </c>
      <c r="AZ2756" s="261"/>
      <c r="BA2756" s="8"/>
      <c r="BB2756" s="253" t="s">
        <v>149</v>
      </c>
      <c r="BC2756" s="254"/>
      <c r="BD2756" s="255" t="s">
        <v>150</v>
      </c>
      <c r="BE2756" s="256"/>
      <c r="BF2756" s="4"/>
      <c r="BG2756" s="258" t="s">
        <v>151</v>
      </c>
      <c r="BH2756" s="259"/>
      <c r="BI2756" s="260" t="s">
        <v>152</v>
      </c>
      <c r="BJ2756" s="261"/>
      <c r="BK2756" s="4"/>
      <c r="BL2756" s="253" t="s">
        <v>153</v>
      </c>
      <c r="BM2756" s="254"/>
      <c r="BN2756" s="255" t="s">
        <v>154</v>
      </c>
      <c r="BO2756" s="256"/>
      <c r="BP2756" s="4"/>
      <c r="BQ2756" s="258" t="s">
        <v>155</v>
      </c>
      <c r="BR2756" s="259"/>
      <c r="BS2756" s="260" t="s">
        <v>156</v>
      </c>
      <c r="BT2756" s="261"/>
      <c r="BU2756" s="8"/>
      <c r="BV2756" s="253" t="s">
        <v>157</v>
      </c>
      <c r="BW2756" s="254"/>
      <c r="BX2756" s="255" t="s">
        <v>158</v>
      </c>
      <c r="BY2756" s="256"/>
      <c r="CA2756" s="46" t="s">
        <v>16</v>
      </c>
      <c r="CC2756" s="136" t="s">
        <v>71</v>
      </c>
      <c r="CD2756" s="9"/>
      <c r="CE2756" s="38"/>
      <c r="CF2756" s="38"/>
      <c r="CG2756" s="38"/>
      <c r="CH2756" s="38"/>
    </row>
    <row r="2757" spans="2:91" ht="18.600000000000001" customHeight="1" thickTop="1" thickBot="1">
      <c r="D2757" s="29">
        <v>0</v>
      </c>
      <c r="E2757" s="33">
        <v>0</v>
      </c>
      <c r="F2757" s="31">
        <v>1</v>
      </c>
      <c r="G2757" s="32">
        <v>0</v>
      </c>
      <c r="I2757" s="29">
        <v>0</v>
      </c>
      <c r="J2757" s="33">
        <f t="shared" ref="J2757" si="26552">IF(0=(1-$J$8*$K$8*$B2754^2),10^14,$B2754*$J$8/(1-$J$8*$K$8*$B2754^2))</f>
        <v>-0.16720268773571187</v>
      </c>
      <c r="K2757" s="31">
        <v>1</v>
      </c>
      <c r="L2757" s="32">
        <v>0</v>
      </c>
      <c r="N2757" s="29">
        <f t="shared" ref="N2757" si="26553">D2757*I2754+F2757*I2757-E2757*J2754-G2757*J2757</f>
        <v>0</v>
      </c>
      <c r="O2757" s="33">
        <f t="shared" ref="O2757" si="26554">(D2757*J2754+E2757*I2754+F2757*J2757+G2757*I2757)</f>
        <v>-0.16720268773571187</v>
      </c>
      <c r="P2757" s="31">
        <f t="shared" ref="P2757" si="26555">D2757*K2754+F2757*K2757-E2757*L2754-G2757*L2757</f>
        <v>1</v>
      </c>
      <c r="Q2757" s="32">
        <f t="shared" ref="Q2757" si="26556">(D2757*L2754+E2757*K2754+F2757*L2757+G2757*K2757)</f>
        <v>0</v>
      </c>
      <c r="S2757" s="29">
        <v>0</v>
      </c>
      <c r="T2757" s="33">
        <v>0</v>
      </c>
      <c r="U2757" s="31">
        <v>1</v>
      </c>
      <c r="V2757" s="32">
        <v>0</v>
      </c>
      <c r="X2757" s="29">
        <f t="shared" ref="X2757" si="26557">N2757*S2754+P2757*S2757-O2757*T2754-Q2757*T2757</f>
        <v>0</v>
      </c>
      <c r="Y2757" s="33">
        <f t="shared" ref="Y2757" si="26558">(N2757*T2754+O2757*S2754+P2757*T2757+Q2757*S2757)</f>
        <v>-0.16720268773571187</v>
      </c>
      <c r="Z2757" s="31">
        <f t="shared" ref="Z2757" si="26559">N2757*U2754+P2757*U2757-O2757*V2754-Q2757*V2757</f>
        <v>0.97098716181114897</v>
      </c>
      <c r="AA2757" s="32">
        <f t="shared" ref="AA2757" si="26560">(N2757*V2754+O2757*U2754+P2757*V2757+Q2757*U2757)</f>
        <v>0</v>
      </c>
      <c r="AB2757" s="8"/>
      <c r="AC2757" s="29">
        <v>0</v>
      </c>
      <c r="AD2757" s="33">
        <f t="shared" ref="AD2757" si="26561">IF(0=(1-$AD$8*$AE$8*$B2754^2),10^14,$B2754*$AD$8/(1-$AD$8*$AE$8*$B2754^2))</f>
        <v>-0.13039013235245378</v>
      </c>
      <c r="AE2757" s="31">
        <v>1</v>
      </c>
      <c r="AF2757" s="32">
        <v>0</v>
      </c>
      <c r="AH2757" s="29">
        <f t="shared" ref="AH2757" si="26562">X2757*AC2754+Z2757*AC2757-Y2757*AD2754-AA2757*AD2757</f>
        <v>0</v>
      </c>
      <c r="AI2757" s="33">
        <f t="shared" ref="AI2757" si="26563">(X2757*AD2754+Y2757*AC2754+Z2757*AD2757+AA2757*AC2757)</f>
        <v>-0.29380983227680102</v>
      </c>
      <c r="AJ2757" s="31">
        <f t="shared" ref="AJ2757" si="26564">X2757*AE2754+Z2757*AE2757-Y2757*AF2754-AA2757*AF2757</f>
        <v>0.97098716181114897</v>
      </c>
      <c r="AK2757" s="32">
        <f t="shared" ref="AK2757" si="26565">(X2757*AF2754+Y2757*AE2754+Z2757*AF2757+AA2757*AE2757)</f>
        <v>0</v>
      </c>
      <c r="AL2757" s="8"/>
      <c r="AM2757" s="29">
        <v>0</v>
      </c>
      <c r="AN2757" s="33">
        <v>0</v>
      </c>
      <c r="AO2757" s="31">
        <v>1</v>
      </c>
      <c r="AP2757" s="32">
        <v>0</v>
      </c>
      <c r="AR2757" s="29">
        <f t="shared" ref="AR2757" si="26566">AH2757*AM2754+AJ2757*AM2757-AI2757*AN2754-AK2757*AN2757</f>
        <v>0</v>
      </c>
      <c r="AS2757" s="33">
        <f t="shared" ref="AS2757" si="26567">(AH2757*AN2754+AI2757*AM2754+AJ2757*AN2757+AK2757*AM2757)</f>
        <v>-0.29380983227680102</v>
      </c>
      <c r="AT2757" s="31">
        <f t="shared" ref="AT2757" si="26568">AH2757*AO2754+AJ2757*AO2757-AI2757*AP2754-AK2757*AP2757</f>
        <v>0.92488409947083683</v>
      </c>
      <c r="AU2757" s="32">
        <f t="shared" ref="AU2757" si="26569">(AH2757*AP2754+AI2757*AO2754+AJ2757*AP2757+AK2757*AO2757)</f>
        <v>0</v>
      </c>
      <c r="AV2757" s="8"/>
      <c r="AW2757" s="29">
        <v>0</v>
      </c>
      <c r="AX2757" s="33">
        <f t="shared" ref="AX2757" si="26570">IF(0=(1-$AX$8*$AY$8*$B2754^2),10^14,$B2754*$AX$8/(1-$AX$8*$AY$8*$B2754^2))</f>
        <v>-0.11844659185879601</v>
      </c>
      <c r="AY2757" s="31">
        <v>1</v>
      </c>
      <c r="AZ2757" s="32">
        <v>0</v>
      </c>
      <c r="BB2757" s="29">
        <f t="shared" ref="BB2757" si="26571">AR2757*AW2754+AT2757*AW2757-AS2757*AX2754-AU2757*AX2757</f>
        <v>0</v>
      </c>
      <c r="BC2757" s="33">
        <f t="shared" ref="BC2757" si="26572">(AR2757*AX2754+AS2757*AW2754+AT2757*AX2757+AU2757*AW2757)</f>
        <v>-0.40335920172351331</v>
      </c>
      <c r="BD2757" s="31">
        <f t="shared" ref="BD2757" si="26573">AR2757*AY2754+AT2757*AY2757-AS2757*AZ2754-AU2757*AZ2757</f>
        <v>0.92488409947083683</v>
      </c>
      <c r="BE2757" s="32">
        <f t="shared" ref="BE2757" si="26574">(AR2757*AZ2754+AS2757*AY2754+AT2757*AZ2757+AU2757*AY2757)</f>
        <v>0</v>
      </c>
      <c r="BF2757" s="8"/>
      <c r="BG2757" s="29">
        <v>0</v>
      </c>
      <c r="BH2757" s="33">
        <v>0</v>
      </c>
      <c r="BI2757" s="31">
        <v>1</v>
      </c>
      <c r="BJ2757" s="32">
        <v>0</v>
      </c>
      <c r="BL2757" s="29">
        <f t="shared" ref="BL2757" si="26575">BB2757*BG2754+BD2757*BG2757-BC2757*BH2754-BE2757*BH2757</f>
        <v>0</v>
      </c>
      <c r="BM2757" s="33">
        <f t="shared" ref="BM2757" si="26576">(BB2757*BH2754+BC2757*BG2754+BD2757*BH2757+BE2757*BG2757)</f>
        <v>-0.40335920172351331</v>
      </c>
      <c r="BN2757" s="31">
        <f t="shared" ref="BN2757" si="26577">BB2757*BI2754+BD2757*BI2757-BC2757*BJ2754-BE2757*BJ2757</f>
        <v>0.90262883749931955</v>
      </c>
      <c r="BO2757" s="32">
        <f t="shared" ref="BO2757" si="26578">(BB2757*BJ2754+BC2757*BI2754+BD2757*BJ2757+BE2757*BI2757)</f>
        <v>0</v>
      </c>
      <c r="BP2757" s="8"/>
      <c r="BQ2757" s="19">
        <f t="shared" ref="BQ2757:BQ2820" si="26579">1/$BR$8</f>
        <v>1</v>
      </c>
      <c r="BR2757" s="47">
        <v>0</v>
      </c>
      <c r="BS2757" s="48">
        <v>1</v>
      </c>
      <c r="BT2757" s="49">
        <v>0</v>
      </c>
      <c r="BV2757" s="29">
        <f t="shared" ref="BV2757" si="26580">BL2757*BQ2754+BN2757*BQ2757-BM2757*BR2754-BO2757*BR2757</f>
        <v>0.90262883749931955</v>
      </c>
      <c r="BW2757" s="33">
        <f t="shared" ref="BW2757" si="26581">(BL2757*BR2754+BM2757*BQ2754+BN2757*BR2757+BO2757*BQ2757)</f>
        <v>-0.40335920172351331</v>
      </c>
      <c r="BX2757" s="31">
        <f t="shared" ref="BX2757" si="26582">BL2757*BS2754+BN2757*BS2757-BM2757*BT2754-BO2757*BT2757</f>
        <v>0.90262883749931955</v>
      </c>
      <c r="BY2757" s="32">
        <f t="shared" ref="BY2757" si="26583">(BL2757*BT2754+BM2757*BS2754+BN2757*BT2757+BO2757*BS2757)</f>
        <v>0</v>
      </c>
      <c r="CA2757" s="50">
        <f t="shared" ref="CA2757" si="26584">(180/PI())*ATAN(-1*(BW2754+BW2757)/(BV2754+BV2757))</f>
        <v>25.541141566227189</v>
      </c>
      <c r="CC2757" s="137">
        <f t="shared" ref="CC2757" si="26585">20*LOG(((1-(10^(CA2754/20)^2)*(1-((1-CC2754)/(1+CC2754))^2))^0.5))</f>
        <v>-30.330947388409943</v>
      </c>
      <c r="CD2757" s="9"/>
      <c r="CE2757" s="38"/>
      <c r="CF2757" s="38"/>
      <c r="CG2757" s="38"/>
      <c r="CH2757" s="38"/>
    </row>
    <row r="2758" spans="2:91" ht="18.600000000000001" customHeight="1">
      <c r="CC2758" s="42"/>
    </row>
    <row r="2759" spans="2:91" ht="18.600000000000001" customHeight="1" thickBot="1">
      <c r="E2759" s="22" t="s">
        <v>4</v>
      </c>
      <c r="J2759" s="22" t="s">
        <v>5</v>
      </c>
      <c r="O2759" s="22" t="s">
        <v>6</v>
      </c>
      <c r="T2759" s="22" t="s">
        <v>7</v>
      </c>
      <c r="Y2759" s="22" t="s">
        <v>8</v>
      </c>
      <c r="AD2759" s="22" t="s">
        <v>65</v>
      </c>
      <c r="AI2759" s="22" t="s">
        <v>9</v>
      </c>
      <c r="AN2759" s="22" t="s">
        <v>66</v>
      </c>
      <c r="AS2759" s="22" t="s">
        <v>51</v>
      </c>
      <c r="AX2759" s="22" t="s">
        <v>67</v>
      </c>
      <c r="BC2759" s="22" t="s">
        <v>52</v>
      </c>
      <c r="BH2759" s="22" t="s">
        <v>68</v>
      </c>
      <c r="BM2759" s="22" t="s">
        <v>63</v>
      </c>
      <c r="BQ2759" s="23" t="s">
        <v>69</v>
      </c>
      <c r="BR2759" s="23"/>
      <c r="BS2759" s="24"/>
      <c r="BT2759" s="24"/>
      <c r="BU2759" s="24"/>
      <c r="BW2759" s="22" t="s">
        <v>64</v>
      </c>
    </row>
    <row r="2760" spans="2:91" ht="18.600000000000001" customHeight="1" thickBot="1">
      <c r="D2760" s="249" t="s">
        <v>103</v>
      </c>
      <c r="E2760" s="250"/>
      <c r="F2760" s="251" t="s">
        <v>104</v>
      </c>
      <c r="G2760" s="252"/>
      <c r="H2760" s="229"/>
      <c r="I2760" s="253" t="s">
        <v>11</v>
      </c>
      <c r="J2760" s="254"/>
      <c r="K2760" s="255" t="s">
        <v>12</v>
      </c>
      <c r="L2760" s="256"/>
      <c r="M2760" s="24"/>
      <c r="N2760" s="253" t="s">
        <v>105</v>
      </c>
      <c r="O2760" s="254"/>
      <c r="P2760" s="255" t="s">
        <v>106</v>
      </c>
      <c r="Q2760" s="256"/>
      <c r="R2760" s="24"/>
      <c r="S2760" s="249" t="s">
        <v>107</v>
      </c>
      <c r="T2760" s="250"/>
      <c r="U2760" s="251" t="s">
        <v>108</v>
      </c>
      <c r="V2760" s="252"/>
      <c r="W2760" s="8"/>
      <c r="X2760" s="253" t="s">
        <v>109</v>
      </c>
      <c r="Y2760" s="254"/>
      <c r="Z2760" s="255" t="s">
        <v>110</v>
      </c>
      <c r="AA2760" s="256"/>
      <c r="AB2760" s="8"/>
      <c r="AC2760" s="253" t="s">
        <v>111</v>
      </c>
      <c r="AD2760" s="254"/>
      <c r="AE2760" s="255" t="s">
        <v>14</v>
      </c>
      <c r="AF2760" s="256"/>
      <c r="AG2760" s="8"/>
      <c r="AH2760" s="253" t="s">
        <v>112</v>
      </c>
      <c r="AI2760" s="254"/>
      <c r="AJ2760" s="255" t="s">
        <v>113</v>
      </c>
      <c r="AK2760" s="256"/>
      <c r="AL2760" s="8"/>
      <c r="AM2760" s="249" t="s">
        <v>114</v>
      </c>
      <c r="AN2760" s="250"/>
      <c r="AO2760" s="251" t="s">
        <v>115</v>
      </c>
      <c r="AP2760" s="252"/>
      <c r="AQ2760" s="24"/>
      <c r="AR2760" s="253" t="s">
        <v>116</v>
      </c>
      <c r="AS2760" s="254"/>
      <c r="AT2760" s="255" t="s">
        <v>13</v>
      </c>
      <c r="AU2760" s="256"/>
      <c r="AV2760" s="4"/>
      <c r="AW2760" s="253" t="s">
        <v>117</v>
      </c>
      <c r="AX2760" s="254"/>
      <c r="AY2760" s="255" t="s">
        <v>118</v>
      </c>
      <c r="AZ2760" s="256"/>
      <c r="BA2760" s="8"/>
      <c r="BB2760" s="253" t="s">
        <v>119</v>
      </c>
      <c r="BC2760" s="254"/>
      <c r="BD2760" s="255" t="s">
        <v>120</v>
      </c>
      <c r="BE2760" s="256"/>
      <c r="BF2760" s="4"/>
      <c r="BG2760" s="249" t="s">
        <v>121</v>
      </c>
      <c r="BH2760" s="250"/>
      <c r="BI2760" s="251" t="s">
        <v>122</v>
      </c>
      <c r="BJ2760" s="252"/>
      <c r="BK2760" s="4"/>
      <c r="BL2760" s="253" t="s">
        <v>123</v>
      </c>
      <c r="BM2760" s="254"/>
      <c r="BN2760" s="255" t="s">
        <v>124</v>
      </c>
      <c r="BO2760" s="256"/>
      <c r="BP2760" s="4"/>
      <c r="BQ2760" s="253" t="s">
        <v>125</v>
      </c>
      <c r="BR2760" s="254"/>
      <c r="BS2760" s="255" t="s">
        <v>126</v>
      </c>
      <c r="BT2760" s="256"/>
      <c r="BU2760" s="8"/>
      <c r="BV2760" s="253" t="s">
        <v>127</v>
      </c>
      <c r="BW2760" s="254"/>
      <c r="BX2760" s="255" t="s">
        <v>128</v>
      </c>
      <c r="BY2760" s="256"/>
      <c r="CA2760" s="27" t="s">
        <v>15</v>
      </c>
      <c r="CC2760" s="133" t="s">
        <v>70</v>
      </c>
      <c r="CD2760" s="9"/>
      <c r="CE2760" s="38"/>
      <c r="CF2760" s="38"/>
      <c r="CG2760" s="38"/>
      <c r="CH2760" s="38"/>
    </row>
    <row r="2761" spans="2:91" ht="18.600000000000001" customHeight="1" thickTop="1" thickBot="1">
      <c r="B2761" s="129">
        <v>7.4000000000000101</v>
      </c>
      <c r="D2761" s="29">
        <v>1</v>
      </c>
      <c r="E2761" s="30">
        <v>0</v>
      </c>
      <c r="F2761" s="31">
        <v>0</v>
      </c>
      <c r="G2761" s="32">
        <f t="shared" ref="G2761:G2824" si="26586">-1/($E$8*$B2761)</f>
        <v>-8.9078378378378259E-2</v>
      </c>
      <c r="I2761" s="29">
        <v>1</v>
      </c>
      <c r="J2761" s="33">
        <v>0</v>
      </c>
      <c r="K2761" s="31">
        <v>0</v>
      </c>
      <c r="L2761" s="32">
        <v>0</v>
      </c>
      <c r="N2761" s="29">
        <f t="shared" ref="N2761" si="26587">D2761*I2761+F2761*I2764-E2761*J2761-G2761*J2764</f>
        <v>0.98514633730878542</v>
      </c>
      <c r="O2761" s="33">
        <f t="shared" ref="O2761" si="26588">(D2761*J2761+E2761*I2761+F2761*J2764+G2761*I2764)</f>
        <v>0</v>
      </c>
      <c r="P2761" s="31">
        <f t="shared" ref="P2761" si="26589">D2761*K2761+F2761*K2764-E2761*L2761-G2761*L2764</f>
        <v>0</v>
      </c>
      <c r="Q2761" s="32">
        <f t="shared" ref="Q2761" si="26590">(D2761*L2761+E2761*K2761+F2761*L2764+G2761*K2764)</f>
        <v>-8.9078378378378259E-2</v>
      </c>
      <c r="S2761" s="29">
        <v>1</v>
      </c>
      <c r="T2761" s="30">
        <v>0</v>
      </c>
      <c r="U2761" s="31">
        <v>0</v>
      </c>
      <c r="V2761" s="32">
        <f t="shared" ref="V2761:V2824" si="26591">-1/($T$8*$B2761)</f>
        <v>-0.17304999999999976</v>
      </c>
      <c r="X2761" s="29">
        <f t="shared" ref="X2761" si="26592">N2761*S2761+P2761*S2764-O2761*T2761-Q2761*T2764</f>
        <v>0.98514633730878542</v>
      </c>
      <c r="Y2761" s="33">
        <f t="shared" ref="Y2761" si="26593">(N2761*T2761+O2761*S2761+P2761*T2764+Q2761*S2764)</f>
        <v>0</v>
      </c>
      <c r="Z2761" s="31">
        <f t="shared" ref="Z2761" si="26594">N2761*U2761+P2761*U2764-O2761*V2761-Q2761*V2764</f>
        <v>0</v>
      </c>
      <c r="AA2761" s="32">
        <f t="shared" ref="AA2761" si="26595">(N2761*V2761+O2761*U2761+P2761*V2764+Q2761*U2764)</f>
        <v>-0.25955795204966337</v>
      </c>
      <c r="AB2761" s="8"/>
      <c r="AC2761" s="29">
        <v>1</v>
      </c>
      <c r="AD2761" s="33">
        <v>0</v>
      </c>
      <c r="AE2761" s="31">
        <v>0</v>
      </c>
      <c r="AF2761" s="32">
        <v>0</v>
      </c>
      <c r="AH2761" s="29">
        <f t="shared" ref="AH2761" si="26596">X2761*AC2761+Z2761*AC2764-Y2761*AD2761-AA2761*AD2764</f>
        <v>0.95139593205969208</v>
      </c>
      <c r="AI2761" s="33">
        <f t="shared" ref="AI2761" si="26597">(X2761*AD2761+Y2761*AC2761+Z2761*AD2764+AA2761*AC2764)</f>
        <v>0</v>
      </c>
      <c r="AJ2761" s="31">
        <f t="shared" ref="AJ2761" si="26598">X2761*AE2761+Z2761*AE2764-Y2761*AF2761-AA2761*AF2764</f>
        <v>0</v>
      </c>
      <c r="AK2761" s="32">
        <f t="shared" ref="AK2761" si="26599">(X2761*AF2761+Y2761*AE2761+Z2761*AF2764+AA2761*AE2764)</f>
        <v>-0.25955795204966337</v>
      </c>
      <c r="AL2761" s="8"/>
      <c r="AM2761" s="29">
        <v>1</v>
      </c>
      <c r="AN2761" s="30">
        <v>0</v>
      </c>
      <c r="AO2761" s="31">
        <v>0</v>
      </c>
      <c r="AP2761" s="32">
        <f t="shared" ref="AP2761:AP2824" si="26600">-1/($AN$8*$B2761)</f>
        <v>-0.15649054054054032</v>
      </c>
      <c r="AR2761" s="29">
        <f t="shared" ref="AR2761" si="26601">AH2761*AM2761+AJ2761*AM2764-AI2761*AN2761-AK2761*AN2764</f>
        <v>0.95139593205969208</v>
      </c>
      <c r="AS2761" s="33">
        <f t="shared" ref="AS2761" si="26602">(AH2761*AN2761+AI2761*AM2761+AJ2761*AN2764+AK2761*AM2764)</f>
        <v>0</v>
      </c>
      <c r="AT2761" s="31">
        <f t="shared" ref="AT2761" si="26603">AH2761*AO2761+AJ2761*AO2764-AI2761*AP2761-AK2761*AP2764</f>
        <v>0</v>
      </c>
      <c r="AU2761" s="32">
        <f t="shared" ref="AU2761" si="26604">(AH2761*AP2761+AI2761*AO2761+AJ2761*AP2764+AK2761*AO2764)</f>
        <v>-0.40844241572575579</v>
      </c>
      <c r="AV2761" s="8"/>
      <c r="AW2761" s="29">
        <v>1</v>
      </c>
      <c r="AX2761" s="33">
        <v>0</v>
      </c>
      <c r="AY2761" s="31">
        <v>0</v>
      </c>
      <c r="AZ2761" s="32">
        <v>0</v>
      </c>
      <c r="BB2761" s="29">
        <f t="shared" ref="BB2761" si="26605">AR2761*AW2761+AT2761*AW2764-AS2761*AX2761-AU2761*AX2764</f>
        <v>0.90315008328083735</v>
      </c>
      <c r="BC2761" s="33">
        <f t="shared" ref="BC2761" si="26606">(AR2761*AX2761+AS2761*AW2761+AT2761*AX2764+AU2761*AW2764)</f>
        <v>0</v>
      </c>
      <c r="BD2761" s="31">
        <f t="shared" ref="BD2761" si="26607">AR2761*AY2761+AT2761*AY2764-AS2761*AZ2761-AU2761*AZ2764</f>
        <v>0</v>
      </c>
      <c r="BE2761" s="32">
        <f t="shared" ref="BE2761" si="26608">(AR2761*AZ2761+AS2761*AY2761+AT2761*AZ2764+AU2761*AY2764)</f>
        <v>-0.40844241572575579</v>
      </c>
      <c r="BF2761" s="8"/>
      <c r="BG2761" s="29">
        <v>1</v>
      </c>
      <c r="BH2761" s="30">
        <v>0</v>
      </c>
      <c r="BI2761" s="31">
        <v>0</v>
      </c>
      <c r="BJ2761" s="32">
        <f t="shared" ref="BJ2761:BJ2824" si="26609">-1/($BH$8*$B2761)</f>
        <v>-5.5025675675675595E-2</v>
      </c>
      <c r="BL2761" s="29">
        <f t="shared" ref="BL2761" si="26610">BB2761*BG2761+BD2761*BG2764-BC2761*BH2761-BE2761*BH2764</f>
        <v>0.90315008328083735</v>
      </c>
      <c r="BM2761" s="33">
        <f t="shared" ref="BM2761" si="26611">(BB2761*BH2761+BC2761*BG2761+BD2761*BH2764+BE2761*BG2764)</f>
        <v>0</v>
      </c>
      <c r="BN2761" s="31">
        <f t="shared" ref="BN2761" si="26612">BB2761*BI2761+BD2761*BI2764-BC2761*BJ2761-BE2761*BJ2764</f>
        <v>0</v>
      </c>
      <c r="BO2761" s="32">
        <f t="shared" ref="BO2761" si="26613">(BB2761*BJ2761+BC2761*BI2761+BD2761*BJ2764+BE2761*BI2764)</f>
        <v>-0.45813885929482656</v>
      </c>
      <c r="BP2761" s="8"/>
      <c r="BQ2761" s="34">
        <v>1</v>
      </c>
      <c r="BR2761" s="35">
        <v>0</v>
      </c>
      <c r="BS2761" s="11">
        <v>0</v>
      </c>
      <c r="BT2761" s="36">
        <v>0</v>
      </c>
      <c r="BV2761" s="29">
        <f t="shared" ref="BV2761" si="26614">BL2761*BQ2761+BN2761*BQ2764-BM2761*BR2761-BO2761*BR2764</f>
        <v>0.90315008328083735</v>
      </c>
      <c r="BW2761" s="33">
        <f t="shared" ref="BW2761" si="26615">(BL2761*BR2761+BM2761*BQ2761+BN2761*BR2764+BO2761*BQ2764)</f>
        <v>-0.45813885929482656</v>
      </c>
      <c r="BX2761" s="31">
        <f t="shared" ref="BX2761" si="26616">BL2761*BS2761+BN2761*BS2764-BM2761*BT2761-BO2761*BT2764</f>
        <v>0</v>
      </c>
      <c r="BY2761" s="32">
        <f t="shared" ref="BY2761" si="26617">(BL2761*BT2761+BM2761*BS2761+BN2761*BT2764+BO2761*BS2764)</f>
        <v>-0.45813885929482656</v>
      </c>
      <c r="CA2761" s="37">
        <f t="shared" ref="CA2761" si="26618">20*LOG(((1+$BR$8)/$BR$8)/((BV2761+BV2764)^2+(BW2761+BW2764)^2)^0.5)</f>
        <v>-3.3812058792998131E-3</v>
      </c>
      <c r="CC2761" s="134">
        <f t="shared" ref="CC2761" si="26619">((BV2761^2+BW2761^2)^0.5)/((BV2764^2+BW2764^2)^0.5)</f>
        <v>1.0242706784285194</v>
      </c>
      <c r="CD2761" s="9"/>
      <c r="CE2761" s="38"/>
      <c r="CF2761" s="38"/>
      <c r="CG2761" s="38"/>
      <c r="CH2761" s="38"/>
      <c r="CM2761" s="129">
        <v>7.3800000000000097</v>
      </c>
    </row>
    <row r="2762" spans="2:91" ht="18.600000000000001" customHeight="1" thickBot="1">
      <c r="D2762" s="39"/>
      <c r="G2762" s="40"/>
      <c r="I2762" s="39"/>
      <c r="L2762" s="40"/>
      <c r="N2762" s="39"/>
      <c r="Q2762" s="40"/>
      <c r="S2762" s="39"/>
      <c r="V2762" s="40"/>
      <c r="X2762" s="39"/>
      <c r="AA2762" s="40"/>
      <c r="AC2762" s="39"/>
      <c r="AF2762" s="40"/>
      <c r="AH2762" s="39"/>
      <c r="AK2762" s="40"/>
      <c r="AM2762" s="39"/>
      <c r="AP2762" s="40"/>
      <c r="AR2762" s="39"/>
      <c r="AU2762" s="40"/>
      <c r="AW2762" s="39"/>
      <c r="AZ2762" s="40"/>
      <c r="BB2762" s="39"/>
      <c r="BE2762" s="40"/>
      <c r="BG2762" s="39"/>
      <c r="BJ2762" s="40"/>
      <c r="BL2762" s="39"/>
      <c r="BO2762" s="40"/>
      <c r="BQ2762" s="34"/>
      <c r="BR2762" s="11"/>
      <c r="BS2762" s="11"/>
      <c r="BT2762" s="41"/>
      <c r="BV2762" s="39"/>
      <c r="BY2762" s="40"/>
      <c r="CC2762" s="135"/>
      <c r="CD2762" s="9"/>
      <c r="CE2762" s="38"/>
      <c r="CF2762" s="38"/>
      <c r="CG2762" s="38"/>
      <c r="CH2762" s="38"/>
    </row>
    <row r="2763" spans="2:91" ht="18.600000000000001" customHeight="1" thickBot="1">
      <c r="D2763" s="258" t="s">
        <v>129</v>
      </c>
      <c r="E2763" s="259"/>
      <c r="F2763" s="260" t="s">
        <v>130</v>
      </c>
      <c r="G2763" s="261"/>
      <c r="H2763" s="229"/>
      <c r="I2763" s="258" t="s">
        <v>131</v>
      </c>
      <c r="J2763" s="259"/>
      <c r="K2763" s="260" t="s">
        <v>132</v>
      </c>
      <c r="L2763" s="261"/>
      <c r="N2763" s="253" t="s">
        <v>133</v>
      </c>
      <c r="O2763" s="254"/>
      <c r="P2763" s="255" t="s">
        <v>134</v>
      </c>
      <c r="Q2763" s="256"/>
      <c r="S2763" s="258" t="s">
        <v>135</v>
      </c>
      <c r="T2763" s="259"/>
      <c r="U2763" s="260" t="s">
        <v>136</v>
      </c>
      <c r="V2763" s="261"/>
      <c r="W2763" s="8"/>
      <c r="X2763" s="253" t="s">
        <v>137</v>
      </c>
      <c r="Y2763" s="254"/>
      <c r="Z2763" s="255" t="s">
        <v>138</v>
      </c>
      <c r="AA2763" s="256"/>
      <c r="AB2763" s="8"/>
      <c r="AC2763" s="258" t="s">
        <v>139</v>
      </c>
      <c r="AD2763" s="259"/>
      <c r="AE2763" s="260" t="s">
        <v>140</v>
      </c>
      <c r="AF2763" s="261"/>
      <c r="AG2763" s="8"/>
      <c r="AH2763" s="253" t="s">
        <v>141</v>
      </c>
      <c r="AI2763" s="254"/>
      <c r="AJ2763" s="255" t="s">
        <v>142</v>
      </c>
      <c r="AK2763" s="256"/>
      <c r="AL2763" s="8"/>
      <c r="AM2763" s="258" t="s">
        <v>143</v>
      </c>
      <c r="AN2763" s="259"/>
      <c r="AO2763" s="260" t="s">
        <v>144</v>
      </c>
      <c r="AP2763" s="261"/>
      <c r="AR2763" s="253" t="s">
        <v>145</v>
      </c>
      <c r="AS2763" s="254"/>
      <c r="AT2763" s="255" t="s">
        <v>146</v>
      </c>
      <c r="AU2763" s="256"/>
      <c r="AV2763" s="4"/>
      <c r="AW2763" s="258" t="s">
        <v>147</v>
      </c>
      <c r="AX2763" s="259"/>
      <c r="AY2763" s="260" t="s">
        <v>148</v>
      </c>
      <c r="AZ2763" s="261"/>
      <c r="BA2763" s="8"/>
      <c r="BB2763" s="253" t="s">
        <v>149</v>
      </c>
      <c r="BC2763" s="254"/>
      <c r="BD2763" s="255" t="s">
        <v>150</v>
      </c>
      <c r="BE2763" s="256"/>
      <c r="BF2763" s="4"/>
      <c r="BG2763" s="258" t="s">
        <v>151</v>
      </c>
      <c r="BH2763" s="259"/>
      <c r="BI2763" s="260" t="s">
        <v>152</v>
      </c>
      <c r="BJ2763" s="261"/>
      <c r="BK2763" s="4"/>
      <c r="BL2763" s="253" t="s">
        <v>153</v>
      </c>
      <c r="BM2763" s="254"/>
      <c r="BN2763" s="255" t="s">
        <v>154</v>
      </c>
      <c r="BO2763" s="256"/>
      <c r="BP2763" s="4"/>
      <c r="BQ2763" s="258" t="s">
        <v>155</v>
      </c>
      <c r="BR2763" s="259"/>
      <c r="BS2763" s="260" t="s">
        <v>156</v>
      </c>
      <c r="BT2763" s="261"/>
      <c r="BU2763" s="8"/>
      <c r="BV2763" s="253" t="s">
        <v>157</v>
      </c>
      <c r="BW2763" s="254"/>
      <c r="BX2763" s="255" t="s">
        <v>158</v>
      </c>
      <c r="BY2763" s="256"/>
      <c r="CA2763" s="46" t="s">
        <v>16</v>
      </c>
      <c r="CC2763" s="136" t="s">
        <v>71</v>
      </c>
      <c r="CD2763" s="9"/>
      <c r="CE2763" s="38"/>
      <c r="CF2763" s="38"/>
      <c r="CG2763" s="38"/>
      <c r="CH2763" s="38"/>
    </row>
    <row r="2764" spans="2:91" ht="18.600000000000001" customHeight="1" thickTop="1" thickBot="1">
      <c r="D2764" s="29">
        <v>0</v>
      </c>
      <c r="E2764" s="33">
        <v>0</v>
      </c>
      <c r="F2764" s="31">
        <v>1</v>
      </c>
      <c r="G2764" s="32">
        <v>0</v>
      </c>
      <c r="I2764" s="29">
        <v>0</v>
      </c>
      <c r="J2764" s="33">
        <f t="shared" ref="J2764" si="26620">IF(0=(1-$J$8*$K$8*$B2761^2),10^14,$B2761*$J$8/(1-$J$8*$K$8*$B2761^2))</f>
        <v>-0.16674823859186835</v>
      </c>
      <c r="K2764" s="31">
        <v>1</v>
      </c>
      <c r="L2764" s="32">
        <v>0</v>
      </c>
      <c r="N2764" s="29">
        <f t="shared" ref="N2764" si="26621">D2764*I2761+F2764*I2764-E2764*J2761-G2764*J2764</f>
        <v>0</v>
      </c>
      <c r="O2764" s="33">
        <f t="shared" ref="O2764" si="26622">(D2764*J2761+E2764*I2761+F2764*J2764+G2764*I2764)</f>
        <v>-0.16674823859186835</v>
      </c>
      <c r="P2764" s="31">
        <f t="shared" ref="P2764" si="26623">D2764*K2761+F2764*K2764-E2764*L2761-G2764*L2764</f>
        <v>1</v>
      </c>
      <c r="Q2764" s="32">
        <f t="shared" ref="Q2764" si="26624">(D2764*L2761+E2764*K2761+F2764*L2764+G2764*K2764)</f>
        <v>0</v>
      </c>
      <c r="S2764" s="29">
        <v>0</v>
      </c>
      <c r="T2764" s="33">
        <v>0</v>
      </c>
      <c r="U2764" s="31">
        <v>1</v>
      </c>
      <c r="V2764" s="32">
        <v>0</v>
      </c>
      <c r="X2764" s="29">
        <f t="shared" ref="X2764" si="26625">N2764*S2761+P2764*S2764-O2764*T2761-Q2764*T2764</f>
        <v>0</v>
      </c>
      <c r="Y2764" s="33">
        <f t="shared" ref="Y2764" si="26626">(N2764*T2761+O2764*S2761+P2764*T2764+Q2764*S2764)</f>
        <v>-0.16674823859186835</v>
      </c>
      <c r="Z2764" s="31">
        <f t="shared" ref="Z2764" si="26627">N2764*U2761+P2764*U2764-O2764*V2761-Q2764*V2764</f>
        <v>0.97114421731167722</v>
      </c>
      <c r="AA2764" s="32">
        <f t="shared" ref="AA2764" si="26628">(N2764*V2761+O2764*U2761+P2764*V2764+Q2764*U2764)</f>
        <v>0</v>
      </c>
      <c r="AB2764" s="8"/>
      <c r="AC2764" s="29">
        <v>0</v>
      </c>
      <c r="AD2764" s="33">
        <f t="shared" ref="AD2764" si="26629">IF(0=(1-$AD$8*$AE$8*$B2761^2),10^14,$B2761*$AD$8/(1-$AD$8*$AE$8*$B2761^2))</f>
        <v>-0.13003032649385213</v>
      </c>
      <c r="AE2764" s="31">
        <v>1</v>
      </c>
      <c r="AF2764" s="32">
        <v>0</v>
      </c>
      <c r="AH2764" s="29">
        <f t="shared" ref="AH2764" si="26630">X2764*AC2761+Z2764*AC2764-Y2764*AD2761-AA2764*AD2764</f>
        <v>0</v>
      </c>
      <c r="AI2764" s="33">
        <f t="shared" ref="AI2764" si="26631">(X2764*AD2761+Y2764*AC2761+Z2764*AD2764+AA2764*AC2764)</f>
        <v>-0.29302643824152219</v>
      </c>
      <c r="AJ2764" s="31">
        <f t="shared" ref="AJ2764" si="26632">X2764*AE2761+Z2764*AE2764-Y2764*AF2761-AA2764*AF2764</f>
        <v>0.97114421731167722</v>
      </c>
      <c r="AK2764" s="32">
        <f t="shared" ref="AK2764" si="26633">(X2764*AF2761+Y2764*AE2761+Z2764*AF2764+AA2764*AE2764)</f>
        <v>0</v>
      </c>
      <c r="AL2764" s="8"/>
      <c r="AM2764" s="29">
        <v>0</v>
      </c>
      <c r="AN2764" s="33">
        <v>0</v>
      </c>
      <c r="AO2764" s="31">
        <v>1</v>
      </c>
      <c r="AP2764" s="32">
        <v>0</v>
      </c>
      <c r="AR2764" s="29">
        <f t="shared" ref="AR2764" si="26634">AH2764*AM2761+AJ2764*AM2764-AI2764*AN2761-AK2764*AN2764</f>
        <v>0</v>
      </c>
      <c r="AS2764" s="33">
        <f t="shared" ref="AS2764" si="26635">(AH2764*AN2761+AI2764*AM2761+AJ2764*AN2764+AK2764*AM2764)</f>
        <v>-0.29302643824152219</v>
      </c>
      <c r="AT2764" s="31">
        <f t="shared" ref="AT2764" si="26636">AH2764*AO2761+AJ2764*AO2764-AI2764*AP2761-AK2764*AP2764</f>
        <v>0.92528835159859213</v>
      </c>
      <c r="AU2764" s="32">
        <f t="shared" ref="AU2764" si="26637">(AH2764*AP2761+AI2764*AO2761+AJ2764*AP2764+AK2764*AO2764)</f>
        <v>0</v>
      </c>
      <c r="AV2764" s="8"/>
      <c r="AW2764" s="29">
        <v>0</v>
      </c>
      <c r="AX2764" s="33">
        <f t="shared" ref="AX2764" si="26638">IF(0=(1-$AX$8*$AY$8*$B2761^2),10^14,$B2761*$AX$8/(1-$AX$8*$AY$8*$B2761^2))</f>
        <v>-0.11812154399568749</v>
      </c>
      <c r="AY2764" s="31">
        <v>1</v>
      </c>
      <c r="AZ2764" s="32">
        <v>0</v>
      </c>
      <c r="BB2764" s="29">
        <f t="shared" ref="BB2764" si="26639">AR2764*AW2761+AT2764*AW2764-AS2764*AX2761-AU2764*AX2764</f>
        <v>0</v>
      </c>
      <c r="BC2764" s="33">
        <f t="shared" ref="BC2764" si="26640">(AR2764*AX2761+AS2764*AW2761+AT2764*AX2764+AU2764*AW2764)</f>
        <v>-0.40232292697357241</v>
      </c>
      <c r="BD2764" s="31">
        <f t="shared" ref="BD2764" si="26641">AR2764*AY2761+AT2764*AY2764-AS2764*AZ2761-AU2764*AZ2764</f>
        <v>0.92528835159859213</v>
      </c>
      <c r="BE2764" s="32">
        <f t="shared" ref="BE2764" si="26642">(AR2764*AZ2761+AS2764*AY2761+AT2764*AZ2764+AU2764*AY2764)</f>
        <v>0</v>
      </c>
      <c r="BF2764" s="8"/>
      <c r="BG2764" s="29">
        <v>0</v>
      </c>
      <c r="BH2764" s="33">
        <v>0</v>
      </c>
      <c r="BI2764" s="31">
        <v>1</v>
      </c>
      <c r="BJ2764" s="32">
        <v>0</v>
      </c>
      <c r="BL2764" s="29">
        <f t="shared" ref="BL2764" si="26643">BB2764*BG2761+BD2764*BG2764-BC2764*BH2761-BE2764*BH2764</f>
        <v>0</v>
      </c>
      <c r="BM2764" s="33">
        <f t="shared" ref="BM2764" si="26644">(BB2764*BH2761+BC2764*BG2761+BD2764*BH2764+BE2764*BG2764)</f>
        <v>-0.40232292697357241</v>
      </c>
      <c r="BN2764" s="31">
        <f t="shared" ref="BN2764" si="26645">BB2764*BI2761+BD2764*BI2764-BC2764*BJ2761-BE2764*BJ2764</f>
        <v>0.90315026070205584</v>
      </c>
      <c r="BO2764" s="32">
        <f t="shared" ref="BO2764" si="26646">(BB2764*BJ2761+BC2764*BI2761+BD2764*BJ2764+BE2764*BI2764)</f>
        <v>0</v>
      </c>
      <c r="BP2764" s="8"/>
      <c r="BQ2764" s="19">
        <f t="shared" ref="BQ2764:BQ2827" si="26647">1/$BR$8</f>
        <v>1</v>
      </c>
      <c r="BR2764" s="47">
        <v>0</v>
      </c>
      <c r="BS2764" s="48">
        <v>1</v>
      </c>
      <c r="BT2764" s="49">
        <v>0</v>
      </c>
      <c r="BV2764" s="29">
        <f t="shared" ref="BV2764" si="26648">BL2764*BQ2761+BN2764*BQ2764-BM2764*BR2761-BO2764*BR2764</f>
        <v>0.90315026070205584</v>
      </c>
      <c r="BW2764" s="33">
        <f t="shared" ref="BW2764" si="26649">(BL2764*BR2761+BM2764*BQ2761+BN2764*BR2764+BO2764*BQ2764)</f>
        <v>-0.40232292697357241</v>
      </c>
      <c r="BX2764" s="31">
        <f t="shared" ref="BX2764" si="26650">BL2764*BS2761+BN2764*BS2764-BM2764*BT2761-BO2764*BT2764</f>
        <v>0.90315026070205584</v>
      </c>
      <c r="BY2764" s="32">
        <f t="shared" ref="BY2764" si="26651">(BL2764*BT2761+BM2764*BS2761+BN2764*BT2764+BO2764*BS2764)</f>
        <v>0</v>
      </c>
      <c r="CA2764" s="50">
        <f t="shared" ref="CA2764" si="26652">(180/PI())*ATAN(-1*(BW2761+BW2764)/(BV2761+BV2764))</f>
        <v>25.471586733597189</v>
      </c>
      <c r="CC2764" s="137">
        <f t="shared" ref="CC2764" si="26653">20*LOG(((1-(10^(CA2761/20)^2)*(1-((1-CC2761)/(1+CC2761))^2))^0.5))</f>
        <v>-30.353195857831537</v>
      </c>
      <c r="CD2764" s="9"/>
      <c r="CE2764" s="38"/>
      <c r="CF2764" s="38"/>
      <c r="CG2764" s="38"/>
      <c r="CH2764" s="38"/>
    </row>
    <row r="2765" spans="2:91" ht="18.600000000000001" customHeight="1">
      <c r="CC2765" s="42"/>
    </row>
    <row r="2766" spans="2:91" ht="18.600000000000001" customHeight="1" thickBot="1">
      <c r="E2766" s="22" t="s">
        <v>4</v>
      </c>
      <c r="J2766" s="22" t="s">
        <v>5</v>
      </c>
      <c r="O2766" s="22" t="s">
        <v>6</v>
      </c>
      <c r="T2766" s="22" t="s">
        <v>7</v>
      </c>
      <c r="Y2766" s="22" t="s">
        <v>8</v>
      </c>
      <c r="AD2766" s="22" t="s">
        <v>65</v>
      </c>
      <c r="AI2766" s="22" t="s">
        <v>9</v>
      </c>
      <c r="AN2766" s="22" t="s">
        <v>66</v>
      </c>
      <c r="AS2766" s="22" t="s">
        <v>51</v>
      </c>
      <c r="AX2766" s="22" t="s">
        <v>67</v>
      </c>
      <c r="BC2766" s="22" t="s">
        <v>52</v>
      </c>
      <c r="BH2766" s="22" t="s">
        <v>68</v>
      </c>
      <c r="BM2766" s="22" t="s">
        <v>63</v>
      </c>
      <c r="BQ2766" s="23" t="s">
        <v>69</v>
      </c>
      <c r="BR2766" s="23"/>
      <c r="BS2766" s="24"/>
      <c r="BT2766" s="24"/>
      <c r="BU2766" s="24"/>
      <c r="BW2766" s="22" t="s">
        <v>64</v>
      </c>
    </row>
    <row r="2767" spans="2:91" ht="18.600000000000001" customHeight="1" thickBot="1">
      <c r="D2767" s="249" t="s">
        <v>103</v>
      </c>
      <c r="E2767" s="250"/>
      <c r="F2767" s="251" t="s">
        <v>104</v>
      </c>
      <c r="G2767" s="252"/>
      <c r="H2767" s="229"/>
      <c r="I2767" s="253" t="s">
        <v>11</v>
      </c>
      <c r="J2767" s="254"/>
      <c r="K2767" s="255" t="s">
        <v>12</v>
      </c>
      <c r="L2767" s="256"/>
      <c r="M2767" s="24"/>
      <c r="N2767" s="253" t="s">
        <v>105</v>
      </c>
      <c r="O2767" s="254"/>
      <c r="P2767" s="255" t="s">
        <v>106</v>
      </c>
      <c r="Q2767" s="256"/>
      <c r="R2767" s="24"/>
      <c r="S2767" s="249" t="s">
        <v>107</v>
      </c>
      <c r="T2767" s="250"/>
      <c r="U2767" s="251" t="s">
        <v>108</v>
      </c>
      <c r="V2767" s="252"/>
      <c r="W2767" s="8"/>
      <c r="X2767" s="253" t="s">
        <v>109</v>
      </c>
      <c r="Y2767" s="254"/>
      <c r="Z2767" s="255" t="s">
        <v>110</v>
      </c>
      <c r="AA2767" s="256"/>
      <c r="AB2767" s="8"/>
      <c r="AC2767" s="253" t="s">
        <v>111</v>
      </c>
      <c r="AD2767" s="254"/>
      <c r="AE2767" s="255" t="s">
        <v>14</v>
      </c>
      <c r="AF2767" s="256"/>
      <c r="AG2767" s="8"/>
      <c r="AH2767" s="253" t="s">
        <v>112</v>
      </c>
      <c r="AI2767" s="254"/>
      <c r="AJ2767" s="255" t="s">
        <v>113</v>
      </c>
      <c r="AK2767" s="256"/>
      <c r="AL2767" s="8"/>
      <c r="AM2767" s="249" t="s">
        <v>114</v>
      </c>
      <c r="AN2767" s="250"/>
      <c r="AO2767" s="251" t="s">
        <v>115</v>
      </c>
      <c r="AP2767" s="252"/>
      <c r="AQ2767" s="24"/>
      <c r="AR2767" s="253" t="s">
        <v>116</v>
      </c>
      <c r="AS2767" s="254"/>
      <c r="AT2767" s="255" t="s">
        <v>13</v>
      </c>
      <c r="AU2767" s="256"/>
      <c r="AV2767" s="4"/>
      <c r="AW2767" s="253" t="s">
        <v>117</v>
      </c>
      <c r="AX2767" s="254"/>
      <c r="AY2767" s="255" t="s">
        <v>118</v>
      </c>
      <c r="AZ2767" s="256"/>
      <c r="BA2767" s="8"/>
      <c r="BB2767" s="253" t="s">
        <v>119</v>
      </c>
      <c r="BC2767" s="254"/>
      <c r="BD2767" s="255" t="s">
        <v>120</v>
      </c>
      <c r="BE2767" s="256"/>
      <c r="BF2767" s="4"/>
      <c r="BG2767" s="249" t="s">
        <v>121</v>
      </c>
      <c r="BH2767" s="250"/>
      <c r="BI2767" s="251" t="s">
        <v>122</v>
      </c>
      <c r="BJ2767" s="252"/>
      <c r="BK2767" s="4"/>
      <c r="BL2767" s="253" t="s">
        <v>123</v>
      </c>
      <c r="BM2767" s="254"/>
      <c r="BN2767" s="255" t="s">
        <v>124</v>
      </c>
      <c r="BO2767" s="256"/>
      <c r="BP2767" s="4"/>
      <c r="BQ2767" s="253" t="s">
        <v>125</v>
      </c>
      <c r="BR2767" s="254"/>
      <c r="BS2767" s="255" t="s">
        <v>126</v>
      </c>
      <c r="BT2767" s="256"/>
      <c r="BU2767" s="8"/>
      <c r="BV2767" s="253" t="s">
        <v>127</v>
      </c>
      <c r="BW2767" s="254"/>
      <c r="BX2767" s="255" t="s">
        <v>128</v>
      </c>
      <c r="BY2767" s="256"/>
      <c r="CA2767" s="27" t="s">
        <v>15</v>
      </c>
      <c r="CC2767" s="133" t="s">
        <v>70</v>
      </c>
      <c r="CD2767" s="9"/>
      <c r="CE2767" s="38"/>
      <c r="CF2767" s="38"/>
      <c r="CG2767" s="38"/>
      <c r="CH2767" s="38"/>
    </row>
    <row r="2768" spans="2:91" ht="18.600000000000001" customHeight="1" thickTop="1" thickBot="1">
      <c r="B2768" s="129">
        <v>7.4200000000000097</v>
      </c>
      <c r="D2768" s="29">
        <v>1</v>
      </c>
      <c r="E2768" s="30">
        <v>0</v>
      </c>
      <c r="F2768" s="31">
        <v>0</v>
      </c>
      <c r="G2768" s="32">
        <f t="shared" ref="G2768:G2831" si="26654">-1/($E$8*$B2768)</f>
        <v>-8.8838274932614453E-2</v>
      </c>
      <c r="I2768" s="29">
        <v>1</v>
      </c>
      <c r="J2768" s="33">
        <v>0</v>
      </c>
      <c r="K2768" s="31">
        <v>0</v>
      </c>
      <c r="L2768" s="32">
        <v>0</v>
      </c>
      <c r="N2768" s="29">
        <f t="shared" ref="N2768" si="26655">D2768*I2768+F2768*I2771-E2768*J2768-G2768*J2771</f>
        <v>0.98522652714078218</v>
      </c>
      <c r="O2768" s="33">
        <f t="shared" ref="O2768" si="26656">(D2768*J2768+E2768*I2768+F2768*J2771+G2768*I2771)</f>
        <v>0</v>
      </c>
      <c r="P2768" s="31">
        <f t="shared" ref="P2768" si="26657">D2768*K2768+F2768*K2771-E2768*L2768-G2768*L2771</f>
        <v>0</v>
      </c>
      <c r="Q2768" s="32">
        <f t="shared" ref="Q2768" si="26658">(D2768*L2768+E2768*K2768+F2768*L2771+G2768*K2771)</f>
        <v>-8.8838274932614453E-2</v>
      </c>
      <c r="S2768" s="29">
        <v>1</v>
      </c>
      <c r="T2768" s="30">
        <v>0</v>
      </c>
      <c r="U2768" s="31">
        <v>0</v>
      </c>
      <c r="V2768" s="32">
        <f t="shared" ref="V2768:V2831" si="26659">-1/($T$8*$B2768)</f>
        <v>-0.17258355795148225</v>
      </c>
      <c r="X2768" s="29">
        <f t="shared" ref="X2768" si="26660">N2768*S2768+P2768*S2771-O2768*T2768-Q2768*T2771</f>
        <v>0.98522652714078218</v>
      </c>
      <c r="Y2768" s="33">
        <f t="shared" ref="Y2768" si="26661">(N2768*T2768+O2768*S2768+P2768*T2771+Q2768*S2771)</f>
        <v>0</v>
      </c>
      <c r="Z2768" s="31">
        <f t="shared" ref="Z2768" si="26662">N2768*U2768+P2768*U2771-O2768*V2768-Q2768*V2771</f>
        <v>0</v>
      </c>
      <c r="AA2768" s="32">
        <f t="shared" ref="AA2768" si="26663">(N2768*V2768+O2768*U2768+P2768*V2771+Q2768*U2771)</f>
        <v>-0.25887217437475324</v>
      </c>
      <c r="AB2768" s="8"/>
      <c r="AC2768" s="29">
        <v>1</v>
      </c>
      <c r="AD2768" s="33">
        <v>0</v>
      </c>
      <c r="AE2768" s="31">
        <v>0</v>
      </c>
      <c r="AF2768" s="32">
        <v>0</v>
      </c>
      <c r="AH2768" s="29">
        <f t="shared" ref="AH2768" si="26664">X2768*AC2768+Z2768*AC2771-Y2768*AD2768-AA2768*AD2771</f>
        <v>0.95165791974623604</v>
      </c>
      <c r="AI2768" s="33">
        <f t="shared" ref="AI2768" si="26665">(X2768*AD2768+Y2768*AC2768+Z2768*AD2771+AA2768*AC2771)</f>
        <v>0</v>
      </c>
      <c r="AJ2768" s="31">
        <f t="shared" ref="AJ2768" si="26666">X2768*AE2768+Z2768*AE2771-Y2768*AF2768-AA2768*AF2771</f>
        <v>0</v>
      </c>
      <c r="AK2768" s="32">
        <f t="shared" ref="AK2768" si="26667">(X2768*AF2768+Y2768*AE2768+Z2768*AF2771+AA2768*AE2771)</f>
        <v>-0.25887217437475324</v>
      </c>
      <c r="AL2768" s="8"/>
      <c r="AM2768" s="29">
        <v>1</v>
      </c>
      <c r="AN2768" s="30">
        <v>0</v>
      </c>
      <c r="AO2768" s="31">
        <v>0</v>
      </c>
      <c r="AP2768" s="32">
        <f t="shared" ref="AP2768:AP2831" si="26668">-1/($AN$8*$B2768)</f>
        <v>-0.15606873315363862</v>
      </c>
      <c r="AR2768" s="29">
        <f t="shared" ref="AR2768" si="26669">AH2768*AM2768+AJ2768*AM2771-AI2768*AN2768-AK2768*AN2771</f>
        <v>0.95165791974623604</v>
      </c>
      <c r="AS2768" s="33">
        <f t="shared" ref="AS2768" si="26670">(AH2768*AN2768+AI2768*AM2768+AJ2768*AN2771+AK2768*AM2771)</f>
        <v>0</v>
      </c>
      <c r="AT2768" s="31">
        <f t="shared" ref="AT2768" si="26671">AH2768*AO2768+AJ2768*AO2771-AI2768*AP2768-AK2768*AP2771</f>
        <v>0</v>
      </c>
      <c r="AU2768" s="32">
        <f t="shared" ref="AU2768" si="26672">(AH2768*AP2768+AI2768*AO2768+AJ2768*AP2771+AK2768*AO2771)</f>
        <v>-0.40739622030517542</v>
      </c>
      <c r="AV2768" s="8"/>
      <c r="AW2768" s="29">
        <v>1</v>
      </c>
      <c r="AX2768" s="33">
        <v>0</v>
      </c>
      <c r="AY2768" s="31">
        <v>0</v>
      </c>
      <c r="AZ2768" s="32">
        <v>0</v>
      </c>
      <c r="BB2768" s="29">
        <f t="shared" ref="BB2768" si="26673">AR2768*AW2768+AT2768*AW2771-AS2768*AX2768-AU2768*AX2771</f>
        <v>0.90366734227104106</v>
      </c>
      <c r="BC2768" s="33">
        <f t="shared" ref="BC2768" si="26674">(AR2768*AX2768+AS2768*AW2768+AT2768*AX2771+AU2768*AW2771)</f>
        <v>0</v>
      </c>
      <c r="BD2768" s="31">
        <f t="shared" ref="BD2768" si="26675">AR2768*AY2768+AT2768*AY2771-AS2768*AZ2768-AU2768*AZ2771</f>
        <v>0</v>
      </c>
      <c r="BE2768" s="32">
        <f t="shared" ref="BE2768" si="26676">(AR2768*AZ2768+AS2768*AY2768+AT2768*AZ2771+AU2768*AY2771)</f>
        <v>-0.40739622030517542</v>
      </c>
      <c r="BF2768" s="8"/>
      <c r="BG2768" s="29">
        <v>1</v>
      </c>
      <c r="BH2768" s="30">
        <v>0</v>
      </c>
      <c r="BI2768" s="31">
        <v>0</v>
      </c>
      <c r="BJ2768" s="32">
        <f t="shared" ref="BJ2768:BJ2831" si="26677">-1/($BH$8*$B2768)</f>
        <v>-5.4877358490565957E-2</v>
      </c>
      <c r="BL2768" s="29">
        <f t="shared" ref="BL2768" si="26678">BB2768*BG2768+BD2768*BG2771-BC2768*BH2768-BE2768*BH2771</f>
        <v>0.90366734227104106</v>
      </c>
      <c r="BM2768" s="33">
        <f t="shared" ref="BM2768" si="26679">(BB2768*BH2768+BC2768*BG2768+BD2768*BH2771+BE2768*BG2771)</f>
        <v>0</v>
      </c>
      <c r="BN2768" s="31">
        <f t="shared" ref="BN2768" si="26680">BB2768*BI2768+BD2768*BI2771-BC2768*BJ2768-BE2768*BJ2771</f>
        <v>0</v>
      </c>
      <c r="BO2768" s="32">
        <f t="shared" ref="BO2768" si="26681">(BB2768*BJ2768+BC2768*BI2768+BD2768*BJ2771+BE2768*BI2771)</f>
        <v>-0.45698709700320028</v>
      </c>
      <c r="BP2768" s="8"/>
      <c r="BQ2768" s="34">
        <v>1</v>
      </c>
      <c r="BR2768" s="35">
        <v>0</v>
      </c>
      <c r="BS2768" s="11">
        <v>0</v>
      </c>
      <c r="BT2768" s="36">
        <v>0</v>
      </c>
      <c r="BV2768" s="29">
        <f t="shared" ref="BV2768" si="26682">BL2768*BQ2768+BN2768*BQ2771-BM2768*BR2768-BO2768*BR2771</f>
        <v>0.90366734227104106</v>
      </c>
      <c r="BW2768" s="33">
        <f t="shared" ref="BW2768" si="26683">(BL2768*BR2768+BM2768*BQ2768+BN2768*BR2771+BO2768*BQ2771)</f>
        <v>-0.45698709700320028</v>
      </c>
      <c r="BX2768" s="31">
        <f t="shared" ref="BX2768" si="26684">BL2768*BS2768+BN2768*BS2771-BM2768*BT2768-BO2768*BT2771</f>
        <v>0</v>
      </c>
      <c r="BY2768" s="32">
        <f t="shared" ref="BY2768" si="26685">(BL2768*BT2768+BM2768*BS2768+BN2768*BT2771+BO2768*BS2771)</f>
        <v>-0.45698709700320028</v>
      </c>
      <c r="CA2768" s="37">
        <f t="shared" ref="CA2768" si="26686">20*LOG(((1+$BR$8)/$BR$8)/((BV2768+BV2771)^2+(BW2768+BW2771)^2)^0.5)</f>
        <v>-3.3666116089112121E-3</v>
      </c>
      <c r="CC2768" s="134">
        <f t="shared" ref="CC2768" si="26687">((BV2768^2+BW2768^2)^0.5)/((BV2771^2+BW2771^2)^0.5)</f>
        <v>1.0241555387723766</v>
      </c>
      <c r="CD2768" s="9"/>
      <c r="CE2768" s="38"/>
      <c r="CF2768" s="38"/>
      <c r="CG2768" s="38"/>
      <c r="CH2768" s="38"/>
      <c r="CM2768" s="129">
        <v>7.4000000000000101</v>
      </c>
    </row>
    <row r="2769" spans="2:91" ht="18.600000000000001" customHeight="1" thickBot="1">
      <c r="D2769" s="39"/>
      <c r="G2769" s="40"/>
      <c r="I2769" s="39"/>
      <c r="L2769" s="40"/>
      <c r="N2769" s="39"/>
      <c r="Q2769" s="40"/>
      <c r="S2769" s="39"/>
      <c r="V2769" s="40"/>
      <c r="X2769" s="39"/>
      <c r="AA2769" s="40"/>
      <c r="AC2769" s="39"/>
      <c r="AF2769" s="40"/>
      <c r="AH2769" s="39"/>
      <c r="AK2769" s="40"/>
      <c r="AM2769" s="39"/>
      <c r="AP2769" s="40"/>
      <c r="AR2769" s="39"/>
      <c r="AU2769" s="40"/>
      <c r="AW2769" s="39"/>
      <c r="AZ2769" s="40"/>
      <c r="BB2769" s="39"/>
      <c r="BE2769" s="40"/>
      <c r="BG2769" s="39"/>
      <c r="BJ2769" s="40"/>
      <c r="BL2769" s="39"/>
      <c r="BO2769" s="40"/>
      <c r="BQ2769" s="34"/>
      <c r="BR2769" s="11"/>
      <c r="BS2769" s="11"/>
      <c r="BT2769" s="41"/>
      <c r="BV2769" s="39"/>
      <c r="BY2769" s="40"/>
      <c r="CC2769" s="135"/>
      <c r="CD2769" s="9"/>
      <c r="CE2769" s="38"/>
      <c r="CF2769" s="38"/>
      <c r="CG2769" s="38"/>
      <c r="CH2769" s="38"/>
    </row>
    <row r="2770" spans="2:91" ht="18.600000000000001" customHeight="1" thickBot="1">
      <c r="D2770" s="258" t="s">
        <v>129</v>
      </c>
      <c r="E2770" s="259"/>
      <c r="F2770" s="260" t="s">
        <v>130</v>
      </c>
      <c r="G2770" s="261"/>
      <c r="H2770" s="229"/>
      <c r="I2770" s="258" t="s">
        <v>131</v>
      </c>
      <c r="J2770" s="259"/>
      <c r="K2770" s="260" t="s">
        <v>132</v>
      </c>
      <c r="L2770" s="261"/>
      <c r="N2770" s="253" t="s">
        <v>133</v>
      </c>
      <c r="O2770" s="254"/>
      <c r="P2770" s="255" t="s">
        <v>134</v>
      </c>
      <c r="Q2770" s="256"/>
      <c r="S2770" s="258" t="s">
        <v>135</v>
      </c>
      <c r="T2770" s="259"/>
      <c r="U2770" s="260" t="s">
        <v>136</v>
      </c>
      <c r="V2770" s="261"/>
      <c r="W2770" s="8"/>
      <c r="X2770" s="253" t="s">
        <v>137</v>
      </c>
      <c r="Y2770" s="254"/>
      <c r="Z2770" s="255" t="s">
        <v>138</v>
      </c>
      <c r="AA2770" s="256"/>
      <c r="AB2770" s="8"/>
      <c r="AC2770" s="258" t="s">
        <v>139</v>
      </c>
      <c r="AD2770" s="259"/>
      <c r="AE2770" s="260" t="s">
        <v>140</v>
      </c>
      <c r="AF2770" s="261"/>
      <c r="AG2770" s="8"/>
      <c r="AH2770" s="253" t="s">
        <v>141</v>
      </c>
      <c r="AI2770" s="254"/>
      <c r="AJ2770" s="255" t="s">
        <v>142</v>
      </c>
      <c r="AK2770" s="256"/>
      <c r="AL2770" s="8"/>
      <c r="AM2770" s="258" t="s">
        <v>143</v>
      </c>
      <c r="AN2770" s="259"/>
      <c r="AO2770" s="260" t="s">
        <v>144</v>
      </c>
      <c r="AP2770" s="261"/>
      <c r="AR2770" s="253" t="s">
        <v>145</v>
      </c>
      <c r="AS2770" s="254"/>
      <c r="AT2770" s="255" t="s">
        <v>146</v>
      </c>
      <c r="AU2770" s="256"/>
      <c r="AV2770" s="4"/>
      <c r="AW2770" s="258" t="s">
        <v>147</v>
      </c>
      <c r="AX2770" s="259"/>
      <c r="AY2770" s="260" t="s">
        <v>148</v>
      </c>
      <c r="AZ2770" s="261"/>
      <c r="BA2770" s="8"/>
      <c r="BB2770" s="253" t="s">
        <v>149</v>
      </c>
      <c r="BC2770" s="254"/>
      <c r="BD2770" s="255" t="s">
        <v>150</v>
      </c>
      <c r="BE2770" s="256"/>
      <c r="BF2770" s="4"/>
      <c r="BG2770" s="258" t="s">
        <v>151</v>
      </c>
      <c r="BH2770" s="259"/>
      <c r="BI2770" s="260" t="s">
        <v>152</v>
      </c>
      <c r="BJ2770" s="261"/>
      <c r="BK2770" s="4"/>
      <c r="BL2770" s="253" t="s">
        <v>153</v>
      </c>
      <c r="BM2770" s="254"/>
      <c r="BN2770" s="255" t="s">
        <v>154</v>
      </c>
      <c r="BO2770" s="256"/>
      <c r="BP2770" s="4"/>
      <c r="BQ2770" s="258" t="s">
        <v>155</v>
      </c>
      <c r="BR2770" s="259"/>
      <c r="BS2770" s="260" t="s">
        <v>156</v>
      </c>
      <c r="BT2770" s="261"/>
      <c r="BU2770" s="8"/>
      <c r="BV2770" s="253" t="s">
        <v>157</v>
      </c>
      <c r="BW2770" s="254"/>
      <c r="BX2770" s="255" t="s">
        <v>158</v>
      </c>
      <c r="BY2770" s="256"/>
      <c r="CA2770" s="46" t="s">
        <v>16</v>
      </c>
      <c r="CC2770" s="136" t="s">
        <v>71</v>
      </c>
      <c r="CD2770" s="9"/>
      <c r="CE2770" s="38"/>
      <c r="CF2770" s="38"/>
      <c r="CG2770" s="38"/>
      <c r="CH2770" s="38"/>
    </row>
    <row r="2771" spans="2:91" ht="18.600000000000001" customHeight="1" thickTop="1" thickBot="1">
      <c r="D2771" s="29">
        <v>0</v>
      </c>
      <c r="E2771" s="33">
        <v>0</v>
      </c>
      <c r="F2771" s="31">
        <v>1</v>
      </c>
      <c r="G2771" s="32">
        <v>0</v>
      </c>
      <c r="I2771" s="29">
        <v>0</v>
      </c>
      <c r="J2771" s="33">
        <f t="shared" ref="J2771" si="26688">IF(0=(1-$J$8*$K$8*$B2768^2),10^14,$B2768*$J$8/(1-$J$8*$K$8*$B2768^2))</f>
        <v>-0.1662962599220186</v>
      </c>
      <c r="K2771" s="31">
        <v>1</v>
      </c>
      <c r="L2771" s="32">
        <v>0</v>
      </c>
      <c r="N2771" s="29">
        <f t="shared" ref="N2771" si="26689">D2771*I2768+F2771*I2771-E2771*J2768-G2771*J2771</f>
        <v>0</v>
      </c>
      <c r="O2771" s="33">
        <f t="shared" ref="O2771" si="26690">(D2771*J2768+E2771*I2768+F2771*J2771+G2771*I2771)</f>
        <v>-0.1662962599220186</v>
      </c>
      <c r="P2771" s="31">
        <f t="shared" ref="P2771" si="26691">D2771*K2768+F2771*K2771-E2771*L2768-G2771*L2771</f>
        <v>1</v>
      </c>
      <c r="Q2771" s="32">
        <f t="shared" ref="Q2771" si="26692">(D2771*L2768+E2771*K2768+F2771*L2771+G2771*K2771)</f>
        <v>0</v>
      </c>
      <c r="S2771" s="29">
        <v>0</v>
      </c>
      <c r="T2771" s="33">
        <v>0</v>
      </c>
      <c r="U2771" s="31">
        <v>1</v>
      </c>
      <c r="V2771" s="32">
        <v>0</v>
      </c>
      <c r="X2771" s="29">
        <f t="shared" ref="X2771" si="26693">N2771*S2768+P2771*S2771-O2771*T2768-Q2771*T2771</f>
        <v>0</v>
      </c>
      <c r="Y2771" s="33">
        <f t="shared" ref="Y2771" si="26694">(N2771*T2768+O2771*S2768+P2771*T2771+Q2771*S2771)</f>
        <v>-0.1662962599220186</v>
      </c>
      <c r="Z2771" s="31">
        <f t="shared" ref="Z2771" si="26695">N2771*U2768+P2771*U2771-O2771*V2768-Q2771*V2771</f>
        <v>0.97129999978863357</v>
      </c>
      <c r="AA2771" s="32">
        <f t="shared" ref="AA2771" si="26696">(N2771*V2768+O2771*U2768+P2771*V2771+Q2771*U2771)</f>
        <v>0</v>
      </c>
      <c r="AB2771" s="8"/>
      <c r="AC2771" s="29">
        <v>0</v>
      </c>
      <c r="AD2771" s="33">
        <f t="shared" ref="AD2771" si="26697">IF(0=(1-$AD$8*$AE$8*$B2768^2),10^14,$B2768*$AD$8/(1-$AD$8*$AE$8*$B2768^2))</f>
        <v>-0.12967252071654073</v>
      </c>
      <c r="AE2771" s="31">
        <v>1</v>
      </c>
      <c r="AF2771" s="32">
        <v>0</v>
      </c>
      <c r="AH2771" s="29">
        <f t="shared" ref="AH2771" si="26698">X2771*AC2768+Z2771*AC2771-Y2771*AD2768-AA2771*AD2771</f>
        <v>0</v>
      </c>
      <c r="AI2771" s="33">
        <f t="shared" ref="AI2771" si="26699">(X2771*AD2768+Y2771*AC2768+Z2771*AD2771+AA2771*AC2771)</f>
        <v>-0.29224717926658617</v>
      </c>
      <c r="AJ2771" s="31">
        <f t="shared" ref="AJ2771" si="26700">X2771*AE2768+Z2771*AE2771-Y2771*AF2768-AA2771*AF2771</f>
        <v>0.97129999978863357</v>
      </c>
      <c r="AK2771" s="32">
        <f t="shared" ref="AK2771" si="26701">(X2771*AF2768+Y2771*AE2768+Z2771*AF2771+AA2771*AE2771)</f>
        <v>0</v>
      </c>
      <c r="AL2771" s="8"/>
      <c r="AM2771" s="29">
        <v>0</v>
      </c>
      <c r="AN2771" s="33">
        <v>0</v>
      </c>
      <c r="AO2771" s="31">
        <v>1</v>
      </c>
      <c r="AP2771" s="32">
        <v>0</v>
      </c>
      <c r="AR2771" s="29">
        <f t="shared" ref="AR2771" si="26702">AH2771*AM2768+AJ2771*AM2771-AI2771*AN2768-AK2771*AN2771</f>
        <v>0</v>
      </c>
      <c r="AS2771" s="33">
        <f t="shared" ref="AS2771" si="26703">(AH2771*AN2768+AI2771*AM2768+AJ2771*AN2771+AK2771*AM2771)</f>
        <v>-0.29224717926658617</v>
      </c>
      <c r="AT2771" s="31">
        <f t="shared" ref="AT2771" si="26704">AH2771*AO2768+AJ2771*AO2771-AI2771*AP2768-AK2771*AP2771</f>
        <v>0.9256893527527732</v>
      </c>
      <c r="AU2771" s="32">
        <f t="shared" ref="AU2771" si="26705">(AH2771*AP2768+AI2771*AO2768+AJ2771*AP2771+AK2771*AO2771)</f>
        <v>0</v>
      </c>
      <c r="AV2771" s="8"/>
      <c r="AW2771" s="29">
        <v>0</v>
      </c>
      <c r="AX2771" s="33">
        <f t="shared" ref="AX2771" si="26706">IF(0=(1-$AX$8*$AY$8*$B2768^2),10^14,$B2768*$AX$8/(1-$AX$8*$AY$8*$B2768^2))</f>
        <v>-0.11779828845551348</v>
      </c>
      <c r="AY2771" s="31">
        <v>1</v>
      </c>
      <c r="AZ2771" s="32">
        <v>0</v>
      </c>
      <c r="BB2771" s="29">
        <f t="shared" ref="BB2771" si="26707">AR2771*AW2768+AT2771*AW2771-AS2771*AX2768-AU2771*AX2771</f>
        <v>0</v>
      </c>
      <c r="BC2771" s="33">
        <f t="shared" ref="BC2771" si="26708">(AR2771*AX2768+AS2771*AW2768+AT2771*AX2771+AU2771*AW2771)</f>
        <v>-0.40129180066235492</v>
      </c>
      <c r="BD2771" s="31">
        <f t="shared" ref="BD2771" si="26709">AR2771*AY2768+AT2771*AY2771-AS2771*AZ2768-AU2771*AZ2771</f>
        <v>0.9256893527527732</v>
      </c>
      <c r="BE2771" s="32">
        <f t="shared" ref="BE2771" si="26710">(AR2771*AZ2768+AS2771*AY2768+AT2771*AZ2771+AU2771*AY2771)</f>
        <v>0</v>
      </c>
      <c r="BF2771" s="8"/>
      <c r="BG2771" s="29">
        <v>0</v>
      </c>
      <c r="BH2771" s="33">
        <v>0</v>
      </c>
      <c r="BI2771" s="31">
        <v>1</v>
      </c>
      <c r="BJ2771" s="32">
        <v>0</v>
      </c>
      <c r="BL2771" s="29">
        <f t="shared" ref="BL2771" si="26711">BB2771*BG2768+BD2771*BG2771-BC2771*BH2768-BE2771*BH2771</f>
        <v>0</v>
      </c>
      <c r="BM2771" s="33">
        <f t="shared" ref="BM2771" si="26712">(BB2771*BH2768+BC2771*BG2768+BD2771*BH2771+BE2771*BG2771)</f>
        <v>-0.40129180066235492</v>
      </c>
      <c r="BN2771" s="31">
        <f t="shared" ref="BN2771" si="26713">BB2771*BI2768+BD2771*BI2771-BC2771*BJ2768-BE2771*BJ2771</f>
        <v>0.90366751874850038</v>
      </c>
      <c r="BO2771" s="32">
        <f t="shared" ref="BO2771" si="26714">(BB2771*BJ2768+BC2771*BI2768+BD2771*BJ2771+BE2771*BI2771)</f>
        <v>0</v>
      </c>
      <c r="BP2771" s="8"/>
      <c r="BQ2771" s="19">
        <f t="shared" ref="BQ2771:BQ2834" si="26715">1/$BR$8</f>
        <v>1</v>
      </c>
      <c r="BR2771" s="47">
        <v>0</v>
      </c>
      <c r="BS2771" s="48">
        <v>1</v>
      </c>
      <c r="BT2771" s="49">
        <v>0</v>
      </c>
      <c r="BV2771" s="29">
        <f t="shared" ref="BV2771" si="26716">BL2771*BQ2768+BN2771*BQ2771-BM2771*BR2768-BO2771*BR2771</f>
        <v>0.90366751874850038</v>
      </c>
      <c r="BW2771" s="33">
        <f t="shared" ref="BW2771" si="26717">(BL2771*BR2768+BM2771*BQ2768+BN2771*BR2771+BO2771*BQ2771)</f>
        <v>-0.40129180066235492</v>
      </c>
      <c r="BX2771" s="31">
        <f t="shared" ref="BX2771" si="26718">BL2771*BS2768+BN2771*BS2771-BM2771*BT2768-BO2771*BT2771</f>
        <v>0.90366751874850038</v>
      </c>
      <c r="BY2771" s="32">
        <f t="shared" ref="BY2771" si="26719">(BL2771*BT2768+BM2771*BS2768+BN2771*BT2771+BO2771*BS2771)</f>
        <v>0</v>
      </c>
      <c r="CA2771" s="50">
        <f t="shared" ref="CA2771" si="26720">(180/PI())*ATAN(-1*(BW2768+BW2771)/(BV2768+BV2771))</f>
        <v>25.402411207981945</v>
      </c>
      <c r="CC2771" s="137">
        <f t="shared" ref="CC2771" si="26721">20*LOG(((1-(10^(CA2768/20)^2)*(1-((1-CC2768)/(1+CC2768))^2))^0.5))</f>
        <v>-30.375397694574989</v>
      </c>
      <c r="CD2771" s="9"/>
      <c r="CE2771" s="38"/>
      <c r="CF2771" s="38"/>
      <c r="CG2771" s="38"/>
      <c r="CH2771" s="38"/>
    </row>
    <row r="2772" spans="2:91" ht="18.600000000000001" customHeight="1">
      <c r="CC2772" s="42"/>
    </row>
    <row r="2773" spans="2:91" ht="18.600000000000001" customHeight="1" thickBot="1">
      <c r="E2773" s="22" t="s">
        <v>4</v>
      </c>
      <c r="J2773" s="22" t="s">
        <v>5</v>
      </c>
      <c r="O2773" s="22" t="s">
        <v>6</v>
      </c>
      <c r="T2773" s="22" t="s">
        <v>7</v>
      </c>
      <c r="Y2773" s="22" t="s">
        <v>8</v>
      </c>
      <c r="AD2773" s="22" t="s">
        <v>65</v>
      </c>
      <c r="AI2773" s="22" t="s">
        <v>9</v>
      </c>
      <c r="AN2773" s="22" t="s">
        <v>66</v>
      </c>
      <c r="AS2773" s="22" t="s">
        <v>51</v>
      </c>
      <c r="AX2773" s="22" t="s">
        <v>67</v>
      </c>
      <c r="BC2773" s="22" t="s">
        <v>52</v>
      </c>
      <c r="BH2773" s="22" t="s">
        <v>68</v>
      </c>
      <c r="BM2773" s="22" t="s">
        <v>63</v>
      </c>
      <c r="BQ2773" s="23" t="s">
        <v>69</v>
      </c>
      <c r="BR2773" s="23"/>
      <c r="BS2773" s="24"/>
      <c r="BT2773" s="24"/>
      <c r="BU2773" s="24"/>
      <c r="BW2773" s="22" t="s">
        <v>64</v>
      </c>
    </row>
    <row r="2774" spans="2:91" ht="18.600000000000001" customHeight="1" thickBot="1">
      <c r="D2774" s="249" t="s">
        <v>103</v>
      </c>
      <c r="E2774" s="250"/>
      <c r="F2774" s="251" t="s">
        <v>104</v>
      </c>
      <c r="G2774" s="252"/>
      <c r="H2774" s="229"/>
      <c r="I2774" s="253" t="s">
        <v>11</v>
      </c>
      <c r="J2774" s="254"/>
      <c r="K2774" s="255" t="s">
        <v>12</v>
      </c>
      <c r="L2774" s="256"/>
      <c r="M2774" s="24"/>
      <c r="N2774" s="253" t="s">
        <v>105</v>
      </c>
      <c r="O2774" s="254"/>
      <c r="P2774" s="255" t="s">
        <v>106</v>
      </c>
      <c r="Q2774" s="256"/>
      <c r="R2774" s="24"/>
      <c r="S2774" s="249" t="s">
        <v>107</v>
      </c>
      <c r="T2774" s="250"/>
      <c r="U2774" s="251" t="s">
        <v>108</v>
      </c>
      <c r="V2774" s="252"/>
      <c r="W2774" s="8"/>
      <c r="X2774" s="253" t="s">
        <v>109</v>
      </c>
      <c r="Y2774" s="254"/>
      <c r="Z2774" s="255" t="s">
        <v>110</v>
      </c>
      <c r="AA2774" s="256"/>
      <c r="AB2774" s="8"/>
      <c r="AC2774" s="253" t="s">
        <v>111</v>
      </c>
      <c r="AD2774" s="254"/>
      <c r="AE2774" s="255" t="s">
        <v>14</v>
      </c>
      <c r="AF2774" s="256"/>
      <c r="AG2774" s="8"/>
      <c r="AH2774" s="253" t="s">
        <v>112</v>
      </c>
      <c r="AI2774" s="254"/>
      <c r="AJ2774" s="255" t="s">
        <v>113</v>
      </c>
      <c r="AK2774" s="256"/>
      <c r="AL2774" s="8"/>
      <c r="AM2774" s="249" t="s">
        <v>114</v>
      </c>
      <c r="AN2774" s="250"/>
      <c r="AO2774" s="251" t="s">
        <v>115</v>
      </c>
      <c r="AP2774" s="252"/>
      <c r="AQ2774" s="24"/>
      <c r="AR2774" s="253" t="s">
        <v>116</v>
      </c>
      <c r="AS2774" s="254"/>
      <c r="AT2774" s="255" t="s">
        <v>13</v>
      </c>
      <c r="AU2774" s="256"/>
      <c r="AV2774" s="4"/>
      <c r="AW2774" s="253" t="s">
        <v>117</v>
      </c>
      <c r="AX2774" s="254"/>
      <c r="AY2774" s="255" t="s">
        <v>118</v>
      </c>
      <c r="AZ2774" s="256"/>
      <c r="BA2774" s="8"/>
      <c r="BB2774" s="253" t="s">
        <v>119</v>
      </c>
      <c r="BC2774" s="254"/>
      <c r="BD2774" s="255" t="s">
        <v>120</v>
      </c>
      <c r="BE2774" s="256"/>
      <c r="BF2774" s="4"/>
      <c r="BG2774" s="249" t="s">
        <v>121</v>
      </c>
      <c r="BH2774" s="250"/>
      <c r="BI2774" s="251" t="s">
        <v>122</v>
      </c>
      <c r="BJ2774" s="252"/>
      <c r="BK2774" s="4"/>
      <c r="BL2774" s="253" t="s">
        <v>123</v>
      </c>
      <c r="BM2774" s="254"/>
      <c r="BN2774" s="255" t="s">
        <v>124</v>
      </c>
      <c r="BO2774" s="256"/>
      <c r="BP2774" s="4"/>
      <c r="BQ2774" s="253" t="s">
        <v>125</v>
      </c>
      <c r="BR2774" s="254"/>
      <c r="BS2774" s="255" t="s">
        <v>126</v>
      </c>
      <c r="BT2774" s="256"/>
      <c r="BU2774" s="8"/>
      <c r="BV2774" s="253" t="s">
        <v>127</v>
      </c>
      <c r="BW2774" s="254"/>
      <c r="BX2774" s="255" t="s">
        <v>128</v>
      </c>
      <c r="BY2774" s="256"/>
      <c r="CA2774" s="27" t="s">
        <v>15</v>
      </c>
      <c r="CC2774" s="133" t="s">
        <v>70</v>
      </c>
      <c r="CD2774" s="9"/>
      <c r="CE2774" s="38"/>
      <c r="CF2774" s="38"/>
      <c r="CG2774" s="38"/>
      <c r="CH2774" s="38"/>
    </row>
    <row r="2775" spans="2:91" ht="18.600000000000001" customHeight="1" thickTop="1" thickBot="1">
      <c r="B2775" s="129">
        <v>7.4400000000000102</v>
      </c>
      <c r="D2775" s="29">
        <v>1</v>
      </c>
      <c r="E2775" s="30">
        <v>0</v>
      </c>
      <c r="F2775" s="31">
        <v>0</v>
      </c>
      <c r="G2775" s="32">
        <f t="shared" ref="G2775:G2838" si="26722">-1/($E$8*$B2775)</f>
        <v>-8.8599462365591283E-2</v>
      </c>
      <c r="I2775" s="29">
        <v>1</v>
      </c>
      <c r="J2775" s="33">
        <v>0</v>
      </c>
      <c r="K2775" s="31">
        <v>0</v>
      </c>
      <c r="L2775" s="32">
        <v>0</v>
      </c>
      <c r="N2775" s="29">
        <f t="shared" ref="N2775" si="26723">D2775*I2775+F2775*I2778-E2775*J2775-G2775*J2778</f>
        <v>0.98530606874681503</v>
      </c>
      <c r="O2775" s="33">
        <f t="shared" ref="O2775" si="26724">(D2775*J2775+E2775*I2775+F2775*J2778+G2775*I2778)</f>
        <v>0</v>
      </c>
      <c r="P2775" s="31">
        <f t="shared" ref="P2775" si="26725">D2775*K2775+F2775*K2778-E2775*L2775-G2775*L2778</f>
        <v>0</v>
      </c>
      <c r="Q2775" s="32">
        <f t="shared" ref="Q2775" si="26726">(D2775*L2775+E2775*K2775+F2775*L2778+G2775*K2778)</f>
        <v>-8.8599462365591283E-2</v>
      </c>
      <c r="S2775" s="29">
        <v>1</v>
      </c>
      <c r="T2775" s="30">
        <v>0</v>
      </c>
      <c r="U2775" s="31">
        <v>0</v>
      </c>
      <c r="V2775" s="32">
        <f t="shared" ref="V2775:V2838" si="26727">-1/($T$8*$B2775)</f>
        <v>-0.17211962365591374</v>
      </c>
      <c r="X2775" s="29">
        <f t="shared" ref="X2775" si="26728">N2775*S2775+P2775*S2778-O2775*T2775-Q2775*T2778</f>
        <v>0.98530606874681503</v>
      </c>
      <c r="Y2775" s="33">
        <f t="shared" ref="Y2775" si="26729">(N2775*T2775+O2775*S2775+P2775*T2778+Q2775*S2778)</f>
        <v>0</v>
      </c>
      <c r="Z2775" s="31">
        <f t="shared" ref="Z2775" si="26730">N2775*U2775+P2775*U2778-O2775*V2775-Q2775*V2778</f>
        <v>0</v>
      </c>
      <c r="AA2775" s="32">
        <f t="shared" ref="AA2775" si="26731">(N2775*V2775+O2775*U2775+P2775*V2778+Q2775*U2778)</f>
        <v>-0.25818997210418093</v>
      </c>
      <c r="AB2775" s="8"/>
      <c r="AC2775" s="29">
        <v>1</v>
      </c>
      <c r="AD2775" s="33">
        <v>0</v>
      </c>
      <c r="AE2775" s="31">
        <v>0</v>
      </c>
      <c r="AF2775" s="32">
        <v>0</v>
      </c>
      <c r="AH2775" s="29">
        <f t="shared" ref="AH2775" si="26732">X2775*AC2775+Z2775*AC2778-Y2775*AD2775-AA2775*AD2778</f>
        <v>0.95191779403756216</v>
      </c>
      <c r="AI2775" s="33">
        <f t="shared" ref="AI2775" si="26733">(X2775*AD2775+Y2775*AC2775+Z2775*AD2778+AA2775*AC2778)</f>
        <v>0</v>
      </c>
      <c r="AJ2775" s="31">
        <f t="shared" ref="AJ2775" si="26734">X2775*AE2775+Z2775*AE2778-Y2775*AF2775-AA2775*AF2778</f>
        <v>0</v>
      </c>
      <c r="AK2775" s="32">
        <f t="shared" ref="AK2775" si="26735">(X2775*AF2775+Y2775*AE2775+Z2775*AF2778+AA2775*AE2778)</f>
        <v>-0.25818997210418093</v>
      </c>
      <c r="AL2775" s="8"/>
      <c r="AM2775" s="29">
        <v>1</v>
      </c>
      <c r="AN2775" s="30">
        <v>0</v>
      </c>
      <c r="AO2775" s="31">
        <v>0</v>
      </c>
      <c r="AP2775" s="32">
        <f t="shared" ref="AP2775:AP2838" si="26736">-1/($AN$8*$B2775)</f>
        <v>-0.15564919354838685</v>
      </c>
      <c r="AR2775" s="29">
        <f t="shared" ref="AR2775" si="26737">AH2775*AM2775+AJ2775*AM2778-AI2775*AN2775-AK2775*AN2778</f>
        <v>0.95191779403756216</v>
      </c>
      <c r="AS2775" s="33">
        <f t="shared" ref="AS2775" si="26738">(AH2775*AN2775+AI2775*AM2775+AJ2775*AN2778+AK2775*AM2778)</f>
        <v>0</v>
      </c>
      <c r="AT2775" s="31">
        <f t="shared" ref="AT2775" si="26739">AH2775*AO2775+AJ2775*AO2778-AI2775*AP2775-AK2775*AP2778</f>
        <v>0</v>
      </c>
      <c r="AU2775" s="32">
        <f t="shared" ref="AU2775" si="26740">(AH2775*AP2775+AI2775*AO2775+AJ2775*AP2778+AK2775*AO2778)</f>
        <v>-0.40635520907048689</v>
      </c>
      <c r="AV2775" s="8"/>
      <c r="AW2775" s="29">
        <v>1</v>
      </c>
      <c r="AX2775" s="33">
        <v>0</v>
      </c>
      <c r="AY2775" s="31">
        <v>0</v>
      </c>
      <c r="AZ2775" s="32">
        <v>0</v>
      </c>
      <c r="BB2775" s="29">
        <f t="shared" ref="BB2775" si="26741">AR2775*AW2775+AT2775*AW2778-AS2775*AX2775-AU2775*AX2778</f>
        <v>0.90418048020694286</v>
      </c>
      <c r="BC2775" s="33">
        <f t="shared" ref="BC2775" si="26742">(AR2775*AX2775+AS2775*AW2775+AT2775*AX2778+AU2775*AW2778)</f>
        <v>0</v>
      </c>
      <c r="BD2775" s="31">
        <f t="shared" ref="BD2775" si="26743">AR2775*AY2775+AT2775*AY2778-AS2775*AZ2775-AU2775*AZ2778</f>
        <v>0</v>
      </c>
      <c r="BE2775" s="32">
        <f t="shared" ref="BE2775" si="26744">(AR2775*AZ2775+AS2775*AY2775+AT2775*AZ2778+AU2775*AY2778)</f>
        <v>-0.40635520907048689</v>
      </c>
      <c r="BF2775" s="8"/>
      <c r="BG2775" s="29">
        <v>1</v>
      </c>
      <c r="BH2775" s="30">
        <v>0</v>
      </c>
      <c r="BI2775" s="31">
        <v>0</v>
      </c>
      <c r="BJ2775" s="32">
        <f t="shared" ref="BJ2775:BJ2838" si="26745">-1/($BH$8*$B2775)</f>
        <v>-5.4729838709677348E-2</v>
      </c>
      <c r="BL2775" s="29">
        <f t="shared" ref="BL2775" si="26746">BB2775*BG2775+BD2775*BG2778-BC2775*BH2775-BE2775*BH2778</f>
        <v>0.90418048020694286</v>
      </c>
      <c r="BM2775" s="33">
        <f t="shared" ref="BM2775" si="26747">(BB2775*BH2775+BC2775*BG2775+BD2775*BH2778+BE2775*BG2778)</f>
        <v>0</v>
      </c>
      <c r="BN2775" s="31">
        <f t="shared" ref="BN2775" si="26748">BB2775*BI2775+BD2775*BI2778-BC2775*BJ2775-BE2775*BJ2778</f>
        <v>0</v>
      </c>
      <c r="BO2775" s="32">
        <f t="shared" ref="BO2775" si="26749">(BB2775*BJ2775+BC2775*BI2775+BD2775*BJ2778+BE2775*BI2778)</f>
        <v>-0.45584086091665149</v>
      </c>
      <c r="BP2775" s="8"/>
      <c r="BQ2775" s="34">
        <v>1</v>
      </c>
      <c r="BR2775" s="35">
        <v>0</v>
      </c>
      <c r="BS2775" s="11">
        <v>0</v>
      </c>
      <c r="BT2775" s="36">
        <v>0</v>
      </c>
      <c r="BV2775" s="29">
        <f t="shared" ref="BV2775" si="26750">BL2775*BQ2775+BN2775*BQ2778-BM2775*BR2775-BO2775*BR2778</f>
        <v>0.90418048020694286</v>
      </c>
      <c r="BW2775" s="33">
        <f t="shared" ref="BW2775" si="26751">(BL2775*BR2775+BM2775*BQ2775+BN2775*BR2778+BO2775*BQ2778)</f>
        <v>-0.45584086091665149</v>
      </c>
      <c r="BX2775" s="31">
        <f t="shared" ref="BX2775" si="26752">BL2775*BS2775+BN2775*BS2778-BM2775*BT2775-BO2775*BT2778</f>
        <v>0</v>
      </c>
      <c r="BY2775" s="32">
        <f t="shared" ref="BY2775" si="26753">(BL2775*BT2775+BM2775*BS2775+BN2775*BT2778+BO2775*BS2778)</f>
        <v>-0.45584086091665149</v>
      </c>
      <c r="CA2775" s="37">
        <f t="shared" ref="CA2775" si="26754">20*LOG(((1+$BR$8)/$BR$8)/((BV2775+BV2778)^2+(BW2775+BW2778)^2)^0.5)</f>
        <v>-3.3520988547551187E-3</v>
      </c>
      <c r="CC2775" s="134">
        <f t="shared" ref="CC2775" si="26755">((BV2775^2+BW2775^2)^0.5)/((BV2778^2+BW2778^2)^0.5)</f>
        <v>1.0240411635567526</v>
      </c>
      <c r="CD2775" s="9"/>
      <c r="CE2775" s="38"/>
      <c r="CF2775" s="38"/>
      <c r="CG2775" s="38"/>
      <c r="CH2775" s="38"/>
      <c r="CM2775" s="129">
        <v>7.4200000000000097</v>
      </c>
    </row>
    <row r="2776" spans="2:91" ht="18.600000000000001" customHeight="1" thickBot="1">
      <c r="D2776" s="39"/>
      <c r="G2776" s="40"/>
      <c r="I2776" s="39"/>
      <c r="L2776" s="40"/>
      <c r="N2776" s="39"/>
      <c r="Q2776" s="40"/>
      <c r="S2776" s="39"/>
      <c r="V2776" s="40"/>
      <c r="X2776" s="39"/>
      <c r="AA2776" s="40"/>
      <c r="AC2776" s="39"/>
      <c r="AF2776" s="40"/>
      <c r="AH2776" s="39"/>
      <c r="AK2776" s="40"/>
      <c r="AM2776" s="39"/>
      <c r="AP2776" s="40"/>
      <c r="AR2776" s="39"/>
      <c r="AU2776" s="40"/>
      <c r="AW2776" s="39"/>
      <c r="AZ2776" s="40"/>
      <c r="BB2776" s="39"/>
      <c r="BE2776" s="40"/>
      <c r="BG2776" s="39"/>
      <c r="BJ2776" s="40"/>
      <c r="BL2776" s="39"/>
      <c r="BO2776" s="40"/>
      <c r="BQ2776" s="34"/>
      <c r="BR2776" s="11"/>
      <c r="BS2776" s="11"/>
      <c r="BT2776" s="41"/>
      <c r="BV2776" s="39"/>
      <c r="BY2776" s="40"/>
      <c r="CC2776" s="135"/>
      <c r="CD2776" s="9"/>
      <c r="CE2776" s="38"/>
      <c r="CF2776" s="38"/>
      <c r="CG2776" s="38"/>
      <c r="CH2776" s="38"/>
    </row>
    <row r="2777" spans="2:91" ht="18.600000000000001" customHeight="1" thickBot="1">
      <c r="D2777" s="258" t="s">
        <v>129</v>
      </c>
      <c r="E2777" s="259"/>
      <c r="F2777" s="260" t="s">
        <v>130</v>
      </c>
      <c r="G2777" s="261"/>
      <c r="H2777" s="229"/>
      <c r="I2777" s="258" t="s">
        <v>131</v>
      </c>
      <c r="J2777" s="259"/>
      <c r="K2777" s="260" t="s">
        <v>132</v>
      </c>
      <c r="L2777" s="261"/>
      <c r="N2777" s="253" t="s">
        <v>133</v>
      </c>
      <c r="O2777" s="254"/>
      <c r="P2777" s="255" t="s">
        <v>134</v>
      </c>
      <c r="Q2777" s="256"/>
      <c r="S2777" s="258" t="s">
        <v>135</v>
      </c>
      <c r="T2777" s="259"/>
      <c r="U2777" s="260" t="s">
        <v>136</v>
      </c>
      <c r="V2777" s="261"/>
      <c r="W2777" s="8"/>
      <c r="X2777" s="253" t="s">
        <v>137</v>
      </c>
      <c r="Y2777" s="254"/>
      <c r="Z2777" s="255" t="s">
        <v>138</v>
      </c>
      <c r="AA2777" s="256"/>
      <c r="AB2777" s="8"/>
      <c r="AC2777" s="258" t="s">
        <v>139</v>
      </c>
      <c r="AD2777" s="259"/>
      <c r="AE2777" s="260" t="s">
        <v>140</v>
      </c>
      <c r="AF2777" s="261"/>
      <c r="AG2777" s="8"/>
      <c r="AH2777" s="253" t="s">
        <v>141</v>
      </c>
      <c r="AI2777" s="254"/>
      <c r="AJ2777" s="255" t="s">
        <v>142</v>
      </c>
      <c r="AK2777" s="256"/>
      <c r="AL2777" s="8"/>
      <c r="AM2777" s="258" t="s">
        <v>143</v>
      </c>
      <c r="AN2777" s="259"/>
      <c r="AO2777" s="260" t="s">
        <v>144</v>
      </c>
      <c r="AP2777" s="261"/>
      <c r="AR2777" s="253" t="s">
        <v>145</v>
      </c>
      <c r="AS2777" s="254"/>
      <c r="AT2777" s="255" t="s">
        <v>146</v>
      </c>
      <c r="AU2777" s="256"/>
      <c r="AV2777" s="4"/>
      <c r="AW2777" s="258" t="s">
        <v>147</v>
      </c>
      <c r="AX2777" s="259"/>
      <c r="AY2777" s="260" t="s">
        <v>148</v>
      </c>
      <c r="AZ2777" s="261"/>
      <c r="BA2777" s="8"/>
      <c r="BB2777" s="253" t="s">
        <v>149</v>
      </c>
      <c r="BC2777" s="254"/>
      <c r="BD2777" s="255" t="s">
        <v>150</v>
      </c>
      <c r="BE2777" s="256"/>
      <c r="BF2777" s="4"/>
      <c r="BG2777" s="258" t="s">
        <v>151</v>
      </c>
      <c r="BH2777" s="259"/>
      <c r="BI2777" s="260" t="s">
        <v>152</v>
      </c>
      <c r="BJ2777" s="261"/>
      <c r="BK2777" s="4"/>
      <c r="BL2777" s="253" t="s">
        <v>153</v>
      </c>
      <c r="BM2777" s="254"/>
      <c r="BN2777" s="255" t="s">
        <v>154</v>
      </c>
      <c r="BO2777" s="256"/>
      <c r="BP2777" s="4"/>
      <c r="BQ2777" s="258" t="s">
        <v>155</v>
      </c>
      <c r="BR2777" s="259"/>
      <c r="BS2777" s="260" t="s">
        <v>156</v>
      </c>
      <c r="BT2777" s="261"/>
      <c r="BU2777" s="8"/>
      <c r="BV2777" s="253" t="s">
        <v>157</v>
      </c>
      <c r="BW2777" s="254"/>
      <c r="BX2777" s="255" t="s">
        <v>158</v>
      </c>
      <c r="BY2777" s="256"/>
      <c r="CA2777" s="46" t="s">
        <v>16</v>
      </c>
      <c r="CC2777" s="136" t="s">
        <v>71</v>
      </c>
      <c r="CD2777" s="9"/>
      <c r="CE2777" s="38"/>
      <c r="CF2777" s="38"/>
      <c r="CG2777" s="38"/>
      <c r="CH2777" s="38"/>
    </row>
    <row r="2778" spans="2:91" ht="18.600000000000001" customHeight="1" thickTop="1" thickBot="1">
      <c r="D2778" s="29">
        <v>0</v>
      </c>
      <c r="E2778" s="33">
        <v>0</v>
      </c>
      <c r="F2778" s="31">
        <v>1</v>
      </c>
      <c r="G2778" s="32">
        <v>0</v>
      </c>
      <c r="I2778" s="29">
        <v>0</v>
      </c>
      <c r="J2778" s="33">
        <f t="shared" ref="J2778" si="26756">IF(0=(1-$J$8*$K$8*$B2775^2),10^14,$B2775*$J$8/(1-$J$8*$K$8*$B2775^2))</f>
        <v>-0.16584673158120142</v>
      </c>
      <c r="K2778" s="31">
        <v>1</v>
      </c>
      <c r="L2778" s="32">
        <v>0</v>
      </c>
      <c r="N2778" s="29">
        <f t="shared" ref="N2778" si="26757">D2778*I2775+F2778*I2778-E2778*J2775-G2778*J2778</f>
        <v>0</v>
      </c>
      <c r="O2778" s="33">
        <f t="shared" ref="O2778" si="26758">(D2778*J2775+E2778*I2775+F2778*J2778+G2778*I2778)</f>
        <v>-0.16584673158120142</v>
      </c>
      <c r="P2778" s="31">
        <f t="shared" ref="P2778" si="26759">D2778*K2775+F2778*K2778-E2778*L2775-G2778*L2778</f>
        <v>1</v>
      </c>
      <c r="Q2778" s="32">
        <f t="shared" ref="Q2778" si="26760">(D2778*L2775+E2778*K2775+F2778*L2778+G2778*K2778)</f>
        <v>0</v>
      </c>
      <c r="S2778" s="29">
        <v>0</v>
      </c>
      <c r="T2778" s="33">
        <v>0</v>
      </c>
      <c r="U2778" s="31">
        <v>1</v>
      </c>
      <c r="V2778" s="32">
        <v>0</v>
      </c>
      <c r="X2778" s="29">
        <f t="shared" ref="X2778" si="26761">N2778*S2775+P2778*S2778-O2778*T2775-Q2778*T2778</f>
        <v>0</v>
      </c>
      <c r="Y2778" s="33">
        <f t="shared" ref="Y2778" si="26762">(N2778*T2775+O2778*S2775+P2778*T2778+Q2778*S2778)</f>
        <v>-0.16584673158120142</v>
      </c>
      <c r="Z2778" s="31">
        <f t="shared" ref="Z2778" si="26763">N2778*U2775+P2778*U2778-O2778*V2775-Q2778*V2778</f>
        <v>0.97145452297568025</v>
      </c>
      <c r="AA2778" s="32">
        <f t="shared" ref="AA2778" si="26764">(N2778*V2775+O2778*U2775+P2778*V2778+Q2778*U2778)</f>
        <v>0</v>
      </c>
      <c r="AB2778" s="8"/>
      <c r="AC2778" s="29">
        <v>0</v>
      </c>
      <c r="AD2778" s="33">
        <f t="shared" ref="AD2778" si="26765">IF(0=(1-$AD$8*$AE$8*$B2775^2),10^14,$B2775*$AD$8/(1-$AD$8*$AE$8*$B2775^2))</f>
        <v>-0.12931669823249564</v>
      </c>
      <c r="AE2778" s="31">
        <v>1</v>
      </c>
      <c r="AF2778" s="32">
        <v>0</v>
      </c>
      <c r="AH2778" s="29">
        <f t="shared" ref="AH2778" si="26766">X2778*AC2775+Z2778*AC2778-Y2778*AD2775-AA2778*AD2778</f>
        <v>0</v>
      </c>
      <c r="AI2778" s="33">
        <f t="shared" ref="AI2778" si="26767">(X2778*AD2775+Y2778*AC2775+Z2778*AD2778+AA2778*AC2778)</f>
        <v>-0.2914720229754405</v>
      </c>
      <c r="AJ2778" s="31">
        <f t="shared" ref="AJ2778" si="26768">X2778*AE2775+Z2778*AE2778-Y2778*AF2775-AA2778*AF2778</f>
        <v>0.97145452297568025</v>
      </c>
      <c r="AK2778" s="32">
        <f t="shared" ref="AK2778" si="26769">(X2778*AF2775+Y2778*AE2775+Z2778*AF2778+AA2778*AE2778)</f>
        <v>0</v>
      </c>
      <c r="AL2778" s="8"/>
      <c r="AM2778" s="29">
        <v>0</v>
      </c>
      <c r="AN2778" s="33">
        <v>0</v>
      </c>
      <c r="AO2778" s="31">
        <v>1</v>
      </c>
      <c r="AP2778" s="32">
        <v>0</v>
      </c>
      <c r="AR2778" s="29">
        <f t="shared" ref="AR2778" si="26770">AH2778*AM2775+AJ2778*AM2778-AI2778*AN2775-AK2778*AN2778</f>
        <v>0</v>
      </c>
      <c r="AS2778" s="33">
        <f t="shared" ref="AS2778" si="26771">(AH2778*AN2775+AI2778*AM2775+AJ2778*AN2778+AK2778*AM2778)</f>
        <v>-0.2914720229754405</v>
      </c>
      <c r="AT2778" s="31">
        <f t="shared" ref="AT2778" si="26772">AH2778*AO2775+AJ2778*AO2778-AI2778*AP2775-AK2778*AP2778</f>
        <v>0.92608713765763606</v>
      </c>
      <c r="AU2778" s="32">
        <f t="shared" ref="AU2778" si="26773">(AH2778*AP2775+AI2778*AO2775+AJ2778*AP2778+AK2778*AO2778)</f>
        <v>0</v>
      </c>
      <c r="AV2778" s="8"/>
      <c r="AW2778" s="29">
        <v>0</v>
      </c>
      <c r="AX2778" s="33">
        <f t="shared" ref="AX2778" si="26774">IF(0=(1-$AX$8*$AY$8*$B2775^2),10^14,$B2775*$AX$8/(1-$AX$8*$AY$8*$B2775^2))</f>
        <v>-0.11747681034978129</v>
      </c>
      <c r="AY2778" s="31">
        <v>1</v>
      </c>
      <c r="AZ2778" s="32">
        <v>0</v>
      </c>
      <c r="BB2778" s="29">
        <f t="shared" ref="BB2778" si="26775">AR2778*AW2775+AT2778*AW2778-AS2778*AX2775-AU2778*AX2778</f>
        <v>0</v>
      </c>
      <c r="BC2778" s="33">
        <f t="shared" ref="BC2778" si="26776">(AR2778*AX2775+AS2778*AW2775+AT2778*AX2778+AU2778*AW2778)</f>
        <v>-0.40026578601341845</v>
      </c>
      <c r="BD2778" s="31">
        <f t="shared" ref="BD2778" si="26777">AR2778*AY2775+AT2778*AY2778-AS2778*AZ2775-AU2778*AZ2778</f>
        <v>0.92608713765763606</v>
      </c>
      <c r="BE2778" s="32">
        <f t="shared" ref="BE2778" si="26778">(AR2778*AZ2775+AS2778*AY2775+AT2778*AZ2778+AU2778*AY2778)</f>
        <v>0</v>
      </c>
      <c r="BF2778" s="8"/>
      <c r="BG2778" s="29">
        <v>0</v>
      </c>
      <c r="BH2778" s="33">
        <v>0</v>
      </c>
      <c r="BI2778" s="31">
        <v>1</v>
      </c>
      <c r="BJ2778" s="32">
        <v>0</v>
      </c>
      <c r="BL2778" s="29">
        <f t="shared" ref="BL2778" si="26779">BB2778*BG2775+BD2778*BG2778-BC2778*BH2775-BE2778*BH2778</f>
        <v>0</v>
      </c>
      <c r="BM2778" s="33">
        <f t="shared" ref="BM2778" si="26780">(BB2778*BH2775+BC2778*BG2775+BD2778*BH2778+BE2778*BG2778)</f>
        <v>-0.40026578601341845</v>
      </c>
      <c r="BN2778" s="31">
        <f t="shared" ref="BN2778" si="26781">BB2778*BI2775+BD2778*BI2778-BC2778*BJ2775-BE2778*BJ2778</f>
        <v>0.90418065574811946</v>
      </c>
      <c r="BO2778" s="32">
        <f t="shared" ref="BO2778" si="26782">(BB2778*BJ2775+BC2778*BI2775+BD2778*BJ2778+BE2778*BI2778)</f>
        <v>0</v>
      </c>
      <c r="BP2778" s="8"/>
      <c r="BQ2778" s="19">
        <f t="shared" ref="BQ2778:BQ2841" si="26783">1/$BR$8</f>
        <v>1</v>
      </c>
      <c r="BR2778" s="47">
        <v>0</v>
      </c>
      <c r="BS2778" s="48">
        <v>1</v>
      </c>
      <c r="BT2778" s="49">
        <v>0</v>
      </c>
      <c r="BV2778" s="29">
        <f t="shared" ref="BV2778" si="26784">BL2778*BQ2775+BN2778*BQ2778-BM2778*BR2775-BO2778*BR2778</f>
        <v>0.90418065574811946</v>
      </c>
      <c r="BW2778" s="33">
        <f t="shared" ref="BW2778" si="26785">(BL2778*BR2775+BM2778*BQ2775+BN2778*BR2778+BO2778*BQ2778)</f>
        <v>-0.40026578601341845</v>
      </c>
      <c r="BX2778" s="31">
        <f t="shared" ref="BX2778" si="26786">BL2778*BS2775+BN2778*BS2778-BM2778*BT2775-BO2778*BT2778</f>
        <v>0.90418065574811946</v>
      </c>
      <c r="BY2778" s="32">
        <f t="shared" ref="BY2778" si="26787">(BL2778*BT2775+BM2778*BS2775+BN2778*BT2778+BO2778*BS2778)</f>
        <v>0</v>
      </c>
      <c r="CA2778" s="50">
        <f t="shared" ref="CA2778" si="26788">(180/PI())*ATAN(-1*(BW2775+BW2778)/(BV2775+BV2778))</f>
        <v>25.333611882295319</v>
      </c>
      <c r="CC2778" s="137">
        <f t="shared" ref="CC2778" si="26789">20*LOG(((1-(10^(CA2775/20)^2)*(1-((1-CC2775)/(1+CC2775))^2))^0.5))</f>
        <v>-30.397552980102226</v>
      </c>
      <c r="CD2778" s="9"/>
      <c r="CE2778" s="38"/>
      <c r="CF2778" s="38"/>
      <c r="CG2778" s="38"/>
      <c r="CH2778" s="38"/>
    </row>
    <row r="2779" spans="2:91" ht="18.600000000000001" customHeight="1">
      <c r="CC2779" s="42"/>
    </row>
    <row r="2780" spans="2:91" ht="18.600000000000001" customHeight="1" thickBot="1">
      <c r="E2780" s="22" t="s">
        <v>4</v>
      </c>
      <c r="J2780" s="22" t="s">
        <v>5</v>
      </c>
      <c r="O2780" s="22" t="s">
        <v>6</v>
      </c>
      <c r="T2780" s="22" t="s">
        <v>7</v>
      </c>
      <c r="Y2780" s="22" t="s">
        <v>8</v>
      </c>
      <c r="AD2780" s="22" t="s">
        <v>65</v>
      </c>
      <c r="AI2780" s="22" t="s">
        <v>9</v>
      </c>
      <c r="AN2780" s="22" t="s">
        <v>66</v>
      </c>
      <c r="AS2780" s="22" t="s">
        <v>51</v>
      </c>
      <c r="AX2780" s="22" t="s">
        <v>67</v>
      </c>
      <c r="BC2780" s="22" t="s">
        <v>52</v>
      </c>
      <c r="BH2780" s="22" t="s">
        <v>68</v>
      </c>
      <c r="BM2780" s="22" t="s">
        <v>63</v>
      </c>
      <c r="BQ2780" s="23" t="s">
        <v>69</v>
      </c>
      <c r="BR2780" s="23"/>
      <c r="BS2780" s="24"/>
      <c r="BT2780" s="24"/>
      <c r="BU2780" s="24"/>
      <c r="BW2780" s="22" t="s">
        <v>64</v>
      </c>
    </row>
    <row r="2781" spans="2:91" ht="18.600000000000001" customHeight="1" thickBot="1">
      <c r="D2781" s="249" t="s">
        <v>103</v>
      </c>
      <c r="E2781" s="250"/>
      <c r="F2781" s="251" t="s">
        <v>104</v>
      </c>
      <c r="G2781" s="252"/>
      <c r="H2781" s="229"/>
      <c r="I2781" s="253" t="s">
        <v>11</v>
      </c>
      <c r="J2781" s="254"/>
      <c r="K2781" s="255" t="s">
        <v>12</v>
      </c>
      <c r="L2781" s="256"/>
      <c r="M2781" s="24"/>
      <c r="N2781" s="253" t="s">
        <v>105</v>
      </c>
      <c r="O2781" s="254"/>
      <c r="P2781" s="255" t="s">
        <v>106</v>
      </c>
      <c r="Q2781" s="256"/>
      <c r="R2781" s="24"/>
      <c r="S2781" s="249" t="s">
        <v>107</v>
      </c>
      <c r="T2781" s="250"/>
      <c r="U2781" s="251" t="s">
        <v>108</v>
      </c>
      <c r="V2781" s="252"/>
      <c r="W2781" s="8"/>
      <c r="X2781" s="253" t="s">
        <v>109</v>
      </c>
      <c r="Y2781" s="254"/>
      <c r="Z2781" s="255" t="s">
        <v>110</v>
      </c>
      <c r="AA2781" s="256"/>
      <c r="AB2781" s="8"/>
      <c r="AC2781" s="253" t="s">
        <v>111</v>
      </c>
      <c r="AD2781" s="254"/>
      <c r="AE2781" s="255" t="s">
        <v>14</v>
      </c>
      <c r="AF2781" s="256"/>
      <c r="AG2781" s="8"/>
      <c r="AH2781" s="253" t="s">
        <v>112</v>
      </c>
      <c r="AI2781" s="254"/>
      <c r="AJ2781" s="255" t="s">
        <v>113</v>
      </c>
      <c r="AK2781" s="256"/>
      <c r="AL2781" s="8"/>
      <c r="AM2781" s="249" t="s">
        <v>114</v>
      </c>
      <c r="AN2781" s="250"/>
      <c r="AO2781" s="251" t="s">
        <v>115</v>
      </c>
      <c r="AP2781" s="252"/>
      <c r="AQ2781" s="24"/>
      <c r="AR2781" s="253" t="s">
        <v>116</v>
      </c>
      <c r="AS2781" s="254"/>
      <c r="AT2781" s="255" t="s">
        <v>13</v>
      </c>
      <c r="AU2781" s="256"/>
      <c r="AV2781" s="4"/>
      <c r="AW2781" s="253" t="s">
        <v>117</v>
      </c>
      <c r="AX2781" s="254"/>
      <c r="AY2781" s="255" t="s">
        <v>118</v>
      </c>
      <c r="AZ2781" s="256"/>
      <c r="BA2781" s="8"/>
      <c r="BB2781" s="253" t="s">
        <v>119</v>
      </c>
      <c r="BC2781" s="254"/>
      <c r="BD2781" s="255" t="s">
        <v>120</v>
      </c>
      <c r="BE2781" s="256"/>
      <c r="BF2781" s="4"/>
      <c r="BG2781" s="249" t="s">
        <v>121</v>
      </c>
      <c r="BH2781" s="250"/>
      <c r="BI2781" s="251" t="s">
        <v>122</v>
      </c>
      <c r="BJ2781" s="252"/>
      <c r="BK2781" s="4"/>
      <c r="BL2781" s="253" t="s">
        <v>123</v>
      </c>
      <c r="BM2781" s="254"/>
      <c r="BN2781" s="255" t="s">
        <v>124</v>
      </c>
      <c r="BO2781" s="256"/>
      <c r="BP2781" s="4"/>
      <c r="BQ2781" s="253" t="s">
        <v>125</v>
      </c>
      <c r="BR2781" s="254"/>
      <c r="BS2781" s="255" t="s">
        <v>126</v>
      </c>
      <c r="BT2781" s="256"/>
      <c r="BU2781" s="8"/>
      <c r="BV2781" s="253" t="s">
        <v>127</v>
      </c>
      <c r="BW2781" s="254"/>
      <c r="BX2781" s="255" t="s">
        <v>128</v>
      </c>
      <c r="BY2781" s="256"/>
      <c r="CA2781" s="27" t="s">
        <v>15</v>
      </c>
      <c r="CC2781" s="133" t="s">
        <v>70</v>
      </c>
      <c r="CD2781" s="9"/>
      <c r="CE2781" s="38"/>
      <c r="CF2781" s="38"/>
      <c r="CG2781" s="38"/>
      <c r="CH2781" s="38"/>
    </row>
    <row r="2782" spans="2:91" ht="18.600000000000001" customHeight="1" thickTop="1" thickBot="1">
      <c r="B2782" s="129">
        <v>7.4600000000000097</v>
      </c>
      <c r="D2782" s="29">
        <v>1</v>
      </c>
      <c r="E2782" s="30">
        <v>0</v>
      </c>
      <c r="F2782" s="31">
        <v>0</v>
      </c>
      <c r="G2782" s="32">
        <f t="shared" ref="G2782:G2845" si="26790">-1/($E$8*$B2782)</f>
        <v>-8.8361930294906049E-2</v>
      </c>
      <c r="I2782" s="29">
        <v>1</v>
      </c>
      <c r="J2782" s="33">
        <v>0</v>
      </c>
      <c r="K2782" s="31">
        <v>0</v>
      </c>
      <c r="L2782" s="32">
        <v>0</v>
      </c>
      <c r="N2782" s="29">
        <f t="shared" ref="N2782" si="26791">D2782*I2782+F2782*I2785-E2782*J2782-G2782*J2785</f>
        <v>0.98538496910119322</v>
      </c>
      <c r="O2782" s="33">
        <f t="shared" ref="O2782" si="26792">(D2782*J2782+E2782*I2782+F2782*J2785+G2782*I2785)</f>
        <v>0</v>
      </c>
      <c r="P2782" s="31">
        <f t="shared" ref="P2782" si="26793">D2782*K2782+F2782*K2785-E2782*L2782-G2782*L2785</f>
        <v>0</v>
      </c>
      <c r="Q2782" s="32">
        <f t="shared" ref="Q2782" si="26794">(D2782*L2782+E2782*K2782+F2782*L2785+G2782*K2785)</f>
        <v>-8.8361930294906049E-2</v>
      </c>
      <c r="S2782" s="29">
        <v>1</v>
      </c>
      <c r="T2782" s="30">
        <v>0</v>
      </c>
      <c r="U2782" s="31">
        <v>0</v>
      </c>
      <c r="V2782" s="32">
        <f t="shared" ref="V2782:V2845" si="26795">-1/($T$8*$B2782)</f>
        <v>-0.1716581769436995</v>
      </c>
      <c r="X2782" s="29">
        <f t="shared" ref="X2782" si="26796">N2782*S2782+P2782*S2785-O2782*T2782-Q2782*T2785</f>
        <v>0.98538496910119322</v>
      </c>
      <c r="Y2782" s="33">
        <f t="shared" ref="Y2782" si="26797">(N2782*T2782+O2782*S2782+P2782*T2785+Q2782*S2785)</f>
        <v>0</v>
      </c>
      <c r="Z2782" s="31">
        <f t="shared" ref="Z2782" si="26798">N2782*U2782+P2782*U2785-O2782*V2782-Q2782*V2785</f>
        <v>0</v>
      </c>
      <c r="AA2782" s="32">
        <f t="shared" ref="AA2782" si="26799">(N2782*V2782+O2782*U2782+P2782*V2785+Q2782*U2785)</f>
        <v>-0.25751131767854052</v>
      </c>
      <c r="AB2782" s="8"/>
      <c r="AC2782" s="29">
        <v>1</v>
      </c>
      <c r="AD2782" s="33">
        <v>0</v>
      </c>
      <c r="AE2782" s="31">
        <v>0</v>
      </c>
      <c r="AF2782" s="32">
        <v>0</v>
      </c>
      <c r="AH2782" s="29">
        <f t="shared" ref="AH2782" si="26800">X2782*AC2782+Z2782*AC2785-Y2782*AD2782-AA2782*AD2785</f>
        <v>0.9521755776122045</v>
      </c>
      <c r="AI2782" s="33">
        <f t="shared" ref="AI2782" si="26801">(X2782*AD2782+Y2782*AC2782+Z2782*AD2785+AA2782*AC2785)</f>
        <v>0</v>
      </c>
      <c r="AJ2782" s="31">
        <f t="shared" ref="AJ2782" si="26802">X2782*AE2782+Z2782*AE2785-Y2782*AF2782-AA2782*AF2785</f>
        <v>0</v>
      </c>
      <c r="AK2782" s="32">
        <f t="shared" ref="AK2782" si="26803">(X2782*AF2782+Y2782*AE2782+Z2782*AF2785+AA2782*AE2785)</f>
        <v>-0.25751131767854052</v>
      </c>
      <c r="AL2782" s="8"/>
      <c r="AM2782" s="29">
        <v>1</v>
      </c>
      <c r="AN2782" s="30">
        <v>0</v>
      </c>
      <c r="AO2782" s="31">
        <v>0</v>
      </c>
      <c r="AP2782" s="32">
        <f t="shared" ref="AP2782:AP2845" si="26804">-1/($AN$8*$B2782)</f>
        <v>-0.15523190348525448</v>
      </c>
      <c r="AR2782" s="29">
        <f t="shared" ref="AR2782" si="26805">AH2782*AM2782+AJ2782*AM2785-AI2782*AN2782-AK2782*AN2785</f>
        <v>0.9521755776122045</v>
      </c>
      <c r="AS2782" s="33">
        <f t="shared" ref="AS2782" si="26806">(AH2782*AN2782+AI2782*AM2782+AJ2782*AN2785+AK2782*AM2785)</f>
        <v>0</v>
      </c>
      <c r="AT2782" s="31">
        <f t="shared" ref="AT2782" si="26807">AH2782*AO2782+AJ2782*AO2785-AI2782*AP2782-AK2782*AP2785</f>
        <v>0</v>
      </c>
      <c r="AU2782" s="32">
        <f t="shared" ref="AU2782" si="26808">(AH2782*AP2782+AI2782*AO2782+AJ2782*AP2785+AK2782*AO2785)</f>
        <v>-0.40531934504345468</v>
      </c>
      <c r="AV2782" s="8"/>
      <c r="AW2782" s="29">
        <v>1</v>
      </c>
      <c r="AX2782" s="33">
        <v>0</v>
      </c>
      <c r="AY2782" s="31">
        <v>0</v>
      </c>
      <c r="AZ2782" s="32">
        <v>0</v>
      </c>
      <c r="BB2782" s="29">
        <f t="shared" ref="BB2782" si="26809">AR2782*AW2782+AT2782*AW2785-AS2782*AX2782-AU2782*AX2785</f>
        <v>0.90468954061762874</v>
      </c>
      <c r="BC2782" s="33">
        <f t="shared" ref="BC2782" si="26810">(AR2782*AX2782+AS2782*AW2782+AT2782*AX2785+AU2782*AW2785)</f>
        <v>0</v>
      </c>
      <c r="BD2782" s="31">
        <f t="shared" ref="BD2782" si="26811">AR2782*AY2782+AT2782*AY2785-AS2782*AZ2782-AU2782*AZ2785</f>
        <v>0</v>
      </c>
      <c r="BE2782" s="32">
        <f t="shared" ref="BE2782" si="26812">(AR2782*AZ2782+AS2782*AY2782+AT2782*AZ2785+AU2782*AY2785)</f>
        <v>-0.40531934504345468</v>
      </c>
      <c r="BF2782" s="8"/>
      <c r="BG2782" s="29">
        <v>1</v>
      </c>
      <c r="BH2782" s="30">
        <v>0</v>
      </c>
      <c r="BI2782" s="31">
        <v>0</v>
      </c>
      <c r="BJ2782" s="32">
        <f t="shared" ref="BJ2782:BJ2845" si="26813">-1/($BH$8*$B2782)</f>
        <v>-5.4583109919570973E-2</v>
      </c>
      <c r="BL2782" s="29">
        <f t="shared" ref="BL2782" si="26814">BB2782*BG2782+BD2782*BG2785-BC2782*BH2782-BE2782*BH2785</f>
        <v>0.90468954061762874</v>
      </c>
      <c r="BM2782" s="33">
        <f t="shared" ref="BM2782" si="26815">(BB2782*BH2782+BC2782*BG2782+BD2782*BH2785+BE2782*BG2785)</f>
        <v>0</v>
      </c>
      <c r="BN2782" s="31">
        <f t="shared" ref="BN2782" si="26816">BB2782*BI2782+BD2782*BI2785-BC2782*BJ2782-BE2782*BJ2785</f>
        <v>0</v>
      </c>
      <c r="BO2782" s="32">
        <f t="shared" ref="BO2782" si="26817">(BB2782*BJ2782+BC2782*BI2782+BD2782*BJ2785+BE2782*BI2785)</f>
        <v>-0.45470011368207286</v>
      </c>
      <c r="BP2782" s="8"/>
      <c r="BQ2782" s="34">
        <v>1</v>
      </c>
      <c r="BR2782" s="35">
        <v>0</v>
      </c>
      <c r="BS2782" s="11">
        <v>0</v>
      </c>
      <c r="BT2782" s="36">
        <v>0</v>
      </c>
      <c r="BV2782" s="29">
        <f t="shared" ref="BV2782" si="26818">BL2782*BQ2782+BN2782*BQ2785-BM2782*BR2782-BO2782*BR2785</f>
        <v>0.90468954061762874</v>
      </c>
      <c r="BW2782" s="33">
        <f t="shared" ref="BW2782" si="26819">(BL2782*BR2782+BM2782*BQ2782+BN2782*BR2785+BO2782*BQ2785)</f>
        <v>-0.45470011368207286</v>
      </c>
      <c r="BX2782" s="31">
        <f t="shared" ref="BX2782" si="26820">BL2782*BS2782+BN2782*BS2785-BM2782*BT2782-BO2782*BT2785</f>
        <v>0</v>
      </c>
      <c r="BY2782" s="32">
        <f t="shared" ref="BY2782" si="26821">(BL2782*BT2782+BM2782*BS2782+BN2782*BT2785+BO2782*BS2785)</f>
        <v>-0.45470011368207286</v>
      </c>
      <c r="CA2782" s="37">
        <f t="shared" ref="CA2782" si="26822">20*LOG(((1+$BR$8)/$BR$8)/((BV2782+BV2785)^2+(BW2782+BW2785)^2)^0.5)</f>
        <v>-3.3376671841166741E-3</v>
      </c>
      <c r="CC2782" s="134">
        <f t="shared" ref="CC2782" si="26823">((BV2782^2+BW2782^2)^0.5)/((BV2785^2+BW2785^2)^0.5)</f>
        <v>1.0239275467130493</v>
      </c>
      <c r="CD2782" s="9"/>
      <c r="CE2782" s="38"/>
      <c r="CF2782" s="38"/>
      <c r="CG2782" s="38"/>
      <c r="CH2782" s="38"/>
      <c r="CM2782" s="129">
        <v>7.4400000000000102</v>
      </c>
    </row>
    <row r="2783" spans="2:91" ht="18.600000000000001" customHeight="1" thickBot="1">
      <c r="D2783" s="39"/>
      <c r="G2783" s="40"/>
      <c r="I2783" s="39"/>
      <c r="L2783" s="40"/>
      <c r="N2783" s="39"/>
      <c r="Q2783" s="40"/>
      <c r="S2783" s="39"/>
      <c r="V2783" s="40"/>
      <c r="X2783" s="39"/>
      <c r="AA2783" s="40"/>
      <c r="AC2783" s="39"/>
      <c r="AF2783" s="40"/>
      <c r="AH2783" s="39"/>
      <c r="AK2783" s="40"/>
      <c r="AM2783" s="39"/>
      <c r="AP2783" s="40"/>
      <c r="AR2783" s="39"/>
      <c r="AU2783" s="40"/>
      <c r="AW2783" s="39"/>
      <c r="AZ2783" s="40"/>
      <c r="BB2783" s="39"/>
      <c r="BE2783" s="40"/>
      <c r="BG2783" s="39"/>
      <c r="BJ2783" s="40"/>
      <c r="BL2783" s="39"/>
      <c r="BO2783" s="40"/>
      <c r="BQ2783" s="34"/>
      <c r="BR2783" s="11"/>
      <c r="BS2783" s="11"/>
      <c r="BT2783" s="41"/>
      <c r="BV2783" s="39"/>
      <c r="BY2783" s="40"/>
      <c r="CC2783" s="135"/>
      <c r="CD2783" s="9"/>
      <c r="CE2783" s="38"/>
      <c r="CF2783" s="38"/>
      <c r="CG2783" s="38"/>
      <c r="CH2783" s="38"/>
    </row>
    <row r="2784" spans="2:91" ht="18.600000000000001" customHeight="1" thickBot="1">
      <c r="D2784" s="258" t="s">
        <v>129</v>
      </c>
      <c r="E2784" s="259"/>
      <c r="F2784" s="260" t="s">
        <v>130</v>
      </c>
      <c r="G2784" s="261"/>
      <c r="H2784" s="229"/>
      <c r="I2784" s="258" t="s">
        <v>131</v>
      </c>
      <c r="J2784" s="259"/>
      <c r="K2784" s="260" t="s">
        <v>132</v>
      </c>
      <c r="L2784" s="261"/>
      <c r="N2784" s="253" t="s">
        <v>133</v>
      </c>
      <c r="O2784" s="254"/>
      <c r="P2784" s="255" t="s">
        <v>134</v>
      </c>
      <c r="Q2784" s="256"/>
      <c r="S2784" s="258" t="s">
        <v>135</v>
      </c>
      <c r="T2784" s="259"/>
      <c r="U2784" s="260" t="s">
        <v>136</v>
      </c>
      <c r="V2784" s="261"/>
      <c r="W2784" s="8"/>
      <c r="X2784" s="253" t="s">
        <v>137</v>
      </c>
      <c r="Y2784" s="254"/>
      <c r="Z2784" s="255" t="s">
        <v>138</v>
      </c>
      <c r="AA2784" s="256"/>
      <c r="AB2784" s="8"/>
      <c r="AC2784" s="258" t="s">
        <v>139</v>
      </c>
      <c r="AD2784" s="259"/>
      <c r="AE2784" s="260" t="s">
        <v>140</v>
      </c>
      <c r="AF2784" s="261"/>
      <c r="AG2784" s="8"/>
      <c r="AH2784" s="253" t="s">
        <v>141</v>
      </c>
      <c r="AI2784" s="254"/>
      <c r="AJ2784" s="255" t="s">
        <v>142</v>
      </c>
      <c r="AK2784" s="256"/>
      <c r="AL2784" s="8"/>
      <c r="AM2784" s="258" t="s">
        <v>143</v>
      </c>
      <c r="AN2784" s="259"/>
      <c r="AO2784" s="260" t="s">
        <v>144</v>
      </c>
      <c r="AP2784" s="261"/>
      <c r="AR2784" s="253" t="s">
        <v>145</v>
      </c>
      <c r="AS2784" s="254"/>
      <c r="AT2784" s="255" t="s">
        <v>146</v>
      </c>
      <c r="AU2784" s="256"/>
      <c r="AV2784" s="4"/>
      <c r="AW2784" s="258" t="s">
        <v>147</v>
      </c>
      <c r="AX2784" s="259"/>
      <c r="AY2784" s="260" t="s">
        <v>148</v>
      </c>
      <c r="AZ2784" s="261"/>
      <c r="BA2784" s="8"/>
      <c r="BB2784" s="253" t="s">
        <v>149</v>
      </c>
      <c r="BC2784" s="254"/>
      <c r="BD2784" s="255" t="s">
        <v>150</v>
      </c>
      <c r="BE2784" s="256"/>
      <c r="BF2784" s="4"/>
      <c r="BG2784" s="258" t="s">
        <v>151</v>
      </c>
      <c r="BH2784" s="259"/>
      <c r="BI2784" s="260" t="s">
        <v>152</v>
      </c>
      <c r="BJ2784" s="261"/>
      <c r="BK2784" s="4"/>
      <c r="BL2784" s="253" t="s">
        <v>153</v>
      </c>
      <c r="BM2784" s="254"/>
      <c r="BN2784" s="255" t="s">
        <v>154</v>
      </c>
      <c r="BO2784" s="256"/>
      <c r="BP2784" s="4"/>
      <c r="BQ2784" s="258" t="s">
        <v>155</v>
      </c>
      <c r="BR2784" s="259"/>
      <c r="BS2784" s="260" t="s">
        <v>156</v>
      </c>
      <c r="BT2784" s="261"/>
      <c r="BU2784" s="8"/>
      <c r="BV2784" s="253" t="s">
        <v>157</v>
      </c>
      <c r="BW2784" s="254"/>
      <c r="BX2784" s="255" t="s">
        <v>158</v>
      </c>
      <c r="BY2784" s="256"/>
      <c r="CA2784" s="46" t="s">
        <v>16</v>
      </c>
      <c r="CC2784" s="136" t="s">
        <v>71</v>
      </c>
      <c r="CD2784" s="9"/>
      <c r="CE2784" s="38"/>
      <c r="CF2784" s="38"/>
      <c r="CG2784" s="38"/>
      <c r="CH2784" s="38"/>
    </row>
    <row r="2785" spans="2:91" ht="18.600000000000001" customHeight="1" thickTop="1" thickBot="1">
      <c r="D2785" s="29">
        <v>0</v>
      </c>
      <c r="E2785" s="33">
        <v>0</v>
      </c>
      <c r="F2785" s="31">
        <v>1</v>
      </c>
      <c r="G2785" s="32">
        <v>0</v>
      </c>
      <c r="I2785" s="29">
        <v>0</v>
      </c>
      <c r="J2785" s="33">
        <f t="shared" ref="J2785" si="26824">IF(0=(1-$J$8*$K$8*$B2782^2),10^14,$B2782*$J$8/(1-$J$8*$K$8*$B2782^2))</f>
        <v>-0.16539963364346463</v>
      </c>
      <c r="K2785" s="31">
        <v>1</v>
      </c>
      <c r="L2785" s="32">
        <v>0</v>
      </c>
      <c r="N2785" s="29">
        <f t="shared" ref="N2785" si="26825">D2785*I2782+F2785*I2785-E2785*J2782-G2785*J2785</f>
        <v>0</v>
      </c>
      <c r="O2785" s="33">
        <f t="shared" ref="O2785" si="26826">(D2785*J2782+E2785*I2782+F2785*J2785+G2785*I2785)</f>
        <v>-0.16539963364346463</v>
      </c>
      <c r="P2785" s="31">
        <f t="shared" ref="P2785" si="26827">D2785*K2782+F2785*K2785-E2785*L2782-G2785*L2785</f>
        <v>1</v>
      </c>
      <c r="Q2785" s="32">
        <f t="shared" ref="Q2785" si="26828">(D2785*L2782+E2785*K2782+F2785*L2785+G2785*K2785)</f>
        <v>0</v>
      </c>
      <c r="S2785" s="29">
        <v>0</v>
      </c>
      <c r="T2785" s="33">
        <v>0</v>
      </c>
      <c r="U2785" s="31">
        <v>1</v>
      </c>
      <c r="V2785" s="32">
        <v>0</v>
      </c>
      <c r="X2785" s="29">
        <f t="shared" ref="X2785" si="26829">N2785*S2782+P2785*S2785-O2785*T2782-Q2785*T2785</f>
        <v>0</v>
      </c>
      <c r="Y2785" s="33">
        <f t="shared" ref="Y2785" si="26830">(N2785*T2782+O2785*S2782+P2785*T2785+Q2785*S2785)</f>
        <v>-0.16539963364346463</v>
      </c>
      <c r="Z2785" s="31">
        <f t="shared" ref="Z2785" si="26831">N2785*U2782+P2785*U2785-O2785*V2782-Q2785*V2785</f>
        <v>0.9716078004216071</v>
      </c>
      <c r="AA2785" s="32">
        <f t="shared" ref="AA2785" si="26832">(N2785*V2782+O2785*U2782+P2785*V2785+Q2785*U2785)</f>
        <v>0</v>
      </c>
      <c r="AB2785" s="8"/>
      <c r="AC2785" s="29">
        <v>0</v>
      </c>
      <c r="AD2785" s="33">
        <f t="shared" ref="AD2785" si="26833">IF(0=(1-$AD$8*$AE$8*$B2782^2),10^14,$B2782*$AD$8/(1-$AD$8*$AE$8*$B2782^2))</f>
        <v>-0.12896284244269621</v>
      </c>
      <c r="AE2785" s="31">
        <v>1</v>
      </c>
      <c r="AF2785" s="32">
        <v>0</v>
      </c>
      <c r="AH2785" s="29">
        <f t="shared" ref="AH2785" si="26834">X2785*AC2782+Z2785*AC2785-Y2785*AD2782-AA2785*AD2785</f>
        <v>0</v>
      </c>
      <c r="AI2785" s="33">
        <f t="shared" ref="AI2785" si="26835">(X2785*AD2782+Y2785*AC2782+Z2785*AD2785+AA2785*AC2785)</f>
        <v>-0.29070093732533098</v>
      </c>
      <c r="AJ2785" s="31">
        <f t="shared" ref="AJ2785" si="26836">X2785*AE2782+Z2785*AE2785-Y2785*AF2782-AA2785*AF2785</f>
        <v>0.9716078004216071</v>
      </c>
      <c r="AK2785" s="32">
        <f t="shared" ref="AK2785" si="26837">(X2785*AF2782+Y2785*AE2782+Z2785*AF2785+AA2785*AE2785)</f>
        <v>0</v>
      </c>
      <c r="AL2785" s="8"/>
      <c r="AM2785" s="29">
        <v>0</v>
      </c>
      <c r="AN2785" s="33">
        <v>0</v>
      </c>
      <c r="AO2785" s="31">
        <v>1</v>
      </c>
      <c r="AP2785" s="32">
        <v>0</v>
      </c>
      <c r="AR2785" s="29">
        <f t="shared" ref="AR2785" si="26838">AH2785*AM2782+AJ2785*AM2785-AI2785*AN2782-AK2785*AN2785</f>
        <v>0</v>
      </c>
      <c r="AS2785" s="33">
        <f t="shared" ref="AS2785" si="26839">(AH2785*AN2782+AI2785*AM2782+AJ2785*AN2785+AK2785*AM2785)</f>
        <v>-0.29070093732533098</v>
      </c>
      <c r="AT2785" s="31">
        <f t="shared" ref="AT2785" si="26840">AH2785*AO2782+AJ2785*AO2785-AI2785*AP2782-AK2785*AP2785</f>
        <v>0.92648174057564836</v>
      </c>
      <c r="AU2785" s="32">
        <f t="shared" ref="AU2785" si="26841">(AH2785*AP2782+AI2785*AO2782+AJ2785*AP2785+AK2785*AO2785)</f>
        <v>0</v>
      </c>
      <c r="AV2785" s="8"/>
      <c r="AW2785" s="29">
        <v>0</v>
      </c>
      <c r="AX2785" s="33">
        <f t="shared" ref="AX2785" si="26842">IF(0=(1-$AX$8*$AY$8*$B2782^2),10^14,$B2782*$AX$8/(1-$AX$8*$AY$8*$B2782^2))</f>
        <v>-0.11715709495554617</v>
      </c>
      <c r="AY2785" s="31">
        <v>1</v>
      </c>
      <c r="AZ2785" s="32">
        <v>0</v>
      </c>
      <c r="BB2785" s="29">
        <f t="shared" ref="BB2785" si="26843">AR2785*AW2782+AT2785*AW2785-AS2785*AX2782-AU2785*AX2785</f>
        <v>0</v>
      </c>
      <c r="BC2785" s="33">
        <f t="shared" ref="BC2785" si="26844">(AR2785*AX2782+AS2785*AW2782+AT2785*AX2785+AU2785*AW2785)</f>
        <v>-0.39924484658053194</v>
      </c>
      <c r="BD2785" s="31">
        <f t="shared" ref="BD2785" si="26845">AR2785*AY2782+AT2785*AY2785-AS2785*AZ2782-AU2785*AZ2785</f>
        <v>0.92648174057564836</v>
      </c>
      <c r="BE2785" s="32">
        <f t="shared" ref="BE2785" si="26846">(AR2785*AZ2782+AS2785*AY2782+AT2785*AZ2785+AU2785*AY2785)</f>
        <v>0</v>
      </c>
      <c r="BF2785" s="8"/>
      <c r="BG2785" s="29">
        <v>0</v>
      </c>
      <c r="BH2785" s="33">
        <v>0</v>
      </c>
      <c r="BI2785" s="31">
        <v>1</v>
      </c>
      <c r="BJ2785" s="32">
        <v>0</v>
      </c>
      <c r="BL2785" s="29">
        <f t="shared" ref="BL2785" si="26847">BB2785*BG2782+BD2785*BG2785-BC2785*BH2782-BE2785*BH2785</f>
        <v>0</v>
      </c>
      <c r="BM2785" s="33">
        <f t="shared" ref="BM2785" si="26848">(BB2785*BH2782+BC2785*BG2782+BD2785*BH2785+BE2785*BG2785)</f>
        <v>-0.39924484658053194</v>
      </c>
      <c r="BN2785" s="31">
        <f t="shared" ref="BN2785" si="26849">BB2785*BI2782+BD2785*BI2785-BC2785*BJ2782-BE2785*BJ2785</f>
        <v>0.90468971522992092</v>
      </c>
      <c r="BO2785" s="32">
        <f t="shared" ref="BO2785" si="26850">(BB2785*BJ2782+BC2785*BI2782+BD2785*BJ2785+BE2785*BI2785)</f>
        <v>0</v>
      </c>
      <c r="BP2785" s="8"/>
      <c r="BQ2785" s="19">
        <f t="shared" ref="BQ2785:BQ2848" si="26851">1/$BR$8</f>
        <v>1</v>
      </c>
      <c r="BR2785" s="47">
        <v>0</v>
      </c>
      <c r="BS2785" s="48">
        <v>1</v>
      </c>
      <c r="BT2785" s="49">
        <v>0</v>
      </c>
      <c r="BV2785" s="29">
        <f t="shared" ref="BV2785" si="26852">BL2785*BQ2782+BN2785*BQ2785-BM2785*BR2782-BO2785*BR2785</f>
        <v>0.90468971522992092</v>
      </c>
      <c r="BW2785" s="33">
        <f t="shared" ref="BW2785" si="26853">(BL2785*BR2782+BM2785*BQ2782+BN2785*BR2785+BO2785*BQ2785)</f>
        <v>-0.39924484658053194</v>
      </c>
      <c r="BX2785" s="31">
        <f t="shared" ref="BX2785" si="26854">BL2785*BS2782+BN2785*BS2785-BM2785*BT2782-BO2785*BT2785</f>
        <v>0.90468971522992092</v>
      </c>
      <c r="BY2785" s="32">
        <f t="shared" ref="BY2785" si="26855">(BL2785*BT2782+BM2785*BS2782+BN2785*BT2785+BO2785*BS2785)</f>
        <v>0</v>
      </c>
      <c r="CA2785" s="50">
        <f t="shared" ref="CA2785" si="26856">(180/PI())*ATAN(-1*(BW2782+BW2785)/(BV2782+BV2785))</f>
        <v>25.265185683438698</v>
      </c>
      <c r="CC2785" s="137">
        <f t="shared" ref="CC2785" si="26857">20*LOG(((1-(10^(CA2782/20)^2)*(1-((1-CC2782)/(1+CC2782))^2))^0.5))</f>
        <v>-30.419661797742208</v>
      </c>
      <c r="CD2785" s="9"/>
      <c r="CE2785" s="38"/>
      <c r="CF2785" s="38"/>
      <c r="CG2785" s="38"/>
      <c r="CH2785" s="38"/>
    </row>
    <row r="2786" spans="2:91" ht="18.600000000000001" customHeight="1">
      <c r="CC2786" s="42"/>
    </row>
    <row r="2787" spans="2:91" ht="18.600000000000001" customHeight="1" thickBot="1">
      <c r="E2787" s="22" t="s">
        <v>4</v>
      </c>
      <c r="J2787" s="22" t="s">
        <v>5</v>
      </c>
      <c r="O2787" s="22" t="s">
        <v>6</v>
      </c>
      <c r="T2787" s="22" t="s">
        <v>7</v>
      </c>
      <c r="Y2787" s="22" t="s">
        <v>8</v>
      </c>
      <c r="AD2787" s="22" t="s">
        <v>65</v>
      </c>
      <c r="AI2787" s="22" t="s">
        <v>9</v>
      </c>
      <c r="AN2787" s="22" t="s">
        <v>66</v>
      </c>
      <c r="AS2787" s="22" t="s">
        <v>51</v>
      </c>
      <c r="AX2787" s="22" t="s">
        <v>67</v>
      </c>
      <c r="BC2787" s="22" t="s">
        <v>52</v>
      </c>
      <c r="BH2787" s="22" t="s">
        <v>68</v>
      </c>
      <c r="BM2787" s="22" t="s">
        <v>63</v>
      </c>
      <c r="BQ2787" s="23" t="s">
        <v>69</v>
      </c>
      <c r="BR2787" s="23"/>
      <c r="BS2787" s="24"/>
      <c r="BT2787" s="24"/>
      <c r="BU2787" s="24"/>
      <c r="BW2787" s="22" t="s">
        <v>64</v>
      </c>
    </row>
    <row r="2788" spans="2:91" ht="18.600000000000001" customHeight="1" thickBot="1">
      <c r="D2788" s="249" t="s">
        <v>103</v>
      </c>
      <c r="E2788" s="250"/>
      <c r="F2788" s="251" t="s">
        <v>104</v>
      </c>
      <c r="G2788" s="252"/>
      <c r="H2788" s="229"/>
      <c r="I2788" s="253" t="s">
        <v>11</v>
      </c>
      <c r="J2788" s="254"/>
      <c r="K2788" s="255" t="s">
        <v>12</v>
      </c>
      <c r="L2788" s="256"/>
      <c r="M2788" s="24"/>
      <c r="N2788" s="253" t="s">
        <v>105</v>
      </c>
      <c r="O2788" s="254"/>
      <c r="P2788" s="255" t="s">
        <v>106</v>
      </c>
      <c r="Q2788" s="256"/>
      <c r="R2788" s="24"/>
      <c r="S2788" s="249" t="s">
        <v>107</v>
      </c>
      <c r="T2788" s="250"/>
      <c r="U2788" s="251" t="s">
        <v>108</v>
      </c>
      <c r="V2788" s="252"/>
      <c r="W2788" s="8"/>
      <c r="X2788" s="253" t="s">
        <v>109</v>
      </c>
      <c r="Y2788" s="254"/>
      <c r="Z2788" s="255" t="s">
        <v>110</v>
      </c>
      <c r="AA2788" s="256"/>
      <c r="AB2788" s="8"/>
      <c r="AC2788" s="253" t="s">
        <v>111</v>
      </c>
      <c r="AD2788" s="254"/>
      <c r="AE2788" s="255" t="s">
        <v>14</v>
      </c>
      <c r="AF2788" s="256"/>
      <c r="AG2788" s="8"/>
      <c r="AH2788" s="253" t="s">
        <v>112</v>
      </c>
      <c r="AI2788" s="254"/>
      <c r="AJ2788" s="255" t="s">
        <v>113</v>
      </c>
      <c r="AK2788" s="256"/>
      <c r="AL2788" s="8"/>
      <c r="AM2788" s="249" t="s">
        <v>114</v>
      </c>
      <c r="AN2788" s="250"/>
      <c r="AO2788" s="251" t="s">
        <v>115</v>
      </c>
      <c r="AP2788" s="252"/>
      <c r="AQ2788" s="24"/>
      <c r="AR2788" s="253" t="s">
        <v>116</v>
      </c>
      <c r="AS2788" s="254"/>
      <c r="AT2788" s="255" t="s">
        <v>13</v>
      </c>
      <c r="AU2788" s="256"/>
      <c r="AV2788" s="4"/>
      <c r="AW2788" s="253" t="s">
        <v>117</v>
      </c>
      <c r="AX2788" s="254"/>
      <c r="AY2788" s="255" t="s">
        <v>118</v>
      </c>
      <c r="AZ2788" s="256"/>
      <c r="BA2788" s="8"/>
      <c r="BB2788" s="253" t="s">
        <v>119</v>
      </c>
      <c r="BC2788" s="254"/>
      <c r="BD2788" s="255" t="s">
        <v>120</v>
      </c>
      <c r="BE2788" s="256"/>
      <c r="BF2788" s="4"/>
      <c r="BG2788" s="249" t="s">
        <v>121</v>
      </c>
      <c r="BH2788" s="250"/>
      <c r="BI2788" s="251" t="s">
        <v>122</v>
      </c>
      <c r="BJ2788" s="252"/>
      <c r="BK2788" s="4"/>
      <c r="BL2788" s="253" t="s">
        <v>123</v>
      </c>
      <c r="BM2788" s="254"/>
      <c r="BN2788" s="255" t="s">
        <v>124</v>
      </c>
      <c r="BO2788" s="256"/>
      <c r="BP2788" s="4"/>
      <c r="BQ2788" s="253" t="s">
        <v>125</v>
      </c>
      <c r="BR2788" s="254"/>
      <c r="BS2788" s="255" t="s">
        <v>126</v>
      </c>
      <c r="BT2788" s="256"/>
      <c r="BU2788" s="8"/>
      <c r="BV2788" s="253" t="s">
        <v>127</v>
      </c>
      <c r="BW2788" s="254"/>
      <c r="BX2788" s="255" t="s">
        <v>128</v>
      </c>
      <c r="BY2788" s="256"/>
      <c r="CA2788" s="27" t="s">
        <v>15</v>
      </c>
      <c r="CC2788" s="133" t="s">
        <v>70</v>
      </c>
      <c r="CD2788" s="9"/>
      <c r="CE2788" s="38"/>
      <c r="CF2788" s="38"/>
      <c r="CG2788" s="38"/>
      <c r="CH2788" s="38"/>
    </row>
    <row r="2789" spans="2:91" ht="18.600000000000001" customHeight="1" thickTop="1" thickBot="1">
      <c r="B2789" s="129">
        <v>7.4800000000000102</v>
      </c>
      <c r="D2789" s="29">
        <v>1</v>
      </c>
      <c r="E2789" s="30">
        <v>0</v>
      </c>
      <c r="F2789" s="31">
        <v>0</v>
      </c>
      <c r="G2789" s="32">
        <f t="shared" ref="G2789:G2852" si="26858">-1/($E$8*$B2789)</f>
        <v>-8.8125668449197739E-2</v>
      </c>
      <c r="I2789" s="29">
        <v>1</v>
      </c>
      <c r="J2789" s="33">
        <v>0</v>
      </c>
      <c r="K2789" s="31">
        <v>0</v>
      </c>
      <c r="L2789" s="32">
        <v>0</v>
      </c>
      <c r="N2789" s="29">
        <f t="shared" ref="N2789" si="26859">D2789*I2789+F2789*I2792-E2789*J2789-G2789*J2792</f>
        <v>0.98546323508459621</v>
      </c>
      <c r="O2789" s="33">
        <f t="shared" ref="O2789" si="26860">(D2789*J2789+E2789*I2789+F2789*J2792+G2789*I2792)</f>
        <v>0</v>
      </c>
      <c r="P2789" s="31">
        <f t="shared" ref="P2789" si="26861">D2789*K2789+F2789*K2792-E2789*L2789-G2789*L2792</f>
        <v>0</v>
      </c>
      <c r="Q2789" s="32">
        <f t="shared" ref="Q2789" si="26862">(D2789*L2789+E2789*K2789+F2789*L2792+G2789*K2792)</f>
        <v>-8.8125668449197739E-2</v>
      </c>
      <c r="S2789" s="29">
        <v>1</v>
      </c>
      <c r="T2789" s="30">
        <v>0</v>
      </c>
      <c r="U2789" s="31">
        <v>0</v>
      </c>
      <c r="V2789" s="32">
        <f t="shared" ref="V2789:V2852" si="26863">-1/($T$8*$B2789)</f>
        <v>-0.17119919786096233</v>
      </c>
      <c r="X2789" s="29">
        <f t="shared" ref="X2789" si="26864">N2789*S2789+P2789*S2792-O2789*T2789-Q2789*T2792</f>
        <v>0.98546323508459621</v>
      </c>
      <c r="Y2789" s="33">
        <f t="shared" ref="Y2789" si="26865">(N2789*T2789+O2789*S2789+P2789*T2792+Q2789*S2792)</f>
        <v>0</v>
      </c>
      <c r="Z2789" s="31">
        <f t="shared" ref="Z2789" si="26866">N2789*U2789+P2789*U2792-O2789*V2789-Q2789*V2792</f>
        <v>0</v>
      </c>
      <c r="AA2789" s="32">
        <f t="shared" ref="AA2789" si="26867">(N2789*V2789+O2789*U2789+P2789*V2792+Q2789*U2792)</f>
        <v>-0.25683618381714957</v>
      </c>
      <c r="AB2789" s="8"/>
      <c r="AC2789" s="29">
        <v>1</v>
      </c>
      <c r="AD2789" s="33">
        <v>0</v>
      </c>
      <c r="AE2789" s="31">
        <v>0</v>
      </c>
      <c r="AF2789" s="32">
        <v>0</v>
      </c>
      <c r="AH2789" s="29">
        <f t="shared" ref="AH2789" si="26868">X2789*AC2789+Z2789*AC2792-Y2789*AD2789-AA2789*AD2792</f>
        <v>0.95243129284520367</v>
      </c>
      <c r="AI2789" s="33">
        <f t="shared" ref="AI2789" si="26869">(X2789*AD2789+Y2789*AC2789+Z2789*AD2792+AA2789*AC2792)</f>
        <v>0</v>
      </c>
      <c r="AJ2789" s="31">
        <f t="shared" ref="AJ2789" si="26870">X2789*AE2789+Z2789*AE2792-Y2789*AF2789-AA2789*AF2792</f>
        <v>0</v>
      </c>
      <c r="AK2789" s="32">
        <f t="shared" ref="AK2789" si="26871">(X2789*AF2789+Y2789*AE2789+Z2789*AF2792+AA2789*AE2792)</f>
        <v>-0.25683618381714957</v>
      </c>
      <c r="AL2789" s="8"/>
      <c r="AM2789" s="29">
        <v>1</v>
      </c>
      <c r="AN2789" s="30">
        <v>0</v>
      </c>
      <c r="AO2789" s="31">
        <v>0</v>
      </c>
      <c r="AP2789" s="32">
        <f t="shared" ref="AP2789:AP2852" si="26872">-1/($AN$8*$B2789)</f>
        <v>-0.15481684491978587</v>
      </c>
      <c r="AR2789" s="29">
        <f t="shared" ref="AR2789" si="26873">AH2789*AM2789+AJ2789*AM2792-AI2789*AN2789-AK2789*AN2792</f>
        <v>0.95243129284520367</v>
      </c>
      <c r="AS2789" s="33">
        <f t="shared" ref="AS2789" si="26874">(AH2789*AN2789+AI2789*AM2789+AJ2789*AN2792+AK2789*AM2792)</f>
        <v>0</v>
      </c>
      <c r="AT2789" s="31">
        <f t="shared" ref="AT2789" si="26875">AH2789*AO2789+AJ2789*AO2792-AI2789*AP2789-AK2789*AP2792</f>
        <v>0</v>
      </c>
      <c r="AU2789" s="32">
        <f t="shared" ref="AU2789" si="26876">(AH2789*AP2789+AI2789*AO2789+AJ2789*AP2792+AK2789*AO2792)</f>
        <v>-0.40428859157831665</v>
      </c>
      <c r="AV2789" s="8"/>
      <c r="AW2789" s="29">
        <v>1</v>
      </c>
      <c r="AX2789" s="33">
        <v>0</v>
      </c>
      <c r="AY2789" s="31">
        <v>0</v>
      </c>
      <c r="AZ2789" s="32">
        <v>0</v>
      </c>
      <c r="BB2789" s="29">
        <f t="shared" ref="BB2789" si="26877">AR2789*AW2789+AT2789*AW2792-AS2789*AX2789-AU2789*AX2792</f>
        <v>0.90519456646083452</v>
      </c>
      <c r="BC2789" s="33">
        <f t="shared" ref="BC2789" si="26878">(AR2789*AX2789+AS2789*AW2789+AT2789*AX2792+AU2789*AW2792)</f>
        <v>0</v>
      </c>
      <c r="BD2789" s="31">
        <f t="shared" ref="BD2789" si="26879">AR2789*AY2789+AT2789*AY2792-AS2789*AZ2789-AU2789*AZ2792</f>
        <v>0</v>
      </c>
      <c r="BE2789" s="32">
        <f t="shared" ref="BE2789" si="26880">(AR2789*AZ2789+AS2789*AY2789+AT2789*AZ2792+AU2789*AY2792)</f>
        <v>-0.40428859157831665</v>
      </c>
      <c r="BF2789" s="8"/>
      <c r="BG2789" s="29">
        <v>1</v>
      </c>
      <c r="BH2789" s="30">
        <v>0</v>
      </c>
      <c r="BI2789" s="31">
        <v>0</v>
      </c>
      <c r="BJ2789" s="32">
        <f t="shared" ref="BJ2789:BJ2852" si="26881">-1/($BH$8*$B2789)</f>
        <v>-5.4437165775400996E-2</v>
      </c>
      <c r="BL2789" s="29">
        <f t="shared" ref="BL2789" si="26882">BB2789*BG2789+BD2789*BG2792-BC2789*BH2789-BE2789*BH2792</f>
        <v>0.90519456646083452</v>
      </c>
      <c r="BM2789" s="33">
        <f t="shared" ref="BM2789" si="26883">(BB2789*BH2789+BC2789*BG2789+BD2789*BH2792+BE2789*BG2792)</f>
        <v>0</v>
      </c>
      <c r="BN2789" s="31">
        <f t="shared" ref="BN2789" si="26884">BB2789*BI2789+BD2789*BI2792-BC2789*BJ2789-BE2789*BJ2792</f>
        <v>0</v>
      </c>
      <c r="BO2789" s="32">
        <f t="shared" ref="BO2789" si="26885">(BB2789*BJ2789+BC2789*BI2789+BD2789*BJ2792+BE2789*BI2792)</f>
        <v>-0.45356481825173733</v>
      </c>
      <c r="BP2789" s="8"/>
      <c r="BQ2789" s="34">
        <v>1</v>
      </c>
      <c r="BR2789" s="35">
        <v>0</v>
      </c>
      <c r="BS2789" s="11">
        <v>0</v>
      </c>
      <c r="BT2789" s="36">
        <v>0</v>
      </c>
      <c r="BV2789" s="29">
        <f t="shared" ref="BV2789" si="26886">BL2789*BQ2789+BN2789*BQ2792-BM2789*BR2789-BO2789*BR2792</f>
        <v>0.90519456646083452</v>
      </c>
      <c r="BW2789" s="33">
        <f t="shared" ref="BW2789" si="26887">(BL2789*BR2789+BM2789*BQ2789+BN2789*BR2792+BO2789*BQ2792)</f>
        <v>-0.45356481825173733</v>
      </c>
      <c r="BX2789" s="31">
        <f t="shared" ref="BX2789" si="26888">BL2789*BS2789+BN2789*BS2792-BM2789*BT2789-BO2789*BT2792</f>
        <v>0</v>
      </c>
      <c r="BY2789" s="32">
        <f t="shared" ref="BY2789" si="26889">(BL2789*BT2789+BM2789*BS2789+BN2789*BT2792+BO2789*BS2792)</f>
        <v>-0.45356481825173733</v>
      </c>
      <c r="CA2789" s="37">
        <f t="shared" ref="CA2789" si="26890">20*LOG(((1+$BR$8)/$BR$8)/((BV2789+BV2792)^2+(BW2789+BW2792)^2)^0.5)</f>
        <v>-3.3233161637536606E-3</v>
      </c>
      <c r="CC2789" s="134">
        <f t="shared" ref="CC2789" si="26891">((BV2789^2+BW2789^2)^0.5)/((BV2792^2+BW2792^2)^0.5)</f>
        <v>1.0238146822209369</v>
      </c>
      <c r="CD2789" s="9"/>
      <c r="CE2789" s="38"/>
      <c r="CF2789" s="38"/>
      <c r="CG2789" s="38"/>
      <c r="CH2789" s="38"/>
      <c r="CM2789" s="129">
        <v>7.4600000000000097</v>
      </c>
    </row>
    <row r="2790" spans="2:91" ht="18.600000000000001" customHeight="1" thickBot="1">
      <c r="D2790" s="39"/>
      <c r="G2790" s="40"/>
      <c r="I2790" s="39"/>
      <c r="L2790" s="40"/>
      <c r="N2790" s="39"/>
      <c r="Q2790" s="40"/>
      <c r="S2790" s="39"/>
      <c r="V2790" s="40"/>
      <c r="X2790" s="39"/>
      <c r="AA2790" s="40"/>
      <c r="AC2790" s="39"/>
      <c r="AF2790" s="40"/>
      <c r="AH2790" s="39"/>
      <c r="AK2790" s="40"/>
      <c r="AM2790" s="39"/>
      <c r="AP2790" s="40"/>
      <c r="AR2790" s="39"/>
      <c r="AU2790" s="40"/>
      <c r="AW2790" s="39"/>
      <c r="AZ2790" s="40"/>
      <c r="BB2790" s="39"/>
      <c r="BE2790" s="40"/>
      <c r="BG2790" s="39"/>
      <c r="BJ2790" s="40"/>
      <c r="BL2790" s="39"/>
      <c r="BO2790" s="40"/>
      <c r="BQ2790" s="34"/>
      <c r="BR2790" s="11"/>
      <c r="BS2790" s="11"/>
      <c r="BT2790" s="41"/>
      <c r="BV2790" s="39"/>
      <c r="BY2790" s="40"/>
      <c r="CC2790" s="135"/>
      <c r="CD2790" s="9"/>
      <c r="CE2790" s="38"/>
      <c r="CF2790" s="38"/>
      <c r="CG2790" s="38"/>
      <c r="CH2790" s="38"/>
    </row>
    <row r="2791" spans="2:91" ht="18.600000000000001" customHeight="1" thickBot="1">
      <c r="D2791" s="258" t="s">
        <v>129</v>
      </c>
      <c r="E2791" s="259"/>
      <c r="F2791" s="260" t="s">
        <v>130</v>
      </c>
      <c r="G2791" s="261"/>
      <c r="H2791" s="229"/>
      <c r="I2791" s="258" t="s">
        <v>131</v>
      </c>
      <c r="J2791" s="259"/>
      <c r="K2791" s="260" t="s">
        <v>132</v>
      </c>
      <c r="L2791" s="261"/>
      <c r="N2791" s="253" t="s">
        <v>133</v>
      </c>
      <c r="O2791" s="254"/>
      <c r="P2791" s="255" t="s">
        <v>134</v>
      </c>
      <c r="Q2791" s="256"/>
      <c r="S2791" s="258" t="s">
        <v>135</v>
      </c>
      <c r="T2791" s="259"/>
      <c r="U2791" s="260" t="s">
        <v>136</v>
      </c>
      <c r="V2791" s="261"/>
      <c r="W2791" s="8"/>
      <c r="X2791" s="253" t="s">
        <v>137</v>
      </c>
      <c r="Y2791" s="254"/>
      <c r="Z2791" s="255" t="s">
        <v>138</v>
      </c>
      <c r="AA2791" s="256"/>
      <c r="AB2791" s="8"/>
      <c r="AC2791" s="258" t="s">
        <v>139</v>
      </c>
      <c r="AD2791" s="259"/>
      <c r="AE2791" s="260" t="s">
        <v>140</v>
      </c>
      <c r="AF2791" s="261"/>
      <c r="AG2791" s="8"/>
      <c r="AH2791" s="253" t="s">
        <v>141</v>
      </c>
      <c r="AI2791" s="254"/>
      <c r="AJ2791" s="255" t="s">
        <v>142</v>
      </c>
      <c r="AK2791" s="256"/>
      <c r="AL2791" s="8"/>
      <c r="AM2791" s="258" t="s">
        <v>143</v>
      </c>
      <c r="AN2791" s="259"/>
      <c r="AO2791" s="260" t="s">
        <v>144</v>
      </c>
      <c r="AP2791" s="261"/>
      <c r="AR2791" s="253" t="s">
        <v>145</v>
      </c>
      <c r="AS2791" s="254"/>
      <c r="AT2791" s="255" t="s">
        <v>146</v>
      </c>
      <c r="AU2791" s="256"/>
      <c r="AV2791" s="4"/>
      <c r="AW2791" s="258" t="s">
        <v>147</v>
      </c>
      <c r="AX2791" s="259"/>
      <c r="AY2791" s="260" t="s">
        <v>148</v>
      </c>
      <c r="AZ2791" s="261"/>
      <c r="BA2791" s="8"/>
      <c r="BB2791" s="253" t="s">
        <v>149</v>
      </c>
      <c r="BC2791" s="254"/>
      <c r="BD2791" s="255" t="s">
        <v>150</v>
      </c>
      <c r="BE2791" s="256"/>
      <c r="BF2791" s="4"/>
      <c r="BG2791" s="258" t="s">
        <v>151</v>
      </c>
      <c r="BH2791" s="259"/>
      <c r="BI2791" s="260" t="s">
        <v>152</v>
      </c>
      <c r="BJ2791" s="261"/>
      <c r="BK2791" s="4"/>
      <c r="BL2791" s="253" t="s">
        <v>153</v>
      </c>
      <c r="BM2791" s="254"/>
      <c r="BN2791" s="255" t="s">
        <v>154</v>
      </c>
      <c r="BO2791" s="256"/>
      <c r="BP2791" s="4"/>
      <c r="BQ2791" s="258" t="s">
        <v>155</v>
      </c>
      <c r="BR2791" s="259"/>
      <c r="BS2791" s="260" t="s">
        <v>156</v>
      </c>
      <c r="BT2791" s="261"/>
      <c r="BU2791" s="8"/>
      <c r="BV2791" s="253" t="s">
        <v>157</v>
      </c>
      <c r="BW2791" s="254"/>
      <c r="BX2791" s="255" t="s">
        <v>158</v>
      </c>
      <c r="BY2791" s="256"/>
      <c r="CA2791" s="46" t="s">
        <v>16</v>
      </c>
      <c r="CC2791" s="136" t="s">
        <v>71</v>
      </c>
      <c r="CD2791" s="9"/>
      <c r="CE2791" s="38"/>
      <c r="CF2791" s="38"/>
      <c r="CG2791" s="38"/>
      <c r="CH2791" s="38"/>
    </row>
    <row r="2792" spans="2:91" ht="18.600000000000001" customHeight="1" thickTop="1" thickBot="1">
      <c r="D2792" s="29">
        <v>0</v>
      </c>
      <c r="E2792" s="33">
        <v>0</v>
      </c>
      <c r="F2792" s="31">
        <v>1</v>
      </c>
      <c r="G2792" s="32">
        <v>0</v>
      </c>
      <c r="I2792" s="29">
        <v>0</v>
      </c>
      <c r="J2792" s="33">
        <f t="shared" ref="J2792" si="26892">IF(0=(1-$J$8*$K$8*$B2789^2),10^14,$B2789*$J$8/(1-$J$8*$K$8*$B2789^2))</f>
        <v>-0.16495494639888963</v>
      </c>
      <c r="K2792" s="31">
        <v>1</v>
      </c>
      <c r="L2792" s="32">
        <v>0</v>
      </c>
      <c r="N2792" s="29">
        <f t="shared" ref="N2792" si="26893">D2792*I2789+F2792*I2792-E2792*J2789-G2792*J2792</f>
        <v>0</v>
      </c>
      <c r="O2792" s="33">
        <f t="shared" ref="O2792" si="26894">(D2792*J2789+E2792*I2789+F2792*J2792+G2792*I2792)</f>
        <v>-0.16495494639888963</v>
      </c>
      <c r="P2792" s="31">
        <f t="shared" ref="P2792" si="26895">D2792*K2789+F2792*K2792-E2792*L2789-G2792*L2792</f>
        <v>1</v>
      </c>
      <c r="Q2792" s="32">
        <f t="shared" ref="Q2792" si="26896">(D2792*L2789+E2792*K2789+F2792*L2792+G2792*K2792)</f>
        <v>0</v>
      </c>
      <c r="S2792" s="29">
        <v>0</v>
      </c>
      <c r="T2792" s="33">
        <v>0</v>
      </c>
      <c r="U2792" s="31">
        <v>1</v>
      </c>
      <c r="V2792" s="32">
        <v>0</v>
      </c>
      <c r="X2792" s="29">
        <f t="shared" ref="X2792" si="26897">N2792*S2789+P2792*S2792-O2792*T2789-Q2792*T2792</f>
        <v>0</v>
      </c>
      <c r="Y2792" s="33">
        <f t="shared" ref="Y2792" si="26898">(N2792*T2789+O2792*S2789+P2792*T2792+Q2792*S2792)</f>
        <v>-0.16495494639888963</v>
      </c>
      <c r="Z2792" s="31">
        <f t="shared" ref="Z2792" si="26899">N2792*U2789+P2792*U2792-O2792*V2789-Q2792*V2792</f>
        <v>0.97175984549331207</v>
      </c>
      <c r="AA2792" s="32">
        <f t="shared" ref="AA2792" si="26900">(N2792*V2789+O2792*U2789+P2792*V2792+Q2792*U2792)</f>
        <v>0</v>
      </c>
      <c r="AB2792" s="8"/>
      <c r="AC2792" s="29">
        <v>0</v>
      </c>
      <c r="AD2792" s="33">
        <f t="shared" ref="AD2792" si="26901">IF(0=(1-$AD$8*$AE$8*$B2789^2),10^14,$B2789*$AD$8/(1-$AD$8*$AE$8*$B2789^2))</f>
        <v>-0.12861093693445119</v>
      </c>
      <c r="AE2792" s="31">
        <v>1</v>
      </c>
      <c r="AF2792" s="32">
        <v>0</v>
      </c>
      <c r="AH2792" s="29">
        <f t="shared" ref="AH2792" si="26902">X2792*AC2789+Z2792*AC2792-Y2792*AD2789-AA2792*AD2792</f>
        <v>0</v>
      </c>
      <c r="AI2792" s="33">
        <f t="shared" ref="AI2792" si="26903">(X2792*AD2789+Y2792*AC2789+Z2792*AD2792+AA2792*AC2792)</f>
        <v>-0.28993389060306202</v>
      </c>
      <c r="AJ2792" s="31">
        <f t="shared" ref="AJ2792" si="26904">X2792*AE2789+Z2792*AE2792-Y2792*AF2789-AA2792*AF2792</f>
        <v>0.97175984549331207</v>
      </c>
      <c r="AK2792" s="32">
        <f t="shared" ref="AK2792" si="26905">(X2792*AF2789+Y2792*AE2789+Z2792*AF2792+AA2792*AE2792)</f>
        <v>0</v>
      </c>
      <c r="AL2792" s="8"/>
      <c r="AM2792" s="29">
        <v>0</v>
      </c>
      <c r="AN2792" s="33">
        <v>0</v>
      </c>
      <c r="AO2792" s="31">
        <v>1</v>
      </c>
      <c r="AP2792" s="32">
        <v>0</v>
      </c>
      <c r="AR2792" s="29">
        <f t="shared" ref="AR2792" si="26906">AH2792*AM2789+AJ2792*AM2792-AI2792*AN2789-AK2792*AN2792</f>
        <v>0</v>
      </c>
      <c r="AS2792" s="33">
        <f t="shared" ref="AS2792" si="26907">(AH2792*AN2789+AI2792*AM2789+AJ2792*AN2792+AK2792*AM2792)</f>
        <v>-0.28993389060306202</v>
      </c>
      <c r="AT2792" s="31">
        <f t="shared" ref="AT2792" si="26908">AH2792*AO2789+AJ2792*AO2792-AI2792*AP2789-AK2792*AP2792</f>
        <v>0.9268731953148277</v>
      </c>
      <c r="AU2792" s="32">
        <f t="shared" ref="AU2792" si="26909">(AH2792*AP2789+AI2792*AO2789+AJ2792*AP2792+AK2792*AO2792)</f>
        <v>0</v>
      </c>
      <c r="AV2792" s="8"/>
      <c r="AW2792" s="29">
        <v>0</v>
      </c>
      <c r="AX2792" s="33">
        <f t="shared" ref="AX2792" si="26910">IF(0=(1-$AX$8*$AY$8*$B2789^2),10^14,$B2789*$AX$8/(1-$AX$8*$AY$8*$B2789^2))</f>
        <v>-0.11683912771310206</v>
      </c>
      <c r="AY2792" s="31">
        <v>1</v>
      </c>
      <c r="AZ2792" s="32">
        <v>0</v>
      </c>
      <c r="BB2792" s="29">
        <f t="shared" ref="BB2792" si="26911">AR2792*AW2789+AT2792*AW2792-AS2792*AX2789-AU2792*AX2792</f>
        <v>0</v>
      </c>
      <c r="BC2792" s="33">
        <f t="shared" ref="BC2792" si="26912">(AR2792*AX2789+AS2792*AW2789+AT2792*AX2792+AU2792*AW2792)</f>
        <v>-0.39822894624430216</v>
      </c>
      <c r="BD2792" s="31">
        <f t="shared" ref="BD2792" si="26913">AR2792*AY2789+AT2792*AY2792-AS2792*AZ2789-AU2792*AZ2792</f>
        <v>0.9268731953148277</v>
      </c>
      <c r="BE2792" s="32">
        <f t="shared" ref="BE2792" si="26914">(AR2792*AZ2789+AS2792*AY2789+AT2792*AZ2792+AU2792*AY2792)</f>
        <v>0</v>
      </c>
      <c r="BF2792" s="8"/>
      <c r="BG2792" s="29">
        <v>0</v>
      </c>
      <c r="BH2792" s="33">
        <v>0</v>
      </c>
      <c r="BI2792" s="31">
        <v>1</v>
      </c>
      <c r="BJ2792" s="32">
        <v>0</v>
      </c>
      <c r="BL2792" s="29">
        <f t="shared" ref="BL2792" si="26915">BB2792*BG2789+BD2792*BG2792-BC2792*BH2789-BE2792*BH2792</f>
        <v>0</v>
      </c>
      <c r="BM2792" s="33">
        <f t="shared" ref="BM2792" si="26916">(BB2792*BH2789+BC2792*BG2789+BD2792*BH2792+BE2792*BG2792)</f>
        <v>-0.39822894624430216</v>
      </c>
      <c r="BN2792" s="31">
        <f t="shared" ref="BN2792" si="26917">BB2792*BI2789+BD2792*BI2792-BC2792*BJ2789-BE2792*BJ2792</f>
        <v>0.90519474015156343</v>
      </c>
      <c r="BO2792" s="32">
        <f t="shared" ref="BO2792" si="26918">(BB2792*BJ2789+BC2792*BI2789+BD2792*BJ2792+BE2792*BI2792)</f>
        <v>0</v>
      </c>
      <c r="BP2792" s="8"/>
      <c r="BQ2792" s="19">
        <f t="shared" ref="BQ2792:BQ2855" si="26919">1/$BR$8</f>
        <v>1</v>
      </c>
      <c r="BR2792" s="47">
        <v>0</v>
      </c>
      <c r="BS2792" s="48">
        <v>1</v>
      </c>
      <c r="BT2792" s="49">
        <v>0</v>
      </c>
      <c r="BV2792" s="29">
        <f t="shared" ref="BV2792" si="26920">BL2792*BQ2789+BN2792*BQ2792-BM2792*BR2789-BO2792*BR2792</f>
        <v>0.90519474015156343</v>
      </c>
      <c r="BW2792" s="33">
        <f t="shared" ref="BW2792" si="26921">(BL2792*BR2789+BM2792*BQ2789+BN2792*BR2792+BO2792*BQ2792)</f>
        <v>-0.39822894624430216</v>
      </c>
      <c r="BX2792" s="31">
        <f t="shared" ref="BX2792" si="26922">BL2792*BS2789+BN2792*BS2792-BM2792*BT2789-BO2792*BT2792</f>
        <v>0.90519474015156343</v>
      </c>
      <c r="BY2792" s="32">
        <f t="shared" ref="BY2792" si="26923">(BL2792*BT2789+BM2792*BS2789+BN2792*BT2792+BO2792*BS2792)</f>
        <v>0</v>
      </c>
      <c r="CA2792" s="50">
        <f t="shared" ref="CA2792" si="26924">(180/PI())*ATAN(-1*(BW2789+BW2792)/(BV2789+BV2792))</f>
        <v>25.197129571835518</v>
      </c>
      <c r="CC2792" s="137">
        <f t="shared" ref="CC2792" si="26925">20*LOG(((1-(10^(CA2789/20)^2)*(1-((1-CC2789)/(1+CC2789))^2))^0.5))</f>
        <v>-30.441724232622779</v>
      </c>
      <c r="CD2792" s="9"/>
      <c r="CE2792" s="38"/>
      <c r="CF2792" s="38"/>
      <c r="CG2792" s="38"/>
      <c r="CH2792" s="38"/>
    </row>
    <row r="2793" spans="2:91" ht="18.600000000000001" customHeight="1">
      <c r="CC2793" s="42"/>
    </row>
    <row r="2794" spans="2:91" ht="18.600000000000001" customHeight="1" thickBot="1">
      <c r="E2794" s="22" t="s">
        <v>4</v>
      </c>
      <c r="J2794" s="22" t="s">
        <v>5</v>
      </c>
      <c r="O2794" s="22" t="s">
        <v>6</v>
      </c>
      <c r="T2794" s="22" t="s">
        <v>7</v>
      </c>
      <c r="Y2794" s="22" t="s">
        <v>8</v>
      </c>
      <c r="AD2794" s="22" t="s">
        <v>65</v>
      </c>
      <c r="AI2794" s="22" t="s">
        <v>9</v>
      </c>
      <c r="AN2794" s="22" t="s">
        <v>66</v>
      </c>
      <c r="AS2794" s="22" t="s">
        <v>51</v>
      </c>
      <c r="AX2794" s="22" t="s">
        <v>67</v>
      </c>
      <c r="BC2794" s="22" t="s">
        <v>52</v>
      </c>
      <c r="BH2794" s="22" t="s">
        <v>68</v>
      </c>
      <c r="BM2794" s="22" t="s">
        <v>63</v>
      </c>
      <c r="BQ2794" s="23" t="s">
        <v>69</v>
      </c>
      <c r="BR2794" s="23"/>
      <c r="BS2794" s="24"/>
      <c r="BT2794" s="24"/>
      <c r="BU2794" s="24"/>
      <c r="BW2794" s="22" t="s">
        <v>64</v>
      </c>
    </row>
    <row r="2795" spans="2:91" ht="18.600000000000001" customHeight="1" thickBot="1">
      <c r="D2795" s="249" t="s">
        <v>103</v>
      </c>
      <c r="E2795" s="250"/>
      <c r="F2795" s="251" t="s">
        <v>104</v>
      </c>
      <c r="G2795" s="252"/>
      <c r="H2795" s="229"/>
      <c r="I2795" s="253" t="s">
        <v>11</v>
      </c>
      <c r="J2795" s="254"/>
      <c r="K2795" s="255" t="s">
        <v>12</v>
      </c>
      <c r="L2795" s="256"/>
      <c r="M2795" s="24"/>
      <c r="N2795" s="253" t="s">
        <v>105</v>
      </c>
      <c r="O2795" s="254"/>
      <c r="P2795" s="255" t="s">
        <v>106</v>
      </c>
      <c r="Q2795" s="256"/>
      <c r="R2795" s="24"/>
      <c r="S2795" s="249" t="s">
        <v>107</v>
      </c>
      <c r="T2795" s="250"/>
      <c r="U2795" s="251" t="s">
        <v>108</v>
      </c>
      <c r="V2795" s="252"/>
      <c r="W2795" s="8"/>
      <c r="X2795" s="253" t="s">
        <v>109</v>
      </c>
      <c r="Y2795" s="254"/>
      <c r="Z2795" s="255" t="s">
        <v>110</v>
      </c>
      <c r="AA2795" s="256"/>
      <c r="AB2795" s="8"/>
      <c r="AC2795" s="253" t="s">
        <v>111</v>
      </c>
      <c r="AD2795" s="254"/>
      <c r="AE2795" s="255" t="s">
        <v>14</v>
      </c>
      <c r="AF2795" s="256"/>
      <c r="AG2795" s="8"/>
      <c r="AH2795" s="253" t="s">
        <v>112</v>
      </c>
      <c r="AI2795" s="254"/>
      <c r="AJ2795" s="255" t="s">
        <v>113</v>
      </c>
      <c r="AK2795" s="256"/>
      <c r="AL2795" s="8"/>
      <c r="AM2795" s="249" t="s">
        <v>114</v>
      </c>
      <c r="AN2795" s="250"/>
      <c r="AO2795" s="251" t="s">
        <v>115</v>
      </c>
      <c r="AP2795" s="252"/>
      <c r="AQ2795" s="24"/>
      <c r="AR2795" s="253" t="s">
        <v>116</v>
      </c>
      <c r="AS2795" s="254"/>
      <c r="AT2795" s="255" t="s">
        <v>13</v>
      </c>
      <c r="AU2795" s="256"/>
      <c r="AV2795" s="4"/>
      <c r="AW2795" s="253" t="s">
        <v>117</v>
      </c>
      <c r="AX2795" s="254"/>
      <c r="AY2795" s="255" t="s">
        <v>118</v>
      </c>
      <c r="AZ2795" s="256"/>
      <c r="BA2795" s="8"/>
      <c r="BB2795" s="253" t="s">
        <v>119</v>
      </c>
      <c r="BC2795" s="254"/>
      <c r="BD2795" s="255" t="s">
        <v>120</v>
      </c>
      <c r="BE2795" s="256"/>
      <c r="BF2795" s="4"/>
      <c r="BG2795" s="249" t="s">
        <v>121</v>
      </c>
      <c r="BH2795" s="250"/>
      <c r="BI2795" s="251" t="s">
        <v>122</v>
      </c>
      <c r="BJ2795" s="252"/>
      <c r="BK2795" s="4"/>
      <c r="BL2795" s="253" t="s">
        <v>123</v>
      </c>
      <c r="BM2795" s="254"/>
      <c r="BN2795" s="255" t="s">
        <v>124</v>
      </c>
      <c r="BO2795" s="256"/>
      <c r="BP2795" s="4"/>
      <c r="BQ2795" s="253" t="s">
        <v>125</v>
      </c>
      <c r="BR2795" s="254"/>
      <c r="BS2795" s="255" t="s">
        <v>126</v>
      </c>
      <c r="BT2795" s="256"/>
      <c r="BU2795" s="8"/>
      <c r="BV2795" s="253" t="s">
        <v>127</v>
      </c>
      <c r="BW2795" s="254"/>
      <c r="BX2795" s="255" t="s">
        <v>128</v>
      </c>
      <c r="BY2795" s="256"/>
      <c r="CA2795" s="27" t="s">
        <v>15</v>
      </c>
      <c r="CC2795" s="133" t="s">
        <v>70</v>
      </c>
      <c r="CD2795" s="9"/>
      <c r="CE2795" s="38"/>
      <c r="CF2795" s="38"/>
      <c r="CG2795" s="38"/>
      <c r="CH2795" s="38"/>
    </row>
    <row r="2796" spans="2:91" ht="18.600000000000001" customHeight="1" thickTop="1" thickBot="1">
      <c r="B2796" s="129">
        <v>7.5000000000000098</v>
      </c>
      <c r="D2796" s="29">
        <v>1</v>
      </c>
      <c r="E2796" s="30">
        <v>0</v>
      </c>
      <c r="F2796" s="31">
        <v>0</v>
      </c>
      <c r="G2796" s="32">
        <f t="shared" ref="G2796:G2859" si="26926">-1/($E$8*$B2796)</f>
        <v>-8.7890666666666561E-2</v>
      </c>
      <c r="I2796" s="29">
        <v>1</v>
      </c>
      <c r="J2796" s="33">
        <v>0</v>
      </c>
      <c r="K2796" s="31">
        <v>0</v>
      </c>
      <c r="L2796" s="32">
        <v>0</v>
      </c>
      <c r="N2796" s="29">
        <f t="shared" ref="N2796" si="26927">D2796*I2796+F2796*I2799-E2796*J2796-G2796*J2799</f>
        <v>0.98554087348557995</v>
      </c>
      <c r="O2796" s="33">
        <f t="shared" ref="O2796" si="26928">(D2796*J2796+E2796*I2796+F2796*J2799+G2796*I2799)</f>
        <v>0</v>
      </c>
      <c r="P2796" s="31">
        <f t="shared" ref="P2796" si="26929">D2796*K2796+F2796*K2799-E2796*L2796-G2796*L2799</f>
        <v>0</v>
      </c>
      <c r="Q2796" s="32">
        <f t="shared" ref="Q2796" si="26930">(D2796*L2796+E2796*K2796+F2796*L2799+G2796*K2799)</f>
        <v>-8.7890666666666561E-2</v>
      </c>
      <c r="S2796" s="29">
        <v>1</v>
      </c>
      <c r="T2796" s="30">
        <v>0</v>
      </c>
      <c r="U2796" s="31">
        <v>0</v>
      </c>
      <c r="V2796" s="32">
        <f t="shared" ref="V2796:V2859" si="26931">-1/($T$8*$B2796)</f>
        <v>-0.17074266666666643</v>
      </c>
      <c r="X2796" s="29">
        <f t="shared" ref="X2796" si="26932">N2796*S2796+P2796*S2799-O2796*T2796-Q2796*T2799</f>
        <v>0.98554087348557995</v>
      </c>
      <c r="Y2796" s="33">
        <f t="shared" ref="Y2796" si="26933">(N2796*T2796+O2796*S2796+P2796*T2799+Q2796*S2799)</f>
        <v>0</v>
      </c>
      <c r="Z2796" s="31">
        <f t="shared" ref="Z2796" si="26934">N2796*U2796+P2796*U2799-O2796*V2796-Q2796*V2799</f>
        <v>0</v>
      </c>
      <c r="AA2796" s="32">
        <f t="shared" ref="AA2796" si="26935">(N2796*V2796+O2796*U2796+P2796*V2799+Q2796*U2799)</f>
        <v>-0.25616454351459017</v>
      </c>
      <c r="AB2796" s="8"/>
      <c r="AC2796" s="29">
        <v>1</v>
      </c>
      <c r="AD2796" s="33">
        <v>0</v>
      </c>
      <c r="AE2796" s="31">
        <v>0</v>
      </c>
      <c r="AF2796" s="32">
        <v>0</v>
      </c>
      <c r="AH2796" s="29">
        <f t="shared" ref="AH2796" si="26936">X2796*AC2796+Z2796*AC2799-Y2796*AD2796-AA2796*AD2799</f>
        <v>0.95268496181296991</v>
      </c>
      <c r="AI2796" s="33">
        <f t="shared" ref="AI2796" si="26937">(X2796*AD2796+Y2796*AC2796+Z2796*AD2799+AA2796*AC2799)</f>
        <v>0</v>
      </c>
      <c r="AJ2796" s="31">
        <f t="shared" ref="AJ2796" si="26938">X2796*AE2796+Z2796*AE2799-Y2796*AF2796-AA2796*AF2799</f>
        <v>0</v>
      </c>
      <c r="AK2796" s="32">
        <f t="shared" ref="AK2796" si="26939">(X2796*AF2796+Y2796*AE2796+Z2796*AF2799+AA2796*AE2799)</f>
        <v>-0.25616454351459017</v>
      </c>
      <c r="AL2796" s="8"/>
      <c r="AM2796" s="29">
        <v>1</v>
      </c>
      <c r="AN2796" s="30">
        <v>0</v>
      </c>
      <c r="AO2796" s="31">
        <v>0</v>
      </c>
      <c r="AP2796" s="32">
        <f t="shared" ref="AP2796:AP2859" si="26940">-1/($AN$8*$B2796)</f>
        <v>-0.15440399999999979</v>
      </c>
      <c r="AR2796" s="29">
        <f t="shared" ref="AR2796" si="26941">AH2796*AM2796+AJ2796*AM2799-AI2796*AN2796-AK2796*AN2799</f>
        <v>0.95268496181296991</v>
      </c>
      <c r="AS2796" s="33">
        <f t="shared" ref="AS2796" si="26942">(AH2796*AN2796+AI2796*AM2796+AJ2796*AN2799+AK2796*AM2799)</f>
        <v>0</v>
      </c>
      <c r="AT2796" s="31">
        <f t="shared" ref="AT2796" si="26943">AH2796*AO2796+AJ2796*AO2799-AI2796*AP2796-AK2796*AP2799</f>
        <v>0</v>
      </c>
      <c r="AU2796" s="32">
        <f t="shared" ref="AU2796" si="26944">(AH2796*AP2796+AI2796*AO2796+AJ2796*AP2799+AK2796*AO2799)</f>
        <v>-0.40326291235835976</v>
      </c>
      <c r="AV2796" s="8"/>
      <c r="AW2796" s="29">
        <v>1</v>
      </c>
      <c r="AX2796" s="33">
        <v>0</v>
      </c>
      <c r="AY2796" s="31">
        <v>0</v>
      </c>
      <c r="AZ2796" s="32">
        <v>0</v>
      </c>
      <c r="BB2796" s="29">
        <f t="shared" ref="BB2796" si="26945">AR2796*AW2796+AT2796*AW2799-AS2796*AX2796-AU2796*AX2799</f>
        <v>0.90569560013189077</v>
      </c>
      <c r="BC2796" s="33">
        <f t="shared" ref="BC2796" si="26946">(AR2796*AX2796+AS2796*AW2796+AT2796*AX2799+AU2796*AW2799)</f>
        <v>0</v>
      </c>
      <c r="BD2796" s="31">
        <f t="shared" ref="BD2796" si="26947">AR2796*AY2796+AT2796*AY2799-AS2796*AZ2796-AU2796*AZ2799</f>
        <v>0</v>
      </c>
      <c r="BE2796" s="32">
        <f t="shared" ref="BE2796" si="26948">(AR2796*AZ2796+AS2796*AY2796+AT2796*AZ2799+AU2796*AY2799)</f>
        <v>-0.40326291235835976</v>
      </c>
      <c r="BF2796" s="8"/>
      <c r="BG2796" s="29">
        <v>1</v>
      </c>
      <c r="BH2796" s="30">
        <v>0</v>
      </c>
      <c r="BI2796" s="31">
        <v>0</v>
      </c>
      <c r="BJ2796" s="32">
        <f t="shared" ref="BJ2796:BJ2859" si="26949">-1/($BH$8*$B2796)</f>
        <v>-5.4291999999999931E-2</v>
      </c>
      <c r="BL2796" s="29">
        <f t="shared" ref="BL2796" si="26950">BB2796*BG2796+BD2796*BG2799-BC2796*BH2796-BE2796*BH2799</f>
        <v>0.90569560013189077</v>
      </c>
      <c r="BM2796" s="33">
        <f t="shared" ref="BM2796" si="26951">(BB2796*BH2796+BC2796*BG2796+BD2796*BH2799+BE2796*BG2799)</f>
        <v>0</v>
      </c>
      <c r="BN2796" s="31">
        <f t="shared" ref="BN2796" si="26952">BB2796*BI2796+BD2796*BI2799-BC2796*BJ2796-BE2796*BJ2799</f>
        <v>0</v>
      </c>
      <c r="BO2796" s="32">
        <f t="shared" ref="BO2796" si="26953">(BB2796*BJ2796+BC2796*BI2796+BD2796*BJ2799+BE2796*BI2799)</f>
        <v>-0.45243493788072031</v>
      </c>
      <c r="BP2796" s="8"/>
      <c r="BQ2796" s="34">
        <v>1</v>
      </c>
      <c r="BR2796" s="35">
        <v>0</v>
      </c>
      <c r="BS2796" s="11">
        <v>0</v>
      </c>
      <c r="BT2796" s="36">
        <v>0</v>
      </c>
      <c r="BV2796" s="29">
        <f t="shared" ref="BV2796" si="26954">BL2796*BQ2796+BN2796*BQ2799-BM2796*BR2796-BO2796*BR2799</f>
        <v>0.90569560013189077</v>
      </c>
      <c r="BW2796" s="33">
        <f t="shared" ref="BW2796" si="26955">(BL2796*BR2796+BM2796*BQ2796+BN2796*BR2799+BO2796*BQ2799)</f>
        <v>-0.45243493788072031</v>
      </c>
      <c r="BX2796" s="31">
        <f t="shared" ref="BX2796" si="26956">BL2796*BS2796+BN2796*BS2799-BM2796*BT2796-BO2796*BT2799</f>
        <v>0</v>
      </c>
      <c r="BY2796" s="32">
        <f t="shared" ref="BY2796" si="26957">(BL2796*BT2796+BM2796*BS2796+BN2796*BT2799+BO2796*BS2799)</f>
        <v>-0.45243493788072031</v>
      </c>
      <c r="CA2796" s="37">
        <f t="shared" ref="CA2796" si="26958">20*LOG(((1+$BR$8)/$BR$8)/((BV2796+BV2799)^2+(BW2796+BW2799)^2)^0.5)</f>
        <v>-3.3090453600083699E-3</v>
      </c>
      <c r="CC2796" s="134">
        <f t="shared" ref="CC2796" si="26959">((BV2796^2+BW2796^2)^0.5)/((BV2799^2+BW2799^2)^0.5)</f>
        <v>1.023702564108169</v>
      </c>
      <c r="CD2796" s="9"/>
      <c r="CE2796" s="38"/>
      <c r="CF2796" s="38"/>
      <c r="CG2796" s="38"/>
      <c r="CH2796" s="38"/>
      <c r="CM2796" s="129">
        <v>7.4800000000000102</v>
      </c>
    </row>
    <row r="2797" spans="2:91" ht="18.600000000000001" customHeight="1" thickBot="1">
      <c r="D2797" s="39"/>
      <c r="G2797" s="40"/>
      <c r="I2797" s="39"/>
      <c r="L2797" s="40"/>
      <c r="N2797" s="39"/>
      <c r="Q2797" s="40"/>
      <c r="S2797" s="39"/>
      <c r="V2797" s="40"/>
      <c r="X2797" s="39"/>
      <c r="AA2797" s="40"/>
      <c r="AC2797" s="39"/>
      <c r="AF2797" s="40"/>
      <c r="AH2797" s="39"/>
      <c r="AK2797" s="40"/>
      <c r="AM2797" s="39"/>
      <c r="AP2797" s="40"/>
      <c r="AR2797" s="39"/>
      <c r="AU2797" s="40"/>
      <c r="AW2797" s="39"/>
      <c r="AZ2797" s="40"/>
      <c r="BB2797" s="39"/>
      <c r="BE2797" s="40"/>
      <c r="BG2797" s="39"/>
      <c r="BJ2797" s="40"/>
      <c r="BL2797" s="39"/>
      <c r="BO2797" s="40"/>
      <c r="BQ2797" s="34"/>
      <c r="BR2797" s="11"/>
      <c r="BS2797" s="11"/>
      <c r="BT2797" s="41"/>
      <c r="BV2797" s="39"/>
      <c r="BY2797" s="40"/>
      <c r="CC2797" s="135"/>
      <c r="CD2797" s="9"/>
      <c r="CE2797" s="38"/>
      <c r="CF2797" s="38"/>
      <c r="CG2797" s="38"/>
      <c r="CH2797" s="38"/>
    </row>
    <row r="2798" spans="2:91" ht="18.600000000000001" customHeight="1" thickBot="1">
      <c r="D2798" s="258" t="s">
        <v>129</v>
      </c>
      <c r="E2798" s="259"/>
      <c r="F2798" s="260" t="s">
        <v>130</v>
      </c>
      <c r="G2798" s="261"/>
      <c r="H2798" s="229"/>
      <c r="I2798" s="258" t="s">
        <v>131</v>
      </c>
      <c r="J2798" s="259"/>
      <c r="K2798" s="260" t="s">
        <v>132</v>
      </c>
      <c r="L2798" s="261"/>
      <c r="N2798" s="253" t="s">
        <v>133</v>
      </c>
      <c r="O2798" s="254"/>
      <c r="P2798" s="255" t="s">
        <v>134</v>
      </c>
      <c r="Q2798" s="256"/>
      <c r="S2798" s="258" t="s">
        <v>135</v>
      </c>
      <c r="T2798" s="259"/>
      <c r="U2798" s="260" t="s">
        <v>136</v>
      </c>
      <c r="V2798" s="261"/>
      <c r="W2798" s="8"/>
      <c r="X2798" s="253" t="s">
        <v>137</v>
      </c>
      <c r="Y2798" s="254"/>
      <c r="Z2798" s="255" t="s">
        <v>138</v>
      </c>
      <c r="AA2798" s="256"/>
      <c r="AB2798" s="8"/>
      <c r="AC2798" s="258" t="s">
        <v>139</v>
      </c>
      <c r="AD2798" s="259"/>
      <c r="AE2798" s="260" t="s">
        <v>140</v>
      </c>
      <c r="AF2798" s="261"/>
      <c r="AG2798" s="8"/>
      <c r="AH2798" s="253" t="s">
        <v>141</v>
      </c>
      <c r="AI2798" s="254"/>
      <c r="AJ2798" s="255" t="s">
        <v>142</v>
      </c>
      <c r="AK2798" s="256"/>
      <c r="AL2798" s="8"/>
      <c r="AM2798" s="258" t="s">
        <v>143</v>
      </c>
      <c r="AN2798" s="259"/>
      <c r="AO2798" s="260" t="s">
        <v>144</v>
      </c>
      <c r="AP2798" s="261"/>
      <c r="AR2798" s="253" t="s">
        <v>145</v>
      </c>
      <c r="AS2798" s="254"/>
      <c r="AT2798" s="255" t="s">
        <v>146</v>
      </c>
      <c r="AU2798" s="256"/>
      <c r="AV2798" s="4"/>
      <c r="AW2798" s="258" t="s">
        <v>147</v>
      </c>
      <c r="AX2798" s="259"/>
      <c r="AY2798" s="260" t="s">
        <v>148</v>
      </c>
      <c r="AZ2798" s="261"/>
      <c r="BA2798" s="8"/>
      <c r="BB2798" s="253" t="s">
        <v>149</v>
      </c>
      <c r="BC2798" s="254"/>
      <c r="BD2798" s="255" t="s">
        <v>150</v>
      </c>
      <c r="BE2798" s="256"/>
      <c r="BF2798" s="4"/>
      <c r="BG2798" s="258" t="s">
        <v>151</v>
      </c>
      <c r="BH2798" s="259"/>
      <c r="BI2798" s="260" t="s">
        <v>152</v>
      </c>
      <c r="BJ2798" s="261"/>
      <c r="BK2798" s="4"/>
      <c r="BL2798" s="253" t="s">
        <v>153</v>
      </c>
      <c r="BM2798" s="254"/>
      <c r="BN2798" s="255" t="s">
        <v>154</v>
      </c>
      <c r="BO2798" s="256"/>
      <c r="BP2798" s="4"/>
      <c r="BQ2798" s="258" t="s">
        <v>155</v>
      </c>
      <c r="BR2798" s="259"/>
      <c r="BS2798" s="260" t="s">
        <v>156</v>
      </c>
      <c r="BT2798" s="261"/>
      <c r="BU2798" s="8"/>
      <c r="BV2798" s="253" t="s">
        <v>157</v>
      </c>
      <c r="BW2798" s="254"/>
      <c r="BX2798" s="255" t="s">
        <v>158</v>
      </c>
      <c r="BY2798" s="256"/>
      <c r="CA2798" s="46" t="s">
        <v>16</v>
      </c>
      <c r="CC2798" s="136" t="s">
        <v>71</v>
      </c>
      <c r="CD2798" s="9"/>
      <c r="CE2798" s="38"/>
      <c r="CF2798" s="38"/>
      <c r="CG2798" s="38"/>
      <c r="CH2798" s="38"/>
    </row>
    <row r="2799" spans="2:91" ht="18.600000000000001" customHeight="1" thickTop="1" thickBot="1">
      <c r="D2799" s="29">
        <v>0</v>
      </c>
      <c r="E2799" s="33">
        <v>0</v>
      </c>
      <c r="F2799" s="31">
        <v>1</v>
      </c>
      <c r="G2799" s="32">
        <v>0</v>
      </c>
      <c r="I2799" s="29">
        <v>0</v>
      </c>
      <c r="J2799" s="33">
        <f t="shared" ref="J2799" si="26960">IF(0=(1-$J$8*$K$8*$B2796^2),10^14,$B2796*$J$8/(1-$J$8*$K$8*$B2796^2))</f>
        <v>-0.1645126503506639</v>
      </c>
      <c r="K2799" s="31">
        <v>1</v>
      </c>
      <c r="L2799" s="32">
        <v>0</v>
      </c>
      <c r="N2799" s="29">
        <f t="shared" ref="N2799" si="26961">D2799*I2796+F2799*I2799-E2799*J2796-G2799*J2799</f>
        <v>0</v>
      </c>
      <c r="O2799" s="33">
        <f t="shared" ref="O2799" si="26962">(D2799*J2796+E2799*I2796+F2799*J2799+G2799*I2799)</f>
        <v>-0.1645126503506639</v>
      </c>
      <c r="P2799" s="31">
        <f t="shared" ref="P2799" si="26963">D2799*K2796+F2799*K2799-E2799*L2796-G2799*L2799</f>
        <v>1</v>
      </c>
      <c r="Q2799" s="32">
        <f t="shared" ref="Q2799" si="26964">(D2799*L2796+E2799*K2796+F2799*L2799+G2799*K2799)</f>
        <v>0</v>
      </c>
      <c r="S2799" s="29">
        <v>0</v>
      </c>
      <c r="T2799" s="33">
        <v>0</v>
      </c>
      <c r="U2799" s="31">
        <v>1</v>
      </c>
      <c r="V2799" s="32">
        <v>0</v>
      </c>
      <c r="X2799" s="29">
        <f t="shared" ref="X2799" si="26965">N2799*S2796+P2799*S2799-O2799*T2796-Q2799*T2799</f>
        <v>0</v>
      </c>
      <c r="Y2799" s="33">
        <f t="shared" ref="Y2799" si="26966">(N2799*T2796+O2799*S2796+P2799*T2799+Q2799*S2799)</f>
        <v>-0.1645126503506639</v>
      </c>
      <c r="Z2799" s="31">
        <f t="shared" ref="Z2799" si="26967">N2799*U2796+P2799*U2799-O2799*V2796-Q2799*V2799</f>
        <v>0.97191067137872678</v>
      </c>
      <c r="AA2799" s="32">
        <f t="shared" ref="AA2799" si="26968">(N2799*V2796+O2799*U2796+P2799*V2799+Q2799*U2799)</f>
        <v>0</v>
      </c>
      <c r="AB2799" s="8"/>
      <c r="AC2799" s="29">
        <v>0</v>
      </c>
      <c r="AD2799" s="33">
        <f t="shared" ref="AD2799" si="26969">IF(0=(1-$AD$8*$AE$8*$B2796^2),10^14,$B2796*$AD$8/(1-$AD$8*$AE$8*$B2796^2))</f>
        <v>-0.12826096547877117</v>
      </c>
      <c r="AE2799" s="31">
        <v>1</v>
      </c>
      <c r="AF2799" s="32">
        <v>0</v>
      </c>
      <c r="AH2799" s="29">
        <f t="shared" ref="AH2799" si="26970">X2799*AC2796+Z2799*AC2799-Y2799*AD2796-AA2799*AD2799</f>
        <v>0</v>
      </c>
      <c r="AI2799" s="33">
        <f t="shared" ref="AI2799" si="26971">(X2799*AD2796+Y2799*AC2796+Z2799*AD2799+AA2799*AC2799)</f>
        <v>-0.28917085142082011</v>
      </c>
      <c r="AJ2799" s="31">
        <f t="shared" ref="AJ2799" si="26972">X2799*AE2796+Z2799*AE2799-Y2799*AF2796-AA2799*AF2799</f>
        <v>0.97191067137872678</v>
      </c>
      <c r="AK2799" s="32">
        <f t="shared" ref="AK2799" si="26973">(X2799*AF2796+Y2799*AE2796+Z2799*AF2799+AA2799*AE2799)</f>
        <v>0</v>
      </c>
      <c r="AL2799" s="8"/>
      <c r="AM2799" s="29">
        <v>0</v>
      </c>
      <c r="AN2799" s="33">
        <v>0</v>
      </c>
      <c r="AO2799" s="31">
        <v>1</v>
      </c>
      <c r="AP2799" s="32">
        <v>0</v>
      </c>
      <c r="AR2799" s="29">
        <f t="shared" ref="AR2799" si="26974">AH2799*AM2796+AJ2799*AM2799-AI2799*AN2796-AK2799*AN2799</f>
        <v>0</v>
      </c>
      <c r="AS2799" s="33">
        <f t="shared" ref="AS2799" si="26975">(AH2799*AN2796+AI2799*AM2796+AJ2799*AN2799+AK2799*AM2799)</f>
        <v>-0.28917085142082011</v>
      </c>
      <c r="AT2799" s="31">
        <f t="shared" ref="AT2799" si="26976">AH2799*AO2796+AJ2799*AO2799-AI2799*AP2796-AK2799*AP2799</f>
        <v>0.92726153523594657</v>
      </c>
      <c r="AU2799" s="32">
        <f t="shared" ref="AU2799" si="26977">(AH2799*AP2796+AI2799*AO2796+AJ2799*AP2799+AK2799*AO2799)</f>
        <v>0</v>
      </c>
      <c r="AV2799" s="8"/>
      <c r="AW2799" s="29">
        <v>0</v>
      </c>
      <c r="AX2799" s="33">
        <f t="shared" ref="AX2799" si="26978">IF(0=(1-$AX$8*$AY$8*$B2796^2),10^14,$B2796*$AX$8/(1-$AX$8*$AY$8*$B2796^2))</f>
        <v>-0.11652289422371181</v>
      </c>
      <c r="AY2799" s="31">
        <v>1</v>
      </c>
      <c r="AZ2799" s="32">
        <v>0</v>
      </c>
      <c r="BB2799" s="29">
        <f t="shared" ref="BB2799" si="26979">AR2799*AW2796+AT2799*AW2799-AS2799*AX2796-AU2799*AX2799</f>
        <v>0</v>
      </c>
      <c r="BC2799" s="33">
        <f t="shared" ref="BC2799" si="26980">(AR2799*AX2796+AS2799*AW2796+AT2799*AX2799+AU2799*AW2799)</f>
        <v>-0.39721804920883497</v>
      </c>
      <c r="BD2799" s="31">
        <f t="shared" ref="BD2799" si="26981">AR2799*AY2796+AT2799*AY2799-AS2799*AZ2796-AU2799*AZ2799</f>
        <v>0.92726153523594657</v>
      </c>
      <c r="BE2799" s="32">
        <f t="shared" ref="BE2799" si="26982">(AR2799*AZ2796+AS2799*AY2796+AT2799*AZ2799+AU2799*AY2799)</f>
        <v>0</v>
      </c>
      <c r="BF2799" s="8"/>
      <c r="BG2799" s="29">
        <v>0</v>
      </c>
      <c r="BH2799" s="33">
        <v>0</v>
      </c>
      <c r="BI2799" s="31">
        <v>1</v>
      </c>
      <c r="BJ2799" s="32">
        <v>0</v>
      </c>
      <c r="BL2799" s="29">
        <f t="shared" ref="BL2799" si="26983">BB2799*BG2796+BD2799*BG2799-BC2799*BH2796-BE2799*BH2799</f>
        <v>0</v>
      </c>
      <c r="BM2799" s="33">
        <f t="shared" ref="BM2799" si="26984">(BB2799*BH2796+BC2799*BG2796+BD2799*BH2799+BE2799*BG2799)</f>
        <v>-0.39721804920883497</v>
      </c>
      <c r="BN2799" s="31">
        <f t="shared" ref="BN2799" si="26985">BB2799*BI2796+BD2799*BI2799-BC2799*BJ2796-BE2799*BJ2799</f>
        <v>0.9056957729083005</v>
      </c>
      <c r="BO2799" s="32">
        <f t="shared" ref="BO2799" si="26986">(BB2799*BJ2796+BC2799*BI2796+BD2799*BJ2799+BE2799*BI2799)</f>
        <v>0</v>
      </c>
      <c r="BP2799" s="8"/>
      <c r="BQ2799" s="19">
        <f t="shared" ref="BQ2799:BQ2862" si="26987">1/$BR$8</f>
        <v>1</v>
      </c>
      <c r="BR2799" s="47">
        <v>0</v>
      </c>
      <c r="BS2799" s="48">
        <v>1</v>
      </c>
      <c r="BT2799" s="49">
        <v>0</v>
      </c>
      <c r="BV2799" s="29">
        <f t="shared" ref="BV2799" si="26988">BL2799*BQ2796+BN2799*BQ2799-BM2799*BR2796-BO2799*BR2799</f>
        <v>0.9056957729083005</v>
      </c>
      <c r="BW2799" s="33">
        <f t="shared" ref="BW2799" si="26989">(BL2799*BR2796+BM2799*BQ2796+BN2799*BR2799+BO2799*BQ2799)</f>
        <v>-0.39721804920883497</v>
      </c>
      <c r="BX2799" s="31">
        <f t="shared" ref="BX2799" si="26990">BL2799*BS2796+BN2799*BS2799-BM2799*BT2796-BO2799*BT2799</f>
        <v>0.9056957729083005</v>
      </c>
      <c r="BY2799" s="32">
        <f t="shared" ref="BY2799" si="26991">(BL2799*BT2796+BM2799*BS2796+BN2799*BT2799+BO2799*BS2799)</f>
        <v>0</v>
      </c>
      <c r="CA2799" s="50">
        <f t="shared" ref="CA2799" si="26992">(180/PI())*ATAN(-1*(BW2796+BW2799)/(BV2796+BV2799))</f>
        <v>25.129440540973434</v>
      </c>
      <c r="CC2799" s="137">
        <f t="shared" ref="CC2799" si="26993">20*LOG(((1-(10^(CA2796/20)^2)*(1-((1-CC2796)/(1+CC2796))^2))^0.5))</f>
        <v>-30.463740371612392</v>
      </c>
      <c r="CD2799" s="9"/>
      <c r="CE2799" s="38"/>
      <c r="CF2799" s="38"/>
      <c r="CG2799" s="38"/>
      <c r="CH2799" s="38"/>
    </row>
    <row r="2800" spans="2:91" ht="18.600000000000001" customHeight="1">
      <c r="CC2800" s="42"/>
    </row>
    <row r="2801" spans="2:91" ht="18.600000000000001" customHeight="1" thickBot="1">
      <c r="E2801" s="22" t="s">
        <v>4</v>
      </c>
      <c r="J2801" s="22" t="s">
        <v>5</v>
      </c>
      <c r="O2801" s="22" t="s">
        <v>6</v>
      </c>
      <c r="T2801" s="22" t="s">
        <v>7</v>
      </c>
      <c r="Y2801" s="22" t="s">
        <v>8</v>
      </c>
      <c r="AD2801" s="22" t="s">
        <v>65</v>
      </c>
      <c r="AI2801" s="22" t="s">
        <v>9</v>
      </c>
      <c r="AN2801" s="22" t="s">
        <v>66</v>
      </c>
      <c r="AS2801" s="22" t="s">
        <v>51</v>
      </c>
      <c r="AX2801" s="22" t="s">
        <v>67</v>
      </c>
      <c r="BC2801" s="22" t="s">
        <v>52</v>
      </c>
      <c r="BH2801" s="22" t="s">
        <v>68</v>
      </c>
      <c r="BM2801" s="22" t="s">
        <v>63</v>
      </c>
      <c r="BQ2801" s="23" t="s">
        <v>69</v>
      </c>
      <c r="BR2801" s="23"/>
      <c r="BS2801" s="24"/>
      <c r="BT2801" s="24"/>
      <c r="BU2801" s="24"/>
      <c r="BW2801" s="22" t="s">
        <v>64</v>
      </c>
    </row>
    <row r="2802" spans="2:91" ht="18.600000000000001" customHeight="1" thickBot="1">
      <c r="D2802" s="249" t="s">
        <v>103</v>
      </c>
      <c r="E2802" s="250"/>
      <c r="F2802" s="251" t="s">
        <v>104</v>
      </c>
      <c r="G2802" s="252"/>
      <c r="H2802" s="229"/>
      <c r="I2802" s="253" t="s">
        <v>11</v>
      </c>
      <c r="J2802" s="254"/>
      <c r="K2802" s="255" t="s">
        <v>12</v>
      </c>
      <c r="L2802" s="256"/>
      <c r="M2802" s="24"/>
      <c r="N2802" s="253" t="s">
        <v>105</v>
      </c>
      <c r="O2802" s="254"/>
      <c r="P2802" s="255" t="s">
        <v>106</v>
      </c>
      <c r="Q2802" s="256"/>
      <c r="R2802" s="24"/>
      <c r="S2802" s="249" t="s">
        <v>107</v>
      </c>
      <c r="T2802" s="250"/>
      <c r="U2802" s="251" t="s">
        <v>108</v>
      </c>
      <c r="V2802" s="252"/>
      <c r="W2802" s="8"/>
      <c r="X2802" s="253" t="s">
        <v>109</v>
      </c>
      <c r="Y2802" s="254"/>
      <c r="Z2802" s="255" t="s">
        <v>110</v>
      </c>
      <c r="AA2802" s="256"/>
      <c r="AB2802" s="8"/>
      <c r="AC2802" s="253" t="s">
        <v>111</v>
      </c>
      <c r="AD2802" s="254"/>
      <c r="AE2802" s="255" t="s">
        <v>14</v>
      </c>
      <c r="AF2802" s="256"/>
      <c r="AG2802" s="8"/>
      <c r="AH2802" s="253" t="s">
        <v>112</v>
      </c>
      <c r="AI2802" s="254"/>
      <c r="AJ2802" s="255" t="s">
        <v>113</v>
      </c>
      <c r="AK2802" s="256"/>
      <c r="AL2802" s="8"/>
      <c r="AM2802" s="249" t="s">
        <v>114</v>
      </c>
      <c r="AN2802" s="250"/>
      <c r="AO2802" s="251" t="s">
        <v>115</v>
      </c>
      <c r="AP2802" s="252"/>
      <c r="AQ2802" s="24"/>
      <c r="AR2802" s="253" t="s">
        <v>116</v>
      </c>
      <c r="AS2802" s="254"/>
      <c r="AT2802" s="255" t="s">
        <v>13</v>
      </c>
      <c r="AU2802" s="256"/>
      <c r="AV2802" s="4"/>
      <c r="AW2802" s="253" t="s">
        <v>117</v>
      </c>
      <c r="AX2802" s="254"/>
      <c r="AY2802" s="255" t="s">
        <v>118</v>
      </c>
      <c r="AZ2802" s="256"/>
      <c r="BA2802" s="8"/>
      <c r="BB2802" s="253" t="s">
        <v>119</v>
      </c>
      <c r="BC2802" s="254"/>
      <c r="BD2802" s="255" t="s">
        <v>120</v>
      </c>
      <c r="BE2802" s="256"/>
      <c r="BF2802" s="4"/>
      <c r="BG2802" s="249" t="s">
        <v>121</v>
      </c>
      <c r="BH2802" s="250"/>
      <c r="BI2802" s="251" t="s">
        <v>122</v>
      </c>
      <c r="BJ2802" s="252"/>
      <c r="BK2802" s="4"/>
      <c r="BL2802" s="253" t="s">
        <v>123</v>
      </c>
      <c r="BM2802" s="254"/>
      <c r="BN2802" s="255" t="s">
        <v>124</v>
      </c>
      <c r="BO2802" s="256"/>
      <c r="BP2802" s="4"/>
      <c r="BQ2802" s="253" t="s">
        <v>125</v>
      </c>
      <c r="BR2802" s="254"/>
      <c r="BS2802" s="255" t="s">
        <v>126</v>
      </c>
      <c r="BT2802" s="256"/>
      <c r="BU2802" s="8"/>
      <c r="BV2802" s="253" t="s">
        <v>127</v>
      </c>
      <c r="BW2802" s="254"/>
      <c r="BX2802" s="255" t="s">
        <v>128</v>
      </c>
      <c r="BY2802" s="256"/>
      <c r="CA2802" s="27" t="s">
        <v>15</v>
      </c>
      <c r="CC2802" s="133" t="s">
        <v>70</v>
      </c>
      <c r="CD2802" s="9"/>
      <c r="CE2802" s="38"/>
      <c r="CF2802" s="38"/>
      <c r="CG2802" s="38"/>
      <c r="CH2802" s="38"/>
    </row>
    <row r="2803" spans="2:91" ht="18.600000000000001" customHeight="1" thickTop="1" thickBot="1">
      <c r="B2803" s="129">
        <v>7.5200000000000102</v>
      </c>
      <c r="D2803" s="29">
        <v>1</v>
      </c>
      <c r="E2803" s="30">
        <v>0</v>
      </c>
      <c r="F2803" s="31">
        <v>0</v>
      </c>
      <c r="G2803" s="32">
        <f t="shared" ref="G2803:G2866" si="26994">-1/($E$8*$B2803)</f>
        <v>-8.7656914893616905E-2</v>
      </c>
      <c r="I2803" s="29">
        <v>1</v>
      </c>
      <c r="J2803" s="33">
        <v>0</v>
      </c>
      <c r="K2803" s="31">
        <v>0</v>
      </c>
      <c r="L2803" s="32">
        <v>0</v>
      </c>
      <c r="N2803" s="29">
        <f t="shared" ref="N2803" si="26995">D2803*I2803+F2803*I2806-E2803*J2803-G2803*J2806</f>
        <v>0.98561789100205333</v>
      </c>
      <c r="O2803" s="33">
        <f t="shared" ref="O2803" si="26996">(D2803*J2803+E2803*I2803+F2803*J2806+G2803*I2806)</f>
        <v>0</v>
      </c>
      <c r="P2803" s="31">
        <f t="shared" ref="P2803" si="26997">D2803*K2803+F2803*K2806-E2803*L2803-G2803*L2806</f>
        <v>0</v>
      </c>
      <c r="Q2803" s="32">
        <f t="shared" ref="Q2803" si="26998">(D2803*L2803+E2803*K2803+F2803*L2806+G2803*K2806)</f>
        <v>-8.7656914893616905E-2</v>
      </c>
      <c r="S2803" s="29">
        <v>1</v>
      </c>
      <c r="T2803" s="30">
        <v>0</v>
      </c>
      <c r="U2803" s="31">
        <v>0</v>
      </c>
      <c r="V2803" s="32">
        <f t="shared" ref="V2803:V2866" si="26999">-1/($T$8*$B2803)</f>
        <v>-0.17028856382978699</v>
      </c>
      <c r="X2803" s="29">
        <f t="shared" ref="X2803" si="27000">N2803*S2803+P2803*S2806-O2803*T2803-Q2803*T2806</f>
        <v>0.98561789100205333</v>
      </c>
      <c r="Y2803" s="33">
        <f t="shared" ref="Y2803" si="27001">(N2803*T2803+O2803*S2803+P2803*T2806+Q2803*S2806)</f>
        <v>0</v>
      </c>
      <c r="Z2803" s="31">
        <f t="shared" ref="Z2803" si="27002">N2803*U2803+P2803*U2806-O2803*V2803-Q2803*V2806</f>
        <v>0</v>
      </c>
      <c r="AA2803" s="32">
        <f t="shared" ref="AA2803" si="27003">(N2803*V2803+O2803*U2803+P2803*V2806+Q2803*U2806)</f>
        <v>-0.25549637003730008</v>
      </c>
      <c r="AB2803" s="8"/>
      <c r="AC2803" s="29">
        <v>1</v>
      </c>
      <c r="AD2803" s="33">
        <v>0</v>
      </c>
      <c r="AE2803" s="31">
        <v>0</v>
      </c>
      <c r="AF2803" s="32">
        <v>0</v>
      </c>
      <c r="AH2803" s="29">
        <f t="shared" ref="AH2803" si="27004">X2803*AC2803+Z2803*AC2806-Y2803*AD2803-AA2803*AD2806</f>
        <v>0.95293660629805377</v>
      </c>
      <c r="AI2803" s="33">
        <f t="shared" ref="AI2803" si="27005">(X2803*AD2803+Y2803*AC2803+Z2803*AD2806+AA2803*AC2806)</f>
        <v>0</v>
      </c>
      <c r="AJ2803" s="31">
        <f t="shared" ref="AJ2803" si="27006">X2803*AE2803+Z2803*AE2806-Y2803*AF2803-AA2803*AF2806</f>
        <v>0</v>
      </c>
      <c r="AK2803" s="32">
        <f t="shared" ref="AK2803" si="27007">(X2803*AF2803+Y2803*AE2803+Z2803*AF2806+AA2803*AE2806)</f>
        <v>-0.25549637003730008</v>
      </c>
      <c r="AL2803" s="8"/>
      <c r="AM2803" s="29">
        <v>1</v>
      </c>
      <c r="AN2803" s="30">
        <v>0</v>
      </c>
      <c r="AO2803" s="31">
        <v>0</v>
      </c>
      <c r="AP2803" s="32">
        <f t="shared" ref="AP2803:AP2866" si="27008">-1/($AN$8*$B2803)</f>
        <v>-0.15399335106382958</v>
      </c>
      <c r="AR2803" s="29">
        <f t="shared" ref="AR2803" si="27009">AH2803*AM2803+AJ2803*AM2806-AI2803*AN2803-AK2803*AN2806</f>
        <v>0.95293660629805377</v>
      </c>
      <c r="AS2803" s="33">
        <f t="shared" ref="AS2803" si="27010">(AH2803*AN2803+AI2803*AM2803+AJ2803*AN2806+AK2803*AM2806)</f>
        <v>0</v>
      </c>
      <c r="AT2803" s="31">
        <f t="shared" ref="AT2803" si="27011">AH2803*AO2803+AJ2803*AO2806-AI2803*AP2803-AK2803*AP2806</f>
        <v>0</v>
      </c>
      <c r="AU2803" s="32">
        <f t="shared" ref="AU2803" si="27012">(AH2803*AP2803+AI2803*AO2803+AJ2803*AP2806+AK2803*AO2806)</f>
        <v>-0.40224227139253066</v>
      </c>
      <c r="AV2803" s="8"/>
      <c r="AW2803" s="29">
        <v>1</v>
      </c>
      <c r="AX2803" s="33">
        <v>0</v>
      </c>
      <c r="AY2803" s="31">
        <v>0</v>
      </c>
      <c r="AZ2803" s="32">
        <v>0</v>
      </c>
      <c r="BB2803" s="29">
        <f t="shared" ref="BB2803" si="27013">AR2803*AW2803+AT2803*AW2806-AS2803*AX2803-AU2803*AX2806</f>
        <v>0.90619268347250281</v>
      </c>
      <c r="BC2803" s="33">
        <f t="shared" ref="BC2803" si="27014">(AR2803*AX2803+AS2803*AW2803+AT2803*AX2806+AU2803*AW2806)</f>
        <v>0</v>
      </c>
      <c r="BD2803" s="31">
        <f t="shared" ref="BD2803" si="27015">AR2803*AY2803+AT2803*AY2806-AS2803*AZ2803-AU2803*AZ2806</f>
        <v>0</v>
      </c>
      <c r="BE2803" s="32">
        <f t="shared" ref="BE2803" si="27016">(AR2803*AZ2803+AS2803*AY2803+AT2803*AZ2806+AU2803*AY2806)</f>
        <v>-0.40224227139253066</v>
      </c>
      <c r="BF2803" s="8"/>
      <c r="BG2803" s="29">
        <v>1</v>
      </c>
      <c r="BH2803" s="30">
        <v>0</v>
      </c>
      <c r="BI2803" s="31">
        <v>0</v>
      </c>
      <c r="BJ2803" s="32">
        <f t="shared" ref="BJ2803:BJ2866" si="27017">-1/($BH$8*$B2803)</f>
        <v>-5.4147606382978643E-2</v>
      </c>
      <c r="BL2803" s="29">
        <f t="shared" ref="BL2803" si="27018">BB2803*BG2803+BD2803*BG2806-BC2803*BH2803-BE2803*BH2806</f>
        <v>0.90619268347250281</v>
      </c>
      <c r="BM2803" s="33">
        <f t="shared" ref="BM2803" si="27019">(BB2803*BH2803+BC2803*BG2803+BD2803*BH2806+BE2803*BG2806)</f>
        <v>0</v>
      </c>
      <c r="BN2803" s="31">
        <f t="shared" ref="BN2803" si="27020">BB2803*BI2803+BD2803*BI2806-BC2803*BJ2803-BE2803*BJ2806</f>
        <v>0</v>
      </c>
      <c r="BO2803" s="32">
        <f t="shared" ref="BO2803" si="27021">(BB2803*BJ2803+BC2803*BI2803+BD2803*BJ2806+BE2803*BI2806)</f>
        <v>-0.45131043612433491</v>
      </c>
      <c r="BP2803" s="8"/>
      <c r="BQ2803" s="34">
        <v>1</v>
      </c>
      <c r="BR2803" s="35">
        <v>0</v>
      </c>
      <c r="BS2803" s="11">
        <v>0</v>
      </c>
      <c r="BT2803" s="36">
        <v>0</v>
      </c>
      <c r="BV2803" s="29">
        <f t="shared" ref="BV2803" si="27022">BL2803*BQ2803+BN2803*BQ2806-BM2803*BR2803-BO2803*BR2806</f>
        <v>0.90619268347250281</v>
      </c>
      <c r="BW2803" s="33">
        <f t="shared" ref="BW2803" si="27023">(BL2803*BR2803+BM2803*BQ2803+BN2803*BR2806+BO2803*BQ2806)</f>
        <v>-0.45131043612433491</v>
      </c>
      <c r="BX2803" s="31">
        <f t="shared" ref="BX2803" si="27024">BL2803*BS2803+BN2803*BS2806-BM2803*BT2803-BO2803*BT2806</f>
        <v>0</v>
      </c>
      <c r="BY2803" s="32">
        <f t="shared" ref="BY2803" si="27025">(BL2803*BT2803+BM2803*BS2803+BN2803*BT2806+BO2803*BS2806)</f>
        <v>-0.45131043612433491</v>
      </c>
      <c r="CA2803" s="37">
        <f t="shared" ref="CA2803" si="27026">20*LOG(((1+$BR$8)/$BR$8)/((BV2803+BV2806)^2+(BW2803+BW2806)^2)^0.5)</f>
        <v>-3.2948543389117544E-3</v>
      </c>
      <c r="CC2803" s="134">
        <f t="shared" ref="CC2803" si="27027">((BV2803^2+BW2803^2)^0.5)/((BV2806^2+BW2806^2)^0.5)</f>
        <v>1.023591186450385</v>
      </c>
      <c r="CD2803" s="9"/>
      <c r="CE2803" s="38"/>
      <c r="CF2803" s="38"/>
      <c r="CG2803" s="38"/>
      <c r="CH2803" s="38"/>
      <c r="CM2803" s="129">
        <v>7.5000000000000098</v>
      </c>
    </row>
    <row r="2804" spans="2:91" ht="18.600000000000001" customHeight="1" thickBot="1">
      <c r="D2804" s="39"/>
      <c r="G2804" s="40"/>
      <c r="I2804" s="39"/>
      <c r="L2804" s="40"/>
      <c r="N2804" s="39"/>
      <c r="Q2804" s="40"/>
      <c r="S2804" s="39"/>
      <c r="V2804" s="40"/>
      <c r="X2804" s="39"/>
      <c r="AA2804" s="40"/>
      <c r="AC2804" s="39"/>
      <c r="AF2804" s="40"/>
      <c r="AH2804" s="39"/>
      <c r="AK2804" s="40"/>
      <c r="AM2804" s="39"/>
      <c r="AP2804" s="40"/>
      <c r="AR2804" s="39"/>
      <c r="AU2804" s="40"/>
      <c r="AW2804" s="39"/>
      <c r="AZ2804" s="40"/>
      <c r="BB2804" s="39"/>
      <c r="BE2804" s="40"/>
      <c r="BG2804" s="39"/>
      <c r="BJ2804" s="40"/>
      <c r="BL2804" s="39"/>
      <c r="BO2804" s="40"/>
      <c r="BQ2804" s="34"/>
      <c r="BR2804" s="11"/>
      <c r="BS2804" s="11"/>
      <c r="BT2804" s="41"/>
      <c r="BV2804" s="39"/>
      <c r="BY2804" s="40"/>
      <c r="CC2804" s="135"/>
      <c r="CD2804" s="9"/>
      <c r="CE2804" s="38"/>
      <c r="CF2804" s="38"/>
      <c r="CG2804" s="38"/>
      <c r="CH2804" s="38"/>
    </row>
    <row r="2805" spans="2:91" ht="18.600000000000001" customHeight="1" thickBot="1">
      <c r="D2805" s="258" t="s">
        <v>129</v>
      </c>
      <c r="E2805" s="259"/>
      <c r="F2805" s="260" t="s">
        <v>130</v>
      </c>
      <c r="G2805" s="261"/>
      <c r="H2805" s="229"/>
      <c r="I2805" s="258" t="s">
        <v>131</v>
      </c>
      <c r="J2805" s="259"/>
      <c r="K2805" s="260" t="s">
        <v>132</v>
      </c>
      <c r="L2805" s="261"/>
      <c r="N2805" s="253" t="s">
        <v>133</v>
      </c>
      <c r="O2805" s="254"/>
      <c r="P2805" s="255" t="s">
        <v>134</v>
      </c>
      <c r="Q2805" s="256"/>
      <c r="S2805" s="258" t="s">
        <v>135</v>
      </c>
      <c r="T2805" s="259"/>
      <c r="U2805" s="260" t="s">
        <v>136</v>
      </c>
      <c r="V2805" s="261"/>
      <c r="W2805" s="8"/>
      <c r="X2805" s="253" t="s">
        <v>137</v>
      </c>
      <c r="Y2805" s="254"/>
      <c r="Z2805" s="255" t="s">
        <v>138</v>
      </c>
      <c r="AA2805" s="256"/>
      <c r="AB2805" s="8"/>
      <c r="AC2805" s="258" t="s">
        <v>139</v>
      </c>
      <c r="AD2805" s="259"/>
      <c r="AE2805" s="260" t="s">
        <v>140</v>
      </c>
      <c r="AF2805" s="261"/>
      <c r="AG2805" s="8"/>
      <c r="AH2805" s="253" t="s">
        <v>141</v>
      </c>
      <c r="AI2805" s="254"/>
      <c r="AJ2805" s="255" t="s">
        <v>142</v>
      </c>
      <c r="AK2805" s="256"/>
      <c r="AL2805" s="8"/>
      <c r="AM2805" s="258" t="s">
        <v>143</v>
      </c>
      <c r="AN2805" s="259"/>
      <c r="AO2805" s="260" t="s">
        <v>144</v>
      </c>
      <c r="AP2805" s="261"/>
      <c r="AR2805" s="253" t="s">
        <v>145</v>
      </c>
      <c r="AS2805" s="254"/>
      <c r="AT2805" s="255" t="s">
        <v>146</v>
      </c>
      <c r="AU2805" s="256"/>
      <c r="AV2805" s="4"/>
      <c r="AW2805" s="258" t="s">
        <v>147</v>
      </c>
      <c r="AX2805" s="259"/>
      <c r="AY2805" s="260" t="s">
        <v>148</v>
      </c>
      <c r="AZ2805" s="261"/>
      <c r="BA2805" s="8"/>
      <c r="BB2805" s="253" t="s">
        <v>149</v>
      </c>
      <c r="BC2805" s="254"/>
      <c r="BD2805" s="255" t="s">
        <v>150</v>
      </c>
      <c r="BE2805" s="256"/>
      <c r="BF2805" s="4"/>
      <c r="BG2805" s="258" t="s">
        <v>151</v>
      </c>
      <c r="BH2805" s="259"/>
      <c r="BI2805" s="260" t="s">
        <v>152</v>
      </c>
      <c r="BJ2805" s="261"/>
      <c r="BK2805" s="4"/>
      <c r="BL2805" s="253" t="s">
        <v>153</v>
      </c>
      <c r="BM2805" s="254"/>
      <c r="BN2805" s="255" t="s">
        <v>154</v>
      </c>
      <c r="BO2805" s="256"/>
      <c r="BP2805" s="4"/>
      <c r="BQ2805" s="258" t="s">
        <v>155</v>
      </c>
      <c r="BR2805" s="259"/>
      <c r="BS2805" s="260" t="s">
        <v>156</v>
      </c>
      <c r="BT2805" s="261"/>
      <c r="BU2805" s="8"/>
      <c r="BV2805" s="253" t="s">
        <v>157</v>
      </c>
      <c r="BW2805" s="254"/>
      <c r="BX2805" s="255" t="s">
        <v>158</v>
      </c>
      <c r="BY2805" s="256"/>
      <c r="CA2805" s="46" t="s">
        <v>16</v>
      </c>
      <c r="CC2805" s="136" t="s">
        <v>71</v>
      </c>
      <c r="CD2805" s="9"/>
      <c r="CE2805" s="38"/>
      <c r="CF2805" s="38"/>
      <c r="CG2805" s="38"/>
      <c r="CH2805" s="38"/>
    </row>
    <row r="2806" spans="2:91" ht="18.600000000000001" customHeight="1" thickTop="1" thickBot="1">
      <c r="D2806" s="29">
        <v>0</v>
      </c>
      <c r="E2806" s="33">
        <v>0</v>
      </c>
      <c r="F2806" s="31">
        <v>1</v>
      </c>
      <c r="G2806" s="32">
        <v>0</v>
      </c>
      <c r="I2806" s="29">
        <v>0</v>
      </c>
      <c r="J2806" s="33">
        <f t="shared" ref="J2806" si="27028">IF(0=(1-$J$8*$K$8*$B2803^2),10^14,$B2803*$J$8/(1-$J$8*$K$8*$B2803^2))</f>
        <v>-0.16407272621220143</v>
      </c>
      <c r="K2806" s="31">
        <v>1</v>
      </c>
      <c r="L2806" s="32">
        <v>0</v>
      </c>
      <c r="N2806" s="29">
        <f t="shared" ref="N2806" si="27029">D2806*I2803+F2806*I2806-E2806*J2803-G2806*J2806</f>
        <v>0</v>
      </c>
      <c r="O2806" s="33">
        <f t="shared" ref="O2806" si="27030">(D2806*J2803+E2806*I2803+F2806*J2806+G2806*I2806)</f>
        <v>-0.16407272621220143</v>
      </c>
      <c r="P2806" s="31">
        <f t="shared" ref="P2806" si="27031">D2806*K2803+F2806*K2806-E2806*L2803-G2806*L2806</f>
        <v>1</v>
      </c>
      <c r="Q2806" s="32">
        <f t="shared" ref="Q2806" si="27032">(D2806*L2803+E2806*K2803+F2806*L2806+G2806*K2806)</f>
        <v>0</v>
      </c>
      <c r="S2806" s="29">
        <v>0</v>
      </c>
      <c r="T2806" s="33">
        <v>0</v>
      </c>
      <c r="U2806" s="31">
        <v>1</v>
      </c>
      <c r="V2806" s="32">
        <v>0</v>
      </c>
      <c r="X2806" s="29">
        <f t="shared" ref="X2806" si="27033">N2806*S2803+P2806*S2806-O2806*T2803-Q2806*T2806</f>
        <v>0</v>
      </c>
      <c r="Y2806" s="33">
        <f t="shared" ref="Y2806" si="27034">(N2806*T2803+O2806*S2803+P2806*T2806+Q2806*S2806)</f>
        <v>-0.16407272621220143</v>
      </c>
      <c r="Z2806" s="31">
        <f t="shared" ref="Z2806" si="27035">N2806*U2803+P2806*U2806-O2806*V2803-Q2806*V2806</f>
        <v>0.97206029108968639</v>
      </c>
      <c r="AA2806" s="32">
        <f t="shared" ref="AA2806" si="27036">(N2806*V2803+O2806*U2803+P2806*V2806+Q2806*U2806)</f>
        <v>0</v>
      </c>
      <c r="AB2806" s="8"/>
      <c r="AC2806" s="29">
        <v>0</v>
      </c>
      <c r="AD2806" s="33">
        <f t="shared" ref="AD2806" si="27037">IF(0=(1-$AD$8*$AE$8*$B2803^2),10^14,$B2803*$AD$8/(1-$AD$8*$AE$8*$B2803^2))</f>
        <v>-0.12791291202778499</v>
      </c>
      <c r="AE2806" s="31">
        <v>1</v>
      </c>
      <c r="AF2806" s="32">
        <v>0</v>
      </c>
      <c r="AH2806" s="29">
        <f t="shared" ref="AH2806" si="27038">X2806*AC2803+Z2806*AC2806-Y2806*AD2803-AA2806*AD2806</f>
        <v>0</v>
      </c>
      <c r="AI2806" s="33">
        <f t="shared" ref="AI2806" si="27039">(X2806*AD2803+Y2806*AC2803+Z2806*AD2806+AA2806*AC2806)</f>
        <v>-0.28841178871205952</v>
      </c>
      <c r="AJ2806" s="31">
        <f t="shared" ref="AJ2806" si="27040">X2806*AE2803+Z2806*AE2806-Y2806*AF2803-AA2806*AF2806</f>
        <v>0.97206029108968639</v>
      </c>
      <c r="AK2806" s="32">
        <f t="shared" ref="AK2806" si="27041">(X2806*AF2803+Y2806*AE2803+Z2806*AF2806+AA2806*AE2806)</f>
        <v>0</v>
      </c>
      <c r="AL2806" s="8"/>
      <c r="AM2806" s="29">
        <v>0</v>
      </c>
      <c r="AN2806" s="33">
        <v>0</v>
      </c>
      <c r="AO2806" s="31">
        <v>1</v>
      </c>
      <c r="AP2806" s="32">
        <v>0</v>
      </c>
      <c r="AR2806" s="29">
        <f t="shared" ref="AR2806" si="27042">AH2806*AM2803+AJ2806*AM2806-AI2806*AN2803-AK2806*AN2806</f>
        <v>0</v>
      </c>
      <c r="AS2806" s="33">
        <f t="shared" ref="AS2806" si="27043">(AH2806*AN2803+AI2806*AM2803+AJ2806*AN2806+AK2806*AM2806)</f>
        <v>-0.28841178871205952</v>
      </c>
      <c r="AT2806" s="31">
        <f t="shared" ref="AT2806" si="27044">AH2806*AO2803+AJ2806*AO2806-AI2806*AP2803-AK2806*AP2806</f>
        <v>0.9276467932596032</v>
      </c>
      <c r="AU2806" s="32">
        <f t="shared" ref="AU2806" si="27045">(AH2806*AP2803+AI2806*AO2803+AJ2806*AP2806+AK2806*AO2806)</f>
        <v>0</v>
      </c>
      <c r="AV2806" s="8"/>
      <c r="AW2806" s="29">
        <v>0</v>
      </c>
      <c r="AX2806" s="33">
        <f t="shared" ref="AX2806" si="27046">IF(0=(1-$AX$8*$AY$8*$B2803^2),10^14,$B2803*$AX$8/(1-$AX$8*$AY$8*$B2803^2))</f>
        <v>-0.11620838024737476</v>
      </c>
      <c r="AY2806" s="31">
        <v>1</v>
      </c>
      <c r="AZ2806" s="32">
        <v>0</v>
      </c>
      <c r="BB2806" s="29">
        <f t="shared" ref="BB2806" si="27047">AR2806*AW2803+AT2806*AW2806-AS2806*AX2803-AU2806*AX2806</f>
        <v>0</v>
      </c>
      <c r="BC2806" s="33">
        <f t="shared" ref="BC2806" si="27048">(AR2806*AX2803+AS2806*AW2803+AT2806*AX2806+AU2806*AW2806)</f>
        <v>-0.39621211999842931</v>
      </c>
      <c r="BD2806" s="31">
        <f t="shared" ref="BD2806" si="27049">AR2806*AY2803+AT2806*AY2806-AS2806*AZ2803-AU2806*AZ2806</f>
        <v>0.9276467932596032</v>
      </c>
      <c r="BE2806" s="32">
        <f t="shared" ref="BE2806" si="27050">(AR2806*AZ2803+AS2806*AY2803+AT2806*AZ2806+AU2806*AY2806)</f>
        <v>0</v>
      </c>
      <c r="BF2806" s="8"/>
      <c r="BG2806" s="29">
        <v>0</v>
      </c>
      <c r="BH2806" s="33">
        <v>0</v>
      </c>
      <c r="BI2806" s="31">
        <v>1</v>
      </c>
      <c r="BJ2806" s="32">
        <v>0</v>
      </c>
      <c r="BL2806" s="29">
        <f t="shared" ref="BL2806" si="27051">BB2806*BG2803+BD2806*BG2806-BC2806*BH2803-BE2806*BH2806</f>
        <v>0</v>
      </c>
      <c r="BM2806" s="33">
        <f t="shared" ref="BM2806" si="27052">(BB2806*BH2803+BC2806*BG2803+BD2806*BH2806+BE2806*BG2806)</f>
        <v>-0.39621211999842931</v>
      </c>
      <c r="BN2806" s="31">
        <f t="shared" ref="BN2806" si="27053">BB2806*BI2803+BD2806*BI2806-BC2806*BJ2803-BE2806*BJ2806</f>
        <v>0.90619285534176275</v>
      </c>
      <c r="BO2806" s="32">
        <f t="shared" ref="BO2806" si="27054">(BB2806*BJ2803+BC2806*BI2803+BD2806*BJ2806+BE2806*BI2806)</f>
        <v>0</v>
      </c>
      <c r="BP2806" s="8"/>
      <c r="BQ2806" s="19">
        <f t="shared" ref="BQ2806:BQ2869" si="27055">1/$BR$8</f>
        <v>1</v>
      </c>
      <c r="BR2806" s="47">
        <v>0</v>
      </c>
      <c r="BS2806" s="48">
        <v>1</v>
      </c>
      <c r="BT2806" s="49">
        <v>0</v>
      </c>
      <c r="BV2806" s="29">
        <f t="shared" ref="BV2806" si="27056">BL2806*BQ2803+BN2806*BQ2806-BM2806*BR2803-BO2806*BR2806</f>
        <v>0.90619285534176275</v>
      </c>
      <c r="BW2806" s="33">
        <f t="shared" ref="BW2806" si="27057">(BL2806*BR2803+BM2806*BQ2803+BN2806*BR2806+BO2806*BQ2806)</f>
        <v>-0.39621211999842931</v>
      </c>
      <c r="BX2806" s="31">
        <f t="shared" ref="BX2806" si="27058">BL2806*BS2803+BN2806*BS2806-BM2806*BT2803-BO2806*BT2806</f>
        <v>0.90619285534176275</v>
      </c>
      <c r="BY2806" s="32">
        <f t="shared" ref="BY2806" si="27059">(BL2806*BT2803+BM2806*BS2803+BN2806*BT2806+BO2806*BS2806)</f>
        <v>0</v>
      </c>
      <c r="CA2806" s="50">
        <f t="shared" ref="CA2806" si="27060">(180/PI())*ATAN(-1*(BW2803+BW2806)/(BV2803+BV2806))</f>
        <v>25.062115616954021</v>
      </c>
      <c r="CC2806" s="137">
        <f t="shared" ref="CC2806" si="27061">20*LOG(((1-(10^(CA2803/20)^2)*(1-((1-CC2803)/(1+CC2803))^2))^0.5))</f>
        <v>-30.485710303261385</v>
      </c>
      <c r="CD2806" s="9"/>
      <c r="CE2806" s="38"/>
      <c r="CF2806" s="38"/>
      <c r="CG2806" s="38"/>
      <c r="CH2806" s="38"/>
    </row>
    <row r="2807" spans="2:91" ht="18.600000000000001" customHeight="1">
      <c r="CC2807" s="42"/>
    </row>
    <row r="2808" spans="2:91" ht="18.600000000000001" customHeight="1" thickBot="1">
      <c r="E2808" s="22" t="s">
        <v>4</v>
      </c>
      <c r="J2808" s="22" t="s">
        <v>5</v>
      </c>
      <c r="O2808" s="22" t="s">
        <v>6</v>
      </c>
      <c r="T2808" s="22" t="s">
        <v>7</v>
      </c>
      <c r="Y2808" s="22" t="s">
        <v>8</v>
      </c>
      <c r="AD2808" s="22" t="s">
        <v>65</v>
      </c>
      <c r="AI2808" s="22" t="s">
        <v>9</v>
      </c>
      <c r="AN2808" s="22" t="s">
        <v>66</v>
      </c>
      <c r="AS2808" s="22" t="s">
        <v>51</v>
      </c>
      <c r="AX2808" s="22" t="s">
        <v>67</v>
      </c>
      <c r="BC2808" s="22" t="s">
        <v>52</v>
      </c>
      <c r="BH2808" s="22" t="s">
        <v>68</v>
      </c>
      <c r="BM2808" s="22" t="s">
        <v>63</v>
      </c>
      <c r="BQ2808" s="23" t="s">
        <v>69</v>
      </c>
      <c r="BR2808" s="23"/>
      <c r="BS2808" s="24"/>
      <c r="BT2808" s="24"/>
      <c r="BU2808" s="24"/>
      <c r="BW2808" s="22" t="s">
        <v>64</v>
      </c>
    </row>
    <row r="2809" spans="2:91" ht="18.600000000000001" customHeight="1" thickBot="1">
      <c r="D2809" s="249" t="s">
        <v>103</v>
      </c>
      <c r="E2809" s="250"/>
      <c r="F2809" s="251" t="s">
        <v>104</v>
      </c>
      <c r="G2809" s="252"/>
      <c r="H2809" s="229"/>
      <c r="I2809" s="253" t="s">
        <v>11</v>
      </c>
      <c r="J2809" s="254"/>
      <c r="K2809" s="255" t="s">
        <v>12</v>
      </c>
      <c r="L2809" s="256"/>
      <c r="M2809" s="24"/>
      <c r="N2809" s="253" t="s">
        <v>105</v>
      </c>
      <c r="O2809" s="254"/>
      <c r="P2809" s="255" t="s">
        <v>106</v>
      </c>
      <c r="Q2809" s="256"/>
      <c r="R2809" s="24"/>
      <c r="S2809" s="249" t="s">
        <v>107</v>
      </c>
      <c r="T2809" s="250"/>
      <c r="U2809" s="251" t="s">
        <v>108</v>
      </c>
      <c r="V2809" s="252"/>
      <c r="W2809" s="8"/>
      <c r="X2809" s="253" t="s">
        <v>109</v>
      </c>
      <c r="Y2809" s="254"/>
      <c r="Z2809" s="255" t="s">
        <v>110</v>
      </c>
      <c r="AA2809" s="256"/>
      <c r="AB2809" s="8"/>
      <c r="AC2809" s="253" t="s">
        <v>111</v>
      </c>
      <c r="AD2809" s="254"/>
      <c r="AE2809" s="255" t="s">
        <v>14</v>
      </c>
      <c r="AF2809" s="256"/>
      <c r="AG2809" s="8"/>
      <c r="AH2809" s="253" t="s">
        <v>112</v>
      </c>
      <c r="AI2809" s="254"/>
      <c r="AJ2809" s="255" t="s">
        <v>113</v>
      </c>
      <c r="AK2809" s="256"/>
      <c r="AL2809" s="8"/>
      <c r="AM2809" s="249" t="s">
        <v>114</v>
      </c>
      <c r="AN2809" s="250"/>
      <c r="AO2809" s="251" t="s">
        <v>115</v>
      </c>
      <c r="AP2809" s="252"/>
      <c r="AQ2809" s="24"/>
      <c r="AR2809" s="253" t="s">
        <v>116</v>
      </c>
      <c r="AS2809" s="254"/>
      <c r="AT2809" s="255" t="s">
        <v>13</v>
      </c>
      <c r="AU2809" s="256"/>
      <c r="AV2809" s="4"/>
      <c r="AW2809" s="253" t="s">
        <v>117</v>
      </c>
      <c r="AX2809" s="254"/>
      <c r="AY2809" s="255" t="s">
        <v>118</v>
      </c>
      <c r="AZ2809" s="256"/>
      <c r="BA2809" s="8"/>
      <c r="BB2809" s="253" t="s">
        <v>119</v>
      </c>
      <c r="BC2809" s="254"/>
      <c r="BD2809" s="255" t="s">
        <v>120</v>
      </c>
      <c r="BE2809" s="256"/>
      <c r="BF2809" s="4"/>
      <c r="BG2809" s="249" t="s">
        <v>121</v>
      </c>
      <c r="BH2809" s="250"/>
      <c r="BI2809" s="251" t="s">
        <v>122</v>
      </c>
      <c r="BJ2809" s="252"/>
      <c r="BK2809" s="4"/>
      <c r="BL2809" s="253" t="s">
        <v>123</v>
      </c>
      <c r="BM2809" s="254"/>
      <c r="BN2809" s="255" t="s">
        <v>124</v>
      </c>
      <c r="BO2809" s="256"/>
      <c r="BP2809" s="4"/>
      <c r="BQ2809" s="253" t="s">
        <v>125</v>
      </c>
      <c r="BR2809" s="254"/>
      <c r="BS2809" s="255" t="s">
        <v>126</v>
      </c>
      <c r="BT2809" s="256"/>
      <c r="BU2809" s="8"/>
      <c r="BV2809" s="253" t="s">
        <v>127</v>
      </c>
      <c r="BW2809" s="254"/>
      <c r="BX2809" s="255" t="s">
        <v>128</v>
      </c>
      <c r="BY2809" s="256"/>
      <c r="CA2809" s="27" t="s">
        <v>15</v>
      </c>
      <c r="CC2809" s="133" t="s">
        <v>70</v>
      </c>
      <c r="CD2809" s="9"/>
      <c r="CE2809" s="38"/>
      <c r="CF2809" s="38"/>
      <c r="CG2809" s="38"/>
      <c r="CH2809" s="38"/>
    </row>
    <row r="2810" spans="2:91" ht="18.600000000000001" customHeight="1" thickTop="1" thickBot="1">
      <c r="B2810" s="129">
        <v>7.5400000000000098</v>
      </c>
      <c r="D2810" s="29">
        <v>1</v>
      </c>
      <c r="E2810" s="30">
        <v>0</v>
      </c>
      <c r="F2810" s="31">
        <v>0</v>
      </c>
      <c r="G2810" s="32">
        <f t="shared" ref="G2810:G2873" si="27062">-1/($E$8*$B2810)</f>
        <v>-8.7424403183023761E-2</v>
      </c>
      <c r="I2810" s="29">
        <v>1</v>
      </c>
      <c r="J2810" s="33">
        <v>0</v>
      </c>
      <c r="K2810" s="31">
        <v>0</v>
      </c>
      <c r="L2810" s="32">
        <v>0</v>
      </c>
      <c r="N2810" s="29">
        <f t="shared" ref="N2810" si="27063">D2810*I2810+F2810*I2813-E2810*J2810-G2810*J2813</f>
        <v>0.98569429424272914</v>
      </c>
      <c r="O2810" s="33">
        <f t="shared" ref="O2810" si="27064">(D2810*J2810+E2810*I2810+F2810*J2813+G2810*I2813)</f>
        <v>0</v>
      </c>
      <c r="P2810" s="31">
        <f t="shared" ref="P2810" si="27065">D2810*K2810+F2810*K2813-E2810*L2810-G2810*L2813</f>
        <v>0</v>
      </c>
      <c r="Q2810" s="32">
        <f t="shared" ref="Q2810" si="27066">(D2810*L2810+E2810*K2810+F2810*L2813+G2810*K2813)</f>
        <v>-8.7424403183023761E-2</v>
      </c>
      <c r="S2810" s="29">
        <v>1</v>
      </c>
      <c r="T2810" s="30">
        <v>0</v>
      </c>
      <c r="U2810" s="31">
        <v>0</v>
      </c>
      <c r="V2810" s="32">
        <f t="shared" ref="V2810:V2873" si="27067">-1/($T$8*$B2810)</f>
        <v>-0.16983687002652498</v>
      </c>
      <c r="X2810" s="29">
        <f t="shared" ref="X2810" si="27068">N2810*S2810+P2810*S2813-O2810*T2810-Q2810*T2813</f>
        <v>0.98569429424272914</v>
      </c>
      <c r="Y2810" s="33">
        <f t="shared" ref="Y2810" si="27069">(N2810*T2810+O2810*S2810+P2810*T2813+Q2810*S2813)</f>
        <v>0</v>
      </c>
      <c r="Z2810" s="31">
        <f t="shared" ref="Z2810" si="27070">N2810*U2810+P2810*U2813-O2810*V2810-Q2810*V2813</f>
        <v>0</v>
      </c>
      <c r="AA2810" s="32">
        <f t="shared" ref="AA2810" si="27071">(N2810*V2810+O2810*U2810+P2810*V2813+Q2810*U2813)</f>
        <v>-0.25483163692021343</v>
      </c>
      <c r="AB2810" s="8"/>
      <c r="AC2810" s="29">
        <v>1</v>
      </c>
      <c r="AD2810" s="33">
        <v>0</v>
      </c>
      <c r="AE2810" s="31">
        <v>0</v>
      </c>
      <c r="AF2810" s="32">
        <v>0</v>
      </c>
      <c r="AH2810" s="29">
        <f t="shared" ref="AH2810" si="27072">X2810*AC2810+Z2810*AC2813-Y2810*AD2810-AA2810*AD2813</f>
        <v>0.95318624779382999</v>
      </c>
      <c r="AI2810" s="33">
        <f t="shared" ref="AI2810" si="27073">(X2810*AD2810+Y2810*AC2810+Z2810*AD2813+AA2810*AC2813)</f>
        <v>0</v>
      </c>
      <c r="AJ2810" s="31">
        <f t="shared" ref="AJ2810" si="27074">X2810*AE2810+Z2810*AE2813-Y2810*AF2810-AA2810*AF2813</f>
        <v>0</v>
      </c>
      <c r="AK2810" s="32">
        <f t="shared" ref="AK2810" si="27075">(X2810*AF2810+Y2810*AE2810+Z2810*AF2813+AA2810*AE2813)</f>
        <v>-0.25483163692021343</v>
      </c>
      <c r="AL2810" s="8"/>
      <c r="AM2810" s="29">
        <v>1</v>
      </c>
      <c r="AN2810" s="30">
        <v>0</v>
      </c>
      <c r="AO2810" s="31">
        <v>0</v>
      </c>
      <c r="AP2810" s="32">
        <f t="shared" ref="AP2810:AP2873" si="27076">-1/($AN$8*$B2810)</f>
        <v>-0.15358488063660455</v>
      </c>
      <c r="AR2810" s="29">
        <f t="shared" ref="AR2810" si="27077">AH2810*AM2810+AJ2810*AM2813-AI2810*AN2810-AK2810*AN2813</f>
        <v>0.95318624779382999</v>
      </c>
      <c r="AS2810" s="33">
        <f t="shared" ref="AS2810" si="27078">(AH2810*AN2810+AI2810*AM2810+AJ2810*AN2813+AK2810*AM2813)</f>
        <v>0</v>
      </c>
      <c r="AT2810" s="31">
        <f t="shared" ref="AT2810" si="27079">AH2810*AO2810+AJ2810*AO2813-AI2810*AP2810-AK2810*AP2813</f>
        <v>0</v>
      </c>
      <c r="AU2810" s="32">
        <f t="shared" ref="AU2810" si="27080">(AH2810*AP2810+AI2810*AO2810+AJ2810*AP2813+AK2810*AO2813)</f>
        <v>-0.40122663301208178</v>
      </c>
      <c r="AV2810" s="8"/>
      <c r="AW2810" s="29">
        <v>1</v>
      </c>
      <c r="AX2810" s="33">
        <v>0</v>
      </c>
      <c r="AY2810" s="31">
        <v>0</v>
      </c>
      <c r="AZ2810" s="32">
        <v>0</v>
      </c>
      <c r="BB2810" s="29">
        <f t="shared" ref="BB2810" si="27081">AR2810*AW2810+AT2810*AW2813-AS2810*AX2810-AU2810*AX2813</f>
        <v>0.90668585777937505</v>
      </c>
      <c r="BC2810" s="33">
        <f t="shared" ref="BC2810" si="27082">(AR2810*AX2810+AS2810*AW2810+AT2810*AX2813+AU2810*AW2813)</f>
        <v>0</v>
      </c>
      <c r="BD2810" s="31">
        <f t="shared" ref="BD2810" si="27083">AR2810*AY2810+AT2810*AY2813-AS2810*AZ2810-AU2810*AZ2813</f>
        <v>0</v>
      </c>
      <c r="BE2810" s="32">
        <f t="shared" ref="BE2810" si="27084">(AR2810*AZ2810+AS2810*AY2810+AT2810*AZ2813+AU2810*AY2813)</f>
        <v>-0.40122663301208178</v>
      </c>
      <c r="BF2810" s="8"/>
      <c r="BG2810" s="29">
        <v>1</v>
      </c>
      <c r="BH2810" s="30">
        <v>0</v>
      </c>
      <c r="BI2810" s="31">
        <v>0</v>
      </c>
      <c r="BJ2810" s="32">
        <f t="shared" ref="BJ2810:BJ2873" si="27085">-1/($BH$8*$B2810)</f>
        <v>-5.4003978779840776E-2</v>
      </c>
      <c r="BL2810" s="29">
        <f t="shared" ref="BL2810" si="27086">BB2810*BG2810+BD2810*BG2813-BC2810*BH2810-BE2810*BH2813</f>
        <v>0.90668585777937505</v>
      </c>
      <c r="BM2810" s="33">
        <f t="shared" ref="BM2810" si="27087">(BB2810*BH2810+BC2810*BG2810+BD2810*BH2813+BE2810*BG2813)</f>
        <v>0</v>
      </c>
      <c r="BN2810" s="31">
        <f t="shared" ref="BN2810" si="27088">BB2810*BI2810+BD2810*BI2813-BC2810*BJ2810-BE2810*BJ2813</f>
        <v>0</v>
      </c>
      <c r="BO2810" s="32">
        <f t="shared" ref="BO2810" si="27089">(BB2810*BJ2810+BC2810*BI2810+BD2810*BJ2813+BE2810*BI2813)</f>
        <v>-0.45019127683558091</v>
      </c>
      <c r="BP2810" s="8"/>
      <c r="BQ2810" s="34">
        <v>1</v>
      </c>
      <c r="BR2810" s="35">
        <v>0</v>
      </c>
      <c r="BS2810" s="11">
        <v>0</v>
      </c>
      <c r="BT2810" s="36">
        <v>0</v>
      </c>
      <c r="BV2810" s="29">
        <f t="shared" ref="BV2810" si="27090">BL2810*BQ2810+BN2810*BQ2813-BM2810*BR2810-BO2810*BR2813</f>
        <v>0.90668585777937505</v>
      </c>
      <c r="BW2810" s="33">
        <f t="shared" ref="BW2810" si="27091">(BL2810*BR2810+BM2810*BQ2810+BN2810*BR2813+BO2810*BQ2813)</f>
        <v>-0.45019127683558091</v>
      </c>
      <c r="BX2810" s="31">
        <f t="shared" ref="BX2810" si="27092">BL2810*BS2810+BN2810*BS2813-BM2810*BT2810-BO2810*BT2813</f>
        <v>0</v>
      </c>
      <c r="BY2810" s="32">
        <f t="shared" ref="BY2810" si="27093">(BL2810*BT2810+BM2810*BS2810+BN2810*BT2813+BO2810*BS2813)</f>
        <v>-0.45019127683558091</v>
      </c>
      <c r="CA2810" s="37">
        <f t="shared" ref="CA2810" si="27094">20*LOG(((1+$BR$8)/$BR$8)/((BV2810+BV2813)^2+(BW2810+BW2813)^2)^0.5)</f>
        <v>-3.2807426662866098E-3</v>
      </c>
      <c r="CC2810" s="134">
        <f t="shared" ref="CC2810" si="27095">((BV2810^2+BW2810^2)^0.5)/((BV2813^2+BW2813^2)^0.5)</f>
        <v>1.0234805433709107</v>
      </c>
      <c r="CD2810" s="9"/>
      <c r="CE2810" s="38"/>
      <c r="CF2810" s="38"/>
      <c r="CG2810" s="38"/>
      <c r="CH2810" s="38"/>
      <c r="CM2810" s="129">
        <v>7.5200000000000102</v>
      </c>
    </row>
    <row r="2811" spans="2:91" ht="18.600000000000001" customHeight="1" thickBot="1">
      <c r="D2811" s="39"/>
      <c r="G2811" s="40"/>
      <c r="I2811" s="39"/>
      <c r="L2811" s="40"/>
      <c r="N2811" s="39"/>
      <c r="Q2811" s="40"/>
      <c r="S2811" s="39"/>
      <c r="V2811" s="40"/>
      <c r="X2811" s="39"/>
      <c r="AA2811" s="40"/>
      <c r="AC2811" s="39"/>
      <c r="AF2811" s="40"/>
      <c r="AH2811" s="39"/>
      <c r="AK2811" s="40"/>
      <c r="AM2811" s="39"/>
      <c r="AP2811" s="40"/>
      <c r="AR2811" s="39"/>
      <c r="AU2811" s="40"/>
      <c r="AW2811" s="39"/>
      <c r="AZ2811" s="40"/>
      <c r="BB2811" s="39"/>
      <c r="BE2811" s="40"/>
      <c r="BG2811" s="39"/>
      <c r="BJ2811" s="40"/>
      <c r="BL2811" s="39"/>
      <c r="BO2811" s="40"/>
      <c r="BQ2811" s="34"/>
      <c r="BR2811" s="11"/>
      <c r="BS2811" s="11"/>
      <c r="BT2811" s="41"/>
      <c r="BV2811" s="39"/>
      <c r="BY2811" s="40"/>
      <c r="CC2811" s="135"/>
      <c r="CD2811" s="9"/>
      <c r="CE2811" s="38"/>
      <c r="CF2811" s="38"/>
      <c r="CG2811" s="38"/>
      <c r="CH2811" s="38"/>
    </row>
    <row r="2812" spans="2:91" ht="18.600000000000001" customHeight="1" thickBot="1">
      <c r="D2812" s="258" t="s">
        <v>129</v>
      </c>
      <c r="E2812" s="259"/>
      <c r="F2812" s="260" t="s">
        <v>130</v>
      </c>
      <c r="G2812" s="261"/>
      <c r="H2812" s="229"/>
      <c r="I2812" s="258" t="s">
        <v>131</v>
      </c>
      <c r="J2812" s="259"/>
      <c r="K2812" s="260" t="s">
        <v>132</v>
      </c>
      <c r="L2812" s="261"/>
      <c r="N2812" s="253" t="s">
        <v>133</v>
      </c>
      <c r="O2812" s="254"/>
      <c r="P2812" s="255" t="s">
        <v>134</v>
      </c>
      <c r="Q2812" s="256"/>
      <c r="S2812" s="258" t="s">
        <v>135</v>
      </c>
      <c r="T2812" s="259"/>
      <c r="U2812" s="260" t="s">
        <v>136</v>
      </c>
      <c r="V2812" s="261"/>
      <c r="W2812" s="8"/>
      <c r="X2812" s="253" t="s">
        <v>137</v>
      </c>
      <c r="Y2812" s="254"/>
      <c r="Z2812" s="255" t="s">
        <v>138</v>
      </c>
      <c r="AA2812" s="256"/>
      <c r="AB2812" s="8"/>
      <c r="AC2812" s="258" t="s">
        <v>139</v>
      </c>
      <c r="AD2812" s="259"/>
      <c r="AE2812" s="260" t="s">
        <v>140</v>
      </c>
      <c r="AF2812" s="261"/>
      <c r="AG2812" s="8"/>
      <c r="AH2812" s="253" t="s">
        <v>141</v>
      </c>
      <c r="AI2812" s="254"/>
      <c r="AJ2812" s="255" t="s">
        <v>142</v>
      </c>
      <c r="AK2812" s="256"/>
      <c r="AL2812" s="8"/>
      <c r="AM2812" s="258" t="s">
        <v>143</v>
      </c>
      <c r="AN2812" s="259"/>
      <c r="AO2812" s="260" t="s">
        <v>144</v>
      </c>
      <c r="AP2812" s="261"/>
      <c r="AR2812" s="253" t="s">
        <v>145</v>
      </c>
      <c r="AS2812" s="254"/>
      <c r="AT2812" s="255" t="s">
        <v>146</v>
      </c>
      <c r="AU2812" s="256"/>
      <c r="AV2812" s="4"/>
      <c r="AW2812" s="258" t="s">
        <v>147</v>
      </c>
      <c r="AX2812" s="259"/>
      <c r="AY2812" s="260" t="s">
        <v>148</v>
      </c>
      <c r="AZ2812" s="261"/>
      <c r="BA2812" s="8"/>
      <c r="BB2812" s="253" t="s">
        <v>149</v>
      </c>
      <c r="BC2812" s="254"/>
      <c r="BD2812" s="255" t="s">
        <v>150</v>
      </c>
      <c r="BE2812" s="256"/>
      <c r="BF2812" s="4"/>
      <c r="BG2812" s="258" t="s">
        <v>151</v>
      </c>
      <c r="BH2812" s="259"/>
      <c r="BI2812" s="260" t="s">
        <v>152</v>
      </c>
      <c r="BJ2812" s="261"/>
      <c r="BK2812" s="4"/>
      <c r="BL2812" s="253" t="s">
        <v>153</v>
      </c>
      <c r="BM2812" s="254"/>
      <c r="BN2812" s="255" t="s">
        <v>154</v>
      </c>
      <c r="BO2812" s="256"/>
      <c r="BP2812" s="4"/>
      <c r="BQ2812" s="258" t="s">
        <v>155</v>
      </c>
      <c r="BR2812" s="259"/>
      <c r="BS2812" s="260" t="s">
        <v>156</v>
      </c>
      <c r="BT2812" s="261"/>
      <c r="BU2812" s="8"/>
      <c r="BV2812" s="253" t="s">
        <v>157</v>
      </c>
      <c r="BW2812" s="254"/>
      <c r="BX2812" s="255" t="s">
        <v>158</v>
      </c>
      <c r="BY2812" s="256"/>
      <c r="CA2812" s="46" t="s">
        <v>16</v>
      </c>
      <c r="CC2812" s="136" t="s">
        <v>71</v>
      </c>
      <c r="CD2812" s="9"/>
      <c r="CE2812" s="38"/>
      <c r="CF2812" s="38"/>
      <c r="CG2812" s="38"/>
      <c r="CH2812" s="38"/>
    </row>
    <row r="2813" spans="2:91" ht="18.600000000000001" customHeight="1" thickTop="1" thickBot="1">
      <c r="D2813" s="29">
        <v>0</v>
      </c>
      <c r="E2813" s="33">
        <v>0</v>
      </c>
      <c r="F2813" s="31">
        <v>1</v>
      </c>
      <c r="G2813" s="32">
        <v>0</v>
      </c>
      <c r="I2813" s="29">
        <v>0</v>
      </c>
      <c r="J2813" s="33">
        <f t="shared" ref="J2813" si="27096">IF(0=(1-$J$8*$K$8*$B2810^2),10^14,$B2810*$J$8/(1-$J$8*$K$8*$B2810^2))</f>
        <v>-0.16363515490430944</v>
      </c>
      <c r="K2813" s="31">
        <v>1</v>
      </c>
      <c r="L2813" s="32">
        <v>0</v>
      </c>
      <c r="N2813" s="29">
        <f t="shared" ref="N2813" si="27097">D2813*I2810+F2813*I2813-E2813*J2810-G2813*J2813</f>
        <v>0</v>
      </c>
      <c r="O2813" s="33">
        <f t="shared" ref="O2813" si="27098">(D2813*J2810+E2813*I2810+F2813*J2813+G2813*I2813)</f>
        <v>-0.16363515490430944</v>
      </c>
      <c r="P2813" s="31">
        <f t="shared" ref="P2813" si="27099">D2813*K2810+F2813*K2813-E2813*L2810-G2813*L2813</f>
        <v>1</v>
      </c>
      <c r="Q2813" s="32">
        <f t="shared" ref="Q2813" si="27100">(D2813*L2810+E2813*K2810+F2813*L2813+G2813*K2813)</f>
        <v>0</v>
      </c>
      <c r="S2813" s="29">
        <v>0</v>
      </c>
      <c r="T2813" s="33">
        <v>0</v>
      </c>
      <c r="U2813" s="31">
        <v>1</v>
      </c>
      <c r="V2813" s="32">
        <v>0</v>
      </c>
      <c r="X2813" s="29">
        <f t="shared" ref="X2813" si="27101">N2813*S2810+P2813*S2813-O2813*T2810-Q2813*T2813</f>
        <v>0</v>
      </c>
      <c r="Y2813" s="33">
        <f t="shared" ref="Y2813" si="27102">(N2813*T2810+O2813*S2810+P2813*T2813+Q2813*S2813)</f>
        <v>-0.16363515490430944</v>
      </c>
      <c r="Z2813" s="31">
        <f t="shared" ref="Z2813" si="27103">N2813*U2810+P2813*U2813-O2813*V2810-Q2813*V2813</f>
        <v>0.97220871746474646</v>
      </c>
      <c r="AA2813" s="32">
        <f t="shared" ref="AA2813" si="27104">(N2813*V2810+O2813*U2810+P2813*V2813+Q2813*U2813)</f>
        <v>0</v>
      </c>
      <c r="AB2813" s="8"/>
      <c r="AC2813" s="29">
        <v>0</v>
      </c>
      <c r="AD2813" s="33">
        <f t="shared" ref="AD2813" si="27105">IF(0=(1-$AD$8*$AE$8*$B2810^2),10^14,$B2810*$AD$8/(1-$AD$8*$AE$8*$B2810^2))</f>
        <v>-0.12756676071220044</v>
      </c>
      <c r="AE2813" s="31">
        <v>1</v>
      </c>
      <c r="AF2813" s="32">
        <v>0</v>
      </c>
      <c r="AH2813" s="29">
        <f t="shared" ref="AH2813" si="27106">X2813*AC2810+Z2813*AC2813-Y2813*AD2810-AA2813*AD2813</f>
        <v>0</v>
      </c>
      <c r="AI2813" s="33">
        <f t="shared" ref="AI2813" si="27107">(X2813*AD2810+Y2813*AC2810+Z2813*AD2813+AA2813*AC2813)</f>
        <v>-0.28765667172745002</v>
      </c>
      <c r="AJ2813" s="31">
        <f t="shared" ref="AJ2813" si="27108">X2813*AE2810+Z2813*AE2813-Y2813*AF2810-AA2813*AF2813</f>
        <v>0.97220871746474646</v>
      </c>
      <c r="AK2813" s="32">
        <f t="shared" ref="AK2813" si="27109">(X2813*AF2810+Y2813*AE2810+Z2813*AF2813+AA2813*AE2813)</f>
        <v>0</v>
      </c>
      <c r="AL2813" s="8"/>
      <c r="AM2813" s="29">
        <v>0</v>
      </c>
      <c r="AN2813" s="33">
        <v>0</v>
      </c>
      <c r="AO2813" s="31">
        <v>1</v>
      </c>
      <c r="AP2813" s="32">
        <v>0</v>
      </c>
      <c r="AR2813" s="29">
        <f t="shared" ref="AR2813" si="27110">AH2813*AM2810+AJ2813*AM2813-AI2813*AN2810-AK2813*AN2813</f>
        <v>0</v>
      </c>
      <c r="AS2813" s="33">
        <f t="shared" ref="AS2813" si="27111">(AH2813*AN2810+AI2813*AM2810+AJ2813*AN2813+AK2813*AM2813)</f>
        <v>-0.28765667172745002</v>
      </c>
      <c r="AT2813" s="31">
        <f t="shared" ref="AT2813" si="27112">AH2813*AO2810+AJ2813*AO2813-AI2813*AP2810-AK2813*AP2813</f>
        <v>0.92802900187316306</v>
      </c>
      <c r="AU2813" s="32">
        <f t="shared" ref="AU2813" si="27113">(AH2813*AP2810+AI2813*AO2810+AJ2813*AP2813+AK2813*AO2813)</f>
        <v>0</v>
      </c>
      <c r="AV2813" s="8"/>
      <c r="AW2813" s="29">
        <v>0</v>
      </c>
      <c r="AX2813" s="33">
        <f t="shared" ref="AX2813" si="27114">IF(0=(1-$AX$8*$AY$8*$B2810^2),10^14,$B2810*$AX$8/(1-$AX$8*$AY$8*$B2810^2))</f>
        <v>-0.11589557170063201</v>
      </c>
      <c r="AY2813" s="31">
        <v>1</v>
      </c>
      <c r="AZ2813" s="32">
        <v>0</v>
      </c>
      <c r="BB2813" s="29">
        <f t="shared" ref="BB2813" si="27115">AR2813*AW2810+AT2813*AW2813-AS2813*AX2810-AU2813*AX2813</f>
        <v>0</v>
      </c>
      <c r="BC2813" s="33">
        <f t="shared" ref="BC2813" si="27116">(AR2813*AX2810+AS2813*AW2810+AT2813*AX2813+AU2813*AW2813)</f>
        <v>-0.39521112345430714</v>
      </c>
      <c r="BD2813" s="31">
        <f t="shared" ref="BD2813" si="27117">AR2813*AY2810+AT2813*AY2813-AS2813*AZ2810-AU2813*AZ2813</f>
        <v>0.92802900187316306</v>
      </c>
      <c r="BE2813" s="32">
        <f t="shared" ref="BE2813" si="27118">(AR2813*AZ2810+AS2813*AY2810+AT2813*AZ2813+AU2813*AY2813)</f>
        <v>0</v>
      </c>
      <c r="BF2813" s="8"/>
      <c r="BG2813" s="29">
        <v>0</v>
      </c>
      <c r="BH2813" s="33">
        <v>0</v>
      </c>
      <c r="BI2813" s="31">
        <v>1</v>
      </c>
      <c r="BJ2813" s="32">
        <v>0</v>
      </c>
      <c r="BL2813" s="29">
        <f t="shared" ref="BL2813" si="27119">BB2813*BG2810+BD2813*BG2813-BC2813*BH2810-BE2813*BH2813</f>
        <v>0</v>
      </c>
      <c r="BM2813" s="33">
        <f t="shared" ref="BM2813" si="27120">(BB2813*BH2810+BC2813*BG2810+BD2813*BH2813+BE2813*BG2813)</f>
        <v>-0.39521112345430714</v>
      </c>
      <c r="BN2813" s="31">
        <f t="shared" ref="BN2813" si="27121">BB2813*BI2810+BD2813*BI2813-BC2813*BJ2810-BE2813*BJ2813</f>
        <v>0.90668602874857962</v>
      </c>
      <c r="BO2813" s="32">
        <f t="shared" ref="BO2813" si="27122">(BB2813*BJ2810+BC2813*BI2810+BD2813*BJ2813+BE2813*BI2813)</f>
        <v>0</v>
      </c>
      <c r="BP2813" s="8"/>
      <c r="BQ2813" s="19">
        <f t="shared" ref="BQ2813:BQ2876" si="27123">1/$BR$8</f>
        <v>1</v>
      </c>
      <c r="BR2813" s="47">
        <v>0</v>
      </c>
      <c r="BS2813" s="48">
        <v>1</v>
      </c>
      <c r="BT2813" s="49">
        <v>0</v>
      </c>
      <c r="BV2813" s="29">
        <f t="shared" ref="BV2813" si="27124">BL2813*BQ2810+BN2813*BQ2813-BM2813*BR2810-BO2813*BR2813</f>
        <v>0.90668602874857962</v>
      </c>
      <c r="BW2813" s="33">
        <f t="shared" ref="BW2813" si="27125">(BL2813*BR2810+BM2813*BQ2810+BN2813*BR2813+BO2813*BQ2813)</f>
        <v>-0.39521112345430714</v>
      </c>
      <c r="BX2813" s="31">
        <f t="shared" ref="BX2813" si="27126">BL2813*BS2810+BN2813*BS2813-BM2813*BT2810-BO2813*BT2813</f>
        <v>0.90668602874857962</v>
      </c>
      <c r="BY2813" s="32">
        <f t="shared" ref="BY2813" si="27127">(BL2813*BT2810+BM2813*BS2810+BN2813*BT2813+BO2813*BS2813)</f>
        <v>0</v>
      </c>
      <c r="CA2813" s="50">
        <f t="shared" ref="CA2813" si="27128">(180/PI())*ATAN(-1*(BW2810+BW2813)/(BV2810+BV2813))</f>
        <v>24.995151858049852</v>
      </c>
      <c r="CC2813" s="137">
        <f t="shared" ref="CC2813" si="27129">20*LOG(((1-(10^(CA2810/20)^2)*(1-((1-CC2810)/(1+CC2810))^2))^0.5))</f>
        <v>-30.507634117741141</v>
      </c>
      <c r="CD2813" s="9"/>
      <c r="CE2813" s="38"/>
      <c r="CF2813" s="38"/>
      <c r="CG2813" s="38"/>
      <c r="CH2813" s="38"/>
    </row>
    <row r="2814" spans="2:91" ht="18.600000000000001" customHeight="1">
      <c r="CC2814" s="42"/>
    </row>
    <row r="2815" spans="2:91" ht="18.600000000000001" customHeight="1" thickBot="1">
      <c r="E2815" s="22" t="s">
        <v>4</v>
      </c>
      <c r="J2815" s="22" t="s">
        <v>5</v>
      </c>
      <c r="O2815" s="22" t="s">
        <v>6</v>
      </c>
      <c r="T2815" s="22" t="s">
        <v>7</v>
      </c>
      <c r="Y2815" s="22" t="s">
        <v>8</v>
      </c>
      <c r="AD2815" s="22" t="s">
        <v>65</v>
      </c>
      <c r="AI2815" s="22" t="s">
        <v>9</v>
      </c>
      <c r="AN2815" s="22" t="s">
        <v>66</v>
      </c>
      <c r="AS2815" s="22" t="s">
        <v>51</v>
      </c>
      <c r="AX2815" s="22" t="s">
        <v>67</v>
      </c>
      <c r="BC2815" s="22" t="s">
        <v>52</v>
      </c>
      <c r="BH2815" s="22" t="s">
        <v>68</v>
      </c>
      <c r="BM2815" s="22" t="s">
        <v>63</v>
      </c>
      <c r="BQ2815" s="23" t="s">
        <v>69</v>
      </c>
      <c r="BR2815" s="23"/>
      <c r="BS2815" s="24"/>
      <c r="BT2815" s="24"/>
      <c r="BU2815" s="24"/>
      <c r="BW2815" s="22" t="s">
        <v>64</v>
      </c>
    </row>
    <row r="2816" spans="2:91" ht="18.600000000000001" customHeight="1" thickBot="1">
      <c r="D2816" s="249" t="s">
        <v>103</v>
      </c>
      <c r="E2816" s="250"/>
      <c r="F2816" s="251" t="s">
        <v>104</v>
      </c>
      <c r="G2816" s="252"/>
      <c r="H2816" s="229"/>
      <c r="I2816" s="253" t="s">
        <v>11</v>
      </c>
      <c r="J2816" s="254"/>
      <c r="K2816" s="255" t="s">
        <v>12</v>
      </c>
      <c r="L2816" s="256"/>
      <c r="M2816" s="24"/>
      <c r="N2816" s="253" t="s">
        <v>105</v>
      </c>
      <c r="O2816" s="254"/>
      <c r="P2816" s="255" t="s">
        <v>106</v>
      </c>
      <c r="Q2816" s="256"/>
      <c r="R2816" s="24"/>
      <c r="S2816" s="249" t="s">
        <v>107</v>
      </c>
      <c r="T2816" s="250"/>
      <c r="U2816" s="251" t="s">
        <v>108</v>
      </c>
      <c r="V2816" s="252"/>
      <c r="W2816" s="8"/>
      <c r="X2816" s="253" t="s">
        <v>109</v>
      </c>
      <c r="Y2816" s="254"/>
      <c r="Z2816" s="255" t="s">
        <v>110</v>
      </c>
      <c r="AA2816" s="256"/>
      <c r="AB2816" s="8"/>
      <c r="AC2816" s="253" t="s">
        <v>111</v>
      </c>
      <c r="AD2816" s="254"/>
      <c r="AE2816" s="255" t="s">
        <v>14</v>
      </c>
      <c r="AF2816" s="256"/>
      <c r="AG2816" s="8"/>
      <c r="AH2816" s="253" t="s">
        <v>112</v>
      </c>
      <c r="AI2816" s="254"/>
      <c r="AJ2816" s="255" t="s">
        <v>113</v>
      </c>
      <c r="AK2816" s="256"/>
      <c r="AL2816" s="8"/>
      <c r="AM2816" s="249" t="s">
        <v>114</v>
      </c>
      <c r="AN2816" s="250"/>
      <c r="AO2816" s="251" t="s">
        <v>115</v>
      </c>
      <c r="AP2816" s="252"/>
      <c r="AQ2816" s="24"/>
      <c r="AR2816" s="253" t="s">
        <v>116</v>
      </c>
      <c r="AS2816" s="254"/>
      <c r="AT2816" s="255" t="s">
        <v>13</v>
      </c>
      <c r="AU2816" s="256"/>
      <c r="AV2816" s="4"/>
      <c r="AW2816" s="253" t="s">
        <v>117</v>
      </c>
      <c r="AX2816" s="254"/>
      <c r="AY2816" s="255" t="s">
        <v>118</v>
      </c>
      <c r="AZ2816" s="256"/>
      <c r="BA2816" s="8"/>
      <c r="BB2816" s="253" t="s">
        <v>119</v>
      </c>
      <c r="BC2816" s="254"/>
      <c r="BD2816" s="255" t="s">
        <v>120</v>
      </c>
      <c r="BE2816" s="256"/>
      <c r="BF2816" s="4"/>
      <c r="BG2816" s="249" t="s">
        <v>121</v>
      </c>
      <c r="BH2816" s="250"/>
      <c r="BI2816" s="251" t="s">
        <v>122</v>
      </c>
      <c r="BJ2816" s="252"/>
      <c r="BK2816" s="4"/>
      <c r="BL2816" s="253" t="s">
        <v>123</v>
      </c>
      <c r="BM2816" s="254"/>
      <c r="BN2816" s="255" t="s">
        <v>124</v>
      </c>
      <c r="BO2816" s="256"/>
      <c r="BP2816" s="4"/>
      <c r="BQ2816" s="253" t="s">
        <v>125</v>
      </c>
      <c r="BR2816" s="254"/>
      <c r="BS2816" s="255" t="s">
        <v>126</v>
      </c>
      <c r="BT2816" s="256"/>
      <c r="BU2816" s="8"/>
      <c r="BV2816" s="253" t="s">
        <v>127</v>
      </c>
      <c r="BW2816" s="254"/>
      <c r="BX2816" s="255" t="s">
        <v>128</v>
      </c>
      <c r="BY2816" s="256"/>
      <c r="CA2816" s="27" t="s">
        <v>15</v>
      </c>
      <c r="CC2816" s="133" t="s">
        <v>70</v>
      </c>
      <c r="CD2816" s="9"/>
      <c r="CE2816" s="38"/>
      <c r="CF2816" s="38"/>
      <c r="CG2816" s="38"/>
      <c r="CH2816" s="38"/>
    </row>
    <row r="2817" spans="2:91" ht="18.600000000000001" customHeight="1" thickTop="1" thickBot="1">
      <c r="B2817" s="129">
        <v>7.5600000000000103</v>
      </c>
      <c r="D2817" s="29">
        <v>1</v>
      </c>
      <c r="E2817" s="30">
        <v>0</v>
      </c>
      <c r="F2817" s="31">
        <v>0</v>
      </c>
      <c r="G2817" s="32">
        <f t="shared" ref="G2817:G2880" si="27130">-1/($E$8*$B2817)</f>
        <v>-8.7193121693121572E-2</v>
      </c>
      <c r="I2817" s="29">
        <v>1</v>
      </c>
      <c r="J2817" s="33">
        <v>0</v>
      </c>
      <c r="K2817" s="31">
        <v>0</v>
      </c>
      <c r="L2817" s="32">
        <v>0</v>
      </c>
      <c r="N2817" s="29">
        <f t="shared" ref="N2817" si="27131">D2817*I2817+F2817*I2820-E2817*J2817-G2817*J2820</f>
        <v>0.98577008972854607</v>
      </c>
      <c r="O2817" s="33">
        <f t="shared" ref="O2817" si="27132">(D2817*J2817+E2817*I2817+F2817*J2820+G2817*I2820)</f>
        <v>0</v>
      </c>
      <c r="P2817" s="31">
        <f t="shared" ref="P2817" si="27133">D2817*K2817+F2817*K2820-E2817*L2817-G2817*L2820</f>
        <v>0</v>
      </c>
      <c r="Q2817" s="32">
        <f t="shared" ref="Q2817" si="27134">(D2817*L2817+E2817*K2817+F2817*L2820+G2817*K2820)</f>
        <v>-8.7193121693121572E-2</v>
      </c>
      <c r="S2817" s="29">
        <v>1</v>
      </c>
      <c r="T2817" s="30">
        <v>0</v>
      </c>
      <c r="U2817" s="31">
        <v>0</v>
      </c>
      <c r="V2817" s="32">
        <f t="shared" ref="V2817:V2880" si="27135">-1/($T$8*$B2817)</f>
        <v>-0.16938756613756589</v>
      </c>
      <c r="X2817" s="29">
        <f t="shared" ref="X2817" si="27136">N2817*S2817+P2817*S2820-O2817*T2817-Q2817*T2820</f>
        <v>0.98577008972854607</v>
      </c>
      <c r="Y2817" s="33">
        <f t="shared" ref="Y2817" si="27137">(N2817*T2817+O2817*S2817+P2817*T2820+Q2817*S2820)</f>
        <v>0</v>
      </c>
      <c r="Z2817" s="31">
        <f t="shared" ref="Z2817" si="27138">N2817*U2817+P2817*U2820-O2817*V2817-Q2817*V2820</f>
        <v>0</v>
      </c>
      <c r="AA2817" s="32">
        <f t="shared" ref="AA2817" si="27139">(N2817*V2817+O2817*U2817+P2817*V2820+Q2817*U2820)</f>
        <v>-0.25417031796344991</v>
      </c>
      <c r="AB2817" s="8"/>
      <c r="AC2817" s="29">
        <v>1</v>
      </c>
      <c r="AD2817" s="33">
        <v>0</v>
      </c>
      <c r="AE2817" s="31">
        <v>0</v>
      </c>
      <c r="AF2817" s="32">
        <v>0</v>
      </c>
      <c r="AH2817" s="29">
        <f t="shared" ref="AH2817" si="27140">X2817*AC2817+Z2817*AC2820-Y2817*AD2817-AA2817*AD2820</f>
        <v>0.95343390750909274</v>
      </c>
      <c r="AI2817" s="33">
        <f t="shared" ref="AI2817" si="27141">(X2817*AD2817+Y2817*AC2817+Z2817*AD2820+AA2817*AC2820)</f>
        <v>0</v>
      </c>
      <c r="AJ2817" s="31">
        <f t="shared" ref="AJ2817" si="27142">X2817*AE2817+Z2817*AE2820-Y2817*AF2817-AA2817*AF2820</f>
        <v>0</v>
      </c>
      <c r="AK2817" s="32">
        <f t="shared" ref="AK2817" si="27143">(X2817*AF2817+Y2817*AE2817+Z2817*AF2820+AA2817*AE2820)</f>
        <v>-0.25417031796344991</v>
      </c>
      <c r="AL2817" s="8"/>
      <c r="AM2817" s="29">
        <v>1</v>
      </c>
      <c r="AN2817" s="30">
        <v>0</v>
      </c>
      <c r="AO2817" s="31">
        <v>0</v>
      </c>
      <c r="AP2817" s="32">
        <f t="shared" ref="AP2817:AP2880" si="27144">-1/($AN$8*$B2817)</f>
        <v>-0.15317857142857122</v>
      </c>
      <c r="AR2817" s="29">
        <f t="shared" ref="AR2817" si="27145">AH2817*AM2817+AJ2817*AM2820-AI2817*AN2817-AK2817*AN2820</f>
        <v>0.95343390750909274</v>
      </c>
      <c r="AS2817" s="33">
        <f t="shared" ref="AS2817" si="27146">(AH2817*AN2817+AI2817*AM2817+AJ2817*AN2820+AK2817*AM2820)</f>
        <v>0</v>
      </c>
      <c r="AT2817" s="31">
        <f t="shared" ref="AT2817" si="27147">AH2817*AO2817+AJ2817*AO2820-AI2817*AP2817-AK2817*AP2820</f>
        <v>0</v>
      </c>
      <c r="AU2817" s="32">
        <f t="shared" ref="AU2817" si="27148">(AH2817*AP2817+AI2817*AO2817+AJ2817*AP2820+AK2817*AO2820)</f>
        <v>-0.40021596186725328</v>
      </c>
      <c r="AV2817" s="8"/>
      <c r="AW2817" s="29">
        <v>1</v>
      </c>
      <c r="AX2817" s="33">
        <v>0</v>
      </c>
      <c r="AY2817" s="31">
        <v>0</v>
      </c>
      <c r="AZ2817" s="32">
        <v>0</v>
      </c>
      <c r="BB2817" s="29">
        <f t="shared" ref="BB2817" si="27149">AR2817*AW2817+AT2817*AW2820-AS2817*AX2817-AU2817*AX2820</f>
        <v>0.90717516381267693</v>
      </c>
      <c r="BC2817" s="33">
        <f t="shared" ref="BC2817" si="27150">(AR2817*AX2817+AS2817*AW2817+AT2817*AX2820+AU2817*AW2820)</f>
        <v>0</v>
      </c>
      <c r="BD2817" s="31">
        <f t="shared" ref="BD2817" si="27151">AR2817*AY2817+AT2817*AY2820-AS2817*AZ2817-AU2817*AZ2820</f>
        <v>0</v>
      </c>
      <c r="BE2817" s="32">
        <f t="shared" ref="BE2817" si="27152">(AR2817*AZ2817+AS2817*AY2817+AT2817*AZ2820+AU2817*AY2820)</f>
        <v>-0.40021596186725328</v>
      </c>
      <c r="BF2817" s="8"/>
      <c r="BG2817" s="29">
        <v>1</v>
      </c>
      <c r="BH2817" s="30">
        <v>0</v>
      </c>
      <c r="BI2817" s="31">
        <v>0</v>
      </c>
      <c r="BJ2817" s="32">
        <f t="shared" ref="BJ2817:BJ2880" si="27153">-1/($BH$8*$B2817)</f>
        <v>-5.3861111111111033E-2</v>
      </c>
      <c r="BL2817" s="29">
        <f t="shared" ref="BL2817" si="27154">BB2817*BG2817+BD2817*BG2820-BC2817*BH2817-BE2817*BH2820</f>
        <v>0.90717516381267693</v>
      </c>
      <c r="BM2817" s="33">
        <f t="shared" ref="BM2817" si="27155">(BB2817*BH2817+BC2817*BG2817+BD2817*BH2820+BE2817*BG2820)</f>
        <v>0</v>
      </c>
      <c r="BN2817" s="31">
        <f t="shared" ref="BN2817" si="27156">BB2817*BI2817+BD2817*BI2820-BC2817*BJ2817-BE2817*BJ2820</f>
        <v>0</v>
      </c>
      <c r="BO2817" s="32">
        <f t="shared" ref="BO2817" si="27157">(BB2817*BJ2817+BC2817*BI2817+BD2817*BJ2820+BE2817*BI2820)</f>
        <v>-0.44907742416260821</v>
      </c>
      <c r="BP2817" s="8"/>
      <c r="BQ2817" s="34">
        <v>1</v>
      </c>
      <c r="BR2817" s="35">
        <v>0</v>
      </c>
      <c r="BS2817" s="11">
        <v>0</v>
      </c>
      <c r="BT2817" s="36">
        <v>0</v>
      </c>
      <c r="BV2817" s="29">
        <f t="shared" ref="BV2817" si="27158">BL2817*BQ2817+BN2817*BQ2820-BM2817*BR2817-BO2817*BR2820</f>
        <v>0.90717516381267693</v>
      </c>
      <c r="BW2817" s="33">
        <f t="shared" ref="BW2817" si="27159">(BL2817*BR2817+BM2817*BQ2817+BN2817*BR2820+BO2817*BQ2820)</f>
        <v>-0.44907742416260821</v>
      </c>
      <c r="BX2817" s="31">
        <f t="shared" ref="BX2817" si="27160">BL2817*BS2817+BN2817*BS2820-BM2817*BT2817-BO2817*BT2820</f>
        <v>0</v>
      </c>
      <c r="BY2817" s="32">
        <f t="shared" ref="BY2817" si="27161">(BL2817*BT2817+BM2817*BS2817+BN2817*BT2820+BO2817*BS2820)</f>
        <v>-0.44907742416260821</v>
      </c>
      <c r="CA2817" s="37">
        <f t="shared" ref="CA2817" si="27162">20*LOG(((1+$BR$8)/$BR$8)/((BV2817+BV2820)^2+(BW2817+BW2820)^2)^0.5)</f>
        <v>-3.2667099078449715E-3</v>
      </c>
      <c r="CC2817" s="134">
        <f t="shared" ref="CC2817" si="27163">((BV2817^2+BW2817^2)^0.5)/((BV2820^2+BW2820^2)^0.5)</f>
        <v>1.0233706290405442</v>
      </c>
      <c r="CD2817" s="9"/>
      <c r="CE2817" s="38"/>
      <c r="CF2817" s="38"/>
      <c r="CG2817" s="38"/>
      <c r="CH2817" s="38"/>
      <c r="CM2817" s="129">
        <v>7.5400000000000098</v>
      </c>
    </row>
    <row r="2818" spans="2:91" ht="18.600000000000001" customHeight="1" thickBot="1">
      <c r="D2818" s="39"/>
      <c r="G2818" s="40"/>
      <c r="I2818" s="39"/>
      <c r="L2818" s="40"/>
      <c r="N2818" s="39"/>
      <c r="Q2818" s="40"/>
      <c r="S2818" s="39"/>
      <c r="V2818" s="40"/>
      <c r="X2818" s="39"/>
      <c r="AA2818" s="40"/>
      <c r="AC2818" s="39"/>
      <c r="AF2818" s="40"/>
      <c r="AH2818" s="39"/>
      <c r="AK2818" s="40"/>
      <c r="AM2818" s="39"/>
      <c r="AP2818" s="40"/>
      <c r="AR2818" s="39"/>
      <c r="AU2818" s="40"/>
      <c r="AW2818" s="39"/>
      <c r="AZ2818" s="40"/>
      <c r="BB2818" s="39"/>
      <c r="BE2818" s="40"/>
      <c r="BG2818" s="39"/>
      <c r="BJ2818" s="40"/>
      <c r="BL2818" s="39"/>
      <c r="BO2818" s="40"/>
      <c r="BQ2818" s="34"/>
      <c r="BR2818" s="11"/>
      <c r="BS2818" s="11"/>
      <c r="BT2818" s="41"/>
      <c r="BV2818" s="39"/>
      <c r="BY2818" s="40"/>
      <c r="CC2818" s="135"/>
      <c r="CD2818" s="9"/>
      <c r="CE2818" s="38"/>
      <c r="CF2818" s="38"/>
      <c r="CG2818" s="38"/>
      <c r="CH2818" s="38"/>
    </row>
    <row r="2819" spans="2:91" ht="18.600000000000001" customHeight="1" thickBot="1">
      <c r="D2819" s="258" t="s">
        <v>129</v>
      </c>
      <c r="E2819" s="259"/>
      <c r="F2819" s="260" t="s">
        <v>130</v>
      </c>
      <c r="G2819" s="261"/>
      <c r="H2819" s="229"/>
      <c r="I2819" s="258" t="s">
        <v>131</v>
      </c>
      <c r="J2819" s="259"/>
      <c r="K2819" s="260" t="s">
        <v>132</v>
      </c>
      <c r="L2819" s="261"/>
      <c r="N2819" s="253" t="s">
        <v>133</v>
      </c>
      <c r="O2819" s="254"/>
      <c r="P2819" s="255" t="s">
        <v>134</v>
      </c>
      <c r="Q2819" s="256"/>
      <c r="S2819" s="258" t="s">
        <v>135</v>
      </c>
      <c r="T2819" s="259"/>
      <c r="U2819" s="260" t="s">
        <v>136</v>
      </c>
      <c r="V2819" s="261"/>
      <c r="W2819" s="8"/>
      <c r="X2819" s="253" t="s">
        <v>137</v>
      </c>
      <c r="Y2819" s="254"/>
      <c r="Z2819" s="255" t="s">
        <v>138</v>
      </c>
      <c r="AA2819" s="256"/>
      <c r="AB2819" s="8"/>
      <c r="AC2819" s="258" t="s">
        <v>139</v>
      </c>
      <c r="AD2819" s="259"/>
      <c r="AE2819" s="260" t="s">
        <v>140</v>
      </c>
      <c r="AF2819" s="261"/>
      <c r="AG2819" s="8"/>
      <c r="AH2819" s="253" t="s">
        <v>141</v>
      </c>
      <c r="AI2819" s="254"/>
      <c r="AJ2819" s="255" t="s">
        <v>142</v>
      </c>
      <c r="AK2819" s="256"/>
      <c r="AL2819" s="8"/>
      <c r="AM2819" s="258" t="s">
        <v>143</v>
      </c>
      <c r="AN2819" s="259"/>
      <c r="AO2819" s="260" t="s">
        <v>144</v>
      </c>
      <c r="AP2819" s="261"/>
      <c r="AR2819" s="253" t="s">
        <v>145</v>
      </c>
      <c r="AS2819" s="254"/>
      <c r="AT2819" s="255" t="s">
        <v>146</v>
      </c>
      <c r="AU2819" s="256"/>
      <c r="AV2819" s="4"/>
      <c r="AW2819" s="258" t="s">
        <v>147</v>
      </c>
      <c r="AX2819" s="259"/>
      <c r="AY2819" s="260" t="s">
        <v>148</v>
      </c>
      <c r="AZ2819" s="261"/>
      <c r="BA2819" s="8"/>
      <c r="BB2819" s="253" t="s">
        <v>149</v>
      </c>
      <c r="BC2819" s="254"/>
      <c r="BD2819" s="255" t="s">
        <v>150</v>
      </c>
      <c r="BE2819" s="256"/>
      <c r="BF2819" s="4"/>
      <c r="BG2819" s="258" t="s">
        <v>151</v>
      </c>
      <c r="BH2819" s="259"/>
      <c r="BI2819" s="260" t="s">
        <v>152</v>
      </c>
      <c r="BJ2819" s="261"/>
      <c r="BK2819" s="4"/>
      <c r="BL2819" s="253" t="s">
        <v>153</v>
      </c>
      <c r="BM2819" s="254"/>
      <c r="BN2819" s="255" t="s">
        <v>154</v>
      </c>
      <c r="BO2819" s="256"/>
      <c r="BP2819" s="4"/>
      <c r="BQ2819" s="258" t="s">
        <v>155</v>
      </c>
      <c r="BR2819" s="259"/>
      <c r="BS2819" s="260" t="s">
        <v>156</v>
      </c>
      <c r="BT2819" s="261"/>
      <c r="BU2819" s="8"/>
      <c r="BV2819" s="253" t="s">
        <v>157</v>
      </c>
      <c r="BW2819" s="254"/>
      <c r="BX2819" s="255" t="s">
        <v>158</v>
      </c>
      <c r="BY2819" s="256"/>
      <c r="CA2819" s="46" t="s">
        <v>16</v>
      </c>
      <c r="CC2819" s="136" t="s">
        <v>71</v>
      </c>
      <c r="CD2819" s="9"/>
      <c r="CE2819" s="38"/>
      <c r="CF2819" s="38"/>
      <c r="CG2819" s="38"/>
      <c r="CH2819" s="38"/>
    </row>
    <row r="2820" spans="2:91" ht="18.600000000000001" customHeight="1" thickTop="1" thickBot="1">
      <c r="D2820" s="29">
        <v>0</v>
      </c>
      <c r="E2820" s="33">
        <v>0</v>
      </c>
      <c r="F2820" s="31">
        <v>1</v>
      </c>
      <c r="G2820" s="32">
        <v>0</v>
      </c>
      <c r="I2820" s="29">
        <v>0</v>
      </c>
      <c r="J2820" s="33">
        <f t="shared" ref="J2820" si="27164">IF(0=(1-$J$8*$K$8*$B2817^2),10^14,$B2817*$J$8/(1-$J$8*$K$8*$B2817^2))</f>
        <v>-0.16319991755240137</v>
      </c>
      <c r="K2820" s="31">
        <v>1</v>
      </c>
      <c r="L2820" s="32">
        <v>0</v>
      </c>
      <c r="N2820" s="29">
        <f t="shared" ref="N2820" si="27165">D2820*I2817+F2820*I2820-E2820*J2817-G2820*J2820</f>
        <v>0</v>
      </c>
      <c r="O2820" s="33">
        <f t="shared" ref="O2820" si="27166">(D2820*J2817+E2820*I2817+F2820*J2820+G2820*I2820)</f>
        <v>-0.16319991755240137</v>
      </c>
      <c r="P2820" s="31">
        <f t="shared" ref="P2820" si="27167">D2820*K2817+F2820*K2820-E2820*L2817-G2820*L2820</f>
        <v>1</v>
      </c>
      <c r="Q2820" s="32">
        <f t="shared" ref="Q2820" si="27168">(D2820*L2817+E2820*K2817+F2820*L2820+G2820*K2820)</f>
        <v>0</v>
      </c>
      <c r="S2820" s="29">
        <v>0</v>
      </c>
      <c r="T2820" s="33">
        <v>0</v>
      </c>
      <c r="U2820" s="31">
        <v>1</v>
      </c>
      <c r="V2820" s="32">
        <v>0</v>
      </c>
      <c r="X2820" s="29">
        <f t="shared" ref="X2820" si="27169">N2820*S2817+P2820*S2820-O2820*T2817-Q2820*T2820</f>
        <v>0</v>
      </c>
      <c r="Y2820" s="33">
        <f t="shared" ref="Y2820" si="27170">(N2820*T2817+O2820*S2817+P2820*T2820+Q2820*S2820)</f>
        <v>-0.16319991755240137</v>
      </c>
      <c r="Z2820" s="31">
        <f t="shared" ref="Z2820" si="27171">N2820*U2817+P2820*U2820-O2820*V2817-Q2820*V2820</f>
        <v>0.97235596317194728</v>
      </c>
      <c r="AA2820" s="32">
        <f t="shared" ref="AA2820" si="27172">(N2820*V2817+O2820*U2817+P2820*V2820+Q2820*U2820)</f>
        <v>0</v>
      </c>
      <c r="AB2820" s="8"/>
      <c r="AC2820" s="29">
        <v>0</v>
      </c>
      <c r="AD2820" s="33">
        <f t="shared" ref="AD2820" si="27173">IF(0=(1-$AD$8*$AE$8*$B2817^2),10^14,$B2817*$AD$8/(1-$AD$8*$AE$8*$B2817^2))</f>
        <v>-0.12722249583880749</v>
      </c>
      <c r="AE2820" s="31">
        <v>1</v>
      </c>
      <c r="AF2820" s="32">
        <v>0</v>
      </c>
      <c r="AH2820" s="29">
        <f t="shared" ref="AH2820" si="27174">X2820*AC2817+Z2820*AC2820-Y2820*AD2817-AA2820*AD2820</f>
        <v>0</v>
      </c>
      <c r="AI2820" s="33">
        <f t="shared" ref="AI2820" si="27175">(X2820*AD2817+Y2820*AC2817+Z2820*AD2820+AA2820*AC2820)</f>
        <v>-0.28690547003088407</v>
      </c>
      <c r="AJ2820" s="31">
        <f t="shared" ref="AJ2820" si="27176">X2820*AE2817+Z2820*AE2820-Y2820*AF2817-AA2820*AF2820</f>
        <v>0.97235596317194728</v>
      </c>
      <c r="AK2820" s="32">
        <f t="shared" ref="AK2820" si="27177">(X2820*AF2817+Y2820*AE2817+Z2820*AF2820+AA2820*AE2820)</f>
        <v>0</v>
      </c>
      <c r="AL2820" s="8"/>
      <c r="AM2820" s="29">
        <v>0</v>
      </c>
      <c r="AN2820" s="33">
        <v>0</v>
      </c>
      <c r="AO2820" s="31">
        <v>1</v>
      </c>
      <c r="AP2820" s="32">
        <v>0</v>
      </c>
      <c r="AR2820" s="29">
        <f t="shared" ref="AR2820" si="27178">AH2820*AM2817+AJ2820*AM2820-AI2820*AN2817-AK2820*AN2820</f>
        <v>0</v>
      </c>
      <c r="AS2820" s="33">
        <f t="shared" ref="AS2820" si="27179">(AH2820*AN2817+AI2820*AM2817+AJ2820*AN2820+AK2820*AM2820)</f>
        <v>-0.28690547003088407</v>
      </c>
      <c r="AT2820" s="31">
        <f t="shared" ref="AT2820" si="27180">AH2820*AO2817+AJ2820*AO2820-AI2820*AP2817-AK2820*AP2820</f>
        <v>0.92840819313757372</v>
      </c>
      <c r="AU2820" s="32">
        <f t="shared" ref="AU2820" si="27181">(AH2820*AP2817+AI2820*AO2817+AJ2820*AP2820+AK2820*AO2820)</f>
        <v>0</v>
      </c>
      <c r="AV2820" s="8"/>
      <c r="AW2820" s="29">
        <v>0</v>
      </c>
      <c r="AX2820" s="33">
        <f t="shared" ref="AX2820" si="27182">IF(0=(1-$AX$8*$AY$8*$B2817^2),10^14,$B2817*$AX$8/(1-$AX$8*$AY$8*$B2817^2))</f>
        <v>-0.11558445465440799</v>
      </c>
      <c r="AY2820" s="31">
        <v>1</v>
      </c>
      <c r="AZ2820" s="32">
        <v>0</v>
      </c>
      <c r="BB2820" s="29">
        <f t="shared" ref="BB2820" si="27183">AR2820*AW2817+AT2820*AW2820-AS2820*AX2817-AU2820*AX2820</f>
        <v>0</v>
      </c>
      <c r="BC2820" s="33">
        <f t="shared" ref="BC2820" si="27184">(AR2820*AX2817+AS2820*AW2817+AT2820*AX2820+AU2820*AW2820)</f>
        <v>-0.39421502473137482</v>
      </c>
      <c r="BD2820" s="31">
        <f t="shared" ref="BD2820" si="27185">AR2820*AY2817+AT2820*AY2820-AS2820*AZ2817-AU2820*AZ2820</f>
        <v>0.92840819313757372</v>
      </c>
      <c r="BE2820" s="32">
        <f t="shared" ref="BE2820" si="27186">(AR2820*AZ2817+AS2820*AY2817+AT2820*AZ2820+AU2820*AY2820)</f>
        <v>0</v>
      </c>
      <c r="BF2820" s="8"/>
      <c r="BG2820" s="29">
        <v>0</v>
      </c>
      <c r="BH2820" s="33">
        <v>0</v>
      </c>
      <c r="BI2820" s="31">
        <v>1</v>
      </c>
      <c r="BJ2820" s="32">
        <v>0</v>
      </c>
      <c r="BL2820" s="29">
        <f t="shared" ref="BL2820" si="27187">BB2820*BG2817+BD2820*BG2820-BC2820*BH2817-BE2820*BH2820</f>
        <v>0</v>
      </c>
      <c r="BM2820" s="33">
        <f t="shared" ref="BM2820" si="27188">(BB2820*BH2817+BC2820*BG2817+BD2820*BH2820+BE2820*BG2820)</f>
        <v>-0.39421502473137482</v>
      </c>
      <c r="BN2820" s="31">
        <f t="shared" ref="BN2820" si="27189">BB2820*BI2817+BD2820*BI2820-BC2820*BJ2817-BE2820*BJ2820</f>
        <v>0.90717533388884775</v>
      </c>
      <c r="BO2820" s="32">
        <f t="shared" ref="BO2820" si="27190">(BB2820*BJ2817+BC2820*BI2817+BD2820*BJ2820+BE2820*BI2820)</f>
        <v>0</v>
      </c>
      <c r="BP2820" s="8"/>
      <c r="BQ2820" s="19">
        <f t="shared" ref="BQ2820:BQ2883" si="27191">1/$BR$8</f>
        <v>1</v>
      </c>
      <c r="BR2820" s="47">
        <v>0</v>
      </c>
      <c r="BS2820" s="48">
        <v>1</v>
      </c>
      <c r="BT2820" s="49">
        <v>0</v>
      </c>
      <c r="BV2820" s="29">
        <f t="shared" ref="BV2820" si="27192">BL2820*BQ2817+BN2820*BQ2820-BM2820*BR2817-BO2820*BR2820</f>
        <v>0.90717533388884775</v>
      </c>
      <c r="BW2820" s="33">
        <f t="shared" ref="BW2820" si="27193">(BL2820*BR2817+BM2820*BQ2817+BN2820*BR2820+BO2820*BQ2820)</f>
        <v>-0.39421502473137482</v>
      </c>
      <c r="BX2820" s="31">
        <f t="shared" ref="BX2820" si="27194">BL2820*BS2817+BN2820*BS2820-BM2820*BT2817-BO2820*BT2820</f>
        <v>0.90717533388884775</v>
      </c>
      <c r="BY2820" s="32">
        <f t="shared" ref="BY2820" si="27195">(BL2820*BT2817+BM2820*BS2817+BN2820*BT2820+BO2820*BS2820)</f>
        <v>0</v>
      </c>
      <c r="CA2820" s="50">
        <f t="shared" ref="CA2820" si="27196">(180/PI())*ATAN(-1*(BW2817+BW2820)/(BV2817+BV2820))</f>
        <v>24.928546354268747</v>
      </c>
      <c r="CC2820" s="137">
        <f t="shared" ref="CC2820" si="27197">20*LOG(((1-(10^(CA2817/20)^2)*(1-((1-CC2817)/(1+CC2817))^2))^0.5))</f>
        <v>-30.52951190679422</v>
      </c>
      <c r="CD2820" s="9"/>
      <c r="CE2820" s="38"/>
      <c r="CF2820" s="38"/>
      <c r="CG2820" s="38"/>
      <c r="CH2820" s="38"/>
    </row>
    <row r="2821" spans="2:91" ht="18.600000000000001" customHeight="1">
      <c r="CC2821" s="42"/>
    </row>
    <row r="2822" spans="2:91" ht="18.600000000000001" customHeight="1" thickBot="1">
      <c r="E2822" s="22" t="s">
        <v>4</v>
      </c>
      <c r="J2822" s="22" t="s">
        <v>5</v>
      </c>
      <c r="O2822" s="22" t="s">
        <v>6</v>
      </c>
      <c r="T2822" s="22" t="s">
        <v>7</v>
      </c>
      <c r="Y2822" s="22" t="s">
        <v>8</v>
      </c>
      <c r="AD2822" s="22" t="s">
        <v>65</v>
      </c>
      <c r="AI2822" s="22" t="s">
        <v>9</v>
      </c>
      <c r="AN2822" s="22" t="s">
        <v>66</v>
      </c>
      <c r="AS2822" s="22" t="s">
        <v>51</v>
      </c>
      <c r="AX2822" s="22" t="s">
        <v>67</v>
      </c>
      <c r="BC2822" s="22" t="s">
        <v>52</v>
      </c>
      <c r="BH2822" s="22" t="s">
        <v>68</v>
      </c>
      <c r="BM2822" s="22" t="s">
        <v>63</v>
      </c>
      <c r="BQ2822" s="23" t="s">
        <v>69</v>
      </c>
      <c r="BR2822" s="23"/>
      <c r="BS2822" s="24"/>
      <c r="BT2822" s="24"/>
      <c r="BU2822" s="24"/>
      <c r="BW2822" s="22" t="s">
        <v>64</v>
      </c>
    </row>
    <row r="2823" spans="2:91" ht="18.600000000000001" customHeight="1" thickBot="1">
      <c r="D2823" s="249" t="s">
        <v>103</v>
      </c>
      <c r="E2823" s="250"/>
      <c r="F2823" s="251" t="s">
        <v>104</v>
      </c>
      <c r="G2823" s="252"/>
      <c r="H2823" s="229"/>
      <c r="I2823" s="253" t="s">
        <v>11</v>
      </c>
      <c r="J2823" s="254"/>
      <c r="K2823" s="255" t="s">
        <v>12</v>
      </c>
      <c r="L2823" s="256"/>
      <c r="M2823" s="24"/>
      <c r="N2823" s="253" t="s">
        <v>105</v>
      </c>
      <c r="O2823" s="254"/>
      <c r="P2823" s="255" t="s">
        <v>106</v>
      </c>
      <c r="Q2823" s="256"/>
      <c r="R2823" s="24"/>
      <c r="S2823" s="249" t="s">
        <v>107</v>
      </c>
      <c r="T2823" s="250"/>
      <c r="U2823" s="251" t="s">
        <v>108</v>
      </c>
      <c r="V2823" s="252"/>
      <c r="W2823" s="8"/>
      <c r="X2823" s="253" t="s">
        <v>109</v>
      </c>
      <c r="Y2823" s="254"/>
      <c r="Z2823" s="255" t="s">
        <v>110</v>
      </c>
      <c r="AA2823" s="256"/>
      <c r="AB2823" s="8"/>
      <c r="AC2823" s="253" t="s">
        <v>111</v>
      </c>
      <c r="AD2823" s="254"/>
      <c r="AE2823" s="255" t="s">
        <v>14</v>
      </c>
      <c r="AF2823" s="256"/>
      <c r="AG2823" s="8"/>
      <c r="AH2823" s="253" t="s">
        <v>112</v>
      </c>
      <c r="AI2823" s="254"/>
      <c r="AJ2823" s="255" t="s">
        <v>113</v>
      </c>
      <c r="AK2823" s="256"/>
      <c r="AL2823" s="8"/>
      <c r="AM2823" s="249" t="s">
        <v>114</v>
      </c>
      <c r="AN2823" s="250"/>
      <c r="AO2823" s="251" t="s">
        <v>115</v>
      </c>
      <c r="AP2823" s="252"/>
      <c r="AQ2823" s="24"/>
      <c r="AR2823" s="253" t="s">
        <v>116</v>
      </c>
      <c r="AS2823" s="254"/>
      <c r="AT2823" s="255" t="s">
        <v>13</v>
      </c>
      <c r="AU2823" s="256"/>
      <c r="AV2823" s="4"/>
      <c r="AW2823" s="253" t="s">
        <v>117</v>
      </c>
      <c r="AX2823" s="254"/>
      <c r="AY2823" s="255" t="s">
        <v>118</v>
      </c>
      <c r="AZ2823" s="256"/>
      <c r="BA2823" s="8"/>
      <c r="BB2823" s="253" t="s">
        <v>119</v>
      </c>
      <c r="BC2823" s="254"/>
      <c r="BD2823" s="255" t="s">
        <v>120</v>
      </c>
      <c r="BE2823" s="256"/>
      <c r="BF2823" s="4"/>
      <c r="BG2823" s="249" t="s">
        <v>121</v>
      </c>
      <c r="BH2823" s="250"/>
      <c r="BI2823" s="251" t="s">
        <v>122</v>
      </c>
      <c r="BJ2823" s="252"/>
      <c r="BK2823" s="4"/>
      <c r="BL2823" s="253" t="s">
        <v>123</v>
      </c>
      <c r="BM2823" s="254"/>
      <c r="BN2823" s="255" t="s">
        <v>124</v>
      </c>
      <c r="BO2823" s="256"/>
      <c r="BP2823" s="4"/>
      <c r="BQ2823" s="253" t="s">
        <v>125</v>
      </c>
      <c r="BR2823" s="254"/>
      <c r="BS2823" s="255" t="s">
        <v>126</v>
      </c>
      <c r="BT2823" s="256"/>
      <c r="BU2823" s="8"/>
      <c r="BV2823" s="253" t="s">
        <v>127</v>
      </c>
      <c r="BW2823" s="254"/>
      <c r="BX2823" s="255" t="s">
        <v>128</v>
      </c>
      <c r="BY2823" s="256"/>
      <c r="CA2823" s="27" t="s">
        <v>15</v>
      </c>
      <c r="CC2823" s="133" t="s">
        <v>70</v>
      </c>
      <c r="CD2823" s="9"/>
      <c r="CE2823" s="38"/>
      <c r="CF2823" s="38"/>
      <c r="CG2823" s="38"/>
      <c r="CH2823" s="38"/>
    </row>
    <row r="2824" spans="2:91" ht="18.600000000000001" customHeight="1" thickTop="1" thickBot="1">
      <c r="B2824" s="129">
        <v>7.5800000000000098</v>
      </c>
      <c r="D2824" s="29">
        <v>1</v>
      </c>
      <c r="E2824" s="30">
        <v>0</v>
      </c>
      <c r="F2824" s="31">
        <v>0</v>
      </c>
      <c r="G2824" s="32">
        <f t="shared" ref="G2824:G2887" si="27198">-1/($E$8*$B2824)</f>
        <v>-8.6963060686015725E-2</v>
      </c>
      <c r="I2824" s="29">
        <v>1</v>
      </c>
      <c r="J2824" s="33">
        <v>0</v>
      </c>
      <c r="K2824" s="31">
        <v>0</v>
      </c>
      <c r="L2824" s="32">
        <v>0</v>
      </c>
      <c r="N2824" s="29">
        <f t="shared" ref="N2824" si="27199">D2824*I2824+F2824*I2827-E2824*J2824-G2824*J2827</f>
        <v>0.98584528389406578</v>
      </c>
      <c r="O2824" s="33">
        <f t="shared" ref="O2824" si="27200">(D2824*J2824+E2824*I2824+F2824*J2827+G2824*I2827)</f>
        <v>0</v>
      </c>
      <c r="P2824" s="31">
        <f t="shared" ref="P2824" si="27201">D2824*K2824+F2824*K2827-E2824*L2824-G2824*L2827</f>
        <v>0</v>
      </c>
      <c r="Q2824" s="32">
        <f t="shared" ref="Q2824" si="27202">(D2824*L2824+E2824*K2824+F2824*L2827+G2824*K2827)</f>
        <v>-8.6963060686015725E-2</v>
      </c>
      <c r="S2824" s="29">
        <v>1</v>
      </c>
      <c r="T2824" s="30">
        <v>0</v>
      </c>
      <c r="U2824" s="31">
        <v>0</v>
      </c>
      <c r="V2824" s="32">
        <f t="shared" ref="V2824:V2887" si="27203">-1/($T$8*$B2824)</f>
        <v>-0.16894063324538236</v>
      </c>
      <c r="X2824" s="29">
        <f t="shared" ref="X2824" si="27204">N2824*S2824+P2824*S2827-O2824*T2824-Q2824*T2827</f>
        <v>0.98584528389406578</v>
      </c>
      <c r="Y2824" s="33">
        <f t="shared" ref="Y2824" si="27205">(N2824*T2824+O2824*S2824+P2824*T2827+Q2824*S2827)</f>
        <v>0</v>
      </c>
      <c r="Z2824" s="31">
        <f t="shared" ref="Z2824" si="27206">N2824*U2824+P2824*U2827-O2824*V2824-Q2824*V2827</f>
        <v>0</v>
      </c>
      <c r="AA2824" s="32">
        <f t="shared" ref="AA2824" si="27207">(N2824*V2824+O2824*U2824+P2824*V2827+Q2824*U2827)</f>
        <v>-0.25351238722905295</v>
      </c>
      <c r="AB2824" s="8"/>
      <c r="AC2824" s="29">
        <v>1</v>
      </c>
      <c r="AD2824" s="33">
        <v>0</v>
      </c>
      <c r="AE2824" s="31">
        <v>0</v>
      </c>
      <c r="AF2824" s="32">
        <v>0</v>
      </c>
      <c r="AH2824" s="29">
        <f t="shared" ref="AH2824" si="27208">X2824*AC2824+Z2824*AC2827-Y2824*AD2824-AA2824*AD2827</f>
        <v>0.95367960637256743</v>
      </c>
      <c r="AI2824" s="33">
        <f t="shared" ref="AI2824" si="27209">(X2824*AD2824+Y2824*AC2824+Z2824*AD2827+AA2824*AC2827)</f>
        <v>0</v>
      </c>
      <c r="AJ2824" s="31">
        <f t="shared" ref="AJ2824" si="27210">X2824*AE2824+Z2824*AE2827-Y2824*AF2824-AA2824*AF2827</f>
        <v>0</v>
      </c>
      <c r="AK2824" s="32">
        <f t="shared" ref="AK2824" si="27211">(X2824*AF2824+Y2824*AE2824+Z2824*AF2827+AA2824*AE2827)</f>
        <v>-0.25351238722905295</v>
      </c>
      <c r="AL2824" s="8"/>
      <c r="AM2824" s="29">
        <v>1</v>
      </c>
      <c r="AN2824" s="30">
        <v>0</v>
      </c>
      <c r="AO2824" s="31">
        <v>0</v>
      </c>
      <c r="AP2824" s="32">
        <f t="shared" ref="AP2824:AP2887" si="27212">-1/($AN$8*$B2824)</f>
        <v>-0.15277440633245362</v>
      </c>
      <c r="AR2824" s="29">
        <f t="shared" ref="AR2824" si="27213">AH2824*AM2824+AJ2824*AM2827-AI2824*AN2824-AK2824*AN2827</f>
        <v>0.95367960637256743</v>
      </c>
      <c r="AS2824" s="33">
        <f t="shared" ref="AS2824" si="27214">(AH2824*AN2824+AI2824*AM2824+AJ2824*AN2827+AK2824*AM2827)</f>
        <v>0</v>
      </c>
      <c r="AT2824" s="31">
        <f t="shared" ref="AT2824" si="27215">AH2824*AO2824+AJ2824*AO2827-AI2824*AP2824-AK2824*AP2827</f>
        <v>0</v>
      </c>
      <c r="AU2824" s="32">
        <f t="shared" ref="AU2824" si="27216">(AH2824*AP2824+AI2824*AO2824+AJ2824*AP2827+AK2824*AO2827)</f>
        <v>-0.39921022292399</v>
      </c>
      <c r="AV2824" s="8"/>
      <c r="AW2824" s="29">
        <v>1</v>
      </c>
      <c r="AX2824" s="33">
        <v>0</v>
      </c>
      <c r="AY2824" s="31">
        <v>0</v>
      </c>
      <c r="AZ2824" s="32">
        <v>0</v>
      </c>
      <c r="BB2824" s="29">
        <f t="shared" ref="BB2824" si="27217">AR2824*AW2824+AT2824*AW2827-AS2824*AX2824-AU2824*AX2827</f>
        <v>0.90766064180435813</v>
      </c>
      <c r="BC2824" s="33">
        <f t="shared" ref="BC2824" si="27218">(AR2824*AX2824+AS2824*AW2824+AT2824*AX2827+AU2824*AW2827)</f>
        <v>0</v>
      </c>
      <c r="BD2824" s="31">
        <f t="shared" ref="BD2824" si="27219">AR2824*AY2824+AT2824*AY2827-AS2824*AZ2824-AU2824*AZ2827</f>
        <v>0</v>
      </c>
      <c r="BE2824" s="32">
        <f t="shared" ref="BE2824" si="27220">(AR2824*AZ2824+AS2824*AY2824+AT2824*AZ2827+AU2824*AY2827)</f>
        <v>-0.39921022292399</v>
      </c>
      <c r="BF2824" s="8"/>
      <c r="BG2824" s="29">
        <v>1</v>
      </c>
      <c r="BH2824" s="30">
        <v>0</v>
      </c>
      <c r="BI2824" s="31">
        <v>0</v>
      </c>
      <c r="BJ2824" s="32">
        <f t="shared" ref="BJ2824:BJ2887" si="27221">-1/($BH$8*$B2824)</f>
        <v>-5.3718997361477498E-2</v>
      </c>
      <c r="BL2824" s="29">
        <f t="shared" ref="BL2824" si="27222">BB2824*BG2824+BD2824*BG2827-BC2824*BH2824-BE2824*BH2827</f>
        <v>0.90766064180435813</v>
      </c>
      <c r="BM2824" s="33">
        <f t="shared" ref="BM2824" si="27223">(BB2824*BH2824+BC2824*BG2824+BD2824*BH2827+BE2824*BG2827)</f>
        <v>0</v>
      </c>
      <c r="BN2824" s="31">
        <f t="shared" ref="BN2824" si="27224">BB2824*BI2824+BD2824*BI2827-BC2824*BJ2824-BE2824*BJ2827</f>
        <v>0</v>
      </c>
      <c r="BO2824" s="32">
        <f t="shared" ref="BO2824" si="27225">(BB2824*BJ2824+BC2824*BI2824+BD2824*BJ2827+BE2824*BI2827)</f>
        <v>-0.44796884254619529</v>
      </c>
      <c r="BP2824" s="8"/>
      <c r="BQ2824" s="34">
        <v>1</v>
      </c>
      <c r="BR2824" s="35">
        <v>0</v>
      </c>
      <c r="BS2824" s="11">
        <v>0</v>
      </c>
      <c r="BT2824" s="36">
        <v>0</v>
      </c>
      <c r="BV2824" s="29">
        <f t="shared" ref="BV2824" si="27226">BL2824*BQ2824+BN2824*BQ2827-BM2824*BR2824-BO2824*BR2827</f>
        <v>0.90766064180435813</v>
      </c>
      <c r="BW2824" s="33">
        <f t="shared" ref="BW2824" si="27227">(BL2824*BR2824+BM2824*BQ2824+BN2824*BR2827+BO2824*BQ2827)</f>
        <v>-0.44796884254619529</v>
      </c>
      <c r="BX2824" s="31">
        <f t="shared" ref="BX2824" si="27228">BL2824*BS2824+BN2824*BS2827-BM2824*BT2824-BO2824*BT2827</f>
        <v>0</v>
      </c>
      <c r="BY2824" s="32">
        <f t="shared" ref="BY2824" si="27229">(BL2824*BT2824+BM2824*BS2824+BN2824*BT2827+BO2824*BS2827)</f>
        <v>-0.44796884254619529</v>
      </c>
      <c r="CA2824" s="37">
        <f t="shared" ref="CA2824" si="27230">20*LOG(((1+$BR$8)/$BR$8)/((BV2824+BV2827)^2+(BW2824+BW2827)^2)^0.5)</f>
        <v>-3.2527556292893693E-3</v>
      </c>
      <c r="CC2824" s="134">
        <f t="shared" ref="CC2824" si="27231">((BV2824^2+BW2824^2)^0.5)/((BV2827^2+BW2827^2)^0.5)</f>
        <v>1.0232614376773419</v>
      </c>
      <c r="CD2824" s="9"/>
      <c r="CE2824" s="38"/>
      <c r="CF2824" s="38"/>
      <c r="CG2824" s="38"/>
      <c r="CH2824" s="38"/>
      <c r="CM2824" s="129">
        <v>7.5600000000000103</v>
      </c>
    </row>
    <row r="2825" spans="2:91" ht="18.600000000000001" customHeight="1" thickBot="1">
      <c r="D2825" s="39"/>
      <c r="G2825" s="40"/>
      <c r="I2825" s="39"/>
      <c r="L2825" s="40"/>
      <c r="N2825" s="39"/>
      <c r="Q2825" s="40"/>
      <c r="S2825" s="39"/>
      <c r="V2825" s="40"/>
      <c r="X2825" s="39"/>
      <c r="AA2825" s="40"/>
      <c r="AC2825" s="39"/>
      <c r="AF2825" s="40"/>
      <c r="AH2825" s="39"/>
      <c r="AK2825" s="40"/>
      <c r="AM2825" s="39"/>
      <c r="AP2825" s="40"/>
      <c r="AR2825" s="39"/>
      <c r="AU2825" s="40"/>
      <c r="AW2825" s="39"/>
      <c r="AZ2825" s="40"/>
      <c r="BB2825" s="39"/>
      <c r="BE2825" s="40"/>
      <c r="BG2825" s="39"/>
      <c r="BJ2825" s="40"/>
      <c r="BL2825" s="39"/>
      <c r="BO2825" s="40"/>
      <c r="BQ2825" s="34"/>
      <c r="BR2825" s="11"/>
      <c r="BS2825" s="11"/>
      <c r="BT2825" s="41"/>
      <c r="BV2825" s="39"/>
      <c r="BY2825" s="40"/>
      <c r="CC2825" s="135"/>
      <c r="CD2825" s="9"/>
      <c r="CE2825" s="38"/>
      <c r="CF2825" s="38"/>
      <c r="CG2825" s="38"/>
      <c r="CH2825" s="38"/>
    </row>
    <row r="2826" spans="2:91" ht="18.600000000000001" customHeight="1" thickBot="1">
      <c r="D2826" s="258" t="s">
        <v>129</v>
      </c>
      <c r="E2826" s="259"/>
      <c r="F2826" s="260" t="s">
        <v>130</v>
      </c>
      <c r="G2826" s="261"/>
      <c r="H2826" s="229"/>
      <c r="I2826" s="258" t="s">
        <v>131</v>
      </c>
      <c r="J2826" s="259"/>
      <c r="K2826" s="260" t="s">
        <v>132</v>
      </c>
      <c r="L2826" s="261"/>
      <c r="N2826" s="253" t="s">
        <v>133</v>
      </c>
      <c r="O2826" s="254"/>
      <c r="P2826" s="255" t="s">
        <v>134</v>
      </c>
      <c r="Q2826" s="256"/>
      <c r="S2826" s="258" t="s">
        <v>135</v>
      </c>
      <c r="T2826" s="259"/>
      <c r="U2826" s="260" t="s">
        <v>136</v>
      </c>
      <c r="V2826" s="261"/>
      <c r="W2826" s="8"/>
      <c r="X2826" s="253" t="s">
        <v>137</v>
      </c>
      <c r="Y2826" s="254"/>
      <c r="Z2826" s="255" t="s">
        <v>138</v>
      </c>
      <c r="AA2826" s="256"/>
      <c r="AB2826" s="8"/>
      <c r="AC2826" s="258" t="s">
        <v>139</v>
      </c>
      <c r="AD2826" s="259"/>
      <c r="AE2826" s="260" t="s">
        <v>140</v>
      </c>
      <c r="AF2826" s="261"/>
      <c r="AG2826" s="8"/>
      <c r="AH2826" s="253" t="s">
        <v>141</v>
      </c>
      <c r="AI2826" s="254"/>
      <c r="AJ2826" s="255" t="s">
        <v>142</v>
      </c>
      <c r="AK2826" s="256"/>
      <c r="AL2826" s="8"/>
      <c r="AM2826" s="258" t="s">
        <v>143</v>
      </c>
      <c r="AN2826" s="259"/>
      <c r="AO2826" s="260" t="s">
        <v>144</v>
      </c>
      <c r="AP2826" s="261"/>
      <c r="AR2826" s="253" t="s">
        <v>145</v>
      </c>
      <c r="AS2826" s="254"/>
      <c r="AT2826" s="255" t="s">
        <v>146</v>
      </c>
      <c r="AU2826" s="256"/>
      <c r="AV2826" s="4"/>
      <c r="AW2826" s="258" t="s">
        <v>147</v>
      </c>
      <c r="AX2826" s="259"/>
      <c r="AY2826" s="260" t="s">
        <v>148</v>
      </c>
      <c r="AZ2826" s="261"/>
      <c r="BA2826" s="8"/>
      <c r="BB2826" s="253" t="s">
        <v>149</v>
      </c>
      <c r="BC2826" s="254"/>
      <c r="BD2826" s="255" t="s">
        <v>150</v>
      </c>
      <c r="BE2826" s="256"/>
      <c r="BF2826" s="4"/>
      <c r="BG2826" s="258" t="s">
        <v>151</v>
      </c>
      <c r="BH2826" s="259"/>
      <c r="BI2826" s="260" t="s">
        <v>152</v>
      </c>
      <c r="BJ2826" s="261"/>
      <c r="BK2826" s="4"/>
      <c r="BL2826" s="253" t="s">
        <v>153</v>
      </c>
      <c r="BM2826" s="254"/>
      <c r="BN2826" s="255" t="s">
        <v>154</v>
      </c>
      <c r="BO2826" s="256"/>
      <c r="BP2826" s="4"/>
      <c r="BQ2826" s="258" t="s">
        <v>155</v>
      </c>
      <c r="BR2826" s="259"/>
      <c r="BS2826" s="260" t="s">
        <v>156</v>
      </c>
      <c r="BT2826" s="261"/>
      <c r="BU2826" s="8"/>
      <c r="BV2826" s="253" t="s">
        <v>157</v>
      </c>
      <c r="BW2826" s="254"/>
      <c r="BX2826" s="255" t="s">
        <v>158</v>
      </c>
      <c r="BY2826" s="256"/>
      <c r="CA2826" s="46" t="s">
        <v>16</v>
      </c>
      <c r="CC2826" s="136" t="s">
        <v>71</v>
      </c>
      <c r="CD2826" s="9"/>
      <c r="CE2826" s="38"/>
      <c r="CF2826" s="38"/>
      <c r="CG2826" s="38"/>
      <c r="CH2826" s="38"/>
    </row>
    <row r="2827" spans="2:91" ht="18.600000000000001" customHeight="1" thickTop="1" thickBot="1">
      <c r="D2827" s="29">
        <v>0</v>
      </c>
      <c r="E2827" s="33">
        <v>0</v>
      </c>
      <c r="F2827" s="31">
        <v>1</v>
      </c>
      <c r="G2827" s="32">
        <v>0</v>
      </c>
      <c r="I2827" s="29">
        <v>0</v>
      </c>
      <c r="J2827" s="33">
        <f t="shared" ref="J2827" si="27232">IF(0=(1-$J$8*$K$8*$B2824^2),10^14,$B2824*$J$8/(1-$J$8*$K$8*$B2824^2))</f>
        <v>-0.16276699548375459</v>
      </c>
      <c r="K2827" s="31">
        <v>1</v>
      </c>
      <c r="L2827" s="32">
        <v>0</v>
      </c>
      <c r="N2827" s="29">
        <f t="shared" ref="N2827" si="27233">D2827*I2824+F2827*I2827-E2827*J2824-G2827*J2827</f>
        <v>0</v>
      </c>
      <c r="O2827" s="33">
        <f t="shared" ref="O2827" si="27234">(D2827*J2824+E2827*I2824+F2827*J2827+G2827*I2827)</f>
        <v>-0.16276699548375459</v>
      </c>
      <c r="P2827" s="31">
        <f t="shared" ref="P2827" si="27235">D2827*K2824+F2827*K2827-E2827*L2824-G2827*L2827</f>
        <v>1</v>
      </c>
      <c r="Q2827" s="32">
        <f t="shared" ref="Q2827" si="27236">(D2827*L2824+E2827*K2824+F2827*L2827+G2827*K2827)</f>
        <v>0</v>
      </c>
      <c r="S2827" s="29">
        <v>0</v>
      </c>
      <c r="T2827" s="33">
        <v>0</v>
      </c>
      <c r="U2827" s="31">
        <v>1</v>
      </c>
      <c r="V2827" s="32">
        <v>0</v>
      </c>
      <c r="X2827" s="29">
        <f t="shared" ref="X2827" si="27237">N2827*S2824+P2827*S2827-O2827*T2824-Q2827*T2827</f>
        <v>0</v>
      </c>
      <c r="Y2827" s="33">
        <f t="shared" ref="Y2827" si="27238">(N2827*T2824+O2827*S2824+P2827*T2827+Q2827*S2827)</f>
        <v>-0.16276699548375459</v>
      </c>
      <c r="Z2827" s="31">
        <f t="shared" ref="Z2827" si="27239">N2827*U2824+P2827*U2827-O2827*V2824-Q2827*V2827</f>
        <v>0.97250204071152624</v>
      </c>
      <c r="AA2827" s="32">
        <f t="shared" ref="AA2827" si="27240">(N2827*V2824+O2827*U2824+P2827*V2827+Q2827*U2827)</f>
        <v>0</v>
      </c>
      <c r="AB2827" s="8"/>
      <c r="AC2827" s="29">
        <v>0</v>
      </c>
      <c r="AD2827" s="33">
        <f t="shared" ref="AD2827" si="27241">IF(0=(1-$AD$8*$AE$8*$B2824^2),10^14,$B2824*$AD$8/(1-$AD$8*$AE$8*$B2824^2))</f>
        <v>-0.12688010188802382</v>
      </c>
      <c r="AE2827" s="31">
        <v>1</v>
      </c>
      <c r="AF2827" s="32">
        <v>0</v>
      </c>
      <c r="AH2827" s="29">
        <f t="shared" ref="AH2827" si="27242">X2827*AC2824+Z2827*AC2827-Y2827*AD2824-AA2827*AD2827</f>
        <v>0</v>
      </c>
      <c r="AI2827" s="33">
        <f t="shared" ref="AI2827" si="27243">(X2827*AD2824+Y2827*AC2824+Z2827*AD2827+AA2827*AC2827)</f>
        <v>-0.28615815349554413</v>
      </c>
      <c r="AJ2827" s="31">
        <f t="shared" ref="AJ2827" si="27244">X2827*AE2824+Z2827*AE2827-Y2827*AF2824-AA2827*AF2827</f>
        <v>0.97250204071152624</v>
      </c>
      <c r="AK2827" s="32">
        <f t="shared" ref="AK2827" si="27245">(X2827*AF2824+Y2827*AE2824+Z2827*AF2827+AA2827*AE2827)</f>
        <v>0</v>
      </c>
      <c r="AL2827" s="8"/>
      <c r="AM2827" s="29">
        <v>0</v>
      </c>
      <c r="AN2827" s="33">
        <v>0</v>
      </c>
      <c r="AO2827" s="31">
        <v>1</v>
      </c>
      <c r="AP2827" s="32">
        <v>0</v>
      </c>
      <c r="AR2827" s="29">
        <f t="shared" ref="AR2827" si="27246">AH2827*AM2824+AJ2827*AM2827-AI2827*AN2824-AK2827*AN2827</f>
        <v>0</v>
      </c>
      <c r="AS2827" s="33">
        <f t="shared" ref="AS2827" si="27247">(AH2827*AN2824+AI2827*AM2824+AJ2827*AN2827+AK2827*AM2827)</f>
        <v>-0.28615815349554413</v>
      </c>
      <c r="AT2827" s="31">
        <f t="shared" ref="AT2827" si="27248">AH2827*AO2824+AJ2827*AO2827-AI2827*AP2824-AK2827*AP2827</f>
        <v>0.92878439869405338</v>
      </c>
      <c r="AU2827" s="32">
        <f t="shared" ref="AU2827" si="27249">(AH2827*AP2824+AI2827*AO2824+AJ2827*AP2827+AK2827*AO2827)</f>
        <v>0</v>
      </c>
      <c r="AV2827" s="8"/>
      <c r="AW2827" s="29">
        <v>0</v>
      </c>
      <c r="AX2827" s="33">
        <f t="shared" ref="AX2827" si="27250">IF(0=(1-$AX$8*$AY$8*$B2824^2),10^14,$B2824*$AX$8/(1-$AX$8*$AY$8*$B2824^2))</f>
        <v>-0.1152750153318879</v>
      </c>
      <c r="AY2827" s="31">
        <v>1</v>
      </c>
      <c r="AZ2827" s="32">
        <v>0</v>
      </c>
      <c r="BB2827" s="29">
        <f t="shared" ref="BB2827" si="27251">AR2827*AW2824+AT2827*AW2827-AS2827*AX2824-AU2827*AX2827</f>
        <v>0</v>
      </c>
      <c r="BC2827" s="33">
        <f t="shared" ref="BC2827" si="27252">(AR2827*AX2824+AS2827*AW2824+AT2827*AX2827+AU2827*AW2827)</f>
        <v>-0.39322378929501944</v>
      </c>
      <c r="BD2827" s="31">
        <f t="shared" ref="BD2827" si="27253">AR2827*AY2824+AT2827*AY2827-AS2827*AZ2824-AU2827*AZ2827</f>
        <v>0.92878439869405338</v>
      </c>
      <c r="BE2827" s="32">
        <f t="shared" ref="BE2827" si="27254">(AR2827*AZ2824+AS2827*AY2824+AT2827*AZ2827+AU2827*AY2827)</f>
        <v>0</v>
      </c>
      <c r="BF2827" s="8"/>
      <c r="BG2827" s="29">
        <v>0</v>
      </c>
      <c r="BH2827" s="33">
        <v>0</v>
      </c>
      <c r="BI2827" s="31">
        <v>1</v>
      </c>
      <c r="BJ2827" s="32">
        <v>0</v>
      </c>
      <c r="BL2827" s="29">
        <f t="shared" ref="BL2827" si="27255">BB2827*BG2824+BD2827*BG2827-BC2827*BH2824-BE2827*BH2827</f>
        <v>0</v>
      </c>
      <c r="BM2827" s="33">
        <f t="shared" ref="BM2827" si="27256">(BB2827*BH2824+BC2827*BG2824+BD2827*BH2827+BE2827*BG2827)</f>
        <v>-0.39322378929501944</v>
      </c>
      <c r="BN2827" s="31">
        <f t="shared" ref="BN2827" si="27257">BB2827*BI2824+BD2827*BI2827-BC2827*BJ2824-BE2827*BJ2827</f>
        <v>0.90766081099444407</v>
      </c>
      <c r="BO2827" s="32">
        <f t="shared" ref="BO2827" si="27258">(BB2827*BJ2824+BC2827*BI2824+BD2827*BJ2827+BE2827*BI2827)</f>
        <v>0</v>
      </c>
      <c r="BP2827" s="8"/>
      <c r="BQ2827" s="19">
        <f t="shared" ref="BQ2827:BQ2890" si="27259">1/$BR$8</f>
        <v>1</v>
      </c>
      <c r="BR2827" s="47">
        <v>0</v>
      </c>
      <c r="BS2827" s="48">
        <v>1</v>
      </c>
      <c r="BT2827" s="49">
        <v>0</v>
      </c>
      <c r="BV2827" s="29">
        <f t="shared" ref="BV2827" si="27260">BL2827*BQ2824+BN2827*BQ2827-BM2827*BR2824-BO2827*BR2827</f>
        <v>0.90766081099444407</v>
      </c>
      <c r="BW2827" s="33">
        <f t="shared" ref="BW2827" si="27261">(BL2827*BR2824+BM2827*BQ2824+BN2827*BR2827+BO2827*BQ2827)</f>
        <v>-0.39322378929501944</v>
      </c>
      <c r="BX2827" s="31">
        <f t="shared" ref="BX2827" si="27262">BL2827*BS2824+BN2827*BS2827-BM2827*BT2824-BO2827*BT2827</f>
        <v>0.90766081099444407</v>
      </c>
      <c r="BY2827" s="32">
        <f t="shared" ref="BY2827" si="27263">(BL2827*BT2824+BM2827*BS2824+BN2827*BT2827+BO2827*BS2827)</f>
        <v>0</v>
      </c>
      <c r="CA2827" s="50">
        <f t="shared" ref="CA2827" si="27264">(180/PI())*ATAN(-1*(BW2824+BW2827)/(BV2824+BV2827))</f>
        <v>24.862296226925213</v>
      </c>
      <c r="CC2827" s="137">
        <f t="shared" ref="CC2827" si="27265">20*LOG(((1-(10^(CA2824/20)^2)*(1-((1-CC2824)/(1+CC2824))^2))^0.5))</f>
        <v>-30.55134376367009</v>
      </c>
      <c r="CD2827" s="9"/>
      <c r="CE2827" s="38"/>
      <c r="CF2827" s="38"/>
      <c r="CG2827" s="38"/>
      <c r="CH2827" s="38"/>
    </row>
    <row r="2828" spans="2:91" ht="18.600000000000001" customHeight="1">
      <c r="CC2828" s="42"/>
    </row>
    <row r="2829" spans="2:91" ht="18.600000000000001" customHeight="1" thickBot="1">
      <c r="E2829" s="22" t="s">
        <v>4</v>
      </c>
      <c r="J2829" s="22" t="s">
        <v>5</v>
      </c>
      <c r="O2829" s="22" t="s">
        <v>6</v>
      </c>
      <c r="T2829" s="22" t="s">
        <v>7</v>
      </c>
      <c r="Y2829" s="22" t="s">
        <v>8</v>
      </c>
      <c r="AD2829" s="22" t="s">
        <v>65</v>
      </c>
      <c r="AI2829" s="22" t="s">
        <v>9</v>
      </c>
      <c r="AN2829" s="22" t="s">
        <v>66</v>
      </c>
      <c r="AS2829" s="22" t="s">
        <v>51</v>
      </c>
      <c r="AX2829" s="22" t="s">
        <v>67</v>
      </c>
      <c r="BC2829" s="22" t="s">
        <v>52</v>
      </c>
      <c r="BH2829" s="22" t="s">
        <v>68</v>
      </c>
      <c r="BM2829" s="22" t="s">
        <v>63</v>
      </c>
      <c r="BQ2829" s="23" t="s">
        <v>69</v>
      </c>
      <c r="BR2829" s="23"/>
      <c r="BS2829" s="24"/>
      <c r="BT2829" s="24"/>
      <c r="BU2829" s="24"/>
      <c r="BW2829" s="22" t="s">
        <v>64</v>
      </c>
    </row>
    <row r="2830" spans="2:91" ht="18.600000000000001" customHeight="1" thickBot="1">
      <c r="D2830" s="249" t="s">
        <v>103</v>
      </c>
      <c r="E2830" s="250"/>
      <c r="F2830" s="251" t="s">
        <v>104</v>
      </c>
      <c r="G2830" s="252"/>
      <c r="H2830" s="229"/>
      <c r="I2830" s="253" t="s">
        <v>11</v>
      </c>
      <c r="J2830" s="254"/>
      <c r="K2830" s="255" t="s">
        <v>12</v>
      </c>
      <c r="L2830" s="256"/>
      <c r="M2830" s="24"/>
      <c r="N2830" s="253" t="s">
        <v>105</v>
      </c>
      <c r="O2830" s="254"/>
      <c r="P2830" s="255" t="s">
        <v>106</v>
      </c>
      <c r="Q2830" s="256"/>
      <c r="R2830" s="24"/>
      <c r="S2830" s="249" t="s">
        <v>107</v>
      </c>
      <c r="T2830" s="250"/>
      <c r="U2830" s="251" t="s">
        <v>108</v>
      </c>
      <c r="V2830" s="252"/>
      <c r="W2830" s="8"/>
      <c r="X2830" s="253" t="s">
        <v>109</v>
      </c>
      <c r="Y2830" s="254"/>
      <c r="Z2830" s="255" t="s">
        <v>110</v>
      </c>
      <c r="AA2830" s="256"/>
      <c r="AB2830" s="8"/>
      <c r="AC2830" s="253" t="s">
        <v>111</v>
      </c>
      <c r="AD2830" s="254"/>
      <c r="AE2830" s="255" t="s">
        <v>14</v>
      </c>
      <c r="AF2830" s="256"/>
      <c r="AG2830" s="8"/>
      <c r="AH2830" s="253" t="s">
        <v>112</v>
      </c>
      <c r="AI2830" s="254"/>
      <c r="AJ2830" s="255" t="s">
        <v>113</v>
      </c>
      <c r="AK2830" s="256"/>
      <c r="AL2830" s="8"/>
      <c r="AM2830" s="249" t="s">
        <v>114</v>
      </c>
      <c r="AN2830" s="250"/>
      <c r="AO2830" s="251" t="s">
        <v>115</v>
      </c>
      <c r="AP2830" s="252"/>
      <c r="AQ2830" s="24"/>
      <c r="AR2830" s="253" t="s">
        <v>116</v>
      </c>
      <c r="AS2830" s="254"/>
      <c r="AT2830" s="255" t="s">
        <v>13</v>
      </c>
      <c r="AU2830" s="256"/>
      <c r="AV2830" s="4"/>
      <c r="AW2830" s="253" t="s">
        <v>117</v>
      </c>
      <c r="AX2830" s="254"/>
      <c r="AY2830" s="255" t="s">
        <v>118</v>
      </c>
      <c r="AZ2830" s="256"/>
      <c r="BA2830" s="8"/>
      <c r="BB2830" s="253" t="s">
        <v>119</v>
      </c>
      <c r="BC2830" s="254"/>
      <c r="BD2830" s="255" t="s">
        <v>120</v>
      </c>
      <c r="BE2830" s="256"/>
      <c r="BF2830" s="4"/>
      <c r="BG2830" s="249" t="s">
        <v>121</v>
      </c>
      <c r="BH2830" s="250"/>
      <c r="BI2830" s="251" t="s">
        <v>122</v>
      </c>
      <c r="BJ2830" s="252"/>
      <c r="BK2830" s="4"/>
      <c r="BL2830" s="253" t="s">
        <v>123</v>
      </c>
      <c r="BM2830" s="254"/>
      <c r="BN2830" s="255" t="s">
        <v>124</v>
      </c>
      <c r="BO2830" s="256"/>
      <c r="BP2830" s="4"/>
      <c r="BQ2830" s="253" t="s">
        <v>125</v>
      </c>
      <c r="BR2830" s="254"/>
      <c r="BS2830" s="255" t="s">
        <v>126</v>
      </c>
      <c r="BT2830" s="256"/>
      <c r="BU2830" s="8"/>
      <c r="BV2830" s="253" t="s">
        <v>127</v>
      </c>
      <c r="BW2830" s="254"/>
      <c r="BX2830" s="255" t="s">
        <v>128</v>
      </c>
      <c r="BY2830" s="256"/>
      <c r="CA2830" s="27" t="s">
        <v>15</v>
      </c>
      <c r="CC2830" s="133" t="s">
        <v>70</v>
      </c>
      <c r="CD2830" s="9"/>
      <c r="CE2830" s="38"/>
      <c r="CF2830" s="38"/>
      <c r="CG2830" s="38"/>
      <c r="CH2830" s="38"/>
    </row>
    <row r="2831" spans="2:91" ht="18.600000000000001" customHeight="1" thickTop="1" thickBot="1">
      <c r="B2831" s="129">
        <v>7.6000000000000103</v>
      </c>
      <c r="D2831" s="29">
        <v>1</v>
      </c>
      <c r="E2831" s="30">
        <v>0</v>
      </c>
      <c r="F2831" s="31">
        <v>0</v>
      </c>
      <c r="G2831" s="32">
        <f t="shared" ref="G2831:G2894" si="27266">-1/($E$8*$B2831)</f>
        <v>-8.6734210526315678E-2</v>
      </c>
      <c r="I2831" s="29">
        <v>1</v>
      </c>
      <c r="J2831" s="33">
        <v>0</v>
      </c>
      <c r="K2831" s="31">
        <v>0</v>
      </c>
      <c r="L2831" s="32">
        <v>0</v>
      </c>
      <c r="N2831" s="29">
        <f t="shared" ref="N2831" si="27267">D2831*I2831+F2831*I2834-E2831*J2831-G2831*J2834</f>
        <v>0.98591988308884326</v>
      </c>
      <c r="O2831" s="33">
        <f t="shared" ref="O2831" si="27268">(D2831*J2831+E2831*I2831+F2831*J2834+G2831*I2834)</f>
        <v>0</v>
      </c>
      <c r="P2831" s="31">
        <f t="shared" ref="P2831" si="27269">D2831*K2831+F2831*K2834-E2831*L2831-G2831*L2834</f>
        <v>0</v>
      </c>
      <c r="Q2831" s="32">
        <f t="shared" ref="Q2831" si="27270">(D2831*L2831+E2831*K2831+F2831*L2834+G2831*K2834)</f>
        <v>-8.6734210526315678E-2</v>
      </c>
      <c r="S2831" s="29">
        <v>1</v>
      </c>
      <c r="T2831" s="30">
        <v>0</v>
      </c>
      <c r="U2831" s="31">
        <v>0</v>
      </c>
      <c r="V2831" s="32">
        <f t="shared" ref="V2831:V2894" si="27271">-1/($T$8*$B2831)</f>
        <v>-0.16849605263157871</v>
      </c>
      <c r="X2831" s="29">
        <f t="shared" ref="X2831" si="27272">N2831*S2831+P2831*S2834-O2831*T2831-Q2831*T2834</f>
        <v>0.98591988308884326</v>
      </c>
      <c r="Y2831" s="33">
        <f t="shared" ref="Y2831" si="27273">(N2831*T2831+O2831*S2831+P2831*T2834+Q2831*S2834)</f>
        <v>0</v>
      </c>
      <c r="Z2831" s="31">
        <f t="shared" ref="Z2831" si="27274">N2831*U2831+P2831*U2834-O2831*V2831-Q2831*V2834</f>
        <v>0</v>
      </c>
      <c r="AA2831" s="32">
        <f t="shared" ref="AA2831" si="27275">(N2831*V2831+O2831*U2831+P2831*V2834+Q2831*U2834)</f>
        <v>-0.25285781903777332</v>
      </c>
      <c r="AB2831" s="8"/>
      <c r="AC2831" s="29">
        <v>1</v>
      </c>
      <c r="AD2831" s="33">
        <v>0</v>
      </c>
      <c r="AE2831" s="31">
        <v>0</v>
      </c>
      <c r="AF2831" s="32">
        <v>0</v>
      </c>
      <c r="AH2831" s="29">
        <f t="shared" ref="AH2831" si="27276">X2831*AC2831+Z2831*AC2834-Y2831*AD2831-AA2831*AD2834</f>
        <v>0.95392336503733821</v>
      </c>
      <c r="AI2831" s="33">
        <f t="shared" ref="AI2831" si="27277">(X2831*AD2831+Y2831*AC2831+Z2831*AD2834+AA2831*AC2834)</f>
        <v>0</v>
      </c>
      <c r="AJ2831" s="31">
        <f t="shared" ref="AJ2831" si="27278">X2831*AE2831+Z2831*AE2834-Y2831*AF2831-AA2831*AF2834</f>
        <v>0</v>
      </c>
      <c r="AK2831" s="32">
        <f t="shared" ref="AK2831" si="27279">(X2831*AF2831+Y2831*AE2831+Z2831*AF2834+AA2831*AE2834)</f>
        <v>-0.25285781903777332</v>
      </c>
      <c r="AL2831" s="8"/>
      <c r="AM2831" s="29">
        <v>1</v>
      </c>
      <c r="AN2831" s="30">
        <v>0</v>
      </c>
      <c r="AO2831" s="31">
        <v>0</v>
      </c>
      <c r="AP2831" s="32">
        <f t="shared" ref="AP2831:AP2894" si="27280">-1/($AN$8*$B2831)</f>
        <v>-0.15237236842105242</v>
      </c>
      <c r="AR2831" s="29">
        <f t="shared" ref="AR2831" si="27281">AH2831*AM2831+AJ2831*AM2834-AI2831*AN2831-AK2831*AN2834</f>
        <v>0.95392336503733821</v>
      </c>
      <c r="AS2831" s="33">
        <f t="shared" ref="AS2831" si="27282">(AH2831*AN2831+AI2831*AM2831+AJ2831*AN2834+AK2831*AM2834)</f>
        <v>0</v>
      </c>
      <c r="AT2831" s="31">
        <f t="shared" ref="AT2831" si="27283">AH2831*AO2831+AJ2831*AO2834-AI2831*AP2831-AK2831*AP2834</f>
        <v>0</v>
      </c>
      <c r="AU2831" s="32">
        <f t="shared" ref="AU2831" si="27284">(AH2831*AP2831+AI2831*AO2831+AJ2831*AP2834+AK2831*AO2834)</f>
        <v>-0.39820938146069274</v>
      </c>
      <c r="AV2831" s="8"/>
      <c r="AW2831" s="29">
        <v>1</v>
      </c>
      <c r="AX2831" s="33">
        <v>0</v>
      </c>
      <c r="AY2831" s="31">
        <v>0</v>
      </c>
      <c r="AZ2831" s="32">
        <v>0</v>
      </c>
      <c r="BB2831" s="29">
        <f t="shared" ref="BB2831" si="27285">AR2831*AW2831+AT2831*AW2834-AS2831*AX2831-AU2831*AX2834</f>
        <v>0.90814233146631362</v>
      </c>
      <c r="BC2831" s="33">
        <f t="shared" ref="BC2831" si="27286">(AR2831*AX2831+AS2831*AW2831+AT2831*AX2834+AU2831*AW2834)</f>
        <v>0</v>
      </c>
      <c r="BD2831" s="31">
        <f t="shared" ref="BD2831" si="27287">AR2831*AY2831+AT2831*AY2834-AS2831*AZ2831-AU2831*AZ2834</f>
        <v>0</v>
      </c>
      <c r="BE2831" s="32">
        <f t="shared" ref="BE2831" si="27288">(AR2831*AZ2831+AS2831*AY2831+AT2831*AZ2834+AU2831*AY2834)</f>
        <v>-0.39820938146069274</v>
      </c>
      <c r="BF2831" s="8"/>
      <c r="BG2831" s="29">
        <v>1</v>
      </c>
      <c r="BH2831" s="30">
        <v>0</v>
      </c>
      <c r="BI2831" s="31">
        <v>0</v>
      </c>
      <c r="BJ2831" s="32">
        <f t="shared" ref="BJ2831:BJ2894" si="27289">-1/($BH$8*$B2831)</f>
        <v>-5.35776315789473E-2</v>
      </c>
      <c r="BL2831" s="29">
        <f t="shared" ref="BL2831" si="27290">BB2831*BG2831+BD2831*BG2834-BC2831*BH2831-BE2831*BH2834</f>
        <v>0.90814233146631362</v>
      </c>
      <c r="BM2831" s="33">
        <f t="shared" ref="BM2831" si="27291">(BB2831*BH2831+BC2831*BG2831+BD2831*BH2834+BE2831*BG2834)</f>
        <v>0</v>
      </c>
      <c r="BN2831" s="31">
        <f t="shared" ref="BN2831" si="27292">BB2831*BI2831+BD2831*BI2834-BC2831*BJ2831-BE2831*BJ2834</f>
        <v>0</v>
      </c>
      <c r="BO2831" s="32">
        <f t="shared" ref="BO2831" si="27293">(BB2831*BJ2831+BC2831*BI2831+BD2831*BJ2834+BE2831*BI2834)</f>
        <v>-0.44686549671724113</v>
      </c>
      <c r="BP2831" s="8"/>
      <c r="BQ2831" s="34">
        <v>1</v>
      </c>
      <c r="BR2831" s="35">
        <v>0</v>
      </c>
      <c r="BS2831" s="11">
        <v>0</v>
      </c>
      <c r="BT2831" s="36">
        <v>0</v>
      </c>
      <c r="BV2831" s="29">
        <f t="shared" ref="BV2831" si="27294">BL2831*BQ2831+BN2831*BQ2834-BM2831*BR2831-BO2831*BR2834</f>
        <v>0.90814233146631362</v>
      </c>
      <c r="BW2831" s="33">
        <f t="shared" ref="BW2831" si="27295">(BL2831*BR2831+BM2831*BQ2831+BN2831*BR2834+BO2831*BQ2834)</f>
        <v>-0.44686549671724113</v>
      </c>
      <c r="BX2831" s="31">
        <f t="shared" ref="BX2831" si="27296">BL2831*BS2831+BN2831*BS2834-BM2831*BT2831-BO2831*BT2834</f>
        <v>0</v>
      </c>
      <c r="BY2831" s="32">
        <f t="shared" ref="BY2831" si="27297">(BL2831*BT2831+BM2831*BS2831+BN2831*BT2834+BO2831*BS2834)</f>
        <v>-0.44686549671724113</v>
      </c>
      <c r="CA2831" s="37">
        <f t="shared" ref="CA2831" si="27298">20*LOG(((1+$BR$8)/$BR$8)/((BV2831+BV2834)^2+(BW2831+BW2834)^2)^0.5)</f>
        <v>-3.2388793964063627E-3</v>
      </c>
      <c r="CC2831" s="134">
        <f t="shared" ref="CC2831" si="27299">((BV2831^2+BW2831^2)^0.5)/((BV2834^2+BW2834^2)^0.5)</f>
        <v>1.0231529635463934</v>
      </c>
      <c r="CD2831" s="9"/>
      <c r="CE2831" s="38"/>
      <c r="CF2831" s="38"/>
      <c r="CG2831" s="38"/>
      <c r="CH2831" s="38"/>
      <c r="CM2831" s="129">
        <v>7.5800000000000098</v>
      </c>
    </row>
    <row r="2832" spans="2:91" ht="18.600000000000001" customHeight="1" thickBot="1">
      <c r="D2832" s="39"/>
      <c r="G2832" s="40"/>
      <c r="I2832" s="39"/>
      <c r="L2832" s="40"/>
      <c r="N2832" s="39"/>
      <c r="Q2832" s="40"/>
      <c r="S2832" s="39"/>
      <c r="V2832" s="40"/>
      <c r="X2832" s="39"/>
      <c r="AA2832" s="40"/>
      <c r="AC2832" s="39"/>
      <c r="AF2832" s="40"/>
      <c r="AH2832" s="39"/>
      <c r="AK2832" s="40"/>
      <c r="AM2832" s="39"/>
      <c r="AP2832" s="40"/>
      <c r="AR2832" s="39"/>
      <c r="AU2832" s="40"/>
      <c r="AW2832" s="39"/>
      <c r="AZ2832" s="40"/>
      <c r="BB2832" s="39"/>
      <c r="BE2832" s="40"/>
      <c r="BG2832" s="39"/>
      <c r="BJ2832" s="40"/>
      <c r="BL2832" s="39"/>
      <c r="BO2832" s="40"/>
      <c r="BQ2832" s="34"/>
      <c r="BR2832" s="11"/>
      <c r="BS2832" s="11"/>
      <c r="BT2832" s="41"/>
      <c r="BV2832" s="39"/>
      <c r="BY2832" s="40"/>
      <c r="CC2832" s="135"/>
      <c r="CD2832" s="9"/>
      <c r="CE2832" s="38"/>
      <c r="CF2832" s="38"/>
      <c r="CG2832" s="38"/>
      <c r="CH2832" s="38"/>
    </row>
    <row r="2833" spans="2:91" ht="18.600000000000001" customHeight="1" thickBot="1">
      <c r="D2833" s="258" t="s">
        <v>129</v>
      </c>
      <c r="E2833" s="259"/>
      <c r="F2833" s="260" t="s">
        <v>130</v>
      </c>
      <c r="G2833" s="261"/>
      <c r="H2833" s="229"/>
      <c r="I2833" s="258" t="s">
        <v>131</v>
      </c>
      <c r="J2833" s="259"/>
      <c r="K2833" s="260" t="s">
        <v>132</v>
      </c>
      <c r="L2833" s="261"/>
      <c r="N2833" s="253" t="s">
        <v>133</v>
      </c>
      <c r="O2833" s="254"/>
      <c r="P2833" s="255" t="s">
        <v>134</v>
      </c>
      <c r="Q2833" s="256"/>
      <c r="S2833" s="258" t="s">
        <v>135</v>
      </c>
      <c r="T2833" s="259"/>
      <c r="U2833" s="260" t="s">
        <v>136</v>
      </c>
      <c r="V2833" s="261"/>
      <c r="W2833" s="8"/>
      <c r="X2833" s="253" t="s">
        <v>137</v>
      </c>
      <c r="Y2833" s="254"/>
      <c r="Z2833" s="255" t="s">
        <v>138</v>
      </c>
      <c r="AA2833" s="256"/>
      <c r="AB2833" s="8"/>
      <c r="AC2833" s="258" t="s">
        <v>139</v>
      </c>
      <c r="AD2833" s="259"/>
      <c r="AE2833" s="260" t="s">
        <v>140</v>
      </c>
      <c r="AF2833" s="261"/>
      <c r="AG2833" s="8"/>
      <c r="AH2833" s="253" t="s">
        <v>141</v>
      </c>
      <c r="AI2833" s="254"/>
      <c r="AJ2833" s="255" t="s">
        <v>142</v>
      </c>
      <c r="AK2833" s="256"/>
      <c r="AL2833" s="8"/>
      <c r="AM2833" s="258" t="s">
        <v>143</v>
      </c>
      <c r="AN2833" s="259"/>
      <c r="AO2833" s="260" t="s">
        <v>144</v>
      </c>
      <c r="AP2833" s="261"/>
      <c r="AR2833" s="253" t="s">
        <v>145</v>
      </c>
      <c r="AS2833" s="254"/>
      <c r="AT2833" s="255" t="s">
        <v>146</v>
      </c>
      <c r="AU2833" s="256"/>
      <c r="AV2833" s="4"/>
      <c r="AW2833" s="258" t="s">
        <v>147</v>
      </c>
      <c r="AX2833" s="259"/>
      <c r="AY2833" s="260" t="s">
        <v>148</v>
      </c>
      <c r="AZ2833" s="261"/>
      <c r="BA2833" s="8"/>
      <c r="BB2833" s="253" t="s">
        <v>149</v>
      </c>
      <c r="BC2833" s="254"/>
      <c r="BD2833" s="255" t="s">
        <v>150</v>
      </c>
      <c r="BE2833" s="256"/>
      <c r="BF2833" s="4"/>
      <c r="BG2833" s="258" t="s">
        <v>151</v>
      </c>
      <c r="BH2833" s="259"/>
      <c r="BI2833" s="260" t="s">
        <v>152</v>
      </c>
      <c r="BJ2833" s="261"/>
      <c r="BK2833" s="4"/>
      <c r="BL2833" s="253" t="s">
        <v>153</v>
      </c>
      <c r="BM2833" s="254"/>
      <c r="BN2833" s="255" t="s">
        <v>154</v>
      </c>
      <c r="BO2833" s="256"/>
      <c r="BP2833" s="4"/>
      <c r="BQ2833" s="258" t="s">
        <v>155</v>
      </c>
      <c r="BR2833" s="259"/>
      <c r="BS2833" s="260" t="s">
        <v>156</v>
      </c>
      <c r="BT2833" s="261"/>
      <c r="BU2833" s="8"/>
      <c r="BV2833" s="253" t="s">
        <v>157</v>
      </c>
      <c r="BW2833" s="254"/>
      <c r="BX2833" s="255" t="s">
        <v>158</v>
      </c>
      <c r="BY2833" s="256"/>
      <c r="CA2833" s="46" t="s">
        <v>16</v>
      </c>
      <c r="CC2833" s="136" t="s">
        <v>71</v>
      </c>
      <c r="CD2833" s="9"/>
      <c r="CE2833" s="38"/>
      <c r="CF2833" s="38"/>
      <c r="CG2833" s="38"/>
      <c r="CH2833" s="38"/>
    </row>
    <row r="2834" spans="2:91" ht="18.600000000000001" customHeight="1" thickTop="1" thickBot="1">
      <c r="D2834" s="29">
        <v>0</v>
      </c>
      <c r="E2834" s="33">
        <v>0</v>
      </c>
      <c r="F2834" s="31">
        <v>1</v>
      </c>
      <c r="G2834" s="32">
        <v>0</v>
      </c>
      <c r="I2834" s="29">
        <v>0</v>
      </c>
      <c r="J2834" s="33">
        <f t="shared" ref="J2834" si="27300">IF(0=(1-$J$8*$K$8*$B2831^2),10^14,$B2831*$J$8/(1-$J$8*$K$8*$B2831^2))</f>
        <v>-0.16233637022481198</v>
      </c>
      <c r="K2834" s="31">
        <v>1</v>
      </c>
      <c r="L2834" s="32">
        <v>0</v>
      </c>
      <c r="N2834" s="29">
        <f t="shared" ref="N2834" si="27301">D2834*I2831+F2834*I2834-E2834*J2831-G2834*J2834</f>
        <v>0</v>
      </c>
      <c r="O2834" s="33">
        <f t="shared" ref="O2834" si="27302">(D2834*J2831+E2834*I2831+F2834*J2834+G2834*I2834)</f>
        <v>-0.16233637022481198</v>
      </c>
      <c r="P2834" s="31">
        <f t="shared" ref="P2834" si="27303">D2834*K2831+F2834*K2834-E2834*L2831-G2834*L2834</f>
        <v>1</v>
      </c>
      <c r="Q2834" s="32">
        <f t="shared" ref="Q2834" si="27304">(D2834*L2831+E2834*K2831+F2834*L2834+G2834*K2834)</f>
        <v>0</v>
      </c>
      <c r="S2834" s="29">
        <v>0</v>
      </c>
      <c r="T2834" s="33">
        <v>0</v>
      </c>
      <c r="U2834" s="31">
        <v>1</v>
      </c>
      <c r="V2834" s="32">
        <v>0</v>
      </c>
      <c r="X2834" s="29">
        <f t="shared" ref="X2834" si="27305">N2834*S2831+P2834*S2834-O2834*T2831-Q2834*T2834</f>
        <v>0</v>
      </c>
      <c r="Y2834" s="33">
        <f t="shared" ref="Y2834" si="27306">(N2834*T2831+O2834*S2831+P2834*T2834+Q2834*S2834)</f>
        <v>-0.16233637022481198</v>
      </c>
      <c r="Z2834" s="31">
        <f t="shared" ref="Z2834" si="27307">N2834*U2831+P2834*U2834-O2834*V2831-Q2834*V2834</f>
        <v>0.97264696241858062</v>
      </c>
      <c r="AA2834" s="32">
        <f t="shared" ref="AA2834" si="27308">(N2834*V2831+O2834*U2831+P2834*V2834+Q2834*U2834)</f>
        <v>0</v>
      </c>
      <c r="AB2834" s="8"/>
      <c r="AC2834" s="29">
        <v>0</v>
      </c>
      <c r="AD2834" s="33">
        <f t="shared" ref="AD2834" si="27309">IF(0=(1-$AD$8*$AE$8*$B2831^2),10^14,$B2831*$AD$8/(1-$AD$8*$AE$8*$B2831^2))</f>
        <v>-0.12653956351148149</v>
      </c>
      <c r="AE2834" s="31">
        <v>1</v>
      </c>
      <c r="AF2834" s="32">
        <v>0</v>
      </c>
      <c r="AH2834" s="29">
        <f t="shared" ref="AH2834" si="27310">X2834*AC2831+Z2834*AC2834-Y2834*AD2831-AA2834*AD2834</f>
        <v>0</v>
      </c>
      <c r="AI2834" s="33">
        <f t="shared" ref="AI2834" si="27311">(X2834*AD2831+Y2834*AC2831+Z2834*AD2834+AA2834*AC2834)</f>
        <v>-0.28541469230002753</v>
      </c>
      <c r="AJ2834" s="31">
        <f t="shared" ref="AJ2834" si="27312">X2834*AE2831+Z2834*AE2834-Y2834*AF2831-AA2834*AF2834</f>
        <v>0.97264696241858062</v>
      </c>
      <c r="AK2834" s="32">
        <f t="shared" ref="AK2834" si="27313">(X2834*AF2831+Y2834*AE2831+Z2834*AF2834+AA2834*AE2834)</f>
        <v>0</v>
      </c>
      <c r="AL2834" s="8"/>
      <c r="AM2834" s="29">
        <v>0</v>
      </c>
      <c r="AN2834" s="33">
        <v>0</v>
      </c>
      <c r="AO2834" s="31">
        <v>1</v>
      </c>
      <c r="AP2834" s="32">
        <v>0</v>
      </c>
      <c r="AR2834" s="29">
        <f t="shared" ref="AR2834" si="27314">AH2834*AM2831+AJ2834*AM2834-AI2834*AN2831-AK2834*AN2834</f>
        <v>0</v>
      </c>
      <c r="AS2834" s="33">
        <f t="shared" ref="AS2834" si="27315">(AH2834*AN2831+AI2834*AM2831+AJ2834*AN2834+AK2834*AM2834)</f>
        <v>-0.28541469230002753</v>
      </c>
      <c r="AT2834" s="31">
        <f t="shared" ref="AT2834" si="27316">AH2834*AO2831+AJ2834*AO2834-AI2834*AP2831-AK2834*AP2834</f>
        <v>0.92915764977065951</v>
      </c>
      <c r="AU2834" s="32">
        <f t="shared" ref="AU2834" si="27317">(AH2834*AP2831+AI2834*AO2831+AJ2834*AP2834+AK2834*AO2834)</f>
        <v>0</v>
      </c>
      <c r="AV2834" s="8"/>
      <c r="AW2834" s="29">
        <v>0</v>
      </c>
      <c r="AX2834" s="33">
        <f t="shared" ref="AX2834" si="27318">IF(0=(1-$AX$8*$AY$8*$B2831^2),10^14,$B2831*$AX$8/(1-$AX$8*$AY$8*$B2831^2))</f>
        <v>-0.11496724010643031</v>
      </c>
      <c r="AY2834" s="31">
        <v>1</v>
      </c>
      <c r="AZ2834" s="32">
        <v>0</v>
      </c>
      <c r="BB2834" s="29">
        <f t="shared" ref="BB2834" si="27319">AR2834*AW2831+AT2834*AW2834-AS2834*AX2831-AU2834*AX2834</f>
        <v>0</v>
      </c>
      <c r="BC2834" s="33">
        <f t="shared" ref="BC2834" si="27320">(AR2834*AX2831+AS2834*AW2831+AT2834*AX2834+AU2834*AW2834)</f>
        <v>-0.39223738291793742</v>
      </c>
      <c r="BD2834" s="31">
        <f t="shared" ref="BD2834" si="27321">AR2834*AY2831+AT2834*AY2834-AS2834*AZ2831-AU2834*AZ2834</f>
        <v>0.92915764977065951</v>
      </c>
      <c r="BE2834" s="32">
        <f t="shared" ref="BE2834" si="27322">(AR2834*AZ2831+AS2834*AY2831+AT2834*AZ2834+AU2834*AY2834)</f>
        <v>0</v>
      </c>
      <c r="BF2834" s="8"/>
      <c r="BG2834" s="29">
        <v>0</v>
      </c>
      <c r="BH2834" s="33">
        <v>0</v>
      </c>
      <c r="BI2834" s="31">
        <v>1</v>
      </c>
      <c r="BJ2834" s="32">
        <v>0</v>
      </c>
      <c r="BL2834" s="29">
        <f t="shared" ref="BL2834" si="27323">BB2834*BG2831+BD2834*BG2834-BC2834*BH2831-BE2834*BH2834</f>
        <v>0</v>
      </c>
      <c r="BM2834" s="33">
        <f t="shared" ref="BM2834" si="27324">(BB2834*BH2831+BC2834*BG2831+BD2834*BH2834+BE2834*BG2834)</f>
        <v>-0.39223738291793742</v>
      </c>
      <c r="BN2834" s="31">
        <f t="shared" ref="BN2834" si="27325">BB2834*BI2831+BD2834*BI2834-BC2834*BJ2831-BE2834*BJ2834</f>
        <v>0.90814249977719175</v>
      </c>
      <c r="BO2834" s="32">
        <f t="shared" ref="BO2834" si="27326">(BB2834*BJ2831+BC2834*BI2831+BD2834*BJ2834+BE2834*BI2834)</f>
        <v>0</v>
      </c>
      <c r="BP2834" s="8"/>
      <c r="BQ2834" s="19">
        <f t="shared" ref="BQ2834:BQ2897" si="27327">1/$BR$8</f>
        <v>1</v>
      </c>
      <c r="BR2834" s="47">
        <v>0</v>
      </c>
      <c r="BS2834" s="48">
        <v>1</v>
      </c>
      <c r="BT2834" s="49">
        <v>0</v>
      </c>
      <c r="BV2834" s="29">
        <f t="shared" ref="BV2834" si="27328">BL2834*BQ2831+BN2834*BQ2834-BM2834*BR2831-BO2834*BR2834</f>
        <v>0.90814249977719175</v>
      </c>
      <c r="BW2834" s="33">
        <f t="shared" ref="BW2834" si="27329">(BL2834*BR2831+BM2834*BQ2831+BN2834*BR2834+BO2834*BQ2834)</f>
        <v>-0.39223738291793742</v>
      </c>
      <c r="BX2834" s="31">
        <f t="shared" ref="BX2834" si="27330">BL2834*BS2831+BN2834*BS2834-BM2834*BT2831-BO2834*BT2834</f>
        <v>0.90814249977719175</v>
      </c>
      <c r="BY2834" s="32">
        <f t="shared" ref="BY2834" si="27331">(BL2834*BT2831+BM2834*BS2831+BN2834*BT2834+BO2834*BS2834)</f>
        <v>0</v>
      </c>
      <c r="CA2834" s="50">
        <f t="shared" ref="CA2834" si="27332">(180/PI())*ATAN(-1*(BW2831+BW2834)/(BV2831+BV2834))</f>
        <v>24.796398628218753</v>
      </c>
      <c r="CC2834" s="137">
        <f t="shared" ref="CC2834" si="27333">20*LOG(((1-(10^(CA2831/20)^2)*(1-((1-CC2831)/(1+CC2831))^2))^0.5))</f>
        <v>-30.57312978306922</v>
      </c>
      <c r="CD2834" s="9"/>
      <c r="CE2834" s="38"/>
      <c r="CF2834" s="38"/>
      <c r="CG2834" s="38"/>
      <c r="CH2834" s="38"/>
    </row>
    <row r="2835" spans="2:91" ht="18.600000000000001" customHeight="1">
      <c r="CC2835" s="42"/>
    </row>
    <row r="2836" spans="2:91" ht="18.600000000000001" customHeight="1" thickBot="1">
      <c r="E2836" s="22" t="s">
        <v>4</v>
      </c>
      <c r="J2836" s="22" t="s">
        <v>5</v>
      </c>
      <c r="O2836" s="22" t="s">
        <v>6</v>
      </c>
      <c r="T2836" s="22" t="s">
        <v>7</v>
      </c>
      <c r="Y2836" s="22" t="s">
        <v>8</v>
      </c>
      <c r="AD2836" s="22" t="s">
        <v>65</v>
      </c>
      <c r="AI2836" s="22" t="s">
        <v>9</v>
      </c>
      <c r="AN2836" s="22" t="s">
        <v>66</v>
      </c>
      <c r="AS2836" s="22" t="s">
        <v>51</v>
      </c>
      <c r="AX2836" s="22" t="s">
        <v>67</v>
      </c>
      <c r="BC2836" s="22" t="s">
        <v>52</v>
      </c>
      <c r="BH2836" s="22" t="s">
        <v>68</v>
      </c>
      <c r="BM2836" s="22" t="s">
        <v>63</v>
      </c>
      <c r="BQ2836" s="23" t="s">
        <v>69</v>
      </c>
      <c r="BR2836" s="23"/>
      <c r="BS2836" s="24"/>
      <c r="BT2836" s="24"/>
      <c r="BU2836" s="24"/>
      <c r="BW2836" s="22" t="s">
        <v>64</v>
      </c>
    </row>
    <row r="2837" spans="2:91" ht="18.600000000000001" customHeight="1" thickBot="1">
      <c r="D2837" s="249" t="s">
        <v>103</v>
      </c>
      <c r="E2837" s="250"/>
      <c r="F2837" s="251" t="s">
        <v>104</v>
      </c>
      <c r="G2837" s="252"/>
      <c r="H2837" s="229"/>
      <c r="I2837" s="253" t="s">
        <v>11</v>
      </c>
      <c r="J2837" s="254"/>
      <c r="K2837" s="255" t="s">
        <v>12</v>
      </c>
      <c r="L2837" s="256"/>
      <c r="M2837" s="24"/>
      <c r="N2837" s="253" t="s">
        <v>105</v>
      </c>
      <c r="O2837" s="254"/>
      <c r="P2837" s="255" t="s">
        <v>106</v>
      </c>
      <c r="Q2837" s="256"/>
      <c r="R2837" s="24"/>
      <c r="S2837" s="249" t="s">
        <v>107</v>
      </c>
      <c r="T2837" s="250"/>
      <c r="U2837" s="251" t="s">
        <v>108</v>
      </c>
      <c r="V2837" s="252"/>
      <c r="W2837" s="8"/>
      <c r="X2837" s="253" t="s">
        <v>109</v>
      </c>
      <c r="Y2837" s="254"/>
      <c r="Z2837" s="255" t="s">
        <v>110</v>
      </c>
      <c r="AA2837" s="256"/>
      <c r="AB2837" s="8"/>
      <c r="AC2837" s="253" t="s">
        <v>111</v>
      </c>
      <c r="AD2837" s="254"/>
      <c r="AE2837" s="255" t="s">
        <v>14</v>
      </c>
      <c r="AF2837" s="256"/>
      <c r="AG2837" s="8"/>
      <c r="AH2837" s="253" t="s">
        <v>112</v>
      </c>
      <c r="AI2837" s="254"/>
      <c r="AJ2837" s="255" t="s">
        <v>113</v>
      </c>
      <c r="AK2837" s="256"/>
      <c r="AL2837" s="8"/>
      <c r="AM2837" s="249" t="s">
        <v>114</v>
      </c>
      <c r="AN2837" s="250"/>
      <c r="AO2837" s="251" t="s">
        <v>115</v>
      </c>
      <c r="AP2837" s="252"/>
      <c r="AQ2837" s="24"/>
      <c r="AR2837" s="253" t="s">
        <v>116</v>
      </c>
      <c r="AS2837" s="254"/>
      <c r="AT2837" s="255" t="s">
        <v>13</v>
      </c>
      <c r="AU2837" s="256"/>
      <c r="AV2837" s="4"/>
      <c r="AW2837" s="253" t="s">
        <v>117</v>
      </c>
      <c r="AX2837" s="254"/>
      <c r="AY2837" s="255" t="s">
        <v>118</v>
      </c>
      <c r="AZ2837" s="256"/>
      <c r="BA2837" s="8"/>
      <c r="BB2837" s="253" t="s">
        <v>119</v>
      </c>
      <c r="BC2837" s="254"/>
      <c r="BD2837" s="255" t="s">
        <v>120</v>
      </c>
      <c r="BE2837" s="256"/>
      <c r="BF2837" s="4"/>
      <c r="BG2837" s="249" t="s">
        <v>121</v>
      </c>
      <c r="BH2837" s="250"/>
      <c r="BI2837" s="251" t="s">
        <v>122</v>
      </c>
      <c r="BJ2837" s="252"/>
      <c r="BK2837" s="4"/>
      <c r="BL2837" s="253" t="s">
        <v>123</v>
      </c>
      <c r="BM2837" s="254"/>
      <c r="BN2837" s="255" t="s">
        <v>124</v>
      </c>
      <c r="BO2837" s="256"/>
      <c r="BP2837" s="4"/>
      <c r="BQ2837" s="253" t="s">
        <v>125</v>
      </c>
      <c r="BR2837" s="254"/>
      <c r="BS2837" s="255" t="s">
        <v>126</v>
      </c>
      <c r="BT2837" s="256"/>
      <c r="BU2837" s="8"/>
      <c r="BV2837" s="253" t="s">
        <v>127</v>
      </c>
      <c r="BW2837" s="254"/>
      <c r="BX2837" s="255" t="s">
        <v>128</v>
      </c>
      <c r="BY2837" s="256"/>
      <c r="CA2837" s="27" t="s">
        <v>15</v>
      </c>
      <c r="CC2837" s="133" t="s">
        <v>70</v>
      </c>
      <c r="CD2837" s="9"/>
      <c r="CE2837" s="38"/>
      <c r="CF2837" s="38"/>
      <c r="CG2837" s="38"/>
      <c r="CH2837" s="38"/>
    </row>
    <row r="2838" spans="2:91" ht="18.600000000000001" customHeight="1" thickTop="1" thickBot="1">
      <c r="B2838" s="129">
        <v>7.6200000000000099</v>
      </c>
      <c r="D2838" s="29">
        <v>1</v>
      </c>
      <c r="E2838" s="30">
        <v>0</v>
      </c>
      <c r="F2838" s="31">
        <v>0</v>
      </c>
      <c r="G2838" s="32">
        <f t="shared" ref="G2838:G2901" si="27334">-1/($E$8*$B2838)</f>
        <v>-8.6506561679789915E-2</v>
      </c>
      <c r="I2838" s="29">
        <v>1</v>
      </c>
      <c r="J2838" s="33">
        <v>0</v>
      </c>
      <c r="K2838" s="31">
        <v>0</v>
      </c>
      <c r="L2838" s="32">
        <v>0</v>
      </c>
      <c r="N2838" s="29">
        <f t="shared" ref="N2838" si="27335">D2838*I2838+F2838*I2841-E2838*J2838-G2838*J2841</f>
        <v>0.98599389357877176</v>
      </c>
      <c r="O2838" s="33">
        <f t="shared" ref="O2838" si="27336">(D2838*J2838+E2838*I2838+F2838*J2841+G2838*I2841)</f>
        <v>0</v>
      </c>
      <c r="P2838" s="31">
        <f t="shared" ref="P2838" si="27337">D2838*K2838+F2838*K2841-E2838*L2838-G2838*L2841</f>
        <v>0</v>
      </c>
      <c r="Q2838" s="32">
        <f t="shared" ref="Q2838" si="27338">(D2838*L2838+E2838*K2838+F2838*L2841+G2838*K2841)</f>
        <v>-8.6506561679789915E-2</v>
      </c>
      <c r="S2838" s="29">
        <v>1</v>
      </c>
      <c r="T2838" s="30">
        <v>0</v>
      </c>
      <c r="U2838" s="31">
        <v>0</v>
      </c>
      <c r="V2838" s="32">
        <f t="shared" ref="V2838:V2901" si="27339">-1/($T$8*$B2838)</f>
        <v>-0.168053805774278</v>
      </c>
      <c r="X2838" s="29">
        <f t="shared" ref="X2838" si="27340">N2838*S2838+P2838*S2841-O2838*T2838-Q2838*T2841</f>
        <v>0.98599389357877176</v>
      </c>
      <c r="Y2838" s="33">
        <f t="shared" ref="Y2838" si="27341">(N2838*T2838+O2838*S2838+P2838*T2841+Q2838*S2841)</f>
        <v>0</v>
      </c>
      <c r="Z2838" s="31">
        <f t="shared" ref="Z2838" si="27342">N2838*U2838+P2838*U2841-O2838*V2838-Q2838*V2841</f>
        <v>0</v>
      </c>
      <c r="AA2838" s="32">
        <f t="shared" ref="AA2838" si="27343">(N2838*V2838+O2838*U2838+P2838*V2841+Q2838*U2841)</f>
        <v>-0.25220658796590095</v>
      </c>
      <c r="AB2838" s="8"/>
      <c r="AC2838" s="29">
        <v>1</v>
      </c>
      <c r="AD2838" s="33">
        <v>0</v>
      </c>
      <c r="AE2838" s="31">
        <v>0</v>
      </c>
      <c r="AF2838" s="32">
        <v>0</v>
      </c>
      <c r="AH2838" s="29">
        <f t="shared" ref="AH2838" si="27344">X2838*AC2838+Z2838*AC2841-Y2838*AD2838-AA2838*AD2841</f>
        <v>0.95416520388519421</v>
      </c>
      <c r="AI2838" s="33">
        <f t="shared" ref="AI2838" si="27345">(X2838*AD2838+Y2838*AC2838+Z2838*AD2841+AA2838*AC2841)</f>
        <v>0</v>
      </c>
      <c r="AJ2838" s="31">
        <f t="shared" ref="AJ2838" si="27346">X2838*AE2838+Z2838*AE2841-Y2838*AF2838-AA2838*AF2841</f>
        <v>0</v>
      </c>
      <c r="AK2838" s="32">
        <f t="shared" ref="AK2838" si="27347">(X2838*AF2838+Y2838*AE2838+Z2838*AF2841+AA2838*AE2841)</f>
        <v>-0.25220658796590095</v>
      </c>
      <c r="AL2838" s="8"/>
      <c r="AM2838" s="29">
        <v>1</v>
      </c>
      <c r="AN2838" s="30">
        <v>0</v>
      </c>
      <c r="AO2838" s="31">
        <v>0</v>
      </c>
      <c r="AP2838" s="32">
        <f t="shared" ref="AP2838:AP2901" si="27348">-1/($AN$8*$B2838)</f>
        <v>-0.15197244094488169</v>
      </c>
      <c r="AR2838" s="29">
        <f t="shared" ref="AR2838" si="27349">AH2838*AM2838+AJ2838*AM2841-AI2838*AN2838-AK2838*AN2841</f>
        <v>0.95416520388519421</v>
      </c>
      <c r="AS2838" s="33">
        <f t="shared" ref="AS2838" si="27350">(AH2838*AN2838+AI2838*AM2838+AJ2838*AN2841+AK2838*AM2841)</f>
        <v>0</v>
      </c>
      <c r="AT2838" s="31">
        <f t="shared" ref="AT2838" si="27351">AH2838*AO2838+AJ2838*AO2841-AI2838*AP2838-AK2838*AP2841</f>
        <v>0</v>
      </c>
      <c r="AU2838" s="32">
        <f t="shared" ref="AU2838" si="27352">(AH2838*AP2838+AI2838*AO2838+AJ2838*AP2841+AK2838*AO2841)</f>
        <v>-0.39721340306500463</v>
      </c>
      <c r="AV2838" s="8"/>
      <c r="AW2838" s="29">
        <v>1</v>
      </c>
      <c r="AX2838" s="33">
        <v>0</v>
      </c>
      <c r="AY2838" s="31">
        <v>0</v>
      </c>
      <c r="AZ2838" s="32">
        <v>0</v>
      </c>
      <c r="BB2838" s="29">
        <f t="shared" ref="BB2838" si="27353">AR2838*AW2838+AT2838*AW2841-AS2838*AX2838-AU2838*AX2841</f>
        <v>0.90862027199840267</v>
      </c>
      <c r="BC2838" s="33">
        <f t="shared" ref="BC2838" si="27354">(AR2838*AX2838+AS2838*AW2838+AT2838*AX2841+AU2838*AW2841)</f>
        <v>0</v>
      </c>
      <c r="BD2838" s="31">
        <f t="shared" ref="BD2838" si="27355">AR2838*AY2838+AT2838*AY2841-AS2838*AZ2838-AU2838*AZ2841</f>
        <v>0</v>
      </c>
      <c r="BE2838" s="32">
        <f t="shared" ref="BE2838" si="27356">(AR2838*AZ2838+AS2838*AY2838+AT2838*AZ2841+AU2838*AY2841)</f>
        <v>-0.39721340306500463</v>
      </c>
      <c r="BF2838" s="8"/>
      <c r="BG2838" s="29">
        <v>1</v>
      </c>
      <c r="BH2838" s="30">
        <v>0</v>
      </c>
      <c r="BI2838" s="31">
        <v>0</v>
      </c>
      <c r="BJ2838" s="32">
        <f t="shared" ref="BJ2838:BJ2901" si="27357">-1/($BH$8*$B2838)</f>
        <v>-5.3437007874015674E-2</v>
      </c>
      <c r="BL2838" s="29">
        <f t="shared" ref="BL2838" si="27358">BB2838*BG2838+BD2838*BG2841-BC2838*BH2838-BE2838*BH2841</f>
        <v>0.90862027199840267</v>
      </c>
      <c r="BM2838" s="33">
        <f t="shared" ref="BM2838" si="27359">(BB2838*BH2838+BC2838*BG2838+BD2838*BH2841+BE2838*BG2841)</f>
        <v>0</v>
      </c>
      <c r="BN2838" s="31">
        <f t="shared" ref="BN2838" si="27360">BB2838*BI2838+BD2838*BI2841-BC2838*BJ2838-BE2838*BJ2841</f>
        <v>0</v>
      </c>
      <c r="BO2838" s="32">
        <f t="shared" ref="BO2838" si="27361">(BB2838*BJ2838+BC2838*BI2838+BD2838*BJ2841+BE2838*BI2841)</f>
        <v>-0.44576735169427356</v>
      </c>
      <c r="BP2838" s="8"/>
      <c r="BQ2838" s="34">
        <v>1</v>
      </c>
      <c r="BR2838" s="35">
        <v>0</v>
      </c>
      <c r="BS2838" s="11">
        <v>0</v>
      </c>
      <c r="BT2838" s="36">
        <v>0</v>
      </c>
      <c r="BV2838" s="29">
        <f t="shared" ref="BV2838" si="27362">BL2838*BQ2838+BN2838*BQ2841-BM2838*BR2838-BO2838*BR2841</f>
        <v>0.90862027199840267</v>
      </c>
      <c r="BW2838" s="33">
        <f t="shared" ref="BW2838" si="27363">(BL2838*BR2838+BM2838*BQ2838+BN2838*BR2841+BO2838*BQ2841)</f>
        <v>-0.44576735169427356</v>
      </c>
      <c r="BX2838" s="31">
        <f t="shared" ref="BX2838" si="27364">BL2838*BS2838+BN2838*BS2841-BM2838*BT2838-BO2838*BT2841</f>
        <v>0</v>
      </c>
      <c r="BY2838" s="32">
        <f t="shared" ref="BY2838" si="27365">(BL2838*BT2838+BM2838*BS2838+BN2838*BT2841+BO2838*BS2841)</f>
        <v>-0.44576735169427356</v>
      </c>
      <c r="CA2838" s="37">
        <f t="shared" ref="CA2838" si="27366">20*LOG(((1+$BR$8)/$BR$8)/((BV2838+BV2841)^2+(BW2838+BW2841)^2)^0.5)</f>
        <v>-3.2250807751475329E-3</v>
      </c>
      <c r="CC2838" s="134">
        <f t="shared" ref="CC2838" si="27367">((BV2838^2+BW2838^2)^0.5)/((BV2841^2+BW2841^2)^0.5)</f>
        <v>1.0230452009595903</v>
      </c>
      <c r="CD2838" s="9"/>
      <c r="CE2838" s="38"/>
      <c r="CF2838" s="38"/>
      <c r="CG2838" s="38"/>
      <c r="CH2838" s="38"/>
      <c r="CM2838" s="129">
        <v>7.6000000000000103</v>
      </c>
    </row>
    <row r="2839" spans="2:91" ht="18.600000000000001" customHeight="1" thickBot="1">
      <c r="D2839" s="39"/>
      <c r="G2839" s="40"/>
      <c r="I2839" s="39"/>
      <c r="L2839" s="40"/>
      <c r="N2839" s="39"/>
      <c r="Q2839" s="40"/>
      <c r="S2839" s="39"/>
      <c r="V2839" s="40"/>
      <c r="X2839" s="39"/>
      <c r="AA2839" s="40"/>
      <c r="AC2839" s="39"/>
      <c r="AF2839" s="40"/>
      <c r="AH2839" s="39"/>
      <c r="AK2839" s="40"/>
      <c r="AM2839" s="39"/>
      <c r="AP2839" s="40"/>
      <c r="AR2839" s="39"/>
      <c r="AU2839" s="40"/>
      <c r="AW2839" s="39"/>
      <c r="AZ2839" s="40"/>
      <c r="BB2839" s="39"/>
      <c r="BE2839" s="40"/>
      <c r="BG2839" s="39"/>
      <c r="BJ2839" s="40"/>
      <c r="BL2839" s="39"/>
      <c r="BO2839" s="40"/>
      <c r="BQ2839" s="34"/>
      <c r="BR2839" s="11"/>
      <c r="BS2839" s="11"/>
      <c r="BT2839" s="41"/>
      <c r="BV2839" s="39"/>
      <c r="BY2839" s="40"/>
      <c r="CC2839" s="135"/>
      <c r="CD2839" s="9"/>
      <c r="CE2839" s="38"/>
      <c r="CF2839" s="38"/>
      <c r="CG2839" s="38"/>
      <c r="CH2839" s="38"/>
    </row>
    <row r="2840" spans="2:91" ht="18.600000000000001" customHeight="1" thickBot="1">
      <c r="D2840" s="258" t="s">
        <v>129</v>
      </c>
      <c r="E2840" s="259"/>
      <c r="F2840" s="260" t="s">
        <v>130</v>
      </c>
      <c r="G2840" s="261"/>
      <c r="H2840" s="229"/>
      <c r="I2840" s="258" t="s">
        <v>131</v>
      </c>
      <c r="J2840" s="259"/>
      <c r="K2840" s="260" t="s">
        <v>132</v>
      </c>
      <c r="L2840" s="261"/>
      <c r="N2840" s="253" t="s">
        <v>133</v>
      </c>
      <c r="O2840" s="254"/>
      <c r="P2840" s="255" t="s">
        <v>134</v>
      </c>
      <c r="Q2840" s="256"/>
      <c r="S2840" s="258" t="s">
        <v>135</v>
      </c>
      <c r="T2840" s="259"/>
      <c r="U2840" s="260" t="s">
        <v>136</v>
      </c>
      <c r="V2840" s="261"/>
      <c r="W2840" s="8"/>
      <c r="X2840" s="253" t="s">
        <v>137</v>
      </c>
      <c r="Y2840" s="254"/>
      <c r="Z2840" s="255" t="s">
        <v>138</v>
      </c>
      <c r="AA2840" s="256"/>
      <c r="AB2840" s="8"/>
      <c r="AC2840" s="258" t="s">
        <v>139</v>
      </c>
      <c r="AD2840" s="259"/>
      <c r="AE2840" s="260" t="s">
        <v>140</v>
      </c>
      <c r="AF2840" s="261"/>
      <c r="AG2840" s="8"/>
      <c r="AH2840" s="253" t="s">
        <v>141</v>
      </c>
      <c r="AI2840" s="254"/>
      <c r="AJ2840" s="255" t="s">
        <v>142</v>
      </c>
      <c r="AK2840" s="256"/>
      <c r="AL2840" s="8"/>
      <c r="AM2840" s="258" t="s">
        <v>143</v>
      </c>
      <c r="AN2840" s="259"/>
      <c r="AO2840" s="260" t="s">
        <v>144</v>
      </c>
      <c r="AP2840" s="261"/>
      <c r="AR2840" s="253" t="s">
        <v>145</v>
      </c>
      <c r="AS2840" s="254"/>
      <c r="AT2840" s="255" t="s">
        <v>146</v>
      </c>
      <c r="AU2840" s="256"/>
      <c r="AV2840" s="4"/>
      <c r="AW2840" s="258" t="s">
        <v>147</v>
      </c>
      <c r="AX2840" s="259"/>
      <c r="AY2840" s="260" t="s">
        <v>148</v>
      </c>
      <c r="AZ2840" s="261"/>
      <c r="BA2840" s="8"/>
      <c r="BB2840" s="253" t="s">
        <v>149</v>
      </c>
      <c r="BC2840" s="254"/>
      <c r="BD2840" s="255" t="s">
        <v>150</v>
      </c>
      <c r="BE2840" s="256"/>
      <c r="BF2840" s="4"/>
      <c r="BG2840" s="258" t="s">
        <v>151</v>
      </c>
      <c r="BH2840" s="259"/>
      <c r="BI2840" s="260" t="s">
        <v>152</v>
      </c>
      <c r="BJ2840" s="261"/>
      <c r="BK2840" s="4"/>
      <c r="BL2840" s="253" t="s">
        <v>153</v>
      </c>
      <c r="BM2840" s="254"/>
      <c r="BN2840" s="255" t="s">
        <v>154</v>
      </c>
      <c r="BO2840" s="256"/>
      <c r="BP2840" s="4"/>
      <c r="BQ2840" s="258" t="s">
        <v>155</v>
      </c>
      <c r="BR2840" s="259"/>
      <c r="BS2840" s="260" t="s">
        <v>156</v>
      </c>
      <c r="BT2840" s="261"/>
      <c r="BU2840" s="8"/>
      <c r="BV2840" s="253" t="s">
        <v>157</v>
      </c>
      <c r="BW2840" s="254"/>
      <c r="BX2840" s="255" t="s">
        <v>158</v>
      </c>
      <c r="BY2840" s="256"/>
      <c r="CA2840" s="46" t="s">
        <v>16</v>
      </c>
      <c r="CC2840" s="136" t="s">
        <v>71</v>
      </c>
      <c r="CD2840" s="9"/>
      <c r="CE2840" s="38"/>
      <c r="CF2840" s="38"/>
      <c r="CG2840" s="38"/>
      <c r="CH2840" s="38"/>
    </row>
    <row r="2841" spans="2:91" ht="18.600000000000001" customHeight="1" thickTop="1" thickBot="1">
      <c r="D2841" s="29">
        <v>0</v>
      </c>
      <c r="E2841" s="33">
        <v>0</v>
      </c>
      <c r="F2841" s="31">
        <v>1</v>
      </c>
      <c r="G2841" s="32">
        <v>0</v>
      </c>
      <c r="I2841" s="29">
        <v>0</v>
      </c>
      <c r="J2841" s="33">
        <f t="shared" ref="J2841" si="27368">IF(0=(1-$J$8*$K$8*$B2838^2),10^14,$B2838*$J$8/(1-$J$8*$K$8*$B2838^2))</f>
        <v>-0.1619080234985274</v>
      </c>
      <c r="K2841" s="31">
        <v>1</v>
      </c>
      <c r="L2841" s="32">
        <v>0</v>
      </c>
      <c r="N2841" s="29">
        <f t="shared" ref="N2841" si="27369">D2841*I2838+F2841*I2841-E2841*J2838-G2841*J2841</f>
        <v>0</v>
      </c>
      <c r="O2841" s="33">
        <f t="shared" ref="O2841" si="27370">(D2841*J2838+E2841*I2838+F2841*J2841+G2841*I2841)</f>
        <v>-0.1619080234985274</v>
      </c>
      <c r="P2841" s="31">
        <f t="shared" ref="P2841" si="27371">D2841*K2838+F2841*K2841-E2841*L2838-G2841*L2841</f>
        <v>1</v>
      </c>
      <c r="Q2841" s="32">
        <f t="shared" ref="Q2841" si="27372">(D2841*L2838+E2841*K2838+F2841*L2841+G2841*K2841)</f>
        <v>0</v>
      </c>
      <c r="S2841" s="29">
        <v>0</v>
      </c>
      <c r="T2841" s="33">
        <v>0</v>
      </c>
      <c r="U2841" s="31">
        <v>1</v>
      </c>
      <c r="V2841" s="32">
        <v>0</v>
      </c>
      <c r="X2841" s="29">
        <f t="shared" ref="X2841" si="27373">N2841*S2838+P2841*S2841-O2841*T2838-Q2841*T2841</f>
        <v>0</v>
      </c>
      <c r="Y2841" s="33">
        <f t="shared" ref="Y2841" si="27374">(N2841*T2838+O2841*S2838+P2841*T2841+Q2841*S2841)</f>
        <v>-0.1619080234985274</v>
      </c>
      <c r="Z2841" s="31">
        <f t="shared" ref="Z2841" si="27375">N2841*U2838+P2841*U2841-O2841*V2838-Q2841*V2841</f>
        <v>0.97279074046568126</v>
      </c>
      <c r="AA2841" s="32">
        <f t="shared" ref="AA2841" si="27376">(N2841*V2838+O2841*U2838+P2841*V2841+Q2841*U2841)</f>
        <v>0</v>
      </c>
      <c r="AB2841" s="8"/>
      <c r="AC2841" s="29">
        <v>0</v>
      </c>
      <c r="AD2841" s="33">
        <f t="shared" ref="AD2841" si="27377">IF(0=(1-$AD$8*$AE$8*$B2838^2),10^14,$B2838*$AD$8/(1-$AD$8*$AE$8*$B2838^2))</f>
        <v>-0.1262008655296542</v>
      </c>
      <c r="AE2841" s="31">
        <v>1</v>
      </c>
      <c r="AF2841" s="32">
        <v>0</v>
      </c>
      <c r="AH2841" s="29">
        <f t="shared" ref="AH2841" si="27378">X2841*AC2838+Z2841*AC2841-Y2841*AD2838-AA2841*AD2841</f>
        <v>0</v>
      </c>
      <c r="AI2841" s="33">
        <f t="shared" ref="AI2841" si="27379">(X2841*AD2838+Y2841*AC2838+Z2841*AD2841+AA2841*AC2841)</f>
        <v>-0.2846750569245296</v>
      </c>
      <c r="AJ2841" s="31">
        <f t="shared" ref="AJ2841" si="27380">X2841*AE2838+Z2841*AE2841-Y2841*AF2838-AA2841*AF2841</f>
        <v>0.97279074046568126</v>
      </c>
      <c r="AK2841" s="32">
        <f t="shared" ref="AK2841" si="27381">(X2841*AF2838+Y2841*AE2838+Z2841*AF2841+AA2841*AE2841)</f>
        <v>0</v>
      </c>
      <c r="AL2841" s="8"/>
      <c r="AM2841" s="29">
        <v>0</v>
      </c>
      <c r="AN2841" s="33">
        <v>0</v>
      </c>
      <c r="AO2841" s="31">
        <v>1</v>
      </c>
      <c r="AP2841" s="32">
        <v>0</v>
      </c>
      <c r="AR2841" s="29">
        <f t="shared" ref="AR2841" si="27382">AH2841*AM2838+AJ2841*AM2841-AI2841*AN2838-AK2841*AN2841</f>
        <v>0</v>
      </c>
      <c r="AS2841" s="33">
        <f t="shared" ref="AS2841" si="27383">(AH2841*AN2838+AI2841*AM2838+AJ2841*AN2841+AK2841*AM2841)</f>
        <v>-0.2846750569245296</v>
      </c>
      <c r="AT2841" s="31">
        <f t="shared" ref="AT2841" si="27384">AH2841*AO2838+AJ2841*AO2841-AI2841*AP2838-AK2841*AP2841</f>
        <v>0.92952797718873736</v>
      </c>
      <c r="AU2841" s="32">
        <f t="shared" ref="AU2841" si="27385">(AH2841*AP2838+AI2841*AO2838+AJ2841*AP2841+AK2841*AO2841)</f>
        <v>0</v>
      </c>
      <c r="AV2841" s="8"/>
      <c r="AW2841" s="29">
        <v>0</v>
      </c>
      <c r="AX2841" s="33">
        <f t="shared" ref="AX2841" si="27386">IF(0=(1-$AX$8*$AY$8*$B2838^2),10^14,$B2838*$AX$8/(1-$AX$8*$AY$8*$B2838^2))</f>
        <v>-0.11466111549951419</v>
      </c>
      <c r="AY2841" s="31">
        <v>1</v>
      </c>
      <c r="AZ2841" s="32">
        <v>0</v>
      </c>
      <c r="BB2841" s="29">
        <f t="shared" ref="BB2841" si="27387">AR2841*AW2838+AT2841*AW2841-AS2841*AX2838-AU2841*AX2841</f>
        <v>0</v>
      </c>
      <c r="BC2841" s="33">
        <f t="shared" ref="BC2841" si="27388">(AR2841*AX2838+AS2841*AW2838+AT2841*AX2841+AU2841*AW2841)</f>
        <v>-0.39125577167699721</v>
      </c>
      <c r="BD2841" s="31">
        <f t="shared" ref="BD2841" si="27389">AR2841*AY2838+AT2841*AY2841-AS2841*AZ2838-AU2841*AZ2841</f>
        <v>0.92952797718873736</v>
      </c>
      <c r="BE2841" s="32">
        <f t="shared" ref="BE2841" si="27390">(AR2841*AZ2838+AS2841*AY2838+AT2841*AZ2841+AU2841*AY2841)</f>
        <v>0</v>
      </c>
      <c r="BF2841" s="8"/>
      <c r="BG2841" s="29">
        <v>0</v>
      </c>
      <c r="BH2841" s="33">
        <v>0</v>
      </c>
      <c r="BI2841" s="31">
        <v>1</v>
      </c>
      <c r="BJ2841" s="32">
        <v>0</v>
      </c>
      <c r="BL2841" s="29">
        <f t="shared" ref="BL2841" si="27391">BB2841*BG2838+BD2841*BG2841-BC2841*BH2838-BE2841*BH2841</f>
        <v>0</v>
      </c>
      <c r="BM2841" s="33">
        <f t="shared" ref="BM2841" si="27392">(BB2841*BH2838+BC2841*BG2838+BD2841*BH2841+BE2841*BG2841)</f>
        <v>-0.39125577167699721</v>
      </c>
      <c r="BN2841" s="31">
        <f t="shared" ref="BN2841" si="27393">BB2841*BI2838+BD2841*BI2841-BC2841*BJ2838-BE2841*BJ2841</f>
        <v>0.90862043943687953</v>
      </c>
      <c r="BO2841" s="32">
        <f t="shared" ref="BO2841" si="27394">(BB2841*BJ2838+BC2841*BI2838+BD2841*BJ2841+BE2841*BI2841)</f>
        <v>0</v>
      </c>
      <c r="BP2841" s="8"/>
      <c r="BQ2841" s="19">
        <f t="shared" ref="BQ2841:BQ2904" si="27395">1/$BR$8</f>
        <v>1</v>
      </c>
      <c r="BR2841" s="47">
        <v>0</v>
      </c>
      <c r="BS2841" s="48">
        <v>1</v>
      </c>
      <c r="BT2841" s="49">
        <v>0</v>
      </c>
      <c r="BV2841" s="29">
        <f t="shared" ref="BV2841" si="27396">BL2841*BQ2838+BN2841*BQ2841-BM2841*BR2838-BO2841*BR2841</f>
        <v>0.90862043943687953</v>
      </c>
      <c r="BW2841" s="33">
        <f t="shared" ref="BW2841" si="27397">(BL2841*BR2838+BM2841*BQ2838+BN2841*BR2841+BO2841*BQ2841)</f>
        <v>-0.39125577167699721</v>
      </c>
      <c r="BX2841" s="31">
        <f t="shared" ref="BX2841" si="27398">BL2841*BS2838+BN2841*BS2841-BM2841*BT2838-BO2841*BT2841</f>
        <v>0.90862043943687953</v>
      </c>
      <c r="BY2841" s="32">
        <f t="shared" ref="BY2841" si="27399">(BL2841*BT2838+BM2841*BS2838+BN2841*BT2841+BO2841*BS2841)</f>
        <v>0</v>
      </c>
      <c r="CA2841" s="50">
        <f t="shared" ref="CA2841" si="27400">(180/PI())*ATAN(-1*(BW2838+BW2841)/(BV2838+BV2841))</f>
        <v>24.730850740819065</v>
      </c>
      <c r="CC2841" s="137">
        <f t="shared" ref="CC2841" si="27401">20*LOG(((1-(10^(CA2838/20)^2)*(1-((1-CC2838)/(1+CC2838))^2))^0.5))</f>
        <v>-30.594870061101844</v>
      </c>
      <c r="CD2841" s="9"/>
      <c r="CE2841" s="38"/>
      <c r="CF2841" s="38"/>
      <c r="CG2841" s="38"/>
      <c r="CH2841" s="38"/>
    </row>
    <row r="2842" spans="2:91" ht="18.600000000000001" customHeight="1">
      <c r="CC2842" s="42"/>
    </row>
    <row r="2843" spans="2:91" ht="18.600000000000001" customHeight="1" thickBot="1">
      <c r="E2843" s="22" t="s">
        <v>4</v>
      </c>
      <c r="J2843" s="22" t="s">
        <v>5</v>
      </c>
      <c r="O2843" s="22" t="s">
        <v>6</v>
      </c>
      <c r="T2843" s="22" t="s">
        <v>7</v>
      </c>
      <c r="Y2843" s="22" t="s">
        <v>8</v>
      </c>
      <c r="AD2843" s="22" t="s">
        <v>65</v>
      </c>
      <c r="AI2843" s="22" t="s">
        <v>9</v>
      </c>
      <c r="AN2843" s="22" t="s">
        <v>66</v>
      </c>
      <c r="AS2843" s="22" t="s">
        <v>51</v>
      </c>
      <c r="AX2843" s="22" t="s">
        <v>67</v>
      </c>
      <c r="BC2843" s="22" t="s">
        <v>52</v>
      </c>
      <c r="BH2843" s="22" t="s">
        <v>68</v>
      </c>
      <c r="BM2843" s="22" t="s">
        <v>63</v>
      </c>
      <c r="BQ2843" s="23" t="s">
        <v>69</v>
      </c>
      <c r="BR2843" s="23"/>
      <c r="BS2843" s="24"/>
      <c r="BT2843" s="24"/>
      <c r="BU2843" s="24"/>
      <c r="BW2843" s="22" t="s">
        <v>64</v>
      </c>
    </row>
    <row r="2844" spans="2:91" ht="18.600000000000001" customHeight="1" thickBot="1">
      <c r="D2844" s="249" t="s">
        <v>103</v>
      </c>
      <c r="E2844" s="250"/>
      <c r="F2844" s="251" t="s">
        <v>104</v>
      </c>
      <c r="G2844" s="252"/>
      <c r="H2844" s="229"/>
      <c r="I2844" s="253" t="s">
        <v>11</v>
      </c>
      <c r="J2844" s="254"/>
      <c r="K2844" s="255" t="s">
        <v>12</v>
      </c>
      <c r="L2844" s="256"/>
      <c r="M2844" s="24"/>
      <c r="N2844" s="253" t="s">
        <v>105</v>
      </c>
      <c r="O2844" s="254"/>
      <c r="P2844" s="255" t="s">
        <v>106</v>
      </c>
      <c r="Q2844" s="256"/>
      <c r="R2844" s="24"/>
      <c r="S2844" s="249" t="s">
        <v>107</v>
      </c>
      <c r="T2844" s="250"/>
      <c r="U2844" s="251" t="s">
        <v>108</v>
      </c>
      <c r="V2844" s="252"/>
      <c r="W2844" s="8"/>
      <c r="X2844" s="253" t="s">
        <v>109</v>
      </c>
      <c r="Y2844" s="254"/>
      <c r="Z2844" s="255" t="s">
        <v>110</v>
      </c>
      <c r="AA2844" s="256"/>
      <c r="AB2844" s="8"/>
      <c r="AC2844" s="253" t="s">
        <v>111</v>
      </c>
      <c r="AD2844" s="254"/>
      <c r="AE2844" s="255" t="s">
        <v>14</v>
      </c>
      <c r="AF2844" s="256"/>
      <c r="AG2844" s="8"/>
      <c r="AH2844" s="253" t="s">
        <v>112</v>
      </c>
      <c r="AI2844" s="254"/>
      <c r="AJ2844" s="255" t="s">
        <v>113</v>
      </c>
      <c r="AK2844" s="256"/>
      <c r="AL2844" s="8"/>
      <c r="AM2844" s="249" t="s">
        <v>114</v>
      </c>
      <c r="AN2844" s="250"/>
      <c r="AO2844" s="251" t="s">
        <v>115</v>
      </c>
      <c r="AP2844" s="252"/>
      <c r="AQ2844" s="24"/>
      <c r="AR2844" s="253" t="s">
        <v>116</v>
      </c>
      <c r="AS2844" s="254"/>
      <c r="AT2844" s="255" t="s">
        <v>13</v>
      </c>
      <c r="AU2844" s="256"/>
      <c r="AV2844" s="4"/>
      <c r="AW2844" s="253" t="s">
        <v>117</v>
      </c>
      <c r="AX2844" s="254"/>
      <c r="AY2844" s="255" t="s">
        <v>118</v>
      </c>
      <c r="AZ2844" s="256"/>
      <c r="BA2844" s="8"/>
      <c r="BB2844" s="253" t="s">
        <v>119</v>
      </c>
      <c r="BC2844" s="254"/>
      <c r="BD2844" s="255" t="s">
        <v>120</v>
      </c>
      <c r="BE2844" s="256"/>
      <c r="BF2844" s="4"/>
      <c r="BG2844" s="249" t="s">
        <v>121</v>
      </c>
      <c r="BH2844" s="250"/>
      <c r="BI2844" s="251" t="s">
        <v>122</v>
      </c>
      <c r="BJ2844" s="252"/>
      <c r="BK2844" s="4"/>
      <c r="BL2844" s="253" t="s">
        <v>123</v>
      </c>
      <c r="BM2844" s="254"/>
      <c r="BN2844" s="255" t="s">
        <v>124</v>
      </c>
      <c r="BO2844" s="256"/>
      <c r="BP2844" s="4"/>
      <c r="BQ2844" s="253" t="s">
        <v>125</v>
      </c>
      <c r="BR2844" s="254"/>
      <c r="BS2844" s="255" t="s">
        <v>126</v>
      </c>
      <c r="BT2844" s="256"/>
      <c r="BU2844" s="8"/>
      <c r="BV2844" s="253" t="s">
        <v>127</v>
      </c>
      <c r="BW2844" s="254"/>
      <c r="BX2844" s="255" t="s">
        <v>128</v>
      </c>
      <c r="BY2844" s="256"/>
      <c r="CA2844" s="27" t="s">
        <v>15</v>
      </c>
      <c r="CC2844" s="133" t="s">
        <v>70</v>
      </c>
      <c r="CD2844" s="9"/>
      <c r="CE2844" s="38"/>
      <c r="CF2844" s="38"/>
      <c r="CG2844" s="38"/>
      <c r="CH2844" s="38"/>
    </row>
    <row r="2845" spans="2:91" ht="18.600000000000001" customHeight="1" thickTop="1" thickBot="1">
      <c r="B2845" s="129">
        <v>7.6400000000000103</v>
      </c>
      <c r="D2845" s="29">
        <v>1</v>
      </c>
      <c r="E2845" s="30">
        <v>0</v>
      </c>
      <c r="F2845" s="31">
        <v>0</v>
      </c>
      <c r="G2845" s="32">
        <f t="shared" ref="G2845:G2908" si="27402">-1/($E$8*$B2845)</f>
        <v>-8.6280104712041769E-2</v>
      </c>
      <c r="I2845" s="29">
        <v>1</v>
      </c>
      <c r="J2845" s="33">
        <v>0</v>
      </c>
      <c r="K2845" s="31">
        <v>0</v>
      </c>
      <c r="L2845" s="32">
        <v>0</v>
      </c>
      <c r="N2845" s="29">
        <f t="shared" ref="N2845" si="27403">D2845*I2845+F2845*I2848-E2845*J2845-G2845*J2848</f>
        <v>0.98606732154740384</v>
      </c>
      <c r="O2845" s="33">
        <f t="shared" ref="O2845" si="27404">(D2845*J2845+E2845*I2845+F2845*J2848+G2845*I2848)</f>
        <v>0</v>
      </c>
      <c r="P2845" s="31">
        <f t="shared" ref="P2845" si="27405">D2845*K2845+F2845*K2848-E2845*L2845-G2845*L2848</f>
        <v>0</v>
      </c>
      <c r="Q2845" s="32">
        <f t="shared" ref="Q2845" si="27406">(D2845*L2845+E2845*K2845+F2845*L2848+G2845*K2848)</f>
        <v>-8.6280104712041769E-2</v>
      </c>
      <c r="S2845" s="29">
        <v>1</v>
      </c>
      <c r="T2845" s="30">
        <v>0</v>
      </c>
      <c r="U2845" s="31">
        <v>0</v>
      </c>
      <c r="V2845" s="32">
        <f t="shared" ref="V2845:V2908" si="27407">-1/($T$8*$B2845)</f>
        <v>-0.1676138743455495</v>
      </c>
      <c r="X2845" s="29">
        <f t="shared" ref="X2845" si="27408">N2845*S2845+P2845*S2848-O2845*T2845-Q2845*T2848</f>
        <v>0.98606732154740384</v>
      </c>
      <c r="Y2845" s="33">
        <f t="shared" ref="Y2845" si="27409">(N2845*T2845+O2845*S2845+P2845*T2848+Q2845*S2848)</f>
        <v>0</v>
      </c>
      <c r="Z2845" s="31">
        <f t="shared" ref="Z2845" si="27410">N2845*U2845+P2845*U2848-O2845*V2845-Q2845*V2848</f>
        <v>0</v>
      </c>
      <c r="AA2845" s="32">
        <f t="shared" ref="AA2845" si="27411">(N2845*V2845+O2845*U2845+P2845*V2848+Q2845*U2848)</f>
        <v>-0.2515586688421409</v>
      </c>
      <c r="AB2845" s="8"/>
      <c r="AC2845" s="29">
        <v>1</v>
      </c>
      <c r="AD2845" s="33">
        <v>0</v>
      </c>
      <c r="AE2845" s="31">
        <v>0</v>
      </c>
      <c r="AF2845" s="32">
        <v>0</v>
      </c>
      <c r="AH2845" s="29">
        <f t="shared" ref="AH2845" si="27412">X2845*AC2845+Z2845*AC2848-Y2845*AD2845-AA2845*AD2848</f>
        <v>0.95440514303089619</v>
      </c>
      <c r="AI2845" s="33">
        <f t="shared" ref="AI2845" si="27413">(X2845*AD2845+Y2845*AC2845+Z2845*AD2848+AA2845*AC2848)</f>
        <v>0</v>
      </c>
      <c r="AJ2845" s="31">
        <f t="shared" ref="AJ2845" si="27414">X2845*AE2845+Z2845*AE2848-Y2845*AF2845-AA2845*AF2848</f>
        <v>0</v>
      </c>
      <c r="AK2845" s="32">
        <f t="shared" ref="AK2845" si="27415">(X2845*AF2845+Y2845*AE2845+Z2845*AF2848+AA2845*AE2848)</f>
        <v>-0.2515586688421409</v>
      </c>
      <c r="AL2845" s="8"/>
      <c r="AM2845" s="29">
        <v>1</v>
      </c>
      <c r="AN2845" s="30">
        <v>0</v>
      </c>
      <c r="AO2845" s="31">
        <v>0</v>
      </c>
      <c r="AP2845" s="32">
        <f t="shared" ref="AP2845:AP2908" si="27416">-1/($AN$8*$B2845)</f>
        <v>-0.15157460732984271</v>
      </c>
      <c r="AR2845" s="29">
        <f t="shared" ref="AR2845" si="27417">AH2845*AM2845+AJ2845*AM2848-AI2845*AN2845-AK2845*AN2848</f>
        <v>0.95440514303089619</v>
      </c>
      <c r="AS2845" s="33">
        <f t="shared" ref="AS2845" si="27418">(AH2845*AN2845+AI2845*AM2845+AJ2845*AN2848+AK2845*AM2848)</f>
        <v>0</v>
      </c>
      <c r="AT2845" s="31">
        <f t="shared" ref="AT2845" si="27419">AH2845*AO2845+AJ2845*AO2848-AI2845*AP2845-AK2845*AP2848</f>
        <v>0</v>
      </c>
      <c r="AU2845" s="32">
        <f t="shared" ref="AU2845" si="27420">(AH2845*AP2845+AI2845*AO2845+AJ2845*AP2848+AK2845*AO2848)</f>
        <v>-0.39622225363063135</v>
      </c>
      <c r="AV2845" s="8"/>
      <c r="AW2845" s="29">
        <v>1</v>
      </c>
      <c r="AX2845" s="33">
        <v>0</v>
      </c>
      <c r="AY2845" s="31">
        <v>0</v>
      </c>
      <c r="AZ2845" s="32">
        <v>0</v>
      </c>
      <c r="BB2845" s="29">
        <f t="shared" ref="BB2845" si="27421">AR2845*AW2845+AT2845*AW2848-AS2845*AX2845-AU2845*AX2848</f>
        <v>0.90909450209632381</v>
      </c>
      <c r="BC2845" s="33">
        <f t="shared" ref="BC2845" si="27422">(AR2845*AX2845+AS2845*AW2845+AT2845*AX2848+AU2845*AW2848)</f>
        <v>0</v>
      </c>
      <c r="BD2845" s="31">
        <f t="shared" ref="BD2845" si="27423">AR2845*AY2845+AT2845*AY2848-AS2845*AZ2845-AU2845*AZ2848</f>
        <v>0</v>
      </c>
      <c r="BE2845" s="32">
        <f t="shared" ref="BE2845" si="27424">(AR2845*AZ2845+AS2845*AY2845+AT2845*AZ2848+AU2845*AY2848)</f>
        <v>-0.39622225363063135</v>
      </c>
      <c r="BF2845" s="8"/>
      <c r="BG2845" s="29">
        <v>1</v>
      </c>
      <c r="BH2845" s="30">
        <v>0</v>
      </c>
      <c r="BI2845" s="31">
        <v>0</v>
      </c>
      <c r="BJ2845" s="32">
        <f t="shared" ref="BJ2845:BJ2908" si="27425">-1/($BH$8*$B2845)</f>
        <v>-5.3297120418848098E-2</v>
      </c>
      <c r="BL2845" s="29">
        <f t="shared" ref="BL2845" si="27426">BB2845*BG2845+BD2845*BG2848-BC2845*BH2845-BE2845*BH2848</f>
        <v>0.90909450209632381</v>
      </c>
      <c r="BM2845" s="33">
        <f t="shared" ref="BM2845" si="27427">(BB2845*BH2845+BC2845*BG2845+BD2845*BH2848+BE2845*BG2848)</f>
        <v>0</v>
      </c>
      <c r="BN2845" s="31">
        <f t="shared" ref="BN2845" si="27428">BB2845*BI2845+BD2845*BI2848-BC2845*BJ2845-BE2845*BJ2848</f>
        <v>0</v>
      </c>
      <c r="BO2845" s="32">
        <f t="shared" ref="BO2845" si="27429">(BB2845*BJ2845+BC2845*BI2845+BD2845*BJ2848+BE2845*BI2848)</f>
        <v>-0.44467437278097188</v>
      </c>
      <c r="BP2845" s="8"/>
      <c r="BQ2845" s="34">
        <v>1</v>
      </c>
      <c r="BR2845" s="35">
        <v>0</v>
      </c>
      <c r="BS2845" s="11">
        <v>0</v>
      </c>
      <c r="BT2845" s="36">
        <v>0</v>
      </c>
      <c r="BV2845" s="29">
        <f t="shared" ref="BV2845" si="27430">BL2845*BQ2845+BN2845*BQ2848-BM2845*BR2845-BO2845*BR2848</f>
        <v>0.90909450209632381</v>
      </c>
      <c r="BW2845" s="33">
        <f t="shared" ref="BW2845" si="27431">(BL2845*BR2845+BM2845*BQ2845+BN2845*BR2848+BO2845*BQ2848)</f>
        <v>-0.44467437278097188</v>
      </c>
      <c r="BX2845" s="31">
        <f t="shared" ref="BX2845" si="27432">BL2845*BS2845+BN2845*BS2848-BM2845*BT2845-BO2845*BT2848</f>
        <v>0</v>
      </c>
      <c r="BY2845" s="32">
        <f t="shared" ref="BY2845" si="27433">(BL2845*BT2845+BM2845*BS2845+BN2845*BT2848+BO2845*BS2848)</f>
        <v>-0.44467437278097188</v>
      </c>
      <c r="CA2845" s="37">
        <f t="shared" ref="CA2845" si="27434">20*LOG(((1+$BR$8)/$BR$8)/((BV2845+BV2848)^2+(BW2845+BW2848)^2)^0.5)</f>
        <v>-3.2113593317162656E-3</v>
      </c>
      <c r="CC2845" s="134">
        <f t="shared" ref="CC2845" si="27435">((BV2845^2+BW2845^2)^0.5)/((BV2848^2+BW2848^2)^0.5)</f>
        <v>1.0229381442753906</v>
      </c>
      <c r="CD2845" s="9"/>
      <c r="CE2845" s="38"/>
      <c r="CF2845" s="38"/>
      <c r="CG2845" s="38"/>
      <c r="CH2845" s="38"/>
      <c r="CM2845" s="129">
        <v>7.6200000000000099</v>
      </c>
    </row>
    <row r="2846" spans="2:91" ht="18.600000000000001" customHeight="1" thickBot="1">
      <c r="D2846" s="39"/>
      <c r="G2846" s="40"/>
      <c r="I2846" s="39"/>
      <c r="L2846" s="40"/>
      <c r="N2846" s="39"/>
      <c r="Q2846" s="40"/>
      <c r="S2846" s="39"/>
      <c r="V2846" s="40"/>
      <c r="X2846" s="39"/>
      <c r="AA2846" s="40"/>
      <c r="AC2846" s="39"/>
      <c r="AF2846" s="40"/>
      <c r="AH2846" s="39"/>
      <c r="AK2846" s="40"/>
      <c r="AM2846" s="39"/>
      <c r="AP2846" s="40"/>
      <c r="AR2846" s="39"/>
      <c r="AU2846" s="40"/>
      <c r="AW2846" s="39"/>
      <c r="AZ2846" s="40"/>
      <c r="BB2846" s="39"/>
      <c r="BE2846" s="40"/>
      <c r="BG2846" s="39"/>
      <c r="BJ2846" s="40"/>
      <c r="BL2846" s="39"/>
      <c r="BO2846" s="40"/>
      <c r="BQ2846" s="34"/>
      <c r="BR2846" s="11"/>
      <c r="BS2846" s="11"/>
      <c r="BT2846" s="41"/>
      <c r="BV2846" s="39"/>
      <c r="BY2846" s="40"/>
      <c r="CC2846" s="135"/>
      <c r="CD2846" s="9"/>
      <c r="CE2846" s="38"/>
      <c r="CF2846" s="38"/>
      <c r="CG2846" s="38"/>
      <c r="CH2846" s="38"/>
    </row>
    <row r="2847" spans="2:91" ht="18.600000000000001" customHeight="1" thickBot="1">
      <c r="D2847" s="258" t="s">
        <v>129</v>
      </c>
      <c r="E2847" s="259"/>
      <c r="F2847" s="260" t="s">
        <v>130</v>
      </c>
      <c r="G2847" s="261"/>
      <c r="H2847" s="229"/>
      <c r="I2847" s="258" t="s">
        <v>131</v>
      </c>
      <c r="J2847" s="259"/>
      <c r="K2847" s="260" t="s">
        <v>132</v>
      </c>
      <c r="L2847" s="261"/>
      <c r="N2847" s="253" t="s">
        <v>133</v>
      </c>
      <c r="O2847" s="254"/>
      <c r="P2847" s="255" t="s">
        <v>134</v>
      </c>
      <c r="Q2847" s="256"/>
      <c r="S2847" s="258" t="s">
        <v>135</v>
      </c>
      <c r="T2847" s="259"/>
      <c r="U2847" s="260" t="s">
        <v>136</v>
      </c>
      <c r="V2847" s="261"/>
      <c r="W2847" s="8"/>
      <c r="X2847" s="253" t="s">
        <v>137</v>
      </c>
      <c r="Y2847" s="254"/>
      <c r="Z2847" s="255" t="s">
        <v>138</v>
      </c>
      <c r="AA2847" s="256"/>
      <c r="AB2847" s="8"/>
      <c r="AC2847" s="258" t="s">
        <v>139</v>
      </c>
      <c r="AD2847" s="259"/>
      <c r="AE2847" s="260" t="s">
        <v>140</v>
      </c>
      <c r="AF2847" s="261"/>
      <c r="AG2847" s="8"/>
      <c r="AH2847" s="253" t="s">
        <v>141</v>
      </c>
      <c r="AI2847" s="254"/>
      <c r="AJ2847" s="255" t="s">
        <v>142</v>
      </c>
      <c r="AK2847" s="256"/>
      <c r="AL2847" s="8"/>
      <c r="AM2847" s="258" t="s">
        <v>143</v>
      </c>
      <c r="AN2847" s="259"/>
      <c r="AO2847" s="260" t="s">
        <v>144</v>
      </c>
      <c r="AP2847" s="261"/>
      <c r="AR2847" s="253" t="s">
        <v>145</v>
      </c>
      <c r="AS2847" s="254"/>
      <c r="AT2847" s="255" t="s">
        <v>146</v>
      </c>
      <c r="AU2847" s="256"/>
      <c r="AV2847" s="4"/>
      <c r="AW2847" s="258" t="s">
        <v>147</v>
      </c>
      <c r="AX2847" s="259"/>
      <c r="AY2847" s="260" t="s">
        <v>148</v>
      </c>
      <c r="AZ2847" s="261"/>
      <c r="BA2847" s="8"/>
      <c r="BB2847" s="253" t="s">
        <v>149</v>
      </c>
      <c r="BC2847" s="254"/>
      <c r="BD2847" s="255" t="s">
        <v>150</v>
      </c>
      <c r="BE2847" s="256"/>
      <c r="BF2847" s="4"/>
      <c r="BG2847" s="258" t="s">
        <v>151</v>
      </c>
      <c r="BH2847" s="259"/>
      <c r="BI2847" s="260" t="s">
        <v>152</v>
      </c>
      <c r="BJ2847" s="261"/>
      <c r="BK2847" s="4"/>
      <c r="BL2847" s="253" t="s">
        <v>153</v>
      </c>
      <c r="BM2847" s="254"/>
      <c r="BN2847" s="255" t="s">
        <v>154</v>
      </c>
      <c r="BO2847" s="256"/>
      <c r="BP2847" s="4"/>
      <c r="BQ2847" s="258" t="s">
        <v>155</v>
      </c>
      <c r="BR2847" s="259"/>
      <c r="BS2847" s="260" t="s">
        <v>156</v>
      </c>
      <c r="BT2847" s="261"/>
      <c r="BU2847" s="8"/>
      <c r="BV2847" s="253" t="s">
        <v>157</v>
      </c>
      <c r="BW2847" s="254"/>
      <c r="BX2847" s="255" t="s">
        <v>158</v>
      </c>
      <c r="BY2847" s="256"/>
      <c r="CA2847" s="46" t="s">
        <v>16</v>
      </c>
      <c r="CC2847" s="136" t="s">
        <v>71</v>
      </c>
      <c r="CD2847" s="9"/>
      <c r="CE2847" s="38"/>
      <c r="CF2847" s="38"/>
      <c r="CG2847" s="38"/>
      <c r="CH2847" s="38"/>
    </row>
    <row r="2848" spans="2:91" ht="18.600000000000001" customHeight="1" thickTop="1" thickBot="1">
      <c r="D2848" s="29">
        <v>0</v>
      </c>
      <c r="E2848" s="33">
        <v>0</v>
      </c>
      <c r="F2848" s="31">
        <v>1</v>
      </c>
      <c r="G2848" s="32">
        <v>0</v>
      </c>
      <c r="I2848" s="29">
        <v>0</v>
      </c>
      <c r="J2848" s="33">
        <f t="shared" ref="J2848" si="27436">IF(0=(1-$J$8*$K$8*$B2845^2),10^14,$B2845*$J$8/(1-$J$8*$K$8*$B2845^2))</f>
        <v>-0.16148193722175269</v>
      </c>
      <c r="K2848" s="31">
        <v>1</v>
      </c>
      <c r="L2848" s="32">
        <v>0</v>
      </c>
      <c r="N2848" s="29">
        <f t="shared" ref="N2848" si="27437">D2848*I2845+F2848*I2848-E2848*J2845-G2848*J2848</f>
        <v>0</v>
      </c>
      <c r="O2848" s="33">
        <f t="shared" ref="O2848" si="27438">(D2848*J2845+E2848*I2845+F2848*J2848+G2848*I2848)</f>
        <v>-0.16148193722175269</v>
      </c>
      <c r="P2848" s="31">
        <f t="shared" ref="P2848" si="27439">D2848*K2845+F2848*K2848-E2848*L2845-G2848*L2848</f>
        <v>1</v>
      </c>
      <c r="Q2848" s="32">
        <f t="shared" ref="Q2848" si="27440">(D2848*L2845+E2848*K2845+F2848*L2848+G2848*K2848)</f>
        <v>0</v>
      </c>
      <c r="S2848" s="29">
        <v>0</v>
      </c>
      <c r="T2848" s="33">
        <v>0</v>
      </c>
      <c r="U2848" s="31">
        <v>1</v>
      </c>
      <c r="V2848" s="32">
        <v>0</v>
      </c>
      <c r="X2848" s="29">
        <f t="shared" ref="X2848" si="27441">N2848*S2845+P2848*S2848-O2848*T2845-Q2848*T2848</f>
        <v>0</v>
      </c>
      <c r="Y2848" s="33">
        <f t="shared" ref="Y2848" si="27442">(N2848*T2845+O2848*S2845+P2848*T2848+Q2848*S2848)</f>
        <v>-0.16148193722175269</v>
      </c>
      <c r="Z2848" s="31">
        <f t="shared" ref="Z2848" si="27443">N2848*U2845+P2848*U2848-O2848*V2845-Q2848*V2848</f>
        <v>0.97293338686543729</v>
      </c>
      <c r="AA2848" s="32">
        <f t="shared" ref="AA2848" si="27444">(N2848*V2845+O2848*U2845+P2848*V2848+Q2848*U2848)</f>
        <v>0</v>
      </c>
      <c r="AB2848" s="8"/>
      <c r="AC2848" s="29">
        <v>0</v>
      </c>
      <c r="AD2848" s="33">
        <f t="shared" ref="AD2848" si="27445">IF(0=(1-$AD$8*$AE$8*$B2845^2),10^14,$B2845*$AD$8/(1-$AD$8*$AE$8*$B2845^2))</f>
        <v>-0.12586399292952377</v>
      </c>
      <c r="AE2848" s="31">
        <v>1</v>
      </c>
      <c r="AF2848" s="32">
        <v>0</v>
      </c>
      <c r="AH2848" s="29">
        <f t="shared" ref="AH2848" si="27446">X2848*AC2845+Z2848*AC2848-Y2848*AD2845-AA2848*AD2848</f>
        <v>0</v>
      </c>
      <c r="AI2848" s="33">
        <f t="shared" ref="AI2848" si="27447">(X2848*AD2845+Y2848*AC2845+Z2848*AD2848+AA2848*AC2848)</f>
        <v>-0.28393921814708167</v>
      </c>
      <c r="AJ2848" s="31">
        <f t="shared" ref="AJ2848" si="27448">X2848*AE2845+Z2848*AE2848-Y2848*AF2845-AA2848*AF2848</f>
        <v>0.97293338686543729</v>
      </c>
      <c r="AK2848" s="32">
        <f t="shared" ref="AK2848" si="27449">(X2848*AF2845+Y2848*AE2845+Z2848*AF2848+AA2848*AE2848)</f>
        <v>0</v>
      </c>
      <c r="AL2848" s="8"/>
      <c r="AM2848" s="29">
        <v>0</v>
      </c>
      <c r="AN2848" s="33">
        <v>0</v>
      </c>
      <c r="AO2848" s="31">
        <v>1</v>
      </c>
      <c r="AP2848" s="32">
        <v>0</v>
      </c>
      <c r="AR2848" s="29">
        <f t="shared" ref="AR2848" si="27450">AH2848*AM2845+AJ2848*AM2848-AI2848*AN2845-AK2848*AN2848</f>
        <v>0</v>
      </c>
      <c r="AS2848" s="33">
        <f t="shared" ref="AS2848" si="27451">(AH2848*AN2845+AI2848*AM2845+AJ2848*AN2848+AK2848*AM2848)</f>
        <v>-0.28393921814708167</v>
      </c>
      <c r="AT2848" s="31">
        <f t="shared" ref="AT2848" si="27452">AH2848*AO2845+AJ2848*AO2848-AI2848*AP2845-AK2848*AP2848</f>
        <v>0.9298954113692508</v>
      </c>
      <c r="AU2848" s="32">
        <f t="shared" ref="AU2848" si="27453">(AH2848*AP2845+AI2848*AO2845+AJ2848*AP2848+AK2848*AO2848)</f>
        <v>0</v>
      </c>
      <c r="AV2848" s="8"/>
      <c r="AW2848" s="29">
        <v>0</v>
      </c>
      <c r="AX2848" s="33">
        <f t="shared" ref="AX2848" si="27454">IF(0=(1-$AX$8*$AY$8*$B2845^2),10^14,$B2845*$AX$8/(1-$AX$8*$AY$8*$B2845^2))</f>
        <v>-0.11435662817871957</v>
      </c>
      <c r="AY2848" s="31">
        <v>1</v>
      </c>
      <c r="AZ2848" s="32">
        <v>0</v>
      </c>
      <c r="BB2848" s="29">
        <f t="shared" ref="BB2848" si="27455">AR2848*AW2845+AT2848*AW2848-AS2848*AX2845-AU2848*AX2848</f>
        <v>0</v>
      </c>
      <c r="BC2848" s="33">
        <f t="shared" ref="BC2848" si="27456">(AR2848*AX2845+AS2848*AW2845+AT2848*AX2848+AU2848*AW2848)</f>
        <v>-0.39027892195013258</v>
      </c>
      <c r="BD2848" s="31">
        <f t="shared" ref="BD2848" si="27457">AR2848*AY2845+AT2848*AY2848-AS2848*AZ2845-AU2848*AZ2848</f>
        <v>0.9298954113692508</v>
      </c>
      <c r="BE2848" s="32">
        <f t="shared" ref="BE2848" si="27458">(AR2848*AZ2845+AS2848*AY2845+AT2848*AZ2848+AU2848*AY2848)</f>
        <v>0</v>
      </c>
      <c r="BF2848" s="8"/>
      <c r="BG2848" s="29">
        <v>0</v>
      </c>
      <c r="BH2848" s="33">
        <v>0</v>
      </c>
      <c r="BI2848" s="31">
        <v>1</v>
      </c>
      <c r="BJ2848" s="32">
        <v>0</v>
      </c>
      <c r="BL2848" s="29">
        <f t="shared" ref="BL2848" si="27459">BB2848*BG2845+BD2848*BG2848-BC2848*BH2845-BE2848*BH2848</f>
        <v>0</v>
      </c>
      <c r="BM2848" s="33">
        <f t="shared" ref="BM2848" si="27460">(BB2848*BH2845+BC2848*BG2845+BD2848*BH2848+BE2848*BG2848)</f>
        <v>-0.39027892195013258</v>
      </c>
      <c r="BN2848" s="31">
        <f t="shared" ref="BN2848" si="27461">BB2848*BI2845+BD2848*BI2848-BC2848*BJ2845-BE2848*BJ2848</f>
        <v>0.90909466866913635</v>
      </c>
      <c r="BO2848" s="32">
        <f t="shared" ref="BO2848" si="27462">(BB2848*BJ2845+BC2848*BI2845+BD2848*BJ2848+BE2848*BI2848)</f>
        <v>0</v>
      </c>
      <c r="BP2848" s="8"/>
      <c r="BQ2848" s="19">
        <f t="shared" ref="BQ2848:BQ2911" si="27463">1/$BR$8</f>
        <v>1</v>
      </c>
      <c r="BR2848" s="47">
        <v>0</v>
      </c>
      <c r="BS2848" s="48">
        <v>1</v>
      </c>
      <c r="BT2848" s="49">
        <v>0</v>
      </c>
      <c r="BV2848" s="29">
        <f t="shared" ref="BV2848" si="27464">BL2848*BQ2845+BN2848*BQ2848-BM2848*BR2845-BO2848*BR2848</f>
        <v>0.90909466866913635</v>
      </c>
      <c r="BW2848" s="33">
        <f t="shared" ref="BW2848" si="27465">(BL2848*BR2845+BM2848*BQ2845+BN2848*BR2848+BO2848*BQ2848)</f>
        <v>-0.39027892195013258</v>
      </c>
      <c r="BX2848" s="31">
        <f t="shared" ref="BX2848" si="27466">BL2848*BS2845+BN2848*BS2848-BM2848*BT2845-BO2848*BT2848</f>
        <v>0.90909466866913635</v>
      </c>
      <c r="BY2848" s="32">
        <f t="shared" ref="BY2848" si="27467">(BL2848*BT2845+BM2848*BS2845+BN2848*BT2848+BO2848*BS2848)</f>
        <v>0</v>
      </c>
      <c r="CA2848" s="50">
        <f t="shared" ref="CA2848" si="27468">(180/PI())*ATAN(-1*(BW2845+BW2848)/(BV2845+BV2848))</f>
        <v>24.665649777457858</v>
      </c>
      <c r="CC2848" s="137">
        <f t="shared" ref="CC2848" si="27469">20*LOG(((1-(10^(CA2845/20)^2)*(1-((1-CC2845)/(1+CC2845))^2))^0.5))</f>
        <v>-30.61656469523524</v>
      </c>
      <c r="CD2848" s="9"/>
      <c r="CE2848" s="38"/>
      <c r="CF2848" s="38"/>
      <c r="CG2848" s="38"/>
      <c r="CH2848" s="38"/>
    </row>
    <row r="2849" spans="2:91" ht="18.600000000000001" customHeight="1">
      <c r="CC2849" s="42"/>
    </row>
    <row r="2850" spans="2:91" ht="18.600000000000001" customHeight="1" thickBot="1">
      <c r="E2850" s="22" t="s">
        <v>4</v>
      </c>
      <c r="J2850" s="22" t="s">
        <v>5</v>
      </c>
      <c r="O2850" s="22" t="s">
        <v>6</v>
      </c>
      <c r="T2850" s="22" t="s">
        <v>7</v>
      </c>
      <c r="Y2850" s="22" t="s">
        <v>8</v>
      </c>
      <c r="AD2850" s="22" t="s">
        <v>65</v>
      </c>
      <c r="AI2850" s="22" t="s">
        <v>9</v>
      </c>
      <c r="AN2850" s="22" t="s">
        <v>66</v>
      </c>
      <c r="AS2850" s="22" t="s">
        <v>51</v>
      </c>
      <c r="AX2850" s="22" t="s">
        <v>67</v>
      </c>
      <c r="BC2850" s="22" t="s">
        <v>52</v>
      </c>
      <c r="BH2850" s="22" t="s">
        <v>68</v>
      </c>
      <c r="BM2850" s="22" t="s">
        <v>63</v>
      </c>
      <c r="BQ2850" s="23" t="s">
        <v>69</v>
      </c>
      <c r="BR2850" s="23"/>
      <c r="BS2850" s="24"/>
      <c r="BT2850" s="24"/>
      <c r="BU2850" s="24"/>
      <c r="BW2850" s="22" t="s">
        <v>64</v>
      </c>
    </row>
    <row r="2851" spans="2:91" ht="18.600000000000001" customHeight="1" thickBot="1">
      <c r="D2851" s="249" t="s">
        <v>103</v>
      </c>
      <c r="E2851" s="250"/>
      <c r="F2851" s="251" t="s">
        <v>104</v>
      </c>
      <c r="G2851" s="252"/>
      <c r="H2851" s="229"/>
      <c r="I2851" s="253" t="s">
        <v>11</v>
      </c>
      <c r="J2851" s="254"/>
      <c r="K2851" s="255" t="s">
        <v>12</v>
      </c>
      <c r="L2851" s="256"/>
      <c r="M2851" s="24"/>
      <c r="N2851" s="253" t="s">
        <v>105</v>
      </c>
      <c r="O2851" s="254"/>
      <c r="P2851" s="255" t="s">
        <v>106</v>
      </c>
      <c r="Q2851" s="256"/>
      <c r="R2851" s="24"/>
      <c r="S2851" s="249" t="s">
        <v>107</v>
      </c>
      <c r="T2851" s="250"/>
      <c r="U2851" s="251" t="s">
        <v>108</v>
      </c>
      <c r="V2851" s="252"/>
      <c r="W2851" s="8"/>
      <c r="X2851" s="253" t="s">
        <v>109</v>
      </c>
      <c r="Y2851" s="254"/>
      <c r="Z2851" s="255" t="s">
        <v>110</v>
      </c>
      <c r="AA2851" s="256"/>
      <c r="AB2851" s="8"/>
      <c r="AC2851" s="253" t="s">
        <v>111</v>
      </c>
      <c r="AD2851" s="254"/>
      <c r="AE2851" s="255" t="s">
        <v>14</v>
      </c>
      <c r="AF2851" s="256"/>
      <c r="AG2851" s="8"/>
      <c r="AH2851" s="253" t="s">
        <v>112</v>
      </c>
      <c r="AI2851" s="254"/>
      <c r="AJ2851" s="255" t="s">
        <v>113</v>
      </c>
      <c r="AK2851" s="256"/>
      <c r="AL2851" s="8"/>
      <c r="AM2851" s="249" t="s">
        <v>114</v>
      </c>
      <c r="AN2851" s="250"/>
      <c r="AO2851" s="251" t="s">
        <v>115</v>
      </c>
      <c r="AP2851" s="252"/>
      <c r="AQ2851" s="24"/>
      <c r="AR2851" s="253" t="s">
        <v>116</v>
      </c>
      <c r="AS2851" s="254"/>
      <c r="AT2851" s="255" t="s">
        <v>13</v>
      </c>
      <c r="AU2851" s="256"/>
      <c r="AV2851" s="4"/>
      <c r="AW2851" s="253" t="s">
        <v>117</v>
      </c>
      <c r="AX2851" s="254"/>
      <c r="AY2851" s="255" t="s">
        <v>118</v>
      </c>
      <c r="AZ2851" s="256"/>
      <c r="BA2851" s="8"/>
      <c r="BB2851" s="253" t="s">
        <v>119</v>
      </c>
      <c r="BC2851" s="254"/>
      <c r="BD2851" s="255" t="s">
        <v>120</v>
      </c>
      <c r="BE2851" s="256"/>
      <c r="BF2851" s="4"/>
      <c r="BG2851" s="249" t="s">
        <v>121</v>
      </c>
      <c r="BH2851" s="250"/>
      <c r="BI2851" s="251" t="s">
        <v>122</v>
      </c>
      <c r="BJ2851" s="252"/>
      <c r="BK2851" s="4"/>
      <c r="BL2851" s="253" t="s">
        <v>123</v>
      </c>
      <c r="BM2851" s="254"/>
      <c r="BN2851" s="255" t="s">
        <v>124</v>
      </c>
      <c r="BO2851" s="256"/>
      <c r="BP2851" s="4"/>
      <c r="BQ2851" s="253" t="s">
        <v>125</v>
      </c>
      <c r="BR2851" s="254"/>
      <c r="BS2851" s="255" t="s">
        <v>126</v>
      </c>
      <c r="BT2851" s="256"/>
      <c r="BU2851" s="8"/>
      <c r="BV2851" s="253" t="s">
        <v>127</v>
      </c>
      <c r="BW2851" s="254"/>
      <c r="BX2851" s="255" t="s">
        <v>128</v>
      </c>
      <c r="BY2851" s="256"/>
      <c r="CA2851" s="27" t="s">
        <v>15</v>
      </c>
      <c r="CC2851" s="133" t="s">
        <v>70</v>
      </c>
      <c r="CD2851" s="9"/>
      <c r="CE2851" s="38"/>
      <c r="CF2851" s="38"/>
      <c r="CG2851" s="38"/>
      <c r="CH2851" s="38"/>
    </row>
    <row r="2852" spans="2:91" ht="18.600000000000001" customHeight="1" thickTop="1" thickBot="1">
      <c r="B2852" s="129">
        <v>7.6600000000000099</v>
      </c>
      <c r="D2852" s="29">
        <v>1</v>
      </c>
      <c r="E2852" s="30">
        <v>0</v>
      </c>
      <c r="F2852" s="31">
        <v>0</v>
      </c>
      <c r="G2852" s="32">
        <f t="shared" ref="G2852:G2915" si="27470">-1/($E$8*$B2852)</f>
        <v>-8.605483028720616E-2</v>
      </c>
      <c r="I2852" s="29">
        <v>1</v>
      </c>
      <c r="J2852" s="33">
        <v>0</v>
      </c>
      <c r="K2852" s="31">
        <v>0</v>
      </c>
      <c r="L2852" s="32">
        <v>0</v>
      </c>
      <c r="N2852" s="29">
        <f t="shared" ref="N2852" si="27471">D2852*I2852+F2852*I2855-E2852*J2852-G2852*J2855</f>
        <v>0.986140173097247</v>
      </c>
      <c r="O2852" s="33">
        <f t="shared" ref="O2852" si="27472">(D2852*J2852+E2852*I2852+F2852*J2855+G2852*I2855)</f>
        <v>0</v>
      </c>
      <c r="P2852" s="31">
        <f t="shared" ref="P2852" si="27473">D2852*K2852+F2852*K2855-E2852*L2852-G2852*L2855</f>
        <v>0</v>
      </c>
      <c r="Q2852" s="32">
        <f t="shared" ref="Q2852" si="27474">(D2852*L2852+E2852*K2852+F2852*L2855+G2852*K2855)</f>
        <v>-8.605483028720616E-2</v>
      </c>
      <c r="S2852" s="29">
        <v>1</v>
      </c>
      <c r="T2852" s="30">
        <v>0</v>
      </c>
      <c r="U2852" s="31">
        <v>0</v>
      </c>
      <c r="V2852" s="32">
        <f t="shared" ref="V2852:V2915" si="27475">-1/($T$8*$B2852)</f>
        <v>-0.16717624020887706</v>
      </c>
      <c r="X2852" s="29">
        <f t="shared" ref="X2852" si="27476">N2852*S2852+P2852*S2855-O2852*T2852-Q2852*T2855</f>
        <v>0.986140173097247</v>
      </c>
      <c r="Y2852" s="33">
        <f t="shared" ref="Y2852" si="27477">(N2852*T2852+O2852*S2852+P2852*T2855+Q2852*S2855)</f>
        <v>0</v>
      </c>
      <c r="Z2852" s="31">
        <f t="shared" ref="Z2852" si="27478">N2852*U2852+P2852*U2855-O2852*V2852-Q2852*V2855</f>
        <v>0</v>
      </c>
      <c r="AA2852" s="32">
        <f t="shared" ref="AA2852" si="27479">(N2852*V2852+O2852*U2852+P2852*V2855+Q2852*U2855)</f>
        <v>-0.25091403674453511</v>
      </c>
      <c r="AB2852" s="8"/>
      <c r="AC2852" s="29">
        <v>1</v>
      </c>
      <c r="AD2852" s="33">
        <v>0</v>
      </c>
      <c r="AE2852" s="31">
        <v>0</v>
      </c>
      <c r="AF2852" s="32">
        <v>0</v>
      </c>
      <c r="AH2852" s="29">
        <f t="shared" ref="AH2852" si="27480">X2852*AC2852+Z2852*AC2855-Y2852*AD2852-AA2852*AD2855</f>
        <v>0.95464320232636513</v>
      </c>
      <c r="AI2852" s="33">
        <f t="shared" ref="AI2852" si="27481">(X2852*AD2852+Y2852*AC2852+Z2852*AD2855+AA2852*AC2855)</f>
        <v>0</v>
      </c>
      <c r="AJ2852" s="31">
        <f t="shared" ref="AJ2852" si="27482">X2852*AE2852+Z2852*AE2855-Y2852*AF2852-AA2852*AF2855</f>
        <v>0</v>
      </c>
      <c r="AK2852" s="32">
        <f t="shared" ref="AK2852" si="27483">(X2852*AF2852+Y2852*AE2852+Z2852*AF2855+AA2852*AE2855)</f>
        <v>-0.25091403674453511</v>
      </c>
      <c r="AL2852" s="8"/>
      <c r="AM2852" s="29">
        <v>1</v>
      </c>
      <c r="AN2852" s="30">
        <v>0</v>
      </c>
      <c r="AO2852" s="31">
        <v>0</v>
      </c>
      <c r="AP2852" s="32">
        <f t="shared" ref="AP2852:AP2915" si="27484">-1/($AN$8*$B2852)</f>
        <v>-0.15117885117493451</v>
      </c>
      <c r="AR2852" s="29">
        <f t="shared" ref="AR2852" si="27485">AH2852*AM2852+AJ2852*AM2855-AI2852*AN2852-AK2852*AN2855</f>
        <v>0.95464320232636513</v>
      </c>
      <c r="AS2852" s="33">
        <f t="shared" ref="AS2852" si="27486">(AH2852*AN2852+AI2852*AM2852+AJ2852*AN2855+AK2852*AM2855)</f>
        <v>0</v>
      </c>
      <c r="AT2852" s="31">
        <f t="shared" ref="AT2852" si="27487">AH2852*AO2852+AJ2852*AO2855-AI2852*AP2852-AK2852*AP2855</f>
        <v>0</v>
      </c>
      <c r="AU2852" s="32">
        <f t="shared" ref="AU2852" si="27488">(AH2852*AP2852+AI2852*AO2852+AJ2852*AP2855+AK2852*AO2855)</f>
        <v>-0.39523589935419556</v>
      </c>
      <c r="AV2852" s="8"/>
      <c r="AW2852" s="29">
        <v>1</v>
      </c>
      <c r="AX2852" s="33">
        <v>0</v>
      </c>
      <c r="AY2852" s="31">
        <v>0</v>
      </c>
      <c r="AZ2852" s="32">
        <v>0</v>
      </c>
      <c r="BB2852" s="29">
        <f t="shared" ref="BB2852" si="27489">AR2852*AW2852+AT2852*AW2855-AS2852*AX2852-AU2852*AX2855</f>
        <v>0.90956505995935055</v>
      </c>
      <c r="BC2852" s="33">
        <f t="shared" ref="BC2852" si="27490">(AR2852*AX2852+AS2852*AW2852+AT2852*AX2855+AU2852*AW2855)</f>
        <v>0</v>
      </c>
      <c r="BD2852" s="31">
        <f t="shared" ref="BD2852" si="27491">AR2852*AY2852+AT2852*AY2855-AS2852*AZ2852-AU2852*AZ2855</f>
        <v>0</v>
      </c>
      <c r="BE2852" s="32">
        <f t="shared" ref="BE2852" si="27492">(AR2852*AZ2852+AS2852*AY2852+AT2852*AZ2855+AU2852*AY2855)</f>
        <v>-0.39523589935419556</v>
      </c>
      <c r="BF2852" s="8"/>
      <c r="BG2852" s="29">
        <v>1</v>
      </c>
      <c r="BH2852" s="30">
        <v>0</v>
      </c>
      <c r="BI2852" s="31">
        <v>0</v>
      </c>
      <c r="BJ2852" s="32">
        <f t="shared" ref="BJ2852:BJ2915" si="27493">-1/($BH$8*$B2852)</f>
        <v>-5.315796344647513E-2</v>
      </c>
      <c r="BL2852" s="29">
        <f t="shared" ref="BL2852" si="27494">BB2852*BG2852+BD2852*BG2855-BC2852*BH2852-BE2852*BH2855</f>
        <v>0.90956505995935055</v>
      </c>
      <c r="BM2852" s="33">
        <f t="shared" ref="BM2852" si="27495">(BB2852*BH2852+BC2852*BG2852+BD2852*BH2855+BE2852*BG2855)</f>
        <v>0</v>
      </c>
      <c r="BN2852" s="31">
        <f t="shared" ref="BN2852" si="27496">BB2852*BI2852+BD2852*BI2855-BC2852*BJ2852-BE2852*BJ2855</f>
        <v>0</v>
      </c>
      <c r="BO2852" s="32">
        <f t="shared" ref="BO2852" si="27497">(BB2852*BJ2852+BC2852*BI2852+BD2852*BJ2855+BE2852*BI2855)</f>
        <v>-0.4435865255637057</v>
      </c>
      <c r="BP2852" s="8"/>
      <c r="BQ2852" s="34">
        <v>1</v>
      </c>
      <c r="BR2852" s="35">
        <v>0</v>
      </c>
      <c r="BS2852" s="11">
        <v>0</v>
      </c>
      <c r="BT2852" s="36">
        <v>0</v>
      </c>
      <c r="BV2852" s="29">
        <f t="shared" ref="BV2852" si="27498">BL2852*BQ2852+BN2852*BQ2855-BM2852*BR2852-BO2852*BR2855</f>
        <v>0.90956505995935055</v>
      </c>
      <c r="BW2852" s="33">
        <f t="shared" ref="BW2852" si="27499">(BL2852*BR2852+BM2852*BQ2852+BN2852*BR2855+BO2852*BQ2855)</f>
        <v>-0.4435865255637057</v>
      </c>
      <c r="BX2852" s="31">
        <f t="shared" ref="BX2852" si="27500">BL2852*BS2852+BN2852*BS2855-BM2852*BT2852-BO2852*BT2855</f>
        <v>0</v>
      </c>
      <c r="BY2852" s="32">
        <f t="shared" ref="BY2852" si="27501">(BL2852*BT2852+BM2852*BS2852+BN2852*BT2855+BO2852*BS2855)</f>
        <v>-0.4435865255637057</v>
      </c>
      <c r="CA2852" s="37">
        <f t="shared" ref="CA2852" si="27502">20*LOG(((1+$BR$8)/$BR$8)/((BV2852+BV2855)^2+(BW2852+BW2855)^2)^0.5)</f>
        <v>-3.1977146326632156E-3</v>
      </c>
      <c r="CC2852" s="134">
        <f t="shared" ref="CC2852" si="27503">((BV2852^2+BW2852^2)^0.5)/((BV2855^2+BW2855^2)^0.5)</f>
        <v>1.0228317878985778</v>
      </c>
      <c r="CD2852" s="9"/>
      <c r="CE2852" s="38"/>
      <c r="CF2852" s="38"/>
      <c r="CG2852" s="38"/>
      <c r="CH2852" s="38"/>
      <c r="CM2852" s="129">
        <v>7.6400000000000103</v>
      </c>
    </row>
    <row r="2853" spans="2:91" ht="18.600000000000001" customHeight="1" thickBot="1">
      <c r="D2853" s="39"/>
      <c r="G2853" s="40"/>
      <c r="I2853" s="39"/>
      <c r="L2853" s="40"/>
      <c r="N2853" s="39"/>
      <c r="Q2853" s="40"/>
      <c r="S2853" s="39"/>
      <c r="V2853" s="40"/>
      <c r="X2853" s="39"/>
      <c r="AA2853" s="40"/>
      <c r="AC2853" s="39"/>
      <c r="AF2853" s="40"/>
      <c r="AH2853" s="39"/>
      <c r="AK2853" s="40"/>
      <c r="AM2853" s="39"/>
      <c r="AP2853" s="40"/>
      <c r="AR2853" s="39"/>
      <c r="AU2853" s="40"/>
      <c r="AW2853" s="39"/>
      <c r="AZ2853" s="40"/>
      <c r="BB2853" s="39"/>
      <c r="BE2853" s="40"/>
      <c r="BG2853" s="39"/>
      <c r="BJ2853" s="40"/>
      <c r="BL2853" s="39"/>
      <c r="BO2853" s="40"/>
      <c r="BQ2853" s="34"/>
      <c r="BR2853" s="11"/>
      <c r="BS2853" s="11"/>
      <c r="BT2853" s="41"/>
      <c r="BV2853" s="39"/>
      <c r="BY2853" s="40"/>
      <c r="CC2853" s="135"/>
      <c r="CD2853" s="9"/>
      <c r="CE2853" s="38"/>
      <c r="CF2853" s="38"/>
      <c r="CG2853" s="38"/>
      <c r="CH2853" s="38"/>
    </row>
    <row r="2854" spans="2:91" ht="18.600000000000001" customHeight="1" thickBot="1">
      <c r="D2854" s="258" t="s">
        <v>129</v>
      </c>
      <c r="E2854" s="259"/>
      <c r="F2854" s="260" t="s">
        <v>130</v>
      </c>
      <c r="G2854" s="261"/>
      <c r="H2854" s="229"/>
      <c r="I2854" s="258" t="s">
        <v>131</v>
      </c>
      <c r="J2854" s="259"/>
      <c r="K2854" s="260" t="s">
        <v>132</v>
      </c>
      <c r="L2854" s="261"/>
      <c r="N2854" s="253" t="s">
        <v>133</v>
      </c>
      <c r="O2854" s="254"/>
      <c r="P2854" s="255" t="s">
        <v>134</v>
      </c>
      <c r="Q2854" s="256"/>
      <c r="S2854" s="258" t="s">
        <v>135</v>
      </c>
      <c r="T2854" s="259"/>
      <c r="U2854" s="260" t="s">
        <v>136</v>
      </c>
      <c r="V2854" s="261"/>
      <c r="W2854" s="8"/>
      <c r="X2854" s="253" t="s">
        <v>137</v>
      </c>
      <c r="Y2854" s="254"/>
      <c r="Z2854" s="255" t="s">
        <v>138</v>
      </c>
      <c r="AA2854" s="256"/>
      <c r="AB2854" s="8"/>
      <c r="AC2854" s="258" t="s">
        <v>139</v>
      </c>
      <c r="AD2854" s="259"/>
      <c r="AE2854" s="260" t="s">
        <v>140</v>
      </c>
      <c r="AF2854" s="261"/>
      <c r="AG2854" s="8"/>
      <c r="AH2854" s="253" t="s">
        <v>141</v>
      </c>
      <c r="AI2854" s="254"/>
      <c r="AJ2854" s="255" t="s">
        <v>142</v>
      </c>
      <c r="AK2854" s="256"/>
      <c r="AL2854" s="8"/>
      <c r="AM2854" s="258" t="s">
        <v>143</v>
      </c>
      <c r="AN2854" s="259"/>
      <c r="AO2854" s="260" t="s">
        <v>144</v>
      </c>
      <c r="AP2854" s="261"/>
      <c r="AR2854" s="253" t="s">
        <v>145</v>
      </c>
      <c r="AS2854" s="254"/>
      <c r="AT2854" s="255" t="s">
        <v>146</v>
      </c>
      <c r="AU2854" s="256"/>
      <c r="AV2854" s="4"/>
      <c r="AW2854" s="258" t="s">
        <v>147</v>
      </c>
      <c r="AX2854" s="259"/>
      <c r="AY2854" s="260" t="s">
        <v>148</v>
      </c>
      <c r="AZ2854" s="261"/>
      <c r="BA2854" s="8"/>
      <c r="BB2854" s="253" t="s">
        <v>149</v>
      </c>
      <c r="BC2854" s="254"/>
      <c r="BD2854" s="255" t="s">
        <v>150</v>
      </c>
      <c r="BE2854" s="256"/>
      <c r="BF2854" s="4"/>
      <c r="BG2854" s="258" t="s">
        <v>151</v>
      </c>
      <c r="BH2854" s="259"/>
      <c r="BI2854" s="260" t="s">
        <v>152</v>
      </c>
      <c r="BJ2854" s="261"/>
      <c r="BK2854" s="4"/>
      <c r="BL2854" s="253" t="s">
        <v>153</v>
      </c>
      <c r="BM2854" s="254"/>
      <c r="BN2854" s="255" t="s">
        <v>154</v>
      </c>
      <c r="BO2854" s="256"/>
      <c r="BP2854" s="4"/>
      <c r="BQ2854" s="258" t="s">
        <v>155</v>
      </c>
      <c r="BR2854" s="259"/>
      <c r="BS2854" s="260" t="s">
        <v>156</v>
      </c>
      <c r="BT2854" s="261"/>
      <c r="BU2854" s="8"/>
      <c r="BV2854" s="253" t="s">
        <v>157</v>
      </c>
      <c r="BW2854" s="254"/>
      <c r="BX2854" s="255" t="s">
        <v>158</v>
      </c>
      <c r="BY2854" s="256"/>
      <c r="CA2854" s="46" t="s">
        <v>16</v>
      </c>
      <c r="CC2854" s="136" t="s">
        <v>71</v>
      </c>
      <c r="CD2854" s="9"/>
      <c r="CE2854" s="38"/>
      <c r="CF2854" s="38"/>
      <c r="CG2854" s="38"/>
      <c r="CH2854" s="38"/>
    </row>
    <row r="2855" spans="2:91" ht="18.600000000000001" customHeight="1" thickTop="1" thickBot="1">
      <c r="D2855" s="29">
        <v>0</v>
      </c>
      <c r="E2855" s="33">
        <v>0</v>
      </c>
      <c r="F2855" s="31">
        <v>1</v>
      </c>
      <c r="G2855" s="32">
        <v>0</v>
      </c>
      <c r="I2855" s="29">
        <v>0</v>
      </c>
      <c r="J2855" s="33">
        <f t="shared" ref="J2855" si="27504">IF(0=(1-$J$8*$K$8*$B2852^2),10^14,$B2852*$J$8/(1-$J$8*$K$8*$B2852^2))</f>
        <v>-0.16105809350266734</v>
      </c>
      <c r="K2855" s="31">
        <v>1</v>
      </c>
      <c r="L2855" s="32">
        <v>0</v>
      </c>
      <c r="N2855" s="29">
        <f t="shared" ref="N2855" si="27505">D2855*I2852+F2855*I2855-E2855*J2852-G2855*J2855</f>
        <v>0</v>
      </c>
      <c r="O2855" s="33">
        <f t="shared" ref="O2855" si="27506">(D2855*J2852+E2855*I2852+F2855*J2855+G2855*I2855)</f>
        <v>-0.16105809350266734</v>
      </c>
      <c r="P2855" s="31">
        <f t="shared" ref="P2855" si="27507">D2855*K2852+F2855*K2855-E2855*L2852-G2855*L2855</f>
        <v>1</v>
      </c>
      <c r="Q2855" s="32">
        <f t="shared" ref="Q2855" si="27508">(D2855*L2852+E2855*K2852+F2855*L2855+G2855*K2855)</f>
        <v>0</v>
      </c>
      <c r="S2855" s="29">
        <v>0</v>
      </c>
      <c r="T2855" s="33">
        <v>0</v>
      </c>
      <c r="U2855" s="31">
        <v>1</v>
      </c>
      <c r="V2855" s="32">
        <v>0</v>
      </c>
      <c r="X2855" s="29">
        <f t="shared" ref="X2855" si="27509">N2855*S2852+P2855*S2855-O2855*T2852-Q2855*T2855</f>
        <v>0</v>
      </c>
      <c r="Y2855" s="33">
        <f t="shared" ref="Y2855" si="27510">(N2855*T2852+O2855*S2852+P2855*T2855+Q2855*S2855)</f>
        <v>-0.16105809350266734</v>
      </c>
      <c r="Z2855" s="31">
        <f t="shared" ref="Z2855" si="27511">N2855*U2852+P2855*U2855-O2855*V2852-Q2855*V2855</f>
        <v>0.97307491347301434</v>
      </c>
      <c r="AA2855" s="32">
        <f t="shared" ref="AA2855" si="27512">(N2855*V2852+O2855*U2852+P2855*V2855+Q2855*U2855)</f>
        <v>0</v>
      </c>
      <c r="AB2855" s="8"/>
      <c r="AC2855" s="29">
        <v>0</v>
      </c>
      <c r="AD2855" s="33">
        <f t="shared" ref="AD2855" si="27513">IF(0=(1-$AD$8*$AE$8*$B2852^2),10^14,$B2852*$AD$8/(1-$AD$8*$AE$8*$B2852^2))</f>
        <v>-0.12552893086228606</v>
      </c>
      <c r="AE2855" s="31">
        <v>1</v>
      </c>
      <c r="AF2855" s="32">
        <v>0</v>
      </c>
      <c r="AH2855" s="29">
        <f t="shared" ref="AH2855" si="27514">X2855*AC2852+Z2855*AC2855-Y2855*AD2852-AA2855*AD2855</f>
        <v>0</v>
      </c>
      <c r="AI2855" s="33">
        <f t="shared" ref="AI2855" si="27515">(X2855*AD2852+Y2855*AC2852+Z2855*AD2855+AA2855*AC2855)</f>
        <v>-0.28320714703984634</v>
      </c>
      <c r="AJ2855" s="31">
        <f t="shared" ref="AJ2855" si="27516">X2855*AE2852+Z2855*AE2855-Y2855*AF2852-AA2855*AF2855</f>
        <v>0.97307491347301434</v>
      </c>
      <c r="AK2855" s="32">
        <f t="shared" ref="AK2855" si="27517">(X2855*AF2852+Y2855*AE2852+Z2855*AF2855+AA2855*AE2855)</f>
        <v>0</v>
      </c>
      <c r="AL2855" s="8"/>
      <c r="AM2855" s="29">
        <v>0</v>
      </c>
      <c r="AN2855" s="33">
        <v>0</v>
      </c>
      <c r="AO2855" s="31">
        <v>1</v>
      </c>
      <c r="AP2855" s="32">
        <v>0</v>
      </c>
      <c r="AR2855" s="29">
        <f t="shared" ref="AR2855" si="27518">AH2855*AM2852+AJ2855*AM2855-AI2855*AN2852-AK2855*AN2855</f>
        <v>0</v>
      </c>
      <c r="AS2855" s="33">
        <f t="shared" ref="AS2855" si="27519">(AH2855*AN2852+AI2855*AM2852+AJ2855*AN2855+AK2855*AM2855)</f>
        <v>-0.28320714703984634</v>
      </c>
      <c r="AT2855" s="31">
        <f t="shared" ref="AT2855" si="27520">AH2855*AO2852+AJ2855*AO2855-AI2855*AP2852-AK2855*AP2855</f>
        <v>0.93025998233899965</v>
      </c>
      <c r="AU2855" s="32">
        <f t="shared" ref="AU2855" si="27521">(AH2855*AP2852+AI2855*AO2852+AJ2855*AP2855+AK2855*AO2855)</f>
        <v>0</v>
      </c>
      <c r="AV2855" s="8"/>
      <c r="AW2855" s="29">
        <v>0</v>
      </c>
      <c r="AX2855" s="33">
        <f t="shared" ref="AX2855" si="27522">IF(0=(1-$AX$8*$AY$8*$B2852^2),10^14,$B2852*$AX$8/(1-$AX$8*$AY$8*$B2852^2))</f>
        <v>-0.1140537649557416</v>
      </c>
      <c r="AY2855" s="31">
        <v>1</v>
      </c>
      <c r="AZ2855" s="32">
        <v>0</v>
      </c>
      <c r="BB2855" s="29">
        <f t="shared" ref="BB2855" si="27523">AR2855*AW2852+AT2855*AW2855-AS2855*AX2852-AU2855*AX2855</f>
        <v>0</v>
      </c>
      <c r="BC2855" s="33">
        <f t="shared" ref="BC2855" si="27524">(AR2855*AX2852+AS2855*AW2852+AT2855*AX2855+AU2855*AW2855)</f>
        <v>-0.38930680041327093</v>
      </c>
      <c r="BD2855" s="31">
        <f t="shared" ref="BD2855" si="27525">AR2855*AY2852+AT2855*AY2855-AS2855*AZ2852-AU2855*AZ2855</f>
        <v>0.93025998233899965</v>
      </c>
      <c r="BE2855" s="32">
        <f t="shared" ref="BE2855" si="27526">(AR2855*AZ2852+AS2855*AY2852+AT2855*AZ2855+AU2855*AY2855)</f>
        <v>0</v>
      </c>
      <c r="BF2855" s="8"/>
      <c r="BG2855" s="29">
        <v>0</v>
      </c>
      <c r="BH2855" s="33">
        <v>0</v>
      </c>
      <c r="BI2855" s="31">
        <v>1</v>
      </c>
      <c r="BJ2855" s="32">
        <v>0</v>
      </c>
      <c r="BL2855" s="29">
        <f t="shared" ref="BL2855" si="27527">BB2855*BG2852+BD2855*BG2855-BC2855*BH2852-BE2855*BH2855</f>
        <v>0</v>
      </c>
      <c r="BM2855" s="33">
        <f t="shared" ref="BM2855" si="27528">(BB2855*BH2852+BC2855*BG2852+BD2855*BH2855+BE2855*BG2855)</f>
        <v>-0.38930680041327093</v>
      </c>
      <c r="BN2855" s="31">
        <f t="shared" ref="BN2855" si="27529">BB2855*BI2852+BD2855*BI2855-BC2855*BJ2852-BE2855*BJ2855</f>
        <v>0.90956522567316678</v>
      </c>
      <c r="BO2855" s="32">
        <f t="shared" ref="BO2855" si="27530">(BB2855*BJ2852+BC2855*BI2852+BD2855*BJ2855+BE2855*BI2855)</f>
        <v>0</v>
      </c>
      <c r="BP2855" s="8"/>
      <c r="BQ2855" s="19">
        <f t="shared" ref="BQ2855:BQ2918" si="27531">1/$BR$8</f>
        <v>1</v>
      </c>
      <c r="BR2855" s="47">
        <v>0</v>
      </c>
      <c r="BS2855" s="48">
        <v>1</v>
      </c>
      <c r="BT2855" s="49">
        <v>0</v>
      </c>
      <c r="BV2855" s="29">
        <f t="shared" ref="BV2855" si="27532">BL2855*BQ2852+BN2855*BQ2855-BM2855*BR2852-BO2855*BR2855</f>
        <v>0.90956522567316678</v>
      </c>
      <c r="BW2855" s="33">
        <f t="shared" ref="BW2855" si="27533">(BL2855*BR2852+BM2855*BQ2852+BN2855*BR2855+BO2855*BQ2855)</f>
        <v>-0.38930680041327093</v>
      </c>
      <c r="BX2855" s="31">
        <f t="shared" ref="BX2855" si="27534">BL2855*BS2852+BN2855*BS2855-BM2855*BT2852-BO2855*BT2855</f>
        <v>0.90956522567316678</v>
      </c>
      <c r="BY2855" s="32">
        <f t="shared" ref="BY2855" si="27535">(BL2855*BT2852+BM2855*BS2852+BN2855*BT2855+BO2855*BS2855)</f>
        <v>0</v>
      </c>
      <c r="CA2855" s="50">
        <f t="shared" ref="CA2855" si="27536">(180/PI())*ATAN(-1*(BW2852+BW2855)/(BV2852+BV2855))</f>
        <v>24.60079298052737</v>
      </c>
      <c r="CC2855" s="137">
        <f t="shared" ref="CC2855" si="27537">20*LOG(((1-(10^(CA2852/20)^2)*(1-((1-CC2852)/(1+CC2852))^2))^0.5))</f>
        <v>-30.638213784231038</v>
      </c>
      <c r="CD2855" s="9"/>
      <c r="CE2855" s="38"/>
      <c r="CF2855" s="38"/>
      <c r="CG2855" s="38"/>
      <c r="CH2855" s="38"/>
    </row>
    <row r="2856" spans="2:91" ht="18.600000000000001" customHeight="1">
      <c r="CC2856" s="42"/>
    </row>
    <row r="2857" spans="2:91" ht="18.600000000000001" customHeight="1" thickBot="1">
      <c r="E2857" s="22" t="s">
        <v>4</v>
      </c>
      <c r="J2857" s="22" t="s">
        <v>5</v>
      </c>
      <c r="O2857" s="22" t="s">
        <v>6</v>
      </c>
      <c r="T2857" s="22" t="s">
        <v>7</v>
      </c>
      <c r="Y2857" s="22" t="s">
        <v>8</v>
      </c>
      <c r="AD2857" s="22" t="s">
        <v>65</v>
      </c>
      <c r="AI2857" s="22" t="s">
        <v>9</v>
      </c>
      <c r="AN2857" s="22" t="s">
        <v>66</v>
      </c>
      <c r="AS2857" s="22" t="s">
        <v>51</v>
      </c>
      <c r="AX2857" s="22" t="s">
        <v>67</v>
      </c>
      <c r="BC2857" s="22" t="s">
        <v>52</v>
      </c>
      <c r="BH2857" s="22" t="s">
        <v>68</v>
      </c>
      <c r="BM2857" s="22" t="s">
        <v>63</v>
      </c>
      <c r="BQ2857" s="23" t="s">
        <v>69</v>
      </c>
      <c r="BR2857" s="23"/>
      <c r="BS2857" s="24"/>
      <c r="BT2857" s="24"/>
      <c r="BU2857" s="24"/>
      <c r="BW2857" s="22" t="s">
        <v>64</v>
      </c>
    </row>
    <row r="2858" spans="2:91" ht="18.600000000000001" customHeight="1" thickBot="1">
      <c r="D2858" s="249" t="s">
        <v>103</v>
      </c>
      <c r="E2858" s="250"/>
      <c r="F2858" s="251" t="s">
        <v>104</v>
      </c>
      <c r="G2858" s="252"/>
      <c r="H2858" s="229"/>
      <c r="I2858" s="253" t="s">
        <v>11</v>
      </c>
      <c r="J2858" s="254"/>
      <c r="K2858" s="255" t="s">
        <v>12</v>
      </c>
      <c r="L2858" s="256"/>
      <c r="M2858" s="24"/>
      <c r="N2858" s="253" t="s">
        <v>105</v>
      </c>
      <c r="O2858" s="254"/>
      <c r="P2858" s="255" t="s">
        <v>106</v>
      </c>
      <c r="Q2858" s="256"/>
      <c r="R2858" s="24"/>
      <c r="S2858" s="249" t="s">
        <v>107</v>
      </c>
      <c r="T2858" s="250"/>
      <c r="U2858" s="251" t="s">
        <v>108</v>
      </c>
      <c r="V2858" s="252"/>
      <c r="W2858" s="8"/>
      <c r="X2858" s="253" t="s">
        <v>109</v>
      </c>
      <c r="Y2858" s="254"/>
      <c r="Z2858" s="255" t="s">
        <v>110</v>
      </c>
      <c r="AA2858" s="256"/>
      <c r="AB2858" s="8"/>
      <c r="AC2858" s="253" t="s">
        <v>111</v>
      </c>
      <c r="AD2858" s="254"/>
      <c r="AE2858" s="255" t="s">
        <v>14</v>
      </c>
      <c r="AF2858" s="256"/>
      <c r="AG2858" s="8"/>
      <c r="AH2858" s="253" t="s">
        <v>112</v>
      </c>
      <c r="AI2858" s="254"/>
      <c r="AJ2858" s="255" t="s">
        <v>113</v>
      </c>
      <c r="AK2858" s="256"/>
      <c r="AL2858" s="8"/>
      <c r="AM2858" s="249" t="s">
        <v>114</v>
      </c>
      <c r="AN2858" s="250"/>
      <c r="AO2858" s="251" t="s">
        <v>115</v>
      </c>
      <c r="AP2858" s="252"/>
      <c r="AQ2858" s="24"/>
      <c r="AR2858" s="253" t="s">
        <v>116</v>
      </c>
      <c r="AS2858" s="254"/>
      <c r="AT2858" s="255" t="s">
        <v>13</v>
      </c>
      <c r="AU2858" s="256"/>
      <c r="AV2858" s="4"/>
      <c r="AW2858" s="253" t="s">
        <v>117</v>
      </c>
      <c r="AX2858" s="254"/>
      <c r="AY2858" s="255" t="s">
        <v>118</v>
      </c>
      <c r="AZ2858" s="256"/>
      <c r="BA2858" s="8"/>
      <c r="BB2858" s="253" t="s">
        <v>119</v>
      </c>
      <c r="BC2858" s="254"/>
      <c r="BD2858" s="255" t="s">
        <v>120</v>
      </c>
      <c r="BE2858" s="256"/>
      <c r="BF2858" s="4"/>
      <c r="BG2858" s="249" t="s">
        <v>121</v>
      </c>
      <c r="BH2858" s="250"/>
      <c r="BI2858" s="251" t="s">
        <v>122</v>
      </c>
      <c r="BJ2858" s="252"/>
      <c r="BK2858" s="4"/>
      <c r="BL2858" s="253" t="s">
        <v>123</v>
      </c>
      <c r="BM2858" s="254"/>
      <c r="BN2858" s="255" t="s">
        <v>124</v>
      </c>
      <c r="BO2858" s="256"/>
      <c r="BP2858" s="4"/>
      <c r="BQ2858" s="253" t="s">
        <v>125</v>
      </c>
      <c r="BR2858" s="254"/>
      <c r="BS2858" s="255" t="s">
        <v>126</v>
      </c>
      <c r="BT2858" s="256"/>
      <c r="BU2858" s="8"/>
      <c r="BV2858" s="253" t="s">
        <v>127</v>
      </c>
      <c r="BW2858" s="254"/>
      <c r="BX2858" s="255" t="s">
        <v>128</v>
      </c>
      <c r="BY2858" s="256"/>
      <c r="CA2858" s="27" t="s">
        <v>15</v>
      </c>
      <c r="CC2858" s="133" t="s">
        <v>70</v>
      </c>
      <c r="CD2858" s="9"/>
      <c r="CE2858" s="38"/>
      <c r="CF2858" s="38"/>
      <c r="CG2858" s="38"/>
      <c r="CH2858" s="38"/>
    </row>
    <row r="2859" spans="2:91" ht="18.600000000000001" customHeight="1" thickTop="1" thickBot="1">
      <c r="B2859" s="129">
        <v>7.6800000000000104</v>
      </c>
      <c r="D2859" s="29">
        <v>1</v>
      </c>
      <c r="E2859" s="30">
        <v>0</v>
      </c>
      <c r="F2859" s="31">
        <v>0</v>
      </c>
      <c r="G2859" s="32">
        <f t="shared" ref="G2859:G2922" si="27538">-1/($E$8*$B2859)</f>
        <v>-8.5830729166666564E-2</v>
      </c>
      <c r="I2859" s="29">
        <v>1</v>
      </c>
      <c r="J2859" s="33">
        <v>0</v>
      </c>
      <c r="K2859" s="31">
        <v>0</v>
      </c>
      <c r="L2859" s="32">
        <v>0</v>
      </c>
      <c r="N2859" s="29">
        <f t="shared" ref="N2859" si="27539">D2859*I2859+F2859*I2862-E2859*J2859-G2859*J2862</f>
        <v>0.98621245425103643</v>
      </c>
      <c r="O2859" s="33">
        <f t="shared" ref="O2859" si="27540">(D2859*J2859+E2859*I2859+F2859*J2862+G2859*I2862)</f>
        <v>0</v>
      </c>
      <c r="P2859" s="31">
        <f t="shared" ref="P2859" si="27541">D2859*K2859+F2859*K2862-E2859*L2859-G2859*L2862</f>
        <v>0</v>
      </c>
      <c r="Q2859" s="32">
        <f t="shared" ref="Q2859" si="27542">(D2859*L2859+E2859*K2859+F2859*L2862+G2859*K2862)</f>
        <v>-8.5830729166666564E-2</v>
      </c>
      <c r="S2859" s="29">
        <v>1</v>
      </c>
      <c r="T2859" s="30">
        <v>0</v>
      </c>
      <c r="U2859" s="31">
        <v>0</v>
      </c>
      <c r="V2859" s="32">
        <f t="shared" ref="V2859:V2922" si="27543">-1/($T$8*$B2859)</f>
        <v>-0.16674088541666643</v>
      </c>
      <c r="X2859" s="29">
        <f t="shared" ref="X2859" si="27544">N2859*S2859+P2859*S2862-O2859*T2859-Q2859*T2862</f>
        <v>0.98621245425103643</v>
      </c>
      <c r="Y2859" s="33">
        <f t="shared" ref="Y2859" si="27545">(N2859*T2859+O2859*S2859+P2859*T2862+Q2859*S2862)</f>
        <v>0</v>
      </c>
      <c r="Z2859" s="31">
        <f t="shared" ref="Z2859" si="27546">N2859*U2859+P2859*U2862-O2859*V2859-Q2859*V2862</f>
        <v>0</v>
      </c>
      <c r="AA2859" s="32">
        <f t="shared" ref="AA2859" si="27547">(N2859*V2859+O2859*U2859+P2859*V2862+Q2859*U2862)</f>
        <v>-0.25027266699742801</v>
      </c>
      <c r="AB2859" s="8"/>
      <c r="AC2859" s="29">
        <v>1</v>
      </c>
      <c r="AD2859" s="33">
        <v>0</v>
      </c>
      <c r="AE2859" s="31">
        <v>0</v>
      </c>
      <c r="AF2859" s="32">
        <v>0</v>
      </c>
      <c r="AH2859" s="29">
        <f t="shared" ref="AH2859" si="27548">X2859*AC2859+Z2859*AC2862-Y2859*AD2859-AA2859*AD2862</f>
        <v>0.9548794013647941</v>
      </c>
      <c r="AI2859" s="33">
        <f t="shared" ref="AI2859" si="27549">(X2859*AD2859+Y2859*AC2859+Z2859*AD2862+AA2859*AC2862)</f>
        <v>0</v>
      </c>
      <c r="AJ2859" s="31">
        <f t="shared" ref="AJ2859" si="27550">X2859*AE2859+Z2859*AE2862-Y2859*AF2859-AA2859*AF2862</f>
        <v>0</v>
      </c>
      <c r="AK2859" s="32">
        <f t="shared" ref="AK2859" si="27551">(X2859*AF2859+Y2859*AE2859+Z2859*AF2862+AA2859*AE2862)</f>
        <v>-0.25027266699742801</v>
      </c>
      <c r="AL2859" s="8"/>
      <c r="AM2859" s="29">
        <v>1</v>
      </c>
      <c r="AN2859" s="30">
        <v>0</v>
      </c>
      <c r="AO2859" s="31">
        <v>0</v>
      </c>
      <c r="AP2859" s="32">
        <f t="shared" ref="AP2859:AP2922" si="27552">-1/($AN$8*$B2859)</f>
        <v>-0.1507851562499998</v>
      </c>
      <c r="AR2859" s="29">
        <f t="shared" ref="AR2859" si="27553">AH2859*AM2859+AJ2859*AM2862-AI2859*AN2859-AK2859*AN2862</f>
        <v>0.9548794013647941</v>
      </c>
      <c r="AS2859" s="33">
        <f t="shared" ref="AS2859" si="27554">(AH2859*AN2859+AI2859*AM2859+AJ2859*AN2862+AK2859*AM2862)</f>
        <v>0</v>
      </c>
      <c r="AT2859" s="31">
        <f t="shared" ref="AT2859" si="27555">AH2859*AO2859+AJ2859*AO2862-AI2859*AP2859-AK2859*AP2862</f>
        <v>0</v>
      </c>
      <c r="AU2859" s="32">
        <f t="shared" ref="AU2859" si="27556">(AH2859*AP2859+AI2859*AO2859+AJ2859*AP2862+AK2859*AO2862)</f>
        <v>-0.39425430673212475</v>
      </c>
      <c r="AV2859" s="8"/>
      <c r="AW2859" s="29">
        <v>1</v>
      </c>
      <c r="AX2859" s="33">
        <v>0</v>
      </c>
      <c r="AY2859" s="31">
        <v>0</v>
      </c>
      <c r="AZ2859" s="32">
        <v>0</v>
      </c>
      <c r="BB2859" s="29">
        <f t="shared" ref="BB2859" si="27557">AR2859*AW2859+AT2859*AW2862-AS2859*AX2859-AU2859*AX2862</f>
        <v>0.91003198329792878</v>
      </c>
      <c r="BC2859" s="33">
        <f t="shared" ref="BC2859" si="27558">(AR2859*AX2859+AS2859*AW2859+AT2859*AX2862+AU2859*AW2862)</f>
        <v>0</v>
      </c>
      <c r="BD2859" s="31">
        <f t="shared" ref="BD2859" si="27559">AR2859*AY2859+AT2859*AY2862-AS2859*AZ2859-AU2859*AZ2862</f>
        <v>0</v>
      </c>
      <c r="BE2859" s="32">
        <f t="shared" ref="BE2859" si="27560">(AR2859*AZ2859+AS2859*AY2859+AT2859*AZ2862+AU2859*AY2862)</f>
        <v>-0.39425430673212475</v>
      </c>
      <c r="BF2859" s="8"/>
      <c r="BG2859" s="29">
        <v>1</v>
      </c>
      <c r="BH2859" s="30">
        <v>0</v>
      </c>
      <c r="BI2859" s="31">
        <v>0</v>
      </c>
      <c r="BJ2859" s="32">
        <f t="shared" ref="BJ2859:BJ2922" si="27561">-1/($BH$8*$B2859)</f>
        <v>-5.3019531249999925E-2</v>
      </c>
      <c r="BL2859" s="29">
        <f t="shared" ref="BL2859" si="27562">BB2859*BG2859+BD2859*BG2862-BC2859*BH2859-BE2859*BH2862</f>
        <v>0.91003198329792878</v>
      </c>
      <c r="BM2859" s="33">
        <f t="shared" ref="BM2859" si="27563">(BB2859*BH2859+BC2859*BG2859+BD2859*BH2862+BE2859*BG2862)</f>
        <v>0</v>
      </c>
      <c r="BN2859" s="31">
        <f t="shared" ref="BN2859" si="27564">BB2859*BI2859+BD2859*BI2862-BC2859*BJ2859-BE2859*BJ2862</f>
        <v>0</v>
      </c>
      <c r="BO2859" s="32">
        <f t="shared" ref="BO2859" si="27565">(BB2859*BJ2859+BC2859*BI2859+BD2859*BJ2862+BE2859*BI2862)</f>
        <v>-0.44250377590908868</v>
      </c>
      <c r="BP2859" s="8"/>
      <c r="BQ2859" s="34">
        <v>1</v>
      </c>
      <c r="BR2859" s="35">
        <v>0</v>
      </c>
      <c r="BS2859" s="11">
        <v>0</v>
      </c>
      <c r="BT2859" s="36">
        <v>0</v>
      </c>
      <c r="BV2859" s="29">
        <f t="shared" ref="BV2859" si="27566">BL2859*BQ2859+BN2859*BQ2862-BM2859*BR2859-BO2859*BR2862</f>
        <v>0.91003198329792878</v>
      </c>
      <c r="BW2859" s="33">
        <f t="shared" ref="BW2859" si="27567">(BL2859*BR2859+BM2859*BQ2859+BN2859*BR2862+BO2859*BQ2862)</f>
        <v>-0.44250377590908868</v>
      </c>
      <c r="BX2859" s="31">
        <f t="shared" ref="BX2859" si="27568">BL2859*BS2859+BN2859*BS2862-BM2859*BT2859-BO2859*BT2862</f>
        <v>0</v>
      </c>
      <c r="BY2859" s="32">
        <f t="shared" ref="BY2859" si="27569">(BL2859*BT2859+BM2859*BS2859+BN2859*BT2862+BO2859*BS2862)</f>
        <v>-0.44250377590908868</v>
      </c>
      <c r="CA2859" s="37">
        <f t="shared" ref="CA2859" si="27570">20*LOG(((1+$BR$8)/$BR$8)/((BV2859+BV2862)^2+(BW2859+BW2862)^2)^0.5)</f>
        <v>-3.1841462449537887E-3</v>
      </c>
      <c r="CC2859" s="134">
        <f t="shared" ref="CC2859" si="27571">((BV2859^2+BW2859^2)^0.5)/((BV2862^2+BW2862^2)^0.5)</f>
        <v>1.0227261262800129</v>
      </c>
      <c r="CD2859" s="9"/>
      <c r="CE2859" s="38"/>
      <c r="CF2859" s="38"/>
      <c r="CG2859" s="38"/>
      <c r="CH2859" s="38"/>
      <c r="CM2859" s="129">
        <v>7.6600000000000099</v>
      </c>
    </row>
    <row r="2860" spans="2:91" ht="18.600000000000001" customHeight="1" thickBot="1">
      <c r="D2860" s="39"/>
      <c r="G2860" s="40"/>
      <c r="I2860" s="39"/>
      <c r="L2860" s="40"/>
      <c r="N2860" s="39"/>
      <c r="Q2860" s="40"/>
      <c r="S2860" s="39"/>
      <c r="V2860" s="40"/>
      <c r="X2860" s="39"/>
      <c r="AA2860" s="40"/>
      <c r="AC2860" s="39"/>
      <c r="AF2860" s="40"/>
      <c r="AH2860" s="39"/>
      <c r="AK2860" s="40"/>
      <c r="AM2860" s="39"/>
      <c r="AP2860" s="40"/>
      <c r="AR2860" s="39"/>
      <c r="AU2860" s="40"/>
      <c r="AW2860" s="39"/>
      <c r="AZ2860" s="40"/>
      <c r="BB2860" s="39"/>
      <c r="BE2860" s="40"/>
      <c r="BG2860" s="39"/>
      <c r="BJ2860" s="40"/>
      <c r="BL2860" s="39"/>
      <c r="BO2860" s="40"/>
      <c r="BQ2860" s="34"/>
      <c r="BR2860" s="11"/>
      <c r="BS2860" s="11"/>
      <c r="BT2860" s="41"/>
      <c r="BV2860" s="39"/>
      <c r="BY2860" s="40"/>
      <c r="CC2860" s="135"/>
      <c r="CD2860" s="9"/>
      <c r="CE2860" s="38"/>
      <c r="CF2860" s="38"/>
      <c r="CG2860" s="38"/>
      <c r="CH2860" s="38"/>
    </row>
    <row r="2861" spans="2:91" ht="18.600000000000001" customHeight="1" thickBot="1">
      <c r="D2861" s="258" t="s">
        <v>129</v>
      </c>
      <c r="E2861" s="259"/>
      <c r="F2861" s="260" t="s">
        <v>130</v>
      </c>
      <c r="G2861" s="261"/>
      <c r="H2861" s="229"/>
      <c r="I2861" s="258" t="s">
        <v>131</v>
      </c>
      <c r="J2861" s="259"/>
      <c r="K2861" s="260" t="s">
        <v>132</v>
      </c>
      <c r="L2861" s="261"/>
      <c r="N2861" s="253" t="s">
        <v>133</v>
      </c>
      <c r="O2861" s="254"/>
      <c r="P2861" s="255" t="s">
        <v>134</v>
      </c>
      <c r="Q2861" s="256"/>
      <c r="S2861" s="258" t="s">
        <v>135</v>
      </c>
      <c r="T2861" s="259"/>
      <c r="U2861" s="260" t="s">
        <v>136</v>
      </c>
      <c r="V2861" s="261"/>
      <c r="W2861" s="8"/>
      <c r="X2861" s="253" t="s">
        <v>137</v>
      </c>
      <c r="Y2861" s="254"/>
      <c r="Z2861" s="255" t="s">
        <v>138</v>
      </c>
      <c r="AA2861" s="256"/>
      <c r="AB2861" s="8"/>
      <c r="AC2861" s="258" t="s">
        <v>139</v>
      </c>
      <c r="AD2861" s="259"/>
      <c r="AE2861" s="260" t="s">
        <v>140</v>
      </c>
      <c r="AF2861" s="261"/>
      <c r="AG2861" s="8"/>
      <c r="AH2861" s="253" t="s">
        <v>141</v>
      </c>
      <c r="AI2861" s="254"/>
      <c r="AJ2861" s="255" t="s">
        <v>142</v>
      </c>
      <c r="AK2861" s="256"/>
      <c r="AL2861" s="8"/>
      <c r="AM2861" s="258" t="s">
        <v>143</v>
      </c>
      <c r="AN2861" s="259"/>
      <c r="AO2861" s="260" t="s">
        <v>144</v>
      </c>
      <c r="AP2861" s="261"/>
      <c r="AR2861" s="253" t="s">
        <v>145</v>
      </c>
      <c r="AS2861" s="254"/>
      <c r="AT2861" s="255" t="s">
        <v>146</v>
      </c>
      <c r="AU2861" s="256"/>
      <c r="AV2861" s="4"/>
      <c r="AW2861" s="258" t="s">
        <v>147</v>
      </c>
      <c r="AX2861" s="259"/>
      <c r="AY2861" s="260" t="s">
        <v>148</v>
      </c>
      <c r="AZ2861" s="261"/>
      <c r="BA2861" s="8"/>
      <c r="BB2861" s="253" t="s">
        <v>149</v>
      </c>
      <c r="BC2861" s="254"/>
      <c r="BD2861" s="255" t="s">
        <v>150</v>
      </c>
      <c r="BE2861" s="256"/>
      <c r="BF2861" s="4"/>
      <c r="BG2861" s="258" t="s">
        <v>151</v>
      </c>
      <c r="BH2861" s="259"/>
      <c r="BI2861" s="260" t="s">
        <v>152</v>
      </c>
      <c r="BJ2861" s="261"/>
      <c r="BK2861" s="4"/>
      <c r="BL2861" s="253" t="s">
        <v>153</v>
      </c>
      <c r="BM2861" s="254"/>
      <c r="BN2861" s="255" t="s">
        <v>154</v>
      </c>
      <c r="BO2861" s="256"/>
      <c r="BP2861" s="4"/>
      <c r="BQ2861" s="258" t="s">
        <v>155</v>
      </c>
      <c r="BR2861" s="259"/>
      <c r="BS2861" s="260" t="s">
        <v>156</v>
      </c>
      <c r="BT2861" s="261"/>
      <c r="BU2861" s="8"/>
      <c r="BV2861" s="253" t="s">
        <v>157</v>
      </c>
      <c r="BW2861" s="254"/>
      <c r="BX2861" s="255" t="s">
        <v>158</v>
      </c>
      <c r="BY2861" s="256"/>
      <c r="CA2861" s="46" t="s">
        <v>16</v>
      </c>
      <c r="CC2861" s="136" t="s">
        <v>71</v>
      </c>
      <c r="CD2861" s="9"/>
      <c r="CE2861" s="38"/>
      <c r="CF2861" s="38"/>
      <c r="CG2861" s="38"/>
      <c r="CH2861" s="38"/>
    </row>
    <row r="2862" spans="2:91" ht="18.600000000000001" customHeight="1" thickTop="1" thickBot="1">
      <c r="D2862" s="29">
        <v>0</v>
      </c>
      <c r="E2862" s="33">
        <v>0</v>
      </c>
      <c r="F2862" s="31">
        <v>1</v>
      </c>
      <c r="G2862" s="32">
        <v>0</v>
      </c>
      <c r="I2862" s="29">
        <v>0</v>
      </c>
      <c r="J2862" s="33">
        <f t="shared" ref="J2862" si="27572">IF(0=(1-$J$8*$K$8*$B2859^2),10^14,$B2859*$J$8/(1-$J$8*$K$8*$B2859^2))</f>
        <v>-0.16063647463824837</v>
      </c>
      <c r="K2862" s="31">
        <v>1</v>
      </c>
      <c r="L2862" s="32">
        <v>0</v>
      </c>
      <c r="N2862" s="29">
        <f t="shared" ref="N2862" si="27573">D2862*I2859+F2862*I2862-E2862*J2859-G2862*J2862</f>
        <v>0</v>
      </c>
      <c r="O2862" s="33">
        <f t="shared" ref="O2862" si="27574">(D2862*J2859+E2862*I2859+F2862*J2862+G2862*I2862)</f>
        <v>-0.16063647463824837</v>
      </c>
      <c r="P2862" s="31">
        <f t="shared" ref="P2862" si="27575">D2862*K2859+F2862*K2862-E2862*L2859-G2862*L2862</f>
        <v>1</v>
      </c>
      <c r="Q2862" s="32">
        <f t="shared" ref="Q2862" si="27576">(D2862*L2859+E2862*K2859+F2862*L2862+G2862*K2862)</f>
        <v>0</v>
      </c>
      <c r="S2862" s="29">
        <v>0</v>
      </c>
      <c r="T2862" s="33">
        <v>0</v>
      </c>
      <c r="U2862" s="31">
        <v>1</v>
      </c>
      <c r="V2862" s="32">
        <v>0</v>
      </c>
      <c r="X2862" s="29">
        <f t="shared" ref="X2862" si="27577">N2862*S2859+P2862*S2862-O2862*T2859-Q2862*T2862</f>
        <v>0</v>
      </c>
      <c r="Y2862" s="33">
        <f t="shared" ref="Y2862" si="27578">(N2862*T2859+O2862*S2859+P2862*T2862+Q2862*S2862)</f>
        <v>-0.16063647463824837</v>
      </c>
      <c r="Z2862" s="31">
        <f t="shared" ref="Z2862" si="27579">N2862*U2859+P2862*U2862-O2862*V2859-Q2862*V2862</f>
        <v>0.97321533198860655</v>
      </c>
      <c r="AA2862" s="32">
        <f t="shared" ref="AA2862" si="27580">(N2862*V2859+O2862*U2859+P2862*V2862+Q2862*U2862)</f>
        <v>0</v>
      </c>
      <c r="AB2862" s="8"/>
      <c r="AC2862" s="29">
        <v>0</v>
      </c>
      <c r="AD2862" s="33">
        <f t="shared" ref="AD2862" si="27581">IF(0=(1-$AD$8*$AE$8*$B2859^2),10^14,$B2859*$AD$8/(1-$AD$8*$AE$8*$B2859^2))</f>
        <v>-0.12519566464109438</v>
      </c>
      <c r="AE2862" s="31">
        <v>1</v>
      </c>
      <c r="AF2862" s="32">
        <v>0</v>
      </c>
      <c r="AH2862" s="29">
        <f t="shared" ref="AH2862" si="27582">X2862*AC2859+Z2862*AC2862-Y2862*AD2859-AA2862*AD2862</f>
        <v>0</v>
      </c>
      <c r="AI2862" s="33">
        <f t="shared" ref="AI2862" si="27583">(X2862*AD2859+Y2862*AC2859+Z2862*AD2862+AA2862*AC2862)</f>
        <v>-0.28247881496546529</v>
      </c>
      <c r="AJ2862" s="31">
        <f t="shared" ref="AJ2862" si="27584">X2862*AE2859+Z2862*AE2862-Y2862*AF2859-AA2862*AF2862</f>
        <v>0.97321533198860655</v>
      </c>
      <c r="AK2862" s="32">
        <f t="shared" ref="AK2862" si="27585">(X2862*AF2859+Y2862*AE2859+Z2862*AF2862+AA2862*AE2862)</f>
        <v>0</v>
      </c>
      <c r="AL2862" s="8"/>
      <c r="AM2862" s="29">
        <v>0</v>
      </c>
      <c r="AN2862" s="33">
        <v>0</v>
      </c>
      <c r="AO2862" s="31">
        <v>1</v>
      </c>
      <c r="AP2862" s="32">
        <v>0</v>
      </c>
      <c r="AR2862" s="29">
        <f t="shared" ref="AR2862" si="27586">AH2862*AM2859+AJ2862*AM2862-AI2862*AN2859-AK2862*AN2862</f>
        <v>0</v>
      </c>
      <c r="AS2862" s="33">
        <f t="shared" ref="AS2862" si="27587">(AH2862*AN2859+AI2862*AM2859+AJ2862*AN2862+AK2862*AM2862)</f>
        <v>-0.28247881496546529</v>
      </c>
      <c r="AT2862" s="31">
        <f t="shared" ref="AT2862" si="27588">AH2862*AO2859+AJ2862*AO2862-AI2862*AP2859-AK2862*AP2862</f>
        <v>0.93062171973672414</v>
      </c>
      <c r="AU2862" s="32">
        <f t="shared" ref="AU2862" si="27589">(AH2862*AP2859+AI2862*AO2859+AJ2862*AP2862+AK2862*AO2862)</f>
        <v>0</v>
      </c>
      <c r="AV2862" s="8"/>
      <c r="AW2862" s="29">
        <v>0</v>
      </c>
      <c r="AX2862" s="33">
        <f t="shared" ref="AX2862" si="27590">IF(0=(1-$AX$8*$AY$8*$B2859^2),10^14,$B2859*$AX$8/(1-$AX$8*$AY$8*$B2859^2))</f>
        <v>-0.11375251278443684</v>
      </c>
      <c r="AY2862" s="31">
        <v>1</v>
      </c>
      <c r="AZ2862" s="32">
        <v>0</v>
      </c>
      <c r="BB2862" s="29">
        <f t="shared" ref="BB2862" si="27591">AR2862*AW2859+AT2862*AW2862-AS2862*AX2859-AU2862*AX2862</f>
        <v>0</v>
      </c>
      <c r="BC2862" s="33">
        <f t="shared" ref="BC2862" si="27592">(AR2862*AX2859+AS2862*AW2859+AT2862*AX2862+AU2862*AW2862)</f>
        <v>-0.38833937403729157</v>
      </c>
      <c r="BD2862" s="31">
        <f t="shared" ref="BD2862" si="27593">AR2862*AY2859+AT2862*AY2862-AS2862*AZ2859-AU2862*AZ2862</f>
        <v>0.93062171973672414</v>
      </c>
      <c r="BE2862" s="32">
        <f t="shared" ref="BE2862" si="27594">(AR2862*AZ2859+AS2862*AY2859+AT2862*AZ2862+AU2862*AY2862)</f>
        <v>0</v>
      </c>
      <c r="BF2862" s="8"/>
      <c r="BG2862" s="29">
        <v>0</v>
      </c>
      <c r="BH2862" s="33">
        <v>0</v>
      </c>
      <c r="BI2862" s="31">
        <v>1</v>
      </c>
      <c r="BJ2862" s="32">
        <v>0</v>
      </c>
      <c r="BL2862" s="29">
        <f t="shared" ref="BL2862" si="27595">BB2862*BG2859+BD2862*BG2862-BC2862*BH2859-BE2862*BH2862</f>
        <v>0</v>
      </c>
      <c r="BM2862" s="33">
        <f t="shared" ref="BM2862" si="27596">(BB2862*BH2859+BC2862*BG2859+BD2862*BH2862+BE2862*BG2862)</f>
        <v>-0.38833937403729157</v>
      </c>
      <c r="BN2862" s="31">
        <f t="shared" ref="BN2862" si="27597">BB2862*BI2859+BD2862*BI2862-BC2862*BJ2859-BE2862*BJ2862</f>
        <v>0.91003214815934852</v>
      </c>
      <c r="BO2862" s="32">
        <f t="shared" ref="BO2862" si="27598">(BB2862*BJ2859+BC2862*BI2859+BD2862*BJ2862+BE2862*BI2862)</f>
        <v>0</v>
      </c>
      <c r="BP2862" s="8"/>
      <c r="BQ2862" s="19">
        <f t="shared" ref="BQ2862:BQ2925" si="27599">1/$BR$8</f>
        <v>1</v>
      </c>
      <c r="BR2862" s="47">
        <v>0</v>
      </c>
      <c r="BS2862" s="48">
        <v>1</v>
      </c>
      <c r="BT2862" s="49">
        <v>0</v>
      </c>
      <c r="BV2862" s="29">
        <f t="shared" ref="BV2862" si="27600">BL2862*BQ2859+BN2862*BQ2862-BM2862*BR2859-BO2862*BR2862</f>
        <v>0.91003214815934852</v>
      </c>
      <c r="BW2862" s="33">
        <f t="shared" ref="BW2862" si="27601">(BL2862*BR2859+BM2862*BQ2859+BN2862*BR2862+BO2862*BQ2862)</f>
        <v>-0.38833937403729157</v>
      </c>
      <c r="BX2862" s="31">
        <f t="shared" ref="BX2862" si="27602">BL2862*BS2859+BN2862*BS2862-BM2862*BT2859-BO2862*BT2862</f>
        <v>0.91003214815934852</v>
      </c>
      <c r="BY2862" s="32">
        <f t="shared" ref="BY2862" si="27603">(BL2862*BT2859+BM2862*BS2859+BN2862*BT2862+BO2862*BS2862)</f>
        <v>0</v>
      </c>
      <c r="CA2862" s="50">
        <f t="shared" ref="CA2862" si="27604">(180/PI())*ATAN(-1*(BW2859+BW2862)/(BV2859+BV2862))</f>
        <v>24.536277621685166</v>
      </c>
      <c r="CC2862" s="137">
        <f t="shared" ref="CC2862" si="27605">20*LOG(((1-(10^(CA2859/20)^2)*(1-((1-CC2859)/(1+CC2859))^2))^0.5))</f>
        <v>-30.65981742810559</v>
      </c>
      <c r="CD2862" s="9"/>
      <c r="CE2862" s="38"/>
      <c r="CF2862" s="38"/>
      <c r="CG2862" s="38"/>
      <c r="CH2862" s="38"/>
    </row>
    <row r="2863" spans="2:91" ht="18.600000000000001" customHeight="1">
      <c r="CC2863" s="42"/>
    </row>
    <row r="2864" spans="2:91" ht="18.600000000000001" customHeight="1" thickBot="1">
      <c r="E2864" s="22" t="s">
        <v>4</v>
      </c>
      <c r="J2864" s="22" t="s">
        <v>5</v>
      </c>
      <c r="O2864" s="22" t="s">
        <v>6</v>
      </c>
      <c r="T2864" s="22" t="s">
        <v>7</v>
      </c>
      <c r="Y2864" s="22" t="s">
        <v>8</v>
      </c>
      <c r="AD2864" s="22" t="s">
        <v>65</v>
      </c>
      <c r="AI2864" s="22" t="s">
        <v>9</v>
      </c>
      <c r="AN2864" s="22" t="s">
        <v>66</v>
      </c>
      <c r="AS2864" s="22" t="s">
        <v>51</v>
      </c>
      <c r="AX2864" s="22" t="s">
        <v>67</v>
      </c>
      <c r="BC2864" s="22" t="s">
        <v>52</v>
      </c>
      <c r="BH2864" s="22" t="s">
        <v>68</v>
      </c>
      <c r="BM2864" s="22" t="s">
        <v>63</v>
      </c>
      <c r="BQ2864" s="23" t="s">
        <v>69</v>
      </c>
      <c r="BR2864" s="23"/>
      <c r="BS2864" s="24"/>
      <c r="BT2864" s="24"/>
      <c r="BU2864" s="24"/>
      <c r="BW2864" s="22" t="s">
        <v>64</v>
      </c>
    </row>
    <row r="2865" spans="1:91" ht="18.600000000000001" customHeight="1" thickBot="1">
      <c r="D2865" s="249" t="s">
        <v>103</v>
      </c>
      <c r="E2865" s="250"/>
      <c r="F2865" s="251" t="s">
        <v>104</v>
      </c>
      <c r="G2865" s="252"/>
      <c r="H2865" s="229"/>
      <c r="I2865" s="253" t="s">
        <v>11</v>
      </c>
      <c r="J2865" s="254"/>
      <c r="K2865" s="255" t="s">
        <v>12</v>
      </c>
      <c r="L2865" s="256"/>
      <c r="M2865" s="24"/>
      <c r="N2865" s="253" t="s">
        <v>105</v>
      </c>
      <c r="O2865" s="254"/>
      <c r="P2865" s="255" t="s">
        <v>106</v>
      </c>
      <c r="Q2865" s="256"/>
      <c r="R2865" s="24"/>
      <c r="S2865" s="249" t="s">
        <v>107</v>
      </c>
      <c r="T2865" s="250"/>
      <c r="U2865" s="251" t="s">
        <v>108</v>
      </c>
      <c r="V2865" s="252"/>
      <c r="W2865" s="8"/>
      <c r="X2865" s="253" t="s">
        <v>109</v>
      </c>
      <c r="Y2865" s="254"/>
      <c r="Z2865" s="255" t="s">
        <v>110</v>
      </c>
      <c r="AA2865" s="256"/>
      <c r="AB2865" s="8"/>
      <c r="AC2865" s="253" t="s">
        <v>111</v>
      </c>
      <c r="AD2865" s="254"/>
      <c r="AE2865" s="255" t="s">
        <v>14</v>
      </c>
      <c r="AF2865" s="256"/>
      <c r="AG2865" s="8"/>
      <c r="AH2865" s="253" t="s">
        <v>112</v>
      </c>
      <c r="AI2865" s="254"/>
      <c r="AJ2865" s="255" t="s">
        <v>113</v>
      </c>
      <c r="AK2865" s="256"/>
      <c r="AL2865" s="8"/>
      <c r="AM2865" s="249" t="s">
        <v>114</v>
      </c>
      <c r="AN2865" s="250"/>
      <c r="AO2865" s="251" t="s">
        <v>115</v>
      </c>
      <c r="AP2865" s="252"/>
      <c r="AQ2865" s="24"/>
      <c r="AR2865" s="253" t="s">
        <v>116</v>
      </c>
      <c r="AS2865" s="254"/>
      <c r="AT2865" s="255" t="s">
        <v>13</v>
      </c>
      <c r="AU2865" s="256"/>
      <c r="AV2865" s="4"/>
      <c r="AW2865" s="253" t="s">
        <v>117</v>
      </c>
      <c r="AX2865" s="254"/>
      <c r="AY2865" s="255" t="s">
        <v>118</v>
      </c>
      <c r="AZ2865" s="256"/>
      <c r="BA2865" s="8"/>
      <c r="BB2865" s="253" t="s">
        <v>119</v>
      </c>
      <c r="BC2865" s="254"/>
      <c r="BD2865" s="255" t="s">
        <v>120</v>
      </c>
      <c r="BE2865" s="256"/>
      <c r="BF2865" s="4"/>
      <c r="BG2865" s="249" t="s">
        <v>121</v>
      </c>
      <c r="BH2865" s="250"/>
      <c r="BI2865" s="251" t="s">
        <v>122</v>
      </c>
      <c r="BJ2865" s="252"/>
      <c r="BK2865" s="4"/>
      <c r="BL2865" s="253" t="s">
        <v>123</v>
      </c>
      <c r="BM2865" s="254"/>
      <c r="BN2865" s="255" t="s">
        <v>124</v>
      </c>
      <c r="BO2865" s="256"/>
      <c r="BP2865" s="4"/>
      <c r="BQ2865" s="253" t="s">
        <v>125</v>
      </c>
      <c r="BR2865" s="254"/>
      <c r="BS2865" s="255" t="s">
        <v>126</v>
      </c>
      <c r="BT2865" s="256"/>
      <c r="BU2865" s="8"/>
      <c r="BV2865" s="253" t="s">
        <v>127</v>
      </c>
      <c r="BW2865" s="254"/>
      <c r="BX2865" s="255" t="s">
        <v>128</v>
      </c>
      <c r="BY2865" s="256"/>
      <c r="CA2865" s="27" t="s">
        <v>15</v>
      </c>
      <c r="CC2865" s="133" t="s">
        <v>70</v>
      </c>
      <c r="CD2865" s="9"/>
      <c r="CE2865" s="38"/>
      <c r="CF2865" s="38"/>
      <c r="CG2865" s="38"/>
      <c r="CH2865" s="38"/>
    </row>
    <row r="2866" spans="1:91" ht="18.600000000000001" customHeight="1" thickTop="1" thickBot="1">
      <c r="B2866" s="129">
        <v>7.7000000000000099</v>
      </c>
      <c r="D2866" s="29">
        <v>1</v>
      </c>
      <c r="E2866" s="30">
        <v>0</v>
      </c>
      <c r="F2866" s="31">
        <v>0</v>
      </c>
      <c r="G2866" s="32">
        <f t="shared" ref="G2866:G2929" si="27606">-1/($E$8*$B2866)</f>
        <v>-8.5607792207792091E-2</v>
      </c>
      <c r="I2866" s="29">
        <v>1</v>
      </c>
      <c r="J2866" s="33">
        <v>0</v>
      </c>
      <c r="K2866" s="31">
        <v>0</v>
      </c>
      <c r="L2866" s="32">
        <v>0</v>
      </c>
      <c r="N2866" s="29">
        <f t="shared" ref="N2866" si="27607">D2866*I2866+F2866*I2869-E2866*J2866-G2866*J2869</f>
        <v>0.98628417095298393</v>
      </c>
      <c r="O2866" s="33">
        <f t="shared" ref="O2866" si="27608">(D2866*J2866+E2866*I2866+F2866*J2869+G2866*I2869)</f>
        <v>0</v>
      </c>
      <c r="P2866" s="31">
        <f t="shared" ref="P2866" si="27609">D2866*K2866+F2866*K2869-E2866*L2866-G2866*L2869</f>
        <v>0</v>
      </c>
      <c r="Q2866" s="32">
        <f t="shared" ref="Q2866" si="27610">(D2866*L2866+E2866*K2866+F2866*L2869+G2866*K2869)</f>
        <v>-8.5607792207792091E-2</v>
      </c>
      <c r="S2866" s="29">
        <v>1</v>
      </c>
      <c r="T2866" s="30">
        <v>0</v>
      </c>
      <c r="U2866" s="31">
        <v>0</v>
      </c>
      <c r="V2866" s="32">
        <f t="shared" ref="V2866:V2929" si="27611">-1/($T$8*$B2866)</f>
        <v>-0.16630779220779199</v>
      </c>
      <c r="X2866" s="29">
        <f t="shared" ref="X2866" si="27612">N2866*S2866+P2866*S2869-O2866*T2866-Q2866*T2869</f>
        <v>0.98628417095298393</v>
      </c>
      <c r="Y2866" s="33">
        <f t="shared" ref="Y2866" si="27613">(N2866*T2866+O2866*S2866+P2866*T2869+Q2866*S2869)</f>
        <v>0</v>
      </c>
      <c r="Z2866" s="31">
        <f t="shared" ref="Z2866" si="27614">N2866*U2866+P2866*U2869-O2866*V2866-Q2866*V2869</f>
        <v>0</v>
      </c>
      <c r="AA2866" s="32">
        <f t="shared" ref="AA2866" si="27615">(N2866*V2866+O2866*U2866+P2866*V2869+Q2866*U2869)</f>
        <v>-0.24963453516847534</v>
      </c>
      <c r="AB2866" s="8"/>
      <c r="AC2866" s="29">
        <v>1</v>
      </c>
      <c r="AD2866" s="33">
        <v>0</v>
      </c>
      <c r="AE2866" s="31">
        <v>0</v>
      </c>
      <c r="AF2866" s="32">
        <v>0</v>
      </c>
      <c r="AH2866" s="29">
        <f t="shared" ref="AH2866" si="27616">X2866*AC2866+Z2866*AC2869-Y2866*AD2866-AA2866*AD2869</f>
        <v>0.95511375948468547</v>
      </c>
      <c r="AI2866" s="33">
        <f t="shared" ref="AI2866" si="27617">(X2866*AD2866+Y2866*AC2866+Z2866*AD2869+AA2866*AC2869)</f>
        <v>0</v>
      </c>
      <c r="AJ2866" s="31">
        <f t="shared" ref="AJ2866" si="27618">X2866*AE2866+Z2866*AE2869-Y2866*AF2866-AA2866*AF2869</f>
        <v>0</v>
      </c>
      <c r="AK2866" s="32">
        <f t="shared" ref="AK2866" si="27619">(X2866*AF2866+Y2866*AE2866+Z2866*AF2869+AA2866*AE2869)</f>
        <v>-0.24963453516847534</v>
      </c>
      <c r="AL2866" s="8"/>
      <c r="AM2866" s="29">
        <v>1</v>
      </c>
      <c r="AN2866" s="30">
        <v>0</v>
      </c>
      <c r="AO2866" s="31">
        <v>0</v>
      </c>
      <c r="AP2866" s="32">
        <f t="shared" ref="AP2866:AP2929" si="27620">-1/($AN$8*$B2866)</f>
        <v>-0.1503935064935063</v>
      </c>
      <c r="AR2866" s="29">
        <f t="shared" ref="AR2866" si="27621">AH2866*AM2866+AJ2866*AM2869-AI2866*AN2866-AK2866*AN2869</f>
        <v>0.95511375948468547</v>
      </c>
      <c r="AS2866" s="33">
        <f t="shared" ref="AS2866" si="27622">(AH2866*AN2866+AI2866*AM2866+AJ2866*AN2869+AK2866*AM2869)</f>
        <v>0</v>
      </c>
      <c r="AT2866" s="31">
        <f t="shared" ref="AT2866" si="27623">AH2866*AO2866+AJ2866*AO2869-AI2866*AP2866-AK2866*AP2869</f>
        <v>0</v>
      </c>
      <c r="AU2866" s="32">
        <f t="shared" ref="AU2866" si="27624">(AH2866*AP2866+AI2866*AO2866+AJ2866*AP2869+AK2866*AO2869)</f>
        <v>-0.39327744255757258</v>
      </c>
      <c r="AV2866" s="8"/>
      <c r="AW2866" s="29">
        <v>1</v>
      </c>
      <c r="AX2866" s="33">
        <v>0</v>
      </c>
      <c r="AY2866" s="31">
        <v>0</v>
      </c>
      <c r="AZ2866" s="32">
        <v>0</v>
      </c>
      <c r="BB2866" s="29">
        <f t="shared" ref="BB2866" si="27625">AR2866*AW2866+AT2866*AW2869-AS2866*AX2866-AU2866*AX2869</f>
        <v>0.91049530934113909</v>
      </c>
      <c r="BC2866" s="33">
        <f t="shared" ref="BC2866" si="27626">(AR2866*AX2866+AS2866*AW2866+AT2866*AX2869+AU2866*AW2869)</f>
        <v>0</v>
      </c>
      <c r="BD2866" s="31">
        <f t="shared" ref="BD2866" si="27627">AR2866*AY2866+AT2866*AY2869-AS2866*AZ2866-AU2866*AZ2869</f>
        <v>0</v>
      </c>
      <c r="BE2866" s="32">
        <f t="shared" ref="BE2866" si="27628">(AR2866*AZ2866+AS2866*AY2866+AT2866*AZ2869+AU2866*AY2869)</f>
        <v>-0.39327744255757258</v>
      </c>
      <c r="BF2866" s="8"/>
      <c r="BG2866" s="29">
        <v>1</v>
      </c>
      <c r="BH2866" s="30">
        <v>0</v>
      </c>
      <c r="BI2866" s="31">
        <v>0</v>
      </c>
      <c r="BJ2866" s="32">
        <f t="shared" ref="BJ2866:BJ2929" si="27629">-1/($BH$8*$B2866)</f>
        <v>-5.2881818181818113E-2</v>
      </c>
      <c r="BL2866" s="29">
        <f t="shared" ref="BL2866" si="27630">BB2866*BG2866+BD2866*BG2869-BC2866*BH2866-BE2866*BH2869</f>
        <v>0.91049530934113909</v>
      </c>
      <c r="BM2866" s="33">
        <f t="shared" ref="BM2866" si="27631">(BB2866*BH2866+BC2866*BG2866+BD2866*BH2869+BE2866*BG2869)</f>
        <v>0</v>
      </c>
      <c r="BN2866" s="31">
        <f t="shared" ref="BN2866" si="27632">BB2866*BI2866+BD2866*BI2869-BC2866*BJ2866-BE2866*BJ2869</f>
        <v>0</v>
      </c>
      <c r="BO2866" s="32">
        <f t="shared" ref="BO2866" si="27633">(BB2866*BJ2866+BC2866*BI2866+BD2866*BJ2869+BE2866*BI2869)</f>
        <v>-0.44142608996154892</v>
      </c>
      <c r="BP2866" s="8"/>
      <c r="BQ2866" s="34">
        <v>1</v>
      </c>
      <c r="BR2866" s="35">
        <v>0</v>
      </c>
      <c r="BS2866" s="11">
        <v>0</v>
      </c>
      <c r="BT2866" s="36">
        <v>0</v>
      </c>
      <c r="BV2866" s="29">
        <f t="shared" ref="BV2866" si="27634">BL2866*BQ2866+BN2866*BQ2869-BM2866*BR2866-BO2866*BR2869</f>
        <v>0.91049530934113909</v>
      </c>
      <c r="BW2866" s="33">
        <f t="shared" ref="BW2866" si="27635">(BL2866*BR2866+BM2866*BQ2866+BN2866*BR2869+BO2866*BQ2869)</f>
        <v>-0.44142608996154892</v>
      </c>
      <c r="BX2866" s="31">
        <f t="shared" ref="BX2866" si="27636">BL2866*BS2866+BN2866*BS2869-BM2866*BT2866-BO2866*BT2869</f>
        <v>0</v>
      </c>
      <c r="BY2866" s="32">
        <f t="shared" ref="BY2866" si="27637">(BL2866*BT2866+BM2866*BS2866+BN2866*BT2869+BO2866*BS2869)</f>
        <v>-0.44142608996154892</v>
      </c>
      <c r="CA2866" s="37">
        <f t="shared" ref="CA2866" si="27638">20*LOG(((1+$BR$8)/$BR$8)/((BV2866+BV2869)^2+(BW2866+BW2869)^2)^0.5)</f>
        <v>-3.1706537360462446E-3</v>
      </c>
      <c r="CC2866" s="134">
        <f t="shared" ref="CC2866" si="27639">((BV2866^2+BW2866^2)^0.5)/((BV2869^2+BW2869^2)^0.5)</f>
        <v>1.022621153916383</v>
      </c>
      <c r="CD2866" s="9"/>
      <c r="CE2866" s="38"/>
      <c r="CF2866" s="38"/>
      <c r="CG2866" s="38"/>
      <c r="CH2866" s="38"/>
      <c r="CM2866" s="129">
        <v>7.6800000000000104</v>
      </c>
    </row>
    <row r="2867" spans="1:91" ht="18.600000000000001" customHeight="1" thickBot="1">
      <c r="D2867" s="39"/>
      <c r="G2867" s="40"/>
      <c r="I2867" s="39"/>
      <c r="L2867" s="40"/>
      <c r="N2867" s="39"/>
      <c r="Q2867" s="40"/>
      <c r="S2867" s="39"/>
      <c r="V2867" s="40"/>
      <c r="X2867" s="39"/>
      <c r="AA2867" s="40"/>
      <c r="AC2867" s="39"/>
      <c r="AF2867" s="40"/>
      <c r="AH2867" s="39"/>
      <c r="AK2867" s="40"/>
      <c r="AM2867" s="39"/>
      <c r="AP2867" s="40"/>
      <c r="AR2867" s="39"/>
      <c r="AU2867" s="40"/>
      <c r="AW2867" s="39"/>
      <c r="AZ2867" s="40"/>
      <c r="BB2867" s="39"/>
      <c r="BE2867" s="40"/>
      <c r="BG2867" s="39"/>
      <c r="BJ2867" s="40"/>
      <c r="BL2867" s="39"/>
      <c r="BO2867" s="40"/>
      <c r="BQ2867" s="34"/>
      <c r="BR2867" s="11"/>
      <c r="BS2867" s="11"/>
      <c r="BT2867" s="41"/>
      <c r="BV2867" s="39"/>
      <c r="BY2867" s="40"/>
      <c r="CC2867" s="135"/>
      <c r="CD2867" s="9"/>
      <c r="CE2867" s="38"/>
      <c r="CF2867" s="38"/>
      <c r="CG2867" s="38"/>
      <c r="CH2867" s="38"/>
    </row>
    <row r="2868" spans="1:91" ht="18.600000000000001" customHeight="1" thickBot="1">
      <c r="D2868" s="258" t="s">
        <v>129</v>
      </c>
      <c r="E2868" s="259"/>
      <c r="F2868" s="260" t="s">
        <v>130</v>
      </c>
      <c r="G2868" s="261"/>
      <c r="H2868" s="229"/>
      <c r="I2868" s="258" t="s">
        <v>131</v>
      </c>
      <c r="J2868" s="259"/>
      <c r="K2868" s="260" t="s">
        <v>132</v>
      </c>
      <c r="L2868" s="261"/>
      <c r="N2868" s="253" t="s">
        <v>133</v>
      </c>
      <c r="O2868" s="254"/>
      <c r="P2868" s="255" t="s">
        <v>134</v>
      </c>
      <c r="Q2868" s="256"/>
      <c r="S2868" s="258" t="s">
        <v>135</v>
      </c>
      <c r="T2868" s="259"/>
      <c r="U2868" s="260" t="s">
        <v>136</v>
      </c>
      <c r="V2868" s="261"/>
      <c r="W2868" s="8"/>
      <c r="X2868" s="253" t="s">
        <v>137</v>
      </c>
      <c r="Y2868" s="254"/>
      <c r="Z2868" s="255" t="s">
        <v>138</v>
      </c>
      <c r="AA2868" s="256"/>
      <c r="AB2868" s="8"/>
      <c r="AC2868" s="258" t="s">
        <v>139</v>
      </c>
      <c r="AD2868" s="259"/>
      <c r="AE2868" s="260" t="s">
        <v>140</v>
      </c>
      <c r="AF2868" s="261"/>
      <c r="AG2868" s="8"/>
      <c r="AH2868" s="253" t="s">
        <v>141</v>
      </c>
      <c r="AI2868" s="254"/>
      <c r="AJ2868" s="255" t="s">
        <v>142</v>
      </c>
      <c r="AK2868" s="256"/>
      <c r="AL2868" s="8"/>
      <c r="AM2868" s="258" t="s">
        <v>143</v>
      </c>
      <c r="AN2868" s="259"/>
      <c r="AO2868" s="260" t="s">
        <v>144</v>
      </c>
      <c r="AP2868" s="261"/>
      <c r="AR2868" s="253" t="s">
        <v>145</v>
      </c>
      <c r="AS2868" s="254"/>
      <c r="AT2868" s="255" t="s">
        <v>146</v>
      </c>
      <c r="AU2868" s="256"/>
      <c r="AV2868" s="4"/>
      <c r="AW2868" s="258" t="s">
        <v>147</v>
      </c>
      <c r="AX2868" s="259"/>
      <c r="AY2868" s="260" t="s">
        <v>148</v>
      </c>
      <c r="AZ2868" s="261"/>
      <c r="BA2868" s="8"/>
      <c r="BB2868" s="253" t="s">
        <v>149</v>
      </c>
      <c r="BC2868" s="254"/>
      <c r="BD2868" s="255" t="s">
        <v>150</v>
      </c>
      <c r="BE2868" s="256"/>
      <c r="BF2868" s="4"/>
      <c r="BG2868" s="258" t="s">
        <v>151</v>
      </c>
      <c r="BH2868" s="259"/>
      <c r="BI2868" s="260" t="s">
        <v>152</v>
      </c>
      <c r="BJ2868" s="261"/>
      <c r="BK2868" s="4"/>
      <c r="BL2868" s="253" t="s">
        <v>153</v>
      </c>
      <c r="BM2868" s="254"/>
      <c r="BN2868" s="255" t="s">
        <v>154</v>
      </c>
      <c r="BO2868" s="256"/>
      <c r="BP2868" s="4"/>
      <c r="BQ2868" s="258" t="s">
        <v>155</v>
      </c>
      <c r="BR2868" s="259"/>
      <c r="BS2868" s="260" t="s">
        <v>156</v>
      </c>
      <c r="BT2868" s="261"/>
      <c r="BU2868" s="8"/>
      <c r="BV2868" s="253" t="s">
        <v>157</v>
      </c>
      <c r="BW2868" s="254"/>
      <c r="BX2868" s="255" t="s">
        <v>158</v>
      </c>
      <c r="BY2868" s="256"/>
      <c r="CA2868" s="46" t="s">
        <v>16</v>
      </c>
      <c r="CC2868" s="136" t="s">
        <v>71</v>
      </c>
      <c r="CD2868" s="9"/>
      <c r="CE2868" s="38"/>
      <c r="CF2868" s="38"/>
      <c r="CG2868" s="38"/>
      <c r="CH2868" s="38"/>
    </row>
    <row r="2869" spans="1:91" ht="18.600000000000001" customHeight="1" thickTop="1" thickBot="1">
      <c r="D2869" s="29">
        <v>0</v>
      </c>
      <c r="E2869" s="33">
        <v>0</v>
      </c>
      <c r="F2869" s="31">
        <v>1</v>
      </c>
      <c r="G2869" s="32">
        <v>0</v>
      </c>
      <c r="I2869" s="29">
        <v>0</v>
      </c>
      <c r="J2869" s="33">
        <f t="shared" ref="J2869" si="27640">IF(0=(1-$J$8*$K$8*$B2866^2),10^14,$B2866*$J$8/(1-$J$8*$K$8*$B2866^2))</f>
        <v>-0.16021706311178052</v>
      </c>
      <c r="K2869" s="31">
        <v>1</v>
      </c>
      <c r="L2869" s="32">
        <v>0</v>
      </c>
      <c r="N2869" s="29">
        <f t="shared" ref="N2869" si="27641">D2869*I2866+F2869*I2869-E2869*J2866-G2869*J2869</f>
        <v>0</v>
      </c>
      <c r="O2869" s="33">
        <f t="shared" ref="O2869" si="27642">(D2869*J2866+E2869*I2866+F2869*J2869+G2869*I2869)</f>
        <v>-0.16021706311178052</v>
      </c>
      <c r="P2869" s="31">
        <f t="shared" ref="P2869" si="27643">D2869*K2866+F2869*K2869-E2869*L2866-G2869*L2869</f>
        <v>1</v>
      </c>
      <c r="Q2869" s="32">
        <f t="shared" ref="Q2869" si="27644">(D2869*L2866+E2869*K2866+F2869*L2869+G2869*K2869)</f>
        <v>0</v>
      </c>
      <c r="S2869" s="29">
        <v>0</v>
      </c>
      <c r="T2869" s="33">
        <v>0</v>
      </c>
      <c r="U2869" s="31">
        <v>1</v>
      </c>
      <c r="V2869" s="32">
        <v>0</v>
      </c>
      <c r="X2869" s="29">
        <f t="shared" ref="X2869" si="27645">N2869*S2866+P2869*S2869-O2869*T2866-Q2869*T2869</f>
        <v>0</v>
      </c>
      <c r="Y2869" s="33">
        <f t="shared" ref="Y2869" si="27646">(N2869*T2866+O2869*S2866+P2869*T2869+Q2869*S2869)</f>
        <v>-0.16021706311178052</v>
      </c>
      <c r="Z2869" s="31">
        <f t="shared" ref="Z2869" si="27647">N2869*U2866+P2869*U2869-O2869*V2866-Q2869*V2869</f>
        <v>0.97335465395986331</v>
      </c>
      <c r="AA2869" s="32">
        <f t="shared" ref="AA2869" si="27648">(N2869*V2866+O2869*U2866+P2869*V2869+Q2869*U2869)</f>
        <v>0</v>
      </c>
      <c r="AB2869" s="8"/>
      <c r="AC2869" s="29">
        <v>0</v>
      </c>
      <c r="AD2869" s="33">
        <f t="shared" ref="AD2869" si="27649">IF(0=(1-$AD$8*$AE$8*$B2866^2),10^14,$B2866*$AD$8/(1-$AD$8*$AE$8*$B2866^2))</f>
        <v>-0.1248641797388407</v>
      </c>
      <c r="AE2869" s="31">
        <v>1</v>
      </c>
      <c r="AF2869" s="32">
        <v>0</v>
      </c>
      <c r="AH2869" s="29">
        <f t="shared" ref="AH2869" si="27650">X2869*AC2866+Z2869*AC2869-Y2869*AD2866-AA2869*AD2869</f>
        <v>0</v>
      </c>
      <c r="AI2869" s="33">
        <f t="shared" ref="AI2869" si="27651">(X2869*AD2866+Y2869*AC2866+Z2869*AD2869+AA2869*AC2869)</f>
        <v>-0.28175419357346199</v>
      </c>
      <c r="AJ2869" s="31">
        <f t="shared" ref="AJ2869" si="27652">X2869*AE2866+Z2869*AE2869-Y2869*AF2866-AA2869*AF2869</f>
        <v>0.97335465395986331</v>
      </c>
      <c r="AK2869" s="32">
        <f t="shared" ref="AK2869" si="27653">(X2869*AF2866+Y2869*AE2866+Z2869*AF2869+AA2869*AE2869)</f>
        <v>0</v>
      </c>
      <c r="AL2869" s="8"/>
      <c r="AM2869" s="29">
        <v>0</v>
      </c>
      <c r="AN2869" s="33">
        <v>0</v>
      </c>
      <c r="AO2869" s="31">
        <v>1</v>
      </c>
      <c r="AP2869" s="32">
        <v>0</v>
      </c>
      <c r="AR2869" s="29">
        <f t="shared" ref="AR2869" si="27654">AH2869*AM2866+AJ2869*AM2869-AI2869*AN2866-AK2869*AN2869</f>
        <v>0</v>
      </c>
      <c r="AS2869" s="33">
        <f t="shared" ref="AS2869" si="27655">(AH2869*AN2866+AI2869*AM2866+AJ2869*AN2869+AK2869*AM2869)</f>
        <v>-0.28175419357346199</v>
      </c>
      <c r="AT2869" s="31">
        <f t="shared" ref="AT2869" si="27656">AH2869*AO2866+AJ2869*AO2869-AI2869*AP2866-AK2869*AP2869</f>
        <v>0.93098065281910025</v>
      </c>
      <c r="AU2869" s="32">
        <f t="shared" ref="AU2869" si="27657">(AH2869*AP2866+AI2869*AO2866+AJ2869*AP2869+AK2869*AO2869)</f>
        <v>0</v>
      </c>
      <c r="AV2869" s="8"/>
      <c r="AW2869" s="29">
        <v>0</v>
      </c>
      <c r="AX2869" s="33">
        <f t="shared" ref="AX2869" si="27658">IF(0=(1-$AX$8*$AY$8*$B2866^2),10^14,$B2866*$AX$8/(1-$AX$8*$AY$8*$B2866^2))</f>
        <v>-0.11345285875890163</v>
      </c>
      <c r="AY2869" s="31">
        <v>1</v>
      </c>
      <c r="AZ2869" s="32">
        <v>0</v>
      </c>
      <c r="BB2869" s="29">
        <f t="shared" ref="BB2869" si="27659">AR2869*AW2866+AT2869*AW2869-AS2869*AX2866-AU2869*AX2869</f>
        <v>0</v>
      </c>
      <c r="BC2869" s="33">
        <f t="shared" ref="BC2869" si="27660">(AR2869*AX2866+AS2869*AW2866+AT2869*AX2869+AU2869*AW2869)</f>
        <v>-0.38737661008501739</v>
      </c>
      <c r="BD2869" s="31">
        <f t="shared" ref="BD2869" si="27661">AR2869*AY2866+AT2869*AY2869-AS2869*AZ2866-AU2869*AZ2869</f>
        <v>0.93098065281910025</v>
      </c>
      <c r="BE2869" s="32">
        <f t="shared" ref="BE2869" si="27662">(AR2869*AZ2866+AS2869*AY2866+AT2869*AZ2869+AU2869*AY2869)</f>
        <v>0</v>
      </c>
      <c r="BF2869" s="8"/>
      <c r="BG2869" s="29">
        <v>0</v>
      </c>
      <c r="BH2869" s="33">
        <v>0</v>
      </c>
      <c r="BI2869" s="31">
        <v>1</v>
      </c>
      <c r="BJ2869" s="32">
        <v>0</v>
      </c>
      <c r="BL2869" s="29">
        <f t="shared" ref="BL2869" si="27663">BB2869*BG2866+BD2869*BG2869-BC2869*BH2866-BE2869*BH2869</f>
        <v>0</v>
      </c>
      <c r="BM2869" s="33">
        <f t="shared" ref="BM2869" si="27664">(BB2869*BH2866+BC2869*BG2866+BD2869*BH2869+BE2869*BG2869)</f>
        <v>-0.38737661008501739</v>
      </c>
      <c r="BN2869" s="31">
        <f t="shared" ref="BN2869" si="27665">BB2869*BI2866+BD2869*BI2869-BC2869*BJ2866-BE2869*BJ2869</f>
        <v>0.91049547335669534</v>
      </c>
      <c r="BO2869" s="32">
        <f t="shared" ref="BO2869" si="27666">(BB2869*BJ2866+BC2869*BI2866+BD2869*BJ2869+BE2869*BI2869)</f>
        <v>0</v>
      </c>
      <c r="BP2869" s="8"/>
      <c r="BQ2869" s="19">
        <f t="shared" ref="BQ2869:BQ2932" si="27667">1/$BR$8</f>
        <v>1</v>
      </c>
      <c r="BR2869" s="47">
        <v>0</v>
      </c>
      <c r="BS2869" s="48">
        <v>1</v>
      </c>
      <c r="BT2869" s="49">
        <v>0</v>
      </c>
      <c r="BV2869" s="29">
        <f t="shared" ref="BV2869" si="27668">BL2869*BQ2866+BN2869*BQ2869-BM2869*BR2866-BO2869*BR2869</f>
        <v>0.91049547335669534</v>
      </c>
      <c r="BW2869" s="33">
        <f t="shared" ref="BW2869" si="27669">(BL2869*BR2866+BM2869*BQ2866+BN2869*BR2869+BO2869*BQ2869)</f>
        <v>-0.38737661008501739</v>
      </c>
      <c r="BX2869" s="31">
        <f t="shared" ref="BX2869" si="27670">BL2869*BS2866+BN2869*BS2869-BM2869*BT2866-BO2869*BT2869</f>
        <v>0.91049547335669534</v>
      </c>
      <c r="BY2869" s="32">
        <f t="shared" ref="BY2869" si="27671">(BL2869*BT2866+BM2869*BS2866+BN2869*BT2869+BO2869*BS2869)</f>
        <v>0</v>
      </c>
      <c r="CA2869" s="50">
        <f t="shared" ref="CA2869" si="27672">(180/PI())*ATAN(-1*(BW2866+BW2869)/(BV2866+BV2869))</f>
        <v>24.472101001465436</v>
      </c>
      <c r="CC2869" s="137">
        <f t="shared" ref="CC2869" si="27673">20*LOG(((1-(10^(CA2866/20)^2)*(1-((1-CC2866)/(1+CC2866))^2))^0.5))</f>
        <v>-30.681375728089193</v>
      </c>
      <c r="CD2869" s="9"/>
      <c r="CE2869" s="38"/>
      <c r="CF2869" s="38"/>
      <c r="CG2869" s="38"/>
      <c r="CH2869" s="38"/>
    </row>
    <row r="2870" spans="1:91" ht="18.600000000000001" customHeight="1">
      <c r="CC2870" s="42"/>
    </row>
    <row r="2871" spans="1:91" ht="18.600000000000001" customHeight="1" thickBot="1">
      <c r="E2871" s="22" t="s">
        <v>4</v>
      </c>
      <c r="J2871" s="22" t="s">
        <v>5</v>
      </c>
      <c r="O2871" s="22" t="s">
        <v>6</v>
      </c>
      <c r="T2871" s="22" t="s">
        <v>7</v>
      </c>
      <c r="Y2871" s="22" t="s">
        <v>8</v>
      </c>
      <c r="AD2871" s="22" t="s">
        <v>65</v>
      </c>
      <c r="AI2871" s="22" t="s">
        <v>9</v>
      </c>
      <c r="AN2871" s="22" t="s">
        <v>66</v>
      </c>
      <c r="AS2871" s="22" t="s">
        <v>51</v>
      </c>
      <c r="AX2871" s="22" t="s">
        <v>67</v>
      </c>
      <c r="BC2871" s="22" t="s">
        <v>52</v>
      </c>
      <c r="BH2871" s="22" t="s">
        <v>68</v>
      </c>
      <c r="BM2871" s="22" t="s">
        <v>63</v>
      </c>
      <c r="BQ2871" s="23" t="s">
        <v>69</v>
      </c>
      <c r="BR2871" s="23"/>
      <c r="BS2871" s="24"/>
      <c r="BT2871" s="24"/>
      <c r="BU2871" s="24"/>
      <c r="BW2871" s="22" t="s">
        <v>64</v>
      </c>
    </row>
    <row r="2872" spans="1:91" ht="18.600000000000001" customHeight="1" thickBot="1">
      <c r="D2872" s="249" t="s">
        <v>103</v>
      </c>
      <c r="E2872" s="250"/>
      <c r="F2872" s="251" t="s">
        <v>104</v>
      </c>
      <c r="G2872" s="252"/>
      <c r="H2872" s="229"/>
      <c r="I2872" s="253" t="s">
        <v>11</v>
      </c>
      <c r="J2872" s="254"/>
      <c r="K2872" s="255" t="s">
        <v>12</v>
      </c>
      <c r="L2872" s="256"/>
      <c r="M2872" s="24"/>
      <c r="N2872" s="253" t="s">
        <v>105</v>
      </c>
      <c r="O2872" s="254"/>
      <c r="P2872" s="255" t="s">
        <v>106</v>
      </c>
      <c r="Q2872" s="256"/>
      <c r="R2872" s="24"/>
      <c r="S2872" s="249" t="s">
        <v>107</v>
      </c>
      <c r="T2872" s="250"/>
      <c r="U2872" s="251" t="s">
        <v>108</v>
      </c>
      <c r="V2872" s="252"/>
      <c r="W2872" s="8"/>
      <c r="X2872" s="253" t="s">
        <v>109</v>
      </c>
      <c r="Y2872" s="254"/>
      <c r="Z2872" s="255" t="s">
        <v>110</v>
      </c>
      <c r="AA2872" s="256"/>
      <c r="AB2872" s="8"/>
      <c r="AC2872" s="253" t="s">
        <v>111</v>
      </c>
      <c r="AD2872" s="254"/>
      <c r="AE2872" s="255" t="s">
        <v>14</v>
      </c>
      <c r="AF2872" s="256"/>
      <c r="AG2872" s="8"/>
      <c r="AH2872" s="253" t="s">
        <v>112</v>
      </c>
      <c r="AI2872" s="254"/>
      <c r="AJ2872" s="255" t="s">
        <v>113</v>
      </c>
      <c r="AK2872" s="256"/>
      <c r="AL2872" s="8"/>
      <c r="AM2872" s="249" t="s">
        <v>114</v>
      </c>
      <c r="AN2872" s="250"/>
      <c r="AO2872" s="251" t="s">
        <v>115</v>
      </c>
      <c r="AP2872" s="252"/>
      <c r="AQ2872" s="24"/>
      <c r="AR2872" s="253" t="s">
        <v>116</v>
      </c>
      <c r="AS2872" s="254"/>
      <c r="AT2872" s="255" t="s">
        <v>13</v>
      </c>
      <c r="AU2872" s="256"/>
      <c r="AV2872" s="4"/>
      <c r="AW2872" s="253" t="s">
        <v>117</v>
      </c>
      <c r="AX2872" s="254"/>
      <c r="AY2872" s="255" t="s">
        <v>118</v>
      </c>
      <c r="AZ2872" s="256"/>
      <c r="BA2872" s="8"/>
      <c r="BB2872" s="253" t="s">
        <v>119</v>
      </c>
      <c r="BC2872" s="254"/>
      <c r="BD2872" s="255" t="s">
        <v>120</v>
      </c>
      <c r="BE2872" s="256"/>
      <c r="BF2872" s="4"/>
      <c r="BG2872" s="249" t="s">
        <v>121</v>
      </c>
      <c r="BH2872" s="250"/>
      <c r="BI2872" s="251" t="s">
        <v>122</v>
      </c>
      <c r="BJ2872" s="252"/>
      <c r="BK2872" s="4"/>
      <c r="BL2872" s="253" t="s">
        <v>123</v>
      </c>
      <c r="BM2872" s="254"/>
      <c r="BN2872" s="255" t="s">
        <v>124</v>
      </c>
      <c r="BO2872" s="256"/>
      <c r="BP2872" s="4"/>
      <c r="BQ2872" s="253" t="s">
        <v>125</v>
      </c>
      <c r="BR2872" s="254"/>
      <c r="BS2872" s="255" t="s">
        <v>126</v>
      </c>
      <c r="BT2872" s="256"/>
      <c r="BU2872" s="8"/>
      <c r="BV2872" s="253" t="s">
        <v>127</v>
      </c>
      <c r="BW2872" s="254"/>
      <c r="BX2872" s="255" t="s">
        <v>128</v>
      </c>
      <c r="BY2872" s="256"/>
      <c r="CA2872" s="27" t="s">
        <v>15</v>
      </c>
      <c r="CC2872" s="133" t="s">
        <v>70</v>
      </c>
      <c r="CD2872" s="9"/>
      <c r="CE2872" s="38"/>
      <c r="CF2872" s="38"/>
      <c r="CG2872" s="38"/>
      <c r="CH2872" s="38"/>
    </row>
    <row r="2873" spans="1:91" ht="18.600000000000001" customHeight="1" thickTop="1" thickBot="1">
      <c r="B2873" s="129">
        <v>7.7200000000000104</v>
      </c>
      <c r="D2873" s="29">
        <v>1</v>
      </c>
      <c r="E2873" s="30">
        <v>0</v>
      </c>
      <c r="F2873" s="31">
        <v>0</v>
      </c>
      <c r="G2873" s="32">
        <f t="shared" ref="G2873:G2936" si="27674">-1/($E$8*$B2873)</f>
        <v>-8.5386010362694192E-2</v>
      </c>
      <c r="I2873" s="29">
        <v>1</v>
      </c>
      <c r="J2873" s="33">
        <v>0</v>
      </c>
      <c r="K2873" s="31">
        <v>0</v>
      </c>
      <c r="L2873" s="32">
        <v>0</v>
      </c>
      <c r="N2873" s="29">
        <f t="shared" ref="N2873" si="27675">D2873*I2873+F2873*I2876-E2873*J2873-G2873*J2876</f>
        <v>0.98635532907000467</v>
      </c>
      <c r="O2873" s="33">
        <f t="shared" ref="O2873" si="27676">(D2873*J2873+E2873*I2873+F2873*J2876+G2873*I2876)</f>
        <v>0</v>
      </c>
      <c r="P2873" s="31">
        <f t="shared" ref="P2873" si="27677">D2873*K2873+F2873*K2876-E2873*L2873-G2873*L2876</f>
        <v>0</v>
      </c>
      <c r="Q2873" s="32">
        <f t="shared" ref="Q2873" si="27678">(D2873*L2873+E2873*K2873+F2873*L2876+G2873*K2876)</f>
        <v>-8.5386010362694192E-2</v>
      </c>
      <c r="S2873" s="29">
        <v>1</v>
      </c>
      <c r="T2873" s="30">
        <v>0</v>
      </c>
      <c r="U2873" s="31">
        <v>0</v>
      </c>
      <c r="V2873" s="32">
        <f t="shared" ref="V2873:V2936" si="27679">-1/($T$8*$B2873)</f>
        <v>-0.1658769430051811</v>
      </c>
      <c r="X2873" s="29">
        <f t="shared" ref="X2873" si="27680">N2873*S2873+P2873*S2876-O2873*T2873-Q2873*T2876</f>
        <v>0.98635532907000467</v>
      </c>
      <c r="Y2873" s="33">
        <f t="shared" ref="Y2873" si="27681">(N2873*T2873+O2873*S2873+P2873*T2876+Q2873*S2876)</f>
        <v>0</v>
      </c>
      <c r="Z2873" s="31">
        <f t="shared" ref="Z2873" si="27682">N2873*U2873+P2873*U2876-O2873*V2873-Q2873*V2876</f>
        <v>0</v>
      </c>
      <c r="AA2873" s="32">
        <f t="shared" ref="AA2873" si="27683">(N2873*V2873+O2873*U2873+P2873*V2876+Q2873*U2876)</f>
        <v>-0.24899961706569601</v>
      </c>
      <c r="AB2873" s="8"/>
      <c r="AC2873" s="29">
        <v>1</v>
      </c>
      <c r="AD2873" s="33">
        <v>0</v>
      </c>
      <c r="AE2873" s="31">
        <v>0</v>
      </c>
      <c r="AF2873" s="32">
        <v>0</v>
      </c>
      <c r="AH2873" s="29">
        <f t="shared" ref="AH2873" si="27684">X2873*AC2873+Z2873*AC2876-Y2873*AD2873-AA2873*AD2876</f>
        <v>0.9553462957738148</v>
      </c>
      <c r="AI2873" s="33">
        <f t="shared" ref="AI2873" si="27685">(X2873*AD2873+Y2873*AC2873+Z2873*AD2876+AA2873*AC2876)</f>
        <v>0</v>
      </c>
      <c r="AJ2873" s="31">
        <f t="shared" ref="AJ2873" si="27686">X2873*AE2873+Z2873*AE2876-Y2873*AF2873-AA2873*AF2876</f>
        <v>0</v>
      </c>
      <c r="AK2873" s="32">
        <f t="shared" ref="AK2873" si="27687">(X2873*AF2873+Y2873*AE2873+Z2873*AF2876+AA2873*AE2876)</f>
        <v>-0.24899961706569601</v>
      </c>
      <c r="AL2873" s="8"/>
      <c r="AM2873" s="29">
        <v>1</v>
      </c>
      <c r="AN2873" s="30">
        <v>0</v>
      </c>
      <c r="AO2873" s="31">
        <v>0</v>
      </c>
      <c r="AP2873" s="32">
        <f t="shared" ref="AP2873:AP2936" si="27688">-1/($AN$8*$B2873)</f>
        <v>-0.15000388601036249</v>
      </c>
      <c r="AR2873" s="29">
        <f t="shared" ref="AR2873" si="27689">AH2873*AM2873+AJ2873*AM2876-AI2873*AN2873-AK2873*AN2876</f>
        <v>0.9553462957738148</v>
      </c>
      <c r="AS2873" s="33">
        <f t="shared" ref="AS2873" si="27690">(AH2873*AN2873+AI2873*AM2873+AJ2873*AN2876+AK2873*AM2876)</f>
        <v>0</v>
      </c>
      <c r="AT2873" s="31">
        <f t="shared" ref="AT2873" si="27691">AH2873*AO2873+AJ2873*AO2876-AI2873*AP2873-AK2873*AP2876</f>
        <v>0</v>
      </c>
      <c r="AU2873" s="32">
        <f t="shared" ref="AU2873" si="27692">(AH2873*AP2873+AI2873*AO2873+AJ2873*AP2876+AK2873*AO2876)</f>
        <v>-0.39230527391737335</v>
      </c>
      <c r="AV2873" s="8"/>
      <c r="AW2873" s="29">
        <v>1</v>
      </c>
      <c r="AX2873" s="33">
        <v>0</v>
      </c>
      <c r="AY2873" s="31">
        <v>0</v>
      </c>
      <c r="AZ2873" s="32">
        <v>0</v>
      </c>
      <c r="BB2873" s="29">
        <f t="shared" ref="BB2873" si="27693">AR2873*AW2873+AT2873*AW2876-AS2873*AX2873-AU2873*AX2876</f>
        <v>0.91095507484402793</v>
      </c>
      <c r="BC2873" s="33">
        <f t="shared" ref="BC2873" si="27694">(AR2873*AX2873+AS2873*AW2873+AT2873*AX2876+AU2873*AW2876)</f>
        <v>0</v>
      </c>
      <c r="BD2873" s="31">
        <f t="shared" ref="BD2873" si="27695">AR2873*AY2873+AT2873*AY2876-AS2873*AZ2873-AU2873*AZ2876</f>
        <v>0</v>
      </c>
      <c r="BE2873" s="32">
        <f t="shared" ref="BE2873" si="27696">(AR2873*AZ2873+AS2873*AY2873+AT2873*AZ2876+AU2873*AY2876)</f>
        <v>-0.39230527391737335</v>
      </c>
      <c r="BF2873" s="8"/>
      <c r="BG2873" s="29">
        <v>1</v>
      </c>
      <c r="BH2873" s="30">
        <v>0</v>
      </c>
      <c r="BI2873" s="31">
        <v>0</v>
      </c>
      <c r="BJ2873" s="32">
        <f t="shared" ref="BJ2873:BJ2936" si="27697">-1/($BH$8*$B2873)</f>
        <v>-5.2744818652849662E-2</v>
      </c>
      <c r="BL2873" s="29">
        <f t="shared" ref="BL2873" si="27698">BB2873*BG2873+BD2873*BG2876-BC2873*BH2873-BE2873*BH2876</f>
        <v>0.91095507484402793</v>
      </c>
      <c r="BM2873" s="33">
        <f t="shared" ref="BM2873" si="27699">(BB2873*BH2873+BC2873*BG2873+BD2873*BH2876+BE2873*BG2876)</f>
        <v>0</v>
      </c>
      <c r="BN2873" s="31">
        <f t="shared" ref="BN2873" si="27700">BB2873*BI2873+BD2873*BI2876-BC2873*BJ2873-BE2873*BJ2876</f>
        <v>0</v>
      </c>
      <c r="BO2873" s="32">
        <f t="shared" ref="BO2873" si="27701">(BB2873*BJ2873+BC2873*BI2873+BD2873*BJ2876+BE2873*BI2876)</f>
        <v>-0.44035343414091471</v>
      </c>
      <c r="BP2873" s="8"/>
      <c r="BQ2873" s="34">
        <v>1</v>
      </c>
      <c r="BR2873" s="35">
        <v>0</v>
      </c>
      <c r="BS2873" s="11">
        <v>0</v>
      </c>
      <c r="BT2873" s="36">
        <v>0</v>
      </c>
      <c r="BV2873" s="29">
        <f t="shared" ref="BV2873" si="27702">BL2873*BQ2873+BN2873*BQ2876-BM2873*BR2873-BO2873*BR2876</f>
        <v>0.91095507484402793</v>
      </c>
      <c r="BW2873" s="33">
        <f t="shared" ref="BW2873" si="27703">(BL2873*BR2873+BM2873*BQ2873+BN2873*BR2876+BO2873*BQ2876)</f>
        <v>-0.44035343414091471</v>
      </c>
      <c r="BX2873" s="31">
        <f t="shared" ref="BX2873" si="27704">BL2873*BS2873+BN2873*BS2876-BM2873*BT2873-BO2873*BT2876</f>
        <v>0</v>
      </c>
      <c r="BY2873" s="32">
        <f t="shared" ref="BY2873" si="27705">(BL2873*BT2873+BM2873*BS2873+BN2873*BT2876+BO2873*BS2876)</f>
        <v>-0.44035343414091471</v>
      </c>
      <c r="CA2873" s="37">
        <f t="shared" ref="CA2873" si="27706">20*LOG(((1+$BR$8)/$BR$8)/((BV2873+BV2876)^2+(BW2873+BW2876)^2)^0.5)</f>
        <v>-3.1572366739668956E-3</v>
      </c>
      <c r="CC2873" s="134">
        <f t="shared" ref="CC2873" si="27707">((BV2873^2+BW2873^2)^0.5)/((BV2876^2+BW2876^2)^0.5)</f>
        <v>1.0225168653499452</v>
      </c>
      <c r="CD2873" s="9"/>
      <c r="CE2873" s="38"/>
      <c r="CF2873" s="38"/>
      <c r="CG2873" s="38"/>
      <c r="CH2873" s="38"/>
      <c r="CM2873" s="129">
        <v>7.7000000000000099</v>
      </c>
    </row>
    <row r="2874" spans="1:91" ht="18.600000000000001" customHeight="1" thickBot="1">
      <c r="D2874" s="39"/>
      <c r="G2874" s="40"/>
      <c r="I2874" s="39"/>
      <c r="L2874" s="40"/>
      <c r="N2874" s="39"/>
      <c r="Q2874" s="40"/>
      <c r="S2874" s="39"/>
      <c r="V2874" s="40"/>
      <c r="X2874" s="39"/>
      <c r="AA2874" s="40"/>
      <c r="AC2874" s="39"/>
      <c r="AF2874" s="40"/>
      <c r="AH2874" s="39"/>
      <c r="AK2874" s="40"/>
      <c r="AM2874" s="39"/>
      <c r="AP2874" s="40"/>
      <c r="AR2874" s="39"/>
      <c r="AU2874" s="40"/>
      <c r="AW2874" s="39"/>
      <c r="AZ2874" s="40"/>
      <c r="BB2874" s="39"/>
      <c r="BE2874" s="40"/>
      <c r="BG2874" s="39"/>
      <c r="BJ2874" s="40"/>
      <c r="BL2874" s="39"/>
      <c r="BO2874" s="40"/>
      <c r="BQ2874" s="34"/>
      <c r="BR2874" s="11"/>
      <c r="BS2874" s="11"/>
      <c r="BT2874" s="41"/>
      <c r="BV2874" s="39"/>
      <c r="BY2874" s="40"/>
      <c r="CC2874" s="135"/>
      <c r="CD2874" s="9"/>
      <c r="CE2874" s="38"/>
      <c r="CF2874" s="38"/>
      <c r="CG2874" s="38"/>
      <c r="CH2874" s="38"/>
    </row>
    <row r="2875" spans="1:91" ht="18.600000000000001" customHeight="1" thickBot="1">
      <c r="D2875" s="258" t="s">
        <v>129</v>
      </c>
      <c r="E2875" s="259"/>
      <c r="F2875" s="260" t="s">
        <v>130</v>
      </c>
      <c r="G2875" s="261"/>
      <c r="H2875" s="229"/>
      <c r="I2875" s="258" t="s">
        <v>131</v>
      </c>
      <c r="J2875" s="259"/>
      <c r="K2875" s="260" t="s">
        <v>132</v>
      </c>
      <c r="L2875" s="261"/>
      <c r="N2875" s="253" t="s">
        <v>133</v>
      </c>
      <c r="O2875" s="254"/>
      <c r="P2875" s="255" t="s">
        <v>134</v>
      </c>
      <c r="Q2875" s="256"/>
      <c r="S2875" s="258" t="s">
        <v>135</v>
      </c>
      <c r="T2875" s="259"/>
      <c r="U2875" s="260" t="s">
        <v>136</v>
      </c>
      <c r="V2875" s="261"/>
      <c r="W2875" s="8"/>
      <c r="X2875" s="253" t="s">
        <v>137</v>
      </c>
      <c r="Y2875" s="254"/>
      <c r="Z2875" s="255" t="s">
        <v>138</v>
      </c>
      <c r="AA2875" s="256"/>
      <c r="AB2875" s="8"/>
      <c r="AC2875" s="258" t="s">
        <v>139</v>
      </c>
      <c r="AD2875" s="259"/>
      <c r="AE2875" s="260" t="s">
        <v>140</v>
      </c>
      <c r="AF2875" s="261"/>
      <c r="AG2875" s="8"/>
      <c r="AH2875" s="253" t="s">
        <v>141</v>
      </c>
      <c r="AI2875" s="254"/>
      <c r="AJ2875" s="255" t="s">
        <v>142</v>
      </c>
      <c r="AK2875" s="256"/>
      <c r="AL2875" s="8"/>
      <c r="AM2875" s="258" t="s">
        <v>143</v>
      </c>
      <c r="AN2875" s="259"/>
      <c r="AO2875" s="260" t="s">
        <v>144</v>
      </c>
      <c r="AP2875" s="261"/>
      <c r="AR2875" s="253" t="s">
        <v>145</v>
      </c>
      <c r="AS2875" s="254"/>
      <c r="AT2875" s="255" t="s">
        <v>146</v>
      </c>
      <c r="AU2875" s="256"/>
      <c r="AV2875" s="4"/>
      <c r="AW2875" s="258" t="s">
        <v>147</v>
      </c>
      <c r="AX2875" s="259"/>
      <c r="AY2875" s="260" t="s">
        <v>148</v>
      </c>
      <c r="AZ2875" s="261"/>
      <c r="BA2875" s="8"/>
      <c r="BB2875" s="253" t="s">
        <v>149</v>
      </c>
      <c r="BC2875" s="254"/>
      <c r="BD2875" s="255" t="s">
        <v>150</v>
      </c>
      <c r="BE2875" s="256"/>
      <c r="BF2875" s="4"/>
      <c r="BG2875" s="258" t="s">
        <v>151</v>
      </c>
      <c r="BH2875" s="259"/>
      <c r="BI2875" s="260" t="s">
        <v>152</v>
      </c>
      <c r="BJ2875" s="261"/>
      <c r="BK2875" s="4"/>
      <c r="BL2875" s="253" t="s">
        <v>153</v>
      </c>
      <c r="BM2875" s="254"/>
      <c r="BN2875" s="255" t="s">
        <v>154</v>
      </c>
      <c r="BO2875" s="256"/>
      <c r="BP2875" s="4"/>
      <c r="BQ2875" s="258" t="s">
        <v>155</v>
      </c>
      <c r="BR2875" s="259"/>
      <c r="BS2875" s="260" t="s">
        <v>156</v>
      </c>
      <c r="BT2875" s="261"/>
      <c r="BU2875" s="8"/>
      <c r="BV2875" s="253" t="s">
        <v>157</v>
      </c>
      <c r="BW2875" s="254"/>
      <c r="BX2875" s="255" t="s">
        <v>158</v>
      </c>
      <c r="BY2875" s="256"/>
      <c r="CA2875" s="46" t="s">
        <v>16</v>
      </c>
      <c r="CC2875" s="136" t="s">
        <v>71</v>
      </c>
      <c r="CD2875" s="9"/>
      <c r="CE2875" s="38"/>
      <c r="CF2875" s="38"/>
      <c r="CG2875" s="38"/>
      <c r="CH2875" s="38"/>
    </row>
    <row r="2876" spans="1:91" ht="18.600000000000001" customHeight="1" thickTop="1" thickBot="1">
      <c r="D2876" s="29">
        <v>0</v>
      </c>
      <c r="E2876" s="33">
        <v>0</v>
      </c>
      <c r="F2876" s="31">
        <v>1</v>
      </c>
      <c r="G2876" s="32">
        <v>0</v>
      </c>
      <c r="I2876" s="29">
        <v>0</v>
      </c>
      <c r="J2876" s="33">
        <f t="shared" ref="J2876" si="27708">IF(0=(1-$J$8*$K$8*$B2873^2),10^14,$B2873*$J$8/(1-$J$8*$K$8*$B2873^2))</f>
        <v>-0.15979984159040594</v>
      </c>
      <c r="K2876" s="31">
        <v>1</v>
      </c>
      <c r="L2876" s="32">
        <v>0</v>
      </c>
      <c r="N2876" s="29">
        <f t="shared" ref="N2876" si="27709">D2876*I2873+F2876*I2876-E2876*J2873-G2876*J2876</f>
        <v>0</v>
      </c>
      <c r="O2876" s="33">
        <f t="shared" ref="O2876" si="27710">(D2876*J2873+E2876*I2873+F2876*J2876+G2876*I2876)</f>
        <v>-0.15979984159040594</v>
      </c>
      <c r="P2876" s="31">
        <f t="shared" ref="P2876" si="27711">D2876*K2873+F2876*K2876-E2876*L2873-G2876*L2876</f>
        <v>1</v>
      </c>
      <c r="Q2876" s="32">
        <f t="shared" ref="Q2876" si="27712">(D2876*L2873+E2876*K2873+F2876*L2876+G2876*K2876)</f>
        <v>0</v>
      </c>
      <c r="S2876" s="29">
        <v>0</v>
      </c>
      <c r="T2876" s="33">
        <v>0</v>
      </c>
      <c r="U2876" s="31">
        <v>1</v>
      </c>
      <c r="V2876" s="32">
        <v>0</v>
      </c>
      <c r="X2876" s="29">
        <f t="shared" ref="X2876" si="27713">N2876*S2873+P2876*S2876-O2876*T2873-Q2876*T2876</f>
        <v>0</v>
      </c>
      <c r="Y2876" s="33">
        <f t="shared" ref="Y2876" si="27714">(N2876*T2873+O2876*S2873+P2876*T2876+Q2876*S2876)</f>
        <v>-0.15979984159040594</v>
      </c>
      <c r="Z2876" s="31">
        <f t="shared" ref="Z2876" si="27715">N2876*U2873+P2876*U2876-O2876*V2873-Q2876*V2876</f>
        <v>0.97349289078427126</v>
      </c>
      <c r="AA2876" s="32">
        <f t="shared" ref="AA2876" si="27716">(N2876*V2873+O2876*U2873+P2876*V2876+Q2876*U2876)</f>
        <v>0</v>
      </c>
      <c r="AB2876" s="8"/>
      <c r="AC2876" s="29">
        <v>0</v>
      </c>
      <c r="AD2876" s="33">
        <f t="shared" ref="AD2876" si="27717">IF(0=(1-$AD$8*$AE$8*$B2873^2),10^14,$B2873*$AD$8/(1-$AD$8*$AE$8*$B2873^2))</f>
        <v>-0.12453446178597334</v>
      </c>
      <c r="AE2876" s="31">
        <v>1</v>
      </c>
      <c r="AF2876" s="32">
        <v>0</v>
      </c>
      <c r="AH2876" s="29">
        <f t="shared" ref="AH2876" si="27718">X2876*AC2873+Z2876*AC2876-Y2876*AD2873-AA2876*AD2876</f>
        <v>0</v>
      </c>
      <c r="AI2876" s="33">
        <f t="shared" ref="AI2876" si="27719">(X2876*AD2873+Y2876*AC2873+Z2876*AD2876+AA2876*AC2876)</f>
        <v>-0.2810332547966965</v>
      </c>
      <c r="AJ2876" s="31">
        <f t="shared" ref="AJ2876" si="27720">X2876*AE2873+Z2876*AE2876-Y2876*AF2873-AA2876*AF2876</f>
        <v>0.97349289078427126</v>
      </c>
      <c r="AK2876" s="32">
        <f t="shared" ref="AK2876" si="27721">(X2876*AF2873+Y2876*AE2873+Z2876*AF2876+AA2876*AE2876)</f>
        <v>0</v>
      </c>
      <c r="AL2876" s="8"/>
      <c r="AM2876" s="29">
        <v>0</v>
      </c>
      <c r="AN2876" s="33">
        <v>0</v>
      </c>
      <c r="AO2876" s="31">
        <v>1</v>
      </c>
      <c r="AP2876" s="32">
        <v>0</v>
      </c>
      <c r="AR2876" s="29">
        <f t="shared" ref="AR2876" si="27722">AH2876*AM2873+AJ2876*AM2876-AI2876*AN2873-AK2876*AN2876</f>
        <v>0</v>
      </c>
      <c r="AS2876" s="33">
        <f t="shared" ref="AS2876" si="27723">(AH2876*AN2873+AI2876*AM2873+AJ2876*AN2876+AK2876*AM2876)</f>
        <v>-0.2810332547966965</v>
      </c>
      <c r="AT2876" s="31">
        <f t="shared" ref="AT2876" si="27724">AH2876*AO2873+AJ2876*AO2876-AI2876*AP2873-AK2876*AP2876</f>
        <v>0.93133681046662642</v>
      </c>
      <c r="AU2876" s="32">
        <f t="shared" ref="AU2876" si="27725">(AH2876*AP2873+AI2876*AO2873+AJ2876*AP2876+AK2876*AO2876)</f>
        <v>0</v>
      </c>
      <c r="AV2876" s="8"/>
      <c r="AW2876" s="29">
        <v>0</v>
      </c>
      <c r="AX2876" s="33">
        <f t="shared" ref="AX2876" si="27726">IF(0=(1-$AX$8*$AY$8*$B2873^2),10^14,$B2873*$AX$8/(1-$AX$8*$AY$8*$B2873^2))</f>
        <v>-0.11315479011158146</v>
      </c>
      <c r="AY2876" s="31">
        <v>1</v>
      </c>
      <c r="AZ2876" s="32">
        <v>0</v>
      </c>
      <c r="BB2876" s="29">
        <f t="shared" ref="BB2876" si="27727">AR2876*AW2873+AT2876*AW2876-AS2876*AX2873-AU2876*AX2876</f>
        <v>0</v>
      </c>
      <c r="BC2876" s="33">
        <f t="shared" ref="BC2876" si="27728">(AR2876*AX2873+AS2876*AW2873+AT2876*AX2876+AU2876*AW2876)</f>
        <v>-0.38641847610823732</v>
      </c>
      <c r="BD2876" s="31">
        <f t="shared" ref="BD2876" si="27729">AR2876*AY2873+AT2876*AY2876-AS2876*AZ2873-AU2876*AZ2876</f>
        <v>0.93133681046662642</v>
      </c>
      <c r="BE2876" s="32">
        <f t="shared" ref="BE2876" si="27730">(AR2876*AZ2873+AS2876*AY2873+AT2876*AZ2876+AU2876*AY2876)</f>
        <v>0</v>
      </c>
      <c r="BF2876" s="8"/>
      <c r="BG2876" s="29">
        <v>0</v>
      </c>
      <c r="BH2876" s="33">
        <v>0</v>
      </c>
      <c r="BI2876" s="31">
        <v>1</v>
      </c>
      <c r="BJ2876" s="32">
        <v>0</v>
      </c>
      <c r="BL2876" s="29">
        <f t="shared" ref="BL2876" si="27731">BB2876*BG2873+BD2876*BG2876-BC2876*BH2873-BE2876*BH2876</f>
        <v>0</v>
      </c>
      <c r="BM2876" s="33">
        <f t="shared" ref="BM2876" si="27732">(BB2876*BH2873+BC2876*BG2873+BD2876*BH2876+BE2876*BG2876)</f>
        <v>-0.38641847610823732</v>
      </c>
      <c r="BN2876" s="31">
        <f t="shared" ref="BN2876" si="27733">BB2876*BI2873+BD2876*BI2876-BC2876*BJ2873-BE2876*BJ2876</f>
        <v>0.91095523802018696</v>
      </c>
      <c r="BO2876" s="32">
        <f t="shared" ref="BO2876" si="27734">(BB2876*BJ2873+BC2876*BI2873+BD2876*BJ2876+BE2876*BI2876)</f>
        <v>0</v>
      </c>
      <c r="BP2876" s="8"/>
      <c r="BQ2876" s="19">
        <f t="shared" ref="BQ2876:BQ2939" si="27735">1/$BR$8</f>
        <v>1</v>
      </c>
      <c r="BR2876" s="47">
        <v>0</v>
      </c>
      <c r="BS2876" s="48">
        <v>1</v>
      </c>
      <c r="BT2876" s="49">
        <v>0</v>
      </c>
      <c r="BV2876" s="29">
        <f t="shared" ref="BV2876" si="27736">BL2876*BQ2873+BN2876*BQ2876-BM2876*BR2873-BO2876*BR2876</f>
        <v>0.91095523802018696</v>
      </c>
      <c r="BW2876" s="33">
        <f t="shared" ref="BW2876" si="27737">(BL2876*BR2873+BM2876*BQ2873+BN2876*BR2876+BO2876*BQ2876)</f>
        <v>-0.38641847610823732</v>
      </c>
      <c r="BX2876" s="31">
        <f t="shared" ref="BX2876" si="27738">BL2876*BS2873+BN2876*BS2876-BM2876*BT2873-BO2876*BT2876</f>
        <v>0.91095523802018696</v>
      </c>
      <c r="BY2876" s="32">
        <f t="shared" ref="BY2876" si="27739">(BL2876*BT2873+BM2876*BS2873+BN2876*BT2876+BO2876*BS2876)</f>
        <v>0</v>
      </c>
      <c r="CA2876" s="50">
        <f t="shared" ref="CA2876" si="27740">(180/PI())*ATAN(-1*(BW2873+BW2876)/(BV2873+BV2876))</f>
        <v>24.408260448896321</v>
      </c>
      <c r="CC2876" s="137">
        <f t="shared" ref="CC2876" si="27741">20*LOG(((1-(10^(CA2873/20)^2)*(1-((1-CC2873)/(1+CC2873))^2))^0.5))</f>
        <v>-30.70288878657426</v>
      </c>
      <c r="CD2876" s="9"/>
      <c r="CE2876" s="38"/>
      <c r="CF2876" s="38"/>
      <c r="CG2876" s="38"/>
      <c r="CH2876" s="38"/>
    </row>
    <row r="2877" spans="1:91" ht="18.600000000000001" customHeight="1">
      <c r="CC2877" s="42"/>
    </row>
    <row r="2878" spans="1:91" ht="18.600000000000001" customHeight="1" thickBot="1">
      <c r="A2878">
        <v>0</v>
      </c>
      <c r="E2878" s="22" t="s">
        <v>4</v>
      </c>
      <c r="J2878" s="22" t="s">
        <v>5</v>
      </c>
      <c r="O2878" s="22" t="s">
        <v>6</v>
      </c>
      <c r="T2878" s="22" t="s">
        <v>7</v>
      </c>
      <c r="Y2878" s="22" t="s">
        <v>8</v>
      </c>
      <c r="AD2878" s="22" t="s">
        <v>65</v>
      </c>
      <c r="AI2878" s="22" t="s">
        <v>9</v>
      </c>
      <c r="AN2878" s="22" t="s">
        <v>66</v>
      </c>
      <c r="AS2878" s="22" t="s">
        <v>51</v>
      </c>
      <c r="AX2878" s="22" t="s">
        <v>67</v>
      </c>
      <c r="BC2878" s="22" t="s">
        <v>52</v>
      </c>
      <c r="BH2878" s="22" t="s">
        <v>68</v>
      </c>
      <c r="BM2878" s="22" t="s">
        <v>63</v>
      </c>
      <c r="BQ2878" s="23" t="s">
        <v>69</v>
      </c>
      <c r="BR2878" s="23"/>
      <c r="BS2878" s="24"/>
      <c r="BT2878" s="24"/>
      <c r="BU2878" s="24"/>
      <c r="BW2878" s="22" t="s">
        <v>64</v>
      </c>
    </row>
    <row r="2879" spans="1:91" ht="18.600000000000001" customHeight="1" thickBot="1">
      <c r="D2879" s="249" t="s">
        <v>103</v>
      </c>
      <c r="E2879" s="250"/>
      <c r="F2879" s="251" t="s">
        <v>104</v>
      </c>
      <c r="G2879" s="252"/>
      <c r="H2879" s="229"/>
      <c r="I2879" s="253" t="s">
        <v>11</v>
      </c>
      <c r="J2879" s="254"/>
      <c r="K2879" s="255" t="s">
        <v>12</v>
      </c>
      <c r="L2879" s="256"/>
      <c r="M2879" s="24"/>
      <c r="N2879" s="253" t="s">
        <v>105</v>
      </c>
      <c r="O2879" s="254"/>
      <c r="P2879" s="255" t="s">
        <v>106</v>
      </c>
      <c r="Q2879" s="256"/>
      <c r="R2879" s="24"/>
      <c r="S2879" s="249" t="s">
        <v>107</v>
      </c>
      <c r="T2879" s="250"/>
      <c r="U2879" s="251" t="s">
        <v>108</v>
      </c>
      <c r="V2879" s="252"/>
      <c r="W2879" s="8"/>
      <c r="X2879" s="253" t="s">
        <v>109</v>
      </c>
      <c r="Y2879" s="254"/>
      <c r="Z2879" s="255" t="s">
        <v>110</v>
      </c>
      <c r="AA2879" s="256"/>
      <c r="AB2879" s="8"/>
      <c r="AC2879" s="253" t="s">
        <v>111</v>
      </c>
      <c r="AD2879" s="254"/>
      <c r="AE2879" s="255" t="s">
        <v>14</v>
      </c>
      <c r="AF2879" s="256"/>
      <c r="AG2879" s="8"/>
      <c r="AH2879" s="253" t="s">
        <v>112</v>
      </c>
      <c r="AI2879" s="254"/>
      <c r="AJ2879" s="255" t="s">
        <v>113</v>
      </c>
      <c r="AK2879" s="256"/>
      <c r="AL2879" s="8"/>
      <c r="AM2879" s="249" t="s">
        <v>114</v>
      </c>
      <c r="AN2879" s="250"/>
      <c r="AO2879" s="251" t="s">
        <v>115</v>
      </c>
      <c r="AP2879" s="252"/>
      <c r="AQ2879" s="24"/>
      <c r="AR2879" s="253" t="s">
        <v>116</v>
      </c>
      <c r="AS2879" s="254"/>
      <c r="AT2879" s="255" t="s">
        <v>13</v>
      </c>
      <c r="AU2879" s="256"/>
      <c r="AV2879" s="4"/>
      <c r="AW2879" s="253" t="s">
        <v>117</v>
      </c>
      <c r="AX2879" s="254"/>
      <c r="AY2879" s="255" t="s">
        <v>118</v>
      </c>
      <c r="AZ2879" s="256"/>
      <c r="BA2879" s="8"/>
      <c r="BB2879" s="253" t="s">
        <v>119</v>
      </c>
      <c r="BC2879" s="254"/>
      <c r="BD2879" s="255" t="s">
        <v>120</v>
      </c>
      <c r="BE2879" s="256"/>
      <c r="BF2879" s="4"/>
      <c r="BG2879" s="249" t="s">
        <v>121</v>
      </c>
      <c r="BH2879" s="250"/>
      <c r="BI2879" s="251" t="s">
        <v>122</v>
      </c>
      <c r="BJ2879" s="252"/>
      <c r="BK2879" s="4"/>
      <c r="BL2879" s="253" t="s">
        <v>123</v>
      </c>
      <c r="BM2879" s="254"/>
      <c r="BN2879" s="255" t="s">
        <v>124</v>
      </c>
      <c r="BO2879" s="256"/>
      <c r="BP2879" s="4"/>
      <c r="BQ2879" s="253" t="s">
        <v>125</v>
      </c>
      <c r="BR2879" s="254"/>
      <c r="BS2879" s="255" t="s">
        <v>126</v>
      </c>
      <c r="BT2879" s="256"/>
      <c r="BU2879" s="8"/>
      <c r="BV2879" s="253" t="s">
        <v>127</v>
      </c>
      <c r="BW2879" s="254"/>
      <c r="BX2879" s="255" t="s">
        <v>128</v>
      </c>
      <c r="BY2879" s="256"/>
      <c r="CA2879" s="27" t="s">
        <v>15</v>
      </c>
      <c r="CC2879" s="133" t="s">
        <v>70</v>
      </c>
      <c r="CD2879" s="9"/>
      <c r="CE2879" s="38"/>
      <c r="CF2879" s="38"/>
      <c r="CG2879" s="38"/>
      <c r="CH2879" s="38"/>
    </row>
    <row r="2880" spans="1:91" ht="18.600000000000001" customHeight="1" thickTop="1" thickBot="1">
      <c r="B2880" s="129">
        <v>7.74000000000001</v>
      </c>
      <c r="D2880" s="29">
        <v>1</v>
      </c>
      <c r="E2880" s="30">
        <v>0</v>
      </c>
      <c r="F2880" s="31">
        <v>0</v>
      </c>
      <c r="G2880" s="32">
        <f t="shared" ref="G2880:G2943" si="27742">-1/($E$8*$B2880)</f>
        <v>-8.5165374677002484E-2</v>
      </c>
      <c r="I2880" s="29">
        <v>1</v>
      </c>
      <c r="J2880" s="33">
        <v>0</v>
      </c>
      <c r="K2880" s="31">
        <v>0</v>
      </c>
      <c r="L2880" s="32">
        <v>0</v>
      </c>
      <c r="N2880" s="29">
        <f t="shared" ref="N2880" si="27743">D2880*I2880+F2880*I2883-E2880*J2880-G2880*J2883</f>
        <v>0.9864259343929207</v>
      </c>
      <c r="O2880" s="33">
        <f t="shared" ref="O2880" si="27744">(D2880*J2880+E2880*I2880+F2880*J2883+G2880*I2883)</f>
        <v>0</v>
      </c>
      <c r="P2880" s="31">
        <f t="shared" ref="P2880" si="27745">D2880*K2880+F2880*K2883-E2880*L2880-G2880*L2883</f>
        <v>0</v>
      </c>
      <c r="Q2880" s="32">
        <f t="shared" ref="Q2880" si="27746">(D2880*L2880+E2880*K2880+F2880*L2883+G2880*K2883)</f>
        <v>-8.5165374677002484E-2</v>
      </c>
      <c r="S2880" s="29">
        <v>1</v>
      </c>
      <c r="T2880" s="30">
        <v>0</v>
      </c>
      <c r="U2880" s="31">
        <v>0</v>
      </c>
      <c r="V2880" s="32">
        <f t="shared" ref="V2880:V2943" si="27747">-1/($T$8*$B2880)</f>
        <v>-0.16544832041343646</v>
      </c>
      <c r="X2880" s="29">
        <f t="shared" ref="X2880" si="27748">N2880*S2880+P2880*S2883-O2880*T2880-Q2880*T2883</f>
        <v>0.9864259343929207</v>
      </c>
      <c r="Y2880" s="33">
        <f t="shared" ref="Y2880" si="27749">(N2880*T2880+O2880*S2880+P2880*T2883+Q2880*S2883)</f>
        <v>0</v>
      </c>
      <c r="Z2880" s="31">
        <f t="shared" ref="Z2880" si="27750">N2880*U2880+P2880*U2883-O2880*V2880-Q2880*V2883</f>
        <v>0</v>
      </c>
      <c r="AA2880" s="32">
        <f t="shared" ref="AA2880" si="27751">(N2880*V2880+O2880*U2880+P2880*V2883+Q2880*U2883)</f>
        <v>-0.24836788873456589</v>
      </c>
      <c r="AB2880" s="8"/>
      <c r="AC2880" s="29">
        <v>1</v>
      </c>
      <c r="AD2880" s="33">
        <v>0</v>
      </c>
      <c r="AE2880" s="31">
        <v>0</v>
      </c>
      <c r="AF2880" s="32">
        <v>0</v>
      </c>
      <c r="AH2880" s="29">
        <f t="shared" ref="AH2880" si="27752">X2880*AC2880+Z2880*AC2883-Y2880*AD2880-AA2880*AD2883</f>
        <v>0.95557702907312236</v>
      </c>
      <c r="AI2880" s="33">
        <f t="shared" ref="AI2880" si="27753">(X2880*AD2880+Y2880*AC2880+Z2880*AD2883+AA2880*AC2883)</f>
        <v>0</v>
      </c>
      <c r="AJ2880" s="31">
        <f t="shared" ref="AJ2880" si="27754">X2880*AE2880+Z2880*AE2883-Y2880*AF2880-AA2880*AF2883</f>
        <v>0</v>
      </c>
      <c r="AK2880" s="32">
        <f t="shared" ref="AK2880" si="27755">(X2880*AF2880+Y2880*AE2880+Z2880*AF2883+AA2880*AE2883)</f>
        <v>-0.24836788873456589</v>
      </c>
      <c r="AL2880" s="8"/>
      <c r="AM2880" s="29">
        <v>1</v>
      </c>
      <c r="AN2880" s="30">
        <v>0</v>
      </c>
      <c r="AO2880" s="31">
        <v>0</v>
      </c>
      <c r="AP2880" s="32">
        <f t="shared" ref="AP2880:AP2943" si="27756">-1/($AN$8*$B2880)</f>
        <v>-0.14961627906976724</v>
      </c>
      <c r="AR2880" s="29">
        <f t="shared" ref="AR2880" si="27757">AH2880*AM2880+AJ2880*AM2883-AI2880*AN2880-AK2880*AN2883</f>
        <v>0.95557702907312236</v>
      </c>
      <c r="AS2880" s="33">
        <f t="shared" ref="AS2880" si="27758">(AH2880*AN2880+AI2880*AM2880+AJ2880*AN2883+AK2880*AM2883)</f>
        <v>0</v>
      </c>
      <c r="AT2880" s="31">
        <f t="shared" ref="AT2880" si="27759">AH2880*AO2880+AJ2880*AO2883-AI2880*AP2880-AK2880*AP2883</f>
        <v>0</v>
      </c>
      <c r="AU2880" s="32">
        <f t="shared" ref="AU2880" si="27760">(AH2880*AP2880+AI2880*AO2880+AJ2880*AP2883+AK2880*AO2883)</f>
        <v>-0.39133776818902921</v>
      </c>
      <c r="AV2880" s="8"/>
      <c r="AW2880" s="29">
        <v>1</v>
      </c>
      <c r="AX2880" s="33">
        <v>0</v>
      </c>
      <c r="AY2880" s="31">
        <v>0</v>
      </c>
      <c r="AZ2880" s="32">
        <v>0</v>
      </c>
      <c r="BB2880" s="29">
        <f t="shared" ref="BB2880" si="27761">AR2880*AW2880+AT2880*AW2883-AS2880*AX2880-AU2880*AX2883</f>
        <v>0.91141131609480786</v>
      </c>
      <c r="BC2880" s="33">
        <f t="shared" ref="BC2880" si="27762">(AR2880*AX2880+AS2880*AW2880+AT2880*AX2883+AU2880*AW2883)</f>
        <v>0</v>
      </c>
      <c r="BD2880" s="31">
        <f t="shared" ref="BD2880" si="27763">AR2880*AY2880+AT2880*AY2883-AS2880*AZ2880-AU2880*AZ2883</f>
        <v>0</v>
      </c>
      <c r="BE2880" s="32">
        <f t="shared" ref="BE2880" si="27764">(AR2880*AZ2880+AS2880*AY2880+AT2880*AZ2883+AU2880*AY2883)</f>
        <v>-0.39133776818902921</v>
      </c>
      <c r="BF2880" s="8"/>
      <c r="BG2880" s="29">
        <v>1</v>
      </c>
      <c r="BH2880" s="30">
        <v>0</v>
      </c>
      <c r="BI2880" s="31">
        <v>0</v>
      </c>
      <c r="BJ2880" s="32">
        <f t="shared" ref="BJ2880:BJ2943" si="27765">-1/($BH$8*$B2880)</f>
        <v>-5.2608527131782871E-2</v>
      </c>
      <c r="BL2880" s="29">
        <f t="shared" ref="BL2880" si="27766">BB2880*BG2880+BD2880*BG2883-BC2880*BH2880-BE2880*BH2883</f>
        <v>0.91141131609480786</v>
      </c>
      <c r="BM2880" s="33">
        <f t="shared" ref="BM2880" si="27767">(BB2880*BH2880+BC2880*BG2880+BD2880*BH2883+BE2880*BG2883)</f>
        <v>0</v>
      </c>
      <c r="BN2880" s="31">
        <f t="shared" ref="BN2880" si="27768">BB2880*BI2880+BD2880*BI2883-BC2880*BJ2880-BE2880*BJ2883</f>
        <v>0</v>
      </c>
      <c r="BO2880" s="32">
        <f t="shared" ref="BO2880" si="27769">(BB2880*BJ2880+BC2880*BI2880+BD2880*BJ2883+BE2880*BI2883)</f>
        <v>-0.43928577514001688</v>
      </c>
      <c r="BP2880" s="8"/>
      <c r="BQ2880" s="34">
        <v>1</v>
      </c>
      <c r="BR2880" s="35">
        <v>0</v>
      </c>
      <c r="BS2880" s="11">
        <v>0</v>
      </c>
      <c r="BT2880" s="36">
        <v>0</v>
      </c>
      <c r="BV2880" s="29">
        <f t="shared" ref="BV2880" si="27770">BL2880*BQ2880+BN2880*BQ2883-BM2880*BR2880-BO2880*BR2883</f>
        <v>0.91141131609480786</v>
      </c>
      <c r="BW2880" s="33">
        <f t="shared" ref="BW2880" si="27771">(BL2880*BR2880+BM2880*BQ2880+BN2880*BR2883+BO2880*BQ2883)</f>
        <v>-0.43928577514001688</v>
      </c>
      <c r="BX2880" s="31">
        <f t="shared" ref="BX2880" si="27772">BL2880*BS2880+BN2880*BS2883-BM2880*BT2880-BO2880*BT2883</f>
        <v>0</v>
      </c>
      <c r="BY2880" s="32">
        <f t="shared" ref="BY2880" si="27773">(BL2880*BT2880+BM2880*BS2880+BN2880*BT2883+BO2880*BS2883)</f>
        <v>-0.43928577514001688</v>
      </c>
      <c r="CA2880" s="37">
        <f t="shared" ref="CA2880" si="27774">20*LOG(((1+$BR$8)/$BR$8)/((BV2880+BV2883)^2+(BW2880+BW2883)^2)^0.5)</f>
        <v>-3.1438946273853133E-3</v>
      </c>
      <c r="CC2880" s="134">
        <f t="shared" ref="CC2880" si="27775">((BV2880^2+BW2880^2)^0.5)/((BV2883^2+BW2883^2)^0.5)</f>
        <v>1.0224132551682645</v>
      </c>
      <c r="CD2880" s="9"/>
      <c r="CE2880" s="38"/>
      <c r="CF2880" s="38"/>
      <c r="CG2880" s="38"/>
      <c r="CH2880" s="38"/>
      <c r="CM2880" s="129">
        <v>7.7200000000000104</v>
      </c>
    </row>
    <row r="2881" spans="2:91" ht="18.600000000000001" customHeight="1" thickBot="1">
      <c r="D2881" s="39"/>
      <c r="G2881" s="40"/>
      <c r="I2881" s="39"/>
      <c r="L2881" s="40"/>
      <c r="N2881" s="39"/>
      <c r="Q2881" s="40"/>
      <c r="S2881" s="39"/>
      <c r="V2881" s="40"/>
      <c r="X2881" s="39"/>
      <c r="AA2881" s="40"/>
      <c r="AC2881" s="39"/>
      <c r="AF2881" s="40"/>
      <c r="AH2881" s="39"/>
      <c r="AK2881" s="40"/>
      <c r="AM2881" s="39"/>
      <c r="AP2881" s="40"/>
      <c r="AR2881" s="39"/>
      <c r="AU2881" s="40"/>
      <c r="AW2881" s="39"/>
      <c r="AZ2881" s="40"/>
      <c r="BB2881" s="39"/>
      <c r="BE2881" s="40"/>
      <c r="BG2881" s="39"/>
      <c r="BJ2881" s="40"/>
      <c r="BL2881" s="39"/>
      <c r="BO2881" s="40"/>
      <c r="BQ2881" s="34"/>
      <c r="BR2881" s="11"/>
      <c r="BS2881" s="11"/>
      <c r="BT2881" s="41"/>
      <c r="BV2881" s="39"/>
      <c r="BY2881" s="40"/>
      <c r="CC2881" s="135"/>
      <c r="CD2881" s="9"/>
      <c r="CE2881" s="38"/>
      <c r="CF2881" s="38"/>
      <c r="CG2881" s="38"/>
      <c r="CH2881" s="38"/>
    </row>
    <row r="2882" spans="2:91" ht="18.600000000000001" customHeight="1" thickBot="1">
      <c r="D2882" s="258" t="s">
        <v>129</v>
      </c>
      <c r="E2882" s="259"/>
      <c r="F2882" s="260" t="s">
        <v>130</v>
      </c>
      <c r="G2882" s="261"/>
      <c r="H2882" s="229"/>
      <c r="I2882" s="258" t="s">
        <v>131</v>
      </c>
      <c r="J2882" s="259"/>
      <c r="K2882" s="260" t="s">
        <v>132</v>
      </c>
      <c r="L2882" s="261"/>
      <c r="N2882" s="253" t="s">
        <v>133</v>
      </c>
      <c r="O2882" s="254"/>
      <c r="P2882" s="255" t="s">
        <v>134</v>
      </c>
      <c r="Q2882" s="256"/>
      <c r="S2882" s="258" t="s">
        <v>135</v>
      </c>
      <c r="T2882" s="259"/>
      <c r="U2882" s="260" t="s">
        <v>136</v>
      </c>
      <c r="V2882" s="261"/>
      <c r="W2882" s="8"/>
      <c r="X2882" s="253" t="s">
        <v>137</v>
      </c>
      <c r="Y2882" s="254"/>
      <c r="Z2882" s="255" t="s">
        <v>138</v>
      </c>
      <c r="AA2882" s="256"/>
      <c r="AB2882" s="8"/>
      <c r="AC2882" s="258" t="s">
        <v>139</v>
      </c>
      <c r="AD2882" s="259"/>
      <c r="AE2882" s="260" t="s">
        <v>140</v>
      </c>
      <c r="AF2882" s="261"/>
      <c r="AG2882" s="8"/>
      <c r="AH2882" s="253" t="s">
        <v>141</v>
      </c>
      <c r="AI2882" s="254"/>
      <c r="AJ2882" s="255" t="s">
        <v>142</v>
      </c>
      <c r="AK2882" s="256"/>
      <c r="AL2882" s="8"/>
      <c r="AM2882" s="258" t="s">
        <v>143</v>
      </c>
      <c r="AN2882" s="259"/>
      <c r="AO2882" s="260" t="s">
        <v>144</v>
      </c>
      <c r="AP2882" s="261"/>
      <c r="AR2882" s="253" t="s">
        <v>145</v>
      </c>
      <c r="AS2882" s="254"/>
      <c r="AT2882" s="255" t="s">
        <v>146</v>
      </c>
      <c r="AU2882" s="256"/>
      <c r="AV2882" s="4"/>
      <c r="AW2882" s="258" t="s">
        <v>147</v>
      </c>
      <c r="AX2882" s="259"/>
      <c r="AY2882" s="260" t="s">
        <v>148</v>
      </c>
      <c r="AZ2882" s="261"/>
      <c r="BA2882" s="8"/>
      <c r="BB2882" s="253" t="s">
        <v>149</v>
      </c>
      <c r="BC2882" s="254"/>
      <c r="BD2882" s="255" t="s">
        <v>150</v>
      </c>
      <c r="BE2882" s="256"/>
      <c r="BF2882" s="4"/>
      <c r="BG2882" s="258" t="s">
        <v>151</v>
      </c>
      <c r="BH2882" s="259"/>
      <c r="BI2882" s="260" t="s">
        <v>152</v>
      </c>
      <c r="BJ2882" s="261"/>
      <c r="BK2882" s="4"/>
      <c r="BL2882" s="253" t="s">
        <v>153</v>
      </c>
      <c r="BM2882" s="254"/>
      <c r="BN2882" s="255" t="s">
        <v>154</v>
      </c>
      <c r="BO2882" s="256"/>
      <c r="BP2882" s="4"/>
      <c r="BQ2882" s="258" t="s">
        <v>155</v>
      </c>
      <c r="BR2882" s="259"/>
      <c r="BS2882" s="260" t="s">
        <v>156</v>
      </c>
      <c r="BT2882" s="261"/>
      <c r="BU2882" s="8"/>
      <c r="BV2882" s="253" t="s">
        <v>157</v>
      </c>
      <c r="BW2882" s="254"/>
      <c r="BX2882" s="255" t="s">
        <v>158</v>
      </c>
      <c r="BY2882" s="256"/>
      <c r="CA2882" s="46" t="s">
        <v>16</v>
      </c>
      <c r="CC2882" s="136" t="s">
        <v>71</v>
      </c>
      <c r="CD2882" s="9"/>
      <c r="CE2882" s="38"/>
      <c r="CF2882" s="38"/>
      <c r="CG2882" s="38"/>
      <c r="CH2882" s="38"/>
    </row>
    <row r="2883" spans="2:91" ht="18.600000000000001" customHeight="1" thickTop="1" thickBot="1">
      <c r="D2883" s="29">
        <v>0</v>
      </c>
      <c r="E2883" s="33">
        <v>0</v>
      </c>
      <c r="F2883" s="31">
        <v>1</v>
      </c>
      <c r="G2883" s="32">
        <v>0</v>
      </c>
      <c r="I2883" s="29">
        <v>0</v>
      </c>
      <c r="J2883" s="33">
        <f t="shared" ref="J2883" si="27776">IF(0=(1-$J$8*$K$8*$B2880^2),10^14,$B2880*$J$8/(1-$J$8*$K$8*$B2880^2))</f>
        <v>-0.15938479292271238</v>
      </c>
      <c r="K2883" s="31">
        <v>1</v>
      </c>
      <c r="L2883" s="32">
        <v>0</v>
      </c>
      <c r="N2883" s="29">
        <f t="shared" ref="N2883" si="27777">D2883*I2880+F2883*I2883-E2883*J2880-G2883*J2883</f>
        <v>0</v>
      </c>
      <c r="O2883" s="33">
        <f t="shared" ref="O2883" si="27778">(D2883*J2880+E2883*I2880+F2883*J2883+G2883*I2883)</f>
        <v>-0.15938479292271238</v>
      </c>
      <c r="P2883" s="31">
        <f t="shared" ref="P2883" si="27779">D2883*K2880+F2883*K2883-E2883*L2880-G2883*L2883</f>
        <v>1</v>
      </c>
      <c r="Q2883" s="32">
        <f t="shared" ref="Q2883" si="27780">(D2883*L2880+E2883*K2880+F2883*L2883+G2883*K2883)</f>
        <v>0</v>
      </c>
      <c r="S2883" s="29">
        <v>0</v>
      </c>
      <c r="T2883" s="33">
        <v>0</v>
      </c>
      <c r="U2883" s="31">
        <v>1</v>
      </c>
      <c r="V2883" s="32">
        <v>0</v>
      </c>
      <c r="X2883" s="29">
        <f t="shared" ref="X2883" si="27781">N2883*S2880+P2883*S2883-O2883*T2880-Q2883*T2883</f>
        <v>0</v>
      </c>
      <c r="Y2883" s="33">
        <f t="shared" ref="Y2883" si="27782">(N2883*T2880+O2883*S2880+P2883*T2883+Q2883*S2883)</f>
        <v>-0.15938479292271238</v>
      </c>
      <c r="Z2883" s="31">
        <f t="shared" ref="Z2883" si="27783">N2883*U2880+P2883*U2883-O2883*V2880-Q2883*V2883</f>
        <v>0.97363005371149391</v>
      </c>
      <c r="AA2883" s="32">
        <f t="shared" ref="AA2883" si="27784">(N2883*V2880+O2883*U2880+P2883*V2883+Q2883*U2883)</f>
        <v>0</v>
      </c>
      <c r="AB2883" s="8"/>
      <c r="AC2883" s="29">
        <v>0</v>
      </c>
      <c r="AD2883" s="33">
        <f t="shared" ref="AD2883" si="27785">IF(0=(1-$AD$8*$AE$8*$B2880^2),10^14,$B2880*$AD$8/(1-$AD$8*$AE$8*$B2880^2))</f>
        <v>-0.12420649656835055</v>
      </c>
      <c r="AE2883" s="31">
        <v>1</v>
      </c>
      <c r="AF2883" s="32">
        <v>0</v>
      </c>
      <c r="AH2883" s="29">
        <f t="shared" ref="AH2883" si="27786">X2883*AC2880+Z2883*AC2883-Y2883*AD2880-AA2883*AD2883</f>
        <v>0</v>
      </c>
      <c r="AI2883" s="33">
        <f t="shared" ref="AI2883" si="27787">(X2883*AD2880+Y2883*AC2880+Z2883*AD2883+AA2883*AC2883)</f>
        <v>-0.28031597084787202</v>
      </c>
      <c r="AJ2883" s="31">
        <f t="shared" ref="AJ2883" si="27788">X2883*AE2880+Z2883*AE2883-Y2883*AF2880-AA2883*AF2883</f>
        <v>0.97363005371149391</v>
      </c>
      <c r="AK2883" s="32">
        <f t="shared" ref="AK2883" si="27789">(X2883*AF2880+Y2883*AE2880+Z2883*AF2883+AA2883*AE2883)</f>
        <v>0</v>
      </c>
      <c r="AL2883" s="8"/>
      <c r="AM2883" s="29">
        <v>0</v>
      </c>
      <c r="AN2883" s="33">
        <v>0</v>
      </c>
      <c r="AO2883" s="31">
        <v>1</v>
      </c>
      <c r="AP2883" s="32">
        <v>0</v>
      </c>
      <c r="AR2883" s="29">
        <f t="shared" ref="AR2883" si="27790">AH2883*AM2880+AJ2883*AM2883-AI2883*AN2880-AK2883*AN2883</f>
        <v>0</v>
      </c>
      <c r="AS2883" s="33">
        <f t="shared" ref="AS2883" si="27791">(AH2883*AN2880+AI2883*AM2880+AJ2883*AN2883+AK2883*AM2883)</f>
        <v>-0.28031597084787202</v>
      </c>
      <c r="AT2883" s="31">
        <f t="shared" ref="AT2883" si="27792">AH2883*AO2880+AJ2883*AO2883-AI2883*AP2880-AK2883*AP2883</f>
        <v>0.93169022118940592</v>
      </c>
      <c r="AU2883" s="32">
        <f t="shared" ref="AU2883" si="27793">(AH2883*AP2880+AI2883*AO2880+AJ2883*AP2883+AK2883*AO2883)</f>
        <v>0</v>
      </c>
      <c r="AV2883" s="8"/>
      <c r="AW2883" s="29">
        <v>0</v>
      </c>
      <c r="AX2883" s="33">
        <f t="shared" ref="AX2883" si="27794">IF(0=(1-$AX$8*$AY$8*$B2880^2),10^14,$B2880*$AX$8/(1-$AX$8*$AY$8*$B2880^2))</f>
        <v>-0.11285829421141133</v>
      </c>
      <c r="AY2883" s="31">
        <v>1</v>
      </c>
      <c r="AZ2883" s="32">
        <v>0</v>
      </c>
      <c r="BB2883" s="29">
        <f t="shared" ref="BB2883" si="27795">AR2883*AW2880+AT2883*AW2883-AS2883*AX2880-AU2883*AX2883</f>
        <v>0</v>
      </c>
      <c r="BC2883" s="33">
        <f t="shared" ref="BC2883" si="27796">(AR2883*AX2880+AS2883*AW2880+AT2883*AX2883+AU2883*AW2883)</f>
        <v>-0.38546493994476089</v>
      </c>
      <c r="BD2883" s="31">
        <f t="shared" ref="BD2883" si="27797">AR2883*AY2880+AT2883*AY2883-AS2883*AZ2880-AU2883*AZ2883</f>
        <v>0.93169022118940592</v>
      </c>
      <c r="BE2883" s="32">
        <f t="shared" ref="BE2883" si="27798">(AR2883*AZ2880+AS2883*AY2880+AT2883*AZ2883+AU2883*AY2883)</f>
        <v>0</v>
      </c>
      <c r="BF2883" s="8"/>
      <c r="BG2883" s="29">
        <v>0</v>
      </c>
      <c r="BH2883" s="33">
        <v>0</v>
      </c>
      <c r="BI2883" s="31">
        <v>1</v>
      </c>
      <c r="BJ2883" s="32">
        <v>0</v>
      </c>
      <c r="BL2883" s="29">
        <f t="shared" ref="BL2883" si="27799">BB2883*BG2880+BD2883*BG2883-BC2883*BH2880-BE2883*BH2883</f>
        <v>0</v>
      </c>
      <c r="BM2883" s="33">
        <f t="shared" ref="BM2883" si="27800">(BB2883*BH2880+BC2883*BG2880+BD2883*BH2883+BE2883*BG2883)</f>
        <v>-0.38546493994476089</v>
      </c>
      <c r="BN2883" s="31">
        <f t="shared" ref="BN2883" si="27801">BB2883*BI2880+BD2883*BI2883-BC2883*BJ2880-BE2883*BJ2883</f>
        <v>0.91141147843797088</v>
      </c>
      <c r="BO2883" s="32">
        <f t="shared" ref="BO2883" si="27802">(BB2883*BJ2880+BC2883*BI2880+BD2883*BJ2883+BE2883*BI2883)</f>
        <v>0</v>
      </c>
      <c r="BP2883" s="8"/>
      <c r="BQ2883" s="19">
        <f t="shared" ref="BQ2883:BQ2946" si="27803">1/$BR$8</f>
        <v>1</v>
      </c>
      <c r="BR2883" s="47">
        <v>0</v>
      </c>
      <c r="BS2883" s="48">
        <v>1</v>
      </c>
      <c r="BT2883" s="49">
        <v>0</v>
      </c>
      <c r="BV2883" s="29">
        <f t="shared" ref="BV2883" si="27804">BL2883*BQ2880+BN2883*BQ2883-BM2883*BR2880-BO2883*BR2883</f>
        <v>0.91141147843797088</v>
      </c>
      <c r="BW2883" s="33">
        <f t="shared" ref="BW2883" si="27805">(BL2883*BR2880+BM2883*BQ2880+BN2883*BR2883+BO2883*BQ2883)</f>
        <v>-0.38546493994476089</v>
      </c>
      <c r="BX2883" s="31">
        <f t="shared" ref="BX2883" si="27806">BL2883*BS2880+BN2883*BS2883-BM2883*BT2880-BO2883*BT2883</f>
        <v>0.91141147843797088</v>
      </c>
      <c r="BY2883" s="32">
        <f t="shared" ref="BY2883" si="27807">(BL2883*BT2880+BM2883*BS2880+BN2883*BT2883+BO2883*BS2883)</f>
        <v>0</v>
      </c>
      <c r="CA2883" s="50">
        <f t="shared" ref="CA2883" si="27808">(180/PI())*ATAN(-1*(BW2880+BW2883)/(BV2880+BV2883))</f>
        <v>24.344753321123502</v>
      </c>
      <c r="CC2883" s="137">
        <f t="shared" ref="CC2883" si="27809">20*LOG(((1-(10^(CA2880/20)^2)*(1-((1-CC2880)/(1+CC2880))^2))^0.5))</f>
        <v>-30.724356707064157</v>
      </c>
      <c r="CD2883" s="9"/>
      <c r="CE2883" s="38"/>
      <c r="CF2883" s="38"/>
      <c r="CG2883" s="38"/>
      <c r="CH2883" s="38"/>
    </row>
    <row r="2884" spans="2:91" ht="18.600000000000001" customHeight="1">
      <c r="CC2884" s="42"/>
    </row>
    <row r="2885" spans="2:91" ht="18.600000000000001" customHeight="1" thickBot="1">
      <c r="E2885" s="22" t="s">
        <v>4</v>
      </c>
      <c r="J2885" s="22" t="s">
        <v>5</v>
      </c>
      <c r="O2885" s="22" t="s">
        <v>6</v>
      </c>
      <c r="T2885" s="22" t="s">
        <v>7</v>
      </c>
      <c r="Y2885" s="22" t="s">
        <v>8</v>
      </c>
      <c r="AD2885" s="22" t="s">
        <v>65</v>
      </c>
      <c r="AI2885" s="22" t="s">
        <v>9</v>
      </c>
      <c r="AN2885" s="22" t="s">
        <v>66</v>
      </c>
      <c r="AS2885" s="22" t="s">
        <v>51</v>
      </c>
      <c r="AX2885" s="22" t="s">
        <v>67</v>
      </c>
      <c r="BC2885" s="22" t="s">
        <v>52</v>
      </c>
      <c r="BH2885" s="22" t="s">
        <v>68</v>
      </c>
      <c r="BM2885" s="22" t="s">
        <v>63</v>
      </c>
      <c r="BQ2885" s="23" t="s">
        <v>69</v>
      </c>
      <c r="BR2885" s="23"/>
      <c r="BS2885" s="24"/>
      <c r="BT2885" s="24"/>
      <c r="BU2885" s="24"/>
      <c r="BW2885" s="22" t="s">
        <v>64</v>
      </c>
    </row>
    <row r="2886" spans="2:91" ht="18.600000000000001" customHeight="1" thickBot="1">
      <c r="D2886" s="249" t="s">
        <v>103</v>
      </c>
      <c r="E2886" s="250"/>
      <c r="F2886" s="251" t="s">
        <v>104</v>
      </c>
      <c r="G2886" s="252"/>
      <c r="H2886" s="229"/>
      <c r="I2886" s="253" t="s">
        <v>11</v>
      </c>
      <c r="J2886" s="254"/>
      <c r="K2886" s="255" t="s">
        <v>12</v>
      </c>
      <c r="L2886" s="256"/>
      <c r="M2886" s="24"/>
      <c r="N2886" s="253" t="s">
        <v>105</v>
      </c>
      <c r="O2886" s="254"/>
      <c r="P2886" s="255" t="s">
        <v>106</v>
      </c>
      <c r="Q2886" s="256"/>
      <c r="R2886" s="24"/>
      <c r="S2886" s="249" t="s">
        <v>107</v>
      </c>
      <c r="T2886" s="250"/>
      <c r="U2886" s="251" t="s">
        <v>108</v>
      </c>
      <c r="V2886" s="252"/>
      <c r="W2886" s="8"/>
      <c r="X2886" s="253" t="s">
        <v>109</v>
      </c>
      <c r="Y2886" s="254"/>
      <c r="Z2886" s="255" t="s">
        <v>110</v>
      </c>
      <c r="AA2886" s="256"/>
      <c r="AB2886" s="8"/>
      <c r="AC2886" s="253" t="s">
        <v>111</v>
      </c>
      <c r="AD2886" s="254"/>
      <c r="AE2886" s="255" t="s">
        <v>14</v>
      </c>
      <c r="AF2886" s="256"/>
      <c r="AG2886" s="8"/>
      <c r="AH2886" s="253" t="s">
        <v>112</v>
      </c>
      <c r="AI2886" s="254"/>
      <c r="AJ2886" s="255" t="s">
        <v>113</v>
      </c>
      <c r="AK2886" s="256"/>
      <c r="AL2886" s="8"/>
      <c r="AM2886" s="249" t="s">
        <v>114</v>
      </c>
      <c r="AN2886" s="250"/>
      <c r="AO2886" s="251" t="s">
        <v>115</v>
      </c>
      <c r="AP2886" s="252"/>
      <c r="AQ2886" s="24"/>
      <c r="AR2886" s="253" t="s">
        <v>116</v>
      </c>
      <c r="AS2886" s="254"/>
      <c r="AT2886" s="255" t="s">
        <v>13</v>
      </c>
      <c r="AU2886" s="256"/>
      <c r="AV2886" s="4"/>
      <c r="AW2886" s="253" t="s">
        <v>117</v>
      </c>
      <c r="AX2886" s="254"/>
      <c r="AY2886" s="255" t="s">
        <v>118</v>
      </c>
      <c r="AZ2886" s="256"/>
      <c r="BA2886" s="8"/>
      <c r="BB2886" s="253" t="s">
        <v>119</v>
      </c>
      <c r="BC2886" s="254"/>
      <c r="BD2886" s="255" t="s">
        <v>120</v>
      </c>
      <c r="BE2886" s="256"/>
      <c r="BF2886" s="4"/>
      <c r="BG2886" s="249" t="s">
        <v>121</v>
      </c>
      <c r="BH2886" s="250"/>
      <c r="BI2886" s="251" t="s">
        <v>122</v>
      </c>
      <c r="BJ2886" s="252"/>
      <c r="BK2886" s="4"/>
      <c r="BL2886" s="253" t="s">
        <v>123</v>
      </c>
      <c r="BM2886" s="254"/>
      <c r="BN2886" s="255" t="s">
        <v>124</v>
      </c>
      <c r="BO2886" s="256"/>
      <c r="BP2886" s="4"/>
      <c r="BQ2886" s="253" t="s">
        <v>125</v>
      </c>
      <c r="BR2886" s="254"/>
      <c r="BS2886" s="255" t="s">
        <v>126</v>
      </c>
      <c r="BT2886" s="256"/>
      <c r="BU2886" s="8"/>
      <c r="BV2886" s="253" t="s">
        <v>127</v>
      </c>
      <c r="BW2886" s="254"/>
      <c r="BX2886" s="255" t="s">
        <v>128</v>
      </c>
      <c r="BY2886" s="256"/>
      <c r="CA2886" s="27" t="s">
        <v>15</v>
      </c>
      <c r="CC2886" s="133" t="s">
        <v>70</v>
      </c>
      <c r="CD2886" s="9"/>
      <c r="CE2886" s="38"/>
      <c r="CF2886" s="38"/>
      <c r="CG2886" s="38"/>
      <c r="CH2886" s="38"/>
    </row>
    <row r="2887" spans="2:91" ht="18" customHeight="1" thickTop="1" thickBot="1">
      <c r="B2887" s="129">
        <v>7.7600000000000096</v>
      </c>
      <c r="D2887" s="29">
        <v>1</v>
      </c>
      <c r="E2887" s="30">
        <v>0</v>
      </c>
      <c r="F2887" s="31">
        <v>0</v>
      </c>
      <c r="G2887" s="32">
        <f t="shared" ref="G2887:G2950" si="27810">-1/($E$8*$B2887)</f>
        <v>-8.4945876288659697E-2</v>
      </c>
      <c r="I2887" s="29">
        <v>1</v>
      </c>
      <c r="J2887" s="33">
        <v>0</v>
      </c>
      <c r="K2887" s="31">
        <v>0</v>
      </c>
      <c r="L2887" s="32">
        <v>0</v>
      </c>
      <c r="N2887" s="29">
        <f t="shared" ref="N2887" si="27811">D2887*I2887+F2887*I2890-E2887*J2887-G2887*J2890</f>
        <v>0.98649599263764365</v>
      </c>
      <c r="O2887" s="33">
        <f t="shared" ref="O2887" si="27812">(D2887*J2887+E2887*I2887+F2887*J2890+G2887*I2890)</f>
        <v>0</v>
      </c>
      <c r="P2887" s="31">
        <f t="shared" ref="P2887" si="27813">D2887*K2887+F2887*K2890-E2887*L2887-G2887*L2890</f>
        <v>0</v>
      </c>
      <c r="Q2887" s="32">
        <f t="shared" ref="Q2887" si="27814">(D2887*L2887+E2887*K2887+F2887*L2890+G2887*K2890)</f>
        <v>-8.4945876288659697E-2</v>
      </c>
      <c r="S2887" s="29">
        <v>1</v>
      </c>
      <c r="T2887" s="30">
        <v>0</v>
      </c>
      <c r="U2887" s="31">
        <v>0</v>
      </c>
      <c r="V2887" s="32">
        <f t="shared" ref="V2887:V2950" si="27815">-1/($T$8*$B2887)</f>
        <v>-0.16502190721649462</v>
      </c>
      <c r="X2887" s="29">
        <f t="shared" ref="X2887" si="27816">N2887*S2887+P2887*S2890-O2887*T2887-Q2887*T2890</f>
        <v>0.98649599263764365</v>
      </c>
      <c r="Y2887" s="33">
        <f t="shared" ref="Y2887" si="27817">(N2887*T2887+O2887*S2887+P2887*T2890+Q2887*S2890)</f>
        <v>0</v>
      </c>
      <c r="Z2887" s="31">
        <f t="shared" ref="Z2887" si="27818">N2887*U2887+P2887*U2890-O2887*V2887-Q2887*V2890</f>
        <v>0</v>
      </c>
      <c r="AA2887" s="32">
        <f t="shared" ref="AA2887" si="27819">(N2887*V2887+O2887*U2887+P2887*V2890+Q2887*U2890)</f>
        <v>-0.24773932645515268</v>
      </c>
      <c r="AB2887" s="8"/>
      <c r="AC2887" s="29">
        <v>1</v>
      </c>
      <c r="AD2887" s="33">
        <v>0</v>
      </c>
      <c r="AE2887" s="31">
        <v>0</v>
      </c>
      <c r="AF2887" s="32">
        <v>0</v>
      </c>
      <c r="AH2887" s="29">
        <f t="shared" ref="AH2887" si="27820">X2887*AC2887+Z2887*AC2890-Y2887*AD2887-AA2887*AD2890</f>
        <v>0.95580597798053568</v>
      </c>
      <c r="AI2887" s="33">
        <f t="shared" ref="AI2887" si="27821">(X2887*AD2887+Y2887*AC2887+Z2887*AD2890+AA2887*AC2890)</f>
        <v>0</v>
      </c>
      <c r="AJ2887" s="31">
        <f t="shared" ref="AJ2887" si="27822">X2887*AE2887+Z2887*AE2890-Y2887*AF2887-AA2887*AF2890</f>
        <v>0</v>
      </c>
      <c r="AK2887" s="32">
        <f t="shared" ref="AK2887" si="27823">(X2887*AF2887+Y2887*AE2887+Z2887*AF2890+AA2887*AE2890)</f>
        <v>-0.24773932645515268</v>
      </c>
      <c r="AL2887" s="8"/>
      <c r="AM2887" s="29">
        <v>1</v>
      </c>
      <c r="AN2887" s="30">
        <v>0</v>
      </c>
      <c r="AO2887" s="31">
        <v>0</v>
      </c>
      <c r="AP2887" s="32">
        <f t="shared" ref="AP2887:AP2950" si="27824">-1/($AN$8*$B2887)</f>
        <v>-0.1492306701030926</v>
      </c>
      <c r="AR2887" s="29">
        <f t="shared" ref="AR2887" si="27825">AH2887*AM2887+AJ2887*AM2890-AI2887*AN2887-AK2887*AN2890</f>
        <v>0.95580597798053568</v>
      </c>
      <c r="AS2887" s="33">
        <f t="shared" ref="AS2887" si="27826">(AH2887*AN2887+AI2887*AM2887+AJ2887*AN2890+AK2887*AM2890)</f>
        <v>0</v>
      </c>
      <c r="AT2887" s="31">
        <f t="shared" ref="AT2887" si="27827">AH2887*AO2887+AJ2887*AO2890-AI2887*AP2887-AK2887*AP2890</f>
        <v>0</v>
      </c>
      <c r="AU2887" s="32">
        <f t="shared" ref="AU2887" si="27828">(AH2887*AP2887+AI2887*AO2887+AJ2887*AP2890+AK2887*AO2890)</f>
        <v>-0.39037489303772976</v>
      </c>
      <c r="AV2887" s="8"/>
      <c r="AW2887" s="29">
        <v>1</v>
      </c>
      <c r="AX2887" s="33">
        <v>0</v>
      </c>
      <c r="AY2887" s="31">
        <v>0</v>
      </c>
      <c r="AZ2887" s="32">
        <v>0</v>
      </c>
      <c r="BB2887" s="29">
        <f t="shared" ref="BB2887" si="27829">AR2887*AW2887+AT2887*AW2890-AS2887*AX2887-AU2887*AX2890</f>
        <v>0.91186406892193284</v>
      </c>
      <c r="BC2887" s="33">
        <f t="shared" ref="BC2887" si="27830">(AR2887*AX2887+AS2887*AW2887+AT2887*AX2890+AU2887*AW2890)</f>
        <v>0</v>
      </c>
      <c r="BD2887" s="31">
        <f t="shared" ref="BD2887" si="27831">AR2887*AY2887+AT2887*AY2890-AS2887*AZ2887-AU2887*AZ2890</f>
        <v>0</v>
      </c>
      <c r="BE2887" s="32">
        <f t="shared" ref="BE2887" si="27832">(AR2887*AZ2887+AS2887*AY2887+AT2887*AZ2890+AU2887*AY2890)</f>
        <v>-0.39037489303772976</v>
      </c>
      <c r="BF2887" s="8"/>
      <c r="BG2887" s="29">
        <v>1</v>
      </c>
      <c r="BH2887" s="30">
        <v>0</v>
      </c>
      <c r="BI2887" s="31">
        <v>0</v>
      </c>
      <c r="BJ2887" s="32">
        <f t="shared" ref="BJ2887:BJ2950" si="27833">-1/($BH$8*$B2887)</f>
        <v>-5.247293814432983E-2</v>
      </c>
      <c r="BL2887" s="29">
        <f t="shared" ref="BL2887" si="27834">BB2887*BG2887+BD2887*BG2890-BC2887*BH2887-BE2887*BH2890</f>
        <v>0.91186406892193284</v>
      </c>
      <c r="BM2887" s="33">
        <f t="shared" ref="BM2887" si="27835">(BB2887*BH2887+BC2887*BG2887+BD2887*BH2890+BE2887*BG2890)</f>
        <v>0</v>
      </c>
      <c r="BN2887" s="31">
        <f t="shared" ref="BN2887" si="27836">BB2887*BI2887+BD2887*BI2890-BC2887*BJ2887-BE2887*BJ2890</f>
        <v>0</v>
      </c>
      <c r="BO2887" s="32">
        <f t="shared" ref="BO2887" si="27837">(BB2887*BJ2887+BC2887*BI2887+BD2887*BJ2890+BE2887*BI2890)</f>
        <v>-0.43822307992230725</v>
      </c>
      <c r="BP2887" s="8"/>
      <c r="BQ2887" s="34">
        <v>1</v>
      </c>
      <c r="BR2887" s="35">
        <v>0</v>
      </c>
      <c r="BS2887" s="11">
        <v>0</v>
      </c>
      <c r="BT2887" s="36">
        <v>0</v>
      </c>
      <c r="BV2887" s="29">
        <f t="shared" ref="BV2887" si="27838">BL2887*BQ2887+BN2887*BQ2890-BM2887*BR2887-BO2887*BR2890</f>
        <v>0.91186406892193284</v>
      </c>
      <c r="BW2887" s="33">
        <f t="shared" ref="BW2887" si="27839">(BL2887*BR2887+BM2887*BQ2887+BN2887*BR2890+BO2887*BQ2890)</f>
        <v>-0.43822307992230725</v>
      </c>
      <c r="BX2887" s="31">
        <f t="shared" ref="BX2887" si="27840">BL2887*BS2887+BN2887*BS2890-BM2887*BT2887-BO2887*BT2890</f>
        <v>0</v>
      </c>
      <c r="BY2887" s="32">
        <f t="shared" ref="BY2887" si="27841">(BL2887*BT2887+BM2887*BS2887+BN2887*BT2890+BO2887*BS2890)</f>
        <v>-0.43822307992230725</v>
      </c>
      <c r="CA2887" s="37">
        <f t="shared" ref="CA2887" si="27842">20*LOG(((1+$BR$8)/$BR$8)/((BV2887+BV2890)^2+(BW2887+BW2890)^2)^0.5)</f>
        <v>-3.1306271656769873E-3</v>
      </c>
      <c r="CC2887" s="134">
        <f t="shared" ref="CC2887" si="27843">((BV2887^2+BW2887^2)^0.5)/((BV2890^2+BW2890^2)^0.5)</f>
        <v>1.0223103180039506</v>
      </c>
      <c r="CD2887" s="9"/>
      <c r="CE2887" s="38"/>
      <c r="CF2887" s="38"/>
      <c r="CG2887" s="38"/>
      <c r="CH2887" s="38"/>
      <c r="CM2887" s="129">
        <v>7.74000000000001</v>
      </c>
    </row>
    <row r="2888" spans="2:91" ht="18.600000000000001" customHeight="1" thickBot="1">
      <c r="D2888" s="39"/>
      <c r="G2888" s="40"/>
      <c r="I2888" s="39"/>
      <c r="L2888" s="40"/>
      <c r="N2888" s="39"/>
      <c r="Q2888" s="40"/>
      <c r="S2888" s="39"/>
      <c r="V2888" s="40"/>
      <c r="X2888" s="39"/>
      <c r="AA2888" s="40"/>
      <c r="AC2888" s="39"/>
      <c r="AF2888" s="40"/>
      <c r="AH2888" s="39"/>
      <c r="AK2888" s="40"/>
      <c r="AM2888" s="39"/>
      <c r="AP2888" s="40"/>
      <c r="AR2888" s="39"/>
      <c r="AU2888" s="40"/>
      <c r="AW2888" s="39"/>
      <c r="AZ2888" s="40"/>
      <c r="BB2888" s="39"/>
      <c r="BE2888" s="40"/>
      <c r="BG2888" s="39"/>
      <c r="BJ2888" s="40"/>
      <c r="BL2888" s="39"/>
      <c r="BO2888" s="40"/>
      <c r="BQ2888" s="34"/>
      <c r="BR2888" s="11"/>
      <c r="BS2888" s="11"/>
      <c r="BT2888" s="41"/>
      <c r="BV2888" s="39"/>
      <c r="BY2888" s="40"/>
      <c r="CC2888" s="135"/>
      <c r="CD2888" s="9"/>
      <c r="CE2888" s="38"/>
      <c r="CF2888" s="38"/>
      <c r="CG2888" s="38"/>
      <c r="CH2888" s="38"/>
    </row>
    <row r="2889" spans="2:91" ht="18.600000000000001" customHeight="1" thickBot="1">
      <c r="D2889" s="258" t="s">
        <v>129</v>
      </c>
      <c r="E2889" s="259"/>
      <c r="F2889" s="260" t="s">
        <v>130</v>
      </c>
      <c r="G2889" s="261"/>
      <c r="H2889" s="229"/>
      <c r="I2889" s="258" t="s">
        <v>131</v>
      </c>
      <c r="J2889" s="259"/>
      <c r="K2889" s="260" t="s">
        <v>132</v>
      </c>
      <c r="L2889" s="261"/>
      <c r="N2889" s="253" t="s">
        <v>133</v>
      </c>
      <c r="O2889" s="254"/>
      <c r="P2889" s="255" t="s">
        <v>134</v>
      </c>
      <c r="Q2889" s="256"/>
      <c r="S2889" s="258" t="s">
        <v>135</v>
      </c>
      <c r="T2889" s="259"/>
      <c r="U2889" s="260" t="s">
        <v>136</v>
      </c>
      <c r="V2889" s="261"/>
      <c r="W2889" s="8"/>
      <c r="X2889" s="253" t="s">
        <v>137</v>
      </c>
      <c r="Y2889" s="254"/>
      <c r="Z2889" s="255" t="s">
        <v>138</v>
      </c>
      <c r="AA2889" s="256"/>
      <c r="AB2889" s="8"/>
      <c r="AC2889" s="258" t="s">
        <v>139</v>
      </c>
      <c r="AD2889" s="259"/>
      <c r="AE2889" s="260" t="s">
        <v>140</v>
      </c>
      <c r="AF2889" s="261"/>
      <c r="AG2889" s="8"/>
      <c r="AH2889" s="253" t="s">
        <v>141</v>
      </c>
      <c r="AI2889" s="254"/>
      <c r="AJ2889" s="255" t="s">
        <v>142</v>
      </c>
      <c r="AK2889" s="256"/>
      <c r="AL2889" s="8"/>
      <c r="AM2889" s="258" t="s">
        <v>143</v>
      </c>
      <c r="AN2889" s="259"/>
      <c r="AO2889" s="260" t="s">
        <v>144</v>
      </c>
      <c r="AP2889" s="261"/>
      <c r="AR2889" s="253" t="s">
        <v>145</v>
      </c>
      <c r="AS2889" s="254"/>
      <c r="AT2889" s="255" t="s">
        <v>146</v>
      </c>
      <c r="AU2889" s="256"/>
      <c r="AV2889" s="4"/>
      <c r="AW2889" s="258" t="s">
        <v>147</v>
      </c>
      <c r="AX2889" s="259"/>
      <c r="AY2889" s="260" t="s">
        <v>148</v>
      </c>
      <c r="AZ2889" s="261"/>
      <c r="BA2889" s="8"/>
      <c r="BB2889" s="253" t="s">
        <v>149</v>
      </c>
      <c r="BC2889" s="254"/>
      <c r="BD2889" s="255" t="s">
        <v>150</v>
      </c>
      <c r="BE2889" s="256"/>
      <c r="BF2889" s="4"/>
      <c r="BG2889" s="258" t="s">
        <v>151</v>
      </c>
      <c r="BH2889" s="259"/>
      <c r="BI2889" s="260" t="s">
        <v>152</v>
      </c>
      <c r="BJ2889" s="261"/>
      <c r="BK2889" s="4"/>
      <c r="BL2889" s="253" t="s">
        <v>153</v>
      </c>
      <c r="BM2889" s="254"/>
      <c r="BN2889" s="255" t="s">
        <v>154</v>
      </c>
      <c r="BO2889" s="256"/>
      <c r="BP2889" s="4"/>
      <c r="BQ2889" s="258" t="s">
        <v>155</v>
      </c>
      <c r="BR2889" s="259"/>
      <c r="BS2889" s="260" t="s">
        <v>156</v>
      </c>
      <c r="BT2889" s="261"/>
      <c r="BU2889" s="8"/>
      <c r="BV2889" s="253" t="s">
        <v>157</v>
      </c>
      <c r="BW2889" s="254"/>
      <c r="BX2889" s="255" t="s">
        <v>158</v>
      </c>
      <c r="BY2889" s="256"/>
      <c r="CA2889" s="46" t="s">
        <v>16</v>
      </c>
      <c r="CC2889" s="136" t="s">
        <v>71</v>
      </c>
      <c r="CD2889" s="9"/>
      <c r="CE2889" s="38"/>
      <c r="CF2889" s="38"/>
      <c r="CG2889" s="38"/>
      <c r="CH2889" s="38"/>
    </row>
    <row r="2890" spans="2:91" ht="18.600000000000001" customHeight="1" thickTop="1" thickBot="1">
      <c r="D2890" s="29">
        <v>0</v>
      </c>
      <c r="E2890" s="33">
        <v>0</v>
      </c>
      <c r="F2890" s="31">
        <v>1</v>
      </c>
      <c r="G2890" s="32">
        <v>0</v>
      </c>
      <c r="I2890" s="29">
        <v>0</v>
      </c>
      <c r="J2890" s="33">
        <f t="shared" ref="J2890" si="27844">IF(0=(1-$J$8*$K$8*$B2887^2),10^14,$B2887*$J$8/(1-$J$8*$K$8*$B2887^2))</f>
        <v>-0.15897190013635953</v>
      </c>
      <c r="K2890" s="31">
        <v>1</v>
      </c>
      <c r="L2890" s="32">
        <v>0</v>
      </c>
      <c r="N2890" s="29">
        <f t="shared" ref="N2890" si="27845">D2890*I2887+F2890*I2890-E2890*J2887-G2890*J2890</f>
        <v>0</v>
      </c>
      <c r="O2890" s="33">
        <f t="shared" ref="O2890" si="27846">(D2890*J2887+E2890*I2887+F2890*J2890+G2890*I2890)</f>
        <v>-0.15897190013635953</v>
      </c>
      <c r="P2890" s="31">
        <f t="shared" ref="P2890" si="27847">D2890*K2887+F2890*K2890-E2890*L2887-G2890*L2890</f>
        <v>1</v>
      </c>
      <c r="Q2890" s="32">
        <f t="shared" ref="Q2890" si="27848">(D2890*L2887+E2890*K2887+F2890*L2890+G2890*K2890)</f>
        <v>0</v>
      </c>
      <c r="S2890" s="29">
        <v>0</v>
      </c>
      <c r="T2890" s="33">
        <v>0</v>
      </c>
      <c r="U2890" s="31">
        <v>1</v>
      </c>
      <c r="V2890" s="32">
        <v>0</v>
      </c>
      <c r="X2890" s="29">
        <f t="shared" ref="X2890" si="27849">N2890*S2887+P2890*S2890-O2890*T2887-Q2890*T2890</f>
        <v>0</v>
      </c>
      <c r="Y2890" s="33">
        <f t="shared" ref="Y2890" si="27850">(N2890*T2887+O2890*S2887+P2890*T2890+Q2890*S2890)</f>
        <v>-0.15897190013635953</v>
      </c>
      <c r="Z2890" s="31">
        <f t="shared" ref="Z2890" si="27851">N2890*U2887+P2890*U2890-O2890*V2887-Q2890*V2890</f>
        <v>0.97376615384566778</v>
      </c>
      <c r="AA2890" s="32">
        <f t="shared" ref="AA2890" si="27852">(N2890*V2887+O2890*U2887+P2890*V2890+Q2890*U2890)</f>
        <v>0</v>
      </c>
      <c r="AB2890" s="8"/>
      <c r="AC2890" s="29">
        <v>0</v>
      </c>
      <c r="AD2890" s="33">
        <f t="shared" ref="AD2890" si="27853">IF(0=(1-$AD$8*$AE$8*$B2887^2),10^14,$B2887*$AD$8/(1-$AD$8*$AE$8*$B2887^2))</f>
        <v>-0.1238802700251293</v>
      </c>
      <c r="AE2890" s="31">
        <v>1</v>
      </c>
      <c r="AF2890" s="32">
        <v>0</v>
      </c>
      <c r="AH2890" s="29">
        <f t="shared" ref="AH2890" si="27854">X2890*AC2887+Z2890*AC2890-Y2890*AD2887-AA2890*AD2890</f>
        <v>0</v>
      </c>
      <c r="AI2890" s="33">
        <f t="shared" ref="AI2890" si="27855">(X2890*AD2887+Y2890*AC2887+Z2890*AD2890+AA2890*AC2890)</f>
        <v>-0.2796023142160925</v>
      </c>
      <c r="AJ2890" s="31">
        <f t="shared" ref="AJ2890" si="27856">X2890*AE2887+Z2890*AE2890-Y2890*AF2887-AA2890*AF2890</f>
        <v>0.97376615384566778</v>
      </c>
      <c r="AK2890" s="32">
        <f t="shared" ref="AK2890" si="27857">(X2890*AF2887+Y2890*AE2887+Z2890*AF2890+AA2890*AE2890)</f>
        <v>0</v>
      </c>
      <c r="AL2890" s="8"/>
      <c r="AM2890" s="29">
        <v>0</v>
      </c>
      <c r="AN2890" s="33">
        <v>0</v>
      </c>
      <c r="AO2890" s="31">
        <v>1</v>
      </c>
      <c r="AP2890" s="32">
        <v>0</v>
      </c>
      <c r="AR2890" s="29">
        <f t="shared" ref="AR2890" si="27858">AH2890*AM2887+AJ2890*AM2890-AI2890*AN2887-AK2890*AN2890</f>
        <v>0</v>
      </c>
      <c r="AS2890" s="33">
        <f t="shared" ref="AS2890" si="27859">(AH2890*AN2887+AI2890*AM2887+AJ2890*AN2890+AK2890*AM2890)</f>
        <v>-0.2796023142160925</v>
      </c>
      <c r="AT2890" s="31">
        <f t="shared" ref="AT2890" si="27860">AH2890*AO2887+AJ2890*AO2890-AI2890*AP2887-AK2890*AP2890</f>
        <v>0.93204091313282489</v>
      </c>
      <c r="AU2890" s="32">
        <f t="shared" ref="AU2890" si="27861">(AH2890*AP2887+AI2890*AO2887+AJ2890*AP2890+AK2890*AO2890)</f>
        <v>0</v>
      </c>
      <c r="AV2890" s="8"/>
      <c r="AW2890" s="29">
        <v>0</v>
      </c>
      <c r="AX2890" s="33">
        <f t="shared" ref="AX2890" si="27862">IF(0=(1-$AX$8*$AY$8*$B2887^2),10^14,$B2887*$AX$8/(1-$AX$8*$AY$8*$B2887^2))</f>
        <v>-0.11256335856198588</v>
      </c>
      <c r="AY2890" s="31">
        <v>1</v>
      </c>
      <c r="AZ2890" s="32">
        <v>0</v>
      </c>
      <c r="BB2890" s="29">
        <f t="shared" ref="BB2890" si="27863">AR2890*AW2887+AT2890*AW2890-AS2890*AX2887-AU2890*AX2890</f>
        <v>0</v>
      </c>
      <c r="BC2890" s="33">
        <f t="shared" ref="BC2890" si="27864">(AR2890*AX2887+AS2890*AW2887+AT2890*AX2890+AU2890*AW2890)</f>
        <v>-0.38451596971550339</v>
      </c>
      <c r="BD2890" s="31">
        <f t="shared" ref="BD2890" si="27865">AR2890*AY2887+AT2890*AY2890-AS2890*AZ2887-AU2890*AZ2890</f>
        <v>0.93204091313282489</v>
      </c>
      <c r="BE2890" s="32">
        <f t="shared" ref="BE2890" si="27866">(AR2890*AZ2887+AS2890*AY2887+AT2890*AZ2890+AU2890*AY2890)</f>
        <v>0</v>
      </c>
      <c r="BF2890" s="8"/>
      <c r="BG2890" s="29">
        <v>0</v>
      </c>
      <c r="BH2890" s="33">
        <v>0</v>
      </c>
      <c r="BI2890" s="31">
        <v>1</v>
      </c>
      <c r="BJ2890" s="32">
        <v>0</v>
      </c>
      <c r="BL2890" s="29">
        <f t="shared" ref="BL2890" si="27867">BB2890*BG2887+BD2890*BG2890-BC2890*BH2887-BE2890*BH2890</f>
        <v>0</v>
      </c>
      <c r="BM2890" s="33">
        <f t="shared" ref="BM2890" si="27868">(BB2890*BH2887+BC2890*BG2887+BD2890*BH2890+BE2890*BG2890)</f>
        <v>-0.38451596971550339</v>
      </c>
      <c r="BN2890" s="31">
        <f t="shared" ref="BN2890" si="27869">BB2890*BI2887+BD2890*BI2890-BC2890*BJ2887-BE2890*BJ2890</f>
        <v>0.91186423043843623</v>
      </c>
      <c r="BO2890" s="32">
        <f t="shared" ref="BO2890" si="27870">(BB2890*BJ2887+BC2890*BI2887+BD2890*BJ2890+BE2890*BI2890)</f>
        <v>0</v>
      </c>
      <c r="BP2890" s="8"/>
      <c r="BQ2890" s="19">
        <f t="shared" ref="BQ2890:BQ2953" si="27871">1/$BR$8</f>
        <v>1</v>
      </c>
      <c r="BR2890" s="47">
        <v>0</v>
      </c>
      <c r="BS2890" s="48">
        <v>1</v>
      </c>
      <c r="BT2890" s="49">
        <v>0</v>
      </c>
      <c r="BV2890" s="29">
        <f t="shared" ref="BV2890" si="27872">BL2890*BQ2887+BN2890*BQ2890-BM2890*BR2887-BO2890*BR2890</f>
        <v>0.91186423043843623</v>
      </c>
      <c r="BW2890" s="33">
        <f t="shared" ref="BW2890" si="27873">(BL2890*BR2887+BM2890*BQ2887+BN2890*BR2890+BO2890*BQ2890)</f>
        <v>-0.38451596971550339</v>
      </c>
      <c r="BX2890" s="31">
        <f t="shared" ref="BX2890" si="27874">BL2890*BS2887+BN2890*BS2890-BM2890*BT2887-BO2890*BT2890</f>
        <v>0.91186423043843623</v>
      </c>
      <c r="BY2890" s="32">
        <f t="shared" ref="BY2890" si="27875">(BL2890*BT2887+BM2890*BS2887+BN2890*BT2890+BO2890*BS2890)</f>
        <v>0</v>
      </c>
      <c r="CA2890" s="50">
        <f t="shared" ref="CA2890" si="27876">(180/PI())*ATAN(-1*(BW2887+BW2890)/(BV2887+BV2890))</f>
        <v>24.281577003039629</v>
      </c>
      <c r="CC2890" s="137">
        <f t="shared" ref="CC2890" si="27877">20*LOG(((1-(10^(CA2887/20)^2)*(1-((1-CC2887)/(1+CC2887))^2))^0.5))</f>
        <v>-30.745779594143382</v>
      </c>
      <c r="CD2890" s="9"/>
      <c r="CE2890" s="38"/>
      <c r="CF2890" s="38"/>
      <c r="CG2890" s="38"/>
      <c r="CH2890" s="38"/>
    </row>
    <row r="2891" spans="2:91" ht="18.600000000000001" customHeight="1">
      <c r="CC2891" s="42"/>
    </row>
    <row r="2892" spans="2:91" ht="18.600000000000001" customHeight="1" thickBot="1">
      <c r="E2892" s="22" t="s">
        <v>4</v>
      </c>
      <c r="J2892" s="22" t="s">
        <v>5</v>
      </c>
      <c r="O2892" s="22" t="s">
        <v>6</v>
      </c>
      <c r="T2892" s="22" t="s">
        <v>7</v>
      </c>
      <c r="Y2892" s="22" t="s">
        <v>8</v>
      </c>
      <c r="AD2892" s="22" t="s">
        <v>65</v>
      </c>
      <c r="AI2892" s="22" t="s">
        <v>9</v>
      </c>
      <c r="AN2892" s="22" t="s">
        <v>66</v>
      </c>
      <c r="AS2892" s="22" t="s">
        <v>51</v>
      </c>
      <c r="AX2892" s="22" t="s">
        <v>67</v>
      </c>
      <c r="BC2892" s="22" t="s">
        <v>52</v>
      </c>
      <c r="BH2892" s="22" t="s">
        <v>68</v>
      </c>
      <c r="BM2892" s="22" t="s">
        <v>63</v>
      </c>
      <c r="BQ2892" s="23" t="s">
        <v>69</v>
      </c>
      <c r="BR2892" s="23"/>
      <c r="BS2892" s="24"/>
      <c r="BT2892" s="24"/>
      <c r="BU2892" s="24"/>
      <c r="BW2892" s="22" t="s">
        <v>64</v>
      </c>
    </row>
    <row r="2893" spans="2:91" ht="18.600000000000001" customHeight="1" thickBot="1">
      <c r="D2893" s="249" t="s">
        <v>103</v>
      </c>
      <c r="E2893" s="250"/>
      <c r="F2893" s="251" t="s">
        <v>104</v>
      </c>
      <c r="G2893" s="252"/>
      <c r="H2893" s="229"/>
      <c r="I2893" s="253" t="s">
        <v>11</v>
      </c>
      <c r="J2893" s="254"/>
      <c r="K2893" s="255" t="s">
        <v>12</v>
      </c>
      <c r="L2893" s="256"/>
      <c r="M2893" s="24"/>
      <c r="N2893" s="253" t="s">
        <v>105</v>
      </c>
      <c r="O2893" s="254"/>
      <c r="P2893" s="255" t="s">
        <v>106</v>
      </c>
      <c r="Q2893" s="256"/>
      <c r="R2893" s="24"/>
      <c r="S2893" s="249" t="s">
        <v>107</v>
      </c>
      <c r="T2893" s="250"/>
      <c r="U2893" s="251" t="s">
        <v>108</v>
      </c>
      <c r="V2893" s="252"/>
      <c r="W2893" s="8"/>
      <c r="X2893" s="253" t="s">
        <v>109</v>
      </c>
      <c r="Y2893" s="254"/>
      <c r="Z2893" s="255" t="s">
        <v>110</v>
      </c>
      <c r="AA2893" s="256"/>
      <c r="AB2893" s="8"/>
      <c r="AC2893" s="253" t="s">
        <v>111</v>
      </c>
      <c r="AD2893" s="254"/>
      <c r="AE2893" s="255" t="s">
        <v>14</v>
      </c>
      <c r="AF2893" s="256"/>
      <c r="AG2893" s="8"/>
      <c r="AH2893" s="253" t="s">
        <v>112</v>
      </c>
      <c r="AI2893" s="254"/>
      <c r="AJ2893" s="255" t="s">
        <v>113</v>
      </c>
      <c r="AK2893" s="256"/>
      <c r="AL2893" s="8"/>
      <c r="AM2893" s="249" t="s">
        <v>114</v>
      </c>
      <c r="AN2893" s="250"/>
      <c r="AO2893" s="251" t="s">
        <v>115</v>
      </c>
      <c r="AP2893" s="252"/>
      <c r="AQ2893" s="24"/>
      <c r="AR2893" s="253" t="s">
        <v>116</v>
      </c>
      <c r="AS2893" s="254"/>
      <c r="AT2893" s="255" t="s">
        <v>13</v>
      </c>
      <c r="AU2893" s="256"/>
      <c r="AV2893" s="4"/>
      <c r="AW2893" s="253" t="s">
        <v>117</v>
      </c>
      <c r="AX2893" s="254"/>
      <c r="AY2893" s="255" t="s">
        <v>118</v>
      </c>
      <c r="AZ2893" s="256"/>
      <c r="BA2893" s="8"/>
      <c r="BB2893" s="253" t="s">
        <v>119</v>
      </c>
      <c r="BC2893" s="254"/>
      <c r="BD2893" s="255" t="s">
        <v>120</v>
      </c>
      <c r="BE2893" s="256"/>
      <c r="BF2893" s="4"/>
      <c r="BG2893" s="249" t="s">
        <v>121</v>
      </c>
      <c r="BH2893" s="250"/>
      <c r="BI2893" s="251" t="s">
        <v>122</v>
      </c>
      <c r="BJ2893" s="252"/>
      <c r="BK2893" s="4"/>
      <c r="BL2893" s="253" t="s">
        <v>123</v>
      </c>
      <c r="BM2893" s="254"/>
      <c r="BN2893" s="255" t="s">
        <v>124</v>
      </c>
      <c r="BO2893" s="256"/>
      <c r="BP2893" s="4"/>
      <c r="BQ2893" s="253" t="s">
        <v>125</v>
      </c>
      <c r="BR2893" s="254"/>
      <c r="BS2893" s="255" t="s">
        <v>126</v>
      </c>
      <c r="BT2893" s="256"/>
      <c r="BU2893" s="8"/>
      <c r="BV2893" s="253" t="s">
        <v>127</v>
      </c>
      <c r="BW2893" s="254"/>
      <c r="BX2893" s="255" t="s">
        <v>128</v>
      </c>
      <c r="BY2893" s="256"/>
      <c r="CA2893" s="27" t="s">
        <v>15</v>
      </c>
      <c r="CC2893" s="133" t="s">
        <v>70</v>
      </c>
      <c r="CD2893" s="9"/>
      <c r="CE2893" s="38"/>
      <c r="CF2893" s="38"/>
      <c r="CG2893" s="38"/>
      <c r="CH2893" s="38"/>
    </row>
    <row r="2894" spans="2:91" ht="18.600000000000001" customHeight="1" thickTop="1" thickBot="1">
      <c r="B2894" s="129">
        <v>7.78000000000001</v>
      </c>
      <c r="D2894" s="29">
        <v>1</v>
      </c>
      <c r="E2894" s="30">
        <v>0</v>
      </c>
      <c r="F2894" s="31">
        <v>0</v>
      </c>
      <c r="G2894" s="32">
        <f t="shared" ref="G2894:G2957" si="27878">-1/($E$8*$B2894)</f>
        <v>-8.4727506426735114E-2</v>
      </c>
      <c r="I2894" s="29">
        <v>1</v>
      </c>
      <c r="J2894" s="33">
        <v>0</v>
      </c>
      <c r="K2894" s="31">
        <v>0</v>
      </c>
      <c r="L2894" s="32">
        <v>0</v>
      </c>
      <c r="N2894" s="29">
        <f t="shared" ref="N2894" si="27879">D2894*I2894+F2894*I2897-E2894*J2894-G2894*J2897</f>
        <v>0.98656550944633514</v>
      </c>
      <c r="O2894" s="33">
        <f t="shared" ref="O2894" si="27880">(D2894*J2894+E2894*I2894+F2894*J2897+G2894*I2897)</f>
        <v>0</v>
      </c>
      <c r="P2894" s="31">
        <f t="shared" ref="P2894" si="27881">D2894*K2894+F2894*K2897-E2894*L2894-G2894*L2897</f>
        <v>0</v>
      </c>
      <c r="Q2894" s="32">
        <f t="shared" ref="Q2894" si="27882">(D2894*L2894+E2894*K2894+F2894*L2897+G2894*K2897)</f>
        <v>-8.4727506426735114E-2</v>
      </c>
      <c r="S2894" s="29">
        <v>1</v>
      </c>
      <c r="T2894" s="30">
        <v>0</v>
      </c>
      <c r="U2894" s="31">
        <v>0</v>
      </c>
      <c r="V2894" s="32">
        <f t="shared" ref="V2894:V2957" si="27883">-1/($T$8*$B2894)</f>
        <v>-0.16459768637532113</v>
      </c>
      <c r="X2894" s="29">
        <f t="shared" ref="X2894" si="27884">N2894*S2894+P2894*S2897-O2894*T2894-Q2894*T2897</f>
        <v>0.98656550944633514</v>
      </c>
      <c r="Y2894" s="33">
        <f t="shared" ref="Y2894" si="27885">(N2894*T2894+O2894*S2894+P2894*T2897+Q2894*S2897)</f>
        <v>0</v>
      </c>
      <c r="Z2894" s="31">
        <f t="shared" ref="Z2894" si="27886">N2894*U2894+P2894*U2897-O2894*V2894-Q2894*V2897</f>
        <v>0</v>
      </c>
      <c r="AA2894" s="32">
        <f t="shared" ref="AA2894" si="27887">(N2894*V2894+O2894*U2894+P2894*V2897+Q2894*U2897)</f>
        <v>-0.2471139067392919</v>
      </c>
      <c r="AB2894" s="8"/>
      <c r="AC2894" s="29">
        <v>1</v>
      </c>
      <c r="AD2894" s="33">
        <v>0</v>
      </c>
      <c r="AE2894" s="31">
        <v>0</v>
      </c>
      <c r="AF2894" s="32">
        <v>0</v>
      </c>
      <c r="AH2894" s="29">
        <f t="shared" ref="AH2894" si="27888">X2894*AC2894+Z2894*AC2897-Y2894*AD2894-AA2894*AD2897</f>
        <v>0.95603316085472134</v>
      </c>
      <c r="AI2894" s="33">
        <f t="shared" ref="AI2894" si="27889">(X2894*AD2894+Y2894*AC2894+Z2894*AD2897+AA2894*AC2897)</f>
        <v>0</v>
      </c>
      <c r="AJ2894" s="31">
        <f t="shared" ref="AJ2894" si="27890">X2894*AE2894+Z2894*AE2897-Y2894*AF2894-AA2894*AF2897</f>
        <v>0</v>
      </c>
      <c r="AK2894" s="32">
        <f t="shared" ref="AK2894" si="27891">(X2894*AF2894+Y2894*AE2894+Z2894*AF2897+AA2894*AE2897)</f>
        <v>-0.2471139067392919</v>
      </c>
      <c r="AL2894" s="8"/>
      <c r="AM2894" s="29">
        <v>1</v>
      </c>
      <c r="AN2894" s="30">
        <v>0</v>
      </c>
      <c r="AO2894" s="31">
        <v>0</v>
      </c>
      <c r="AP2894" s="32">
        <f t="shared" ref="AP2894:AP2957" si="27892">-1/($AN$8*$B2894)</f>
        <v>-0.1488470437017993</v>
      </c>
      <c r="AR2894" s="29">
        <f t="shared" ref="AR2894" si="27893">AH2894*AM2894+AJ2894*AM2897-AI2894*AN2894-AK2894*AN2897</f>
        <v>0.95603316085472134</v>
      </c>
      <c r="AS2894" s="33">
        <f t="shared" ref="AS2894" si="27894">(AH2894*AN2894+AI2894*AM2894+AJ2894*AN2897+AK2894*AM2897)</f>
        <v>0</v>
      </c>
      <c r="AT2894" s="31">
        <f t="shared" ref="AT2894" si="27895">AH2894*AO2894+AJ2894*AO2897-AI2894*AP2894-AK2894*AP2897</f>
        <v>0</v>
      </c>
      <c r="AU2894" s="32">
        <f t="shared" ref="AU2894" si="27896">(AH2894*AP2894+AI2894*AO2894+AJ2894*AP2897+AK2894*AO2897)</f>
        <v>-0.38941661641340392</v>
      </c>
      <c r="AV2894" s="8"/>
      <c r="AW2894" s="29">
        <v>1</v>
      </c>
      <c r="AX2894" s="33">
        <v>0</v>
      </c>
      <c r="AY2894" s="31">
        <v>0</v>
      </c>
      <c r="AZ2894" s="32">
        <v>0</v>
      </c>
      <c r="BB2894" s="29">
        <f t="shared" ref="BB2894" si="27897">AR2894*AW2894+AT2894*AW2897-AS2894*AX2894-AU2894*AX2897</f>
        <v>0.9123133687010474</v>
      </c>
      <c r="BC2894" s="33">
        <f t="shared" ref="BC2894" si="27898">(AR2894*AX2894+AS2894*AW2894+AT2894*AX2897+AU2894*AW2897)</f>
        <v>0</v>
      </c>
      <c r="BD2894" s="31">
        <f t="shared" ref="BD2894" si="27899">AR2894*AY2894+AT2894*AY2897-AS2894*AZ2894-AU2894*AZ2897</f>
        <v>0</v>
      </c>
      <c r="BE2894" s="32">
        <f t="shared" ref="BE2894" si="27900">(AR2894*AZ2894+AS2894*AY2894+AT2894*AZ2897+AU2894*AY2897)</f>
        <v>-0.38941661641340392</v>
      </c>
      <c r="BF2894" s="8"/>
      <c r="BG2894" s="29">
        <v>1</v>
      </c>
      <c r="BH2894" s="30">
        <v>0</v>
      </c>
      <c r="BI2894" s="31">
        <v>0</v>
      </c>
      <c r="BJ2894" s="32">
        <f t="shared" ref="BJ2894:BJ2957" si="27901">-1/($BH$8*$B2894)</f>
        <v>-5.2338046272493499E-2</v>
      </c>
      <c r="BL2894" s="29">
        <f t="shared" ref="BL2894" si="27902">BB2894*BG2894+BD2894*BG2897-BC2894*BH2894-BE2894*BH2897</f>
        <v>0.9123133687010474</v>
      </c>
      <c r="BM2894" s="33">
        <f t="shared" ref="BM2894" si="27903">(BB2894*BH2894+BC2894*BG2894+BD2894*BH2897+BE2894*BG2897)</f>
        <v>0</v>
      </c>
      <c r="BN2894" s="31">
        <f t="shared" ref="BN2894" si="27904">BB2894*BI2894+BD2894*BI2897-BC2894*BJ2894-BE2894*BJ2897</f>
        <v>0</v>
      </c>
      <c r="BO2894" s="32">
        <f t="shared" ref="BO2894" si="27905">(BB2894*BJ2894+BC2894*BI2894+BD2894*BJ2897+BE2894*BI2897)</f>
        <v>-0.43716531571949374</v>
      </c>
      <c r="BP2894" s="8"/>
      <c r="BQ2894" s="34">
        <v>1</v>
      </c>
      <c r="BR2894" s="35">
        <v>0</v>
      </c>
      <c r="BS2894" s="11">
        <v>0</v>
      </c>
      <c r="BT2894" s="36">
        <v>0</v>
      </c>
      <c r="BV2894" s="29">
        <f t="shared" ref="BV2894" si="27906">BL2894*BQ2894+BN2894*BQ2897-BM2894*BR2894-BO2894*BR2897</f>
        <v>0.9123133687010474</v>
      </c>
      <c r="BW2894" s="33">
        <f t="shared" ref="BW2894" si="27907">(BL2894*BR2894+BM2894*BQ2894+BN2894*BR2897+BO2894*BQ2897)</f>
        <v>-0.43716531571949374</v>
      </c>
      <c r="BX2894" s="31">
        <f t="shared" ref="BX2894" si="27908">BL2894*BS2894+BN2894*BS2897-BM2894*BT2894-BO2894*BT2897</f>
        <v>0</v>
      </c>
      <c r="BY2894" s="32">
        <f t="shared" ref="BY2894" si="27909">(BL2894*BT2894+BM2894*BS2894+BN2894*BT2897+BO2894*BS2897)</f>
        <v>-0.43716531571949374</v>
      </c>
      <c r="CA2894" s="37">
        <f t="shared" ref="CA2894" si="27910">20*LOG(((1+$BR$8)/$BR$8)/((BV2894+BV2897)^2+(BW2894+BW2897)^2)^0.5)</f>
        <v>-3.1174338589917755E-3</v>
      </c>
      <c r="CC2894" s="134">
        <f t="shared" ref="CC2894" si="27911">((BV2894^2+BW2894^2)^0.5)/((BV2897^2+BW2897^2)^0.5)</f>
        <v>1.0222080485343876</v>
      </c>
      <c r="CD2894" s="9"/>
      <c r="CE2894" s="38"/>
      <c r="CF2894" s="38"/>
      <c r="CG2894" s="38"/>
      <c r="CH2894" s="38"/>
      <c r="CM2894" s="129">
        <v>7.7600000000000096</v>
      </c>
    </row>
    <row r="2895" spans="2:91" ht="18.600000000000001" customHeight="1" thickBot="1">
      <c r="D2895" s="39"/>
      <c r="G2895" s="40"/>
      <c r="I2895" s="39"/>
      <c r="L2895" s="40"/>
      <c r="N2895" s="39"/>
      <c r="Q2895" s="40"/>
      <c r="S2895" s="39"/>
      <c r="V2895" s="40"/>
      <c r="X2895" s="39"/>
      <c r="AA2895" s="40"/>
      <c r="AC2895" s="39"/>
      <c r="AF2895" s="40"/>
      <c r="AH2895" s="39"/>
      <c r="AK2895" s="40"/>
      <c r="AM2895" s="39"/>
      <c r="AP2895" s="40"/>
      <c r="AR2895" s="39"/>
      <c r="AU2895" s="40"/>
      <c r="AW2895" s="39"/>
      <c r="AZ2895" s="40"/>
      <c r="BB2895" s="39"/>
      <c r="BE2895" s="40"/>
      <c r="BG2895" s="39"/>
      <c r="BJ2895" s="40"/>
      <c r="BL2895" s="39"/>
      <c r="BO2895" s="40"/>
      <c r="BQ2895" s="34"/>
      <c r="BR2895" s="11"/>
      <c r="BS2895" s="11"/>
      <c r="BT2895" s="41"/>
      <c r="BV2895" s="39"/>
      <c r="BY2895" s="40"/>
      <c r="CC2895" s="135"/>
      <c r="CD2895" s="9"/>
      <c r="CE2895" s="38"/>
      <c r="CF2895" s="38"/>
      <c r="CG2895" s="38"/>
      <c r="CH2895" s="38"/>
    </row>
    <row r="2896" spans="2:91" ht="18.600000000000001" customHeight="1" thickBot="1">
      <c r="D2896" s="258" t="s">
        <v>129</v>
      </c>
      <c r="E2896" s="259"/>
      <c r="F2896" s="260" t="s">
        <v>130</v>
      </c>
      <c r="G2896" s="261"/>
      <c r="H2896" s="229"/>
      <c r="I2896" s="258" t="s">
        <v>131</v>
      </c>
      <c r="J2896" s="259"/>
      <c r="K2896" s="260" t="s">
        <v>132</v>
      </c>
      <c r="L2896" s="261"/>
      <c r="N2896" s="253" t="s">
        <v>133</v>
      </c>
      <c r="O2896" s="254"/>
      <c r="P2896" s="255" t="s">
        <v>134</v>
      </c>
      <c r="Q2896" s="256"/>
      <c r="S2896" s="258" t="s">
        <v>135</v>
      </c>
      <c r="T2896" s="259"/>
      <c r="U2896" s="260" t="s">
        <v>136</v>
      </c>
      <c r="V2896" s="261"/>
      <c r="W2896" s="8"/>
      <c r="X2896" s="253" t="s">
        <v>137</v>
      </c>
      <c r="Y2896" s="254"/>
      <c r="Z2896" s="255" t="s">
        <v>138</v>
      </c>
      <c r="AA2896" s="256"/>
      <c r="AB2896" s="8"/>
      <c r="AC2896" s="258" t="s">
        <v>139</v>
      </c>
      <c r="AD2896" s="259"/>
      <c r="AE2896" s="260" t="s">
        <v>140</v>
      </c>
      <c r="AF2896" s="261"/>
      <c r="AG2896" s="8"/>
      <c r="AH2896" s="253" t="s">
        <v>141</v>
      </c>
      <c r="AI2896" s="254"/>
      <c r="AJ2896" s="255" t="s">
        <v>142</v>
      </c>
      <c r="AK2896" s="256"/>
      <c r="AL2896" s="8"/>
      <c r="AM2896" s="258" t="s">
        <v>143</v>
      </c>
      <c r="AN2896" s="259"/>
      <c r="AO2896" s="260" t="s">
        <v>144</v>
      </c>
      <c r="AP2896" s="261"/>
      <c r="AR2896" s="253" t="s">
        <v>145</v>
      </c>
      <c r="AS2896" s="254"/>
      <c r="AT2896" s="255" t="s">
        <v>146</v>
      </c>
      <c r="AU2896" s="256"/>
      <c r="AV2896" s="4"/>
      <c r="AW2896" s="258" t="s">
        <v>147</v>
      </c>
      <c r="AX2896" s="259"/>
      <c r="AY2896" s="260" t="s">
        <v>148</v>
      </c>
      <c r="AZ2896" s="261"/>
      <c r="BA2896" s="8"/>
      <c r="BB2896" s="253" t="s">
        <v>149</v>
      </c>
      <c r="BC2896" s="254"/>
      <c r="BD2896" s="255" t="s">
        <v>150</v>
      </c>
      <c r="BE2896" s="256"/>
      <c r="BF2896" s="4"/>
      <c r="BG2896" s="258" t="s">
        <v>151</v>
      </c>
      <c r="BH2896" s="259"/>
      <c r="BI2896" s="260" t="s">
        <v>152</v>
      </c>
      <c r="BJ2896" s="261"/>
      <c r="BK2896" s="4"/>
      <c r="BL2896" s="253" t="s">
        <v>153</v>
      </c>
      <c r="BM2896" s="254"/>
      <c r="BN2896" s="255" t="s">
        <v>154</v>
      </c>
      <c r="BO2896" s="256"/>
      <c r="BP2896" s="4"/>
      <c r="BQ2896" s="258" t="s">
        <v>155</v>
      </c>
      <c r="BR2896" s="259"/>
      <c r="BS2896" s="260" t="s">
        <v>156</v>
      </c>
      <c r="BT2896" s="261"/>
      <c r="BU2896" s="8"/>
      <c r="BV2896" s="253" t="s">
        <v>157</v>
      </c>
      <c r="BW2896" s="254"/>
      <c r="BX2896" s="255" t="s">
        <v>158</v>
      </c>
      <c r="BY2896" s="256"/>
      <c r="CA2896" s="46" t="s">
        <v>16</v>
      </c>
      <c r="CC2896" s="136" t="s">
        <v>71</v>
      </c>
      <c r="CD2896" s="9"/>
      <c r="CE2896" s="38"/>
      <c r="CF2896" s="38"/>
      <c r="CG2896" s="38"/>
      <c r="CH2896" s="38"/>
    </row>
    <row r="2897" spans="2:91" ht="18.600000000000001" customHeight="1" thickTop="1" thickBot="1">
      <c r="D2897" s="29">
        <v>0</v>
      </c>
      <c r="E2897" s="33">
        <v>0</v>
      </c>
      <c r="F2897" s="31">
        <v>1</v>
      </c>
      <c r="G2897" s="32">
        <v>0</v>
      </c>
      <c r="I2897" s="29">
        <v>0</v>
      </c>
      <c r="J2897" s="33">
        <f t="shared" ref="J2897" si="27912">IF(0=(1-$J$8*$K$8*$B2894^2),10^14,$B2894*$J$8/(1-$J$8*$K$8*$B2894^2))</f>
        <v>-0.15856114643574243</v>
      </c>
      <c r="K2897" s="31">
        <v>1</v>
      </c>
      <c r="L2897" s="32">
        <v>0</v>
      </c>
      <c r="N2897" s="29">
        <f t="shared" ref="N2897" si="27913">D2897*I2894+F2897*I2897-E2897*J2894-G2897*J2897</f>
        <v>0</v>
      </c>
      <c r="O2897" s="33">
        <f t="shared" ref="O2897" si="27914">(D2897*J2894+E2897*I2894+F2897*J2897+G2897*I2897)</f>
        <v>-0.15856114643574243</v>
      </c>
      <c r="P2897" s="31">
        <f t="shared" ref="P2897" si="27915">D2897*K2894+F2897*K2897-E2897*L2894-G2897*L2897</f>
        <v>1</v>
      </c>
      <c r="Q2897" s="32">
        <f t="shared" ref="Q2897" si="27916">(D2897*L2894+E2897*K2894+F2897*L2897+G2897*K2897)</f>
        <v>0</v>
      </c>
      <c r="S2897" s="29">
        <v>0</v>
      </c>
      <c r="T2897" s="33">
        <v>0</v>
      </c>
      <c r="U2897" s="31">
        <v>1</v>
      </c>
      <c r="V2897" s="32">
        <v>0</v>
      </c>
      <c r="X2897" s="29">
        <f t="shared" ref="X2897" si="27917">N2897*S2894+P2897*S2897-O2897*T2894-Q2897*T2897</f>
        <v>0</v>
      </c>
      <c r="Y2897" s="33">
        <f t="shared" ref="Y2897" si="27918">(N2897*T2894+O2897*S2894+P2897*T2897+Q2897*S2897)</f>
        <v>-0.15856114643574243</v>
      </c>
      <c r="Z2897" s="31">
        <f t="shared" ref="Z2897" si="27919">N2897*U2894+P2897*U2897-O2897*V2894-Q2897*V2897</f>
        <v>0.9739012021476583</v>
      </c>
      <c r="AA2897" s="32">
        <f t="shared" ref="AA2897" si="27920">(N2897*V2894+O2897*U2894+P2897*V2897+Q2897*U2897)</f>
        <v>0</v>
      </c>
      <c r="AB2897" s="8"/>
      <c r="AC2897" s="29">
        <v>0</v>
      </c>
      <c r="AD2897" s="33">
        <f t="shared" ref="AD2897" si="27921">IF(0=(1-$AD$8*$AE$8*$B2894^2),10^14,$B2894*$AD$8/(1-$AD$8*$AE$8*$B2894^2))</f>
        <v>-0.12355576824668885</v>
      </c>
      <c r="AE2897" s="31">
        <v>1</v>
      </c>
      <c r="AF2897" s="32">
        <v>0</v>
      </c>
      <c r="AH2897" s="29">
        <f t="shared" ref="AH2897" si="27922">X2897*AC2894+Z2897*AC2897-Y2897*AD2894-AA2897*AD2897</f>
        <v>0</v>
      </c>
      <c r="AI2897" s="33">
        <f t="shared" ref="AI2897" si="27923">(X2897*AD2894+Y2897*AC2894+Z2897*AD2897+AA2897*AC2897)</f>
        <v>-0.27889225766347014</v>
      </c>
      <c r="AJ2897" s="31">
        <f t="shared" ref="AJ2897" si="27924">X2897*AE2894+Z2897*AE2897-Y2897*AF2894-AA2897*AF2897</f>
        <v>0.9739012021476583</v>
      </c>
      <c r="AK2897" s="32">
        <f t="shared" ref="AK2897" si="27925">(X2897*AF2894+Y2897*AE2894+Z2897*AF2897+AA2897*AE2897)</f>
        <v>0</v>
      </c>
      <c r="AL2897" s="8"/>
      <c r="AM2897" s="29">
        <v>0</v>
      </c>
      <c r="AN2897" s="33">
        <v>0</v>
      </c>
      <c r="AO2897" s="31">
        <v>1</v>
      </c>
      <c r="AP2897" s="32">
        <v>0</v>
      </c>
      <c r="AR2897" s="29">
        <f t="shared" ref="AR2897" si="27926">AH2897*AM2894+AJ2897*AM2897-AI2897*AN2894-AK2897*AN2897</f>
        <v>0</v>
      </c>
      <c r="AS2897" s="33">
        <f t="shared" ref="AS2897" si="27927">(AH2897*AN2894+AI2897*AM2894+AJ2897*AN2897+AK2897*AM2897)</f>
        <v>-0.27889225766347014</v>
      </c>
      <c r="AT2897" s="31">
        <f t="shared" ref="AT2897" si="27928">AH2897*AO2894+AJ2897*AO2897-AI2897*AP2894-AK2897*AP2897</f>
        <v>0.93238891408313029</v>
      </c>
      <c r="AU2897" s="32">
        <f t="shared" ref="AU2897" si="27929">(AH2897*AP2894+AI2897*AO2894+AJ2897*AP2897+AK2897*AO2897)</f>
        <v>0</v>
      </c>
      <c r="AV2897" s="8"/>
      <c r="AW2897" s="29">
        <v>0</v>
      </c>
      <c r="AX2897" s="33">
        <f t="shared" ref="AX2897" si="27930">IF(0=(1-$AX$8*$AY$8*$B2894^2),10^14,$B2894*$AX$8/(1-$AX$8*$AY$8*$B2894^2))</f>
        <v>-0.11226997079975928</v>
      </c>
      <c r="AY2897" s="31">
        <v>1</v>
      </c>
      <c r="AZ2897" s="32">
        <v>0</v>
      </c>
      <c r="BB2897" s="29">
        <f t="shared" ref="BB2897" si="27931">AR2897*AW2894+AT2897*AW2897-AS2897*AX2894-AU2897*AX2897</f>
        <v>0</v>
      </c>
      <c r="BC2897" s="33">
        <f t="shared" ref="BC2897" si="27932">(AR2897*AX2894+AS2897*AW2894+AT2897*AX2897+AU2897*AW2897)</f>
        <v>-0.38357153382160247</v>
      </c>
      <c r="BD2897" s="31">
        <f t="shared" ref="BD2897" si="27933">AR2897*AY2894+AT2897*AY2897-AS2897*AZ2894-AU2897*AZ2897</f>
        <v>0.93238891408313029</v>
      </c>
      <c r="BE2897" s="32">
        <f t="shared" ref="BE2897" si="27934">(AR2897*AZ2894+AS2897*AY2894+AT2897*AZ2897+AU2897*AY2897)</f>
        <v>0</v>
      </c>
      <c r="BF2897" s="8"/>
      <c r="BG2897" s="29">
        <v>0</v>
      </c>
      <c r="BH2897" s="33">
        <v>0</v>
      </c>
      <c r="BI2897" s="31">
        <v>1</v>
      </c>
      <c r="BJ2897" s="32">
        <v>0</v>
      </c>
      <c r="BL2897" s="29">
        <f t="shared" ref="BL2897" si="27935">BB2897*BG2894+BD2897*BG2897-BC2897*BH2894-BE2897*BH2897</f>
        <v>0</v>
      </c>
      <c r="BM2897" s="33">
        <f t="shared" ref="BM2897" si="27936">(BB2897*BH2894+BC2897*BG2894+BD2897*BH2897+BE2897*BG2897)</f>
        <v>-0.38357153382160247</v>
      </c>
      <c r="BN2897" s="31">
        <f t="shared" ref="BN2897" si="27937">BB2897*BI2894+BD2897*BI2897-BC2897*BJ2894-BE2897*BJ2897</f>
        <v>0.91231352939716392</v>
      </c>
      <c r="BO2897" s="32">
        <f t="shared" ref="BO2897" si="27938">(BB2897*BJ2894+BC2897*BI2894+BD2897*BJ2897+BE2897*BI2897)</f>
        <v>0</v>
      </c>
      <c r="BP2897" s="8"/>
      <c r="BQ2897" s="19">
        <f t="shared" ref="BQ2897:BQ2960" si="27939">1/$BR$8</f>
        <v>1</v>
      </c>
      <c r="BR2897" s="47">
        <v>0</v>
      </c>
      <c r="BS2897" s="48">
        <v>1</v>
      </c>
      <c r="BT2897" s="49">
        <v>0</v>
      </c>
      <c r="BV2897" s="29">
        <f t="shared" ref="BV2897" si="27940">BL2897*BQ2894+BN2897*BQ2897-BM2897*BR2894-BO2897*BR2897</f>
        <v>0.91231352939716392</v>
      </c>
      <c r="BW2897" s="33">
        <f t="shared" ref="BW2897" si="27941">(BL2897*BR2894+BM2897*BQ2894+BN2897*BR2897+BO2897*BQ2897)</f>
        <v>-0.38357153382160247</v>
      </c>
      <c r="BX2897" s="31">
        <f t="shared" ref="BX2897" si="27942">BL2897*BS2894+BN2897*BS2897-BM2897*BT2894-BO2897*BT2897</f>
        <v>0.91231352939716392</v>
      </c>
      <c r="BY2897" s="32">
        <f t="shared" ref="BY2897" si="27943">(BL2897*BT2894+BM2897*BS2894+BN2897*BT2897+BO2897*BS2897)</f>
        <v>0</v>
      </c>
      <c r="CA2897" s="50">
        <f t="shared" ref="CA2897" si="27944">(180/PI())*ATAN(-1*(BW2894+BW2897)/(BV2894+BV2897))</f>
        <v>24.218728906919718</v>
      </c>
      <c r="CC2897" s="137">
        <f t="shared" ref="CC2897" si="27945">20*LOG(((1-(10^(CA2894/20)^2)*(1-((1-CC2894)/(1+CC2894))^2))^0.5))</f>
        <v>-30.767157553424322</v>
      </c>
      <c r="CD2897" s="9"/>
      <c r="CE2897" s="38"/>
      <c r="CF2897" s="38"/>
      <c r="CG2897" s="38"/>
      <c r="CH2897" s="38"/>
    </row>
    <row r="2898" spans="2:91" ht="18.600000000000001" customHeight="1">
      <c r="CC2898" s="42"/>
    </row>
    <row r="2899" spans="2:91" ht="18.600000000000001" customHeight="1" thickBot="1">
      <c r="E2899" s="22" t="s">
        <v>4</v>
      </c>
      <c r="J2899" s="22" t="s">
        <v>5</v>
      </c>
      <c r="O2899" s="22" t="s">
        <v>6</v>
      </c>
      <c r="T2899" s="22" t="s">
        <v>7</v>
      </c>
      <c r="Y2899" s="22" t="s">
        <v>8</v>
      </c>
      <c r="AD2899" s="22" t="s">
        <v>65</v>
      </c>
      <c r="AI2899" s="22" t="s">
        <v>9</v>
      </c>
      <c r="AN2899" s="22" t="s">
        <v>66</v>
      </c>
      <c r="AS2899" s="22" t="s">
        <v>51</v>
      </c>
      <c r="AX2899" s="22" t="s">
        <v>67</v>
      </c>
      <c r="BC2899" s="22" t="s">
        <v>52</v>
      </c>
      <c r="BH2899" s="22" t="s">
        <v>68</v>
      </c>
      <c r="BM2899" s="22" t="s">
        <v>63</v>
      </c>
      <c r="BQ2899" s="23" t="s">
        <v>69</v>
      </c>
      <c r="BR2899" s="23"/>
      <c r="BS2899" s="24"/>
      <c r="BT2899" s="24"/>
      <c r="BU2899" s="24"/>
      <c r="BW2899" s="22" t="s">
        <v>64</v>
      </c>
    </row>
    <row r="2900" spans="2:91" ht="18.600000000000001" customHeight="1" thickBot="1">
      <c r="D2900" s="249" t="s">
        <v>103</v>
      </c>
      <c r="E2900" s="250"/>
      <c r="F2900" s="251" t="s">
        <v>104</v>
      </c>
      <c r="G2900" s="252"/>
      <c r="H2900" s="229"/>
      <c r="I2900" s="253" t="s">
        <v>11</v>
      </c>
      <c r="J2900" s="254"/>
      <c r="K2900" s="255" t="s">
        <v>12</v>
      </c>
      <c r="L2900" s="256"/>
      <c r="M2900" s="24"/>
      <c r="N2900" s="253" t="s">
        <v>105</v>
      </c>
      <c r="O2900" s="254"/>
      <c r="P2900" s="255" t="s">
        <v>106</v>
      </c>
      <c r="Q2900" s="256"/>
      <c r="R2900" s="24"/>
      <c r="S2900" s="249" t="s">
        <v>107</v>
      </c>
      <c r="T2900" s="250"/>
      <c r="U2900" s="251" t="s">
        <v>108</v>
      </c>
      <c r="V2900" s="252"/>
      <c r="W2900" s="8"/>
      <c r="X2900" s="253" t="s">
        <v>109</v>
      </c>
      <c r="Y2900" s="254"/>
      <c r="Z2900" s="255" t="s">
        <v>110</v>
      </c>
      <c r="AA2900" s="256"/>
      <c r="AB2900" s="8"/>
      <c r="AC2900" s="253" t="s">
        <v>111</v>
      </c>
      <c r="AD2900" s="254"/>
      <c r="AE2900" s="255" t="s">
        <v>14</v>
      </c>
      <c r="AF2900" s="256"/>
      <c r="AG2900" s="8"/>
      <c r="AH2900" s="253" t="s">
        <v>112</v>
      </c>
      <c r="AI2900" s="254"/>
      <c r="AJ2900" s="255" t="s">
        <v>113</v>
      </c>
      <c r="AK2900" s="256"/>
      <c r="AL2900" s="8"/>
      <c r="AM2900" s="249" t="s">
        <v>114</v>
      </c>
      <c r="AN2900" s="250"/>
      <c r="AO2900" s="251" t="s">
        <v>115</v>
      </c>
      <c r="AP2900" s="252"/>
      <c r="AQ2900" s="24"/>
      <c r="AR2900" s="253" t="s">
        <v>116</v>
      </c>
      <c r="AS2900" s="254"/>
      <c r="AT2900" s="255" t="s">
        <v>13</v>
      </c>
      <c r="AU2900" s="256"/>
      <c r="AV2900" s="4"/>
      <c r="AW2900" s="253" t="s">
        <v>117</v>
      </c>
      <c r="AX2900" s="254"/>
      <c r="AY2900" s="255" t="s">
        <v>118</v>
      </c>
      <c r="AZ2900" s="256"/>
      <c r="BA2900" s="8"/>
      <c r="BB2900" s="253" t="s">
        <v>119</v>
      </c>
      <c r="BC2900" s="254"/>
      <c r="BD2900" s="255" t="s">
        <v>120</v>
      </c>
      <c r="BE2900" s="256"/>
      <c r="BF2900" s="4"/>
      <c r="BG2900" s="249" t="s">
        <v>121</v>
      </c>
      <c r="BH2900" s="250"/>
      <c r="BI2900" s="251" t="s">
        <v>122</v>
      </c>
      <c r="BJ2900" s="252"/>
      <c r="BK2900" s="4"/>
      <c r="BL2900" s="253" t="s">
        <v>123</v>
      </c>
      <c r="BM2900" s="254"/>
      <c r="BN2900" s="255" t="s">
        <v>124</v>
      </c>
      <c r="BO2900" s="256"/>
      <c r="BP2900" s="4"/>
      <c r="BQ2900" s="253" t="s">
        <v>125</v>
      </c>
      <c r="BR2900" s="254"/>
      <c r="BS2900" s="255" t="s">
        <v>126</v>
      </c>
      <c r="BT2900" s="256"/>
      <c r="BU2900" s="8"/>
      <c r="BV2900" s="253" t="s">
        <v>127</v>
      </c>
      <c r="BW2900" s="254"/>
      <c r="BX2900" s="255" t="s">
        <v>128</v>
      </c>
      <c r="BY2900" s="256"/>
      <c r="CA2900" s="27" t="s">
        <v>15</v>
      </c>
      <c r="CC2900" s="133" t="s">
        <v>70</v>
      </c>
      <c r="CD2900" s="9"/>
      <c r="CE2900" s="38"/>
      <c r="CF2900" s="38"/>
      <c r="CG2900" s="38"/>
      <c r="CH2900" s="38"/>
    </row>
    <row r="2901" spans="2:91" ht="18.600000000000001" customHeight="1" thickTop="1" thickBot="1">
      <c r="B2901" s="129">
        <v>7.8000000000000096</v>
      </c>
      <c r="D2901" s="29">
        <v>1</v>
      </c>
      <c r="E2901" s="30">
        <v>0</v>
      </c>
      <c r="F2901" s="31">
        <v>0</v>
      </c>
      <c r="G2901" s="32">
        <f t="shared" ref="G2901:G2964" si="27946">-1/($E$8*$B2901)</f>
        <v>-8.4510256410256307E-2</v>
      </c>
      <c r="I2901" s="29">
        <v>1</v>
      </c>
      <c r="J2901" s="33">
        <v>0</v>
      </c>
      <c r="K2901" s="31">
        <v>0</v>
      </c>
      <c r="L2901" s="32">
        <v>0</v>
      </c>
      <c r="N2901" s="29">
        <f t="shared" ref="N2901" si="27947">D2901*I2901+F2901*I2904-E2901*J2901-G2901*J2904</f>
        <v>0.98663449038854711</v>
      </c>
      <c r="O2901" s="33">
        <f t="shared" ref="O2901" si="27948">(D2901*J2901+E2901*I2901+F2901*J2904+G2901*I2904)</f>
        <v>0</v>
      </c>
      <c r="P2901" s="31">
        <f t="shared" ref="P2901" si="27949">D2901*K2901+F2901*K2904-E2901*L2901-G2901*L2904</f>
        <v>0</v>
      </c>
      <c r="Q2901" s="32">
        <f t="shared" ref="Q2901" si="27950">(D2901*L2901+E2901*K2901+F2901*L2904+G2901*K2904)</f>
        <v>-8.4510256410256307E-2</v>
      </c>
      <c r="S2901" s="29">
        <v>1</v>
      </c>
      <c r="T2901" s="30">
        <v>0</v>
      </c>
      <c r="U2901" s="31">
        <v>0</v>
      </c>
      <c r="V2901" s="32">
        <f t="shared" ref="V2901:V2964" si="27951">-1/($T$8*$B2901)</f>
        <v>-0.16417564102564081</v>
      </c>
      <c r="X2901" s="29">
        <f t="shared" ref="X2901" si="27952">N2901*S2901+P2901*S2904-O2901*T2901-Q2901*T2904</f>
        <v>0.98663449038854711</v>
      </c>
      <c r="Y2901" s="33">
        <f t="shared" ref="Y2901" si="27953">(N2901*T2901+O2901*S2901+P2901*T2904+Q2901*S2904)</f>
        <v>0</v>
      </c>
      <c r="Z2901" s="31">
        <f t="shared" ref="Z2901" si="27954">N2901*U2901+P2901*U2904-O2901*V2901-Q2901*V2904</f>
        <v>0</v>
      </c>
      <c r="AA2901" s="32">
        <f t="shared" ref="AA2901" si="27955">(N2901*V2901+O2901*U2901+P2901*V2904+Q2901*U2904)</f>
        <v>-0.24649160632780248</v>
      </c>
      <c r="AB2901" s="8"/>
      <c r="AC2901" s="29">
        <v>1</v>
      </c>
      <c r="AD2901" s="33">
        <v>0</v>
      </c>
      <c r="AE2901" s="31">
        <v>0</v>
      </c>
      <c r="AF2901" s="32">
        <v>0</v>
      </c>
      <c r="AH2901" s="29">
        <f t="shared" ref="AH2901" si="27956">X2901*AC2901+Z2901*AC2904-Y2901*AD2901-AA2901*AD2904</f>
        <v>0.95625859581877104</v>
      </c>
      <c r="AI2901" s="33">
        <f t="shared" ref="AI2901" si="27957">(X2901*AD2901+Y2901*AC2901+Z2901*AD2904+AA2901*AC2904)</f>
        <v>0</v>
      </c>
      <c r="AJ2901" s="31">
        <f t="shared" ref="AJ2901" si="27958">X2901*AE2901+Z2901*AE2904-Y2901*AF2901-AA2901*AF2904</f>
        <v>0</v>
      </c>
      <c r="AK2901" s="32">
        <f t="shared" ref="AK2901" si="27959">(X2901*AF2901+Y2901*AE2901+Z2901*AF2904+AA2901*AE2904)</f>
        <v>-0.24649160632780248</v>
      </c>
      <c r="AL2901" s="8"/>
      <c r="AM2901" s="29">
        <v>1</v>
      </c>
      <c r="AN2901" s="30">
        <v>0</v>
      </c>
      <c r="AO2901" s="31">
        <v>0</v>
      </c>
      <c r="AP2901" s="32">
        <f t="shared" ref="AP2901:AP2964" si="27960">-1/($AN$8*$B2901)</f>
        <v>-0.14846538461538444</v>
      </c>
      <c r="AR2901" s="29">
        <f t="shared" ref="AR2901" si="27961">AH2901*AM2901+AJ2901*AM2904-AI2901*AN2901-AK2901*AN2904</f>
        <v>0.95625859581877104</v>
      </c>
      <c r="AS2901" s="33">
        <f t="shared" ref="AS2901" si="27962">(AH2901*AN2901+AI2901*AM2901+AJ2901*AN2904+AK2901*AM2904)</f>
        <v>0</v>
      </c>
      <c r="AT2901" s="31">
        <f t="shared" ref="AT2901" si="27963">AH2901*AO2901+AJ2901*AO2904-AI2901*AP2901-AK2901*AP2904</f>
        <v>0</v>
      </c>
      <c r="AU2901" s="32">
        <f t="shared" ref="AU2901" si="27964">(AH2901*AP2901+AI2901*AO2901+AJ2901*AP2904+AK2901*AO2904)</f>
        <v>-0.3884629065478038</v>
      </c>
      <c r="AV2901" s="8"/>
      <c r="AW2901" s="29">
        <v>1</v>
      </c>
      <c r="AX2901" s="33">
        <v>0</v>
      </c>
      <c r="AY2901" s="31">
        <v>0</v>
      </c>
      <c r="AZ2901" s="32">
        <v>0</v>
      </c>
      <c r="BB2901" s="29">
        <f t="shared" ref="BB2901" si="27965">AR2901*AW2901+AT2901*AW2904-AS2901*AX2901-AU2901*AX2904</f>
        <v>0.91275925036181527</v>
      </c>
      <c r="BC2901" s="33">
        <f t="shared" ref="BC2901" si="27966">(AR2901*AX2901+AS2901*AW2901+AT2901*AX2904+AU2901*AW2904)</f>
        <v>0</v>
      </c>
      <c r="BD2901" s="31">
        <f t="shared" ref="BD2901" si="27967">AR2901*AY2901+AT2901*AY2904-AS2901*AZ2901-AU2901*AZ2904</f>
        <v>0</v>
      </c>
      <c r="BE2901" s="32">
        <f t="shared" ref="BE2901" si="27968">(AR2901*AZ2901+AS2901*AY2901+AT2901*AZ2904+AU2901*AY2904)</f>
        <v>-0.3884629065478038</v>
      </c>
      <c r="BF2901" s="8"/>
      <c r="BG2901" s="29">
        <v>1</v>
      </c>
      <c r="BH2901" s="30">
        <v>0</v>
      </c>
      <c r="BI2901" s="31">
        <v>0</v>
      </c>
      <c r="BJ2901" s="32">
        <f t="shared" ref="BJ2901:BJ2964" si="27969">-1/($BH$8*$B2901)</f>
        <v>-5.2203846153846087E-2</v>
      </c>
      <c r="BL2901" s="29">
        <f t="shared" ref="BL2901" si="27970">BB2901*BG2901+BD2901*BG2904-BC2901*BH2901-BE2901*BH2904</f>
        <v>0.91275925036181527</v>
      </c>
      <c r="BM2901" s="33">
        <f t="shared" ref="BM2901" si="27971">(BB2901*BH2901+BC2901*BG2901+BD2901*BH2904+BE2901*BG2904)</f>
        <v>0</v>
      </c>
      <c r="BN2901" s="31">
        <f t="shared" ref="BN2901" si="27972">BB2901*BI2901+BD2901*BI2904-BC2901*BJ2901-BE2901*BJ2904</f>
        <v>0</v>
      </c>
      <c r="BO2901" s="32">
        <f t="shared" ref="BO2901" si="27973">(BB2901*BJ2901+BC2901*BI2901+BD2901*BJ2904+BE2901*BI2904)</f>
        <v>-0.43611245002919186</v>
      </c>
      <c r="BP2901" s="8"/>
      <c r="BQ2901" s="34">
        <v>1</v>
      </c>
      <c r="BR2901" s="35">
        <v>0</v>
      </c>
      <c r="BS2901" s="11">
        <v>0</v>
      </c>
      <c r="BT2901" s="36">
        <v>0</v>
      </c>
      <c r="BV2901" s="29">
        <f t="shared" ref="BV2901" si="27974">BL2901*BQ2901+BN2901*BQ2904-BM2901*BR2901-BO2901*BR2904</f>
        <v>0.91275925036181527</v>
      </c>
      <c r="BW2901" s="33">
        <f t="shared" ref="BW2901" si="27975">(BL2901*BR2901+BM2901*BQ2901+BN2901*BR2904+BO2901*BQ2904)</f>
        <v>-0.43611245002919186</v>
      </c>
      <c r="BX2901" s="31">
        <f t="shared" ref="BX2901" si="27976">BL2901*BS2901+BN2901*BS2904-BM2901*BT2901-BO2901*BT2904</f>
        <v>0</v>
      </c>
      <c r="BY2901" s="32">
        <f t="shared" ref="BY2901" si="27977">(BL2901*BT2901+BM2901*BS2901+BN2901*BT2904+BO2901*BS2904)</f>
        <v>-0.43611245002919186</v>
      </c>
      <c r="CA2901" s="37">
        <f t="shared" ref="CA2901" si="27978">20*LOG(((1+$BR$8)/$BR$8)/((BV2901+BV2904)^2+(BW2901+BW2904)^2)^0.5)</f>
        <v>-3.1043142783213889E-3</v>
      </c>
      <c r="CC2901" s="134">
        <f t="shared" ref="CC2901" si="27979">((BV2901^2+BW2901^2)^0.5)/((BV2904^2+BW2904^2)^0.5)</f>
        <v>1.0221064414814645</v>
      </c>
      <c r="CD2901" s="9"/>
      <c r="CE2901" s="38"/>
      <c r="CF2901" s="38"/>
      <c r="CG2901" s="38"/>
      <c r="CH2901" s="38"/>
      <c r="CM2901" s="129">
        <v>7.78000000000001</v>
      </c>
    </row>
    <row r="2902" spans="2:91" ht="18.600000000000001" customHeight="1" thickBot="1">
      <c r="D2902" s="39"/>
      <c r="G2902" s="40"/>
      <c r="I2902" s="39"/>
      <c r="L2902" s="40"/>
      <c r="N2902" s="39"/>
      <c r="Q2902" s="40"/>
      <c r="S2902" s="39"/>
      <c r="V2902" s="40"/>
      <c r="X2902" s="39"/>
      <c r="AA2902" s="40"/>
      <c r="AC2902" s="39"/>
      <c r="AF2902" s="40"/>
      <c r="AH2902" s="39"/>
      <c r="AK2902" s="40"/>
      <c r="AM2902" s="39"/>
      <c r="AP2902" s="40"/>
      <c r="AR2902" s="39"/>
      <c r="AU2902" s="40"/>
      <c r="AW2902" s="39"/>
      <c r="AZ2902" s="40"/>
      <c r="BB2902" s="39"/>
      <c r="BE2902" s="40"/>
      <c r="BG2902" s="39"/>
      <c r="BJ2902" s="40"/>
      <c r="BL2902" s="39"/>
      <c r="BO2902" s="40"/>
      <c r="BQ2902" s="34"/>
      <c r="BR2902" s="11"/>
      <c r="BS2902" s="11"/>
      <c r="BT2902" s="41"/>
      <c r="BV2902" s="39"/>
      <c r="BY2902" s="40"/>
      <c r="CC2902" s="135"/>
      <c r="CD2902" s="9"/>
      <c r="CE2902" s="38"/>
      <c r="CF2902" s="38"/>
      <c r="CG2902" s="38"/>
      <c r="CH2902" s="38"/>
    </row>
    <row r="2903" spans="2:91" ht="18.600000000000001" customHeight="1" thickBot="1">
      <c r="D2903" s="258" t="s">
        <v>129</v>
      </c>
      <c r="E2903" s="259"/>
      <c r="F2903" s="260" t="s">
        <v>130</v>
      </c>
      <c r="G2903" s="261"/>
      <c r="H2903" s="229"/>
      <c r="I2903" s="258" t="s">
        <v>131</v>
      </c>
      <c r="J2903" s="259"/>
      <c r="K2903" s="260" t="s">
        <v>132</v>
      </c>
      <c r="L2903" s="261"/>
      <c r="N2903" s="253" t="s">
        <v>133</v>
      </c>
      <c r="O2903" s="254"/>
      <c r="P2903" s="255" t="s">
        <v>134</v>
      </c>
      <c r="Q2903" s="256"/>
      <c r="S2903" s="258" t="s">
        <v>135</v>
      </c>
      <c r="T2903" s="259"/>
      <c r="U2903" s="260" t="s">
        <v>136</v>
      </c>
      <c r="V2903" s="261"/>
      <c r="W2903" s="8"/>
      <c r="X2903" s="253" t="s">
        <v>137</v>
      </c>
      <c r="Y2903" s="254"/>
      <c r="Z2903" s="255" t="s">
        <v>138</v>
      </c>
      <c r="AA2903" s="256"/>
      <c r="AB2903" s="8"/>
      <c r="AC2903" s="258" t="s">
        <v>139</v>
      </c>
      <c r="AD2903" s="259"/>
      <c r="AE2903" s="260" t="s">
        <v>140</v>
      </c>
      <c r="AF2903" s="261"/>
      <c r="AG2903" s="8"/>
      <c r="AH2903" s="253" t="s">
        <v>141</v>
      </c>
      <c r="AI2903" s="254"/>
      <c r="AJ2903" s="255" t="s">
        <v>142</v>
      </c>
      <c r="AK2903" s="256"/>
      <c r="AL2903" s="8"/>
      <c r="AM2903" s="258" t="s">
        <v>143</v>
      </c>
      <c r="AN2903" s="259"/>
      <c r="AO2903" s="260" t="s">
        <v>144</v>
      </c>
      <c r="AP2903" s="261"/>
      <c r="AR2903" s="253" t="s">
        <v>145</v>
      </c>
      <c r="AS2903" s="254"/>
      <c r="AT2903" s="255" t="s">
        <v>146</v>
      </c>
      <c r="AU2903" s="256"/>
      <c r="AV2903" s="4"/>
      <c r="AW2903" s="258" t="s">
        <v>147</v>
      </c>
      <c r="AX2903" s="259"/>
      <c r="AY2903" s="260" t="s">
        <v>148</v>
      </c>
      <c r="AZ2903" s="261"/>
      <c r="BA2903" s="8"/>
      <c r="BB2903" s="253" t="s">
        <v>149</v>
      </c>
      <c r="BC2903" s="254"/>
      <c r="BD2903" s="255" t="s">
        <v>150</v>
      </c>
      <c r="BE2903" s="256"/>
      <c r="BF2903" s="4"/>
      <c r="BG2903" s="258" t="s">
        <v>151</v>
      </c>
      <c r="BH2903" s="259"/>
      <c r="BI2903" s="260" t="s">
        <v>152</v>
      </c>
      <c r="BJ2903" s="261"/>
      <c r="BK2903" s="4"/>
      <c r="BL2903" s="253" t="s">
        <v>153</v>
      </c>
      <c r="BM2903" s="254"/>
      <c r="BN2903" s="255" t="s">
        <v>154</v>
      </c>
      <c r="BO2903" s="256"/>
      <c r="BP2903" s="4"/>
      <c r="BQ2903" s="258" t="s">
        <v>155</v>
      </c>
      <c r="BR2903" s="259"/>
      <c r="BS2903" s="260" t="s">
        <v>156</v>
      </c>
      <c r="BT2903" s="261"/>
      <c r="BU2903" s="8"/>
      <c r="BV2903" s="253" t="s">
        <v>157</v>
      </c>
      <c r="BW2903" s="254"/>
      <c r="BX2903" s="255" t="s">
        <v>158</v>
      </c>
      <c r="BY2903" s="256"/>
      <c r="CA2903" s="46" t="s">
        <v>16</v>
      </c>
      <c r="CC2903" s="136" t="s">
        <v>71</v>
      </c>
      <c r="CD2903" s="9"/>
      <c r="CE2903" s="38"/>
      <c r="CF2903" s="38"/>
      <c r="CG2903" s="38"/>
      <c r="CH2903" s="38"/>
    </row>
    <row r="2904" spans="2:91" ht="18.600000000000001" customHeight="1" thickTop="1" thickBot="1">
      <c r="D2904" s="29">
        <v>0</v>
      </c>
      <c r="E2904" s="33">
        <v>0</v>
      </c>
      <c r="F2904" s="31">
        <v>1</v>
      </c>
      <c r="G2904" s="32">
        <v>0</v>
      </c>
      <c r="I2904" s="29">
        <v>0</v>
      </c>
      <c r="J2904" s="33">
        <f t="shared" ref="J2904" si="27980">IF(0=(1-$J$8*$K$8*$B2901^2),10^14,$B2901*$J$8/(1-$J$8*$K$8*$B2901^2))</f>
        <v>-0.15815251519969137</v>
      </c>
      <c r="K2904" s="31">
        <v>1</v>
      </c>
      <c r="L2904" s="32">
        <v>0</v>
      </c>
      <c r="N2904" s="29">
        <f t="shared" ref="N2904" si="27981">D2904*I2901+F2904*I2904-E2904*J2901-G2904*J2904</f>
        <v>0</v>
      </c>
      <c r="O2904" s="33">
        <f t="shared" ref="O2904" si="27982">(D2904*J2901+E2904*I2901+F2904*J2904+G2904*I2904)</f>
        <v>-0.15815251519969137</v>
      </c>
      <c r="P2904" s="31">
        <f t="shared" ref="P2904" si="27983">D2904*K2901+F2904*K2904-E2904*L2901-G2904*L2904</f>
        <v>1</v>
      </c>
      <c r="Q2904" s="32">
        <f t="shared" ref="Q2904" si="27984">(D2904*L2901+E2904*K2901+F2904*L2904+G2904*K2904)</f>
        <v>0</v>
      </c>
      <c r="S2904" s="29">
        <v>0</v>
      </c>
      <c r="T2904" s="33">
        <v>0</v>
      </c>
      <c r="U2904" s="31">
        <v>1</v>
      </c>
      <c r="V2904" s="32">
        <v>0</v>
      </c>
      <c r="X2904" s="29">
        <f t="shared" ref="X2904" si="27985">N2904*S2901+P2904*S2904-O2904*T2901-Q2904*T2904</f>
        <v>0</v>
      </c>
      <c r="Y2904" s="33">
        <f t="shared" ref="Y2904" si="27986">(N2904*T2901+O2904*S2901+P2904*T2904+Q2904*S2904)</f>
        <v>-0.15815251519969137</v>
      </c>
      <c r="Z2904" s="31">
        <f t="shared" ref="Z2904" si="27987">N2904*U2901+P2904*U2904-O2904*V2901-Q2904*V2904</f>
        <v>0.97403520943727329</v>
      </c>
      <c r="AA2904" s="32">
        <f t="shared" ref="AA2904" si="27988">(N2904*V2901+O2904*U2901+P2904*V2904+Q2904*U2904)</f>
        <v>0</v>
      </c>
      <c r="AB2904" s="8"/>
      <c r="AC2904" s="29">
        <v>0</v>
      </c>
      <c r="AD2904" s="33">
        <f t="shared" ref="AD2904" si="27989">IF(0=(1-$AD$8*$AE$8*$B2901^2),10^14,$B2901*$AD$8/(1-$AD$8*$AE$8*$B2901^2))</f>
        <v>-0.12323297747258789</v>
      </c>
      <c r="AE2904" s="31">
        <v>1</v>
      </c>
      <c r="AF2904" s="32">
        <v>0</v>
      </c>
      <c r="AH2904" s="29">
        <f t="shared" ref="AH2904" si="27990">X2904*AC2901+Z2904*AC2904-Y2904*AD2901-AA2904*AD2904</f>
        <v>0</v>
      </c>
      <c r="AI2904" s="33">
        <f t="shared" ref="AI2904" si="27991">(X2904*AD2901+Y2904*AC2901+Z2904*AD2904+AA2904*AC2904)</f>
        <v>-0.27818577422178231</v>
      </c>
      <c r="AJ2904" s="31">
        <f t="shared" ref="AJ2904" si="27992">X2904*AE2901+Z2904*AE2904-Y2904*AF2901-AA2904*AF2904</f>
        <v>0.97403520943727329</v>
      </c>
      <c r="AK2904" s="32">
        <f t="shared" ref="AK2904" si="27993">(X2904*AF2901+Y2904*AE2901+Z2904*AF2904+AA2904*AE2904)</f>
        <v>0</v>
      </c>
      <c r="AL2904" s="8"/>
      <c r="AM2904" s="29">
        <v>0</v>
      </c>
      <c r="AN2904" s="33">
        <v>0</v>
      </c>
      <c r="AO2904" s="31">
        <v>1</v>
      </c>
      <c r="AP2904" s="32">
        <v>0</v>
      </c>
      <c r="AR2904" s="29">
        <f t="shared" ref="AR2904" si="27994">AH2904*AM2901+AJ2904*AM2904-AI2904*AN2901-AK2904*AN2904</f>
        <v>0</v>
      </c>
      <c r="AS2904" s="33">
        <f t="shared" ref="AS2904" si="27995">(AH2904*AN2901+AI2904*AM2901+AJ2904*AN2904+AK2904*AM2904)</f>
        <v>-0.27818577422178231</v>
      </c>
      <c r="AT2904" s="31">
        <f t="shared" ref="AT2904" si="27996">AH2904*AO2901+AJ2904*AO2904-AI2904*AP2901-AK2904*AP2904</f>
        <v>0.93273425147290789</v>
      </c>
      <c r="AU2904" s="32">
        <f t="shared" ref="AU2904" si="27997">(AH2904*AP2901+AI2904*AO2901+AJ2904*AP2904+AK2904*AO2904)</f>
        <v>0</v>
      </c>
      <c r="AV2904" s="8"/>
      <c r="AW2904" s="29">
        <v>0</v>
      </c>
      <c r="AX2904" s="33">
        <f t="shared" ref="AX2904" si="27998">IF(0=(1-$AX$8*$AY$8*$B2901^2),10^14,$B2901*$AX$8/(1-$AX$8*$AY$8*$B2901^2))</f>
        <v>-0.11197811869227405</v>
      </c>
      <c r="AY2904" s="31">
        <v>1</v>
      </c>
      <c r="AZ2904" s="32">
        <v>0</v>
      </c>
      <c r="BB2904" s="29">
        <f t="shared" ref="BB2904" si="27999">AR2904*AW2901+AT2904*AW2904-AS2904*AX2901-AU2904*AX2904</f>
        <v>0</v>
      </c>
      <c r="BC2904" s="33">
        <f t="shared" ref="BC2904" si="28000">(AR2904*AX2901+AS2904*AW2901+AT2904*AX2904+AU2904*AW2904)</f>
        <v>-0.38263160094156501</v>
      </c>
      <c r="BD2904" s="31">
        <f t="shared" ref="BD2904" si="28001">AR2904*AY2901+AT2904*AY2904-AS2904*AZ2901-AU2904*AZ2904</f>
        <v>0.93273425147290789</v>
      </c>
      <c r="BE2904" s="32">
        <f t="shared" ref="BE2904" si="28002">(AR2904*AZ2901+AS2904*AY2901+AT2904*AZ2904+AU2904*AY2904)</f>
        <v>0</v>
      </c>
      <c r="BF2904" s="8"/>
      <c r="BG2904" s="29">
        <v>0</v>
      </c>
      <c r="BH2904" s="33">
        <v>0</v>
      </c>
      <c r="BI2904" s="31">
        <v>1</v>
      </c>
      <c r="BJ2904" s="32">
        <v>0</v>
      </c>
      <c r="BL2904" s="29">
        <f t="shared" ref="BL2904" si="28003">BB2904*BG2901+BD2904*BG2904-BC2904*BH2901-BE2904*BH2904</f>
        <v>0</v>
      </c>
      <c r="BM2904" s="33">
        <f t="shared" ref="BM2904" si="28004">(BB2904*BH2901+BC2904*BG2901+BD2904*BH2904+BE2904*BG2904)</f>
        <v>-0.38263160094156501</v>
      </c>
      <c r="BN2904" s="31">
        <f t="shared" ref="BN2904" si="28005">BB2904*BI2901+BD2904*BI2904-BC2904*BJ2901-BE2904*BJ2904</f>
        <v>0.91275941024375462</v>
      </c>
      <c r="BO2904" s="32">
        <f t="shared" ref="BO2904" si="28006">(BB2904*BJ2901+BC2904*BI2901+BD2904*BJ2904+BE2904*BI2904)</f>
        <v>0</v>
      </c>
      <c r="BP2904" s="8"/>
      <c r="BQ2904" s="19">
        <f t="shared" ref="BQ2904:BQ2967" si="28007">1/$BR$8</f>
        <v>1</v>
      </c>
      <c r="BR2904" s="47">
        <v>0</v>
      </c>
      <c r="BS2904" s="48">
        <v>1</v>
      </c>
      <c r="BT2904" s="49">
        <v>0</v>
      </c>
      <c r="BV2904" s="29">
        <f t="shared" ref="BV2904" si="28008">BL2904*BQ2901+BN2904*BQ2904-BM2904*BR2901-BO2904*BR2904</f>
        <v>0.91275941024375462</v>
      </c>
      <c r="BW2904" s="33">
        <f t="shared" ref="BW2904" si="28009">(BL2904*BR2901+BM2904*BQ2901+BN2904*BR2904+BO2904*BQ2904)</f>
        <v>-0.38263160094156501</v>
      </c>
      <c r="BX2904" s="31">
        <f t="shared" ref="BX2904" si="28010">BL2904*BS2901+BN2904*BS2904-BM2904*BT2901-BO2904*BT2904</f>
        <v>0.91275941024375462</v>
      </c>
      <c r="BY2904" s="32">
        <f t="shared" ref="BY2904" si="28011">(BL2904*BT2901+BM2904*BS2901+BN2904*BT2904+BO2904*BS2904)</f>
        <v>0</v>
      </c>
      <c r="CA2904" s="50">
        <f t="shared" ref="CA2904" si="28012">(180/PI())*ATAN(-1*(BW2901+BW2904)/(BV2901+BV2904))</f>
        <v>24.156206472062244</v>
      </c>
      <c r="CC2904" s="137">
        <f t="shared" ref="CC2904" si="28013">20*LOG(((1-(10^(CA2901/20)^2)*(1-((1-CC2901)/(1+CC2901))^2))^0.5))</f>
        <v>-30.788490691506851</v>
      </c>
      <c r="CD2904" s="9"/>
      <c r="CE2904" s="38"/>
      <c r="CF2904" s="38"/>
      <c r="CG2904" s="38"/>
      <c r="CH2904" s="38"/>
    </row>
    <row r="2905" spans="2:91" ht="18.600000000000001" customHeight="1">
      <c r="CC2905" s="42"/>
    </row>
    <row r="2906" spans="2:91" ht="18.600000000000001" customHeight="1" thickBot="1">
      <c r="E2906" s="22" t="s">
        <v>4</v>
      </c>
      <c r="J2906" s="22" t="s">
        <v>5</v>
      </c>
      <c r="O2906" s="22" t="s">
        <v>6</v>
      </c>
      <c r="T2906" s="22" t="s">
        <v>7</v>
      </c>
      <c r="Y2906" s="22" t="s">
        <v>8</v>
      </c>
      <c r="AD2906" s="22" t="s">
        <v>65</v>
      </c>
      <c r="AI2906" s="22" t="s">
        <v>9</v>
      </c>
      <c r="AN2906" s="22" t="s">
        <v>66</v>
      </c>
      <c r="AS2906" s="22" t="s">
        <v>51</v>
      </c>
      <c r="AX2906" s="22" t="s">
        <v>67</v>
      </c>
      <c r="BC2906" s="22" t="s">
        <v>52</v>
      </c>
      <c r="BH2906" s="22" t="s">
        <v>68</v>
      </c>
      <c r="BM2906" s="22" t="s">
        <v>63</v>
      </c>
      <c r="BQ2906" s="23" t="s">
        <v>69</v>
      </c>
      <c r="BR2906" s="23"/>
      <c r="BS2906" s="24"/>
      <c r="BT2906" s="24"/>
      <c r="BU2906" s="24"/>
      <c r="BW2906" s="22" t="s">
        <v>64</v>
      </c>
    </row>
    <row r="2907" spans="2:91" ht="18.600000000000001" customHeight="1" thickBot="1">
      <c r="D2907" s="249" t="s">
        <v>103</v>
      </c>
      <c r="E2907" s="250"/>
      <c r="F2907" s="251" t="s">
        <v>104</v>
      </c>
      <c r="G2907" s="252"/>
      <c r="H2907" s="229"/>
      <c r="I2907" s="253" t="s">
        <v>11</v>
      </c>
      <c r="J2907" s="254"/>
      <c r="K2907" s="255" t="s">
        <v>12</v>
      </c>
      <c r="L2907" s="256"/>
      <c r="M2907" s="24"/>
      <c r="N2907" s="253" t="s">
        <v>105</v>
      </c>
      <c r="O2907" s="254"/>
      <c r="P2907" s="255" t="s">
        <v>106</v>
      </c>
      <c r="Q2907" s="256"/>
      <c r="R2907" s="24"/>
      <c r="S2907" s="249" t="s">
        <v>107</v>
      </c>
      <c r="T2907" s="250"/>
      <c r="U2907" s="251" t="s">
        <v>108</v>
      </c>
      <c r="V2907" s="252"/>
      <c r="W2907" s="8"/>
      <c r="X2907" s="253" t="s">
        <v>109</v>
      </c>
      <c r="Y2907" s="254"/>
      <c r="Z2907" s="255" t="s">
        <v>110</v>
      </c>
      <c r="AA2907" s="256"/>
      <c r="AB2907" s="8"/>
      <c r="AC2907" s="253" t="s">
        <v>111</v>
      </c>
      <c r="AD2907" s="254"/>
      <c r="AE2907" s="255" t="s">
        <v>14</v>
      </c>
      <c r="AF2907" s="256"/>
      <c r="AG2907" s="8"/>
      <c r="AH2907" s="253" t="s">
        <v>112</v>
      </c>
      <c r="AI2907" s="254"/>
      <c r="AJ2907" s="255" t="s">
        <v>113</v>
      </c>
      <c r="AK2907" s="256"/>
      <c r="AL2907" s="8"/>
      <c r="AM2907" s="249" t="s">
        <v>114</v>
      </c>
      <c r="AN2907" s="250"/>
      <c r="AO2907" s="251" t="s">
        <v>115</v>
      </c>
      <c r="AP2907" s="252"/>
      <c r="AQ2907" s="24"/>
      <c r="AR2907" s="253" t="s">
        <v>116</v>
      </c>
      <c r="AS2907" s="254"/>
      <c r="AT2907" s="255" t="s">
        <v>13</v>
      </c>
      <c r="AU2907" s="256"/>
      <c r="AV2907" s="4"/>
      <c r="AW2907" s="253" t="s">
        <v>117</v>
      </c>
      <c r="AX2907" s="254"/>
      <c r="AY2907" s="255" t="s">
        <v>118</v>
      </c>
      <c r="AZ2907" s="256"/>
      <c r="BA2907" s="8"/>
      <c r="BB2907" s="253" t="s">
        <v>119</v>
      </c>
      <c r="BC2907" s="254"/>
      <c r="BD2907" s="255" t="s">
        <v>120</v>
      </c>
      <c r="BE2907" s="256"/>
      <c r="BF2907" s="4"/>
      <c r="BG2907" s="249" t="s">
        <v>121</v>
      </c>
      <c r="BH2907" s="250"/>
      <c r="BI2907" s="251" t="s">
        <v>122</v>
      </c>
      <c r="BJ2907" s="252"/>
      <c r="BK2907" s="4"/>
      <c r="BL2907" s="253" t="s">
        <v>123</v>
      </c>
      <c r="BM2907" s="254"/>
      <c r="BN2907" s="255" t="s">
        <v>124</v>
      </c>
      <c r="BO2907" s="256"/>
      <c r="BP2907" s="4"/>
      <c r="BQ2907" s="253" t="s">
        <v>125</v>
      </c>
      <c r="BR2907" s="254"/>
      <c r="BS2907" s="255" t="s">
        <v>126</v>
      </c>
      <c r="BT2907" s="256"/>
      <c r="BU2907" s="8"/>
      <c r="BV2907" s="253" t="s">
        <v>127</v>
      </c>
      <c r="BW2907" s="254"/>
      <c r="BX2907" s="255" t="s">
        <v>128</v>
      </c>
      <c r="BY2907" s="256"/>
      <c r="CA2907" s="27" t="s">
        <v>15</v>
      </c>
      <c r="CC2907" s="133" t="s">
        <v>70</v>
      </c>
      <c r="CD2907" s="9"/>
      <c r="CE2907" s="38"/>
      <c r="CF2907" s="38"/>
      <c r="CG2907" s="38"/>
      <c r="CH2907" s="38"/>
    </row>
    <row r="2908" spans="2:91" ht="18.600000000000001" customHeight="1" thickTop="1" thickBot="1">
      <c r="B2908" s="129">
        <v>7.8200000000000101</v>
      </c>
      <c r="D2908" s="29">
        <v>1</v>
      </c>
      <c r="E2908" s="30">
        <v>0</v>
      </c>
      <c r="F2908" s="31">
        <v>0</v>
      </c>
      <c r="G2908" s="32">
        <f t="shared" ref="G2908:G2971" si="28014">-1/($E$8*$B2908)</f>
        <v>-8.4294117647058714E-2</v>
      </c>
      <c r="I2908" s="29">
        <v>1</v>
      </c>
      <c r="J2908" s="33">
        <v>0</v>
      </c>
      <c r="K2908" s="31">
        <v>0</v>
      </c>
      <c r="L2908" s="32">
        <v>0</v>
      </c>
      <c r="N2908" s="29">
        <f t="shared" ref="N2908" si="28015">D2908*I2908+F2908*I2911-E2908*J2908-G2908*J2911</f>
        <v>0.9867029409623409</v>
      </c>
      <c r="O2908" s="33">
        <f t="shared" ref="O2908" si="28016">(D2908*J2908+E2908*I2908+F2908*J2911+G2908*I2911)</f>
        <v>0</v>
      </c>
      <c r="P2908" s="31">
        <f t="shared" ref="P2908" si="28017">D2908*K2908+F2908*K2911-E2908*L2908-G2908*L2911</f>
        <v>0</v>
      </c>
      <c r="Q2908" s="32">
        <f t="shared" ref="Q2908" si="28018">(D2908*L2908+E2908*K2908+F2908*L2911+G2908*K2911)</f>
        <v>-8.4294117647058714E-2</v>
      </c>
      <c r="S2908" s="29">
        <v>1</v>
      </c>
      <c r="T2908" s="30">
        <v>0</v>
      </c>
      <c r="U2908" s="31">
        <v>0</v>
      </c>
      <c r="V2908" s="32">
        <f t="shared" ref="V2908:V2971" si="28019">-1/($T$8*$B2908)</f>
        <v>-0.16375575447570309</v>
      </c>
      <c r="X2908" s="29">
        <f t="shared" ref="X2908" si="28020">N2908*S2908+P2908*S2911-O2908*T2908-Q2908*T2911</f>
        <v>0.9867029409623409</v>
      </c>
      <c r="Y2908" s="33">
        <f t="shared" ref="Y2908" si="28021">(N2908*T2908+O2908*S2908+P2908*T2911+Q2908*S2911)</f>
        <v>0</v>
      </c>
      <c r="Z2908" s="31">
        <f t="shared" ref="Z2908" si="28022">N2908*U2908+P2908*U2911-O2908*V2908-Q2908*V2911</f>
        <v>0</v>
      </c>
      <c r="AA2908" s="32">
        <f t="shared" ref="AA2908" si="28023">(N2908*V2908+O2908*U2908+P2908*V2911+Q2908*U2911)</f>
        <v>-0.24587240218774198</v>
      </c>
      <c r="AB2908" s="8"/>
      <c r="AC2908" s="29">
        <v>1</v>
      </c>
      <c r="AD2908" s="33">
        <v>0</v>
      </c>
      <c r="AE2908" s="31">
        <v>0</v>
      </c>
      <c r="AF2908" s="32">
        <v>0</v>
      </c>
      <c r="AH2908" s="29">
        <f t="shared" ref="AH2908" si="28024">X2908*AC2908+Z2908*AC2911-Y2908*AD2908-AA2908*AD2911</f>
        <v>0.95648230076382068</v>
      </c>
      <c r="AI2908" s="33">
        <f t="shared" ref="AI2908" si="28025">(X2908*AD2908+Y2908*AC2908+Z2908*AD2911+AA2908*AC2911)</f>
        <v>0</v>
      </c>
      <c r="AJ2908" s="31">
        <f t="shared" ref="AJ2908" si="28026">X2908*AE2908+Z2908*AE2911-Y2908*AF2908-AA2908*AF2911</f>
        <v>0</v>
      </c>
      <c r="AK2908" s="32">
        <f t="shared" ref="AK2908" si="28027">(X2908*AF2908+Y2908*AE2908+Z2908*AF2911+AA2908*AE2911)</f>
        <v>-0.24587240218774198</v>
      </c>
      <c r="AL2908" s="8"/>
      <c r="AM2908" s="29">
        <v>1</v>
      </c>
      <c r="AN2908" s="30">
        <v>0</v>
      </c>
      <c r="AO2908" s="31">
        <v>0</v>
      </c>
      <c r="AP2908" s="32">
        <f t="shared" ref="AP2908:AP2971" si="28028">-1/($AN$8*$B2908)</f>
        <v>-0.14808567774936041</v>
      </c>
      <c r="AR2908" s="29">
        <f t="shared" ref="AR2908" si="28029">AH2908*AM2908+AJ2908*AM2911-AI2908*AN2908-AK2908*AN2911</f>
        <v>0.95648230076382068</v>
      </c>
      <c r="AS2908" s="33">
        <f t="shared" ref="AS2908" si="28030">(AH2908*AN2908+AI2908*AM2908+AJ2908*AN2911+AK2908*AM2911)</f>
        <v>0</v>
      </c>
      <c r="AT2908" s="31">
        <f t="shared" ref="AT2908" si="28031">AH2908*AO2908+AJ2908*AO2911-AI2908*AP2908-AK2908*AP2911</f>
        <v>0</v>
      </c>
      <c r="AU2908" s="32">
        <f t="shared" ref="AU2908" si="28032">(AH2908*AP2908+AI2908*AO2908+AJ2908*AP2911+AK2908*AO2911)</f>
        <v>-0.38751373195161998</v>
      </c>
      <c r="AV2908" s="8"/>
      <c r="AW2908" s="29">
        <v>1</v>
      </c>
      <c r="AX2908" s="33">
        <v>0</v>
      </c>
      <c r="AY2908" s="31">
        <v>0</v>
      </c>
      <c r="AZ2908" s="32">
        <v>0</v>
      </c>
      <c r="BB2908" s="29">
        <f t="shared" ref="BB2908" si="28033">AR2908*AW2908+AT2908*AW2911-AS2908*AX2908-AU2908*AX2911</f>
        <v>0.91320174839462809</v>
      </c>
      <c r="BC2908" s="33">
        <f t="shared" ref="BC2908" si="28034">(AR2908*AX2908+AS2908*AW2908+AT2908*AX2911+AU2908*AW2911)</f>
        <v>0</v>
      </c>
      <c r="BD2908" s="31">
        <f t="shared" ref="BD2908" si="28035">AR2908*AY2908+AT2908*AY2911-AS2908*AZ2908-AU2908*AZ2911</f>
        <v>0</v>
      </c>
      <c r="BE2908" s="32">
        <f t="shared" ref="BE2908" si="28036">(AR2908*AZ2908+AS2908*AY2908+AT2908*AZ2911+AU2908*AY2911)</f>
        <v>-0.38751373195161998</v>
      </c>
      <c r="BF2908" s="8"/>
      <c r="BG2908" s="29">
        <v>1</v>
      </c>
      <c r="BH2908" s="30">
        <v>0</v>
      </c>
      <c r="BI2908" s="31">
        <v>0</v>
      </c>
      <c r="BJ2908" s="32">
        <f t="shared" ref="BJ2908:BJ2971" si="28037">-1/($BH$8*$B2908)</f>
        <v>-5.207033248081834E-2</v>
      </c>
      <c r="BL2908" s="29">
        <f t="shared" ref="BL2908" si="28038">BB2908*BG2908+BD2908*BG2911-BC2908*BH2908-BE2908*BH2911</f>
        <v>0.91320174839462809</v>
      </c>
      <c r="BM2908" s="33">
        <f t="shared" ref="BM2908" si="28039">(BB2908*BH2908+BC2908*BG2908+BD2908*BH2911+BE2908*BG2911)</f>
        <v>0</v>
      </c>
      <c r="BN2908" s="31">
        <f t="shared" ref="BN2908" si="28040">BB2908*BI2908+BD2908*BI2911-BC2908*BJ2908-BE2908*BJ2911</f>
        <v>0</v>
      </c>
      <c r="BO2908" s="32">
        <f t="shared" ref="BO2908" si="28041">(BB2908*BJ2908+BC2908*BI2908+BD2908*BJ2911+BE2908*BI2911)</f>
        <v>-0.43506445061259286</v>
      </c>
      <c r="BP2908" s="8"/>
      <c r="BQ2908" s="34">
        <v>1</v>
      </c>
      <c r="BR2908" s="35">
        <v>0</v>
      </c>
      <c r="BS2908" s="11">
        <v>0</v>
      </c>
      <c r="BT2908" s="36">
        <v>0</v>
      </c>
      <c r="BV2908" s="29">
        <f t="shared" ref="BV2908" si="28042">BL2908*BQ2908+BN2908*BQ2911-BM2908*BR2908-BO2908*BR2911</f>
        <v>0.91320174839462809</v>
      </c>
      <c r="BW2908" s="33">
        <f t="shared" ref="BW2908" si="28043">(BL2908*BR2908+BM2908*BQ2908+BN2908*BR2911+BO2908*BQ2911)</f>
        <v>-0.43506445061259286</v>
      </c>
      <c r="BX2908" s="31">
        <f t="shared" ref="BX2908" si="28044">BL2908*BS2908+BN2908*BS2911-BM2908*BT2908-BO2908*BT2911</f>
        <v>0</v>
      </c>
      <c r="BY2908" s="32">
        <f t="shared" ref="BY2908" si="28045">(BL2908*BT2908+BM2908*BS2908+BN2908*BT2911+BO2908*BS2911)</f>
        <v>-0.43506445061259286</v>
      </c>
      <c r="CA2908" s="37">
        <f t="shared" ref="CA2908" si="28046">20*LOG(((1+$BR$8)/$BR$8)/((BV2908+BV2911)^2+(BW2908+BW2911)^2)^0.5)</f>
        <v>-3.091267995545652E-3</v>
      </c>
      <c r="CC2908" s="134">
        <f t="shared" ref="CC2908" si="28047">((BV2908^2+BW2908^2)^0.5)/((BV2911^2+BW2911^2)^0.5)</f>
        <v>1.0220054916112964</v>
      </c>
      <c r="CD2908" s="9"/>
      <c r="CE2908" s="38"/>
      <c r="CF2908" s="38"/>
      <c r="CG2908" s="38"/>
      <c r="CH2908" s="38"/>
      <c r="CM2908" s="129">
        <v>7.8000000000000096</v>
      </c>
    </row>
    <row r="2909" spans="2:91" ht="18.600000000000001" customHeight="1" thickBot="1">
      <c r="D2909" s="39"/>
      <c r="G2909" s="40"/>
      <c r="I2909" s="39"/>
      <c r="L2909" s="40"/>
      <c r="N2909" s="39"/>
      <c r="Q2909" s="40"/>
      <c r="S2909" s="39"/>
      <c r="V2909" s="40"/>
      <c r="X2909" s="39"/>
      <c r="AA2909" s="40"/>
      <c r="AC2909" s="39"/>
      <c r="AF2909" s="40"/>
      <c r="AH2909" s="39"/>
      <c r="AK2909" s="40"/>
      <c r="AM2909" s="39"/>
      <c r="AP2909" s="40"/>
      <c r="AR2909" s="39"/>
      <c r="AU2909" s="40"/>
      <c r="AW2909" s="39"/>
      <c r="AZ2909" s="40"/>
      <c r="BB2909" s="39"/>
      <c r="BE2909" s="40"/>
      <c r="BG2909" s="39"/>
      <c r="BJ2909" s="40"/>
      <c r="BL2909" s="39"/>
      <c r="BO2909" s="40"/>
      <c r="BQ2909" s="34"/>
      <c r="BR2909" s="11"/>
      <c r="BS2909" s="11"/>
      <c r="BT2909" s="41"/>
      <c r="BV2909" s="39"/>
      <c r="BY2909" s="40"/>
      <c r="CC2909" s="135"/>
      <c r="CD2909" s="9"/>
      <c r="CE2909" s="38"/>
      <c r="CF2909" s="38"/>
      <c r="CG2909" s="38"/>
      <c r="CH2909" s="38"/>
    </row>
    <row r="2910" spans="2:91" ht="18.600000000000001" customHeight="1" thickBot="1">
      <c r="D2910" s="258" t="s">
        <v>129</v>
      </c>
      <c r="E2910" s="259"/>
      <c r="F2910" s="260" t="s">
        <v>130</v>
      </c>
      <c r="G2910" s="261"/>
      <c r="H2910" s="229"/>
      <c r="I2910" s="258" t="s">
        <v>131</v>
      </c>
      <c r="J2910" s="259"/>
      <c r="K2910" s="260" t="s">
        <v>132</v>
      </c>
      <c r="L2910" s="261"/>
      <c r="N2910" s="253" t="s">
        <v>133</v>
      </c>
      <c r="O2910" s="254"/>
      <c r="P2910" s="255" t="s">
        <v>134</v>
      </c>
      <c r="Q2910" s="256"/>
      <c r="S2910" s="258" t="s">
        <v>135</v>
      </c>
      <c r="T2910" s="259"/>
      <c r="U2910" s="260" t="s">
        <v>136</v>
      </c>
      <c r="V2910" s="261"/>
      <c r="W2910" s="8"/>
      <c r="X2910" s="253" t="s">
        <v>137</v>
      </c>
      <c r="Y2910" s="254"/>
      <c r="Z2910" s="255" t="s">
        <v>138</v>
      </c>
      <c r="AA2910" s="256"/>
      <c r="AB2910" s="8"/>
      <c r="AC2910" s="258" t="s">
        <v>139</v>
      </c>
      <c r="AD2910" s="259"/>
      <c r="AE2910" s="260" t="s">
        <v>140</v>
      </c>
      <c r="AF2910" s="261"/>
      <c r="AG2910" s="8"/>
      <c r="AH2910" s="253" t="s">
        <v>141</v>
      </c>
      <c r="AI2910" s="254"/>
      <c r="AJ2910" s="255" t="s">
        <v>142</v>
      </c>
      <c r="AK2910" s="256"/>
      <c r="AL2910" s="8"/>
      <c r="AM2910" s="258" t="s">
        <v>143</v>
      </c>
      <c r="AN2910" s="259"/>
      <c r="AO2910" s="260" t="s">
        <v>144</v>
      </c>
      <c r="AP2910" s="261"/>
      <c r="AR2910" s="253" t="s">
        <v>145</v>
      </c>
      <c r="AS2910" s="254"/>
      <c r="AT2910" s="255" t="s">
        <v>146</v>
      </c>
      <c r="AU2910" s="256"/>
      <c r="AV2910" s="4"/>
      <c r="AW2910" s="258" t="s">
        <v>147</v>
      </c>
      <c r="AX2910" s="259"/>
      <c r="AY2910" s="260" t="s">
        <v>148</v>
      </c>
      <c r="AZ2910" s="261"/>
      <c r="BA2910" s="8"/>
      <c r="BB2910" s="253" t="s">
        <v>149</v>
      </c>
      <c r="BC2910" s="254"/>
      <c r="BD2910" s="255" t="s">
        <v>150</v>
      </c>
      <c r="BE2910" s="256"/>
      <c r="BF2910" s="4"/>
      <c r="BG2910" s="258" t="s">
        <v>151</v>
      </c>
      <c r="BH2910" s="259"/>
      <c r="BI2910" s="260" t="s">
        <v>152</v>
      </c>
      <c r="BJ2910" s="261"/>
      <c r="BK2910" s="4"/>
      <c r="BL2910" s="253" t="s">
        <v>153</v>
      </c>
      <c r="BM2910" s="254"/>
      <c r="BN2910" s="255" t="s">
        <v>154</v>
      </c>
      <c r="BO2910" s="256"/>
      <c r="BP2910" s="4"/>
      <c r="BQ2910" s="258" t="s">
        <v>155</v>
      </c>
      <c r="BR2910" s="259"/>
      <c r="BS2910" s="260" t="s">
        <v>156</v>
      </c>
      <c r="BT2910" s="261"/>
      <c r="BU2910" s="8"/>
      <c r="BV2910" s="253" t="s">
        <v>157</v>
      </c>
      <c r="BW2910" s="254"/>
      <c r="BX2910" s="255" t="s">
        <v>158</v>
      </c>
      <c r="BY2910" s="256"/>
      <c r="CA2910" s="46" t="s">
        <v>16</v>
      </c>
      <c r="CC2910" s="136" t="s">
        <v>71</v>
      </c>
      <c r="CD2910" s="9"/>
      <c r="CE2910" s="38"/>
      <c r="CF2910" s="38"/>
      <c r="CG2910" s="38"/>
      <c r="CH2910" s="38"/>
    </row>
    <row r="2911" spans="2:91" ht="18.600000000000001" customHeight="1" thickTop="1" thickBot="1">
      <c r="D2911" s="29">
        <v>0</v>
      </c>
      <c r="E2911" s="33">
        <v>0</v>
      </c>
      <c r="F2911" s="31">
        <v>1</v>
      </c>
      <c r="G2911" s="32">
        <v>0</v>
      </c>
      <c r="I2911" s="29">
        <v>0</v>
      </c>
      <c r="J2911" s="33">
        <f t="shared" ref="J2911" si="28048">IF(0=(1-$J$8*$K$8*$B2908^2),10^14,$B2908*$J$8/(1-$J$8*$K$8*$B2908^2))</f>
        <v>-0.15774598997920825</v>
      </c>
      <c r="K2911" s="31">
        <v>1</v>
      </c>
      <c r="L2911" s="32">
        <v>0</v>
      </c>
      <c r="N2911" s="29">
        <f t="shared" ref="N2911" si="28049">D2911*I2908+F2911*I2911-E2911*J2908-G2911*J2911</f>
        <v>0</v>
      </c>
      <c r="O2911" s="33">
        <f t="shared" ref="O2911" si="28050">(D2911*J2908+E2911*I2908+F2911*J2911+G2911*I2911)</f>
        <v>-0.15774598997920825</v>
      </c>
      <c r="P2911" s="31">
        <f t="shared" ref="P2911" si="28051">D2911*K2908+F2911*K2911-E2911*L2908-G2911*L2911</f>
        <v>1</v>
      </c>
      <c r="Q2911" s="32">
        <f t="shared" ref="Q2911" si="28052">(D2911*L2908+E2911*K2908+F2911*L2911+G2911*K2911)</f>
        <v>0</v>
      </c>
      <c r="S2911" s="29">
        <v>0</v>
      </c>
      <c r="T2911" s="33">
        <v>0</v>
      </c>
      <c r="U2911" s="31">
        <v>1</v>
      </c>
      <c r="V2911" s="32">
        <v>0</v>
      </c>
      <c r="X2911" s="29">
        <f t="shared" ref="X2911" si="28053">N2911*S2908+P2911*S2911-O2911*T2908-Q2911*T2911</f>
        <v>0</v>
      </c>
      <c r="Y2911" s="33">
        <f t="shared" ref="Y2911" si="28054">(N2911*T2908+O2911*S2908+P2911*T2911+Q2911*S2911)</f>
        <v>-0.15774598997920825</v>
      </c>
      <c r="Z2911" s="31">
        <f t="shared" ref="Z2911" si="28055">N2911*U2908+P2911*U2911-O2911*V2908-Q2911*V2911</f>
        <v>0.97416818639543801</v>
      </c>
      <c r="AA2911" s="32">
        <f t="shared" ref="AA2911" si="28056">(N2911*V2908+O2911*U2908+P2911*V2911+Q2911*U2911)</f>
        <v>0</v>
      </c>
      <c r="AB2911" s="8"/>
      <c r="AC2911" s="29">
        <v>0</v>
      </c>
      <c r="AD2911" s="33">
        <f t="shared" ref="AD2911" si="28057">IF(0=(1-$AD$8*$AE$8*$B2908^2),10^14,$B2908*$AD$8/(1-$AD$8*$AE$8*$B2908^2))</f>
        <v>-0.12291188408955511</v>
      </c>
      <c r="AE2911" s="31">
        <v>1</v>
      </c>
      <c r="AF2911" s="32">
        <v>0</v>
      </c>
      <c r="AH2911" s="29">
        <f t="shared" ref="AH2911" si="28058">X2911*AC2908+Z2911*AC2911-Y2911*AD2908-AA2911*AD2911</f>
        <v>0</v>
      </c>
      <c r="AI2911" s="33">
        <f t="shared" ref="AI2911" si="28059">(X2911*AD2908+Y2911*AC2908+Z2911*AD2911+AA2911*AC2911)</f>
        <v>-0.27748283718917643</v>
      </c>
      <c r="AJ2911" s="31">
        <f t="shared" ref="AJ2911" si="28060">X2911*AE2908+Z2911*AE2911-Y2911*AF2908-AA2911*AF2911</f>
        <v>0.97416818639543801</v>
      </c>
      <c r="AK2911" s="32">
        <f t="shared" ref="AK2911" si="28061">(X2911*AF2908+Y2911*AE2908+Z2911*AF2911+AA2911*AE2911)</f>
        <v>0</v>
      </c>
      <c r="AL2911" s="8"/>
      <c r="AM2911" s="29">
        <v>0</v>
      </c>
      <c r="AN2911" s="33">
        <v>0</v>
      </c>
      <c r="AO2911" s="31">
        <v>1</v>
      </c>
      <c r="AP2911" s="32">
        <v>0</v>
      </c>
      <c r="AR2911" s="29">
        <f t="shared" ref="AR2911" si="28062">AH2911*AM2908+AJ2911*AM2911-AI2911*AN2908-AK2911*AN2911</f>
        <v>0</v>
      </c>
      <c r="AS2911" s="33">
        <f t="shared" ref="AS2911" si="28063">(AH2911*AN2908+AI2911*AM2908+AJ2911*AN2911+AK2911*AM2911)</f>
        <v>-0.27748283718917643</v>
      </c>
      <c r="AT2911" s="31">
        <f t="shared" ref="AT2911" si="28064">AH2911*AO2908+AJ2911*AO2911-AI2911*AP2908-AK2911*AP2911</f>
        <v>0.93307695238646338</v>
      </c>
      <c r="AU2911" s="32">
        <f t="shared" ref="AU2911" si="28065">(AH2911*AP2908+AI2911*AO2908+AJ2911*AP2911+AK2911*AO2911)</f>
        <v>0</v>
      </c>
      <c r="AV2911" s="8"/>
      <c r="AW2911" s="29">
        <v>0</v>
      </c>
      <c r="AX2911" s="33">
        <f t="shared" ref="AX2911" si="28066">IF(0=(1-$AX$8*$AY$8*$B2908^2),10^14,$B2908*$AX$8/(1-$AX$8*$AY$8*$B2908^2))</f>
        <v>-0.11168779013641789</v>
      </c>
      <c r="AY2911" s="31">
        <v>1</v>
      </c>
      <c r="AZ2911" s="32">
        <v>0</v>
      </c>
      <c r="BB2911" s="29">
        <f t="shared" ref="BB2911" si="28067">AR2911*AW2908+AT2911*AW2911-AS2911*AX2908-AU2911*AX2911</f>
        <v>0</v>
      </c>
      <c r="BC2911" s="33">
        <f t="shared" ref="BC2911" si="28068">(AR2911*AX2908+AS2911*AW2908+AT2911*AX2911+AU2911*AW2911)</f>
        <v>-0.38169614002844415</v>
      </c>
      <c r="BD2911" s="31">
        <f t="shared" ref="BD2911" si="28069">AR2911*AY2908+AT2911*AY2911-AS2911*AZ2908-AU2911*AZ2911</f>
        <v>0.93307695238646338</v>
      </c>
      <c r="BE2911" s="32">
        <f t="shared" ref="BE2911" si="28070">(AR2911*AZ2908+AS2911*AY2908+AT2911*AZ2911+AU2911*AY2911)</f>
        <v>0</v>
      </c>
      <c r="BF2911" s="8"/>
      <c r="BG2911" s="29">
        <v>0</v>
      </c>
      <c r="BH2911" s="33">
        <v>0</v>
      </c>
      <c r="BI2911" s="31">
        <v>1</v>
      </c>
      <c r="BJ2911" s="32">
        <v>0</v>
      </c>
      <c r="BL2911" s="29">
        <f t="shared" ref="BL2911" si="28071">BB2911*BG2908+BD2911*BG2911-BC2911*BH2908-BE2911*BH2911</f>
        <v>0</v>
      </c>
      <c r="BM2911" s="33">
        <f t="shared" ref="BM2911" si="28072">(BB2911*BH2908+BC2911*BG2908+BD2911*BH2911+BE2911*BG2911)</f>
        <v>-0.38169614002844415</v>
      </c>
      <c r="BN2911" s="31">
        <f t="shared" ref="BN2911" si="28073">BB2911*BI2908+BD2911*BI2911-BC2911*BJ2908-BE2911*BJ2911</f>
        <v>0.91320190746853724</v>
      </c>
      <c r="BO2911" s="32">
        <f t="shared" ref="BO2911" si="28074">(BB2911*BJ2908+BC2911*BI2908+BD2911*BJ2911+BE2911*BI2911)</f>
        <v>0</v>
      </c>
      <c r="BP2911" s="8"/>
      <c r="BQ2911" s="19">
        <f t="shared" ref="BQ2911:BQ2974" si="28075">1/$BR$8</f>
        <v>1</v>
      </c>
      <c r="BR2911" s="47">
        <v>0</v>
      </c>
      <c r="BS2911" s="48">
        <v>1</v>
      </c>
      <c r="BT2911" s="49">
        <v>0</v>
      </c>
      <c r="BV2911" s="29">
        <f t="shared" ref="BV2911" si="28076">BL2911*BQ2908+BN2911*BQ2911-BM2911*BR2908-BO2911*BR2911</f>
        <v>0.91320190746853724</v>
      </c>
      <c r="BW2911" s="33">
        <f t="shared" ref="BW2911" si="28077">(BL2911*BR2908+BM2911*BQ2908+BN2911*BR2911+BO2911*BQ2911)</f>
        <v>-0.38169614002844415</v>
      </c>
      <c r="BX2911" s="31">
        <f t="shared" ref="BX2911" si="28078">BL2911*BS2908+BN2911*BS2911-BM2911*BT2908-BO2911*BT2911</f>
        <v>0.91320190746853724</v>
      </c>
      <c r="BY2911" s="32">
        <f t="shared" ref="BY2911" si="28079">(BL2911*BT2908+BM2911*BS2908+BN2911*BT2911+BO2911*BS2911)</f>
        <v>0</v>
      </c>
      <c r="CA2911" s="50">
        <f t="shared" ref="CA2911" si="28080">(180/PI())*ATAN(-1*(BW2908+BW2911)/(BV2908+BV2911))</f>
        <v>24.094007164435912</v>
      </c>
      <c r="CC2911" s="137">
        <f t="shared" ref="CC2911" si="28081">20*LOG(((1-(10^(CA2908/20)^2)*(1-((1-CC2908)/(1+CC2908))^2))^0.5))</f>
        <v>-30.80977911595474</v>
      </c>
      <c r="CD2911" s="9"/>
      <c r="CE2911" s="38"/>
      <c r="CF2911" s="38"/>
      <c r="CG2911" s="38"/>
      <c r="CH2911" s="38"/>
    </row>
    <row r="2912" spans="2:91" ht="18.600000000000001" customHeight="1">
      <c r="CC2912" s="42"/>
    </row>
    <row r="2913" spans="2:91" ht="18.600000000000001" customHeight="1" thickBot="1">
      <c r="E2913" s="22" t="s">
        <v>4</v>
      </c>
      <c r="J2913" s="22" t="s">
        <v>5</v>
      </c>
      <c r="O2913" s="22" t="s">
        <v>6</v>
      </c>
      <c r="T2913" s="22" t="s">
        <v>7</v>
      </c>
      <c r="Y2913" s="22" t="s">
        <v>8</v>
      </c>
      <c r="AD2913" s="22" t="s">
        <v>65</v>
      </c>
      <c r="AI2913" s="22" t="s">
        <v>9</v>
      </c>
      <c r="AN2913" s="22" t="s">
        <v>66</v>
      </c>
      <c r="AS2913" s="22" t="s">
        <v>51</v>
      </c>
      <c r="AX2913" s="22" t="s">
        <v>67</v>
      </c>
      <c r="BC2913" s="22" t="s">
        <v>52</v>
      </c>
      <c r="BH2913" s="22" t="s">
        <v>68</v>
      </c>
      <c r="BM2913" s="22" t="s">
        <v>63</v>
      </c>
      <c r="BQ2913" s="23" t="s">
        <v>69</v>
      </c>
      <c r="BR2913" s="23"/>
      <c r="BS2913" s="24"/>
      <c r="BT2913" s="24"/>
      <c r="BU2913" s="24"/>
      <c r="BW2913" s="22" t="s">
        <v>64</v>
      </c>
    </row>
    <row r="2914" spans="2:91" ht="18.600000000000001" customHeight="1" thickBot="1">
      <c r="D2914" s="249" t="s">
        <v>103</v>
      </c>
      <c r="E2914" s="250"/>
      <c r="F2914" s="251" t="s">
        <v>104</v>
      </c>
      <c r="G2914" s="252"/>
      <c r="H2914" s="229"/>
      <c r="I2914" s="253" t="s">
        <v>11</v>
      </c>
      <c r="J2914" s="254"/>
      <c r="K2914" s="255" t="s">
        <v>12</v>
      </c>
      <c r="L2914" s="256"/>
      <c r="M2914" s="24"/>
      <c r="N2914" s="253" t="s">
        <v>105</v>
      </c>
      <c r="O2914" s="254"/>
      <c r="P2914" s="255" t="s">
        <v>106</v>
      </c>
      <c r="Q2914" s="256"/>
      <c r="R2914" s="24"/>
      <c r="S2914" s="249" t="s">
        <v>107</v>
      </c>
      <c r="T2914" s="250"/>
      <c r="U2914" s="251" t="s">
        <v>108</v>
      </c>
      <c r="V2914" s="252"/>
      <c r="W2914" s="8"/>
      <c r="X2914" s="253" t="s">
        <v>109</v>
      </c>
      <c r="Y2914" s="254"/>
      <c r="Z2914" s="255" t="s">
        <v>110</v>
      </c>
      <c r="AA2914" s="256"/>
      <c r="AB2914" s="8"/>
      <c r="AC2914" s="253" t="s">
        <v>111</v>
      </c>
      <c r="AD2914" s="254"/>
      <c r="AE2914" s="255" t="s">
        <v>14</v>
      </c>
      <c r="AF2914" s="256"/>
      <c r="AG2914" s="8"/>
      <c r="AH2914" s="253" t="s">
        <v>112</v>
      </c>
      <c r="AI2914" s="254"/>
      <c r="AJ2914" s="255" t="s">
        <v>113</v>
      </c>
      <c r="AK2914" s="256"/>
      <c r="AL2914" s="8"/>
      <c r="AM2914" s="249" t="s">
        <v>114</v>
      </c>
      <c r="AN2914" s="250"/>
      <c r="AO2914" s="251" t="s">
        <v>115</v>
      </c>
      <c r="AP2914" s="252"/>
      <c r="AQ2914" s="24"/>
      <c r="AR2914" s="253" t="s">
        <v>116</v>
      </c>
      <c r="AS2914" s="254"/>
      <c r="AT2914" s="255" t="s">
        <v>13</v>
      </c>
      <c r="AU2914" s="256"/>
      <c r="AV2914" s="4"/>
      <c r="AW2914" s="253" t="s">
        <v>117</v>
      </c>
      <c r="AX2914" s="254"/>
      <c r="AY2914" s="255" t="s">
        <v>118</v>
      </c>
      <c r="AZ2914" s="256"/>
      <c r="BA2914" s="8"/>
      <c r="BB2914" s="253" t="s">
        <v>119</v>
      </c>
      <c r="BC2914" s="254"/>
      <c r="BD2914" s="255" t="s">
        <v>120</v>
      </c>
      <c r="BE2914" s="256"/>
      <c r="BF2914" s="4"/>
      <c r="BG2914" s="249" t="s">
        <v>121</v>
      </c>
      <c r="BH2914" s="250"/>
      <c r="BI2914" s="251" t="s">
        <v>122</v>
      </c>
      <c r="BJ2914" s="252"/>
      <c r="BK2914" s="4"/>
      <c r="BL2914" s="253" t="s">
        <v>123</v>
      </c>
      <c r="BM2914" s="254"/>
      <c r="BN2914" s="255" t="s">
        <v>124</v>
      </c>
      <c r="BO2914" s="256"/>
      <c r="BP2914" s="4"/>
      <c r="BQ2914" s="253" t="s">
        <v>125</v>
      </c>
      <c r="BR2914" s="254"/>
      <c r="BS2914" s="255" t="s">
        <v>126</v>
      </c>
      <c r="BT2914" s="256"/>
      <c r="BU2914" s="8"/>
      <c r="BV2914" s="253" t="s">
        <v>127</v>
      </c>
      <c r="BW2914" s="254"/>
      <c r="BX2914" s="255" t="s">
        <v>128</v>
      </c>
      <c r="BY2914" s="256"/>
      <c r="CA2914" s="27" t="s">
        <v>15</v>
      </c>
      <c r="CC2914" s="133" t="s">
        <v>70</v>
      </c>
      <c r="CD2914" s="9"/>
      <c r="CE2914" s="38"/>
      <c r="CF2914" s="38"/>
      <c r="CG2914" s="38"/>
      <c r="CH2914" s="38"/>
    </row>
    <row r="2915" spans="2:91" ht="18.600000000000001" customHeight="1" thickTop="1" thickBot="1">
      <c r="B2915" s="129">
        <v>7.8400000000000096</v>
      </c>
      <c r="D2915" s="29">
        <v>1</v>
      </c>
      <c r="E2915" s="30">
        <v>0</v>
      </c>
      <c r="F2915" s="31">
        <v>0</v>
      </c>
      <c r="G2915" s="32">
        <f t="shared" ref="G2915:G2978" si="28082">-1/($E$8*$B2915)</f>
        <v>-8.4079081632652972E-2</v>
      </c>
      <c r="I2915" s="29">
        <v>1</v>
      </c>
      <c r="J2915" s="33">
        <v>0</v>
      </c>
      <c r="K2915" s="31">
        <v>0</v>
      </c>
      <c r="L2915" s="32">
        <v>0</v>
      </c>
      <c r="N2915" s="29">
        <f t="shared" ref="N2915" si="28083">D2915*I2915+F2915*I2918-E2915*J2915-G2915*J2918</f>
        <v>0.98677086659538638</v>
      </c>
      <c r="O2915" s="33">
        <f t="shared" ref="O2915" si="28084">(D2915*J2915+E2915*I2915+F2915*J2918+G2915*I2918)</f>
        <v>0</v>
      </c>
      <c r="P2915" s="31">
        <f t="shared" ref="P2915" si="28085">D2915*K2915+F2915*K2918-E2915*L2915-G2915*L2918</f>
        <v>0</v>
      </c>
      <c r="Q2915" s="32">
        <f t="shared" ref="Q2915" si="28086">(D2915*L2915+E2915*K2915+F2915*L2918+G2915*K2918)</f>
        <v>-8.4079081632652972E-2</v>
      </c>
      <c r="S2915" s="29">
        <v>1</v>
      </c>
      <c r="T2915" s="30">
        <v>0</v>
      </c>
      <c r="U2915" s="31">
        <v>0</v>
      </c>
      <c r="V2915" s="32">
        <f t="shared" ref="V2915:V2978" si="28087">-1/($T$8*$B2915)</f>
        <v>-0.16333801020408142</v>
      </c>
      <c r="X2915" s="29">
        <f t="shared" ref="X2915" si="28088">N2915*S2915+P2915*S2918-O2915*T2915-Q2915*T2918</f>
        <v>0.98677086659538638</v>
      </c>
      <c r="Y2915" s="33">
        <f t="shared" ref="Y2915" si="28089">(N2915*T2915+O2915*S2915+P2915*T2918+Q2915*S2918)</f>
        <v>0</v>
      </c>
      <c r="Z2915" s="31">
        <f t="shared" ref="Z2915" si="28090">N2915*U2915+P2915*U2918-O2915*V2915-Q2915*V2918</f>
        <v>0</v>
      </c>
      <c r="AA2915" s="32">
        <f t="shared" ref="AA2915" si="28091">(N2915*V2915+O2915*U2915+P2915*V2918+Q2915*U2918)</f>
        <v>-0.24525627150970047</v>
      </c>
      <c r="AB2915" s="8"/>
      <c r="AC2915" s="29">
        <v>1</v>
      </c>
      <c r="AD2915" s="33">
        <v>0</v>
      </c>
      <c r="AE2915" s="31">
        <v>0</v>
      </c>
      <c r="AF2915" s="32">
        <v>0</v>
      </c>
      <c r="AH2915" s="29">
        <f t="shared" ref="AH2915" si="28092">X2915*AC2915+Z2915*AC2918-Y2915*AD2915-AA2915*AD2918</f>
        <v>0.95670429335260465</v>
      </c>
      <c r="AI2915" s="33">
        <f t="shared" ref="AI2915" si="28093">(X2915*AD2915+Y2915*AC2915+Z2915*AD2918+AA2915*AC2918)</f>
        <v>0</v>
      </c>
      <c r="AJ2915" s="31">
        <f t="shared" ref="AJ2915" si="28094">X2915*AE2915+Z2915*AE2918-Y2915*AF2915-AA2915*AF2918</f>
        <v>0</v>
      </c>
      <c r="AK2915" s="32">
        <f t="shared" ref="AK2915" si="28095">(X2915*AF2915+Y2915*AE2915+Z2915*AF2918+AA2915*AE2918)</f>
        <v>-0.24525627150970047</v>
      </c>
      <c r="AL2915" s="8"/>
      <c r="AM2915" s="29">
        <v>1</v>
      </c>
      <c r="AN2915" s="30">
        <v>0</v>
      </c>
      <c r="AO2915" s="31">
        <v>0</v>
      </c>
      <c r="AP2915" s="32">
        <f t="shared" ref="AP2915:AP2978" si="28096">-1/($AN$8*$B2915)</f>
        <v>-0.14770790816326512</v>
      </c>
      <c r="AR2915" s="29">
        <f t="shared" ref="AR2915" si="28097">AH2915*AM2915+AJ2915*AM2918-AI2915*AN2915-AK2915*AN2918</f>
        <v>0.95670429335260465</v>
      </c>
      <c r="AS2915" s="33">
        <f t="shared" ref="AS2915" si="28098">(AH2915*AN2915+AI2915*AM2915+AJ2915*AN2918+AK2915*AM2918)</f>
        <v>0</v>
      </c>
      <c r="AT2915" s="31">
        <f t="shared" ref="AT2915" si="28099">AH2915*AO2915+AJ2915*AO2918-AI2915*AP2915-AK2915*AP2918</f>
        <v>0</v>
      </c>
      <c r="AU2915" s="32">
        <f t="shared" ref="AU2915" si="28100">(AH2915*AP2915+AI2915*AO2915+AJ2915*AP2918+AK2915*AO2918)</f>
        <v>-0.38656906141162845</v>
      </c>
      <c r="AV2915" s="8"/>
      <c r="AW2915" s="29">
        <v>1</v>
      </c>
      <c r="AX2915" s="33">
        <v>0</v>
      </c>
      <c r="AY2915" s="31">
        <v>0</v>
      </c>
      <c r="AZ2915" s="32">
        <v>0</v>
      </c>
      <c r="BB2915" s="29">
        <f t="shared" ref="BB2915" si="28101">AR2915*AW2915+AT2915*AW2918-AS2915*AX2915-AU2915*AX2918</f>
        <v>0.91364089685719629</v>
      </c>
      <c r="BC2915" s="33">
        <f t="shared" ref="BC2915" si="28102">(AR2915*AX2915+AS2915*AW2915+AT2915*AX2918+AU2915*AW2918)</f>
        <v>0</v>
      </c>
      <c r="BD2915" s="31">
        <f t="shared" ref="BD2915" si="28103">AR2915*AY2915+AT2915*AY2918-AS2915*AZ2915-AU2915*AZ2918</f>
        <v>0</v>
      </c>
      <c r="BE2915" s="32">
        <f t="shared" ref="BE2915" si="28104">(AR2915*AZ2915+AS2915*AY2915+AT2915*AZ2918+AU2915*AY2918)</f>
        <v>-0.38656906141162845</v>
      </c>
      <c r="BF2915" s="8"/>
      <c r="BG2915" s="29">
        <v>1</v>
      </c>
      <c r="BH2915" s="30">
        <v>0</v>
      </c>
      <c r="BI2915" s="31">
        <v>0</v>
      </c>
      <c r="BJ2915" s="32">
        <f t="shared" ref="BJ2915:BJ2978" si="28105">-1/($BH$8*$B2915)</f>
        <v>-5.1937499999999928E-2</v>
      </c>
      <c r="BL2915" s="29">
        <f t="shared" ref="BL2915" si="28106">BB2915*BG2915+BD2915*BG2918-BC2915*BH2915-BE2915*BH2918</f>
        <v>0.91364089685719629</v>
      </c>
      <c r="BM2915" s="33">
        <f t="shared" ref="BM2915" si="28107">(BB2915*BH2915+BC2915*BG2915+BD2915*BH2918+BE2915*BG2918)</f>
        <v>0</v>
      </c>
      <c r="BN2915" s="31">
        <f t="shared" ref="BN2915" si="28108">BB2915*BI2915+BD2915*BI2918-BC2915*BJ2915-BE2915*BJ2918</f>
        <v>0</v>
      </c>
      <c r="BO2915" s="32">
        <f t="shared" ref="BO2915" si="28109">(BB2915*BJ2915+BC2915*BI2915+BD2915*BJ2918+BE2915*BI2918)</f>
        <v>-0.43402128549214902</v>
      </c>
      <c r="BP2915" s="8"/>
      <c r="BQ2915" s="34">
        <v>1</v>
      </c>
      <c r="BR2915" s="35">
        <v>0</v>
      </c>
      <c r="BS2915" s="11">
        <v>0</v>
      </c>
      <c r="BT2915" s="36">
        <v>0</v>
      </c>
      <c r="BV2915" s="29">
        <f t="shared" ref="BV2915" si="28110">BL2915*BQ2915+BN2915*BQ2918-BM2915*BR2915-BO2915*BR2918</f>
        <v>0.91364089685719629</v>
      </c>
      <c r="BW2915" s="33">
        <f t="shared" ref="BW2915" si="28111">(BL2915*BR2915+BM2915*BQ2915+BN2915*BR2918+BO2915*BQ2918)</f>
        <v>-0.43402128549214902</v>
      </c>
      <c r="BX2915" s="31">
        <f t="shared" ref="BX2915" si="28112">BL2915*BS2915+BN2915*BS2918-BM2915*BT2915-BO2915*BT2918</f>
        <v>0</v>
      </c>
      <c r="BY2915" s="32">
        <f t="shared" ref="BY2915" si="28113">(BL2915*BT2915+BM2915*BS2915+BN2915*BT2918+BO2915*BS2918)</f>
        <v>-0.43402128549214902</v>
      </c>
      <c r="CA2915" s="37">
        <f t="shared" ref="CA2915" si="28114">20*LOG(((1+$BR$8)/$BR$8)/((BV2915+BV2918)^2+(BW2915+BW2918)^2)^0.5)</f>
        <v>-3.0782945835134937E-3</v>
      </c>
      <c r="CC2915" s="134">
        <f t="shared" ref="CC2915" si="28115">((BV2915^2+BW2915^2)^0.5)/((BV2918^2+BW2918^2)^0.5)</f>
        <v>1.0219051937339492</v>
      </c>
      <c r="CD2915" s="9"/>
      <c r="CE2915" s="38"/>
      <c r="CF2915" s="38"/>
      <c r="CG2915" s="38"/>
      <c r="CH2915" s="38"/>
      <c r="CM2915" s="129">
        <v>7.8200000000000101</v>
      </c>
    </row>
    <row r="2916" spans="2:91" ht="18.600000000000001" customHeight="1" thickBot="1">
      <c r="D2916" s="39"/>
      <c r="G2916" s="40"/>
      <c r="I2916" s="39"/>
      <c r="L2916" s="40"/>
      <c r="N2916" s="39"/>
      <c r="Q2916" s="40"/>
      <c r="S2916" s="39"/>
      <c r="V2916" s="40"/>
      <c r="X2916" s="39"/>
      <c r="AA2916" s="40"/>
      <c r="AC2916" s="39"/>
      <c r="AF2916" s="40"/>
      <c r="AH2916" s="39"/>
      <c r="AK2916" s="40"/>
      <c r="AM2916" s="39"/>
      <c r="AP2916" s="40"/>
      <c r="AR2916" s="39"/>
      <c r="AU2916" s="40"/>
      <c r="AW2916" s="39"/>
      <c r="AZ2916" s="40"/>
      <c r="BB2916" s="39"/>
      <c r="BE2916" s="40"/>
      <c r="BG2916" s="39"/>
      <c r="BJ2916" s="40"/>
      <c r="BL2916" s="39"/>
      <c r="BO2916" s="40"/>
      <c r="BQ2916" s="34"/>
      <c r="BR2916" s="11"/>
      <c r="BS2916" s="11"/>
      <c r="BT2916" s="41"/>
      <c r="BV2916" s="39"/>
      <c r="BY2916" s="40"/>
      <c r="CC2916" s="135"/>
      <c r="CD2916" s="9"/>
      <c r="CE2916" s="38"/>
      <c r="CF2916" s="38"/>
      <c r="CG2916" s="38"/>
      <c r="CH2916" s="38"/>
    </row>
    <row r="2917" spans="2:91" ht="18.600000000000001" customHeight="1" thickBot="1">
      <c r="D2917" s="258" t="s">
        <v>129</v>
      </c>
      <c r="E2917" s="259"/>
      <c r="F2917" s="260" t="s">
        <v>130</v>
      </c>
      <c r="G2917" s="261"/>
      <c r="H2917" s="229"/>
      <c r="I2917" s="258" t="s">
        <v>131</v>
      </c>
      <c r="J2917" s="259"/>
      <c r="K2917" s="260" t="s">
        <v>132</v>
      </c>
      <c r="L2917" s="261"/>
      <c r="N2917" s="253" t="s">
        <v>133</v>
      </c>
      <c r="O2917" s="254"/>
      <c r="P2917" s="255" t="s">
        <v>134</v>
      </c>
      <c r="Q2917" s="256"/>
      <c r="S2917" s="258" t="s">
        <v>135</v>
      </c>
      <c r="T2917" s="259"/>
      <c r="U2917" s="260" t="s">
        <v>136</v>
      </c>
      <c r="V2917" s="261"/>
      <c r="W2917" s="8"/>
      <c r="X2917" s="253" t="s">
        <v>137</v>
      </c>
      <c r="Y2917" s="254"/>
      <c r="Z2917" s="255" t="s">
        <v>138</v>
      </c>
      <c r="AA2917" s="256"/>
      <c r="AB2917" s="8"/>
      <c r="AC2917" s="258" t="s">
        <v>139</v>
      </c>
      <c r="AD2917" s="259"/>
      <c r="AE2917" s="260" t="s">
        <v>140</v>
      </c>
      <c r="AF2917" s="261"/>
      <c r="AG2917" s="8"/>
      <c r="AH2917" s="253" t="s">
        <v>141</v>
      </c>
      <c r="AI2917" s="254"/>
      <c r="AJ2917" s="255" t="s">
        <v>142</v>
      </c>
      <c r="AK2917" s="256"/>
      <c r="AL2917" s="8"/>
      <c r="AM2917" s="258" t="s">
        <v>143</v>
      </c>
      <c r="AN2917" s="259"/>
      <c r="AO2917" s="260" t="s">
        <v>144</v>
      </c>
      <c r="AP2917" s="261"/>
      <c r="AR2917" s="253" t="s">
        <v>145</v>
      </c>
      <c r="AS2917" s="254"/>
      <c r="AT2917" s="255" t="s">
        <v>146</v>
      </c>
      <c r="AU2917" s="256"/>
      <c r="AV2917" s="4"/>
      <c r="AW2917" s="258" t="s">
        <v>147</v>
      </c>
      <c r="AX2917" s="259"/>
      <c r="AY2917" s="260" t="s">
        <v>148</v>
      </c>
      <c r="AZ2917" s="261"/>
      <c r="BA2917" s="8"/>
      <c r="BB2917" s="253" t="s">
        <v>149</v>
      </c>
      <c r="BC2917" s="254"/>
      <c r="BD2917" s="255" t="s">
        <v>150</v>
      </c>
      <c r="BE2917" s="256"/>
      <c r="BF2917" s="4"/>
      <c r="BG2917" s="258" t="s">
        <v>151</v>
      </c>
      <c r="BH2917" s="259"/>
      <c r="BI2917" s="260" t="s">
        <v>152</v>
      </c>
      <c r="BJ2917" s="261"/>
      <c r="BK2917" s="4"/>
      <c r="BL2917" s="253" t="s">
        <v>153</v>
      </c>
      <c r="BM2917" s="254"/>
      <c r="BN2917" s="255" t="s">
        <v>154</v>
      </c>
      <c r="BO2917" s="256"/>
      <c r="BP2917" s="4"/>
      <c r="BQ2917" s="258" t="s">
        <v>155</v>
      </c>
      <c r="BR2917" s="259"/>
      <c r="BS2917" s="260" t="s">
        <v>156</v>
      </c>
      <c r="BT2917" s="261"/>
      <c r="BU2917" s="8"/>
      <c r="BV2917" s="253" t="s">
        <v>157</v>
      </c>
      <c r="BW2917" s="254"/>
      <c r="BX2917" s="255" t="s">
        <v>158</v>
      </c>
      <c r="BY2917" s="256"/>
      <c r="CA2917" s="46" t="s">
        <v>16</v>
      </c>
      <c r="CC2917" s="136" t="s">
        <v>71</v>
      </c>
      <c r="CD2917" s="9"/>
      <c r="CE2917" s="38"/>
      <c r="CF2917" s="38"/>
      <c r="CG2917" s="38"/>
      <c r="CH2917" s="38"/>
    </row>
    <row r="2918" spans="2:91" ht="18.600000000000001" customHeight="1" thickTop="1" thickBot="1">
      <c r="D2918" s="29">
        <v>0</v>
      </c>
      <c r="E2918" s="33">
        <v>0</v>
      </c>
      <c r="F2918" s="31">
        <v>1</v>
      </c>
      <c r="G2918" s="32">
        <v>0</v>
      </c>
      <c r="I2918" s="29">
        <v>0</v>
      </c>
      <c r="J2918" s="33">
        <f t="shared" ref="J2918" si="28116">IF(0=(1-$J$8*$K$8*$B2915^2),10^14,$B2915*$J$8/(1-$J$8*$K$8*$B2915^2))</f>
        <v>-0.15734155449523732</v>
      </c>
      <c r="K2918" s="31">
        <v>1</v>
      </c>
      <c r="L2918" s="32">
        <v>0</v>
      </c>
      <c r="N2918" s="29">
        <f t="shared" ref="N2918" si="28117">D2918*I2915+F2918*I2918-E2918*J2915-G2918*J2918</f>
        <v>0</v>
      </c>
      <c r="O2918" s="33">
        <f t="shared" ref="O2918" si="28118">(D2918*J2915+E2918*I2915+F2918*J2918+G2918*I2918)</f>
        <v>-0.15734155449523732</v>
      </c>
      <c r="P2918" s="31">
        <f t="shared" ref="P2918" si="28119">D2918*K2915+F2918*K2918-E2918*L2915-G2918*L2918</f>
        <v>1</v>
      </c>
      <c r="Q2918" s="32">
        <f t="shared" ref="Q2918" si="28120">(D2918*L2915+E2918*K2915+F2918*L2918+G2918*K2918)</f>
        <v>0</v>
      </c>
      <c r="S2918" s="29">
        <v>0</v>
      </c>
      <c r="T2918" s="33">
        <v>0</v>
      </c>
      <c r="U2918" s="31">
        <v>1</v>
      </c>
      <c r="V2918" s="32">
        <v>0</v>
      </c>
      <c r="X2918" s="29">
        <f t="shared" ref="X2918" si="28121">N2918*S2915+P2918*S2918-O2918*T2915-Q2918*T2918</f>
        <v>0</v>
      </c>
      <c r="Y2918" s="33">
        <f t="shared" ref="Y2918" si="28122">(N2918*T2915+O2918*S2915+P2918*T2918+Q2918*S2918)</f>
        <v>-0.15734155449523732</v>
      </c>
      <c r="Z2918" s="31">
        <f t="shared" ref="Z2918" si="28123">N2918*U2915+P2918*U2918-O2918*V2915-Q2918*V2918</f>
        <v>0.97430014356633088</v>
      </c>
      <c r="AA2918" s="32">
        <f t="shared" ref="AA2918" si="28124">(N2918*V2915+O2918*U2915+P2918*V2918+Q2918*U2918)</f>
        <v>0</v>
      </c>
      <c r="AB2918" s="8"/>
      <c r="AC2918" s="29">
        <v>0</v>
      </c>
      <c r="AD2918" s="33">
        <f t="shared" ref="AD2918" si="28125">IF(0=(1-$AD$8*$AE$8*$B2915^2),10^14,$B2915*$AD$8/(1-$AD$8*$AE$8*$B2915^2))</f>
        <v>-0.12259247462951242</v>
      </c>
      <c r="AE2918" s="31">
        <v>1</v>
      </c>
      <c r="AF2918" s="32">
        <v>0</v>
      </c>
      <c r="AH2918" s="29">
        <f t="shared" ref="AH2918" si="28126">X2918*AC2915+Z2918*AC2918-Y2918*AD2915-AA2918*AD2918</f>
        <v>0</v>
      </c>
      <c r="AI2918" s="33">
        <f t="shared" ref="AI2918" si="28127">(X2918*AD2915+Y2918*AC2915+Z2918*AD2918+AA2918*AC2918)</f>
        <v>-0.27678342012692303</v>
      </c>
      <c r="AJ2918" s="31">
        <f t="shared" ref="AJ2918" si="28128">X2918*AE2915+Z2918*AE2918-Y2918*AF2915-AA2918*AF2918</f>
        <v>0.97430014356633088</v>
      </c>
      <c r="AK2918" s="32">
        <f t="shared" ref="AK2918" si="28129">(X2918*AF2915+Y2918*AE2915+Z2918*AF2918+AA2918*AE2918)</f>
        <v>0</v>
      </c>
      <c r="AL2918" s="8"/>
      <c r="AM2918" s="29">
        <v>0</v>
      </c>
      <c r="AN2918" s="33">
        <v>0</v>
      </c>
      <c r="AO2918" s="31">
        <v>1</v>
      </c>
      <c r="AP2918" s="32">
        <v>0</v>
      </c>
      <c r="AR2918" s="29">
        <f t="shared" ref="AR2918" si="28130">AH2918*AM2915+AJ2918*AM2918-AI2918*AN2915-AK2918*AN2918</f>
        <v>0</v>
      </c>
      <c r="AS2918" s="33">
        <f t="shared" ref="AS2918" si="28131">(AH2918*AN2915+AI2918*AM2915+AJ2918*AN2918+AK2918*AM2918)</f>
        <v>-0.27678342012692303</v>
      </c>
      <c r="AT2918" s="31">
        <f t="shared" ref="AT2918" si="28132">AH2918*AO2915+AJ2918*AO2918-AI2918*AP2915-AK2918*AP2918</f>
        <v>0.93341704356510891</v>
      </c>
      <c r="AU2918" s="32">
        <f t="shared" ref="AU2918" si="28133">(AH2918*AP2915+AI2918*AO2915+AJ2918*AP2918+AK2918*AO2918)</f>
        <v>0</v>
      </c>
      <c r="AV2918" s="8"/>
      <c r="AW2918" s="29">
        <v>0</v>
      </c>
      <c r="AX2918" s="33">
        <f t="shared" ref="AX2918" si="28134">IF(0=(1-$AX$8*$AY$8*$B2915^2),10^14,$B2915*$AX$8/(1-$AX$8*$AY$8*$B2915^2))</f>
        <v>-0.1113989731567093</v>
      </c>
      <c r="AY2918" s="31">
        <v>1</v>
      </c>
      <c r="AZ2918" s="32">
        <v>0</v>
      </c>
      <c r="BB2918" s="29">
        <f t="shared" ref="BB2918" si="28135">AR2918*AW2915+AT2918*AW2918-AS2918*AX2915-AU2918*AX2918</f>
        <v>0</v>
      </c>
      <c r="BC2918" s="33">
        <f t="shared" ref="BC2918" si="28136">(AR2918*AX2915+AS2918*AW2915+AT2918*AX2918+AU2918*AW2918)</f>
        <v>-0.38076512030704757</v>
      </c>
      <c r="BD2918" s="31">
        <f t="shared" ref="BD2918" si="28137">AR2918*AY2915+AT2918*AY2918-AS2918*AZ2915-AU2918*AZ2918</f>
        <v>0.93341704356510891</v>
      </c>
      <c r="BE2918" s="32">
        <f t="shared" ref="BE2918" si="28138">(AR2918*AZ2915+AS2918*AY2915+AT2918*AZ2918+AU2918*AY2918)</f>
        <v>0</v>
      </c>
      <c r="BF2918" s="8"/>
      <c r="BG2918" s="29">
        <v>0</v>
      </c>
      <c r="BH2918" s="33">
        <v>0</v>
      </c>
      <c r="BI2918" s="31">
        <v>1</v>
      </c>
      <c r="BJ2918" s="32">
        <v>0</v>
      </c>
      <c r="BL2918" s="29">
        <f t="shared" ref="BL2918" si="28139">BB2918*BG2915+BD2918*BG2918-BC2918*BH2915-BE2918*BH2918</f>
        <v>0</v>
      </c>
      <c r="BM2918" s="33">
        <f t="shared" ref="BM2918" si="28140">(BB2918*BH2915+BC2918*BG2915+BD2918*BH2918+BE2918*BG2918)</f>
        <v>-0.38076512030704757</v>
      </c>
      <c r="BN2918" s="31">
        <f t="shared" ref="BN2918" si="28141">BB2918*BI2915+BD2918*BI2918-BC2918*BJ2915-BE2918*BJ2918</f>
        <v>0.91364105512916161</v>
      </c>
      <c r="BO2918" s="32">
        <f t="shared" ref="BO2918" si="28142">(BB2918*BJ2915+BC2918*BI2915+BD2918*BJ2918+BE2918*BI2918)</f>
        <v>0</v>
      </c>
      <c r="BP2918" s="8"/>
      <c r="BQ2918" s="19">
        <f t="shared" ref="BQ2918:BQ2981" si="28143">1/$BR$8</f>
        <v>1</v>
      </c>
      <c r="BR2918" s="47">
        <v>0</v>
      </c>
      <c r="BS2918" s="48">
        <v>1</v>
      </c>
      <c r="BT2918" s="49">
        <v>0</v>
      </c>
      <c r="BV2918" s="29">
        <f t="shared" ref="BV2918" si="28144">BL2918*BQ2915+BN2918*BQ2918-BM2918*BR2915-BO2918*BR2918</f>
        <v>0.91364105512916161</v>
      </c>
      <c r="BW2918" s="33">
        <f t="shared" ref="BW2918" si="28145">(BL2918*BR2915+BM2918*BQ2915+BN2918*BR2918+BO2918*BQ2918)</f>
        <v>-0.38076512030704757</v>
      </c>
      <c r="BX2918" s="31">
        <f t="shared" ref="BX2918" si="28146">BL2918*BS2915+BN2918*BS2918-BM2918*BT2915-BO2918*BT2918</f>
        <v>0.91364105512916161</v>
      </c>
      <c r="BY2918" s="32">
        <f t="shared" ref="BY2918" si="28147">(BL2918*BT2915+BM2918*BS2915+BN2918*BT2918+BO2918*BS2918)</f>
        <v>0</v>
      </c>
      <c r="CA2918" s="50">
        <f t="shared" ref="CA2918" si="28148">(180/PI())*ATAN(-1*(BW2915+BW2918)/(BV2915+BV2918))</f>
        <v>24.032128476331984</v>
      </c>
      <c r="CC2918" s="137">
        <f t="shared" ref="CC2918" si="28149">20*LOG(((1-(10^(CA2915/20)^2)*(1-((1-CC2915)/(1+CC2915))^2))^0.5))</f>
        <v>-30.831022935226933</v>
      </c>
      <c r="CD2918" s="9"/>
      <c r="CE2918" s="38"/>
      <c r="CF2918" s="38"/>
      <c r="CG2918" s="38"/>
      <c r="CH2918" s="38"/>
    </row>
    <row r="2919" spans="2:91" ht="18.600000000000001" customHeight="1">
      <c r="CC2919" s="42"/>
    </row>
    <row r="2920" spans="2:91" ht="18.600000000000001" customHeight="1" thickBot="1">
      <c r="E2920" s="22" t="s">
        <v>4</v>
      </c>
      <c r="J2920" s="22" t="s">
        <v>5</v>
      </c>
      <c r="O2920" s="22" t="s">
        <v>6</v>
      </c>
      <c r="T2920" s="22" t="s">
        <v>7</v>
      </c>
      <c r="Y2920" s="22" t="s">
        <v>8</v>
      </c>
      <c r="AD2920" s="22" t="s">
        <v>65</v>
      </c>
      <c r="AI2920" s="22" t="s">
        <v>9</v>
      </c>
      <c r="AN2920" s="22" t="s">
        <v>66</v>
      </c>
      <c r="AS2920" s="22" t="s">
        <v>51</v>
      </c>
      <c r="AX2920" s="22" t="s">
        <v>67</v>
      </c>
      <c r="BC2920" s="22" t="s">
        <v>52</v>
      </c>
      <c r="BH2920" s="22" t="s">
        <v>68</v>
      </c>
      <c r="BM2920" s="22" t="s">
        <v>63</v>
      </c>
      <c r="BQ2920" s="23" t="s">
        <v>69</v>
      </c>
      <c r="BR2920" s="23"/>
      <c r="BS2920" s="24"/>
      <c r="BT2920" s="24"/>
      <c r="BU2920" s="24"/>
      <c r="BW2920" s="22" t="s">
        <v>64</v>
      </c>
    </row>
    <row r="2921" spans="2:91" ht="18.600000000000001" customHeight="1" thickBot="1">
      <c r="D2921" s="249" t="s">
        <v>103</v>
      </c>
      <c r="E2921" s="250"/>
      <c r="F2921" s="251" t="s">
        <v>104</v>
      </c>
      <c r="G2921" s="252"/>
      <c r="H2921" s="229"/>
      <c r="I2921" s="253" t="s">
        <v>11</v>
      </c>
      <c r="J2921" s="254"/>
      <c r="K2921" s="255" t="s">
        <v>12</v>
      </c>
      <c r="L2921" s="256"/>
      <c r="M2921" s="24"/>
      <c r="N2921" s="253" t="s">
        <v>105</v>
      </c>
      <c r="O2921" s="254"/>
      <c r="P2921" s="255" t="s">
        <v>106</v>
      </c>
      <c r="Q2921" s="256"/>
      <c r="R2921" s="24"/>
      <c r="S2921" s="249" t="s">
        <v>107</v>
      </c>
      <c r="T2921" s="250"/>
      <c r="U2921" s="251" t="s">
        <v>108</v>
      </c>
      <c r="V2921" s="252"/>
      <c r="W2921" s="8"/>
      <c r="X2921" s="253" t="s">
        <v>109</v>
      </c>
      <c r="Y2921" s="254"/>
      <c r="Z2921" s="255" t="s">
        <v>110</v>
      </c>
      <c r="AA2921" s="256"/>
      <c r="AB2921" s="8"/>
      <c r="AC2921" s="253" t="s">
        <v>111</v>
      </c>
      <c r="AD2921" s="254"/>
      <c r="AE2921" s="255" t="s">
        <v>14</v>
      </c>
      <c r="AF2921" s="256"/>
      <c r="AG2921" s="8"/>
      <c r="AH2921" s="253" t="s">
        <v>112</v>
      </c>
      <c r="AI2921" s="254"/>
      <c r="AJ2921" s="255" t="s">
        <v>113</v>
      </c>
      <c r="AK2921" s="256"/>
      <c r="AL2921" s="8"/>
      <c r="AM2921" s="249" t="s">
        <v>114</v>
      </c>
      <c r="AN2921" s="250"/>
      <c r="AO2921" s="251" t="s">
        <v>115</v>
      </c>
      <c r="AP2921" s="252"/>
      <c r="AQ2921" s="24"/>
      <c r="AR2921" s="253" t="s">
        <v>116</v>
      </c>
      <c r="AS2921" s="254"/>
      <c r="AT2921" s="255" t="s">
        <v>13</v>
      </c>
      <c r="AU2921" s="256"/>
      <c r="AV2921" s="4"/>
      <c r="AW2921" s="253" t="s">
        <v>117</v>
      </c>
      <c r="AX2921" s="254"/>
      <c r="AY2921" s="255" t="s">
        <v>118</v>
      </c>
      <c r="AZ2921" s="256"/>
      <c r="BA2921" s="8"/>
      <c r="BB2921" s="253" t="s">
        <v>119</v>
      </c>
      <c r="BC2921" s="254"/>
      <c r="BD2921" s="255" t="s">
        <v>120</v>
      </c>
      <c r="BE2921" s="256"/>
      <c r="BF2921" s="4"/>
      <c r="BG2921" s="249" t="s">
        <v>121</v>
      </c>
      <c r="BH2921" s="250"/>
      <c r="BI2921" s="251" t="s">
        <v>122</v>
      </c>
      <c r="BJ2921" s="252"/>
      <c r="BK2921" s="4"/>
      <c r="BL2921" s="253" t="s">
        <v>123</v>
      </c>
      <c r="BM2921" s="254"/>
      <c r="BN2921" s="255" t="s">
        <v>124</v>
      </c>
      <c r="BO2921" s="256"/>
      <c r="BP2921" s="4"/>
      <c r="BQ2921" s="253" t="s">
        <v>125</v>
      </c>
      <c r="BR2921" s="254"/>
      <c r="BS2921" s="255" t="s">
        <v>126</v>
      </c>
      <c r="BT2921" s="256"/>
      <c r="BU2921" s="8"/>
      <c r="BV2921" s="253" t="s">
        <v>127</v>
      </c>
      <c r="BW2921" s="254"/>
      <c r="BX2921" s="255" t="s">
        <v>128</v>
      </c>
      <c r="BY2921" s="256"/>
      <c r="CA2921" s="27" t="s">
        <v>15</v>
      </c>
      <c r="CC2921" s="133" t="s">
        <v>70</v>
      </c>
      <c r="CD2921" s="9"/>
      <c r="CE2921" s="38"/>
      <c r="CF2921" s="38"/>
      <c r="CG2921" s="38"/>
      <c r="CH2921" s="38"/>
    </row>
    <row r="2922" spans="2:91" ht="18.600000000000001" customHeight="1" thickTop="1" thickBot="1">
      <c r="B2922" s="129">
        <v>7.8600000000000101</v>
      </c>
      <c r="D2922" s="29">
        <v>1</v>
      </c>
      <c r="E2922" s="30">
        <v>0</v>
      </c>
      <c r="F2922" s="31">
        <v>0</v>
      </c>
      <c r="G2922" s="32">
        <f t="shared" ref="G2922:G2985" si="28150">-1/($E$8*$B2922)</f>
        <v>-8.386513994910931E-2</v>
      </c>
      <c r="I2922" s="29">
        <v>1</v>
      </c>
      <c r="J2922" s="33">
        <v>0</v>
      </c>
      <c r="K2922" s="31">
        <v>0</v>
      </c>
      <c r="L2922" s="32">
        <v>0</v>
      </c>
      <c r="N2922" s="29">
        <f t="shared" ref="N2922" si="28151">D2922*I2922+F2922*I2925-E2922*J2922-G2922*J2925</f>
        <v>0.98683827264604207</v>
      </c>
      <c r="O2922" s="33">
        <f t="shared" ref="O2922" si="28152">(D2922*J2922+E2922*I2922+F2922*J2925+G2922*I2925)</f>
        <v>0</v>
      </c>
      <c r="P2922" s="31">
        <f t="shared" ref="P2922" si="28153">D2922*K2922+F2922*K2925-E2922*L2922-G2922*L2925</f>
        <v>0</v>
      </c>
      <c r="Q2922" s="32">
        <f t="shared" ref="Q2922" si="28154">(D2922*L2922+E2922*K2922+F2922*L2925+G2922*K2925)</f>
        <v>-8.386513994910931E-2</v>
      </c>
      <c r="S2922" s="29">
        <v>1</v>
      </c>
      <c r="T2922" s="30">
        <v>0</v>
      </c>
      <c r="U2922" s="31">
        <v>0</v>
      </c>
      <c r="V2922" s="32">
        <f t="shared" ref="V2922:V2985" si="28155">-1/($T$8*$B2922)</f>
        <v>-0.16292239185750615</v>
      </c>
      <c r="X2922" s="29">
        <f t="shared" ref="X2922" si="28156">N2922*S2922+P2922*S2925-O2922*T2922-Q2922*T2925</f>
        <v>0.98683827264604207</v>
      </c>
      <c r="Y2922" s="33">
        <f t="shared" ref="Y2922" si="28157">(N2922*T2922+O2922*S2922+P2922*T2925+Q2922*S2925)</f>
        <v>0</v>
      </c>
      <c r="Z2922" s="31">
        <f t="shared" ref="Z2922" si="28158">N2922*U2922+P2922*U2925-O2922*V2922-Q2922*V2925</f>
        <v>0</v>
      </c>
      <c r="AA2922" s="32">
        <f t="shared" ref="AA2922" si="28159">(N2922*V2922+O2922*U2922+P2922*V2925+Q2922*U2925)</f>
        <v>-0.24464319170513227</v>
      </c>
      <c r="AB2922" s="8"/>
      <c r="AC2922" s="29">
        <v>1</v>
      </c>
      <c r="AD2922" s="33">
        <v>0</v>
      </c>
      <c r="AE2922" s="31">
        <v>0</v>
      </c>
      <c r="AF2922" s="32">
        <v>0</v>
      </c>
      <c r="AH2922" s="29">
        <f t="shared" ref="AH2922" si="28160">X2922*AC2922+Z2922*AC2925-Y2922*AD2922-AA2922*AD2925</f>
        <v>0.95692459102294736</v>
      </c>
      <c r="AI2922" s="33">
        <f t="shared" ref="AI2922" si="28161">(X2922*AD2922+Y2922*AC2922+Z2922*AD2925+AA2922*AC2925)</f>
        <v>0</v>
      </c>
      <c r="AJ2922" s="31">
        <f t="shared" ref="AJ2922" si="28162">X2922*AE2922+Z2922*AE2925-Y2922*AF2922-AA2922*AF2925</f>
        <v>0</v>
      </c>
      <c r="AK2922" s="32">
        <f t="shared" ref="AK2922" si="28163">(X2922*AF2922+Y2922*AE2922+Z2922*AF2925+AA2922*AE2925)</f>
        <v>-0.24464319170513227</v>
      </c>
      <c r="AL2922" s="8"/>
      <c r="AM2922" s="29">
        <v>1</v>
      </c>
      <c r="AN2922" s="30">
        <v>0</v>
      </c>
      <c r="AO2922" s="31">
        <v>0</v>
      </c>
      <c r="AP2922" s="32">
        <f t="shared" ref="AP2922:AP2985" si="28164">-1/($AN$8*$B2922)</f>
        <v>-0.14733206106870209</v>
      </c>
      <c r="AR2922" s="29">
        <f t="shared" ref="AR2922" si="28165">AH2922*AM2922+AJ2922*AM2925-AI2922*AN2922-AK2922*AN2925</f>
        <v>0.95692459102294736</v>
      </c>
      <c r="AS2922" s="33">
        <f t="shared" ref="AS2922" si="28166">(AH2922*AN2922+AI2922*AM2922+AJ2922*AN2925+AK2922*AM2925)</f>
        <v>0</v>
      </c>
      <c r="AT2922" s="31">
        <f t="shared" ref="AT2922" si="28167">AH2922*AO2922+AJ2922*AO2925-AI2922*AP2922-AK2922*AP2925</f>
        <v>0</v>
      </c>
      <c r="AU2922" s="32">
        <f t="shared" ref="AU2922" si="28168">(AH2922*AP2922+AI2922*AO2922+AJ2922*AP2925+AK2922*AO2925)</f>
        <v>-0.38562886398786789</v>
      </c>
      <c r="AV2922" s="8"/>
      <c r="AW2922" s="29">
        <v>1</v>
      </c>
      <c r="AX2922" s="33">
        <v>0</v>
      </c>
      <c r="AY2922" s="31">
        <v>0</v>
      </c>
      <c r="AZ2922" s="32">
        <v>0</v>
      </c>
      <c r="BB2922" s="29">
        <f t="shared" ref="BB2922" si="28169">AR2922*AW2922+AT2922*AW2925-AS2922*AX2922-AU2922*AX2925</f>
        <v>0.91407672938102758</v>
      </c>
      <c r="BC2922" s="33">
        <f t="shared" ref="BC2922" si="28170">(AR2922*AX2922+AS2922*AW2922+AT2922*AX2925+AU2922*AW2925)</f>
        <v>0</v>
      </c>
      <c r="BD2922" s="31">
        <f t="shared" ref="BD2922" si="28171">AR2922*AY2922+AT2922*AY2925-AS2922*AZ2922-AU2922*AZ2925</f>
        <v>0</v>
      </c>
      <c r="BE2922" s="32">
        <f t="shared" ref="BE2922" si="28172">(AR2922*AZ2922+AS2922*AY2922+AT2922*AZ2925+AU2922*AY2925)</f>
        <v>-0.38562886398786789</v>
      </c>
      <c r="BF2922" s="8"/>
      <c r="BG2922" s="29">
        <v>1</v>
      </c>
      <c r="BH2922" s="30">
        <v>0</v>
      </c>
      <c r="BI2922" s="31">
        <v>0</v>
      </c>
      <c r="BJ2922" s="32">
        <f t="shared" ref="BJ2922:BJ2985" si="28173">-1/($BH$8*$B2922)</f>
        <v>-5.1805343511450316E-2</v>
      </c>
      <c r="BL2922" s="29">
        <f t="shared" ref="BL2922" si="28174">BB2922*BG2922+BD2922*BG2925-BC2922*BH2922-BE2922*BH2925</f>
        <v>0.91407672938102758</v>
      </c>
      <c r="BM2922" s="33">
        <f t="shared" ref="BM2922" si="28175">(BB2922*BH2922+BC2922*BG2922+BD2922*BH2925+BE2922*BG2925)</f>
        <v>0</v>
      </c>
      <c r="BN2922" s="31">
        <f t="shared" ref="BN2922" si="28176">BB2922*BI2922+BD2922*BI2925-BC2922*BJ2922-BE2922*BJ2925</f>
        <v>0</v>
      </c>
      <c r="BO2922" s="32">
        <f t="shared" ref="BO2922" si="28177">(BB2922*BJ2922+BC2922*BI2922+BD2922*BJ2925+BE2922*BI2925)</f>
        <v>-0.43298292294927504</v>
      </c>
      <c r="BP2922" s="8"/>
      <c r="BQ2922" s="34">
        <v>1</v>
      </c>
      <c r="BR2922" s="35">
        <v>0</v>
      </c>
      <c r="BS2922" s="11">
        <v>0</v>
      </c>
      <c r="BT2922" s="36">
        <v>0</v>
      </c>
      <c r="BV2922" s="29">
        <f t="shared" ref="BV2922" si="28178">BL2922*BQ2922+BN2922*BQ2925-BM2922*BR2922-BO2922*BR2925</f>
        <v>0.91407672938102758</v>
      </c>
      <c r="BW2922" s="33">
        <f t="shared" ref="BW2922" si="28179">(BL2922*BR2922+BM2922*BQ2922+BN2922*BR2925+BO2922*BQ2925)</f>
        <v>-0.43298292294927504</v>
      </c>
      <c r="BX2922" s="31">
        <f t="shared" ref="BX2922" si="28180">BL2922*BS2922+BN2922*BS2925-BM2922*BT2922-BO2922*BT2925</f>
        <v>0</v>
      </c>
      <c r="BY2922" s="32">
        <f t="shared" ref="BY2922" si="28181">(BL2922*BT2922+BM2922*BS2922+BN2922*BT2925+BO2922*BS2925)</f>
        <v>-0.43298292294927504</v>
      </c>
      <c r="CA2922" s="37">
        <f t="shared" ref="CA2922" si="28182">20*LOG(((1+$BR$8)/$BR$8)/((BV2922+BV2925)^2+(BW2922+BW2925)^2)^0.5)</f>
        <v>-3.0653936160776286E-3</v>
      </c>
      <c r="CC2922" s="134">
        <f t="shared" ref="CC2922" si="28183">((BV2922^2+BW2922^2)^0.5)/((BV2925^2+BW2925^2)^0.5)</f>
        <v>1.0218055427031572</v>
      </c>
      <c r="CD2922" s="9"/>
      <c r="CE2922" s="38"/>
      <c r="CF2922" s="38"/>
      <c r="CG2922" s="38"/>
      <c r="CH2922" s="38"/>
      <c r="CM2922" s="129">
        <v>7.8400000000000096</v>
      </c>
    </row>
    <row r="2923" spans="2:91" ht="18.600000000000001" customHeight="1" thickBot="1">
      <c r="D2923" s="39"/>
      <c r="G2923" s="40"/>
      <c r="I2923" s="39"/>
      <c r="L2923" s="40"/>
      <c r="N2923" s="39"/>
      <c r="Q2923" s="40"/>
      <c r="S2923" s="39"/>
      <c r="V2923" s="40"/>
      <c r="X2923" s="39"/>
      <c r="AA2923" s="40"/>
      <c r="AC2923" s="39"/>
      <c r="AF2923" s="40"/>
      <c r="AH2923" s="39"/>
      <c r="AK2923" s="40"/>
      <c r="AM2923" s="39"/>
      <c r="AP2923" s="40"/>
      <c r="AR2923" s="39"/>
      <c r="AU2923" s="40"/>
      <c r="AW2923" s="39"/>
      <c r="AZ2923" s="40"/>
      <c r="BB2923" s="39"/>
      <c r="BE2923" s="40"/>
      <c r="BG2923" s="39"/>
      <c r="BJ2923" s="40"/>
      <c r="BL2923" s="39"/>
      <c r="BO2923" s="40"/>
      <c r="BQ2923" s="34"/>
      <c r="BR2923" s="11"/>
      <c r="BS2923" s="11"/>
      <c r="BT2923" s="41"/>
      <c r="BV2923" s="39"/>
      <c r="BY2923" s="40"/>
      <c r="CC2923" s="135"/>
      <c r="CD2923" s="9"/>
      <c r="CE2923" s="38"/>
      <c r="CF2923" s="38"/>
      <c r="CG2923" s="38"/>
      <c r="CH2923" s="38"/>
    </row>
    <row r="2924" spans="2:91" ht="18.600000000000001" customHeight="1" thickBot="1">
      <c r="D2924" s="258" t="s">
        <v>129</v>
      </c>
      <c r="E2924" s="259"/>
      <c r="F2924" s="260" t="s">
        <v>130</v>
      </c>
      <c r="G2924" s="261"/>
      <c r="H2924" s="229"/>
      <c r="I2924" s="258" t="s">
        <v>131</v>
      </c>
      <c r="J2924" s="259"/>
      <c r="K2924" s="260" t="s">
        <v>132</v>
      </c>
      <c r="L2924" s="261"/>
      <c r="N2924" s="253" t="s">
        <v>133</v>
      </c>
      <c r="O2924" s="254"/>
      <c r="P2924" s="255" t="s">
        <v>134</v>
      </c>
      <c r="Q2924" s="256"/>
      <c r="S2924" s="258" t="s">
        <v>135</v>
      </c>
      <c r="T2924" s="259"/>
      <c r="U2924" s="260" t="s">
        <v>136</v>
      </c>
      <c r="V2924" s="261"/>
      <c r="W2924" s="8"/>
      <c r="X2924" s="253" t="s">
        <v>137</v>
      </c>
      <c r="Y2924" s="254"/>
      <c r="Z2924" s="255" t="s">
        <v>138</v>
      </c>
      <c r="AA2924" s="256"/>
      <c r="AB2924" s="8"/>
      <c r="AC2924" s="258" t="s">
        <v>139</v>
      </c>
      <c r="AD2924" s="259"/>
      <c r="AE2924" s="260" t="s">
        <v>140</v>
      </c>
      <c r="AF2924" s="261"/>
      <c r="AG2924" s="8"/>
      <c r="AH2924" s="253" t="s">
        <v>141</v>
      </c>
      <c r="AI2924" s="254"/>
      <c r="AJ2924" s="255" t="s">
        <v>142</v>
      </c>
      <c r="AK2924" s="256"/>
      <c r="AL2924" s="8"/>
      <c r="AM2924" s="258" t="s">
        <v>143</v>
      </c>
      <c r="AN2924" s="259"/>
      <c r="AO2924" s="260" t="s">
        <v>144</v>
      </c>
      <c r="AP2924" s="261"/>
      <c r="AR2924" s="253" t="s">
        <v>145</v>
      </c>
      <c r="AS2924" s="254"/>
      <c r="AT2924" s="255" t="s">
        <v>146</v>
      </c>
      <c r="AU2924" s="256"/>
      <c r="AV2924" s="4"/>
      <c r="AW2924" s="258" t="s">
        <v>147</v>
      </c>
      <c r="AX2924" s="259"/>
      <c r="AY2924" s="260" t="s">
        <v>148</v>
      </c>
      <c r="AZ2924" s="261"/>
      <c r="BA2924" s="8"/>
      <c r="BB2924" s="253" t="s">
        <v>149</v>
      </c>
      <c r="BC2924" s="254"/>
      <c r="BD2924" s="255" t="s">
        <v>150</v>
      </c>
      <c r="BE2924" s="256"/>
      <c r="BF2924" s="4"/>
      <c r="BG2924" s="258" t="s">
        <v>151</v>
      </c>
      <c r="BH2924" s="259"/>
      <c r="BI2924" s="260" t="s">
        <v>152</v>
      </c>
      <c r="BJ2924" s="261"/>
      <c r="BK2924" s="4"/>
      <c r="BL2924" s="253" t="s">
        <v>153</v>
      </c>
      <c r="BM2924" s="254"/>
      <c r="BN2924" s="255" t="s">
        <v>154</v>
      </c>
      <c r="BO2924" s="256"/>
      <c r="BP2924" s="4"/>
      <c r="BQ2924" s="258" t="s">
        <v>155</v>
      </c>
      <c r="BR2924" s="259"/>
      <c r="BS2924" s="260" t="s">
        <v>156</v>
      </c>
      <c r="BT2924" s="261"/>
      <c r="BU2924" s="8"/>
      <c r="BV2924" s="253" t="s">
        <v>157</v>
      </c>
      <c r="BW2924" s="254"/>
      <c r="BX2924" s="255" t="s">
        <v>158</v>
      </c>
      <c r="BY2924" s="256"/>
      <c r="CA2924" s="46" t="s">
        <v>16</v>
      </c>
      <c r="CC2924" s="136" t="s">
        <v>71</v>
      </c>
      <c r="CD2924" s="9"/>
      <c r="CE2924" s="38"/>
      <c r="CF2924" s="38"/>
      <c r="CG2924" s="38"/>
      <c r="CH2924" s="38"/>
    </row>
    <row r="2925" spans="2:91" ht="18.600000000000001" customHeight="1" thickTop="1" thickBot="1">
      <c r="D2925" s="29">
        <v>0</v>
      </c>
      <c r="E2925" s="33">
        <v>0</v>
      </c>
      <c r="F2925" s="31">
        <v>1</v>
      </c>
      <c r="G2925" s="32">
        <v>0</v>
      </c>
      <c r="I2925" s="29">
        <v>0</v>
      </c>
      <c r="J2925" s="33">
        <f t="shared" ref="J2925" si="28184">IF(0=(1-$J$8*$K$8*$B2922^2),10^14,$B2922*$J$8/(1-$J$8*$K$8*$B2922^2))</f>
        <v>-0.15693919263647138</v>
      </c>
      <c r="K2925" s="31">
        <v>1</v>
      </c>
      <c r="L2925" s="32">
        <v>0</v>
      </c>
      <c r="N2925" s="29">
        <f t="shared" ref="N2925" si="28185">D2925*I2922+F2925*I2925-E2925*J2922-G2925*J2925</f>
        <v>0</v>
      </c>
      <c r="O2925" s="33">
        <f t="shared" ref="O2925" si="28186">(D2925*J2922+E2925*I2922+F2925*J2925+G2925*I2925)</f>
        <v>-0.15693919263647138</v>
      </c>
      <c r="P2925" s="31">
        <f t="shared" ref="P2925" si="28187">D2925*K2922+F2925*K2925-E2925*L2922-G2925*L2925</f>
        <v>1</v>
      </c>
      <c r="Q2925" s="32">
        <f t="shared" ref="Q2925" si="28188">(D2925*L2922+E2925*K2922+F2925*L2925+G2925*K2925)</f>
        <v>0</v>
      </c>
      <c r="S2925" s="29">
        <v>0</v>
      </c>
      <c r="T2925" s="33">
        <v>0</v>
      </c>
      <c r="U2925" s="31">
        <v>1</v>
      </c>
      <c r="V2925" s="32">
        <v>0</v>
      </c>
      <c r="X2925" s="29">
        <f t="shared" ref="X2925" si="28189">N2925*S2922+P2925*S2925-O2925*T2922-Q2925*T2925</f>
        <v>0</v>
      </c>
      <c r="Y2925" s="33">
        <f t="shared" ref="Y2925" si="28190">(N2925*T2922+O2925*S2922+P2925*T2925+Q2925*S2925)</f>
        <v>-0.15693919263647138</v>
      </c>
      <c r="Z2925" s="31">
        <f t="shared" ref="Z2925" si="28191">N2925*U2922+P2925*U2925-O2925*V2922-Q2925*V2925</f>
        <v>0.97443109135948014</v>
      </c>
      <c r="AA2925" s="32">
        <f t="shared" ref="AA2925" si="28192">(N2925*V2922+O2925*U2922+P2925*V2925+Q2925*U2925)</f>
        <v>0</v>
      </c>
      <c r="AB2925" s="8"/>
      <c r="AC2925" s="29">
        <v>0</v>
      </c>
      <c r="AD2925" s="33">
        <f t="shared" ref="AD2925" si="28193">IF(0=(1-$AD$8*$AE$8*$B2922^2),10^14,$B2922*$AD$8/(1-$AD$8*$AE$8*$B2922^2))</f>
        <v>-0.12227473576763001</v>
      </c>
      <c r="AE2925" s="31">
        <v>1</v>
      </c>
      <c r="AF2925" s="32">
        <v>0</v>
      </c>
      <c r="AH2925" s="29">
        <f t="shared" ref="AH2925" si="28194">X2925*AC2922+Z2925*AC2925-Y2925*AD2922-AA2925*AD2925</f>
        <v>0</v>
      </c>
      <c r="AI2925" s="33">
        <f t="shared" ref="AI2925" si="28195">(X2925*AD2922+Y2925*AC2922+Z2925*AD2925+AA2925*AC2925)</f>
        <v>-0.27608749685621514</v>
      </c>
      <c r="AJ2925" s="31">
        <f t="shared" ref="AJ2925" si="28196">X2925*AE2922+Z2925*AE2925-Y2925*AF2922-AA2925*AF2925</f>
        <v>0.97443109135948014</v>
      </c>
      <c r="AK2925" s="32">
        <f t="shared" ref="AK2925" si="28197">(X2925*AF2922+Y2925*AE2922+Z2925*AF2925+AA2925*AE2925)</f>
        <v>0</v>
      </c>
      <c r="AL2925" s="8"/>
      <c r="AM2925" s="29">
        <v>0</v>
      </c>
      <c r="AN2925" s="33">
        <v>0</v>
      </c>
      <c r="AO2925" s="31">
        <v>1</v>
      </c>
      <c r="AP2925" s="32">
        <v>0</v>
      </c>
      <c r="AR2925" s="29">
        <f t="shared" ref="AR2925" si="28198">AH2925*AM2922+AJ2925*AM2925-AI2925*AN2922-AK2925*AN2925</f>
        <v>0</v>
      </c>
      <c r="AS2925" s="33">
        <f t="shared" ref="AS2925" si="28199">(AH2925*AN2922+AI2925*AM2922+AJ2925*AN2925+AK2925*AM2925)</f>
        <v>-0.27608749685621514</v>
      </c>
      <c r="AT2925" s="31">
        <f t="shared" ref="AT2925" si="28200">AH2925*AO2922+AJ2925*AO2925-AI2925*AP2922-AK2925*AP2925</f>
        <v>0.93375455141235519</v>
      </c>
      <c r="AU2925" s="32">
        <f t="shared" ref="AU2925" si="28201">(AH2925*AP2922+AI2925*AO2922+AJ2925*AP2925+AK2925*AO2925)</f>
        <v>0</v>
      </c>
      <c r="AV2925" s="8"/>
      <c r="AW2925" s="29">
        <v>0</v>
      </c>
      <c r="AX2925" s="33">
        <f t="shared" ref="AX2925" si="28202">IF(0=(1-$AX$8*$AY$8*$B2922^2),10^14,$B2922*$AX$8/(1-$AX$8*$AY$8*$B2922^2))</f>
        <v>-0.11111165590360933</v>
      </c>
      <c r="AY2925" s="31">
        <v>1</v>
      </c>
      <c r="AZ2925" s="32">
        <v>0</v>
      </c>
      <c r="BB2925" s="29">
        <f t="shared" ref="BB2925" si="28203">AR2925*AW2922+AT2925*AW2925-AS2925*AX2922-AU2925*AX2925</f>
        <v>0</v>
      </c>
      <c r="BC2925" s="33">
        <f t="shared" ref="BC2925" si="28204">(AR2925*AX2922+AS2925*AW2922+AT2925*AX2925+AU2925*AW2925)</f>
        <v>-0.37983851127117385</v>
      </c>
      <c r="BD2925" s="31">
        <f t="shared" ref="BD2925" si="28205">AR2925*AY2922+AT2925*AY2925-AS2925*AZ2922-AU2925*AZ2925</f>
        <v>0.93375455141235519</v>
      </c>
      <c r="BE2925" s="32">
        <f t="shared" ref="BE2925" si="28206">(AR2925*AZ2922+AS2925*AY2922+AT2925*AZ2925+AU2925*AY2925)</f>
        <v>0</v>
      </c>
      <c r="BF2925" s="8"/>
      <c r="BG2925" s="29">
        <v>0</v>
      </c>
      <c r="BH2925" s="33">
        <v>0</v>
      </c>
      <c r="BI2925" s="31">
        <v>1</v>
      </c>
      <c r="BJ2925" s="32">
        <v>0</v>
      </c>
      <c r="BL2925" s="29">
        <f t="shared" ref="BL2925" si="28207">BB2925*BG2922+BD2925*BG2925-BC2925*BH2922-BE2925*BH2925</f>
        <v>0</v>
      </c>
      <c r="BM2925" s="33">
        <f t="shared" ref="BM2925" si="28208">(BB2925*BH2922+BC2925*BG2922+BD2925*BH2925+BE2925*BG2925)</f>
        <v>-0.37983851127117385</v>
      </c>
      <c r="BN2925" s="31">
        <f t="shared" ref="BN2925" si="28209">BB2925*BI2922+BD2925*BI2925-BC2925*BJ2922-BE2925*BJ2925</f>
        <v>0.91407688685707411</v>
      </c>
      <c r="BO2925" s="32">
        <f t="shared" ref="BO2925" si="28210">(BB2925*BJ2922+BC2925*BI2922+BD2925*BJ2925+BE2925*BI2925)</f>
        <v>0</v>
      </c>
      <c r="BP2925" s="8"/>
      <c r="BQ2925" s="19">
        <f t="shared" ref="BQ2925:BQ2988" si="28211">1/$BR$8</f>
        <v>1</v>
      </c>
      <c r="BR2925" s="47">
        <v>0</v>
      </c>
      <c r="BS2925" s="48">
        <v>1</v>
      </c>
      <c r="BT2925" s="49">
        <v>0</v>
      </c>
      <c r="BV2925" s="29">
        <f t="shared" ref="BV2925" si="28212">BL2925*BQ2922+BN2925*BQ2925-BM2925*BR2922-BO2925*BR2925</f>
        <v>0.91407688685707411</v>
      </c>
      <c r="BW2925" s="33">
        <f t="shared" ref="BW2925" si="28213">(BL2925*BR2922+BM2925*BQ2922+BN2925*BR2925+BO2925*BQ2925)</f>
        <v>-0.37983851127117385</v>
      </c>
      <c r="BX2925" s="31">
        <f t="shared" ref="BX2925" si="28214">BL2925*BS2922+BN2925*BS2925-BM2925*BT2922-BO2925*BT2925</f>
        <v>0.91407688685707411</v>
      </c>
      <c r="BY2925" s="32">
        <f t="shared" ref="BY2925" si="28215">(BL2925*BT2922+BM2925*BS2922+BN2925*BT2925+BO2925*BS2925)</f>
        <v>0</v>
      </c>
      <c r="CA2925" s="50">
        <f t="shared" ref="CA2925" si="28216">(180/PI())*ATAN(-1*(BW2922+BW2925)/(BV2922+BV2925))</f>
        <v>23.970567926021999</v>
      </c>
      <c r="CC2925" s="137">
        <f t="shared" ref="CC2925" si="28217">20*LOG(((1-(10^(CA2922/20)^2)*(1-((1-CC2922)/(1+CC2922))^2))^0.5))</f>
        <v>-30.85222225867075</v>
      </c>
      <c r="CD2925" s="9"/>
      <c r="CE2925" s="38"/>
      <c r="CF2925" s="38"/>
      <c r="CG2925" s="38"/>
      <c r="CH2925" s="38"/>
    </row>
    <row r="2926" spans="2:91" ht="18.600000000000001" customHeight="1">
      <c r="CC2926" s="42"/>
    </row>
    <row r="2927" spans="2:91" ht="18.600000000000001" customHeight="1" thickBot="1">
      <c r="E2927" s="22" t="s">
        <v>4</v>
      </c>
      <c r="J2927" s="22" t="s">
        <v>5</v>
      </c>
      <c r="O2927" s="22" t="s">
        <v>6</v>
      </c>
      <c r="T2927" s="22" t="s">
        <v>7</v>
      </c>
      <c r="Y2927" s="22" t="s">
        <v>8</v>
      </c>
      <c r="AD2927" s="22" t="s">
        <v>65</v>
      </c>
      <c r="AI2927" s="22" t="s">
        <v>9</v>
      </c>
      <c r="AN2927" s="22" t="s">
        <v>66</v>
      </c>
      <c r="AS2927" s="22" t="s">
        <v>51</v>
      </c>
      <c r="AX2927" s="22" t="s">
        <v>67</v>
      </c>
      <c r="BC2927" s="22" t="s">
        <v>52</v>
      </c>
      <c r="BH2927" s="22" t="s">
        <v>68</v>
      </c>
      <c r="BM2927" s="22" t="s">
        <v>63</v>
      </c>
      <c r="BQ2927" s="23" t="s">
        <v>69</v>
      </c>
      <c r="BR2927" s="23"/>
      <c r="BS2927" s="24"/>
      <c r="BT2927" s="24"/>
      <c r="BU2927" s="24"/>
      <c r="BW2927" s="22" t="s">
        <v>64</v>
      </c>
    </row>
    <row r="2928" spans="2:91" ht="18.600000000000001" customHeight="1" thickBot="1">
      <c r="D2928" s="249" t="s">
        <v>103</v>
      </c>
      <c r="E2928" s="250"/>
      <c r="F2928" s="251" t="s">
        <v>104</v>
      </c>
      <c r="G2928" s="252"/>
      <c r="H2928" s="229"/>
      <c r="I2928" s="253" t="s">
        <v>11</v>
      </c>
      <c r="J2928" s="254"/>
      <c r="K2928" s="255" t="s">
        <v>12</v>
      </c>
      <c r="L2928" s="256"/>
      <c r="M2928" s="24"/>
      <c r="N2928" s="253" t="s">
        <v>105</v>
      </c>
      <c r="O2928" s="254"/>
      <c r="P2928" s="255" t="s">
        <v>106</v>
      </c>
      <c r="Q2928" s="256"/>
      <c r="R2928" s="24"/>
      <c r="S2928" s="249" t="s">
        <v>107</v>
      </c>
      <c r="T2928" s="250"/>
      <c r="U2928" s="251" t="s">
        <v>108</v>
      </c>
      <c r="V2928" s="252"/>
      <c r="W2928" s="8"/>
      <c r="X2928" s="253" t="s">
        <v>109</v>
      </c>
      <c r="Y2928" s="254"/>
      <c r="Z2928" s="255" t="s">
        <v>110</v>
      </c>
      <c r="AA2928" s="256"/>
      <c r="AB2928" s="8"/>
      <c r="AC2928" s="253" t="s">
        <v>111</v>
      </c>
      <c r="AD2928" s="254"/>
      <c r="AE2928" s="255" t="s">
        <v>14</v>
      </c>
      <c r="AF2928" s="256"/>
      <c r="AG2928" s="8"/>
      <c r="AH2928" s="253" t="s">
        <v>112</v>
      </c>
      <c r="AI2928" s="254"/>
      <c r="AJ2928" s="255" t="s">
        <v>113</v>
      </c>
      <c r="AK2928" s="256"/>
      <c r="AL2928" s="8"/>
      <c r="AM2928" s="249" t="s">
        <v>114</v>
      </c>
      <c r="AN2928" s="250"/>
      <c r="AO2928" s="251" t="s">
        <v>115</v>
      </c>
      <c r="AP2928" s="252"/>
      <c r="AQ2928" s="24"/>
      <c r="AR2928" s="253" t="s">
        <v>116</v>
      </c>
      <c r="AS2928" s="254"/>
      <c r="AT2928" s="255" t="s">
        <v>13</v>
      </c>
      <c r="AU2928" s="256"/>
      <c r="AV2928" s="4"/>
      <c r="AW2928" s="253" t="s">
        <v>117</v>
      </c>
      <c r="AX2928" s="254"/>
      <c r="AY2928" s="255" t="s">
        <v>118</v>
      </c>
      <c r="AZ2928" s="256"/>
      <c r="BA2928" s="8"/>
      <c r="BB2928" s="253" t="s">
        <v>119</v>
      </c>
      <c r="BC2928" s="254"/>
      <c r="BD2928" s="255" t="s">
        <v>120</v>
      </c>
      <c r="BE2928" s="256"/>
      <c r="BF2928" s="4"/>
      <c r="BG2928" s="249" t="s">
        <v>121</v>
      </c>
      <c r="BH2928" s="250"/>
      <c r="BI2928" s="251" t="s">
        <v>122</v>
      </c>
      <c r="BJ2928" s="252"/>
      <c r="BK2928" s="4"/>
      <c r="BL2928" s="253" t="s">
        <v>123</v>
      </c>
      <c r="BM2928" s="254"/>
      <c r="BN2928" s="255" t="s">
        <v>124</v>
      </c>
      <c r="BO2928" s="256"/>
      <c r="BP2928" s="4"/>
      <c r="BQ2928" s="253" t="s">
        <v>125</v>
      </c>
      <c r="BR2928" s="254"/>
      <c r="BS2928" s="255" t="s">
        <v>126</v>
      </c>
      <c r="BT2928" s="256"/>
      <c r="BU2928" s="8"/>
      <c r="BV2928" s="253" t="s">
        <v>127</v>
      </c>
      <c r="BW2928" s="254"/>
      <c r="BX2928" s="255" t="s">
        <v>128</v>
      </c>
      <c r="BY2928" s="256"/>
      <c r="CA2928" s="27" t="s">
        <v>15</v>
      </c>
      <c r="CC2928" s="133" t="s">
        <v>70</v>
      </c>
      <c r="CD2928" s="9"/>
      <c r="CE2928" s="38"/>
      <c r="CF2928" s="38"/>
      <c r="CG2928" s="38"/>
      <c r="CH2928" s="38"/>
    </row>
    <row r="2929" spans="2:91" ht="18.600000000000001" customHeight="1" thickTop="1" thickBot="1">
      <c r="B2929" s="129">
        <v>7.8800000000000097</v>
      </c>
      <c r="D2929" s="29">
        <v>1</v>
      </c>
      <c r="E2929" s="30">
        <v>0</v>
      </c>
      <c r="F2929" s="31">
        <v>0</v>
      </c>
      <c r="G2929" s="32">
        <f t="shared" ref="G2929:G2992" si="28218">-1/($E$8*$B2929)</f>
        <v>-8.3652284263959292E-2</v>
      </c>
      <c r="I2929" s="29">
        <v>1</v>
      </c>
      <c r="J2929" s="33">
        <v>0</v>
      </c>
      <c r="K2929" s="31">
        <v>0</v>
      </c>
      <c r="L2929" s="32">
        <v>0</v>
      </c>
      <c r="N2929" s="29">
        <f t="shared" ref="N2929" si="28219">D2929*I2929+F2929*I2932-E2929*J2929-G2929*J2932</f>
        <v>0.98690516440441478</v>
      </c>
      <c r="O2929" s="33">
        <f t="shared" ref="O2929" si="28220">(D2929*J2929+E2929*I2929+F2929*J2932+G2929*I2932)</f>
        <v>0</v>
      </c>
      <c r="P2929" s="31">
        <f t="shared" ref="P2929" si="28221">D2929*K2929+F2929*K2932-E2929*L2929-G2929*L2932</f>
        <v>0</v>
      </c>
      <c r="Q2929" s="32">
        <f t="shared" ref="Q2929" si="28222">(D2929*L2929+E2929*K2929+F2929*L2932+G2929*K2932)</f>
        <v>-8.3652284263959292E-2</v>
      </c>
      <c r="S2929" s="29">
        <v>1</v>
      </c>
      <c r="T2929" s="30">
        <v>0</v>
      </c>
      <c r="U2929" s="31">
        <v>0</v>
      </c>
      <c r="V2929" s="32">
        <f t="shared" ref="V2929:V2992" si="28223">-1/($T$8*$B2929)</f>
        <v>-0.16250888324873075</v>
      </c>
      <c r="X2929" s="29">
        <f t="shared" ref="X2929" si="28224">N2929*S2929+P2929*S2932-O2929*T2929-Q2929*T2932</f>
        <v>0.98690516440441478</v>
      </c>
      <c r="Y2929" s="33">
        <f t="shared" ref="Y2929" si="28225">(N2929*T2929+O2929*S2929+P2929*T2932+Q2929*S2932)</f>
        <v>0</v>
      </c>
      <c r="Z2929" s="31">
        <f t="shared" ref="Z2929" si="28226">N2929*U2929+P2929*U2932-O2929*V2929-Q2929*V2932</f>
        <v>0</v>
      </c>
      <c r="AA2929" s="32">
        <f t="shared" ref="AA2929" si="28227">(N2929*V2929+O2929*U2929+P2929*V2932+Q2929*U2932)</f>
        <v>-0.24403314040372576</v>
      </c>
      <c r="AB2929" s="8"/>
      <c r="AC2929" s="29">
        <v>1</v>
      </c>
      <c r="AD2929" s="33">
        <v>0</v>
      </c>
      <c r="AE2929" s="31">
        <v>0</v>
      </c>
      <c r="AF2929" s="32">
        <v>0</v>
      </c>
      <c r="AH2929" s="29">
        <f t="shared" ref="AH2929" si="28228">X2929*AC2929+Z2929*AC2932-Y2929*AD2929-AA2929*AD2932</f>
        <v>0.95714321099119193</v>
      </c>
      <c r="AI2929" s="33">
        <f t="shared" ref="AI2929" si="28229">(X2929*AD2929+Y2929*AC2929+Z2929*AD2932+AA2929*AC2932)</f>
        <v>0</v>
      </c>
      <c r="AJ2929" s="31">
        <f t="shared" ref="AJ2929" si="28230">X2929*AE2929+Z2929*AE2932-Y2929*AF2929-AA2929*AF2932</f>
        <v>0</v>
      </c>
      <c r="AK2929" s="32">
        <f t="shared" ref="AK2929" si="28231">(X2929*AF2929+Y2929*AE2929+Z2929*AF2932+AA2929*AE2932)</f>
        <v>-0.24403314040372576</v>
      </c>
      <c r="AL2929" s="8"/>
      <c r="AM2929" s="29">
        <v>1</v>
      </c>
      <c r="AN2929" s="30">
        <v>0</v>
      </c>
      <c r="AO2929" s="31">
        <v>0</v>
      </c>
      <c r="AP2929" s="32">
        <f t="shared" ref="AP2929:AP2992" si="28232">-1/($AN$8*$B2929)</f>
        <v>-0.146958121827411</v>
      </c>
      <c r="AR2929" s="29">
        <f t="shared" ref="AR2929" si="28233">AH2929*AM2929+AJ2929*AM2932-AI2929*AN2929-AK2929*AN2932</f>
        <v>0.95714321099119193</v>
      </c>
      <c r="AS2929" s="33">
        <f t="shared" ref="AS2929" si="28234">(AH2929*AN2929+AI2929*AM2929+AJ2929*AN2932+AK2929*AM2932)</f>
        <v>0</v>
      </c>
      <c r="AT2929" s="31">
        <f t="shared" ref="AT2929" si="28235">AH2929*AO2929+AJ2929*AO2932-AI2929*AP2929-AK2929*AP2932</f>
        <v>0</v>
      </c>
      <c r="AU2929" s="32">
        <f t="shared" ref="AU2929" si="28236">(AH2929*AP2929+AI2929*AO2929+AJ2929*AP2932+AK2929*AO2932)</f>
        <v>-0.38469310901084869</v>
      </c>
      <c r="AV2929" s="8"/>
      <c r="AW2929" s="29">
        <v>1</v>
      </c>
      <c r="AX2929" s="33">
        <v>0</v>
      </c>
      <c r="AY2929" s="31">
        <v>0</v>
      </c>
      <c r="AZ2929" s="32">
        <v>0</v>
      </c>
      <c r="BB2929" s="29">
        <f t="shared" ref="BB2929" si="28237">AR2929*AW2929+AT2929*AW2932-AS2929*AX2929-AU2929*AX2932</f>
        <v>0.91450927917779001</v>
      </c>
      <c r="BC2929" s="33">
        <f t="shared" ref="BC2929" si="28238">(AR2929*AX2929+AS2929*AW2929+AT2929*AX2932+AU2929*AW2932)</f>
        <v>0</v>
      </c>
      <c r="BD2929" s="31">
        <f t="shared" ref="BD2929" si="28239">AR2929*AY2929+AT2929*AY2932-AS2929*AZ2929-AU2929*AZ2932</f>
        <v>0</v>
      </c>
      <c r="BE2929" s="32">
        <f t="shared" ref="BE2929" si="28240">(AR2929*AZ2929+AS2929*AY2929+AT2929*AZ2932+AU2929*AY2932)</f>
        <v>-0.38469310901084869</v>
      </c>
      <c r="BF2929" s="8"/>
      <c r="BG2929" s="29">
        <v>1</v>
      </c>
      <c r="BH2929" s="30">
        <v>0</v>
      </c>
      <c r="BI2929" s="31">
        <v>0</v>
      </c>
      <c r="BJ2929" s="32">
        <f t="shared" ref="BJ2929:BJ2992" si="28241">-1/($BH$8*$B2929)</f>
        <v>-5.1673857868020243E-2</v>
      </c>
      <c r="BL2929" s="29">
        <f t="shared" ref="BL2929" si="28242">BB2929*BG2929+BD2929*BG2932-BC2929*BH2929-BE2929*BH2932</f>
        <v>0.91450927917779001</v>
      </c>
      <c r="BM2929" s="33">
        <f t="shared" ref="BM2929" si="28243">(BB2929*BH2929+BC2929*BG2929+BD2929*BH2932+BE2929*BG2932)</f>
        <v>0</v>
      </c>
      <c r="BN2929" s="31">
        <f t="shared" ref="BN2929" si="28244">BB2929*BI2929+BD2929*BI2932-BC2929*BJ2929-BE2929*BJ2932</f>
        <v>0</v>
      </c>
      <c r="BO2929" s="32">
        <f t="shared" ref="BO2929" si="28245">(BB2929*BJ2929+BC2929*BI2929+BD2929*BJ2932+BE2929*BI2932)</f>
        <v>-0.43194933152206744</v>
      </c>
      <c r="BP2929" s="8"/>
      <c r="BQ2929" s="34">
        <v>1</v>
      </c>
      <c r="BR2929" s="35">
        <v>0</v>
      </c>
      <c r="BS2929" s="11">
        <v>0</v>
      </c>
      <c r="BT2929" s="36">
        <v>0</v>
      </c>
      <c r="BV2929" s="29">
        <f t="shared" ref="BV2929" si="28246">BL2929*BQ2929+BN2929*BQ2932-BM2929*BR2929-BO2929*BR2932</f>
        <v>0.91450927917779001</v>
      </c>
      <c r="BW2929" s="33">
        <f t="shared" ref="BW2929" si="28247">(BL2929*BR2929+BM2929*BQ2929+BN2929*BR2932+BO2929*BQ2932)</f>
        <v>-0.43194933152206744</v>
      </c>
      <c r="BX2929" s="31">
        <f t="shared" ref="BX2929" si="28248">BL2929*BS2929+BN2929*BS2932-BM2929*BT2929-BO2929*BT2932</f>
        <v>0</v>
      </c>
      <c r="BY2929" s="32">
        <f t="shared" ref="BY2929" si="28249">(BL2929*BT2929+BM2929*BS2929+BN2929*BT2932+BO2929*BS2932)</f>
        <v>-0.43194933152206744</v>
      </c>
      <c r="CA2929" s="37">
        <f t="shared" ref="CA2929" si="28250">20*LOG(((1+$BR$8)/$BR$8)/((BV2929+BV2932)^2+(BW2929+BW2932)^2)^0.5)</f>
        <v>-3.0525646681639762E-3</v>
      </c>
      <c r="CC2929" s="134">
        <f t="shared" ref="CC2929" si="28251">((BV2929^2+BW2929^2)^0.5)/((BV2932^2+BW2932^2)^0.5)</f>
        <v>1.0217065334160405</v>
      </c>
      <c r="CD2929" s="9"/>
      <c r="CE2929" s="38"/>
      <c r="CF2929" s="38"/>
      <c r="CG2929" s="38"/>
      <c r="CH2929" s="38"/>
      <c r="CM2929" s="129">
        <v>7.8600000000000101</v>
      </c>
    </row>
    <row r="2930" spans="2:91" ht="18.600000000000001" customHeight="1" thickBot="1">
      <c r="D2930" s="39"/>
      <c r="G2930" s="40"/>
      <c r="I2930" s="39"/>
      <c r="L2930" s="40"/>
      <c r="N2930" s="39"/>
      <c r="Q2930" s="40"/>
      <c r="S2930" s="39"/>
      <c r="V2930" s="40"/>
      <c r="X2930" s="39"/>
      <c r="AA2930" s="40"/>
      <c r="AC2930" s="39"/>
      <c r="AF2930" s="40"/>
      <c r="AH2930" s="39"/>
      <c r="AK2930" s="40"/>
      <c r="AM2930" s="39"/>
      <c r="AP2930" s="40"/>
      <c r="AR2930" s="39"/>
      <c r="AU2930" s="40"/>
      <c r="AW2930" s="39"/>
      <c r="AZ2930" s="40"/>
      <c r="BB2930" s="39"/>
      <c r="BE2930" s="40"/>
      <c r="BG2930" s="39"/>
      <c r="BJ2930" s="40"/>
      <c r="BL2930" s="39"/>
      <c r="BO2930" s="40"/>
      <c r="BQ2930" s="34"/>
      <c r="BR2930" s="11"/>
      <c r="BS2930" s="11"/>
      <c r="BT2930" s="41"/>
      <c r="BV2930" s="39"/>
      <c r="BY2930" s="40"/>
      <c r="CC2930" s="135"/>
      <c r="CD2930" s="9"/>
      <c r="CE2930" s="38"/>
      <c r="CF2930" s="38"/>
      <c r="CG2930" s="38"/>
      <c r="CH2930" s="38"/>
    </row>
    <row r="2931" spans="2:91" ht="18.600000000000001" customHeight="1" thickBot="1">
      <c r="D2931" s="258" t="s">
        <v>129</v>
      </c>
      <c r="E2931" s="259"/>
      <c r="F2931" s="260" t="s">
        <v>130</v>
      </c>
      <c r="G2931" s="261"/>
      <c r="H2931" s="229"/>
      <c r="I2931" s="258" t="s">
        <v>131</v>
      </c>
      <c r="J2931" s="259"/>
      <c r="K2931" s="260" t="s">
        <v>132</v>
      </c>
      <c r="L2931" s="261"/>
      <c r="N2931" s="253" t="s">
        <v>133</v>
      </c>
      <c r="O2931" s="254"/>
      <c r="P2931" s="255" t="s">
        <v>134</v>
      </c>
      <c r="Q2931" s="256"/>
      <c r="S2931" s="258" t="s">
        <v>135</v>
      </c>
      <c r="T2931" s="259"/>
      <c r="U2931" s="260" t="s">
        <v>136</v>
      </c>
      <c r="V2931" s="261"/>
      <c r="W2931" s="8"/>
      <c r="X2931" s="253" t="s">
        <v>137</v>
      </c>
      <c r="Y2931" s="254"/>
      <c r="Z2931" s="255" t="s">
        <v>138</v>
      </c>
      <c r="AA2931" s="256"/>
      <c r="AB2931" s="8"/>
      <c r="AC2931" s="258" t="s">
        <v>139</v>
      </c>
      <c r="AD2931" s="259"/>
      <c r="AE2931" s="260" t="s">
        <v>140</v>
      </c>
      <c r="AF2931" s="261"/>
      <c r="AG2931" s="8"/>
      <c r="AH2931" s="253" t="s">
        <v>141</v>
      </c>
      <c r="AI2931" s="254"/>
      <c r="AJ2931" s="255" t="s">
        <v>142</v>
      </c>
      <c r="AK2931" s="256"/>
      <c r="AL2931" s="8"/>
      <c r="AM2931" s="258" t="s">
        <v>143</v>
      </c>
      <c r="AN2931" s="259"/>
      <c r="AO2931" s="260" t="s">
        <v>144</v>
      </c>
      <c r="AP2931" s="261"/>
      <c r="AR2931" s="253" t="s">
        <v>145</v>
      </c>
      <c r="AS2931" s="254"/>
      <c r="AT2931" s="255" t="s">
        <v>146</v>
      </c>
      <c r="AU2931" s="256"/>
      <c r="AV2931" s="4"/>
      <c r="AW2931" s="258" t="s">
        <v>147</v>
      </c>
      <c r="AX2931" s="259"/>
      <c r="AY2931" s="260" t="s">
        <v>148</v>
      </c>
      <c r="AZ2931" s="261"/>
      <c r="BA2931" s="8"/>
      <c r="BB2931" s="253" t="s">
        <v>149</v>
      </c>
      <c r="BC2931" s="254"/>
      <c r="BD2931" s="255" t="s">
        <v>150</v>
      </c>
      <c r="BE2931" s="256"/>
      <c r="BF2931" s="4"/>
      <c r="BG2931" s="258" t="s">
        <v>151</v>
      </c>
      <c r="BH2931" s="259"/>
      <c r="BI2931" s="260" t="s">
        <v>152</v>
      </c>
      <c r="BJ2931" s="261"/>
      <c r="BK2931" s="4"/>
      <c r="BL2931" s="253" t="s">
        <v>153</v>
      </c>
      <c r="BM2931" s="254"/>
      <c r="BN2931" s="255" t="s">
        <v>154</v>
      </c>
      <c r="BO2931" s="256"/>
      <c r="BP2931" s="4"/>
      <c r="BQ2931" s="258" t="s">
        <v>155</v>
      </c>
      <c r="BR2931" s="259"/>
      <c r="BS2931" s="260" t="s">
        <v>156</v>
      </c>
      <c r="BT2931" s="261"/>
      <c r="BU2931" s="8"/>
      <c r="BV2931" s="253" t="s">
        <v>157</v>
      </c>
      <c r="BW2931" s="254"/>
      <c r="BX2931" s="255" t="s">
        <v>158</v>
      </c>
      <c r="BY2931" s="256"/>
      <c r="CA2931" s="46" t="s">
        <v>16</v>
      </c>
      <c r="CC2931" s="136" t="s">
        <v>71</v>
      </c>
      <c r="CD2931" s="9"/>
      <c r="CE2931" s="38"/>
      <c r="CF2931" s="38"/>
      <c r="CG2931" s="38"/>
      <c r="CH2931" s="38"/>
    </row>
    <row r="2932" spans="2:91" ht="18.600000000000001" customHeight="1" thickTop="1" thickBot="1">
      <c r="D2932" s="29">
        <v>0</v>
      </c>
      <c r="E2932" s="33">
        <v>0</v>
      </c>
      <c r="F2932" s="31">
        <v>1</v>
      </c>
      <c r="G2932" s="32">
        <v>0</v>
      </c>
      <c r="I2932" s="29">
        <v>0</v>
      </c>
      <c r="J2932" s="33">
        <f t="shared" ref="J2932" si="28252">IF(0=(1-$J$8*$K$8*$B2929^2),10^14,$B2929*$J$8/(1-$J$8*$K$8*$B2929^2))</f>
        <v>-0.15653888845719136</v>
      </c>
      <c r="K2932" s="31">
        <v>1</v>
      </c>
      <c r="L2932" s="32">
        <v>0</v>
      </c>
      <c r="N2932" s="29">
        <f t="shared" ref="N2932" si="28253">D2932*I2929+F2932*I2932-E2932*J2929-G2932*J2932</f>
        <v>0</v>
      </c>
      <c r="O2932" s="33">
        <f t="shared" ref="O2932" si="28254">(D2932*J2929+E2932*I2929+F2932*J2932+G2932*I2932)</f>
        <v>-0.15653888845719136</v>
      </c>
      <c r="P2932" s="31">
        <f t="shared" ref="P2932" si="28255">D2932*K2929+F2932*K2932-E2932*L2929-G2932*L2932</f>
        <v>1</v>
      </c>
      <c r="Q2932" s="32">
        <f t="shared" ref="Q2932" si="28256">(D2932*L2929+E2932*K2929+F2932*L2932+G2932*K2932)</f>
        <v>0</v>
      </c>
      <c r="S2932" s="29">
        <v>0</v>
      </c>
      <c r="T2932" s="33">
        <v>0</v>
      </c>
      <c r="U2932" s="31">
        <v>1</v>
      </c>
      <c r="V2932" s="32">
        <v>0</v>
      </c>
      <c r="X2932" s="29">
        <f t="shared" ref="X2932" si="28257">N2932*S2929+P2932*S2932-O2932*T2929-Q2932*T2932</f>
        <v>0</v>
      </c>
      <c r="Y2932" s="33">
        <f t="shared" ref="Y2932" si="28258">(N2932*T2929+O2932*S2929+P2932*T2932+Q2932*S2932)</f>
        <v>-0.15653888845719136</v>
      </c>
      <c r="Z2932" s="31">
        <f t="shared" ref="Z2932" si="28259">N2932*U2929+P2932*U2932-O2932*V2929-Q2932*V2932</f>
        <v>0.9745610400518242</v>
      </c>
      <c r="AA2932" s="32">
        <f t="shared" ref="AA2932" si="28260">(N2932*V2929+O2932*U2929+P2932*V2932+Q2932*U2932)</f>
        <v>0</v>
      </c>
      <c r="AB2932" s="8"/>
      <c r="AC2932" s="29">
        <v>0</v>
      </c>
      <c r="AD2932" s="33">
        <f t="shared" ref="AD2932" si="28261">IF(0=(1-$AD$8*$AE$8*$B2929^2),10^14,$B2929*$AD$8/(1-$AD$8*$AE$8*$B2929^2))</f>
        <v>-0.12195865432041303</v>
      </c>
      <c r="AE2932" s="31">
        <v>1</v>
      </c>
      <c r="AF2932" s="32">
        <v>0</v>
      </c>
      <c r="AH2932" s="29">
        <f t="shared" ref="AH2932" si="28262">X2932*AC2929+Z2932*AC2932-Y2932*AD2929-AA2932*AD2932</f>
        <v>0</v>
      </c>
      <c r="AI2932" s="33">
        <f t="shared" ref="AI2932" si="28263">(X2932*AD2929+Y2932*AC2929+Z2932*AD2932+AA2932*AC2932)</f>
        <v>-0.27539504145501398</v>
      </c>
      <c r="AJ2932" s="31">
        <f t="shared" ref="AJ2932" si="28264">X2932*AE2929+Z2932*AE2932-Y2932*AF2929-AA2932*AF2932</f>
        <v>0.9745610400518242</v>
      </c>
      <c r="AK2932" s="32">
        <f t="shared" ref="AK2932" si="28265">(X2932*AF2929+Y2932*AE2929+Z2932*AF2932+AA2932*AE2932)</f>
        <v>0</v>
      </c>
      <c r="AL2932" s="8"/>
      <c r="AM2932" s="29">
        <v>0</v>
      </c>
      <c r="AN2932" s="33">
        <v>0</v>
      </c>
      <c r="AO2932" s="31">
        <v>1</v>
      </c>
      <c r="AP2932" s="32">
        <v>0</v>
      </c>
      <c r="AR2932" s="29">
        <f t="shared" ref="AR2932" si="28266">AH2932*AM2929+AJ2932*AM2932-AI2932*AN2929-AK2932*AN2932</f>
        <v>0</v>
      </c>
      <c r="AS2932" s="33">
        <f t="shared" ref="AS2932" si="28267">(AH2932*AN2929+AI2932*AM2929+AJ2932*AN2932+AK2932*AM2932)</f>
        <v>-0.27539504145501398</v>
      </c>
      <c r="AT2932" s="31">
        <f t="shared" ref="AT2932" si="28268">AH2932*AO2929+AJ2932*AO2932-AI2932*AP2929-AK2932*AP2932</f>
        <v>0.93408950199901331</v>
      </c>
      <c r="AU2932" s="32">
        <f t="shared" ref="AU2932" si="28269">(AH2932*AP2929+AI2932*AO2929+AJ2932*AP2932+AK2932*AO2932)</f>
        <v>0</v>
      </c>
      <c r="AV2932" s="8"/>
      <c r="AW2932" s="29">
        <v>0</v>
      </c>
      <c r="AX2932" s="33">
        <f t="shared" ref="AX2932" si="28270">IF(0=(1-$AX$8*$AY$8*$B2929^2),10^14,$B2929*$AX$8/(1-$AX$8*$AY$8*$B2929^2))</f>
        <v>-0.11082582665186132</v>
      </c>
      <c r="AY2932" s="31">
        <v>1</v>
      </c>
      <c r="AZ2932" s="32">
        <v>0</v>
      </c>
      <c r="BB2932" s="29">
        <f t="shared" ref="BB2932" si="28271">AR2932*AW2929+AT2932*AW2932-AS2932*AX2929-AU2932*AX2932</f>
        <v>0</v>
      </c>
      <c r="BC2932" s="33">
        <f t="shared" ref="BC2932" si="28272">(AR2932*AX2929+AS2932*AW2929+AT2932*AX2932+AU2932*AW2932)</f>
        <v>-0.37891628268088007</v>
      </c>
      <c r="BD2932" s="31">
        <f t="shared" ref="BD2932" si="28273">AR2932*AY2929+AT2932*AY2932-AS2932*AZ2929-AU2932*AZ2932</f>
        <v>0.93408950199901331</v>
      </c>
      <c r="BE2932" s="32">
        <f t="shared" ref="BE2932" si="28274">(AR2932*AZ2929+AS2932*AY2929+AT2932*AZ2932+AU2932*AY2932)</f>
        <v>0</v>
      </c>
      <c r="BF2932" s="8"/>
      <c r="BG2932" s="29">
        <v>0</v>
      </c>
      <c r="BH2932" s="33">
        <v>0</v>
      </c>
      <c r="BI2932" s="31">
        <v>1</v>
      </c>
      <c r="BJ2932" s="32">
        <v>0</v>
      </c>
      <c r="BL2932" s="29">
        <f t="shared" ref="BL2932" si="28275">BB2932*BG2929+BD2932*BG2932-BC2932*BH2929-BE2932*BH2932</f>
        <v>0</v>
      </c>
      <c r="BM2932" s="33">
        <f t="shared" ref="BM2932" si="28276">(BB2932*BH2929+BC2932*BG2929+BD2932*BH2932+BE2932*BG2932)</f>
        <v>-0.37891628268088007</v>
      </c>
      <c r="BN2932" s="31">
        <f t="shared" ref="BN2932" si="28277">BB2932*BI2929+BD2932*BI2932-BC2932*BJ2929-BE2932*BJ2932</f>
        <v>0.91450943586388289</v>
      </c>
      <c r="BO2932" s="32">
        <f t="shared" ref="BO2932" si="28278">(BB2932*BJ2929+BC2932*BI2929+BD2932*BJ2932+BE2932*BI2932)</f>
        <v>0</v>
      </c>
      <c r="BP2932" s="8"/>
      <c r="BQ2932" s="19">
        <f t="shared" ref="BQ2932:BQ2995" si="28279">1/$BR$8</f>
        <v>1</v>
      </c>
      <c r="BR2932" s="47">
        <v>0</v>
      </c>
      <c r="BS2932" s="48">
        <v>1</v>
      </c>
      <c r="BT2932" s="49">
        <v>0</v>
      </c>
      <c r="BV2932" s="29">
        <f t="shared" ref="BV2932" si="28280">BL2932*BQ2929+BN2932*BQ2932-BM2932*BR2929-BO2932*BR2932</f>
        <v>0.91450943586388289</v>
      </c>
      <c r="BW2932" s="33">
        <f t="shared" ref="BW2932" si="28281">(BL2932*BR2929+BM2932*BQ2929+BN2932*BR2932+BO2932*BQ2932)</f>
        <v>-0.37891628268088007</v>
      </c>
      <c r="BX2932" s="31">
        <f t="shared" ref="BX2932" si="28282">BL2932*BS2929+BN2932*BS2932-BM2932*BT2929-BO2932*BT2932</f>
        <v>0.91450943586388289</v>
      </c>
      <c r="BY2932" s="32">
        <f t="shared" ref="BY2932" si="28283">(BL2932*BT2929+BM2932*BS2929+BN2932*BT2932+BO2932*BS2932)</f>
        <v>0</v>
      </c>
      <c r="CA2932" s="50">
        <f t="shared" ref="CA2932" si="28284">(180/PI())*ATAN(-1*(BW2929+BW2932)/(BV2929+BV2932))</f>
        <v>23.909323057420956</v>
      </c>
      <c r="CC2932" s="137">
        <f t="shared" ref="CC2932" si="28285">20*LOG(((1-(10^(CA2929/20)^2)*(1-((1-CC2929)/(1+CC2929))^2))^0.5))</f>
        <v>-30.873377196460076</v>
      </c>
      <c r="CD2932" s="9"/>
      <c r="CE2932" s="38"/>
      <c r="CF2932" s="38"/>
      <c r="CG2932" s="38"/>
      <c r="CH2932" s="38"/>
    </row>
    <row r="2933" spans="2:91" ht="18.600000000000001" customHeight="1">
      <c r="CC2933" s="42"/>
    </row>
    <row r="2934" spans="2:91" ht="18.600000000000001" customHeight="1" thickBot="1">
      <c r="E2934" s="22" t="s">
        <v>4</v>
      </c>
      <c r="J2934" s="22" t="s">
        <v>5</v>
      </c>
      <c r="O2934" s="22" t="s">
        <v>6</v>
      </c>
      <c r="T2934" s="22" t="s">
        <v>7</v>
      </c>
      <c r="Y2934" s="22" t="s">
        <v>8</v>
      </c>
      <c r="AD2934" s="22" t="s">
        <v>65</v>
      </c>
      <c r="AI2934" s="22" t="s">
        <v>9</v>
      </c>
      <c r="AN2934" s="22" t="s">
        <v>66</v>
      </c>
      <c r="AS2934" s="22" t="s">
        <v>51</v>
      </c>
      <c r="AX2934" s="22" t="s">
        <v>67</v>
      </c>
      <c r="BC2934" s="22" t="s">
        <v>52</v>
      </c>
      <c r="BH2934" s="22" t="s">
        <v>68</v>
      </c>
      <c r="BM2934" s="22" t="s">
        <v>63</v>
      </c>
      <c r="BQ2934" s="23" t="s">
        <v>69</v>
      </c>
      <c r="BR2934" s="23"/>
      <c r="BS2934" s="24"/>
      <c r="BT2934" s="24"/>
      <c r="BU2934" s="24"/>
      <c r="BW2934" s="22" t="s">
        <v>64</v>
      </c>
    </row>
    <row r="2935" spans="2:91" ht="18.600000000000001" customHeight="1" thickBot="1">
      <c r="D2935" s="249" t="s">
        <v>103</v>
      </c>
      <c r="E2935" s="250"/>
      <c r="F2935" s="251" t="s">
        <v>104</v>
      </c>
      <c r="G2935" s="252"/>
      <c r="H2935" s="229"/>
      <c r="I2935" s="253" t="s">
        <v>11</v>
      </c>
      <c r="J2935" s="254"/>
      <c r="K2935" s="255" t="s">
        <v>12</v>
      </c>
      <c r="L2935" s="256"/>
      <c r="M2935" s="24"/>
      <c r="N2935" s="253" t="s">
        <v>105</v>
      </c>
      <c r="O2935" s="254"/>
      <c r="P2935" s="255" t="s">
        <v>106</v>
      </c>
      <c r="Q2935" s="256"/>
      <c r="R2935" s="24"/>
      <c r="S2935" s="249" t="s">
        <v>107</v>
      </c>
      <c r="T2935" s="250"/>
      <c r="U2935" s="251" t="s">
        <v>108</v>
      </c>
      <c r="V2935" s="252"/>
      <c r="W2935" s="8"/>
      <c r="X2935" s="253" t="s">
        <v>109</v>
      </c>
      <c r="Y2935" s="254"/>
      <c r="Z2935" s="255" t="s">
        <v>110</v>
      </c>
      <c r="AA2935" s="256"/>
      <c r="AB2935" s="8"/>
      <c r="AC2935" s="253" t="s">
        <v>111</v>
      </c>
      <c r="AD2935" s="254"/>
      <c r="AE2935" s="255" t="s">
        <v>14</v>
      </c>
      <c r="AF2935" s="256"/>
      <c r="AG2935" s="8"/>
      <c r="AH2935" s="253" t="s">
        <v>112</v>
      </c>
      <c r="AI2935" s="254"/>
      <c r="AJ2935" s="255" t="s">
        <v>113</v>
      </c>
      <c r="AK2935" s="256"/>
      <c r="AL2935" s="8"/>
      <c r="AM2935" s="249" t="s">
        <v>114</v>
      </c>
      <c r="AN2935" s="250"/>
      <c r="AO2935" s="251" t="s">
        <v>115</v>
      </c>
      <c r="AP2935" s="252"/>
      <c r="AQ2935" s="24"/>
      <c r="AR2935" s="253" t="s">
        <v>116</v>
      </c>
      <c r="AS2935" s="254"/>
      <c r="AT2935" s="255" t="s">
        <v>13</v>
      </c>
      <c r="AU2935" s="256"/>
      <c r="AV2935" s="4"/>
      <c r="AW2935" s="253" t="s">
        <v>117</v>
      </c>
      <c r="AX2935" s="254"/>
      <c r="AY2935" s="255" t="s">
        <v>118</v>
      </c>
      <c r="AZ2935" s="256"/>
      <c r="BA2935" s="8"/>
      <c r="BB2935" s="253" t="s">
        <v>119</v>
      </c>
      <c r="BC2935" s="254"/>
      <c r="BD2935" s="255" t="s">
        <v>120</v>
      </c>
      <c r="BE2935" s="256"/>
      <c r="BF2935" s="4"/>
      <c r="BG2935" s="249" t="s">
        <v>121</v>
      </c>
      <c r="BH2935" s="250"/>
      <c r="BI2935" s="251" t="s">
        <v>122</v>
      </c>
      <c r="BJ2935" s="252"/>
      <c r="BK2935" s="4"/>
      <c r="BL2935" s="253" t="s">
        <v>123</v>
      </c>
      <c r="BM2935" s="254"/>
      <c r="BN2935" s="255" t="s">
        <v>124</v>
      </c>
      <c r="BO2935" s="256"/>
      <c r="BP2935" s="4"/>
      <c r="BQ2935" s="253" t="s">
        <v>125</v>
      </c>
      <c r="BR2935" s="254"/>
      <c r="BS2935" s="255" t="s">
        <v>126</v>
      </c>
      <c r="BT2935" s="256"/>
      <c r="BU2935" s="8"/>
      <c r="BV2935" s="253" t="s">
        <v>127</v>
      </c>
      <c r="BW2935" s="254"/>
      <c r="BX2935" s="255" t="s">
        <v>128</v>
      </c>
      <c r="BY2935" s="256"/>
      <c r="CA2935" s="27" t="s">
        <v>15</v>
      </c>
      <c r="CC2935" s="133" t="s">
        <v>70</v>
      </c>
      <c r="CD2935" s="9"/>
      <c r="CE2935" s="38"/>
      <c r="CF2935" s="38"/>
      <c r="CG2935" s="38"/>
      <c r="CH2935" s="38"/>
    </row>
    <row r="2936" spans="2:91" ht="18.600000000000001" customHeight="1" thickTop="1" thickBot="1">
      <c r="B2936" s="129">
        <v>7.9000000000000101</v>
      </c>
      <c r="D2936" s="29">
        <v>1</v>
      </c>
      <c r="E2936" s="30">
        <v>0</v>
      </c>
      <c r="F2936" s="31">
        <v>0</v>
      </c>
      <c r="G2936" s="32">
        <f t="shared" ref="G2936:G2999" si="28286">-1/($E$8*$B2936)</f>
        <v>-8.3440506329113817E-2</v>
      </c>
      <c r="I2936" s="29">
        <v>1</v>
      </c>
      <c r="J2936" s="33">
        <v>0</v>
      </c>
      <c r="K2936" s="31">
        <v>0</v>
      </c>
      <c r="L2936" s="32">
        <v>0</v>
      </c>
      <c r="N2936" s="29">
        <f t="shared" ref="N2936" si="28287">D2936*I2936+F2936*I2939-E2936*J2936-G2936*J2939</f>
        <v>0.98697154709340151</v>
      </c>
      <c r="O2936" s="33">
        <f t="shared" ref="O2936" si="28288">(D2936*J2936+E2936*I2936+F2936*J2939+G2936*I2939)</f>
        <v>0</v>
      </c>
      <c r="P2936" s="31">
        <f t="shared" ref="P2936" si="28289">D2936*K2936+F2936*K2939-E2936*L2936-G2936*L2939</f>
        <v>0</v>
      </c>
      <c r="Q2936" s="32">
        <f t="shared" ref="Q2936" si="28290">(D2936*L2936+E2936*K2936+F2936*L2939+G2936*K2939)</f>
        <v>-8.3440506329113817E-2</v>
      </c>
      <c r="S2936" s="29">
        <v>1</v>
      </c>
      <c r="T2936" s="30">
        <v>0</v>
      </c>
      <c r="U2936" s="31">
        <v>0</v>
      </c>
      <c r="V2936" s="32">
        <f t="shared" ref="V2936:V2999" si="28291">-1/($T$8*$B2936)</f>
        <v>-0.16209746835443015</v>
      </c>
      <c r="X2936" s="29">
        <f t="shared" ref="X2936" si="28292">N2936*S2936+P2936*S2939-O2936*T2936-Q2936*T2939</f>
        <v>0.98697154709340151</v>
      </c>
      <c r="Y2936" s="33">
        <f t="shared" ref="Y2936" si="28293">(N2936*T2936+O2936*S2936+P2936*T2939+Q2936*S2939)</f>
        <v>0</v>
      </c>
      <c r="Z2936" s="31">
        <f t="shared" ref="Z2936" si="28294">N2936*U2936+P2936*U2939-O2936*V2936-Q2936*V2939</f>
        <v>0</v>
      </c>
      <c r="AA2936" s="32">
        <f t="shared" ref="AA2936" si="28295">(N2936*V2936+O2936*U2936+P2936*V2939+Q2936*U2939)</f>
        <v>-0.24342609545080943</v>
      </c>
      <c r="AB2936" s="8"/>
      <c r="AC2936" s="29">
        <v>1</v>
      </c>
      <c r="AD2936" s="33">
        <v>0</v>
      </c>
      <c r="AE2936" s="31">
        <v>0</v>
      </c>
      <c r="AF2936" s="32">
        <v>0</v>
      </c>
      <c r="AH2936" s="29">
        <f t="shared" ref="AH2936" si="28296">X2936*AC2936+Z2936*AC2939-Y2936*AD2936-AA2936*AD2939</f>
        <v>0.95736017025556874</v>
      </c>
      <c r="AI2936" s="33">
        <f t="shared" ref="AI2936" si="28297">(X2936*AD2936+Y2936*AC2936+Z2936*AD2939+AA2936*AC2939)</f>
        <v>0</v>
      </c>
      <c r="AJ2936" s="31">
        <f t="shared" ref="AJ2936" si="28298">X2936*AE2936+Z2936*AE2939-Y2936*AF2936-AA2936*AF2939</f>
        <v>0</v>
      </c>
      <c r="AK2936" s="32">
        <f t="shared" ref="AK2936" si="28299">(X2936*AF2936+Y2936*AE2936+Z2936*AF2939+AA2936*AE2939)</f>
        <v>-0.24342609545080943</v>
      </c>
      <c r="AL2936" s="8"/>
      <c r="AM2936" s="29">
        <v>1</v>
      </c>
      <c r="AN2936" s="30">
        <v>0</v>
      </c>
      <c r="AO2936" s="31">
        <v>0</v>
      </c>
      <c r="AP2936" s="32">
        <f t="shared" ref="AP2936:AP2999" si="28300">-1/($AN$8*$B2936)</f>
        <v>-0.1465860759493669</v>
      </c>
      <c r="AR2936" s="29">
        <f t="shared" ref="AR2936" si="28301">AH2936*AM2936+AJ2936*AM2939-AI2936*AN2936-AK2936*AN2939</f>
        <v>0.95736017025556874</v>
      </c>
      <c r="AS2936" s="33">
        <f t="shared" ref="AS2936" si="28302">(AH2936*AN2936+AI2936*AM2936+AJ2936*AN2939+AK2936*AM2939)</f>
        <v>0</v>
      </c>
      <c r="AT2936" s="31">
        <f t="shared" ref="AT2936" si="28303">AH2936*AO2936+AJ2936*AO2939-AI2936*AP2936-AK2936*AP2939</f>
        <v>0</v>
      </c>
      <c r="AU2936" s="32">
        <f t="shared" ref="AU2936" si="28304">(AH2936*AP2936+AI2936*AO2936+AJ2936*AP2939+AK2936*AO2939)</f>
        <v>-0.38376176607879109</v>
      </c>
      <c r="AV2936" s="8"/>
      <c r="AW2936" s="29">
        <v>1</v>
      </c>
      <c r="AX2936" s="33">
        <v>0</v>
      </c>
      <c r="AY2936" s="31">
        <v>0</v>
      </c>
      <c r="AZ2936" s="32">
        <v>0</v>
      </c>
      <c r="BB2936" s="29">
        <f t="shared" ref="BB2936" si="28305">AR2936*AW2936+AT2936*AW2939-AS2936*AX2936-AU2936*AX2939</f>
        <v>0.91493857904556719</v>
      </c>
      <c r="BC2936" s="33">
        <f t="shared" ref="BC2936" si="28306">(AR2936*AX2936+AS2936*AW2936+AT2936*AX2939+AU2936*AW2939)</f>
        <v>0</v>
      </c>
      <c r="BD2936" s="31">
        <f t="shared" ref="BD2936" si="28307">AR2936*AY2936+AT2936*AY2939-AS2936*AZ2936-AU2936*AZ2939</f>
        <v>0</v>
      </c>
      <c r="BE2936" s="32">
        <f t="shared" ref="BE2936" si="28308">(AR2936*AZ2936+AS2936*AY2936+AT2936*AZ2939+AU2936*AY2939)</f>
        <v>-0.38376176607879109</v>
      </c>
      <c r="BF2936" s="8"/>
      <c r="BG2936" s="29">
        <v>1</v>
      </c>
      <c r="BH2936" s="30">
        <v>0</v>
      </c>
      <c r="BI2936" s="31">
        <v>0</v>
      </c>
      <c r="BJ2936" s="32">
        <f t="shared" ref="BJ2936:BJ2999" si="28309">-1/($BH$8*$B2936)</f>
        <v>-5.154303797468348E-2</v>
      </c>
      <c r="BL2936" s="29">
        <f t="shared" ref="BL2936" si="28310">BB2936*BG2936+BD2936*BG2939-BC2936*BH2936-BE2936*BH2939</f>
        <v>0.91493857904556719</v>
      </c>
      <c r="BM2936" s="33">
        <f t="shared" ref="BM2936" si="28311">(BB2936*BH2936+BC2936*BG2936+BD2936*BH2939+BE2936*BG2939)</f>
        <v>0</v>
      </c>
      <c r="BN2936" s="31">
        <f t="shared" ref="BN2936" si="28312">BB2936*BI2936+BD2936*BI2939-BC2936*BJ2936-BE2936*BJ2939</f>
        <v>0</v>
      </c>
      <c r="BO2936" s="32">
        <f t="shared" ref="BO2936" si="28313">(BB2936*BJ2936+BC2936*BI2936+BD2936*BJ2939+BE2936*BI2939)</f>
        <v>-0.43092048000303973</v>
      </c>
      <c r="BP2936" s="8"/>
      <c r="BQ2936" s="34">
        <v>1</v>
      </c>
      <c r="BR2936" s="35">
        <v>0</v>
      </c>
      <c r="BS2936" s="11">
        <v>0</v>
      </c>
      <c r="BT2936" s="36">
        <v>0</v>
      </c>
      <c r="BV2936" s="29">
        <f t="shared" ref="BV2936" si="28314">BL2936*BQ2936+BN2936*BQ2939-BM2936*BR2936-BO2936*BR2939</f>
        <v>0.91493857904556719</v>
      </c>
      <c r="BW2936" s="33">
        <f t="shared" ref="BW2936" si="28315">(BL2936*BR2936+BM2936*BQ2936+BN2936*BR2939+BO2936*BQ2939)</f>
        <v>-0.43092048000303973</v>
      </c>
      <c r="BX2936" s="31">
        <f t="shared" ref="BX2936" si="28316">BL2936*BS2936+BN2936*BS2939-BM2936*BT2936-BO2936*BT2939</f>
        <v>0</v>
      </c>
      <c r="BY2936" s="32">
        <f t="shared" ref="BY2936" si="28317">(BL2936*BT2936+BM2936*BS2936+BN2936*BT2939+BO2936*BS2939)</f>
        <v>-0.43092048000303973</v>
      </c>
      <c r="CA2936" s="37">
        <f t="shared" ref="CA2936" si="28318">20*LOG(((1+$BR$8)/$BR$8)/((BV2936+BV2939)^2+(BW2936+BW2939)^2)^0.5)</f>
        <v>-3.0398073158150194E-3</v>
      </c>
      <c r="CC2936" s="134">
        <f t="shared" ref="CC2936" si="28319">((BV2936^2+BW2936^2)^0.5)/((BV2939^2+BW2939^2)^0.5)</f>
        <v>1.0216081608128167</v>
      </c>
      <c r="CD2936" s="9"/>
      <c r="CE2936" s="38"/>
      <c r="CF2936" s="38"/>
      <c r="CG2936" s="38"/>
      <c r="CH2936" s="38"/>
      <c r="CM2936" s="129">
        <v>7.8800000000000097</v>
      </c>
    </row>
    <row r="2937" spans="2:91" ht="18.600000000000001" customHeight="1" thickBot="1">
      <c r="D2937" s="39"/>
      <c r="G2937" s="40"/>
      <c r="I2937" s="39"/>
      <c r="L2937" s="40"/>
      <c r="N2937" s="39"/>
      <c r="Q2937" s="40"/>
      <c r="S2937" s="39"/>
      <c r="V2937" s="40"/>
      <c r="X2937" s="39"/>
      <c r="AA2937" s="40"/>
      <c r="AC2937" s="39"/>
      <c r="AF2937" s="40"/>
      <c r="AH2937" s="39"/>
      <c r="AK2937" s="40"/>
      <c r="AM2937" s="39"/>
      <c r="AP2937" s="40"/>
      <c r="AR2937" s="39"/>
      <c r="AU2937" s="40"/>
      <c r="AW2937" s="39"/>
      <c r="AZ2937" s="40"/>
      <c r="BB2937" s="39"/>
      <c r="BE2937" s="40"/>
      <c r="BG2937" s="39"/>
      <c r="BJ2937" s="40"/>
      <c r="BL2937" s="39"/>
      <c r="BO2937" s="40"/>
      <c r="BQ2937" s="34"/>
      <c r="BR2937" s="11"/>
      <c r="BS2937" s="11"/>
      <c r="BT2937" s="41"/>
      <c r="BV2937" s="39"/>
      <c r="BY2937" s="40"/>
      <c r="CC2937" s="135"/>
      <c r="CD2937" s="9"/>
      <c r="CE2937" s="38"/>
      <c r="CF2937" s="38"/>
      <c r="CG2937" s="38"/>
      <c r="CH2937" s="38"/>
    </row>
    <row r="2938" spans="2:91" ht="18.600000000000001" customHeight="1" thickBot="1">
      <c r="D2938" s="258" t="s">
        <v>129</v>
      </c>
      <c r="E2938" s="259"/>
      <c r="F2938" s="260" t="s">
        <v>130</v>
      </c>
      <c r="G2938" s="261"/>
      <c r="H2938" s="229"/>
      <c r="I2938" s="258" t="s">
        <v>131</v>
      </c>
      <c r="J2938" s="259"/>
      <c r="K2938" s="260" t="s">
        <v>132</v>
      </c>
      <c r="L2938" s="261"/>
      <c r="N2938" s="253" t="s">
        <v>133</v>
      </c>
      <c r="O2938" s="254"/>
      <c r="P2938" s="255" t="s">
        <v>134</v>
      </c>
      <c r="Q2938" s="256"/>
      <c r="S2938" s="258" t="s">
        <v>135</v>
      </c>
      <c r="T2938" s="259"/>
      <c r="U2938" s="260" t="s">
        <v>136</v>
      </c>
      <c r="V2938" s="261"/>
      <c r="W2938" s="8"/>
      <c r="X2938" s="253" t="s">
        <v>137</v>
      </c>
      <c r="Y2938" s="254"/>
      <c r="Z2938" s="255" t="s">
        <v>138</v>
      </c>
      <c r="AA2938" s="256"/>
      <c r="AB2938" s="8"/>
      <c r="AC2938" s="258" t="s">
        <v>139</v>
      </c>
      <c r="AD2938" s="259"/>
      <c r="AE2938" s="260" t="s">
        <v>140</v>
      </c>
      <c r="AF2938" s="261"/>
      <c r="AG2938" s="8"/>
      <c r="AH2938" s="253" t="s">
        <v>141</v>
      </c>
      <c r="AI2938" s="254"/>
      <c r="AJ2938" s="255" t="s">
        <v>142</v>
      </c>
      <c r="AK2938" s="256"/>
      <c r="AL2938" s="8"/>
      <c r="AM2938" s="258" t="s">
        <v>143</v>
      </c>
      <c r="AN2938" s="259"/>
      <c r="AO2938" s="260" t="s">
        <v>144</v>
      </c>
      <c r="AP2938" s="261"/>
      <c r="AR2938" s="253" t="s">
        <v>145</v>
      </c>
      <c r="AS2938" s="254"/>
      <c r="AT2938" s="255" t="s">
        <v>146</v>
      </c>
      <c r="AU2938" s="256"/>
      <c r="AV2938" s="4"/>
      <c r="AW2938" s="258" t="s">
        <v>147</v>
      </c>
      <c r="AX2938" s="259"/>
      <c r="AY2938" s="260" t="s">
        <v>148</v>
      </c>
      <c r="AZ2938" s="261"/>
      <c r="BA2938" s="8"/>
      <c r="BB2938" s="253" t="s">
        <v>149</v>
      </c>
      <c r="BC2938" s="254"/>
      <c r="BD2938" s="255" t="s">
        <v>150</v>
      </c>
      <c r="BE2938" s="256"/>
      <c r="BF2938" s="4"/>
      <c r="BG2938" s="258" t="s">
        <v>151</v>
      </c>
      <c r="BH2938" s="259"/>
      <c r="BI2938" s="260" t="s">
        <v>152</v>
      </c>
      <c r="BJ2938" s="261"/>
      <c r="BK2938" s="4"/>
      <c r="BL2938" s="253" t="s">
        <v>153</v>
      </c>
      <c r="BM2938" s="254"/>
      <c r="BN2938" s="255" t="s">
        <v>154</v>
      </c>
      <c r="BO2938" s="256"/>
      <c r="BP2938" s="4"/>
      <c r="BQ2938" s="258" t="s">
        <v>155</v>
      </c>
      <c r="BR2938" s="259"/>
      <c r="BS2938" s="260" t="s">
        <v>156</v>
      </c>
      <c r="BT2938" s="261"/>
      <c r="BU2938" s="8"/>
      <c r="BV2938" s="253" t="s">
        <v>157</v>
      </c>
      <c r="BW2938" s="254"/>
      <c r="BX2938" s="255" t="s">
        <v>158</v>
      </c>
      <c r="BY2938" s="256"/>
      <c r="CA2938" s="46" t="s">
        <v>16</v>
      </c>
      <c r="CC2938" s="136" t="s">
        <v>71</v>
      </c>
      <c r="CD2938" s="9"/>
      <c r="CE2938" s="38"/>
      <c r="CF2938" s="38"/>
      <c r="CG2938" s="38"/>
      <c r="CH2938" s="38"/>
    </row>
    <row r="2939" spans="2:91" ht="18.600000000000001" customHeight="1" thickTop="1" thickBot="1">
      <c r="D2939" s="29">
        <v>0</v>
      </c>
      <c r="E2939" s="33">
        <v>0</v>
      </c>
      <c r="F2939" s="31">
        <v>1</v>
      </c>
      <c r="G2939" s="32">
        <v>0</v>
      </c>
      <c r="I2939" s="29">
        <v>0</v>
      </c>
      <c r="J2939" s="33">
        <f t="shared" ref="J2939" si="28320">IF(0=(1-$J$8*$K$8*$B2936^2),10^14,$B2936*$J$8/(1-$J$8*$K$8*$B2936^2))</f>
        <v>-0.15614062617513946</v>
      </c>
      <c r="K2939" s="31">
        <v>1</v>
      </c>
      <c r="L2939" s="32">
        <v>0</v>
      </c>
      <c r="N2939" s="29">
        <f t="shared" ref="N2939" si="28321">D2939*I2936+F2939*I2939-E2939*J2936-G2939*J2939</f>
        <v>0</v>
      </c>
      <c r="O2939" s="33">
        <f t="shared" ref="O2939" si="28322">(D2939*J2936+E2939*I2936+F2939*J2939+G2939*I2939)</f>
        <v>-0.15614062617513946</v>
      </c>
      <c r="P2939" s="31">
        <f t="shared" ref="P2939" si="28323">D2939*K2936+F2939*K2939-E2939*L2936-G2939*L2939</f>
        <v>1</v>
      </c>
      <c r="Q2939" s="32">
        <f t="shared" ref="Q2939" si="28324">(D2939*L2936+E2939*K2936+F2939*L2939+G2939*K2939)</f>
        <v>0</v>
      </c>
      <c r="S2939" s="29">
        <v>0</v>
      </c>
      <c r="T2939" s="33">
        <v>0</v>
      </c>
      <c r="U2939" s="31">
        <v>1</v>
      </c>
      <c r="V2939" s="32">
        <v>0</v>
      </c>
      <c r="X2939" s="29">
        <f t="shared" ref="X2939" si="28325">N2939*S2936+P2939*S2939-O2939*T2936-Q2939*T2939</f>
        <v>0</v>
      </c>
      <c r="Y2939" s="33">
        <f t="shared" ref="Y2939" si="28326">(N2939*T2936+O2939*S2936+P2939*T2939+Q2939*S2939)</f>
        <v>-0.15614062617513946</v>
      </c>
      <c r="Z2939" s="31">
        <f t="shared" ref="Z2939" si="28327">N2939*U2936+P2939*U2939-O2939*V2936-Q2939*V2939</f>
        <v>0.97468999978973447</v>
      </c>
      <c r="AA2939" s="32">
        <f t="shared" ref="AA2939" si="28328">(N2939*V2936+O2939*U2936+P2939*V2939+Q2939*U2939)</f>
        <v>0</v>
      </c>
      <c r="AB2939" s="8"/>
      <c r="AC2939" s="29">
        <v>0</v>
      </c>
      <c r="AD2939" s="33">
        <f t="shared" ref="AD2939" si="28329">IF(0=(1-$AD$8*$AE$8*$B2936^2),10^14,$B2936*$AD$8/(1-$AD$8*$AE$8*$B2936^2))</f>
        <v>-0.12164421724381867</v>
      </c>
      <c r="AE2939" s="31">
        <v>1</v>
      </c>
      <c r="AF2939" s="32">
        <v>0</v>
      </c>
      <c r="AH2939" s="29">
        <f t="shared" ref="AH2939" si="28330">X2939*AC2936+Z2939*AC2939-Y2939*AD2936-AA2939*AD2939</f>
        <v>0</v>
      </c>
      <c r="AI2939" s="33">
        <f t="shared" ref="AI2939" si="28331">(X2939*AD2936+Y2939*AC2936+Z2939*AD2939+AA2939*AC2939)</f>
        <v>-0.2747060282549395</v>
      </c>
      <c r="AJ2939" s="31">
        <f t="shared" ref="AJ2939" si="28332">X2939*AE2936+Z2939*AE2939-Y2939*AF2936-AA2939*AF2939</f>
        <v>0.97468999978973447</v>
      </c>
      <c r="AK2939" s="32">
        <f t="shared" ref="AK2939" si="28333">(X2939*AF2936+Y2939*AE2936+Z2939*AF2939+AA2939*AE2939)</f>
        <v>0</v>
      </c>
      <c r="AL2939" s="8"/>
      <c r="AM2939" s="29">
        <v>0</v>
      </c>
      <c r="AN2939" s="33">
        <v>0</v>
      </c>
      <c r="AO2939" s="31">
        <v>1</v>
      </c>
      <c r="AP2939" s="32">
        <v>0</v>
      </c>
      <c r="AR2939" s="29">
        <f t="shared" ref="AR2939" si="28334">AH2939*AM2936+AJ2939*AM2939-AI2939*AN2936-AK2939*AN2939</f>
        <v>0</v>
      </c>
      <c r="AS2939" s="33">
        <f t="shared" ref="AS2939" si="28335">(AH2939*AN2936+AI2939*AM2936+AJ2939*AN2939+AK2939*AM2939)</f>
        <v>-0.2747060282549395</v>
      </c>
      <c r="AT2939" s="31">
        <f t="shared" ref="AT2939" si="28336">AH2939*AO2936+AJ2939*AO2939-AI2939*AP2936-AK2939*AP2939</f>
        <v>0.93442192106820698</v>
      </c>
      <c r="AU2939" s="32">
        <f t="shared" ref="AU2939" si="28337">(AH2939*AP2936+AI2939*AO2936+AJ2939*AP2939+AK2939*AO2939)</f>
        <v>0</v>
      </c>
      <c r="AV2939" s="8"/>
      <c r="AW2939" s="29">
        <v>0</v>
      </c>
      <c r="AX2939" s="33">
        <f t="shared" ref="AX2939" si="28338">IF(0=(1-$AX$8*$AY$8*$B2936^2),10^14,$B2936*$AX$8/(1-$AX$8*$AY$8*$B2936^2))</f>
        <v>-0.11054147379885629</v>
      </c>
      <c r="AY2939" s="31">
        <v>1</v>
      </c>
      <c r="AZ2939" s="32">
        <v>0</v>
      </c>
      <c r="BB2939" s="29">
        <f t="shared" ref="BB2939" si="28339">AR2939*AW2936+AT2939*AW2939-AS2939*AX2936-AU2939*AX2939</f>
        <v>0</v>
      </c>
      <c r="BC2939" s="33">
        <f t="shared" ref="BC2939" si="28340">(AR2939*AX2936+AS2939*AW2936+AT2939*AX2939+AU2939*AW2939)</f>
        <v>-0.37799840455977768</v>
      </c>
      <c r="BD2939" s="31">
        <f t="shared" ref="BD2939" si="28341">AR2939*AY2936+AT2939*AY2939-AS2939*AZ2936-AU2939*AZ2939</f>
        <v>0.93442192106820698</v>
      </c>
      <c r="BE2939" s="32">
        <f t="shared" ref="BE2939" si="28342">(AR2939*AZ2936+AS2939*AY2936+AT2939*AZ2939+AU2939*AY2939)</f>
        <v>0</v>
      </c>
      <c r="BF2939" s="8"/>
      <c r="BG2939" s="29">
        <v>0</v>
      </c>
      <c r="BH2939" s="33">
        <v>0</v>
      </c>
      <c r="BI2939" s="31">
        <v>1</v>
      </c>
      <c r="BJ2939" s="32">
        <v>0</v>
      </c>
      <c r="BL2939" s="29">
        <f t="shared" ref="BL2939" si="28343">BB2939*BG2936+BD2939*BG2939-BC2939*BH2936-BE2939*BH2939</f>
        <v>0</v>
      </c>
      <c r="BM2939" s="33">
        <f t="shared" ref="BM2939" si="28344">(BB2939*BH2936+BC2939*BG2936+BD2939*BH2939+BE2939*BG2939)</f>
        <v>-0.37799840455977768</v>
      </c>
      <c r="BN2939" s="31">
        <f t="shared" ref="BN2939" si="28345">BB2939*BI2936+BD2939*BI2939-BC2939*BJ2936-BE2939*BJ2939</f>
        <v>0.91493873494761258</v>
      </c>
      <c r="BO2939" s="32">
        <f t="shared" ref="BO2939" si="28346">(BB2939*BJ2936+BC2939*BI2936+BD2939*BJ2939+BE2939*BI2939)</f>
        <v>0</v>
      </c>
      <c r="BP2939" s="8"/>
      <c r="BQ2939" s="19">
        <f t="shared" ref="BQ2939:BQ3002" si="28347">1/$BR$8</f>
        <v>1</v>
      </c>
      <c r="BR2939" s="47">
        <v>0</v>
      </c>
      <c r="BS2939" s="48">
        <v>1</v>
      </c>
      <c r="BT2939" s="49">
        <v>0</v>
      </c>
      <c r="BV2939" s="29">
        <f t="shared" ref="BV2939" si="28348">BL2939*BQ2936+BN2939*BQ2939-BM2939*BR2936-BO2939*BR2939</f>
        <v>0.91493873494761258</v>
      </c>
      <c r="BW2939" s="33">
        <f t="shared" ref="BW2939" si="28349">(BL2939*BR2936+BM2939*BQ2936+BN2939*BR2939+BO2939*BQ2939)</f>
        <v>-0.37799840455977768</v>
      </c>
      <c r="BX2939" s="31">
        <f t="shared" ref="BX2939" si="28350">BL2939*BS2936+BN2939*BS2939-BM2939*BT2936-BO2939*BT2939</f>
        <v>0.91493873494761258</v>
      </c>
      <c r="BY2939" s="32">
        <f t="shared" ref="BY2939" si="28351">(BL2939*BT2936+BM2939*BS2936+BN2939*BT2939+BO2939*BS2939)</f>
        <v>0</v>
      </c>
      <c r="CA2939" s="50">
        <f t="shared" ref="CA2939" si="28352">(180/PI())*ATAN(-1*(BW2936+BW2939)/(BV2936+BV2939))</f>
        <v>23.848391439755584</v>
      </c>
      <c r="CC2939" s="137">
        <f t="shared" ref="CC2939" si="28353">20*LOG(((1-(10^(CA2936/20)^2)*(1-((1-CC2936)/(1+CC2936))^2))^0.5))</f>
        <v>-30.894487859574944</v>
      </c>
      <c r="CD2939" s="9"/>
      <c r="CE2939" s="38"/>
      <c r="CF2939" s="38"/>
      <c r="CG2939" s="38"/>
      <c r="CH2939" s="38"/>
    </row>
    <row r="2940" spans="2:91" ht="18.600000000000001" customHeight="1">
      <c r="CC2940" s="42"/>
    </row>
    <row r="2941" spans="2:91" ht="18.600000000000001" customHeight="1" thickBot="1">
      <c r="E2941" s="22" t="s">
        <v>4</v>
      </c>
      <c r="J2941" s="22" t="s">
        <v>5</v>
      </c>
      <c r="O2941" s="22" t="s">
        <v>6</v>
      </c>
      <c r="T2941" s="22" t="s">
        <v>7</v>
      </c>
      <c r="Y2941" s="22" t="s">
        <v>8</v>
      </c>
      <c r="AD2941" s="22" t="s">
        <v>65</v>
      </c>
      <c r="AI2941" s="22" t="s">
        <v>9</v>
      </c>
      <c r="AN2941" s="22" t="s">
        <v>66</v>
      </c>
      <c r="AS2941" s="22" t="s">
        <v>51</v>
      </c>
      <c r="AX2941" s="22" t="s">
        <v>67</v>
      </c>
      <c r="BC2941" s="22" t="s">
        <v>52</v>
      </c>
      <c r="BH2941" s="22" t="s">
        <v>68</v>
      </c>
      <c r="BM2941" s="22" t="s">
        <v>63</v>
      </c>
      <c r="BQ2941" s="23" t="s">
        <v>69</v>
      </c>
      <c r="BR2941" s="23"/>
      <c r="BS2941" s="24"/>
      <c r="BT2941" s="24"/>
      <c r="BU2941" s="24"/>
      <c r="BW2941" s="22" t="s">
        <v>64</v>
      </c>
    </row>
    <row r="2942" spans="2:91" ht="18.600000000000001" customHeight="1" thickBot="1">
      <c r="D2942" s="249" t="s">
        <v>103</v>
      </c>
      <c r="E2942" s="250"/>
      <c r="F2942" s="251" t="s">
        <v>104</v>
      </c>
      <c r="G2942" s="252"/>
      <c r="H2942" s="229"/>
      <c r="I2942" s="253" t="s">
        <v>11</v>
      </c>
      <c r="J2942" s="254"/>
      <c r="K2942" s="255" t="s">
        <v>12</v>
      </c>
      <c r="L2942" s="256"/>
      <c r="M2942" s="24"/>
      <c r="N2942" s="253" t="s">
        <v>105</v>
      </c>
      <c r="O2942" s="254"/>
      <c r="P2942" s="255" t="s">
        <v>106</v>
      </c>
      <c r="Q2942" s="256"/>
      <c r="R2942" s="24"/>
      <c r="S2942" s="249" t="s">
        <v>107</v>
      </c>
      <c r="T2942" s="250"/>
      <c r="U2942" s="251" t="s">
        <v>108</v>
      </c>
      <c r="V2942" s="252"/>
      <c r="W2942" s="8"/>
      <c r="X2942" s="253" t="s">
        <v>109</v>
      </c>
      <c r="Y2942" s="254"/>
      <c r="Z2942" s="255" t="s">
        <v>110</v>
      </c>
      <c r="AA2942" s="256"/>
      <c r="AB2942" s="8"/>
      <c r="AC2942" s="253" t="s">
        <v>111</v>
      </c>
      <c r="AD2942" s="254"/>
      <c r="AE2942" s="255" t="s">
        <v>14</v>
      </c>
      <c r="AF2942" s="256"/>
      <c r="AG2942" s="8"/>
      <c r="AH2942" s="253" t="s">
        <v>112</v>
      </c>
      <c r="AI2942" s="254"/>
      <c r="AJ2942" s="255" t="s">
        <v>113</v>
      </c>
      <c r="AK2942" s="256"/>
      <c r="AL2942" s="8"/>
      <c r="AM2942" s="249" t="s">
        <v>114</v>
      </c>
      <c r="AN2942" s="250"/>
      <c r="AO2942" s="251" t="s">
        <v>115</v>
      </c>
      <c r="AP2942" s="252"/>
      <c r="AQ2942" s="24"/>
      <c r="AR2942" s="253" t="s">
        <v>116</v>
      </c>
      <c r="AS2942" s="254"/>
      <c r="AT2942" s="255" t="s">
        <v>13</v>
      </c>
      <c r="AU2942" s="256"/>
      <c r="AV2942" s="4"/>
      <c r="AW2942" s="253" t="s">
        <v>117</v>
      </c>
      <c r="AX2942" s="254"/>
      <c r="AY2942" s="255" t="s">
        <v>118</v>
      </c>
      <c r="AZ2942" s="256"/>
      <c r="BA2942" s="8"/>
      <c r="BB2942" s="253" t="s">
        <v>119</v>
      </c>
      <c r="BC2942" s="254"/>
      <c r="BD2942" s="255" t="s">
        <v>120</v>
      </c>
      <c r="BE2942" s="256"/>
      <c r="BF2942" s="4"/>
      <c r="BG2942" s="249" t="s">
        <v>121</v>
      </c>
      <c r="BH2942" s="250"/>
      <c r="BI2942" s="251" t="s">
        <v>122</v>
      </c>
      <c r="BJ2942" s="252"/>
      <c r="BK2942" s="4"/>
      <c r="BL2942" s="253" t="s">
        <v>123</v>
      </c>
      <c r="BM2942" s="254"/>
      <c r="BN2942" s="255" t="s">
        <v>124</v>
      </c>
      <c r="BO2942" s="256"/>
      <c r="BP2942" s="4"/>
      <c r="BQ2942" s="253" t="s">
        <v>125</v>
      </c>
      <c r="BR2942" s="254"/>
      <c r="BS2942" s="255" t="s">
        <v>126</v>
      </c>
      <c r="BT2942" s="256"/>
      <c r="BU2942" s="8"/>
      <c r="BV2942" s="253" t="s">
        <v>127</v>
      </c>
      <c r="BW2942" s="254"/>
      <c r="BX2942" s="255" t="s">
        <v>128</v>
      </c>
      <c r="BY2942" s="256"/>
      <c r="CA2942" s="27" t="s">
        <v>15</v>
      </c>
      <c r="CC2942" s="133" t="s">
        <v>70</v>
      </c>
      <c r="CD2942" s="9"/>
      <c r="CE2942" s="38"/>
      <c r="CF2942" s="38"/>
      <c r="CG2942" s="38"/>
      <c r="CH2942" s="38"/>
    </row>
    <row r="2943" spans="2:91" ht="18.600000000000001" customHeight="1" thickTop="1" thickBot="1">
      <c r="B2943" s="129">
        <v>7.9200000000000097</v>
      </c>
      <c r="D2943" s="29">
        <v>1</v>
      </c>
      <c r="E2943" s="30">
        <v>0</v>
      </c>
      <c r="F2943" s="31">
        <v>0</v>
      </c>
      <c r="G2943" s="32">
        <f t="shared" ref="G2943:G3006" si="28354">-1/($E$8*$B2943)</f>
        <v>-8.322979797979789E-2</v>
      </c>
      <c r="I2943" s="29">
        <v>1</v>
      </c>
      <c r="J2943" s="33">
        <v>0</v>
      </c>
      <c r="K2943" s="31">
        <v>0</v>
      </c>
      <c r="L2943" s="32">
        <v>0</v>
      </c>
      <c r="N2943" s="29">
        <f t="shared" ref="N2943" si="28355">D2943*I2943+F2943*I2946-E2943*J2943-G2943*J2946</f>
        <v>0.98703742586971188</v>
      </c>
      <c r="O2943" s="33">
        <f t="shared" ref="O2943" si="28356">(D2943*J2943+E2943*I2943+F2943*J2946+G2943*I2946)</f>
        <v>0</v>
      </c>
      <c r="P2943" s="31">
        <f t="shared" ref="P2943" si="28357">D2943*K2943+F2943*K2946-E2943*L2943-G2943*L2946</f>
        <v>0</v>
      </c>
      <c r="Q2943" s="32">
        <f t="shared" ref="Q2943" si="28358">(D2943*L2943+E2943*K2943+F2943*L2946+G2943*K2946)</f>
        <v>-8.322979797979789E-2</v>
      </c>
      <c r="S2943" s="29">
        <v>1</v>
      </c>
      <c r="T2943" s="30">
        <v>0</v>
      </c>
      <c r="U2943" s="31">
        <v>0</v>
      </c>
      <c r="V2943" s="32">
        <f t="shared" ref="V2943:V3006" si="28359">-1/($T$8*$B2943)</f>
        <v>-0.16168813131313112</v>
      </c>
      <c r="X2943" s="29">
        <f t="shared" ref="X2943" si="28360">N2943*S2943+P2943*S2946-O2943*T2943-Q2943*T2946</f>
        <v>0.98703742586971188</v>
      </c>
      <c r="Y2943" s="33">
        <f t="shared" ref="Y2943" si="28361">(N2943*T2943+O2943*S2943+P2943*T2946+Q2943*S2946)</f>
        <v>0</v>
      </c>
      <c r="Z2943" s="31">
        <f t="shared" ref="Z2943" si="28362">N2943*U2943+P2943*U2946-O2943*V2943-Q2943*V2946</f>
        <v>0</v>
      </c>
      <c r="AA2943" s="32">
        <f t="shared" ref="AA2943" si="28363">(N2943*V2943+O2943*U2943+P2943*V2946+Q2943*U2946)</f>
        <v>-0.24282203490479476</v>
      </c>
      <c r="AB2943" s="8"/>
      <c r="AC2943" s="29">
        <v>1</v>
      </c>
      <c r="AD2943" s="33">
        <v>0</v>
      </c>
      <c r="AE2943" s="31">
        <v>0</v>
      </c>
      <c r="AF2943" s="32">
        <v>0</v>
      </c>
      <c r="AH2943" s="29">
        <f t="shared" ref="AH2943" si="28364">X2943*AC2943+Z2943*AC2946-Y2943*AD2943-AA2943*AD2946</f>
        <v>0.95757548559950312</v>
      </c>
      <c r="AI2943" s="33">
        <f t="shared" ref="AI2943" si="28365">(X2943*AD2943+Y2943*AC2943+Z2943*AD2946+AA2943*AC2946)</f>
        <v>0</v>
      </c>
      <c r="AJ2943" s="31">
        <f t="shared" ref="AJ2943" si="28366">X2943*AE2943+Z2943*AE2946-Y2943*AF2943-AA2943*AF2946</f>
        <v>0</v>
      </c>
      <c r="AK2943" s="32">
        <f t="shared" ref="AK2943" si="28367">(X2943*AF2943+Y2943*AE2943+Z2943*AF2946+AA2943*AE2946)</f>
        <v>-0.24282203490479476</v>
      </c>
      <c r="AL2943" s="8"/>
      <c r="AM2943" s="29">
        <v>1</v>
      </c>
      <c r="AN2943" s="30">
        <v>0</v>
      </c>
      <c r="AO2943" s="31">
        <v>0</v>
      </c>
      <c r="AP2943" s="32">
        <f t="shared" ref="AP2943:AP3006" si="28368">-1/($AN$8*$B2943)</f>
        <v>-0.1462159090909089</v>
      </c>
      <c r="AR2943" s="29">
        <f t="shared" ref="AR2943" si="28369">AH2943*AM2943+AJ2943*AM2946-AI2943*AN2943-AK2943*AN2946</f>
        <v>0.95757548559950312</v>
      </c>
      <c r="AS2943" s="33">
        <f t="shared" ref="AS2943" si="28370">(AH2943*AN2943+AI2943*AM2943+AJ2943*AN2946+AK2943*AM2946)</f>
        <v>0</v>
      </c>
      <c r="AT2943" s="31">
        <f t="shared" ref="AT2943" si="28371">AH2943*AO2943+AJ2943*AO2946-AI2943*AP2943-AK2943*AP2946</f>
        <v>0</v>
      </c>
      <c r="AU2943" s="32">
        <f t="shared" ref="AU2943" si="28372">(AH2943*AP2943+AI2943*AO2943+AJ2943*AP2946+AK2943*AO2946)</f>
        <v>-0.38283480505489464</v>
      </c>
      <c r="AV2943" s="8"/>
      <c r="AW2943" s="29">
        <v>1</v>
      </c>
      <c r="AX2943" s="33">
        <v>0</v>
      </c>
      <c r="AY2943" s="31">
        <v>0</v>
      </c>
      <c r="AZ2943" s="32">
        <v>0</v>
      </c>
      <c r="BB2943" s="29">
        <f t="shared" ref="BB2943" si="28373">AR2943*AW2943+AT2943*AW2946-AS2943*AX2943-AU2943*AX2946</f>
        <v>0.91536466137500383</v>
      </c>
      <c r="BC2943" s="33">
        <f t="shared" ref="BC2943" si="28374">(AR2943*AX2943+AS2943*AW2943+AT2943*AX2946+AU2943*AW2946)</f>
        <v>0</v>
      </c>
      <c r="BD2943" s="31">
        <f t="shared" ref="BD2943" si="28375">AR2943*AY2943+AT2943*AY2946-AS2943*AZ2943-AU2943*AZ2946</f>
        <v>0</v>
      </c>
      <c r="BE2943" s="32">
        <f t="shared" ref="BE2943" si="28376">(AR2943*AZ2943+AS2943*AY2943+AT2943*AZ2946+AU2943*AY2946)</f>
        <v>-0.38283480505489464</v>
      </c>
      <c r="BF2943" s="8"/>
      <c r="BG2943" s="29">
        <v>1</v>
      </c>
      <c r="BH2943" s="30">
        <v>0</v>
      </c>
      <c r="BI2943" s="31">
        <v>0</v>
      </c>
      <c r="BJ2943" s="32">
        <f t="shared" ref="BJ2943:BJ3006" si="28377">-1/($BH$8*$B2943)</f>
        <v>-5.1412878787878723E-2</v>
      </c>
      <c r="BL2943" s="29">
        <f t="shared" ref="BL2943" si="28378">BB2943*BG2943+BD2943*BG2946-BC2943*BH2943-BE2943*BH2946</f>
        <v>0.91536466137500383</v>
      </c>
      <c r="BM2943" s="33">
        <f t="shared" ref="BM2943" si="28379">(BB2943*BH2943+BC2943*BG2943+BD2943*BH2946+BE2943*BG2946)</f>
        <v>0</v>
      </c>
      <c r="BN2943" s="31">
        <f t="shared" ref="BN2943" si="28380">BB2943*BI2943+BD2943*BI2946-BC2943*BJ2943-BE2943*BJ2946</f>
        <v>0</v>
      </c>
      <c r="BO2943" s="32">
        <f t="shared" ref="BO2943" si="28381">(BB2943*BJ2943+BC2943*BI2943+BD2943*BJ2946+BE2943*BI2946)</f>
        <v>-0.42989633743687539</v>
      </c>
      <c r="BP2943" s="8"/>
      <c r="BQ2943" s="34">
        <v>1</v>
      </c>
      <c r="BR2943" s="35">
        <v>0</v>
      </c>
      <c r="BS2943" s="11">
        <v>0</v>
      </c>
      <c r="BT2943" s="36">
        <v>0</v>
      </c>
      <c r="BV2943" s="29">
        <f t="shared" ref="BV2943" si="28382">BL2943*BQ2943+BN2943*BQ2946-BM2943*BR2943-BO2943*BR2946</f>
        <v>0.91536466137500383</v>
      </c>
      <c r="BW2943" s="33">
        <f t="shared" ref="BW2943" si="28383">(BL2943*BR2943+BM2943*BQ2943+BN2943*BR2946+BO2943*BQ2946)</f>
        <v>-0.42989633743687539</v>
      </c>
      <c r="BX2943" s="31">
        <f t="shared" ref="BX2943" si="28384">BL2943*BS2943+BN2943*BS2946-BM2943*BT2943-BO2943*BT2946</f>
        <v>0</v>
      </c>
      <c r="BY2943" s="32">
        <f t="shared" ref="BY2943" si="28385">(BL2943*BT2943+BM2943*BS2943+BN2943*BT2946+BO2943*BS2946)</f>
        <v>-0.42989633743687539</v>
      </c>
      <c r="CA2943" s="37">
        <f t="shared" ref="CA2943" si="28386">20*LOG(((1+$BR$8)/$BR$8)/((BV2943+BV2946)^2+(BW2943+BW2946)^2)^0.5)</f>
        <v>-3.0271211362389665E-3</v>
      </c>
      <c r="CC2943" s="134">
        <f t="shared" ref="CC2943" si="28387">((BV2943^2+BW2943^2)^0.5)/((BV2946^2+BW2946^2)^0.5)</f>
        <v>1.0215104198765153</v>
      </c>
      <c r="CD2943" s="9"/>
      <c r="CE2943" s="38"/>
      <c r="CF2943" s="38"/>
      <c r="CG2943" s="38"/>
      <c r="CH2943" s="38"/>
      <c r="CM2943" s="129">
        <v>7.9000000000000101</v>
      </c>
    </row>
    <row r="2944" spans="2:91" ht="18.600000000000001" customHeight="1" thickBot="1">
      <c r="D2944" s="39"/>
      <c r="G2944" s="40"/>
      <c r="I2944" s="39"/>
      <c r="L2944" s="40"/>
      <c r="N2944" s="39"/>
      <c r="Q2944" s="40"/>
      <c r="S2944" s="39"/>
      <c r="V2944" s="40"/>
      <c r="X2944" s="39"/>
      <c r="AA2944" s="40"/>
      <c r="AC2944" s="39"/>
      <c r="AF2944" s="40"/>
      <c r="AH2944" s="39"/>
      <c r="AK2944" s="40"/>
      <c r="AM2944" s="39"/>
      <c r="AP2944" s="40"/>
      <c r="AR2944" s="39"/>
      <c r="AU2944" s="40"/>
      <c r="AW2944" s="39"/>
      <c r="AZ2944" s="40"/>
      <c r="BB2944" s="39"/>
      <c r="BE2944" s="40"/>
      <c r="BG2944" s="39"/>
      <c r="BJ2944" s="40"/>
      <c r="BL2944" s="39"/>
      <c r="BO2944" s="40"/>
      <c r="BQ2944" s="34"/>
      <c r="BR2944" s="11"/>
      <c r="BS2944" s="11"/>
      <c r="BT2944" s="41"/>
      <c r="BV2944" s="39"/>
      <c r="BY2944" s="40"/>
      <c r="CC2944" s="135"/>
      <c r="CD2944" s="9"/>
      <c r="CE2944" s="38"/>
      <c r="CF2944" s="38"/>
      <c r="CG2944" s="38"/>
      <c r="CH2944" s="38"/>
    </row>
    <row r="2945" spans="2:91" ht="18.600000000000001" customHeight="1" thickBot="1">
      <c r="D2945" s="258" t="s">
        <v>129</v>
      </c>
      <c r="E2945" s="259"/>
      <c r="F2945" s="260" t="s">
        <v>130</v>
      </c>
      <c r="G2945" s="261"/>
      <c r="H2945" s="229"/>
      <c r="I2945" s="258" t="s">
        <v>131</v>
      </c>
      <c r="J2945" s="259"/>
      <c r="K2945" s="260" t="s">
        <v>132</v>
      </c>
      <c r="L2945" s="261"/>
      <c r="N2945" s="253" t="s">
        <v>133</v>
      </c>
      <c r="O2945" s="254"/>
      <c r="P2945" s="255" t="s">
        <v>134</v>
      </c>
      <c r="Q2945" s="256"/>
      <c r="S2945" s="258" t="s">
        <v>135</v>
      </c>
      <c r="T2945" s="259"/>
      <c r="U2945" s="260" t="s">
        <v>136</v>
      </c>
      <c r="V2945" s="261"/>
      <c r="W2945" s="8"/>
      <c r="X2945" s="253" t="s">
        <v>137</v>
      </c>
      <c r="Y2945" s="254"/>
      <c r="Z2945" s="255" t="s">
        <v>138</v>
      </c>
      <c r="AA2945" s="256"/>
      <c r="AB2945" s="8"/>
      <c r="AC2945" s="258" t="s">
        <v>139</v>
      </c>
      <c r="AD2945" s="259"/>
      <c r="AE2945" s="260" t="s">
        <v>140</v>
      </c>
      <c r="AF2945" s="261"/>
      <c r="AG2945" s="8"/>
      <c r="AH2945" s="253" t="s">
        <v>141</v>
      </c>
      <c r="AI2945" s="254"/>
      <c r="AJ2945" s="255" t="s">
        <v>142</v>
      </c>
      <c r="AK2945" s="256"/>
      <c r="AL2945" s="8"/>
      <c r="AM2945" s="258" t="s">
        <v>143</v>
      </c>
      <c r="AN2945" s="259"/>
      <c r="AO2945" s="260" t="s">
        <v>144</v>
      </c>
      <c r="AP2945" s="261"/>
      <c r="AR2945" s="253" t="s">
        <v>145</v>
      </c>
      <c r="AS2945" s="254"/>
      <c r="AT2945" s="255" t="s">
        <v>146</v>
      </c>
      <c r="AU2945" s="256"/>
      <c r="AV2945" s="4"/>
      <c r="AW2945" s="258" t="s">
        <v>147</v>
      </c>
      <c r="AX2945" s="259"/>
      <c r="AY2945" s="260" t="s">
        <v>148</v>
      </c>
      <c r="AZ2945" s="261"/>
      <c r="BA2945" s="8"/>
      <c r="BB2945" s="253" t="s">
        <v>149</v>
      </c>
      <c r="BC2945" s="254"/>
      <c r="BD2945" s="255" t="s">
        <v>150</v>
      </c>
      <c r="BE2945" s="256"/>
      <c r="BF2945" s="4"/>
      <c r="BG2945" s="258" t="s">
        <v>151</v>
      </c>
      <c r="BH2945" s="259"/>
      <c r="BI2945" s="260" t="s">
        <v>152</v>
      </c>
      <c r="BJ2945" s="261"/>
      <c r="BK2945" s="4"/>
      <c r="BL2945" s="253" t="s">
        <v>153</v>
      </c>
      <c r="BM2945" s="254"/>
      <c r="BN2945" s="255" t="s">
        <v>154</v>
      </c>
      <c r="BO2945" s="256"/>
      <c r="BP2945" s="4"/>
      <c r="BQ2945" s="258" t="s">
        <v>155</v>
      </c>
      <c r="BR2945" s="259"/>
      <c r="BS2945" s="260" t="s">
        <v>156</v>
      </c>
      <c r="BT2945" s="261"/>
      <c r="BU2945" s="8"/>
      <c r="BV2945" s="253" t="s">
        <v>157</v>
      </c>
      <c r="BW2945" s="254"/>
      <c r="BX2945" s="255" t="s">
        <v>158</v>
      </c>
      <c r="BY2945" s="256"/>
      <c r="CA2945" s="46" t="s">
        <v>16</v>
      </c>
      <c r="CC2945" s="136" t="s">
        <v>71</v>
      </c>
      <c r="CD2945" s="9"/>
      <c r="CE2945" s="38"/>
      <c r="CF2945" s="38"/>
      <c r="CG2945" s="38"/>
      <c r="CH2945" s="38"/>
    </row>
    <row r="2946" spans="2:91" ht="18.600000000000001" customHeight="1" thickTop="1" thickBot="1">
      <c r="D2946" s="29">
        <v>0</v>
      </c>
      <c r="E2946" s="33">
        <v>0</v>
      </c>
      <c r="F2946" s="31">
        <v>1</v>
      </c>
      <c r="G2946" s="32">
        <v>0</v>
      </c>
      <c r="I2946" s="29">
        <v>0</v>
      </c>
      <c r="J2946" s="33">
        <f t="shared" ref="J2946" si="28388">IF(0=(1-$J$8*$K$8*$B2943^2),10^14,$B2943*$J$8/(1-$J$8*$K$8*$B2943^2))</f>
        <v>-0.15574439016942548</v>
      </c>
      <c r="K2946" s="31">
        <v>1</v>
      </c>
      <c r="L2946" s="32">
        <v>0</v>
      </c>
      <c r="N2946" s="29">
        <f t="shared" ref="N2946" si="28389">D2946*I2943+F2946*I2946-E2946*J2943-G2946*J2946</f>
        <v>0</v>
      </c>
      <c r="O2946" s="33">
        <f t="shared" ref="O2946" si="28390">(D2946*J2943+E2946*I2943+F2946*J2946+G2946*I2946)</f>
        <v>-0.15574439016942548</v>
      </c>
      <c r="P2946" s="31">
        <f t="shared" ref="P2946" si="28391">D2946*K2943+F2946*K2946-E2946*L2943-G2946*L2946</f>
        <v>1</v>
      </c>
      <c r="Q2946" s="32">
        <f t="shared" ref="Q2946" si="28392">(D2946*L2943+E2946*K2943+F2946*L2946+G2946*K2946)</f>
        <v>0</v>
      </c>
      <c r="S2946" s="29">
        <v>0</v>
      </c>
      <c r="T2946" s="33">
        <v>0</v>
      </c>
      <c r="U2946" s="31">
        <v>1</v>
      </c>
      <c r="V2946" s="32">
        <v>0</v>
      </c>
      <c r="X2946" s="29">
        <f t="shared" ref="X2946" si="28393">N2946*S2943+P2946*S2946-O2946*T2943-Q2946*T2946</f>
        <v>0</v>
      </c>
      <c r="Y2946" s="33">
        <f t="shared" ref="Y2946" si="28394">(N2946*T2943+O2946*S2943+P2946*T2946+Q2946*S2946)</f>
        <v>-0.15574439016942548</v>
      </c>
      <c r="Z2946" s="31">
        <f t="shared" ref="Z2946" si="28395">N2946*U2943+P2946*U2946-O2946*V2943-Q2946*V2946</f>
        <v>0.97481798059100244</v>
      </c>
      <c r="AA2946" s="32">
        <f t="shared" ref="AA2946" si="28396">(N2946*V2943+O2946*U2943+P2946*V2946+Q2946*U2946)</f>
        <v>0</v>
      </c>
      <c r="AB2946" s="8"/>
      <c r="AC2946" s="29">
        <v>0</v>
      </c>
      <c r="AD2946" s="33">
        <f t="shared" ref="AD2946" si="28397">IF(0=(1-$AD$8*$AE$8*$B2943^2),10^14,$B2943*$AD$8/(1-$AD$8*$AE$8*$B2943^2))</f>
        <v>-0.12133141163140397</v>
      </c>
      <c r="AE2946" s="31">
        <v>1</v>
      </c>
      <c r="AF2946" s="32">
        <v>0</v>
      </c>
      <c r="AH2946" s="29">
        <f t="shared" ref="AH2946" si="28398">X2946*AC2943+Z2946*AC2946-Y2946*AD2943-AA2946*AD2946</f>
        <v>0</v>
      </c>
      <c r="AI2946" s="33">
        <f t="shared" ref="AI2946" si="28399">(X2946*AD2943+Y2946*AC2943+Z2946*AD2946+AA2946*AC2946)</f>
        <v>-0.27402043183820635</v>
      </c>
      <c r="AJ2946" s="31">
        <f t="shared" ref="AJ2946" si="28400">X2946*AE2943+Z2946*AE2946-Y2946*AF2943-AA2946*AF2946</f>
        <v>0.97481798059100244</v>
      </c>
      <c r="AK2946" s="32">
        <f t="shared" ref="AK2946" si="28401">(X2946*AF2943+Y2946*AE2943+Z2946*AF2946+AA2946*AE2946)</f>
        <v>0</v>
      </c>
      <c r="AL2946" s="8"/>
      <c r="AM2946" s="29">
        <v>0</v>
      </c>
      <c r="AN2946" s="33">
        <v>0</v>
      </c>
      <c r="AO2946" s="31">
        <v>1</v>
      </c>
      <c r="AP2946" s="32">
        <v>0</v>
      </c>
      <c r="AR2946" s="29">
        <f t="shared" ref="AR2946" si="28402">AH2946*AM2943+AJ2946*AM2946-AI2946*AN2943-AK2946*AN2946</f>
        <v>0</v>
      </c>
      <c r="AS2946" s="33">
        <f t="shared" ref="AS2946" si="28403">(AH2946*AN2943+AI2946*AM2943+AJ2946*AN2946+AK2946*AM2946)</f>
        <v>-0.27402043183820635</v>
      </c>
      <c r="AT2946" s="31">
        <f t="shared" ref="AT2946" si="28404">AH2946*AO2943+AJ2946*AO2946-AI2946*AP2943-AK2946*AP2946</f>
        <v>0.93475183404029571</v>
      </c>
      <c r="AU2946" s="32">
        <f t="shared" ref="AU2946" si="28405">(AH2946*AP2943+AI2946*AO2943+AJ2946*AP2946+AK2946*AO2946)</f>
        <v>0</v>
      </c>
      <c r="AV2946" s="8"/>
      <c r="AW2946" s="29">
        <v>0</v>
      </c>
      <c r="AX2946" s="33">
        <f t="shared" ref="AX2946" si="28406">IF(0=(1-$AX$8*$AY$8*$B2943^2),10^14,$B2943*$AX$8/(1-$AX$8*$AY$8*$B2943^2))</f>
        <v>-0.11025858586302448</v>
      </c>
      <c r="AY2946" s="31">
        <v>1</v>
      </c>
      <c r="AZ2946" s="32">
        <v>0</v>
      </c>
      <c r="BB2946" s="29">
        <f t="shared" ref="BB2946" si="28407">AR2946*AW2943+AT2946*AW2946-AS2946*AX2943-AU2946*AX2946</f>
        <v>0</v>
      </c>
      <c r="BC2946" s="33">
        <f t="shared" ref="BC2946" si="28408">(AR2946*AX2943+AS2946*AW2943+AT2946*AX2946+AU2946*AW2946)</f>
        <v>-0.37708484719235791</v>
      </c>
      <c r="BD2946" s="31">
        <f t="shared" ref="BD2946" si="28409">AR2946*AY2943+AT2946*AY2946-AS2946*AZ2943-AU2946*AZ2946</f>
        <v>0.93475183404029571</v>
      </c>
      <c r="BE2946" s="32">
        <f t="shared" ref="BE2946" si="28410">(AR2946*AZ2943+AS2946*AY2943+AT2946*AZ2946+AU2946*AY2946)</f>
        <v>0</v>
      </c>
      <c r="BF2946" s="8"/>
      <c r="BG2946" s="29">
        <v>0</v>
      </c>
      <c r="BH2946" s="33">
        <v>0</v>
      </c>
      <c r="BI2946" s="31">
        <v>1</v>
      </c>
      <c r="BJ2946" s="32">
        <v>0</v>
      </c>
      <c r="BL2946" s="29">
        <f t="shared" ref="BL2946" si="28411">BB2946*BG2943+BD2946*BG2946-BC2946*BH2943-BE2946*BH2946</f>
        <v>0</v>
      </c>
      <c r="BM2946" s="33">
        <f t="shared" ref="BM2946" si="28412">(BB2946*BH2943+BC2946*BG2943+BD2946*BH2946+BE2946*BG2946)</f>
        <v>-0.37708484719235791</v>
      </c>
      <c r="BN2946" s="31">
        <f t="shared" ref="BN2946" si="28413">BB2946*BI2943+BD2946*BI2946-BC2946*BJ2943-BE2946*BJ2946</f>
        <v>0.91536481649884927</v>
      </c>
      <c r="BO2946" s="32">
        <f t="shared" ref="BO2946" si="28414">(BB2946*BJ2943+BC2946*BI2943+BD2946*BJ2946+BE2946*BI2946)</f>
        <v>0</v>
      </c>
      <c r="BP2946" s="8"/>
      <c r="BQ2946" s="19">
        <f t="shared" ref="BQ2946:BQ3009" si="28415">1/$BR$8</f>
        <v>1</v>
      </c>
      <c r="BR2946" s="47">
        <v>0</v>
      </c>
      <c r="BS2946" s="48">
        <v>1</v>
      </c>
      <c r="BT2946" s="49">
        <v>0</v>
      </c>
      <c r="BV2946" s="29">
        <f t="shared" ref="BV2946" si="28416">BL2946*BQ2943+BN2946*BQ2946-BM2946*BR2943-BO2946*BR2946</f>
        <v>0.91536481649884927</v>
      </c>
      <c r="BW2946" s="33">
        <f t="shared" ref="BW2946" si="28417">(BL2946*BR2943+BM2946*BQ2943+BN2946*BR2946+BO2946*BQ2946)</f>
        <v>-0.37708484719235791</v>
      </c>
      <c r="BX2946" s="31">
        <f t="shared" ref="BX2946" si="28418">BL2946*BS2943+BN2946*BS2946-BM2946*BT2943-BO2946*BT2946</f>
        <v>0.91536481649884927</v>
      </c>
      <c r="BY2946" s="32">
        <f t="shared" ref="BY2946" si="28419">(BL2946*BT2943+BM2946*BS2943+BN2946*BT2946+BO2946*BS2946)</f>
        <v>0</v>
      </c>
      <c r="CA2946" s="50">
        <f t="shared" ref="CA2946" si="28420">(180/PI())*ATAN(-1*(BW2943+BW2946)/(BV2943+BV2946))</f>
        <v>23.787770667237922</v>
      </c>
      <c r="CC2946" s="137">
        <f t="shared" ref="CC2946" si="28421">20*LOG(((1-(10^(CA2943/20)^2)*(1-((1-CC2943)/(1+CC2943))^2))^0.5))</f>
        <v>-30.915554359766301</v>
      </c>
      <c r="CD2946" s="9"/>
      <c r="CE2946" s="38"/>
      <c r="CF2946" s="38"/>
      <c r="CG2946" s="38"/>
      <c r="CH2946" s="38"/>
    </row>
    <row r="2947" spans="2:91" ht="18.600000000000001" customHeight="1">
      <c r="CC2947" s="42"/>
    </row>
    <row r="2948" spans="2:91" ht="18.600000000000001" customHeight="1" thickBot="1">
      <c r="E2948" s="22" t="s">
        <v>4</v>
      </c>
      <c r="J2948" s="22" t="s">
        <v>5</v>
      </c>
      <c r="O2948" s="22" t="s">
        <v>6</v>
      </c>
      <c r="T2948" s="22" t="s">
        <v>7</v>
      </c>
      <c r="Y2948" s="22" t="s">
        <v>8</v>
      </c>
      <c r="AD2948" s="22" t="s">
        <v>65</v>
      </c>
      <c r="AI2948" s="22" t="s">
        <v>9</v>
      </c>
      <c r="AN2948" s="22" t="s">
        <v>66</v>
      </c>
      <c r="AS2948" s="22" t="s">
        <v>51</v>
      </c>
      <c r="AX2948" s="22" t="s">
        <v>67</v>
      </c>
      <c r="BC2948" s="22" t="s">
        <v>52</v>
      </c>
      <c r="BH2948" s="22" t="s">
        <v>68</v>
      </c>
      <c r="BM2948" s="22" t="s">
        <v>63</v>
      </c>
      <c r="BQ2948" s="23" t="s">
        <v>69</v>
      </c>
      <c r="BR2948" s="23"/>
      <c r="BS2948" s="24"/>
      <c r="BT2948" s="24"/>
      <c r="BU2948" s="24"/>
      <c r="BW2948" s="22" t="s">
        <v>64</v>
      </c>
    </row>
    <row r="2949" spans="2:91" ht="18.600000000000001" customHeight="1" thickBot="1">
      <c r="D2949" s="249" t="s">
        <v>103</v>
      </c>
      <c r="E2949" s="250"/>
      <c r="F2949" s="251" t="s">
        <v>104</v>
      </c>
      <c r="G2949" s="252"/>
      <c r="H2949" s="229"/>
      <c r="I2949" s="253" t="s">
        <v>11</v>
      </c>
      <c r="J2949" s="254"/>
      <c r="K2949" s="255" t="s">
        <v>12</v>
      </c>
      <c r="L2949" s="256"/>
      <c r="M2949" s="24"/>
      <c r="N2949" s="253" t="s">
        <v>105</v>
      </c>
      <c r="O2949" s="254"/>
      <c r="P2949" s="255" t="s">
        <v>106</v>
      </c>
      <c r="Q2949" s="256"/>
      <c r="R2949" s="24"/>
      <c r="S2949" s="249" t="s">
        <v>107</v>
      </c>
      <c r="T2949" s="250"/>
      <c r="U2949" s="251" t="s">
        <v>108</v>
      </c>
      <c r="V2949" s="252"/>
      <c r="W2949" s="8"/>
      <c r="X2949" s="253" t="s">
        <v>109</v>
      </c>
      <c r="Y2949" s="254"/>
      <c r="Z2949" s="255" t="s">
        <v>110</v>
      </c>
      <c r="AA2949" s="256"/>
      <c r="AB2949" s="8"/>
      <c r="AC2949" s="253" t="s">
        <v>111</v>
      </c>
      <c r="AD2949" s="254"/>
      <c r="AE2949" s="255" t="s">
        <v>14</v>
      </c>
      <c r="AF2949" s="256"/>
      <c r="AG2949" s="8"/>
      <c r="AH2949" s="253" t="s">
        <v>112</v>
      </c>
      <c r="AI2949" s="254"/>
      <c r="AJ2949" s="255" t="s">
        <v>113</v>
      </c>
      <c r="AK2949" s="256"/>
      <c r="AL2949" s="8"/>
      <c r="AM2949" s="249" t="s">
        <v>114</v>
      </c>
      <c r="AN2949" s="250"/>
      <c r="AO2949" s="251" t="s">
        <v>115</v>
      </c>
      <c r="AP2949" s="252"/>
      <c r="AQ2949" s="24"/>
      <c r="AR2949" s="253" t="s">
        <v>116</v>
      </c>
      <c r="AS2949" s="254"/>
      <c r="AT2949" s="255" t="s">
        <v>13</v>
      </c>
      <c r="AU2949" s="256"/>
      <c r="AV2949" s="4"/>
      <c r="AW2949" s="253" t="s">
        <v>117</v>
      </c>
      <c r="AX2949" s="254"/>
      <c r="AY2949" s="255" t="s">
        <v>118</v>
      </c>
      <c r="AZ2949" s="256"/>
      <c r="BA2949" s="8"/>
      <c r="BB2949" s="253" t="s">
        <v>119</v>
      </c>
      <c r="BC2949" s="254"/>
      <c r="BD2949" s="255" t="s">
        <v>120</v>
      </c>
      <c r="BE2949" s="256"/>
      <c r="BF2949" s="4"/>
      <c r="BG2949" s="249" t="s">
        <v>121</v>
      </c>
      <c r="BH2949" s="250"/>
      <c r="BI2949" s="251" t="s">
        <v>122</v>
      </c>
      <c r="BJ2949" s="252"/>
      <c r="BK2949" s="4"/>
      <c r="BL2949" s="253" t="s">
        <v>123</v>
      </c>
      <c r="BM2949" s="254"/>
      <c r="BN2949" s="255" t="s">
        <v>124</v>
      </c>
      <c r="BO2949" s="256"/>
      <c r="BP2949" s="4"/>
      <c r="BQ2949" s="253" t="s">
        <v>125</v>
      </c>
      <c r="BR2949" s="254"/>
      <c r="BS2949" s="255" t="s">
        <v>126</v>
      </c>
      <c r="BT2949" s="256"/>
      <c r="BU2949" s="8"/>
      <c r="BV2949" s="253" t="s">
        <v>127</v>
      </c>
      <c r="BW2949" s="254"/>
      <c r="BX2949" s="255" t="s">
        <v>128</v>
      </c>
      <c r="BY2949" s="256"/>
      <c r="CA2949" s="27" t="s">
        <v>15</v>
      </c>
      <c r="CC2949" s="133" t="s">
        <v>70</v>
      </c>
      <c r="CD2949" s="9"/>
      <c r="CE2949" s="38"/>
      <c r="CF2949" s="38"/>
      <c r="CG2949" s="38"/>
      <c r="CH2949" s="38"/>
    </row>
    <row r="2950" spans="2:91" ht="18.600000000000001" customHeight="1" thickTop="1" thickBot="1">
      <c r="B2950" s="129">
        <v>7.9400000000000102</v>
      </c>
      <c r="D2950" s="29">
        <v>1</v>
      </c>
      <c r="E2950" s="30">
        <v>0</v>
      </c>
      <c r="F2950" s="31">
        <v>0</v>
      </c>
      <c r="G2950" s="32">
        <f t="shared" ref="G2950:G3013" si="28422">-1/($E$8*$B2950)</f>
        <v>-8.3020151133501155E-2</v>
      </c>
      <c r="I2950" s="29">
        <v>1</v>
      </c>
      <c r="J2950" s="33">
        <v>0</v>
      </c>
      <c r="K2950" s="31">
        <v>0</v>
      </c>
      <c r="L2950" s="32">
        <v>0</v>
      </c>
      <c r="N2950" s="29">
        <f t="shared" ref="N2950" si="28423">D2950*I2950+F2950*I2953-E2950*J2950-G2950*J2953</f>
        <v>0.98710280582487353</v>
      </c>
      <c r="O2950" s="33">
        <f t="shared" ref="O2950" si="28424">(D2950*J2950+E2950*I2950+F2950*J2953+G2950*I2953)</f>
        <v>0</v>
      </c>
      <c r="P2950" s="31">
        <f t="shared" ref="P2950" si="28425">D2950*K2950+F2950*K2953-E2950*L2950-G2950*L2953</f>
        <v>0</v>
      </c>
      <c r="Q2950" s="32">
        <f t="shared" ref="Q2950" si="28426">(D2950*L2950+E2950*K2950+F2950*L2953+G2950*K2953)</f>
        <v>-8.3020151133501155E-2</v>
      </c>
      <c r="S2950" s="29">
        <v>1</v>
      </c>
      <c r="T2950" s="30">
        <v>0</v>
      </c>
      <c r="U2950" s="31">
        <v>0</v>
      </c>
      <c r="V2950" s="32">
        <f t="shared" ref="V2950:V3013" si="28427">-1/($T$8*$B2950)</f>
        <v>-0.16128085642317358</v>
      </c>
      <c r="X2950" s="29">
        <f t="shared" ref="X2950" si="28428">N2950*S2950+P2950*S2953-O2950*T2950-Q2950*T2953</f>
        <v>0.98710280582487353</v>
      </c>
      <c r="Y2950" s="33">
        <f t="shared" ref="Y2950" si="28429">(N2950*T2950+O2950*S2950+P2950*T2953+Q2950*S2953)</f>
        <v>0</v>
      </c>
      <c r="Z2950" s="31">
        <f t="shared" ref="Z2950" si="28430">N2950*U2950+P2950*U2953-O2950*V2950-Q2950*V2953</f>
        <v>0</v>
      </c>
      <c r="AA2950" s="32">
        <f t="shared" ref="AA2950" si="28431">(N2950*V2950+O2950*U2950+P2950*V2953+Q2950*U2953)</f>
        <v>-0.24222093703465436</v>
      </c>
      <c r="AB2950" s="8"/>
      <c r="AC2950" s="29">
        <v>1</v>
      </c>
      <c r="AD2950" s="33">
        <v>0</v>
      </c>
      <c r="AE2950" s="31">
        <v>0</v>
      </c>
      <c r="AF2950" s="32">
        <v>0</v>
      </c>
      <c r="AH2950" s="29">
        <f t="shared" ref="AH2950" si="28432">X2950*AC2950+Z2950*AC2953-Y2950*AD2950-AA2950*AD2953</f>
        <v>0.95778917359486671</v>
      </c>
      <c r="AI2950" s="33">
        <f t="shared" ref="AI2950" si="28433">(X2950*AD2950+Y2950*AC2950+Z2950*AD2953+AA2950*AC2953)</f>
        <v>0</v>
      </c>
      <c r="AJ2950" s="31">
        <f t="shared" ref="AJ2950" si="28434">X2950*AE2950+Z2950*AE2953-Y2950*AF2950-AA2950*AF2953</f>
        <v>0</v>
      </c>
      <c r="AK2950" s="32">
        <f t="shared" ref="AK2950" si="28435">(X2950*AF2950+Y2950*AE2950+Z2950*AF2953+AA2950*AE2953)</f>
        <v>-0.24222093703465436</v>
      </c>
      <c r="AL2950" s="8"/>
      <c r="AM2950" s="29">
        <v>1</v>
      </c>
      <c r="AN2950" s="30">
        <v>0</v>
      </c>
      <c r="AO2950" s="31">
        <v>0</v>
      </c>
      <c r="AP2950" s="32">
        <f t="shared" ref="AP2950:AP3013" si="28436">-1/($AN$8*$B2950)</f>
        <v>-0.14584760705289654</v>
      </c>
      <c r="AR2950" s="29">
        <f t="shared" ref="AR2950" si="28437">AH2950*AM2950+AJ2950*AM2953-AI2950*AN2950-AK2950*AN2953</f>
        <v>0.95778917359486671</v>
      </c>
      <c r="AS2950" s="33">
        <f t="shared" ref="AS2950" si="28438">(AH2950*AN2950+AI2950*AM2950+AJ2950*AN2953+AK2950*AM2953)</f>
        <v>0</v>
      </c>
      <c r="AT2950" s="31">
        <f t="shared" ref="AT2950" si="28439">AH2950*AO2950+AJ2950*AO2953-AI2950*AP2950-AK2950*AP2953</f>
        <v>0</v>
      </c>
      <c r="AU2950" s="32">
        <f t="shared" ref="AU2950" si="28440">(AH2950*AP2950+AI2950*AO2950+AJ2950*AP2953+AK2950*AO2953)</f>
        <v>-0.381912196064637</v>
      </c>
      <c r="AV2950" s="8"/>
      <c r="AW2950" s="29">
        <v>1</v>
      </c>
      <c r="AX2950" s="33">
        <v>0</v>
      </c>
      <c r="AY2950" s="31">
        <v>0</v>
      </c>
      <c r="AZ2950" s="32">
        <v>0</v>
      </c>
      <c r="BB2950" s="29">
        <f t="shared" ref="BB2950" si="28441">AR2950*AW2950+AT2950*AW2953-AS2950*AX2950-AU2950*AX2953</f>
        <v>0.91578755815534651</v>
      </c>
      <c r="BC2950" s="33">
        <f t="shared" ref="BC2950" si="28442">(AR2950*AX2950+AS2950*AW2950+AT2950*AX2953+AU2950*AW2953)</f>
        <v>0</v>
      </c>
      <c r="BD2950" s="31">
        <f t="shared" ref="BD2950" si="28443">AR2950*AY2950+AT2950*AY2953-AS2950*AZ2950-AU2950*AZ2953</f>
        <v>0</v>
      </c>
      <c r="BE2950" s="32">
        <f t="shared" ref="BE2950" si="28444">(AR2950*AZ2950+AS2950*AY2950+AT2950*AZ2953+AU2950*AY2953)</f>
        <v>-0.381912196064637</v>
      </c>
      <c r="BF2950" s="8"/>
      <c r="BG2950" s="29">
        <v>1</v>
      </c>
      <c r="BH2950" s="30">
        <v>0</v>
      </c>
      <c r="BI2950" s="31">
        <v>0</v>
      </c>
      <c r="BJ2950" s="32">
        <f t="shared" ref="BJ2950:BJ3013" si="28445">-1/($BH$8*$B2950)</f>
        <v>-5.1283375314861393E-2</v>
      </c>
      <c r="BL2950" s="29">
        <f t="shared" ref="BL2950" si="28446">BB2950*BG2950+BD2950*BG2953-BC2950*BH2950-BE2950*BH2953</f>
        <v>0.91578755815534651</v>
      </c>
      <c r="BM2950" s="33">
        <f t="shared" ref="BM2950" si="28447">(BB2950*BH2950+BC2950*BG2950+BD2950*BH2953+BE2950*BG2953)</f>
        <v>0</v>
      </c>
      <c r="BN2950" s="31">
        <f t="shared" ref="BN2950" si="28448">BB2950*BI2950+BD2950*BI2953-BC2950*BJ2950-BE2950*BJ2953</f>
        <v>0</v>
      </c>
      <c r="BO2950" s="32">
        <f t="shared" ref="BO2950" si="28449">(BB2950*BJ2950+BC2950*BI2950+BD2950*BJ2953+BE2950*BI2953)</f>
        <v>-0.42887687311819811</v>
      </c>
      <c r="BP2950" s="8"/>
      <c r="BQ2950" s="34">
        <v>1</v>
      </c>
      <c r="BR2950" s="35">
        <v>0</v>
      </c>
      <c r="BS2950" s="11">
        <v>0</v>
      </c>
      <c r="BT2950" s="36">
        <v>0</v>
      </c>
      <c r="BV2950" s="29">
        <f t="shared" ref="BV2950" si="28450">BL2950*BQ2950+BN2950*BQ2953-BM2950*BR2950-BO2950*BR2953</f>
        <v>0.91578755815534651</v>
      </c>
      <c r="BW2950" s="33">
        <f t="shared" ref="BW2950" si="28451">(BL2950*BR2950+BM2950*BQ2950+BN2950*BR2953+BO2950*BQ2953)</f>
        <v>-0.42887687311819811</v>
      </c>
      <c r="BX2950" s="31">
        <f t="shared" ref="BX2950" si="28452">BL2950*BS2950+BN2950*BS2953-BM2950*BT2950-BO2950*BT2953</f>
        <v>0</v>
      </c>
      <c r="BY2950" s="32">
        <f t="shared" ref="BY2950" si="28453">(BL2950*BT2950+BM2950*BS2950+BN2950*BT2953+BO2950*BS2953)</f>
        <v>-0.42887687311819811</v>
      </c>
      <c r="CA2950" s="37">
        <f t="shared" ref="CA2950" si="28454">20*LOG(((1+$BR$8)/$BR$8)/((BV2950+BV2953)^2+(BW2950+BW2953)^2)^0.5)</f>
        <v>-3.014505707863724E-3</v>
      </c>
      <c r="CC2950" s="134">
        <f t="shared" ref="CC2950" si="28455">((BV2950^2+BW2950^2)^0.5)/((BV2953^2+BW2953^2)^0.5)</f>
        <v>1.0214133056326866</v>
      </c>
      <c r="CD2950" s="9"/>
      <c r="CE2950" s="38"/>
      <c r="CF2950" s="38"/>
      <c r="CG2950" s="38"/>
      <c r="CH2950" s="38"/>
      <c r="CM2950" s="129">
        <v>7.9200000000000097</v>
      </c>
    </row>
    <row r="2951" spans="2:91" ht="18.600000000000001" customHeight="1" thickBot="1">
      <c r="D2951" s="39"/>
      <c r="G2951" s="40"/>
      <c r="I2951" s="39"/>
      <c r="L2951" s="40"/>
      <c r="N2951" s="39"/>
      <c r="Q2951" s="40"/>
      <c r="S2951" s="39"/>
      <c r="V2951" s="40"/>
      <c r="X2951" s="39"/>
      <c r="AA2951" s="40"/>
      <c r="AC2951" s="39"/>
      <c r="AF2951" s="40"/>
      <c r="AH2951" s="39"/>
      <c r="AK2951" s="40"/>
      <c r="AM2951" s="39"/>
      <c r="AP2951" s="40"/>
      <c r="AR2951" s="39"/>
      <c r="AU2951" s="40"/>
      <c r="AW2951" s="39"/>
      <c r="AZ2951" s="40"/>
      <c r="BB2951" s="39"/>
      <c r="BE2951" s="40"/>
      <c r="BG2951" s="39"/>
      <c r="BJ2951" s="40"/>
      <c r="BL2951" s="39"/>
      <c r="BO2951" s="40"/>
      <c r="BQ2951" s="34"/>
      <c r="BR2951" s="11"/>
      <c r="BS2951" s="11"/>
      <c r="BT2951" s="41"/>
      <c r="BV2951" s="39"/>
      <c r="BY2951" s="40"/>
      <c r="CC2951" s="135"/>
      <c r="CD2951" s="9"/>
      <c r="CE2951" s="38"/>
      <c r="CF2951" s="38"/>
      <c r="CG2951" s="38"/>
      <c r="CH2951" s="38"/>
    </row>
    <row r="2952" spans="2:91" ht="18.600000000000001" customHeight="1" thickBot="1">
      <c r="D2952" s="258" t="s">
        <v>129</v>
      </c>
      <c r="E2952" s="259"/>
      <c r="F2952" s="260" t="s">
        <v>130</v>
      </c>
      <c r="G2952" s="261"/>
      <c r="H2952" s="229"/>
      <c r="I2952" s="258" t="s">
        <v>131</v>
      </c>
      <c r="J2952" s="259"/>
      <c r="K2952" s="260" t="s">
        <v>132</v>
      </c>
      <c r="L2952" s="261"/>
      <c r="N2952" s="253" t="s">
        <v>133</v>
      </c>
      <c r="O2952" s="254"/>
      <c r="P2952" s="255" t="s">
        <v>134</v>
      </c>
      <c r="Q2952" s="256"/>
      <c r="S2952" s="258" t="s">
        <v>135</v>
      </c>
      <c r="T2952" s="259"/>
      <c r="U2952" s="260" t="s">
        <v>136</v>
      </c>
      <c r="V2952" s="261"/>
      <c r="W2952" s="8"/>
      <c r="X2952" s="253" t="s">
        <v>137</v>
      </c>
      <c r="Y2952" s="254"/>
      <c r="Z2952" s="255" t="s">
        <v>138</v>
      </c>
      <c r="AA2952" s="256"/>
      <c r="AB2952" s="8"/>
      <c r="AC2952" s="258" t="s">
        <v>139</v>
      </c>
      <c r="AD2952" s="259"/>
      <c r="AE2952" s="260" t="s">
        <v>140</v>
      </c>
      <c r="AF2952" s="261"/>
      <c r="AG2952" s="8"/>
      <c r="AH2952" s="253" t="s">
        <v>141</v>
      </c>
      <c r="AI2952" s="254"/>
      <c r="AJ2952" s="255" t="s">
        <v>142</v>
      </c>
      <c r="AK2952" s="256"/>
      <c r="AL2952" s="8"/>
      <c r="AM2952" s="258" t="s">
        <v>143</v>
      </c>
      <c r="AN2952" s="259"/>
      <c r="AO2952" s="260" t="s">
        <v>144</v>
      </c>
      <c r="AP2952" s="261"/>
      <c r="AR2952" s="253" t="s">
        <v>145</v>
      </c>
      <c r="AS2952" s="254"/>
      <c r="AT2952" s="255" t="s">
        <v>146</v>
      </c>
      <c r="AU2952" s="256"/>
      <c r="AV2952" s="4"/>
      <c r="AW2952" s="258" t="s">
        <v>147</v>
      </c>
      <c r="AX2952" s="259"/>
      <c r="AY2952" s="260" t="s">
        <v>148</v>
      </c>
      <c r="AZ2952" s="261"/>
      <c r="BA2952" s="8"/>
      <c r="BB2952" s="253" t="s">
        <v>149</v>
      </c>
      <c r="BC2952" s="254"/>
      <c r="BD2952" s="255" t="s">
        <v>150</v>
      </c>
      <c r="BE2952" s="256"/>
      <c r="BF2952" s="4"/>
      <c r="BG2952" s="258" t="s">
        <v>151</v>
      </c>
      <c r="BH2952" s="259"/>
      <c r="BI2952" s="260" t="s">
        <v>152</v>
      </c>
      <c r="BJ2952" s="261"/>
      <c r="BK2952" s="4"/>
      <c r="BL2952" s="253" t="s">
        <v>153</v>
      </c>
      <c r="BM2952" s="254"/>
      <c r="BN2952" s="255" t="s">
        <v>154</v>
      </c>
      <c r="BO2952" s="256"/>
      <c r="BP2952" s="4"/>
      <c r="BQ2952" s="258" t="s">
        <v>155</v>
      </c>
      <c r="BR2952" s="259"/>
      <c r="BS2952" s="260" t="s">
        <v>156</v>
      </c>
      <c r="BT2952" s="261"/>
      <c r="BU2952" s="8"/>
      <c r="BV2952" s="253" t="s">
        <v>157</v>
      </c>
      <c r="BW2952" s="254"/>
      <c r="BX2952" s="255" t="s">
        <v>158</v>
      </c>
      <c r="BY2952" s="256"/>
      <c r="CA2952" s="46" t="s">
        <v>16</v>
      </c>
      <c r="CC2952" s="136" t="s">
        <v>71</v>
      </c>
      <c r="CD2952" s="9"/>
      <c r="CE2952" s="38"/>
      <c r="CF2952" s="38"/>
      <c r="CG2952" s="38"/>
      <c r="CH2952" s="38"/>
    </row>
    <row r="2953" spans="2:91" ht="18.600000000000001" customHeight="1" thickTop="1" thickBot="1">
      <c r="D2953" s="29">
        <v>0</v>
      </c>
      <c r="E2953" s="33">
        <v>0</v>
      </c>
      <c r="F2953" s="31">
        <v>1</v>
      </c>
      <c r="G2953" s="32">
        <v>0</v>
      </c>
      <c r="I2953" s="29">
        <v>0</v>
      </c>
      <c r="J2953" s="33">
        <f t="shared" ref="J2953" si="28456">IF(0=(1-$J$8*$K$8*$B2950^2),10^14,$B2950*$J$8/(1-$J$8*$K$8*$B2950^2))</f>
        <v>-0.15535016497846441</v>
      </c>
      <c r="K2953" s="31">
        <v>1</v>
      </c>
      <c r="L2953" s="32">
        <v>0</v>
      </c>
      <c r="N2953" s="29">
        <f t="shared" ref="N2953" si="28457">D2953*I2950+F2953*I2953-E2953*J2950-G2953*J2953</f>
        <v>0</v>
      </c>
      <c r="O2953" s="33">
        <f t="shared" ref="O2953" si="28458">(D2953*J2950+E2953*I2950+F2953*J2953+G2953*I2953)</f>
        <v>-0.15535016497846441</v>
      </c>
      <c r="P2953" s="31">
        <f t="shared" ref="P2953" si="28459">D2953*K2950+F2953*K2953-E2953*L2950-G2953*L2953</f>
        <v>1</v>
      </c>
      <c r="Q2953" s="32">
        <f t="shared" ref="Q2953" si="28460">(D2953*L2950+E2953*K2950+F2953*L2953+G2953*K2953)</f>
        <v>0</v>
      </c>
      <c r="S2953" s="29">
        <v>0</v>
      </c>
      <c r="T2953" s="33">
        <v>0</v>
      </c>
      <c r="U2953" s="31">
        <v>1</v>
      </c>
      <c r="V2953" s="32">
        <v>0</v>
      </c>
      <c r="X2953" s="29">
        <f t="shared" ref="X2953" si="28461">N2953*S2950+P2953*S2953-O2953*T2950-Q2953*T2953</f>
        <v>0</v>
      </c>
      <c r="Y2953" s="33">
        <f t="shared" ref="Y2953" si="28462">(N2953*T2950+O2953*S2950+P2953*T2953+Q2953*S2953)</f>
        <v>-0.15535016497846441</v>
      </c>
      <c r="Z2953" s="31">
        <f t="shared" ref="Z2953" si="28463">N2953*U2950+P2953*U2953-O2953*V2950-Q2953*V2953</f>
        <v>0.97494499234679199</v>
      </c>
      <c r="AA2953" s="32">
        <f t="shared" ref="AA2953" si="28464">(N2953*V2950+O2953*U2950+P2953*V2953+Q2953*U2953)</f>
        <v>0</v>
      </c>
      <c r="AB2953" s="8"/>
      <c r="AC2953" s="29">
        <v>0</v>
      </c>
      <c r="AD2953" s="33">
        <f t="shared" ref="AD2953" si="28465">IF(0=(1-$AD$8*$AE$8*$B2950^2),10^14,$B2950*$AD$8/(1-$AD$8*$AE$8*$B2950^2))</f>
        <v>-0.12102022471250282</v>
      </c>
      <c r="AE2953" s="31">
        <v>1</v>
      </c>
      <c r="AF2953" s="32">
        <v>0</v>
      </c>
      <c r="AH2953" s="29">
        <f t="shared" ref="AH2953" si="28466">X2953*AC2950+Z2953*AC2953-Y2953*AD2950-AA2953*AD2953</f>
        <v>0</v>
      </c>
      <c r="AI2953" s="33">
        <f t="shared" ref="AI2953" si="28467">(X2953*AD2950+Y2953*AC2950+Z2953*AD2953+AA2953*AC2953)</f>
        <v>-0.27333822703460253</v>
      </c>
      <c r="AJ2953" s="31">
        <f t="shared" ref="AJ2953" si="28468">X2953*AE2950+Z2953*AE2953-Y2953*AF2950-AA2953*AF2953</f>
        <v>0.97494499234679199</v>
      </c>
      <c r="AK2953" s="32">
        <f t="shared" ref="AK2953" si="28469">(X2953*AF2950+Y2953*AE2950+Z2953*AF2953+AA2953*AE2953)</f>
        <v>0</v>
      </c>
      <c r="AL2953" s="8"/>
      <c r="AM2953" s="29">
        <v>0</v>
      </c>
      <c r="AN2953" s="33">
        <v>0</v>
      </c>
      <c r="AO2953" s="31">
        <v>1</v>
      </c>
      <c r="AP2953" s="32">
        <v>0</v>
      </c>
      <c r="AR2953" s="29">
        <f t="shared" ref="AR2953" si="28470">AH2953*AM2950+AJ2953*AM2953-AI2953*AN2950-AK2953*AN2953</f>
        <v>0</v>
      </c>
      <c r="AS2953" s="33">
        <f t="shared" ref="AS2953" si="28471">(AH2953*AN2950+AI2953*AM2950+AJ2953*AN2953+AK2953*AM2953)</f>
        <v>-0.27333822703460253</v>
      </c>
      <c r="AT2953" s="31">
        <f t="shared" ref="AT2953" si="28472">AH2953*AO2950+AJ2953*AO2953-AI2953*AP2950-AK2953*AP2953</f>
        <v>0.93507926601771385</v>
      </c>
      <c r="AU2953" s="32">
        <f t="shared" ref="AU2953" si="28473">(AH2953*AP2950+AI2953*AO2950+AJ2953*AP2953+AK2953*AO2953)</f>
        <v>0</v>
      </c>
      <c r="AV2953" s="8"/>
      <c r="AW2953" s="29">
        <v>0</v>
      </c>
      <c r="AX2953" s="33">
        <f t="shared" ref="AX2953" si="28474">IF(0=(1-$AX$8*$AY$8*$B2950^2),10^14,$B2950*$AX$8/(1-$AX$8*$AY$8*$B2950^2))</f>
        <v>-0.10997715148225207</v>
      </c>
      <c r="AY2953" s="31">
        <v>1</v>
      </c>
      <c r="AZ2953" s="32">
        <v>0</v>
      </c>
      <c r="BB2953" s="29">
        <f t="shared" ref="BB2953" si="28475">AR2953*AW2950+AT2953*AW2953-AS2953*AX2950-AU2953*AX2953</f>
        <v>0</v>
      </c>
      <c r="BC2953" s="33">
        <f t="shared" ref="BC2953" si="28476">(AR2953*AX2950+AS2953*AW2950+AT2953*AX2953+AU2953*AW2953)</f>
        <v>-0.37617558112134575</v>
      </c>
      <c r="BD2953" s="31">
        <f t="shared" ref="BD2953" si="28477">AR2953*AY2950+AT2953*AY2953-AS2953*AZ2950-AU2953*AZ2953</f>
        <v>0.93507926601771385</v>
      </c>
      <c r="BE2953" s="32">
        <f t="shared" ref="BE2953" si="28478">(AR2953*AZ2950+AS2953*AY2950+AT2953*AZ2953+AU2953*AY2953)</f>
        <v>0</v>
      </c>
      <c r="BF2953" s="8"/>
      <c r="BG2953" s="29">
        <v>0</v>
      </c>
      <c r="BH2953" s="33">
        <v>0</v>
      </c>
      <c r="BI2953" s="31">
        <v>1</v>
      </c>
      <c r="BJ2953" s="32">
        <v>0</v>
      </c>
      <c r="BL2953" s="29">
        <f t="shared" ref="BL2953" si="28479">BB2953*BG2950+BD2953*BG2953-BC2953*BH2950-BE2953*BH2953</f>
        <v>0</v>
      </c>
      <c r="BM2953" s="33">
        <f t="shared" ref="BM2953" si="28480">(BB2953*BH2950+BC2953*BG2950+BD2953*BH2953+BE2953*BG2953)</f>
        <v>-0.37617558112134575</v>
      </c>
      <c r="BN2953" s="31">
        <f t="shared" ref="BN2953" si="28481">BB2953*BI2950+BD2953*BI2953-BC2953*BJ2950-BE2953*BJ2953</f>
        <v>0.91578771250678181</v>
      </c>
      <c r="BO2953" s="32">
        <f t="shared" ref="BO2953" si="28482">(BB2953*BJ2950+BC2953*BI2950+BD2953*BJ2953+BE2953*BI2953)</f>
        <v>0</v>
      </c>
      <c r="BP2953" s="8"/>
      <c r="BQ2953" s="19">
        <f t="shared" ref="BQ2953:BQ3016" si="28483">1/$BR$8</f>
        <v>1</v>
      </c>
      <c r="BR2953" s="47">
        <v>0</v>
      </c>
      <c r="BS2953" s="48">
        <v>1</v>
      </c>
      <c r="BT2953" s="49">
        <v>0</v>
      </c>
      <c r="BV2953" s="29">
        <f t="shared" ref="BV2953" si="28484">BL2953*BQ2950+BN2953*BQ2953-BM2953*BR2950-BO2953*BR2953</f>
        <v>0.91578771250678181</v>
      </c>
      <c r="BW2953" s="33">
        <f t="shared" ref="BW2953" si="28485">(BL2953*BR2950+BM2953*BQ2950+BN2953*BR2953+BO2953*BQ2953)</f>
        <v>-0.37617558112134575</v>
      </c>
      <c r="BX2953" s="31">
        <f t="shared" ref="BX2953" si="28486">BL2953*BS2950+BN2953*BS2953-BM2953*BT2950-BO2953*BT2953</f>
        <v>0.91578771250678181</v>
      </c>
      <c r="BY2953" s="32">
        <f t="shared" ref="BY2953" si="28487">(BL2953*BT2950+BM2953*BS2950+BN2953*BT2953+BO2953*BS2953)</f>
        <v>0</v>
      </c>
      <c r="CA2953" s="50">
        <f t="shared" ref="CA2953" si="28488">(180/PI())*ATAN(-1*(BW2950+BW2953)/(BV2950+BV2953))</f>
        <v>23.727458358743888</v>
      </c>
      <c r="CC2953" s="137">
        <f t="shared" ref="CC2953" si="28489">20*LOG(((1-(10^(CA2950/20)^2)*(1-((1-CC2950)/(1+CC2950))^2))^0.5))</f>
        <v>-30.936576809511905</v>
      </c>
      <c r="CD2953" s="9"/>
      <c r="CE2953" s="38"/>
      <c r="CF2953" s="38"/>
      <c r="CG2953" s="38"/>
      <c r="CH2953" s="38"/>
    </row>
    <row r="2954" spans="2:91" ht="18.600000000000001" customHeight="1">
      <c r="CC2954" s="42"/>
    </row>
    <row r="2955" spans="2:91" ht="18.600000000000001" customHeight="1" thickBot="1">
      <c r="E2955" s="22" t="s">
        <v>4</v>
      </c>
      <c r="J2955" s="22" t="s">
        <v>5</v>
      </c>
      <c r="O2955" s="22" t="s">
        <v>6</v>
      </c>
      <c r="T2955" s="22" t="s">
        <v>7</v>
      </c>
      <c r="Y2955" s="22" t="s">
        <v>8</v>
      </c>
      <c r="AD2955" s="22" t="s">
        <v>65</v>
      </c>
      <c r="AI2955" s="22" t="s">
        <v>9</v>
      </c>
      <c r="AN2955" s="22" t="s">
        <v>66</v>
      </c>
      <c r="AS2955" s="22" t="s">
        <v>51</v>
      </c>
      <c r="AX2955" s="22" t="s">
        <v>67</v>
      </c>
      <c r="BC2955" s="22" t="s">
        <v>52</v>
      </c>
      <c r="BH2955" s="22" t="s">
        <v>68</v>
      </c>
      <c r="BM2955" s="22" t="s">
        <v>63</v>
      </c>
      <c r="BQ2955" s="23" t="s">
        <v>69</v>
      </c>
      <c r="BR2955" s="23"/>
      <c r="BS2955" s="24"/>
      <c r="BT2955" s="24"/>
      <c r="BU2955" s="24"/>
      <c r="BW2955" s="22" t="s">
        <v>64</v>
      </c>
    </row>
    <row r="2956" spans="2:91" ht="18.600000000000001" customHeight="1" thickBot="1">
      <c r="D2956" s="249" t="s">
        <v>103</v>
      </c>
      <c r="E2956" s="250"/>
      <c r="F2956" s="251" t="s">
        <v>104</v>
      </c>
      <c r="G2956" s="252"/>
      <c r="H2956" s="229"/>
      <c r="I2956" s="253" t="s">
        <v>11</v>
      </c>
      <c r="J2956" s="254"/>
      <c r="K2956" s="255" t="s">
        <v>12</v>
      </c>
      <c r="L2956" s="256"/>
      <c r="M2956" s="24"/>
      <c r="N2956" s="253" t="s">
        <v>105</v>
      </c>
      <c r="O2956" s="254"/>
      <c r="P2956" s="255" t="s">
        <v>106</v>
      </c>
      <c r="Q2956" s="256"/>
      <c r="R2956" s="24"/>
      <c r="S2956" s="249" t="s">
        <v>107</v>
      </c>
      <c r="T2956" s="250"/>
      <c r="U2956" s="251" t="s">
        <v>108</v>
      </c>
      <c r="V2956" s="252"/>
      <c r="W2956" s="8"/>
      <c r="X2956" s="253" t="s">
        <v>109</v>
      </c>
      <c r="Y2956" s="254"/>
      <c r="Z2956" s="255" t="s">
        <v>110</v>
      </c>
      <c r="AA2956" s="256"/>
      <c r="AB2956" s="8"/>
      <c r="AC2956" s="253" t="s">
        <v>111</v>
      </c>
      <c r="AD2956" s="254"/>
      <c r="AE2956" s="255" t="s">
        <v>14</v>
      </c>
      <c r="AF2956" s="256"/>
      <c r="AG2956" s="8"/>
      <c r="AH2956" s="253" t="s">
        <v>112</v>
      </c>
      <c r="AI2956" s="254"/>
      <c r="AJ2956" s="255" t="s">
        <v>113</v>
      </c>
      <c r="AK2956" s="256"/>
      <c r="AL2956" s="8"/>
      <c r="AM2956" s="249" t="s">
        <v>114</v>
      </c>
      <c r="AN2956" s="250"/>
      <c r="AO2956" s="251" t="s">
        <v>115</v>
      </c>
      <c r="AP2956" s="252"/>
      <c r="AQ2956" s="24"/>
      <c r="AR2956" s="253" t="s">
        <v>116</v>
      </c>
      <c r="AS2956" s="254"/>
      <c r="AT2956" s="255" t="s">
        <v>13</v>
      </c>
      <c r="AU2956" s="256"/>
      <c r="AV2956" s="4"/>
      <c r="AW2956" s="253" t="s">
        <v>117</v>
      </c>
      <c r="AX2956" s="254"/>
      <c r="AY2956" s="255" t="s">
        <v>118</v>
      </c>
      <c r="AZ2956" s="256"/>
      <c r="BA2956" s="8"/>
      <c r="BB2956" s="253" t="s">
        <v>119</v>
      </c>
      <c r="BC2956" s="254"/>
      <c r="BD2956" s="255" t="s">
        <v>120</v>
      </c>
      <c r="BE2956" s="256"/>
      <c r="BF2956" s="4"/>
      <c r="BG2956" s="249" t="s">
        <v>121</v>
      </c>
      <c r="BH2956" s="250"/>
      <c r="BI2956" s="251" t="s">
        <v>122</v>
      </c>
      <c r="BJ2956" s="252"/>
      <c r="BK2956" s="4"/>
      <c r="BL2956" s="253" t="s">
        <v>123</v>
      </c>
      <c r="BM2956" s="254"/>
      <c r="BN2956" s="255" t="s">
        <v>124</v>
      </c>
      <c r="BO2956" s="256"/>
      <c r="BP2956" s="4"/>
      <c r="BQ2956" s="253" t="s">
        <v>125</v>
      </c>
      <c r="BR2956" s="254"/>
      <c r="BS2956" s="255" t="s">
        <v>126</v>
      </c>
      <c r="BT2956" s="256"/>
      <c r="BU2956" s="8"/>
      <c r="BV2956" s="253" t="s">
        <v>127</v>
      </c>
      <c r="BW2956" s="254"/>
      <c r="BX2956" s="255" t="s">
        <v>128</v>
      </c>
      <c r="BY2956" s="256"/>
      <c r="CA2956" s="27" t="s">
        <v>15</v>
      </c>
      <c r="CC2956" s="133" t="s">
        <v>70</v>
      </c>
      <c r="CD2956" s="9"/>
      <c r="CE2956" s="38"/>
      <c r="CF2956" s="38"/>
      <c r="CG2956" s="38"/>
      <c r="CH2956" s="38"/>
    </row>
    <row r="2957" spans="2:91" ht="18.600000000000001" customHeight="1" thickTop="1" thickBot="1">
      <c r="B2957" s="129">
        <v>7.9600000000000097</v>
      </c>
      <c r="D2957" s="29">
        <v>1</v>
      </c>
      <c r="E2957" s="30">
        <v>0</v>
      </c>
      <c r="F2957" s="31">
        <v>0</v>
      </c>
      <c r="G2957" s="32">
        <f t="shared" ref="G2957:G3020" si="28490">-1/($E$8*$B2957)</f>
        <v>-8.2811557788944626E-2</v>
      </c>
      <c r="I2957" s="29">
        <v>1</v>
      </c>
      <c r="J2957" s="33">
        <v>0</v>
      </c>
      <c r="K2957" s="31">
        <v>0</v>
      </c>
      <c r="L2957" s="32">
        <v>0</v>
      </c>
      <c r="N2957" s="29">
        <f t="shared" ref="N2957" si="28491">D2957*I2957+F2957*I2960-E2957*J2957-G2957*J2960</f>
        <v>0.98716769198621857</v>
      </c>
      <c r="O2957" s="33">
        <f t="shared" ref="O2957" si="28492">(D2957*J2957+E2957*I2957+F2957*J2960+G2957*I2960)</f>
        <v>0</v>
      </c>
      <c r="P2957" s="31">
        <f t="shared" ref="P2957" si="28493">D2957*K2957+F2957*K2960-E2957*L2957-G2957*L2960</f>
        <v>0</v>
      </c>
      <c r="Q2957" s="32">
        <f t="shared" ref="Q2957" si="28494">(D2957*L2957+E2957*K2957+F2957*L2960+G2957*K2960)</f>
        <v>-8.2811557788944626E-2</v>
      </c>
      <c r="S2957" s="29">
        <v>1</v>
      </c>
      <c r="T2957" s="30">
        <v>0</v>
      </c>
      <c r="U2957" s="31">
        <v>0</v>
      </c>
      <c r="V2957" s="32">
        <f t="shared" ref="V2957:V3020" si="28495">-1/($T$8*$B2957)</f>
        <v>-0.1608756281407033</v>
      </c>
      <c r="X2957" s="29">
        <f t="shared" ref="X2957" si="28496">N2957*S2957+P2957*S2960-O2957*T2957-Q2957*T2960</f>
        <v>0.98716769198621857</v>
      </c>
      <c r="Y2957" s="33">
        <f t="shared" ref="Y2957" si="28497">(N2957*T2957+O2957*S2957+P2957*T2960+Q2957*S2960)</f>
        <v>0</v>
      </c>
      <c r="Z2957" s="31">
        <f t="shared" ref="Z2957" si="28498">N2957*U2957+P2957*U2960-O2957*V2957-Q2957*V2960</f>
        <v>0</v>
      </c>
      <c r="AA2957" s="32">
        <f t="shared" ref="AA2957" si="28499">(N2957*V2957+O2957*U2957+P2957*V2960+Q2957*U2960)</f>
        <v>-0.24162278031743584</v>
      </c>
      <c r="AB2957" s="8"/>
      <c r="AC2957" s="29">
        <v>1</v>
      </c>
      <c r="AD2957" s="33">
        <v>0</v>
      </c>
      <c r="AE2957" s="31">
        <v>0</v>
      </c>
      <c r="AF2957" s="32">
        <v>0</v>
      </c>
      <c r="AH2957" s="29">
        <f t="shared" ref="AH2957" si="28500">X2957*AC2957+Z2957*AC2960-Y2957*AD2957-AA2957*AD2960</f>
        <v>0.95800125060516927</v>
      </c>
      <c r="AI2957" s="33">
        <f t="shared" ref="AI2957" si="28501">(X2957*AD2957+Y2957*AC2957+Z2957*AD2960+AA2957*AC2960)</f>
        <v>0</v>
      </c>
      <c r="AJ2957" s="31">
        <f t="shared" ref="AJ2957" si="28502">X2957*AE2957+Z2957*AE2960-Y2957*AF2957-AA2957*AF2960</f>
        <v>0</v>
      </c>
      <c r="AK2957" s="32">
        <f t="shared" ref="AK2957" si="28503">(X2957*AF2957+Y2957*AE2957+Z2957*AF2960+AA2957*AE2960)</f>
        <v>-0.24162278031743584</v>
      </c>
      <c r="AL2957" s="8"/>
      <c r="AM2957" s="29">
        <v>1</v>
      </c>
      <c r="AN2957" s="30">
        <v>0</v>
      </c>
      <c r="AO2957" s="31">
        <v>0</v>
      </c>
      <c r="AP2957" s="32">
        <f t="shared" ref="AP2957:AP3020" si="28504">-1/($AN$8*$B2957)</f>
        <v>-0.14548115577889428</v>
      </c>
      <c r="AR2957" s="29">
        <f t="shared" ref="AR2957" si="28505">AH2957*AM2957+AJ2957*AM2960-AI2957*AN2957-AK2957*AN2960</f>
        <v>0.95800125060516927</v>
      </c>
      <c r="AS2957" s="33">
        <f t="shared" ref="AS2957" si="28506">(AH2957*AN2957+AI2957*AM2957+AJ2957*AN2960+AK2957*AM2960)</f>
        <v>0</v>
      </c>
      <c r="AT2957" s="31">
        <f t="shared" ref="AT2957" si="28507">AH2957*AO2957+AJ2957*AO2960-AI2957*AP2957-AK2957*AP2960</f>
        <v>0</v>
      </c>
      <c r="AU2957" s="32">
        <f t="shared" ref="AU2957" si="28508">(AH2957*AP2957+AI2957*AO2957+AJ2957*AP2960+AK2957*AO2960)</f>
        <v>-0.38099390949310202</v>
      </c>
      <c r="AV2957" s="8"/>
      <c r="AW2957" s="29">
        <v>1</v>
      </c>
      <c r="AX2957" s="33">
        <v>0</v>
      </c>
      <c r="AY2957" s="31">
        <v>0</v>
      </c>
      <c r="AZ2957" s="32">
        <v>0</v>
      </c>
      <c r="BB2957" s="29">
        <f t="shared" ref="BB2957" si="28509">AR2957*AW2957+AT2957*AW2960-AS2957*AX2957-AU2957*AX2960</f>
        <v>0.91620730098038028</v>
      </c>
      <c r="BC2957" s="33">
        <f t="shared" ref="BC2957" si="28510">(AR2957*AX2957+AS2957*AW2957+AT2957*AX2960+AU2957*AW2960)</f>
        <v>0</v>
      </c>
      <c r="BD2957" s="31">
        <f t="shared" ref="BD2957" si="28511">AR2957*AY2957+AT2957*AY2960-AS2957*AZ2957-AU2957*AZ2960</f>
        <v>0</v>
      </c>
      <c r="BE2957" s="32">
        <f t="shared" ref="BE2957" si="28512">(AR2957*AZ2957+AS2957*AY2957+AT2957*AZ2960+AU2957*AY2960)</f>
        <v>-0.38099390949310202</v>
      </c>
      <c r="BF2957" s="8"/>
      <c r="BG2957" s="29">
        <v>1</v>
      </c>
      <c r="BH2957" s="30">
        <v>0</v>
      </c>
      <c r="BI2957" s="31">
        <v>0</v>
      </c>
      <c r="BJ2957" s="32">
        <f t="shared" ref="BJ2957:BJ3020" si="28513">-1/($BH$8*$B2957)</f>
        <v>-5.1154522613065259E-2</v>
      </c>
      <c r="BL2957" s="29">
        <f t="shared" ref="BL2957" si="28514">BB2957*BG2957+BD2957*BG2960-BC2957*BH2957-BE2957*BH2960</f>
        <v>0.91620730098038028</v>
      </c>
      <c r="BM2957" s="33">
        <f t="shared" ref="BM2957" si="28515">(BB2957*BH2957+BC2957*BG2957+BD2957*BH2960+BE2957*BG2960)</f>
        <v>0</v>
      </c>
      <c r="BN2957" s="31">
        <f t="shared" ref="BN2957" si="28516">BB2957*BI2957+BD2957*BI2960-BC2957*BJ2957-BE2957*BJ2960</f>
        <v>0</v>
      </c>
      <c r="BO2957" s="32">
        <f t="shared" ref="BO2957" si="28517">(BB2957*BJ2957+BC2957*BI2957+BD2957*BJ2960+BE2957*BI2960)</f>
        <v>-0.42786205658935839</v>
      </c>
      <c r="BP2957" s="8"/>
      <c r="BQ2957" s="34">
        <v>1</v>
      </c>
      <c r="BR2957" s="35">
        <v>0</v>
      </c>
      <c r="BS2957" s="11">
        <v>0</v>
      </c>
      <c r="BT2957" s="36">
        <v>0</v>
      </c>
      <c r="BV2957" s="29">
        <f t="shared" ref="BV2957" si="28518">BL2957*BQ2957+BN2957*BQ2960-BM2957*BR2957-BO2957*BR2960</f>
        <v>0.91620730098038028</v>
      </c>
      <c r="BW2957" s="33">
        <f t="shared" ref="BW2957" si="28519">(BL2957*BR2957+BM2957*BQ2957+BN2957*BR2960+BO2957*BQ2960)</f>
        <v>-0.42786205658935839</v>
      </c>
      <c r="BX2957" s="31">
        <f t="shared" ref="BX2957" si="28520">BL2957*BS2957+BN2957*BS2960-BM2957*BT2957-BO2957*BT2960</f>
        <v>0</v>
      </c>
      <c r="BY2957" s="32">
        <f t="shared" ref="BY2957" si="28521">(BL2957*BT2957+BM2957*BS2957+BN2957*BT2960+BO2957*BS2960)</f>
        <v>-0.42786205658935839</v>
      </c>
      <c r="CA2957" s="37">
        <f t="shared" ref="CA2957" si="28522">20*LOG(((1+$BR$8)/$BR$8)/((BV2957+BV2960)^2+(BW2957+BW2960)^2)^0.5)</f>
        <v>-3.0019606103773729E-3</v>
      </c>
      <c r="CC2957" s="134">
        <f t="shared" ref="CC2957" si="28523">((BV2957^2+BW2957^2)^0.5)/((BV2960^2+BW2960^2)^0.5)</f>
        <v>1.0213168131491108</v>
      </c>
      <c r="CD2957" s="9"/>
      <c r="CE2957" s="38"/>
      <c r="CF2957" s="38"/>
      <c r="CG2957" s="38"/>
      <c r="CH2957" s="38"/>
      <c r="CM2957" s="129">
        <v>7.9400000000000102</v>
      </c>
    </row>
    <row r="2958" spans="2:91" ht="18.600000000000001" customHeight="1" thickBot="1">
      <c r="D2958" s="39"/>
      <c r="G2958" s="40"/>
      <c r="I2958" s="39"/>
      <c r="L2958" s="40"/>
      <c r="N2958" s="39"/>
      <c r="Q2958" s="40"/>
      <c r="S2958" s="39"/>
      <c r="V2958" s="40"/>
      <c r="X2958" s="39"/>
      <c r="AA2958" s="40"/>
      <c r="AC2958" s="39"/>
      <c r="AF2958" s="40"/>
      <c r="AH2958" s="39"/>
      <c r="AK2958" s="40"/>
      <c r="AM2958" s="39"/>
      <c r="AP2958" s="40"/>
      <c r="AR2958" s="39"/>
      <c r="AU2958" s="40"/>
      <c r="AW2958" s="39"/>
      <c r="AZ2958" s="40"/>
      <c r="BB2958" s="39"/>
      <c r="BE2958" s="40"/>
      <c r="BG2958" s="39"/>
      <c r="BJ2958" s="40"/>
      <c r="BL2958" s="39"/>
      <c r="BO2958" s="40"/>
      <c r="BQ2958" s="34"/>
      <c r="BR2958" s="11"/>
      <c r="BS2958" s="11"/>
      <c r="BT2958" s="41"/>
      <c r="BV2958" s="39"/>
      <c r="BY2958" s="40"/>
      <c r="CC2958" s="135"/>
      <c r="CD2958" s="9"/>
      <c r="CE2958" s="38"/>
      <c r="CF2958" s="38"/>
      <c r="CG2958" s="38"/>
      <c r="CH2958" s="38"/>
    </row>
    <row r="2959" spans="2:91" ht="18.600000000000001" customHeight="1" thickBot="1">
      <c r="D2959" s="258" t="s">
        <v>129</v>
      </c>
      <c r="E2959" s="259"/>
      <c r="F2959" s="260" t="s">
        <v>130</v>
      </c>
      <c r="G2959" s="261"/>
      <c r="H2959" s="229"/>
      <c r="I2959" s="258" t="s">
        <v>131</v>
      </c>
      <c r="J2959" s="259"/>
      <c r="K2959" s="260" t="s">
        <v>132</v>
      </c>
      <c r="L2959" s="261"/>
      <c r="N2959" s="253" t="s">
        <v>133</v>
      </c>
      <c r="O2959" s="254"/>
      <c r="P2959" s="255" t="s">
        <v>134</v>
      </c>
      <c r="Q2959" s="256"/>
      <c r="S2959" s="258" t="s">
        <v>135</v>
      </c>
      <c r="T2959" s="259"/>
      <c r="U2959" s="260" t="s">
        <v>136</v>
      </c>
      <c r="V2959" s="261"/>
      <c r="W2959" s="8"/>
      <c r="X2959" s="253" t="s">
        <v>137</v>
      </c>
      <c r="Y2959" s="254"/>
      <c r="Z2959" s="255" t="s">
        <v>138</v>
      </c>
      <c r="AA2959" s="256"/>
      <c r="AB2959" s="8"/>
      <c r="AC2959" s="258" t="s">
        <v>139</v>
      </c>
      <c r="AD2959" s="259"/>
      <c r="AE2959" s="260" t="s">
        <v>140</v>
      </c>
      <c r="AF2959" s="261"/>
      <c r="AG2959" s="8"/>
      <c r="AH2959" s="253" t="s">
        <v>141</v>
      </c>
      <c r="AI2959" s="254"/>
      <c r="AJ2959" s="255" t="s">
        <v>142</v>
      </c>
      <c r="AK2959" s="256"/>
      <c r="AL2959" s="8"/>
      <c r="AM2959" s="258" t="s">
        <v>143</v>
      </c>
      <c r="AN2959" s="259"/>
      <c r="AO2959" s="260" t="s">
        <v>144</v>
      </c>
      <c r="AP2959" s="261"/>
      <c r="AR2959" s="253" t="s">
        <v>145</v>
      </c>
      <c r="AS2959" s="254"/>
      <c r="AT2959" s="255" t="s">
        <v>146</v>
      </c>
      <c r="AU2959" s="256"/>
      <c r="AV2959" s="4"/>
      <c r="AW2959" s="258" t="s">
        <v>147</v>
      </c>
      <c r="AX2959" s="259"/>
      <c r="AY2959" s="260" t="s">
        <v>148</v>
      </c>
      <c r="AZ2959" s="261"/>
      <c r="BA2959" s="8"/>
      <c r="BB2959" s="253" t="s">
        <v>149</v>
      </c>
      <c r="BC2959" s="254"/>
      <c r="BD2959" s="255" t="s">
        <v>150</v>
      </c>
      <c r="BE2959" s="256"/>
      <c r="BF2959" s="4"/>
      <c r="BG2959" s="258" t="s">
        <v>151</v>
      </c>
      <c r="BH2959" s="259"/>
      <c r="BI2959" s="260" t="s">
        <v>152</v>
      </c>
      <c r="BJ2959" s="261"/>
      <c r="BK2959" s="4"/>
      <c r="BL2959" s="253" t="s">
        <v>153</v>
      </c>
      <c r="BM2959" s="254"/>
      <c r="BN2959" s="255" t="s">
        <v>154</v>
      </c>
      <c r="BO2959" s="256"/>
      <c r="BP2959" s="4"/>
      <c r="BQ2959" s="258" t="s">
        <v>155</v>
      </c>
      <c r="BR2959" s="259"/>
      <c r="BS2959" s="260" t="s">
        <v>156</v>
      </c>
      <c r="BT2959" s="261"/>
      <c r="BU2959" s="8"/>
      <c r="BV2959" s="253" t="s">
        <v>157</v>
      </c>
      <c r="BW2959" s="254"/>
      <c r="BX2959" s="255" t="s">
        <v>158</v>
      </c>
      <c r="BY2959" s="256"/>
      <c r="CA2959" s="46" t="s">
        <v>16</v>
      </c>
      <c r="CC2959" s="136" t="s">
        <v>71</v>
      </c>
      <c r="CD2959" s="9"/>
      <c r="CE2959" s="38"/>
      <c r="CF2959" s="38"/>
      <c r="CG2959" s="38"/>
      <c r="CH2959" s="38"/>
    </row>
    <row r="2960" spans="2:91" ht="18.600000000000001" customHeight="1" thickTop="1" thickBot="1">
      <c r="D2960" s="29">
        <v>0</v>
      </c>
      <c r="E2960" s="33">
        <v>0</v>
      </c>
      <c r="F2960" s="31">
        <v>1</v>
      </c>
      <c r="G2960" s="32">
        <v>0</v>
      </c>
      <c r="I2960" s="29">
        <v>0</v>
      </c>
      <c r="J2960" s="33">
        <f t="shared" ref="J2960" si="28524">IF(0=(1-$J$8*$K$8*$B2957^2),10^14,$B2957*$J$8/(1-$J$8*$K$8*$B2957^2))</f>
        <v>-0.15495793529794658</v>
      </c>
      <c r="K2960" s="31">
        <v>1</v>
      </c>
      <c r="L2960" s="32">
        <v>0</v>
      </c>
      <c r="N2960" s="29">
        <f t="shared" ref="N2960" si="28525">D2960*I2957+F2960*I2960-E2960*J2957-G2960*J2960</f>
        <v>0</v>
      </c>
      <c r="O2960" s="33">
        <f t="shared" ref="O2960" si="28526">(D2960*J2957+E2960*I2957+F2960*J2960+G2960*I2960)</f>
        <v>-0.15495793529794658</v>
      </c>
      <c r="P2960" s="31">
        <f t="shared" ref="P2960" si="28527">D2960*K2957+F2960*K2960-E2960*L2957-G2960*L2960</f>
        <v>1</v>
      </c>
      <c r="Q2960" s="32">
        <f t="shared" ref="Q2960" si="28528">(D2960*L2957+E2960*K2957+F2960*L2960+G2960*K2960)</f>
        <v>0</v>
      </c>
      <c r="S2960" s="29">
        <v>0</v>
      </c>
      <c r="T2960" s="33">
        <v>0</v>
      </c>
      <c r="U2960" s="31">
        <v>1</v>
      </c>
      <c r="V2960" s="32">
        <v>0</v>
      </c>
      <c r="X2960" s="29">
        <f t="shared" ref="X2960" si="28529">N2960*S2957+P2960*S2960-O2960*T2957-Q2960*T2960</f>
        <v>0</v>
      </c>
      <c r="Y2960" s="33">
        <f t="shared" ref="Y2960" si="28530">(N2960*T2957+O2960*S2957+P2960*T2960+Q2960*S2960)</f>
        <v>-0.15495793529794658</v>
      </c>
      <c r="Z2960" s="31">
        <f t="shared" ref="Z2960" si="28531">N2960*U2957+P2960*U2960-O2960*V2957-Q2960*V2960</f>
        <v>0.97507104482355633</v>
      </c>
      <c r="AA2960" s="32">
        <f t="shared" ref="AA2960" si="28532">(N2960*V2957+O2960*U2957+P2960*V2960+Q2960*U2960)</f>
        <v>0</v>
      </c>
      <c r="AB2960" s="8"/>
      <c r="AC2960" s="29">
        <v>0</v>
      </c>
      <c r="AD2960" s="33">
        <f t="shared" ref="AD2960" si="28533">IF(0=(1-$AD$8*$AE$8*$B2957^2),10^14,$B2957*$AD$8/(1-$AD$8*$AE$8*$B2957^2))</f>
        <v>-0.12071064385043238</v>
      </c>
      <c r="AE2960" s="31">
        <v>1</v>
      </c>
      <c r="AF2960" s="32">
        <v>0</v>
      </c>
      <c r="AH2960" s="29">
        <f t="shared" ref="AH2960" si="28534">X2960*AC2957+Z2960*AC2960-Y2960*AD2957-AA2960*AD2960</f>
        <v>0</v>
      </c>
      <c r="AI2960" s="33">
        <f t="shared" ref="AI2960" si="28535">(X2960*AD2957+Y2960*AC2957+Z2960*AD2960+AA2960*AC2960)</f>
        <v>-0.27265938891851188</v>
      </c>
      <c r="AJ2960" s="31">
        <f t="shared" ref="AJ2960" si="28536">X2960*AE2957+Z2960*AE2960-Y2960*AF2957-AA2960*AF2960</f>
        <v>0.97507104482355633</v>
      </c>
      <c r="AK2960" s="32">
        <f t="shared" ref="AK2960" si="28537">(X2960*AF2957+Y2960*AE2957+Z2960*AF2960+AA2960*AE2960)</f>
        <v>0</v>
      </c>
      <c r="AL2960" s="8"/>
      <c r="AM2960" s="29">
        <v>0</v>
      </c>
      <c r="AN2960" s="33">
        <v>0</v>
      </c>
      <c r="AO2960" s="31">
        <v>1</v>
      </c>
      <c r="AP2960" s="32">
        <v>0</v>
      </c>
      <c r="AR2960" s="29">
        <f t="shared" ref="AR2960" si="28538">AH2960*AM2957+AJ2960*AM2960-AI2960*AN2957-AK2960*AN2960</f>
        <v>0</v>
      </c>
      <c r="AS2960" s="33">
        <f t="shared" ref="AS2960" si="28539">(AH2960*AN2957+AI2960*AM2957+AJ2960*AN2960+AK2960*AM2960)</f>
        <v>-0.27265938891851188</v>
      </c>
      <c r="AT2960" s="31">
        <f t="shared" ref="AT2960" si="28540">AH2960*AO2957+AJ2960*AO2960-AI2960*AP2957-AK2960*AP2960</f>
        <v>0.93540424178972414</v>
      </c>
      <c r="AU2960" s="32">
        <f t="shared" ref="AU2960" si="28541">(AH2960*AP2957+AI2960*AO2957+AJ2960*AP2960+AK2960*AO2960)</f>
        <v>0</v>
      </c>
      <c r="AV2960" s="8"/>
      <c r="AW2960" s="29">
        <v>0</v>
      </c>
      <c r="AX2960" s="33">
        <f t="shared" ref="AX2960" si="28542">IF(0=(1-$AX$8*$AY$8*$B2957^2),10^14,$B2957*$AX$8/(1-$AX$8*$AY$8*$B2957^2))</f>
        <v>-0.10969715941232316</v>
      </c>
      <c r="AY2960" s="31">
        <v>1</v>
      </c>
      <c r="AZ2960" s="32">
        <v>0</v>
      </c>
      <c r="BB2960" s="29">
        <f t="shared" ref="BB2960" si="28543">AR2960*AW2957+AT2960*AW2960-AS2960*AX2957-AU2960*AX2960</f>
        <v>0</v>
      </c>
      <c r="BC2960" s="33">
        <f t="shared" ref="BC2960" si="28544">(AR2960*AX2957+AS2960*AW2957+AT2960*AX2960+AU2960*AW2960)</f>
        <v>-0.37527057714508255</v>
      </c>
      <c r="BD2960" s="31">
        <f t="shared" ref="BD2960" si="28545">AR2960*AY2957+AT2960*AY2960-AS2960*AZ2957-AU2960*AZ2960</f>
        <v>0.93540424178972414</v>
      </c>
      <c r="BE2960" s="32">
        <f t="shared" ref="BE2960" si="28546">(AR2960*AZ2957+AS2960*AY2957+AT2960*AZ2960+AU2960*AY2960)</f>
        <v>0</v>
      </c>
      <c r="BF2960" s="8"/>
      <c r="BG2960" s="29">
        <v>0</v>
      </c>
      <c r="BH2960" s="33">
        <v>0</v>
      </c>
      <c r="BI2960" s="31">
        <v>1</v>
      </c>
      <c r="BJ2960" s="32">
        <v>0</v>
      </c>
      <c r="BL2960" s="29">
        <f t="shared" ref="BL2960" si="28547">BB2960*BG2957+BD2960*BG2960-BC2960*BH2957-BE2960*BH2960</f>
        <v>0</v>
      </c>
      <c r="BM2960" s="33">
        <f t="shared" ref="BM2960" si="28548">(BB2960*BH2957+BC2960*BG2957+BD2960*BH2960+BE2960*BG2960)</f>
        <v>-0.37527057714508255</v>
      </c>
      <c r="BN2960" s="31">
        <f t="shared" ref="BN2960" si="28549">BB2960*BI2957+BD2960*BI2960-BC2960*BJ2957-BE2960*BJ2960</f>
        <v>0.91620745456513797</v>
      </c>
      <c r="BO2960" s="32">
        <f t="shared" ref="BO2960" si="28550">(BB2960*BJ2957+BC2960*BI2957+BD2960*BJ2960+BE2960*BI2960)</f>
        <v>0</v>
      </c>
      <c r="BP2960" s="8"/>
      <c r="BQ2960" s="19">
        <f t="shared" ref="BQ2960:BQ3023" si="28551">1/$BR$8</f>
        <v>1</v>
      </c>
      <c r="BR2960" s="47">
        <v>0</v>
      </c>
      <c r="BS2960" s="48">
        <v>1</v>
      </c>
      <c r="BT2960" s="49">
        <v>0</v>
      </c>
      <c r="BV2960" s="29">
        <f t="shared" ref="BV2960" si="28552">BL2960*BQ2957+BN2960*BQ2960-BM2960*BR2957-BO2960*BR2960</f>
        <v>0.91620745456513797</v>
      </c>
      <c r="BW2960" s="33">
        <f t="shared" ref="BW2960" si="28553">(BL2960*BR2957+BM2960*BQ2957+BN2960*BR2960+BO2960*BQ2960)</f>
        <v>-0.37527057714508255</v>
      </c>
      <c r="BX2960" s="31">
        <f t="shared" ref="BX2960" si="28554">BL2960*BS2957+BN2960*BS2960-BM2960*BT2957-BO2960*BT2960</f>
        <v>0.91620745456513797</v>
      </c>
      <c r="BY2960" s="32">
        <f t="shared" ref="BY2960" si="28555">(BL2960*BT2957+BM2960*BS2957+BN2960*BT2960+BO2960*BS2960)</f>
        <v>0</v>
      </c>
      <c r="CA2960" s="50">
        <f t="shared" ref="CA2960" si="28556">(180/PI())*ATAN(-1*(BW2957+BW2960)/(BV2957+BV2960))</f>
        <v>23.667452157496761</v>
      </c>
      <c r="CC2960" s="137">
        <f t="shared" ref="CC2960" si="28557">20*LOG(((1-(10^(CA2957/20)^2)*(1-((1-CC2957)/(1+CC2957))^2))^0.5))</f>
        <v>-30.957555321992075</v>
      </c>
      <c r="CD2960" s="9"/>
      <c r="CE2960" s="38"/>
      <c r="CF2960" s="38"/>
      <c r="CG2960" s="38"/>
      <c r="CH2960" s="38"/>
    </row>
    <row r="2961" spans="2:91" ht="18.600000000000001" customHeight="1">
      <c r="CC2961" s="42"/>
    </row>
    <row r="2962" spans="2:91" ht="18.600000000000001" customHeight="1" thickBot="1">
      <c r="E2962" s="22" t="s">
        <v>4</v>
      </c>
      <c r="J2962" s="22" t="s">
        <v>5</v>
      </c>
      <c r="O2962" s="22" t="s">
        <v>6</v>
      </c>
      <c r="T2962" s="22" t="s">
        <v>7</v>
      </c>
      <c r="Y2962" s="22" t="s">
        <v>8</v>
      </c>
      <c r="AD2962" s="22" t="s">
        <v>65</v>
      </c>
      <c r="AI2962" s="22" t="s">
        <v>9</v>
      </c>
      <c r="AN2962" s="22" t="s">
        <v>66</v>
      </c>
      <c r="AS2962" s="22" t="s">
        <v>51</v>
      </c>
      <c r="AX2962" s="22" t="s">
        <v>67</v>
      </c>
      <c r="BC2962" s="22" t="s">
        <v>52</v>
      </c>
      <c r="BH2962" s="22" t="s">
        <v>68</v>
      </c>
      <c r="BM2962" s="22" t="s">
        <v>63</v>
      </c>
      <c r="BQ2962" s="23" t="s">
        <v>69</v>
      </c>
      <c r="BR2962" s="23"/>
      <c r="BS2962" s="24"/>
      <c r="BT2962" s="24"/>
      <c r="BU2962" s="24"/>
      <c r="BW2962" s="22" t="s">
        <v>64</v>
      </c>
    </row>
    <row r="2963" spans="2:91" ht="18.600000000000001" customHeight="1" thickBot="1">
      <c r="D2963" s="249" t="s">
        <v>103</v>
      </c>
      <c r="E2963" s="250"/>
      <c r="F2963" s="251" t="s">
        <v>104</v>
      </c>
      <c r="G2963" s="252"/>
      <c r="H2963" s="229"/>
      <c r="I2963" s="253" t="s">
        <v>11</v>
      </c>
      <c r="J2963" s="254"/>
      <c r="K2963" s="255" t="s">
        <v>12</v>
      </c>
      <c r="L2963" s="256"/>
      <c r="M2963" s="24"/>
      <c r="N2963" s="253" t="s">
        <v>105</v>
      </c>
      <c r="O2963" s="254"/>
      <c r="P2963" s="255" t="s">
        <v>106</v>
      </c>
      <c r="Q2963" s="256"/>
      <c r="R2963" s="24"/>
      <c r="S2963" s="249" t="s">
        <v>107</v>
      </c>
      <c r="T2963" s="250"/>
      <c r="U2963" s="251" t="s">
        <v>108</v>
      </c>
      <c r="V2963" s="252"/>
      <c r="W2963" s="8"/>
      <c r="X2963" s="253" t="s">
        <v>109</v>
      </c>
      <c r="Y2963" s="254"/>
      <c r="Z2963" s="255" t="s">
        <v>110</v>
      </c>
      <c r="AA2963" s="256"/>
      <c r="AB2963" s="8"/>
      <c r="AC2963" s="253" t="s">
        <v>111</v>
      </c>
      <c r="AD2963" s="254"/>
      <c r="AE2963" s="255" t="s">
        <v>14</v>
      </c>
      <c r="AF2963" s="256"/>
      <c r="AG2963" s="8"/>
      <c r="AH2963" s="253" t="s">
        <v>112</v>
      </c>
      <c r="AI2963" s="254"/>
      <c r="AJ2963" s="255" t="s">
        <v>113</v>
      </c>
      <c r="AK2963" s="256"/>
      <c r="AL2963" s="8"/>
      <c r="AM2963" s="249" t="s">
        <v>114</v>
      </c>
      <c r="AN2963" s="250"/>
      <c r="AO2963" s="251" t="s">
        <v>115</v>
      </c>
      <c r="AP2963" s="252"/>
      <c r="AQ2963" s="24"/>
      <c r="AR2963" s="253" t="s">
        <v>116</v>
      </c>
      <c r="AS2963" s="254"/>
      <c r="AT2963" s="255" t="s">
        <v>13</v>
      </c>
      <c r="AU2963" s="256"/>
      <c r="AV2963" s="4"/>
      <c r="AW2963" s="253" t="s">
        <v>117</v>
      </c>
      <c r="AX2963" s="254"/>
      <c r="AY2963" s="255" t="s">
        <v>118</v>
      </c>
      <c r="AZ2963" s="256"/>
      <c r="BA2963" s="8"/>
      <c r="BB2963" s="253" t="s">
        <v>119</v>
      </c>
      <c r="BC2963" s="254"/>
      <c r="BD2963" s="255" t="s">
        <v>120</v>
      </c>
      <c r="BE2963" s="256"/>
      <c r="BF2963" s="4"/>
      <c r="BG2963" s="249" t="s">
        <v>121</v>
      </c>
      <c r="BH2963" s="250"/>
      <c r="BI2963" s="251" t="s">
        <v>122</v>
      </c>
      <c r="BJ2963" s="252"/>
      <c r="BK2963" s="4"/>
      <c r="BL2963" s="253" t="s">
        <v>123</v>
      </c>
      <c r="BM2963" s="254"/>
      <c r="BN2963" s="255" t="s">
        <v>124</v>
      </c>
      <c r="BO2963" s="256"/>
      <c r="BP2963" s="4"/>
      <c r="BQ2963" s="253" t="s">
        <v>125</v>
      </c>
      <c r="BR2963" s="254"/>
      <c r="BS2963" s="255" t="s">
        <v>126</v>
      </c>
      <c r="BT2963" s="256"/>
      <c r="BU2963" s="8"/>
      <c r="BV2963" s="253" t="s">
        <v>127</v>
      </c>
      <c r="BW2963" s="254"/>
      <c r="BX2963" s="255" t="s">
        <v>128</v>
      </c>
      <c r="BY2963" s="256"/>
      <c r="CA2963" s="27" t="s">
        <v>15</v>
      </c>
      <c r="CC2963" s="133" t="s">
        <v>70</v>
      </c>
      <c r="CD2963" s="9"/>
      <c r="CE2963" s="38"/>
      <c r="CF2963" s="38"/>
      <c r="CG2963" s="38"/>
      <c r="CH2963" s="38"/>
    </row>
    <row r="2964" spans="2:91" ht="18.600000000000001" customHeight="1" thickTop="1" thickBot="1">
      <c r="B2964" s="129">
        <v>7.9800000000000102</v>
      </c>
      <c r="D2964" s="29">
        <v>1</v>
      </c>
      <c r="E2964" s="30">
        <v>0</v>
      </c>
      <c r="F2964" s="31">
        <v>0</v>
      </c>
      <c r="G2964" s="32">
        <f t="shared" ref="G2964:G3027" si="28558">-1/($E$8*$B2964)</f>
        <v>-8.2604010025062555E-2</v>
      </c>
      <c r="I2964" s="29">
        <v>1</v>
      </c>
      <c r="J2964" s="33">
        <v>0</v>
      </c>
      <c r="K2964" s="31">
        <v>0</v>
      </c>
      <c r="L2964" s="32">
        <v>0</v>
      </c>
      <c r="N2964" s="29">
        <f t="shared" ref="N2964" si="28559">D2964*I2964+F2964*I2967-E2964*J2964-G2964*J2967</f>
        <v>0.98723208931785333</v>
      </c>
      <c r="O2964" s="33">
        <f t="shared" ref="O2964" si="28560">(D2964*J2964+E2964*I2964+F2964*J2967+G2964*I2967)</f>
        <v>0</v>
      </c>
      <c r="P2964" s="31">
        <f t="shared" ref="P2964" si="28561">D2964*K2964+F2964*K2967-E2964*L2964-G2964*L2967</f>
        <v>0</v>
      </c>
      <c r="Q2964" s="32">
        <f t="shared" ref="Q2964" si="28562">(D2964*L2964+E2964*K2964+F2964*L2967+G2964*K2967)</f>
        <v>-8.2604010025062555E-2</v>
      </c>
      <c r="S2964" s="29">
        <v>1</v>
      </c>
      <c r="T2964" s="30">
        <v>0</v>
      </c>
      <c r="U2964" s="31">
        <v>0</v>
      </c>
      <c r="V2964" s="32">
        <f t="shared" ref="V2964:V3027" si="28563">-1/($T$8*$B2964)</f>
        <v>-0.16047243107769402</v>
      </c>
      <c r="X2964" s="29">
        <f t="shared" ref="X2964" si="28564">N2964*S2964+P2964*S2967-O2964*T2964-Q2964*T2967</f>
        <v>0.98723208931785333</v>
      </c>
      <c r="Y2964" s="33">
        <f t="shared" ref="Y2964" si="28565">(N2964*T2964+O2964*S2964+P2964*T2967+Q2964*S2967)</f>
        <v>0</v>
      </c>
      <c r="Z2964" s="31">
        <f t="shared" ref="Z2964" si="28566">N2964*U2964+P2964*U2967-O2964*V2964-Q2964*V2967</f>
        <v>0</v>
      </c>
      <c r="AA2964" s="32">
        <f t="shared" ref="AA2964" si="28567">(N2964*V2964+O2964*U2964+P2964*V2967+Q2964*U2967)</f>
        <v>-0.24102754343580962</v>
      </c>
      <c r="AB2964" s="8"/>
      <c r="AC2964" s="29">
        <v>1</v>
      </c>
      <c r="AD2964" s="33">
        <v>0</v>
      </c>
      <c r="AE2964" s="31">
        <v>0</v>
      </c>
      <c r="AF2964" s="32">
        <v>0</v>
      </c>
      <c r="AH2964" s="29">
        <f t="shared" ref="AH2964" si="28568">X2964*AC2964+Z2964*AC2967-Y2964*AD2964-AA2964*AD2967</f>
        <v>0.9582117327886962</v>
      </c>
      <c r="AI2964" s="33">
        <f t="shared" ref="AI2964" si="28569">(X2964*AD2964+Y2964*AC2964+Z2964*AD2967+AA2964*AC2967)</f>
        <v>0</v>
      </c>
      <c r="AJ2964" s="31">
        <f t="shared" ref="AJ2964" si="28570">X2964*AE2964+Z2964*AE2967-Y2964*AF2964-AA2964*AF2967</f>
        <v>0</v>
      </c>
      <c r="AK2964" s="32">
        <f t="shared" ref="AK2964" si="28571">(X2964*AF2964+Y2964*AE2964+Z2964*AF2967+AA2964*AE2967)</f>
        <v>-0.24102754343580962</v>
      </c>
      <c r="AL2964" s="8"/>
      <c r="AM2964" s="29">
        <v>1</v>
      </c>
      <c r="AN2964" s="30">
        <v>0</v>
      </c>
      <c r="AO2964" s="31">
        <v>0</v>
      </c>
      <c r="AP2964" s="32">
        <f t="shared" ref="AP2964:AP3027" si="28572">-1/($AN$8*$B2964)</f>
        <v>-0.14511654135338328</v>
      </c>
      <c r="AR2964" s="29">
        <f t="shared" ref="AR2964" si="28573">AH2964*AM2964+AJ2964*AM2967-AI2964*AN2964-AK2964*AN2967</f>
        <v>0.9582117327886962</v>
      </c>
      <c r="AS2964" s="33">
        <f t="shared" ref="AS2964" si="28574">(AH2964*AN2964+AI2964*AM2964+AJ2964*AN2967+AK2964*AM2967)</f>
        <v>0</v>
      </c>
      <c r="AT2964" s="31">
        <f t="shared" ref="AT2964" si="28575">AH2964*AO2964+AJ2964*AO2967-AI2964*AP2964-AK2964*AP2967</f>
        <v>0</v>
      </c>
      <c r="AU2964" s="32">
        <f t="shared" ref="AU2964" si="28576">(AH2964*AP2964+AI2964*AO2964+AJ2964*AP2967+AK2964*AO2967)</f>
        <v>-0.38007991598233748</v>
      </c>
      <c r="AV2964" s="8"/>
      <c r="AW2964" s="29">
        <v>1</v>
      </c>
      <c r="AX2964" s="33">
        <v>0</v>
      </c>
      <c r="AY2964" s="31">
        <v>0</v>
      </c>
      <c r="AZ2964" s="32">
        <v>0</v>
      </c>
      <c r="BB2964" s="29">
        <f t="shared" ref="BB2964" si="28577">AR2964*AW2964+AT2964*AW2967-AS2964*AX2964-AU2964*AX2967</f>
        <v>0.91662392105426249</v>
      </c>
      <c r="BC2964" s="33">
        <f t="shared" ref="BC2964" si="28578">(AR2964*AX2964+AS2964*AW2964+AT2964*AX2967+AU2964*AW2967)</f>
        <v>0</v>
      </c>
      <c r="BD2964" s="31">
        <f t="shared" ref="BD2964" si="28579">AR2964*AY2964+AT2964*AY2967-AS2964*AZ2964-AU2964*AZ2967</f>
        <v>0</v>
      </c>
      <c r="BE2964" s="32">
        <f t="shared" ref="BE2964" si="28580">(AR2964*AZ2964+AS2964*AY2964+AT2964*AZ2967+AU2964*AY2967)</f>
        <v>-0.38007991598233748</v>
      </c>
      <c r="BF2964" s="8"/>
      <c r="BG2964" s="29">
        <v>1</v>
      </c>
      <c r="BH2964" s="30">
        <v>0</v>
      </c>
      <c r="BI2964" s="31">
        <v>0</v>
      </c>
      <c r="BJ2964" s="32">
        <f t="shared" ref="BJ2964:BJ3027" si="28581">-1/($BH$8*$B2964)</f>
        <v>-5.1026315789473614E-2</v>
      </c>
      <c r="BL2964" s="29">
        <f t="shared" ref="BL2964" si="28582">BB2964*BG2964+BD2964*BG2967-BC2964*BH2964-BE2964*BH2967</f>
        <v>0.91662392105426249</v>
      </c>
      <c r="BM2964" s="33">
        <f t="shared" ref="BM2964" si="28583">(BB2964*BH2964+BC2964*BG2964+BD2964*BH2967+BE2964*BG2967)</f>
        <v>0</v>
      </c>
      <c r="BN2964" s="31">
        <f t="shared" ref="BN2964" si="28584">BB2964*BI2964+BD2964*BI2967-BC2964*BJ2964-BE2964*BJ2967</f>
        <v>0</v>
      </c>
      <c r="BO2964" s="32">
        <f t="shared" ref="BO2964" si="28585">(BB2964*BJ2964+BC2964*BI2964+BD2964*BJ2967+BE2964*BI2967)</f>
        <v>-0.4268518576382378</v>
      </c>
      <c r="BP2964" s="8"/>
      <c r="BQ2964" s="34">
        <v>1</v>
      </c>
      <c r="BR2964" s="35">
        <v>0</v>
      </c>
      <c r="BS2964" s="11">
        <v>0</v>
      </c>
      <c r="BT2964" s="36">
        <v>0</v>
      </c>
      <c r="BV2964" s="29">
        <f t="shared" ref="BV2964" si="28586">BL2964*BQ2964+BN2964*BQ2967-BM2964*BR2964-BO2964*BR2967</f>
        <v>0.91662392105426249</v>
      </c>
      <c r="BW2964" s="33">
        <f t="shared" ref="BW2964" si="28587">(BL2964*BR2964+BM2964*BQ2964+BN2964*BR2967+BO2964*BQ2967)</f>
        <v>-0.4268518576382378</v>
      </c>
      <c r="BX2964" s="31">
        <f t="shared" ref="BX2964" si="28588">BL2964*BS2964+BN2964*BS2967-BM2964*BT2964-BO2964*BT2967</f>
        <v>0</v>
      </c>
      <c r="BY2964" s="32">
        <f t="shared" ref="BY2964" si="28589">(BL2964*BT2964+BM2964*BS2964+BN2964*BT2967+BO2964*BS2967)</f>
        <v>-0.4268518576382378</v>
      </c>
      <c r="CA2964" s="37">
        <f t="shared" ref="CA2964" si="28590">20*LOG(((1+$BR$8)/$BR$8)/((BV2964+BV2967)^2+(BW2964+BW2967)^2)^0.5)</f>
        <v>-2.989485424776353E-3</v>
      </c>
      <c r="CC2964" s="134">
        <f t="shared" ref="CC2964" si="28591">((BV2964^2+BW2964^2)^0.5)/((BV2967^2+BW2967^2)^0.5)</f>
        <v>1.0212209375355032</v>
      </c>
      <c r="CD2964" s="9"/>
      <c r="CE2964" s="38"/>
      <c r="CF2964" s="38"/>
      <c r="CG2964" s="38"/>
      <c r="CH2964" s="38"/>
      <c r="CM2964" s="129">
        <v>7.9600000000000097</v>
      </c>
    </row>
    <row r="2965" spans="2:91" ht="18.600000000000001" customHeight="1" thickBot="1">
      <c r="D2965" s="39"/>
      <c r="G2965" s="40"/>
      <c r="I2965" s="39"/>
      <c r="L2965" s="40"/>
      <c r="N2965" s="39"/>
      <c r="Q2965" s="40"/>
      <c r="S2965" s="39"/>
      <c r="V2965" s="40"/>
      <c r="X2965" s="39"/>
      <c r="AA2965" s="40"/>
      <c r="AC2965" s="39"/>
      <c r="AF2965" s="40"/>
      <c r="AH2965" s="39"/>
      <c r="AK2965" s="40"/>
      <c r="AM2965" s="39"/>
      <c r="AP2965" s="40"/>
      <c r="AR2965" s="39"/>
      <c r="AU2965" s="40"/>
      <c r="AW2965" s="39"/>
      <c r="AZ2965" s="40"/>
      <c r="BB2965" s="39"/>
      <c r="BE2965" s="40"/>
      <c r="BG2965" s="39"/>
      <c r="BJ2965" s="40"/>
      <c r="BL2965" s="39"/>
      <c r="BO2965" s="40"/>
      <c r="BQ2965" s="34"/>
      <c r="BR2965" s="11"/>
      <c r="BS2965" s="11"/>
      <c r="BT2965" s="41"/>
      <c r="BV2965" s="39"/>
      <c r="BY2965" s="40"/>
      <c r="CC2965" s="135"/>
      <c r="CD2965" s="9"/>
      <c r="CE2965" s="38"/>
      <c r="CF2965" s="38"/>
      <c r="CG2965" s="38"/>
      <c r="CH2965" s="38"/>
    </row>
    <row r="2966" spans="2:91" ht="18.600000000000001" customHeight="1" thickBot="1">
      <c r="D2966" s="258" t="s">
        <v>129</v>
      </c>
      <c r="E2966" s="259"/>
      <c r="F2966" s="260" t="s">
        <v>130</v>
      </c>
      <c r="G2966" s="261"/>
      <c r="H2966" s="229"/>
      <c r="I2966" s="258" t="s">
        <v>131</v>
      </c>
      <c r="J2966" s="259"/>
      <c r="K2966" s="260" t="s">
        <v>132</v>
      </c>
      <c r="L2966" s="261"/>
      <c r="N2966" s="253" t="s">
        <v>133</v>
      </c>
      <c r="O2966" s="254"/>
      <c r="P2966" s="255" t="s">
        <v>134</v>
      </c>
      <c r="Q2966" s="256"/>
      <c r="S2966" s="258" t="s">
        <v>135</v>
      </c>
      <c r="T2966" s="259"/>
      <c r="U2966" s="260" t="s">
        <v>136</v>
      </c>
      <c r="V2966" s="261"/>
      <c r="W2966" s="8"/>
      <c r="X2966" s="253" t="s">
        <v>137</v>
      </c>
      <c r="Y2966" s="254"/>
      <c r="Z2966" s="255" t="s">
        <v>138</v>
      </c>
      <c r="AA2966" s="256"/>
      <c r="AB2966" s="8"/>
      <c r="AC2966" s="258" t="s">
        <v>139</v>
      </c>
      <c r="AD2966" s="259"/>
      <c r="AE2966" s="260" t="s">
        <v>140</v>
      </c>
      <c r="AF2966" s="261"/>
      <c r="AG2966" s="8"/>
      <c r="AH2966" s="253" t="s">
        <v>141</v>
      </c>
      <c r="AI2966" s="254"/>
      <c r="AJ2966" s="255" t="s">
        <v>142</v>
      </c>
      <c r="AK2966" s="256"/>
      <c r="AL2966" s="8"/>
      <c r="AM2966" s="258" t="s">
        <v>143</v>
      </c>
      <c r="AN2966" s="259"/>
      <c r="AO2966" s="260" t="s">
        <v>144</v>
      </c>
      <c r="AP2966" s="261"/>
      <c r="AR2966" s="253" t="s">
        <v>145</v>
      </c>
      <c r="AS2966" s="254"/>
      <c r="AT2966" s="255" t="s">
        <v>146</v>
      </c>
      <c r="AU2966" s="256"/>
      <c r="AV2966" s="4"/>
      <c r="AW2966" s="258" t="s">
        <v>147</v>
      </c>
      <c r="AX2966" s="259"/>
      <c r="AY2966" s="260" t="s">
        <v>148</v>
      </c>
      <c r="AZ2966" s="261"/>
      <c r="BA2966" s="8"/>
      <c r="BB2966" s="253" t="s">
        <v>149</v>
      </c>
      <c r="BC2966" s="254"/>
      <c r="BD2966" s="255" t="s">
        <v>150</v>
      </c>
      <c r="BE2966" s="256"/>
      <c r="BF2966" s="4"/>
      <c r="BG2966" s="258" t="s">
        <v>151</v>
      </c>
      <c r="BH2966" s="259"/>
      <c r="BI2966" s="260" t="s">
        <v>152</v>
      </c>
      <c r="BJ2966" s="261"/>
      <c r="BK2966" s="4"/>
      <c r="BL2966" s="253" t="s">
        <v>153</v>
      </c>
      <c r="BM2966" s="254"/>
      <c r="BN2966" s="255" t="s">
        <v>154</v>
      </c>
      <c r="BO2966" s="256"/>
      <c r="BP2966" s="4"/>
      <c r="BQ2966" s="258" t="s">
        <v>155</v>
      </c>
      <c r="BR2966" s="259"/>
      <c r="BS2966" s="260" t="s">
        <v>156</v>
      </c>
      <c r="BT2966" s="261"/>
      <c r="BU2966" s="8"/>
      <c r="BV2966" s="253" t="s">
        <v>157</v>
      </c>
      <c r="BW2966" s="254"/>
      <c r="BX2966" s="255" t="s">
        <v>158</v>
      </c>
      <c r="BY2966" s="256"/>
      <c r="CA2966" s="46" t="s">
        <v>16</v>
      </c>
      <c r="CC2966" s="136" t="s">
        <v>71</v>
      </c>
      <c r="CD2966" s="9"/>
      <c r="CE2966" s="38"/>
      <c r="CF2966" s="38"/>
      <c r="CG2966" s="38"/>
      <c r="CH2966" s="38"/>
    </row>
    <row r="2967" spans="2:91" ht="18.600000000000001" customHeight="1" thickTop="1" thickBot="1">
      <c r="D2967" s="29">
        <v>0</v>
      </c>
      <c r="E2967" s="33">
        <v>0</v>
      </c>
      <c r="F2967" s="31">
        <v>1</v>
      </c>
      <c r="G2967" s="32">
        <v>0</v>
      </c>
      <c r="I2967" s="29">
        <v>0</v>
      </c>
      <c r="J2967" s="33">
        <f t="shared" ref="J2967" si="28592">IF(0=(1-$J$8*$K$8*$B2964^2),10^14,$B2964*$J$8/(1-$J$8*$K$8*$B2964^2))</f>
        <v>-0.15456768597883819</v>
      </c>
      <c r="K2967" s="31">
        <v>1</v>
      </c>
      <c r="L2967" s="32">
        <v>0</v>
      </c>
      <c r="N2967" s="29">
        <f t="shared" ref="N2967" si="28593">D2967*I2964+F2967*I2967-E2967*J2964-G2967*J2967</f>
        <v>0</v>
      </c>
      <c r="O2967" s="33">
        <f t="shared" ref="O2967" si="28594">(D2967*J2964+E2967*I2964+F2967*J2967+G2967*I2967)</f>
        <v>-0.15456768597883819</v>
      </c>
      <c r="P2967" s="31">
        <f t="shared" ref="P2967" si="28595">D2967*K2964+F2967*K2967-E2967*L2964-G2967*L2967</f>
        <v>1</v>
      </c>
      <c r="Q2967" s="32">
        <f t="shared" ref="Q2967" si="28596">(D2967*L2964+E2967*K2964+F2967*L2967+G2967*K2967)</f>
        <v>0</v>
      </c>
      <c r="S2967" s="29">
        <v>0</v>
      </c>
      <c r="T2967" s="33">
        <v>0</v>
      </c>
      <c r="U2967" s="31">
        <v>1</v>
      </c>
      <c r="V2967" s="32">
        <v>0</v>
      </c>
      <c r="X2967" s="29">
        <f t="shared" ref="X2967" si="28597">N2967*S2964+P2967*S2967-O2967*T2964-Q2967*T2967</f>
        <v>0</v>
      </c>
      <c r="Y2967" s="33">
        <f t="shared" ref="Y2967" si="28598">(N2967*T2964+O2967*S2964+P2967*T2967+Q2967*S2967)</f>
        <v>-0.15456768597883819</v>
      </c>
      <c r="Z2967" s="31">
        <f t="shared" ref="Z2967" si="28599">N2967*U2964+P2967*U2967-O2967*V2964-Q2967*V2967</f>
        <v>0.97519614766492224</v>
      </c>
      <c r="AA2967" s="32">
        <f t="shared" ref="AA2967" si="28600">(N2967*V2964+O2967*U2964+P2967*V2967+Q2967*U2967)</f>
        <v>0</v>
      </c>
      <c r="AB2967" s="8"/>
      <c r="AC2967" s="29">
        <v>0</v>
      </c>
      <c r="AD2967" s="33">
        <f t="shared" ref="AD2967" si="28601">IF(0=(1-$AD$8*$AE$8*$B2964^2),10^14,$B2964*$AD$8/(1-$AD$8*$AE$8*$B2964^2))</f>
        <v>-0.12040265654072775</v>
      </c>
      <c r="AE2967" s="31">
        <v>1</v>
      </c>
      <c r="AF2967" s="32">
        <v>0</v>
      </c>
      <c r="AH2967" s="29">
        <f t="shared" ref="AH2967" si="28602">X2967*AC2964+Z2967*AC2967-Y2967*AD2964-AA2967*AD2967</f>
        <v>0</v>
      </c>
      <c r="AI2967" s="33">
        <f t="shared" ref="AI2967" si="28603">(X2967*AD2964+Y2967*AC2964+Z2967*AD2967+AA2967*AC2967)</f>
        <v>-0.27198389280597868</v>
      </c>
      <c r="AJ2967" s="31">
        <f t="shared" ref="AJ2967" si="28604">X2967*AE2964+Z2967*AE2967-Y2967*AF2964-AA2967*AF2967</f>
        <v>0.97519614766492224</v>
      </c>
      <c r="AK2967" s="32">
        <f t="shared" ref="AK2967" si="28605">(X2967*AF2964+Y2967*AE2964+Z2967*AF2967+AA2967*AE2967)</f>
        <v>0</v>
      </c>
      <c r="AL2967" s="8"/>
      <c r="AM2967" s="29">
        <v>0</v>
      </c>
      <c r="AN2967" s="33">
        <v>0</v>
      </c>
      <c r="AO2967" s="31">
        <v>1</v>
      </c>
      <c r="AP2967" s="32">
        <v>0</v>
      </c>
      <c r="AR2967" s="29">
        <f t="shared" ref="AR2967" si="28606">AH2967*AM2964+AJ2967*AM2967-AI2967*AN2964-AK2967*AN2967</f>
        <v>0</v>
      </c>
      <c r="AS2967" s="33">
        <f t="shared" ref="AS2967" si="28607">(AH2967*AN2964+AI2967*AM2964+AJ2967*AN2967+AK2967*AM2967)</f>
        <v>-0.27198389280597868</v>
      </c>
      <c r="AT2967" s="31">
        <f t="shared" ref="AT2967" si="28608">AH2967*AO2964+AJ2967*AO2967-AI2967*AP2964-AK2967*AP2967</f>
        <v>0.93572678583708924</v>
      </c>
      <c r="AU2967" s="32">
        <f t="shared" ref="AU2967" si="28609">(AH2967*AP2964+AI2967*AO2964+AJ2967*AP2967+AK2967*AO2967)</f>
        <v>0</v>
      </c>
      <c r="AV2967" s="8"/>
      <c r="AW2967" s="29">
        <v>0</v>
      </c>
      <c r="AX2967" s="33">
        <f t="shared" ref="AX2967" si="28610">IF(0=(1-$AX$8*$AY$8*$B2964^2),10^14,$B2964*$AX$8/(1-$AX$8*$AY$8*$B2964^2))</f>
        <v>-0.10941859852538574</v>
      </c>
      <c r="AY2967" s="31">
        <v>1</v>
      </c>
      <c r="AZ2967" s="32">
        <v>0</v>
      </c>
      <c r="BB2967" s="29">
        <f t="shared" ref="BB2967" si="28611">AR2967*AW2964+AT2967*AW2967-AS2967*AX2964-AU2967*AX2967</f>
        <v>0</v>
      </c>
      <c r="BC2967" s="33">
        <f t="shared" ref="BC2967" si="28612">(AR2967*AX2964+AS2967*AW2964+AT2967*AX2967+AU2967*AW2967)</f>
        <v>-0.37436980631493677</v>
      </c>
      <c r="BD2967" s="31">
        <f t="shared" ref="BD2967" si="28613">AR2967*AY2964+AT2967*AY2967-AS2967*AZ2964-AU2967*AZ2967</f>
        <v>0.93572678583708924</v>
      </c>
      <c r="BE2967" s="32">
        <f t="shared" ref="BE2967" si="28614">(AR2967*AZ2964+AS2967*AY2964+AT2967*AZ2967+AU2967*AY2967)</f>
        <v>0</v>
      </c>
      <c r="BF2967" s="8"/>
      <c r="BG2967" s="29">
        <v>0</v>
      </c>
      <c r="BH2967" s="33">
        <v>0</v>
      </c>
      <c r="BI2967" s="31">
        <v>1</v>
      </c>
      <c r="BJ2967" s="32">
        <v>0</v>
      </c>
      <c r="BL2967" s="29">
        <f t="shared" ref="BL2967" si="28615">BB2967*BG2964+BD2967*BG2967-BC2967*BH2964-BE2967*BH2967</f>
        <v>0</v>
      </c>
      <c r="BM2967" s="33">
        <f t="shared" ref="BM2967" si="28616">(BB2967*BH2964+BC2967*BG2964+BD2967*BH2967+BE2967*BG2967)</f>
        <v>-0.37436980631493677</v>
      </c>
      <c r="BN2967" s="31">
        <f t="shared" ref="BN2967" si="28617">BB2967*BI2964+BD2967*BI2967-BC2967*BJ2964-BE2967*BJ2967</f>
        <v>0.91662407387801925</v>
      </c>
      <c r="BO2967" s="32">
        <f t="shared" ref="BO2967" si="28618">(BB2967*BJ2964+BC2967*BI2964+BD2967*BJ2967+BE2967*BI2967)</f>
        <v>0</v>
      </c>
      <c r="BP2967" s="8"/>
      <c r="BQ2967" s="19">
        <f t="shared" ref="BQ2967:BQ3030" si="28619">1/$BR$8</f>
        <v>1</v>
      </c>
      <c r="BR2967" s="47">
        <v>0</v>
      </c>
      <c r="BS2967" s="48">
        <v>1</v>
      </c>
      <c r="BT2967" s="49">
        <v>0</v>
      </c>
      <c r="BV2967" s="29">
        <f t="shared" ref="BV2967" si="28620">BL2967*BQ2964+BN2967*BQ2967-BM2967*BR2964-BO2967*BR2967</f>
        <v>0.91662407387801925</v>
      </c>
      <c r="BW2967" s="33">
        <f t="shared" ref="BW2967" si="28621">(BL2967*BR2964+BM2967*BQ2964+BN2967*BR2967+BO2967*BQ2967)</f>
        <v>-0.37436980631493677</v>
      </c>
      <c r="BX2967" s="31">
        <f t="shared" ref="BX2967" si="28622">BL2967*BS2964+BN2967*BS2967-BM2967*BT2964-BO2967*BT2967</f>
        <v>0.91662407387801925</v>
      </c>
      <c r="BY2967" s="32">
        <f t="shared" ref="BY2967" si="28623">(BL2967*BT2964+BM2967*BS2964+BN2967*BT2967+BO2967*BS2967)</f>
        <v>0</v>
      </c>
      <c r="CA2967" s="50">
        <f t="shared" ref="CA2967" si="28624">(180/PI())*ATAN(-1*(BW2964+BW2967)/(BV2964+BV2967))</f>
        <v>23.607749730755671</v>
      </c>
      <c r="CC2967" s="137">
        <f t="shared" ref="CC2967" si="28625">20*LOG(((1-(10^(CA2964/20)^2)*(1-((1-CC2964)/(1+CC2964))^2))^0.5))</f>
        <v>-30.978490011051999</v>
      </c>
      <c r="CD2967" s="9"/>
      <c r="CE2967" s="38"/>
      <c r="CF2967" s="38"/>
      <c r="CG2967" s="38"/>
      <c r="CH2967" s="38"/>
    </row>
    <row r="2968" spans="2:91" ht="18.600000000000001" customHeight="1">
      <c r="CC2968" s="42"/>
    </row>
    <row r="2969" spans="2:91" ht="18.600000000000001" customHeight="1" thickBot="1">
      <c r="E2969" s="22" t="s">
        <v>4</v>
      </c>
      <c r="J2969" s="22" t="s">
        <v>5</v>
      </c>
      <c r="O2969" s="22" t="s">
        <v>6</v>
      </c>
      <c r="T2969" s="22" t="s">
        <v>7</v>
      </c>
      <c r="Y2969" s="22" t="s">
        <v>8</v>
      </c>
      <c r="AD2969" s="22" t="s">
        <v>65</v>
      </c>
      <c r="AI2969" s="22" t="s">
        <v>9</v>
      </c>
      <c r="AN2969" s="22" t="s">
        <v>66</v>
      </c>
      <c r="AS2969" s="22" t="s">
        <v>51</v>
      </c>
      <c r="AX2969" s="22" t="s">
        <v>67</v>
      </c>
      <c r="BC2969" s="22" t="s">
        <v>52</v>
      </c>
      <c r="BH2969" s="22" t="s">
        <v>68</v>
      </c>
      <c r="BM2969" s="22" t="s">
        <v>63</v>
      </c>
      <c r="BQ2969" s="23" t="s">
        <v>69</v>
      </c>
      <c r="BR2969" s="23"/>
      <c r="BS2969" s="24"/>
      <c r="BT2969" s="24"/>
      <c r="BU2969" s="24"/>
      <c r="BW2969" s="22" t="s">
        <v>64</v>
      </c>
    </row>
    <row r="2970" spans="2:91" ht="18.600000000000001" customHeight="1" thickBot="1">
      <c r="D2970" s="249" t="s">
        <v>103</v>
      </c>
      <c r="E2970" s="250"/>
      <c r="F2970" s="251" t="s">
        <v>104</v>
      </c>
      <c r="G2970" s="252"/>
      <c r="H2970" s="229"/>
      <c r="I2970" s="253" t="s">
        <v>11</v>
      </c>
      <c r="J2970" s="254"/>
      <c r="K2970" s="255" t="s">
        <v>12</v>
      </c>
      <c r="L2970" s="256"/>
      <c r="M2970" s="24"/>
      <c r="N2970" s="253" t="s">
        <v>105</v>
      </c>
      <c r="O2970" s="254"/>
      <c r="P2970" s="255" t="s">
        <v>106</v>
      </c>
      <c r="Q2970" s="256"/>
      <c r="R2970" s="24"/>
      <c r="S2970" s="249" t="s">
        <v>107</v>
      </c>
      <c r="T2970" s="250"/>
      <c r="U2970" s="251" t="s">
        <v>108</v>
      </c>
      <c r="V2970" s="252"/>
      <c r="W2970" s="8"/>
      <c r="X2970" s="253" t="s">
        <v>109</v>
      </c>
      <c r="Y2970" s="254"/>
      <c r="Z2970" s="255" t="s">
        <v>110</v>
      </c>
      <c r="AA2970" s="256"/>
      <c r="AB2970" s="8"/>
      <c r="AC2970" s="253" t="s">
        <v>111</v>
      </c>
      <c r="AD2970" s="254"/>
      <c r="AE2970" s="255" t="s">
        <v>14</v>
      </c>
      <c r="AF2970" s="256"/>
      <c r="AG2970" s="8"/>
      <c r="AH2970" s="253" t="s">
        <v>112</v>
      </c>
      <c r="AI2970" s="254"/>
      <c r="AJ2970" s="255" t="s">
        <v>113</v>
      </c>
      <c r="AK2970" s="256"/>
      <c r="AL2970" s="8"/>
      <c r="AM2970" s="249" t="s">
        <v>114</v>
      </c>
      <c r="AN2970" s="250"/>
      <c r="AO2970" s="251" t="s">
        <v>115</v>
      </c>
      <c r="AP2970" s="252"/>
      <c r="AQ2970" s="24"/>
      <c r="AR2970" s="253" t="s">
        <v>116</v>
      </c>
      <c r="AS2970" s="254"/>
      <c r="AT2970" s="255" t="s">
        <v>13</v>
      </c>
      <c r="AU2970" s="256"/>
      <c r="AV2970" s="4"/>
      <c r="AW2970" s="253" t="s">
        <v>117</v>
      </c>
      <c r="AX2970" s="254"/>
      <c r="AY2970" s="255" t="s">
        <v>118</v>
      </c>
      <c r="AZ2970" s="256"/>
      <c r="BA2970" s="8"/>
      <c r="BB2970" s="253" t="s">
        <v>119</v>
      </c>
      <c r="BC2970" s="254"/>
      <c r="BD2970" s="255" t="s">
        <v>120</v>
      </c>
      <c r="BE2970" s="256"/>
      <c r="BF2970" s="4"/>
      <c r="BG2970" s="249" t="s">
        <v>121</v>
      </c>
      <c r="BH2970" s="250"/>
      <c r="BI2970" s="251" t="s">
        <v>122</v>
      </c>
      <c r="BJ2970" s="252"/>
      <c r="BK2970" s="4"/>
      <c r="BL2970" s="253" t="s">
        <v>123</v>
      </c>
      <c r="BM2970" s="254"/>
      <c r="BN2970" s="255" t="s">
        <v>124</v>
      </c>
      <c r="BO2970" s="256"/>
      <c r="BP2970" s="4"/>
      <c r="BQ2970" s="253" t="s">
        <v>125</v>
      </c>
      <c r="BR2970" s="254"/>
      <c r="BS2970" s="255" t="s">
        <v>126</v>
      </c>
      <c r="BT2970" s="256"/>
      <c r="BU2970" s="8"/>
      <c r="BV2970" s="253" t="s">
        <v>127</v>
      </c>
      <c r="BW2970" s="254"/>
      <c r="BX2970" s="255" t="s">
        <v>128</v>
      </c>
      <c r="BY2970" s="256"/>
      <c r="CA2970" s="27" t="s">
        <v>15</v>
      </c>
      <c r="CC2970" s="133" t="s">
        <v>70</v>
      </c>
      <c r="CD2970" s="9"/>
      <c r="CE2970" s="38"/>
      <c r="CF2970" s="38"/>
      <c r="CG2970" s="38"/>
      <c r="CH2970" s="38"/>
    </row>
    <row r="2971" spans="2:91" ht="18.600000000000001" customHeight="1" thickTop="1" thickBot="1">
      <c r="B2971" s="129">
        <v>8.0000000000000107</v>
      </c>
      <c r="D2971" s="29">
        <v>1</v>
      </c>
      <c r="E2971" s="30">
        <v>0</v>
      </c>
      <c r="F2971" s="31">
        <v>0</v>
      </c>
      <c r="G2971" s="32">
        <f t="shared" ref="G2971:G3034" si="28626">-1/($E$8*$B2971)</f>
        <v>-8.2397499999999901E-2</v>
      </c>
      <c r="I2971" s="29">
        <v>1</v>
      </c>
      <c r="J2971" s="33">
        <v>0</v>
      </c>
      <c r="K2971" s="31">
        <v>0</v>
      </c>
      <c r="L2971" s="32">
        <v>0</v>
      </c>
      <c r="N2971" s="29">
        <f t="shared" ref="N2971" si="28627">D2971*I2971+F2971*I2974-E2971*J2971-G2971*J2974</f>
        <v>0.98729600272161111</v>
      </c>
      <c r="O2971" s="33">
        <f t="shared" ref="O2971" si="28628">(D2971*J2971+E2971*I2971+F2971*J2974+G2971*I2974)</f>
        <v>0</v>
      </c>
      <c r="P2971" s="31">
        <f t="shared" ref="P2971" si="28629">D2971*K2971+F2971*K2974-E2971*L2971-G2971*L2974</f>
        <v>0</v>
      </c>
      <c r="Q2971" s="32">
        <f t="shared" ref="Q2971" si="28630">(D2971*L2971+E2971*K2971+F2971*L2974+G2971*K2974)</f>
        <v>-8.2397499999999901E-2</v>
      </c>
      <c r="S2971" s="29">
        <v>1</v>
      </c>
      <c r="T2971" s="30">
        <v>0</v>
      </c>
      <c r="U2971" s="31">
        <v>0</v>
      </c>
      <c r="V2971" s="32">
        <f t="shared" ref="V2971:V3034" si="28631">-1/($T$8*$B2971)</f>
        <v>-0.1600712499999998</v>
      </c>
      <c r="X2971" s="29">
        <f t="shared" ref="X2971" si="28632">N2971*S2971+P2971*S2974-O2971*T2971-Q2971*T2974</f>
        <v>0.98729600272161111</v>
      </c>
      <c r="Y2971" s="33">
        <f t="shared" ref="Y2971" si="28633">(N2971*T2971+O2971*S2971+P2971*T2974+Q2971*S2974)</f>
        <v>0</v>
      </c>
      <c r="Z2971" s="31">
        <f t="shared" ref="Z2971" si="28634">N2971*U2971+P2971*U2974-O2971*V2971-Q2971*V2974</f>
        <v>0</v>
      </c>
      <c r="AA2971" s="32">
        <f t="shared" ref="AA2971" si="28635">(N2971*V2971+O2971*U2971+P2971*V2974+Q2971*U2974)</f>
        <v>-0.2404352052756514</v>
      </c>
      <c r="AB2971" s="8"/>
      <c r="AC2971" s="29">
        <v>1</v>
      </c>
      <c r="AD2971" s="33">
        <v>0</v>
      </c>
      <c r="AE2971" s="31">
        <v>0</v>
      </c>
      <c r="AF2971" s="32">
        <v>0</v>
      </c>
      <c r="AH2971" s="29">
        <f t="shared" ref="AH2971" si="28636">X2971*AC2971+Z2971*AC2974-Y2971*AD2971-AA2971*AD2974</f>
        <v>0.95842063610158978</v>
      </c>
      <c r="AI2971" s="33">
        <f t="shared" ref="AI2971" si="28637">(X2971*AD2971+Y2971*AC2971+Z2971*AD2974+AA2971*AC2974)</f>
        <v>0</v>
      </c>
      <c r="AJ2971" s="31">
        <f t="shared" ref="AJ2971" si="28638">X2971*AE2971+Z2971*AE2974-Y2971*AF2971-AA2971*AF2974</f>
        <v>0</v>
      </c>
      <c r="AK2971" s="32">
        <f t="shared" ref="AK2971" si="28639">(X2971*AF2971+Y2971*AE2971+Z2971*AF2974+AA2971*AE2974)</f>
        <v>-0.2404352052756514</v>
      </c>
      <c r="AL2971" s="8"/>
      <c r="AM2971" s="29">
        <v>1</v>
      </c>
      <c r="AN2971" s="30">
        <v>0</v>
      </c>
      <c r="AO2971" s="31">
        <v>0</v>
      </c>
      <c r="AP2971" s="32">
        <f t="shared" ref="AP2971:AP3034" si="28640">-1/($AN$8*$B2971)</f>
        <v>-0.14475374999999982</v>
      </c>
      <c r="AR2971" s="29">
        <f t="shared" ref="AR2971" si="28641">AH2971*AM2971+AJ2971*AM2974-AI2971*AN2971-AK2971*AN2974</f>
        <v>0.95842063610158978</v>
      </c>
      <c r="AS2971" s="33">
        <f t="shared" ref="AS2971" si="28642">(AH2971*AN2971+AI2971*AM2971+AJ2971*AN2974+AK2971*AM2974)</f>
        <v>0</v>
      </c>
      <c r="AT2971" s="31">
        <f t="shared" ref="AT2971" si="28643">AH2971*AO2971+AJ2971*AO2974-AI2971*AP2971-AK2971*AP2974</f>
        <v>0</v>
      </c>
      <c r="AU2971" s="32">
        <f t="shared" ref="AU2971" si="28644">(AH2971*AP2971+AI2971*AO2971+AJ2971*AP2974+AK2971*AO2974)</f>
        <v>-0.37917018642874173</v>
      </c>
      <c r="AV2971" s="8"/>
      <c r="AW2971" s="29">
        <v>1</v>
      </c>
      <c r="AX2971" s="33">
        <v>0</v>
      </c>
      <c r="AY2971" s="31">
        <v>0</v>
      </c>
      <c r="AZ2971" s="32">
        <v>0</v>
      </c>
      <c r="BB2971" s="29">
        <f t="shared" ref="BB2971" si="28645">AR2971*AW2971+AT2971*AW2974-AS2971*AX2971-AU2971*AX2974</f>
        <v>0.91703744919725816</v>
      </c>
      <c r="BC2971" s="33">
        <f t="shared" ref="BC2971" si="28646">(AR2971*AX2971+AS2971*AW2971+AT2971*AX2974+AU2971*AW2974)</f>
        <v>0</v>
      </c>
      <c r="BD2971" s="31">
        <f t="shared" ref="BD2971" si="28647">AR2971*AY2971+AT2971*AY2974-AS2971*AZ2971-AU2971*AZ2974</f>
        <v>0</v>
      </c>
      <c r="BE2971" s="32">
        <f t="shared" ref="BE2971" si="28648">(AR2971*AZ2971+AS2971*AY2971+AT2971*AZ2974+AU2971*AY2974)</f>
        <v>-0.37917018642874173</v>
      </c>
      <c r="BF2971" s="8"/>
      <c r="BG2971" s="29">
        <v>1</v>
      </c>
      <c r="BH2971" s="30">
        <v>0</v>
      </c>
      <c r="BI2971" s="31">
        <v>0</v>
      </c>
      <c r="BJ2971" s="32">
        <f t="shared" ref="BJ2971:BJ3034" si="28649">-1/($BH$8*$B2971)</f>
        <v>-5.089874999999993E-2</v>
      </c>
      <c r="BL2971" s="29">
        <f t="shared" ref="BL2971" si="28650">BB2971*BG2971+BD2971*BG2974-BC2971*BH2971-BE2971*BH2974</f>
        <v>0.91703744919725816</v>
      </c>
      <c r="BM2971" s="33">
        <f t="shared" ref="BM2971" si="28651">(BB2971*BH2971+BC2971*BG2971+BD2971*BH2974+BE2971*BG2974)</f>
        <v>0</v>
      </c>
      <c r="BN2971" s="31">
        <f t="shared" ref="BN2971" si="28652">BB2971*BI2971+BD2971*BI2974-BC2971*BJ2971-BE2971*BJ2974</f>
        <v>0</v>
      </c>
      <c r="BO2971" s="32">
        <f t="shared" ref="BO2971" si="28653">(BB2971*BJ2971+BC2971*BI2971+BD2971*BJ2974+BE2971*BI2974)</f>
        <v>-0.4258462462960706</v>
      </c>
      <c r="BP2971" s="8"/>
      <c r="BQ2971" s="34">
        <v>1</v>
      </c>
      <c r="BR2971" s="35">
        <v>0</v>
      </c>
      <c r="BS2971" s="11">
        <v>0</v>
      </c>
      <c r="BT2971" s="36">
        <v>0</v>
      </c>
      <c r="BV2971" s="29">
        <f t="shared" ref="BV2971" si="28654">BL2971*BQ2971+BN2971*BQ2974-BM2971*BR2971-BO2971*BR2974</f>
        <v>0.91703744919725816</v>
      </c>
      <c r="BW2971" s="33">
        <f t="shared" ref="BW2971" si="28655">(BL2971*BR2971+BM2971*BQ2971+BN2971*BR2974+BO2971*BQ2974)</f>
        <v>-0.4258462462960706</v>
      </c>
      <c r="BX2971" s="31">
        <f t="shared" ref="BX2971" si="28656">BL2971*BS2971+BN2971*BS2974-BM2971*BT2971-BO2971*BT2974</f>
        <v>0</v>
      </c>
      <c r="BY2971" s="32">
        <f t="shared" ref="BY2971" si="28657">(BL2971*BT2971+BM2971*BS2971+BN2971*BT2974+BO2971*BS2974)</f>
        <v>-0.4258462462960706</v>
      </c>
      <c r="CA2971" s="37">
        <f t="shared" ref="CA2971" si="28658">20*LOG(((1+$BR$8)/$BR$8)/((BV2971+BV2974)^2+(BW2971+BW2974)^2)^0.5)</f>
        <v>-2.977079733404977E-3</v>
      </c>
      <c r="CC2971" s="134">
        <f t="shared" ref="CC2971" si="28659">((BV2971^2+BW2971^2)^0.5)/((BV2974^2+BW2974^2)^0.5)</f>
        <v>1.0211256739432206</v>
      </c>
      <c r="CD2971" s="9"/>
      <c r="CE2971" s="38"/>
      <c r="CF2971" s="38"/>
      <c r="CG2971" s="38"/>
      <c r="CH2971" s="38"/>
      <c r="CM2971" s="129">
        <v>7.9800000000000102</v>
      </c>
    </row>
    <row r="2972" spans="2:91" ht="18.600000000000001" customHeight="1" thickBot="1">
      <c r="D2972" s="39"/>
      <c r="G2972" s="40"/>
      <c r="I2972" s="39"/>
      <c r="L2972" s="40"/>
      <c r="N2972" s="39"/>
      <c r="Q2972" s="40"/>
      <c r="S2972" s="39"/>
      <c r="V2972" s="40"/>
      <c r="X2972" s="39"/>
      <c r="AA2972" s="40"/>
      <c r="AC2972" s="39"/>
      <c r="AF2972" s="40"/>
      <c r="AH2972" s="39"/>
      <c r="AK2972" s="40"/>
      <c r="AM2972" s="39"/>
      <c r="AP2972" s="40"/>
      <c r="AR2972" s="39"/>
      <c r="AU2972" s="40"/>
      <c r="AW2972" s="39"/>
      <c r="AZ2972" s="40"/>
      <c r="BB2972" s="39"/>
      <c r="BE2972" s="40"/>
      <c r="BG2972" s="39"/>
      <c r="BJ2972" s="40"/>
      <c r="BL2972" s="39"/>
      <c r="BO2972" s="40"/>
      <c r="BQ2972" s="34"/>
      <c r="BR2972" s="11"/>
      <c r="BS2972" s="11"/>
      <c r="BT2972" s="41"/>
      <c r="BV2972" s="39"/>
      <c r="BY2972" s="40"/>
      <c r="CC2972" s="135"/>
      <c r="CD2972" s="9"/>
      <c r="CE2972" s="38"/>
      <c r="CF2972" s="38"/>
      <c r="CG2972" s="38"/>
      <c r="CH2972" s="38"/>
    </row>
    <row r="2973" spans="2:91" ht="18.600000000000001" customHeight="1" thickBot="1">
      <c r="D2973" s="258" t="s">
        <v>129</v>
      </c>
      <c r="E2973" s="259"/>
      <c r="F2973" s="260" t="s">
        <v>130</v>
      </c>
      <c r="G2973" s="261"/>
      <c r="H2973" s="229"/>
      <c r="I2973" s="258" t="s">
        <v>131</v>
      </c>
      <c r="J2973" s="259"/>
      <c r="K2973" s="260" t="s">
        <v>132</v>
      </c>
      <c r="L2973" s="261"/>
      <c r="N2973" s="253" t="s">
        <v>133</v>
      </c>
      <c r="O2973" s="254"/>
      <c r="P2973" s="255" t="s">
        <v>134</v>
      </c>
      <c r="Q2973" s="256"/>
      <c r="S2973" s="258" t="s">
        <v>135</v>
      </c>
      <c r="T2973" s="259"/>
      <c r="U2973" s="260" t="s">
        <v>136</v>
      </c>
      <c r="V2973" s="261"/>
      <c r="W2973" s="8"/>
      <c r="X2973" s="253" t="s">
        <v>137</v>
      </c>
      <c r="Y2973" s="254"/>
      <c r="Z2973" s="255" t="s">
        <v>138</v>
      </c>
      <c r="AA2973" s="256"/>
      <c r="AB2973" s="8"/>
      <c r="AC2973" s="258" t="s">
        <v>139</v>
      </c>
      <c r="AD2973" s="259"/>
      <c r="AE2973" s="260" t="s">
        <v>140</v>
      </c>
      <c r="AF2973" s="261"/>
      <c r="AG2973" s="8"/>
      <c r="AH2973" s="253" t="s">
        <v>141</v>
      </c>
      <c r="AI2973" s="254"/>
      <c r="AJ2973" s="255" t="s">
        <v>142</v>
      </c>
      <c r="AK2973" s="256"/>
      <c r="AL2973" s="8"/>
      <c r="AM2973" s="258" t="s">
        <v>143</v>
      </c>
      <c r="AN2973" s="259"/>
      <c r="AO2973" s="260" t="s">
        <v>144</v>
      </c>
      <c r="AP2973" s="261"/>
      <c r="AR2973" s="253" t="s">
        <v>145</v>
      </c>
      <c r="AS2973" s="254"/>
      <c r="AT2973" s="255" t="s">
        <v>146</v>
      </c>
      <c r="AU2973" s="256"/>
      <c r="AV2973" s="4"/>
      <c r="AW2973" s="258" t="s">
        <v>147</v>
      </c>
      <c r="AX2973" s="259"/>
      <c r="AY2973" s="260" t="s">
        <v>148</v>
      </c>
      <c r="AZ2973" s="261"/>
      <c r="BA2973" s="8"/>
      <c r="BB2973" s="253" t="s">
        <v>149</v>
      </c>
      <c r="BC2973" s="254"/>
      <c r="BD2973" s="255" t="s">
        <v>150</v>
      </c>
      <c r="BE2973" s="256"/>
      <c r="BF2973" s="4"/>
      <c r="BG2973" s="258" t="s">
        <v>151</v>
      </c>
      <c r="BH2973" s="259"/>
      <c r="BI2973" s="260" t="s">
        <v>152</v>
      </c>
      <c r="BJ2973" s="261"/>
      <c r="BK2973" s="4"/>
      <c r="BL2973" s="253" t="s">
        <v>153</v>
      </c>
      <c r="BM2973" s="254"/>
      <c r="BN2973" s="255" t="s">
        <v>154</v>
      </c>
      <c r="BO2973" s="256"/>
      <c r="BP2973" s="4"/>
      <c r="BQ2973" s="258" t="s">
        <v>155</v>
      </c>
      <c r="BR2973" s="259"/>
      <c r="BS2973" s="260" t="s">
        <v>156</v>
      </c>
      <c r="BT2973" s="261"/>
      <c r="BU2973" s="8"/>
      <c r="BV2973" s="253" t="s">
        <v>157</v>
      </c>
      <c r="BW2973" s="254"/>
      <c r="BX2973" s="255" t="s">
        <v>158</v>
      </c>
      <c r="BY2973" s="256"/>
      <c r="CA2973" s="46" t="s">
        <v>16</v>
      </c>
      <c r="CC2973" s="136" t="s">
        <v>71</v>
      </c>
      <c r="CD2973" s="9"/>
      <c r="CE2973" s="38"/>
      <c r="CF2973" s="38"/>
      <c r="CG2973" s="38"/>
      <c r="CH2973" s="38"/>
    </row>
    <row r="2974" spans="2:91" ht="18.600000000000001" customHeight="1" thickTop="1" thickBot="1">
      <c r="D2974" s="29">
        <v>0</v>
      </c>
      <c r="E2974" s="33">
        <v>0</v>
      </c>
      <c r="F2974" s="31">
        <v>1</v>
      </c>
      <c r="G2974" s="32">
        <v>0</v>
      </c>
      <c r="I2974" s="29">
        <v>0</v>
      </c>
      <c r="J2974" s="33">
        <f t="shared" ref="J2974" si="28660">IF(0=(1-$J$8*$K$8*$B2971^2),10^14,$B2971*$J$8/(1-$J$8*$K$8*$B2971^2))</f>
        <v>-0.15417940202541275</v>
      </c>
      <c r="K2974" s="31">
        <v>1</v>
      </c>
      <c r="L2974" s="32">
        <v>0</v>
      </c>
      <c r="N2974" s="29">
        <f t="shared" ref="N2974" si="28661">D2974*I2971+F2974*I2974-E2974*J2971-G2974*J2974</f>
        <v>0</v>
      </c>
      <c r="O2974" s="33">
        <f t="shared" ref="O2974" si="28662">(D2974*J2971+E2974*I2971+F2974*J2974+G2974*I2974)</f>
        <v>-0.15417940202541275</v>
      </c>
      <c r="P2974" s="31">
        <f t="shared" ref="P2974" si="28663">D2974*K2971+F2974*K2974-E2974*L2971-G2974*L2974</f>
        <v>1</v>
      </c>
      <c r="Q2974" s="32">
        <f t="shared" ref="Q2974" si="28664">(D2974*L2971+E2974*K2971+F2974*L2974+G2974*K2974)</f>
        <v>0</v>
      </c>
      <c r="S2974" s="29">
        <v>0</v>
      </c>
      <c r="T2974" s="33">
        <v>0</v>
      </c>
      <c r="U2974" s="31">
        <v>1</v>
      </c>
      <c r="V2974" s="32">
        <v>0</v>
      </c>
      <c r="X2974" s="29">
        <f t="shared" ref="X2974" si="28665">N2974*S2971+P2974*S2974-O2974*T2971-Q2974*T2974</f>
        <v>0</v>
      </c>
      <c r="Y2974" s="33">
        <f t="shared" ref="Y2974" si="28666">(N2974*T2971+O2974*S2971+P2974*T2974+Q2974*S2974)</f>
        <v>-0.15417940202541275</v>
      </c>
      <c r="Z2974" s="31">
        <f t="shared" ref="Z2974" si="28667">N2974*U2971+P2974*U2974-O2974*V2971-Q2974*V2974</f>
        <v>0.97532031039353972</v>
      </c>
      <c r="AA2974" s="32">
        <f t="shared" ref="AA2974" si="28668">(N2974*V2971+O2974*U2971+P2974*V2974+Q2974*U2974)</f>
        <v>0</v>
      </c>
      <c r="AB2974" s="8"/>
      <c r="AC2974" s="29">
        <v>0</v>
      </c>
      <c r="AD2974" s="33">
        <f t="shared" ref="AD2974" si="28669">IF(0=(1-$AD$8*$AE$8*$B2971^2),10^14,$B2971*$AD$8/(1-$AD$8*$AE$8*$B2971^2))</f>
        <v>-0.12009625040940498</v>
      </c>
      <c r="AE2974" s="31">
        <v>1</v>
      </c>
      <c r="AF2974" s="32">
        <v>0</v>
      </c>
      <c r="AH2974" s="29">
        <f t="shared" ref="AH2974" si="28670">X2974*AC2971+Z2974*AC2974-Y2974*AD2971-AA2974*AD2974</f>
        <v>0</v>
      </c>
      <c r="AI2974" s="33">
        <f t="shared" ref="AI2974" si="28671">(X2974*AD2971+Y2974*AC2971+Z2974*AD2974+AA2974*AC2974)</f>
        <v>-0.27131171425181388</v>
      </c>
      <c r="AJ2974" s="31">
        <f t="shared" ref="AJ2974" si="28672">X2974*AE2971+Z2974*AE2974-Y2974*AF2971-AA2974*AF2974</f>
        <v>0.97532031039353972</v>
      </c>
      <c r="AK2974" s="32">
        <f t="shared" ref="AK2974" si="28673">(X2974*AF2971+Y2974*AE2971+Z2974*AF2974+AA2974*AE2974)</f>
        <v>0</v>
      </c>
      <c r="AL2974" s="8"/>
      <c r="AM2974" s="29">
        <v>0</v>
      </c>
      <c r="AN2974" s="33">
        <v>0</v>
      </c>
      <c r="AO2974" s="31">
        <v>1</v>
      </c>
      <c r="AP2974" s="32">
        <v>0</v>
      </c>
      <c r="AR2974" s="29">
        <f t="shared" ref="AR2974" si="28674">AH2974*AM2971+AJ2974*AM2974-AI2974*AN2971-AK2974*AN2974</f>
        <v>0</v>
      </c>
      <c r="AS2974" s="33">
        <f t="shared" ref="AS2974" si="28675">(AH2974*AN2971+AI2974*AM2971+AJ2974*AN2974+AK2974*AM2974)</f>
        <v>-0.27131171425181388</v>
      </c>
      <c r="AT2974" s="31">
        <f t="shared" ref="AT2974" si="28676">AH2974*AO2971+AJ2974*AO2974-AI2974*AP2971-AK2974*AP2974</f>
        <v>0.93604692233666131</v>
      </c>
      <c r="AU2974" s="32">
        <f t="shared" ref="AU2974" si="28677">(AH2974*AP2971+AI2974*AO2971+AJ2974*AP2974+AK2974*AO2974)</f>
        <v>0</v>
      </c>
      <c r="AV2974" s="8"/>
      <c r="AW2974" s="29">
        <v>0</v>
      </c>
      <c r="AX2974" s="33">
        <f t="shared" ref="AX2974" si="28678">IF(0=(1-$AX$8*$AY$8*$B2971^2),10^14,$B2971*$AX$8/(1-$AX$8*$AY$8*$B2971^2))</f>
        <v>-0.10914145780844212</v>
      </c>
      <c r="AY2974" s="31">
        <v>1</v>
      </c>
      <c r="AZ2974" s="32">
        <v>0</v>
      </c>
      <c r="BB2974" s="29">
        <f t="shared" ref="BB2974" si="28679">AR2974*AW2971+AT2974*AW2974-AS2974*AX2971-AU2974*AX2974</f>
        <v>0</v>
      </c>
      <c r="BC2974" s="33">
        <f t="shared" ref="BC2974" si="28680">(AR2974*AX2971+AS2974*AW2971+AT2974*AX2974+AU2974*AW2974)</f>
        <v>-0.37347323993274273</v>
      </c>
      <c r="BD2974" s="31">
        <f t="shared" ref="BD2974" si="28681">AR2974*AY2971+AT2974*AY2974-AS2974*AZ2971-AU2974*AZ2974</f>
        <v>0.93604692233666131</v>
      </c>
      <c r="BE2974" s="32">
        <f t="shared" ref="BE2974" si="28682">(AR2974*AZ2971+AS2974*AY2971+AT2974*AZ2974+AU2974*AY2974)</f>
        <v>0</v>
      </c>
      <c r="BF2974" s="8"/>
      <c r="BG2974" s="29">
        <v>0</v>
      </c>
      <c r="BH2974" s="33">
        <v>0</v>
      </c>
      <c r="BI2974" s="31">
        <v>1</v>
      </c>
      <c r="BJ2974" s="32">
        <v>0</v>
      </c>
      <c r="BL2974" s="29">
        <f t="shared" ref="BL2974" si="28683">BB2974*BG2971+BD2974*BG2974-BC2974*BH2971-BE2974*BH2974</f>
        <v>0</v>
      </c>
      <c r="BM2974" s="33">
        <f t="shared" ref="BM2974" si="28684">(BB2974*BH2971+BC2974*BG2971+BD2974*BH2974+BE2974*BG2974)</f>
        <v>-0.37347323993274273</v>
      </c>
      <c r="BN2974" s="31">
        <f t="shared" ref="BN2974" si="28685">BB2974*BI2971+BD2974*BI2974-BC2974*BJ2971-BE2974*BJ2974</f>
        <v>0.91703760126563461</v>
      </c>
      <c r="BO2974" s="32">
        <f t="shared" ref="BO2974" si="28686">(BB2974*BJ2971+BC2974*BI2971+BD2974*BJ2974+BE2974*BI2974)</f>
        <v>0</v>
      </c>
      <c r="BP2974" s="8"/>
      <c r="BQ2974" s="19">
        <f t="shared" ref="BQ2974:BQ3037" si="28687">1/$BR$8</f>
        <v>1</v>
      </c>
      <c r="BR2974" s="47">
        <v>0</v>
      </c>
      <c r="BS2974" s="48">
        <v>1</v>
      </c>
      <c r="BT2974" s="49">
        <v>0</v>
      </c>
      <c r="BV2974" s="29">
        <f t="shared" ref="BV2974" si="28688">BL2974*BQ2971+BN2974*BQ2974-BM2974*BR2971-BO2974*BR2974</f>
        <v>0.91703760126563461</v>
      </c>
      <c r="BW2974" s="33">
        <f t="shared" ref="BW2974" si="28689">(BL2974*BR2971+BM2974*BQ2971+BN2974*BR2974+BO2974*BQ2974)</f>
        <v>-0.37347323993274273</v>
      </c>
      <c r="BX2974" s="31">
        <f t="shared" ref="BX2974" si="28690">BL2974*BS2971+BN2974*BS2974-BM2974*BT2971-BO2974*BT2974</f>
        <v>0.91703760126563461</v>
      </c>
      <c r="BY2974" s="32">
        <f t="shared" ref="BY2974" si="28691">(BL2974*BT2971+BM2974*BS2971+BN2974*BT2974+BO2974*BS2974)</f>
        <v>0</v>
      </c>
      <c r="CA2974" s="50">
        <f t="shared" ref="CA2974" si="28692">(180/PI())*ATAN(-1*(BW2971+BW2974)/(BV2971+BV2974))</f>
        <v>23.548348769508763</v>
      </c>
      <c r="CC2974" s="137">
        <f t="shared" ref="CC2974" si="28693">20*LOG(((1-(10^(CA2971/20)^2)*(1-((1-CC2971)/(1+CC2971))^2))^0.5))</f>
        <v>-30.999380991170327</v>
      </c>
      <c r="CD2974" s="9"/>
      <c r="CE2974" s="38"/>
      <c r="CF2974" s="38"/>
      <c r="CG2974" s="38"/>
      <c r="CH2974" s="38"/>
    </row>
    <row r="2975" spans="2:91" ht="18.600000000000001" customHeight="1">
      <c r="CC2975" s="42"/>
    </row>
    <row r="2976" spans="2:91" ht="18.600000000000001" customHeight="1" thickBot="1">
      <c r="E2976" s="22" t="s">
        <v>4</v>
      </c>
      <c r="J2976" s="22" t="s">
        <v>5</v>
      </c>
      <c r="O2976" s="22" t="s">
        <v>6</v>
      </c>
      <c r="T2976" s="22" t="s">
        <v>7</v>
      </c>
      <c r="Y2976" s="22" t="s">
        <v>8</v>
      </c>
      <c r="AD2976" s="22" t="s">
        <v>65</v>
      </c>
      <c r="AI2976" s="22" t="s">
        <v>9</v>
      </c>
      <c r="AN2976" s="22" t="s">
        <v>66</v>
      </c>
      <c r="AS2976" s="22" t="s">
        <v>51</v>
      </c>
      <c r="AX2976" s="22" t="s">
        <v>67</v>
      </c>
      <c r="BC2976" s="22" t="s">
        <v>52</v>
      </c>
      <c r="BH2976" s="22" t="s">
        <v>68</v>
      </c>
      <c r="BM2976" s="22" t="s">
        <v>63</v>
      </c>
      <c r="BQ2976" s="23" t="s">
        <v>69</v>
      </c>
      <c r="BR2976" s="23"/>
      <c r="BS2976" s="24"/>
      <c r="BT2976" s="24"/>
      <c r="BU2976" s="24"/>
      <c r="BW2976" s="22" t="s">
        <v>64</v>
      </c>
    </row>
    <row r="2977" spans="2:91" ht="18.600000000000001" customHeight="1" thickBot="1">
      <c r="D2977" s="249" t="s">
        <v>103</v>
      </c>
      <c r="E2977" s="250"/>
      <c r="F2977" s="251" t="s">
        <v>104</v>
      </c>
      <c r="G2977" s="252"/>
      <c r="H2977" s="229"/>
      <c r="I2977" s="253" t="s">
        <v>11</v>
      </c>
      <c r="J2977" s="254"/>
      <c r="K2977" s="255" t="s">
        <v>12</v>
      </c>
      <c r="L2977" s="256"/>
      <c r="M2977" s="24"/>
      <c r="N2977" s="253" t="s">
        <v>105</v>
      </c>
      <c r="O2977" s="254"/>
      <c r="P2977" s="255" t="s">
        <v>106</v>
      </c>
      <c r="Q2977" s="256"/>
      <c r="R2977" s="24"/>
      <c r="S2977" s="249" t="s">
        <v>107</v>
      </c>
      <c r="T2977" s="250"/>
      <c r="U2977" s="251" t="s">
        <v>108</v>
      </c>
      <c r="V2977" s="252"/>
      <c r="W2977" s="8"/>
      <c r="X2977" s="253" t="s">
        <v>109</v>
      </c>
      <c r="Y2977" s="254"/>
      <c r="Z2977" s="255" t="s">
        <v>110</v>
      </c>
      <c r="AA2977" s="256"/>
      <c r="AB2977" s="8"/>
      <c r="AC2977" s="253" t="s">
        <v>111</v>
      </c>
      <c r="AD2977" s="254"/>
      <c r="AE2977" s="255" t="s">
        <v>14</v>
      </c>
      <c r="AF2977" s="256"/>
      <c r="AG2977" s="8"/>
      <c r="AH2977" s="253" t="s">
        <v>112</v>
      </c>
      <c r="AI2977" s="254"/>
      <c r="AJ2977" s="255" t="s">
        <v>113</v>
      </c>
      <c r="AK2977" s="256"/>
      <c r="AL2977" s="8"/>
      <c r="AM2977" s="249" t="s">
        <v>114</v>
      </c>
      <c r="AN2977" s="250"/>
      <c r="AO2977" s="251" t="s">
        <v>115</v>
      </c>
      <c r="AP2977" s="252"/>
      <c r="AQ2977" s="24"/>
      <c r="AR2977" s="253" t="s">
        <v>116</v>
      </c>
      <c r="AS2977" s="254"/>
      <c r="AT2977" s="255" t="s">
        <v>13</v>
      </c>
      <c r="AU2977" s="256"/>
      <c r="AV2977" s="4"/>
      <c r="AW2977" s="253" t="s">
        <v>117</v>
      </c>
      <c r="AX2977" s="254"/>
      <c r="AY2977" s="255" t="s">
        <v>118</v>
      </c>
      <c r="AZ2977" s="256"/>
      <c r="BA2977" s="8"/>
      <c r="BB2977" s="253" t="s">
        <v>119</v>
      </c>
      <c r="BC2977" s="254"/>
      <c r="BD2977" s="255" t="s">
        <v>120</v>
      </c>
      <c r="BE2977" s="256"/>
      <c r="BF2977" s="4"/>
      <c r="BG2977" s="249" t="s">
        <v>121</v>
      </c>
      <c r="BH2977" s="250"/>
      <c r="BI2977" s="251" t="s">
        <v>122</v>
      </c>
      <c r="BJ2977" s="252"/>
      <c r="BK2977" s="4"/>
      <c r="BL2977" s="253" t="s">
        <v>123</v>
      </c>
      <c r="BM2977" s="254"/>
      <c r="BN2977" s="255" t="s">
        <v>124</v>
      </c>
      <c r="BO2977" s="256"/>
      <c r="BP2977" s="4"/>
      <c r="BQ2977" s="253" t="s">
        <v>125</v>
      </c>
      <c r="BR2977" s="254"/>
      <c r="BS2977" s="255" t="s">
        <v>126</v>
      </c>
      <c r="BT2977" s="256"/>
      <c r="BU2977" s="8"/>
      <c r="BV2977" s="253" t="s">
        <v>127</v>
      </c>
      <c r="BW2977" s="254"/>
      <c r="BX2977" s="255" t="s">
        <v>128</v>
      </c>
      <c r="BY2977" s="256"/>
      <c r="CA2977" s="27" t="s">
        <v>15</v>
      </c>
      <c r="CC2977" s="133" t="s">
        <v>70</v>
      </c>
      <c r="CD2977" s="9"/>
      <c r="CE2977" s="38"/>
      <c r="CF2977" s="38"/>
      <c r="CG2977" s="38"/>
      <c r="CH2977" s="38"/>
    </row>
    <row r="2978" spans="2:91" ht="18.600000000000001" customHeight="1" thickTop="1" thickBot="1">
      <c r="B2978" s="129">
        <v>8.0200000000000102</v>
      </c>
      <c r="D2978" s="29">
        <v>1</v>
      </c>
      <c r="E2978" s="30">
        <v>0</v>
      </c>
      <c r="F2978" s="31">
        <v>0</v>
      </c>
      <c r="G2978" s="32">
        <f t="shared" ref="G2978:G3041" si="28694">-1/($E$8*$B2978)</f>
        <v>-8.2192019950124595E-2</v>
      </c>
      <c r="I2978" s="29">
        <v>1</v>
      </c>
      <c r="J2978" s="33">
        <v>0</v>
      </c>
      <c r="K2978" s="31">
        <v>0</v>
      </c>
      <c r="L2978" s="32">
        <v>0</v>
      </c>
      <c r="N2978" s="29">
        <f t="shared" ref="N2978" si="28695">D2978*I2978+F2978*I2981-E2978*J2978-G2978*J2981</f>
        <v>0.98735943703798756</v>
      </c>
      <c r="O2978" s="33">
        <f t="shared" ref="O2978" si="28696">(D2978*J2978+E2978*I2978+F2978*J2981+G2978*I2981)</f>
        <v>0</v>
      </c>
      <c r="P2978" s="31">
        <f t="shared" ref="P2978" si="28697">D2978*K2978+F2978*K2981-E2978*L2978-G2978*L2981</f>
        <v>0</v>
      </c>
      <c r="Q2978" s="32">
        <f t="shared" ref="Q2978" si="28698">(D2978*L2978+E2978*K2978+F2978*L2981+G2978*K2981)</f>
        <v>-8.2192019950124595E-2</v>
      </c>
      <c r="S2978" s="29">
        <v>1</v>
      </c>
      <c r="T2978" s="30">
        <v>0</v>
      </c>
      <c r="U2978" s="31">
        <v>0</v>
      </c>
      <c r="V2978" s="32">
        <f t="shared" ref="V2978:V3041" si="28699">-1/($T$8*$B2978)</f>
        <v>-0.15967206982543622</v>
      </c>
      <c r="X2978" s="29">
        <f t="shared" ref="X2978" si="28700">N2978*S2978+P2978*S2981-O2978*T2978-Q2978*T2981</f>
        <v>0.98735943703798756</v>
      </c>
      <c r="Y2978" s="33">
        <f t="shared" ref="Y2978" si="28701">(N2978*T2978+O2978*S2978+P2978*T2981+Q2978*S2981)</f>
        <v>0</v>
      </c>
      <c r="Z2978" s="31">
        <f t="shared" ref="Z2978" si="28702">N2978*U2978+P2978*U2981-O2978*V2978-Q2978*V2981</f>
        <v>0</v>
      </c>
      <c r="AA2978" s="32">
        <f t="shared" ref="AA2978" si="28703">(N2978*V2978+O2978*U2978+P2978*V2981+Q2978*U2981)</f>
        <v>-0.23984574492365754</v>
      </c>
      <c r="AB2978" s="8"/>
      <c r="AC2978" s="29">
        <v>1</v>
      </c>
      <c r="AD2978" s="33">
        <v>0</v>
      </c>
      <c r="AE2978" s="31">
        <v>0</v>
      </c>
      <c r="AF2978" s="32">
        <v>0</v>
      </c>
      <c r="AH2978" s="29">
        <f t="shared" ref="AH2978" si="28704">X2978*AC2978+Z2978*AC2981-Y2978*AD2978-AA2978*AD2981</f>
        <v>0.95862797630087737</v>
      </c>
      <c r="AI2978" s="33">
        <f t="shared" ref="AI2978" si="28705">(X2978*AD2978+Y2978*AC2978+Z2978*AD2981+AA2978*AC2981)</f>
        <v>0</v>
      </c>
      <c r="AJ2978" s="31">
        <f t="shared" ref="AJ2978" si="28706">X2978*AE2978+Z2978*AE2981-Y2978*AF2978-AA2978*AF2981</f>
        <v>0</v>
      </c>
      <c r="AK2978" s="32">
        <f t="shared" ref="AK2978" si="28707">(X2978*AF2978+Y2978*AE2978+Z2978*AF2981+AA2978*AE2981)</f>
        <v>-0.23984574492365754</v>
      </c>
      <c r="AL2978" s="8"/>
      <c r="AM2978" s="29">
        <v>1</v>
      </c>
      <c r="AN2978" s="30">
        <v>0</v>
      </c>
      <c r="AO2978" s="31">
        <v>0</v>
      </c>
      <c r="AP2978" s="32">
        <f t="shared" ref="AP2978:AP3041" si="28708">-1/($AN$8*$B2978)</f>
        <v>-0.14439276807980031</v>
      </c>
      <c r="AR2978" s="29">
        <f t="shared" ref="AR2978" si="28709">AH2978*AM2978+AJ2978*AM2981-AI2978*AN2978-AK2978*AN2981</f>
        <v>0.95862797630087737</v>
      </c>
      <c r="AS2978" s="33">
        <f t="shared" ref="AS2978" si="28710">(AH2978*AN2978+AI2978*AM2978+AJ2978*AN2981+AK2978*AM2981)</f>
        <v>0</v>
      </c>
      <c r="AT2978" s="31">
        <f t="shared" ref="AT2978" si="28711">AH2978*AO2978+AJ2978*AO2981-AI2978*AP2978-AK2978*AP2981</f>
        <v>0</v>
      </c>
      <c r="AU2978" s="32">
        <f t="shared" ref="AU2978" si="28712">(AH2978*AP2978+AI2978*AO2978+AJ2978*AP2981+AK2978*AO2981)</f>
        <v>-0.37826469198047841</v>
      </c>
      <c r="AV2978" s="8"/>
      <c r="AW2978" s="29">
        <v>1</v>
      </c>
      <c r="AX2978" s="33">
        <v>0</v>
      </c>
      <c r="AY2978" s="31">
        <v>0</v>
      </c>
      <c r="AZ2978" s="32">
        <v>0</v>
      </c>
      <c r="BB2978" s="29">
        <f t="shared" ref="BB2978" si="28713">AR2978*AW2978+AT2978*AW2981-AS2978*AX2978-AU2978*AX2981</f>
        <v>0.91744791585137642</v>
      </c>
      <c r="BC2978" s="33">
        <f t="shared" ref="BC2978" si="28714">(AR2978*AX2978+AS2978*AW2978+AT2978*AX2981+AU2978*AW2981)</f>
        <v>0</v>
      </c>
      <c r="BD2978" s="31">
        <f t="shared" ref="BD2978" si="28715">AR2978*AY2978+AT2978*AY2981-AS2978*AZ2978-AU2978*AZ2981</f>
        <v>0</v>
      </c>
      <c r="BE2978" s="32">
        <f t="shared" ref="BE2978" si="28716">(AR2978*AZ2978+AS2978*AY2978+AT2978*AZ2981+AU2978*AY2981)</f>
        <v>-0.37826469198047841</v>
      </c>
      <c r="BF2978" s="8"/>
      <c r="BG2978" s="29">
        <v>1</v>
      </c>
      <c r="BH2978" s="30">
        <v>0</v>
      </c>
      <c r="BI2978" s="31">
        <v>0</v>
      </c>
      <c r="BJ2978" s="32">
        <f t="shared" ref="BJ2978:BJ3041" si="28717">-1/($BH$8*$B2978)</f>
        <v>-5.0771820448877743E-2</v>
      </c>
      <c r="BL2978" s="29">
        <f t="shared" ref="BL2978" si="28718">BB2978*BG2978+BD2978*BG2981-BC2978*BH2978-BE2978*BH2981</f>
        <v>0.91744791585137642</v>
      </c>
      <c r="BM2978" s="33">
        <f t="shared" ref="BM2978" si="28719">(BB2978*BH2978+BC2978*BG2978+BD2978*BH2981+BE2978*BG2981)</f>
        <v>0</v>
      </c>
      <c r="BN2978" s="31">
        <f t="shared" ref="BN2978" si="28720">BB2978*BI2978+BD2978*BI2981-BC2978*BJ2978-BE2978*BJ2981</f>
        <v>0</v>
      </c>
      <c r="BO2978" s="32">
        <f t="shared" ref="BO2978" si="28721">(BB2978*BJ2978+BC2978*BI2978+BD2978*BJ2981+BE2978*BI2981)</f>
        <v>-0.4248451928352816</v>
      </c>
      <c r="BP2978" s="8"/>
      <c r="BQ2978" s="34">
        <v>1</v>
      </c>
      <c r="BR2978" s="35">
        <v>0</v>
      </c>
      <c r="BS2978" s="11">
        <v>0</v>
      </c>
      <c r="BT2978" s="36">
        <v>0</v>
      </c>
      <c r="BV2978" s="29">
        <f t="shared" ref="BV2978" si="28722">BL2978*BQ2978+BN2978*BQ2981-BM2978*BR2978-BO2978*BR2981</f>
        <v>0.91744791585137642</v>
      </c>
      <c r="BW2978" s="33">
        <f t="shared" ref="BW2978" si="28723">(BL2978*BR2978+BM2978*BQ2978+BN2978*BR2981+BO2978*BQ2981)</f>
        <v>-0.4248451928352816</v>
      </c>
      <c r="BX2978" s="31">
        <f t="shared" ref="BX2978" si="28724">BL2978*BS2978+BN2978*BS2981-BM2978*BT2978-BO2978*BT2981</f>
        <v>0</v>
      </c>
      <c r="BY2978" s="32">
        <f t="shared" ref="BY2978" si="28725">(BL2978*BT2978+BM2978*BS2978+BN2978*BT2981+BO2978*BS2981)</f>
        <v>-0.4248451928352816</v>
      </c>
      <c r="CA2978" s="37">
        <f t="shared" ref="CA2978" si="28726">20*LOG(((1+$BR$8)/$BR$8)/((BV2978+BV2981)^2+(BW2978+BW2981)^2)^0.5)</f>
        <v>-2.9647431199881814E-3</v>
      </c>
      <c r="CC2978" s="134">
        <f t="shared" ref="CC2978" si="28727">((BV2978^2+BW2978^2)^0.5)/((BV2981^2+BW2981^2)^0.5)</f>
        <v>1.0210310175649655</v>
      </c>
      <c r="CD2978" s="9"/>
      <c r="CE2978" s="38"/>
      <c r="CF2978" s="38"/>
      <c r="CG2978" s="38"/>
      <c r="CH2978" s="38"/>
      <c r="CM2978" s="129">
        <v>8.0000000000000107</v>
      </c>
    </row>
    <row r="2979" spans="2:91" ht="18.600000000000001" customHeight="1" thickBot="1">
      <c r="D2979" s="39"/>
      <c r="G2979" s="40"/>
      <c r="I2979" s="39"/>
      <c r="L2979" s="40"/>
      <c r="N2979" s="39"/>
      <c r="Q2979" s="40"/>
      <c r="S2979" s="39"/>
      <c r="V2979" s="40"/>
      <c r="X2979" s="39"/>
      <c r="AA2979" s="40"/>
      <c r="AC2979" s="39"/>
      <c r="AF2979" s="40"/>
      <c r="AH2979" s="39"/>
      <c r="AK2979" s="40"/>
      <c r="AM2979" s="39"/>
      <c r="AP2979" s="40"/>
      <c r="AR2979" s="39"/>
      <c r="AU2979" s="40"/>
      <c r="AW2979" s="39"/>
      <c r="AZ2979" s="40"/>
      <c r="BB2979" s="39"/>
      <c r="BE2979" s="40"/>
      <c r="BG2979" s="39"/>
      <c r="BJ2979" s="40"/>
      <c r="BL2979" s="39"/>
      <c r="BO2979" s="40"/>
      <c r="BQ2979" s="34"/>
      <c r="BR2979" s="11"/>
      <c r="BS2979" s="11"/>
      <c r="BT2979" s="41"/>
      <c r="BV2979" s="39"/>
      <c r="BY2979" s="40"/>
      <c r="CC2979" s="135"/>
      <c r="CD2979" s="9"/>
      <c r="CE2979" s="38"/>
      <c r="CF2979" s="38"/>
      <c r="CG2979" s="38"/>
      <c r="CH2979" s="38"/>
    </row>
    <row r="2980" spans="2:91" ht="18.600000000000001" customHeight="1" thickBot="1">
      <c r="D2980" s="258" t="s">
        <v>129</v>
      </c>
      <c r="E2980" s="259"/>
      <c r="F2980" s="260" t="s">
        <v>130</v>
      </c>
      <c r="G2980" s="261"/>
      <c r="H2980" s="229"/>
      <c r="I2980" s="258" t="s">
        <v>131</v>
      </c>
      <c r="J2980" s="259"/>
      <c r="K2980" s="260" t="s">
        <v>132</v>
      </c>
      <c r="L2980" s="261"/>
      <c r="N2980" s="253" t="s">
        <v>133</v>
      </c>
      <c r="O2980" s="254"/>
      <c r="P2980" s="255" t="s">
        <v>134</v>
      </c>
      <c r="Q2980" s="256"/>
      <c r="S2980" s="258" t="s">
        <v>135</v>
      </c>
      <c r="T2980" s="259"/>
      <c r="U2980" s="260" t="s">
        <v>136</v>
      </c>
      <c r="V2980" s="261"/>
      <c r="W2980" s="8"/>
      <c r="X2980" s="253" t="s">
        <v>137</v>
      </c>
      <c r="Y2980" s="254"/>
      <c r="Z2980" s="255" t="s">
        <v>138</v>
      </c>
      <c r="AA2980" s="256"/>
      <c r="AB2980" s="8"/>
      <c r="AC2980" s="258" t="s">
        <v>139</v>
      </c>
      <c r="AD2980" s="259"/>
      <c r="AE2980" s="260" t="s">
        <v>140</v>
      </c>
      <c r="AF2980" s="261"/>
      <c r="AG2980" s="8"/>
      <c r="AH2980" s="253" t="s">
        <v>141</v>
      </c>
      <c r="AI2980" s="254"/>
      <c r="AJ2980" s="255" t="s">
        <v>142</v>
      </c>
      <c r="AK2980" s="256"/>
      <c r="AL2980" s="8"/>
      <c r="AM2980" s="258" t="s">
        <v>143</v>
      </c>
      <c r="AN2980" s="259"/>
      <c r="AO2980" s="260" t="s">
        <v>144</v>
      </c>
      <c r="AP2980" s="261"/>
      <c r="AR2980" s="253" t="s">
        <v>145</v>
      </c>
      <c r="AS2980" s="254"/>
      <c r="AT2980" s="255" t="s">
        <v>146</v>
      </c>
      <c r="AU2980" s="256"/>
      <c r="AV2980" s="4"/>
      <c r="AW2980" s="258" t="s">
        <v>147</v>
      </c>
      <c r="AX2980" s="259"/>
      <c r="AY2980" s="260" t="s">
        <v>148</v>
      </c>
      <c r="AZ2980" s="261"/>
      <c r="BA2980" s="8"/>
      <c r="BB2980" s="253" t="s">
        <v>149</v>
      </c>
      <c r="BC2980" s="254"/>
      <c r="BD2980" s="255" t="s">
        <v>150</v>
      </c>
      <c r="BE2980" s="256"/>
      <c r="BF2980" s="4"/>
      <c r="BG2980" s="258" t="s">
        <v>151</v>
      </c>
      <c r="BH2980" s="259"/>
      <c r="BI2980" s="260" t="s">
        <v>152</v>
      </c>
      <c r="BJ2980" s="261"/>
      <c r="BK2980" s="4"/>
      <c r="BL2980" s="253" t="s">
        <v>153</v>
      </c>
      <c r="BM2980" s="254"/>
      <c r="BN2980" s="255" t="s">
        <v>154</v>
      </c>
      <c r="BO2980" s="256"/>
      <c r="BP2980" s="4"/>
      <c r="BQ2980" s="258" t="s">
        <v>155</v>
      </c>
      <c r="BR2980" s="259"/>
      <c r="BS2980" s="260" t="s">
        <v>156</v>
      </c>
      <c r="BT2980" s="261"/>
      <c r="BU2980" s="8"/>
      <c r="BV2980" s="253" t="s">
        <v>157</v>
      </c>
      <c r="BW2980" s="254"/>
      <c r="BX2980" s="255" t="s">
        <v>158</v>
      </c>
      <c r="BY2980" s="256"/>
      <c r="CA2980" s="46" t="s">
        <v>16</v>
      </c>
      <c r="CC2980" s="136" t="s">
        <v>71</v>
      </c>
      <c r="CD2980" s="9"/>
      <c r="CE2980" s="38"/>
      <c r="CF2980" s="38"/>
      <c r="CG2980" s="38"/>
      <c r="CH2980" s="38"/>
    </row>
    <row r="2981" spans="2:91" ht="18.600000000000001" customHeight="1" thickTop="1" thickBot="1">
      <c r="D2981" s="29">
        <v>0</v>
      </c>
      <c r="E2981" s="33">
        <v>0</v>
      </c>
      <c r="F2981" s="31">
        <v>1</v>
      </c>
      <c r="G2981" s="32">
        <v>0</v>
      </c>
      <c r="I2981" s="29">
        <v>0</v>
      </c>
      <c r="J2981" s="33">
        <f t="shared" ref="J2981" si="28728">IF(0=(1-$J$8*$K$8*$B2978^2),10^14,$B2978*$J$8/(1-$J$8*$K$8*$B2978^2))</f>
        <v>-0.15379306859331215</v>
      </c>
      <c r="K2981" s="31">
        <v>1</v>
      </c>
      <c r="L2981" s="32">
        <v>0</v>
      </c>
      <c r="N2981" s="29">
        <f t="shared" ref="N2981" si="28729">D2981*I2978+F2981*I2981-E2981*J2978-G2981*J2981</f>
        <v>0</v>
      </c>
      <c r="O2981" s="33">
        <f t="shared" ref="O2981" si="28730">(D2981*J2978+E2981*I2978+F2981*J2981+G2981*I2981)</f>
        <v>-0.15379306859331215</v>
      </c>
      <c r="P2981" s="31">
        <f t="shared" ref="P2981" si="28731">D2981*K2978+F2981*K2981-E2981*L2978-G2981*L2981</f>
        <v>1</v>
      </c>
      <c r="Q2981" s="32">
        <f t="shared" ref="Q2981" si="28732">(D2981*L2978+E2981*K2978+F2981*L2981+G2981*K2981)</f>
        <v>0</v>
      </c>
      <c r="S2981" s="29">
        <v>0</v>
      </c>
      <c r="T2981" s="33">
        <v>0</v>
      </c>
      <c r="U2981" s="31">
        <v>1</v>
      </c>
      <c r="V2981" s="32">
        <v>0</v>
      </c>
      <c r="X2981" s="29">
        <f t="shared" ref="X2981" si="28733">N2981*S2978+P2981*S2981-O2981*T2978-Q2981*T2981</f>
        <v>0</v>
      </c>
      <c r="Y2981" s="33">
        <f t="shared" ref="Y2981" si="28734">(N2981*T2978+O2981*S2978+P2981*T2981+Q2981*S2981)</f>
        <v>-0.15379306859331215</v>
      </c>
      <c r="Z2981" s="31">
        <f t="shared" ref="Z2981" si="28735">N2981*U2978+P2981*U2981-O2981*V2978-Q2981*V2981</f>
        <v>0.97544354241290054</v>
      </c>
      <c r="AA2981" s="32">
        <f t="shared" ref="AA2981" si="28736">(N2981*V2978+O2981*U2978+P2981*V2981+Q2981*U2981)</f>
        <v>0</v>
      </c>
      <c r="AB2981" s="8"/>
      <c r="AC2981" s="29">
        <v>0</v>
      </c>
      <c r="AD2981" s="33">
        <f t="shared" ref="AD2981" si="28737">IF(0=(1-$AD$8*$AE$8*$B2978^2),10^14,$B2978*$AD$8/(1-$AD$8*$AE$8*$B2978^2))</f>
        <v>-0.11979141321125131</v>
      </c>
      <c r="AE2981" s="31">
        <v>1</v>
      </c>
      <c r="AF2981" s="32">
        <v>0</v>
      </c>
      <c r="AH2981" s="29">
        <f t="shared" ref="AH2981" si="28738">X2981*AC2978+Z2981*AC2981-Y2981*AD2978-AA2981*AD2981</f>
        <v>0</v>
      </c>
      <c r="AI2981" s="33">
        <f t="shared" ref="AI2981" si="28739">(X2981*AD2978+Y2981*AC2978+Z2981*AD2981+AA2981*AC2981)</f>
        <v>-0.27064282904674264</v>
      </c>
      <c r="AJ2981" s="31">
        <f t="shared" ref="AJ2981" si="28740">X2981*AE2978+Z2981*AE2981-Y2981*AF2978-AA2981*AF2981</f>
        <v>0.97544354241290054</v>
      </c>
      <c r="AK2981" s="32">
        <f t="shared" ref="AK2981" si="28741">(X2981*AF2978+Y2981*AE2978+Z2981*AF2981+AA2981*AE2981)</f>
        <v>0</v>
      </c>
      <c r="AL2981" s="8"/>
      <c r="AM2981" s="29">
        <v>0</v>
      </c>
      <c r="AN2981" s="33">
        <v>0</v>
      </c>
      <c r="AO2981" s="31">
        <v>1</v>
      </c>
      <c r="AP2981" s="32">
        <v>0</v>
      </c>
      <c r="AR2981" s="29">
        <f t="shared" ref="AR2981" si="28742">AH2981*AM2978+AJ2981*AM2981-AI2981*AN2978-AK2981*AN2981</f>
        <v>0</v>
      </c>
      <c r="AS2981" s="33">
        <f t="shared" ref="AS2981" si="28743">(AH2981*AN2978+AI2981*AM2978+AJ2981*AN2981+AK2981*AM2981)</f>
        <v>-0.27064282904674264</v>
      </c>
      <c r="AT2981" s="31">
        <f t="shared" ref="AT2981" si="28744">AH2981*AO2978+AJ2981*AO2981-AI2981*AP2978-AK2981*AP2981</f>
        <v>0.93636467516589317</v>
      </c>
      <c r="AU2981" s="32">
        <f t="shared" ref="AU2981" si="28745">(AH2981*AP2978+AI2981*AO2978+AJ2981*AP2981+AK2981*AO2981)</f>
        <v>0</v>
      </c>
      <c r="AV2981" s="8"/>
      <c r="AW2981" s="29">
        <v>0</v>
      </c>
      <c r="AX2981" s="33">
        <f t="shared" ref="AX2981" si="28746">IF(0=(1-$AX$8*$AY$8*$B2978^2),10^14,$B2978*$AX$8/(1-$AX$8*$AY$8*$B2978^2))</f>
        <v>-0.10886572636186255</v>
      </c>
      <c r="AY2981" s="31">
        <v>1</v>
      </c>
      <c r="AZ2981" s="32">
        <v>0</v>
      </c>
      <c r="BB2981" s="29">
        <f t="shared" ref="BB2981" si="28747">AR2981*AW2978+AT2981*AW2981-AS2981*AX2978-AU2981*AX2981</f>
        <v>0</v>
      </c>
      <c r="BC2981" s="33">
        <f t="shared" ref="BC2981" si="28748">(AR2981*AX2978+AS2981*AW2978+AT2981*AX2981+AU2981*AW2981)</f>
        <v>-0.37258084954826709</v>
      </c>
      <c r="BD2981" s="31">
        <f t="shared" ref="BD2981" si="28749">AR2981*AY2978+AT2981*AY2981-AS2981*AZ2978-AU2981*AZ2981</f>
        <v>0.93636467516589317</v>
      </c>
      <c r="BE2981" s="32">
        <f t="shared" ref="BE2981" si="28750">(AR2981*AZ2978+AS2981*AY2978+AT2981*AZ2981+AU2981*AY2981)</f>
        <v>0</v>
      </c>
      <c r="BF2981" s="8"/>
      <c r="BG2981" s="29">
        <v>0</v>
      </c>
      <c r="BH2981" s="33">
        <v>0</v>
      </c>
      <c r="BI2981" s="31">
        <v>1</v>
      </c>
      <c r="BJ2981" s="32">
        <v>0</v>
      </c>
      <c r="BL2981" s="29">
        <f t="shared" ref="BL2981" si="28751">BB2981*BG2978+BD2981*BG2981-BC2981*BH2978-BE2981*BH2981</f>
        <v>0</v>
      </c>
      <c r="BM2981" s="33">
        <f t="shared" ref="BM2981" si="28752">(BB2981*BH2978+BC2981*BG2978+BD2981*BH2981+BE2981*BG2981)</f>
        <v>-0.37258084954826709</v>
      </c>
      <c r="BN2981" s="31">
        <f t="shared" ref="BN2981" si="28753">BB2981*BI2978+BD2981*BI2981-BC2981*BJ2978-BE2981*BJ2981</f>
        <v>0.91744806716993821</v>
      </c>
      <c r="BO2981" s="32">
        <f t="shared" ref="BO2981" si="28754">(BB2981*BJ2978+BC2981*BI2978+BD2981*BJ2981+BE2981*BI2981)</f>
        <v>0</v>
      </c>
      <c r="BP2981" s="8"/>
      <c r="BQ2981" s="19">
        <f t="shared" ref="BQ2981:BQ3044" si="28755">1/$BR$8</f>
        <v>1</v>
      </c>
      <c r="BR2981" s="47">
        <v>0</v>
      </c>
      <c r="BS2981" s="48">
        <v>1</v>
      </c>
      <c r="BT2981" s="49">
        <v>0</v>
      </c>
      <c r="BV2981" s="29">
        <f t="shared" ref="BV2981" si="28756">BL2981*BQ2978+BN2981*BQ2981-BM2981*BR2978-BO2981*BR2981</f>
        <v>0.91744806716993821</v>
      </c>
      <c r="BW2981" s="33">
        <f t="shared" ref="BW2981" si="28757">(BL2981*BR2978+BM2981*BQ2978+BN2981*BR2981+BO2981*BQ2981)</f>
        <v>-0.37258084954826709</v>
      </c>
      <c r="BX2981" s="31">
        <f t="shared" ref="BX2981" si="28758">BL2981*BS2978+BN2981*BS2981-BM2981*BT2978-BO2981*BT2981</f>
        <v>0.91744806716993821</v>
      </c>
      <c r="BY2981" s="32">
        <f t="shared" ref="BY2981" si="28759">(BL2981*BT2978+BM2981*BS2978+BN2981*BT2981+BO2981*BS2981)</f>
        <v>0</v>
      </c>
      <c r="CA2981" s="50">
        <f t="shared" ref="CA2981" si="28760">(180/PI())*ATAN(-1*(BW2978+BW2981)/(BV2978+BV2981))</f>
        <v>23.489246988171153</v>
      </c>
      <c r="CC2981" s="137">
        <f t="shared" ref="CC2981" si="28761">20*LOG(((1-(10^(CA2978/20)^2)*(1-((1-CC2978)/(1+CC2978))^2))^0.5))</f>
        <v>-31.020228377443896</v>
      </c>
      <c r="CD2981" s="9"/>
      <c r="CE2981" s="38"/>
      <c r="CF2981" s="38"/>
      <c r="CG2981" s="38"/>
      <c r="CH2981" s="38"/>
    </row>
    <row r="2982" spans="2:91" ht="18.600000000000001" customHeight="1">
      <c r="CC2982" s="42"/>
    </row>
    <row r="2983" spans="2:91" ht="18.600000000000001" customHeight="1" thickBot="1">
      <c r="E2983" s="22" t="s">
        <v>4</v>
      </c>
      <c r="J2983" s="22" t="s">
        <v>5</v>
      </c>
      <c r="O2983" s="22" t="s">
        <v>6</v>
      </c>
      <c r="T2983" s="22" t="s">
        <v>7</v>
      </c>
      <c r="Y2983" s="22" t="s">
        <v>8</v>
      </c>
      <c r="AD2983" s="22" t="s">
        <v>65</v>
      </c>
      <c r="AI2983" s="22" t="s">
        <v>9</v>
      </c>
      <c r="AN2983" s="22" t="s">
        <v>66</v>
      </c>
      <c r="AS2983" s="22" t="s">
        <v>51</v>
      </c>
      <c r="AX2983" s="22" t="s">
        <v>67</v>
      </c>
      <c r="BC2983" s="22" t="s">
        <v>52</v>
      </c>
      <c r="BH2983" s="22" t="s">
        <v>68</v>
      </c>
      <c r="BM2983" s="22" t="s">
        <v>63</v>
      </c>
      <c r="BQ2983" s="23" t="s">
        <v>69</v>
      </c>
      <c r="BR2983" s="23"/>
      <c r="BS2983" s="24"/>
      <c r="BT2983" s="24"/>
      <c r="BU2983" s="24"/>
      <c r="BW2983" s="22" t="s">
        <v>64</v>
      </c>
    </row>
    <row r="2984" spans="2:91" ht="18.600000000000001" customHeight="1" thickBot="1">
      <c r="D2984" s="249" t="s">
        <v>103</v>
      </c>
      <c r="E2984" s="250"/>
      <c r="F2984" s="251" t="s">
        <v>104</v>
      </c>
      <c r="G2984" s="252"/>
      <c r="H2984" s="229"/>
      <c r="I2984" s="253" t="s">
        <v>11</v>
      </c>
      <c r="J2984" s="254"/>
      <c r="K2984" s="255" t="s">
        <v>12</v>
      </c>
      <c r="L2984" s="256"/>
      <c r="M2984" s="24"/>
      <c r="N2984" s="253" t="s">
        <v>105</v>
      </c>
      <c r="O2984" s="254"/>
      <c r="P2984" s="255" t="s">
        <v>106</v>
      </c>
      <c r="Q2984" s="256"/>
      <c r="R2984" s="24"/>
      <c r="S2984" s="249" t="s">
        <v>107</v>
      </c>
      <c r="T2984" s="250"/>
      <c r="U2984" s="251" t="s">
        <v>108</v>
      </c>
      <c r="V2984" s="252"/>
      <c r="W2984" s="8"/>
      <c r="X2984" s="253" t="s">
        <v>109</v>
      </c>
      <c r="Y2984" s="254"/>
      <c r="Z2984" s="255" t="s">
        <v>110</v>
      </c>
      <c r="AA2984" s="256"/>
      <c r="AB2984" s="8"/>
      <c r="AC2984" s="253" t="s">
        <v>111</v>
      </c>
      <c r="AD2984" s="254"/>
      <c r="AE2984" s="255" t="s">
        <v>14</v>
      </c>
      <c r="AF2984" s="256"/>
      <c r="AG2984" s="8"/>
      <c r="AH2984" s="253" t="s">
        <v>112</v>
      </c>
      <c r="AI2984" s="254"/>
      <c r="AJ2984" s="255" t="s">
        <v>113</v>
      </c>
      <c r="AK2984" s="256"/>
      <c r="AL2984" s="8"/>
      <c r="AM2984" s="249" t="s">
        <v>114</v>
      </c>
      <c r="AN2984" s="250"/>
      <c r="AO2984" s="251" t="s">
        <v>115</v>
      </c>
      <c r="AP2984" s="252"/>
      <c r="AQ2984" s="24"/>
      <c r="AR2984" s="253" t="s">
        <v>116</v>
      </c>
      <c r="AS2984" s="254"/>
      <c r="AT2984" s="255" t="s">
        <v>13</v>
      </c>
      <c r="AU2984" s="256"/>
      <c r="AV2984" s="4"/>
      <c r="AW2984" s="253" t="s">
        <v>117</v>
      </c>
      <c r="AX2984" s="254"/>
      <c r="AY2984" s="255" t="s">
        <v>118</v>
      </c>
      <c r="AZ2984" s="256"/>
      <c r="BA2984" s="8"/>
      <c r="BB2984" s="253" t="s">
        <v>119</v>
      </c>
      <c r="BC2984" s="254"/>
      <c r="BD2984" s="255" t="s">
        <v>120</v>
      </c>
      <c r="BE2984" s="256"/>
      <c r="BF2984" s="4"/>
      <c r="BG2984" s="249" t="s">
        <v>121</v>
      </c>
      <c r="BH2984" s="250"/>
      <c r="BI2984" s="251" t="s">
        <v>122</v>
      </c>
      <c r="BJ2984" s="252"/>
      <c r="BK2984" s="4"/>
      <c r="BL2984" s="253" t="s">
        <v>123</v>
      </c>
      <c r="BM2984" s="254"/>
      <c r="BN2984" s="255" t="s">
        <v>124</v>
      </c>
      <c r="BO2984" s="256"/>
      <c r="BP2984" s="4"/>
      <c r="BQ2984" s="253" t="s">
        <v>125</v>
      </c>
      <c r="BR2984" s="254"/>
      <c r="BS2984" s="255" t="s">
        <v>126</v>
      </c>
      <c r="BT2984" s="256"/>
      <c r="BU2984" s="8"/>
      <c r="BV2984" s="253" t="s">
        <v>127</v>
      </c>
      <c r="BW2984" s="254"/>
      <c r="BX2984" s="255" t="s">
        <v>128</v>
      </c>
      <c r="BY2984" s="256"/>
      <c r="CA2984" s="27" t="s">
        <v>15</v>
      </c>
      <c r="CC2984" s="133" t="s">
        <v>70</v>
      </c>
      <c r="CD2984" s="9"/>
      <c r="CE2984" s="38"/>
      <c r="CF2984" s="38"/>
      <c r="CG2984" s="38"/>
      <c r="CH2984" s="38"/>
    </row>
    <row r="2985" spans="2:91" ht="18.600000000000001" customHeight="1" thickTop="1" thickBot="1">
      <c r="B2985" s="129">
        <v>8.0400000000000098</v>
      </c>
      <c r="D2985" s="29">
        <v>1</v>
      </c>
      <c r="E2985" s="30">
        <v>0</v>
      </c>
      <c r="F2985" s="31">
        <v>0</v>
      </c>
      <c r="G2985" s="32">
        <f t="shared" ref="G2985:G3048" si="28762">-1/($E$8*$B2985)</f>
        <v>-8.1987562189054633E-2</v>
      </c>
      <c r="I2985" s="29">
        <v>1</v>
      </c>
      <c r="J2985" s="33">
        <v>0</v>
      </c>
      <c r="K2985" s="31">
        <v>0</v>
      </c>
      <c r="L2985" s="32">
        <v>0</v>
      </c>
      <c r="N2985" s="29">
        <f t="shared" ref="N2985" si="28763">D2985*I2985+F2985*I2988-E2985*J2985-G2985*J2988</f>
        <v>0.98742239704706092</v>
      </c>
      <c r="O2985" s="33">
        <f t="shared" ref="O2985" si="28764">(D2985*J2985+E2985*I2985+F2985*J2988+G2985*I2988)</f>
        <v>0</v>
      </c>
      <c r="P2985" s="31">
        <f t="shared" ref="P2985" si="28765">D2985*K2985+F2985*K2988-E2985*L2985-G2985*L2988</f>
        <v>0</v>
      </c>
      <c r="Q2985" s="32">
        <f t="shared" ref="Q2985" si="28766">(D2985*L2985+E2985*K2985+F2985*L2988+G2985*K2988)</f>
        <v>-8.1987562189054633E-2</v>
      </c>
      <c r="S2985" s="29">
        <v>1</v>
      </c>
      <c r="T2985" s="30">
        <v>0</v>
      </c>
      <c r="U2985" s="31">
        <v>0</v>
      </c>
      <c r="V2985" s="32">
        <f t="shared" ref="V2985:V3048" si="28767">-1/($T$8*$B2985)</f>
        <v>-0.15927487562189033</v>
      </c>
      <c r="X2985" s="29">
        <f t="shared" ref="X2985" si="28768">N2985*S2985+P2985*S2988-O2985*T2985-Q2985*T2988</f>
        <v>0.98742239704706092</v>
      </c>
      <c r="Y2985" s="33">
        <f t="shared" ref="Y2985" si="28769">(N2985*T2985+O2985*S2985+P2985*T2988+Q2985*S2988)</f>
        <v>0</v>
      </c>
      <c r="Z2985" s="31">
        <f t="shared" ref="Z2985" si="28770">N2985*U2985+P2985*U2988-O2985*V2985-Q2985*V2988</f>
        <v>0</v>
      </c>
      <c r="AA2985" s="32">
        <f t="shared" ref="AA2985" si="28771">(N2985*V2985+O2985*U2985+P2985*V2988+Q2985*U2988)</f>
        <v>-0.23925914166499407</v>
      </c>
      <c r="AB2985" s="8"/>
      <c r="AC2985" s="29">
        <v>1</v>
      </c>
      <c r="AD2985" s="33">
        <v>0</v>
      </c>
      <c r="AE2985" s="31">
        <v>0</v>
      </c>
      <c r="AF2985" s="32">
        <v>0</v>
      </c>
      <c r="AH2985" s="29">
        <f t="shared" ref="AH2985" si="28772">X2985*AC2985+Z2985*AC2988-Y2985*AD2985-AA2985*AD2988</f>
        <v>0.95883376894744676</v>
      </c>
      <c r="AI2985" s="33">
        <f t="shared" ref="AI2985" si="28773">(X2985*AD2985+Y2985*AC2985+Z2985*AD2988+AA2985*AC2988)</f>
        <v>0</v>
      </c>
      <c r="AJ2985" s="31">
        <f t="shared" ref="AJ2985" si="28774">X2985*AE2985+Z2985*AE2988-Y2985*AF2985-AA2985*AF2988</f>
        <v>0</v>
      </c>
      <c r="AK2985" s="32">
        <f t="shared" ref="AK2985" si="28775">(X2985*AF2985+Y2985*AE2985+Z2985*AF2988+AA2985*AE2988)</f>
        <v>-0.23925914166499407</v>
      </c>
      <c r="AL2985" s="8"/>
      <c r="AM2985" s="29">
        <v>1</v>
      </c>
      <c r="AN2985" s="30">
        <v>0</v>
      </c>
      <c r="AO2985" s="31">
        <v>0</v>
      </c>
      <c r="AP2985" s="32">
        <f t="shared" ref="AP2985:AP3048" si="28776">-1/($AN$8*$B2985)</f>
        <v>-0.14403358208955205</v>
      </c>
      <c r="AR2985" s="29">
        <f t="shared" ref="AR2985" si="28777">AH2985*AM2985+AJ2985*AM2988-AI2985*AN2985-AK2985*AN2988</f>
        <v>0.95883376894744676</v>
      </c>
      <c r="AS2985" s="33">
        <f t="shared" ref="AS2985" si="28778">(AH2985*AN2985+AI2985*AM2985+AJ2985*AN2988+AK2985*AM2988)</f>
        <v>0</v>
      </c>
      <c r="AT2985" s="31">
        <f t="shared" ref="AT2985" si="28779">AH2985*AO2985+AJ2985*AO2988-AI2985*AP2985-AK2985*AP2988</f>
        <v>0</v>
      </c>
      <c r="AU2985" s="32">
        <f t="shared" ref="AU2985" si="28780">(AH2985*AP2985+AI2985*AO2985+AJ2985*AP2988+AK2985*AO2988)</f>
        <v>-0.37736340403492075</v>
      </c>
      <c r="AV2985" s="8"/>
      <c r="AW2985" s="29">
        <v>1</v>
      </c>
      <c r="AX2985" s="33">
        <v>0</v>
      </c>
      <c r="AY2985" s="31">
        <v>0</v>
      </c>
      <c r="AZ2985" s="32">
        <v>0</v>
      </c>
      <c r="BB2985" s="29">
        <f t="shared" ref="BB2985" si="28781">AR2985*AW2985+AT2985*AW2988-AS2985*AX2985-AU2985*AX2988</f>
        <v>0.91785535108591154</v>
      </c>
      <c r="BC2985" s="33">
        <f t="shared" ref="BC2985" si="28782">(AR2985*AX2985+AS2985*AW2985+AT2985*AX2988+AU2985*AW2988)</f>
        <v>0</v>
      </c>
      <c r="BD2985" s="31">
        <f t="shared" ref="BD2985" si="28783">AR2985*AY2985+AT2985*AY2988-AS2985*AZ2985-AU2985*AZ2988</f>
        <v>0</v>
      </c>
      <c r="BE2985" s="32">
        <f t="shared" ref="BE2985" si="28784">(AR2985*AZ2985+AS2985*AY2985+AT2985*AZ2988+AU2985*AY2988)</f>
        <v>-0.37736340403492075</v>
      </c>
      <c r="BF2985" s="8"/>
      <c r="BG2985" s="29">
        <v>1</v>
      </c>
      <c r="BH2985" s="30">
        <v>0</v>
      </c>
      <c r="BI2985" s="31">
        <v>0</v>
      </c>
      <c r="BJ2985" s="32">
        <f t="shared" ref="BJ2985:BJ3048" si="28785">-1/($BH$8*$B2985)</f>
        <v>-5.0645522388059631E-2</v>
      </c>
      <c r="BL2985" s="29">
        <f t="shared" ref="BL2985" si="28786">BB2985*BG2985+BD2985*BG2988-BC2985*BH2985-BE2985*BH2988</f>
        <v>0.91785535108591154</v>
      </c>
      <c r="BM2985" s="33">
        <f t="shared" ref="BM2985" si="28787">(BB2985*BH2985+BC2985*BG2985+BD2985*BH2988+BE2985*BG2988)</f>
        <v>0</v>
      </c>
      <c r="BN2985" s="31">
        <f t="shared" ref="BN2985" si="28788">BB2985*BI2985+BD2985*BI2988-BC2985*BJ2985-BE2985*BJ2988</f>
        <v>0</v>
      </c>
      <c r="BO2985" s="32">
        <f t="shared" ref="BO2985" si="28789">(BB2985*BJ2985+BC2985*BI2985+BD2985*BJ2988+BE2985*BI2988)</f>
        <v>-0.42384866776734259</v>
      </c>
      <c r="BP2985" s="8"/>
      <c r="BQ2985" s="34">
        <v>1</v>
      </c>
      <c r="BR2985" s="35">
        <v>0</v>
      </c>
      <c r="BS2985" s="11">
        <v>0</v>
      </c>
      <c r="BT2985" s="36">
        <v>0</v>
      </c>
      <c r="BV2985" s="29">
        <f t="shared" ref="BV2985" si="28790">BL2985*BQ2985+BN2985*BQ2988-BM2985*BR2985-BO2985*BR2988</f>
        <v>0.91785535108591154</v>
      </c>
      <c r="BW2985" s="33">
        <f t="shared" ref="BW2985" si="28791">(BL2985*BR2985+BM2985*BQ2985+BN2985*BR2988+BO2985*BQ2988)</f>
        <v>-0.42384866776734259</v>
      </c>
      <c r="BX2985" s="31">
        <f t="shared" ref="BX2985" si="28792">BL2985*BS2985+BN2985*BS2988-BM2985*BT2985-BO2985*BT2988</f>
        <v>0</v>
      </c>
      <c r="BY2985" s="32">
        <f t="shared" ref="BY2985" si="28793">(BL2985*BT2985+BM2985*BS2985+BN2985*BT2988+BO2985*BS2988)</f>
        <v>-0.42384866776734259</v>
      </c>
      <c r="CA2985" s="37">
        <f t="shared" ref="CA2985" si="28794">20*LOG(((1+$BR$8)/$BR$8)/((BV2985+BV2988)^2+(BW2985+BW2988)^2)^0.5)</f>
        <v>-2.9524751696864697E-3</v>
      </c>
      <c r="CC2985" s="134">
        <f t="shared" ref="CC2985" si="28795">((BV2985^2+BW2985^2)^0.5)/((BV2988^2+BW2988^2)^0.5)</f>
        <v>1.0209369636344878</v>
      </c>
      <c r="CD2985" s="9"/>
      <c r="CE2985" s="38"/>
      <c r="CF2985" s="38"/>
      <c r="CG2985" s="38"/>
      <c r="CH2985" s="38"/>
      <c r="CM2985" s="129">
        <v>8.0200000000000102</v>
      </c>
    </row>
    <row r="2986" spans="2:91" ht="18.600000000000001" customHeight="1" thickBot="1">
      <c r="D2986" s="39"/>
      <c r="G2986" s="40"/>
      <c r="I2986" s="39"/>
      <c r="L2986" s="40"/>
      <c r="N2986" s="39"/>
      <c r="Q2986" s="40"/>
      <c r="S2986" s="39"/>
      <c r="V2986" s="40"/>
      <c r="X2986" s="39"/>
      <c r="AA2986" s="40"/>
      <c r="AC2986" s="39"/>
      <c r="AF2986" s="40"/>
      <c r="AH2986" s="39"/>
      <c r="AK2986" s="40"/>
      <c r="AM2986" s="39"/>
      <c r="AP2986" s="40"/>
      <c r="AR2986" s="39"/>
      <c r="AU2986" s="40"/>
      <c r="AW2986" s="39"/>
      <c r="AZ2986" s="40"/>
      <c r="BB2986" s="39"/>
      <c r="BE2986" s="40"/>
      <c r="BG2986" s="39"/>
      <c r="BJ2986" s="40"/>
      <c r="BL2986" s="39"/>
      <c r="BO2986" s="40"/>
      <c r="BQ2986" s="34"/>
      <c r="BR2986" s="11"/>
      <c r="BS2986" s="11"/>
      <c r="BT2986" s="41"/>
      <c r="BV2986" s="39"/>
      <c r="BY2986" s="40"/>
      <c r="CC2986" s="135"/>
      <c r="CD2986" s="9"/>
      <c r="CE2986" s="38"/>
      <c r="CF2986" s="38"/>
      <c r="CG2986" s="38"/>
      <c r="CH2986" s="38"/>
    </row>
    <row r="2987" spans="2:91" ht="18.600000000000001" customHeight="1" thickBot="1">
      <c r="D2987" s="258" t="s">
        <v>129</v>
      </c>
      <c r="E2987" s="259"/>
      <c r="F2987" s="260" t="s">
        <v>130</v>
      </c>
      <c r="G2987" s="261"/>
      <c r="H2987" s="229"/>
      <c r="I2987" s="258" t="s">
        <v>131</v>
      </c>
      <c r="J2987" s="259"/>
      <c r="K2987" s="260" t="s">
        <v>132</v>
      </c>
      <c r="L2987" s="261"/>
      <c r="N2987" s="253" t="s">
        <v>133</v>
      </c>
      <c r="O2987" s="254"/>
      <c r="P2987" s="255" t="s">
        <v>134</v>
      </c>
      <c r="Q2987" s="256"/>
      <c r="S2987" s="258" t="s">
        <v>135</v>
      </c>
      <c r="T2987" s="259"/>
      <c r="U2987" s="260" t="s">
        <v>136</v>
      </c>
      <c r="V2987" s="261"/>
      <c r="W2987" s="8"/>
      <c r="X2987" s="253" t="s">
        <v>137</v>
      </c>
      <c r="Y2987" s="254"/>
      <c r="Z2987" s="255" t="s">
        <v>138</v>
      </c>
      <c r="AA2987" s="256"/>
      <c r="AB2987" s="8"/>
      <c r="AC2987" s="258" t="s">
        <v>139</v>
      </c>
      <c r="AD2987" s="259"/>
      <c r="AE2987" s="260" t="s">
        <v>140</v>
      </c>
      <c r="AF2987" s="261"/>
      <c r="AG2987" s="8"/>
      <c r="AH2987" s="253" t="s">
        <v>141</v>
      </c>
      <c r="AI2987" s="254"/>
      <c r="AJ2987" s="255" t="s">
        <v>142</v>
      </c>
      <c r="AK2987" s="256"/>
      <c r="AL2987" s="8"/>
      <c r="AM2987" s="258" t="s">
        <v>143</v>
      </c>
      <c r="AN2987" s="259"/>
      <c r="AO2987" s="260" t="s">
        <v>144</v>
      </c>
      <c r="AP2987" s="261"/>
      <c r="AR2987" s="253" t="s">
        <v>145</v>
      </c>
      <c r="AS2987" s="254"/>
      <c r="AT2987" s="255" t="s">
        <v>146</v>
      </c>
      <c r="AU2987" s="256"/>
      <c r="AV2987" s="4"/>
      <c r="AW2987" s="258" t="s">
        <v>147</v>
      </c>
      <c r="AX2987" s="259"/>
      <c r="AY2987" s="260" t="s">
        <v>148</v>
      </c>
      <c r="AZ2987" s="261"/>
      <c r="BA2987" s="8"/>
      <c r="BB2987" s="253" t="s">
        <v>149</v>
      </c>
      <c r="BC2987" s="254"/>
      <c r="BD2987" s="255" t="s">
        <v>150</v>
      </c>
      <c r="BE2987" s="256"/>
      <c r="BF2987" s="4"/>
      <c r="BG2987" s="258" t="s">
        <v>151</v>
      </c>
      <c r="BH2987" s="259"/>
      <c r="BI2987" s="260" t="s">
        <v>152</v>
      </c>
      <c r="BJ2987" s="261"/>
      <c r="BK2987" s="4"/>
      <c r="BL2987" s="253" t="s">
        <v>153</v>
      </c>
      <c r="BM2987" s="254"/>
      <c r="BN2987" s="255" t="s">
        <v>154</v>
      </c>
      <c r="BO2987" s="256"/>
      <c r="BP2987" s="4"/>
      <c r="BQ2987" s="258" t="s">
        <v>155</v>
      </c>
      <c r="BR2987" s="259"/>
      <c r="BS2987" s="260" t="s">
        <v>156</v>
      </c>
      <c r="BT2987" s="261"/>
      <c r="BU2987" s="8"/>
      <c r="BV2987" s="253" t="s">
        <v>157</v>
      </c>
      <c r="BW2987" s="254"/>
      <c r="BX2987" s="255" t="s">
        <v>158</v>
      </c>
      <c r="BY2987" s="256"/>
      <c r="CA2987" s="46" t="s">
        <v>16</v>
      </c>
      <c r="CC2987" s="136" t="s">
        <v>71</v>
      </c>
      <c r="CD2987" s="9"/>
      <c r="CE2987" s="38"/>
      <c r="CF2987" s="38"/>
      <c r="CG2987" s="38"/>
      <c r="CH2987" s="38"/>
    </row>
    <row r="2988" spans="2:91" ht="18.600000000000001" customHeight="1" thickTop="1" thickBot="1">
      <c r="D2988" s="29">
        <v>0</v>
      </c>
      <c r="E2988" s="33">
        <v>0</v>
      </c>
      <c r="F2988" s="31">
        <v>1</v>
      </c>
      <c r="G2988" s="32">
        <v>0</v>
      </c>
      <c r="I2988" s="29">
        <v>0</v>
      </c>
      <c r="J2988" s="33">
        <f t="shared" ref="J2988" si="28796">IF(0=(1-$J$8*$K$8*$B2985^2),10^14,$B2985*$J$8/(1-$J$8*$K$8*$B2985^2))</f>
        <v>-0.1534086709876373</v>
      </c>
      <c r="K2988" s="31">
        <v>1</v>
      </c>
      <c r="L2988" s="32">
        <v>0</v>
      </c>
      <c r="N2988" s="29">
        <f t="shared" ref="N2988" si="28797">D2988*I2985+F2988*I2988-E2988*J2985-G2988*J2988</f>
        <v>0</v>
      </c>
      <c r="O2988" s="33">
        <f t="shared" ref="O2988" si="28798">(D2988*J2985+E2988*I2985+F2988*J2988+G2988*I2988)</f>
        <v>-0.1534086709876373</v>
      </c>
      <c r="P2988" s="31">
        <f t="shared" ref="P2988" si="28799">D2988*K2985+F2988*K2988-E2988*L2985-G2988*L2988</f>
        <v>1</v>
      </c>
      <c r="Q2988" s="32">
        <f t="shared" ref="Q2988" si="28800">(D2988*L2985+E2988*K2985+F2988*L2988+G2988*K2988)</f>
        <v>0</v>
      </c>
      <c r="S2988" s="29">
        <v>0</v>
      </c>
      <c r="T2988" s="33">
        <v>0</v>
      </c>
      <c r="U2988" s="31">
        <v>1</v>
      </c>
      <c r="V2988" s="32">
        <v>0</v>
      </c>
      <c r="X2988" s="29">
        <f t="shared" ref="X2988" si="28801">N2988*S2985+P2988*S2988-O2988*T2985-Q2988*T2988</f>
        <v>0</v>
      </c>
      <c r="Y2988" s="33">
        <f t="shared" ref="Y2988" si="28802">(N2988*T2985+O2988*S2985+P2988*T2988+Q2988*S2988)</f>
        <v>-0.1534086709876373</v>
      </c>
      <c r="Z2988" s="31">
        <f t="shared" ref="Z2988" si="28803">N2988*U2985+P2988*U2988-O2988*V2985-Q2988*V2988</f>
        <v>0.97556585300912457</v>
      </c>
      <c r="AA2988" s="32">
        <f t="shared" ref="AA2988" si="28804">(N2988*V2985+O2988*U2985+P2988*V2988+Q2988*U2988)</f>
        <v>0</v>
      </c>
      <c r="AB2988" s="8"/>
      <c r="AC2988" s="29">
        <v>0</v>
      </c>
      <c r="AD2988" s="33">
        <f t="shared" ref="AD2988" si="28805">IF(0=(1-$AD$8*$AE$8*$B2985^2),10^14,$B2985*$AD$8/(1-$AD$8*$AE$8*$B2985^2))</f>
        <v>-0.11948813282814248</v>
      </c>
      <c r="AE2988" s="31">
        <v>1</v>
      </c>
      <c r="AF2988" s="32">
        <v>0</v>
      </c>
      <c r="AH2988" s="29">
        <f t="shared" ref="AH2988" si="28806">X2988*AC2985+Z2988*AC2988-Y2988*AD2985-AA2988*AD2988</f>
        <v>0</v>
      </c>
      <c r="AI2988" s="33">
        <f t="shared" ref="AI2988" si="28807">(X2988*AD2985+Y2988*AC2985+Z2988*AD2988+AA2988*AC2988)</f>
        <v>-0.26997721321459167</v>
      </c>
      <c r="AJ2988" s="31">
        <f t="shared" ref="AJ2988" si="28808">X2988*AE2985+Z2988*AE2988-Y2988*AF2985-AA2988*AF2988</f>
        <v>0.97556585300912457</v>
      </c>
      <c r="AK2988" s="32">
        <f t="shared" ref="AK2988" si="28809">(X2988*AF2985+Y2988*AE2985+Z2988*AF2988+AA2988*AE2988)</f>
        <v>0</v>
      </c>
      <c r="AL2988" s="8"/>
      <c r="AM2988" s="29">
        <v>0</v>
      </c>
      <c r="AN2988" s="33">
        <v>0</v>
      </c>
      <c r="AO2988" s="31">
        <v>1</v>
      </c>
      <c r="AP2988" s="32">
        <v>0</v>
      </c>
      <c r="AR2988" s="29">
        <f t="shared" ref="AR2988" si="28810">AH2988*AM2985+AJ2988*AM2988-AI2988*AN2985-AK2988*AN2988</f>
        <v>0</v>
      </c>
      <c r="AS2988" s="33">
        <f t="shared" ref="AS2988" si="28811">(AH2988*AN2985+AI2988*AM2985+AJ2988*AN2988+AK2988*AM2988)</f>
        <v>-0.26997721321459167</v>
      </c>
      <c r="AT2988" s="31">
        <f t="shared" ref="AT2988" si="28812">AH2988*AO2985+AJ2988*AO2988-AI2988*AP2985-AK2988*AP2988</f>
        <v>0.93668006790727221</v>
      </c>
      <c r="AU2988" s="32">
        <f t="shared" ref="AU2988" si="28813">(AH2988*AP2985+AI2988*AO2985+AJ2988*AP2988+AK2988*AO2988)</f>
        <v>0</v>
      </c>
      <c r="AV2988" s="8"/>
      <c r="AW2988" s="29">
        <v>0</v>
      </c>
      <c r="AX2988" s="33">
        <f t="shared" ref="AX2988" si="28814">IF(0=(1-$AX$8*$AY$8*$B2985^2),10^14,$B2985*$AX$8/(1-$AX$8*$AY$8*$B2985^2))</f>
        <v>-0.10859139339792227</v>
      </c>
      <c r="AY2988" s="31">
        <v>1</v>
      </c>
      <c r="AZ2988" s="32">
        <v>0</v>
      </c>
      <c r="BB2988" s="29">
        <f t="shared" ref="BB2988" si="28815">AR2988*AW2985+AT2988*AW2988-AS2988*AX2985-AU2988*AX2988</f>
        <v>0</v>
      </c>
      <c r="BC2988" s="33">
        <f t="shared" ref="BC2988" si="28816">(AR2988*AX2985+AS2988*AW2985+AT2988*AX2988+AU2988*AW2988)</f>
        <v>-0.37169260695670281</v>
      </c>
      <c r="BD2988" s="31">
        <f t="shared" ref="BD2988" si="28817">AR2988*AY2985+AT2988*AY2988-AS2988*AZ2985-AU2988*AZ2988</f>
        <v>0.93668006790727221</v>
      </c>
      <c r="BE2988" s="32">
        <f t="shared" ref="BE2988" si="28818">(AR2988*AZ2985+AS2988*AY2985+AT2988*AZ2988+AU2988*AY2988)</f>
        <v>0</v>
      </c>
      <c r="BF2988" s="8"/>
      <c r="BG2988" s="29">
        <v>0</v>
      </c>
      <c r="BH2988" s="33">
        <v>0</v>
      </c>
      <c r="BI2988" s="31">
        <v>1</v>
      </c>
      <c r="BJ2988" s="32">
        <v>0</v>
      </c>
      <c r="BL2988" s="29">
        <f t="shared" ref="BL2988" si="28819">BB2988*BG2985+BD2988*BG2988-BC2988*BH2985-BE2988*BH2988</f>
        <v>0</v>
      </c>
      <c r="BM2988" s="33">
        <f t="shared" ref="BM2988" si="28820">(BB2988*BH2985+BC2988*BG2985+BD2988*BH2988+BE2988*BG2988)</f>
        <v>-0.37169260695670281</v>
      </c>
      <c r="BN2988" s="31">
        <f t="shared" ref="BN2988" si="28821">BB2988*BI2985+BD2988*BI2988-BC2988*BJ2985-BE2988*BJ2988</f>
        <v>0.91785550166017027</v>
      </c>
      <c r="BO2988" s="32">
        <f t="shared" ref="BO2988" si="28822">(BB2988*BJ2985+BC2988*BI2985+BD2988*BJ2988+BE2988*BI2988)</f>
        <v>0</v>
      </c>
      <c r="BP2988" s="8"/>
      <c r="BQ2988" s="19">
        <f t="shared" ref="BQ2988:BQ3051" si="28823">1/$BR$8</f>
        <v>1</v>
      </c>
      <c r="BR2988" s="47">
        <v>0</v>
      </c>
      <c r="BS2988" s="48">
        <v>1</v>
      </c>
      <c r="BT2988" s="49">
        <v>0</v>
      </c>
      <c r="BV2988" s="29">
        <f t="shared" ref="BV2988" si="28824">BL2988*BQ2985+BN2988*BQ2988-BM2988*BR2985-BO2988*BR2988</f>
        <v>0.91785550166017027</v>
      </c>
      <c r="BW2988" s="33">
        <f t="shared" ref="BW2988" si="28825">(BL2988*BR2985+BM2988*BQ2985+BN2988*BR2988+BO2988*BQ2988)</f>
        <v>-0.37169260695670281</v>
      </c>
      <c r="BX2988" s="31">
        <f t="shared" ref="BX2988" si="28826">BL2988*BS2985+BN2988*BS2988-BM2988*BT2985-BO2988*BT2988</f>
        <v>0.91785550166017027</v>
      </c>
      <c r="BY2988" s="32">
        <f t="shared" ref="BY2988" si="28827">(BL2988*BT2985+BM2988*BS2985+BN2988*BT2988+BO2988*BS2988)</f>
        <v>0</v>
      </c>
      <c r="CA2988" s="50">
        <f t="shared" ref="CA2988" si="28828">(180/PI())*ATAN(-1*(BW2985+BW2988)/(BV2985+BV2988))</f>
        <v>23.430442124287417</v>
      </c>
      <c r="CC2988" s="137">
        <f t="shared" ref="CC2988" si="28829">20*LOG(((1-(10^(CA2985/20)^2)*(1-((1-CC2985)/(1+CC2985))^2))^0.5))</f>
        <v>-31.041032285531642</v>
      </c>
      <c r="CD2988" s="9"/>
      <c r="CE2988" s="38"/>
      <c r="CF2988" s="38"/>
      <c r="CG2988" s="38"/>
      <c r="CH2988" s="38"/>
    </row>
    <row r="2989" spans="2:91" ht="18.600000000000001" customHeight="1">
      <c r="CC2989" s="42"/>
    </row>
    <row r="2990" spans="2:91" ht="18.600000000000001" customHeight="1" thickBot="1">
      <c r="E2990" s="22" t="s">
        <v>4</v>
      </c>
      <c r="J2990" s="22" t="s">
        <v>5</v>
      </c>
      <c r="O2990" s="22" t="s">
        <v>6</v>
      </c>
      <c r="T2990" s="22" t="s">
        <v>7</v>
      </c>
      <c r="Y2990" s="22" t="s">
        <v>8</v>
      </c>
      <c r="AD2990" s="22" t="s">
        <v>65</v>
      </c>
      <c r="AI2990" s="22" t="s">
        <v>9</v>
      </c>
      <c r="AN2990" s="22" t="s">
        <v>66</v>
      </c>
      <c r="AS2990" s="22" t="s">
        <v>51</v>
      </c>
      <c r="AX2990" s="22" t="s">
        <v>67</v>
      </c>
      <c r="BC2990" s="22" t="s">
        <v>52</v>
      </c>
      <c r="BH2990" s="22" t="s">
        <v>68</v>
      </c>
      <c r="BM2990" s="22" t="s">
        <v>63</v>
      </c>
      <c r="BQ2990" s="23" t="s">
        <v>69</v>
      </c>
      <c r="BR2990" s="23"/>
      <c r="BS2990" s="24"/>
      <c r="BT2990" s="24"/>
      <c r="BU2990" s="24"/>
      <c r="BW2990" s="22" t="s">
        <v>64</v>
      </c>
    </row>
    <row r="2991" spans="2:91" ht="18.600000000000001" customHeight="1" thickBot="1">
      <c r="D2991" s="249" t="s">
        <v>103</v>
      </c>
      <c r="E2991" s="250"/>
      <c r="F2991" s="251" t="s">
        <v>104</v>
      </c>
      <c r="G2991" s="252"/>
      <c r="H2991" s="229"/>
      <c r="I2991" s="253" t="s">
        <v>11</v>
      </c>
      <c r="J2991" s="254"/>
      <c r="K2991" s="255" t="s">
        <v>12</v>
      </c>
      <c r="L2991" s="256"/>
      <c r="M2991" s="24"/>
      <c r="N2991" s="253" t="s">
        <v>105</v>
      </c>
      <c r="O2991" s="254"/>
      <c r="P2991" s="255" t="s">
        <v>106</v>
      </c>
      <c r="Q2991" s="256"/>
      <c r="R2991" s="24"/>
      <c r="S2991" s="249" t="s">
        <v>107</v>
      </c>
      <c r="T2991" s="250"/>
      <c r="U2991" s="251" t="s">
        <v>108</v>
      </c>
      <c r="V2991" s="252"/>
      <c r="W2991" s="8"/>
      <c r="X2991" s="253" t="s">
        <v>109</v>
      </c>
      <c r="Y2991" s="254"/>
      <c r="Z2991" s="255" t="s">
        <v>110</v>
      </c>
      <c r="AA2991" s="256"/>
      <c r="AB2991" s="8"/>
      <c r="AC2991" s="253" t="s">
        <v>111</v>
      </c>
      <c r="AD2991" s="254"/>
      <c r="AE2991" s="255" t="s">
        <v>14</v>
      </c>
      <c r="AF2991" s="256"/>
      <c r="AG2991" s="8"/>
      <c r="AH2991" s="253" t="s">
        <v>112</v>
      </c>
      <c r="AI2991" s="254"/>
      <c r="AJ2991" s="255" t="s">
        <v>113</v>
      </c>
      <c r="AK2991" s="256"/>
      <c r="AL2991" s="8"/>
      <c r="AM2991" s="249" t="s">
        <v>114</v>
      </c>
      <c r="AN2991" s="250"/>
      <c r="AO2991" s="251" t="s">
        <v>115</v>
      </c>
      <c r="AP2991" s="252"/>
      <c r="AQ2991" s="24"/>
      <c r="AR2991" s="253" t="s">
        <v>116</v>
      </c>
      <c r="AS2991" s="254"/>
      <c r="AT2991" s="255" t="s">
        <v>13</v>
      </c>
      <c r="AU2991" s="256"/>
      <c r="AV2991" s="4"/>
      <c r="AW2991" s="253" t="s">
        <v>117</v>
      </c>
      <c r="AX2991" s="254"/>
      <c r="AY2991" s="255" t="s">
        <v>118</v>
      </c>
      <c r="AZ2991" s="256"/>
      <c r="BA2991" s="8"/>
      <c r="BB2991" s="253" t="s">
        <v>119</v>
      </c>
      <c r="BC2991" s="254"/>
      <c r="BD2991" s="255" t="s">
        <v>120</v>
      </c>
      <c r="BE2991" s="256"/>
      <c r="BF2991" s="4"/>
      <c r="BG2991" s="249" t="s">
        <v>121</v>
      </c>
      <c r="BH2991" s="250"/>
      <c r="BI2991" s="251" t="s">
        <v>122</v>
      </c>
      <c r="BJ2991" s="252"/>
      <c r="BK2991" s="4"/>
      <c r="BL2991" s="253" t="s">
        <v>123</v>
      </c>
      <c r="BM2991" s="254"/>
      <c r="BN2991" s="255" t="s">
        <v>124</v>
      </c>
      <c r="BO2991" s="256"/>
      <c r="BP2991" s="4"/>
      <c r="BQ2991" s="253" t="s">
        <v>125</v>
      </c>
      <c r="BR2991" s="254"/>
      <c r="BS2991" s="255" t="s">
        <v>126</v>
      </c>
      <c r="BT2991" s="256"/>
      <c r="BU2991" s="8"/>
      <c r="BV2991" s="253" t="s">
        <v>127</v>
      </c>
      <c r="BW2991" s="254"/>
      <c r="BX2991" s="255" t="s">
        <v>128</v>
      </c>
      <c r="BY2991" s="256"/>
      <c r="CA2991" s="27" t="s">
        <v>15</v>
      </c>
      <c r="CC2991" s="133" t="s">
        <v>70</v>
      </c>
      <c r="CD2991" s="9"/>
      <c r="CE2991" s="38"/>
      <c r="CF2991" s="38"/>
      <c r="CG2991" s="38"/>
      <c r="CH2991" s="38"/>
    </row>
    <row r="2992" spans="2:91" ht="18.600000000000001" customHeight="1" thickTop="1" thickBot="1">
      <c r="B2992" s="129">
        <v>8.0600000000000094</v>
      </c>
      <c r="D2992" s="29">
        <v>1</v>
      </c>
      <c r="E2992" s="30">
        <v>0</v>
      </c>
      <c r="F2992" s="31">
        <v>0</v>
      </c>
      <c r="G2992" s="32">
        <f t="shared" ref="G2992:G3055" si="28830">-1/($E$8*$B2992)</f>
        <v>-8.1784119106699665E-2</v>
      </c>
      <c r="I2992" s="29">
        <v>1</v>
      </c>
      <c r="J2992" s="33">
        <v>0</v>
      </c>
      <c r="K2992" s="31">
        <v>0</v>
      </c>
      <c r="L2992" s="32">
        <v>0</v>
      </c>
      <c r="N2992" s="29">
        <f t="shared" ref="N2992" si="28831">D2992*I2992+F2992*I2995-E2992*J2992-G2992*J2995</f>
        <v>0.98748488746939422</v>
      </c>
      <c r="O2992" s="33">
        <f t="shared" ref="O2992" si="28832">(D2992*J2992+E2992*I2992+F2992*J2995+G2992*I2995)</f>
        <v>0</v>
      </c>
      <c r="P2992" s="31">
        <f t="shared" ref="P2992" si="28833">D2992*K2992+F2992*K2995-E2992*L2992-G2992*L2995</f>
        <v>0</v>
      </c>
      <c r="Q2992" s="32">
        <f t="shared" ref="Q2992" si="28834">(D2992*L2992+E2992*K2992+F2992*L2995+G2992*K2995)</f>
        <v>-8.1784119106699665E-2</v>
      </c>
      <c r="S2992" s="29">
        <v>1</v>
      </c>
      <c r="T2992" s="30">
        <v>0</v>
      </c>
      <c r="U2992" s="31">
        <v>0</v>
      </c>
      <c r="V2992" s="32">
        <f t="shared" ref="V2992:V3055" si="28835">-1/($T$8*$B2992)</f>
        <v>-0.15887965260545886</v>
      </c>
      <c r="X2992" s="29">
        <f t="shared" ref="X2992" si="28836">N2992*S2992+P2992*S2995-O2992*T2992-Q2992*T2995</f>
        <v>0.98748488746939422</v>
      </c>
      <c r="Y2992" s="33">
        <f t="shared" ref="Y2992" si="28837">(N2992*T2992+O2992*S2992+P2992*T2995+Q2992*S2995)</f>
        <v>0</v>
      </c>
      <c r="Z2992" s="31">
        <f t="shared" ref="Z2992" si="28838">N2992*U2992+P2992*U2995-O2992*V2992-Q2992*V2995</f>
        <v>0</v>
      </c>
      <c r="AA2992" s="32">
        <f t="shared" ref="AA2992" si="28839">(N2992*V2992+O2992*U2992+P2992*V2995+Q2992*U2995)</f>
        <v>-0.23867537498097766</v>
      </c>
      <c r="AB2992" s="8"/>
      <c r="AC2992" s="29">
        <v>1</v>
      </c>
      <c r="AD2992" s="33">
        <v>0</v>
      </c>
      <c r="AE2992" s="31">
        <v>0</v>
      </c>
      <c r="AF2992" s="32">
        <v>0</v>
      </c>
      <c r="AH2992" s="29">
        <f t="shared" ref="AH2992" si="28840">X2992*AC2992+Z2992*AC2995-Y2992*AD2992-AA2992*AD2995</f>
        <v>0.95903802940896898</v>
      </c>
      <c r="AI2992" s="33">
        <f t="shared" ref="AI2992" si="28841">(X2992*AD2992+Y2992*AC2992+Z2992*AD2995+AA2992*AC2995)</f>
        <v>0</v>
      </c>
      <c r="AJ2992" s="31">
        <f t="shared" ref="AJ2992" si="28842">X2992*AE2992+Z2992*AE2995-Y2992*AF2992-AA2992*AF2995</f>
        <v>0</v>
      </c>
      <c r="AK2992" s="32">
        <f t="shared" ref="AK2992" si="28843">(X2992*AF2992+Y2992*AE2992+Z2992*AF2995+AA2992*AE2995)</f>
        <v>-0.23867537498097766</v>
      </c>
      <c r="AL2992" s="8"/>
      <c r="AM2992" s="29">
        <v>1</v>
      </c>
      <c r="AN2992" s="30">
        <v>0</v>
      </c>
      <c r="AO2992" s="31">
        <v>0</v>
      </c>
      <c r="AP2992" s="32">
        <f t="shared" ref="AP2992:AP3055" si="28844">-1/($AN$8*$B2992)</f>
        <v>-0.14367617866004945</v>
      </c>
      <c r="AR2992" s="29">
        <f t="shared" ref="AR2992" si="28845">AH2992*AM2992+AJ2992*AM2995-AI2992*AN2992-AK2992*AN2995</f>
        <v>0.95903802940896898</v>
      </c>
      <c r="AS2992" s="33">
        <f t="shared" ref="AS2992" si="28846">(AH2992*AN2992+AI2992*AM2992+AJ2992*AN2995+AK2992*AM2995)</f>
        <v>0</v>
      </c>
      <c r="AT2992" s="31">
        <f t="shared" ref="AT2992" si="28847">AH2992*AO2992+AJ2992*AO2995-AI2992*AP2992-AK2992*AP2995</f>
        <v>0</v>
      </c>
      <c r="AU2992" s="32">
        <f t="shared" ref="AU2992" si="28848">(AH2992*AP2992+AI2992*AO2992+AJ2992*AP2995+AK2992*AO2995)</f>
        <v>-0.37646629423612243</v>
      </c>
      <c r="AV2992" s="8"/>
      <c r="AW2992" s="29">
        <v>1</v>
      </c>
      <c r="AX2992" s="33">
        <v>0</v>
      </c>
      <c r="AY2992" s="31">
        <v>0</v>
      </c>
      <c r="AZ2992" s="32">
        <v>0</v>
      </c>
      <c r="BB2992" s="29">
        <f t="shared" ref="BB2992" si="28849">AR2992*AW2992+AT2992*AW2995-AS2992*AX2992-AU2992*AX2995</f>
        <v>0.91825978460288948</v>
      </c>
      <c r="BC2992" s="33">
        <f t="shared" ref="BC2992" si="28850">(AR2992*AX2992+AS2992*AW2992+AT2992*AX2995+AU2992*AW2995)</f>
        <v>0</v>
      </c>
      <c r="BD2992" s="31">
        <f t="shared" ref="BD2992" si="28851">AR2992*AY2992+AT2992*AY2995-AS2992*AZ2992-AU2992*AZ2995</f>
        <v>0</v>
      </c>
      <c r="BE2992" s="32">
        <f t="shared" ref="BE2992" si="28852">(AR2992*AZ2992+AS2992*AY2992+AT2992*AZ2995+AU2992*AY2995)</f>
        <v>-0.37646629423612243</v>
      </c>
      <c r="BF2992" s="8"/>
      <c r="BG2992" s="29">
        <v>1</v>
      </c>
      <c r="BH2992" s="30">
        <v>0</v>
      </c>
      <c r="BI2992" s="31">
        <v>0</v>
      </c>
      <c r="BJ2992" s="32">
        <f t="shared" ref="BJ2992:BJ3055" si="28853">-1/($BH$8*$B2992)</f>
        <v>-5.0519851116625249E-2</v>
      </c>
      <c r="BL2992" s="29">
        <f t="shared" ref="BL2992" si="28854">BB2992*BG2992+BD2992*BG2995-BC2992*BH2992-BE2992*BH2995</f>
        <v>0.91825978460288948</v>
      </c>
      <c r="BM2992" s="33">
        <f t="shared" ref="BM2992" si="28855">(BB2992*BH2992+BC2992*BG2992+BD2992*BH2995+BE2992*BG2995)</f>
        <v>0</v>
      </c>
      <c r="BN2992" s="31">
        <f t="shared" ref="BN2992" si="28856">BB2992*BI2992+BD2992*BI2995-BC2992*BJ2992-BE2992*BJ2995</f>
        <v>0</v>
      </c>
      <c r="BO2992" s="32">
        <f t="shared" ref="BO2992" si="28857">(BB2992*BJ2992+BC2992*BI2992+BD2992*BJ2995+BE2992*BI2995)</f>
        <v>-0.42285664184064475</v>
      </c>
      <c r="BP2992" s="8"/>
      <c r="BQ2992" s="34">
        <v>1</v>
      </c>
      <c r="BR2992" s="35">
        <v>0</v>
      </c>
      <c r="BS2992" s="11">
        <v>0</v>
      </c>
      <c r="BT2992" s="36">
        <v>0</v>
      </c>
      <c r="BV2992" s="29">
        <f t="shared" ref="BV2992" si="28858">BL2992*BQ2992+BN2992*BQ2995-BM2992*BR2992-BO2992*BR2995</f>
        <v>0.91825978460288948</v>
      </c>
      <c r="BW2992" s="33">
        <f t="shared" ref="BW2992" si="28859">(BL2992*BR2992+BM2992*BQ2992+BN2992*BR2995+BO2992*BQ2995)</f>
        <v>-0.42285664184064475</v>
      </c>
      <c r="BX2992" s="31">
        <f t="shared" ref="BX2992" si="28860">BL2992*BS2992+BN2992*BS2995-BM2992*BT2992-BO2992*BT2995</f>
        <v>0</v>
      </c>
      <c r="BY2992" s="32">
        <f t="shared" ref="BY2992" si="28861">(BL2992*BT2992+BM2992*BS2992+BN2992*BT2995+BO2992*BS2995)</f>
        <v>-0.42285664184064475</v>
      </c>
      <c r="CA2992" s="37">
        <f t="shared" ref="CA2992" si="28862">20*LOG(((1+$BR$8)/$BR$8)/((BV2992+BV2995)^2+(BW2992+BW2995)^2)^0.5)</f>
        <v>-2.9402754691170933E-3</v>
      </c>
      <c r="CC2992" s="134">
        <f t="shared" ref="CC2992" si="28863">((BV2992^2+BW2992^2)^0.5)/((BV2995^2+BW2995^2)^0.5)</f>
        <v>1.0208435074262892</v>
      </c>
      <c r="CD2992" s="9"/>
      <c r="CE2992" s="38"/>
      <c r="CF2992" s="38"/>
      <c r="CG2992" s="38"/>
      <c r="CH2992" s="38"/>
      <c r="CM2992" s="129">
        <v>8.0400000000000098</v>
      </c>
    </row>
    <row r="2993" spans="2:91" ht="18.600000000000001" customHeight="1" thickBot="1">
      <c r="D2993" s="39"/>
      <c r="G2993" s="40"/>
      <c r="I2993" s="39"/>
      <c r="L2993" s="40"/>
      <c r="N2993" s="39"/>
      <c r="Q2993" s="40"/>
      <c r="S2993" s="39"/>
      <c r="V2993" s="40"/>
      <c r="X2993" s="39"/>
      <c r="AA2993" s="40"/>
      <c r="AC2993" s="39"/>
      <c r="AF2993" s="40"/>
      <c r="AH2993" s="39"/>
      <c r="AK2993" s="40"/>
      <c r="AM2993" s="39"/>
      <c r="AP2993" s="40"/>
      <c r="AR2993" s="39"/>
      <c r="AU2993" s="40"/>
      <c r="AW2993" s="39"/>
      <c r="AZ2993" s="40"/>
      <c r="BB2993" s="39"/>
      <c r="BE2993" s="40"/>
      <c r="BG2993" s="39"/>
      <c r="BJ2993" s="40"/>
      <c r="BL2993" s="39"/>
      <c r="BO2993" s="40"/>
      <c r="BQ2993" s="34"/>
      <c r="BR2993" s="11"/>
      <c r="BS2993" s="11"/>
      <c r="BT2993" s="41"/>
      <c r="BV2993" s="39"/>
      <c r="BY2993" s="40"/>
      <c r="CC2993" s="135"/>
      <c r="CD2993" s="9"/>
      <c r="CE2993" s="38"/>
      <c r="CF2993" s="38"/>
      <c r="CG2993" s="38"/>
      <c r="CH2993" s="38"/>
    </row>
    <row r="2994" spans="2:91" ht="18.600000000000001" customHeight="1" thickBot="1">
      <c r="D2994" s="258" t="s">
        <v>129</v>
      </c>
      <c r="E2994" s="259"/>
      <c r="F2994" s="260" t="s">
        <v>130</v>
      </c>
      <c r="G2994" s="261"/>
      <c r="H2994" s="229"/>
      <c r="I2994" s="258" t="s">
        <v>131</v>
      </c>
      <c r="J2994" s="259"/>
      <c r="K2994" s="260" t="s">
        <v>132</v>
      </c>
      <c r="L2994" s="261"/>
      <c r="N2994" s="253" t="s">
        <v>133</v>
      </c>
      <c r="O2994" s="254"/>
      <c r="P2994" s="255" t="s">
        <v>134</v>
      </c>
      <c r="Q2994" s="256"/>
      <c r="S2994" s="258" t="s">
        <v>135</v>
      </c>
      <c r="T2994" s="259"/>
      <c r="U2994" s="260" t="s">
        <v>136</v>
      </c>
      <c r="V2994" s="261"/>
      <c r="W2994" s="8"/>
      <c r="X2994" s="253" t="s">
        <v>137</v>
      </c>
      <c r="Y2994" s="254"/>
      <c r="Z2994" s="255" t="s">
        <v>138</v>
      </c>
      <c r="AA2994" s="256"/>
      <c r="AB2994" s="8"/>
      <c r="AC2994" s="258" t="s">
        <v>139</v>
      </c>
      <c r="AD2994" s="259"/>
      <c r="AE2994" s="260" t="s">
        <v>140</v>
      </c>
      <c r="AF2994" s="261"/>
      <c r="AG2994" s="8"/>
      <c r="AH2994" s="253" t="s">
        <v>141</v>
      </c>
      <c r="AI2994" s="254"/>
      <c r="AJ2994" s="255" t="s">
        <v>142</v>
      </c>
      <c r="AK2994" s="256"/>
      <c r="AL2994" s="8"/>
      <c r="AM2994" s="258" t="s">
        <v>143</v>
      </c>
      <c r="AN2994" s="259"/>
      <c r="AO2994" s="260" t="s">
        <v>144</v>
      </c>
      <c r="AP2994" s="261"/>
      <c r="AR2994" s="253" t="s">
        <v>145</v>
      </c>
      <c r="AS2994" s="254"/>
      <c r="AT2994" s="255" t="s">
        <v>146</v>
      </c>
      <c r="AU2994" s="256"/>
      <c r="AV2994" s="4"/>
      <c r="AW2994" s="258" t="s">
        <v>147</v>
      </c>
      <c r="AX2994" s="259"/>
      <c r="AY2994" s="260" t="s">
        <v>148</v>
      </c>
      <c r="AZ2994" s="261"/>
      <c r="BA2994" s="8"/>
      <c r="BB2994" s="253" t="s">
        <v>149</v>
      </c>
      <c r="BC2994" s="254"/>
      <c r="BD2994" s="255" t="s">
        <v>150</v>
      </c>
      <c r="BE2994" s="256"/>
      <c r="BF2994" s="4"/>
      <c r="BG2994" s="258" t="s">
        <v>151</v>
      </c>
      <c r="BH2994" s="259"/>
      <c r="BI2994" s="260" t="s">
        <v>152</v>
      </c>
      <c r="BJ2994" s="261"/>
      <c r="BK2994" s="4"/>
      <c r="BL2994" s="253" t="s">
        <v>153</v>
      </c>
      <c r="BM2994" s="254"/>
      <c r="BN2994" s="255" t="s">
        <v>154</v>
      </c>
      <c r="BO2994" s="256"/>
      <c r="BP2994" s="4"/>
      <c r="BQ2994" s="258" t="s">
        <v>155</v>
      </c>
      <c r="BR2994" s="259"/>
      <c r="BS2994" s="260" t="s">
        <v>156</v>
      </c>
      <c r="BT2994" s="261"/>
      <c r="BU2994" s="8"/>
      <c r="BV2994" s="253" t="s">
        <v>157</v>
      </c>
      <c r="BW2994" s="254"/>
      <c r="BX2994" s="255" t="s">
        <v>158</v>
      </c>
      <c r="BY2994" s="256"/>
      <c r="CA2994" s="46" t="s">
        <v>16</v>
      </c>
      <c r="CC2994" s="136" t="s">
        <v>71</v>
      </c>
      <c r="CD2994" s="9"/>
      <c r="CE2994" s="38"/>
      <c r="CF2994" s="38"/>
      <c r="CG2994" s="38"/>
      <c r="CH2994" s="38"/>
    </row>
    <row r="2995" spans="2:91" ht="18.600000000000001" customHeight="1" thickTop="1" thickBot="1">
      <c r="D2995" s="29">
        <v>0</v>
      </c>
      <c r="E2995" s="33">
        <v>0</v>
      </c>
      <c r="F2995" s="31">
        <v>1</v>
      </c>
      <c r="G2995" s="32">
        <v>0</v>
      </c>
      <c r="I2995" s="29">
        <v>0</v>
      </c>
      <c r="J2995" s="33">
        <f t="shared" ref="J2995" si="28864">IF(0=(1-$J$8*$K$8*$B2992^2),10^14,$B2992*$J$8/(1-$J$8*$K$8*$B2992^2))</f>
        <v>-0.15302619466106762</v>
      </c>
      <c r="K2995" s="31">
        <v>1</v>
      </c>
      <c r="L2995" s="32">
        <v>0</v>
      </c>
      <c r="N2995" s="29">
        <f t="shared" ref="N2995" si="28865">D2995*I2992+F2995*I2995-E2995*J2992-G2995*J2995</f>
        <v>0</v>
      </c>
      <c r="O2995" s="33">
        <f t="shared" ref="O2995" si="28866">(D2995*J2992+E2995*I2992+F2995*J2995+G2995*I2995)</f>
        <v>-0.15302619466106762</v>
      </c>
      <c r="P2995" s="31">
        <f t="shared" ref="P2995" si="28867">D2995*K2992+F2995*K2995-E2995*L2992-G2995*L2995</f>
        <v>1</v>
      </c>
      <c r="Q2995" s="32">
        <f t="shared" ref="Q2995" si="28868">(D2995*L2992+E2995*K2992+F2995*L2995+G2995*K2995)</f>
        <v>0</v>
      </c>
      <c r="S2995" s="29">
        <v>0</v>
      </c>
      <c r="T2995" s="33">
        <v>0</v>
      </c>
      <c r="U2995" s="31">
        <v>1</v>
      </c>
      <c r="V2995" s="32">
        <v>0</v>
      </c>
      <c r="X2995" s="29">
        <f t="shared" ref="X2995" si="28869">N2995*S2992+P2995*S2995-O2995*T2992-Q2995*T2995</f>
        <v>0</v>
      </c>
      <c r="Y2995" s="33">
        <f t="shared" ref="Y2995" si="28870">(N2995*T2992+O2995*S2992+P2995*T2995+Q2995*S2995)</f>
        <v>-0.15302619466106762</v>
      </c>
      <c r="Z2995" s="31">
        <f t="shared" ref="Z2995" si="28871">N2995*U2992+P2995*U2995-O2995*V2992-Q2995*V2995</f>
        <v>0.97568725135271428</v>
      </c>
      <c r="AA2995" s="32">
        <f t="shared" ref="AA2995" si="28872">(N2995*V2992+O2995*U2992+P2995*V2995+Q2995*U2995)</f>
        <v>0</v>
      </c>
      <c r="AB2995" s="8"/>
      <c r="AC2995" s="29">
        <v>0</v>
      </c>
      <c r="AD2995" s="33">
        <f t="shared" ref="AD2995" si="28873">IF(0=(1-$AD$8*$AE$8*$B2992^2),10^14,$B2992*$AD$8/(1-$AD$8*$AE$8*$B2992^2))</f>
        <v>-0.11918639726738658</v>
      </c>
      <c r="AE2995" s="31">
        <v>1</v>
      </c>
      <c r="AF2995" s="32">
        <v>0</v>
      </c>
      <c r="AH2995" s="29">
        <f t="shared" ref="AH2995" si="28874">X2995*AC2992+Z2995*AC2995-Y2995*AD2992-AA2995*AD2995</f>
        <v>0</v>
      </c>
      <c r="AI2995" s="33">
        <f t="shared" ref="AI2995" si="28875">(X2995*AD2992+Y2995*AC2992+Z2995*AD2995+AA2995*AC2995)</f>
        <v>-0.26931484300951669</v>
      </c>
      <c r="AJ2995" s="31">
        <f t="shared" ref="AJ2995" si="28876">X2995*AE2992+Z2995*AE2995-Y2995*AF2992-AA2995*AF2995</f>
        <v>0.97568725135271428</v>
      </c>
      <c r="AK2995" s="32">
        <f t="shared" ref="AK2995" si="28877">(X2995*AF2992+Y2995*AE2992+Z2995*AF2995+AA2995*AE2995)</f>
        <v>0</v>
      </c>
      <c r="AL2995" s="8"/>
      <c r="AM2995" s="29">
        <v>0</v>
      </c>
      <c r="AN2995" s="33">
        <v>0</v>
      </c>
      <c r="AO2995" s="31">
        <v>1</v>
      </c>
      <c r="AP2995" s="32">
        <v>0</v>
      </c>
      <c r="AR2995" s="29">
        <f t="shared" ref="AR2995" si="28878">AH2995*AM2992+AJ2995*AM2995-AI2995*AN2992-AK2995*AN2995</f>
        <v>0</v>
      </c>
      <c r="AS2995" s="33">
        <f t="shared" ref="AS2995" si="28879">(AH2995*AN2992+AI2995*AM2992+AJ2995*AN2995+AK2995*AM2995)</f>
        <v>-0.26931484300951669</v>
      </c>
      <c r="AT2995" s="31">
        <f t="shared" ref="AT2995" si="28880">AH2995*AO2992+AJ2995*AO2995-AI2995*AP2992-AK2995*AP2995</f>
        <v>0.93699312385267575</v>
      </c>
      <c r="AU2995" s="32">
        <f t="shared" ref="AU2995" si="28881">(AH2995*AP2992+AI2995*AO2992+AJ2995*AP2995+AK2995*AO2995)</f>
        <v>0</v>
      </c>
      <c r="AV2995" s="8"/>
      <c r="AW2995" s="29">
        <v>0</v>
      </c>
      <c r="AX2995" s="33">
        <f t="shared" ref="AX2995" si="28882">IF(0=(1-$AX$8*$AY$8*$B2992^2),10^14,$B2992*$AX$8/(1-$AX$8*$AY$8*$B2992^2))</f>
        <v>-0.10831844823936107</v>
      </c>
      <c r="AY2995" s="31">
        <v>1</v>
      </c>
      <c r="AZ2995" s="32">
        <v>0</v>
      </c>
      <c r="BB2995" s="29">
        <f t="shared" ref="BB2995" si="28883">AR2995*AW2992+AT2995*AW2995-AS2995*AX2992-AU2995*AX2995</f>
        <v>0</v>
      </c>
      <c r="BC2995" s="33">
        <f t="shared" ref="BC2995" si="28884">(AR2995*AX2992+AS2995*AW2992+AT2995*AX2995+AU2995*AW2995)</f>
        <v>-0.37080848419619</v>
      </c>
      <c r="BD2995" s="31">
        <f t="shared" ref="BD2995" si="28885">AR2995*AY2992+AT2995*AY2995-AS2995*AZ2992-AU2995*AZ2995</f>
        <v>0.93699312385267575</v>
      </c>
      <c r="BE2995" s="32">
        <f t="shared" ref="BE2995" si="28886">(AR2995*AZ2992+AS2995*AY2992+AT2995*AZ2995+AU2995*AY2995)</f>
        <v>0</v>
      </c>
      <c r="BF2995" s="8"/>
      <c r="BG2995" s="29">
        <v>0</v>
      </c>
      <c r="BH2995" s="33">
        <v>0</v>
      </c>
      <c r="BI2995" s="31">
        <v>1</v>
      </c>
      <c r="BJ2995" s="32">
        <v>0</v>
      </c>
      <c r="BL2995" s="29">
        <f t="shared" ref="BL2995" si="28887">BB2995*BG2992+BD2995*BG2995-BC2995*BH2992-BE2995*BH2995</f>
        <v>0</v>
      </c>
      <c r="BM2995" s="33">
        <f t="shared" ref="BM2995" si="28888">(BB2995*BH2992+BC2995*BG2992+BD2995*BH2995+BE2995*BG2995)</f>
        <v>-0.37080848419619</v>
      </c>
      <c r="BN2995" s="31">
        <f t="shared" ref="BN2995" si="28889">BB2995*BI2992+BD2995*BI2995-BC2995*BJ2992-BE2995*BJ2995</f>
        <v>0.91825993443830278</v>
      </c>
      <c r="BO2995" s="32">
        <f t="shared" ref="BO2995" si="28890">(BB2995*BJ2992+BC2995*BI2992+BD2995*BJ2995+BE2995*BI2995)</f>
        <v>0</v>
      </c>
      <c r="BP2995" s="8"/>
      <c r="BQ2995" s="19">
        <f t="shared" ref="BQ2995:BQ3058" si="28891">1/$BR$8</f>
        <v>1</v>
      </c>
      <c r="BR2995" s="47">
        <v>0</v>
      </c>
      <c r="BS2995" s="48">
        <v>1</v>
      </c>
      <c r="BT2995" s="49">
        <v>0</v>
      </c>
      <c r="BV2995" s="29">
        <f t="shared" ref="BV2995" si="28892">BL2995*BQ2992+BN2995*BQ2995-BM2995*BR2992-BO2995*BR2995</f>
        <v>0.91825993443830278</v>
      </c>
      <c r="BW2995" s="33">
        <f t="shared" ref="BW2995" si="28893">(BL2995*BR2992+BM2995*BQ2992+BN2995*BR2995+BO2995*BQ2995)</f>
        <v>-0.37080848419619</v>
      </c>
      <c r="BX2995" s="31">
        <f t="shared" ref="BX2995" si="28894">BL2995*BS2992+BN2995*BS2995-BM2995*BT2992-BO2995*BT2995</f>
        <v>0.91825993443830278</v>
      </c>
      <c r="BY2995" s="32">
        <f t="shared" ref="BY2995" si="28895">(BL2995*BT2992+BM2995*BS2992+BN2995*BT2995+BO2995*BS2995)</f>
        <v>0</v>
      </c>
      <c r="CA2995" s="50">
        <f t="shared" ref="CA2995" si="28896">(180/PI())*ATAN(-1*(BW2992+BW2995)/(BV2992+BV2995))</f>
        <v>23.371931938238717</v>
      </c>
      <c r="CC2995" s="137">
        <f t="shared" ref="CC2995" si="28897">20*LOG(((1-(10^(CA2992/20)^2)*(1-((1-CC2992)/(1+CC2992))^2))^0.5))</f>
        <v>-31.061792831648631</v>
      </c>
      <c r="CD2995" s="9"/>
      <c r="CE2995" s="38"/>
      <c r="CF2995" s="38"/>
      <c r="CG2995" s="38"/>
      <c r="CH2995" s="38"/>
    </row>
    <row r="2996" spans="2:91" ht="18.600000000000001" customHeight="1">
      <c r="CC2996" s="42"/>
    </row>
    <row r="2997" spans="2:91" ht="18.600000000000001" customHeight="1" thickBot="1">
      <c r="E2997" s="22" t="s">
        <v>4</v>
      </c>
      <c r="J2997" s="22" t="s">
        <v>5</v>
      </c>
      <c r="O2997" s="22" t="s">
        <v>6</v>
      </c>
      <c r="T2997" s="22" t="s">
        <v>7</v>
      </c>
      <c r="Y2997" s="22" t="s">
        <v>8</v>
      </c>
      <c r="AD2997" s="22" t="s">
        <v>65</v>
      </c>
      <c r="AI2997" s="22" t="s">
        <v>9</v>
      </c>
      <c r="AN2997" s="22" t="s">
        <v>66</v>
      </c>
      <c r="AS2997" s="22" t="s">
        <v>51</v>
      </c>
      <c r="AX2997" s="22" t="s">
        <v>67</v>
      </c>
      <c r="BC2997" s="22" t="s">
        <v>52</v>
      </c>
      <c r="BH2997" s="22" t="s">
        <v>68</v>
      </c>
      <c r="BM2997" s="22" t="s">
        <v>63</v>
      </c>
      <c r="BQ2997" s="23" t="s">
        <v>69</v>
      </c>
      <c r="BR2997" s="23"/>
      <c r="BS2997" s="24"/>
      <c r="BT2997" s="24"/>
      <c r="BU2997" s="24"/>
      <c r="BW2997" s="22" t="s">
        <v>64</v>
      </c>
    </row>
    <row r="2998" spans="2:91" ht="18.600000000000001" customHeight="1" thickBot="1">
      <c r="D2998" s="249" t="s">
        <v>103</v>
      </c>
      <c r="E2998" s="250"/>
      <c r="F2998" s="251" t="s">
        <v>104</v>
      </c>
      <c r="G2998" s="252"/>
      <c r="H2998" s="229"/>
      <c r="I2998" s="253" t="s">
        <v>11</v>
      </c>
      <c r="J2998" s="254"/>
      <c r="K2998" s="255" t="s">
        <v>12</v>
      </c>
      <c r="L2998" s="256"/>
      <c r="M2998" s="24"/>
      <c r="N2998" s="253" t="s">
        <v>105</v>
      </c>
      <c r="O2998" s="254"/>
      <c r="P2998" s="255" t="s">
        <v>106</v>
      </c>
      <c r="Q2998" s="256"/>
      <c r="R2998" s="24"/>
      <c r="S2998" s="249" t="s">
        <v>107</v>
      </c>
      <c r="T2998" s="250"/>
      <c r="U2998" s="251" t="s">
        <v>108</v>
      </c>
      <c r="V2998" s="252"/>
      <c r="W2998" s="8"/>
      <c r="X2998" s="253" t="s">
        <v>109</v>
      </c>
      <c r="Y2998" s="254"/>
      <c r="Z2998" s="255" t="s">
        <v>110</v>
      </c>
      <c r="AA2998" s="256"/>
      <c r="AB2998" s="8"/>
      <c r="AC2998" s="253" t="s">
        <v>111</v>
      </c>
      <c r="AD2998" s="254"/>
      <c r="AE2998" s="255" t="s">
        <v>14</v>
      </c>
      <c r="AF2998" s="256"/>
      <c r="AG2998" s="8"/>
      <c r="AH2998" s="253" t="s">
        <v>112</v>
      </c>
      <c r="AI2998" s="254"/>
      <c r="AJ2998" s="255" t="s">
        <v>113</v>
      </c>
      <c r="AK2998" s="256"/>
      <c r="AL2998" s="8"/>
      <c r="AM2998" s="249" t="s">
        <v>114</v>
      </c>
      <c r="AN2998" s="250"/>
      <c r="AO2998" s="251" t="s">
        <v>115</v>
      </c>
      <c r="AP2998" s="252"/>
      <c r="AQ2998" s="24"/>
      <c r="AR2998" s="253" t="s">
        <v>116</v>
      </c>
      <c r="AS2998" s="254"/>
      <c r="AT2998" s="255" t="s">
        <v>13</v>
      </c>
      <c r="AU2998" s="256"/>
      <c r="AV2998" s="4"/>
      <c r="AW2998" s="253" t="s">
        <v>117</v>
      </c>
      <c r="AX2998" s="254"/>
      <c r="AY2998" s="255" t="s">
        <v>118</v>
      </c>
      <c r="AZ2998" s="256"/>
      <c r="BA2998" s="8"/>
      <c r="BB2998" s="253" t="s">
        <v>119</v>
      </c>
      <c r="BC2998" s="254"/>
      <c r="BD2998" s="255" t="s">
        <v>120</v>
      </c>
      <c r="BE2998" s="256"/>
      <c r="BF2998" s="4"/>
      <c r="BG2998" s="249" t="s">
        <v>121</v>
      </c>
      <c r="BH2998" s="250"/>
      <c r="BI2998" s="251" t="s">
        <v>122</v>
      </c>
      <c r="BJ2998" s="252"/>
      <c r="BK2998" s="4"/>
      <c r="BL2998" s="253" t="s">
        <v>123</v>
      </c>
      <c r="BM2998" s="254"/>
      <c r="BN2998" s="255" t="s">
        <v>124</v>
      </c>
      <c r="BO2998" s="256"/>
      <c r="BP2998" s="4"/>
      <c r="BQ2998" s="253" t="s">
        <v>125</v>
      </c>
      <c r="BR2998" s="254"/>
      <c r="BS2998" s="255" t="s">
        <v>126</v>
      </c>
      <c r="BT2998" s="256"/>
      <c r="BU2998" s="8"/>
      <c r="BV2998" s="253" t="s">
        <v>127</v>
      </c>
      <c r="BW2998" s="254"/>
      <c r="BX2998" s="255" t="s">
        <v>128</v>
      </c>
      <c r="BY2998" s="256"/>
      <c r="CA2998" s="27" t="s">
        <v>15</v>
      </c>
      <c r="CC2998" s="133" t="s">
        <v>70</v>
      </c>
      <c r="CD2998" s="9"/>
      <c r="CE2998" s="38"/>
      <c r="CF2998" s="38"/>
      <c r="CG2998" s="38"/>
      <c r="CH2998" s="38"/>
    </row>
    <row r="2999" spans="2:91" ht="18.600000000000001" customHeight="1" thickTop="1" thickBot="1">
      <c r="B2999" s="129">
        <v>8.0800000000000107</v>
      </c>
      <c r="D2999" s="29">
        <v>1</v>
      </c>
      <c r="E2999" s="30">
        <v>0</v>
      </c>
      <c r="F2999" s="31">
        <v>0</v>
      </c>
      <c r="G2999" s="32">
        <f t="shared" ref="G2999:G3062" si="28898">-1/($E$8*$B2999)</f>
        <v>-8.1581683168316724E-2</v>
      </c>
      <c r="I2999" s="29">
        <v>1</v>
      </c>
      <c r="J2999" s="33">
        <v>0</v>
      </c>
      <c r="K2999" s="31">
        <v>0</v>
      </c>
      <c r="L2999" s="32">
        <v>0</v>
      </c>
      <c r="N2999" s="29">
        <f t="shared" ref="N2999" si="28899">D2999*I2999+F2999*I3002-E2999*J2999-G2999*J3002</f>
        <v>0.98754691296692421</v>
      </c>
      <c r="O2999" s="33">
        <f t="shared" ref="O2999" si="28900">(D2999*J2999+E2999*I2999+F2999*J3002+G2999*I3002)</f>
        <v>0</v>
      </c>
      <c r="P2999" s="31">
        <f t="shared" ref="P2999" si="28901">D2999*K2999+F2999*K3002-E2999*L2999-G2999*L3002</f>
        <v>0</v>
      </c>
      <c r="Q2999" s="32">
        <f t="shared" ref="Q2999" si="28902">(D2999*L2999+E2999*K2999+F2999*L3002+G2999*K3002)</f>
        <v>-8.1581683168316724E-2</v>
      </c>
      <c r="S2999" s="29">
        <v>1</v>
      </c>
      <c r="T2999" s="30">
        <v>0</v>
      </c>
      <c r="U2999" s="31">
        <v>0</v>
      </c>
      <c r="V2999" s="32">
        <f t="shared" ref="V2999:V3062" si="28903">-1/($T$8*$B2999)</f>
        <v>-0.15848638613861366</v>
      </c>
      <c r="X2999" s="29">
        <f t="shared" ref="X2999" si="28904">N2999*S2999+P2999*S3002-O2999*T2999-Q2999*T3002</f>
        <v>0.98754691296692421</v>
      </c>
      <c r="Y2999" s="33">
        <f t="shared" ref="Y2999" si="28905">(N2999*T2999+O2999*S2999+P2999*T3002+Q2999*S3002)</f>
        <v>0</v>
      </c>
      <c r="Z2999" s="31">
        <f t="shared" ref="Z2999" si="28906">N2999*U2999+P2999*U3002-O2999*V2999-Q2999*V3002</f>
        <v>0</v>
      </c>
      <c r="AA2999" s="32">
        <f t="shared" ref="AA2999" si="28907">(N2999*V2999+O2999*U2999+P2999*V3002+Q2999*U3002)</f>
        <v>-0.23809442454678859</v>
      </c>
      <c r="AB2999" s="8"/>
      <c r="AC2999" s="29">
        <v>1</v>
      </c>
      <c r="AD2999" s="33">
        <v>0</v>
      </c>
      <c r="AE2999" s="31">
        <v>0</v>
      </c>
      <c r="AF2999" s="32">
        <v>0</v>
      </c>
      <c r="AH2999" s="29">
        <f t="shared" ref="AH2999" si="28908">X2999*AC2999+Z2999*AC3002-Y2999*AD2999-AA2999*AD3002</f>
        <v>0.95924077286277165</v>
      </c>
      <c r="AI2999" s="33">
        <f t="shared" ref="AI2999" si="28909">(X2999*AD2999+Y2999*AC2999+Z2999*AD3002+AA2999*AC3002)</f>
        <v>0</v>
      </c>
      <c r="AJ2999" s="31">
        <f t="shared" ref="AJ2999" si="28910">X2999*AE2999+Z2999*AE3002-Y2999*AF2999-AA2999*AF3002</f>
        <v>0</v>
      </c>
      <c r="AK2999" s="32">
        <f t="shared" ref="AK2999" si="28911">(X2999*AF2999+Y2999*AE2999+Z2999*AF3002+AA2999*AE3002)</f>
        <v>-0.23809442454678859</v>
      </c>
      <c r="AL2999" s="8"/>
      <c r="AM2999" s="29">
        <v>1</v>
      </c>
      <c r="AN2999" s="30">
        <v>0</v>
      </c>
      <c r="AO2999" s="31">
        <v>0</v>
      </c>
      <c r="AP2999" s="32">
        <f t="shared" ref="AP2999:AP3062" si="28912">-1/($AN$8*$B2999)</f>
        <v>-0.14332054455445525</v>
      </c>
      <c r="AR2999" s="29">
        <f t="shared" ref="AR2999" si="28913">AH2999*AM2999+AJ2999*AM3002-AI2999*AN2999-AK2999*AN3002</f>
        <v>0.95924077286277165</v>
      </c>
      <c r="AS2999" s="33">
        <f t="shared" ref="AS2999" si="28914">(AH2999*AN2999+AI2999*AM2999+AJ2999*AN3002+AK2999*AM3002)</f>
        <v>0</v>
      </c>
      <c r="AT2999" s="31">
        <f t="shared" ref="AT2999" si="28915">AH2999*AO2999+AJ2999*AO3002-AI2999*AP2999-AK2999*AP3002</f>
        <v>0</v>
      </c>
      <c r="AU2999" s="32">
        <f t="shared" ref="AU2999" si="28916">(AH2999*AP2999+AI2999*AO2999+AJ2999*AP3002+AK2999*AO3002)</f>
        <v>-0.37557333447231755</v>
      </c>
      <c r="AV2999" s="8"/>
      <c r="AW2999" s="29">
        <v>1</v>
      </c>
      <c r="AX2999" s="33">
        <v>0</v>
      </c>
      <c r="AY2999" s="31">
        <v>0</v>
      </c>
      <c r="AZ2999" s="32">
        <v>0</v>
      </c>
      <c r="BB2999" s="29">
        <f t="shared" ref="BB2999" si="28917">AR2999*AW2999+AT2999*AW3002-AS2999*AX2999-AU2999*AX3002</f>
        <v>0.91866124574242203</v>
      </c>
      <c r="BC2999" s="33">
        <f t="shared" ref="BC2999" si="28918">(AR2999*AX2999+AS2999*AW2999+AT2999*AX3002+AU2999*AW3002)</f>
        <v>0</v>
      </c>
      <c r="BD2999" s="31">
        <f t="shared" ref="BD2999" si="28919">AR2999*AY2999+AT2999*AY3002-AS2999*AZ2999-AU2999*AZ3002</f>
        <v>0</v>
      </c>
      <c r="BE2999" s="32">
        <f t="shared" ref="BE2999" si="28920">(AR2999*AZ2999+AS2999*AY2999+AT2999*AZ3002+AU2999*AY3002)</f>
        <v>-0.37557333447231755</v>
      </c>
      <c r="BF2999" s="8"/>
      <c r="BG2999" s="29">
        <v>1</v>
      </c>
      <c r="BH2999" s="30">
        <v>0</v>
      </c>
      <c r="BI2999" s="31">
        <v>0</v>
      </c>
      <c r="BJ2999" s="32">
        <f t="shared" ref="BJ2999:BJ3062" si="28921">-1/($BH$8*$B2999)</f>
        <v>-5.0394801980197947E-2</v>
      </c>
      <c r="BL2999" s="29">
        <f t="shared" ref="BL2999" si="28922">BB2999*BG2999+BD2999*BG3002-BC2999*BH2999-BE2999*BH3002</f>
        <v>0.91866124574242203</v>
      </c>
      <c r="BM2999" s="33">
        <f t="shared" ref="BM2999" si="28923">(BB2999*BH2999+BC2999*BG2999+BD2999*BH3002+BE2999*BG3002)</f>
        <v>0</v>
      </c>
      <c r="BN2999" s="31">
        <f t="shared" ref="BN2999" si="28924">BB2999*BI2999+BD2999*BI3002-BC2999*BJ2999-BE2999*BJ3002</f>
        <v>0</v>
      </c>
      <c r="BO2999" s="32">
        <f t="shared" ref="BO2999" si="28925">(BB2999*BJ2999+BC2999*BI2999+BD2999*BJ3002+BE2999*BI3002)</f>
        <v>-0.42186908603838891</v>
      </c>
      <c r="BP2999" s="8"/>
      <c r="BQ2999" s="34">
        <v>1</v>
      </c>
      <c r="BR2999" s="35">
        <v>0</v>
      </c>
      <c r="BS2999" s="11">
        <v>0</v>
      </c>
      <c r="BT2999" s="36">
        <v>0</v>
      </c>
      <c r="BV2999" s="29">
        <f t="shared" ref="BV2999" si="28926">BL2999*BQ2999+BN2999*BQ3002-BM2999*BR2999-BO2999*BR3002</f>
        <v>0.91866124574242203</v>
      </c>
      <c r="BW2999" s="33">
        <f t="shared" ref="BW2999" si="28927">(BL2999*BR2999+BM2999*BQ2999+BN2999*BR3002+BO2999*BQ3002)</f>
        <v>-0.42186908603838891</v>
      </c>
      <c r="BX2999" s="31">
        <f t="shared" ref="BX2999" si="28928">BL2999*BS2999+BN2999*BS3002-BM2999*BT2999-BO2999*BT3002</f>
        <v>0</v>
      </c>
      <c r="BY2999" s="32">
        <f t="shared" ref="BY2999" si="28929">(BL2999*BT2999+BM2999*BS2999+BN2999*BT3002+BO2999*BS3002)</f>
        <v>-0.42186908603838891</v>
      </c>
      <c r="CA2999" s="37">
        <f t="shared" ref="CA2999" si="28930">20*LOG(((1+$BR$8)/$BR$8)/((BV2999+BV3002)^2+(BW2999+BW3002)^2)^0.5)</f>
        <v>-2.928143606399345E-3</v>
      </c>
      <c r="CC2999" s="134">
        <f t="shared" ref="CC2999" si="28931">((BV2999^2+BW2999^2)^0.5)/((BV3002^2+BW3002^2)^0.5)</f>
        <v>1.0207506442553225</v>
      </c>
      <c r="CD2999" s="9"/>
      <c r="CE2999" s="38"/>
      <c r="CF2999" s="38"/>
      <c r="CG2999" s="38"/>
      <c r="CH2999" s="38"/>
      <c r="CM2999" s="129">
        <v>8.0600000000000094</v>
      </c>
    </row>
    <row r="3000" spans="2:91" ht="18.600000000000001" customHeight="1" thickBot="1">
      <c r="D3000" s="39"/>
      <c r="G3000" s="40"/>
      <c r="I3000" s="39"/>
      <c r="L3000" s="40"/>
      <c r="N3000" s="39"/>
      <c r="Q3000" s="40"/>
      <c r="S3000" s="39"/>
      <c r="V3000" s="40"/>
      <c r="X3000" s="39"/>
      <c r="AA3000" s="40"/>
      <c r="AC3000" s="39"/>
      <c r="AF3000" s="40"/>
      <c r="AH3000" s="39"/>
      <c r="AK3000" s="40"/>
      <c r="AM3000" s="39"/>
      <c r="AP3000" s="40"/>
      <c r="AR3000" s="39"/>
      <c r="AU3000" s="40"/>
      <c r="AW3000" s="39"/>
      <c r="AZ3000" s="40"/>
      <c r="BB3000" s="39"/>
      <c r="BE3000" s="40"/>
      <c r="BG3000" s="39"/>
      <c r="BJ3000" s="40"/>
      <c r="BL3000" s="39"/>
      <c r="BO3000" s="40"/>
      <c r="BQ3000" s="34"/>
      <c r="BR3000" s="11"/>
      <c r="BS3000" s="11"/>
      <c r="BT3000" s="41"/>
      <c r="BV3000" s="39"/>
      <c r="BY3000" s="40"/>
      <c r="CC3000" s="135"/>
      <c r="CD3000" s="9"/>
      <c r="CE3000" s="38"/>
      <c r="CF3000" s="38"/>
      <c r="CG3000" s="38"/>
      <c r="CH3000" s="38"/>
    </row>
    <row r="3001" spans="2:91" ht="18.600000000000001" customHeight="1" thickBot="1">
      <c r="D3001" s="258" t="s">
        <v>129</v>
      </c>
      <c r="E3001" s="259"/>
      <c r="F3001" s="260" t="s">
        <v>130</v>
      </c>
      <c r="G3001" s="261"/>
      <c r="H3001" s="229"/>
      <c r="I3001" s="258" t="s">
        <v>131</v>
      </c>
      <c r="J3001" s="259"/>
      <c r="K3001" s="260" t="s">
        <v>132</v>
      </c>
      <c r="L3001" s="261"/>
      <c r="N3001" s="253" t="s">
        <v>133</v>
      </c>
      <c r="O3001" s="254"/>
      <c r="P3001" s="255" t="s">
        <v>134</v>
      </c>
      <c r="Q3001" s="256"/>
      <c r="S3001" s="258" t="s">
        <v>135</v>
      </c>
      <c r="T3001" s="259"/>
      <c r="U3001" s="260" t="s">
        <v>136</v>
      </c>
      <c r="V3001" s="261"/>
      <c r="W3001" s="8"/>
      <c r="X3001" s="253" t="s">
        <v>137</v>
      </c>
      <c r="Y3001" s="254"/>
      <c r="Z3001" s="255" t="s">
        <v>138</v>
      </c>
      <c r="AA3001" s="256"/>
      <c r="AB3001" s="8"/>
      <c r="AC3001" s="258" t="s">
        <v>139</v>
      </c>
      <c r="AD3001" s="259"/>
      <c r="AE3001" s="260" t="s">
        <v>140</v>
      </c>
      <c r="AF3001" s="261"/>
      <c r="AG3001" s="8"/>
      <c r="AH3001" s="253" t="s">
        <v>141</v>
      </c>
      <c r="AI3001" s="254"/>
      <c r="AJ3001" s="255" t="s">
        <v>142</v>
      </c>
      <c r="AK3001" s="256"/>
      <c r="AL3001" s="8"/>
      <c r="AM3001" s="258" t="s">
        <v>143</v>
      </c>
      <c r="AN3001" s="259"/>
      <c r="AO3001" s="260" t="s">
        <v>144</v>
      </c>
      <c r="AP3001" s="261"/>
      <c r="AR3001" s="253" t="s">
        <v>145</v>
      </c>
      <c r="AS3001" s="254"/>
      <c r="AT3001" s="255" t="s">
        <v>146</v>
      </c>
      <c r="AU3001" s="256"/>
      <c r="AV3001" s="4"/>
      <c r="AW3001" s="258" t="s">
        <v>147</v>
      </c>
      <c r="AX3001" s="259"/>
      <c r="AY3001" s="260" t="s">
        <v>148</v>
      </c>
      <c r="AZ3001" s="261"/>
      <c r="BA3001" s="8"/>
      <c r="BB3001" s="253" t="s">
        <v>149</v>
      </c>
      <c r="BC3001" s="254"/>
      <c r="BD3001" s="255" t="s">
        <v>150</v>
      </c>
      <c r="BE3001" s="256"/>
      <c r="BF3001" s="4"/>
      <c r="BG3001" s="258" t="s">
        <v>151</v>
      </c>
      <c r="BH3001" s="259"/>
      <c r="BI3001" s="260" t="s">
        <v>152</v>
      </c>
      <c r="BJ3001" s="261"/>
      <c r="BK3001" s="4"/>
      <c r="BL3001" s="253" t="s">
        <v>153</v>
      </c>
      <c r="BM3001" s="254"/>
      <c r="BN3001" s="255" t="s">
        <v>154</v>
      </c>
      <c r="BO3001" s="256"/>
      <c r="BP3001" s="4"/>
      <c r="BQ3001" s="258" t="s">
        <v>155</v>
      </c>
      <c r="BR3001" s="259"/>
      <c r="BS3001" s="260" t="s">
        <v>156</v>
      </c>
      <c r="BT3001" s="261"/>
      <c r="BU3001" s="8"/>
      <c r="BV3001" s="253" t="s">
        <v>157</v>
      </c>
      <c r="BW3001" s="254"/>
      <c r="BX3001" s="255" t="s">
        <v>158</v>
      </c>
      <c r="BY3001" s="256"/>
      <c r="CA3001" s="46" t="s">
        <v>16</v>
      </c>
      <c r="CC3001" s="136" t="s">
        <v>71</v>
      </c>
      <c r="CD3001" s="9"/>
      <c r="CE3001" s="38"/>
      <c r="CF3001" s="38"/>
      <c r="CG3001" s="38"/>
      <c r="CH3001" s="38"/>
    </row>
    <row r="3002" spans="2:91" ht="18.600000000000001" customHeight="1" thickTop="1" thickBot="1">
      <c r="D3002" s="29">
        <v>0</v>
      </c>
      <c r="E3002" s="33">
        <v>0</v>
      </c>
      <c r="F3002" s="31">
        <v>1</v>
      </c>
      <c r="G3002" s="32">
        <v>0</v>
      </c>
      <c r="I3002" s="29">
        <v>0</v>
      </c>
      <c r="J3002" s="33">
        <f t="shared" ref="J3002" si="28932">IF(0=(1-$J$8*$K$8*$B2999^2),10^14,$B2999*$J$8/(1-$J$8*$K$8*$B2999^2))</f>
        <v>-0.15264562521200911</v>
      </c>
      <c r="K3002" s="31">
        <v>1</v>
      </c>
      <c r="L3002" s="32">
        <v>0</v>
      </c>
      <c r="N3002" s="29">
        <f t="shared" ref="N3002" si="28933">D3002*I2999+F3002*I3002-E3002*J2999-G3002*J3002</f>
        <v>0</v>
      </c>
      <c r="O3002" s="33">
        <f t="shared" ref="O3002" si="28934">(D3002*J2999+E3002*I2999+F3002*J3002+G3002*I3002)</f>
        <v>-0.15264562521200911</v>
      </c>
      <c r="P3002" s="31">
        <f t="shared" ref="P3002" si="28935">D3002*K2999+F3002*K3002-E3002*L2999-G3002*L3002</f>
        <v>1</v>
      </c>
      <c r="Q3002" s="32">
        <f t="shared" ref="Q3002" si="28936">(D3002*L2999+E3002*K2999+F3002*L3002+G3002*K3002)</f>
        <v>0</v>
      </c>
      <c r="S3002" s="29">
        <v>0</v>
      </c>
      <c r="T3002" s="33">
        <v>0</v>
      </c>
      <c r="U3002" s="31">
        <v>1</v>
      </c>
      <c r="V3002" s="32">
        <v>0</v>
      </c>
      <c r="X3002" s="29">
        <f t="shared" ref="X3002" si="28937">N3002*S2999+P3002*S3002-O3002*T2999-Q3002*T3002</f>
        <v>0</v>
      </c>
      <c r="Y3002" s="33">
        <f t="shared" ref="Y3002" si="28938">(N3002*T2999+O3002*S2999+P3002*T3002+Q3002*S3002)</f>
        <v>-0.15264562521200911</v>
      </c>
      <c r="Z3002" s="31">
        <f t="shared" ref="Z3002" si="28939">N3002*U2999+P3002*U3002-O3002*V2999-Q3002*V3002</f>
        <v>0.97580774650027946</v>
      </c>
      <c r="AA3002" s="32">
        <f t="shared" ref="AA3002" si="28940">(N3002*V2999+O3002*U2999+P3002*V3002+Q3002*U3002)</f>
        <v>0</v>
      </c>
      <c r="AB3002" s="8"/>
      <c r="AC3002" s="29">
        <v>0</v>
      </c>
      <c r="AD3002" s="33">
        <f t="shared" ref="AD3002" si="28941">IF(0=(1-$AD$8*$AE$8*$B2999^2),10^14,$B2999*$AD$8/(1-$AD$8*$AE$8*$B2999^2))</f>
        <v>-0.11888619466009391</v>
      </c>
      <c r="AE3002" s="31">
        <v>1</v>
      </c>
      <c r="AF3002" s="32">
        <v>0</v>
      </c>
      <c r="AH3002" s="29">
        <f t="shared" ref="AH3002" si="28942">X3002*AC2999+Z3002*AC3002-Y3002*AD2999-AA3002*AD3002</f>
        <v>0</v>
      </c>
      <c r="AI3002" s="33">
        <f t="shared" ref="AI3002" si="28943">(X3002*AD2999+Y3002*AC2999+Z3002*AD3002+AA3002*AC3002)</f>
        <v>-0.26865569491326891</v>
      </c>
      <c r="AJ3002" s="31">
        <f t="shared" ref="AJ3002" si="28944">X3002*AE2999+Z3002*AE3002-Y3002*AF2999-AA3002*AF3002</f>
        <v>0.97580774650027946</v>
      </c>
      <c r="AK3002" s="32">
        <f t="shared" ref="AK3002" si="28945">(X3002*AF2999+Y3002*AE2999+Z3002*AF3002+AA3002*AE3002)</f>
        <v>0</v>
      </c>
      <c r="AL3002" s="8"/>
      <c r="AM3002" s="29">
        <v>0</v>
      </c>
      <c r="AN3002" s="33">
        <v>0</v>
      </c>
      <c r="AO3002" s="31">
        <v>1</v>
      </c>
      <c r="AP3002" s="32">
        <v>0</v>
      </c>
      <c r="AR3002" s="29">
        <f t="shared" ref="AR3002" si="28946">AH3002*AM2999+AJ3002*AM3002-AI3002*AN2999-AK3002*AN3002</f>
        <v>0</v>
      </c>
      <c r="AS3002" s="33">
        <f t="shared" ref="AS3002" si="28947">(AH3002*AN2999+AI3002*AM2999+AJ3002*AN3002+AK3002*AM3002)</f>
        <v>-0.26865569491326891</v>
      </c>
      <c r="AT3002" s="31">
        <f t="shared" ref="AT3002" si="28948">AH3002*AO2999+AJ3002*AO3002-AI3002*AP2999-AK3002*AP3002</f>
        <v>0.93730386600765414</v>
      </c>
      <c r="AU3002" s="32">
        <f t="shared" ref="AU3002" si="28949">(AH3002*AP2999+AI3002*AO2999+AJ3002*AP3002+AK3002*AO3002)</f>
        <v>0</v>
      </c>
      <c r="AV3002" s="8"/>
      <c r="AW3002" s="29">
        <v>0</v>
      </c>
      <c r="AX3002" s="33">
        <f t="shared" ref="AX3002" si="28950">IF(0=(1-$AX$8*$AY$8*$B2999^2),10^14,$B2999*$AX$8/(1-$AX$8*$AY$8*$B2999^2))</f>
        <v>-0.10804688031796529</v>
      </c>
      <c r="AY3002" s="31">
        <v>1</v>
      </c>
      <c r="AZ3002" s="32">
        <v>0</v>
      </c>
      <c r="BB3002" s="29">
        <f t="shared" ref="BB3002" si="28951">AR3002*AW2999+AT3002*AW3002-AS3002*AX2999-AU3002*AX3002</f>
        <v>0</v>
      </c>
      <c r="BC3002" s="33">
        <f t="shared" ref="BC3002" si="28952">(AR3002*AX2999+AS3002*AW2999+AT3002*AX3002+AU3002*AW3002)</f>
        <v>-0.36992845354536408</v>
      </c>
      <c r="BD3002" s="31">
        <f t="shared" ref="BD3002" si="28953">AR3002*AY2999+AT3002*AY3002-AS3002*AZ2999-AU3002*AZ3002</f>
        <v>0.93730386600765414</v>
      </c>
      <c r="BE3002" s="32">
        <f t="shared" ref="BE3002" si="28954">(AR3002*AZ2999+AS3002*AY2999+AT3002*AZ3002+AU3002*AY3002)</f>
        <v>0</v>
      </c>
      <c r="BF3002" s="8"/>
      <c r="BG3002" s="29">
        <v>0</v>
      </c>
      <c r="BH3002" s="33">
        <v>0</v>
      </c>
      <c r="BI3002" s="31">
        <v>1</v>
      </c>
      <c r="BJ3002" s="32">
        <v>0</v>
      </c>
      <c r="BL3002" s="29">
        <f t="shared" ref="BL3002" si="28955">BB3002*BG2999+BD3002*BG3002-BC3002*BH2999-BE3002*BH3002</f>
        <v>0</v>
      </c>
      <c r="BM3002" s="33">
        <f t="shared" ref="BM3002" si="28956">(BB3002*BH2999+BC3002*BG2999+BD3002*BH3002+BE3002*BG3002)</f>
        <v>-0.36992845354536408</v>
      </c>
      <c r="BN3002" s="31">
        <f t="shared" ref="BN3002" si="28957">BB3002*BI2999+BD3002*BI3002-BC3002*BJ2999-BE3002*BJ3002</f>
        <v>0.91866139484439469</v>
      </c>
      <c r="BO3002" s="32">
        <f t="shared" ref="BO3002" si="28958">(BB3002*BJ2999+BC3002*BI2999+BD3002*BJ3002+BE3002*BI3002)</f>
        <v>0</v>
      </c>
      <c r="BP3002" s="8"/>
      <c r="BQ3002" s="19">
        <f t="shared" ref="BQ3002:BQ3065" si="28959">1/$BR$8</f>
        <v>1</v>
      </c>
      <c r="BR3002" s="47">
        <v>0</v>
      </c>
      <c r="BS3002" s="48">
        <v>1</v>
      </c>
      <c r="BT3002" s="49">
        <v>0</v>
      </c>
      <c r="BV3002" s="29">
        <f t="shared" ref="BV3002" si="28960">BL3002*BQ2999+BN3002*BQ3002-BM3002*BR2999-BO3002*BR3002</f>
        <v>0.91866139484439469</v>
      </c>
      <c r="BW3002" s="33">
        <f t="shared" ref="BW3002" si="28961">(BL3002*BR2999+BM3002*BQ2999+BN3002*BR3002+BO3002*BQ3002)</f>
        <v>-0.36992845354536408</v>
      </c>
      <c r="BX3002" s="31">
        <f t="shared" ref="BX3002" si="28962">BL3002*BS2999+BN3002*BS3002-BM3002*BT2999-BO3002*BT3002</f>
        <v>0.91866139484439469</v>
      </c>
      <c r="BY3002" s="32">
        <f t="shared" ref="BY3002" si="28963">(BL3002*BT2999+BM3002*BS2999+BN3002*BT3002+BO3002*BS3002)</f>
        <v>0</v>
      </c>
      <c r="CA3002" s="50">
        <f t="shared" ref="CA3002" si="28964">(180/PI())*ATAN(-1*(BW2999+BW3002)/(BV2999+BV3002))</f>
        <v>23.313714212954292</v>
      </c>
      <c r="CC3002" s="137">
        <f t="shared" ref="CC3002" si="28965">20*LOG(((1-(10^(CA2999/20)^2)*(1-((1-CC2999)/(1+CC2999))^2))^0.5))</f>
        <v>-31.082510132525314</v>
      </c>
      <c r="CD3002" s="9"/>
      <c r="CE3002" s="38"/>
      <c r="CF3002" s="38"/>
      <c r="CG3002" s="38"/>
      <c r="CH3002" s="38"/>
    </row>
    <row r="3003" spans="2:91" ht="18.600000000000001" customHeight="1">
      <c r="CC3003" s="42"/>
    </row>
    <row r="3004" spans="2:91" ht="18.600000000000001" customHeight="1" thickBot="1">
      <c r="E3004" s="22" t="s">
        <v>4</v>
      </c>
      <c r="J3004" s="22" t="s">
        <v>5</v>
      </c>
      <c r="O3004" s="22" t="s">
        <v>6</v>
      </c>
      <c r="T3004" s="22" t="s">
        <v>7</v>
      </c>
      <c r="Y3004" s="22" t="s">
        <v>8</v>
      </c>
      <c r="AD3004" s="22" t="s">
        <v>65</v>
      </c>
      <c r="AI3004" s="22" t="s">
        <v>9</v>
      </c>
      <c r="AN3004" s="22" t="s">
        <v>66</v>
      </c>
      <c r="AS3004" s="22" t="s">
        <v>51</v>
      </c>
      <c r="AX3004" s="22" t="s">
        <v>67</v>
      </c>
      <c r="BC3004" s="22" t="s">
        <v>52</v>
      </c>
      <c r="BH3004" s="22" t="s">
        <v>68</v>
      </c>
      <c r="BM3004" s="22" t="s">
        <v>63</v>
      </c>
      <c r="BQ3004" s="23" t="s">
        <v>69</v>
      </c>
      <c r="BR3004" s="23"/>
      <c r="BS3004" s="24"/>
      <c r="BT3004" s="24"/>
      <c r="BU3004" s="24"/>
      <c r="BW3004" s="22" t="s">
        <v>64</v>
      </c>
    </row>
    <row r="3005" spans="2:91" ht="18.600000000000001" customHeight="1" thickBot="1">
      <c r="D3005" s="249" t="s">
        <v>103</v>
      </c>
      <c r="E3005" s="250"/>
      <c r="F3005" s="251" t="s">
        <v>104</v>
      </c>
      <c r="G3005" s="252"/>
      <c r="H3005" s="229"/>
      <c r="I3005" s="253" t="s">
        <v>11</v>
      </c>
      <c r="J3005" s="254"/>
      <c r="K3005" s="255" t="s">
        <v>12</v>
      </c>
      <c r="L3005" s="256"/>
      <c r="M3005" s="24"/>
      <c r="N3005" s="253" t="s">
        <v>105</v>
      </c>
      <c r="O3005" s="254"/>
      <c r="P3005" s="255" t="s">
        <v>106</v>
      </c>
      <c r="Q3005" s="256"/>
      <c r="R3005" s="24"/>
      <c r="S3005" s="249" t="s">
        <v>107</v>
      </c>
      <c r="T3005" s="250"/>
      <c r="U3005" s="251" t="s">
        <v>108</v>
      </c>
      <c r="V3005" s="252"/>
      <c r="W3005" s="8"/>
      <c r="X3005" s="253" t="s">
        <v>109</v>
      </c>
      <c r="Y3005" s="254"/>
      <c r="Z3005" s="255" t="s">
        <v>110</v>
      </c>
      <c r="AA3005" s="256"/>
      <c r="AB3005" s="8"/>
      <c r="AC3005" s="253" t="s">
        <v>111</v>
      </c>
      <c r="AD3005" s="254"/>
      <c r="AE3005" s="255" t="s">
        <v>14</v>
      </c>
      <c r="AF3005" s="256"/>
      <c r="AG3005" s="8"/>
      <c r="AH3005" s="253" t="s">
        <v>112</v>
      </c>
      <c r="AI3005" s="254"/>
      <c r="AJ3005" s="255" t="s">
        <v>113</v>
      </c>
      <c r="AK3005" s="256"/>
      <c r="AL3005" s="8"/>
      <c r="AM3005" s="249" t="s">
        <v>114</v>
      </c>
      <c r="AN3005" s="250"/>
      <c r="AO3005" s="251" t="s">
        <v>115</v>
      </c>
      <c r="AP3005" s="252"/>
      <c r="AQ3005" s="24"/>
      <c r="AR3005" s="253" t="s">
        <v>116</v>
      </c>
      <c r="AS3005" s="254"/>
      <c r="AT3005" s="255" t="s">
        <v>13</v>
      </c>
      <c r="AU3005" s="256"/>
      <c r="AV3005" s="4"/>
      <c r="AW3005" s="253" t="s">
        <v>117</v>
      </c>
      <c r="AX3005" s="254"/>
      <c r="AY3005" s="255" t="s">
        <v>118</v>
      </c>
      <c r="AZ3005" s="256"/>
      <c r="BA3005" s="8"/>
      <c r="BB3005" s="253" t="s">
        <v>119</v>
      </c>
      <c r="BC3005" s="254"/>
      <c r="BD3005" s="255" t="s">
        <v>120</v>
      </c>
      <c r="BE3005" s="256"/>
      <c r="BF3005" s="4"/>
      <c r="BG3005" s="249" t="s">
        <v>121</v>
      </c>
      <c r="BH3005" s="250"/>
      <c r="BI3005" s="251" t="s">
        <v>122</v>
      </c>
      <c r="BJ3005" s="252"/>
      <c r="BK3005" s="4"/>
      <c r="BL3005" s="253" t="s">
        <v>123</v>
      </c>
      <c r="BM3005" s="254"/>
      <c r="BN3005" s="255" t="s">
        <v>124</v>
      </c>
      <c r="BO3005" s="256"/>
      <c r="BP3005" s="4"/>
      <c r="BQ3005" s="253" t="s">
        <v>125</v>
      </c>
      <c r="BR3005" s="254"/>
      <c r="BS3005" s="255" t="s">
        <v>126</v>
      </c>
      <c r="BT3005" s="256"/>
      <c r="BU3005" s="8"/>
      <c r="BV3005" s="253" t="s">
        <v>127</v>
      </c>
      <c r="BW3005" s="254"/>
      <c r="BX3005" s="255" t="s">
        <v>128</v>
      </c>
      <c r="BY3005" s="256"/>
      <c r="CA3005" s="27" t="s">
        <v>15</v>
      </c>
      <c r="CC3005" s="133" t="s">
        <v>70</v>
      </c>
      <c r="CD3005" s="9"/>
      <c r="CE3005" s="38"/>
      <c r="CF3005" s="38"/>
      <c r="CG3005" s="38"/>
      <c r="CH3005" s="38"/>
    </row>
    <row r="3006" spans="2:91" ht="18.600000000000001" customHeight="1" thickTop="1" thickBot="1">
      <c r="B3006" s="129">
        <v>8.1000000000000103</v>
      </c>
      <c r="D3006" s="29">
        <v>1</v>
      </c>
      <c r="E3006" s="30">
        <v>0</v>
      </c>
      <c r="F3006" s="31">
        <v>0</v>
      </c>
      <c r="G3006" s="32">
        <f t="shared" ref="G3006:G3069" si="28966">-1/($E$8*$B3006)</f>
        <v>-8.1380246913580145E-2</v>
      </c>
      <c r="I3006" s="29">
        <v>1</v>
      </c>
      <c r="J3006" s="33">
        <v>0</v>
      </c>
      <c r="K3006" s="31">
        <v>0</v>
      </c>
      <c r="L3006" s="32">
        <v>0</v>
      </c>
      <c r="N3006" s="29">
        <f t="shared" ref="N3006" si="28967">D3006*I3006+F3006*I3009-E3006*J3006-G3006*J3009</f>
        <v>0.98760847814383279</v>
      </c>
      <c r="O3006" s="33">
        <f t="shared" ref="O3006" si="28968">(D3006*J3006+E3006*I3006+F3006*J3009+G3006*I3009)</f>
        <v>0</v>
      </c>
      <c r="P3006" s="31">
        <f t="shared" ref="P3006" si="28969">D3006*K3006+F3006*K3009-E3006*L3006-G3006*L3009</f>
        <v>0</v>
      </c>
      <c r="Q3006" s="32">
        <f t="shared" ref="Q3006" si="28970">(D3006*L3006+E3006*K3006+F3006*L3009+G3006*K3009)</f>
        <v>-8.1380246913580145E-2</v>
      </c>
      <c r="S3006" s="29">
        <v>1</v>
      </c>
      <c r="T3006" s="30">
        <v>0</v>
      </c>
      <c r="U3006" s="31">
        <v>0</v>
      </c>
      <c r="V3006" s="32">
        <f t="shared" ref="V3006:V3069" si="28971">-1/($T$8*$B3006)</f>
        <v>-0.15809506172839485</v>
      </c>
      <c r="X3006" s="29">
        <f t="shared" ref="X3006" si="28972">N3006*S3006+P3006*S3009-O3006*T3006-Q3006*T3009</f>
        <v>0.98760847814383279</v>
      </c>
      <c r="Y3006" s="33">
        <f t="shared" ref="Y3006" si="28973">(N3006*T3006+O3006*S3006+P3006*T3009+Q3006*S3009)</f>
        <v>0</v>
      </c>
      <c r="Z3006" s="31">
        <f t="shared" ref="Z3006" si="28974">N3006*U3006+P3006*U3009-O3006*V3006-Q3006*V3009</f>
        <v>0</v>
      </c>
      <c r="AA3006" s="32">
        <f t="shared" ref="AA3006" si="28975">(N3006*V3006+O3006*U3006+P3006*V3009+Q3006*U3009)</f>
        <v>-0.23751627022921548</v>
      </c>
      <c r="AB3006" s="8"/>
      <c r="AC3006" s="29">
        <v>1</v>
      </c>
      <c r="AD3006" s="33">
        <v>0</v>
      </c>
      <c r="AE3006" s="31">
        <v>0</v>
      </c>
      <c r="AF3006" s="32">
        <v>0</v>
      </c>
      <c r="AH3006" s="29">
        <f t="shared" ref="AH3006" si="28976">X3006*AC3006+Z3006*AC3009-Y3006*AD3006-AA3006*AD3009</f>
        <v>0.95944201429866161</v>
      </c>
      <c r="AI3006" s="33">
        <f t="shared" ref="AI3006" si="28977">(X3006*AD3006+Y3006*AC3006+Z3006*AD3009+AA3006*AC3009)</f>
        <v>0</v>
      </c>
      <c r="AJ3006" s="31">
        <f t="shared" ref="AJ3006" si="28978">X3006*AE3006+Z3006*AE3009-Y3006*AF3006-AA3006*AF3009</f>
        <v>0</v>
      </c>
      <c r="AK3006" s="32">
        <f t="shared" ref="AK3006" si="28979">(X3006*AF3006+Y3006*AE3006+Z3006*AF3009+AA3006*AE3009)</f>
        <v>-0.23751627022921548</v>
      </c>
      <c r="AL3006" s="8"/>
      <c r="AM3006" s="29">
        <v>1</v>
      </c>
      <c r="AN3006" s="30">
        <v>0</v>
      </c>
      <c r="AO3006" s="31">
        <v>0</v>
      </c>
      <c r="AP3006" s="32">
        <f t="shared" ref="AP3006:AP3069" si="28980">-1/($AN$8*$B3006)</f>
        <v>-0.14296666666666649</v>
      </c>
      <c r="AR3006" s="29">
        <f t="shared" ref="AR3006" si="28981">AH3006*AM3006+AJ3006*AM3009-AI3006*AN3006-AK3006*AN3009</f>
        <v>0.95944201429866161</v>
      </c>
      <c r="AS3006" s="33">
        <f t="shared" ref="AS3006" si="28982">(AH3006*AN3006+AI3006*AM3006+AJ3006*AN3009+AK3006*AM3009)</f>
        <v>0</v>
      </c>
      <c r="AT3006" s="31">
        <f t="shared" ref="AT3006" si="28983">AH3006*AO3006+AJ3006*AO3009-AI3006*AP3006-AK3006*AP3009</f>
        <v>0</v>
      </c>
      <c r="AU3006" s="32">
        <f t="shared" ref="AU3006" si="28984">(AH3006*AP3006+AI3006*AO3006+AJ3006*AP3009+AK3006*AO3009)</f>
        <v>-0.37468449687344729</v>
      </c>
      <c r="AV3006" s="8"/>
      <c r="AW3006" s="29">
        <v>1</v>
      </c>
      <c r="AX3006" s="33">
        <v>0</v>
      </c>
      <c r="AY3006" s="31">
        <v>0</v>
      </c>
      <c r="AZ3006" s="32">
        <v>0</v>
      </c>
      <c r="BB3006" s="29">
        <f t="shared" ref="BB3006" si="28985">AR3006*AW3006+AT3006*AW3009-AS3006*AX3006-AU3006*AX3009</f>
        <v>0.9190597634879708</v>
      </c>
      <c r="BC3006" s="33">
        <f t="shared" ref="BC3006" si="28986">(AR3006*AX3006+AS3006*AW3006+AT3006*AX3009+AU3006*AW3009)</f>
        <v>0</v>
      </c>
      <c r="BD3006" s="31">
        <f t="shared" ref="BD3006" si="28987">AR3006*AY3006+AT3006*AY3009-AS3006*AZ3006-AU3006*AZ3009</f>
        <v>0</v>
      </c>
      <c r="BE3006" s="32">
        <f t="shared" ref="BE3006" si="28988">(AR3006*AZ3006+AS3006*AY3006+AT3006*AZ3009+AU3006*AY3009)</f>
        <v>-0.37468449687344729</v>
      </c>
      <c r="BF3006" s="8"/>
      <c r="BG3006" s="29">
        <v>1</v>
      </c>
      <c r="BH3006" s="30">
        <v>0</v>
      </c>
      <c r="BI3006" s="31">
        <v>0</v>
      </c>
      <c r="BJ3006" s="32">
        <f t="shared" ref="BJ3006:BJ3069" si="28989">-1/($BH$8*$B3006)</f>
        <v>-5.0270370370370306E-2</v>
      </c>
      <c r="BL3006" s="29">
        <f t="shared" ref="BL3006" si="28990">BB3006*BG3006+BD3006*BG3009-BC3006*BH3006-BE3006*BH3009</f>
        <v>0.9190597634879708</v>
      </c>
      <c r="BM3006" s="33">
        <f t="shared" ref="BM3006" si="28991">(BB3006*BH3006+BC3006*BG3006+BD3006*BH3009+BE3006*BG3009)</f>
        <v>0</v>
      </c>
      <c r="BN3006" s="31">
        <f t="shared" ref="BN3006" si="28992">BB3006*BI3006+BD3006*BI3009-BC3006*BJ3006-BE3006*BJ3009</f>
        <v>0</v>
      </c>
      <c r="BO3006" s="32">
        <f t="shared" ref="BO3006" si="28993">(BB3006*BJ3006+BC3006*BI3006+BD3006*BJ3009+BE3006*BI3009)</f>
        <v>-0.42088597157649255</v>
      </c>
      <c r="BP3006" s="8"/>
      <c r="BQ3006" s="34">
        <v>1</v>
      </c>
      <c r="BR3006" s="35">
        <v>0</v>
      </c>
      <c r="BS3006" s="11">
        <v>0</v>
      </c>
      <c r="BT3006" s="36">
        <v>0</v>
      </c>
      <c r="BV3006" s="29">
        <f t="shared" ref="BV3006" si="28994">BL3006*BQ3006+BN3006*BQ3009-BM3006*BR3006-BO3006*BR3009</f>
        <v>0.9190597634879708</v>
      </c>
      <c r="BW3006" s="33">
        <f t="shared" ref="BW3006" si="28995">(BL3006*BR3006+BM3006*BQ3006+BN3006*BR3009+BO3006*BQ3009)</f>
        <v>-0.42088597157649255</v>
      </c>
      <c r="BX3006" s="31">
        <f t="shared" ref="BX3006" si="28996">BL3006*BS3006+BN3006*BS3009-BM3006*BT3006-BO3006*BT3009</f>
        <v>0</v>
      </c>
      <c r="BY3006" s="32">
        <f t="shared" ref="BY3006" si="28997">(BL3006*BT3006+BM3006*BS3006+BN3006*BT3009+BO3006*BS3009)</f>
        <v>-0.42088597157649255</v>
      </c>
      <c r="CA3006" s="37">
        <f t="shared" ref="CA3006" si="28998">20*LOG(((1+$BR$8)/$BR$8)/((BV3006+BV3009)^2+(BW3006+BW3009)^2)^0.5)</f>
        <v>-2.9160791711786336E-3</v>
      </c>
      <c r="CC3006" s="134">
        <f t="shared" ref="CC3006" si="28999">((BV3006^2+BW3006^2)^0.5)/((BV3009^2+BW3009^2)^0.5)</f>
        <v>1.0206583694766933</v>
      </c>
      <c r="CD3006" s="9"/>
      <c r="CE3006" s="38"/>
      <c r="CF3006" s="38"/>
      <c r="CG3006" s="38"/>
      <c r="CH3006" s="38"/>
      <c r="CM3006" s="129">
        <v>8.0800000000000107</v>
      </c>
    </row>
    <row r="3007" spans="2:91" ht="18.600000000000001" customHeight="1" thickBot="1">
      <c r="D3007" s="39"/>
      <c r="G3007" s="40"/>
      <c r="I3007" s="39"/>
      <c r="L3007" s="40"/>
      <c r="N3007" s="39"/>
      <c r="Q3007" s="40"/>
      <c r="S3007" s="39"/>
      <c r="V3007" s="40"/>
      <c r="X3007" s="39"/>
      <c r="AA3007" s="40"/>
      <c r="AC3007" s="39"/>
      <c r="AF3007" s="40"/>
      <c r="AH3007" s="39"/>
      <c r="AK3007" s="40"/>
      <c r="AM3007" s="39"/>
      <c r="AP3007" s="40"/>
      <c r="AR3007" s="39"/>
      <c r="AU3007" s="40"/>
      <c r="AW3007" s="39"/>
      <c r="AZ3007" s="40"/>
      <c r="BB3007" s="39"/>
      <c r="BE3007" s="40"/>
      <c r="BG3007" s="39"/>
      <c r="BJ3007" s="40"/>
      <c r="BL3007" s="39"/>
      <c r="BO3007" s="40"/>
      <c r="BQ3007" s="34"/>
      <c r="BR3007" s="11"/>
      <c r="BS3007" s="11"/>
      <c r="BT3007" s="41"/>
      <c r="BV3007" s="39"/>
      <c r="BY3007" s="40"/>
      <c r="CC3007" s="135"/>
      <c r="CD3007" s="9"/>
      <c r="CE3007" s="38"/>
      <c r="CF3007" s="38"/>
      <c r="CG3007" s="38"/>
      <c r="CH3007" s="38"/>
    </row>
    <row r="3008" spans="2:91" ht="18.600000000000001" customHeight="1" thickBot="1">
      <c r="D3008" s="258" t="s">
        <v>129</v>
      </c>
      <c r="E3008" s="259"/>
      <c r="F3008" s="260" t="s">
        <v>130</v>
      </c>
      <c r="G3008" s="261"/>
      <c r="H3008" s="229"/>
      <c r="I3008" s="258" t="s">
        <v>131</v>
      </c>
      <c r="J3008" s="259"/>
      <c r="K3008" s="260" t="s">
        <v>132</v>
      </c>
      <c r="L3008" s="261"/>
      <c r="N3008" s="253" t="s">
        <v>133</v>
      </c>
      <c r="O3008" s="254"/>
      <c r="P3008" s="255" t="s">
        <v>134</v>
      </c>
      <c r="Q3008" s="256"/>
      <c r="S3008" s="258" t="s">
        <v>135</v>
      </c>
      <c r="T3008" s="259"/>
      <c r="U3008" s="260" t="s">
        <v>136</v>
      </c>
      <c r="V3008" s="261"/>
      <c r="W3008" s="8"/>
      <c r="X3008" s="253" t="s">
        <v>137</v>
      </c>
      <c r="Y3008" s="254"/>
      <c r="Z3008" s="255" t="s">
        <v>138</v>
      </c>
      <c r="AA3008" s="256"/>
      <c r="AB3008" s="8"/>
      <c r="AC3008" s="258" t="s">
        <v>139</v>
      </c>
      <c r="AD3008" s="259"/>
      <c r="AE3008" s="260" t="s">
        <v>140</v>
      </c>
      <c r="AF3008" s="261"/>
      <c r="AG3008" s="8"/>
      <c r="AH3008" s="253" t="s">
        <v>141</v>
      </c>
      <c r="AI3008" s="254"/>
      <c r="AJ3008" s="255" t="s">
        <v>142</v>
      </c>
      <c r="AK3008" s="256"/>
      <c r="AL3008" s="8"/>
      <c r="AM3008" s="258" t="s">
        <v>143</v>
      </c>
      <c r="AN3008" s="259"/>
      <c r="AO3008" s="260" t="s">
        <v>144</v>
      </c>
      <c r="AP3008" s="261"/>
      <c r="AR3008" s="253" t="s">
        <v>145</v>
      </c>
      <c r="AS3008" s="254"/>
      <c r="AT3008" s="255" t="s">
        <v>146</v>
      </c>
      <c r="AU3008" s="256"/>
      <c r="AV3008" s="4"/>
      <c r="AW3008" s="258" t="s">
        <v>147</v>
      </c>
      <c r="AX3008" s="259"/>
      <c r="AY3008" s="260" t="s">
        <v>148</v>
      </c>
      <c r="AZ3008" s="261"/>
      <c r="BA3008" s="8"/>
      <c r="BB3008" s="253" t="s">
        <v>149</v>
      </c>
      <c r="BC3008" s="254"/>
      <c r="BD3008" s="255" t="s">
        <v>150</v>
      </c>
      <c r="BE3008" s="256"/>
      <c r="BF3008" s="4"/>
      <c r="BG3008" s="258" t="s">
        <v>151</v>
      </c>
      <c r="BH3008" s="259"/>
      <c r="BI3008" s="260" t="s">
        <v>152</v>
      </c>
      <c r="BJ3008" s="261"/>
      <c r="BK3008" s="4"/>
      <c r="BL3008" s="253" t="s">
        <v>153</v>
      </c>
      <c r="BM3008" s="254"/>
      <c r="BN3008" s="255" t="s">
        <v>154</v>
      </c>
      <c r="BO3008" s="256"/>
      <c r="BP3008" s="4"/>
      <c r="BQ3008" s="258" t="s">
        <v>155</v>
      </c>
      <c r="BR3008" s="259"/>
      <c r="BS3008" s="260" t="s">
        <v>156</v>
      </c>
      <c r="BT3008" s="261"/>
      <c r="BU3008" s="8"/>
      <c r="BV3008" s="253" t="s">
        <v>157</v>
      </c>
      <c r="BW3008" s="254"/>
      <c r="BX3008" s="255" t="s">
        <v>158</v>
      </c>
      <c r="BY3008" s="256"/>
      <c r="CA3008" s="46" t="s">
        <v>16</v>
      </c>
      <c r="CC3008" s="136" t="s">
        <v>71</v>
      </c>
      <c r="CD3008" s="9"/>
      <c r="CE3008" s="38"/>
      <c r="CF3008" s="38"/>
      <c r="CG3008" s="38"/>
      <c r="CH3008" s="38"/>
    </row>
    <row r="3009" spans="2:91" ht="18.600000000000001" customHeight="1" thickTop="1" thickBot="1">
      <c r="D3009" s="29">
        <v>0</v>
      </c>
      <c r="E3009" s="33">
        <v>0</v>
      </c>
      <c r="F3009" s="31">
        <v>1</v>
      </c>
      <c r="G3009" s="32">
        <v>0</v>
      </c>
      <c r="I3009" s="29">
        <v>0</v>
      </c>
      <c r="J3009" s="33">
        <f t="shared" ref="J3009" si="29000">IF(0=(1-$J$8*$K$8*$B3006^2),10^14,$B3006*$J$8/(1-$J$8*$K$8*$B3006^2))</f>
        <v>-0.15226694838276991</v>
      </c>
      <c r="K3009" s="31">
        <v>1</v>
      </c>
      <c r="L3009" s="32">
        <v>0</v>
      </c>
      <c r="N3009" s="29">
        <f t="shared" ref="N3009" si="29001">D3009*I3006+F3009*I3009-E3009*J3006-G3009*J3009</f>
        <v>0</v>
      </c>
      <c r="O3009" s="33">
        <f t="shared" ref="O3009" si="29002">(D3009*J3006+E3009*I3006+F3009*J3009+G3009*I3009)</f>
        <v>-0.15226694838276991</v>
      </c>
      <c r="P3009" s="31">
        <f t="shared" ref="P3009" si="29003">D3009*K3006+F3009*K3009-E3009*L3006-G3009*L3009</f>
        <v>1</v>
      </c>
      <c r="Q3009" s="32">
        <f t="shared" ref="Q3009" si="29004">(D3009*L3006+E3009*K3006+F3009*L3009+G3009*K3009)</f>
        <v>0</v>
      </c>
      <c r="S3009" s="29">
        <v>0</v>
      </c>
      <c r="T3009" s="33">
        <v>0</v>
      </c>
      <c r="U3009" s="31">
        <v>1</v>
      </c>
      <c r="V3009" s="32">
        <v>0</v>
      </c>
      <c r="X3009" s="29">
        <f t="shared" ref="X3009" si="29005">N3009*S3006+P3009*S3009-O3009*T3006-Q3009*T3009</f>
        <v>0</v>
      </c>
      <c r="Y3009" s="33">
        <f t="shared" ref="Y3009" si="29006">(N3009*T3006+O3009*S3006+P3009*T3009+Q3009*S3009)</f>
        <v>-0.15226694838276991</v>
      </c>
      <c r="Z3009" s="31">
        <f t="shared" ref="Z3009" si="29007">N3009*U3006+P3009*U3009-O3009*V3006-Q3009*V3009</f>
        <v>0.97592734739623166</v>
      </c>
      <c r="AA3009" s="32">
        <f t="shared" ref="AA3009" si="29008">(N3009*V3006+O3009*U3006+P3009*V3009+Q3009*U3009)</f>
        <v>0</v>
      </c>
      <c r="AB3009" s="8"/>
      <c r="AC3009" s="29">
        <v>0</v>
      </c>
      <c r="AD3009" s="33">
        <f t="shared" ref="AD3009" si="29009">IF(0=(1-$AD$8*$AE$8*$B3006^2),10^14,$B3006*$AD$8/(1-$AD$8*$AE$8*$B3006^2))</f>
        <v>-0.11858751325957226</v>
      </c>
      <c r="AE3009" s="31">
        <v>1</v>
      </c>
      <c r="AF3009" s="32">
        <v>0</v>
      </c>
      <c r="AH3009" s="29">
        <f t="shared" ref="AH3009" si="29010">X3009*AC3006+Z3009*AC3009-Y3009*AD3006-AA3009*AD3009</f>
        <v>0</v>
      </c>
      <c r="AI3009" s="33">
        <f t="shared" ref="AI3009" si="29011">(X3009*AD3006+Y3009*AC3006+Z3009*AD3009+AA3009*AC3009)</f>
        <v>-0.26799974563249973</v>
      </c>
      <c r="AJ3009" s="31">
        <f t="shared" ref="AJ3009" si="29012">X3009*AE3006+Z3009*AE3009-Y3009*AF3006-AA3009*AF3009</f>
        <v>0.97592734739623166</v>
      </c>
      <c r="AK3009" s="32">
        <f t="shared" ref="AK3009" si="29013">(X3009*AF3006+Y3009*AE3006+Z3009*AF3009+AA3009*AE3009)</f>
        <v>0</v>
      </c>
      <c r="AL3009" s="8"/>
      <c r="AM3009" s="29">
        <v>0</v>
      </c>
      <c r="AN3009" s="33">
        <v>0</v>
      </c>
      <c r="AO3009" s="31">
        <v>1</v>
      </c>
      <c r="AP3009" s="32">
        <v>0</v>
      </c>
      <c r="AR3009" s="29">
        <f t="shared" ref="AR3009" si="29014">AH3009*AM3006+AJ3009*AM3009-AI3009*AN3006-AK3009*AN3009</f>
        <v>0</v>
      </c>
      <c r="AS3009" s="33">
        <f t="shared" ref="AS3009" si="29015">(AH3009*AN3006+AI3009*AM3006+AJ3009*AN3009+AK3009*AM3009)</f>
        <v>-0.26799974563249973</v>
      </c>
      <c r="AT3009" s="31">
        <f t="shared" ref="AT3009" si="29016">AH3009*AO3006+AJ3009*AO3009-AI3009*AP3006-AK3009*AP3009</f>
        <v>0.93761231709563864</v>
      </c>
      <c r="AU3009" s="32">
        <f t="shared" ref="AU3009" si="29017">(AH3009*AP3006+AI3009*AO3006+AJ3009*AP3009+AK3009*AO3009)</f>
        <v>0</v>
      </c>
      <c r="AV3009" s="8"/>
      <c r="AW3009" s="29">
        <v>0</v>
      </c>
      <c r="AX3009" s="33">
        <f t="shared" ref="AX3009" si="29018">IF(0=(1-$AX$8*$AY$8*$B3006^2),10^14,$B3006*$AX$8/(1-$AX$8*$AY$8*$B3006^2))</f>
        <v>-0.10777667917317167</v>
      </c>
      <c r="AY3009" s="31">
        <v>1</v>
      </c>
      <c r="AZ3009" s="32">
        <v>0</v>
      </c>
      <c r="BB3009" s="29">
        <f t="shared" ref="BB3009" si="29019">AR3009*AW3006+AT3009*AW3009-AS3009*AX3006-AU3009*AX3009</f>
        <v>0</v>
      </c>
      <c r="BC3009" s="33">
        <f t="shared" ref="BC3009" si="29020">(AR3009*AX3006+AS3009*AW3006+AT3009*AX3009+AU3009*AW3009)</f>
        <v>-0.36905248752093045</v>
      </c>
      <c r="BD3009" s="31">
        <f t="shared" ref="BD3009" si="29021">AR3009*AY3006+AT3009*AY3009-AS3009*AZ3006-AU3009*AZ3009</f>
        <v>0.93761231709563864</v>
      </c>
      <c r="BE3009" s="32">
        <f t="shared" ref="BE3009" si="29022">(AR3009*AZ3006+AS3009*AY3006+AT3009*AZ3009+AU3009*AY3009)</f>
        <v>0</v>
      </c>
      <c r="BF3009" s="8"/>
      <c r="BG3009" s="29">
        <v>0</v>
      </c>
      <c r="BH3009" s="33">
        <v>0</v>
      </c>
      <c r="BI3009" s="31">
        <v>1</v>
      </c>
      <c r="BJ3009" s="32">
        <v>0</v>
      </c>
      <c r="BL3009" s="29">
        <f t="shared" ref="BL3009" si="29023">BB3009*BG3006+BD3009*BG3009-BC3009*BH3006-BE3009*BH3009</f>
        <v>0</v>
      </c>
      <c r="BM3009" s="33">
        <f t="shared" ref="BM3009" si="29024">(BB3009*BH3006+BC3009*BG3006+BD3009*BH3009+BE3009*BG3009)</f>
        <v>-0.36905248752093045</v>
      </c>
      <c r="BN3009" s="31">
        <f t="shared" ref="BN3009" si="29025">BB3009*BI3006+BD3009*BI3009-BC3009*BJ3006-BE3009*BJ3009</f>
        <v>0.91905991186185498</v>
      </c>
      <c r="BO3009" s="32">
        <f t="shared" ref="BO3009" si="29026">(BB3009*BJ3006+BC3009*BI3006+BD3009*BJ3009+BE3009*BI3009)</f>
        <v>0</v>
      </c>
      <c r="BP3009" s="8"/>
      <c r="BQ3009" s="19">
        <f t="shared" ref="BQ3009:BQ3072" si="29027">1/$BR$8</f>
        <v>1</v>
      </c>
      <c r="BR3009" s="47">
        <v>0</v>
      </c>
      <c r="BS3009" s="48">
        <v>1</v>
      </c>
      <c r="BT3009" s="49">
        <v>0</v>
      </c>
      <c r="BV3009" s="29">
        <f t="shared" ref="BV3009" si="29028">BL3009*BQ3006+BN3009*BQ3009-BM3009*BR3006-BO3009*BR3009</f>
        <v>0.91905991186185498</v>
      </c>
      <c r="BW3009" s="33">
        <f t="shared" ref="BW3009" si="29029">(BL3009*BR3006+BM3009*BQ3006+BN3009*BR3009+BO3009*BQ3009)</f>
        <v>-0.36905248752093045</v>
      </c>
      <c r="BX3009" s="31">
        <f t="shared" ref="BX3009" si="29030">BL3009*BS3006+BN3009*BS3009-BM3009*BT3006-BO3009*BT3009</f>
        <v>0.91905991186185498</v>
      </c>
      <c r="BY3009" s="32">
        <f t="shared" ref="BY3009" si="29031">(BL3009*BT3006+BM3009*BS3006+BN3009*BT3009+BO3009*BS3009)</f>
        <v>0</v>
      </c>
      <c r="CA3009" s="50">
        <f t="shared" ref="CA3009" si="29032">(180/PI())*ATAN(-1*(BW3006+BW3009)/(BV3006+BV3009))</f>
        <v>23.255786753627394</v>
      </c>
      <c r="CC3009" s="137">
        <f t="shared" ref="CC3009" si="29033">20*LOG(((1-(10^(CA3006/20)^2)*(1-((1-CC3006)/(1+CC3006))^2))^0.5))</f>
        <v>-31.103184305388631</v>
      </c>
      <c r="CD3009" s="9"/>
      <c r="CE3009" s="38"/>
      <c r="CF3009" s="38"/>
      <c r="CG3009" s="38"/>
      <c r="CH3009" s="38"/>
    </row>
    <row r="3010" spans="2:91" ht="18.600000000000001" customHeight="1">
      <c r="CC3010" s="42"/>
    </row>
    <row r="3011" spans="2:91" ht="18.600000000000001" customHeight="1" thickBot="1">
      <c r="E3011" s="22" t="s">
        <v>4</v>
      </c>
      <c r="J3011" s="22" t="s">
        <v>5</v>
      </c>
      <c r="O3011" s="22" t="s">
        <v>6</v>
      </c>
      <c r="T3011" s="22" t="s">
        <v>7</v>
      </c>
      <c r="Y3011" s="22" t="s">
        <v>8</v>
      </c>
      <c r="AD3011" s="22" t="s">
        <v>65</v>
      </c>
      <c r="AI3011" s="22" t="s">
        <v>9</v>
      </c>
      <c r="AN3011" s="22" t="s">
        <v>66</v>
      </c>
      <c r="AS3011" s="22" t="s">
        <v>51</v>
      </c>
      <c r="AX3011" s="22" t="s">
        <v>67</v>
      </c>
      <c r="BC3011" s="22" t="s">
        <v>52</v>
      </c>
      <c r="BH3011" s="22" t="s">
        <v>68</v>
      </c>
      <c r="BM3011" s="22" t="s">
        <v>63</v>
      </c>
      <c r="BQ3011" s="23" t="s">
        <v>69</v>
      </c>
      <c r="BR3011" s="23"/>
      <c r="BS3011" s="24"/>
      <c r="BT3011" s="24"/>
      <c r="BU3011" s="24"/>
      <c r="BW3011" s="22" t="s">
        <v>64</v>
      </c>
    </row>
    <row r="3012" spans="2:91" ht="18.600000000000001" customHeight="1" thickBot="1">
      <c r="D3012" s="249" t="s">
        <v>103</v>
      </c>
      <c r="E3012" s="250"/>
      <c r="F3012" s="251" t="s">
        <v>104</v>
      </c>
      <c r="G3012" s="252"/>
      <c r="H3012" s="229"/>
      <c r="I3012" s="253" t="s">
        <v>11</v>
      </c>
      <c r="J3012" s="254"/>
      <c r="K3012" s="255" t="s">
        <v>12</v>
      </c>
      <c r="L3012" s="256"/>
      <c r="M3012" s="24"/>
      <c r="N3012" s="253" t="s">
        <v>105</v>
      </c>
      <c r="O3012" s="254"/>
      <c r="P3012" s="255" t="s">
        <v>106</v>
      </c>
      <c r="Q3012" s="256"/>
      <c r="R3012" s="24"/>
      <c r="S3012" s="249" t="s">
        <v>107</v>
      </c>
      <c r="T3012" s="250"/>
      <c r="U3012" s="251" t="s">
        <v>108</v>
      </c>
      <c r="V3012" s="252"/>
      <c r="W3012" s="8"/>
      <c r="X3012" s="253" t="s">
        <v>109</v>
      </c>
      <c r="Y3012" s="254"/>
      <c r="Z3012" s="255" t="s">
        <v>110</v>
      </c>
      <c r="AA3012" s="256"/>
      <c r="AB3012" s="8"/>
      <c r="AC3012" s="253" t="s">
        <v>111</v>
      </c>
      <c r="AD3012" s="254"/>
      <c r="AE3012" s="255" t="s">
        <v>14</v>
      </c>
      <c r="AF3012" s="256"/>
      <c r="AG3012" s="8"/>
      <c r="AH3012" s="253" t="s">
        <v>112</v>
      </c>
      <c r="AI3012" s="254"/>
      <c r="AJ3012" s="255" t="s">
        <v>113</v>
      </c>
      <c r="AK3012" s="256"/>
      <c r="AL3012" s="8"/>
      <c r="AM3012" s="249" t="s">
        <v>114</v>
      </c>
      <c r="AN3012" s="250"/>
      <c r="AO3012" s="251" t="s">
        <v>115</v>
      </c>
      <c r="AP3012" s="252"/>
      <c r="AQ3012" s="24"/>
      <c r="AR3012" s="253" t="s">
        <v>116</v>
      </c>
      <c r="AS3012" s="254"/>
      <c r="AT3012" s="255" t="s">
        <v>13</v>
      </c>
      <c r="AU3012" s="256"/>
      <c r="AV3012" s="4"/>
      <c r="AW3012" s="253" t="s">
        <v>117</v>
      </c>
      <c r="AX3012" s="254"/>
      <c r="AY3012" s="255" t="s">
        <v>118</v>
      </c>
      <c r="AZ3012" s="256"/>
      <c r="BA3012" s="8"/>
      <c r="BB3012" s="253" t="s">
        <v>119</v>
      </c>
      <c r="BC3012" s="254"/>
      <c r="BD3012" s="255" t="s">
        <v>120</v>
      </c>
      <c r="BE3012" s="256"/>
      <c r="BF3012" s="4"/>
      <c r="BG3012" s="249" t="s">
        <v>121</v>
      </c>
      <c r="BH3012" s="250"/>
      <c r="BI3012" s="251" t="s">
        <v>122</v>
      </c>
      <c r="BJ3012" s="252"/>
      <c r="BK3012" s="4"/>
      <c r="BL3012" s="253" t="s">
        <v>123</v>
      </c>
      <c r="BM3012" s="254"/>
      <c r="BN3012" s="255" t="s">
        <v>124</v>
      </c>
      <c r="BO3012" s="256"/>
      <c r="BP3012" s="4"/>
      <c r="BQ3012" s="253" t="s">
        <v>125</v>
      </c>
      <c r="BR3012" s="254"/>
      <c r="BS3012" s="255" t="s">
        <v>126</v>
      </c>
      <c r="BT3012" s="256"/>
      <c r="BU3012" s="8"/>
      <c r="BV3012" s="253" t="s">
        <v>127</v>
      </c>
      <c r="BW3012" s="254"/>
      <c r="BX3012" s="255" t="s">
        <v>128</v>
      </c>
      <c r="BY3012" s="256"/>
      <c r="CA3012" s="27" t="s">
        <v>15</v>
      </c>
      <c r="CC3012" s="133" t="s">
        <v>70</v>
      </c>
      <c r="CD3012" s="9"/>
      <c r="CE3012" s="38"/>
      <c r="CF3012" s="38"/>
      <c r="CG3012" s="38"/>
      <c r="CH3012" s="38"/>
    </row>
    <row r="3013" spans="2:91" ht="18.600000000000001" customHeight="1" thickTop="1" thickBot="1">
      <c r="B3013" s="129">
        <v>8.1200000000000099</v>
      </c>
      <c r="D3013" s="29">
        <v>1</v>
      </c>
      <c r="E3013" s="30">
        <v>0</v>
      </c>
      <c r="F3013" s="31">
        <v>0</v>
      </c>
      <c r="G3013" s="32">
        <f t="shared" ref="G3013:G3076" si="29034">-1/($E$8*$B3013)</f>
        <v>-8.1179802955664931E-2</v>
      </c>
      <c r="I3013" s="29">
        <v>1</v>
      </c>
      <c r="J3013" s="33">
        <v>0</v>
      </c>
      <c r="K3013" s="31">
        <v>0</v>
      </c>
      <c r="L3013" s="32">
        <v>0</v>
      </c>
      <c r="N3013" s="29">
        <f t="shared" ref="N3013" si="29035">D3013*I3013+F3013*I3016-E3013*J3013-G3013*J3016</f>
        <v>0.98766958754740442</v>
      </c>
      <c r="O3013" s="33">
        <f t="shared" ref="O3013" si="29036">(D3013*J3013+E3013*I3013+F3013*J3016+G3013*I3016)</f>
        <v>0</v>
      </c>
      <c r="P3013" s="31">
        <f t="shared" ref="P3013" si="29037">D3013*K3013+F3013*K3016-E3013*L3013-G3013*L3016</f>
        <v>0</v>
      </c>
      <c r="Q3013" s="32">
        <f t="shared" ref="Q3013" si="29038">(D3013*L3013+E3013*K3013+F3013*L3016+G3013*K3016)</f>
        <v>-8.1179802955664931E-2</v>
      </c>
      <c r="S3013" s="29">
        <v>1</v>
      </c>
      <c r="T3013" s="30">
        <v>0</v>
      </c>
      <c r="U3013" s="31">
        <v>0</v>
      </c>
      <c r="V3013" s="32">
        <f t="shared" ref="V3013:V3076" si="29039">-1/($T$8*$B3013)</f>
        <v>-0.15770566502463035</v>
      </c>
      <c r="X3013" s="29">
        <f t="shared" ref="X3013" si="29040">N3013*S3013+P3013*S3016-O3013*T3013-Q3013*T3016</f>
        <v>0.98766958754740442</v>
      </c>
      <c r="Y3013" s="33">
        <f t="shared" ref="Y3013" si="29041">(N3013*T3013+O3013*S3013+P3013*T3016+Q3013*S3016)</f>
        <v>0</v>
      </c>
      <c r="Z3013" s="31">
        <f t="shared" ref="Z3013" si="29042">N3013*U3013+P3013*U3016-O3013*V3013-Q3013*V3016</f>
        <v>0</v>
      </c>
      <c r="AA3013" s="32">
        <f t="shared" ref="AA3013" si="29043">(N3013*V3013+O3013*U3013+P3013*V3016+Q3013*U3016)</f>
        <v>-0.2369408920844307</v>
      </c>
      <c r="AB3013" s="8"/>
      <c r="AC3013" s="29">
        <v>1</v>
      </c>
      <c r="AD3013" s="33">
        <v>0</v>
      </c>
      <c r="AE3013" s="31">
        <v>0</v>
      </c>
      <c r="AF3013" s="32">
        <v>0</v>
      </c>
      <c r="AH3013" s="29">
        <f t="shared" ref="AH3013" si="29044">X3013*AC3013+Z3013*AC3016-Y3013*AD3013-AA3013*AD3016</f>
        <v>0.9596417685216988</v>
      </c>
      <c r="AI3013" s="33">
        <f t="shared" ref="AI3013" si="29045">(X3013*AD3013+Y3013*AC3013+Z3013*AD3016+AA3013*AC3016)</f>
        <v>0</v>
      </c>
      <c r="AJ3013" s="31">
        <f t="shared" ref="AJ3013" si="29046">X3013*AE3013+Z3013*AE3016-Y3013*AF3013-AA3013*AF3016</f>
        <v>0</v>
      </c>
      <c r="AK3013" s="32">
        <f t="shared" ref="AK3013" si="29047">(X3013*AF3013+Y3013*AE3013+Z3013*AF3016+AA3013*AE3016)</f>
        <v>-0.2369408920844307</v>
      </c>
      <c r="AL3013" s="8"/>
      <c r="AM3013" s="29">
        <v>1</v>
      </c>
      <c r="AN3013" s="30">
        <v>0</v>
      </c>
      <c r="AO3013" s="31">
        <v>0</v>
      </c>
      <c r="AP3013" s="32">
        <f t="shared" ref="AP3013:AP3076" si="29048">-1/($AN$8*$B3013)</f>
        <v>-0.14261453201970425</v>
      </c>
      <c r="AR3013" s="29">
        <f t="shared" ref="AR3013" si="29049">AH3013*AM3013+AJ3013*AM3016-AI3013*AN3013-AK3013*AN3016</f>
        <v>0.9596417685216988</v>
      </c>
      <c r="AS3013" s="33">
        <f t="shared" ref="AS3013" si="29050">(AH3013*AN3013+AI3013*AM3013+AJ3013*AN3016+AK3013*AM3016)</f>
        <v>0</v>
      </c>
      <c r="AT3013" s="31">
        <f t="shared" ref="AT3013" si="29051">AH3013*AO3013+AJ3013*AO3016-AI3013*AP3013-AK3013*AP3016</f>
        <v>0</v>
      </c>
      <c r="AU3013" s="32">
        <f t="shared" ref="AU3013" si="29052">(AH3013*AP3013+AI3013*AO3013+AJ3013*AP3016+AK3013*AO3016)</f>
        <v>-0.37379975380871411</v>
      </c>
      <c r="AV3013" s="8"/>
      <c r="AW3013" s="29">
        <v>1</v>
      </c>
      <c r="AX3013" s="33">
        <v>0</v>
      </c>
      <c r="AY3013" s="31">
        <v>0</v>
      </c>
      <c r="AZ3013" s="32">
        <v>0</v>
      </c>
      <c r="BB3013" s="29">
        <f t="shared" ref="BB3013" si="29053">AR3013*AW3013+AT3013*AW3016-AS3013*AX3013-AU3013*AX3016</f>
        <v>0.91945536647152193</v>
      </c>
      <c r="BC3013" s="33">
        <f t="shared" ref="BC3013" si="29054">(AR3013*AX3013+AS3013*AW3013+AT3013*AX3016+AU3013*AW3016)</f>
        <v>0</v>
      </c>
      <c r="BD3013" s="31">
        <f t="shared" ref="BD3013" si="29055">AR3013*AY3013+AT3013*AY3016-AS3013*AZ3013-AU3013*AZ3016</f>
        <v>0</v>
      </c>
      <c r="BE3013" s="32">
        <f t="shared" ref="BE3013" si="29056">(AR3013*AZ3013+AS3013*AY3013+AT3013*AZ3016+AU3013*AY3016)</f>
        <v>-0.37379975380871411</v>
      </c>
      <c r="BF3013" s="8"/>
      <c r="BG3013" s="29">
        <v>1</v>
      </c>
      <c r="BH3013" s="30">
        <v>0</v>
      </c>
      <c r="BI3013" s="31">
        <v>0</v>
      </c>
      <c r="BJ3013" s="32">
        <f t="shared" ref="BJ3013:BJ3076" si="29057">-1/($BH$8*$B3013)</f>
        <v>-5.0146551724137865E-2</v>
      </c>
      <c r="BL3013" s="29">
        <f t="shared" ref="BL3013" si="29058">BB3013*BG3013+BD3013*BG3016-BC3013*BH3013-BE3013*BH3016</f>
        <v>0.91945536647152193</v>
      </c>
      <c r="BM3013" s="33">
        <f t="shared" ref="BM3013" si="29059">(BB3013*BH3013+BC3013*BG3013+BD3013*BH3016+BE3013*BG3016)</f>
        <v>0</v>
      </c>
      <c r="BN3013" s="31">
        <f t="shared" ref="BN3013" si="29060">BB3013*BI3013+BD3013*BI3016-BC3013*BJ3013-BE3013*BJ3016</f>
        <v>0</v>
      </c>
      <c r="BO3013" s="32">
        <f t="shared" ref="BO3013" si="29061">(BB3013*BJ3013+BC3013*BI3013+BD3013*BJ3016+BE3013*BI3016)</f>
        <v>-0.41990726990151439</v>
      </c>
      <c r="BP3013" s="8"/>
      <c r="BQ3013" s="34">
        <v>1</v>
      </c>
      <c r="BR3013" s="35">
        <v>0</v>
      </c>
      <c r="BS3013" s="11">
        <v>0</v>
      </c>
      <c r="BT3013" s="36">
        <v>0</v>
      </c>
      <c r="BV3013" s="29">
        <f t="shared" ref="BV3013" si="29062">BL3013*BQ3013+BN3013*BQ3016-BM3013*BR3013-BO3013*BR3016</f>
        <v>0.91945536647152193</v>
      </c>
      <c r="BW3013" s="33">
        <f t="shared" ref="BW3013" si="29063">(BL3013*BR3013+BM3013*BQ3013+BN3013*BR3016+BO3013*BQ3016)</f>
        <v>-0.41990726990151439</v>
      </c>
      <c r="BX3013" s="31">
        <f t="shared" ref="BX3013" si="29064">BL3013*BS3013+BN3013*BS3016-BM3013*BT3013-BO3013*BT3016</f>
        <v>0</v>
      </c>
      <c r="BY3013" s="32">
        <f t="shared" ref="BY3013" si="29065">(BL3013*BT3013+BM3013*BS3013+BN3013*BT3016+BO3013*BS3016)</f>
        <v>-0.41990726990151439</v>
      </c>
      <c r="CA3013" s="37">
        <f t="shared" ref="CA3013" si="29066">20*LOG(((1+$BR$8)/$BR$8)/((BV3013+BV3016)^2+(BW3013+BW3016)^2)^0.5)</f>
        <v>-2.9040817546717801E-3</v>
      </c>
      <c r="CC3013" s="134">
        <f t="shared" ref="CC3013" si="29067">((BV3013^2+BW3013^2)^0.5)/((BV3016^2+BW3016^2)^0.5)</f>
        <v>1.0205666784853593</v>
      </c>
      <c r="CD3013" s="9"/>
      <c r="CE3013" s="38"/>
      <c r="CF3013" s="38"/>
      <c r="CG3013" s="38"/>
      <c r="CH3013" s="38"/>
      <c r="CM3013" s="129">
        <v>8.1000000000000103</v>
      </c>
    </row>
    <row r="3014" spans="2:91" ht="18.600000000000001" customHeight="1" thickBot="1">
      <c r="D3014" s="39"/>
      <c r="G3014" s="40"/>
      <c r="I3014" s="39"/>
      <c r="L3014" s="40"/>
      <c r="N3014" s="39"/>
      <c r="Q3014" s="40"/>
      <c r="S3014" s="39"/>
      <c r="V3014" s="40"/>
      <c r="X3014" s="39"/>
      <c r="AA3014" s="40"/>
      <c r="AC3014" s="39"/>
      <c r="AF3014" s="40"/>
      <c r="AH3014" s="39"/>
      <c r="AK3014" s="40"/>
      <c r="AM3014" s="39"/>
      <c r="AP3014" s="40"/>
      <c r="AR3014" s="39"/>
      <c r="AU3014" s="40"/>
      <c r="AW3014" s="39"/>
      <c r="AZ3014" s="40"/>
      <c r="BB3014" s="39"/>
      <c r="BE3014" s="40"/>
      <c r="BG3014" s="39"/>
      <c r="BJ3014" s="40"/>
      <c r="BL3014" s="39"/>
      <c r="BO3014" s="40"/>
      <c r="BQ3014" s="34"/>
      <c r="BR3014" s="11"/>
      <c r="BS3014" s="11"/>
      <c r="BT3014" s="41"/>
      <c r="BV3014" s="39"/>
      <c r="BY3014" s="40"/>
      <c r="CC3014" s="135"/>
      <c r="CD3014" s="9"/>
      <c r="CE3014" s="38"/>
      <c r="CF3014" s="38"/>
      <c r="CG3014" s="38"/>
      <c r="CH3014" s="38"/>
    </row>
    <row r="3015" spans="2:91" ht="18.600000000000001" customHeight="1" thickBot="1">
      <c r="D3015" s="258" t="s">
        <v>129</v>
      </c>
      <c r="E3015" s="259"/>
      <c r="F3015" s="260" t="s">
        <v>130</v>
      </c>
      <c r="G3015" s="261"/>
      <c r="H3015" s="229"/>
      <c r="I3015" s="258" t="s">
        <v>131</v>
      </c>
      <c r="J3015" s="259"/>
      <c r="K3015" s="260" t="s">
        <v>132</v>
      </c>
      <c r="L3015" s="261"/>
      <c r="N3015" s="253" t="s">
        <v>133</v>
      </c>
      <c r="O3015" s="254"/>
      <c r="P3015" s="255" t="s">
        <v>134</v>
      </c>
      <c r="Q3015" s="256"/>
      <c r="S3015" s="258" t="s">
        <v>135</v>
      </c>
      <c r="T3015" s="259"/>
      <c r="U3015" s="260" t="s">
        <v>136</v>
      </c>
      <c r="V3015" s="261"/>
      <c r="W3015" s="8"/>
      <c r="X3015" s="253" t="s">
        <v>137</v>
      </c>
      <c r="Y3015" s="254"/>
      <c r="Z3015" s="255" t="s">
        <v>138</v>
      </c>
      <c r="AA3015" s="256"/>
      <c r="AB3015" s="8"/>
      <c r="AC3015" s="258" t="s">
        <v>139</v>
      </c>
      <c r="AD3015" s="259"/>
      <c r="AE3015" s="260" t="s">
        <v>140</v>
      </c>
      <c r="AF3015" s="261"/>
      <c r="AG3015" s="8"/>
      <c r="AH3015" s="253" t="s">
        <v>141</v>
      </c>
      <c r="AI3015" s="254"/>
      <c r="AJ3015" s="255" t="s">
        <v>142</v>
      </c>
      <c r="AK3015" s="256"/>
      <c r="AL3015" s="8"/>
      <c r="AM3015" s="258" t="s">
        <v>143</v>
      </c>
      <c r="AN3015" s="259"/>
      <c r="AO3015" s="260" t="s">
        <v>144</v>
      </c>
      <c r="AP3015" s="261"/>
      <c r="AR3015" s="253" t="s">
        <v>145</v>
      </c>
      <c r="AS3015" s="254"/>
      <c r="AT3015" s="255" t="s">
        <v>146</v>
      </c>
      <c r="AU3015" s="256"/>
      <c r="AV3015" s="4"/>
      <c r="AW3015" s="258" t="s">
        <v>147</v>
      </c>
      <c r="AX3015" s="259"/>
      <c r="AY3015" s="260" t="s">
        <v>148</v>
      </c>
      <c r="AZ3015" s="261"/>
      <c r="BA3015" s="8"/>
      <c r="BB3015" s="253" t="s">
        <v>149</v>
      </c>
      <c r="BC3015" s="254"/>
      <c r="BD3015" s="255" t="s">
        <v>150</v>
      </c>
      <c r="BE3015" s="256"/>
      <c r="BF3015" s="4"/>
      <c r="BG3015" s="258" t="s">
        <v>151</v>
      </c>
      <c r="BH3015" s="259"/>
      <c r="BI3015" s="260" t="s">
        <v>152</v>
      </c>
      <c r="BJ3015" s="261"/>
      <c r="BK3015" s="4"/>
      <c r="BL3015" s="253" t="s">
        <v>153</v>
      </c>
      <c r="BM3015" s="254"/>
      <c r="BN3015" s="255" t="s">
        <v>154</v>
      </c>
      <c r="BO3015" s="256"/>
      <c r="BP3015" s="4"/>
      <c r="BQ3015" s="258" t="s">
        <v>155</v>
      </c>
      <c r="BR3015" s="259"/>
      <c r="BS3015" s="260" t="s">
        <v>156</v>
      </c>
      <c r="BT3015" s="261"/>
      <c r="BU3015" s="8"/>
      <c r="BV3015" s="253" t="s">
        <v>157</v>
      </c>
      <c r="BW3015" s="254"/>
      <c r="BX3015" s="255" t="s">
        <v>158</v>
      </c>
      <c r="BY3015" s="256"/>
      <c r="CA3015" s="46" t="s">
        <v>16</v>
      </c>
      <c r="CC3015" s="136" t="s">
        <v>71</v>
      </c>
      <c r="CD3015" s="9"/>
      <c r="CE3015" s="38"/>
      <c r="CF3015" s="38"/>
      <c r="CG3015" s="38"/>
      <c r="CH3015" s="38"/>
    </row>
    <row r="3016" spans="2:91" ht="18.600000000000001" customHeight="1" thickTop="1" thickBot="1">
      <c r="D3016" s="29">
        <v>0</v>
      </c>
      <c r="E3016" s="33">
        <v>0</v>
      </c>
      <c r="F3016" s="31">
        <v>1</v>
      </c>
      <c r="G3016" s="32">
        <v>0</v>
      </c>
      <c r="I3016" s="29">
        <v>0</v>
      </c>
      <c r="J3016" s="33">
        <f t="shared" ref="J3016" si="29068">IF(0=(1-$J$8*$K$8*$B3013^2),10^14,$B3013*$J$8/(1-$J$8*$K$8*$B3013^2))</f>
        <v>-0.15189015005776349</v>
      </c>
      <c r="K3016" s="31">
        <v>1</v>
      </c>
      <c r="L3016" s="32">
        <v>0</v>
      </c>
      <c r="N3016" s="29">
        <f t="shared" ref="N3016" si="29069">D3016*I3013+F3016*I3016-E3016*J3013-G3016*J3016</f>
        <v>0</v>
      </c>
      <c r="O3016" s="33">
        <f t="shared" ref="O3016" si="29070">(D3016*J3013+E3016*I3013+F3016*J3016+G3016*I3016)</f>
        <v>-0.15189015005776349</v>
      </c>
      <c r="P3016" s="31">
        <f t="shared" ref="P3016" si="29071">D3016*K3013+F3016*K3016-E3016*L3013-G3016*L3016</f>
        <v>1</v>
      </c>
      <c r="Q3016" s="32">
        <f t="shared" ref="Q3016" si="29072">(D3016*L3013+E3016*K3013+F3016*L3016+G3016*K3016)</f>
        <v>0</v>
      </c>
      <c r="S3016" s="29">
        <v>0</v>
      </c>
      <c r="T3016" s="33">
        <v>0</v>
      </c>
      <c r="U3016" s="31">
        <v>1</v>
      </c>
      <c r="V3016" s="32">
        <v>0</v>
      </c>
      <c r="X3016" s="29">
        <f t="shared" ref="X3016" si="29073">N3016*S3013+P3016*S3016-O3016*T3013-Q3016*T3016</f>
        <v>0</v>
      </c>
      <c r="Y3016" s="33">
        <f t="shared" ref="Y3016" si="29074">(N3016*T3013+O3016*S3013+P3016*T3016+Q3016*S3016)</f>
        <v>-0.15189015005776349</v>
      </c>
      <c r="Z3016" s="31">
        <f t="shared" ref="Z3016" si="29075">N3016*U3013+P3016*U3016-O3016*V3013-Q3016*V3016</f>
        <v>0.9760460628744495</v>
      </c>
      <c r="AA3016" s="32">
        <f t="shared" ref="AA3016" si="29076">(N3016*V3013+O3016*U3013+P3016*V3016+Q3016*U3016)</f>
        <v>0</v>
      </c>
      <c r="AB3016" s="8"/>
      <c r="AC3016" s="29">
        <v>0</v>
      </c>
      <c r="AD3016" s="33">
        <f t="shared" ref="AD3016" si="29077">IF(0=(1-$AD$8*$AE$8*$B3013^2),10^14,$B3013*$AD$8/(1-$AD$8*$AE$8*$B3013^2))</f>
        <v>-0.11829034143974723</v>
      </c>
      <c r="AE3016" s="31">
        <v>1</v>
      </c>
      <c r="AF3016" s="32">
        <v>0</v>
      </c>
      <c r="AH3016" s="29">
        <f t="shared" ref="AH3016" si="29078">X3016*AC3013+Z3016*AC3016-Y3016*AD3013-AA3016*AD3016</f>
        <v>0</v>
      </c>
      <c r="AI3016" s="33">
        <f t="shared" ref="AI3016" si="29079">(X3016*AD3013+Y3016*AC3013+Z3016*AD3016+AA3016*AC3016)</f>
        <v>-0.26734697209610314</v>
      </c>
      <c r="AJ3016" s="31">
        <f t="shared" ref="AJ3016" si="29080">X3016*AE3013+Z3016*AE3016-Y3016*AF3013-AA3016*AF3016</f>
        <v>0.9760460628744495</v>
      </c>
      <c r="AK3016" s="32">
        <f t="shared" ref="AK3016" si="29081">(X3016*AF3013+Y3016*AE3013+Z3016*AF3016+AA3016*AE3016)</f>
        <v>0</v>
      </c>
      <c r="AL3016" s="8"/>
      <c r="AM3016" s="29">
        <v>0</v>
      </c>
      <c r="AN3016" s="33">
        <v>0</v>
      </c>
      <c r="AO3016" s="31">
        <v>1</v>
      </c>
      <c r="AP3016" s="32">
        <v>0</v>
      </c>
      <c r="AR3016" s="29">
        <f t="shared" ref="AR3016" si="29082">AH3016*AM3013+AJ3016*AM3016-AI3016*AN3013-AK3016*AN3016</f>
        <v>0</v>
      </c>
      <c r="AS3016" s="33">
        <f t="shared" ref="AS3016" si="29083">(AH3016*AN3013+AI3016*AM3013+AJ3016*AN3016+AK3016*AM3016)</f>
        <v>-0.26734697209610314</v>
      </c>
      <c r="AT3016" s="31">
        <f t="shared" ref="AT3016" si="29084">AH3016*AO3013+AJ3016*AO3016-AI3016*AP3013-AK3016*AP3016</f>
        <v>0.93791849956207884</v>
      </c>
      <c r="AU3016" s="32">
        <f t="shared" ref="AU3016" si="29085">(AH3016*AP3013+AI3016*AO3013+AJ3016*AP3016+AK3016*AO3016)</f>
        <v>0</v>
      </c>
      <c r="AV3016" s="8"/>
      <c r="AW3016" s="29">
        <v>0</v>
      </c>
      <c r="AX3016" s="33">
        <f t="shared" ref="AX3016" si="29086">IF(0=(1-$AX$8*$AY$8*$B3013^2),10^14,$B3013*$AX$8/(1-$AX$8*$AY$8*$B3013^2))</f>
        <v>-0.10750783445069263</v>
      </c>
      <c r="AY3016" s="31">
        <v>1</v>
      </c>
      <c r="AZ3016" s="32">
        <v>0</v>
      </c>
      <c r="BB3016" s="29">
        <f t="shared" ref="BB3016" si="29087">AR3016*AW3013+AT3016*AW3016-AS3016*AX3013-AU3016*AX3016</f>
        <v>0</v>
      </c>
      <c r="BC3016" s="33">
        <f t="shared" ref="BC3016" si="29088">(AR3016*AX3013+AS3016*AW3013+AT3016*AX3016+AU3016*AW3016)</f>
        <v>-0.36818055887526513</v>
      </c>
      <c r="BD3016" s="31">
        <f t="shared" ref="BD3016" si="29089">AR3016*AY3013+AT3016*AY3016-AS3016*AZ3013-AU3016*AZ3016</f>
        <v>0.93791849956207884</v>
      </c>
      <c r="BE3016" s="32">
        <f t="shared" ref="BE3016" si="29090">(AR3016*AZ3013+AS3016*AY3013+AT3016*AZ3016+AU3016*AY3016)</f>
        <v>0</v>
      </c>
      <c r="BF3016" s="8"/>
      <c r="BG3016" s="29">
        <v>0</v>
      </c>
      <c r="BH3016" s="33">
        <v>0</v>
      </c>
      <c r="BI3016" s="31">
        <v>1</v>
      </c>
      <c r="BJ3016" s="32">
        <v>0</v>
      </c>
      <c r="BL3016" s="29">
        <f t="shared" ref="BL3016" si="29091">BB3016*BG3013+BD3016*BG3016-BC3016*BH3013-BE3016*BH3016</f>
        <v>0</v>
      </c>
      <c r="BM3016" s="33">
        <f t="shared" ref="BM3016" si="29092">(BB3016*BH3013+BC3016*BG3013+BD3016*BH3016+BE3016*BG3016)</f>
        <v>-0.36818055887526513</v>
      </c>
      <c r="BN3016" s="31">
        <f t="shared" ref="BN3016" si="29093">BB3016*BI3013+BD3016*BI3016-BC3016*BJ3013-BE3016*BJ3016</f>
        <v>0.91945551412261839</v>
      </c>
      <c r="BO3016" s="32">
        <f t="shared" ref="BO3016" si="29094">(BB3016*BJ3013+BC3016*BI3013+BD3016*BJ3016+BE3016*BI3016)</f>
        <v>0</v>
      </c>
      <c r="BP3016" s="8"/>
      <c r="BQ3016" s="19">
        <f t="shared" ref="BQ3016:BQ3079" si="29095">1/$BR$8</f>
        <v>1</v>
      </c>
      <c r="BR3016" s="47">
        <v>0</v>
      </c>
      <c r="BS3016" s="48">
        <v>1</v>
      </c>
      <c r="BT3016" s="49">
        <v>0</v>
      </c>
      <c r="BV3016" s="29">
        <f t="shared" ref="BV3016" si="29096">BL3016*BQ3013+BN3016*BQ3016-BM3016*BR3013-BO3016*BR3016</f>
        <v>0.91945551412261839</v>
      </c>
      <c r="BW3016" s="33">
        <f t="shared" ref="BW3016" si="29097">(BL3016*BR3013+BM3016*BQ3013+BN3016*BR3016+BO3016*BQ3016)</f>
        <v>-0.36818055887526513</v>
      </c>
      <c r="BX3016" s="31">
        <f t="shared" ref="BX3016" si="29098">BL3016*BS3013+BN3016*BS3016-BM3016*BT3013-BO3016*BT3016</f>
        <v>0.91945551412261839</v>
      </c>
      <c r="BY3016" s="32">
        <f t="shared" ref="BY3016" si="29099">(BL3016*BT3013+BM3016*BS3013+BN3016*BT3016+BO3016*BS3016)</f>
        <v>0</v>
      </c>
      <c r="CA3016" s="50">
        <f t="shared" ref="CA3016" si="29100">(180/PI())*ATAN(-1*(BW3013+BW3016)/(BV3013+BV3016))</f>
        <v>23.198147387435487</v>
      </c>
      <c r="CC3016" s="137">
        <f t="shared" ref="CC3016" si="29101">20*LOG(((1-(10^(CA3013/20)^2)*(1-((1-CC3013)/(1+CC3013))^2))^0.5))</f>
        <v>-31.123815467923244</v>
      </c>
      <c r="CD3016" s="9"/>
      <c r="CE3016" s="38"/>
      <c r="CF3016" s="38"/>
      <c r="CG3016" s="38"/>
      <c r="CH3016" s="38"/>
    </row>
    <row r="3017" spans="2:91" ht="18.600000000000001" customHeight="1">
      <c r="CC3017" s="42"/>
    </row>
    <row r="3018" spans="2:91" ht="18.600000000000001" customHeight="1" thickBot="1">
      <c r="E3018" s="22" t="s">
        <v>4</v>
      </c>
      <c r="J3018" s="22" t="s">
        <v>5</v>
      </c>
      <c r="O3018" s="22" t="s">
        <v>6</v>
      </c>
      <c r="T3018" s="22" t="s">
        <v>7</v>
      </c>
      <c r="Y3018" s="22" t="s">
        <v>8</v>
      </c>
      <c r="AD3018" s="22" t="s">
        <v>65</v>
      </c>
      <c r="AI3018" s="22" t="s">
        <v>9</v>
      </c>
      <c r="AN3018" s="22" t="s">
        <v>66</v>
      </c>
      <c r="AS3018" s="22" t="s">
        <v>51</v>
      </c>
      <c r="AX3018" s="22" t="s">
        <v>67</v>
      </c>
      <c r="BC3018" s="22" t="s">
        <v>52</v>
      </c>
      <c r="BH3018" s="22" t="s">
        <v>68</v>
      </c>
      <c r="BM3018" s="22" t="s">
        <v>63</v>
      </c>
      <c r="BQ3018" s="23" t="s">
        <v>69</v>
      </c>
      <c r="BR3018" s="23"/>
      <c r="BS3018" s="24"/>
      <c r="BT3018" s="24"/>
      <c r="BU3018" s="24"/>
      <c r="BW3018" s="22" t="s">
        <v>64</v>
      </c>
    </row>
    <row r="3019" spans="2:91" ht="18.600000000000001" customHeight="1" thickBot="1">
      <c r="D3019" s="249" t="s">
        <v>103</v>
      </c>
      <c r="E3019" s="250"/>
      <c r="F3019" s="251" t="s">
        <v>104</v>
      </c>
      <c r="G3019" s="252"/>
      <c r="H3019" s="229"/>
      <c r="I3019" s="253" t="s">
        <v>11</v>
      </c>
      <c r="J3019" s="254"/>
      <c r="K3019" s="255" t="s">
        <v>12</v>
      </c>
      <c r="L3019" s="256"/>
      <c r="M3019" s="24"/>
      <c r="N3019" s="253" t="s">
        <v>105</v>
      </c>
      <c r="O3019" s="254"/>
      <c r="P3019" s="255" t="s">
        <v>106</v>
      </c>
      <c r="Q3019" s="256"/>
      <c r="R3019" s="24"/>
      <c r="S3019" s="249" t="s">
        <v>107</v>
      </c>
      <c r="T3019" s="250"/>
      <c r="U3019" s="251" t="s">
        <v>108</v>
      </c>
      <c r="V3019" s="252"/>
      <c r="W3019" s="8"/>
      <c r="X3019" s="253" t="s">
        <v>109</v>
      </c>
      <c r="Y3019" s="254"/>
      <c r="Z3019" s="255" t="s">
        <v>110</v>
      </c>
      <c r="AA3019" s="256"/>
      <c r="AB3019" s="8"/>
      <c r="AC3019" s="253" t="s">
        <v>111</v>
      </c>
      <c r="AD3019" s="254"/>
      <c r="AE3019" s="255" t="s">
        <v>14</v>
      </c>
      <c r="AF3019" s="256"/>
      <c r="AG3019" s="8"/>
      <c r="AH3019" s="253" t="s">
        <v>112</v>
      </c>
      <c r="AI3019" s="254"/>
      <c r="AJ3019" s="255" t="s">
        <v>113</v>
      </c>
      <c r="AK3019" s="256"/>
      <c r="AL3019" s="8"/>
      <c r="AM3019" s="249" t="s">
        <v>114</v>
      </c>
      <c r="AN3019" s="250"/>
      <c r="AO3019" s="251" t="s">
        <v>115</v>
      </c>
      <c r="AP3019" s="252"/>
      <c r="AQ3019" s="24"/>
      <c r="AR3019" s="253" t="s">
        <v>116</v>
      </c>
      <c r="AS3019" s="254"/>
      <c r="AT3019" s="255" t="s">
        <v>13</v>
      </c>
      <c r="AU3019" s="256"/>
      <c r="AV3019" s="4"/>
      <c r="AW3019" s="253" t="s">
        <v>117</v>
      </c>
      <c r="AX3019" s="254"/>
      <c r="AY3019" s="255" t="s">
        <v>118</v>
      </c>
      <c r="AZ3019" s="256"/>
      <c r="BA3019" s="8"/>
      <c r="BB3019" s="253" t="s">
        <v>119</v>
      </c>
      <c r="BC3019" s="254"/>
      <c r="BD3019" s="255" t="s">
        <v>120</v>
      </c>
      <c r="BE3019" s="256"/>
      <c r="BF3019" s="4"/>
      <c r="BG3019" s="249" t="s">
        <v>121</v>
      </c>
      <c r="BH3019" s="250"/>
      <c r="BI3019" s="251" t="s">
        <v>122</v>
      </c>
      <c r="BJ3019" s="252"/>
      <c r="BK3019" s="4"/>
      <c r="BL3019" s="253" t="s">
        <v>123</v>
      </c>
      <c r="BM3019" s="254"/>
      <c r="BN3019" s="255" t="s">
        <v>124</v>
      </c>
      <c r="BO3019" s="256"/>
      <c r="BP3019" s="4"/>
      <c r="BQ3019" s="253" t="s">
        <v>125</v>
      </c>
      <c r="BR3019" s="254"/>
      <c r="BS3019" s="255" t="s">
        <v>126</v>
      </c>
      <c r="BT3019" s="256"/>
      <c r="BU3019" s="8"/>
      <c r="BV3019" s="253" t="s">
        <v>127</v>
      </c>
      <c r="BW3019" s="254"/>
      <c r="BX3019" s="255" t="s">
        <v>128</v>
      </c>
      <c r="BY3019" s="256"/>
      <c r="CA3019" s="27" t="s">
        <v>15</v>
      </c>
      <c r="CC3019" s="133" t="s">
        <v>70</v>
      </c>
      <c r="CD3019" s="9"/>
      <c r="CE3019" s="38"/>
      <c r="CF3019" s="38"/>
      <c r="CG3019" s="38"/>
      <c r="CH3019" s="38"/>
    </row>
    <row r="3020" spans="2:91" ht="18.600000000000001" customHeight="1" thickTop="1" thickBot="1">
      <c r="B3020" s="129">
        <v>8.1400000000000095</v>
      </c>
      <c r="D3020" s="29">
        <v>1</v>
      </c>
      <c r="E3020" s="30">
        <v>0</v>
      </c>
      <c r="F3020" s="31">
        <v>0</v>
      </c>
      <c r="G3020" s="32">
        <f t="shared" ref="G3020:G3083" si="29102">-1/($E$8*$B3020)</f>
        <v>-8.0980343980343886E-2</v>
      </c>
      <c r="I3020" s="29">
        <v>1</v>
      </c>
      <c r="J3020" s="33">
        <v>0</v>
      </c>
      <c r="K3020" s="31">
        <v>0</v>
      </c>
      <c r="L3020" s="32">
        <v>0</v>
      </c>
      <c r="N3020" s="29">
        <f t="shared" ref="N3020" si="29103">D3020*I3020+F3020*I3023-E3020*J3020-G3020*J3023</f>
        <v>0.98773024566886825</v>
      </c>
      <c r="O3020" s="33">
        <f t="shared" ref="O3020" si="29104">(D3020*J3020+E3020*I3020+F3020*J3023+G3020*I3023)</f>
        <v>0</v>
      </c>
      <c r="P3020" s="31">
        <f t="shared" ref="P3020" si="29105">D3020*K3020+F3020*K3023-E3020*L3020-G3020*L3023</f>
        <v>0</v>
      </c>
      <c r="Q3020" s="32">
        <f t="shared" ref="Q3020" si="29106">(D3020*L3020+E3020*K3020+F3020*L3023+G3020*K3023)</f>
        <v>-8.0980343980343886E-2</v>
      </c>
      <c r="S3020" s="29">
        <v>1</v>
      </c>
      <c r="T3020" s="30">
        <v>0</v>
      </c>
      <c r="U3020" s="31">
        <v>0</v>
      </c>
      <c r="V3020" s="32">
        <f t="shared" ref="V3020:V3083" si="29107">-1/($T$8*$B3020)</f>
        <v>-0.15731818181818163</v>
      </c>
      <c r="X3020" s="29">
        <f t="shared" ref="X3020" si="29108">N3020*S3020+P3020*S3023-O3020*T3020-Q3020*T3023</f>
        <v>0.98773024566886825</v>
      </c>
      <c r="Y3020" s="33">
        <f t="shared" ref="Y3020" si="29109">(N3020*T3020+O3020*S3020+P3020*T3023+Q3020*S3023)</f>
        <v>0</v>
      </c>
      <c r="Z3020" s="31">
        <f t="shared" ref="Z3020" si="29110">N3020*U3020+P3020*U3023-O3020*V3020-Q3020*V3023</f>
        <v>0</v>
      </c>
      <c r="AA3020" s="32">
        <f t="shared" ref="AA3020" si="29111">(N3020*V3020+O3020*U3020+P3020*V3023+Q3020*U3023)</f>
        <v>-0.23636827035579611</v>
      </c>
      <c r="AB3020" s="8"/>
      <c r="AC3020" s="29">
        <v>1</v>
      </c>
      <c r="AD3020" s="33">
        <v>0</v>
      </c>
      <c r="AE3020" s="31">
        <v>0</v>
      </c>
      <c r="AF3020" s="32">
        <v>0</v>
      </c>
      <c r="AH3020" s="29">
        <f t="shared" ref="AH3020" si="29112">X3020*AC3020+Z3020*AC3023-Y3020*AD3020-AA3020*AD3023</f>
        <v>0.95984005015492335</v>
      </c>
      <c r="AI3020" s="33">
        <f t="shared" ref="AI3020" si="29113">(X3020*AD3020+Y3020*AC3020+Z3020*AD3023+AA3020*AC3023)</f>
        <v>0</v>
      </c>
      <c r="AJ3020" s="31">
        <f t="shared" ref="AJ3020" si="29114">X3020*AE3020+Z3020*AE3023-Y3020*AF3020-AA3020*AF3023</f>
        <v>0</v>
      </c>
      <c r="AK3020" s="32">
        <f t="shared" ref="AK3020" si="29115">(X3020*AF3020+Y3020*AE3020+Z3020*AF3023+AA3020*AE3023)</f>
        <v>-0.23636827035579611</v>
      </c>
      <c r="AL3020" s="8"/>
      <c r="AM3020" s="29">
        <v>1</v>
      </c>
      <c r="AN3020" s="30">
        <v>0</v>
      </c>
      <c r="AO3020" s="31">
        <v>0</v>
      </c>
      <c r="AP3020" s="32">
        <f t="shared" ref="AP3020:AP3083" si="29116">-1/($AN$8*$B3020)</f>
        <v>-0.14226412776412758</v>
      </c>
      <c r="AR3020" s="29">
        <f t="shared" ref="AR3020" si="29117">AH3020*AM3020+AJ3020*AM3023-AI3020*AN3020-AK3020*AN3023</f>
        <v>0.95984005015492335</v>
      </c>
      <c r="AS3020" s="33">
        <f t="shared" ref="AS3020" si="29118">(AH3020*AN3020+AI3020*AM3020+AJ3020*AN3023+AK3020*AM3023)</f>
        <v>0</v>
      </c>
      <c r="AT3020" s="31">
        <f t="shared" ref="AT3020" si="29119">AH3020*AO3020+AJ3020*AO3023-AI3020*AP3020-AK3020*AP3023</f>
        <v>0</v>
      </c>
      <c r="AU3020" s="32">
        <f t="shared" ref="AU3020" si="29120">(AH3020*AP3020+AI3020*AO3020+AJ3020*AP3023+AK3020*AO3023)</f>
        <v>-0.37291907788416279</v>
      </c>
      <c r="AV3020" s="8"/>
      <c r="AW3020" s="29">
        <v>1</v>
      </c>
      <c r="AX3020" s="33">
        <v>0</v>
      </c>
      <c r="AY3020" s="31">
        <v>0</v>
      </c>
      <c r="AZ3020" s="32">
        <v>0</v>
      </c>
      <c r="BB3020" s="29">
        <f t="shared" ref="BB3020" si="29121">AR3020*AW3020+AT3020*AW3023-AS3020*AX3020-AU3020*AX3023</f>
        <v>0.91984808297867382</v>
      </c>
      <c r="BC3020" s="33">
        <f t="shared" ref="BC3020" si="29122">(AR3020*AX3020+AS3020*AW3020+AT3020*AX3023+AU3020*AW3023)</f>
        <v>0</v>
      </c>
      <c r="BD3020" s="31">
        <f t="shared" ref="BD3020" si="29123">AR3020*AY3020+AT3020*AY3023-AS3020*AZ3020-AU3020*AZ3023</f>
        <v>0</v>
      </c>
      <c r="BE3020" s="32">
        <f t="shared" ref="BE3020" si="29124">(AR3020*AZ3020+AS3020*AY3020+AT3020*AZ3023+AU3020*AY3023)</f>
        <v>-0.37291907788416279</v>
      </c>
      <c r="BF3020" s="8"/>
      <c r="BG3020" s="29">
        <v>1</v>
      </c>
      <c r="BH3020" s="30">
        <v>0</v>
      </c>
      <c r="BI3020" s="31">
        <v>0</v>
      </c>
      <c r="BJ3020" s="32">
        <f t="shared" ref="BJ3020:BJ3083" si="29125">-1/($BH$8*$B3020)</f>
        <v>-5.0023341523341466E-2</v>
      </c>
      <c r="BL3020" s="29">
        <f t="shared" ref="BL3020" si="29126">BB3020*BG3020+BD3020*BG3023-BC3020*BH3020-BE3020*BH3023</f>
        <v>0.91984808297867382</v>
      </c>
      <c r="BM3020" s="33">
        <f t="shared" ref="BM3020" si="29127">(BB3020*BH3020+BC3020*BG3020+BD3020*BH3023+BE3020*BG3023)</f>
        <v>0</v>
      </c>
      <c r="BN3020" s="31">
        <f t="shared" ref="BN3020" si="29128">BB3020*BI3020+BD3020*BI3023-BC3020*BJ3020-BE3020*BJ3023</f>
        <v>0</v>
      </c>
      <c r="BO3020" s="32">
        <f t="shared" ref="BO3020" si="29129">(BB3020*BJ3020+BC3020*BI3020+BD3020*BJ3023+BE3020*BI3023)</f>
        <v>-0.41893295268859593</v>
      </c>
      <c r="BP3020" s="8"/>
      <c r="BQ3020" s="34">
        <v>1</v>
      </c>
      <c r="BR3020" s="35">
        <v>0</v>
      </c>
      <c r="BS3020" s="11">
        <v>0</v>
      </c>
      <c r="BT3020" s="36">
        <v>0</v>
      </c>
      <c r="BV3020" s="29">
        <f t="shared" ref="BV3020" si="29130">BL3020*BQ3020+BN3020*BQ3023-BM3020*BR3020-BO3020*BR3023</f>
        <v>0.91984808297867382</v>
      </c>
      <c r="BW3020" s="33">
        <f t="shared" ref="BW3020" si="29131">(BL3020*BR3020+BM3020*BQ3020+BN3020*BR3023+BO3020*BQ3023)</f>
        <v>-0.41893295268859593</v>
      </c>
      <c r="BX3020" s="31">
        <f t="shared" ref="BX3020" si="29132">BL3020*BS3020+BN3020*BS3023-BM3020*BT3020-BO3020*BT3023</f>
        <v>0</v>
      </c>
      <c r="BY3020" s="32">
        <f t="shared" ref="BY3020" si="29133">(BL3020*BT3020+BM3020*BS3020+BN3020*BT3023+BO3020*BS3023)</f>
        <v>-0.41893295268859593</v>
      </c>
      <c r="CA3020" s="37">
        <f t="shared" ref="CA3020" si="29134">20*LOG(((1+$BR$8)/$BR$8)/((BV3020+BV3023)^2+(BW3020+BW3023)^2)^0.5)</f>
        <v>-2.892150949681445E-3</v>
      </c>
      <c r="CC3020" s="134">
        <f t="shared" ref="CC3020" si="29135">((BV3020^2+BW3020^2)^0.5)/((BV3023^2+BW3023^2)^0.5)</f>
        <v>1.0204755667158318</v>
      </c>
      <c r="CD3020" s="9"/>
      <c r="CE3020" s="38"/>
      <c r="CF3020" s="38"/>
      <c r="CG3020" s="38"/>
      <c r="CH3020" s="38"/>
      <c r="CM3020" s="129">
        <v>8.1200000000000099</v>
      </c>
    </row>
    <row r="3021" spans="2:91" ht="18.600000000000001" customHeight="1" thickBot="1">
      <c r="D3021" s="39"/>
      <c r="G3021" s="40"/>
      <c r="I3021" s="39"/>
      <c r="L3021" s="40"/>
      <c r="N3021" s="39"/>
      <c r="Q3021" s="40"/>
      <c r="S3021" s="39"/>
      <c r="V3021" s="40"/>
      <c r="X3021" s="39"/>
      <c r="AA3021" s="40"/>
      <c r="AC3021" s="39"/>
      <c r="AF3021" s="40"/>
      <c r="AH3021" s="39"/>
      <c r="AK3021" s="40"/>
      <c r="AM3021" s="39"/>
      <c r="AP3021" s="40"/>
      <c r="AR3021" s="39"/>
      <c r="AU3021" s="40"/>
      <c r="AW3021" s="39"/>
      <c r="AZ3021" s="40"/>
      <c r="BB3021" s="39"/>
      <c r="BE3021" s="40"/>
      <c r="BG3021" s="39"/>
      <c r="BJ3021" s="40"/>
      <c r="BL3021" s="39"/>
      <c r="BO3021" s="40"/>
      <c r="BQ3021" s="34"/>
      <c r="BR3021" s="11"/>
      <c r="BS3021" s="11"/>
      <c r="BT3021" s="41"/>
      <c r="BV3021" s="39"/>
      <c r="BY3021" s="40"/>
      <c r="CC3021" s="135"/>
      <c r="CD3021" s="9"/>
      <c r="CE3021" s="38"/>
      <c r="CF3021" s="38"/>
      <c r="CG3021" s="38"/>
      <c r="CH3021" s="38"/>
    </row>
    <row r="3022" spans="2:91" ht="18.600000000000001" customHeight="1" thickBot="1">
      <c r="D3022" s="258" t="s">
        <v>129</v>
      </c>
      <c r="E3022" s="259"/>
      <c r="F3022" s="260" t="s">
        <v>130</v>
      </c>
      <c r="G3022" s="261"/>
      <c r="H3022" s="229"/>
      <c r="I3022" s="258" t="s">
        <v>131</v>
      </c>
      <c r="J3022" s="259"/>
      <c r="K3022" s="260" t="s">
        <v>132</v>
      </c>
      <c r="L3022" s="261"/>
      <c r="N3022" s="253" t="s">
        <v>133</v>
      </c>
      <c r="O3022" s="254"/>
      <c r="P3022" s="255" t="s">
        <v>134</v>
      </c>
      <c r="Q3022" s="256"/>
      <c r="S3022" s="258" t="s">
        <v>135</v>
      </c>
      <c r="T3022" s="259"/>
      <c r="U3022" s="260" t="s">
        <v>136</v>
      </c>
      <c r="V3022" s="261"/>
      <c r="W3022" s="8"/>
      <c r="X3022" s="253" t="s">
        <v>137</v>
      </c>
      <c r="Y3022" s="254"/>
      <c r="Z3022" s="255" t="s">
        <v>138</v>
      </c>
      <c r="AA3022" s="256"/>
      <c r="AB3022" s="8"/>
      <c r="AC3022" s="258" t="s">
        <v>139</v>
      </c>
      <c r="AD3022" s="259"/>
      <c r="AE3022" s="260" t="s">
        <v>140</v>
      </c>
      <c r="AF3022" s="261"/>
      <c r="AG3022" s="8"/>
      <c r="AH3022" s="253" t="s">
        <v>141</v>
      </c>
      <c r="AI3022" s="254"/>
      <c r="AJ3022" s="255" t="s">
        <v>142</v>
      </c>
      <c r="AK3022" s="256"/>
      <c r="AL3022" s="8"/>
      <c r="AM3022" s="258" t="s">
        <v>143</v>
      </c>
      <c r="AN3022" s="259"/>
      <c r="AO3022" s="260" t="s">
        <v>144</v>
      </c>
      <c r="AP3022" s="261"/>
      <c r="AR3022" s="253" t="s">
        <v>145</v>
      </c>
      <c r="AS3022" s="254"/>
      <c r="AT3022" s="255" t="s">
        <v>146</v>
      </c>
      <c r="AU3022" s="256"/>
      <c r="AV3022" s="4"/>
      <c r="AW3022" s="258" t="s">
        <v>147</v>
      </c>
      <c r="AX3022" s="259"/>
      <c r="AY3022" s="260" t="s">
        <v>148</v>
      </c>
      <c r="AZ3022" s="261"/>
      <c r="BA3022" s="8"/>
      <c r="BB3022" s="253" t="s">
        <v>149</v>
      </c>
      <c r="BC3022" s="254"/>
      <c r="BD3022" s="255" t="s">
        <v>150</v>
      </c>
      <c r="BE3022" s="256"/>
      <c r="BF3022" s="4"/>
      <c r="BG3022" s="258" t="s">
        <v>151</v>
      </c>
      <c r="BH3022" s="259"/>
      <c r="BI3022" s="260" t="s">
        <v>152</v>
      </c>
      <c r="BJ3022" s="261"/>
      <c r="BK3022" s="4"/>
      <c r="BL3022" s="253" t="s">
        <v>153</v>
      </c>
      <c r="BM3022" s="254"/>
      <c r="BN3022" s="255" t="s">
        <v>154</v>
      </c>
      <c r="BO3022" s="256"/>
      <c r="BP3022" s="4"/>
      <c r="BQ3022" s="258" t="s">
        <v>155</v>
      </c>
      <c r="BR3022" s="259"/>
      <c r="BS3022" s="260" t="s">
        <v>156</v>
      </c>
      <c r="BT3022" s="261"/>
      <c r="BU3022" s="8"/>
      <c r="BV3022" s="253" t="s">
        <v>157</v>
      </c>
      <c r="BW3022" s="254"/>
      <c r="BX3022" s="255" t="s">
        <v>158</v>
      </c>
      <c r="BY3022" s="256"/>
      <c r="CA3022" s="46" t="s">
        <v>16</v>
      </c>
      <c r="CC3022" s="136" t="s">
        <v>71</v>
      </c>
      <c r="CD3022" s="9"/>
      <c r="CE3022" s="38"/>
      <c r="CF3022" s="38"/>
      <c r="CG3022" s="38"/>
      <c r="CH3022" s="38"/>
    </row>
    <row r="3023" spans="2:91" ht="18.600000000000001" customHeight="1" thickTop="1" thickBot="1">
      <c r="D3023" s="29">
        <v>0</v>
      </c>
      <c r="E3023" s="33">
        <v>0</v>
      </c>
      <c r="F3023" s="31">
        <v>1</v>
      </c>
      <c r="G3023" s="32">
        <v>0</v>
      </c>
      <c r="I3023" s="29">
        <v>0</v>
      </c>
      <c r="J3023" s="33">
        <f t="shared" ref="J3023" si="29136">IF(0=(1-$J$8*$K$8*$B3020^2),10^14,$B3020*$J$8/(1-$J$8*$K$8*$B3020^2))</f>
        <v>-0.15151521626173889</v>
      </c>
      <c r="K3023" s="31">
        <v>1</v>
      </c>
      <c r="L3023" s="32">
        <v>0</v>
      </c>
      <c r="N3023" s="29">
        <f t="shared" ref="N3023" si="29137">D3023*I3020+F3023*I3023-E3023*J3020-G3023*J3023</f>
        <v>0</v>
      </c>
      <c r="O3023" s="33">
        <f t="shared" ref="O3023" si="29138">(D3023*J3020+E3023*I3020+F3023*J3023+G3023*I3023)</f>
        <v>-0.15151521626173889</v>
      </c>
      <c r="P3023" s="31">
        <f t="shared" ref="P3023" si="29139">D3023*K3020+F3023*K3023-E3023*L3020-G3023*L3023</f>
        <v>1</v>
      </c>
      <c r="Q3023" s="32">
        <f t="shared" ref="Q3023" si="29140">(D3023*L3020+E3023*K3020+F3023*L3023+G3023*K3023)</f>
        <v>0</v>
      </c>
      <c r="S3023" s="29">
        <v>0</v>
      </c>
      <c r="T3023" s="33">
        <v>0</v>
      </c>
      <c r="U3023" s="31">
        <v>1</v>
      </c>
      <c r="V3023" s="32">
        <v>0</v>
      </c>
      <c r="X3023" s="29">
        <f t="shared" ref="X3023" si="29141">N3023*S3020+P3023*S3023-O3023*T3020-Q3023*T3023</f>
        <v>0</v>
      </c>
      <c r="Y3023" s="33">
        <f t="shared" ref="Y3023" si="29142">(N3023*T3020+O3023*S3020+P3023*T3023+Q3023*S3023)</f>
        <v>-0.15151521626173889</v>
      </c>
      <c r="Z3023" s="31">
        <f t="shared" ref="Z3023" si="29143">N3023*U3020+P3023*U3023-O3023*V3020-Q3023*V3023</f>
        <v>0.97616390165991462</v>
      </c>
      <c r="AA3023" s="32">
        <f t="shared" ref="AA3023" si="29144">(N3023*V3020+O3023*U3020+P3023*V3023+Q3023*U3023)</f>
        <v>0</v>
      </c>
      <c r="AB3023" s="8"/>
      <c r="AC3023" s="29">
        <v>0</v>
      </c>
      <c r="AD3023" s="33">
        <f t="shared" ref="AD3023" si="29145">IF(0=(1-$AD$8*$AE$8*$B3020^2),10^14,$B3020*$AD$8/(1-$AD$8*$AE$8*$B3020^2))</f>
        <v>-0.11799466769360739</v>
      </c>
      <c r="AE3023" s="31">
        <v>1</v>
      </c>
      <c r="AF3023" s="32">
        <v>0</v>
      </c>
      <c r="AH3023" s="29">
        <f t="shared" ref="AH3023" si="29146">X3023*AC3020+Z3023*AC3023-Y3023*AD3020-AA3023*AD3023</f>
        <v>0</v>
      </c>
      <c r="AI3023" s="33">
        <f t="shared" ref="AI3023" si="29147">(X3023*AD3020+Y3023*AC3020+Z3023*AD3023+AA3023*AC3023)</f>
        <v>-0.26669735145259577</v>
      </c>
      <c r="AJ3023" s="31">
        <f t="shared" ref="AJ3023" si="29148">X3023*AE3020+Z3023*AE3023-Y3023*AF3020-AA3023*AF3023</f>
        <v>0.97616390165991462</v>
      </c>
      <c r="AK3023" s="32">
        <f t="shared" ref="AK3023" si="29149">(X3023*AF3020+Y3023*AE3020+Z3023*AF3023+AA3023*AE3023)</f>
        <v>0</v>
      </c>
      <c r="AL3023" s="8"/>
      <c r="AM3023" s="29">
        <v>0</v>
      </c>
      <c r="AN3023" s="33">
        <v>0</v>
      </c>
      <c r="AO3023" s="31">
        <v>1</v>
      </c>
      <c r="AP3023" s="32">
        <v>0</v>
      </c>
      <c r="AR3023" s="29">
        <f t="shared" ref="AR3023" si="29150">AH3023*AM3020+AJ3023*AM3023-AI3023*AN3020-AK3023*AN3023</f>
        <v>0</v>
      </c>
      <c r="AS3023" s="33">
        <f t="shared" ref="AS3023" si="29151">(AH3023*AN3020+AI3023*AM3020+AJ3023*AN3023+AK3023*AM3023)</f>
        <v>-0.26669735145259577</v>
      </c>
      <c r="AT3023" s="31">
        <f t="shared" ref="AT3023" si="29152">AH3023*AO3020+AJ3023*AO3023-AI3023*AP3020-AK3023*AP3023</f>
        <v>0.93822243557850815</v>
      </c>
      <c r="AU3023" s="32">
        <f t="shared" ref="AU3023" si="29153">(AH3023*AP3020+AI3023*AO3020+AJ3023*AP3023+AK3023*AO3023)</f>
        <v>0</v>
      </c>
      <c r="AV3023" s="8"/>
      <c r="AW3023" s="29">
        <v>0</v>
      </c>
      <c r="AX3023" s="33">
        <f t="shared" ref="AX3023" si="29154">IF(0=(1-$AX$8*$AY$8*$B3020^2),10^14,$B3020*$AX$8/(1-$AX$8*$AY$8*$B3020^2))</f>
        <v>-0.10724033590116284</v>
      </c>
      <c r="AY3023" s="31">
        <v>1</v>
      </c>
      <c r="AZ3023" s="32">
        <v>0</v>
      </c>
      <c r="BB3023" s="29">
        <f t="shared" ref="BB3023" si="29155">AR3023*AW3020+AT3023*AW3023-AS3023*AX3020-AU3023*AX3023</f>
        <v>0</v>
      </c>
      <c r="BC3023" s="33">
        <f t="shared" ref="BC3023" si="29156">(AR3023*AX3020+AS3023*AW3020+AT3023*AX3023+AU3023*AW3023)</f>
        <v>-0.36731264059404212</v>
      </c>
      <c r="BD3023" s="31">
        <f t="shared" ref="BD3023" si="29157">AR3023*AY3020+AT3023*AY3023-AS3023*AZ3020-AU3023*AZ3023</f>
        <v>0.93822243557850815</v>
      </c>
      <c r="BE3023" s="32">
        <f t="shared" ref="BE3023" si="29158">(AR3023*AZ3020+AS3023*AY3020+AT3023*AZ3023+AU3023*AY3023)</f>
        <v>0</v>
      </c>
      <c r="BF3023" s="8"/>
      <c r="BG3023" s="29">
        <v>0</v>
      </c>
      <c r="BH3023" s="33">
        <v>0</v>
      </c>
      <c r="BI3023" s="31">
        <v>1</v>
      </c>
      <c r="BJ3023" s="32">
        <v>0</v>
      </c>
      <c r="BL3023" s="29">
        <f t="shared" ref="BL3023" si="29159">BB3023*BG3020+BD3023*BG3023-BC3023*BH3020-BE3023*BH3023</f>
        <v>0</v>
      </c>
      <c r="BM3023" s="33">
        <f t="shared" ref="BM3023" si="29160">(BB3023*BH3020+BC3023*BG3020+BD3023*BH3023+BE3023*BG3023)</f>
        <v>-0.36731264059404212</v>
      </c>
      <c r="BN3023" s="31">
        <f t="shared" ref="BN3023" si="29161">BB3023*BI3020+BD3023*BI3023-BC3023*BJ3020-BE3023*BJ3023</f>
        <v>0.91984822991223203</v>
      </c>
      <c r="BO3023" s="32">
        <f t="shared" ref="BO3023" si="29162">(BB3023*BJ3020+BC3023*BI3020+BD3023*BJ3023+BE3023*BI3023)</f>
        <v>0</v>
      </c>
      <c r="BP3023" s="8"/>
      <c r="BQ3023" s="19">
        <f t="shared" ref="BQ3023:BQ3086" si="29163">1/$BR$8</f>
        <v>1</v>
      </c>
      <c r="BR3023" s="47">
        <v>0</v>
      </c>
      <c r="BS3023" s="48">
        <v>1</v>
      </c>
      <c r="BT3023" s="49">
        <v>0</v>
      </c>
      <c r="BV3023" s="29">
        <f t="shared" ref="BV3023" si="29164">BL3023*BQ3020+BN3023*BQ3023-BM3023*BR3020-BO3023*BR3023</f>
        <v>0.91984822991223203</v>
      </c>
      <c r="BW3023" s="33">
        <f t="shared" ref="BW3023" si="29165">(BL3023*BR3020+BM3023*BQ3020+BN3023*BR3023+BO3023*BQ3023)</f>
        <v>-0.36731264059404212</v>
      </c>
      <c r="BX3023" s="31">
        <f t="shared" ref="BX3023" si="29166">BL3023*BS3020+BN3023*BS3023-BM3023*BT3020-BO3023*BT3023</f>
        <v>0.91984822991223203</v>
      </c>
      <c r="BY3023" s="32">
        <f t="shared" ref="BY3023" si="29167">(BL3023*BT3020+BM3023*BS3020+BN3023*BT3023+BO3023*BS3023)</f>
        <v>0</v>
      </c>
      <c r="CA3023" s="50">
        <f t="shared" ref="CA3023" si="29168">(180/PI())*ATAN(-1*(BW3020+BW3023)/(BV3020+BV3023))</f>
        <v>23.140793963264688</v>
      </c>
      <c r="CC3023" s="137">
        <f t="shared" ref="CC3023" si="29169">20*LOG(((1-(10^(CA3020/20)^2)*(1-((1-CC3020)/(1+CC3020))^2))^0.5))</f>
        <v>-31.144403738262461</v>
      </c>
      <c r="CD3023" s="9"/>
      <c r="CE3023" s="38"/>
      <c r="CF3023" s="38"/>
      <c r="CG3023" s="38"/>
      <c r="CH3023" s="38"/>
    </row>
    <row r="3024" spans="2:91" ht="18.600000000000001" customHeight="1">
      <c r="CC3024" s="42"/>
    </row>
    <row r="3025" spans="2:91" ht="18.600000000000001" customHeight="1" thickBot="1">
      <c r="E3025" s="22" t="s">
        <v>4</v>
      </c>
      <c r="J3025" s="22" t="s">
        <v>5</v>
      </c>
      <c r="O3025" s="22" t="s">
        <v>6</v>
      </c>
      <c r="T3025" s="22" t="s">
        <v>7</v>
      </c>
      <c r="Y3025" s="22" t="s">
        <v>8</v>
      </c>
      <c r="AD3025" s="22" t="s">
        <v>65</v>
      </c>
      <c r="AI3025" s="22" t="s">
        <v>9</v>
      </c>
      <c r="AN3025" s="22" t="s">
        <v>66</v>
      </c>
      <c r="AS3025" s="22" t="s">
        <v>51</v>
      </c>
      <c r="AX3025" s="22" t="s">
        <v>67</v>
      </c>
      <c r="BC3025" s="22" t="s">
        <v>52</v>
      </c>
      <c r="BH3025" s="22" t="s">
        <v>68</v>
      </c>
      <c r="BM3025" s="22" t="s">
        <v>63</v>
      </c>
      <c r="BQ3025" s="23" t="s">
        <v>69</v>
      </c>
      <c r="BR3025" s="23"/>
      <c r="BS3025" s="24"/>
      <c r="BT3025" s="24"/>
      <c r="BU3025" s="24"/>
      <c r="BW3025" s="22" t="s">
        <v>64</v>
      </c>
    </row>
    <row r="3026" spans="2:91" ht="18.600000000000001" customHeight="1" thickBot="1">
      <c r="D3026" s="249" t="s">
        <v>103</v>
      </c>
      <c r="E3026" s="250"/>
      <c r="F3026" s="251" t="s">
        <v>104</v>
      </c>
      <c r="G3026" s="252"/>
      <c r="H3026" s="229"/>
      <c r="I3026" s="253" t="s">
        <v>11</v>
      </c>
      <c r="J3026" s="254"/>
      <c r="K3026" s="255" t="s">
        <v>12</v>
      </c>
      <c r="L3026" s="256"/>
      <c r="M3026" s="24"/>
      <c r="N3026" s="253" t="s">
        <v>105</v>
      </c>
      <c r="O3026" s="254"/>
      <c r="P3026" s="255" t="s">
        <v>106</v>
      </c>
      <c r="Q3026" s="256"/>
      <c r="R3026" s="24"/>
      <c r="S3026" s="249" t="s">
        <v>107</v>
      </c>
      <c r="T3026" s="250"/>
      <c r="U3026" s="251" t="s">
        <v>108</v>
      </c>
      <c r="V3026" s="252"/>
      <c r="W3026" s="8"/>
      <c r="X3026" s="253" t="s">
        <v>109</v>
      </c>
      <c r="Y3026" s="254"/>
      <c r="Z3026" s="255" t="s">
        <v>110</v>
      </c>
      <c r="AA3026" s="256"/>
      <c r="AB3026" s="8"/>
      <c r="AC3026" s="253" t="s">
        <v>111</v>
      </c>
      <c r="AD3026" s="254"/>
      <c r="AE3026" s="255" t="s">
        <v>14</v>
      </c>
      <c r="AF3026" s="256"/>
      <c r="AG3026" s="8"/>
      <c r="AH3026" s="253" t="s">
        <v>112</v>
      </c>
      <c r="AI3026" s="254"/>
      <c r="AJ3026" s="255" t="s">
        <v>113</v>
      </c>
      <c r="AK3026" s="256"/>
      <c r="AL3026" s="8"/>
      <c r="AM3026" s="249" t="s">
        <v>114</v>
      </c>
      <c r="AN3026" s="250"/>
      <c r="AO3026" s="251" t="s">
        <v>115</v>
      </c>
      <c r="AP3026" s="252"/>
      <c r="AQ3026" s="24"/>
      <c r="AR3026" s="253" t="s">
        <v>116</v>
      </c>
      <c r="AS3026" s="254"/>
      <c r="AT3026" s="255" t="s">
        <v>13</v>
      </c>
      <c r="AU3026" s="256"/>
      <c r="AV3026" s="4"/>
      <c r="AW3026" s="253" t="s">
        <v>117</v>
      </c>
      <c r="AX3026" s="254"/>
      <c r="AY3026" s="255" t="s">
        <v>118</v>
      </c>
      <c r="AZ3026" s="256"/>
      <c r="BA3026" s="8"/>
      <c r="BB3026" s="253" t="s">
        <v>119</v>
      </c>
      <c r="BC3026" s="254"/>
      <c r="BD3026" s="255" t="s">
        <v>120</v>
      </c>
      <c r="BE3026" s="256"/>
      <c r="BF3026" s="4"/>
      <c r="BG3026" s="249" t="s">
        <v>121</v>
      </c>
      <c r="BH3026" s="250"/>
      <c r="BI3026" s="251" t="s">
        <v>122</v>
      </c>
      <c r="BJ3026" s="252"/>
      <c r="BK3026" s="4"/>
      <c r="BL3026" s="253" t="s">
        <v>123</v>
      </c>
      <c r="BM3026" s="254"/>
      <c r="BN3026" s="255" t="s">
        <v>124</v>
      </c>
      <c r="BO3026" s="256"/>
      <c r="BP3026" s="4"/>
      <c r="BQ3026" s="253" t="s">
        <v>125</v>
      </c>
      <c r="BR3026" s="254"/>
      <c r="BS3026" s="255" t="s">
        <v>126</v>
      </c>
      <c r="BT3026" s="256"/>
      <c r="BU3026" s="8"/>
      <c r="BV3026" s="253" t="s">
        <v>127</v>
      </c>
      <c r="BW3026" s="254"/>
      <c r="BX3026" s="255" t="s">
        <v>128</v>
      </c>
      <c r="BY3026" s="256"/>
      <c r="CA3026" s="27" t="s">
        <v>15</v>
      </c>
      <c r="CC3026" s="133" t="s">
        <v>70</v>
      </c>
      <c r="CD3026" s="9"/>
      <c r="CE3026" s="38"/>
      <c r="CF3026" s="38"/>
      <c r="CG3026" s="38"/>
      <c r="CH3026" s="38"/>
    </row>
    <row r="3027" spans="2:91" ht="18.600000000000001" customHeight="1" thickTop="1" thickBot="1">
      <c r="B3027" s="129">
        <v>8.1600000000000108</v>
      </c>
      <c r="D3027" s="29">
        <v>1</v>
      </c>
      <c r="E3027" s="30">
        <v>0</v>
      </c>
      <c r="F3027" s="31">
        <v>0</v>
      </c>
      <c r="G3027" s="32">
        <f t="shared" ref="G3027:G3090" si="29170">-1/($E$8*$B3027)</f>
        <v>-8.0781862745097938E-2</v>
      </c>
      <c r="I3027" s="29">
        <v>1</v>
      </c>
      <c r="J3027" s="33">
        <v>0</v>
      </c>
      <c r="K3027" s="31">
        <v>0</v>
      </c>
      <c r="L3027" s="32">
        <v>0</v>
      </c>
      <c r="N3027" s="29">
        <f t="shared" ref="N3027" si="29171">D3027*I3027+F3027*I3030-E3027*J3027-G3027*J3030</f>
        <v>0.98779045694422618</v>
      </c>
      <c r="O3027" s="33">
        <f t="shared" ref="O3027" si="29172">(D3027*J3027+E3027*I3027+F3027*J3030+G3027*I3030)</f>
        <v>0</v>
      </c>
      <c r="P3027" s="31">
        <f t="shared" ref="P3027" si="29173">D3027*K3027+F3027*K3030-E3027*L3027-G3027*L3030</f>
        <v>0</v>
      </c>
      <c r="Q3027" s="32">
        <f t="shared" ref="Q3027" si="29174">(D3027*L3027+E3027*K3027+F3027*L3030+G3027*K3030)</f>
        <v>-8.0781862745097938E-2</v>
      </c>
      <c r="S3027" s="29">
        <v>1</v>
      </c>
      <c r="T3027" s="30">
        <v>0</v>
      </c>
      <c r="U3027" s="31">
        <v>0</v>
      </c>
      <c r="V3027" s="32">
        <f t="shared" ref="V3027:V3090" si="29175">-1/($T$8*$B3027)</f>
        <v>-0.15693259803921547</v>
      </c>
      <c r="X3027" s="29">
        <f t="shared" ref="X3027" si="29176">N3027*S3027+P3027*S3030-O3027*T3027-Q3027*T3030</f>
        <v>0.98779045694422618</v>
      </c>
      <c r="Y3027" s="33">
        <f t="shared" ref="Y3027" si="29177">(N3027*T3027+O3027*S3027+P3027*T3030+Q3027*S3030)</f>
        <v>0</v>
      </c>
      <c r="Z3027" s="31">
        <f t="shared" ref="Z3027" si="29178">N3027*U3027+P3027*U3030-O3027*V3027-Q3027*V3030</f>
        <v>0</v>
      </c>
      <c r="AA3027" s="32">
        <f t="shared" ref="AA3027" si="29179">(N3027*V3027+O3027*U3027+P3027*V3030+Q3027*U3030)</f>
        <v>-0.23579838547169915</v>
      </c>
      <c r="AB3027" s="8"/>
      <c r="AC3027" s="29">
        <v>1</v>
      </c>
      <c r="AD3027" s="33">
        <v>0</v>
      </c>
      <c r="AE3027" s="31">
        <v>0</v>
      </c>
      <c r="AF3027" s="32">
        <v>0</v>
      </c>
      <c r="AH3027" s="29">
        <f t="shared" ref="AH3027" si="29180">X3027*AC3027+Z3027*AC3030-Y3027*AD3027-AA3027*AD3030</f>
        <v>0.9600368736420346</v>
      </c>
      <c r="AI3027" s="33">
        <f t="shared" ref="AI3027" si="29181">(X3027*AD3027+Y3027*AC3027+Z3027*AD3030+AA3027*AC3030)</f>
        <v>0</v>
      </c>
      <c r="AJ3027" s="31">
        <f t="shared" ref="AJ3027" si="29182">X3027*AE3027+Z3027*AE3030-Y3027*AF3027-AA3027*AF3030</f>
        <v>0</v>
      </c>
      <c r="AK3027" s="32">
        <f t="shared" ref="AK3027" si="29183">(X3027*AF3027+Y3027*AE3027+Z3027*AF3030+AA3027*AE3030)</f>
        <v>-0.23579838547169915</v>
      </c>
      <c r="AL3027" s="8"/>
      <c r="AM3027" s="29">
        <v>1</v>
      </c>
      <c r="AN3027" s="30">
        <v>0</v>
      </c>
      <c r="AO3027" s="31">
        <v>0</v>
      </c>
      <c r="AP3027" s="32">
        <f t="shared" ref="AP3027:AP3090" si="29184">-1/($AN$8*$B3027)</f>
        <v>-0.1419154411764704</v>
      </c>
      <c r="AR3027" s="29">
        <f t="shared" ref="AR3027" si="29185">AH3027*AM3027+AJ3027*AM3030-AI3027*AN3027-AK3027*AN3030</f>
        <v>0.9600368736420346</v>
      </c>
      <c r="AS3027" s="33">
        <f t="shared" ref="AS3027" si="29186">(AH3027*AN3027+AI3027*AM3027+AJ3027*AN3030+AK3027*AM3030)</f>
        <v>0</v>
      </c>
      <c r="AT3027" s="31">
        <f t="shared" ref="AT3027" si="29187">AH3027*AO3027+AJ3027*AO3030-AI3027*AP3027-AK3027*AP3030</f>
        <v>0</v>
      </c>
      <c r="AU3027" s="32">
        <f t="shared" ref="AU3027" si="29188">(AH3027*AP3027+AI3027*AO3027+AJ3027*AP3030+AK3027*AO3030)</f>
        <v>-0.37204244194028785</v>
      </c>
      <c r="AV3027" s="8"/>
      <c r="AW3027" s="29">
        <v>1</v>
      </c>
      <c r="AX3027" s="33">
        <v>0</v>
      </c>
      <c r="AY3027" s="31">
        <v>0</v>
      </c>
      <c r="AZ3027" s="32">
        <v>0</v>
      </c>
      <c r="BB3027" s="29">
        <f t="shared" ref="BB3027" si="29189">AR3027*AW3027+AT3027*AW3030-AS3027*AX3027-AU3027*AX3030</f>
        <v>0.92023794095363975</v>
      </c>
      <c r="BC3027" s="33">
        <f t="shared" ref="BC3027" si="29190">(AR3027*AX3027+AS3027*AW3027+AT3027*AX3030+AU3027*AW3030)</f>
        <v>0</v>
      </c>
      <c r="BD3027" s="31">
        <f t="shared" ref="BD3027" si="29191">AR3027*AY3027+AT3027*AY3030-AS3027*AZ3027-AU3027*AZ3030</f>
        <v>0</v>
      </c>
      <c r="BE3027" s="32">
        <f t="shared" ref="BE3027" si="29192">(AR3027*AZ3027+AS3027*AY3027+AT3027*AZ3030+AU3027*AY3030)</f>
        <v>-0.37204244194028785</v>
      </c>
      <c r="BF3027" s="8"/>
      <c r="BG3027" s="29">
        <v>1</v>
      </c>
      <c r="BH3027" s="30">
        <v>0</v>
      </c>
      <c r="BI3027" s="31">
        <v>0</v>
      </c>
      <c r="BJ3027" s="32">
        <f t="shared" ref="BJ3027:BJ3090" si="29193">-1/($BH$8*$B3027)</f>
        <v>-4.9900735294117572E-2</v>
      </c>
      <c r="BL3027" s="29">
        <f t="shared" ref="BL3027" si="29194">BB3027*BG3027+BD3027*BG3030-BC3027*BH3027-BE3027*BH3030</f>
        <v>0.92023794095363975</v>
      </c>
      <c r="BM3027" s="33">
        <f t="shared" ref="BM3027" si="29195">(BB3027*BH3027+BC3027*BG3027+BD3027*BH3030+BE3027*BG3030)</f>
        <v>0</v>
      </c>
      <c r="BN3027" s="31">
        <f t="shared" ref="BN3027" si="29196">BB3027*BI3027+BD3027*BI3030-BC3027*BJ3027-BE3027*BJ3030</f>
        <v>0</v>
      </c>
      <c r="BO3027" s="32">
        <f t="shared" ref="BO3027" si="29197">(BB3027*BJ3027+BC3027*BI3027+BD3027*BJ3030+BE3027*BI3030)</f>
        <v>-0.41796299183941921</v>
      </c>
      <c r="BP3027" s="8"/>
      <c r="BQ3027" s="34">
        <v>1</v>
      </c>
      <c r="BR3027" s="35">
        <v>0</v>
      </c>
      <c r="BS3027" s="11">
        <v>0</v>
      </c>
      <c r="BT3027" s="36">
        <v>0</v>
      </c>
      <c r="BV3027" s="29">
        <f t="shared" ref="BV3027" si="29198">BL3027*BQ3027+BN3027*BQ3030-BM3027*BR3027-BO3027*BR3030</f>
        <v>0.92023794095363975</v>
      </c>
      <c r="BW3027" s="33">
        <f t="shared" ref="BW3027" si="29199">(BL3027*BR3027+BM3027*BQ3027+BN3027*BR3030+BO3027*BQ3030)</f>
        <v>-0.41796299183941921</v>
      </c>
      <c r="BX3027" s="31">
        <f t="shared" ref="BX3027" si="29200">BL3027*BS3027+BN3027*BS3030-BM3027*BT3027-BO3027*BT3030</f>
        <v>0</v>
      </c>
      <c r="BY3027" s="32">
        <f t="shared" ref="BY3027" si="29201">(BL3027*BT3027+BM3027*BS3027+BN3027*BT3030+BO3027*BS3030)</f>
        <v>-0.41796299183941921</v>
      </c>
      <c r="CA3027" s="37">
        <f t="shared" ref="CA3027" si="29202">20*LOG(((1+$BR$8)/$BR$8)/((BV3027+BV3030)^2+(BW3027+BW3030)^2)^0.5)</f>
        <v>-2.8802863506375651E-3</v>
      </c>
      <c r="CC3027" s="134">
        <f t="shared" ref="CC3027" si="29203">((BV3027^2+BW3027^2)^0.5)/((BV3030^2+BW3030^2)^0.5)</f>
        <v>1.0203850296418739</v>
      </c>
      <c r="CD3027" s="9"/>
      <c r="CE3027" s="38"/>
      <c r="CF3027" s="38"/>
      <c r="CG3027" s="38"/>
      <c r="CH3027" s="38"/>
      <c r="CM3027" s="129">
        <v>8.1400000000000095</v>
      </c>
    </row>
    <row r="3028" spans="2:91" ht="18.600000000000001" customHeight="1" thickBot="1">
      <c r="D3028" s="39"/>
      <c r="G3028" s="40"/>
      <c r="I3028" s="39"/>
      <c r="L3028" s="40"/>
      <c r="N3028" s="39"/>
      <c r="Q3028" s="40"/>
      <c r="S3028" s="39"/>
      <c r="V3028" s="40"/>
      <c r="X3028" s="39"/>
      <c r="AA3028" s="40"/>
      <c r="AC3028" s="39"/>
      <c r="AF3028" s="40"/>
      <c r="AH3028" s="39"/>
      <c r="AK3028" s="40"/>
      <c r="AM3028" s="39"/>
      <c r="AP3028" s="40"/>
      <c r="AR3028" s="39"/>
      <c r="AU3028" s="40"/>
      <c r="AW3028" s="39"/>
      <c r="AZ3028" s="40"/>
      <c r="BB3028" s="39"/>
      <c r="BE3028" s="40"/>
      <c r="BG3028" s="39"/>
      <c r="BJ3028" s="40"/>
      <c r="BL3028" s="39"/>
      <c r="BO3028" s="40"/>
      <c r="BQ3028" s="34"/>
      <c r="BR3028" s="11"/>
      <c r="BS3028" s="11"/>
      <c r="BT3028" s="41"/>
      <c r="BV3028" s="39"/>
      <c r="BY3028" s="40"/>
      <c r="CC3028" s="135"/>
      <c r="CD3028" s="9"/>
      <c r="CE3028" s="38"/>
      <c r="CF3028" s="38"/>
      <c r="CG3028" s="38"/>
      <c r="CH3028" s="38"/>
    </row>
    <row r="3029" spans="2:91" ht="18.600000000000001" customHeight="1" thickBot="1">
      <c r="D3029" s="258" t="s">
        <v>129</v>
      </c>
      <c r="E3029" s="259"/>
      <c r="F3029" s="260" t="s">
        <v>130</v>
      </c>
      <c r="G3029" s="261"/>
      <c r="H3029" s="229"/>
      <c r="I3029" s="258" t="s">
        <v>131</v>
      </c>
      <c r="J3029" s="259"/>
      <c r="K3029" s="260" t="s">
        <v>132</v>
      </c>
      <c r="L3029" s="261"/>
      <c r="N3029" s="253" t="s">
        <v>133</v>
      </c>
      <c r="O3029" s="254"/>
      <c r="P3029" s="255" t="s">
        <v>134</v>
      </c>
      <c r="Q3029" s="256"/>
      <c r="S3029" s="258" t="s">
        <v>135</v>
      </c>
      <c r="T3029" s="259"/>
      <c r="U3029" s="260" t="s">
        <v>136</v>
      </c>
      <c r="V3029" s="261"/>
      <c r="W3029" s="8"/>
      <c r="X3029" s="253" t="s">
        <v>137</v>
      </c>
      <c r="Y3029" s="254"/>
      <c r="Z3029" s="255" t="s">
        <v>138</v>
      </c>
      <c r="AA3029" s="256"/>
      <c r="AB3029" s="8"/>
      <c r="AC3029" s="258" t="s">
        <v>139</v>
      </c>
      <c r="AD3029" s="259"/>
      <c r="AE3029" s="260" t="s">
        <v>140</v>
      </c>
      <c r="AF3029" s="261"/>
      <c r="AG3029" s="8"/>
      <c r="AH3029" s="253" t="s">
        <v>141</v>
      </c>
      <c r="AI3029" s="254"/>
      <c r="AJ3029" s="255" t="s">
        <v>142</v>
      </c>
      <c r="AK3029" s="256"/>
      <c r="AL3029" s="8"/>
      <c r="AM3029" s="258" t="s">
        <v>143</v>
      </c>
      <c r="AN3029" s="259"/>
      <c r="AO3029" s="260" t="s">
        <v>144</v>
      </c>
      <c r="AP3029" s="261"/>
      <c r="AR3029" s="253" t="s">
        <v>145</v>
      </c>
      <c r="AS3029" s="254"/>
      <c r="AT3029" s="255" t="s">
        <v>146</v>
      </c>
      <c r="AU3029" s="256"/>
      <c r="AV3029" s="4"/>
      <c r="AW3029" s="258" t="s">
        <v>147</v>
      </c>
      <c r="AX3029" s="259"/>
      <c r="AY3029" s="260" t="s">
        <v>148</v>
      </c>
      <c r="AZ3029" s="261"/>
      <c r="BA3029" s="8"/>
      <c r="BB3029" s="253" t="s">
        <v>149</v>
      </c>
      <c r="BC3029" s="254"/>
      <c r="BD3029" s="255" t="s">
        <v>150</v>
      </c>
      <c r="BE3029" s="256"/>
      <c r="BF3029" s="4"/>
      <c r="BG3029" s="258" t="s">
        <v>151</v>
      </c>
      <c r="BH3029" s="259"/>
      <c r="BI3029" s="260" t="s">
        <v>152</v>
      </c>
      <c r="BJ3029" s="261"/>
      <c r="BK3029" s="4"/>
      <c r="BL3029" s="253" t="s">
        <v>153</v>
      </c>
      <c r="BM3029" s="254"/>
      <c r="BN3029" s="255" t="s">
        <v>154</v>
      </c>
      <c r="BO3029" s="256"/>
      <c r="BP3029" s="4"/>
      <c r="BQ3029" s="258" t="s">
        <v>155</v>
      </c>
      <c r="BR3029" s="259"/>
      <c r="BS3029" s="260" t="s">
        <v>156</v>
      </c>
      <c r="BT3029" s="261"/>
      <c r="BU3029" s="8"/>
      <c r="BV3029" s="253" t="s">
        <v>157</v>
      </c>
      <c r="BW3029" s="254"/>
      <c r="BX3029" s="255" t="s">
        <v>158</v>
      </c>
      <c r="BY3029" s="256"/>
      <c r="CA3029" s="46" t="s">
        <v>16</v>
      </c>
      <c r="CC3029" s="136" t="s">
        <v>71</v>
      </c>
      <c r="CD3029" s="9"/>
      <c r="CE3029" s="38"/>
      <c r="CF3029" s="38"/>
      <c r="CG3029" s="38"/>
      <c r="CH3029" s="38"/>
    </row>
    <row r="3030" spans="2:91" ht="18.600000000000001" customHeight="1" thickTop="1" thickBot="1">
      <c r="D3030" s="29">
        <v>0</v>
      </c>
      <c r="E3030" s="33">
        <v>0</v>
      </c>
      <c r="F3030" s="31">
        <v>1</v>
      </c>
      <c r="G3030" s="32">
        <v>0</v>
      </c>
      <c r="I3030" s="29">
        <v>0</v>
      </c>
      <c r="J3030" s="33">
        <f t="shared" ref="J3030" si="29204">IF(0=(1-$J$8*$K$8*$B3027^2),10^14,$B3027*$J$8/(1-$J$8*$K$8*$B3027^2))</f>
        <v>-0.1511421331580369</v>
      </c>
      <c r="K3030" s="31">
        <v>1</v>
      </c>
      <c r="L3030" s="32">
        <v>0</v>
      </c>
      <c r="N3030" s="29">
        <f t="shared" ref="N3030" si="29205">D3030*I3027+F3030*I3030-E3030*J3027-G3030*J3030</f>
        <v>0</v>
      </c>
      <c r="O3030" s="33">
        <f t="shared" ref="O3030" si="29206">(D3030*J3027+E3030*I3027+F3030*J3030+G3030*I3030)</f>
        <v>-0.1511421331580369</v>
      </c>
      <c r="P3030" s="31">
        <f t="shared" ref="P3030" si="29207">D3030*K3027+F3030*K3030-E3030*L3027-G3030*L3030</f>
        <v>1</v>
      </c>
      <c r="Q3030" s="32">
        <f t="shared" ref="Q3030" si="29208">(D3030*L3027+E3030*K3027+F3030*L3030+G3030*K3030)</f>
        <v>0</v>
      </c>
      <c r="S3030" s="29">
        <v>0</v>
      </c>
      <c r="T3030" s="33">
        <v>0</v>
      </c>
      <c r="U3030" s="31">
        <v>1</v>
      </c>
      <c r="V3030" s="32">
        <v>0</v>
      </c>
      <c r="X3030" s="29">
        <f t="shared" ref="X3030" si="29209">N3030*S3027+P3030*S3030-O3030*T3027-Q3030*T3030</f>
        <v>0</v>
      </c>
      <c r="Y3030" s="33">
        <f t="shared" ref="Y3030" si="29210">(N3030*T3027+O3030*S3027+P3030*T3030+Q3030*S3030)</f>
        <v>-0.1511421331580369</v>
      </c>
      <c r="Z3030" s="31">
        <f t="shared" ref="Z3030" si="29211">N3030*U3027+P3030*U3030-O3030*V3027-Q3030*V3030</f>
        <v>0.97628087237032024</v>
      </c>
      <c r="AA3030" s="32">
        <f t="shared" ref="AA3030" si="29212">(N3030*V3027+O3030*U3027+P3030*V3030+Q3030*U3030)</f>
        <v>0</v>
      </c>
      <c r="AB3030" s="8"/>
      <c r="AC3030" s="29">
        <v>0</v>
      </c>
      <c r="AD3030" s="33">
        <f t="shared" ref="AD3030" si="29213">IF(0=(1-$AD$8*$AE$8*$B3027^2),10^14,$B3027*$AD$8/(1-$AD$8*$AE$8*$B3027^2))</f>
        <v>-0.11770048063167317</v>
      </c>
      <c r="AE3030" s="31">
        <v>1</v>
      </c>
      <c r="AF3030" s="32">
        <v>0</v>
      </c>
      <c r="AH3030" s="29">
        <f t="shared" ref="AH3030" si="29214">X3030*AC3027+Z3030*AC3030-Y3030*AD3027-AA3030*AD3030</f>
        <v>0</v>
      </c>
      <c r="AI3030" s="33">
        <f t="shared" ref="AI3030" si="29215">(X3030*AD3027+Y3030*AC3027+Z3030*AD3030+AA3030*AC3030)</f>
        <v>-0.26605086106753273</v>
      </c>
      <c r="AJ3030" s="31">
        <f t="shared" ref="AJ3030" si="29216">X3030*AE3027+Z3030*AE3030-Y3030*AF3027-AA3030*AF3030</f>
        <v>0.97628087237032024</v>
      </c>
      <c r="AK3030" s="32">
        <f t="shared" ref="AK3030" si="29217">(X3030*AF3027+Y3030*AE3027+Z3030*AF3030+AA3030*AE3030)</f>
        <v>0</v>
      </c>
      <c r="AL3030" s="8"/>
      <c r="AM3030" s="29">
        <v>0</v>
      </c>
      <c r="AN3030" s="33">
        <v>0</v>
      </c>
      <c r="AO3030" s="31">
        <v>1</v>
      </c>
      <c r="AP3030" s="32">
        <v>0</v>
      </c>
      <c r="AR3030" s="29">
        <f t="shared" ref="AR3030" si="29218">AH3030*AM3027+AJ3030*AM3030-AI3030*AN3027-AK3030*AN3030</f>
        <v>0</v>
      </c>
      <c r="AS3030" s="33">
        <f t="shared" ref="AS3030" si="29219">(AH3030*AN3027+AI3030*AM3027+AJ3030*AN3030+AK3030*AM3030)</f>
        <v>-0.26605086106753273</v>
      </c>
      <c r="AT3030" s="31">
        <f t="shared" ref="AT3030" si="29220">AH3030*AO3027+AJ3030*AO3030-AI3030*AP3027-AK3030*AP3030</f>
        <v>0.93852414704654152</v>
      </c>
      <c r="AU3030" s="32">
        <f t="shared" ref="AU3030" si="29221">(AH3030*AP3027+AI3030*AO3027+AJ3030*AP3030+AK3030*AO3030)</f>
        <v>0</v>
      </c>
      <c r="AV3030" s="8"/>
      <c r="AW3030" s="29">
        <v>0</v>
      </c>
      <c r="AX3030" s="33">
        <f t="shared" ref="AX3030" si="29222">IF(0=(1-$AX$8*$AY$8*$B3027^2),10^14,$B3027*$AX$8/(1-$AX$8*$AY$8*$B3027^2))</f>
        <v>-0.10697417337880624</v>
      </c>
      <c r="AY3030" s="31">
        <v>1</v>
      </c>
      <c r="AZ3030" s="32">
        <v>0</v>
      </c>
      <c r="BB3030" s="29">
        <f t="shared" ref="BB3030" si="29223">AR3030*AW3027+AT3030*AW3030-AS3030*AX3027-AU3030*AX3030</f>
        <v>0</v>
      </c>
      <c r="BC3030" s="33">
        <f t="shared" ref="BC3030" si="29224">(AR3030*AX3027+AS3030*AW3027+AT3030*AX3030+AU3030*AW3030)</f>
        <v>-0.36644870589388567</v>
      </c>
      <c r="BD3030" s="31">
        <f t="shared" ref="BD3030" si="29225">AR3030*AY3027+AT3030*AY3030-AS3030*AZ3027-AU3030*AZ3030</f>
        <v>0.93852414704654152</v>
      </c>
      <c r="BE3030" s="32">
        <f t="shared" ref="BE3030" si="29226">(AR3030*AZ3027+AS3030*AY3027+AT3030*AZ3030+AU3030*AY3030)</f>
        <v>0</v>
      </c>
      <c r="BF3030" s="8"/>
      <c r="BG3030" s="29">
        <v>0</v>
      </c>
      <c r="BH3030" s="33">
        <v>0</v>
      </c>
      <c r="BI3030" s="31">
        <v>1</v>
      </c>
      <c r="BJ3030" s="32">
        <v>0</v>
      </c>
      <c r="BL3030" s="29">
        <f t="shared" ref="BL3030" si="29227">BB3030*BG3027+BD3030*BG3030-BC3030*BH3027-BE3030*BH3030</f>
        <v>0</v>
      </c>
      <c r="BM3030" s="33">
        <f t="shared" ref="BM3030" si="29228">(BB3030*BH3027+BC3030*BG3027+BD3030*BH3030+BE3030*BG3030)</f>
        <v>-0.36644870589388567</v>
      </c>
      <c r="BN3030" s="31">
        <f t="shared" ref="BN3030" si="29229">BB3030*BI3027+BD3030*BI3030-BC3030*BJ3027-BE3030*BJ3030</f>
        <v>0.92023808717485878</v>
      </c>
      <c r="BO3030" s="32">
        <f t="shared" ref="BO3030" si="29230">(BB3030*BJ3027+BC3030*BI3027+BD3030*BJ3030+BE3030*BI3030)</f>
        <v>0</v>
      </c>
      <c r="BP3030" s="8"/>
      <c r="BQ3030" s="19">
        <f t="shared" ref="BQ3030:BQ3093" si="29231">1/$BR$8</f>
        <v>1</v>
      </c>
      <c r="BR3030" s="47">
        <v>0</v>
      </c>
      <c r="BS3030" s="48">
        <v>1</v>
      </c>
      <c r="BT3030" s="49">
        <v>0</v>
      </c>
      <c r="BV3030" s="29">
        <f t="shared" ref="BV3030" si="29232">BL3030*BQ3027+BN3030*BQ3030-BM3030*BR3027-BO3030*BR3030</f>
        <v>0.92023808717485878</v>
      </c>
      <c r="BW3030" s="33">
        <f t="shared" ref="BW3030" si="29233">(BL3030*BR3027+BM3030*BQ3027+BN3030*BR3030+BO3030*BQ3030)</f>
        <v>-0.36644870589388567</v>
      </c>
      <c r="BX3030" s="31">
        <f t="shared" ref="BX3030" si="29234">BL3030*BS3027+BN3030*BS3030-BM3030*BT3027-BO3030*BT3030</f>
        <v>0.92023808717485878</v>
      </c>
      <c r="BY3030" s="32">
        <f t="shared" ref="BY3030" si="29235">(BL3030*BT3027+BM3030*BS3027+BN3030*BT3030+BO3030*BS3030)</f>
        <v>0</v>
      </c>
      <c r="CA3030" s="50">
        <f t="shared" ref="CA3030" si="29236">(180/PI())*ATAN(-1*(BW3027+BW3030)/(BV3027+BV3030))</f>
        <v>23.083724351438342</v>
      </c>
      <c r="CC3030" s="137">
        <f t="shared" ref="CC3030" si="29237">20*LOG(((1-(10^(CA3027/20)^2)*(1-((1-CC3027)/(1+CC3027))^2))^0.5))</f>
        <v>-31.164949234950512</v>
      </c>
      <c r="CD3030" s="9"/>
      <c r="CE3030" s="38"/>
      <c r="CF3030" s="38"/>
      <c r="CG3030" s="38"/>
      <c r="CH3030" s="38"/>
    </row>
    <row r="3031" spans="2:91" ht="18.600000000000001" customHeight="1">
      <c r="CC3031" s="42"/>
    </row>
    <row r="3032" spans="2:91" ht="18.600000000000001" customHeight="1" thickBot="1">
      <c r="E3032" s="22" t="s">
        <v>4</v>
      </c>
      <c r="J3032" s="22" t="s">
        <v>5</v>
      </c>
      <c r="O3032" s="22" t="s">
        <v>6</v>
      </c>
      <c r="T3032" s="22" t="s">
        <v>7</v>
      </c>
      <c r="Y3032" s="22" t="s">
        <v>8</v>
      </c>
      <c r="AD3032" s="22" t="s">
        <v>65</v>
      </c>
      <c r="AI3032" s="22" t="s">
        <v>9</v>
      </c>
      <c r="AN3032" s="22" t="s">
        <v>66</v>
      </c>
      <c r="AS3032" s="22" t="s">
        <v>51</v>
      </c>
      <c r="AX3032" s="22" t="s">
        <v>67</v>
      </c>
      <c r="BC3032" s="22" t="s">
        <v>52</v>
      </c>
      <c r="BH3032" s="22" t="s">
        <v>68</v>
      </c>
      <c r="BM3032" s="22" t="s">
        <v>63</v>
      </c>
      <c r="BQ3032" s="23" t="s">
        <v>69</v>
      </c>
      <c r="BR3032" s="23"/>
      <c r="BS3032" s="24"/>
      <c r="BT3032" s="24"/>
      <c r="BU3032" s="24"/>
      <c r="BW3032" s="22" t="s">
        <v>64</v>
      </c>
    </row>
    <row r="3033" spans="2:91" ht="18.600000000000001" customHeight="1" thickBot="1">
      <c r="D3033" s="249" t="s">
        <v>103</v>
      </c>
      <c r="E3033" s="250"/>
      <c r="F3033" s="251" t="s">
        <v>104</v>
      </c>
      <c r="G3033" s="252"/>
      <c r="H3033" s="229"/>
      <c r="I3033" s="253" t="s">
        <v>11</v>
      </c>
      <c r="J3033" s="254"/>
      <c r="K3033" s="255" t="s">
        <v>12</v>
      </c>
      <c r="L3033" s="256"/>
      <c r="M3033" s="24"/>
      <c r="N3033" s="253" t="s">
        <v>105</v>
      </c>
      <c r="O3033" s="254"/>
      <c r="P3033" s="255" t="s">
        <v>106</v>
      </c>
      <c r="Q3033" s="256"/>
      <c r="R3033" s="24"/>
      <c r="S3033" s="249" t="s">
        <v>107</v>
      </c>
      <c r="T3033" s="250"/>
      <c r="U3033" s="251" t="s">
        <v>108</v>
      </c>
      <c r="V3033" s="252"/>
      <c r="W3033" s="8"/>
      <c r="X3033" s="253" t="s">
        <v>109</v>
      </c>
      <c r="Y3033" s="254"/>
      <c r="Z3033" s="255" t="s">
        <v>110</v>
      </c>
      <c r="AA3033" s="256"/>
      <c r="AB3033" s="8"/>
      <c r="AC3033" s="253" t="s">
        <v>111</v>
      </c>
      <c r="AD3033" s="254"/>
      <c r="AE3033" s="255" t="s">
        <v>14</v>
      </c>
      <c r="AF3033" s="256"/>
      <c r="AG3033" s="8"/>
      <c r="AH3033" s="253" t="s">
        <v>112</v>
      </c>
      <c r="AI3033" s="254"/>
      <c r="AJ3033" s="255" t="s">
        <v>113</v>
      </c>
      <c r="AK3033" s="256"/>
      <c r="AL3033" s="8"/>
      <c r="AM3033" s="249" t="s">
        <v>114</v>
      </c>
      <c r="AN3033" s="250"/>
      <c r="AO3033" s="251" t="s">
        <v>115</v>
      </c>
      <c r="AP3033" s="252"/>
      <c r="AQ3033" s="24"/>
      <c r="AR3033" s="253" t="s">
        <v>116</v>
      </c>
      <c r="AS3033" s="254"/>
      <c r="AT3033" s="255" t="s">
        <v>13</v>
      </c>
      <c r="AU3033" s="256"/>
      <c r="AV3033" s="4"/>
      <c r="AW3033" s="253" t="s">
        <v>117</v>
      </c>
      <c r="AX3033" s="254"/>
      <c r="AY3033" s="255" t="s">
        <v>118</v>
      </c>
      <c r="AZ3033" s="256"/>
      <c r="BA3033" s="8"/>
      <c r="BB3033" s="253" t="s">
        <v>119</v>
      </c>
      <c r="BC3033" s="254"/>
      <c r="BD3033" s="255" t="s">
        <v>120</v>
      </c>
      <c r="BE3033" s="256"/>
      <c r="BF3033" s="4"/>
      <c r="BG3033" s="249" t="s">
        <v>121</v>
      </c>
      <c r="BH3033" s="250"/>
      <c r="BI3033" s="251" t="s">
        <v>122</v>
      </c>
      <c r="BJ3033" s="252"/>
      <c r="BK3033" s="4"/>
      <c r="BL3033" s="253" t="s">
        <v>123</v>
      </c>
      <c r="BM3033" s="254"/>
      <c r="BN3033" s="255" t="s">
        <v>124</v>
      </c>
      <c r="BO3033" s="256"/>
      <c r="BP3033" s="4"/>
      <c r="BQ3033" s="253" t="s">
        <v>125</v>
      </c>
      <c r="BR3033" s="254"/>
      <c r="BS3033" s="255" t="s">
        <v>126</v>
      </c>
      <c r="BT3033" s="256"/>
      <c r="BU3033" s="8"/>
      <c r="BV3033" s="253" t="s">
        <v>127</v>
      </c>
      <c r="BW3033" s="254"/>
      <c r="BX3033" s="255" t="s">
        <v>128</v>
      </c>
      <c r="BY3033" s="256"/>
      <c r="CA3033" s="27" t="s">
        <v>15</v>
      </c>
      <c r="CC3033" s="133" t="s">
        <v>70</v>
      </c>
      <c r="CD3033" s="9"/>
      <c r="CE3033" s="38"/>
      <c r="CF3033" s="38"/>
      <c r="CG3033" s="38"/>
      <c r="CH3033" s="38"/>
    </row>
    <row r="3034" spans="2:91" ht="18.600000000000001" customHeight="1" thickTop="1" thickBot="1">
      <c r="B3034" s="129">
        <v>8.1800000000000104</v>
      </c>
      <c r="D3034" s="29">
        <v>1</v>
      </c>
      <c r="E3034" s="30">
        <v>0</v>
      </c>
      <c r="F3034" s="31">
        <v>0</v>
      </c>
      <c r="G3034" s="32">
        <f t="shared" ref="G3034:G3097" si="29238">-1/($E$8*$B3034)</f>
        <v>-8.058435207823951E-2</v>
      </c>
      <c r="I3034" s="29">
        <v>1</v>
      </c>
      <c r="J3034" s="33">
        <v>0</v>
      </c>
      <c r="K3034" s="31">
        <v>0</v>
      </c>
      <c r="L3034" s="32">
        <v>0</v>
      </c>
      <c r="N3034" s="29">
        <f t="shared" ref="N3034" si="29239">D3034*I3034+F3034*I3037-E3034*J3034-G3034*J3037</f>
        <v>0.98785022575506631</v>
      </c>
      <c r="O3034" s="33">
        <f t="shared" ref="O3034" si="29240">(D3034*J3034+E3034*I3034+F3034*J3037+G3034*I3037)</f>
        <v>0</v>
      </c>
      <c r="P3034" s="31">
        <f t="shared" ref="P3034" si="29241">D3034*K3034+F3034*K3037-E3034*L3034-G3034*L3037</f>
        <v>0</v>
      </c>
      <c r="Q3034" s="32">
        <f t="shared" ref="Q3034" si="29242">(D3034*L3034+E3034*K3034+F3034*L3037+G3034*K3037)</f>
        <v>-8.058435207823951E-2</v>
      </c>
      <c r="S3034" s="29">
        <v>1</v>
      </c>
      <c r="T3034" s="30">
        <v>0</v>
      </c>
      <c r="U3034" s="31">
        <v>0</v>
      </c>
      <c r="V3034" s="32">
        <f t="shared" ref="V3034:V3097" si="29243">-1/($T$8*$B3034)</f>
        <v>-0.15654889975550101</v>
      </c>
      <c r="X3034" s="29">
        <f t="shared" ref="X3034" si="29244">N3034*S3034+P3034*S3037-O3034*T3034-Q3034*T3037</f>
        <v>0.98785022575506631</v>
      </c>
      <c r="Y3034" s="33">
        <f t="shared" ref="Y3034" si="29245">(N3034*T3034+O3034*S3034+P3034*T3037+Q3034*S3037)</f>
        <v>0</v>
      </c>
      <c r="Z3034" s="31">
        <f t="shared" ref="Z3034" si="29246">N3034*U3034+P3034*U3037-O3034*V3034-Q3034*V3037</f>
        <v>0</v>
      </c>
      <c r="AA3034" s="32">
        <f t="shared" ref="AA3034" si="29247">(N3034*V3034+O3034*U3034+P3034*V3037+Q3034*U3037)</f>
        <v>-0.23523121804341846</v>
      </c>
      <c r="AB3034" s="8"/>
      <c r="AC3034" s="29">
        <v>1</v>
      </c>
      <c r="AD3034" s="33">
        <v>0</v>
      </c>
      <c r="AE3034" s="31">
        <v>0</v>
      </c>
      <c r="AF3034" s="32">
        <v>0</v>
      </c>
      <c r="AH3034" s="29">
        <f t="shared" ref="AH3034" si="29248">X3034*AC3034+Z3034*AC3037-Y3034*AD3034-AA3034*AD3037</f>
        <v>0.96023225325002537</v>
      </c>
      <c r="AI3034" s="33">
        <f t="shared" ref="AI3034" si="29249">(X3034*AD3034+Y3034*AC3034+Z3034*AD3037+AA3034*AC3037)</f>
        <v>0</v>
      </c>
      <c r="AJ3034" s="31">
        <f t="shared" ref="AJ3034" si="29250">X3034*AE3034+Z3034*AE3037-Y3034*AF3034-AA3034*AF3037</f>
        <v>0</v>
      </c>
      <c r="AK3034" s="32">
        <f t="shared" ref="AK3034" si="29251">(X3034*AF3034+Y3034*AE3034+Z3034*AF3037+AA3034*AE3037)</f>
        <v>-0.23523121804341846</v>
      </c>
      <c r="AL3034" s="8"/>
      <c r="AM3034" s="29">
        <v>1</v>
      </c>
      <c r="AN3034" s="30">
        <v>0</v>
      </c>
      <c r="AO3034" s="31">
        <v>0</v>
      </c>
      <c r="AP3034" s="32">
        <f t="shared" ref="AP3034:AP3097" si="29252">-1/($AN$8*$B3034)</f>
        <v>-0.14156845965770154</v>
      </c>
      <c r="AR3034" s="29">
        <f t="shared" ref="AR3034" si="29253">AH3034*AM3034+AJ3034*AM3037-AI3034*AN3034-AK3034*AN3037</f>
        <v>0.96023225325002537</v>
      </c>
      <c r="AS3034" s="33">
        <f t="shared" ref="AS3034" si="29254">(AH3034*AN3034+AI3034*AM3034+AJ3034*AN3037+AK3034*AM3037)</f>
        <v>0</v>
      </c>
      <c r="AT3034" s="31">
        <f t="shared" ref="AT3034" si="29255">AH3034*AO3034+AJ3034*AO3037-AI3034*AP3034-AK3034*AP3037</f>
        <v>0</v>
      </c>
      <c r="AU3034" s="32">
        <f t="shared" ref="AU3034" si="29256">(AH3034*AP3034+AI3034*AO3034+AJ3034*AP3037+AK3034*AO3037)</f>
        <v>-0.3711698190496685</v>
      </c>
      <c r="AV3034" s="8"/>
      <c r="AW3034" s="29">
        <v>1</v>
      </c>
      <c r="AX3034" s="33">
        <v>0</v>
      </c>
      <c r="AY3034" s="31">
        <v>0</v>
      </c>
      <c r="AZ3034" s="32">
        <v>0</v>
      </c>
      <c r="BB3034" s="29">
        <f t="shared" ref="BB3034" si="29257">AR3034*AW3034+AT3034*AW3037-AS3034*AX3034-AU3034*AX3037</f>
        <v>0.92062496800416649</v>
      </c>
      <c r="BC3034" s="33">
        <f t="shared" ref="BC3034" si="29258">(AR3034*AX3034+AS3034*AW3034+AT3034*AX3037+AU3034*AW3037)</f>
        <v>0</v>
      </c>
      <c r="BD3034" s="31">
        <f t="shared" ref="BD3034" si="29259">AR3034*AY3034+AT3034*AY3037-AS3034*AZ3034-AU3034*AZ3037</f>
        <v>0</v>
      </c>
      <c r="BE3034" s="32">
        <f t="shared" ref="BE3034" si="29260">(AR3034*AZ3034+AS3034*AY3034+AT3034*AZ3037+AU3034*AY3037)</f>
        <v>-0.3711698190496685</v>
      </c>
      <c r="BF3034" s="8"/>
      <c r="BG3034" s="29">
        <v>1</v>
      </c>
      <c r="BH3034" s="30">
        <v>0</v>
      </c>
      <c r="BI3034" s="31">
        <v>0</v>
      </c>
      <c r="BJ3034" s="32">
        <f t="shared" ref="BJ3034:BJ3097" si="29261">-1/($BH$8*$B3034)</f>
        <v>-4.9778728606356897E-2</v>
      </c>
      <c r="BL3034" s="29">
        <f t="shared" ref="BL3034" si="29262">BB3034*BG3034+BD3034*BG3037-BC3034*BH3034-BE3034*BH3037</f>
        <v>0.92062496800416649</v>
      </c>
      <c r="BM3034" s="33">
        <f t="shared" ref="BM3034" si="29263">(BB3034*BH3034+BC3034*BG3034+BD3034*BH3037+BE3034*BG3037)</f>
        <v>0</v>
      </c>
      <c r="BN3034" s="31">
        <f t="shared" ref="BN3034" si="29264">BB3034*BI3034+BD3034*BI3037-BC3034*BJ3034-BE3034*BJ3037</f>
        <v>0</v>
      </c>
      <c r="BO3034" s="32">
        <f t="shared" ref="BO3034" si="29265">(BB3034*BJ3034+BC3034*BI3034+BD3034*BJ3037+BE3034*BI3037)</f>
        <v>-0.4169973594801839</v>
      </c>
      <c r="BP3034" s="8"/>
      <c r="BQ3034" s="34">
        <v>1</v>
      </c>
      <c r="BR3034" s="35">
        <v>0</v>
      </c>
      <c r="BS3034" s="11">
        <v>0</v>
      </c>
      <c r="BT3034" s="36">
        <v>0</v>
      </c>
      <c r="BV3034" s="29">
        <f t="shared" ref="BV3034" si="29266">BL3034*BQ3034+BN3034*BQ3037-BM3034*BR3034-BO3034*BR3037</f>
        <v>0.92062496800416649</v>
      </c>
      <c r="BW3034" s="33">
        <f t="shared" ref="BW3034" si="29267">(BL3034*BR3034+BM3034*BQ3034+BN3034*BR3037+BO3034*BQ3037)</f>
        <v>-0.4169973594801839</v>
      </c>
      <c r="BX3034" s="31">
        <f t="shared" ref="BX3034" si="29268">BL3034*BS3034+BN3034*BS3037-BM3034*BT3034-BO3034*BT3037</f>
        <v>0</v>
      </c>
      <c r="BY3034" s="32">
        <f t="shared" ref="BY3034" si="29269">(BL3034*BT3034+BM3034*BS3034+BN3034*BT3037+BO3034*BS3037)</f>
        <v>-0.4169973594801839</v>
      </c>
      <c r="CA3034" s="37">
        <f t="shared" ref="CA3034" si="29270">20*LOG(((1+$BR$8)/$BR$8)/((BV3034+BV3037)^2+(BW3034+BW3037)^2)^0.5)</f>
        <v>-2.8684875536252865E-3</v>
      </c>
      <c r="CC3034" s="134">
        <f t="shared" ref="CC3034" si="29271">((BV3034^2+BW3034^2)^0.5)/((BV3037^2+BW3037^2)^0.5)</f>
        <v>1.0202950627762011</v>
      </c>
      <c r="CD3034" s="9"/>
      <c r="CE3034" s="38"/>
      <c r="CF3034" s="38"/>
      <c r="CG3034" s="38"/>
      <c r="CH3034" s="38"/>
      <c r="CM3034" s="129">
        <v>8.1600000000000108</v>
      </c>
    </row>
    <row r="3035" spans="2:91" ht="18.600000000000001" customHeight="1" thickBot="1">
      <c r="D3035" s="39"/>
      <c r="G3035" s="40"/>
      <c r="I3035" s="39"/>
      <c r="L3035" s="40"/>
      <c r="N3035" s="39"/>
      <c r="Q3035" s="40"/>
      <c r="S3035" s="39"/>
      <c r="V3035" s="40"/>
      <c r="X3035" s="39"/>
      <c r="AA3035" s="40"/>
      <c r="AC3035" s="39"/>
      <c r="AF3035" s="40"/>
      <c r="AH3035" s="39"/>
      <c r="AK3035" s="40"/>
      <c r="AM3035" s="39"/>
      <c r="AP3035" s="40"/>
      <c r="AR3035" s="39"/>
      <c r="AU3035" s="40"/>
      <c r="AW3035" s="39"/>
      <c r="AZ3035" s="40"/>
      <c r="BB3035" s="39"/>
      <c r="BE3035" s="40"/>
      <c r="BG3035" s="39"/>
      <c r="BJ3035" s="40"/>
      <c r="BL3035" s="39"/>
      <c r="BO3035" s="40"/>
      <c r="BQ3035" s="34"/>
      <c r="BR3035" s="11"/>
      <c r="BS3035" s="11"/>
      <c r="BT3035" s="41"/>
      <c r="BV3035" s="39"/>
      <c r="BY3035" s="40"/>
      <c r="CC3035" s="135"/>
      <c r="CD3035" s="9"/>
      <c r="CE3035" s="38"/>
      <c r="CF3035" s="38"/>
      <c r="CG3035" s="38"/>
      <c r="CH3035" s="38"/>
    </row>
    <row r="3036" spans="2:91" ht="18.600000000000001" customHeight="1" thickBot="1">
      <c r="D3036" s="258" t="s">
        <v>129</v>
      </c>
      <c r="E3036" s="259"/>
      <c r="F3036" s="260" t="s">
        <v>130</v>
      </c>
      <c r="G3036" s="261"/>
      <c r="H3036" s="229"/>
      <c r="I3036" s="258" t="s">
        <v>131</v>
      </c>
      <c r="J3036" s="259"/>
      <c r="K3036" s="260" t="s">
        <v>132</v>
      </c>
      <c r="L3036" s="261"/>
      <c r="N3036" s="253" t="s">
        <v>133</v>
      </c>
      <c r="O3036" s="254"/>
      <c r="P3036" s="255" t="s">
        <v>134</v>
      </c>
      <c r="Q3036" s="256"/>
      <c r="S3036" s="258" t="s">
        <v>135</v>
      </c>
      <c r="T3036" s="259"/>
      <c r="U3036" s="260" t="s">
        <v>136</v>
      </c>
      <c r="V3036" s="261"/>
      <c r="W3036" s="8"/>
      <c r="X3036" s="253" t="s">
        <v>137</v>
      </c>
      <c r="Y3036" s="254"/>
      <c r="Z3036" s="255" t="s">
        <v>138</v>
      </c>
      <c r="AA3036" s="256"/>
      <c r="AB3036" s="8"/>
      <c r="AC3036" s="258" t="s">
        <v>139</v>
      </c>
      <c r="AD3036" s="259"/>
      <c r="AE3036" s="260" t="s">
        <v>140</v>
      </c>
      <c r="AF3036" s="261"/>
      <c r="AG3036" s="8"/>
      <c r="AH3036" s="253" t="s">
        <v>141</v>
      </c>
      <c r="AI3036" s="254"/>
      <c r="AJ3036" s="255" t="s">
        <v>142</v>
      </c>
      <c r="AK3036" s="256"/>
      <c r="AL3036" s="8"/>
      <c r="AM3036" s="258" t="s">
        <v>143</v>
      </c>
      <c r="AN3036" s="259"/>
      <c r="AO3036" s="260" t="s">
        <v>144</v>
      </c>
      <c r="AP3036" s="261"/>
      <c r="AR3036" s="253" t="s">
        <v>145</v>
      </c>
      <c r="AS3036" s="254"/>
      <c r="AT3036" s="255" t="s">
        <v>146</v>
      </c>
      <c r="AU3036" s="256"/>
      <c r="AV3036" s="4"/>
      <c r="AW3036" s="258" t="s">
        <v>147</v>
      </c>
      <c r="AX3036" s="259"/>
      <c r="AY3036" s="260" t="s">
        <v>148</v>
      </c>
      <c r="AZ3036" s="261"/>
      <c r="BA3036" s="8"/>
      <c r="BB3036" s="253" t="s">
        <v>149</v>
      </c>
      <c r="BC3036" s="254"/>
      <c r="BD3036" s="255" t="s">
        <v>150</v>
      </c>
      <c r="BE3036" s="256"/>
      <c r="BF3036" s="4"/>
      <c r="BG3036" s="258" t="s">
        <v>151</v>
      </c>
      <c r="BH3036" s="259"/>
      <c r="BI3036" s="260" t="s">
        <v>152</v>
      </c>
      <c r="BJ3036" s="261"/>
      <c r="BK3036" s="4"/>
      <c r="BL3036" s="253" t="s">
        <v>153</v>
      </c>
      <c r="BM3036" s="254"/>
      <c r="BN3036" s="255" t="s">
        <v>154</v>
      </c>
      <c r="BO3036" s="256"/>
      <c r="BP3036" s="4"/>
      <c r="BQ3036" s="258" t="s">
        <v>155</v>
      </c>
      <c r="BR3036" s="259"/>
      <c r="BS3036" s="260" t="s">
        <v>156</v>
      </c>
      <c r="BT3036" s="261"/>
      <c r="BU3036" s="8"/>
      <c r="BV3036" s="253" t="s">
        <v>157</v>
      </c>
      <c r="BW3036" s="254"/>
      <c r="BX3036" s="255" t="s">
        <v>158</v>
      </c>
      <c r="BY3036" s="256"/>
      <c r="CA3036" s="46" t="s">
        <v>16</v>
      </c>
      <c r="CC3036" s="136" t="s">
        <v>71</v>
      </c>
      <c r="CD3036" s="9"/>
      <c r="CE3036" s="38"/>
      <c r="CF3036" s="38"/>
      <c r="CG3036" s="38"/>
      <c r="CH3036" s="38"/>
    </row>
    <row r="3037" spans="2:91" ht="18.600000000000001" customHeight="1" thickTop="1" thickBot="1">
      <c r="D3037" s="29">
        <v>0</v>
      </c>
      <c r="E3037" s="33">
        <v>0</v>
      </c>
      <c r="F3037" s="31">
        <v>1</v>
      </c>
      <c r="G3037" s="32">
        <v>0</v>
      </c>
      <c r="I3037" s="29">
        <v>0</v>
      </c>
      <c r="J3037" s="33">
        <f t="shared" ref="J3037" si="29272">IF(0=(1-$J$8*$K$8*$B3034^2),10^14,$B3034*$J$8/(1-$J$8*$K$8*$B3034^2))</f>
        <v>-0.15077088704687311</v>
      </c>
      <c r="K3037" s="31">
        <v>1</v>
      </c>
      <c r="L3037" s="32">
        <v>0</v>
      </c>
      <c r="N3037" s="29">
        <f t="shared" ref="N3037" si="29273">D3037*I3034+F3037*I3037-E3037*J3034-G3037*J3037</f>
        <v>0</v>
      </c>
      <c r="O3037" s="33">
        <f t="shared" ref="O3037" si="29274">(D3037*J3034+E3037*I3034+F3037*J3037+G3037*I3037)</f>
        <v>-0.15077088704687311</v>
      </c>
      <c r="P3037" s="31">
        <f t="shared" ref="P3037" si="29275">D3037*K3034+F3037*K3037-E3037*L3034-G3037*L3037</f>
        <v>1</v>
      </c>
      <c r="Q3037" s="32">
        <f t="shared" ref="Q3037" si="29276">(D3037*L3034+E3037*K3034+F3037*L3037+G3037*K3037)</f>
        <v>0</v>
      </c>
      <c r="S3037" s="29">
        <v>0</v>
      </c>
      <c r="T3037" s="33">
        <v>0</v>
      </c>
      <c r="U3037" s="31">
        <v>1</v>
      </c>
      <c r="V3037" s="32">
        <v>0</v>
      </c>
      <c r="X3037" s="29">
        <f t="shared" ref="X3037" si="29277">N3037*S3034+P3037*S3037-O3037*T3034-Q3037*T3037</f>
        <v>0</v>
      </c>
      <c r="Y3037" s="33">
        <f t="shared" ref="Y3037" si="29278">(N3037*T3034+O3037*S3034+P3037*T3037+Q3037*S3037)</f>
        <v>-0.15077088704687311</v>
      </c>
      <c r="Z3037" s="31">
        <f t="shared" ref="Z3037" si="29279">N3037*U3034+P3037*U3037-O3037*V3034-Q3037*V3037</f>
        <v>0.97639698351765114</v>
      </c>
      <c r="AA3037" s="32">
        <f t="shared" ref="AA3037" si="29280">(N3037*V3034+O3037*U3034+P3037*V3037+Q3037*U3037)</f>
        <v>0</v>
      </c>
      <c r="AB3037" s="8"/>
      <c r="AC3037" s="29">
        <v>0</v>
      </c>
      <c r="AD3037" s="33">
        <f t="shared" ref="AD3037" si="29281">IF(0=(1-$AD$8*$AE$8*$B3034^2),10^14,$B3034*$AD$8/(1-$AD$8*$AE$8*$B3034^2))</f>
        <v>-0.11740776898048993</v>
      </c>
      <c r="AE3037" s="31">
        <v>1</v>
      </c>
      <c r="AF3037" s="32">
        <v>0</v>
      </c>
      <c r="AH3037" s="29">
        <f t="shared" ref="AH3037" si="29282">X3037*AC3034+Z3037*AC3037-Y3037*AD3034-AA3037*AD3037</f>
        <v>0</v>
      </c>
      <c r="AI3037" s="33">
        <f t="shared" ref="AI3037" si="29283">(X3037*AD3034+Y3037*AC3034+Z3037*AD3037+AA3037*AC3037)</f>
        <v>-0.26540747852096075</v>
      </c>
      <c r="AJ3037" s="31">
        <f t="shared" ref="AJ3037" si="29284">X3037*AE3034+Z3037*AE3037-Y3037*AF3034-AA3037*AF3037</f>
        <v>0.97639698351765114</v>
      </c>
      <c r="AK3037" s="32">
        <f t="shared" ref="AK3037" si="29285">(X3037*AF3034+Y3037*AE3034+Z3037*AF3037+AA3037*AE3037)</f>
        <v>0</v>
      </c>
      <c r="AL3037" s="8"/>
      <c r="AM3037" s="29">
        <v>0</v>
      </c>
      <c r="AN3037" s="33">
        <v>0</v>
      </c>
      <c r="AO3037" s="31">
        <v>1</v>
      </c>
      <c r="AP3037" s="32">
        <v>0</v>
      </c>
      <c r="AR3037" s="29">
        <f t="shared" ref="AR3037" si="29286">AH3037*AM3034+AJ3037*AM3037-AI3037*AN3034-AK3037*AN3037</f>
        <v>0</v>
      </c>
      <c r="AS3037" s="33">
        <f t="shared" ref="AS3037" si="29287">(AH3037*AN3034+AI3037*AM3034+AJ3037*AN3037+AK3037*AM3037)</f>
        <v>-0.26540747852096075</v>
      </c>
      <c r="AT3037" s="31">
        <f t="shared" ref="AT3037" si="29288">AH3037*AO3034+AJ3037*AO3037-AI3037*AP3034-AK3037*AP3037</f>
        <v>0.93882365560180425</v>
      </c>
      <c r="AU3037" s="32">
        <f t="shared" ref="AU3037" si="29289">(AH3037*AP3034+AI3037*AO3034+AJ3037*AP3037+AK3037*AO3037)</f>
        <v>0</v>
      </c>
      <c r="AV3037" s="8"/>
      <c r="AW3037" s="29">
        <v>0</v>
      </c>
      <c r="AX3037" s="33">
        <f t="shared" ref="AX3037" si="29290">IF(0=(1-$AX$8*$AY$8*$B3034^2),10^14,$B3034*$AX$8/(1-$AX$8*$AY$8*$B3034^2))</f>
        <v>-0.10670933684012392</v>
      </c>
      <c r="AY3037" s="31">
        <v>1</v>
      </c>
      <c r="AZ3037" s="32">
        <v>0</v>
      </c>
      <c r="BB3037" s="29">
        <f t="shared" ref="BB3037" si="29291">AR3037*AW3034+AT3037*AW3037-AS3037*AX3034-AU3037*AX3037</f>
        <v>0</v>
      </c>
      <c r="BC3037" s="33">
        <f t="shared" ref="BC3037" si="29292">(AR3037*AX3034+AS3037*AW3034+AT3037*AX3037+AU3037*AW3037)</f>
        <v>-0.36558872822005017</v>
      </c>
      <c r="BD3037" s="31">
        <f t="shared" ref="BD3037" si="29293">AR3037*AY3034+AT3037*AY3037-AS3037*AZ3034-AU3037*AZ3037</f>
        <v>0.93882365560180425</v>
      </c>
      <c r="BE3037" s="32">
        <f t="shared" ref="BE3037" si="29294">(AR3037*AZ3034+AS3037*AY3034+AT3037*AZ3037+AU3037*AY3037)</f>
        <v>0</v>
      </c>
      <c r="BF3037" s="8"/>
      <c r="BG3037" s="29">
        <v>0</v>
      </c>
      <c r="BH3037" s="33">
        <v>0</v>
      </c>
      <c r="BI3037" s="31">
        <v>1</v>
      </c>
      <c r="BJ3037" s="32">
        <v>0</v>
      </c>
      <c r="BL3037" s="29">
        <f t="shared" ref="BL3037" si="29295">BB3037*BG3034+BD3037*BG3037-BC3037*BH3034-BE3037*BH3037</f>
        <v>0</v>
      </c>
      <c r="BM3037" s="33">
        <f t="shared" ref="BM3037" si="29296">(BB3037*BH3034+BC3037*BG3034+BD3037*BH3037+BE3037*BG3037)</f>
        <v>-0.36558872822005017</v>
      </c>
      <c r="BN3037" s="31">
        <f t="shared" ref="BN3037" si="29297">BB3037*BI3034+BD3037*BI3037-BC3037*BJ3034-BE3037*BJ3037</f>
        <v>0.9206251135181952</v>
      </c>
      <c r="BO3037" s="32">
        <f t="shared" ref="BO3037" si="29298">(BB3037*BJ3034+BC3037*BI3034+BD3037*BJ3037+BE3037*BI3037)</f>
        <v>0</v>
      </c>
      <c r="BP3037" s="8"/>
      <c r="BQ3037" s="19">
        <f t="shared" ref="BQ3037:BQ3100" si="29299">1/$BR$8</f>
        <v>1</v>
      </c>
      <c r="BR3037" s="47">
        <v>0</v>
      </c>
      <c r="BS3037" s="48">
        <v>1</v>
      </c>
      <c r="BT3037" s="49">
        <v>0</v>
      </c>
      <c r="BV3037" s="29">
        <f t="shared" ref="BV3037" si="29300">BL3037*BQ3034+BN3037*BQ3037-BM3037*BR3034-BO3037*BR3037</f>
        <v>0.9206251135181952</v>
      </c>
      <c r="BW3037" s="33">
        <f t="shared" ref="BW3037" si="29301">(BL3037*BR3034+BM3037*BQ3034+BN3037*BR3037+BO3037*BQ3037)</f>
        <v>-0.36558872822005017</v>
      </c>
      <c r="BX3037" s="31">
        <f t="shared" ref="BX3037" si="29302">BL3037*BS3034+BN3037*BS3037-BM3037*BT3034-BO3037*BT3037</f>
        <v>0.9206251135181952</v>
      </c>
      <c r="BY3037" s="32">
        <f t="shared" ref="BY3037" si="29303">(BL3037*BT3034+BM3037*BS3034+BN3037*BT3037+BO3037*BS3037)</f>
        <v>0</v>
      </c>
      <c r="CA3037" s="50">
        <f t="shared" ref="CA3037" si="29304">(180/PI())*ATAN(-1*(BW3034+BW3037)/(BV3034+BV3037))</f>
        <v>23.026936443449713</v>
      </c>
      <c r="CC3037" s="137">
        <f t="shared" ref="CC3037" si="29305">20*LOG(((1-(10^(CA3034/20)^2)*(1-((1-CC3034)/(1+CC3034))^2))^0.5))</f>
        <v>-31.185452076915251</v>
      </c>
      <c r="CD3037" s="9"/>
      <c r="CE3037" s="38"/>
      <c r="CF3037" s="38"/>
      <c r="CG3037" s="38"/>
      <c r="CH3037" s="38"/>
    </row>
    <row r="3038" spans="2:91" ht="18.600000000000001" customHeight="1">
      <c r="CC3038" s="42"/>
    </row>
    <row r="3039" spans="2:91" ht="18.600000000000001" customHeight="1" thickBot="1">
      <c r="E3039" s="22" t="s">
        <v>4</v>
      </c>
      <c r="J3039" s="22" t="s">
        <v>5</v>
      </c>
      <c r="O3039" s="22" t="s">
        <v>6</v>
      </c>
      <c r="T3039" s="22" t="s">
        <v>7</v>
      </c>
      <c r="Y3039" s="22" t="s">
        <v>8</v>
      </c>
      <c r="AD3039" s="22" t="s">
        <v>65</v>
      </c>
      <c r="AI3039" s="22" t="s">
        <v>9</v>
      </c>
      <c r="AN3039" s="22" t="s">
        <v>66</v>
      </c>
      <c r="AS3039" s="22" t="s">
        <v>51</v>
      </c>
      <c r="AX3039" s="22" t="s">
        <v>67</v>
      </c>
      <c r="BC3039" s="22" t="s">
        <v>52</v>
      </c>
      <c r="BH3039" s="22" t="s">
        <v>68</v>
      </c>
      <c r="BM3039" s="22" t="s">
        <v>63</v>
      </c>
      <c r="BQ3039" s="23" t="s">
        <v>69</v>
      </c>
      <c r="BR3039" s="23"/>
      <c r="BS3039" s="24"/>
      <c r="BT3039" s="24"/>
      <c r="BU3039" s="24"/>
      <c r="BW3039" s="22" t="s">
        <v>64</v>
      </c>
    </row>
    <row r="3040" spans="2:91" ht="18.600000000000001" customHeight="1" thickBot="1">
      <c r="D3040" s="249" t="s">
        <v>103</v>
      </c>
      <c r="E3040" s="250"/>
      <c r="F3040" s="251" t="s">
        <v>104</v>
      </c>
      <c r="G3040" s="252"/>
      <c r="H3040" s="229"/>
      <c r="I3040" s="253" t="s">
        <v>11</v>
      </c>
      <c r="J3040" s="254"/>
      <c r="K3040" s="255" t="s">
        <v>12</v>
      </c>
      <c r="L3040" s="256"/>
      <c r="M3040" s="24"/>
      <c r="N3040" s="253" t="s">
        <v>105</v>
      </c>
      <c r="O3040" s="254"/>
      <c r="P3040" s="255" t="s">
        <v>106</v>
      </c>
      <c r="Q3040" s="256"/>
      <c r="R3040" s="24"/>
      <c r="S3040" s="249" t="s">
        <v>107</v>
      </c>
      <c r="T3040" s="250"/>
      <c r="U3040" s="251" t="s">
        <v>108</v>
      </c>
      <c r="V3040" s="252"/>
      <c r="W3040" s="8"/>
      <c r="X3040" s="253" t="s">
        <v>109</v>
      </c>
      <c r="Y3040" s="254"/>
      <c r="Z3040" s="255" t="s">
        <v>110</v>
      </c>
      <c r="AA3040" s="256"/>
      <c r="AB3040" s="8"/>
      <c r="AC3040" s="253" t="s">
        <v>111</v>
      </c>
      <c r="AD3040" s="254"/>
      <c r="AE3040" s="255" t="s">
        <v>14</v>
      </c>
      <c r="AF3040" s="256"/>
      <c r="AG3040" s="8"/>
      <c r="AH3040" s="253" t="s">
        <v>112</v>
      </c>
      <c r="AI3040" s="254"/>
      <c r="AJ3040" s="255" t="s">
        <v>113</v>
      </c>
      <c r="AK3040" s="256"/>
      <c r="AL3040" s="8"/>
      <c r="AM3040" s="249" t="s">
        <v>114</v>
      </c>
      <c r="AN3040" s="250"/>
      <c r="AO3040" s="251" t="s">
        <v>115</v>
      </c>
      <c r="AP3040" s="252"/>
      <c r="AQ3040" s="24"/>
      <c r="AR3040" s="253" t="s">
        <v>116</v>
      </c>
      <c r="AS3040" s="254"/>
      <c r="AT3040" s="255" t="s">
        <v>13</v>
      </c>
      <c r="AU3040" s="256"/>
      <c r="AV3040" s="4"/>
      <c r="AW3040" s="253" t="s">
        <v>117</v>
      </c>
      <c r="AX3040" s="254"/>
      <c r="AY3040" s="255" t="s">
        <v>118</v>
      </c>
      <c r="AZ3040" s="256"/>
      <c r="BA3040" s="8"/>
      <c r="BB3040" s="253" t="s">
        <v>119</v>
      </c>
      <c r="BC3040" s="254"/>
      <c r="BD3040" s="255" t="s">
        <v>120</v>
      </c>
      <c r="BE3040" s="256"/>
      <c r="BF3040" s="4"/>
      <c r="BG3040" s="249" t="s">
        <v>121</v>
      </c>
      <c r="BH3040" s="250"/>
      <c r="BI3040" s="251" t="s">
        <v>122</v>
      </c>
      <c r="BJ3040" s="252"/>
      <c r="BK3040" s="4"/>
      <c r="BL3040" s="253" t="s">
        <v>123</v>
      </c>
      <c r="BM3040" s="254"/>
      <c r="BN3040" s="255" t="s">
        <v>124</v>
      </c>
      <c r="BO3040" s="256"/>
      <c r="BP3040" s="4"/>
      <c r="BQ3040" s="253" t="s">
        <v>125</v>
      </c>
      <c r="BR3040" s="254"/>
      <c r="BS3040" s="255" t="s">
        <v>126</v>
      </c>
      <c r="BT3040" s="256"/>
      <c r="BU3040" s="8"/>
      <c r="BV3040" s="253" t="s">
        <v>127</v>
      </c>
      <c r="BW3040" s="254"/>
      <c r="BX3040" s="255" t="s">
        <v>128</v>
      </c>
      <c r="BY3040" s="256"/>
      <c r="CA3040" s="27" t="s">
        <v>15</v>
      </c>
      <c r="CC3040" s="133" t="s">
        <v>70</v>
      </c>
      <c r="CD3040" s="9"/>
      <c r="CE3040" s="38"/>
      <c r="CF3040" s="38"/>
      <c r="CG3040" s="38"/>
      <c r="CH3040" s="38"/>
    </row>
    <row r="3041" spans="2:91" ht="18.600000000000001" customHeight="1" thickTop="1" thickBot="1">
      <c r="B3041" s="129">
        <v>8.2000000000000099</v>
      </c>
      <c r="D3041" s="29">
        <v>1</v>
      </c>
      <c r="E3041" s="30">
        <v>0</v>
      </c>
      <c r="F3041" s="31">
        <v>0</v>
      </c>
      <c r="G3041" s="32">
        <f t="shared" ref="G3041:G3104" si="29306">-1/($E$8*$B3041)</f>
        <v>-8.0387804878048683E-2</v>
      </c>
      <c r="I3041" s="29">
        <v>1</v>
      </c>
      <c r="J3041" s="33">
        <v>0</v>
      </c>
      <c r="K3041" s="31">
        <v>0</v>
      </c>
      <c r="L3041" s="32">
        <v>0</v>
      </c>
      <c r="N3041" s="29">
        <f t="shared" ref="N3041" si="29307">D3041*I3041+F3041*I3044-E3041*J3041-G3041*J3044</f>
        <v>0.98790955642936251</v>
      </c>
      <c r="O3041" s="33">
        <f t="shared" ref="O3041" si="29308">(D3041*J3041+E3041*I3041+F3041*J3044+G3041*I3044)</f>
        <v>0</v>
      </c>
      <c r="P3041" s="31">
        <f t="shared" ref="P3041" si="29309">D3041*K3041+F3041*K3044-E3041*L3041-G3041*L3044</f>
        <v>0</v>
      </c>
      <c r="Q3041" s="32">
        <f t="shared" ref="Q3041" si="29310">(D3041*L3041+E3041*K3041+F3041*L3044+G3041*K3044)</f>
        <v>-8.0387804878048683E-2</v>
      </c>
      <c r="S3041" s="29">
        <v>1</v>
      </c>
      <c r="T3041" s="30">
        <v>0</v>
      </c>
      <c r="U3041" s="31">
        <v>0</v>
      </c>
      <c r="V3041" s="32">
        <f t="shared" ref="V3041:V3104" si="29311">-1/($T$8*$B3041)</f>
        <v>-0.15616707317073153</v>
      </c>
      <c r="X3041" s="29">
        <f t="shared" ref="X3041" si="29312">N3041*S3041+P3041*S3044-O3041*T3041-Q3041*T3044</f>
        <v>0.98790955642936251</v>
      </c>
      <c r="Y3041" s="33">
        <f t="shared" ref="Y3041" si="29313">(N3041*T3041+O3041*S3041+P3041*T3044+Q3041*S3044)</f>
        <v>0</v>
      </c>
      <c r="Z3041" s="31">
        <f t="shared" ref="Z3041" si="29314">N3041*U3041+P3041*U3044-O3041*V3041-Q3041*V3044</f>
        <v>0</v>
      </c>
      <c r="AA3041" s="32">
        <f t="shared" ref="AA3041" si="29315">(N3041*V3041+O3041*U3041+P3041*V3044+Q3041*U3044)</f>
        <v>-0.23466674886301786</v>
      </c>
      <c r="AB3041" s="8"/>
      <c r="AC3041" s="29">
        <v>1</v>
      </c>
      <c r="AD3041" s="33">
        <v>0</v>
      </c>
      <c r="AE3041" s="31">
        <v>0</v>
      </c>
      <c r="AF3041" s="32">
        <v>0</v>
      </c>
      <c r="AH3041" s="29">
        <f t="shared" ref="AH3041" si="29316">X3041*AC3041+Z3041*AC3044-Y3041*AD3041-AA3041*AD3044</f>
        <v>0.96042620307176996</v>
      </c>
      <c r="AI3041" s="33">
        <f t="shared" ref="AI3041" si="29317">(X3041*AD3041+Y3041*AC3041+Z3041*AD3044+AA3041*AC3044)</f>
        <v>0</v>
      </c>
      <c r="AJ3041" s="31">
        <f t="shared" ref="AJ3041" si="29318">X3041*AE3041+Z3041*AE3044-Y3041*AF3041-AA3041*AF3044</f>
        <v>0</v>
      </c>
      <c r="AK3041" s="32">
        <f t="shared" ref="AK3041" si="29319">(X3041*AF3041+Y3041*AE3041+Z3041*AF3044+AA3041*AE3044)</f>
        <v>-0.23466674886301786</v>
      </c>
      <c r="AL3041" s="8"/>
      <c r="AM3041" s="29">
        <v>1</v>
      </c>
      <c r="AN3041" s="30">
        <v>0</v>
      </c>
      <c r="AO3041" s="31">
        <v>0</v>
      </c>
      <c r="AP3041" s="32">
        <f t="shared" ref="AP3041:AP3104" si="29320">-1/($AN$8*$B3041)</f>
        <v>-0.14122317073170712</v>
      </c>
      <c r="AR3041" s="29">
        <f t="shared" ref="AR3041" si="29321">AH3041*AM3041+AJ3041*AM3044-AI3041*AN3041-AK3041*AN3044</f>
        <v>0.96042620307176996</v>
      </c>
      <c r="AS3041" s="33">
        <f t="shared" ref="AS3041" si="29322">(AH3041*AN3041+AI3041*AM3041+AJ3041*AN3044+AK3041*AM3044)</f>
        <v>0</v>
      </c>
      <c r="AT3041" s="31">
        <f t="shared" ref="AT3041" si="29323">AH3041*AO3041+AJ3041*AO3044-AI3041*AP3041-AK3041*AP3044</f>
        <v>0</v>
      </c>
      <c r="AU3041" s="32">
        <f t="shared" ref="AU3041" si="29324">(AH3041*AP3041+AI3041*AO3041+AJ3041*AP3044+AK3041*AO3044)</f>
        <v>-0.37030118251462762</v>
      </c>
      <c r="AV3041" s="8"/>
      <c r="AW3041" s="29">
        <v>1</v>
      </c>
      <c r="AX3041" s="33">
        <v>0</v>
      </c>
      <c r="AY3041" s="31">
        <v>0</v>
      </c>
      <c r="AZ3041" s="32">
        <v>0</v>
      </c>
      <c r="BB3041" s="29">
        <f t="shared" ref="BB3041" si="29325">AR3041*AW3041+AT3041*AW3044-AS3041*AX3041-AU3041*AX3044</f>
        <v>0.92100919140636972</v>
      </c>
      <c r="BC3041" s="33">
        <f t="shared" ref="BC3041" si="29326">(AR3041*AX3041+AS3041*AW3041+AT3041*AX3044+AU3041*AW3044)</f>
        <v>0</v>
      </c>
      <c r="BD3041" s="31">
        <f t="shared" ref="BD3041" si="29327">AR3041*AY3041+AT3041*AY3044-AS3041*AZ3041-AU3041*AZ3044</f>
        <v>0</v>
      </c>
      <c r="BE3041" s="32">
        <f t="shared" ref="BE3041" si="29328">(AR3041*AZ3041+AS3041*AY3041+AT3041*AZ3044+AU3041*AY3044)</f>
        <v>-0.37030118251462762</v>
      </c>
      <c r="BF3041" s="8"/>
      <c r="BG3041" s="29">
        <v>1</v>
      </c>
      <c r="BH3041" s="30">
        <v>0</v>
      </c>
      <c r="BI3041" s="31">
        <v>0</v>
      </c>
      <c r="BJ3041" s="32">
        <f t="shared" ref="BJ3041:BJ3104" si="29329">-1/($BH$8*$B3041)</f>
        <v>-4.9657317073170663E-2</v>
      </c>
      <c r="BL3041" s="29">
        <f t="shared" ref="BL3041" si="29330">BB3041*BG3041+BD3041*BG3044-BC3041*BH3041-BE3041*BH3044</f>
        <v>0.92100919140636972</v>
      </c>
      <c r="BM3041" s="33">
        <f t="shared" ref="BM3041" si="29331">(BB3041*BH3041+BC3041*BG3041+BD3041*BH3044+BE3041*BG3044)</f>
        <v>0</v>
      </c>
      <c r="BN3041" s="31">
        <f t="shared" ref="BN3041" si="29332">BB3041*BI3041+BD3041*BI3044-BC3041*BJ3041-BE3041*BJ3044</f>
        <v>0</v>
      </c>
      <c r="BO3041" s="32">
        <f t="shared" ref="BO3041" si="29333">(BB3041*BJ3041+BC3041*BI3041+BD3041*BJ3044+BE3041*BI3044)</f>
        <v>-0.41603602795959826</v>
      </c>
      <c r="BP3041" s="8"/>
      <c r="BQ3041" s="34">
        <v>1</v>
      </c>
      <c r="BR3041" s="35">
        <v>0</v>
      </c>
      <c r="BS3041" s="11">
        <v>0</v>
      </c>
      <c r="BT3041" s="36">
        <v>0</v>
      </c>
      <c r="BV3041" s="29">
        <f t="shared" ref="BV3041" si="29334">BL3041*BQ3041+BN3041*BQ3044-BM3041*BR3041-BO3041*BR3044</f>
        <v>0.92100919140636972</v>
      </c>
      <c r="BW3041" s="33">
        <f t="shared" ref="BW3041" si="29335">(BL3041*BR3041+BM3041*BQ3041+BN3041*BR3044+BO3041*BQ3044)</f>
        <v>-0.41603602795959826</v>
      </c>
      <c r="BX3041" s="31">
        <f t="shared" ref="BX3041" si="29336">BL3041*BS3041+BN3041*BS3044-BM3041*BT3041-BO3041*BT3044</f>
        <v>0</v>
      </c>
      <c r="BY3041" s="32">
        <f t="shared" ref="BY3041" si="29337">(BL3041*BT3041+BM3041*BS3041+BN3041*BT3044+BO3041*BS3044)</f>
        <v>-0.41603602795959826</v>
      </c>
      <c r="CA3041" s="37">
        <f t="shared" ref="CA3041" si="29338">20*LOG(((1+$BR$8)/$BR$8)/((BV3041+BV3044)^2+(BW3041+BW3044)^2)^0.5)</f>
        <v>-2.8567541563926384E-3</v>
      </c>
      <c r="CC3041" s="134">
        <f t="shared" ref="CC3041" si="29339">((BV3041^2+BW3041^2)^0.5)/((BV3044^2+BW3044^2)^0.5)</f>
        <v>1.0202056616701793</v>
      </c>
      <c r="CD3041" s="9"/>
      <c r="CE3041" s="38"/>
      <c r="CF3041" s="38"/>
      <c r="CG3041" s="38"/>
      <c r="CH3041" s="38"/>
      <c r="CM3041" s="129">
        <v>8.1800000000000104</v>
      </c>
    </row>
    <row r="3042" spans="2:91" ht="18.600000000000001" customHeight="1" thickBot="1">
      <c r="D3042" s="39"/>
      <c r="G3042" s="40"/>
      <c r="I3042" s="39"/>
      <c r="L3042" s="40"/>
      <c r="N3042" s="39"/>
      <c r="Q3042" s="40"/>
      <c r="S3042" s="39"/>
      <c r="V3042" s="40"/>
      <c r="X3042" s="39"/>
      <c r="AA3042" s="40"/>
      <c r="AC3042" s="39"/>
      <c r="AF3042" s="40"/>
      <c r="AH3042" s="39"/>
      <c r="AK3042" s="40"/>
      <c r="AM3042" s="39"/>
      <c r="AP3042" s="40"/>
      <c r="AR3042" s="39"/>
      <c r="AU3042" s="40"/>
      <c r="AW3042" s="39"/>
      <c r="AZ3042" s="40"/>
      <c r="BB3042" s="39"/>
      <c r="BE3042" s="40"/>
      <c r="BG3042" s="39"/>
      <c r="BJ3042" s="40"/>
      <c r="BL3042" s="39"/>
      <c r="BO3042" s="40"/>
      <c r="BQ3042" s="34"/>
      <c r="BR3042" s="11"/>
      <c r="BS3042" s="11"/>
      <c r="BT3042" s="41"/>
      <c r="BV3042" s="39"/>
      <c r="BY3042" s="40"/>
      <c r="CC3042" s="135"/>
      <c r="CD3042" s="9"/>
      <c r="CE3042" s="38"/>
      <c r="CF3042" s="38"/>
      <c r="CG3042" s="38"/>
      <c r="CH3042" s="38"/>
    </row>
    <row r="3043" spans="2:91" ht="18.600000000000001" customHeight="1" thickBot="1">
      <c r="D3043" s="258" t="s">
        <v>129</v>
      </c>
      <c r="E3043" s="259"/>
      <c r="F3043" s="260" t="s">
        <v>130</v>
      </c>
      <c r="G3043" s="261"/>
      <c r="H3043" s="229"/>
      <c r="I3043" s="258" t="s">
        <v>131</v>
      </c>
      <c r="J3043" s="259"/>
      <c r="K3043" s="260" t="s">
        <v>132</v>
      </c>
      <c r="L3043" s="261"/>
      <c r="N3043" s="253" t="s">
        <v>133</v>
      </c>
      <c r="O3043" s="254"/>
      <c r="P3043" s="255" t="s">
        <v>134</v>
      </c>
      <c r="Q3043" s="256"/>
      <c r="S3043" s="258" t="s">
        <v>135</v>
      </c>
      <c r="T3043" s="259"/>
      <c r="U3043" s="260" t="s">
        <v>136</v>
      </c>
      <c r="V3043" s="261"/>
      <c r="W3043" s="8"/>
      <c r="X3043" s="253" t="s">
        <v>137</v>
      </c>
      <c r="Y3043" s="254"/>
      <c r="Z3043" s="255" t="s">
        <v>138</v>
      </c>
      <c r="AA3043" s="256"/>
      <c r="AB3043" s="8"/>
      <c r="AC3043" s="258" t="s">
        <v>139</v>
      </c>
      <c r="AD3043" s="259"/>
      <c r="AE3043" s="260" t="s">
        <v>140</v>
      </c>
      <c r="AF3043" s="261"/>
      <c r="AG3043" s="8"/>
      <c r="AH3043" s="253" t="s">
        <v>141</v>
      </c>
      <c r="AI3043" s="254"/>
      <c r="AJ3043" s="255" t="s">
        <v>142</v>
      </c>
      <c r="AK3043" s="256"/>
      <c r="AL3043" s="8"/>
      <c r="AM3043" s="258" t="s">
        <v>143</v>
      </c>
      <c r="AN3043" s="259"/>
      <c r="AO3043" s="260" t="s">
        <v>144</v>
      </c>
      <c r="AP3043" s="261"/>
      <c r="AR3043" s="253" t="s">
        <v>145</v>
      </c>
      <c r="AS3043" s="254"/>
      <c r="AT3043" s="255" t="s">
        <v>146</v>
      </c>
      <c r="AU3043" s="256"/>
      <c r="AV3043" s="4"/>
      <c r="AW3043" s="258" t="s">
        <v>147</v>
      </c>
      <c r="AX3043" s="259"/>
      <c r="AY3043" s="260" t="s">
        <v>148</v>
      </c>
      <c r="AZ3043" s="261"/>
      <c r="BA3043" s="8"/>
      <c r="BB3043" s="253" t="s">
        <v>149</v>
      </c>
      <c r="BC3043" s="254"/>
      <c r="BD3043" s="255" t="s">
        <v>150</v>
      </c>
      <c r="BE3043" s="256"/>
      <c r="BF3043" s="4"/>
      <c r="BG3043" s="258" t="s">
        <v>151</v>
      </c>
      <c r="BH3043" s="259"/>
      <c r="BI3043" s="260" t="s">
        <v>152</v>
      </c>
      <c r="BJ3043" s="261"/>
      <c r="BK3043" s="4"/>
      <c r="BL3043" s="253" t="s">
        <v>153</v>
      </c>
      <c r="BM3043" s="254"/>
      <c r="BN3043" s="255" t="s">
        <v>154</v>
      </c>
      <c r="BO3043" s="256"/>
      <c r="BP3043" s="4"/>
      <c r="BQ3043" s="258" t="s">
        <v>155</v>
      </c>
      <c r="BR3043" s="259"/>
      <c r="BS3043" s="260" t="s">
        <v>156</v>
      </c>
      <c r="BT3043" s="261"/>
      <c r="BU3043" s="8"/>
      <c r="BV3043" s="253" t="s">
        <v>157</v>
      </c>
      <c r="BW3043" s="254"/>
      <c r="BX3043" s="255" t="s">
        <v>158</v>
      </c>
      <c r="BY3043" s="256"/>
      <c r="CA3043" s="46" t="s">
        <v>16</v>
      </c>
      <c r="CC3043" s="136" t="s">
        <v>71</v>
      </c>
      <c r="CD3043" s="9"/>
      <c r="CE3043" s="38"/>
      <c r="CF3043" s="38"/>
      <c r="CG3043" s="38"/>
      <c r="CH3043" s="38"/>
    </row>
    <row r="3044" spans="2:91" ht="18.600000000000001" customHeight="1" thickTop="1" thickBot="1">
      <c r="D3044" s="29">
        <v>0</v>
      </c>
      <c r="E3044" s="33">
        <v>0</v>
      </c>
      <c r="F3044" s="31">
        <v>1</v>
      </c>
      <c r="G3044" s="32">
        <v>0</v>
      </c>
      <c r="I3044" s="29">
        <v>0</v>
      </c>
      <c r="J3044" s="33">
        <f t="shared" ref="J3044" si="29340">IF(0=(1-$J$8*$K$8*$B3041^2),10^14,$B3041*$J$8/(1-$J$8*$K$8*$B3041^2))</f>
        <v>-0.15040146436364552</v>
      </c>
      <c r="K3044" s="31">
        <v>1</v>
      </c>
      <c r="L3044" s="32">
        <v>0</v>
      </c>
      <c r="N3044" s="29">
        <f t="shared" ref="N3044" si="29341">D3044*I3041+F3044*I3044-E3044*J3041-G3044*J3044</f>
        <v>0</v>
      </c>
      <c r="O3044" s="33">
        <f t="shared" ref="O3044" si="29342">(D3044*J3041+E3044*I3041+F3044*J3044+G3044*I3044)</f>
        <v>-0.15040146436364552</v>
      </c>
      <c r="P3044" s="31">
        <f t="shared" ref="P3044" si="29343">D3044*K3041+F3044*K3044-E3044*L3041-G3044*L3044</f>
        <v>1</v>
      </c>
      <c r="Q3044" s="32">
        <f t="shared" ref="Q3044" si="29344">(D3044*L3041+E3044*K3041+F3044*L3044+G3044*K3044)</f>
        <v>0</v>
      </c>
      <c r="S3044" s="29">
        <v>0</v>
      </c>
      <c r="T3044" s="33">
        <v>0</v>
      </c>
      <c r="U3044" s="31">
        <v>1</v>
      </c>
      <c r="V3044" s="32">
        <v>0</v>
      </c>
      <c r="X3044" s="29">
        <f t="shared" ref="X3044" si="29345">N3044*S3041+P3044*S3044-O3044*T3041-Q3044*T3044</f>
        <v>0</v>
      </c>
      <c r="Y3044" s="33">
        <f t="shared" ref="Y3044" si="29346">(N3044*T3041+O3044*S3041+P3044*T3044+Q3044*S3044)</f>
        <v>-0.15040146436364552</v>
      </c>
      <c r="Z3044" s="31">
        <f t="shared" ref="Z3044" si="29347">N3044*U3041+P3044*U3044-O3044*V3041-Q3044*V3044</f>
        <v>0.97651224350973742</v>
      </c>
      <c r="AA3044" s="32">
        <f t="shared" ref="AA3044" si="29348">(N3044*V3041+O3044*U3041+P3044*V3044+Q3044*U3044)</f>
        <v>0</v>
      </c>
      <c r="AB3044" s="8"/>
      <c r="AC3044" s="29">
        <v>0</v>
      </c>
      <c r="AD3044" s="33">
        <f t="shared" ref="AD3044" si="29349">IF(0=(1-$AD$8*$AE$8*$B3041^2),10^14,$B3041*$AD$8/(1-$AD$8*$AE$8*$B3041^2))</f>
        <v>-0.11711652158114406</v>
      </c>
      <c r="AE3044" s="31">
        <v>1</v>
      </c>
      <c r="AF3044" s="32">
        <v>0</v>
      </c>
      <c r="AH3044" s="29">
        <f t="shared" ref="AH3044" si="29350">X3044*AC3041+Z3044*AC3044-Y3044*AD3041-AA3044*AD3044</f>
        <v>0</v>
      </c>
      <c r="AI3044" s="33">
        <f t="shared" ref="AI3044" si="29351">(X3044*AD3041+Y3044*AC3041+Z3044*AD3044+AA3044*AC3044)</f>
        <v>-0.26476718160490509</v>
      </c>
      <c r="AJ3044" s="31">
        <f t="shared" ref="AJ3044" si="29352">X3044*AE3041+Z3044*AE3044-Y3044*AF3041-AA3044*AF3044</f>
        <v>0.97651224350973742</v>
      </c>
      <c r="AK3044" s="32">
        <f t="shared" ref="AK3044" si="29353">(X3044*AF3041+Y3044*AE3041+Z3044*AF3044+AA3044*AE3044)</f>
        <v>0</v>
      </c>
      <c r="AL3044" s="8"/>
      <c r="AM3044" s="29">
        <v>0</v>
      </c>
      <c r="AN3044" s="33">
        <v>0</v>
      </c>
      <c r="AO3044" s="31">
        <v>1</v>
      </c>
      <c r="AP3044" s="32">
        <v>0</v>
      </c>
      <c r="AR3044" s="29">
        <f t="shared" ref="AR3044" si="29354">AH3044*AM3041+AJ3044*AM3044-AI3044*AN3041-AK3044*AN3044</f>
        <v>0</v>
      </c>
      <c r="AS3044" s="33">
        <f t="shared" ref="AS3044" si="29355">(AH3044*AN3041+AI3044*AM3041+AJ3044*AN3044+AK3044*AM3044)</f>
        <v>-0.26476718160490509</v>
      </c>
      <c r="AT3044" s="31">
        <f t="shared" ref="AT3044" si="29356">AH3044*AO3041+AJ3044*AO3044-AI3044*AP3041-AK3044*AP3044</f>
        <v>0.93912098261779497</v>
      </c>
      <c r="AU3044" s="32">
        <f t="shared" ref="AU3044" si="29357">(AH3044*AP3041+AI3044*AO3041+AJ3044*AP3044+AK3044*AO3044)</f>
        <v>0</v>
      </c>
      <c r="AV3044" s="8"/>
      <c r="AW3044" s="29">
        <v>0</v>
      </c>
      <c r="AX3044" s="33">
        <f t="shared" ref="AX3044" si="29358">IF(0=(1-$AX$8*$AY$8*$B3041^2),10^14,$B3041*$AX$8/(1-$AX$8*$AY$8*$B3041^2))</f>
        <v>-0.10644581634260147</v>
      </c>
      <c r="AY3044" s="31">
        <v>1</v>
      </c>
      <c r="AZ3044" s="32">
        <v>0</v>
      </c>
      <c r="BB3044" s="29">
        <f t="shared" ref="BB3044" si="29359">AR3044*AW3041+AT3044*AW3044-AS3044*AX3041-AU3044*AX3044</f>
        <v>0</v>
      </c>
      <c r="BC3044" s="33">
        <f t="shared" ref="BC3044" si="29360">(AR3044*AX3041+AS3044*AW3041+AT3044*AX3044+AU3044*AW3044)</f>
        <v>-0.36473268124412234</v>
      </c>
      <c r="BD3044" s="31">
        <f t="shared" ref="BD3044" si="29361">AR3044*AY3041+AT3044*AY3044-AS3044*AZ3041-AU3044*AZ3044</f>
        <v>0.93912098261779497</v>
      </c>
      <c r="BE3044" s="32">
        <f t="shared" ref="BE3044" si="29362">(AR3044*AZ3041+AS3044*AY3041+AT3044*AZ3044+AU3044*AY3044)</f>
        <v>0</v>
      </c>
      <c r="BF3044" s="8"/>
      <c r="BG3044" s="29">
        <v>0</v>
      </c>
      <c r="BH3044" s="33">
        <v>0</v>
      </c>
      <c r="BI3044" s="31">
        <v>1</v>
      </c>
      <c r="BJ3044" s="32">
        <v>0</v>
      </c>
      <c r="BL3044" s="29">
        <f t="shared" ref="BL3044" si="29363">BB3044*BG3041+BD3044*BG3044-BC3044*BH3041-BE3044*BH3044</f>
        <v>0</v>
      </c>
      <c r="BM3044" s="33">
        <f t="shared" ref="BM3044" si="29364">(BB3044*BH3041+BC3044*BG3041+BD3044*BH3044+BE3044*BG3044)</f>
        <v>-0.36473268124412234</v>
      </c>
      <c r="BN3044" s="31">
        <f t="shared" ref="BN3044" si="29365">BB3044*BI3041+BD3044*BI3044-BC3044*BJ3041-BE3044*BJ3044</f>
        <v>0.92100933621830794</v>
      </c>
      <c r="BO3044" s="32">
        <f t="shared" ref="BO3044" si="29366">(BB3044*BJ3041+BC3044*BI3041+BD3044*BJ3044+BE3044*BI3044)</f>
        <v>0</v>
      </c>
      <c r="BP3044" s="8"/>
      <c r="BQ3044" s="19">
        <f t="shared" ref="BQ3044:BQ3107" si="29367">1/$BR$8</f>
        <v>1</v>
      </c>
      <c r="BR3044" s="47">
        <v>0</v>
      </c>
      <c r="BS3044" s="48">
        <v>1</v>
      </c>
      <c r="BT3044" s="49">
        <v>0</v>
      </c>
      <c r="BV3044" s="29">
        <f t="shared" ref="BV3044" si="29368">BL3044*BQ3041+BN3044*BQ3044-BM3044*BR3041-BO3044*BR3044</f>
        <v>0.92100933621830794</v>
      </c>
      <c r="BW3044" s="33">
        <f t="shared" ref="BW3044" si="29369">(BL3044*BR3041+BM3044*BQ3041+BN3044*BR3044+BO3044*BQ3044)</f>
        <v>-0.36473268124412234</v>
      </c>
      <c r="BX3044" s="31">
        <f t="shared" ref="BX3044" si="29370">BL3044*BS3041+BN3044*BS3044-BM3044*BT3041-BO3044*BT3044</f>
        <v>0.92100933621830794</v>
      </c>
      <c r="BY3044" s="32">
        <f t="shared" ref="BY3044" si="29371">(BL3044*BT3041+BM3044*BS3041+BN3044*BT3044+BO3044*BS3044)</f>
        <v>0</v>
      </c>
      <c r="CA3044" s="50">
        <f t="shared" ref="CA3044" si="29372">(180/PI())*ATAN(-1*(BW3041+BW3044)/(BV3041+BV3044))</f>
        <v>22.970428151698613</v>
      </c>
      <c r="CC3044" s="137">
        <f t="shared" ref="CC3044" si="29373">20*LOG(((1-(10^(CA3041/20)^2)*(1-((1-CC3041)/(1+CC3041))^2))^0.5))</f>
        <v>-31.205912383469304</v>
      </c>
      <c r="CD3044" s="9"/>
      <c r="CE3044" s="38"/>
      <c r="CF3044" s="38"/>
      <c r="CG3044" s="38"/>
      <c r="CH3044" s="38"/>
    </row>
    <row r="3045" spans="2:91" ht="18.600000000000001" customHeight="1">
      <c r="CC3045" s="42"/>
    </row>
    <row r="3046" spans="2:91" ht="18.600000000000001" customHeight="1" thickBot="1">
      <c r="E3046" s="22" t="s">
        <v>4</v>
      </c>
      <c r="J3046" s="22" t="s">
        <v>5</v>
      </c>
      <c r="O3046" s="22" t="s">
        <v>6</v>
      </c>
      <c r="T3046" s="22" t="s">
        <v>7</v>
      </c>
      <c r="Y3046" s="22" t="s">
        <v>8</v>
      </c>
      <c r="AD3046" s="22" t="s">
        <v>65</v>
      </c>
      <c r="AI3046" s="22" t="s">
        <v>9</v>
      </c>
      <c r="AN3046" s="22" t="s">
        <v>66</v>
      </c>
      <c r="AS3046" s="22" t="s">
        <v>51</v>
      </c>
      <c r="AX3046" s="22" t="s">
        <v>67</v>
      </c>
      <c r="BC3046" s="22" t="s">
        <v>52</v>
      </c>
      <c r="BH3046" s="22" t="s">
        <v>68</v>
      </c>
      <c r="BM3046" s="22" t="s">
        <v>63</v>
      </c>
      <c r="BQ3046" s="23" t="s">
        <v>69</v>
      </c>
      <c r="BR3046" s="23"/>
      <c r="BS3046" s="24"/>
      <c r="BT3046" s="24"/>
      <c r="BU3046" s="24"/>
      <c r="BW3046" s="22" t="s">
        <v>64</v>
      </c>
    </row>
    <row r="3047" spans="2:91" ht="18.600000000000001" customHeight="1" thickBot="1">
      <c r="D3047" s="249" t="s">
        <v>103</v>
      </c>
      <c r="E3047" s="250"/>
      <c r="F3047" s="251" t="s">
        <v>104</v>
      </c>
      <c r="G3047" s="252"/>
      <c r="H3047" s="229"/>
      <c r="I3047" s="253" t="s">
        <v>11</v>
      </c>
      <c r="J3047" s="254"/>
      <c r="K3047" s="255" t="s">
        <v>12</v>
      </c>
      <c r="L3047" s="256"/>
      <c r="M3047" s="24"/>
      <c r="N3047" s="253" t="s">
        <v>105</v>
      </c>
      <c r="O3047" s="254"/>
      <c r="P3047" s="255" t="s">
        <v>106</v>
      </c>
      <c r="Q3047" s="256"/>
      <c r="R3047" s="24"/>
      <c r="S3047" s="249" t="s">
        <v>107</v>
      </c>
      <c r="T3047" s="250"/>
      <c r="U3047" s="251" t="s">
        <v>108</v>
      </c>
      <c r="V3047" s="252"/>
      <c r="W3047" s="8"/>
      <c r="X3047" s="253" t="s">
        <v>109</v>
      </c>
      <c r="Y3047" s="254"/>
      <c r="Z3047" s="255" t="s">
        <v>110</v>
      </c>
      <c r="AA3047" s="256"/>
      <c r="AB3047" s="8"/>
      <c r="AC3047" s="253" t="s">
        <v>111</v>
      </c>
      <c r="AD3047" s="254"/>
      <c r="AE3047" s="255" t="s">
        <v>14</v>
      </c>
      <c r="AF3047" s="256"/>
      <c r="AG3047" s="8"/>
      <c r="AH3047" s="253" t="s">
        <v>112</v>
      </c>
      <c r="AI3047" s="254"/>
      <c r="AJ3047" s="255" t="s">
        <v>113</v>
      </c>
      <c r="AK3047" s="256"/>
      <c r="AL3047" s="8"/>
      <c r="AM3047" s="249" t="s">
        <v>114</v>
      </c>
      <c r="AN3047" s="250"/>
      <c r="AO3047" s="251" t="s">
        <v>115</v>
      </c>
      <c r="AP3047" s="252"/>
      <c r="AQ3047" s="24"/>
      <c r="AR3047" s="253" t="s">
        <v>116</v>
      </c>
      <c r="AS3047" s="254"/>
      <c r="AT3047" s="255" t="s">
        <v>13</v>
      </c>
      <c r="AU3047" s="256"/>
      <c r="AV3047" s="4"/>
      <c r="AW3047" s="253" t="s">
        <v>117</v>
      </c>
      <c r="AX3047" s="254"/>
      <c r="AY3047" s="255" t="s">
        <v>118</v>
      </c>
      <c r="AZ3047" s="256"/>
      <c r="BA3047" s="8"/>
      <c r="BB3047" s="253" t="s">
        <v>119</v>
      </c>
      <c r="BC3047" s="254"/>
      <c r="BD3047" s="255" t="s">
        <v>120</v>
      </c>
      <c r="BE3047" s="256"/>
      <c r="BF3047" s="4"/>
      <c r="BG3047" s="249" t="s">
        <v>121</v>
      </c>
      <c r="BH3047" s="250"/>
      <c r="BI3047" s="251" t="s">
        <v>122</v>
      </c>
      <c r="BJ3047" s="252"/>
      <c r="BK3047" s="4"/>
      <c r="BL3047" s="253" t="s">
        <v>123</v>
      </c>
      <c r="BM3047" s="254"/>
      <c r="BN3047" s="255" t="s">
        <v>124</v>
      </c>
      <c r="BO3047" s="256"/>
      <c r="BP3047" s="4"/>
      <c r="BQ3047" s="253" t="s">
        <v>125</v>
      </c>
      <c r="BR3047" s="254"/>
      <c r="BS3047" s="255" t="s">
        <v>126</v>
      </c>
      <c r="BT3047" s="256"/>
      <c r="BU3047" s="8"/>
      <c r="BV3047" s="253" t="s">
        <v>127</v>
      </c>
      <c r="BW3047" s="254"/>
      <c r="BX3047" s="255" t="s">
        <v>128</v>
      </c>
      <c r="BY3047" s="256"/>
      <c r="CA3047" s="27" t="s">
        <v>15</v>
      </c>
      <c r="CC3047" s="133" t="s">
        <v>70</v>
      </c>
      <c r="CD3047" s="9"/>
      <c r="CE3047" s="38"/>
      <c r="CF3047" s="38"/>
      <c r="CG3047" s="38"/>
      <c r="CH3047" s="38"/>
    </row>
    <row r="3048" spans="2:91" ht="18.600000000000001" customHeight="1" thickTop="1" thickBot="1">
      <c r="B3048" s="129">
        <v>8.2200000000000095</v>
      </c>
      <c r="D3048" s="29">
        <v>1</v>
      </c>
      <c r="E3048" s="30">
        <v>0</v>
      </c>
      <c r="F3048" s="31">
        <v>0</v>
      </c>
      <c r="G3048" s="32">
        <f t="shared" ref="G3048:G3111" si="29374">-1/($E$8*$B3048)</f>
        <v>-8.0192214111922053E-2</v>
      </c>
      <c r="I3048" s="29">
        <v>1</v>
      </c>
      <c r="J3048" s="33">
        <v>0</v>
      </c>
      <c r="K3048" s="31">
        <v>0</v>
      </c>
      <c r="L3048" s="32">
        <v>0</v>
      </c>
      <c r="N3048" s="29">
        <f t="shared" ref="N3048" si="29375">D3048*I3048+F3048*I3051-E3048*J3048-G3048*J3051</f>
        <v>0.98796845324226024</v>
      </c>
      <c r="O3048" s="33">
        <f t="shared" ref="O3048" si="29376">(D3048*J3048+E3048*I3048+F3048*J3051+G3048*I3051)</f>
        <v>0</v>
      </c>
      <c r="P3048" s="31">
        <f t="shared" ref="P3048" si="29377">D3048*K3048+F3048*K3051-E3048*L3048-G3048*L3051</f>
        <v>0</v>
      </c>
      <c r="Q3048" s="32">
        <f t="shared" ref="Q3048" si="29378">(D3048*L3048+E3048*K3048+F3048*L3051+G3048*K3051)</f>
        <v>-8.0192214111922053E-2</v>
      </c>
      <c r="S3048" s="29">
        <v>1</v>
      </c>
      <c r="T3048" s="30">
        <v>0</v>
      </c>
      <c r="U3048" s="31">
        <v>0</v>
      </c>
      <c r="V3048" s="32">
        <f t="shared" ref="V3048:V3111" si="29379">-1/($T$8*$B3048)</f>
        <v>-0.15578710462287088</v>
      </c>
      <c r="X3048" s="29">
        <f t="shared" ref="X3048" si="29380">N3048*S3048+P3048*S3051-O3048*T3048-Q3048*T3051</f>
        <v>0.98796845324226024</v>
      </c>
      <c r="Y3048" s="33">
        <f t="shared" ref="Y3048" si="29381">(N3048*T3048+O3048*S3048+P3048*T3051+Q3048*S3051)</f>
        <v>0</v>
      </c>
      <c r="Z3048" s="31">
        <f t="shared" ref="Z3048" si="29382">N3048*U3048+P3048*U3051-O3048*V3048-Q3048*V3051</f>
        <v>0</v>
      </c>
      <c r="AA3048" s="32">
        <f t="shared" ref="AA3048" si="29383">(N3048*V3048+O3048*U3048+P3048*V3051+Q3048*U3051)</f>
        <v>-0.23410495890126998</v>
      </c>
      <c r="AB3048" s="8"/>
      <c r="AC3048" s="29">
        <v>1</v>
      </c>
      <c r="AD3048" s="33">
        <v>0</v>
      </c>
      <c r="AE3048" s="31">
        <v>0</v>
      </c>
      <c r="AF3048" s="32">
        <v>0</v>
      </c>
      <c r="AH3048" s="29">
        <f t="shared" ref="AH3048" si="29384">X3048*AC3048+Z3048*AC3051-Y3048*AD3048-AA3048*AD3051</f>
        <v>0.96061873702856904</v>
      </c>
      <c r="AI3048" s="33">
        <f t="shared" ref="AI3048" si="29385">(X3048*AD3048+Y3048*AC3048+Z3048*AD3051+AA3048*AC3051)</f>
        <v>0</v>
      </c>
      <c r="AJ3048" s="31">
        <f t="shared" ref="AJ3048" si="29386">X3048*AE3048+Z3048*AE3051-Y3048*AF3048-AA3048*AF3051</f>
        <v>0</v>
      </c>
      <c r="AK3048" s="32">
        <f t="shared" ref="AK3048" si="29387">(X3048*AF3048+Y3048*AE3048+Z3048*AF3051+AA3048*AE3051)</f>
        <v>-0.23410495890126998</v>
      </c>
      <c r="AL3048" s="8"/>
      <c r="AM3048" s="29">
        <v>1</v>
      </c>
      <c r="AN3048" s="30">
        <v>0</v>
      </c>
      <c r="AO3048" s="31">
        <v>0</v>
      </c>
      <c r="AP3048" s="32">
        <f t="shared" ref="AP3048:AP3111" si="29388">-1/($AN$8*$B3048)</f>
        <v>-0.14087956204379545</v>
      </c>
      <c r="AR3048" s="29">
        <f t="shared" ref="AR3048" si="29389">AH3048*AM3048+AJ3048*AM3051-AI3048*AN3048-AK3048*AN3051</f>
        <v>0.96061873702856904</v>
      </c>
      <c r="AS3048" s="33">
        <f t="shared" ref="AS3048" si="29390">(AH3048*AN3048+AI3048*AM3048+AJ3048*AN3051+AK3048*AM3051)</f>
        <v>0</v>
      </c>
      <c r="AT3048" s="31">
        <f t="shared" ref="AT3048" si="29391">AH3048*AO3048+AJ3048*AO3051-AI3048*AP3048-AK3048*AP3051</f>
        <v>0</v>
      </c>
      <c r="AU3048" s="32">
        <f t="shared" ref="AU3048" si="29392">(AH3048*AP3048+AI3048*AO3048+AJ3048*AP3051+AK3048*AO3051)</f>
        <v>-0.36943650586491872</v>
      </c>
      <c r="AV3048" s="8"/>
      <c r="AW3048" s="29">
        <v>1</v>
      </c>
      <c r="AX3048" s="33">
        <v>0</v>
      </c>
      <c r="AY3048" s="31">
        <v>0</v>
      </c>
      <c r="AZ3048" s="32">
        <v>0</v>
      </c>
      <c r="BB3048" s="29">
        <f t="shared" ref="BB3048" si="29393">AR3048*AW3048+AT3048*AW3051-AS3048*AX3048-AU3048*AX3051</f>
        <v>0.92139063810949096</v>
      </c>
      <c r="BC3048" s="33">
        <f t="shared" ref="BC3048" si="29394">(AR3048*AX3048+AS3048*AW3048+AT3048*AX3051+AU3048*AW3051)</f>
        <v>0</v>
      </c>
      <c r="BD3048" s="31">
        <f t="shared" ref="BD3048" si="29395">AR3048*AY3048+AT3048*AY3051-AS3048*AZ3048-AU3048*AZ3051</f>
        <v>0</v>
      </c>
      <c r="BE3048" s="32">
        <f t="shared" ref="BE3048" si="29396">(AR3048*AZ3048+AS3048*AY3048+AT3048*AZ3051+AU3048*AY3051)</f>
        <v>-0.36943650586491872</v>
      </c>
      <c r="BF3048" s="8"/>
      <c r="BG3048" s="29">
        <v>1</v>
      </c>
      <c r="BH3048" s="30">
        <v>0</v>
      </c>
      <c r="BI3048" s="31">
        <v>0</v>
      </c>
      <c r="BJ3048" s="32">
        <f t="shared" ref="BJ3048:BJ3111" si="29397">-1/($BH$8*$B3048)</f>
        <v>-4.9536496350364903E-2</v>
      </c>
      <c r="BL3048" s="29">
        <f t="shared" ref="BL3048" si="29398">BB3048*BG3048+BD3048*BG3051-BC3048*BH3048-BE3048*BH3051</f>
        <v>0.92139063810949096</v>
      </c>
      <c r="BM3048" s="33">
        <f t="shared" ref="BM3048" si="29399">(BB3048*BH3048+BC3048*BG3048+BD3048*BH3051+BE3048*BG3051)</f>
        <v>0</v>
      </c>
      <c r="BN3048" s="31">
        <f t="shared" ref="BN3048" si="29400">BB3048*BI3048+BD3048*BI3051-BC3048*BJ3048-BE3048*BJ3051</f>
        <v>0</v>
      </c>
      <c r="BO3048" s="32">
        <f t="shared" ref="BO3048" si="29401">(BB3048*BJ3048+BC3048*BI3048+BD3048*BJ3051+BE3048*BI3051)</f>
        <v>-0.41507896984688991</v>
      </c>
      <c r="BP3048" s="8"/>
      <c r="BQ3048" s="34">
        <v>1</v>
      </c>
      <c r="BR3048" s="35">
        <v>0</v>
      </c>
      <c r="BS3048" s="11">
        <v>0</v>
      </c>
      <c r="BT3048" s="36">
        <v>0</v>
      </c>
      <c r="BV3048" s="29">
        <f t="shared" ref="BV3048" si="29402">BL3048*BQ3048+BN3048*BQ3051-BM3048*BR3048-BO3048*BR3051</f>
        <v>0.92139063810949096</v>
      </c>
      <c r="BW3048" s="33">
        <f t="shared" ref="BW3048" si="29403">(BL3048*BR3048+BM3048*BQ3048+BN3048*BR3051+BO3048*BQ3051)</f>
        <v>-0.41507896984688991</v>
      </c>
      <c r="BX3048" s="31">
        <f t="shared" ref="BX3048" si="29404">BL3048*BS3048+BN3048*BS3051-BM3048*BT3048-BO3048*BT3051</f>
        <v>0</v>
      </c>
      <c r="BY3048" s="32">
        <f t="shared" ref="BY3048" si="29405">(BL3048*BT3048+BM3048*BS3048+BN3048*BT3051+BO3048*BS3051)</f>
        <v>-0.41507896984688991</v>
      </c>
      <c r="CA3048" s="37">
        <f t="shared" ref="CA3048" si="29406">20*LOG(((1+$BR$8)/$BR$8)/((BV3048+BV3051)^2+(BW3048+BW3051)^2)^0.5)</f>
        <v>-2.8450857584074096E-3</v>
      </c>
      <c r="CC3048" s="134">
        <f t="shared" ref="CC3048" si="29407">((BV3048^2+BW3048^2)^0.5)/((BV3051^2+BW3051^2)^0.5)</f>
        <v>1.0201168219135259</v>
      </c>
      <c r="CD3048" s="9"/>
      <c r="CE3048" s="38"/>
      <c r="CF3048" s="38"/>
      <c r="CG3048" s="38"/>
      <c r="CH3048" s="38"/>
      <c r="CM3048" s="129">
        <v>8.2000000000000099</v>
      </c>
    </row>
    <row r="3049" spans="2:91" ht="18.600000000000001" customHeight="1" thickBot="1">
      <c r="D3049" s="39"/>
      <c r="G3049" s="40"/>
      <c r="I3049" s="39"/>
      <c r="L3049" s="40"/>
      <c r="N3049" s="39"/>
      <c r="Q3049" s="40"/>
      <c r="S3049" s="39"/>
      <c r="V3049" s="40"/>
      <c r="X3049" s="39"/>
      <c r="AA3049" s="40"/>
      <c r="AC3049" s="39"/>
      <c r="AF3049" s="40"/>
      <c r="AH3049" s="39"/>
      <c r="AK3049" s="40"/>
      <c r="AM3049" s="39"/>
      <c r="AP3049" s="40"/>
      <c r="AR3049" s="39"/>
      <c r="AU3049" s="40"/>
      <c r="AW3049" s="39"/>
      <c r="AZ3049" s="40"/>
      <c r="BB3049" s="39"/>
      <c r="BE3049" s="40"/>
      <c r="BG3049" s="39"/>
      <c r="BJ3049" s="40"/>
      <c r="BL3049" s="39"/>
      <c r="BO3049" s="40"/>
      <c r="BQ3049" s="34"/>
      <c r="BR3049" s="11"/>
      <c r="BS3049" s="11"/>
      <c r="BT3049" s="41"/>
      <c r="BV3049" s="39"/>
      <c r="BY3049" s="40"/>
      <c r="CC3049" s="135"/>
      <c r="CD3049" s="9"/>
      <c r="CE3049" s="38"/>
      <c r="CF3049" s="38"/>
      <c r="CG3049" s="38"/>
      <c r="CH3049" s="38"/>
    </row>
    <row r="3050" spans="2:91" ht="18.600000000000001" customHeight="1" thickBot="1">
      <c r="D3050" s="258" t="s">
        <v>129</v>
      </c>
      <c r="E3050" s="259"/>
      <c r="F3050" s="260" t="s">
        <v>130</v>
      </c>
      <c r="G3050" s="261"/>
      <c r="H3050" s="229"/>
      <c r="I3050" s="258" t="s">
        <v>131</v>
      </c>
      <c r="J3050" s="259"/>
      <c r="K3050" s="260" t="s">
        <v>132</v>
      </c>
      <c r="L3050" s="261"/>
      <c r="N3050" s="253" t="s">
        <v>133</v>
      </c>
      <c r="O3050" s="254"/>
      <c r="P3050" s="255" t="s">
        <v>134</v>
      </c>
      <c r="Q3050" s="256"/>
      <c r="S3050" s="258" t="s">
        <v>135</v>
      </c>
      <c r="T3050" s="259"/>
      <c r="U3050" s="260" t="s">
        <v>136</v>
      </c>
      <c r="V3050" s="261"/>
      <c r="W3050" s="8"/>
      <c r="X3050" s="253" t="s">
        <v>137</v>
      </c>
      <c r="Y3050" s="254"/>
      <c r="Z3050" s="255" t="s">
        <v>138</v>
      </c>
      <c r="AA3050" s="256"/>
      <c r="AB3050" s="8"/>
      <c r="AC3050" s="258" t="s">
        <v>139</v>
      </c>
      <c r="AD3050" s="259"/>
      <c r="AE3050" s="260" t="s">
        <v>140</v>
      </c>
      <c r="AF3050" s="261"/>
      <c r="AG3050" s="8"/>
      <c r="AH3050" s="253" t="s">
        <v>141</v>
      </c>
      <c r="AI3050" s="254"/>
      <c r="AJ3050" s="255" t="s">
        <v>142</v>
      </c>
      <c r="AK3050" s="256"/>
      <c r="AL3050" s="8"/>
      <c r="AM3050" s="258" t="s">
        <v>143</v>
      </c>
      <c r="AN3050" s="259"/>
      <c r="AO3050" s="260" t="s">
        <v>144</v>
      </c>
      <c r="AP3050" s="261"/>
      <c r="AR3050" s="253" t="s">
        <v>145</v>
      </c>
      <c r="AS3050" s="254"/>
      <c r="AT3050" s="255" t="s">
        <v>146</v>
      </c>
      <c r="AU3050" s="256"/>
      <c r="AV3050" s="4"/>
      <c r="AW3050" s="258" t="s">
        <v>147</v>
      </c>
      <c r="AX3050" s="259"/>
      <c r="AY3050" s="260" t="s">
        <v>148</v>
      </c>
      <c r="AZ3050" s="261"/>
      <c r="BA3050" s="8"/>
      <c r="BB3050" s="253" t="s">
        <v>149</v>
      </c>
      <c r="BC3050" s="254"/>
      <c r="BD3050" s="255" t="s">
        <v>150</v>
      </c>
      <c r="BE3050" s="256"/>
      <c r="BF3050" s="4"/>
      <c r="BG3050" s="258" t="s">
        <v>151</v>
      </c>
      <c r="BH3050" s="259"/>
      <c r="BI3050" s="260" t="s">
        <v>152</v>
      </c>
      <c r="BJ3050" s="261"/>
      <c r="BK3050" s="4"/>
      <c r="BL3050" s="253" t="s">
        <v>153</v>
      </c>
      <c r="BM3050" s="254"/>
      <c r="BN3050" s="255" t="s">
        <v>154</v>
      </c>
      <c r="BO3050" s="256"/>
      <c r="BP3050" s="4"/>
      <c r="BQ3050" s="258" t="s">
        <v>155</v>
      </c>
      <c r="BR3050" s="259"/>
      <c r="BS3050" s="260" t="s">
        <v>156</v>
      </c>
      <c r="BT3050" s="261"/>
      <c r="BU3050" s="8"/>
      <c r="BV3050" s="253" t="s">
        <v>157</v>
      </c>
      <c r="BW3050" s="254"/>
      <c r="BX3050" s="255" t="s">
        <v>158</v>
      </c>
      <c r="BY3050" s="256"/>
      <c r="CA3050" s="46" t="s">
        <v>16</v>
      </c>
      <c r="CC3050" s="136" t="s">
        <v>71</v>
      </c>
      <c r="CD3050" s="9"/>
      <c r="CE3050" s="38"/>
      <c r="CF3050" s="38"/>
      <c r="CG3050" s="38"/>
      <c r="CH3050" s="38"/>
    </row>
    <row r="3051" spans="2:91" ht="18.600000000000001" customHeight="1" thickTop="1" thickBot="1">
      <c r="D3051" s="29">
        <v>0</v>
      </c>
      <c r="E3051" s="33">
        <v>0</v>
      </c>
      <c r="F3051" s="31">
        <v>1</v>
      </c>
      <c r="G3051" s="32">
        <v>0</v>
      </c>
      <c r="I3051" s="29">
        <v>0</v>
      </c>
      <c r="J3051" s="33">
        <f t="shared" ref="J3051" si="29408">IF(0=(1-$J$8*$K$8*$B3048^2),10^14,$B3048*$J$8/(1-$J$8*$K$8*$B3048^2))</f>
        <v>-0.15003385167726768</v>
      </c>
      <c r="K3051" s="31">
        <v>1</v>
      </c>
      <c r="L3051" s="32">
        <v>0</v>
      </c>
      <c r="N3051" s="29">
        <f t="shared" ref="N3051" si="29409">D3051*I3048+F3051*I3051-E3051*J3048-G3051*J3051</f>
        <v>0</v>
      </c>
      <c r="O3051" s="33">
        <f t="shared" ref="O3051" si="29410">(D3051*J3048+E3051*I3048+F3051*J3051+G3051*I3051)</f>
        <v>-0.15003385167726768</v>
      </c>
      <c r="P3051" s="31">
        <f t="shared" ref="P3051" si="29411">D3051*K3048+F3051*K3051-E3051*L3048-G3051*L3051</f>
        <v>1</v>
      </c>
      <c r="Q3051" s="32">
        <f t="shared" ref="Q3051" si="29412">(D3051*L3048+E3051*K3048+F3051*L3051+G3051*K3051)</f>
        <v>0</v>
      </c>
      <c r="S3051" s="29">
        <v>0</v>
      </c>
      <c r="T3051" s="33">
        <v>0</v>
      </c>
      <c r="U3051" s="31">
        <v>1</v>
      </c>
      <c r="V3051" s="32">
        <v>0</v>
      </c>
      <c r="X3051" s="29">
        <f t="shared" ref="X3051" si="29413">N3051*S3048+P3051*S3051-O3051*T3048-Q3051*T3051</f>
        <v>0</v>
      </c>
      <c r="Y3051" s="33">
        <f t="shared" ref="Y3051" si="29414">(N3051*T3048+O3051*S3048+P3051*T3051+Q3051*S3051)</f>
        <v>-0.15003385167726768</v>
      </c>
      <c r="Z3051" s="31">
        <f t="shared" ref="Z3051" si="29415">N3051*U3048+P3051*U3051-O3051*V3048-Q3051*V3051</f>
        <v>0.97662666065178116</v>
      </c>
      <c r="AA3051" s="32">
        <f t="shared" ref="AA3051" si="29416">(N3051*V3048+O3051*U3048+P3051*V3051+Q3051*U3051)</f>
        <v>0</v>
      </c>
      <c r="AB3051" s="8"/>
      <c r="AC3051" s="29">
        <v>0</v>
      </c>
      <c r="AD3051" s="33">
        <f t="shared" ref="AD3051" si="29417">IF(0=(1-$AD$8*$AE$8*$B3048^2),10^14,$B3048*$AD$8/(1-$AD$8*$AE$8*$B3048^2))</f>
        <v>-0.11682672738780178</v>
      </c>
      <c r="AE3051" s="31">
        <v>1</v>
      </c>
      <c r="AF3051" s="32">
        <v>0</v>
      </c>
      <c r="AH3051" s="29">
        <f t="shared" ref="AH3051" si="29418">X3051*AC3048+Z3051*AC3051-Y3051*AD3048-AA3051*AD3051</f>
        <v>0</v>
      </c>
      <c r="AI3051" s="33">
        <f t="shared" ref="AI3051" si="29419">(X3051*AD3048+Y3051*AC3048+Z3051*AD3051+AA3051*AC3051)</f>
        <v>-0.26412994832089254</v>
      </c>
      <c r="AJ3051" s="31">
        <f t="shared" ref="AJ3051" si="29420">X3051*AE3048+Z3051*AE3051-Y3051*AF3048-AA3051*AF3051</f>
        <v>0.97662666065178116</v>
      </c>
      <c r="AK3051" s="32">
        <f t="shared" ref="AK3051" si="29421">(X3051*AF3048+Y3051*AE3048+Z3051*AF3051+AA3051*AE3051)</f>
        <v>0</v>
      </c>
      <c r="AL3051" s="8"/>
      <c r="AM3051" s="29">
        <v>0</v>
      </c>
      <c r="AN3051" s="33">
        <v>0</v>
      </c>
      <c r="AO3051" s="31">
        <v>1</v>
      </c>
      <c r="AP3051" s="32">
        <v>0</v>
      </c>
      <c r="AR3051" s="29">
        <f t="shared" ref="AR3051" si="29422">AH3051*AM3048+AJ3051*AM3051-AI3051*AN3048-AK3051*AN3051</f>
        <v>0</v>
      </c>
      <c r="AS3051" s="33">
        <f t="shared" ref="AS3051" si="29423">(AH3051*AN3048+AI3051*AM3048+AJ3051*AN3051+AK3051*AM3051)</f>
        <v>-0.26412994832089254</v>
      </c>
      <c r="AT3051" s="31">
        <f t="shared" ref="AT3051" si="29424">AH3051*AO3048+AJ3051*AO3051-AI3051*AP3048-AK3051*AP3051</f>
        <v>0.93941614920968353</v>
      </c>
      <c r="AU3051" s="32">
        <f t="shared" ref="AU3051" si="29425">(AH3051*AP3048+AI3051*AO3048+AJ3051*AP3051+AK3051*AO3051)</f>
        <v>0</v>
      </c>
      <c r="AV3051" s="8"/>
      <c r="AW3051" s="29">
        <v>0</v>
      </c>
      <c r="AX3051" s="33">
        <f t="shared" ref="AX3051" si="29426">IF(0=(1-$AX$8*$AY$8*$B3048^2),10^14,$B3048*$AX$8/(1-$AX$8*$AY$8*$B3048^2))</f>
        <v>-0.10618360204343613</v>
      </c>
      <c r="AY3051" s="31">
        <v>1</v>
      </c>
      <c r="AZ3051" s="32">
        <v>0</v>
      </c>
      <c r="BB3051" s="29">
        <f t="shared" ref="BB3051" si="29427">AR3051*AW3048+AT3051*AW3051-AS3051*AX3048-AU3051*AX3051</f>
        <v>0</v>
      </c>
      <c r="BC3051" s="33">
        <f t="shared" ref="BC3051" si="29428">(AR3051*AX3048+AS3051*AW3048+AT3051*AX3051+AU3051*AW3051)</f>
        <v>-0.36388053886175076</v>
      </c>
      <c r="BD3051" s="31">
        <f t="shared" ref="BD3051" si="29429">AR3051*AY3048+AT3051*AY3051-AS3051*AZ3048-AU3051*AZ3051</f>
        <v>0.93941614920968353</v>
      </c>
      <c r="BE3051" s="32">
        <f t="shared" ref="BE3051" si="29430">(AR3051*AZ3048+AS3051*AY3048+AT3051*AZ3051+AU3051*AY3051)</f>
        <v>0</v>
      </c>
      <c r="BF3051" s="8"/>
      <c r="BG3051" s="29">
        <v>0</v>
      </c>
      <c r="BH3051" s="33">
        <v>0</v>
      </c>
      <c r="BI3051" s="31">
        <v>1</v>
      </c>
      <c r="BJ3051" s="32">
        <v>0</v>
      </c>
      <c r="BL3051" s="29">
        <f t="shared" ref="BL3051" si="29431">BB3051*BG3048+BD3051*BG3051-BC3051*BH3048-BE3051*BH3051</f>
        <v>0</v>
      </c>
      <c r="BM3051" s="33">
        <f t="shared" ref="BM3051" si="29432">(BB3051*BH3048+BC3051*BG3048+BD3051*BH3051+BE3051*BG3051)</f>
        <v>-0.36388053886175076</v>
      </c>
      <c r="BN3051" s="31">
        <f t="shared" ref="BN3051" si="29433">BB3051*BI3048+BD3051*BI3051-BC3051*BJ3048-BE3051*BJ3051</f>
        <v>0.92139078222438964</v>
      </c>
      <c r="BO3051" s="32">
        <f t="shared" ref="BO3051" si="29434">(BB3051*BJ3048+BC3051*BI3048+BD3051*BJ3051+BE3051*BI3051)</f>
        <v>0</v>
      </c>
      <c r="BP3051" s="8"/>
      <c r="BQ3051" s="19">
        <f t="shared" ref="BQ3051:BQ3114" si="29435">1/$BR$8</f>
        <v>1</v>
      </c>
      <c r="BR3051" s="47">
        <v>0</v>
      </c>
      <c r="BS3051" s="48">
        <v>1</v>
      </c>
      <c r="BT3051" s="49">
        <v>0</v>
      </c>
      <c r="BV3051" s="29">
        <f t="shared" ref="BV3051" si="29436">BL3051*BQ3048+BN3051*BQ3051-BM3051*BR3048-BO3051*BR3051</f>
        <v>0.92139078222438964</v>
      </c>
      <c r="BW3051" s="33">
        <f t="shared" ref="BW3051" si="29437">(BL3051*BR3048+BM3051*BQ3048+BN3051*BR3051+BO3051*BQ3051)</f>
        <v>-0.36388053886175076</v>
      </c>
      <c r="BX3051" s="31">
        <f t="shared" ref="BX3051" si="29438">BL3051*BS3048+BN3051*BS3051-BM3051*BT3048-BO3051*BT3051</f>
        <v>0.92139078222438964</v>
      </c>
      <c r="BY3051" s="32">
        <f t="shared" ref="BY3051" si="29439">(BL3051*BT3048+BM3051*BS3048+BN3051*BT3051+BO3051*BS3051)</f>
        <v>0</v>
      </c>
      <c r="CA3051" s="50">
        <f t="shared" ref="CA3051" si="29440">(180/PI())*ATAN(-1*(BW3048+BW3051)/(BV3048+BV3051))</f>
        <v>22.914197409232031</v>
      </c>
      <c r="CC3051" s="137">
        <f t="shared" ref="CC3051" si="29441">20*LOG(((1-(10^(CA3048/20)^2)*(1-((1-CC3048)/(1+CC3048))^2))^0.5))</f>
        <v>-31.226330274246084</v>
      </c>
      <c r="CD3051" s="9"/>
      <c r="CE3051" s="38"/>
      <c r="CF3051" s="38"/>
      <c r="CG3051" s="38"/>
      <c r="CH3051" s="38"/>
    </row>
    <row r="3052" spans="2:91" ht="18.600000000000001" customHeight="1">
      <c r="CC3052" s="42"/>
    </row>
    <row r="3053" spans="2:91" ht="18.600000000000001" customHeight="1" thickBot="1">
      <c r="E3053" s="22" t="s">
        <v>4</v>
      </c>
      <c r="J3053" s="22" t="s">
        <v>5</v>
      </c>
      <c r="O3053" s="22" t="s">
        <v>6</v>
      </c>
      <c r="T3053" s="22" t="s">
        <v>7</v>
      </c>
      <c r="Y3053" s="22" t="s">
        <v>8</v>
      </c>
      <c r="AD3053" s="22" t="s">
        <v>65</v>
      </c>
      <c r="AI3053" s="22" t="s">
        <v>9</v>
      </c>
      <c r="AN3053" s="22" t="s">
        <v>66</v>
      </c>
      <c r="AS3053" s="22" t="s">
        <v>51</v>
      </c>
      <c r="AX3053" s="22" t="s">
        <v>67</v>
      </c>
      <c r="BC3053" s="22" t="s">
        <v>52</v>
      </c>
      <c r="BH3053" s="22" t="s">
        <v>68</v>
      </c>
      <c r="BM3053" s="22" t="s">
        <v>63</v>
      </c>
      <c r="BQ3053" s="23" t="s">
        <v>69</v>
      </c>
      <c r="BR3053" s="23"/>
      <c r="BS3053" s="24"/>
      <c r="BT3053" s="24"/>
      <c r="BU3053" s="24"/>
      <c r="BW3053" s="22" t="s">
        <v>64</v>
      </c>
    </row>
    <row r="3054" spans="2:91" ht="18.600000000000001" customHeight="1" thickBot="1">
      <c r="D3054" s="249" t="s">
        <v>103</v>
      </c>
      <c r="E3054" s="250"/>
      <c r="F3054" s="251" t="s">
        <v>104</v>
      </c>
      <c r="G3054" s="252"/>
      <c r="H3054" s="229"/>
      <c r="I3054" s="253" t="s">
        <v>11</v>
      </c>
      <c r="J3054" s="254"/>
      <c r="K3054" s="255" t="s">
        <v>12</v>
      </c>
      <c r="L3054" s="256"/>
      <c r="M3054" s="24"/>
      <c r="N3054" s="253" t="s">
        <v>105</v>
      </c>
      <c r="O3054" s="254"/>
      <c r="P3054" s="255" t="s">
        <v>106</v>
      </c>
      <c r="Q3054" s="256"/>
      <c r="R3054" s="24"/>
      <c r="S3054" s="249" t="s">
        <v>107</v>
      </c>
      <c r="T3054" s="250"/>
      <c r="U3054" s="251" t="s">
        <v>108</v>
      </c>
      <c r="V3054" s="252"/>
      <c r="W3054" s="8"/>
      <c r="X3054" s="253" t="s">
        <v>109</v>
      </c>
      <c r="Y3054" s="254"/>
      <c r="Z3054" s="255" t="s">
        <v>110</v>
      </c>
      <c r="AA3054" s="256"/>
      <c r="AB3054" s="8"/>
      <c r="AC3054" s="253" t="s">
        <v>111</v>
      </c>
      <c r="AD3054" s="254"/>
      <c r="AE3054" s="255" t="s">
        <v>14</v>
      </c>
      <c r="AF3054" s="256"/>
      <c r="AG3054" s="8"/>
      <c r="AH3054" s="253" t="s">
        <v>112</v>
      </c>
      <c r="AI3054" s="254"/>
      <c r="AJ3054" s="255" t="s">
        <v>113</v>
      </c>
      <c r="AK3054" s="256"/>
      <c r="AL3054" s="8"/>
      <c r="AM3054" s="249" t="s">
        <v>114</v>
      </c>
      <c r="AN3054" s="250"/>
      <c r="AO3054" s="251" t="s">
        <v>115</v>
      </c>
      <c r="AP3054" s="252"/>
      <c r="AQ3054" s="24"/>
      <c r="AR3054" s="253" t="s">
        <v>116</v>
      </c>
      <c r="AS3054" s="254"/>
      <c r="AT3054" s="255" t="s">
        <v>13</v>
      </c>
      <c r="AU3054" s="256"/>
      <c r="AV3054" s="4"/>
      <c r="AW3054" s="253" t="s">
        <v>117</v>
      </c>
      <c r="AX3054" s="254"/>
      <c r="AY3054" s="255" t="s">
        <v>118</v>
      </c>
      <c r="AZ3054" s="256"/>
      <c r="BA3054" s="8"/>
      <c r="BB3054" s="253" t="s">
        <v>119</v>
      </c>
      <c r="BC3054" s="254"/>
      <c r="BD3054" s="255" t="s">
        <v>120</v>
      </c>
      <c r="BE3054" s="256"/>
      <c r="BF3054" s="4"/>
      <c r="BG3054" s="249" t="s">
        <v>121</v>
      </c>
      <c r="BH3054" s="250"/>
      <c r="BI3054" s="251" t="s">
        <v>122</v>
      </c>
      <c r="BJ3054" s="252"/>
      <c r="BK3054" s="4"/>
      <c r="BL3054" s="253" t="s">
        <v>123</v>
      </c>
      <c r="BM3054" s="254"/>
      <c r="BN3054" s="255" t="s">
        <v>124</v>
      </c>
      <c r="BO3054" s="256"/>
      <c r="BP3054" s="4"/>
      <c r="BQ3054" s="253" t="s">
        <v>125</v>
      </c>
      <c r="BR3054" s="254"/>
      <c r="BS3054" s="255" t="s">
        <v>126</v>
      </c>
      <c r="BT3054" s="256"/>
      <c r="BU3054" s="8"/>
      <c r="BV3054" s="253" t="s">
        <v>127</v>
      </c>
      <c r="BW3054" s="254"/>
      <c r="BX3054" s="255" t="s">
        <v>128</v>
      </c>
      <c r="BY3054" s="256"/>
      <c r="CA3054" s="27" t="s">
        <v>15</v>
      </c>
      <c r="CC3054" s="133" t="s">
        <v>70</v>
      </c>
      <c r="CD3054" s="9"/>
      <c r="CE3054" s="38"/>
      <c r="CF3054" s="38"/>
      <c r="CG3054" s="38"/>
      <c r="CH3054" s="38"/>
    </row>
    <row r="3055" spans="2:91" ht="18.600000000000001" customHeight="1" thickTop="1" thickBot="1">
      <c r="B3055" s="129">
        <v>8.2400000000000109</v>
      </c>
      <c r="D3055" s="29">
        <v>1</v>
      </c>
      <c r="E3055" s="30">
        <v>0</v>
      </c>
      <c r="F3055" s="31">
        <v>0</v>
      </c>
      <c r="G3055" s="32">
        <f t="shared" ref="G3055:G3118" si="29442">-1/($E$8*$B3055)</f>
        <v>-7.9997572815533879E-2</v>
      </c>
      <c r="I3055" s="29">
        <v>1</v>
      </c>
      <c r="J3055" s="33">
        <v>0</v>
      </c>
      <c r="K3055" s="31">
        <v>0</v>
      </c>
      <c r="L3055" s="32">
        <v>0</v>
      </c>
      <c r="N3055" s="29">
        <f t="shared" ref="N3055" si="29443">D3055*I3055+F3055*I3058-E3055*J3055-G3055*J3058</f>
        <v>0.98802692041684914</v>
      </c>
      <c r="O3055" s="33">
        <f t="shared" ref="O3055" si="29444">(D3055*J3055+E3055*I3055+F3055*J3058+G3055*I3058)</f>
        <v>0</v>
      </c>
      <c r="P3055" s="31">
        <f t="shared" ref="P3055" si="29445">D3055*K3055+F3055*K3058-E3055*L3055-G3055*L3058</f>
        <v>0</v>
      </c>
      <c r="Q3055" s="32">
        <f t="shared" ref="Q3055" si="29446">(D3055*L3055+E3055*K3055+F3055*L3058+G3055*K3058)</f>
        <v>-7.9997572815533879E-2</v>
      </c>
      <c r="S3055" s="29">
        <v>1</v>
      </c>
      <c r="T3055" s="30">
        <v>0</v>
      </c>
      <c r="U3055" s="31">
        <v>0</v>
      </c>
      <c r="V3055" s="32">
        <f t="shared" ref="V3055:V3118" si="29447">-1/($T$8*$B3055)</f>
        <v>-0.15540898058252406</v>
      </c>
      <c r="X3055" s="29">
        <f t="shared" ref="X3055" si="29448">N3055*S3055+P3055*S3058-O3055*T3055-Q3055*T3058</f>
        <v>0.98802692041684914</v>
      </c>
      <c r="Y3055" s="33">
        <f t="shared" ref="Y3055" si="29449">(N3055*T3055+O3055*S3055+P3055*T3058+Q3055*S3058)</f>
        <v>0</v>
      </c>
      <c r="Z3055" s="31">
        <f t="shared" ref="Z3055" si="29450">N3055*U3055+P3055*U3058-O3055*V3055-Q3055*V3058</f>
        <v>0</v>
      </c>
      <c r="AA3055" s="32">
        <f t="shared" ref="AA3055" si="29451">(N3055*V3055+O3055*U3055+P3055*V3058+Q3055*U3058)</f>
        <v>-0.23354582930560702</v>
      </c>
      <c r="AB3055" s="8"/>
      <c r="AC3055" s="29">
        <v>1</v>
      </c>
      <c r="AD3055" s="33">
        <v>0</v>
      </c>
      <c r="AE3055" s="31">
        <v>0</v>
      </c>
      <c r="AF3055" s="32">
        <v>0</v>
      </c>
      <c r="AH3055" s="29">
        <f t="shared" ref="AH3055" si="29452">X3055*AC3055+Z3055*AC3058-Y3055*AD3055-AA3055*AD3058</f>
        <v>0.96080986887265074</v>
      </c>
      <c r="AI3055" s="33">
        <f t="shared" ref="AI3055" si="29453">(X3055*AD3055+Y3055*AC3055+Z3055*AD3058+AA3055*AC3058)</f>
        <v>0</v>
      </c>
      <c r="AJ3055" s="31">
        <f t="shared" ref="AJ3055" si="29454">X3055*AE3055+Z3055*AE3058-Y3055*AF3055-AA3055*AF3058</f>
        <v>0</v>
      </c>
      <c r="AK3055" s="32">
        <f t="shared" ref="AK3055" si="29455">(X3055*AF3055+Y3055*AE3055+Z3055*AF3058+AA3055*AE3058)</f>
        <v>-0.23354582930560702</v>
      </c>
      <c r="AL3055" s="8"/>
      <c r="AM3055" s="29">
        <v>1</v>
      </c>
      <c r="AN3055" s="30">
        <v>0</v>
      </c>
      <c r="AO3055" s="31">
        <v>0</v>
      </c>
      <c r="AP3055" s="32">
        <f t="shared" ref="AP3055:AP3118" si="29456">-1/($AN$8*$B3055)</f>
        <v>-0.1405376213592231</v>
      </c>
      <c r="AR3055" s="29">
        <f t="shared" ref="AR3055" si="29457">AH3055*AM3055+AJ3055*AM3058-AI3055*AN3055-AK3055*AN3058</f>
        <v>0.96080986887265074</v>
      </c>
      <c r="AS3055" s="33">
        <f t="shared" ref="AS3055" si="29458">(AH3055*AN3055+AI3055*AM3055+AJ3055*AN3058+AK3055*AM3058)</f>
        <v>0</v>
      </c>
      <c r="AT3055" s="31">
        <f t="shared" ref="AT3055" si="29459">AH3055*AO3055+AJ3055*AO3058-AI3055*AP3055-AK3055*AP3058</f>
        <v>0</v>
      </c>
      <c r="AU3055" s="32">
        <f t="shared" ref="AU3055" si="29460">(AH3055*AP3055+AI3055*AO3055+AJ3055*AP3058+AK3055*AO3058)</f>
        <v>-0.36857576285543642</v>
      </c>
      <c r="AV3055" s="8"/>
      <c r="AW3055" s="29">
        <v>1</v>
      </c>
      <c r="AX3055" s="33">
        <v>0</v>
      </c>
      <c r="AY3055" s="31">
        <v>0</v>
      </c>
      <c r="AZ3055" s="32">
        <v>0</v>
      </c>
      <c r="BB3055" s="29">
        <f t="shared" ref="BB3055" si="29461">AR3055*AW3055+AT3055*AW3058-AS3055*AX3055-AU3055*AX3058</f>
        <v>0.92176933474057288</v>
      </c>
      <c r="BC3055" s="33">
        <f t="shared" ref="BC3055" si="29462">(AR3055*AX3055+AS3055*AW3055+AT3055*AX3058+AU3055*AW3058)</f>
        <v>0</v>
      </c>
      <c r="BD3055" s="31">
        <f t="shared" ref="BD3055" si="29463">AR3055*AY3055+AT3055*AY3058-AS3055*AZ3055-AU3055*AZ3058</f>
        <v>0</v>
      </c>
      <c r="BE3055" s="32">
        <f t="shared" ref="BE3055" si="29464">(AR3055*AZ3055+AS3055*AY3055+AT3055*AZ3058+AU3055*AY3058)</f>
        <v>-0.36857576285543642</v>
      </c>
      <c r="BF3055" s="8"/>
      <c r="BG3055" s="29">
        <v>1</v>
      </c>
      <c r="BH3055" s="30">
        <v>0</v>
      </c>
      <c r="BI3055" s="31">
        <v>0</v>
      </c>
      <c r="BJ3055" s="32">
        <f t="shared" ref="BJ3055:BJ3118" si="29465">-1/($BH$8*$B3055)</f>
        <v>-4.9416262135922262E-2</v>
      </c>
      <c r="BL3055" s="29">
        <f t="shared" ref="BL3055" si="29466">BB3055*BG3055+BD3055*BG3058-BC3055*BH3055-BE3055*BH3058</f>
        <v>0.92176933474057288</v>
      </c>
      <c r="BM3055" s="33">
        <f t="shared" ref="BM3055" si="29467">(BB3055*BH3055+BC3055*BG3055+BD3055*BH3058+BE3055*BG3058)</f>
        <v>0</v>
      </c>
      <c r="BN3055" s="31">
        <f t="shared" ref="BN3055" si="29468">BB3055*BI3055+BD3055*BI3058-BC3055*BJ3055-BE3055*BJ3058</f>
        <v>0</v>
      </c>
      <c r="BO3055" s="32">
        <f t="shared" ref="BO3055" si="29469">(BB3055*BJ3055+BC3055*BI3055+BD3055*BJ3058+BE3055*BI3058)</f>
        <v>-0.41412615792983126</v>
      </c>
      <c r="BP3055" s="8"/>
      <c r="BQ3055" s="34">
        <v>1</v>
      </c>
      <c r="BR3055" s="35">
        <v>0</v>
      </c>
      <c r="BS3055" s="11">
        <v>0</v>
      </c>
      <c r="BT3055" s="36">
        <v>0</v>
      </c>
      <c r="BV3055" s="29">
        <f t="shared" ref="BV3055" si="29470">BL3055*BQ3055+BN3055*BQ3058-BM3055*BR3055-BO3055*BR3058</f>
        <v>0.92176933474057288</v>
      </c>
      <c r="BW3055" s="33">
        <f t="shared" ref="BW3055" si="29471">(BL3055*BR3055+BM3055*BQ3055+BN3055*BR3058+BO3055*BQ3058)</f>
        <v>-0.41412615792983126</v>
      </c>
      <c r="BX3055" s="31">
        <f t="shared" ref="BX3055" si="29472">BL3055*BS3055+BN3055*BS3058-BM3055*BT3055-BO3055*BT3058</f>
        <v>0</v>
      </c>
      <c r="BY3055" s="32">
        <f t="shared" ref="BY3055" si="29473">(BL3055*BT3055+BM3055*BS3055+BN3055*BT3058+BO3055*BS3058)</f>
        <v>-0.41412615792983126</v>
      </c>
      <c r="CA3055" s="37">
        <f t="shared" ref="CA3055" si="29474">20*LOG(((1+$BR$8)/$BR$8)/((BV3055+BV3058)^2+(BW3055+BW3058)^2)^0.5)</f>
        <v>-2.8334819608474551E-3</v>
      </c>
      <c r="CC3055" s="134">
        <f t="shared" ref="CC3055" si="29475">((BV3055^2+BW3055^2)^0.5)/((BV3058^2+BW3058^2)^0.5)</f>
        <v>1.0200285391340087</v>
      </c>
      <c r="CD3055" s="9"/>
      <c r="CE3055" s="38"/>
      <c r="CF3055" s="38"/>
      <c r="CG3055" s="38"/>
      <c r="CH3055" s="38"/>
      <c r="CM3055" s="129">
        <v>8.2200000000000095</v>
      </c>
    </row>
    <row r="3056" spans="2:91" ht="18.600000000000001" customHeight="1" thickBot="1">
      <c r="D3056" s="39"/>
      <c r="G3056" s="40"/>
      <c r="I3056" s="39"/>
      <c r="L3056" s="40"/>
      <c r="N3056" s="39"/>
      <c r="Q3056" s="40"/>
      <c r="S3056" s="39"/>
      <c r="V3056" s="40"/>
      <c r="X3056" s="39"/>
      <c r="AA3056" s="40"/>
      <c r="AC3056" s="39"/>
      <c r="AF3056" s="40"/>
      <c r="AH3056" s="39"/>
      <c r="AK3056" s="40"/>
      <c r="AM3056" s="39"/>
      <c r="AP3056" s="40"/>
      <c r="AR3056" s="39"/>
      <c r="AU3056" s="40"/>
      <c r="AW3056" s="39"/>
      <c r="AZ3056" s="40"/>
      <c r="BB3056" s="39"/>
      <c r="BE3056" s="40"/>
      <c r="BG3056" s="39"/>
      <c r="BJ3056" s="40"/>
      <c r="BL3056" s="39"/>
      <c r="BO3056" s="40"/>
      <c r="BQ3056" s="34"/>
      <c r="BR3056" s="11"/>
      <c r="BS3056" s="11"/>
      <c r="BT3056" s="41"/>
      <c r="BV3056" s="39"/>
      <c r="BY3056" s="40"/>
      <c r="CC3056" s="135"/>
      <c r="CD3056" s="9"/>
      <c r="CE3056" s="38"/>
      <c r="CF3056" s="38"/>
      <c r="CG3056" s="38"/>
      <c r="CH3056" s="38"/>
    </row>
    <row r="3057" spans="2:91" ht="18.600000000000001" customHeight="1" thickBot="1">
      <c r="D3057" s="258" t="s">
        <v>129</v>
      </c>
      <c r="E3057" s="259"/>
      <c r="F3057" s="260" t="s">
        <v>130</v>
      </c>
      <c r="G3057" s="261"/>
      <c r="H3057" s="229"/>
      <c r="I3057" s="258" t="s">
        <v>131</v>
      </c>
      <c r="J3057" s="259"/>
      <c r="K3057" s="260" t="s">
        <v>132</v>
      </c>
      <c r="L3057" s="261"/>
      <c r="N3057" s="253" t="s">
        <v>133</v>
      </c>
      <c r="O3057" s="254"/>
      <c r="P3057" s="255" t="s">
        <v>134</v>
      </c>
      <c r="Q3057" s="256"/>
      <c r="S3057" s="258" t="s">
        <v>135</v>
      </c>
      <c r="T3057" s="259"/>
      <c r="U3057" s="260" t="s">
        <v>136</v>
      </c>
      <c r="V3057" s="261"/>
      <c r="W3057" s="8"/>
      <c r="X3057" s="253" t="s">
        <v>137</v>
      </c>
      <c r="Y3057" s="254"/>
      <c r="Z3057" s="255" t="s">
        <v>138</v>
      </c>
      <c r="AA3057" s="256"/>
      <c r="AB3057" s="8"/>
      <c r="AC3057" s="258" t="s">
        <v>139</v>
      </c>
      <c r="AD3057" s="259"/>
      <c r="AE3057" s="260" t="s">
        <v>140</v>
      </c>
      <c r="AF3057" s="261"/>
      <c r="AG3057" s="8"/>
      <c r="AH3057" s="253" t="s">
        <v>141</v>
      </c>
      <c r="AI3057" s="254"/>
      <c r="AJ3057" s="255" t="s">
        <v>142</v>
      </c>
      <c r="AK3057" s="256"/>
      <c r="AL3057" s="8"/>
      <c r="AM3057" s="258" t="s">
        <v>143</v>
      </c>
      <c r="AN3057" s="259"/>
      <c r="AO3057" s="260" t="s">
        <v>144</v>
      </c>
      <c r="AP3057" s="261"/>
      <c r="AR3057" s="253" t="s">
        <v>145</v>
      </c>
      <c r="AS3057" s="254"/>
      <c r="AT3057" s="255" t="s">
        <v>146</v>
      </c>
      <c r="AU3057" s="256"/>
      <c r="AV3057" s="4"/>
      <c r="AW3057" s="258" t="s">
        <v>147</v>
      </c>
      <c r="AX3057" s="259"/>
      <c r="AY3057" s="260" t="s">
        <v>148</v>
      </c>
      <c r="AZ3057" s="261"/>
      <c r="BA3057" s="8"/>
      <c r="BB3057" s="253" t="s">
        <v>149</v>
      </c>
      <c r="BC3057" s="254"/>
      <c r="BD3057" s="255" t="s">
        <v>150</v>
      </c>
      <c r="BE3057" s="256"/>
      <c r="BF3057" s="4"/>
      <c r="BG3057" s="258" t="s">
        <v>151</v>
      </c>
      <c r="BH3057" s="259"/>
      <c r="BI3057" s="260" t="s">
        <v>152</v>
      </c>
      <c r="BJ3057" s="261"/>
      <c r="BK3057" s="4"/>
      <c r="BL3057" s="253" t="s">
        <v>153</v>
      </c>
      <c r="BM3057" s="254"/>
      <c r="BN3057" s="255" t="s">
        <v>154</v>
      </c>
      <c r="BO3057" s="256"/>
      <c r="BP3057" s="4"/>
      <c r="BQ3057" s="258" t="s">
        <v>155</v>
      </c>
      <c r="BR3057" s="259"/>
      <c r="BS3057" s="260" t="s">
        <v>156</v>
      </c>
      <c r="BT3057" s="261"/>
      <c r="BU3057" s="8"/>
      <c r="BV3057" s="253" t="s">
        <v>157</v>
      </c>
      <c r="BW3057" s="254"/>
      <c r="BX3057" s="255" t="s">
        <v>158</v>
      </c>
      <c r="BY3057" s="256"/>
      <c r="CA3057" s="46" t="s">
        <v>16</v>
      </c>
      <c r="CC3057" s="136" t="s">
        <v>71</v>
      </c>
      <c r="CD3057" s="9"/>
      <c r="CE3057" s="38"/>
      <c r="CF3057" s="38"/>
      <c r="CG3057" s="38"/>
      <c r="CH3057" s="38"/>
    </row>
    <row r="3058" spans="2:91" ht="18.600000000000001" customHeight="1" thickTop="1" thickBot="1">
      <c r="D3058" s="29">
        <v>0</v>
      </c>
      <c r="E3058" s="33">
        <v>0</v>
      </c>
      <c r="F3058" s="31">
        <v>1</v>
      </c>
      <c r="G3058" s="32">
        <v>0</v>
      </c>
      <c r="I3058" s="29">
        <v>0</v>
      </c>
      <c r="J3058" s="33">
        <f t="shared" ref="J3058" si="29476">IF(0=(1-$J$8*$K$8*$B3055^2),10^14,$B3055*$J$8/(1-$J$8*$K$8*$B3055^2))</f>
        <v>-0.14966803568852666</v>
      </c>
      <c r="K3058" s="31">
        <v>1</v>
      </c>
      <c r="L3058" s="32">
        <v>0</v>
      </c>
      <c r="N3058" s="29">
        <f t="shared" ref="N3058" si="29477">D3058*I3055+F3058*I3058-E3058*J3055-G3058*J3058</f>
        <v>0</v>
      </c>
      <c r="O3058" s="33">
        <f t="shared" ref="O3058" si="29478">(D3058*J3055+E3058*I3055+F3058*J3058+G3058*I3058)</f>
        <v>-0.14966803568852666</v>
      </c>
      <c r="P3058" s="31">
        <f t="shared" ref="P3058" si="29479">D3058*K3055+F3058*K3058-E3058*L3055-G3058*L3058</f>
        <v>1</v>
      </c>
      <c r="Q3058" s="32">
        <f t="shared" ref="Q3058" si="29480">(D3058*L3055+E3058*K3055+F3058*L3058+G3058*K3058)</f>
        <v>0</v>
      </c>
      <c r="S3058" s="29">
        <v>0</v>
      </c>
      <c r="T3058" s="33">
        <v>0</v>
      </c>
      <c r="U3058" s="31">
        <v>1</v>
      </c>
      <c r="V3058" s="32">
        <v>0</v>
      </c>
      <c r="X3058" s="29">
        <f t="shared" ref="X3058" si="29481">N3058*S3055+P3058*S3058-O3058*T3055-Q3058*T3058</f>
        <v>0</v>
      </c>
      <c r="Y3058" s="33">
        <f t="shared" ref="Y3058" si="29482">(N3058*T3055+O3058*S3055+P3058*T3058+Q3058*S3058)</f>
        <v>-0.14966803568852666</v>
      </c>
      <c r="Z3058" s="31">
        <f t="shared" ref="Z3058" si="29483">N3058*U3055+P3058*U3058-O3058*V3055-Q3058*V3058</f>
        <v>0.97674024314785723</v>
      </c>
      <c r="AA3058" s="32">
        <f t="shared" ref="AA3058" si="29484">(N3058*V3055+O3058*U3055+P3058*V3058+Q3058*U3058)</f>
        <v>0</v>
      </c>
      <c r="AB3058" s="8"/>
      <c r="AC3058" s="29">
        <v>0</v>
      </c>
      <c r="AD3058" s="33">
        <f t="shared" ref="AD3058" si="29485">IF(0=(1-$AD$8*$AE$8*$B3055^2),10^14,$B3055*$AD$8/(1-$AD$8*$AE$8*$B3055^2))</f>
        <v>-0.11653837546627065</v>
      </c>
      <c r="AE3058" s="31">
        <v>1</v>
      </c>
      <c r="AF3058" s="32">
        <v>0</v>
      </c>
      <c r="AH3058" s="29">
        <f t="shared" ref="AH3058" si="29486">X3058*AC3055+Z3058*AC3058-Y3058*AD3055-AA3058*AD3058</f>
        <v>0</v>
      </c>
      <c r="AI3058" s="33">
        <f t="shared" ref="AI3058" si="29487">(X3058*AD3055+Y3058*AC3055+Z3058*AD3058+AA3058*AC3058)</f>
        <v>-0.26349575687750815</v>
      </c>
      <c r="AJ3058" s="31">
        <f t="shared" ref="AJ3058" si="29488">X3058*AE3055+Z3058*AE3058-Y3058*AF3055-AA3058*AF3058</f>
        <v>0.97674024314785723</v>
      </c>
      <c r="AK3058" s="32">
        <f t="shared" ref="AK3058" si="29489">(X3058*AF3055+Y3058*AE3055+Z3058*AF3058+AA3058*AE3058)</f>
        <v>0</v>
      </c>
      <c r="AL3058" s="8"/>
      <c r="AM3058" s="29">
        <v>0</v>
      </c>
      <c r="AN3058" s="33">
        <v>0</v>
      </c>
      <c r="AO3058" s="31">
        <v>1</v>
      </c>
      <c r="AP3058" s="32">
        <v>0</v>
      </c>
      <c r="AR3058" s="29">
        <f t="shared" ref="AR3058" si="29490">AH3058*AM3055+AJ3058*AM3058-AI3058*AN3055-AK3058*AN3058</f>
        <v>0</v>
      </c>
      <c r="AS3058" s="33">
        <f t="shared" ref="AS3058" si="29491">(AH3058*AN3055+AI3058*AM3055+AJ3058*AN3058+AK3058*AM3058)</f>
        <v>-0.26349575687750815</v>
      </c>
      <c r="AT3058" s="31">
        <f t="shared" ref="AT3058" si="29492">AH3058*AO3055+AJ3058*AO3058-AI3058*AP3055-AK3058*AP3058</f>
        <v>0.93970917623804406</v>
      </c>
      <c r="AU3058" s="32">
        <f t="shared" ref="AU3058" si="29493">(AH3058*AP3055+AI3058*AO3055+AJ3058*AP3058+AK3058*AO3058)</f>
        <v>0</v>
      </c>
      <c r="AV3058" s="8"/>
      <c r="AW3058" s="29">
        <v>0</v>
      </c>
      <c r="AX3058" s="33">
        <f t="shared" ref="AX3058" si="29494">IF(0=(1-$AX$8*$AY$8*$B3055^2),10^14,$B3055*$AX$8/(1-$AX$8*$AY$8*$B3055^2))</f>
        <v>-0.1059226841982835</v>
      </c>
      <c r="AY3058" s="31">
        <v>1</v>
      </c>
      <c r="AZ3058" s="32">
        <v>0</v>
      </c>
      <c r="BB3058" s="29">
        <f t="shared" ref="BB3058" si="29495">AR3058*AW3055+AT3058*AW3058-AS3058*AX3055-AU3058*AX3058</f>
        <v>0</v>
      </c>
      <c r="BC3058" s="33">
        <f t="shared" ref="BC3058" si="29496">(AR3058*AX3055+AS3058*AW3055+AT3058*AX3058+AU3058*AW3058)</f>
        <v>-0.3630322751903996</v>
      </c>
      <c r="BD3058" s="31">
        <f t="shared" ref="BD3058" si="29497">AR3058*AY3055+AT3058*AY3058-AS3058*AZ3055-AU3058*AZ3058</f>
        <v>0.93970917623804406</v>
      </c>
      <c r="BE3058" s="32">
        <f t="shared" ref="BE3058" si="29498">(AR3058*AZ3055+AS3058*AY3055+AT3058*AZ3058+AU3058*AY3058)</f>
        <v>0</v>
      </c>
      <c r="BF3058" s="8"/>
      <c r="BG3058" s="29">
        <v>0</v>
      </c>
      <c r="BH3058" s="33">
        <v>0</v>
      </c>
      <c r="BI3058" s="31">
        <v>1</v>
      </c>
      <c r="BJ3058" s="32">
        <v>0</v>
      </c>
      <c r="BL3058" s="29">
        <f t="shared" ref="BL3058" si="29499">BB3058*BG3055+BD3058*BG3058-BC3058*BH3055-BE3058*BH3058</f>
        <v>0</v>
      </c>
      <c r="BM3058" s="33">
        <f t="shared" ref="BM3058" si="29500">(BB3058*BH3055+BC3058*BG3055+BD3058*BH3058+BE3058*BG3058)</f>
        <v>-0.3630322751903996</v>
      </c>
      <c r="BN3058" s="31">
        <f t="shared" ref="BN3058" si="29501">BB3058*BI3055+BD3058*BI3058-BC3058*BJ3055-BE3058*BJ3058</f>
        <v>0.92176947816343502</v>
      </c>
      <c r="BO3058" s="32">
        <f t="shared" ref="BO3058" si="29502">(BB3058*BJ3055+BC3058*BI3055+BD3058*BJ3058+BE3058*BI3058)</f>
        <v>0</v>
      </c>
      <c r="BP3058" s="8"/>
      <c r="BQ3058" s="19">
        <f t="shared" ref="BQ3058:BQ3121" si="29503">1/$BR$8</f>
        <v>1</v>
      </c>
      <c r="BR3058" s="47">
        <v>0</v>
      </c>
      <c r="BS3058" s="48">
        <v>1</v>
      </c>
      <c r="BT3058" s="49">
        <v>0</v>
      </c>
      <c r="BV3058" s="29">
        <f t="shared" ref="BV3058" si="29504">BL3058*BQ3055+BN3058*BQ3058-BM3058*BR3055-BO3058*BR3058</f>
        <v>0.92176947816343502</v>
      </c>
      <c r="BW3058" s="33">
        <f t="shared" ref="BW3058" si="29505">(BL3058*BR3055+BM3058*BQ3055+BN3058*BR3058+BO3058*BQ3058)</f>
        <v>-0.3630322751903996</v>
      </c>
      <c r="BX3058" s="31">
        <f t="shared" ref="BX3058" si="29506">BL3058*BS3055+BN3058*BS3058-BM3058*BT3055-BO3058*BT3058</f>
        <v>0.92176947816343502</v>
      </c>
      <c r="BY3058" s="32">
        <f t="shared" ref="BY3058" si="29507">(BL3058*BT3055+BM3058*BS3055+BN3058*BT3058+BO3058*BS3058)</f>
        <v>0</v>
      </c>
      <c r="CA3058" s="50">
        <f t="shared" ref="CA3058" si="29508">(180/PI())*ATAN(-1*(BW3055+BW3058)/(BV3055+BV3058))</f>
        <v>22.85824216948857</v>
      </c>
      <c r="CC3058" s="137">
        <f t="shared" ref="CC3058" si="29509">20*LOG(((1-(10^(CA3055/20)^2)*(1-((1-CC3055)/(1+CC3055))^2))^0.5))</f>
        <v>-31.246705869220762</v>
      </c>
      <c r="CD3058" s="9"/>
      <c r="CE3058" s="38"/>
      <c r="CF3058" s="38"/>
      <c r="CG3058" s="38"/>
      <c r="CH3058" s="38"/>
    </row>
    <row r="3059" spans="2:91" ht="18.600000000000001" customHeight="1">
      <c r="CC3059" s="42"/>
    </row>
    <row r="3060" spans="2:91" ht="18.600000000000001" customHeight="1" thickBot="1">
      <c r="E3060" s="22" t="s">
        <v>4</v>
      </c>
      <c r="J3060" s="22" t="s">
        <v>5</v>
      </c>
      <c r="O3060" s="22" t="s">
        <v>6</v>
      </c>
      <c r="T3060" s="22" t="s">
        <v>7</v>
      </c>
      <c r="Y3060" s="22" t="s">
        <v>8</v>
      </c>
      <c r="AD3060" s="22" t="s">
        <v>65</v>
      </c>
      <c r="AI3060" s="22" t="s">
        <v>9</v>
      </c>
      <c r="AN3060" s="22" t="s">
        <v>66</v>
      </c>
      <c r="AS3060" s="22" t="s">
        <v>51</v>
      </c>
      <c r="AX3060" s="22" t="s">
        <v>67</v>
      </c>
      <c r="BC3060" s="22" t="s">
        <v>52</v>
      </c>
      <c r="BH3060" s="22" t="s">
        <v>68</v>
      </c>
      <c r="BM3060" s="22" t="s">
        <v>63</v>
      </c>
      <c r="BQ3060" s="23" t="s">
        <v>69</v>
      </c>
      <c r="BR3060" s="23"/>
      <c r="BS3060" s="24"/>
      <c r="BT3060" s="24"/>
      <c r="BU3060" s="24"/>
      <c r="BW3060" s="22" t="s">
        <v>64</v>
      </c>
    </row>
    <row r="3061" spans="2:91" ht="18.600000000000001" customHeight="1" thickBot="1">
      <c r="D3061" s="249" t="s">
        <v>103</v>
      </c>
      <c r="E3061" s="250"/>
      <c r="F3061" s="251" t="s">
        <v>104</v>
      </c>
      <c r="G3061" s="252"/>
      <c r="H3061" s="229"/>
      <c r="I3061" s="253" t="s">
        <v>11</v>
      </c>
      <c r="J3061" s="254"/>
      <c r="K3061" s="255" t="s">
        <v>12</v>
      </c>
      <c r="L3061" s="256"/>
      <c r="M3061" s="24"/>
      <c r="N3061" s="253" t="s">
        <v>105</v>
      </c>
      <c r="O3061" s="254"/>
      <c r="P3061" s="255" t="s">
        <v>106</v>
      </c>
      <c r="Q3061" s="256"/>
      <c r="R3061" s="24"/>
      <c r="S3061" s="249" t="s">
        <v>107</v>
      </c>
      <c r="T3061" s="250"/>
      <c r="U3061" s="251" t="s">
        <v>108</v>
      </c>
      <c r="V3061" s="252"/>
      <c r="W3061" s="8"/>
      <c r="X3061" s="253" t="s">
        <v>109</v>
      </c>
      <c r="Y3061" s="254"/>
      <c r="Z3061" s="255" t="s">
        <v>110</v>
      </c>
      <c r="AA3061" s="256"/>
      <c r="AB3061" s="8"/>
      <c r="AC3061" s="253" t="s">
        <v>111</v>
      </c>
      <c r="AD3061" s="254"/>
      <c r="AE3061" s="255" t="s">
        <v>14</v>
      </c>
      <c r="AF3061" s="256"/>
      <c r="AG3061" s="8"/>
      <c r="AH3061" s="253" t="s">
        <v>112</v>
      </c>
      <c r="AI3061" s="254"/>
      <c r="AJ3061" s="255" t="s">
        <v>113</v>
      </c>
      <c r="AK3061" s="256"/>
      <c r="AL3061" s="8"/>
      <c r="AM3061" s="249" t="s">
        <v>114</v>
      </c>
      <c r="AN3061" s="250"/>
      <c r="AO3061" s="251" t="s">
        <v>115</v>
      </c>
      <c r="AP3061" s="252"/>
      <c r="AQ3061" s="24"/>
      <c r="AR3061" s="253" t="s">
        <v>116</v>
      </c>
      <c r="AS3061" s="254"/>
      <c r="AT3061" s="255" t="s">
        <v>13</v>
      </c>
      <c r="AU3061" s="256"/>
      <c r="AV3061" s="4"/>
      <c r="AW3061" s="253" t="s">
        <v>117</v>
      </c>
      <c r="AX3061" s="254"/>
      <c r="AY3061" s="255" t="s">
        <v>118</v>
      </c>
      <c r="AZ3061" s="256"/>
      <c r="BA3061" s="8"/>
      <c r="BB3061" s="253" t="s">
        <v>119</v>
      </c>
      <c r="BC3061" s="254"/>
      <c r="BD3061" s="255" t="s">
        <v>120</v>
      </c>
      <c r="BE3061" s="256"/>
      <c r="BF3061" s="4"/>
      <c r="BG3061" s="249" t="s">
        <v>121</v>
      </c>
      <c r="BH3061" s="250"/>
      <c r="BI3061" s="251" t="s">
        <v>122</v>
      </c>
      <c r="BJ3061" s="252"/>
      <c r="BK3061" s="4"/>
      <c r="BL3061" s="253" t="s">
        <v>123</v>
      </c>
      <c r="BM3061" s="254"/>
      <c r="BN3061" s="255" t="s">
        <v>124</v>
      </c>
      <c r="BO3061" s="256"/>
      <c r="BP3061" s="4"/>
      <c r="BQ3061" s="253" t="s">
        <v>125</v>
      </c>
      <c r="BR3061" s="254"/>
      <c r="BS3061" s="255" t="s">
        <v>126</v>
      </c>
      <c r="BT3061" s="256"/>
      <c r="BU3061" s="8"/>
      <c r="BV3061" s="253" t="s">
        <v>127</v>
      </c>
      <c r="BW3061" s="254"/>
      <c r="BX3061" s="255" t="s">
        <v>128</v>
      </c>
      <c r="BY3061" s="256"/>
      <c r="CA3061" s="27" t="s">
        <v>15</v>
      </c>
      <c r="CC3061" s="133" t="s">
        <v>70</v>
      </c>
      <c r="CD3061" s="9"/>
      <c r="CE3061" s="38"/>
      <c r="CF3061" s="38"/>
      <c r="CG3061" s="38"/>
      <c r="CH3061" s="38"/>
    </row>
    <row r="3062" spans="2:91" ht="18.600000000000001" customHeight="1" thickTop="1" thickBot="1">
      <c r="B3062" s="129">
        <v>8.2600000000000104</v>
      </c>
      <c r="D3062" s="29">
        <v>1</v>
      </c>
      <c r="E3062" s="30">
        <v>0</v>
      </c>
      <c r="F3062" s="31">
        <v>0</v>
      </c>
      <c r="G3062" s="32">
        <f t="shared" ref="G3062:G3125" si="29510">-1/($E$8*$B3062)</f>
        <v>-7.9803874092009591E-2</v>
      </c>
      <c r="I3062" s="29">
        <v>1</v>
      </c>
      <c r="J3062" s="33">
        <v>0</v>
      </c>
      <c r="K3062" s="31">
        <v>0</v>
      </c>
      <c r="L3062" s="32">
        <v>0</v>
      </c>
      <c r="N3062" s="29">
        <f t="shared" ref="N3062" si="29511">D3062*I3062+F3062*I3065-E3062*J3062-G3062*J3065</f>
        <v>0.98808496212492258</v>
      </c>
      <c r="O3062" s="33">
        <f t="shared" ref="O3062" si="29512">(D3062*J3062+E3062*I3062+F3062*J3065+G3062*I3065)</f>
        <v>0</v>
      </c>
      <c r="P3062" s="31">
        <f t="shared" ref="P3062" si="29513">D3062*K3062+F3062*K3065-E3062*L3062-G3062*L3065</f>
        <v>0</v>
      </c>
      <c r="Q3062" s="32">
        <f t="shared" ref="Q3062" si="29514">(D3062*L3062+E3062*K3062+F3062*L3065+G3062*K3065)</f>
        <v>-7.9803874092009591E-2</v>
      </c>
      <c r="S3062" s="29">
        <v>1</v>
      </c>
      <c r="T3062" s="30">
        <v>0</v>
      </c>
      <c r="U3062" s="31">
        <v>0</v>
      </c>
      <c r="V3062" s="32">
        <f t="shared" ref="V3062:V3125" si="29515">-1/($T$8*$B3062)</f>
        <v>-0.15503268765133152</v>
      </c>
      <c r="X3062" s="29">
        <f t="shared" ref="X3062" si="29516">N3062*S3062+P3062*S3065-O3062*T3062-Q3062*T3065</f>
        <v>0.98808496212492258</v>
      </c>
      <c r="Y3062" s="33">
        <f t="shared" ref="Y3062" si="29517">(N3062*T3062+O3062*S3062+P3062*T3065+Q3062*S3065)</f>
        <v>0</v>
      </c>
      <c r="Z3062" s="31">
        <f t="shared" ref="Z3062" si="29518">N3062*U3062+P3062*U3065-O3062*V3062-Q3062*V3065</f>
        <v>0</v>
      </c>
      <c r="AA3062" s="32">
        <f t="shared" ref="AA3062" si="29519">(N3062*V3062+O3062*U3062+P3062*V3065+Q3062*U3065)</f>
        <v>-0.23298934139810046</v>
      </c>
      <c r="AB3062" s="8"/>
      <c r="AC3062" s="29">
        <v>1</v>
      </c>
      <c r="AD3062" s="33">
        <v>0</v>
      </c>
      <c r="AE3062" s="31">
        <v>0</v>
      </c>
      <c r="AF3062" s="32">
        <v>0</v>
      </c>
      <c r="AH3062" s="29">
        <f t="shared" ref="AH3062" si="29520">X3062*AC3062+Z3062*AC3065-Y3062*AD3062-AA3062*AD3065</f>
        <v>0.9609996121896297</v>
      </c>
      <c r="AI3062" s="33">
        <f t="shared" ref="AI3062" si="29521">(X3062*AD3062+Y3062*AC3062+Z3062*AD3065+AA3062*AC3065)</f>
        <v>0</v>
      </c>
      <c r="AJ3062" s="31">
        <f t="shared" ref="AJ3062" si="29522">X3062*AE3062+Z3062*AE3065-Y3062*AF3062-AA3062*AF3065</f>
        <v>0</v>
      </c>
      <c r="AK3062" s="32">
        <f t="shared" ref="AK3062" si="29523">(X3062*AF3062+Y3062*AE3062+Z3062*AF3065+AA3062*AE3065)</f>
        <v>-0.23298934139810046</v>
      </c>
      <c r="AL3062" s="8"/>
      <c r="AM3062" s="29">
        <v>1</v>
      </c>
      <c r="AN3062" s="30">
        <v>0</v>
      </c>
      <c r="AO3062" s="31">
        <v>0</v>
      </c>
      <c r="AP3062" s="32">
        <f t="shared" ref="AP3062:AP3125" si="29524">-1/($AN$8*$B3062)</f>
        <v>-0.14019733656174316</v>
      </c>
      <c r="AR3062" s="29">
        <f t="shared" ref="AR3062" si="29525">AH3062*AM3062+AJ3062*AM3065-AI3062*AN3062-AK3062*AN3065</f>
        <v>0.9609996121896297</v>
      </c>
      <c r="AS3062" s="33">
        <f t="shared" ref="AS3062" si="29526">(AH3062*AN3062+AI3062*AM3062+AJ3062*AN3065+AK3062*AM3065)</f>
        <v>0</v>
      </c>
      <c r="AT3062" s="31">
        <f t="shared" ref="AT3062" si="29527">AH3062*AO3062+AJ3062*AO3065-AI3062*AP3062-AK3062*AP3065</f>
        <v>0</v>
      </c>
      <c r="AU3062" s="32">
        <f t="shared" ref="AU3062" si="29528">(AH3062*AP3062+AI3062*AO3062+AJ3062*AP3065+AK3062*AO3065)</f>
        <v>-0.36771892746395463</v>
      </c>
      <c r="AV3062" s="8"/>
      <c r="AW3062" s="29">
        <v>1</v>
      </c>
      <c r="AX3062" s="33">
        <v>0</v>
      </c>
      <c r="AY3062" s="31">
        <v>0</v>
      </c>
      <c r="AZ3062" s="32">
        <v>0</v>
      </c>
      <c r="BB3062" s="29">
        <f t="shared" ref="BB3062" si="29529">AR3062*AW3062+AT3062*AW3065-AS3062*AX3062-AU3062*AX3065</f>
        <v>0.92214530760905922</v>
      </c>
      <c r="BC3062" s="33">
        <f t="shared" ref="BC3062" si="29530">(AR3062*AX3062+AS3062*AW3062+AT3062*AX3065+AU3062*AW3065)</f>
        <v>0</v>
      </c>
      <c r="BD3062" s="31">
        <f t="shared" ref="BD3062" si="29531">AR3062*AY3062+AT3062*AY3065-AS3062*AZ3062-AU3062*AZ3065</f>
        <v>0</v>
      </c>
      <c r="BE3062" s="32">
        <f t="shared" ref="BE3062" si="29532">(AR3062*AZ3062+AS3062*AY3062+AT3062*AZ3065+AU3062*AY3065)</f>
        <v>-0.36771892746395463</v>
      </c>
      <c r="BF3062" s="8"/>
      <c r="BG3062" s="29">
        <v>1</v>
      </c>
      <c r="BH3062" s="30">
        <v>0</v>
      </c>
      <c r="BI3062" s="31">
        <v>0</v>
      </c>
      <c r="BJ3062" s="32">
        <f t="shared" ref="BJ3062:BJ3125" si="29533">-1/($BH$8*$B3062)</f>
        <v>-4.929661016949146E-2</v>
      </c>
      <c r="BL3062" s="29">
        <f t="shared" ref="BL3062" si="29534">BB3062*BG3062+BD3062*BG3065-BC3062*BH3062-BE3062*BH3065</f>
        <v>0.92214530760905922</v>
      </c>
      <c r="BM3062" s="33">
        <f t="shared" ref="BM3062" si="29535">(BB3062*BH3062+BC3062*BG3062+BD3062*BH3065+BE3062*BG3065)</f>
        <v>0</v>
      </c>
      <c r="BN3062" s="31">
        <f t="shared" ref="BN3062" si="29536">BB3062*BI3062+BD3062*BI3065-BC3062*BJ3062-BE3062*BJ3065</f>
        <v>0</v>
      </c>
      <c r="BO3062" s="32">
        <f t="shared" ref="BO3062" si="29537">(BB3062*BJ3062+BC3062*BI3062+BD3062*BJ3065+BE3062*BI3065)</f>
        <v>-0.4131775652127842</v>
      </c>
      <c r="BP3062" s="8"/>
      <c r="BQ3062" s="34">
        <v>1</v>
      </c>
      <c r="BR3062" s="35">
        <v>0</v>
      </c>
      <c r="BS3062" s="11">
        <v>0</v>
      </c>
      <c r="BT3062" s="36">
        <v>0</v>
      </c>
      <c r="BV3062" s="29">
        <f t="shared" ref="BV3062" si="29538">BL3062*BQ3062+BN3062*BQ3065-BM3062*BR3062-BO3062*BR3065</f>
        <v>0.92214530760905922</v>
      </c>
      <c r="BW3062" s="33">
        <f t="shared" ref="BW3062" si="29539">(BL3062*BR3062+BM3062*BQ3062+BN3062*BR3065+BO3062*BQ3065)</f>
        <v>-0.4131775652127842</v>
      </c>
      <c r="BX3062" s="31">
        <f t="shared" ref="BX3062" si="29540">BL3062*BS3062+BN3062*BS3065-BM3062*BT3062-BO3062*BT3065</f>
        <v>0</v>
      </c>
      <c r="BY3062" s="32">
        <f t="shared" ref="BY3062" si="29541">(BL3062*BT3062+BM3062*BS3062+BN3062*BT3065+BO3062*BS3065)</f>
        <v>-0.4131775652127842</v>
      </c>
      <c r="CA3062" s="37">
        <f t="shared" ref="CA3062" si="29542">20*LOG(((1+$BR$8)/$BR$8)/((BV3062+BV3065)^2+(BW3062+BW3065)^2)^0.5)</f>
        <v>-2.8219423666556429E-3</v>
      </c>
      <c r="CC3062" s="134">
        <f t="shared" ref="CC3062" si="29543">((BV3062^2+BW3062^2)^0.5)/((BV3065^2+BW3065^2)^0.5)</f>
        <v>1.0199408089971469</v>
      </c>
      <c r="CD3062" s="9"/>
      <c r="CE3062" s="38"/>
      <c r="CF3062" s="38"/>
      <c r="CG3062" s="38"/>
      <c r="CH3062" s="38"/>
      <c r="CM3062" s="129">
        <v>8.2400000000000109</v>
      </c>
    </row>
    <row r="3063" spans="2:91" ht="18.600000000000001" customHeight="1" thickBot="1">
      <c r="D3063" s="39"/>
      <c r="G3063" s="40"/>
      <c r="I3063" s="39"/>
      <c r="L3063" s="40"/>
      <c r="N3063" s="39"/>
      <c r="Q3063" s="40"/>
      <c r="S3063" s="39"/>
      <c r="V3063" s="40"/>
      <c r="X3063" s="39"/>
      <c r="AA3063" s="40"/>
      <c r="AC3063" s="39"/>
      <c r="AF3063" s="40"/>
      <c r="AH3063" s="39"/>
      <c r="AK3063" s="40"/>
      <c r="AM3063" s="39"/>
      <c r="AP3063" s="40"/>
      <c r="AR3063" s="39"/>
      <c r="AU3063" s="40"/>
      <c r="AW3063" s="39"/>
      <c r="AZ3063" s="40"/>
      <c r="BB3063" s="39"/>
      <c r="BE3063" s="40"/>
      <c r="BG3063" s="39"/>
      <c r="BJ3063" s="40"/>
      <c r="BL3063" s="39"/>
      <c r="BO3063" s="40"/>
      <c r="BQ3063" s="34"/>
      <c r="BR3063" s="11"/>
      <c r="BS3063" s="11"/>
      <c r="BT3063" s="41"/>
      <c r="BV3063" s="39"/>
      <c r="BY3063" s="40"/>
      <c r="CC3063" s="135"/>
      <c r="CD3063" s="9"/>
      <c r="CE3063" s="38"/>
      <c r="CF3063" s="38"/>
      <c r="CG3063" s="38"/>
      <c r="CH3063" s="38"/>
    </row>
    <row r="3064" spans="2:91" ht="18.600000000000001" customHeight="1" thickBot="1">
      <c r="D3064" s="258" t="s">
        <v>129</v>
      </c>
      <c r="E3064" s="259"/>
      <c r="F3064" s="260" t="s">
        <v>130</v>
      </c>
      <c r="G3064" s="261"/>
      <c r="H3064" s="229"/>
      <c r="I3064" s="258" t="s">
        <v>131</v>
      </c>
      <c r="J3064" s="259"/>
      <c r="K3064" s="260" t="s">
        <v>132</v>
      </c>
      <c r="L3064" s="261"/>
      <c r="N3064" s="253" t="s">
        <v>133</v>
      </c>
      <c r="O3064" s="254"/>
      <c r="P3064" s="255" t="s">
        <v>134</v>
      </c>
      <c r="Q3064" s="256"/>
      <c r="S3064" s="258" t="s">
        <v>135</v>
      </c>
      <c r="T3064" s="259"/>
      <c r="U3064" s="260" t="s">
        <v>136</v>
      </c>
      <c r="V3064" s="261"/>
      <c r="W3064" s="8"/>
      <c r="X3064" s="253" t="s">
        <v>137</v>
      </c>
      <c r="Y3064" s="254"/>
      <c r="Z3064" s="255" t="s">
        <v>138</v>
      </c>
      <c r="AA3064" s="256"/>
      <c r="AB3064" s="8"/>
      <c r="AC3064" s="258" t="s">
        <v>139</v>
      </c>
      <c r="AD3064" s="259"/>
      <c r="AE3064" s="260" t="s">
        <v>140</v>
      </c>
      <c r="AF3064" s="261"/>
      <c r="AG3064" s="8"/>
      <c r="AH3064" s="253" t="s">
        <v>141</v>
      </c>
      <c r="AI3064" s="254"/>
      <c r="AJ3064" s="255" t="s">
        <v>142</v>
      </c>
      <c r="AK3064" s="256"/>
      <c r="AL3064" s="8"/>
      <c r="AM3064" s="258" t="s">
        <v>143</v>
      </c>
      <c r="AN3064" s="259"/>
      <c r="AO3064" s="260" t="s">
        <v>144</v>
      </c>
      <c r="AP3064" s="261"/>
      <c r="AR3064" s="253" t="s">
        <v>145</v>
      </c>
      <c r="AS3064" s="254"/>
      <c r="AT3064" s="255" t="s">
        <v>146</v>
      </c>
      <c r="AU3064" s="256"/>
      <c r="AV3064" s="4"/>
      <c r="AW3064" s="258" t="s">
        <v>147</v>
      </c>
      <c r="AX3064" s="259"/>
      <c r="AY3064" s="260" t="s">
        <v>148</v>
      </c>
      <c r="AZ3064" s="261"/>
      <c r="BA3064" s="8"/>
      <c r="BB3064" s="253" t="s">
        <v>149</v>
      </c>
      <c r="BC3064" s="254"/>
      <c r="BD3064" s="255" t="s">
        <v>150</v>
      </c>
      <c r="BE3064" s="256"/>
      <c r="BF3064" s="4"/>
      <c r="BG3064" s="258" t="s">
        <v>151</v>
      </c>
      <c r="BH3064" s="259"/>
      <c r="BI3064" s="260" t="s">
        <v>152</v>
      </c>
      <c r="BJ3064" s="261"/>
      <c r="BK3064" s="4"/>
      <c r="BL3064" s="253" t="s">
        <v>153</v>
      </c>
      <c r="BM3064" s="254"/>
      <c r="BN3064" s="255" t="s">
        <v>154</v>
      </c>
      <c r="BO3064" s="256"/>
      <c r="BP3064" s="4"/>
      <c r="BQ3064" s="258" t="s">
        <v>155</v>
      </c>
      <c r="BR3064" s="259"/>
      <c r="BS3064" s="260" t="s">
        <v>156</v>
      </c>
      <c r="BT3064" s="261"/>
      <c r="BU3064" s="8"/>
      <c r="BV3064" s="253" t="s">
        <v>157</v>
      </c>
      <c r="BW3064" s="254"/>
      <c r="BX3064" s="255" t="s">
        <v>158</v>
      </c>
      <c r="BY3064" s="256"/>
      <c r="CA3064" s="46" t="s">
        <v>16</v>
      </c>
      <c r="CC3064" s="136" t="s">
        <v>71</v>
      </c>
      <c r="CD3064" s="9"/>
      <c r="CE3064" s="38"/>
      <c r="CF3064" s="38"/>
      <c r="CG3064" s="38"/>
      <c r="CH3064" s="38"/>
    </row>
    <row r="3065" spans="2:91" ht="18.600000000000001" customHeight="1" thickTop="1" thickBot="1">
      <c r="D3065" s="29">
        <v>0</v>
      </c>
      <c r="E3065" s="33">
        <v>0</v>
      </c>
      <c r="F3065" s="31">
        <v>1</v>
      </c>
      <c r="G3065" s="32">
        <v>0</v>
      </c>
      <c r="I3065" s="29">
        <v>0</v>
      </c>
      <c r="J3065" s="33">
        <f t="shared" ref="J3065" si="29544">IF(0=(1-$J$8*$K$8*$B3062^2),10^14,$B3062*$J$8/(1-$J$8*$K$8*$B3062^2))</f>
        <v>-0.14930400322846513</v>
      </c>
      <c r="K3065" s="31">
        <v>1</v>
      </c>
      <c r="L3065" s="32">
        <v>0</v>
      </c>
      <c r="N3065" s="29">
        <f t="shared" ref="N3065" si="29545">D3065*I3062+F3065*I3065-E3065*J3062-G3065*J3065</f>
        <v>0</v>
      </c>
      <c r="O3065" s="33">
        <f t="shared" ref="O3065" si="29546">(D3065*J3062+E3065*I3062+F3065*J3065+G3065*I3065)</f>
        <v>-0.14930400322846513</v>
      </c>
      <c r="P3065" s="31">
        <f t="shared" ref="P3065" si="29547">D3065*K3062+F3065*K3065-E3065*L3062-G3065*L3065</f>
        <v>1</v>
      </c>
      <c r="Q3065" s="32">
        <f t="shared" ref="Q3065" si="29548">(D3065*L3062+E3065*K3062+F3065*L3065+G3065*K3065)</f>
        <v>0</v>
      </c>
      <c r="S3065" s="29">
        <v>0</v>
      </c>
      <c r="T3065" s="33">
        <v>0</v>
      </c>
      <c r="U3065" s="31">
        <v>1</v>
      </c>
      <c r="V3065" s="32">
        <v>0</v>
      </c>
      <c r="X3065" s="29">
        <f t="shared" ref="X3065" si="29549">N3065*S3062+P3065*S3065-O3065*T3062-Q3065*T3065</f>
        <v>0</v>
      </c>
      <c r="Y3065" s="33">
        <f t="shared" ref="Y3065" si="29550">(N3065*T3062+O3065*S3062+P3065*T3065+Q3065*S3065)</f>
        <v>-0.14930400322846513</v>
      </c>
      <c r="Z3065" s="31">
        <f t="shared" ref="Z3065" si="29551">N3065*U3062+P3065*U3065-O3065*V3062-Q3065*V3065</f>
        <v>0.97685299910238799</v>
      </c>
      <c r="AA3065" s="32">
        <f t="shared" ref="AA3065" si="29552">(N3065*V3062+O3065*U3062+P3065*V3065+Q3065*U3065)</f>
        <v>0</v>
      </c>
      <c r="AB3065" s="8"/>
      <c r="AC3065" s="29">
        <v>0</v>
      </c>
      <c r="AD3065" s="33">
        <f t="shared" ref="AD3065" si="29553">IF(0=(1-$AD$8*$AE$8*$B3062^2),10^14,$B3062*$AD$8/(1-$AD$8*$AE$8*$B3062^2))</f>
        <v>-0.11625145499258321</v>
      </c>
      <c r="AE3065" s="31">
        <v>1</v>
      </c>
      <c r="AF3065" s="32">
        <v>0</v>
      </c>
      <c r="AH3065" s="29">
        <f t="shared" ref="AH3065" si="29554">X3065*AC3062+Z3065*AC3065-Y3065*AD3062-AA3065*AD3065</f>
        <v>0</v>
      </c>
      <c r="AI3065" s="33">
        <f t="shared" ref="AI3065" si="29555">(X3065*AD3062+Y3065*AC3062+Z3065*AD3065+AA3065*AC3065)</f>
        <v>-0.26286458568798632</v>
      </c>
      <c r="AJ3065" s="31">
        <f t="shared" ref="AJ3065" si="29556">X3065*AE3062+Z3065*AE3065-Y3065*AF3062-AA3065*AF3065</f>
        <v>0.97685299910238799</v>
      </c>
      <c r="AK3065" s="32">
        <f t="shared" ref="AK3065" si="29557">(X3065*AF3062+Y3065*AE3062+Z3065*AF3065+AA3065*AE3065)</f>
        <v>0</v>
      </c>
      <c r="AL3065" s="8"/>
      <c r="AM3065" s="29">
        <v>0</v>
      </c>
      <c r="AN3065" s="33">
        <v>0</v>
      </c>
      <c r="AO3065" s="31">
        <v>1</v>
      </c>
      <c r="AP3065" s="32">
        <v>0</v>
      </c>
      <c r="AR3065" s="29">
        <f t="shared" ref="AR3065" si="29558">AH3065*AM3062+AJ3065*AM3065-AI3065*AN3062-AK3065*AN3065</f>
        <v>0</v>
      </c>
      <c r="AS3065" s="33">
        <f t="shared" ref="AS3065" si="29559">(AH3065*AN3062+AI3065*AM3062+AJ3065*AN3065+AK3065*AM3065)</f>
        <v>-0.26286458568798632</v>
      </c>
      <c r="AT3065" s="31">
        <f t="shared" ref="AT3065" si="29560">AH3065*AO3062+AJ3065*AO3065-AI3065*AP3062-AK3065*AP3065</f>
        <v>0.94000008431252624</v>
      </c>
      <c r="AU3065" s="32">
        <f t="shared" ref="AU3065" si="29561">(AH3065*AP3062+AI3065*AO3062+AJ3065*AP3065+AK3065*AO3065)</f>
        <v>0</v>
      </c>
      <c r="AV3065" s="8"/>
      <c r="AW3065" s="29">
        <v>0</v>
      </c>
      <c r="AX3065" s="33">
        <f t="shared" ref="AX3065" si="29562">IF(0=(1-$AX$8*$AY$8*$B3062^2),10^14,$B3062*$AX$8/(1-$AX$8*$AY$8*$B3062^2))</f>
        <v>-0.10566305316002302</v>
      </c>
      <c r="AY3065" s="31">
        <v>1</v>
      </c>
      <c r="AZ3065" s="32">
        <v>0</v>
      </c>
      <c r="BB3065" s="29">
        <f t="shared" ref="BB3065" si="29563">AR3065*AW3062+AT3065*AW3065-AS3065*AX3062-AU3065*AX3065</f>
        <v>0</v>
      </c>
      <c r="BC3065" s="33">
        <f t="shared" ref="BC3065" si="29564">(AR3065*AX3062+AS3065*AW3062+AT3065*AX3065+AU3065*AW3065)</f>
        <v>-0.36218786456712693</v>
      </c>
      <c r="BD3065" s="31">
        <f t="shared" ref="BD3065" si="29565">AR3065*AY3062+AT3065*AY3065-AS3065*AZ3062-AU3065*AZ3065</f>
        <v>0.94000008431252624</v>
      </c>
      <c r="BE3065" s="32">
        <f t="shared" ref="BE3065" si="29566">(AR3065*AZ3062+AS3065*AY3062+AT3065*AZ3065+AU3065*AY3065)</f>
        <v>0</v>
      </c>
      <c r="BF3065" s="8"/>
      <c r="BG3065" s="29">
        <v>0</v>
      </c>
      <c r="BH3065" s="33">
        <v>0</v>
      </c>
      <c r="BI3065" s="31">
        <v>1</v>
      </c>
      <c r="BJ3065" s="32">
        <v>0</v>
      </c>
      <c r="BL3065" s="29">
        <f t="shared" ref="BL3065" si="29567">BB3065*BG3062+BD3065*BG3065-BC3065*BH3062-BE3065*BH3065</f>
        <v>0</v>
      </c>
      <c r="BM3065" s="33">
        <f t="shared" ref="BM3065" si="29568">(BB3065*BH3062+BC3065*BG3062+BD3065*BH3065+BE3065*BG3065)</f>
        <v>-0.36218786456712693</v>
      </c>
      <c r="BN3065" s="31">
        <f t="shared" ref="BN3065" si="29569">BB3065*BI3062+BD3065*BI3065-BC3065*BJ3062-BE3065*BJ3065</f>
        <v>0.92214545034483997</v>
      </c>
      <c r="BO3065" s="32">
        <f t="shared" ref="BO3065" si="29570">(BB3065*BJ3062+BC3065*BI3062+BD3065*BJ3065+BE3065*BI3065)</f>
        <v>0</v>
      </c>
      <c r="BP3065" s="8"/>
      <c r="BQ3065" s="19">
        <f t="shared" ref="BQ3065:BQ3128" si="29571">1/$BR$8</f>
        <v>1</v>
      </c>
      <c r="BR3065" s="47">
        <v>0</v>
      </c>
      <c r="BS3065" s="48">
        <v>1</v>
      </c>
      <c r="BT3065" s="49">
        <v>0</v>
      </c>
      <c r="BV3065" s="29">
        <f t="shared" ref="BV3065" si="29572">BL3065*BQ3062+BN3065*BQ3065-BM3065*BR3062-BO3065*BR3065</f>
        <v>0.92214545034483997</v>
      </c>
      <c r="BW3065" s="33">
        <f t="shared" ref="BW3065" si="29573">(BL3065*BR3062+BM3065*BQ3062+BN3065*BR3065+BO3065*BQ3065)</f>
        <v>-0.36218786456712693</v>
      </c>
      <c r="BX3065" s="31">
        <f t="shared" ref="BX3065" si="29574">BL3065*BS3062+BN3065*BS3065-BM3065*BT3062-BO3065*BT3065</f>
        <v>0.92214545034483997</v>
      </c>
      <c r="BY3065" s="32">
        <f t="shared" ref="BY3065" si="29575">(BL3065*BT3062+BM3065*BS3062+BN3065*BT3065+BO3065*BS3065)</f>
        <v>0</v>
      </c>
      <c r="CA3065" s="50">
        <f t="shared" ref="CA3065" si="29576">(180/PI())*ATAN(-1*(BW3062+BW3065)/(BV3062+BV3065))</f>
        <v>22.802560406046783</v>
      </c>
      <c r="CC3065" s="137">
        <f t="shared" ref="CC3065" si="29577">20*LOG(((1-(10^(CA3062/20)^2)*(1-((1-CC3062)/(1+CC3062))^2))^0.5))</f>
        <v>-31.267039288644</v>
      </c>
      <c r="CD3065" s="9"/>
      <c r="CE3065" s="38"/>
      <c r="CF3065" s="38"/>
      <c r="CG3065" s="38"/>
      <c r="CH3065" s="38"/>
    </row>
    <row r="3066" spans="2:91" ht="18.600000000000001" customHeight="1">
      <c r="CC3066" s="42"/>
    </row>
    <row r="3067" spans="2:91" ht="18.600000000000001" customHeight="1" thickBot="1">
      <c r="E3067" s="22" t="s">
        <v>4</v>
      </c>
      <c r="J3067" s="22" t="s">
        <v>5</v>
      </c>
      <c r="O3067" s="22" t="s">
        <v>6</v>
      </c>
      <c r="T3067" s="22" t="s">
        <v>7</v>
      </c>
      <c r="Y3067" s="22" t="s">
        <v>8</v>
      </c>
      <c r="AD3067" s="22" t="s">
        <v>65</v>
      </c>
      <c r="AI3067" s="22" t="s">
        <v>9</v>
      </c>
      <c r="AN3067" s="22" t="s">
        <v>66</v>
      </c>
      <c r="AS3067" s="22" t="s">
        <v>51</v>
      </c>
      <c r="AX3067" s="22" t="s">
        <v>67</v>
      </c>
      <c r="BC3067" s="22" t="s">
        <v>52</v>
      </c>
      <c r="BH3067" s="22" t="s">
        <v>68</v>
      </c>
      <c r="BM3067" s="22" t="s">
        <v>63</v>
      </c>
      <c r="BQ3067" s="23" t="s">
        <v>69</v>
      </c>
      <c r="BR3067" s="23"/>
      <c r="BS3067" s="24"/>
      <c r="BT3067" s="24"/>
      <c r="BU3067" s="24"/>
      <c r="BW3067" s="22" t="s">
        <v>64</v>
      </c>
    </row>
    <row r="3068" spans="2:91" ht="18.600000000000001" customHeight="1" thickBot="1">
      <c r="D3068" s="249" t="s">
        <v>103</v>
      </c>
      <c r="E3068" s="250"/>
      <c r="F3068" s="251" t="s">
        <v>104</v>
      </c>
      <c r="G3068" s="252"/>
      <c r="H3068" s="229"/>
      <c r="I3068" s="253" t="s">
        <v>11</v>
      </c>
      <c r="J3068" s="254"/>
      <c r="K3068" s="255" t="s">
        <v>12</v>
      </c>
      <c r="L3068" s="256"/>
      <c r="M3068" s="24"/>
      <c r="N3068" s="253" t="s">
        <v>105</v>
      </c>
      <c r="O3068" s="254"/>
      <c r="P3068" s="255" t="s">
        <v>106</v>
      </c>
      <c r="Q3068" s="256"/>
      <c r="R3068" s="24"/>
      <c r="S3068" s="249" t="s">
        <v>107</v>
      </c>
      <c r="T3068" s="250"/>
      <c r="U3068" s="251" t="s">
        <v>108</v>
      </c>
      <c r="V3068" s="252"/>
      <c r="W3068" s="8"/>
      <c r="X3068" s="253" t="s">
        <v>109</v>
      </c>
      <c r="Y3068" s="254"/>
      <c r="Z3068" s="255" t="s">
        <v>110</v>
      </c>
      <c r="AA3068" s="256"/>
      <c r="AB3068" s="8"/>
      <c r="AC3068" s="253" t="s">
        <v>111</v>
      </c>
      <c r="AD3068" s="254"/>
      <c r="AE3068" s="255" t="s">
        <v>14</v>
      </c>
      <c r="AF3068" s="256"/>
      <c r="AG3068" s="8"/>
      <c r="AH3068" s="253" t="s">
        <v>112</v>
      </c>
      <c r="AI3068" s="254"/>
      <c r="AJ3068" s="255" t="s">
        <v>113</v>
      </c>
      <c r="AK3068" s="256"/>
      <c r="AL3068" s="8"/>
      <c r="AM3068" s="249" t="s">
        <v>114</v>
      </c>
      <c r="AN3068" s="250"/>
      <c r="AO3068" s="251" t="s">
        <v>115</v>
      </c>
      <c r="AP3068" s="252"/>
      <c r="AQ3068" s="24"/>
      <c r="AR3068" s="253" t="s">
        <v>116</v>
      </c>
      <c r="AS3068" s="254"/>
      <c r="AT3068" s="255" t="s">
        <v>13</v>
      </c>
      <c r="AU3068" s="256"/>
      <c r="AV3068" s="4"/>
      <c r="AW3068" s="253" t="s">
        <v>117</v>
      </c>
      <c r="AX3068" s="254"/>
      <c r="AY3068" s="255" t="s">
        <v>118</v>
      </c>
      <c r="AZ3068" s="256"/>
      <c r="BA3068" s="8"/>
      <c r="BB3068" s="253" t="s">
        <v>119</v>
      </c>
      <c r="BC3068" s="254"/>
      <c r="BD3068" s="255" t="s">
        <v>120</v>
      </c>
      <c r="BE3068" s="256"/>
      <c r="BF3068" s="4"/>
      <c r="BG3068" s="249" t="s">
        <v>121</v>
      </c>
      <c r="BH3068" s="250"/>
      <c r="BI3068" s="251" t="s">
        <v>122</v>
      </c>
      <c r="BJ3068" s="252"/>
      <c r="BK3068" s="4"/>
      <c r="BL3068" s="253" t="s">
        <v>123</v>
      </c>
      <c r="BM3068" s="254"/>
      <c r="BN3068" s="255" t="s">
        <v>124</v>
      </c>
      <c r="BO3068" s="256"/>
      <c r="BP3068" s="4"/>
      <c r="BQ3068" s="253" t="s">
        <v>125</v>
      </c>
      <c r="BR3068" s="254"/>
      <c r="BS3068" s="255" t="s">
        <v>126</v>
      </c>
      <c r="BT3068" s="256"/>
      <c r="BU3068" s="8"/>
      <c r="BV3068" s="253" t="s">
        <v>127</v>
      </c>
      <c r="BW3068" s="254"/>
      <c r="BX3068" s="255" t="s">
        <v>128</v>
      </c>
      <c r="BY3068" s="256"/>
      <c r="CA3068" s="27" t="s">
        <v>15</v>
      </c>
      <c r="CC3068" s="133" t="s">
        <v>70</v>
      </c>
      <c r="CD3068" s="9"/>
      <c r="CE3068" s="38"/>
      <c r="CF3068" s="38"/>
      <c r="CG3068" s="38"/>
      <c r="CH3068" s="38"/>
    </row>
    <row r="3069" spans="2:91" ht="18.600000000000001" customHeight="1" thickTop="1" thickBot="1">
      <c r="B3069" s="129">
        <v>8.28000000000001</v>
      </c>
      <c r="D3069" s="29">
        <v>1</v>
      </c>
      <c r="E3069" s="30">
        <v>0</v>
      </c>
      <c r="F3069" s="31">
        <v>0</v>
      </c>
      <c r="G3069" s="32">
        <f t="shared" ref="G3069:G3132" si="29578">-1/($E$8*$B3069)</f>
        <v>-7.9611111111111008E-2</v>
      </c>
      <c r="I3069" s="29">
        <v>1</v>
      </c>
      <c r="J3069" s="33">
        <v>0</v>
      </c>
      <c r="K3069" s="31">
        <v>0</v>
      </c>
      <c r="L3069" s="32">
        <v>0</v>
      </c>
      <c r="N3069" s="29">
        <f t="shared" ref="N3069" si="29579">D3069*I3069+F3069*I3072-E3069*J3069-G3069*J3072</f>
        <v>0.98814258248772358</v>
      </c>
      <c r="O3069" s="33">
        <f t="shared" ref="O3069" si="29580">(D3069*J3069+E3069*I3069+F3069*J3072+G3069*I3072)</f>
        <v>0</v>
      </c>
      <c r="P3069" s="31">
        <f t="shared" ref="P3069" si="29581">D3069*K3069+F3069*K3072-E3069*L3069-G3069*L3072</f>
        <v>0</v>
      </c>
      <c r="Q3069" s="32">
        <f t="shared" ref="Q3069" si="29582">(D3069*L3069+E3069*K3069+F3069*L3072+G3069*K3072)</f>
        <v>-7.9611111111111008E-2</v>
      </c>
      <c r="S3069" s="29">
        <v>1</v>
      </c>
      <c r="T3069" s="30">
        <v>0</v>
      </c>
      <c r="U3069" s="31">
        <v>0</v>
      </c>
      <c r="V3069" s="32">
        <f t="shared" ref="V3069:V3132" si="29583">-1/($T$8*$B3069)</f>
        <v>-0.15465821256038628</v>
      </c>
      <c r="X3069" s="29">
        <f t="shared" ref="X3069" si="29584">N3069*S3069+P3069*S3072-O3069*T3069-Q3069*T3072</f>
        <v>0.98814258248772358</v>
      </c>
      <c r="Y3069" s="33">
        <f t="shared" ref="Y3069" si="29585">(N3069*T3069+O3069*S3069+P3069*T3072+Q3069*S3072)</f>
        <v>0</v>
      </c>
      <c r="Z3069" s="31">
        <f t="shared" ref="Z3069" si="29586">N3069*U3069+P3069*U3072-O3069*V3069-Q3069*V3072</f>
        <v>0</v>
      </c>
      <c r="AA3069" s="32">
        <f t="shared" ref="AA3069" si="29587">(N3069*V3069+O3069*U3069+P3069*V3072+Q3069*U3072)</f>
        <v>-0.23243547667346642</v>
      </c>
      <c r="AB3069" s="8"/>
      <c r="AC3069" s="29">
        <v>1</v>
      </c>
      <c r="AD3069" s="33">
        <v>0</v>
      </c>
      <c r="AE3069" s="31">
        <v>0</v>
      </c>
      <c r="AF3069" s="32">
        <v>0</v>
      </c>
      <c r="AH3069" s="29">
        <f t="shared" ref="AH3069" si="29588">X3069*AC3069+Z3069*AC3072-Y3069*AD3069-AA3069*AD3072</f>
        <v>0.96118798040092357</v>
      </c>
      <c r="AI3069" s="33">
        <f t="shared" ref="AI3069" si="29589">(X3069*AD3069+Y3069*AC3069+Z3069*AD3072+AA3069*AC3072)</f>
        <v>0</v>
      </c>
      <c r="AJ3069" s="31">
        <f t="shared" ref="AJ3069" si="29590">X3069*AE3069+Z3069*AE3072-Y3069*AF3069-AA3069*AF3072</f>
        <v>0</v>
      </c>
      <c r="AK3069" s="32">
        <f t="shared" ref="AK3069" si="29591">(X3069*AF3069+Y3069*AE3069+Z3069*AF3072+AA3069*AE3072)</f>
        <v>-0.23243547667346642</v>
      </c>
      <c r="AL3069" s="8"/>
      <c r="AM3069" s="29">
        <v>1</v>
      </c>
      <c r="AN3069" s="30">
        <v>0</v>
      </c>
      <c r="AO3069" s="31">
        <v>0</v>
      </c>
      <c r="AP3069" s="32">
        <f t="shared" ref="AP3069:AP3132" si="29592">-1/($AN$8*$B3069)</f>
        <v>-0.13985869565217374</v>
      </c>
      <c r="AR3069" s="29">
        <f t="shared" ref="AR3069" si="29593">AH3069*AM3069+AJ3069*AM3072-AI3069*AN3069-AK3069*AN3072</f>
        <v>0.96118798040092357</v>
      </c>
      <c r="AS3069" s="33">
        <f t="shared" ref="AS3069" si="29594">(AH3069*AN3069+AI3069*AM3069+AJ3069*AN3072+AK3069*AM3072)</f>
        <v>0</v>
      </c>
      <c r="AT3069" s="31">
        <f t="shared" ref="AT3069" si="29595">AH3069*AO3069+AJ3069*AO3072-AI3069*AP3069-AK3069*AP3072</f>
        <v>0</v>
      </c>
      <c r="AU3069" s="32">
        <f t="shared" ref="AU3069" si="29596">(AH3069*AP3069+AI3069*AO3069+AJ3069*AP3072+AK3069*AO3072)</f>
        <v>-0.36686597388888675</v>
      </c>
      <c r="AV3069" s="8"/>
      <c r="AW3069" s="29">
        <v>1</v>
      </c>
      <c r="AX3069" s="33">
        <v>0</v>
      </c>
      <c r="AY3069" s="31">
        <v>0</v>
      </c>
      <c r="AZ3069" s="32">
        <v>0</v>
      </c>
      <c r="BB3069" s="29">
        <f t="shared" ref="BB3069" si="29597">AR3069*AW3069+AT3069*AW3072-AS3069*AX3069-AU3069*AX3072</f>
        <v>0.92251858271131637</v>
      </c>
      <c r="BC3069" s="33">
        <f t="shared" ref="BC3069" si="29598">(AR3069*AX3069+AS3069*AW3069+AT3069*AX3072+AU3069*AW3072)</f>
        <v>0</v>
      </c>
      <c r="BD3069" s="31">
        <f t="shared" ref="BD3069" si="29599">AR3069*AY3069+AT3069*AY3072-AS3069*AZ3069-AU3069*AZ3072</f>
        <v>0</v>
      </c>
      <c r="BE3069" s="32">
        <f t="shared" ref="BE3069" si="29600">(AR3069*AZ3069+AS3069*AY3069+AT3069*AZ3072+AU3069*AY3072)</f>
        <v>-0.36686597388888675</v>
      </c>
      <c r="BF3069" s="8"/>
      <c r="BG3069" s="29">
        <v>1</v>
      </c>
      <c r="BH3069" s="30">
        <v>0</v>
      </c>
      <c r="BI3069" s="31">
        <v>0</v>
      </c>
      <c r="BJ3069" s="32">
        <f t="shared" ref="BJ3069:BJ3132" si="29601">-1/($BH$8*$B3069)</f>
        <v>-4.9177536231883999E-2</v>
      </c>
      <c r="BL3069" s="29">
        <f t="shared" ref="BL3069" si="29602">BB3069*BG3069+BD3069*BG3072-BC3069*BH3069-BE3069*BH3072</f>
        <v>0.92251858271131637</v>
      </c>
      <c r="BM3069" s="33">
        <f t="shared" ref="BM3069" si="29603">(BB3069*BH3069+BC3069*BG3069+BD3069*BH3072+BE3069*BG3072)</f>
        <v>0</v>
      </c>
      <c r="BN3069" s="31">
        <f t="shared" ref="BN3069" si="29604">BB3069*BI3069+BD3069*BI3072-BC3069*BJ3069-BE3069*BJ3072</f>
        <v>0</v>
      </c>
      <c r="BO3069" s="32">
        <f t="shared" ref="BO3069" si="29605">(BB3069*BJ3069+BC3069*BI3069+BD3069*BJ3072+BE3069*BI3072)</f>
        <v>-0.41223316491475881</v>
      </c>
      <c r="BP3069" s="8"/>
      <c r="BQ3069" s="34">
        <v>1</v>
      </c>
      <c r="BR3069" s="35">
        <v>0</v>
      </c>
      <c r="BS3069" s="11">
        <v>0</v>
      </c>
      <c r="BT3069" s="36">
        <v>0</v>
      </c>
      <c r="BV3069" s="29">
        <f t="shared" ref="BV3069" si="29606">BL3069*BQ3069+BN3069*BQ3072-BM3069*BR3069-BO3069*BR3072</f>
        <v>0.92251858271131637</v>
      </c>
      <c r="BW3069" s="33">
        <f t="shared" ref="BW3069" si="29607">(BL3069*BR3069+BM3069*BQ3069+BN3069*BR3072+BO3069*BQ3072)</f>
        <v>-0.41223316491475881</v>
      </c>
      <c r="BX3069" s="31">
        <f t="shared" ref="BX3069" si="29608">BL3069*BS3069+BN3069*BS3072-BM3069*BT3069-BO3069*BT3072</f>
        <v>0</v>
      </c>
      <c r="BY3069" s="32">
        <f t="shared" ref="BY3069" si="29609">(BL3069*BT3069+BM3069*BS3069+BN3069*BT3072+BO3069*BS3072)</f>
        <v>-0.41223316491475881</v>
      </c>
      <c r="CA3069" s="37">
        <f t="shared" ref="CA3069" si="29610">20*LOG(((1+$BR$8)/$BR$8)/((BV3069+BV3072)^2+(BW3069+BW3072)^2)^0.5)</f>
        <v>-2.8104665805253424E-3</v>
      </c>
      <c r="CC3069" s="134">
        <f t="shared" ref="CC3069" si="29611">((BV3069^2+BW3069^2)^0.5)/((BV3072^2+BW3072^2)^0.5)</f>
        <v>1.01985362720591</v>
      </c>
      <c r="CD3069" s="9"/>
      <c r="CE3069" s="38"/>
      <c r="CF3069" s="38"/>
      <c r="CG3069" s="38"/>
      <c r="CH3069" s="38"/>
      <c r="CM3069" s="129">
        <v>8.2600000000000104</v>
      </c>
    </row>
    <row r="3070" spans="2:91" ht="18.600000000000001" customHeight="1" thickBot="1">
      <c r="D3070" s="39"/>
      <c r="G3070" s="40"/>
      <c r="I3070" s="39"/>
      <c r="L3070" s="40"/>
      <c r="N3070" s="39"/>
      <c r="Q3070" s="40"/>
      <c r="S3070" s="39"/>
      <c r="V3070" s="40"/>
      <c r="X3070" s="39"/>
      <c r="AA3070" s="40"/>
      <c r="AC3070" s="39"/>
      <c r="AF3070" s="40"/>
      <c r="AH3070" s="39"/>
      <c r="AK3070" s="40"/>
      <c r="AM3070" s="39"/>
      <c r="AP3070" s="40"/>
      <c r="AR3070" s="39"/>
      <c r="AU3070" s="40"/>
      <c r="AW3070" s="39"/>
      <c r="AZ3070" s="40"/>
      <c r="BB3070" s="39"/>
      <c r="BE3070" s="40"/>
      <c r="BG3070" s="39"/>
      <c r="BJ3070" s="40"/>
      <c r="BL3070" s="39"/>
      <c r="BO3070" s="40"/>
      <c r="BQ3070" s="34"/>
      <c r="BR3070" s="11"/>
      <c r="BS3070" s="11"/>
      <c r="BT3070" s="41"/>
      <c r="BV3070" s="39"/>
      <c r="BY3070" s="40"/>
      <c r="CC3070" s="135"/>
      <c r="CD3070" s="9"/>
      <c r="CE3070" s="38"/>
      <c r="CF3070" s="38"/>
      <c r="CG3070" s="38"/>
      <c r="CH3070" s="38"/>
    </row>
    <row r="3071" spans="2:91" ht="18.600000000000001" customHeight="1" thickBot="1">
      <c r="D3071" s="258" t="s">
        <v>129</v>
      </c>
      <c r="E3071" s="259"/>
      <c r="F3071" s="260" t="s">
        <v>130</v>
      </c>
      <c r="G3071" s="261"/>
      <c r="H3071" s="229"/>
      <c r="I3071" s="258" t="s">
        <v>131</v>
      </c>
      <c r="J3071" s="259"/>
      <c r="K3071" s="260" t="s">
        <v>132</v>
      </c>
      <c r="L3071" s="261"/>
      <c r="N3071" s="253" t="s">
        <v>133</v>
      </c>
      <c r="O3071" s="254"/>
      <c r="P3071" s="255" t="s">
        <v>134</v>
      </c>
      <c r="Q3071" s="256"/>
      <c r="S3071" s="258" t="s">
        <v>135</v>
      </c>
      <c r="T3071" s="259"/>
      <c r="U3071" s="260" t="s">
        <v>136</v>
      </c>
      <c r="V3071" s="261"/>
      <c r="W3071" s="8"/>
      <c r="X3071" s="253" t="s">
        <v>137</v>
      </c>
      <c r="Y3071" s="254"/>
      <c r="Z3071" s="255" t="s">
        <v>138</v>
      </c>
      <c r="AA3071" s="256"/>
      <c r="AB3071" s="8"/>
      <c r="AC3071" s="258" t="s">
        <v>139</v>
      </c>
      <c r="AD3071" s="259"/>
      <c r="AE3071" s="260" t="s">
        <v>140</v>
      </c>
      <c r="AF3071" s="261"/>
      <c r="AG3071" s="8"/>
      <c r="AH3071" s="253" t="s">
        <v>141</v>
      </c>
      <c r="AI3071" s="254"/>
      <c r="AJ3071" s="255" t="s">
        <v>142</v>
      </c>
      <c r="AK3071" s="256"/>
      <c r="AL3071" s="8"/>
      <c r="AM3071" s="258" t="s">
        <v>143</v>
      </c>
      <c r="AN3071" s="259"/>
      <c r="AO3071" s="260" t="s">
        <v>144</v>
      </c>
      <c r="AP3071" s="261"/>
      <c r="AR3071" s="253" t="s">
        <v>145</v>
      </c>
      <c r="AS3071" s="254"/>
      <c r="AT3071" s="255" t="s">
        <v>146</v>
      </c>
      <c r="AU3071" s="256"/>
      <c r="AV3071" s="4"/>
      <c r="AW3071" s="258" t="s">
        <v>147</v>
      </c>
      <c r="AX3071" s="259"/>
      <c r="AY3071" s="260" t="s">
        <v>148</v>
      </c>
      <c r="AZ3071" s="261"/>
      <c r="BA3071" s="8"/>
      <c r="BB3071" s="253" t="s">
        <v>149</v>
      </c>
      <c r="BC3071" s="254"/>
      <c r="BD3071" s="255" t="s">
        <v>150</v>
      </c>
      <c r="BE3071" s="256"/>
      <c r="BF3071" s="4"/>
      <c r="BG3071" s="258" t="s">
        <v>151</v>
      </c>
      <c r="BH3071" s="259"/>
      <c r="BI3071" s="260" t="s">
        <v>152</v>
      </c>
      <c r="BJ3071" s="261"/>
      <c r="BK3071" s="4"/>
      <c r="BL3071" s="253" t="s">
        <v>153</v>
      </c>
      <c r="BM3071" s="254"/>
      <c r="BN3071" s="255" t="s">
        <v>154</v>
      </c>
      <c r="BO3071" s="256"/>
      <c r="BP3071" s="4"/>
      <c r="BQ3071" s="258" t="s">
        <v>155</v>
      </c>
      <c r="BR3071" s="259"/>
      <c r="BS3071" s="260" t="s">
        <v>156</v>
      </c>
      <c r="BT3071" s="261"/>
      <c r="BU3071" s="8"/>
      <c r="BV3071" s="253" t="s">
        <v>157</v>
      </c>
      <c r="BW3071" s="254"/>
      <c r="BX3071" s="255" t="s">
        <v>158</v>
      </c>
      <c r="BY3071" s="256"/>
      <c r="CA3071" s="46" t="s">
        <v>16</v>
      </c>
      <c r="CC3071" s="136" t="s">
        <v>71</v>
      </c>
      <c r="CD3071" s="9"/>
      <c r="CE3071" s="38"/>
      <c r="CF3071" s="38"/>
      <c r="CG3071" s="38"/>
      <c r="CH3071" s="38"/>
    </row>
    <row r="3072" spans="2:91" ht="18.600000000000001" customHeight="1" thickTop="1" thickBot="1">
      <c r="D3072" s="29">
        <v>0</v>
      </c>
      <c r="E3072" s="33">
        <v>0</v>
      </c>
      <c r="F3072" s="31">
        <v>1</v>
      </c>
      <c r="G3072" s="32">
        <v>0</v>
      </c>
      <c r="I3072" s="29">
        <v>0</v>
      </c>
      <c r="J3072" s="33">
        <f t="shared" ref="J3072" si="29612">IF(0=(1-$J$8*$K$8*$B3069^2),10^14,$B3069*$J$8/(1-$J$8*$K$8*$B3069^2))</f>
        <v>-0.1489417412567868</v>
      </c>
      <c r="K3072" s="31">
        <v>1</v>
      </c>
      <c r="L3072" s="32">
        <v>0</v>
      </c>
      <c r="N3072" s="29">
        <f t="shared" ref="N3072" si="29613">D3072*I3069+F3072*I3072-E3072*J3069-G3072*J3072</f>
        <v>0</v>
      </c>
      <c r="O3072" s="33">
        <f t="shared" ref="O3072" si="29614">(D3072*J3069+E3072*I3069+F3072*J3072+G3072*I3072)</f>
        <v>-0.1489417412567868</v>
      </c>
      <c r="P3072" s="31">
        <f t="shared" ref="P3072" si="29615">D3072*K3069+F3072*K3072-E3072*L3069-G3072*L3072</f>
        <v>1</v>
      </c>
      <c r="Q3072" s="32">
        <f t="shared" ref="Q3072" si="29616">(D3072*L3069+E3072*K3069+F3072*L3072+G3072*K3072)</f>
        <v>0</v>
      </c>
      <c r="S3072" s="29">
        <v>0</v>
      </c>
      <c r="T3072" s="33">
        <v>0</v>
      </c>
      <c r="U3072" s="31">
        <v>1</v>
      </c>
      <c r="V3072" s="32">
        <v>0</v>
      </c>
      <c r="X3072" s="29">
        <f t="shared" ref="X3072" si="29617">N3072*S3069+P3072*S3072-O3072*T3069-Q3072*T3072</f>
        <v>0</v>
      </c>
      <c r="Y3072" s="33">
        <f t="shared" ref="Y3072" si="29618">(N3072*T3069+O3072*S3069+P3072*T3072+Q3072*S3072)</f>
        <v>-0.1489417412567868</v>
      </c>
      <c r="Z3072" s="31">
        <f t="shared" ref="Z3072" si="29619">N3072*U3069+P3072*U3072-O3072*V3069-Q3072*V3072</f>
        <v>0.97696493652159377</v>
      </c>
      <c r="AA3072" s="32">
        <f t="shared" ref="AA3072" si="29620">(N3072*V3069+O3072*U3069+P3072*V3072+Q3072*U3072)</f>
        <v>0</v>
      </c>
      <c r="AB3072" s="8"/>
      <c r="AC3072" s="29">
        <v>0</v>
      </c>
      <c r="AD3072" s="33">
        <f t="shared" ref="AD3072" si="29621">IF(0=(1-$AD$8*$AE$8*$B3069^2),10^14,$B3069*$AD$8/(1-$AD$8*$AE$8*$B3069^2))</f>
        <v>-0.11596595525160185</v>
      </c>
      <c r="AE3072" s="31">
        <v>1</v>
      </c>
      <c r="AF3072" s="32">
        <v>0</v>
      </c>
      <c r="AH3072" s="29">
        <f t="shared" ref="AH3072" si="29622">X3072*AC3069+Z3072*AC3072-Y3072*AD3069-AA3072*AD3072</f>
        <v>0</v>
      </c>
      <c r="AI3072" s="33">
        <f t="shared" ref="AI3072" si="29623">(X3072*AD3069+Y3072*AC3069+Z3072*AD3072+AA3072*AC3072)</f>
        <v>-0.26223641336783399</v>
      </c>
      <c r="AJ3072" s="31">
        <f t="shared" ref="AJ3072" si="29624">X3072*AE3069+Z3072*AE3072-Y3072*AF3069-AA3072*AF3072</f>
        <v>0.97696493652159377</v>
      </c>
      <c r="AK3072" s="32">
        <f t="shared" ref="AK3072" si="29625">(X3072*AF3069+Y3072*AE3069+Z3072*AF3072+AA3072*AE3072)</f>
        <v>0</v>
      </c>
      <c r="AL3072" s="8"/>
      <c r="AM3072" s="29">
        <v>0</v>
      </c>
      <c r="AN3072" s="33">
        <v>0</v>
      </c>
      <c r="AO3072" s="31">
        <v>1</v>
      </c>
      <c r="AP3072" s="32">
        <v>0</v>
      </c>
      <c r="AR3072" s="29">
        <f t="shared" ref="AR3072" si="29626">AH3072*AM3069+AJ3072*AM3072-AI3072*AN3069-AK3072*AN3072</f>
        <v>0</v>
      </c>
      <c r="AS3072" s="33">
        <f t="shared" ref="AS3072" si="29627">(AH3072*AN3069+AI3072*AM3069+AJ3072*AN3072+AK3072*AM3072)</f>
        <v>-0.26223641336783399</v>
      </c>
      <c r="AT3072" s="31">
        <f t="shared" ref="AT3072" si="29628">AH3072*AO3069+AJ3072*AO3072-AI3072*AP3069-AK3072*AP3072</f>
        <v>0.94028889379546421</v>
      </c>
      <c r="AU3072" s="32">
        <f t="shared" ref="AU3072" si="29629">(AH3072*AP3069+AI3072*AO3069+AJ3072*AP3072+AK3072*AO3072)</f>
        <v>0</v>
      </c>
      <c r="AV3072" s="8"/>
      <c r="AW3072" s="29">
        <v>0</v>
      </c>
      <c r="AX3072" s="33">
        <f t="shared" ref="AX3072" si="29630">IF(0=(1-$AX$8*$AY$8*$B3069^2),10^14,$B3069*$AX$8/(1-$AX$8*$AY$8*$B3069^2))</f>
        <v>-0.10540469937754186</v>
      </c>
      <c r="AY3072" s="31">
        <v>1</v>
      </c>
      <c r="AZ3072" s="32">
        <v>0</v>
      </c>
      <c r="BB3072" s="29">
        <f t="shared" ref="BB3072" si="29631">AR3072*AW3069+AT3072*AW3072-AS3072*AX3069-AU3072*AX3072</f>
        <v>0</v>
      </c>
      <c r="BC3072" s="33">
        <f t="shared" ref="BC3072" si="29632">(AR3072*AX3069+AS3072*AW3069+AT3072*AX3072+AU3072*AW3072)</f>
        <v>-0.36134728154638629</v>
      </c>
      <c r="BD3072" s="31">
        <f t="shared" ref="BD3072" si="29633">AR3072*AY3069+AT3072*AY3072-AS3072*AZ3069-AU3072*AZ3072</f>
        <v>0.94028889379546421</v>
      </c>
      <c r="BE3072" s="32">
        <f t="shared" ref="BE3072" si="29634">(AR3072*AZ3069+AS3072*AY3069+AT3072*AZ3072+AU3072*AY3072)</f>
        <v>0</v>
      </c>
      <c r="BF3072" s="8"/>
      <c r="BG3072" s="29">
        <v>0</v>
      </c>
      <c r="BH3072" s="33">
        <v>0</v>
      </c>
      <c r="BI3072" s="31">
        <v>1</v>
      </c>
      <c r="BJ3072" s="32">
        <v>0</v>
      </c>
      <c r="BL3072" s="29">
        <f t="shared" ref="BL3072" si="29635">BB3072*BG3069+BD3072*BG3072-BC3072*BH3069-BE3072*BH3072</f>
        <v>0</v>
      </c>
      <c r="BM3072" s="33">
        <f t="shared" ref="BM3072" si="29636">(BB3072*BH3069+BC3072*BG3069+BD3072*BH3072+BE3072*BG3072)</f>
        <v>-0.36134728154638629</v>
      </c>
      <c r="BN3072" s="31">
        <f t="shared" ref="BN3072" si="29637">BB3072*BI3069+BD3072*BI3072-BC3072*BJ3069-BE3072*BJ3072</f>
        <v>0.92251872476492403</v>
      </c>
      <c r="BO3072" s="32">
        <f t="shared" ref="BO3072" si="29638">(BB3072*BJ3069+BC3072*BI3069+BD3072*BJ3072+BE3072*BI3072)</f>
        <v>0</v>
      </c>
      <c r="BP3072" s="8"/>
      <c r="BQ3072" s="19">
        <f t="shared" ref="BQ3072:BQ3135" si="29639">1/$BR$8</f>
        <v>1</v>
      </c>
      <c r="BR3072" s="47">
        <v>0</v>
      </c>
      <c r="BS3072" s="48">
        <v>1</v>
      </c>
      <c r="BT3072" s="49">
        <v>0</v>
      </c>
      <c r="BV3072" s="29">
        <f t="shared" ref="BV3072" si="29640">BL3072*BQ3069+BN3072*BQ3072-BM3072*BR3069-BO3072*BR3072</f>
        <v>0.92251872476492403</v>
      </c>
      <c r="BW3072" s="33">
        <f t="shared" ref="BW3072" si="29641">(BL3072*BR3069+BM3072*BQ3069+BN3072*BR3072+BO3072*BQ3072)</f>
        <v>-0.36134728154638629</v>
      </c>
      <c r="BX3072" s="31">
        <f t="shared" ref="BX3072" si="29642">BL3072*BS3069+BN3072*BS3072-BM3072*BT3069-BO3072*BT3072</f>
        <v>0.92251872476492403</v>
      </c>
      <c r="BY3072" s="32">
        <f t="shared" ref="BY3072" si="29643">(BL3072*BT3069+BM3072*BS3069+BN3072*BT3072+BO3072*BS3072)</f>
        <v>0</v>
      </c>
      <c r="CA3072" s="50">
        <f t="shared" ref="CA3072" si="29644">(180/PI())*ATAN(-1*(BW3069+BW3072)/(BV3069+BV3072))</f>
        <v>22.747150112377096</v>
      </c>
      <c r="CC3072" s="137">
        <f t="shared" ref="CC3072" si="29645">20*LOG(((1-(10^(CA3069/20)^2)*(1-((1-CC3069)/(1+CC3069))^2))^0.5))</f>
        <v>-31.287330653071162</v>
      </c>
      <c r="CD3072" s="9"/>
      <c r="CE3072" s="38"/>
      <c r="CF3072" s="38"/>
      <c r="CG3072" s="38"/>
      <c r="CH3072" s="38"/>
    </row>
    <row r="3073" spans="2:91" ht="18.600000000000001" customHeight="1">
      <c r="CC3073" s="42"/>
    </row>
    <row r="3074" spans="2:91" ht="18.600000000000001" customHeight="1" thickBot="1">
      <c r="E3074" s="22" t="s">
        <v>4</v>
      </c>
      <c r="J3074" s="22" t="s">
        <v>5</v>
      </c>
      <c r="O3074" s="22" t="s">
        <v>6</v>
      </c>
      <c r="T3074" s="22" t="s">
        <v>7</v>
      </c>
      <c r="Y3074" s="22" t="s">
        <v>8</v>
      </c>
      <c r="AD3074" s="22" t="s">
        <v>65</v>
      </c>
      <c r="AI3074" s="22" t="s">
        <v>9</v>
      </c>
      <c r="AN3074" s="22" t="s">
        <v>66</v>
      </c>
      <c r="AS3074" s="22" t="s">
        <v>51</v>
      </c>
      <c r="AX3074" s="22" t="s">
        <v>67</v>
      </c>
      <c r="BC3074" s="22" t="s">
        <v>52</v>
      </c>
      <c r="BH3074" s="22" t="s">
        <v>68</v>
      </c>
      <c r="BM3074" s="22" t="s">
        <v>63</v>
      </c>
      <c r="BQ3074" s="23" t="s">
        <v>69</v>
      </c>
      <c r="BR3074" s="23"/>
      <c r="BS3074" s="24"/>
      <c r="BT3074" s="24"/>
      <c r="BU3074" s="24"/>
      <c r="BW3074" s="22" t="s">
        <v>64</v>
      </c>
    </row>
    <row r="3075" spans="2:91" ht="18.600000000000001" customHeight="1" thickBot="1">
      <c r="D3075" s="249" t="s">
        <v>103</v>
      </c>
      <c r="E3075" s="250"/>
      <c r="F3075" s="251" t="s">
        <v>104</v>
      </c>
      <c r="G3075" s="252"/>
      <c r="H3075" s="229"/>
      <c r="I3075" s="253" t="s">
        <v>11</v>
      </c>
      <c r="J3075" s="254"/>
      <c r="K3075" s="255" t="s">
        <v>12</v>
      </c>
      <c r="L3075" s="256"/>
      <c r="M3075" s="24"/>
      <c r="N3075" s="253" t="s">
        <v>105</v>
      </c>
      <c r="O3075" s="254"/>
      <c r="P3075" s="255" t="s">
        <v>106</v>
      </c>
      <c r="Q3075" s="256"/>
      <c r="R3075" s="24"/>
      <c r="S3075" s="249" t="s">
        <v>107</v>
      </c>
      <c r="T3075" s="250"/>
      <c r="U3075" s="251" t="s">
        <v>108</v>
      </c>
      <c r="V3075" s="252"/>
      <c r="W3075" s="8"/>
      <c r="X3075" s="253" t="s">
        <v>109</v>
      </c>
      <c r="Y3075" s="254"/>
      <c r="Z3075" s="255" t="s">
        <v>110</v>
      </c>
      <c r="AA3075" s="256"/>
      <c r="AB3075" s="8"/>
      <c r="AC3075" s="253" t="s">
        <v>111</v>
      </c>
      <c r="AD3075" s="254"/>
      <c r="AE3075" s="255" t="s">
        <v>14</v>
      </c>
      <c r="AF3075" s="256"/>
      <c r="AG3075" s="8"/>
      <c r="AH3075" s="253" t="s">
        <v>112</v>
      </c>
      <c r="AI3075" s="254"/>
      <c r="AJ3075" s="255" t="s">
        <v>113</v>
      </c>
      <c r="AK3075" s="256"/>
      <c r="AL3075" s="8"/>
      <c r="AM3075" s="249" t="s">
        <v>114</v>
      </c>
      <c r="AN3075" s="250"/>
      <c r="AO3075" s="251" t="s">
        <v>115</v>
      </c>
      <c r="AP3075" s="252"/>
      <c r="AQ3075" s="24"/>
      <c r="AR3075" s="253" t="s">
        <v>116</v>
      </c>
      <c r="AS3075" s="254"/>
      <c r="AT3075" s="255" t="s">
        <v>13</v>
      </c>
      <c r="AU3075" s="256"/>
      <c r="AV3075" s="4"/>
      <c r="AW3075" s="253" t="s">
        <v>117</v>
      </c>
      <c r="AX3075" s="254"/>
      <c r="AY3075" s="255" t="s">
        <v>118</v>
      </c>
      <c r="AZ3075" s="256"/>
      <c r="BA3075" s="8"/>
      <c r="BB3075" s="253" t="s">
        <v>119</v>
      </c>
      <c r="BC3075" s="254"/>
      <c r="BD3075" s="255" t="s">
        <v>120</v>
      </c>
      <c r="BE3075" s="256"/>
      <c r="BF3075" s="4"/>
      <c r="BG3075" s="249" t="s">
        <v>121</v>
      </c>
      <c r="BH3075" s="250"/>
      <c r="BI3075" s="251" t="s">
        <v>122</v>
      </c>
      <c r="BJ3075" s="252"/>
      <c r="BK3075" s="4"/>
      <c r="BL3075" s="253" t="s">
        <v>123</v>
      </c>
      <c r="BM3075" s="254"/>
      <c r="BN3075" s="255" t="s">
        <v>124</v>
      </c>
      <c r="BO3075" s="256"/>
      <c r="BP3075" s="4"/>
      <c r="BQ3075" s="253" t="s">
        <v>125</v>
      </c>
      <c r="BR3075" s="254"/>
      <c r="BS3075" s="255" t="s">
        <v>126</v>
      </c>
      <c r="BT3075" s="256"/>
      <c r="BU3075" s="8"/>
      <c r="BV3075" s="253" t="s">
        <v>127</v>
      </c>
      <c r="BW3075" s="254"/>
      <c r="BX3075" s="255" t="s">
        <v>128</v>
      </c>
      <c r="BY3075" s="256"/>
      <c r="CA3075" s="27" t="s">
        <v>15</v>
      </c>
      <c r="CC3075" s="133" t="s">
        <v>70</v>
      </c>
      <c r="CD3075" s="9"/>
      <c r="CE3075" s="38"/>
      <c r="CF3075" s="38"/>
      <c r="CG3075" s="38"/>
      <c r="CH3075" s="38"/>
    </row>
    <row r="3076" spans="2:91" ht="18.600000000000001" customHeight="1" thickTop="1" thickBot="1">
      <c r="B3076" s="129">
        <v>8.3000000000000096</v>
      </c>
      <c r="D3076" s="29">
        <v>1</v>
      </c>
      <c r="E3076" s="30">
        <v>0</v>
      </c>
      <c r="F3076" s="31">
        <v>0</v>
      </c>
      <c r="G3076" s="32">
        <f t="shared" ref="G3076:G3139" si="29646">-1/($E$8*$B3076)</f>
        <v>-7.9419277108433647E-2</v>
      </c>
      <c r="I3076" s="29">
        <v>1</v>
      </c>
      <c r="J3076" s="33">
        <v>0</v>
      </c>
      <c r="K3076" s="31">
        <v>0</v>
      </c>
      <c r="L3076" s="32">
        <v>0</v>
      </c>
      <c r="N3076" s="29">
        <f t="shared" ref="N3076" si="29647">D3076*I3076+F3076*I3079-E3076*J3076-G3076*J3079</f>
        <v>0.98819978557667909</v>
      </c>
      <c r="O3076" s="33">
        <f t="shared" ref="O3076" si="29648">(D3076*J3076+E3076*I3076+F3076*J3079+G3076*I3079)</f>
        <v>0</v>
      </c>
      <c r="P3076" s="31">
        <f t="shared" ref="P3076" si="29649">D3076*K3076+F3076*K3079-E3076*L3076-G3076*L3079</f>
        <v>0</v>
      </c>
      <c r="Q3076" s="32">
        <f t="shared" ref="Q3076" si="29650">(D3076*L3076+E3076*K3076+F3076*L3079+G3076*K3079)</f>
        <v>-7.9419277108433647E-2</v>
      </c>
      <c r="S3076" s="29">
        <v>1</v>
      </c>
      <c r="T3076" s="30">
        <v>0</v>
      </c>
      <c r="U3076" s="31">
        <v>0</v>
      </c>
      <c r="V3076" s="32">
        <f t="shared" ref="V3076:V3139" si="29651">-1/($T$8*$B3076)</f>
        <v>-0.15428554216867452</v>
      </c>
      <c r="X3076" s="29">
        <f t="shared" ref="X3076" si="29652">N3076*S3076+P3076*S3079-O3076*T3076-Q3076*T3079</f>
        <v>0.98819978557667909</v>
      </c>
      <c r="Y3076" s="33">
        <f t="shared" ref="Y3076" si="29653">(N3076*T3076+O3076*S3076+P3076*T3079+Q3076*S3079)</f>
        <v>0</v>
      </c>
      <c r="Z3076" s="31">
        <f t="shared" ref="Z3076" si="29654">N3076*U3076+P3076*U3079-O3076*V3076-Q3076*V3079</f>
        <v>0</v>
      </c>
      <c r="AA3076" s="32">
        <f t="shared" ref="AA3076" si="29655">(N3076*V3076+O3076*U3076+P3076*V3079+Q3076*U3079)</f>
        <v>-0.23188421679709947</v>
      </c>
      <c r="AB3076" s="8"/>
      <c r="AC3076" s="29">
        <v>1</v>
      </c>
      <c r="AD3076" s="33">
        <v>0</v>
      </c>
      <c r="AE3076" s="31">
        <v>0</v>
      </c>
      <c r="AF3076" s="32">
        <v>0</v>
      </c>
      <c r="AH3076" s="29">
        <f t="shared" ref="AH3076" si="29656">X3076*AC3076+Z3076*AC3079-Y3076*AD3076-AA3076*AD3079</f>
        <v>0.9613749867661302</v>
      </c>
      <c r="AI3076" s="33">
        <f t="shared" ref="AI3076" si="29657">(X3076*AD3076+Y3076*AC3076+Z3076*AD3079+AA3076*AC3079)</f>
        <v>0</v>
      </c>
      <c r="AJ3076" s="31">
        <f t="shared" ref="AJ3076" si="29658">X3076*AE3076+Z3076*AE3079-Y3076*AF3076-AA3076*AF3079</f>
        <v>0</v>
      </c>
      <c r="AK3076" s="32">
        <f t="shared" ref="AK3076" si="29659">(X3076*AF3076+Y3076*AE3076+Z3076*AF3079+AA3076*AE3079)</f>
        <v>-0.23188421679709947</v>
      </c>
      <c r="AL3076" s="8"/>
      <c r="AM3076" s="29">
        <v>1</v>
      </c>
      <c r="AN3076" s="30">
        <v>0</v>
      </c>
      <c r="AO3076" s="31">
        <v>0</v>
      </c>
      <c r="AP3076" s="32">
        <f t="shared" ref="AP3076:AP3139" si="29660">-1/($AN$8*$B3076)</f>
        <v>-0.13952168674698778</v>
      </c>
      <c r="AR3076" s="29">
        <f t="shared" ref="AR3076" si="29661">AH3076*AM3076+AJ3076*AM3079-AI3076*AN3076-AK3076*AN3079</f>
        <v>0.9613749867661302</v>
      </c>
      <c r="AS3076" s="33">
        <f t="shared" ref="AS3076" si="29662">(AH3076*AN3076+AI3076*AM3076+AJ3076*AN3079+AK3076*AM3079)</f>
        <v>0</v>
      </c>
      <c r="AT3076" s="31">
        <f t="shared" ref="AT3076" si="29663">AH3076*AO3076+AJ3076*AO3079-AI3076*AP3076-AK3076*AP3079</f>
        <v>0</v>
      </c>
      <c r="AU3076" s="32">
        <f t="shared" ref="AU3076" si="29664">(AH3076*AP3076+AI3076*AO3076+AJ3076*AP3079+AK3076*AO3079)</f>
        <v>-0.36601687654707304</v>
      </c>
      <c r="AV3076" s="8"/>
      <c r="AW3076" s="29">
        <v>1</v>
      </c>
      <c r="AX3076" s="33">
        <v>0</v>
      </c>
      <c r="AY3076" s="31">
        <v>0</v>
      </c>
      <c r="AZ3076" s="32">
        <v>0</v>
      </c>
      <c r="BB3076" s="29">
        <f t="shared" ref="BB3076" si="29665">AR3076*AW3076+AT3076*AW3079-AS3076*AX3076-AU3076*AX3079</f>
        <v>0.92288918573508238</v>
      </c>
      <c r="BC3076" s="33">
        <f t="shared" ref="BC3076" si="29666">(AR3076*AX3076+AS3076*AW3076+AT3076*AX3079+AU3076*AW3079)</f>
        <v>0</v>
      </c>
      <c r="BD3076" s="31">
        <f t="shared" ref="BD3076" si="29667">AR3076*AY3076+AT3076*AY3079-AS3076*AZ3076-AU3076*AZ3079</f>
        <v>0</v>
      </c>
      <c r="BE3076" s="32">
        <f t="shared" ref="BE3076" si="29668">(AR3076*AZ3076+AS3076*AY3076+AT3076*AZ3079+AU3076*AY3079)</f>
        <v>-0.36601687654707304</v>
      </c>
      <c r="BF3076" s="8"/>
      <c r="BG3076" s="29">
        <v>1</v>
      </c>
      <c r="BH3076" s="30">
        <v>0</v>
      </c>
      <c r="BI3076" s="31">
        <v>0</v>
      </c>
      <c r="BJ3076" s="32">
        <f t="shared" ref="BJ3076:BJ3139" si="29669">-1/($BH$8*$B3076)</f>
        <v>-4.9059036144578259E-2</v>
      </c>
      <c r="BL3076" s="29">
        <f t="shared" ref="BL3076" si="29670">BB3076*BG3076+BD3076*BG3079-BC3076*BH3076-BE3076*BH3079</f>
        <v>0.92288918573508238</v>
      </c>
      <c r="BM3076" s="33">
        <f t="shared" ref="BM3076" si="29671">(BB3076*BH3076+BC3076*BG3076+BD3076*BH3079+BE3076*BG3079)</f>
        <v>0</v>
      </c>
      <c r="BN3076" s="31">
        <f t="shared" ref="BN3076" si="29672">BB3076*BI3076+BD3076*BI3079-BC3076*BJ3076-BE3076*BJ3079</f>
        <v>0</v>
      </c>
      <c r="BO3076" s="32">
        <f t="shared" ref="BO3076" si="29673">(BB3076*BJ3076+BC3076*BI3076+BD3076*BJ3079+BE3076*BI3079)</f>
        <v>-0.41129293046749082</v>
      </c>
      <c r="BP3076" s="8"/>
      <c r="BQ3076" s="34">
        <v>1</v>
      </c>
      <c r="BR3076" s="35">
        <v>0</v>
      </c>
      <c r="BS3076" s="11">
        <v>0</v>
      </c>
      <c r="BT3076" s="36">
        <v>0</v>
      </c>
      <c r="BV3076" s="29">
        <f t="shared" ref="BV3076" si="29674">BL3076*BQ3076+BN3076*BQ3079-BM3076*BR3076-BO3076*BR3079</f>
        <v>0.92288918573508238</v>
      </c>
      <c r="BW3076" s="33">
        <f t="shared" ref="BW3076" si="29675">(BL3076*BR3076+BM3076*BQ3076+BN3076*BR3079+BO3076*BQ3079)</f>
        <v>-0.41129293046749082</v>
      </c>
      <c r="BX3076" s="31">
        <f t="shared" ref="BX3076" si="29676">BL3076*BS3076+BN3076*BS3079-BM3076*BT3076-BO3076*BT3079</f>
        <v>0</v>
      </c>
      <c r="BY3076" s="32">
        <f t="shared" ref="BY3076" si="29677">(BL3076*BT3076+BM3076*BS3076+BN3076*BT3079+BO3076*BS3079)</f>
        <v>-0.41129293046749082</v>
      </c>
      <c r="CA3076" s="37">
        <f t="shared" ref="CA3076" si="29678">20*LOG(((1+$BR$8)/$BR$8)/((BV3076+BV3079)^2+(BW3076+BW3079)^2)^0.5)</f>
        <v>-2.7990542089563323E-3</v>
      </c>
      <c r="CC3076" s="134">
        <f t="shared" ref="CC3076" si="29679">((BV3076^2+BW3076^2)^0.5)/((BV3079^2+BW3079^2)^0.5)</f>
        <v>1.0197669895004204</v>
      </c>
      <c r="CD3076" s="9"/>
      <c r="CE3076" s="38"/>
      <c r="CF3076" s="38"/>
      <c r="CG3076" s="38"/>
      <c r="CH3076" s="38"/>
      <c r="CM3076" s="129">
        <v>8.28000000000001</v>
      </c>
    </row>
    <row r="3077" spans="2:91" ht="18.600000000000001" customHeight="1" thickBot="1">
      <c r="D3077" s="39"/>
      <c r="G3077" s="40"/>
      <c r="I3077" s="39"/>
      <c r="L3077" s="40"/>
      <c r="N3077" s="39"/>
      <c r="Q3077" s="40"/>
      <c r="S3077" s="39"/>
      <c r="V3077" s="40"/>
      <c r="X3077" s="39"/>
      <c r="AA3077" s="40"/>
      <c r="AC3077" s="39"/>
      <c r="AF3077" s="40"/>
      <c r="AH3077" s="39"/>
      <c r="AK3077" s="40"/>
      <c r="AM3077" s="39"/>
      <c r="AP3077" s="40"/>
      <c r="AR3077" s="39"/>
      <c r="AU3077" s="40"/>
      <c r="AW3077" s="39"/>
      <c r="AZ3077" s="40"/>
      <c r="BB3077" s="39"/>
      <c r="BE3077" s="40"/>
      <c r="BG3077" s="39"/>
      <c r="BJ3077" s="40"/>
      <c r="BL3077" s="39"/>
      <c r="BO3077" s="40"/>
      <c r="BQ3077" s="34"/>
      <c r="BR3077" s="11"/>
      <c r="BS3077" s="11"/>
      <c r="BT3077" s="41"/>
      <c r="BV3077" s="39"/>
      <c r="BY3077" s="40"/>
      <c r="CC3077" s="135"/>
      <c r="CD3077" s="9"/>
      <c r="CE3077" s="38"/>
      <c r="CF3077" s="38"/>
      <c r="CG3077" s="38"/>
      <c r="CH3077" s="38"/>
    </row>
    <row r="3078" spans="2:91" ht="18.600000000000001" customHeight="1" thickBot="1">
      <c r="D3078" s="258" t="s">
        <v>129</v>
      </c>
      <c r="E3078" s="259"/>
      <c r="F3078" s="260" t="s">
        <v>130</v>
      </c>
      <c r="G3078" s="261"/>
      <c r="H3078" s="229"/>
      <c r="I3078" s="258" t="s">
        <v>131</v>
      </c>
      <c r="J3078" s="259"/>
      <c r="K3078" s="260" t="s">
        <v>132</v>
      </c>
      <c r="L3078" s="261"/>
      <c r="N3078" s="253" t="s">
        <v>133</v>
      </c>
      <c r="O3078" s="254"/>
      <c r="P3078" s="255" t="s">
        <v>134</v>
      </c>
      <c r="Q3078" s="256"/>
      <c r="S3078" s="258" t="s">
        <v>135</v>
      </c>
      <c r="T3078" s="259"/>
      <c r="U3078" s="260" t="s">
        <v>136</v>
      </c>
      <c r="V3078" s="261"/>
      <c r="W3078" s="8"/>
      <c r="X3078" s="253" t="s">
        <v>137</v>
      </c>
      <c r="Y3078" s="254"/>
      <c r="Z3078" s="255" t="s">
        <v>138</v>
      </c>
      <c r="AA3078" s="256"/>
      <c r="AB3078" s="8"/>
      <c r="AC3078" s="258" t="s">
        <v>139</v>
      </c>
      <c r="AD3078" s="259"/>
      <c r="AE3078" s="260" t="s">
        <v>140</v>
      </c>
      <c r="AF3078" s="261"/>
      <c r="AG3078" s="8"/>
      <c r="AH3078" s="253" t="s">
        <v>141</v>
      </c>
      <c r="AI3078" s="254"/>
      <c r="AJ3078" s="255" t="s">
        <v>142</v>
      </c>
      <c r="AK3078" s="256"/>
      <c r="AL3078" s="8"/>
      <c r="AM3078" s="258" t="s">
        <v>143</v>
      </c>
      <c r="AN3078" s="259"/>
      <c r="AO3078" s="260" t="s">
        <v>144</v>
      </c>
      <c r="AP3078" s="261"/>
      <c r="AR3078" s="253" t="s">
        <v>145</v>
      </c>
      <c r="AS3078" s="254"/>
      <c r="AT3078" s="255" t="s">
        <v>146</v>
      </c>
      <c r="AU3078" s="256"/>
      <c r="AV3078" s="4"/>
      <c r="AW3078" s="258" t="s">
        <v>147</v>
      </c>
      <c r="AX3078" s="259"/>
      <c r="AY3078" s="260" t="s">
        <v>148</v>
      </c>
      <c r="AZ3078" s="261"/>
      <c r="BA3078" s="8"/>
      <c r="BB3078" s="253" t="s">
        <v>149</v>
      </c>
      <c r="BC3078" s="254"/>
      <c r="BD3078" s="255" t="s">
        <v>150</v>
      </c>
      <c r="BE3078" s="256"/>
      <c r="BF3078" s="4"/>
      <c r="BG3078" s="258" t="s">
        <v>151</v>
      </c>
      <c r="BH3078" s="259"/>
      <c r="BI3078" s="260" t="s">
        <v>152</v>
      </c>
      <c r="BJ3078" s="261"/>
      <c r="BK3078" s="4"/>
      <c r="BL3078" s="253" t="s">
        <v>153</v>
      </c>
      <c r="BM3078" s="254"/>
      <c r="BN3078" s="255" t="s">
        <v>154</v>
      </c>
      <c r="BO3078" s="256"/>
      <c r="BP3078" s="4"/>
      <c r="BQ3078" s="258" t="s">
        <v>155</v>
      </c>
      <c r="BR3078" s="259"/>
      <c r="BS3078" s="260" t="s">
        <v>156</v>
      </c>
      <c r="BT3078" s="261"/>
      <c r="BU3078" s="8"/>
      <c r="BV3078" s="253" t="s">
        <v>157</v>
      </c>
      <c r="BW3078" s="254"/>
      <c r="BX3078" s="255" t="s">
        <v>158</v>
      </c>
      <c r="BY3078" s="256"/>
      <c r="CA3078" s="46" t="s">
        <v>16</v>
      </c>
      <c r="CC3078" s="136" t="s">
        <v>71</v>
      </c>
      <c r="CD3078" s="9"/>
      <c r="CE3078" s="38"/>
      <c r="CF3078" s="38"/>
      <c r="CG3078" s="38"/>
      <c r="CH3078" s="38"/>
    </row>
    <row r="3079" spans="2:91" ht="18.600000000000001" customHeight="1" thickTop="1" thickBot="1">
      <c r="D3079" s="29">
        <v>0</v>
      </c>
      <c r="E3079" s="33">
        <v>0</v>
      </c>
      <c r="F3079" s="31">
        <v>1</v>
      </c>
      <c r="G3079" s="32">
        <v>0</v>
      </c>
      <c r="I3079" s="29">
        <v>0</v>
      </c>
      <c r="J3079" s="33">
        <f t="shared" ref="J3079" si="29680">IF(0=(1-$J$8*$K$8*$B3076^2),10^14,$B3076*$J$8/(1-$J$8*$K$8*$B3076^2))</f>
        <v>-0.14858123686028601</v>
      </c>
      <c r="K3079" s="31">
        <v>1</v>
      </c>
      <c r="L3079" s="32">
        <v>0</v>
      </c>
      <c r="N3079" s="29">
        <f t="shared" ref="N3079" si="29681">D3079*I3076+F3079*I3079-E3079*J3076-G3079*J3079</f>
        <v>0</v>
      </c>
      <c r="O3079" s="33">
        <f t="shared" ref="O3079" si="29682">(D3079*J3076+E3079*I3076+F3079*J3079+G3079*I3079)</f>
        <v>-0.14858123686028601</v>
      </c>
      <c r="P3079" s="31">
        <f t="shared" ref="P3079" si="29683">D3079*K3076+F3079*K3079-E3079*L3076-G3079*L3079</f>
        <v>1</v>
      </c>
      <c r="Q3079" s="32">
        <f t="shared" ref="Q3079" si="29684">(D3079*L3076+E3079*K3076+F3079*L3079+G3079*K3079)</f>
        <v>0</v>
      </c>
      <c r="S3079" s="29">
        <v>0</v>
      </c>
      <c r="T3079" s="33">
        <v>0</v>
      </c>
      <c r="U3079" s="31">
        <v>1</v>
      </c>
      <c r="V3079" s="32">
        <v>0</v>
      </c>
      <c r="X3079" s="29">
        <f t="shared" ref="X3079" si="29685">N3079*S3076+P3079*S3079-O3079*T3076-Q3079*T3079</f>
        <v>0</v>
      </c>
      <c r="Y3079" s="33">
        <f t="shared" ref="Y3079" si="29686">(N3079*T3076+O3079*S3076+P3079*T3079+Q3079*S3079)</f>
        <v>-0.14858123686028601</v>
      </c>
      <c r="Z3079" s="31">
        <f t="shared" ref="Z3079" si="29687">N3079*U3076+P3079*U3079-O3079*V3076-Q3079*V3079</f>
        <v>0.97707606331491847</v>
      </c>
      <c r="AA3079" s="32">
        <f t="shared" ref="AA3079" si="29688">(N3079*V3076+O3079*U3076+P3079*V3079+Q3079*U3079)</f>
        <v>0</v>
      </c>
      <c r="AB3079" s="8"/>
      <c r="AC3079" s="29">
        <v>0</v>
      </c>
      <c r="AD3079" s="33">
        <f t="shared" ref="AD3079" si="29689">IF(0=(1-$AD$8*$AE$8*$B3076^2),10^14,$B3076*$AD$8/(1-$AD$8*$AE$8*$B3076^2))</f>
        <v>-0.11568186563564527</v>
      </c>
      <c r="AE3079" s="31">
        <v>1</v>
      </c>
      <c r="AF3079" s="32">
        <v>0</v>
      </c>
      <c r="AH3079" s="29">
        <f t="shared" ref="AH3079" si="29690">X3079*AC3076+Z3079*AC3079-Y3079*AD3076-AA3079*AD3079</f>
        <v>0</v>
      </c>
      <c r="AI3079" s="33">
        <f t="shared" ref="AI3079" si="29691">(X3079*AD3076+Y3079*AC3076+Z3079*AD3079+AA3079*AC3079)</f>
        <v>-0.26161121873248766</v>
      </c>
      <c r="AJ3079" s="31">
        <f t="shared" ref="AJ3079" si="29692">X3079*AE3076+Z3079*AE3079-Y3079*AF3076-AA3079*AF3079</f>
        <v>0.97707606331491847</v>
      </c>
      <c r="AK3079" s="32">
        <f t="shared" ref="AK3079" si="29693">(X3079*AF3076+Y3079*AE3076+Z3079*AF3079+AA3079*AE3079)</f>
        <v>0</v>
      </c>
      <c r="AL3079" s="8"/>
      <c r="AM3079" s="29">
        <v>0</v>
      </c>
      <c r="AN3079" s="33">
        <v>0</v>
      </c>
      <c r="AO3079" s="31">
        <v>1</v>
      </c>
      <c r="AP3079" s="32">
        <v>0</v>
      </c>
      <c r="AR3079" s="29">
        <f t="shared" ref="AR3079" si="29694">AH3079*AM3076+AJ3079*AM3079-AI3079*AN3076-AK3079*AN3079</f>
        <v>0</v>
      </c>
      <c r="AS3079" s="33">
        <f t="shared" ref="AS3079" si="29695">(AH3079*AN3076+AI3079*AM3076+AJ3079*AN3079+AK3079*AM3079)</f>
        <v>-0.26161121873248766</v>
      </c>
      <c r="AT3079" s="31">
        <f t="shared" ref="AT3079" si="29696">AH3079*AO3076+AJ3079*AO3079-AI3079*AP3076-AK3079*AP3079</f>
        <v>0.94057562480542667</v>
      </c>
      <c r="AU3079" s="32">
        <f t="shared" ref="AU3079" si="29697">(AH3079*AP3076+AI3079*AO3076+AJ3079*AP3079+AK3079*AO3079)</f>
        <v>0</v>
      </c>
      <c r="AV3079" s="8"/>
      <c r="AW3079" s="29">
        <v>0</v>
      </c>
      <c r="AX3079" s="33">
        <f t="shared" ref="AX3079" si="29698">IF(0=(1-$AX$8*$AY$8*$B3076^2),10^14,$B3076*$AX$8/(1-$AX$8*$AY$8*$B3076^2))</f>
        <v>-0.10514761339453747</v>
      </c>
      <c r="AY3079" s="31">
        <v>1</v>
      </c>
      <c r="AZ3079" s="32">
        <v>0</v>
      </c>
      <c r="BB3079" s="29">
        <f t="shared" ref="BB3079" si="29699">AR3079*AW3076+AT3079*AW3079-AS3079*AX3076-AU3079*AX3079</f>
        <v>0</v>
      </c>
      <c r="BC3079" s="33">
        <f t="shared" ref="BC3079" si="29700">(AR3079*AX3076+AS3079*AW3076+AT3079*AX3079+AU3079*AW3079)</f>
        <v>-0.36051050089785419</v>
      </c>
      <c r="BD3079" s="31">
        <f t="shared" ref="BD3079" si="29701">AR3079*AY3076+AT3079*AY3079-AS3079*AZ3076-AU3079*AZ3079</f>
        <v>0.94057562480542667</v>
      </c>
      <c r="BE3079" s="32">
        <f t="shared" ref="BE3079" si="29702">(AR3079*AZ3076+AS3079*AY3076+AT3079*AZ3079+AU3079*AY3079)</f>
        <v>0</v>
      </c>
      <c r="BF3079" s="8"/>
      <c r="BG3079" s="29">
        <v>0</v>
      </c>
      <c r="BH3079" s="33">
        <v>0</v>
      </c>
      <c r="BI3079" s="31">
        <v>1</v>
      </c>
      <c r="BJ3079" s="32">
        <v>0</v>
      </c>
      <c r="BL3079" s="29">
        <f t="shared" ref="BL3079" si="29703">BB3079*BG3076+BD3079*BG3079-BC3079*BH3076-BE3079*BH3079</f>
        <v>0</v>
      </c>
      <c r="BM3079" s="33">
        <f t="shared" ref="BM3079" si="29704">(BB3079*BH3076+BC3079*BG3076+BD3079*BH3079+BE3079*BG3079)</f>
        <v>-0.36051050089785419</v>
      </c>
      <c r="BN3079" s="31">
        <f t="shared" ref="BN3079" si="29705">BB3079*BI3076+BD3079*BI3079-BC3079*BJ3076-BE3079*BJ3079</f>
        <v>0.92288932711137883</v>
      </c>
      <c r="BO3079" s="32">
        <f t="shared" ref="BO3079" si="29706">(BB3079*BJ3076+BC3079*BI3076+BD3079*BJ3079+BE3079*BI3079)</f>
        <v>0</v>
      </c>
      <c r="BP3079" s="8"/>
      <c r="BQ3079" s="19">
        <f t="shared" ref="BQ3079:BQ3142" si="29707">1/$BR$8</f>
        <v>1</v>
      </c>
      <c r="BR3079" s="47">
        <v>0</v>
      </c>
      <c r="BS3079" s="48">
        <v>1</v>
      </c>
      <c r="BT3079" s="49">
        <v>0</v>
      </c>
      <c r="BV3079" s="29">
        <f t="shared" ref="BV3079" si="29708">BL3079*BQ3076+BN3079*BQ3079-BM3079*BR3076-BO3079*BR3079</f>
        <v>0.92288932711137883</v>
      </c>
      <c r="BW3079" s="33">
        <f t="shared" ref="BW3079" si="29709">(BL3079*BR3076+BM3079*BQ3076+BN3079*BR3079+BO3079*BQ3079)</f>
        <v>-0.36051050089785419</v>
      </c>
      <c r="BX3079" s="31">
        <f t="shared" ref="BX3079" si="29710">BL3079*BS3076+BN3079*BS3079-BM3079*BT3076-BO3079*BT3079</f>
        <v>0.92288932711137883</v>
      </c>
      <c r="BY3079" s="32">
        <f t="shared" ref="BY3079" si="29711">(BL3079*BT3076+BM3079*BS3076+BN3079*BT3079+BO3079*BS3079)</f>
        <v>0</v>
      </c>
      <c r="CA3079" s="50">
        <f t="shared" ref="CA3079" si="29712">(180/PI())*ATAN(-1*(BW3076+BW3079)/(BV3076+BV3079))</f>
        <v>22.692009301597519</v>
      </c>
      <c r="CC3079" s="137">
        <f t="shared" ref="CC3079" si="29713">20*LOG(((1-(10^(CA3076/20)^2)*(1-((1-CC3076)/(1+CC3076))^2))^0.5))</f>
        <v>-31.307580083293903</v>
      </c>
      <c r="CD3079" s="9"/>
      <c r="CE3079" s="38"/>
      <c r="CF3079" s="38"/>
      <c r="CG3079" s="38"/>
      <c r="CH3079" s="38"/>
    </row>
    <row r="3080" spans="2:91" ht="18.600000000000001" customHeight="1">
      <c r="CC3080" s="42"/>
    </row>
    <row r="3081" spans="2:91" ht="18.600000000000001" customHeight="1" thickBot="1">
      <c r="E3081" s="22" t="s">
        <v>4</v>
      </c>
      <c r="J3081" s="22" t="s">
        <v>5</v>
      </c>
      <c r="O3081" s="22" t="s">
        <v>6</v>
      </c>
      <c r="T3081" s="22" t="s">
        <v>7</v>
      </c>
      <c r="Y3081" s="22" t="s">
        <v>8</v>
      </c>
      <c r="AD3081" s="22" t="s">
        <v>65</v>
      </c>
      <c r="AI3081" s="22" t="s">
        <v>9</v>
      </c>
      <c r="AN3081" s="22" t="s">
        <v>66</v>
      </c>
      <c r="AS3081" s="22" t="s">
        <v>51</v>
      </c>
      <c r="AX3081" s="22" t="s">
        <v>67</v>
      </c>
      <c r="BC3081" s="22" t="s">
        <v>52</v>
      </c>
      <c r="BH3081" s="22" t="s">
        <v>68</v>
      </c>
      <c r="BM3081" s="22" t="s">
        <v>63</v>
      </c>
      <c r="BQ3081" s="23" t="s">
        <v>69</v>
      </c>
      <c r="BR3081" s="23"/>
      <c r="BS3081" s="24"/>
      <c r="BT3081" s="24"/>
      <c r="BU3081" s="24"/>
      <c r="BW3081" s="22" t="s">
        <v>64</v>
      </c>
    </row>
    <row r="3082" spans="2:91" ht="18.600000000000001" customHeight="1" thickBot="1">
      <c r="D3082" s="249" t="s">
        <v>103</v>
      </c>
      <c r="E3082" s="250"/>
      <c r="F3082" s="251" t="s">
        <v>104</v>
      </c>
      <c r="G3082" s="252"/>
      <c r="H3082" s="229"/>
      <c r="I3082" s="253" t="s">
        <v>11</v>
      </c>
      <c r="J3082" s="254"/>
      <c r="K3082" s="255" t="s">
        <v>12</v>
      </c>
      <c r="L3082" s="256"/>
      <c r="M3082" s="24"/>
      <c r="N3082" s="253" t="s">
        <v>105</v>
      </c>
      <c r="O3082" s="254"/>
      <c r="P3082" s="255" t="s">
        <v>106</v>
      </c>
      <c r="Q3082" s="256"/>
      <c r="R3082" s="24"/>
      <c r="S3082" s="249" t="s">
        <v>107</v>
      </c>
      <c r="T3082" s="250"/>
      <c r="U3082" s="251" t="s">
        <v>108</v>
      </c>
      <c r="V3082" s="252"/>
      <c r="W3082" s="8"/>
      <c r="X3082" s="253" t="s">
        <v>109</v>
      </c>
      <c r="Y3082" s="254"/>
      <c r="Z3082" s="255" t="s">
        <v>110</v>
      </c>
      <c r="AA3082" s="256"/>
      <c r="AB3082" s="8"/>
      <c r="AC3082" s="253" t="s">
        <v>111</v>
      </c>
      <c r="AD3082" s="254"/>
      <c r="AE3082" s="255" t="s">
        <v>14</v>
      </c>
      <c r="AF3082" s="256"/>
      <c r="AG3082" s="8"/>
      <c r="AH3082" s="253" t="s">
        <v>112</v>
      </c>
      <c r="AI3082" s="254"/>
      <c r="AJ3082" s="255" t="s">
        <v>113</v>
      </c>
      <c r="AK3082" s="256"/>
      <c r="AL3082" s="8"/>
      <c r="AM3082" s="249" t="s">
        <v>114</v>
      </c>
      <c r="AN3082" s="250"/>
      <c r="AO3082" s="251" t="s">
        <v>115</v>
      </c>
      <c r="AP3082" s="252"/>
      <c r="AQ3082" s="24"/>
      <c r="AR3082" s="253" t="s">
        <v>116</v>
      </c>
      <c r="AS3082" s="254"/>
      <c r="AT3082" s="255" t="s">
        <v>13</v>
      </c>
      <c r="AU3082" s="256"/>
      <c r="AV3082" s="4"/>
      <c r="AW3082" s="253" t="s">
        <v>117</v>
      </c>
      <c r="AX3082" s="254"/>
      <c r="AY3082" s="255" t="s">
        <v>118</v>
      </c>
      <c r="AZ3082" s="256"/>
      <c r="BA3082" s="8"/>
      <c r="BB3082" s="253" t="s">
        <v>119</v>
      </c>
      <c r="BC3082" s="254"/>
      <c r="BD3082" s="255" t="s">
        <v>120</v>
      </c>
      <c r="BE3082" s="256"/>
      <c r="BF3082" s="4"/>
      <c r="BG3082" s="249" t="s">
        <v>121</v>
      </c>
      <c r="BH3082" s="250"/>
      <c r="BI3082" s="251" t="s">
        <v>122</v>
      </c>
      <c r="BJ3082" s="252"/>
      <c r="BK3082" s="4"/>
      <c r="BL3082" s="253" t="s">
        <v>123</v>
      </c>
      <c r="BM3082" s="254"/>
      <c r="BN3082" s="255" t="s">
        <v>124</v>
      </c>
      <c r="BO3082" s="256"/>
      <c r="BP3082" s="4"/>
      <c r="BQ3082" s="253" t="s">
        <v>125</v>
      </c>
      <c r="BR3082" s="254"/>
      <c r="BS3082" s="255" t="s">
        <v>126</v>
      </c>
      <c r="BT3082" s="256"/>
      <c r="BU3082" s="8"/>
      <c r="BV3082" s="253" t="s">
        <v>127</v>
      </c>
      <c r="BW3082" s="254"/>
      <c r="BX3082" s="255" t="s">
        <v>128</v>
      </c>
      <c r="BY3082" s="256"/>
      <c r="CA3082" s="27" t="s">
        <v>15</v>
      </c>
      <c r="CC3082" s="133" t="s">
        <v>70</v>
      </c>
      <c r="CD3082" s="9"/>
      <c r="CE3082" s="38"/>
      <c r="CF3082" s="38"/>
      <c r="CG3082" s="38"/>
      <c r="CH3082" s="38"/>
    </row>
    <row r="3083" spans="2:91" ht="18.600000000000001" customHeight="1" thickTop="1" thickBot="1">
      <c r="B3083" s="129">
        <v>8.3200000000000092</v>
      </c>
      <c r="D3083" s="29">
        <v>1</v>
      </c>
      <c r="E3083" s="30">
        <v>0</v>
      </c>
      <c r="F3083" s="31">
        <v>0</v>
      </c>
      <c r="G3083" s="32">
        <f t="shared" ref="G3083:G3146" si="29714">-1/($E$8*$B3083)</f>
        <v>-7.9228365384615307E-2</v>
      </c>
      <c r="I3083" s="29">
        <v>1</v>
      </c>
      <c r="J3083" s="33">
        <v>0</v>
      </c>
      <c r="K3083" s="31">
        <v>0</v>
      </c>
      <c r="L3083" s="32">
        <v>0</v>
      </c>
      <c r="N3083" s="29">
        <f t="shared" ref="N3083" si="29715">D3083*I3083+F3083*I3086-E3083*J3083-G3083*J3086</f>
        <v>0.98825657541412115</v>
      </c>
      <c r="O3083" s="33">
        <f t="shared" ref="O3083" si="29716">(D3083*J3083+E3083*I3083+F3083*J3086+G3083*I3086)</f>
        <v>0</v>
      </c>
      <c r="P3083" s="31">
        <f t="shared" ref="P3083" si="29717">D3083*K3083+F3083*K3086-E3083*L3083-G3083*L3086</f>
        <v>0</v>
      </c>
      <c r="Q3083" s="32">
        <f t="shared" ref="Q3083" si="29718">(D3083*L3083+E3083*K3083+F3083*L3086+G3083*K3086)</f>
        <v>-7.9228365384615307E-2</v>
      </c>
      <c r="S3083" s="29">
        <v>1</v>
      </c>
      <c r="T3083" s="30">
        <v>0</v>
      </c>
      <c r="U3083" s="31">
        <v>0</v>
      </c>
      <c r="V3083" s="32">
        <f t="shared" ref="V3083:V3146" si="29719">-1/($T$8*$B3083)</f>
        <v>-0.15391466346153829</v>
      </c>
      <c r="X3083" s="29">
        <f t="shared" ref="X3083" si="29720">N3083*S3083+P3083*S3086-O3083*T3083-Q3083*T3086</f>
        <v>0.98825657541412115</v>
      </c>
      <c r="Y3083" s="33">
        <f t="shared" ref="Y3083" si="29721">(N3083*T3083+O3083*S3083+P3083*T3086+Q3083*S3086)</f>
        <v>0</v>
      </c>
      <c r="Z3083" s="31">
        <f t="shared" ref="Z3083" si="29722">N3083*U3083+P3083*U3086-O3083*V3083-Q3083*V3086</f>
        <v>0</v>
      </c>
      <c r="AA3083" s="32">
        <f t="shared" ref="AA3083" si="29723">(N3083*V3083+O3083*U3083+P3083*V3086+Q3083*U3086)</f>
        <v>-0.2313355436031321</v>
      </c>
      <c r="AB3083" s="8"/>
      <c r="AC3083" s="29">
        <v>1</v>
      </c>
      <c r="AD3083" s="33">
        <v>0</v>
      </c>
      <c r="AE3083" s="31">
        <v>0</v>
      </c>
      <c r="AF3083" s="32">
        <v>0</v>
      </c>
      <c r="AH3083" s="29">
        <f t="shared" ref="AH3083" si="29724">X3083*AC3083+Z3083*AC3086-Y3083*AD3083-AA3083*AD3086</f>
        <v>0.96156064438536304</v>
      </c>
      <c r="AI3083" s="33">
        <f t="shared" ref="AI3083" si="29725">(X3083*AD3083+Y3083*AC3083+Z3083*AD3086+AA3083*AC3086)</f>
        <v>0</v>
      </c>
      <c r="AJ3083" s="31">
        <f t="shared" ref="AJ3083" si="29726">X3083*AE3083+Z3083*AE3086-Y3083*AF3083-AA3083*AF3086</f>
        <v>0</v>
      </c>
      <c r="AK3083" s="32">
        <f t="shared" ref="AK3083" si="29727">(X3083*AF3083+Y3083*AE3083+Z3083*AF3086+AA3083*AE3086)</f>
        <v>-0.2313355436031321</v>
      </c>
      <c r="AL3083" s="8"/>
      <c r="AM3083" s="29">
        <v>1</v>
      </c>
      <c r="AN3083" s="30">
        <v>0</v>
      </c>
      <c r="AO3083" s="31">
        <v>0</v>
      </c>
      <c r="AP3083" s="32">
        <f t="shared" ref="AP3083:AP3146" si="29728">-1/($AN$8*$B3083)</f>
        <v>-0.13918629807692293</v>
      </c>
      <c r="AR3083" s="29">
        <f t="shared" ref="AR3083" si="29729">AH3083*AM3083+AJ3083*AM3086-AI3083*AN3083-AK3083*AN3086</f>
        <v>0.96156064438536304</v>
      </c>
      <c r="AS3083" s="33">
        <f t="shared" ref="AS3083" si="29730">(AH3083*AN3083+AI3083*AM3083+AJ3083*AN3086+AK3083*AM3086)</f>
        <v>0</v>
      </c>
      <c r="AT3083" s="31">
        <f t="shared" ref="AT3083" si="29731">AH3083*AO3083+AJ3083*AO3086-AI3083*AP3083-AK3083*AP3086</f>
        <v>0</v>
      </c>
      <c r="AU3083" s="32">
        <f t="shared" ref="AU3083" si="29732">(AH3083*AP3083+AI3083*AO3083+AJ3083*AP3086+AK3083*AO3086)</f>
        <v>-0.36517161007159132</v>
      </c>
      <c r="AV3083" s="8"/>
      <c r="AW3083" s="29">
        <v>1</v>
      </c>
      <c r="AX3083" s="33">
        <v>0</v>
      </c>
      <c r="AY3083" s="31">
        <v>0</v>
      </c>
      <c r="AZ3083" s="32">
        <v>0</v>
      </c>
      <c r="BB3083" s="29">
        <f t="shared" ref="BB3083" si="29733">AR3083*AW3083+AT3083*AW3086-AS3083*AX3083-AU3083*AX3086</f>
        <v>0.92325714206384091</v>
      </c>
      <c r="BC3083" s="33">
        <f t="shared" ref="BC3083" si="29734">(AR3083*AX3083+AS3083*AW3083+AT3083*AX3086+AU3083*AW3086)</f>
        <v>0</v>
      </c>
      <c r="BD3083" s="31">
        <f t="shared" ref="BD3083" si="29735">AR3083*AY3083+AT3083*AY3086-AS3083*AZ3083-AU3083*AZ3086</f>
        <v>0</v>
      </c>
      <c r="BE3083" s="32">
        <f t="shared" ref="BE3083" si="29736">(AR3083*AZ3083+AS3083*AY3083+AT3083*AZ3086+AU3083*AY3086)</f>
        <v>-0.36517161007159132</v>
      </c>
      <c r="BF3083" s="8"/>
      <c r="BG3083" s="29">
        <v>1</v>
      </c>
      <c r="BH3083" s="30">
        <v>0</v>
      </c>
      <c r="BI3083" s="31">
        <v>0</v>
      </c>
      <c r="BJ3083" s="32">
        <f t="shared" ref="BJ3083:BJ3146" si="29737">-1/($BH$8*$B3083)</f>
        <v>-4.8941105769230719E-2</v>
      </c>
      <c r="BL3083" s="29">
        <f t="shared" ref="BL3083" si="29738">BB3083*BG3083+BD3083*BG3086-BC3083*BH3083-BE3083*BH3086</f>
        <v>0.92325714206384091</v>
      </c>
      <c r="BM3083" s="33">
        <f t="shared" ref="BM3083" si="29739">(BB3083*BH3083+BC3083*BG3083+BD3083*BH3086+BE3083*BG3086)</f>
        <v>0</v>
      </c>
      <c r="BN3083" s="31">
        <f t="shared" ref="BN3083" si="29740">BB3083*BI3083+BD3083*BI3086-BC3083*BJ3083-BE3083*BJ3086</f>
        <v>0</v>
      </c>
      <c r="BO3083" s="32">
        <f t="shared" ref="BO3083" si="29741">(BB3083*BJ3083+BC3083*BI3083+BD3083*BJ3086+BE3083*BI3086)</f>
        <v>-0.41035683551353541</v>
      </c>
      <c r="BP3083" s="8"/>
      <c r="BQ3083" s="34">
        <v>1</v>
      </c>
      <c r="BR3083" s="35">
        <v>0</v>
      </c>
      <c r="BS3083" s="11">
        <v>0</v>
      </c>
      <c r="BT3083" s="36">
        <v>0</v>
      </c>
      <c r="BV3083" s="29">
        <f t="shared" ref="BV3083" si="29742">BL3083*BQ3083+BN3083*BQ3086-BM3083*BR3083-BO3083*BR3086</f>
        <v>0.92325714206384091</v>
      </c>
      <c r="BW3083" s="33">
        <f t="shared" ref="BW3083" si="29743">(BL3083*BR3083+BM3083*BQ3083+BN3083*BR3086+BO3083*BQ3086)</f>
        <v>-0.41035683551353541</v>
      </c>
      <c r="BX3083" s="31">
        <f t="shared" ref="BX3083" si="29744">BL3083*BS3083+BN3083*BS3086-BM3083*BT3083-BO3083*BT3086</f>
        <v>0</v>
      </c>
      <c r="BY3083" s="32">
        <f t="shared" ref="BY3083" si="29745">(BL3083*BT3083+BM3083*BS3083+BN3083*BT3086+BO3083*BS3086)</f>
        <v>-0.41035683551353541</v>
      </c>
      <c r="CA3083" s="37">
        <f t="shared" ref="CA3083" si="29746">20*LOG(((1+$BR$8)/$BR$8)/((BV3083+BV3086)^2+(BW3083+BW3086)^2)^0.5)</f>
        <v>-2.7877048602480059E-3</v>
      </c>
      <c r="CC3083" s="134">
        <f t="shared" ref="CC3083" si="29747">((BV3083^2+BW3083^2)^0.5)/((BV3086^2+BW3086^2)^0.5)</f>
        <v>1.0196808916576545</v>
      </c>
      <c r="CD3083" s="9"/>
      <c r="CE3083" s="38"/>
      <c r="CF3083" s="38"/>
      <c r="CG3083" s="38"/>
      <c r="CH3083" s="38"/>
      <c r="CM3083" s="129">
        <v>8.3000000000000096</v>
      </c>
    </row>
    <row r="3084" spans="2:91" ht="18.600000000000001" customHeight="1" thickBot="1">
      <c r="D3084" s="39"/>
      <c r="G3084" s="40"/>
      <c r="I3084" s="39"/>
      <c r="L3084" s="40"/>
      <c r="N3084" s="39"/>
      <c r="Q3084" s="40"/>
      <c r="S3084" s="39"/>
      <c r="V3084" s="40"/>
      <c r="X3084" s="39"/>
      <c r="AA3084" s="40"/>
      <c r="AC3084" s="39"/>
      <c r="AF3084" s="40"/>
      <c r="AH3084" s="39"/>
      <c r="AK3084" s="40"/>
      <c r="AM3084" s="39"/>
      <c r="AP3084" s="40"/>
      <c r="AR3084" s="39"/>
      <c r="AU3084" s="40"/>
      <c r="AW3084" s="39"/>
      <c r="AZ3084" s="40"/>
      <c r="BB3084" s="39"/>
      <c r="BE3084" s="40"/>
      <c r="BG3084" s="39"/>
      <c r="BJ3084" s="40"/>
      <c r="BL3084" s="39"/>
      <c r="BO3084" s="40"/>
      <c r="BQ3084" s="34"/>
      <c r="BR3084" s="11"/>
      <c r="BS3084" s="11"/>
      <c r="BT3084" s="41"/>
      <c r="BV3084" s="39"/>
      <c r="BY3084" s="40"/>
      <c r="CC3084" s="135"/>
      <c r="CD3084" s="9"/>
      <c r="CE3084" s="38"/>
      <c r="CF3084" s="38"/>
      <c r="CG3084" s="38"/>
      <c r="CH3084" s="38"/>
    </row>
    <row r="3085" spans="2:91" ht="18.600000000000001" customHeight="1" thickBot="1">
      <c r="D3085" s="258" t="s">
        <v>129</v>
      </c>
      <c r="E3085" s="259"/>
      <c r="F3085" s="260" t="s">
        <v>130</v>
      </c>
      <c r="G3085" s="261"/>
      <c r="H3085" s="229"/>
      <c r="I3085" s="258" t="s">
        <v>131</v>
      </c>
      <c r="J3085" s="259"/>
      <c r="K3085" s="260" t="s">
        <v>132</v>
      </c>
      <c r="L3085" s="261"/>
      <c r="N3085" s="253" t="s">
        <v>133</v>
      </c>
      <c r="O3085" s="254"/>
      <c r="P3085" s="255" t="s">
        <v>134</v>
      </c>
      <c r="Q3085" s="256"/>
      <c r="S3085" s="258" t="s">
        <v>135</v>
      </c>
      <c r="T3085" s="259"/>
      <c r="U3085" s="260" t="s">
        <v>136</v>
      </c>
      <c r="V3085" s="261"/>
      <c r="W3085" s="8"/>
      <c r="X3085" s="253" t="s">
        <v>137</v>
      </c>
      <c r="Y3085" s="254"/>
      <c r="Z3085" s="255" t="s">
        <v>138</v>
      </c>
      <c r="AA3085" s="256"/>
      <c r="AB3085" s="8"/>
      <c r="AC3085" s="258" t="s">
        <v>139</v>
      </c>
      <c r="AD3085" s="259"/>
      <c r="AE3085" s="260" t="s">
        <v>140</v>
      </c>
      <c r="AF3085" s="261"/>
      <c r="AG3085" s="8"/>
      <c r="AH3085" s="253" t="s">
        <v>141</v>
      </c>
      <c r="AI3085" s="254"/>
      <c r="AJ3085" s="255" t="s">
        <v>142</v>
      </c>
      <c r="AK3085" s="256"/>
      <c r="AL3085" s="8"/>
      <c r="AM3085" s="258" t="s">
        <v>143</v>
      </c>
      <c r="AN3085" s="259"/>
      <c r="AO3085" s="260" t="s">
        <v>144</v>
      </c>
      <c r="AP3085" s="261"/>
      <c r="AR3085" s="253" t="s">
        <v>145</v>
      </c>
      <c r="AS3085" s="254"/>
      <c r="AT3085" s="255" t="s">
        <v>146</v>
      </c>
      <c r="AU3085" s="256"/>
      <c r="AV3085" s="4"/>
      <c r="AW3085" s="258" t="s">
        <v>147</v>
      </c>
      <c r="AX3085" s="259"/>
      <c r="AY3085" s="260" t="s">
        <v>148</v>
      </c>
      <c r="AZ3085" s="261"/>
      <c r="BA3085" s="8"/>
      <c r="BB3085" s="253" t="s">
        <v>149</v>
      </c>
      <c r="BC3085" s="254"/>
      <c r="BD3085" s="255" t="s">
        <v>150</v>
      </c>
      <c r="BE3085" s="256"/>
      <c r="BF3085" s="4"/>
      <c r="BG3085" s="258" t="s">
        <v>151</v>
      </c>
      <c r="BH3085" s="259"/>
      <c r="BI3085" s="260" t="s">
        <v>152</v>
      </c>
      <c r="BJ3085" s="261"/>
      <c r="BK3085" s="4"/>
      <c r="BL3085" s="253" t="s">
        <v>153</v>
      </c>
      <c r="BM3085" s="254"/>
      <c r="BN3085" s="255" t="s">
        <v>154</v>
      </c>
      <c r="BO3085" s="256"/>
      <c r="BP3085" s="4"/>
      <c r="BQ3085" s="258" t="s">
        <v>155</v>
      </c>
      <c r="BR3085" s="259"/>
      <c r="BS3085" s="260" t="s">
        <v>156</v>
      </c>
      <c r="BT3085" s="261"/>
      <c r="BU3085" s="8"/>
      <c r="BV3085" s="253" t="s">
        <v>157</v>
      </c>
      <c r="BW3085" s="254"/>
      <c r="BX3085" s="255" t="s">
        <v>158</v>
      </c>
      <c r="BY3085" s="256"/>
      <c r="CA3085" s="46" t="s">
        <v>16</v>
      </c>
      <c r="CC3085" s="136" t="s">
        <v>71</v>
      </c>
      <c r="CD3085" s="9"/>
      <c r="CE3085" s="38"/>
      <c r="CF3085" s="38"/>
      <c r="CG3085" s="38"/>
      <c r="CH3085" s="38"/>
    </row>
    <row r="3086" spans="2:91" ht="18.600000000000001" customHeight="1" thickTop="1" thickBot="1">
      <c r="D3086" s="29">
        <v>0</v>
      </c>
      <c r="E3086" s="33">
        <v>0</v>
      </c>
      <c r="F3086" s="31">
        <v>1</v>
      </c>
      <c r="G3086" s="32">
        <v>0</v>
      </c>
      <c r="I3086" s="29">
        <v>0</v>
      </c>
      <c r="J3086" s="33">
        <f t="shared" ref="J3086" si="29748">IF(0=(1-$J$8*$K$8*$B3083^2),10^14,$B3083*$J$8/(1-$J$8*$K$8*$B3083^2))</f>
        <v>-0.14822247725129986</v>
      </c>
      <c r="K3086" s="31">
        <v>1</v>
      </c>
      <c r="L3086" s="32">
        <v>0</v>
      </c>
      <c r="N3086" s="29">
        <f t="shared" ref="N3086" si="29749">D3086*I3083+F3086*I3086-E3086*J3083-G3086*J3086</f>
        <v>0</v>
      </c>
      <c r="O3086" s="33">
        <f t="shared" ref="O3086" si="29750">(D3086*J3083+E3086*I3083+F3086*J3086+G3086*I3086)</f>
        <v>-0.14822247725129986</v>
      </c>
      <c r="P3086" s="31">
        <f t="shared" ref="P3086" si="29751">D3086*K3083+F3086*K3086-E3086*L3083-G3086*L3086</f>
        <v>1</v>
      </c>
      <c r="Q3086" s="32">
        <f t="shared" ref="Q3086" si="29752">(D3086*L3083+E3086*K3083+F3086*L3086+G3086*K3086)</f>
        <v>0</v>
      </c>
      <c r="S3086" s="29">
        <v>0</v>
      </c>
      <c r="T3086" s="33">
        <v>0</v>
      </c>
      <c r="U3086" s="31">
        <v>1</v>
      </c>
      <c r="V3086" s="32">
        <v>0</v>
      </c>
      <c r="X3086" s="29">
        <f t="shared" ref="X3086" si="29753">N3086*S3083+P3086*S3086-O3086*T3083-Q3086*T3086</f>
        <v>0</v>
      </c>
      <c r="Y3086" s="33">
        <f t="shared" ref="Y3086" si="29754">(N3086*T3083+O3086*S3083+P3086*T3086+Q3086*S3086)</f>
        <v>-0.14822247725129986</v>
      </c>
      <c r="Z3086" s="31">
        <f t="shared" ref="Z3086" si="29755">N3086*U3083+P3086*U3086-O3086*V3083-Q3086*V3086</f>
        <v>0.9771863872964307</v>
      </c>
      <c r="AA3086" s="32">
        <f t="shared" ref="AA3086" si="29756">(N3086*V3083+O3086*U3083+P3086*V3086+Q3086*U3086)</f>
        <v>0</v>
      </c>
      <c r="AB3086" s="8"/>
      <c r="AC3086" s="29">
        <v>0</v>
      </c>
      <c r="AD3086" s="33">
        <f t="shared" ref="AD3086" si="29757">IF(0=(1-$AD$8*$AE$8*$B3083^2),10^14,$B3083*$AD$8/(1-$AD$8*$AE$8*$B3083^2))</f>
        <v>-0.11539917564313582</v>
      </c>
      <c r="AE3086" s="31">
        <v>1</v>
      </c>
      <c r="AF3086" s="32">
        <v>0</v>
      </c>
      <c r="AH3086" s="29">
        <f t="shared" ref="AH3086" si="29758">X3086*AC3083+Z3086*AC3086-Y3086*AD3083-AA3086*AD3086</f>
        <v>0</v>
      </c>
      <c r="AI3086" s="33">
        <f t="shared" ref="AI3086" si="29759">(X3086*AD3083+Y3086*AC3083+Z3086*AD3086+AA3086*AC3086)</f>
        <v>-0.26098898079500199</v>
      </c>
      <c r="AJ3086" s="31">
        <f t="shared" ref="AJ3086" si="29760">X3086*AE3083+Z3086*AE3086-Y3086*AF3083-AA3086*AF3086</f>
        <v>0.9771863872964307</v>
      </c>
      <c r="AK3086" s="32">
        <f t="shared" ref="AK3086" si="29761">(X3086*AF3083+Y3086*AE3083+Z3086*AF3086+AA3086*AE3086)</f>
        <v>0</v>
      </c>
      <c r="AL3086" s="8"/>
      <c r="AM3086" s="29">
        <v>0</v>
      </c>
      <c r="AN3086" s="33">
        <v>0</v>
      </c>
      <c r="AO3086" s="31">
        <v>1</v>
      </c>
      <c r="AP3086" s="32">
        <v>0</v>
      </c>
      <c r="AR3086" s="29">
        <f t="shared" ref="AR3086" si="29762">AH3086*AM3083+AJ3086*AM3086-AI3086*AN3083-AK3086*AN3086</f>
        <v>0</v>
      </c>
      <c r="AS3086" s="33">
        <f t="shared" ref="AS3086" si="29763">(AH3086*AN3083+AI3086*AM3083+AJ3086*AN3086+AK3086*AM3086)</f>
        <v>-0.26098898079500199</v>
      </c>
      <c r="AT3086" s="31">
        <f t="shared" ref="AT3086" si="29764">AH3086*AO3083+AJ3086*AO3086-AI3086*AP3083-AK3086*AP3086</f>
        <v>0.94086029722070519</v>
      </c>
      <c r="AU3086" s="32">
        <f t="shared" ref="AU3086" si="29765">(AH3086*AP3083+AI3086*AO3083+AJ3086*AP3086+AK3086*AO3086)</f>
        <v>0</v>
      </c>
      <c r="AV3086" s="8"/>
      <c r="AW3086" s="29">
        <v>0</v>
      </c>
      <c r="AX3086" s="33">
        <f t="shared" ref="AX3086" si="29766">IF(0=(1-$AX$8*$AY$8*$B3083^2),10^14,$B3083*$AX$8/(1-$AX$8*$AY$8*$B3083^2))</f>
        <v>-0.10489178584833796</v>
      </c>
      <c r="AY3086" s="31">
        <v>1</v>
      </c>
      <c r="AZ3086" s="32">
        <v>0</v>
      </c>
      <c r="BB3086" s="29">
        <f t="shared" ref="BB3086" si="29767">AR3086*AW3083+AT3086*AW3086-AS3086*AX3083-AU3086*AX3086</f>
        <v>0</v>
      </c>
      <c r="BC3086" s="33">
        <f t="shared" ref="BC3086" si="29768">(AR3086*AX3083+AS3086*AW3083+AT3086*AX3086+AU3086*AW3086)</f>
        <v>-0.35967749760427981</v>
      </c>
      <c r="BD3086" s="31">
        <f t="shared" ref="BD3086" si="29769">AR3086*AY3083+AT3086*AY3086-AS3086*AZ3083-AU3086*AZ3086</f>
        <v>0.94086029722070519</v>
      </c>
      <c r="BE3086" s="32">
        <f t="shared" ref="BE3086" si="29770">(AR3086*AZ3083+AS3086*AY3083+AT3086*AZ3086+AU3086*AY3086)</f>
        <v>0</v>
      </c>
      <c r="BF3086" s="8"/>
      <c r="BG3086" s="29">
        <v>0</v>
      </c>
      <c r="BH3086" s="33">
        <v>0</v>
      </c>
      <c r="BI3086" s="31">
        <v>1</v>
      </c>
      <c r="BJ3086" s="32">
        <v>0</v>
      </c>
      <c r="BL3086" s="29">
        <f t="shared" ref="BL3086" si="29771">BB3086*BG3083+BD3086*BG3086-BC3086*BH3083-BE3086*BH3086</f>
        <v>0</v>
      </c>
      <c r="BM3086" s="33">
        <f t="shared" ref="BM3086" si="29772">(BB3086*BH3083+BC3086*BG3083+BD3086*BH3086+BE3086*BG3086)</f>
        <v>-0.35967749760427981</v>
      </c>
      <c r="BN3086" s="31">
        <f t="shared" ref="BN3086" si="29773">BB3086*BI3083+BD3086*BI3086-BC3086*BJ3083-BE3086*BJ3086</f>
        <v>0.92325728276764185</v>
      </c>
      <c r="BO3086" s="32">
        <f t="shared" ref="BO3086" si="29774">(BB3086*BJ3083+BC3086*BI3083+BD3086*BJ3086+BE3086*BI3086)</f>
        <v>0</v>
      </c>
      <c r="BP3086" s="8"/>
      <c r="BQ3086" s="19">
        <f t="shared" ref="BQ3086:BQ3149" si="29775">1/$BR$8</f>
        <v>1</v>
      </c>
      <c r="BR3086" s="47">
        <v>0</v>
      </c>
      <c r="BS3086" s="48">
        <v>1</v>
      </c>
      <c r="BT3086" s="49">
        <v>0</v>
      </c>
      <c r="BV3086" s="29">
        <f t="shared" ref="BV3086" si="29776">BL3086*BQ3083+BN3086*BQ3086-BM3086*BR3083-BO3086*BR3086</f>
        <v>0.92325728276764185</v>
      </c>
      <c r="BW3086" s="33">
        <f t="shared" ref="BW3086" si="29777">(BL3086*BR3083+BM3086*BQ3083+BN3086*BR3086+BO3086*BQ3086)</f>
        <v>-0.35967749760427981</v>
      </c>
      <c r="BX3086" s="31">
        <f t="shared" ref="BX3086" si="29778">BL3086*BS3083+BN3086*BS3086-BM3086*BT3083-BO3086*BT3086</f>
        <v>0.92325728276764185</v>
      </c>
      <c r="BY3086" s="32">
        <f t="shared" ref="BY3086" si="29779">(BL3086*BT3083+BM3086*BS3083+BN3086*BT3086+BO3086*BS3086)</f>
        <v>0</v>
      </c>
      <c r="CA3086" s="50">
        <f t="shared" ref="CA3086" si="29780">(180/PI())*ATAN(-1*(BW3083+BW3086)/(BV3083+BV3086))</f>
        <v>22.637136006232929</v>
      </c>
      <c r="CC3086" s="137">
        <f t="shared" ref="CC3086" si="29781">20*LOG(((1-(10^(CA3083/20)^2)*(1-((1-CC3083)/(1+CC3083))^2))^0.5))</f>
        <v>-31.327787700349749</v>
      </c>
      <c r="CD3086" s="9"/>
      <c r="CE3086" s="38"/>
      <c r="CF3086" s="38"/>
      <c r="CG3086" s="38"/>
      <c r="CH3086" s="38"/>
    </row>
    <row r="3087" spans="2:91" ht="18.600000000000001" customHeight="1">
      <c r="CC3087" s="42"/>
    </row>
    <row r="3088" spans="2:91" ht="18.600000000000001" customHeight="1" thickBot="1">
      <c r="E3088" s="22" t="s">
        <v>4</v>
      </c>
      <c r="J3088" s="22" t="s">
        <v>5</v>
      </c>
      <c r="O3088" s="22" t="s">
        <v>6</v>
      </c>
      <c r="T3088" s="22" t="s">
        <v>7</v>
      </c>
      <c r="Y3088" s="22" t="s">
        <v>8</v>
      </c>
      <c r="AD3088" s="22" t="s">
        <v>65</v>
      </c>
      <c r="AI3088" s="22" t="s">
        <v>9</v>
      </c>
      <c r="AN3088" s="22" t="s">
        <v>66</v>
      </c>
      <c r="AS3088" s="22" t="s">
        <v>51</v>
      </c>
      <c r="AX3088" s="22" t="s">
        <v>67</v>
      </c>
      <c r="BC3088" s="22" t="s">
        <v>52</v>
      </c>
      <c r="BH3088" s="22" t="s">
        <v>68</v>
      </c>
      <c r="BM3088" s="22" t="s">
        <v>63</v>
      </c>
      <c r="BQ3088" s="23" t="s">
        <v>69</v>
      </c>
      <c r="BR3088" s="23"/>
      <c r="BS3088" s="24"/>
      <c r="BT3088" s="24"/>
      <c r="BU3088" s="24"/>
      <c r="BW3088" s="22" t="s">
        <v>64</v>
      </c>
    </row>
    <row r="3089" spans="1:91" ht="18.600000000000001" customHeight="1" thickBot="1">
      <c r="D3089" s="249" t="s">
        <v>103</v>
      </c>
      <c r="E3089" s="250"/>
      <c r="F3089" s="251" t="s">
        <v>104</v>
      </c>
      <c r="G3089" s="252"/>
      <c r="H3089" s="229"/>
      <c r="I3089" s="253" t="s">
        <v>11</v>
      </c>
      <c r="J3089" s="254"/>
      <c r="K3089" s="255" t="s">
        <v>12</v>
      </c>
      <c r="L3089" s="256"/>
      <c r="M3089" s="24"/>
      <c r="N3089" s="253" t="s">
        <v>105</v>
      </c>
      <c r="O3089" s="254"/>
      <c r="P3089" s="255" t="s">
        <v>106</v>
      </c>
      <c r="Q3089" s="256"/>
      <c r="R3089" s="24"/>
      <c r="S3089" s="249" t="s">
        <v>107</v>
      </c>
      <c r="T3089" s="250"/>
      <c r="U3089" s="251" t="s">
        <v>108</v>
      </c>
      <c r="V3089" s="252"/>
      <c r="W3089" s="8"/>
      <c r="X3089" s="253" t="s">
        <v>109</v>
      </c>
      <c r="Y3089" s="254"/>
      <c r="Z3089" s="255" t="s">
        <v>110</v>
      </c>
      <c r="AA3089" s="256"/>
      <c r="AB3089" s="8"/>
      <c r="AC3089" s="253" t="s">
        <v>111</v>
      </c>
      <c r="AD3089" s="254"/>
      <c r="AE3089" s="255" t="s">
        <v>14</v>
      </c>
      <c r="AF3089" s="256"/>
      <c r="AG3089" s="8"/>
      <c r="AH3089" s="253" t="s">
        <v>112</v>
      </c>
      <c r="AI3089" s="254"/>
      <c r="AJ3089" s="255" t="s">
        <v>113</v>
      </c>
      <c r="AK3089" s="256"/>
      <c r="AL3089" s="8"/>
      <c r="AM3089" s="249" t="s">
        <v>114</v>
      </c>
      <c r="AN3089" s="250"/>
      <c r="AO3089" s="251" t="s">
        <v>115</v>
      </c>
      <c r="AP3089" s="252"/>
      <c r="AQ3089" s="24"/>
      <c r="AR3089" s="253" t="s">
        <v>116</v>
      </c>
      <c r="AS3089" s="254"/>
      <c r="AT3089" s="255" t="s">
        <v>13</v>
      </c>
      <c r="AU3089" s="256"/>
      <c r="AV3089" s="4"/>
      <c r="AW3089" s="253" t="s">
        <v>117</v>
      </c>
      <c r="AX3089" s="254"/>
      <c r="AY3089" s="255" t="s">
        <v>118</v>
      </c>
      <c r="AZ3089" s="256"/>
      <c r="BA3089" s="8"/>
      <c r="BB3089" s="253" t="s">
        <v>119</v>
      </c>
      <c r="BC3089" s="254"/>
      <c r="BD3089" s="255" t="s">
        <v>120</v>
      </c>
      <c r="BE3089" s="256"/>
      <c r="BF3089" s="4"/>
      <c r="BG3089" s="249" t="s">
        <v>121</v>
      </c>
      <c r="BH3089" s="250"/>
      <c r="BI3089" s="251" t="s">
        <v>122</v>
      </c>
      <c r="BJ3089" s="252"/>
      <c r="BK3089" s="4"/>
      <c r="BL3089" s="253" t="s">
        <v>123</v>
      </c>
      <c r="BM3089" s="254"/>
      <c r="BN3089" s="255" t="s">
        <v>124</v>
      </c>
      <c r="BO3089" s="256"/>
      <c r="BP3089" s="4"/>
      <c r="BQ3089" s="253" t="s">
        <v>125</v>
      </c>
      <c r="BR3089" s="254"/>
      <c r="BS3089" s="255" t="s">
        <v>126</v>
      </c>
      <c r="BT3089" s="256"/>
      <c r="BU3089" s="8"/>
      <c r="BV3089" s="253" t="s">
        <v>127</v>
      </c>
      <c r="BW3089" s="254"/>
      <c r="BX3089" s="255" t="s">
        <v>128</v>
      </c>
      <c r="BY3089" s="256"/>
      <c r="CA3089" s="27" t="s">
        <v>15</v>
      </c>
      <c r="CC3089" s="133" t="s">
        <v>70</v>
      </c>
      <c r="CD3089" s="9"/>
      <c r="CE3089" s="38"/>
      <c r="CF3089" s="38"/>
      <c r="CG3089" s="38"/>
      <c r="CH3089" s="38"/>
    </row>
    <row r="3090" spans="1:91" ht="18.600000000000001" customHeight="1" thickTop="1" thickBot="1">
      <c r="B3090" s="129">
        <v>8.3400000000000105</v>
      </c>
      <c r="D3090" s="29">
        <v>1</v>
      </c>
      <c r="E3090" s="30">
        <v>0</v>
      </c>
      <c r="F3090" s="31">
        <v>0</v>
      </c>
      <c r="G3090" s="32">
        <f t="shared" ref="G3090:G3153" si="29782">-1/($E$8*$B3090)</f>
        <v>-7.9038369304556266E-2</v>
      </c>
      <c r="I3090" s="29">
        <v>1</v>
      </c>
      <c r="J3090" s="33">
        <v>0</v>
      </c>
      <c r="K3090" s="31">
        <v>0</v>
      </c>
      <c r="L3090" s="32">
        <v>0</v>
      </c>
      <c r="N3090" s="29">
        <f t="shared" ref="N3090" si="29783">D3090*I3090+F3090*I3093-E3090*J3090-G3090*J3093</f>
        <v>0.98831295597399615</v>
      </c>
      <c r="O3090" s="33">
        <f t="shared" ref="O3090" si="29784">(D3090*J3090+E3090*I3090+F3090*J3093+G3090*I3093)</f>
        <v>0</v>
      </c>
      <c r="P3090" s="31">
        <f t="shared" ref="P3090" si="29785">D3090*K3090+F3090*K3093-E3090*L3090-G3090*L3093</f>
        <v>0</v>
      </c>
      <c r="Q3090" s="32">
        <f t="shared" ref="Q3090" si="29786">(D3090*L3090+E3090*K3090+F3090*L3093+G3090*K3093)</f>
        <v>-7.9038369304556266E-2</v>
      </c>
      <c r="S3090" s="29">
        <v>1</v>
      </c>
      <c r="T3090" s="30">
        <v>0</v>
      </c>
      <c r="U3090" s="31">
        <v>0</v>
      </c>
      <c r="V3090" s="32">
        <f t="shared" ref="V3090:V3153" si="29787">-1/($T$8*$B3090)</f>
        <v>-0.15354556354916049</v>
      </c>
      <c r="X3090" s="29">
        <f t="shared" ref="X3090" si="29788">N3090*S3090+P3090*S3093-O3090*T3090-Q3090*T3093</f>
        <v>0.98831295597399615</v>
      </c>
      <c r="Y3090" s="33">
        <f t="shared" ref="Y3090" si="29789">(N3090*T3090+O3090*S3090+P3090*T3093+Q3090*S3093)</f>
        <v>0</v>
      </c>
      <c r="Z3090" s="31">
        <f t="shared" ref="Z3090" si="29790">N3090*U3090+P3090*U3093-O3090*V3090-Q3090*V3093</f>
        <v>0</v>
      </c>
      <c r="AA3090" s="32">
        <f t="shared" ref="AA3090" si="29791">(N3090*V3090+O3090*U3090+P3090*V3093+Q3090*U3093)</f>
        <v>-0.23078943909252014</v>
      </c>
      <c r="AB3090" s="8"/>
      <c r="AC3090" s="29">
        <v>1</v>
      </c>
      <c r="AD3090" s="33">
        <v>0</v>
      </c>
      <c r="AE3090" s="31">
        <v>0</v>
      </c>
      <c r="AF3090" s="32">
        <v>0</v>
      </c>
      <c r="AH3090" s="29">
        <f t="shared" ref="AH3090" si="29792">X3090*AC3090+Z3090*AC3093-Y3090*AD3090-AA3090*AD3093</f>
        <v>0.9617449662015487</v>
      </c>
      <c r="AI3090" s="33">
        <f t="shared" ref="AI3090" si="29793">(X3090*AD3090+Y3090*AC3090+Z3090*AD3093+AA3090*AC3093)</f>
        <v>0</v>
      </c>
      <c r="AJ3090" s="31">
        <f t="shared" ref="AJ3090" si="29794">X3090*AE3090+Z3090*AE3093-Y3090*AF3090-AA3090*AF3093</f>
        <v>0</v>
      </c>
      <c r="AK3090" s="32">
        <f t="shared" ref="AK3090" si="29795">(X3090*AF3090+Y3090*AE3090+Z3090*AF3093+AA3090*AE3093)</f>
        <v>-0.23078943909252014</v>
      </c>
      <c r="AL3090" s="8"/>
      <c r="AM3090" s="29">
        <v>1</v>
      </c>
      <c r="AN3090" s="30">
        <v>0</v>
      </c>
      <c r="AO3090" s="31">
        <v>0</v>
      </c>
      <c r="AP3090" s="32">
        <f t="shared" ref="AP3090:AP3153" si="29796">-1/($AN$8*$B3090)</f>
        <v>-0.13885251798561132</v>
      </c>
      <c r="AR3090" s="29">
        <f t="shared" ref="AR3090" si="29797">AH3090*AM3090+AJ3090*AM3093-AI3090*AN3090-AK3090*AN3093</f>
        <v>0.9617449662015487</v>
      </c>
      <c r="AS3090" s="33">
        <f t="shared" ref="AS3090" si="29798">(AH3090*AN3090+AI3090*AM3090+AJ3090*AN3093+AK3090*AM3093)</f>
        <v>0</v>
      </c>
      <c r="AT3090" s="31">
        <f t="shared" ref="AT3090" si="29799">AH3090*AO3090+AJ3090*AO3093-AI3090*AP3090-AK3090*AP3093</f>
        <v>0</v>
      </c>
      <c r="AU3090" s="32">
        <f t="shared" ref="AU3090" si="29800">(AH3090*AP3090+AI3090*AO3090+AJ3090*AP3093+AK3090*AO3093)</f>
        <v>-0.36433014930959184</v>
      </c>
      <c r="AV3090" s="8"/>
      <c r="AW3090" s="29">
        <v>1</v>
      </c>
      <c r="AX3090" s="33">
        <v>0</v>
      </c>
      <c r="AY3090" s="31">
        <v>0</v>
      </c>
      <c r="AZ3090" s="32">
        <v>0</v>
      </c>
      <c r="BB3090" s="29">
        <f t="shared" ref="BB3090" si="29801">AR3090*AW3090+AT3090*AW3093-AS3090*AX3090-AU3090*AX3093</f>
        <v>0.92362247678112397</v>
      </c>
      <c r="BC3090" s="33">
        <f t="shared" ref="BC3090" si="29802">(AR3090*AX3090+AS3090*AW3090+AT3090*AX3093+AU3090*AW3093)</f>
        <v>0</v>
      </c>
      <c r="BD3090" s="31">
        <f t="shared" ref="BD3090" si="29803">AR3090*AY3090+AT3090*AY3093-AS3090*AZ3090-AU3090*AZ3093</f>
        <v>0</v>
      </c>
      <c r="BE3090" s="32">
        <f t="shared" ref="BE3090" si="29804">(AR3090*AZ3090+AS3090*AY3090+AT3090*AZ3093+AU3090*AY3093)</f>
        <v>-0.36433014930959184</v>
      </c>
      <c r="BF3090" s="8"/>
      <c r="BG3090" s="29">
        <v>1</v>
      </c>
      <c r="BH3090" s="30">
        <v>0</v>
      </c>
      <c r="BI3090" s="31">
        <v>0</v>
      </c>
      <c r="BJ3090" s="32">
        <f t="shared" ref="BJ3090:BJ3153" si="29805">-1/($BH$8*$B3090)</f>
        <v>-4.882374100719418E-2</v>
      </c>
      <c r="BL3090" s="29">
        <f t="shared" ref="BL3090" si="29806">BB3090*BG3090+BD3090*BG3093-BC3090*BH3090-BE3090*BH3093</f>
        <v>0.92362247678112397</v>
      </c>
      <c r="BM3090" s="33">
        <f t="shared" ref="BM3090" si="29807">(BB3090*BH3090+BC3090*BG3090+BD3090*BH3093+BE3090*BG3093)</f>
        <v>0</v>
      </c>
      <c r="BN3090" s="31">
        <f t="shared" ref="BN3090" si="29808">BB3090*BI3090+BD3090*BI3093-BC3090*BJ3090-BE3090*BJ3093</f>
        <v>0</v>
      </c>
      <c r="BO3090" s="32">
        <f t="shared" ref="BO3090" si="29809">(BB3090*BJ3090+BC3090*BI3090+BD3090*BJ3093+BE3090*BI3093)</f>
        <v>-0.40942485390437666</v>
      </c>
      <c r="BP3090" s="8"/>
      <c r="BQ3090" s="34">
        <v>1</v>
      </c>
      <c r="BR3090" s="35">
        <v>0</v>
      </c>
      <c r="BS3090" s="11">
        <v>0</v>
      </c>
      <c r="BT3090" s="36">
        <v>0</v>
      </c>
      <c r="BV3090" s="29">
        <f t="shared" ref="BV3090" si="29810">BL3090*BQ3090+BN3090*BQ3093-BM3090*BR3090-BO3090*BR3093</f>
        <v>0.92362247678112397</v>
      </c>
      <c r="BW3090" s="33">
        <f t="shared" ref="BW3090" si="29811">(BL3090*BR3090+BM3090*BQ3090+BN3090*BR3093+BO3090*BQ3093)</f>
        <v>-0.40942485390437666</v>
      </c>
      <c r="BX3090" s="31">
        <f t="shared" ref="BX3090" si="29812">BL3090*BS3090+BN3090*BS3093-BM3090*BT3090-BO3090*BT3093</f>
        <v>0</v>
      </c>
      <c r="BY3090" s="32">
        <f t="shared" ref="BY3090" si="29813">(BL3090*BT3090+BM3090*BS3090+BN3090*BT3093+BO3090*BS3093)</f>
        <v>-0.40942485390437666</v>
      </c>
      <c r="CA3090" s="37">
        <f t="shared" ref="CA3090" si="29814">20*LOG(((1+$BR$8)/$BR$8)/((BV3090+BV3093)^2+(BW3090+BW3093)^2)^0.5)</f>
        <v>-2.7764181445282736E-3</v>
      </c>
      <c r="CC3090" s="134">
        <f t="shared" ref="CC3090" si="29815">((BV3090^2+BW3090^2)^0.5)/((BV3093^2+BW3093^2)^0.5)</f>
        <v>1.0195953294911437</v>
      </c>
      <c r="CD3090" s="9"/>
      <c r="CE3090" s="38"/>
      <c r="CF3090" s="38"/>
      <c r="CG3090" s="38"/>
      <c r="CH3090" s="38"/>
      <c r="CM3090" s="129">
        <v>8.3200000000000092</v>
      </c>
    </row>
    <row r="3091" spans="1:91" ht="18.600000000000001" customHeight="1" thickBot="1">
      <c r="D3091" s="39"/>
      <c r="G3091" s="40"/>
      <c r="I3091" s="39"/>
      <c r="L3091" s="40"/>
      <c r="N3091" s="39"/>
      <c r="Q3091" s="40"/>
      <c r="S3091" s="39"/>
      <c r="V3091" s="40"/>
      <c r="X3091" s="39"/>
      <c r="AA3091" s="40"/>
      <c r="AC3091" s="39"/>
      <c r="AF3091" s="40"/>
      <c r="AH3091" s="39"/>
      <c r="AK3091" s="40"/>
      <c r="AM3091" s="39"/>
      <c r="AP3091" s="40"/>
      <c r="AR3091" s="39"/>
      <c r="AU3091" s="40"/>
      <c r="AW3091" s="39"/>
      <c r="AZ3091" s="40"/>
      <c r="BB3091" s="39"/>
      <c r="BE3091" s="40"/>
      <c r="BG3091" s="39"/>
      <c r="BJ3091" s="40"/>
      <c r="BL3091" s="39"/>
      <c r="BO3091" s="40"/>
      <c r="BQ3091" s="34"/>
      <c r="BR3091" s="11"/>
      <c r="BS3091" s="11"/>
      <c r="BT3091" s="41"/>
      <c r="BV3091" s="39"/>
      <c r="BY3091" s="40"/>
      <c r="CC3091" s="135"/>
      <c r="CD3091" s="9"/>
      <c r="CE3091" s="38"/>
      <c r="CF3091" s="38"/>
      <c r="CG3091" s="38"/>
      <c r="CH3091" s="38"/>
    </row>
    <row r="3092" spans="1:91" ht="18.600000000000001" customHeight="1" thickBot="1">
      <c r="D3092" s="258" t="s">
        <v>129</v>
      </c>
      <c r="E3092" s="259"/>
      <c r="F3092" s="260" t="s">
        <v>130</v>
      </c>
      <c r="G3092" s="261"/>
      <c r="H3092" s="229"/>
      <c r="I3092" s="258" t="s">
        <v>131</v>
      </c>
      <c r="J3092" s="259"/>
      <c r="K3092" s="260" t="s">
        <v>132</v>
      </c>
      <c r="L3092" s="261"/>
      <c r="N3092" s="253" t="s">
        <v>133</v>
      </c>
      <c r="O3092" s="254"/>
      <c r="P3092" s="255" t="s">
        <v>134</v>
      </c>
      <c r="Q3092" s="256"/>
      <c r="S3092" s="258" t="s">
        <v>135</v>
      </c>
      <c r="T3092" s="259"/>
      <c r="U3092" s="260" t="s">
        <v>136</v>
      </c>
      <c r="V3092" s="261"/>
      <c r="W3092" s="8"/>
      <c r="X3092" s="253" t="s">
        <v>137</v>
      </c>
      <c r="Y3092" s="254"/>
      <c r="Z3092" s="255" t="s">
        <v>138</v>
      </c>
      <c r="AA3092" s="256"/>
      <c r="AB3092" s="8"/>
      <c r="AC3092" s="258" t="s">
        <v>139</v>
      </c>
      <c r="AD3092" s="259"/>
      <c r="AE3092" s="260" t="s">
        <v>140</v>
      </c>
      <c r="AF3092" s="261"/>
      <c r="AG3092" s="8"/>
      <c r="AH3092" s="253" t="s">
        <v>141</v>
      </c>
      <c r="AI3092" s="254"/>
      <c r="AJ3092" s="255" t="s">
        <v>142</v>
      </c>
      <c r="AK3092" s="256"/>
      <c r="AL3092" s="8"/>
      <c r="AM3092" s="258" t="s">
        <v>143</v>
      </c>
      <c r="AN3092" s="259"/>
      <c r="AO3092" s="260" t="s">
        <v>144</v>
      </c>
      <c r="AP3092" s="261"/>
      <c r="AR3092" s="253" t="s">
        <v>145</v>
      </c>
      <c r="AS3092" s="254"/>
      <c r="AT3092" s="255" t="s">
        <v>146</v>
      </c>
      <c r="AU3092" s="256"/>
      <c r="AV3092" s="4"/>
      <c r="AW3092" s="258" t="s">
        <v>147</v>
      </c>
      <c r="AX3092" s="259"/>
      <c r="AY3092" s="260" t="s">
        <v>148</v>
      </c>
      <c r="AZ3092" s="261"/>
      <c r="BA3092" s="8"/>
      <c r="BB3092" s="253" t="s">
        <v>149</v>
      </c>
      <c r="BC3092" s="254"/>
      <c r="BD3092" s="255" t="s">
        <v>150</v>
      </c>
      <c r="BE3092" s="256"/>
      <c r="BF3092" s="4"/>
      <c r="BG3092" s="258" t="s">
        <v>151</v>
      </c>
      <c r="BH3092" s="259"/>
      <c r="BI3092" s="260" t="s">
        <v>152</v>
      </c>
      <c r="BJ3092" s="261"/>
      <c r="BK3092" s="4"/>
      <c r="BL3092" s="253" t="s">
        <v>153</v>
      </c>
      <c r="BM3092" s="254"/>
      <c r="BN3092" s="255" t="s">
        <v>154</v>
      </c>
      <c r="BO3092" s="256"/>
      <c r="BP3092" s="4"/>
      <c r="BQ3092" s="258" t="s">
        <v>155</v>
      </c>
      <c r="BR3092" s="259"/>
      <c r="BS3092" s="260" t="s">
        <v>156</v>
      </c>
      <c r="BT3092" s="261"/>
      <c r="BU3092" s="8"/>
      <c r="BV3092" s="253" t="s">
        <v>157</v>
      </c>
      <c r="BW3092" s="254"/>
      <c r="BX3092" s="255" t="s">
        <v>158</v>
      </c>
      <c r="BY3092" s="256"/>
      <c r="CA3092" s="46" t="s">
        <v>16</v>
      </c>
      <c r="CC3092" s="136" t="s">
        <v>71</v>
      </c>
      <c r="CD3092" s="9"/>
      <c r="CE3092" s="38"/>
      <c r="CF3092" s="38"/>
      <c r="CG3092" s="38"/>
      <c r="CH3092" s="38"/>
    </row>
    <row r="3093" spans="1:91" ht="18.600000000000001" customHeight="1" thickTop="1" thickBot="1">
      <c r="D3093" s="29">
        <v>0</v>
      </c>
      <c r="E3093" s="33">
        <v>0</v>
      </c>
      <c r="F3093" s="31">
        <v>1</v>
      </c>
      <c r="G3093" s="32">
        <v>0</v>
      </c>
      <c r="I3093" s="29">
        <v>0</v>
      </c>
      <c r="J3093" s="33">
        <f t="shared" ref="J3093" si="29816">IF(0=(1-$J$8*$K$8*$B3090^2),10^14,$B3090*$J$8/(1-$J$8*$K$8*$B3090^2))</f>
        <v>-0.14786544976618288</v>
      </c>
      <c r="K3093" s="31">
        <v>1</v>
      </c>
      <c r="L3093" s="32">
        <v>0</v>
      </c>
      <c r="N3093" s="29">
        <f t="shared" ref="N3093" si="29817">D3093*I3090+F3093*I3093-E3093*J3090-G3093*J3093</f>
        <v>0</v>
      </c>
      <c r="O3093" s="33">
        <f t="shared" ref="O3093" si="29818">(D3093*J3090+E3093*I3090+F3093*J3093+G3093*I3093)</f>
        <v>-0.14786544976618288</v>
      </c>
      <c r="P3093" s="31">
        <f t="shared" ref="P3093" si="29819">D3093*K3090+F3093*K3093-E3093*L3090-G3093*L3093</f>
        <v>1</v>
      </c>
      <c r="Q3093" s="32">
        <f t="shared" ref="Q3093" si="29820">(D3093*L3090+E3093*K3090+F3093*L3093+G3093*K3093)</f>
        <v>0</v>
      </c>
      <c r="S3093" s="29">
        <v>0</v>
      </c>
      <c r="T3093" s="33">
        <v>0</v>
      </c>
      <c r="U3093" s="31">
        <v>1</v>
      </c>
      <c r="V3093" s="32">
        <v>0</v>
      </c>
      <c r="X3093" s="29">
        <f t="shared" ref="X3093" si="29821">N3093*S3090+P3093*S3093-O3093*T3090-Q3093*T3093</f>
        <v>0</v>
      </c>
      <c r="Y3093" s="33">
        <f t="shared" ref="Y3093" si="29822">(N3093*T3090+O3093*S3090+P3093*T3093+Q3093*S3093)</f>
        <v>-0.14786544976618288</v>
      </c>
      <c r="Z3093" s="31">
        <f t="shared" ref="Z3093" si="29823">N3093*U3090+P3093*U3093-O3093*V3090-Q3093*V3093</f>
        <v>0.97729591618620137</v>
      </c>
      <c r="AA3093" s="32">
        <f t="shared" ref="AA3093" si="29824">(N3093*V3090+O3093*U3090+P3093*V3093+Q3093*U3093)</f>
        <v>0</v>
      </c>
      <c r="AB3093" s="8"/>
      <c r="AC3093" s="29">
        <v>0</v>
      </c>
      <c r="AD3093" s="33">
        <f t="shared" ref="AD3093" si="29825">IF(0=(1-$AD$8*$AE$8*$B3090^2),10^14,$B3090*$AD$8/(1-$AD$8*$AE$8*$B3090^2))</f>
        <v>-0.11511787487726721</v>
      </c>
      <c r="AE3093" s="31">
        <v>1</v>
      </c>
      <c r="AF3093" s="32">
        <v>0</v>
      </c>
      <c r="AH3093" s="29">
        <f t="shared" ref="AH3093" si="29826">X3093*AC3090+Z3093*AC3093-Y3093*AD3090-AA3093*AD3093</f>
        <v>0</v>
      </c>
      <c r="AI3093" s="33">
        <f t="shared" ref="AI3093" si="29827">(X3093*AD3090+Y3093*AC3090+Z3093*AD3093+AA3093*AC3093)</f>
        <v>-0.26036967876377026</v>
      </c>
      <c r="AJ3093" s="31">
        <f t="shared" ref="AJ3093" si="29828">X3093*AE3090+Z3093*AE3093-Y3093*AF3090-AA3093*AF3093</f>
        <v>0.97729591618620137</v>
      </c>
      <c r="AK3093" s="32">
        <f t="shared" ref="AK3093" si="29829">(X3093*AF3090+Y3093*AE3090+Z3093*AF3093+AA3093*AE3093)</f>
        <v>0</v>
      </c>
      <c r="AL3093" s="8"/>
      <c r="AM3093" s="29">
        <v>0</v>
      </c>
      <c r="AN3093" s="33">
        <v>0</v>
      </c>
      <c r="AO3093" s="31">
        <v>1</v>
      </c>
      <c r="AP3093" s="32">
        <v>0</v>
      </c>
      <c r="AR3093" s="29">
        <f t="shared" ref="AR3093" si="29830">AH3093*AM3090+AJ3093*AM3093-AI3093*AN3090-AK3093*AN3093</f>
        <v>0</v>
      </c>
      <c r="AS3093" s="33">
        <f t="shared" ref="AS3093" si="29831">(AH3093*AN3090+AI3093*AM3090+AJ3093*AN3093+AK3093*AM3093)</f>
        <v>-0.26036967876377026</v>
      </c>
      <c r="AT3093" s="31">
        <f t="shared" ref="AT3093" si="29832">AH3093*AO3090+AJ3093*AO3093-AI3093*AP3090-AK3093*AP3093</f>
        <v>0.94114293068274713</v>
      </c>
      <c r="AU3093" s="32">
        <f t="shared" ref="AU3093" si="29833">(AH3093*AP3090+AI3093*AO3090+AJ3093*AP3093+AK3093*AO3093)</f>
        <v>0</v>
      </c>
      <c r="AV3093" s="8"/>
      <c r="AW3093" s="29">
        <v>0</v>
      </c>
      <c r="AX3093" s="33">
        <f t="shared" ref="AX3093" si="29834">IF(0=(1-$AX$8*$AY$8*$B3090^2),10^14,$B3090*$AX$8/(1-$AX$8*$AY$8*$B3090^2))</f>
        <v>-0.1046372074687399</v>
      </c>
      <c r="AY3093" s="31">
        <v>1</v>
      </c>
      <c r="AZ3093" s="32">
        <v>0</v>
      </c>
      <c r="BB3093" s="29">
        <f t="shared" ref="BB3093" si="29835">AR3093*AW3090+AT3093*AW3093-AS3093*AX3090-AU3093*AX3093</f>
        <v>0</v>
      </c>
      <c r="BC3093" s="33">
        <f t="shared" ref="BC3093" si="29836">(AR3093*AX3090+AS3093*AW3090+AT3093*AX3093+AU3093*AW3093)</f>
        <v>-0.35884824685935879</v>
      </c>
      <c r="BD3093" s="31">
        <f t="shared" ref="BD3093" si="29837">AR3093*AY3090+AT3093*AY3093-AS3093*AZ3090-AU3093*AZ3093</f>
        <v>0.94114293068274713</v>
      </c>
      <c r="BE3093" s="32">
        <f t="shared" ref="BE3093" si="29838">(AR3093*AZ3090+AS3093*AY3090+AT3093*AZ3093+AU3093*AY3093)</f>
        <v>0</v>
      </c>
      <c r="BF3093" s="8"/>
      <c r="BG3093" s="29">
        <v>0</v>
      </c>
      <c r="BH3093" s="33">
        <v>0</v>
      </c>
      <c r="BI3093" s="31">
        <v>1</v>
      </c>
      <c r="BJ3093" s="32">
        <v>0</v>
      </c>
      <c r="BL3093" s="29">
        <f t="shared" ref="BL3093" si="29839">BB3093*BG3090+BD3093*BG3093-BC3093*BH3090-BE3093*BH3093</f>
        <v>0</v>
      </c>
      <c r="BM3093" s="33">
        <f t="shared" ref="BM3093" si="29840">(BB3093*BH3090+BC3093*BG3090+BD3093*BH3093+BE3093*BG3093)</f>
        <v>-0.35884824685935879</v>
      </c>
      <c r="BN3093" s="31">
        <f t="shared" ref="BN3093" si="29841">BB3093*BI3090+BD3093*BI3093-BC3093*BJ3090-BE3093*BJ3093</f>
        <v>0.92362261681720015</v>
      </c>
      <c r="BO3093" s="32">
        <f t="shared" ref="BO3093" si="29842">(BB3093*BJ3090+BC3093*BI3090+BD3093*BJ3093+BE3093*BI3093)</f>
        <v>0</v>
      </c>
      <c r="BP3093" s="8"/>
      <c r="BQ3093" s="19">
        <f t="shared" ref="BQ3093:BQ3156" si="29843">1/$BR$8</f>
        <v>1</v>
      </c>
      <c r="BR3093" s="47">
        <v>0</v>
      </c>
      <c r="BS3093" s="48">
        <v>1</v>
      </c>
      <c r="BT3093" s="49">
        <v>0</v>
      </c>
      <c r="BV3093" s="29">
        <f t="shared" ref="BV3093" si="29844">BL3093*BQ3090+BN3093*BQ3093-BM3093*BR3090-BO3093*BR3093</f>
        <v>0.92362261681720015</v>
      </c>
      <c r="BW3093" s="33">
        <f t="shared" ref="BW3093" si="29845">(BL3093*BR3090+BM3093*BQ3090+BN3093*BR3093+BO3093*BQ3093)</f>
        <v>-0.35884824685935879</v>
      </c>
      <c r="BX3093" s="31">
        <f t="shared" ref="BX3093" si="29846">BL3093*BS3090+BN3093*BS3093-BM3093*BT3090-BO3093*BT3093</f>
        <v>0.92362261681720015</v>
      </c>
      <c r="BY3093" s="32">
        <f t="shared" ref="BY3093" si="29847">(BL3093*BT3090+BM3093*BS3090+BN3093*BT3093+BO3093*BS3093)</f>
        <v>0</v>
      </c>
      <c r="CA3093" s="50">
        <f t="shared" ref="CA3093" si="29848">(180/PI())*ATAN(-1*(BW3090+BW3093)/(BV3090+BV3093))</f>
        <v>22.582528277977858</v>
      </c>
      <c r="CC3093" s="137">
        <f t="shared" ref="CC3093" si="29849">20*LOG(((1-(10^(CA3090/20)^2)*(1-((1-CC3090)/(1+CC3090))^2))^0.5))</f>
        <v>-31.34795362549638</v>
      </c>
      <c r="CD3093" s="9"/>
      <c r="CE3093" s="38"/>
      <c r="CF3093" s="38"/>
      <c r="CG3093" s="38"/>
      <c r="CH3093" s="38"/>
    </row>
    <row r="3094" spans="1:91" ht="18.600000000000001" customHeight="1">
      <c r="CC3094" s="42"/>
    </row>
    <row r="3095" spans="1:91" ht="18.600000000000001" customHeight="1" thickBot="1">
      <c r="A3095">
        <v>0</v>
      </c>
      <c r="E3095" s="22" t="s">
        <v>4</v>
      </c>
      <c r="J3095" s="22" t="s">
        <v>5</v>
      </c>
      <c r="O3095" s="22" t="s">
        <v>6</v>
      </c>
      <c r="T3095" s="22" t="s">
        <v>7</v>
      </c>
      <c r="Y3095" s="22" t="s">
        <v>8</v>
      </c>
      <c r="AD3095" s="22" t="s">
        <v>65</v>
      </c>
      <c r="AI3095" s="22" t="s">
        <v>9</v>
      </c>
      <c r="AN3095" s="22" t="s">
        <v>66</v>
      </c>
      <c r="AS3095" s="22" t="s">
        <v>51</v>
      </c>
      <c r="AX3095" s="22" t="s">
        <v>67</v>
      </c>
      <c r="BC3095" s="22" t="s">
        <v>52</v>
      </c>
      <c r="BH3095" s="22" t="s">
        <v>68</v>
      </c>
      <c r="BM3095" s="22" t="s">
        <v>63</v>
      </c>
      <c r="BQ3095" s="23" t="s">
        <v>69</v>
      </c>
      <c r="BR3095" s="23"/>
      <c r="BS3095" s="24"/>
      <c r="BT3095" s="24"/>
      <c r="BU3095" s="24"/>
      <c r="BW3095" s="22" t="s">
        <v>64</v>
      </c>
    </row>
    <row r="3096" spans="1:91" ht="18.600000000000001" customHeight="1" thickBot="1">
      <c r="D3096" s="249" t="s">
        <v>103</v>
      </c>
      <c r="E3096" s="250"/>
      <c r="F3096" s="251" t="s">
        <v>104</v>
      </c>
      <c r="G3096" s="252"/>
      <c r="H3096" s="229"/>
      <c r="I3096" s="253" t="s">
        <v>11</v>
      </c>
      <c r="J3096" s="254"/>
      <c r="K3096" s="255" t="s">
        <v>12</v>
      </c>
      <c r="L3096" s="256"/>
      <c r="M3096" s="24"/>
      <c r="N3096" s="253" t="s">
        <v>105</v>
      </c>
      <c r="O3096" s="254"/>
      <c r="P3096" s="255" t="s">
        <v>106</v>
      </c>
      <c r="Q3096" s="256"/>
      <c r="R3096" s="24"/>
      <c r="S3096" s="249" t="s">
        <v>107</v>
      </c>
      <c r="T3096" s="250"/>
      <c r="U3096" s="251" t="s">
        <v>108</v>
      </c>
      <c r="V3096" s="252"/>
      <c r="W3096" s="8"/>
      <c r="X3096" s="253" t="s">
        <v>109</v>
      </c>
      <c r="Y3096" s="254"/>
      <c r="Z3096" s="255" t="s">
        <v>110</v>
      </c>
      <c r="AA3096" s="256"/>
      <c r="AB3096" s="8"/>
      <c r="AC3096" s="253" t="s">
        <v>111</v>
      </c>
      <c r="AD3096" s="254"/>
      <c r="AE3096" s="255" t="s">
        <v>14</v>
      </c>
      <c r="AF3096" s="256"/>
      <c r="AG3096" s="8"/>
      <c r="AH3096" s="253" t="s">
        <v>112</v>
      </c>
      <c r="AI3096" s="254"/>
      <c r="AJ3096" s="255" t="s">
        <v>113</v>
      </c>
      <c r="AK3096" s="256"/>
      <c r="AL3096" s="8"/>
      <c r="AM3096" s="249" t="s">
        <v>114</v>
      </c>
      <c r="AN3096" s="250"/>
      <c r="AO3096" s="251" t="s">
        <v>115</v>
      </c>
      <c r="AP3096" s="252"/>
      <c r="AQ3096" s="24"/>
      <c r="AR3096" s="253" t="s">
        <v>116</v>
      </c>
      <c r="AS3096" s="254"/>
      <c r="AT3096" s="255" t="s">
        <v>13</v>
      </c>
      <c r="AU3096" s="256"/>
      <c r="AV3096" s="4"/>
      <c r="AW3096" s="253" t="s">
        <v>117</v>
      </c>
      <c r="AX3096" s="254"/>
      <c r="AY3096" s="255" t="s">
        <v>118</v>
      </c>
      <c r="AZ3096" s="256"/>
      <c r="BA3096" s="8"/>
      <c r="BB3096" s="253" t="s">
        <v>119</v>
      </c>
      <c r="BC3096" s="254"/>
      <c r="BD3096" s="255" t="s">
        <v>120</v>
      </c>
      <c r="BE3096" s="256"/>
      <c r="BF3096" s="4"/>
      <c r="BG3096" s="249" t="s">
        <v>121</v>
      </c>
      <c r="BH3096" s="250"/>
      <c r="BI3096" s="251" t="s">
        <v>122</v>
      </c>
      <c r="BJ3096" s="252"/>
      <c r="BK3096" s="4"/>
      <c r="BL3096" s="253" t="s">
        <v>123</v>
      </c>
      <c r="BM3096" s="254"/>
      <c r="BN3096" s="255" t="s">
        <v>124</v>
      </c>
      <c r="BO3096" s="256"/>
      <c r="BP3096" s="4"/>
      <c r="BQ3096" s="253" t="s">
        <v>125</v>
      </c>
      <c r="BR3096" s="254"/>
      <c r="BS3096" s="255" t="s">
        <v>126</v>
      </c>
      <c r="BT3096" s="256"/>
      <c r="BU3096" s="8"/>
      <c r="BV3096" s="253" t="s">
        <v>127</v>
      </c>
      <c r="BW3096" s="254"/>
      <c r="BX3096" s="255" t="s">
        <v>128</v>
      </c>
      <c r="BY3096" s="256"/>
      <c r="CA3096" s="27" t="s">
        <v>15</v>
      </c>
      <c r="CC3096" s="133" t="s">
        <v>70</v>
      </c>
      <c r="CD3096" s="9"/>
      <c r="CE3096" s="38"/>
      <c r="CF3096" s="38"/>
      <c r="CG3096" s="38"/>
      <c r="CH3096" s="38"/>
    </row>
    <row r="3097" spans="1:91" ht="18.600000000000001" customHeight="1" thickTop="1" thickBot="1">
      <c r="B3097" s="129">
        <v>8.3600000000000101</v>
      </c>
      <c r="D3097" s="29">
        <v>1</v>
      </c>
      <c r="E3097" s="30">
        <v>0</v>
      </c>
      <c r="F3097" s="31">
        <v>0</v>
      </c>
      <c r="G3097" s="32">
        <f t="shared" ref="G3097:G3160" si="29850">-1/($E$8*$B3097)</f>
        <v>-7.8849282296650627E-2</v>
      </c>
      <c r="I3097" s="29">
        <v>1</v>
      </c>
      <c r="J3097" s="33">
        <v>0</v>
      </c>
      <c r="K3097" s="31">
        <v>0</v>
      </c>
      <c r="L3097" s="32">
        <v>0</v>
      </c>
      <c r="N3097" s="29">
        <f t="shared" ref="N3097" si="29851">D3097*I3097+F3097*I3100-E3097*J3097-G3097*J3100</f>
        <v>0.98836893118256186</v>
      </c>
      <c r="O3097" s="33">
        <f t="shared" ref="O3097" si="29852">(D3097*J3097+E3097*I3097+F3097*J3100+G3097*I3100)</f>
        <v>0</v>
      </c>
      <c r="P3097" s="31">
        <f t="shared" ref="P3097" si="29853">D3097*K3097+F3097*K3100-E3097*L3097-G3097*L3100</f>
        <v>0</v>
      </c>
      <c r="Q3097" s="32">
        <f t="shared" ref="Q3097" si="29854">(D3097*L3097+E3097*K3097+F3097*L3100+G3097*K3100)</f>
        <v>-7.8849282296650627E-2</v>
      </c>
      <c r="S3097" s="29">
        <v>1</v>
      </c>
      <c r="T3097" s="30">
        <v>0</v>
      </c>
      <c r="U3097" s="31">
        <v>0</v>
      </c>
      <c r="V3097" s="32">
        <f t="shared" ref="V3097:V3160" si="29855">-1/($T$8*$B3097)</f>
        <v>-0.15317822966507158</v>
      </c>
      <c r="X3097" s="29">
        <f t="shared" ref="X3097" si="29856">N3097*S3097+P3097*S3100-O3097*T3097-Q3097*T3100</f>
        <v>0.98836893118256186</v>
      </c>
      <c r="Y3097" s="33">
        <f t="shared" ref="Y3097" si="29857">(N3097*T3097+O3097*S3097+P3097*T3100+Q3097*S3100)</f>
        <v>0</v>
      </c>
      <c r="Z3097" s="31">
        <f t="shared" ref="Z3097" si="29858">N3097*U3097+P3097*U3100-O3097*V3097-Q3097*V3100</f>
        <v>0</v>
      </c>
      <c r="AA3097" s="32">
        <f t="shared" ref="AA3097" si="29859">(N3097*V3097+O3097*U3097+P3097*V3100+Q3097*U3100)</f>
        <v>-0.23024588543115443</v>
      </c>
      <c r="AB3097" s="8"/>
      <c r="AC3097" s="29">
        <v>1</v>
      </c>
      <c r="AD3097" s="33">
        <v>0</v>
      </c>
      <c r="AE3097" s="31">
        <v>0</v>
      </c>
      <c r="AF3097" s="32">
        <v>0</v>
      </c>
      <c r="AH3097" s="29">
        <f t="shared" ref="AH3097" si="29860">X3097*AC3097+Z3097*AC3100-Y3097*AD3097-AA3097*AD3100</f>
        <v>0.96192796500268529</v>
      </c>
      <c r="AI3097" s="33">
        <f t="shared" ref="AI3097" si="29861">(X3097*AD3097+Y3097*AC3097+Z3097*AD3100+AA3097*AC3100)</f>
        <v>0</v>
      </c>
      <c r="AJ3097" s="31">
        <f t="shared" ref="AJ3097" si="29862">X3097*AE3097+Z3097*AE3100-Y3097*AF3097-AA3097*AF3100</f>
        <v>0</v>
      </c>
      <c r="AK3097" s="32">
        <f t="shared" ref="AK3097" si="29863">(X3097*AF3097+Y3097*AE3097+Z3097*AF3100+AA3097*AE3100)</f>
        <v>-0.23024588543115443</v>
      </c>
      <c r="AL3097" s="8"/>
      <c r="AM3097" s="29">
        <v>1</v>
      </c>
      <c r="AN3097" s="30">
        <v>0</v>
      </c>
      <c r="AO3097" s="31">
        <v>0</v>
      </c>
      <c r="AP3097" s="32">
        <f t="shared" ref="AP3097:AP3160" si="29864">-1/($AN$8*$B3097)</f>
        <v>-0.13852033492822949</v>
      </c>
      <c r="AR3097" s="29">
        <f t="shared" ref="AR3097" si="29865">AH3097*AM3097+AJ3097*AM3100-AI3097*AN3097-AK3097*AN3100</f>
        <v>0.96192796500268529</v>
      </c>
      <c r="AS3097" s="33">
        <f t="shared" ref="AS3097" si="29866">(AH3097*AN3097+AI3097*AM3097+AJ3097*AN3100+AK3097*AM3100)</f>
        <v>0</v>
      </c>
      <c r="AT3097" s="31">
        <f t="shared" ref="AT3097" si="29867">AH3097*AO3097+AJ3097*AO3100-AI3097*AP3097-AK3097*AP3100</f>
        <v>0</v>
      </c>
      <c r="AU3097" s="32">
        <f t="shared" ref="AU3097" si="29868">(AH3097*AP3097+AI3097*AO3097+AJ3097*AP3100+AK3097*AO3100)</f>
        <v>-0.36349246932015661</v>
      </c>
      <c r="AV3097" s="8"/>
      <c r="AW3097" s="29">
        <v>1</v>
      </c>
      <c r="AX3097" s="33">
        <v>0</v>
      </c>
      <c r="AY3097" s="31">
        <v>0</v>
      </c>
      <c r="AZ3097" s="32">
        <v>0</v>
      </c>
      <c r="BB3097" s="29">
        <f t="shared" ref="BB3097" si="29869">AR3097*AW3097+AT3097*AW3100-AS3097*AX3097-AU3097*AX3100</f>
        <v>0.92398521467474404</v>
      </c>
      <c r="BC3097" s="33">
        <f t="shared" ref="BC3097" si="29870">(AR3097*AX3097+AS3097*AW3097+AT3097*AX3100+AU3097*AW3100)</f>
        <v>0</v>
      </c>
      <c r="BD3097" s="31">
        <f t="shared" ref="BD3097" si="29871">AR3097*AY3097+AT3097*AY3100-AS3097*AZ3097-AU3097*AZ3100</f>
        <v>0</v>
      </c>
      <c r="BE3097" s="32">
        <f t="shared" ref="BE3097" si="29872">(AR3097*AZ3097+AS3097*AY3097+AT3097*AZ3100+AU3097*AY3100)</f>
        <v>-0.36349246932015661</v>
      </c>
      <c r="BF3097" s="8"/>
      <c r="BG3097" s="29">
        <v>1</v>
      </c>
      <c r="BH3097" s="30">
        <v>0</v>
      </c>
      <c r="BI3097" s="31">
        <v>0</v>
      </c>
      <c r="BJ3097" s="32">
        <f t="shared" ref="BJ3097:BJ3160" si="29873">-1/($BH$8*$B3097)</f>
        <v>-4.8706937799042997E-2</v>
      </c>
      <c r="BL3097" s="29">
        <f t="shared" ref="BL3097" si="29874">BB3097*BG3097+BD3097*BG3100-BC3097*BH3097-BE3097*BH3100</f>
        <v>0.92398521467474404</v>
      </c>
      <c r="BM3097" s="33">
        <f t="shared" ref="BM3097" si="29875">(BB3097*BH3097+BC3097*BG3097+BD3097*BH3100+BE3097*BG3100)</f>
        <v>0</v>
      </c>
      <c r="BN3097" s="31">
        <f t="shared" ref="BN3097" si="29876">BB3097*BI3097+BD3097*BI3100-BC3097*BJ3097-BE3097*BJ3100</f>
        <v>0</v>
      </c>
      <c r="BO3097" s="32">
        <f t="shared" ref="BO3097" si="29877">(BB3097*BJ3097+BC3097*BI3097+BD3097*BJ3100+BE3097*BI3100)</f>
        <v>-0.40849695969855476</v>
      </c>
      <c r="BP3097" s="8"/>
      <c r="BQ3097" s="34">
        <v>1</v>
      </c>
      <c r="BR3097" s="35">
        <v>0</v>
      </c>
      <c r="BS3097" s="11">
        <v>0</v>
      </c>
      <c r="BT3097" s="36">
        <v>0</v>
      </c>
      <c r="BV3097" s="29">
        <f t="shared" ref="BV3097" si="29878">BL3097*BQ3097+BN3097*BQ3100-BM3097*BR3097-BO3097*BR3100</f>
        <v>0.92398521467474404</v>
      </c>
      <c r="BW3097" s="33">
        <f t="shared" ref="BW3097" si="29879">(BL3097*BR3097+BM3097*BQ3097+BN3097*BR3100+BO3097*BQ3100)</f>
        <v>-0.40849695969855476</v>
      </c>
      <c r="BX3097" s="31">
        <f t="shared" ref="BX3097" si="29880">BL3097*BS3097+BN3097*BS3100-BM3097*BT3097-BO3097*BT3100</f>
        <v>0</v>
      </c>
      <c r="BY3097" s="32">
        <f t="shared" ref="BY3097" si="29881">(BL3097*BT3097+BM3097*BS3097+BN3097*BT3100+BO3097*BS3100)</f>
        <v>-0.40849695969855476</v>
      </c>
      <c r="CA3097" s="37">
        <f t="shared" ref="CA3097" si="29882">20*LOG(((1+$BR$8)/$BR$8)/((BV3097+BV3100)^2+(BW3097+BW3100)^2)^0.5)</f>
        <v>-2.7651936737708837E-3</v>
      </c>
      <c r="CC3097" s="134">
        <f t="shared" ref="CC3097" si="29883">((BV3097^2+BW3097^2)^0.5)/((BV3100^2+BW3100^2)^0.5)</f>
        <v>1.0195102988506795</v>
      </c>
      <c r="CD3097" s="9"/>
      <c r="CE3097" s="38"/>
      <c r="CF3097" s="38"/>
      <c r="CG3097" s="38"/>
      <c r="CH3097" s="38"/>
      <c r="CM3097" s="129">
        <v>8.3400000000000105</v>
      </c>
    </row>
    <row r="3098" spans="1:91" ht="18.600000000000001" customHeight="1" thickBot="1">
      <c r="D3098" s="39"/>
      <c r="G3098" s="40"/>
      <c r="I3098" s="39"/>
      <c r="L3098" s="40"/>
      <c r="N3098" s="39"/>
      <c r="Q3098" s="40"/>
      <c r="S3098" s="39"/>
      <c r="V3098" s="40"/>
      <c r="X3098" s="39"/>
      <c r="AA3098" s="40"/>
      <c r="AC3098" s="39"/>
      <c r="AF3098" s="40"/>
      <c r="AH3098" s="39"/>
      <c r="AK3098" s="40"/>
      <c r="AM3098" s="39"/>
      <c r="AP3098" s="40"/>
      <c r="AR3098" s="39"/>
      <c r="AU3098" s="40"/>
      <c r="AW3098" s="39"/>
      <c r="AZ3098" s="40"/>
      <c r="BB3098" s="39"/>
      <c r="BE3098" s="40"/>
      <c r="BG3098" s="39"/>
      <c r="BJ3098" s="40"/>
      <c r="BL3098" s="39"/>
      <c r="BO3098" s="40"/>
      <c r="BQ3098" s="34"/>
      <c r="BR3098" s="11"/>
      <c r="BS3098" s="11"/>
      <c r="BT3098" s="41"/>
      <c r="BV3098" s="39"/>
      <c r="BY3098" s="40"/>
      <c r="CC3098" s="135"/>
      <c r="CD3098" s="9"/>
      <c r="CE3098" s="38"/>
      <c r="CF3098" s="38"/>
      <c r="CG3098" s="38"/>
      <c r="CH3098" s="38"/>
    </row>
    <row r="3099" spans="1:91" ht="18.600000000000001" customHeight="1" thickBot="1">
      <c r="D3099" s="258" t="s">
        <v>129</v>
      </c>
      <c r="E3099" s="259"/>
      <c r="F3099" s="260" t="s">
        <v>130</v>
      </c>
      <c r="G3099" s="261"/>
      <c r="H3099" s="229"/>
      <c r="I3099" s="258" t="s">
        <v>131</v>
      </c>
      <c r="J3099" s="259"/>
      <c r="K3099" s="260" t="s">
        <v>132</v>
      </c>
      <c r="L3099" s="261"/>
      <c r="N3099" s="253" t="s">
        <v>133</v>
      </c>
      <c r="O3099" s="254"/>
      <c r="P3099" s="255" t="s">
        <v>134</v>
      </c>
      <c r="Q3099" s="256"/>
      <c r="S3099" s="258" t="s">
        <v>135</v>
      </c>
      <c r="T3099" s="259"/>
      <c r="U3099" s="260" t="s">
        <v>136</v>
      </c>
      <c r="V3099" s="261"/>
      <c r="W3099" s="8"/>
      <c r="X3099" s="253" t="s">
        <v>137</v>
      </c>
      <c r="Y3099" s="254"/>
      <c r="Z3099" s="255" t="s">
        <v>138</v>
      </c>
      <c r="AA3099" s="256"/>
      <c r="AB3099" s="8"/>
      <c r="AC3099" s="258" t="s">
        <v>139</v>
      </c>
      <c r="AD3099" s="259"/>
      <c r="AE3099" s="260" t="s">
        <v>140</v>
      </c>
      <c r="AF3099" s="261"/>
      <c r="AG3099" s="8"/>
      <c r="AH3099" s="253" t="s">
        <v>141</v>
      </c>
      <c r="AI3099" s="254"/>
      <c r="AJ3099" s="255" t="s">
        <v>142</v>
      </c>
      <c r="AK3099" s="256"/>
      <c r="AL3099" s="8"/>
      <c r="AM3099" s="258" t="s">
        <v>143</v>
      </c>
      <c r="AN3099" s="259"/>
      <c r="AO3099" s="260" t="s">
        <v>144</v>
      </c>
      <c r="AP3099" s="261"/>
      <c r="AR3099" s="253" t="s">
        <v>145</v>
      </c>
      <c r="AS3099" s="254"/>
      <c r="AT3099" s="255" t="s">
        <v>146</v>
      </c>
      <c r="AU3099" s="256"/>
      <c r="AV3099" s="4"/>
      <c r="AW3099" s="258" t="s">
        <v>147</v>
      </c>
      <c r="AX3099" s="259"/>
      <c r="AY3099" s="260" t="s">
        <v>148</v>
      </c>
      <c r="AZ3099" s="261"/>
      <c r="BA3099" s="8"/>
      <c r="BB3099" s="253" t="s">
        <v>149</v>
      </c>
      <c r="BC3099" s="254"/>
      <c r="BD3099" s="255" t="s">
        <v>150</v>
      </c>
      <c r="BE3099" s="256"/>
      <c r="BF3099" s="4"/>
      <c r="BG3099" s="258" t="s">
        <v>151</v>
      </c>
      <c r="BH3099" s="259"/>
      <c r="BI3099" s="260" t="s">
        <v>152</v>
      </c>
      <c r="BJ3099" s="261"/>
      <c r="BK3099" s="4"/>
      <c r="BL3099" s="253" t="s">
        <v>153</v>
      </c>
      <c r="BM3099" s="254"/>
      <c r="BN3099" s="255" t="s">
        <v>154</v>
      </c>
      <c r="BO3099" s="256"/>
      <c r="BP3099" s="4"/>
      <c r="BQ3099" s="258" t="s">
        <v>155</v>
      </c>
      <c r="BR3099" s="259"/>
      <c r="BS3099" s="260" t="s">
        <v>156</v>
      </c>
      <c r="BT3099" s="261"/>
      <c r="BU3099" s="8"/>
      <c r="BV3099" s="253" t="s">
        <v>157</v>
      </c>
      <c r="BW3099" s="254"/>
      <c r="BX3099" s="255" t="s">
        <v>158</v>
      </c>
      <c r="BY3099" s="256"/>
      <c r="CA3099" s="46" t="s">
        <v>16</v>
      </c>
      <c r="CC3099" s="136" t="s">
        <v>71</v>
      </c>
      <c r="CD3099" s="9"/>
      <c r="CE3099" s="38"/>
      <c r="CF3099" s="38"/>
      <c r="CG3099" s="38"/>
      <c r="CH3099" s="38"/>
    </row>
    <row r="3100" spans="1:91" ht="18.600000000000001" customHeight="1" thickTop="1" thickBot="1">
      <c r="D3100" s="29">
        <v>0</v>
      </c>
      <c r="E3100" s="33">
        <v>0</v>
      </c>
      <c r="F3100" s="31">
        <v>1</v>
      </c>
      <c r="G3100" s="32">
        <v>0</v>
      </c>
      <c r="I3100" s="29">
        <v>0</v>
      </c>
      <c r="J3100" s="33">
        <f t="shared" ref="J3100" si="29884">IF(0=(1-$J$8*$K$8*$B3097^2),10^14,$B3097*$J$8/(1-$J$8*$K$8*$B3097^2))</f>
        <v>-0.14751014186380451</v>
      </c>
      <c r="K3100" s="31">
        <v>1</v>
      </c>
      <c r="L3100" s="32">
        <v>0</v>
      </c>
      <c r="N3100" s="29">
        <f t="shared" ref="N3100" si="29885">D3100*I3097+F3100*I3100-E3100*J3097-G3100*J3100</f>
        <v>0</v>
      </c>
      <c r="O3100" s="33">
        <f t="shared" ref="O3100" si="29886">(D3100*J3097+E3100*I3097+F3100*J3100+G3100*I3100)</f>
        <v>-0.14751014186380451</v>
      </c>
      <c r="P3100" s="31">
        <f t="shared" ref="P3100" si="29887">D3100*K3097+F3100*K3100-E3100*L3097-G3100*L3100</f>
        <v>1</v>
      </c>
      <c r="Q3100" s="32">
        <f t="shared" ref="Q3100" si="29888">(D3100*L3097+E3100*K3097+F3100*L3100+G3100*K3100)</f>
        <v>0</v>
      </c>
      <c r="S3100" s="29">
        <v>0</v>
      </c>
      <c r="T3100" s="33">
        <v>0</v>
      </c>
      <c r="U3100" s="31">
        <v>1</v>
      </c>
      <c r="V3100" s="32">
        <v>0</v>
      </c>
      <c r="X3100" s="29">
        <f t="shared" ref="X3100" si="29889">N3100*S3097+P3100*S3100-O3100*T3097-Q3100*T3100</f>
        <v>0</v>
      </c>
      <c r="Y3100" s="33">
        <f t="shared" ref="Y3100" si="29890">(N3100*T3097+O3100*S3097+P3100*T3100+Q3100*S3100)</f>
        <v>-0.14751014186380451</v>
      </c>
      <c r="Z3100" s="31">
        <f t="shared" ref="Z3100" si="29891">N3100*U3097+P3100*U3100-O3100*V3097-Q3100*V3100</f>
        <v>0.97740465761165884</v>
      </c>
      <c r="AA3100" s="32">
        <f t="shared" ref="AA3100" si="29892">(N3100*V3097+O3100*U3097+P3100*V3100+Q3100*U3100)</f>
        <v>0</v>
      </c>
      <c r="AB3100" s="8"/>
      <c r="AC3100" s="29">
        <v>0</v>
      </c>
      <c r="AD3100" s="33">
        <f t="shared" ref="AD3100" si="29893">IF(0=(1-$AD$8*$AE$8*$B3097^2),10^14,$B3097*$AD$8/(1-$AD$8*$AE$8*$B3097^2))</f>
        <v>-0.11483795304469244</v>
      </c>
      <c r="AE3100" s="31">
        <v>1</v>
      </c>
      <c r="AF3100" s="32">
        <v>0</v>
      </c>
      <c r="AH3100" s="29">
        <f t="shared" ref="AH3100" si="29894">X3100*AC3097+Z3100*AC3100-Y3100*AD3097-AA3100*AD3100</f>
        <v>0</v>
      </c>
      <c r="AI3100" s="33">
        <f t="shared" ref="AI3100" si="29895">(X3100*AD3097+Y3100*AC3097+Z3100*AD3100+AA3100*AC3100)</f>
        <v>-0.25975329204027586</v>
      </c>
      <c r="AJ3100" s="31">
        <f t="shared" ref="AJ3100" si="29896">X3100*AE3097+Z3100*AE3100-Y3100*AF3097-AA3100*AF3100</f>
        <v>0.97740465761165884</v>
      </c>
      <c r="AK3100" s="32">
        <f t="shared" ref="AK3100" si="29897">(X3100*AF3097+Y3100*AE3097+Z3100*AF3100+AA3100*AE3100)</f>
        <v>0</v>
      </c>
      <c r="AL3100" s="8"/>
      <c r="AM3100" s="29">
        <v>0</v>
      </c>
      <c r="AN3100" s="33">
        <v>0</v>
      </c>
      <c r="AO3100" s="31">
        <v>1</v>
      </c>
      <c r="AP3100" s="32">
        <v>0</v>
      </c>
      <c r="AR3100" s="29">
        <f t="shared" ref="AR3100" si="29898">AH3100*AM3097+AJ3100*AM3100-AI3100*AN3097-AK3100*AN3100</f>
        <v>0</v>
      </c>
      <c r="AS3100" s="33">
        <f t="shared" ref="AS3100" si="29899">(AH3100*AN3097+AI3100*AM3097+AJ3100*AN3100+AK3100*AM3100)</f>
        <v>-0.25975329204027586</v>
      </c>
      <c r="AT3100" s="31">
        <f t="shared" ref="AT3100" si="29900">AH3100*AO3097+AJ3100*AO3100-AI3100*AP3097-AK3100*AP3100</f>
        <v>0.94142354459952959</v>
      </c>
      <c r="AU3100" s="32">
        <f t="shared" ref="AU3100" si="29901">(AH3100*AP3097+AI3100*AO3097+AJ3100*AP3100+AK3100*AO3100)</f>
        <v>0</v>
      </c>
      <c r="AV3100" s="8"/>
      <c r="AW3100" s="29">
        <v>0</v>
      </c>
      <c r="AX3100" s="33">
        <f t="shared" ref="AX3100" si="29902">IF(0=(1-$AX$8*$AY$8*$B3097^2),10^14,$B3097*$AX$8/(1-$AX$8*$AY$8*$B3097^2))</f>
        <v>-0.10438386907686396</v>
      </c>
      <c r="AY3100" s="31">
        <v>1</v>
      </c>
      <c r="AZ3100" s="32">
        <v>0</v>
      </c>
      <c r="BB3100" s="29">
        <f t="shared" ref="BB3100" si="29903">AR3100*AW3097+AT3100*AW3100-AS3100*AX3097-AU3100*AX3100</f>
        <v>0</v>
      </c>
      <c r="BC3100" s="33">
        <f t="shared" ref="BC3100" si="29904">(AR3100*AX3097+AS3100*AW3097+AT3100*AX3100+AU3100*AW3100)</f>
        <v>-0.35802272406563035</v>
      </c>
      <c r="BD3100" s="31">
        <f t="shared" ref="BD3100" si="29905">AR3100*AY3097+AT3100*AY3100-AS3100*AZ3097-AU3100*AZ3100</f>
        <v>0.94142354459952959</v>
      </c>
      <c r="BE3100" s="32">
        <f t="shared" ref="BE3100" si="29906">(AR3100*AZ3097+AS3100*AY3097+AT3100*AZ3100+AU3100*AY3100)</f>
        <v>0</v>
      </c>
      <c r="BF3100" s="8"/>
      <c r="BG3100" s="29">
        <v>0</v>
      </c>
      <c r="BH3100" s="33">
        <v>0</v>
      </c>
      <c r="BI3100" s="31">
        <v>1</v>
      </c>
      <c r="BJ3100" s="32">
        <v>0</v>
      </c>
      <c r="BL3100" s="29">
        <f t="shared" ref="BL3100" si="29907">BB3100*BG3097+BD3100*BG3100-BC3100*BH3097-BE3100*BH3100</f>
        <v>0</v>
      </c>
      <c r="BM3100" s="33">
        <f t="shared" ref="BM3100" si="29908">(BB3100*BH3097+BC3100*BG3097+BD3100*BH3100+BE3100*BG3100)</f>
        <v>-0.35802272406563035</v>
      </c>
      <c r="BN3100" s="31">
        <f t="shared" ref="BN3100" si="29909">BB3100*BI3097+BD3100*BI3100-BC3100*BJ3097-BE3100*BJ3100</f>
        <v>0.92398535404782101</v>
      </c>
      <c r="BO3100" s="32">
        <f t="shared" ref="BO3100" si="29910">(BB3100*BJ3097+BC3100*BI3097+BD3100*BJ3100+BE3100*BI3100)</f>
        <v>0</v>
      </c>
      <c r="BP3100" s="8"/>
      <c r="BQ3100" s="19">
        <f t="shared" ref="BQ3100:BQ3163" si="29911">1/$BR$8</f>
        <v>1</v>
      </c>
      <c r="BR3100" s="47">
        <v>0</v>
      </c>
      <c r="BS3100" s="48">
        <v>1</v>
      </c>
      <c r="BT3100" s="49">
        <v>0</v>
      </c>
      <c r="BV3100" s="29">
        <f t="shared" ref="BV3100" si="29912">BL3100*BQ3097+BN3100*BQ3100-BM3100*BR3097-BO3100*BR3100</f>
        <v>0.92398535404782101</v>
      </c>
      <c r="BW3100" s="33">
        <f t="shared" ref="BW3100" si="29913">(BL3100*BR3097+BM3100*BQ3097+BN3100*BR3100+BO3100*BQ3100)</f>
        <v>-0.35802272406563035</v>
      </c>
      <c r="BX3100" s="31">
        <f t="shared" ref="BX3100" si="29914">BL3100*BS3097+BN3100*BS3100-BM3100*BT3097-BO3100*BT3100</f>
        <v>0.92398535404782101</v>
      </c>
      <c r="BY3100" s="32">
        <f t="shared" ref="BY3100" si="29915">(BL3100*BT3097+BM3100*BS3097+BN3100*BT3100+BO3100*BS3100)</f>
        <v>0</v>
      </c>
      <c r="CA3100" s="50">
        <f t="shared" ref="CA3100" si="29916">(180/PI())*ATAN(-1*(BW3097+BW3100)/(BV3097+BV3100))</f>
        <v>22.528184187462831</v>
      </c>
      <c r="CC3100" s="137">
        <f t="shared" ref="CC3100" si="29917">20*LOG(((1-(10^(CA3097/20)^2)*(1-((1-CC3097)/(1+CC3097))^2))^0.5))</f>
        <v>-31.368077980181894</v>
      </c>
      <c r="CD3100" s="9"/>
      <c r="CE3100" s="38"/>
      <c r="CF3100" s="38"/>
      <c r="CG3100" s="38"/>
      <c r="CH3100" s="38"/>
    </row>
    <row r="3101" spans="1:91" ht="18.600000000000001" customHeight="1">
      <c r="CC3101" s="42"/>
    </row>
    <row r="3102" spans="1:91" ht="18.600000000000001" customHeight="1" thickBot="1">
      <c r="E3102" s="22" t="s">
        <v>4</v>
      </c>
      <c r="J3102" s="22" t="s">
        <v>5</v>
      </c>
      <c r="O3102" s="22" t="s">
        <v>6</v>
      </c>
      <c r="T3102" s="22" t="s">
        <v>7</v>
      </c>
      <c r="Y3102" s="22" t="s">
        <v>8</v>
      </c>
      <c r="AD3102" s="22" t="s">
        <v>65</v>
      </c>
      <c r="AI3102" s="22" t="s">
        <v>9</v>
      </c>
      <c r="AN3102" s="22" t="s">
        <v>66</v>
      </c>
      <c r="AS3102" s="22" t="s">
        <v>51</v>
      </c>
      <c r="AX3102" s="22" t="s">
        <v>67</v>
      </c>
      <c r="BC3102" s="22" t="s">
        <v>52</v>
      </c>
      <c r="BH3102" s="22" t="s">
        <v>68</v>
      </c>
      <c r="BM3102" s="22" t="s">
        <v>63</v>
      </c>
      <c r="BQ3102" s="23" t="s">
        <v>69</v>
      </c>
      <c r="BR3102" s="23"/>
      <c r="BS3102" s="24"/>
      <c r="BT3102" s="24"/>
      <c r="BU3102" s="24"/>
      <c r="BW3102" s="22" t="s">
        <v>64</v>
      </c>
    </row>
    <row r="3103" spans="1:91" ht="18.600000000000001" customHeight="1" thickBot="1">
      <c r="D3103" s="249" t="s">
        <v>103</v>
      </c>
      <c r="E3103" s="250"/>
      <c r="F3103" s="251" t="s">
        <v>104</v>
      </c>
      <c r="G3103" s="252"/>
      <c r="H3103" s="229"/>
      <c r="I3103" s="253" t="s">
        <v>11</v>
      </c>
      <c r="J3103" s="254"/>
      <c r="K3103" s="255" t="s">
        <v>12</v>
      </c>
      <c r="L3103" s="256"/>
      <c r="M3103" s="24"/>
      <c r="N3103" s="253" t="s">
        <v>105</v>
      </c>
      <c r="O3103" s="254"/>
      <c r="P3103" s="255" t="s">
        <v>106</v>
      </c>
      <c r="Q3103" s="256"/>
      <c r="R3103" s="24"/>
      <c r="S3103" s="249" t="s">
        <v>107</v>
      </c>
      <c r="T3103" s="250"/>
      <c r="U3103" s="251" t="s">
        <v>108</v>
      </c>
      <c r="V3103" s="252"/>
      <c r="W3103" s="8"/>
      <c r="X3103" s="253" t="s">
        <v>109</v>
      </c>
      <c r="Y3103" s="254"/>
      <c r="Z3103" s="255" t="s">
        <v>110</v>
      </c>
      <c r="AA3103" s="256"/>
      <c r="AB3103" s="8"/>
      <c r="AC3103" s="253" t="s">
        <v>111</v>
      </c>
      <c r="AD3103" s="254"/>
      <c r="AE3103" s="255" t="s">
        <v>14</v>
      </c>
      <c r="AF3103" s="256"/>
      <c r="AG3103" s="8"/>
      <c r="AH3103" s="253" t="s">
        <v>112</v>
      </c>
      <c r="AI3103" s="254"/>
      <c r="AJ3103" s="255" t="s">
        <v>113</v>
      </c>
      <c r="AK3103" s="256"/>
      <c r="AL3103" s="8"/>
      <c r="AM3103" s="249" t="s">
        <v>114</v>
      </c>
      <c r="AN3103" s="250"/>
      <c r="AO3103" s="251" t="s">
        <v>115</v>
      </c>
      <c r="AP3103" s="252"/>
      <c r="AQ3103" s="24"/>
      <c r="AR3103" s="253" t="s">
        <v>116</v>
      </c>
      <c r="AS3103" s="254"/>
      <c r="AT3103" s="255" t="s">
        <v>13</v>
      </c>
      <c r="AU3103" s="256"/>
      <c r="AV3103" s="4"/>
      <c r="AW3103" s="253" t="s">
        <v>117</v>
      </c>
      <c r="AX3103" s="254"/>
      <c r="AY3103" s="255" t="s">
        <v>118</v>
      </c>
      <c r="AZ3103" s="256"/>
      <c r="BA3103" s="8"/>
      <c r="BB3103" s="253" t="s">
        <v>119</v>
      </c>
      <c r="BC3103" s="254"/>
      <c r="BD3103" s="255" t="s">
        <v>120</v>
      </c>
      <c r="BE3103" s="256"/>
      <c r="BF3103" s="4"/>
      <c r="BG3103" s="249" t="s">
        <v>121</v>
      </c>
      <c r="BH3103" s="250"/>
      <c r="BI3103" s="251" t="s">
        <v>122</v>
      </c>
      <c r="BJ3103" s="252"/>
      <c r="BK3103" s="4"/>
      <c r="BL3103" s="253" t="s">
        <v>123</v>
      </c>
      <c r="BM3103" s="254"/>
      <c r="BN3103" s="255" t="s">
        <v>124</v>
      </c>
      <c r="BO3103" s="256"/>
      <c r="BP3103" s="4"/>
      <c r="BQ3103" s="253" t="s">
        <v>125</v>
      </c>
      <c r="BR3103" s="254"/>
      <c r="BS3103" s="255" t="s">
        <v>126</v>
      </c>
      <c r="BT3103" s="256"/>
      <c r="BU3103" s="8"/>
      <c r="BV3103" s="253" t="s">
        <v>127</v>
      </c>
      <c r="BW3103" s="254"/>
      <c r="BX3103" s="255" t="s">
        <v>128</v>
      </c>
      <c r="BY3103" s="256"/>
      <c r="CA3103" s="27" t="s">
        <v>15</v>
      </c>
      <c r="CC3103" s="133" t="s">
        <v>70</v>
      </c>
      <c r="CD3103" s="9"/>
      <c r="CE3103" s="38"/>
      <c r="CF3103" s="38"/>
      <c r="CG3103" s="38"/>
      <c r="CH3103" s="38"/>
    </row>
    <row r="3104" spans="1:91" ht="18.600000000000001" customHeight="1" thickTop="1" thickBot="1">
      <c r="B3104" s="129">
        <v>8.3800000000000097</v>
      </c>
      <c r="D3104" s="29">
        <v>1</v>
      </c>
      <c r="E3104" s="30">
        <v>0</v>
      </c>
      <c r="F3104" s="31">
        <v>0</v>
      </c>
      <c r="G3104" s="32">
        <f t="shared" ref="G3104:G3167" si="29918">-1/($E$8*$B3104)</f>
        <v>-7.8661097852028558E-2</v>
      </c>
      <c r="I3104" s="29">
        <v>1</v>
      </c>
      <c r="J3104" s="33">
        <v>0</v>
      </c>
      <c r="K3104" s="31">
        <v>0</v>
      </c>
      <c r="L3104" s="32">
        <v>0</v>
      </c>
      <c r="N3104" s="29">
        <f t="shared" ref="N3104" si="29919">D3104*I3104+F3104*I3107-E3104*J3104-G3104*J3107</f>
        <v>0.98842450491907363</v>
      </c>
      <c r="O3104" s="33">
        <f t="shared" ref="O3104" si="29920">(D3104*J3104+E3104*I3104+F3104*J3107+G3104*I3107)</f>
        <v>0</v>
      </c>
      <c r="P3104" s="31">
        <f t="shared" ref="P3104" si="29921">D3104*K3104+F3104*K3107-E3104*L3104-G3104*L3107</f>
        <v>0</v>
      </c>
      <c r="Q3104" s="32">
        <f t="shared" ref="Q3104" si="29922">(D3104*L3104+E3104*K3104+F3104*L3107+G3104*K3107)</f>
        <v>-7.8661097852028558E-2</v>
      </c>
      <c r="S3104" s="29">
        <v>1</v>
      </c>
      <c r="T3104" s="30">
        <v>0</v>
      </c>
      <c r="U3104" s="31">
        <v>0</v>
      </c>
      <c r="V3104" s="32">
        <f t="shared" ref="V3104:V3167" si="29923">-1/($T$8*$B3104)</f>
        <v>-0.15281264916467763</v>
      </c>
      <c r="X3104" s="29">
        <f t="shared" ref="X3104" si="29924">N3104*S3104+P3104*S3107-O3104*T3104-Q3104*T3107</f>
        <v>0.98842450491907363</v>
      </c>
      <c r="Y3104" s="33">
        <f t="shared" ref="Y3104" si="29925">(N3104*T3104+O3104*S3104+P3104*T3107+Q3104*S3107)</f>
        <v>0</v>
      </c>
      <c r="Z3104" s="31">
        <f t="shared" ref="Z3104" si="29926">N3104*U3104+P3104*U3107-O3104*V3104-Q3104*V3107</f>
        <v>0</v>
      </c>
      <c r="AA3104" s="32">
        <f t="shared" ref="AA3104" si="29927">(N3104*V3104+O3104*U3104+P3104*V3107+Q3104*U3107)</f>
        <v>-0.22970486494799713</v>
      </c>
      <c r="AB3104" s="8"/>
      <c r="AC3104" s="29">
        <v>1</v>
      </c>
      <c r="AD3104" s="33">
        <v>0</v>
      </c>
      <c r="AE3104" s="31">
        <v>0</v>
      </c>
      <c r="AF3104" s="32">
        <v>0</v>
      </c>
      <c r="AH3104" s="29">
        <f t="shared" ref="AH3104" si="29928">X3104*AC3104+Z3104*AC3107-Y3104*AD3104-AA3104*AD3107</f>
        <v>0.96210965342406329</v>
      </c>
      <c r="AI3104" s="33">
        <f t="shared" ref="AI3104" si="29929">(X3104*AD3104+Y3104*AC3104+Z3104*AD3107+AA3104*AC3107)</f>
        <v>0</v>
      </c>
      <c r="AJ3104" s="31">
        <f t="shared" ref="AJ3104" si="29930">X3104*AE3104+Z3104*AE3107-Y3104*AF3104-AA3104*AF3107</f>
        <v>0</v>
      </c>
      <c r="AK3104" s="32">
        <f t="shared" ref="AK3104" si="29931">(X3104*AF3104+Y3104*AE3104+Z3104*AF3107+AA3104*AE3107)</f>
        <v>-0.22970486494799713</v>
      </c>
      <c r="AL3104" s="8"/>
      <c r="AM3104" s="29">
        <v>1</v>
      </c>
      <c r="AN3104" s="30">
        <v>0</v>
      </c>
      <c r="AO3104" s="31">
        <v>0</v>
      </c>
      <c r="AP3104" s="32">
        <f t="shared" ref="AP3104:AP3167" si="29932">-1/($AN$8*$B3104)</f>
        <v>-0.13818973747016691</v>
      </c>
      <c r="AR3104" s="29">
        <f t="shared" ref="AR3104" si="29933">AH3104*AM3104+AJ3104*AM3107-AI3104*AN3104-AK3104*AN3107</f>
        <v>0.96210965342406329</v>
      </c>
      <c r="AS3104" s="33">
        <f t="shared" ref="AS3104" si="29934">(AH3104*AN3104+AI3104*AM3104+AJ3104*AN3107+AK3104*AM3107)</f>
        <v>0</v>
      </c>
      <c r="AT3104" s="31">
        <f t="shared" ref="AT3104" si="29935">AH3104*AO3104+AJ3104*AO3107-AI3104*AP3104-AK3104*AP3107</f>
        <v>0</v>
      </c>
      <c r="AU3104" s="32">
        <f t="shared" ref="AU3104" si="29936">(AH3104*AP3104+AI3104*AO3104+AJ3104*AP3107+AK3104*AO3107)</f>
        <v>-0.36265854537218173</v>
      </c>
      <c r="AV3104" s="8"/>
      <c r="AW3104" s="29">
        <v>1</v>
      </c>
      <c r="AX3104" s="33">
        <v>0</v>
      </c>
      <c r="AY3104" s="31">
        <v>0</v>
      </c>
      <c r="AZ3104" s="32">
        <v>0</v>
      </c>
      <c r="BB3104" s="29">
        <f t="shared" ref="BB3104" si="29937">AR3104*AW3104+AT3104*AW3107-AS3104*AX3104-AU3104*AX3107</f>
        <v>0.92434538024095714</v>
      </c>
      <c r="BC3104" s="33">
        <f t="shared" ref="BC3104" si="29938">(AR3104*AX3104+AS3104*AW3104+AT3104*AX3107+AU3104*AW3107)</f>
        <v>0</v>
      </c>
      <c r="BD3104" s="31">
        <f t="shared" ref="BD3104" si="29939">AR3104*AY3104+AT3104*AY3107-AS3104*AZ3104-AU3104*AZ3107</f>
        <v>0</v>
      </c>
      <c r="BE3104" s="32">
        <f t="shared" ref="BE3104" si="29940">(AR3104*AZ3104+AS3104*AY3104+AT3104*AZ3107+AU3104*AY3107)</f>
        <v>-0.36265854537218173</v>
      </c>
      <c r="BF3104" s="8"/>
      <c r="BG3104" s="29">
        <v>1</v>
      </c>
      <c r="BH3104" s="30">
        <v>0</v>
      </c>
      <c r="BI3104" s="31">
        <v>0</v>
      </c>
      <c r="BJ3104" s="32">
        <f t="shared" ref="BJ3104:BJ3167" si="29941">-1/($BH$8*$B3104)</f>
        <v>-4.8590692124104953E-2</v>
      </c>
      <c r="BL3104" s="29">
        <f t="shared" ref="BL3104" si="29942">BB3104*BG3104+BD3104*BG3107-BC3104*BH3104-BE3104*BH3107</f>
        <v>0.92434538024095714</v>
      </c>
      <c r="BM3104" s="33">
        <f t="shared" ref="BM3104" si="29943">(BB3104*BH3104+BC3104*BG3104+BD3104*BH3107+BE3104*BG3107)</f>
        <v>0</v>
      </c>
      <c r="BN3104" s="31">
        <f t="shared" ref="BN3104" si="29944">BB3104*BI3104+BD3104*BI3107-BC3104*BJ3104-BE3104*BJ3107</f>
        <v>0</v>
      </c>
      <c r="BO3104" s="32">
        <f t="shared" ref="BO3104" si="29945">(BB3104*BJ3104+BC3104*BI3104+BD3104*BJ3107+BE3104*BI3107)</f>
        <v>-0.40757312715980881</v>
      </c>
      <c r="BP3104" s="8"/>
      <c r="BQ3104" s="34">
        <v>1</v>
      </c>
      <c r="BR3104" s="35">
        <v>0</v>
      </c>
      <c r="BS3104" s="11">
        <v>0</v>
      </c>
      <c r="BT3104" s="36">
        <v>0</v>
      </c>
      <c r="BV3104" s="29">
        <f t="shared" ref="BV3104" si="29946">BL3104*BQ3104+BN3104*BQ3107-BM3104*BR3104-BO3104*BR3107</f>
        <v>0.92434538024095714</v>
      </c>
      <c r="BW3104" s="33">
        <f t="shared" ref="BW3104" si="29947">(BL3104*BR3104+BM3104*BQ3104+BN3104*BR3107+BO3104*BQ3107)</f>
        <v>-0.40757312715980881</v>
      </c>
      <c r="BX3104" s="31">
        <f t="shared" ref="BX3104" si="29948">BL3104*BS3104+BN3104*BS3107-BM3104*BT3104-BO3104*BT3107</f>
        <v>0</v>
      </c>
      <c r="BY3104" s="32">
        <f t="shared" ref="BY3104" si="29949">(BL3104*BT3104+BM3104*BS3104+BN3104*BT3107+BO3104*BS3107)</f>
        <v>-0.40757312715980881</v>
      </c>
      <c r="CA3104" s="37">
        <f t="shared" ref="CA3104" si="29950">20*LOG(((1+$BR$8)/$BR$8)/((BV3104+BV3107)^2+(BW3104+BW3107)^2)^0.5)</f>
        <v>-2.7540310618088871E-3</v>
      </c>
      <c r="CC3104" s="134">
        <f t="shared" ref="CC3104" si="29951">((BV3104^2+BW3104^2)^0.5)/((BV3107^2+BW3107^2)^0.5)</f>
        <v>1.0194257956220136</v>
      </c>
      <c r="CD3104" s="9"/>
      <c r="CE3104" s="38"/>
      <c r="CF3104" s="38"/>
      <c r="CG3104" s="38"/>
      <c r="CH3104" s="38"/>
      <c r="CM3104" s="129">
        <v>8.3600000000000101</v>
      </c>
    </row>
    <row r="3105" spans="2:91" ht="18.600000000000001" customHeight="1" thickBot="1">
      <c r="D3105" s="39"/>
      <c r="G3105" s="40"/>
      <c r="I3105" s="39"/>
      <c r="L3105" s="40"/>
      <c r="N3105" s="39"/>
      <c r="Q3105" s="40"/>
      <c r="S3105" s="39"/>
      <c r="V3105" s="40"/>
      <c r="X3105" s="39"/>
      <c r="AA3105" s="40"/>
      <c r="AC3105" s="39"/>
      <c r="AF3105" s="40"/>
      <c r="AH3105" s="39"/>
      <c r="AK3105" s="40"/>
      <c r="AM3105" s="39"/>
      <c r="AP3105" s="40"/>
      <c r="AR3105" s="39"/>
      <c r="AU3105" s="40"/>
      <c r="AW3105" s="39"/>
      <c r="AZ3105" s="40"/>
      <c r="BB3105" s="39"/>
      <c r="BE3105" s="40"/>
      <c r="BG3105" s="39"/>
      <c r="BJ3105" s="40"/>
      <c r="BL3105" s="39"/>
      <c r="BO3105" s="40"/>
      <c r="BQ3105" s="34"/>
      <c r="BR3105" s="11"/>
      <c r="BS3105" s="11"/>
      <c r="BT3105" s="41"/>
      <c r="BV3105" s="39"/>
      <c r="BY3105" s="40"/>
      <c r="CC3105" s="135"/>
      <c r="CD3105" s="9"/>
      <c r="CE3105" s="38"/>
      <c r="CF3105" s="38"/>
      <c r="CG3105" s="38"/>
      <c r="CH3105" s="38"/>
    </row>
    <row r="3106" spans="2:91" ht="18.600000000000001" customHeight="1" thickBot="1">
      <c r="D3106" s="258" t="s">
        <v>129</v>
      </c>
      <c r="E3106" s="259"/>
      <c r="F3106" s="260" t="s">
        <v>130</v>
      </c>
      <c r="G3106" s="261"/>
      <c r="H3106" s="229"/>
      <c r="I3106" s="258" t="s">
        <v>131</v>
      </c>
      <c r="J3106" s="259"/>
      <c r="K3106" s="260" t="s">
        <v>132</v>
      </c>
      <c r="L3106" s="261"/>
      <c r="N3106" s="253" t="s">
        <v>133</v>
      </c>
      <c r="O3106" s="254"/>
      <c r="P3106" s="255" t="s">
        <v>134</v>
      </c>
      <c r="Q3106" s="256"/>
      <c r="S3106" s="258" t="s">
        <v>135</v>
      </c>
      <c r="T3106" s="259"/>
      <c r="U3106" s="260" t="s">
        <v>136</v>
      </c>
      <c r="V3106" s="261"/>
      <c r="W3106" s="8"/>
      <c r="X3106" s="253" t="s">
        <v>137</v>
      </c>
      <c r="Y3106" s="254"/>
      <c r="Z3106" s="255" t="s">
        <v>138</v>
      </c>
      <c r="AA3106" s="256"/>
      <c r="AB3106" s="8"/>
      <c r="AC3106" s="258" t="s">
        <v>139</v>
      </c>
      <c r="AD3106" s="259"/>
      <c r="AE3106" s="260" t="s">
        <v>140</v>
      </c>
      <c r="AF3106" s="261"/>
      <c r="AG3106" s="8"/>
      <c r="AH3106" s="253" t="s">
        <v>141</v>
      </c>
      <c r="AI3106" s="254"/>
      <c r="AJ3106" s="255" t="s">
        <v>142</v>
      </c>
      <c r="AK3106" s="256"/>
      <c r="AL3106" s="8"/>
      <c r="AM3106" s="258" t="s">
        <v>143</v>
      </c>
      <c r="AN3106" s="259"/>
      <c r="AO3106" s="260" t="s">
        <v>144</v>
      </c>
      <c r="AP3106" s="261"/>
      <c r="AR3106" s="253" t="s">
        <v>145</v>
      </c>
      <c r="AS3106" s="254"/>
      <c r="AT3106" s="255" t="s">
        <v>146</v>
      </c>
      <c r="AU3106" s="256"/>
      <c r="AV3106" s="4"/>
      <c r="AW3106" s="258" t="s">
        <v>147</v>
      </c>
      <c r="AX3106" s="259"/>
      <c r="AY3106" s="260" t="s">
        <v>148</v>
      </c>
      <c r="AZ3106" s="261"/>
      <c r="BA3106" s="8"/>
      <c r="BB3106" s="253" t="s">
        <v>149</v>
      </c>
      <c r="BC3106" s="254"/>
      <c r="BD3106" s="255" t="s">
        <v>150</v>
      </c>
      <c r="BE3106" s="256"/>
      <c r="BF3106" s="4"/>
      <c r="BG3106" s="258" t="s">
        <v>151</v>
      </c>
      <c r="BH3106" s="259"/>
      <c r="BI3106" s="260" t="s">
        <v>152</v>
      </c>
      <c r="BJ3106" s="261"/>
      <c r="BK3106" s="4"/>
      <c r="BL3106" s="253" t="s">
        <v>153</v>
      </c>
      <c r="BM3106" s="254"/>
      <c r="BN3106" s="255" t="s">
        <v>154</v>
      </c>
      <c r="BO3106" s="256"/>
      <c r="BP3106" s="4"/>
      <c r="BQ3106" s="258" t="s">
        <v>155</v>
      </c>
      <c r="BR3106" s="259"/>
      <c r="BS3106" s="260" t="s">
        <v>156</v>
      </c>
      <c r="BT3106" s="261"/>
      <c r="BU3106" s="8"/>
      <c r="BV3106" s="253" t="s">
        <v>157</v>
      </c>
      <c r="BW3106" s="254"/>
      <c r="BX3106" s="255" t="s">
        <v>158</v>
      </c>
      <c r="BY3106" s="256"/>
      <c r="CA3106" s="46" t="s">
        <v>16</v>
      </c>
      <c r="CC3106" s="136" t="s">
        <v>71</v>
      </c>
      <c r="CD3106" s="9"/>
      <c r="CE3106" s="38"/>
      <c r="CF3106" s="38"/>
      <c r="CG3106" s="38"/>
      <c r="CH3106" s="38"/>
    </row>
    <row r="3107" spans="2:91" ht="18.600000000000001" customHeight="1" thickTop="1" thickBot="1">
      <c r="D3107" s="29">
        <v>0</v>
      </c>
      <c r="E3107" s="33">
        <v>0</v>
      </c>
      <c r="F3107" s="31">
        <v>1</v>
      </c>
      <c r="G3107" s="32">
        <v>0</v>
      </c>
      <c r="I3107" s="29">
        <v>0</v>
      </c>
      <c r="J3107" s="33">
        <f t="shared" ref="J3107" si="29952">IF(0=(1-$J$8*$K$8*$B3104^2),10^14,$B3104*$J$8/(1-$J$8*$K$8*$B3104^2))</f>
        <v>-0.14715654112406759</v>
      </c>
      <c r="K3107" s="31">
        <v>1</v>
      </c>
      <c r="L3107" s="32">
        <v>0</v>
      </c>
      <c r="N3107" s="29">
        <f t="shared" ref="N3107" si="29953">D3107*I3104+F3107*I3107-E3107*J3104-G3107*J3107</f>
        <v>0</v>
      </c>
      <c r="O3107" s="33">
        <f t="shared" ref="O3107" si="29954">(D3107*J3104+E3107*I3104+F3107*J3107+G3107*I3107)</f>
        <v>-0.14715654112406759</v>
      </c>
      <c r="P3107" s="31">
        <f t="shared" ref="P3107" si="29955">D3107*K3104+F3107*K3107-E3107*L3104-G3107*L3107</f>
        <v>1</v>
      </c>
      <c r="Q3107" s="32">
        <f t="shared" ref="Q3107" si="29956">(D3107*L3104+E3107*K3104+F3107*L3107+G3107*K3107)</f>
        <v>0</v>
      </c>
      <c r="S3107" s="29">
        <v>0</v>
      </c>
      <c r="T3107" s="33">
        <v>0</v>
      </c>
      <c r="U3107" s="31">
        <v>1</v>
      </c>
      <c r="V3107" s="32">
        <v>0</v>
      </c>
      <c r="X3107" s="29">
        <f t="shared" ref="X3107" si="29957">N3107*S3104+P3107*S3107-O3107*T3104-Q3107*T3107</f>
        <v>0</v>
      </c>
      <c r="Y3107" s="33">
        <f t="shared" ref="Y3107" si="29958">(N3107*T3104+O3107*S3104+P3107*T3107+Q3107*S3107)</f>
        <v>-0.14715654112406759</v>
      </c>
      <c r="Z3107" s="31">
        <f t="shared" ref="Z3107" si="29959">N3107*U3104+P3107*U3107-O3107*V3104-Q3107*V3107</f>
        <v>0.9775126191089204</v>
      </c>
      <c r="AA3107" s="32">
        <f t="shared" ref="AA3107" si="29960">(N3107*V3104+O3107*U3104+P3107*V3107+Q3107*U3107)</f>
        <v>0</v>
      </c>
      <c r="AB3107" s="8"/>
      <c r="AC3107" s="29">
        <v>0</v>
      </c>
      <c r="AD3107" s="33">
        <f t="shared" ref="AD3107" si="29961">IF(0=(1-$AD$8*$AE$8*$B3104^2),10^14,$B3104*$AD$8/(1-$AD$8*$AE$8*$B3104^2))</f>
        <v>-0.11455939995423144</v>
      </c>
      <c r="AE3107" s="31">
        <v>1</v>
      </c>
      <c r="AF3107" s="32">
        <v>0</v>
      </c>
      <c r="AH3107" s="29">
        <f t="shared" ref="AH3107" si="29962">X3107*AC3104+Z3107*AC3107-Y3107*AD3104-AA3107*AD3107</f>
        <v>0</v>
      </c>
      <c r="AI3107" s="33">
        <f t="shared" ref="AI3107" si="29963">(X3107*AD3104+Y3107*AC3104+Z3107*AD3107+AA3107*AC3107)</f>
        <v>-0.25913980021687472</v>
      </c>
      <c r="AJ3107" s="31">
        <f t="shared" ref="AJ3107" si="29964">X3107*AE3104+Z3107*AE3107-Y3107*AF3104-AA3107*AF3107</f>
        <v>0.9775126191089204</v>
      </c>
      <c r="AK3107" s="32">
        <f t="shared" ref="AK3107" si="29965">(X3107*AF3104+Y3107*AE3104+Z3107*AF3107+AA3107*AE3107)</f>
        <v>0</v>
      </c>
      <c r="AL3107" s="8"/>
      <c r="AM3107" s="29">
        <v>0</v>
      </c>
      <c r="AN3107" s="33">
        <v>0</v>
      </c>
      <c r="AO3107" s="31">
        <v>1</v>
      </c>
      <c r="AP3107" s="32">
        <v>0</v>
      </c>
      <c r="AR3107" s="29">
        <f t="shared" ref="AR3107" si="29966">AH3107*AM3104+AJ3107*AM3107-AI3107*AN3104-AK3107*AN3107</f>
        <v>0</v>
      </c>
      <c r="AS3107" s="33">
        <f t="shared" ref="AS3107" si="29967">(AH3107*AN3104+AI3107*AM3104+AJ3107*AN3107+AK3107*AM3107)</f>
        <v>-0.25913980021687472</v>
      </c>
      <c r="AT3107" s="31">
        <f t="shared" ref="AT3107" si="29968">AH3107*AO3104+AJ3107*AO3107-AI3107*AP3104-AK3107*AP3107</f>
        <v>0.94170215814887903</v>
      </c>
      <c r="AU3107" s="32">
        <f t="shared" ref="AU3107" si="29969">(AH3107*AP3104+AI3107*AO3104+AJ3107*AP3107+AK3107*AO3107)</f>
        <v>0</v>
      </c>
      <c r="AV3107" s="8"/>
      <c r="AW3107" s="29">
        <v>0</v>
      </c>
      <c r="AX3107" s="33">
        <f t="shared" ref="AX3107" si="29970">IF(0=(1-$AX$8*$AY$8*$B3104^2),10^14,$B3104*$AX$8/(1-$AX$8*$AY$8*$B3104^2))</f>
        <v>-0.10413176158402711</v>
      </c>
      <c r="AY3107" s="31">
        <v>1</v>
      </c>
      <c r="AZ3107" s="32">
        <v>0</v>
      </c>
      <c r="BB3107" s="29">
        <f t="shared" ref="BB3107" si="29971">AR3107*AW3104+AT3107*AW3107-AS3107*AX3104-AU3107*AX3107</f>
        <v>0</v>
      </c>
      <c r="BC3107" s="33">
        <f t="shared" ref="BC3107" si="29972">(AR3107*AX3104+AS3107*AW3104+AT3107*AX3107+AU3107*AW3107)</f>
        <v>-0.35720090483239758</v>
      </c>
      <c r="BD3107" s="31">
        <f t="shared" ref="BD3107" si="29973">AR3107*AY3104+AT3107*AY3107-AS3107*AZ3104-AU3107*AZ3107</f>
        <v>0.94170215814887903</v>
      </c>
      <c r="BE3107" s="32">
        <f t="shared" ref="BE3107" si="29974">(AR3107*AZ3104+AS3107*AY3104+AT3107*AZ3107+AU3107*AY3107)</f>
        <v>0</v>
      </c>
      <c r="BF3107" s="8"/>
      <c r="BG3107" s="29">
        <v>0</v>
      </c>
      <c r="BH3107" s="33">
        <v>0</v>
      </c>
      <c r="BI3107" s="31">
        <v>1</v>
      </c>
      <c r="BJ3107" s="32">
        <v>0</v>
      </c>
      <c r="BL3107" s="29">
        <f t="shared" ref="BL3107" si="29975">BB3107*BG3104+BD3107*BG3107-BC3107*BH3104-BE3107*BH3107</f>
        <v>0</v>
      </c>
      <c r="BM3107" s="33">
        <f t="shared" ref="BM3107" si="29976">(BB3107*BH3104+BC3107*BG3104+BD3107*BH3107+BE3107*BG3107)</f>
        <v>-0.35720090483239758</v>
      </c>
      <c r="BN3107" s="31">
        <f t="shared" ref="BN3107" si="29977">BB3107*BI3104+BD3107*BI3107-BC3107*BJ3104-BE3107*BJ3107</f>
        <v>0.92434551895571626</v>
      </c>
      <c r="BO3107" s="32">
        <f t="shared" ref="BO3107" si="29978">(BB3107*BJ3104+BC3107*BI3104+BD3107*BJ3107+BE3107*BI3107)</f>
        <v>0</v>
      </c>
      <c r="BP3107" s="8"/>
      <c r="BQ3107" s="19">
        <f t="shared" ref="BQ3107:BQ3170" si="29979">1/$BR$8</f>
        <v>1</v>
      </c>
      <c r="BR3107" s="47">
        <v>0</v>
      </c>
      <c r="BS3107" s="48">
        <v>1</v>
      </c>
      <c r="BT3107" s="49">
        <v>0</v>
      </c>
      <c r="BV3107" s="29">
        <f t="shared" ref="BV3107" si="29980">BL3107*BQ3104+BN3107*BQ3107-BM3107*BR3104-BO3107*BR3107</f>
        <v>0.92434551895571626</v>
      </c>
      <c r="BW3107" s="33">
        <f t="shared" ref="BW3107" si="29981">(BL3107*BR3104+BM3107*BQ3104+BN3107*BR3107+BO3107*BQ3107)</f>
        <v>-0.35720090483239758</v>
      </c>
      <c r="BX3107" s="31">
        <f t="shared" ref="BX3107" si="29982">BL3107*BS3104+BN3107*BS3107-BM3107*BT3104-BO3107*BT3107</f>
        <v>0.92434551895571626</v>
      </c>
      <c r="BY3107" s="32">
        <f t="shared" ref="BY3107" si="29983">(BL3107*BT3104+BM3107*BS3104+BN3107*BT3107+BO3107*BS3107)</f>
        <v>0</v>
      </c>
      <c r="CA3107" s="50">
        <f t="shared" ref="CA3107" si="29984">(180/PI())*ATAN(-1*(BW3104+BW3107)/(BV3104+BV3107))</f>
        <v>22.474101824024054</v>
      </c>
      <c r="CC3107" s="137">
        <f t="shared" ref="CC3107" si="29985">20*LOG(((1-(10^(CA3104/20)^2)*(1-((1-CC3104)/(1+CC3104))^2))^0.5))</f>
        <v>-31.388160886039429</v>
      </c>
      <c r="CD3107" s="9"/>
      <c r="CE3107" s="38"/>
      <c r="CF3107" s="38"/>
      <c r="CG3107" s="38"/>
      <c r="CH3107" s="38"/>
    </row>
    <row r="3108" spans="2:91" ht="18.600000000000001" customHeight="1">
      <c r="CC3108" s="42"/>
    </row>
    <row r="3109" spans="2:91" ht="18.600000000000001" customHeight="1" thickBot="1">
      <c r="E3109" s="22" t="s">
        <v>4</v>
      </c>
      <c r="J3109" s="22" t="s">
        <v>5</v>
      </c>
      <c r="O3109" s="22" t="s">
        <v>6</v>
      </c>
      <c r="T3109" s="22" t="s">
        <v>7</v>
      </c>
      <c r="Y3109" s="22" t="s">
        <v>8</v>
      </c>
      <c r="AD3109" s="22" t="s">
        <v>65</v>
      </c>
      <c r="AI3109" s="22" t="s">
        <v>9</v>
      </c>
      <c r="AN3109" s="22" t="s">
        <v>66</v>
      </c>
      <c r="AS3109" s="22" t="s">
        <v>51</v>
      </c>
      <c r="AX3109" s="22" t="s">
        <v>67</v>
      </c>
      <c r="BC3109" s="22" t="s">
        <v>52</v>
      </c>
      <c r="BH3109" s="22" t="s">
        <v>68</v>
      </c>
      <c r="BM3109" s="22" t="s">
        <v>63</v>
      </c>
      <c r="BQ3109" s="23" t="s">
        <v>69</v>
      </c>
      <c r="BR3109" s="23"/>
      <c r="BS3109" s="24"/>
      <c r="BT3109" s="24"/>
      <c r="BU3109" s="24"/>
      <c r="BW3109" s="22" t="s">
        <v>64</v>
      </c>
    </row>
    <row r="3110" spans="2:91" ht="18.600000000000001" customHeight="1" thickBot="1">
      <c r="D3110" s="249" t="s">
        <v>103</v>
      </c>
      <c r="E3110" s="250"/>
      <c r="F3110" s="251" t="s">
        <v>104</v>
      </c>
      <c r="G3110" s="252"/>
      <c r="H3110" s="229"/>
      <c r="I3110" s="253" t="s">
        <v>11</v>
      </c>
      <c r="J3110" s="254"/>
      <c r="K3110" s="255" t="s">
        <v>12</v>
      </c>
      <c r="L3110" s="256"/>
      <c r="M3110" s="24"/>
      <c r="N3110" s="253" t="s">
        <v>105</v>
      </c>
      <c r="O3110" s="254"/>
      <c r="P3110" s="255" t="s">
        <v>106</v>
      </c>
      <c r="Q3110" s="256"/>
      <c r="R3110" s="24"/>
      <c r="S3110" s="249" t="s">
        <v>107</v>
      </c>
      <c r="T3110" s="250"/>
      <c r="U3110" s="251" t="s">
        <v>108</v>
      </c>
      <c r="V3110" s="252"/>
      <c r="W3110" s="8"/>
      <c r="X3110" s="253" t="s">
        <v>109</v>
      </c>
      <c r="Y3110" s="254"/>
      <c r="Z3110" s="255" t="s">
        <v>110</v>
      </c>
      <c r="AA3110" s="256"/>
      <c r="AB3110" s="8"/>
      <c r="AC3110" s="253" t="s">
        <v>111</v>
      </c>
      <c r="AD3110" s="254"/>
      <c r="AE3110" s="255" t="s">
        <v>14</v>
      </c>
      <c r="AF3110" s="256"/>
      <c r="AG3110" s="8"/>
      <c r="AH3110" s="253" t="s">
        <v>112</v>
      </c>
      <c r="AI3110" s="254"/>
      <c r="AJ3110" s="255" t="s">
        <v>113</v>
      </c>
      <c r="AK3110" s="256"/>
      <c r="AL3110" s="8"/>
      <c r="AM3110" s="249" t="s">
        <v>114</v>
      </c>
      <c r="AN3110" s="250"/>
      <c r="AO3110" s="251" t="s">
        <v>115</v>
      </c>
      <c r="AP3110" s="252"/>
      <c r="AQ3110" s="24"/>
      <c r="AR3110" s="253" t="s">
        <v>116</v>
      </c>
      <c r="AS3110" s="254"/>
      <c r="AT3110" s="255" t="s">
        <v>13</v>
      </c>
      <c r="AU3110" s="256"/>
      <c r="AV3110" s="4"/>
      <c r="AW3110" s="253" t="s">
        <v>117</v>
      </c>
      <c r="AX3110" s="254"/>
      <c r="AY3110" s="255" t="s">
        <v>118</v>
      </c>
      <c r="AZ3110" s="256"/>
      <c r="BA3110" s="8"/>
      <c r="BB3110" s="253" t="s">
        <v>119</v>
      </c>
      <c r="BC3110" s="254"/>
      <c r="BD3110" s="255" t="s">
        <v>120</v>
      </c>
      <c r="BE3110" s="256"/>
      <c r="BF3110" s="4"/>
      <c r="BG3110" s="249" t="s">
        <v>121</v>
      </c>
      <c r="BH3110" s="250"/>
      <c r="BI3110" s="251" t="s">
        <v>122</v>
      </c>
      <c r="BJ3110" s="252"/>
      <c r="BK3110" s="4"/>
      <c r="BL3110" s="253" t="s">
        <v>123</v>
      </c>
      <c r="BM3110" s="254"/>
      <c r="BN3110" s="255" t="s">
        <v>124</v>
      </c>
      <c r="BO3110" s="256"/>
      <c r="BP3110" s="4"/>
      <c r="BQ3110" s="253" t="s">
        <v>125</v>
      </c>
      <c r="BR3110" s="254"/>
      <c r="BS3110" s="255" t="s">
        <v>126</v>
      </c>
      <c r="BT3110" s="256"/>
      <c r="BU3110" s="8"/>
      <c r="BV3110" s="253" t="s">
        <v>127</v>
      </c>
      <c r="BW3110" s="254"/>
      <c r="BX3110" s="255" t="s">
        <v>128</v>
      </c>
      <c r="BY3110" s="256"/>
      <c r="CA3110" s="27" t="s">
        <v>15</v>
      </c>
      <c r="CC3110" s="133" t="s">
        <v>70</v>
      </c>
      <c r="CD3110" s="9"/>
      <c r="CE3110" s="38"/>
      <c r="CF3110" s="38"/>
      <c r="CG3110" s="38"/>
      <c r="CH3110" s="38"/>
    </row>
    <row r="3111" spans="2:91" ht="18.600000000000001" customHeight="1" thickTop="1" thickBot="1">
      <c r="B3111" s="129">
        <v>8.4000000000000092</v>
      </c>
      <c r="D3111" s="29">
        <v>1</v>
      </c>
      <c r="E3111" s="30">
        <v>0</v>
      </c>
      <c r="F3111" s="31">
        <v>0</v>
      </c>
      <c r="G3111" s="32">
        <f t="shared" ref="G3111:G3174" si="29986">-1/($E$8*$B3111)</f>
        <v>-7.8473809523809446E-2</v>
      </c>
      <c r="I3111" s="29">
        <v>1</v>
      </c>
      <c r="J3111" s="33">
        <v>0</v>
      </c>
      <c r="K3111" s="31">
        <v>0</v>
      </c>
      <c r="L3111" s="32">
        <v>0</v>
      </c>
      <c r="N3111" s="29">
        <f t="shared" ref="N3111" si="29987">D3111*I3111+F3111*I3114-E3111*J3111-G3111*J3114</f>
        <v>0.98847968101645789</v>
      </c>
      <c r="O3111" s="33">
        <f t="shared" ref="O3111" si="29988">(D3111*J3111+E3111*I3111+F3111*J3114+G3111*I3114)</f>
        <v>0</v>
      </c>
      <c r="P3111" s="31">
        <f t="shared" ref="P3111" si="29989">D3111*K3111+F3111*K3114-E3111*L3111-G3111*L3114</f>
        <v>0</v>
      </c>
      <c r="Q3111" s="32">
        <f t="shared" ref="Q3111" si="29990">(D3111*L3111+E3111*K3111+F3111*L3114+G3111*K3114)</f>
        <v>-7.8473809523809446E-2</v>
      </c>
      <c r="S3111" s="29">
        <v>1</v>
      </c>
      <c r="T3111" s="30">
        <v>0</v>
      </c>
      <c r="U3111" s="31">
        <v>0</v>
      </c>
      <c r="V3111" s="32">
        <f t="shared" ref="V3111:V3174" si="29991">-1/($T$8*$B3111)</f>
        <v>-0.15244880952380935</v>
      </c>
      <c r="X3111" s="29">
        <f t="shared" ref="X3111" si="29992">N3111*S3111+P3111*S3114-O3111*T3111-Q3111*T3114</f>
        <v>0.98847968101645789</v>
      </c>
      <c r="Y3111" s="33">
        <f t="shared" ref="Y3111" si="29993">(N3111*T3111+O3111*S3111+P3111*T3114+Q3111*S3114)</f>
        <v>0</v>
      </c>
      <c r="Z3111" s="31">
        <f t="shared" ref="Z3111" si="29994">N3111*U3111+P3111*U3114-O3111*V3111-Q3111*V3114</f>
        <v>0</v>
      </c>
      <c r="AA3111" s="32">
        <f t="shared" ref="AA3111" si="29995">(N3111*V3111+O3111*U3111+P3111*V3114+Q3111*U3114)</f>
        <v>-0.22916636013324326</v>
      </c>
      <c r="AB3111" s="8"/>
      <c r="AC3111" s="29">
        <v>1</v>
      </c>
      <c r="AD3111" s="33">
        <v>0</v>
      </c>
      <c r="AE3111" s="31">
        <v>0</v>
      </c>
      <c r="AF3111" s="32">
        <v>0</v>
      </c>
      <c r="AH3111" s="29">
        <f t="shared" ref="AH3111" si="29996">X3111*AC3111+Z3111*AC3114-Y3111*AD3111-AA3111*AD3114</f>
        <v>0.96229004395044893</v>
      </c>
      <c r="AI3111" s="33">
        <f t="shared" ref="AI3111" si="29997">(X3111*AD3111+Y3111*AC3111+Z3111*AD3114+AA3111*AC3114)</f>
        <v>0</v>
      </c>
      <c r="AJ3111" s="31">
        <f t="shared" ref="AJ3111" si="29998">X3111*AE3111+Z3111*AE3114-Y3111*AF3111-AA3111*AF3114</f>
        <v>0</v>
      </c>
      <c r="AK3111" s="32">
        <f t="shared" ref="AK3111" si="29999">(X3111*AF3111+Y3111*AE3111+Z3111*AF3114+AA3111*AE3114)</f>
        <v>-0.22916636013324326</v>
      </c>
      <c r="AL3111" s="8"/>
      <c r="AM3111" s="29">
        <v>1</v>
      </c>
      <c r="AN3111" s="30">
        <v>0</v>
      </c>
      <c r="AO3111" s="31">
        <v>0</v>
      </c>
      <c r="AP3111" s="32">
        <f t="shared" ref="AP3111:AP3174" si="30000">-1/($AN$8*$B3111)</f>
        <v>-0.13786071428571411</v>
      </c>
      <c r="AR3111" s="29">
        <f t="shared" ref="AR3111" si="30001">AH3111*AM3111+AJ3111*AM3114-AI3111*AN3111-AK3111*AN3114</f>
        <v>0.96229004395044893</v>
      </c>
      <c r="AS3111" s="33">
        <f t="shared" ref="AS3111" si="30002">(AH3111*AN3111+AI3111*AM3111+AJ3111*AN3114+AK3111*AM3114)</f>
        <v>0</v>
      </c>
      <c r="AT3111" s="31">
        <f t="shared" ref="AT3111" si="30003">AH3111*AO3111+AJ3111*AO3114-AI3111*AP3111-AK3111*AP3114</f>
        <v>0</v>
      </c>
      <c r="AU3111" s="32">
        <f t="shared" ref="AU3111" si="30004">(AH3111*AP3111+AI3111*AO3111+AJ3111*AP3114+AK3111*AO3114)</f>
        <v>-0.36182835294228338</v>
      </c>
      <c r="AV3111" s="8"/>
      <c r="AW3111" s="29">
        <v>1</v>
      </c>
      <c r="AX3111" s="33">
        <v>0</v>
      </c>
      <c r="AY3111" s="31">
        <v>0</v>
      </c>
      <c r="AZ3111" s="32">
        <v>0</v>
      </c>
      <c r="BB3111" s="29">
        <f t="shared" ref="BB3111" si="30005">AR3111*AW3111+AT3111*AW3114-AS3111*AX3111-AU3111*AX3114</f>
        <v>0.92470299768855702</v>
      </c>
      <c r="BC3111" s="33">
        <f t="shared" ref="BC3111" si="30006">(AR3111*AX3111+AS3111*AW3111+AT3111*AX3114+AU3111*AW3114)</f>
        <v>0</v>
      </c>
      <c r="BD3111" s="31">
        <f t="shared" ref="BD3111" si="30007">AR3111*AY3111+AT3111*AY3114-AS3111*AZ3111-AU3111*AZ3114</f>
        <v>0</v>
      </c>
      <c r="BE3111" s="32">
        <f t="shared" ref="BE3111" si="30008">(AR3111*AZ3111+AS3111*AY3111+AT3111*AZ3114+AU3111*AY3114)</f>
        <v>-0.36182835294228338</v>
      </c>
      <c r="BF3111" s="8"/>
      <c r="BG3111" s="29">
        <v>1</v>
      </c>
      <c r="BH3111" s="30">
        <v>0</v>
      </c>
      <c r="BI3111" s="31">
        <v>0</v>
      </c>
      <c r="BJ3111" s="32">
        <f t="shared" ref="BJ3111:BJ3174" si="30009">-1/($BH$8*$B3111)</f>
        <v>-4.8474999999999942E-2</v>
      </c>
      <c r="BL3111" s="29">
        <f t="shared" ref="BL3111" si="30010">BB3111*BG3111+BD3111*BG3114-BC3111*BH3111-BE3111*BH3114</f>
        <v>0.92470299768855702</v>
      </c>
      <c r="BM3111" s="33">
        <f t="shared" ref="BM3111" si="30011">(BB3111*BH3111+BC3111*BG3111+BD3111*BH3114+BE3111*BG3114)</f>
        <v>0</v>
      </c>
      <c r="BN3111" s="31">
        <f t="shared" ref="BN3111" si="30012">BB3111*BI3111+BD3111*BI3114-BC3111*BJ3111-BE3111*BJ3114</f>
        <v>0</v>
      </c>
      <c r="BO3111" s="32">
        <f t="shared" ref="BO3111" si="30013">(BB3111*BJ3111+BC3111*BI3111+BD3111*BJ3114+BE3111*BI3114)</f>
        <v>-0.40665333075523613</v>
      </c>
      <c r="BP3111" s="8"/>
      <c r="BQ3111" s="34">
        <v>1</v>
      </c>
      <c r="BR3111" s="35">
        <v>0</v>
      </c>
      <c r="BS3111" s="11">
        <v>0</v>
      </c>
      <c r="BT3111" s="36">
        <v>0</v>
      </c>
      <c r="BV3111" s="29">
        <f t="shared" ref="BV3111" si="30014">BL3111*BQ3111+BN3111*BQ3114-BM3111*BR3111-BO3111*BR3114</f>
        <v>0.92470299768855702</v>
      </c>
      <c r="BW3111" s="33">
        <f t="shared" ref="BW3111" si="30015">(BL3111*BR3111+BM3111*BQ3111+BN3111*BR3114+BO3111*BQ3114)</f>
        <v>-0.40665333075523613</v>
      </c>
      <c r="BX3111" s="31">
        <f t="shared" ref="BX3111" si="30016">BL3111*BS3111+BN3111*BS3114-BM3111*BT3111-BO3111*BT3114</f>
        <v>0</v>
      </c>
      <c r="BY3111" s="32">
        <f t="shared" ref="BY3111" si="30017">(BL3111*BT3111+BM3111*BS3111+BN3111*BT3114+BO3111*BS3114)</f>
        <v>-0.40665333075523613</v>
      </c>
      <c r="CA3111" s="37">
        <f t="shared" ref="CA3111" si="30018">20*LOG(((1+$BR$8)/$BR$8)/((BV3111+BV3114)^2+(BW3111+BW3114)^2)^0.5)</f>
        <v>-2.7429299243490676E-3</v>
      </c>
      <c r="CC3111" s="134">
        <f t="shared" ref="CC3111" si="30019">((BV3111^2+BW3111^2)^0.5)/((BV3114^2+BW3114^2)^0.5)</f>
        <v>1.0193418157265677</v>
      </c>
      <c r="CD3111" s="9"/>
      <c r="CE3111" s="38"/>
      <c r="CF3111" s="38"/>
      <c r="CG3111" s="38"/>
      <c r="CH3111" s="38"/>
      <c r="CM3111" s="129">
        <v>8.3800000000000097</v>
      </c>
    </row>
    <row r="3112" spans="2:91" ht="18.600000000000001" customHeight="1" thickBot="1">
      <c r="D3112" s="39"/>
      <c r="G3112" s="40"/>
      <c r="I3112" s="39"/>
      <c r="L3112" s="40"/>
      <c r="N3112" s="39"/>
      <c r="Q3112" s="40"/>
      <c r="S3112" s="39"/>
      <c r="V3112" s="40"/>
      <c r="X3112" s="39"/>
      <c r="AA3112" s="40"/>
      <c r="AC3112" s="39"/>
      <c r="AF3112" s="40"/>
      <c r="AH3112" s="39"/>
      <c r="AK3112" s="40"/>
      <c r="AM3112" s="39"/>
      <c r="AP3112" s="40"/>
      <c r="AR3112" s="39"/>
      <c r="AU3112" s="40"/>
      <c r="AW3112" s="39"/>
      <c r="AZ3112" s="40"/>
      <c r="BB3112" s="39"/>
      <c r="BE3112" s="40"/>
      <c r="BG3112" s="39"/>
      <c r="BJ3112" s="40"/>
      <c r="BL3112" s="39"/>
      <c r="BO3112" s="40"/>
      <c r="BQ3112" s="34"/>
      <c r="BR3112" s="11"/>
      <c r="BS3112" s="11"/>
      <c r="BT3112" s="41"/>
      <c r="BV3112" s="39"/>
      <c r="BY3112" s="40"/>
      <c r="CC3112" s="135"/>
      <c r="CD3112" s="9"/>
      <c r="CE3112" s="38"/>
      <c r="CF3112" s="38"/>
      <c r="CG3112" s="38"/>
      <c r="CH3112" s="38"/>
    </row>
    <row r="3113" spans="2:91" ht="18.600000000000001" customHeight="1" thickBot="1">
      <c r="D3113" s="258" t="s">
        <v>129</v>
      </c>
      <c r="E3113" s="259"/>
      <c r="F3113" s="260" t="s">
        <v>130</v>
      </c>
      <c r="G3113" s="261"/>
      <c r="H3113" s="229"/>
      <c r="I3113" s="258" t="s">
        <v>131</v>
      </c>
      <c r="J3113" s="259"/>
      <c r="K3113" s="260" t="s">
        <v>132</v>
      </c>
      <c r="L3113" s="261"/>
      <c r="N3113" s="253" t="s">
        <v>133</v>
      </c>
      <c r="O3113" s="254"/>
      <c r="P3113" s="255" t="s">
        <v>134</v>
      </c>
      <c r="Q3113" s="256"/>
      <c r="S3113" s="258" t="s">
        <v>135</v>
      </c>
      <c r="T3113" s="259"/>
      <c r="U3113" s="260" t="s">
        <v>136</v>
      </c>
      <c r="V3113" s="261"/>
      <c r="W3113" s="8"/>
      <c r="X3113" s="253" t="s">
        <v>137</v>
      </c>
      <c r="Y3113" s="254"/>
      <c r="Z3113" s="255" t="s">
        <v>138</v>
      </c>
      <c r="AA3113" s="256"/>
      <c r="AB3113" s="8"/>
      <c r="AC3113" s="258" t="s">
        <v>139</v>
      </c>
      <c r="AD3113" s="259"/>
      <c r="AE3113" s="260" t="s">
        <v>140</v>
      </c>
      <c r="AF3113" s="261"/>
      <c r="AG3113" s="8"/>
      <c r="AH3113" s="253" t="s">
        <v>141</v>
      </c>
      <c r="AI3113" s="254"/>
      <c r="AJ3113" s="255" t="s">
        <v>142</v>
      </c>
      <c r="AK3113" s="256"/>
      <c r="AL3113" s="8"/>
      <c r="AM3113" s="258" t="s">
        <v>143</v>
      </c>
      <c r="AN3113" s="259"/>
      <c r="AO3113" s="260" t="s">
        <v>144</v>
      </c>
      <c r="AP3113" s="261"/>
      <c r="AR3113" s="253" t="s">
        <v>145</v>
      </c>
      <c r="AS3113" s="254"/>
      <c r="AT3113" s="255" t="s">
        <v>146</v>
      </c>
      <c r="AU3113" s="256"/>
      <c r="AV3113" s="4"/>
      <c r="AW3113" s="258" t="s">
        <v>147</v>
      </c>
      <c r="AX3113" s="259"/>
      <c r="AY3113" s="260" t="s">
        <v>148</v>
      </c>
      <c r="AZ3113" s="261"/>
      <c r="BA3113" s="8"/>
      <c r="BB3113" s="253" t="s">
        <v>149</v>
      </c>
      <c r="BC3113" s="254"/>
      <c r="BD3113" s="255" t="s">
        <v>150</v>
      </c>
      <c r="BE3113" s="256"/>
      <c r="BF3113" s="4"/>
      <c r="BG3113" s="258" t="s">
        <v>151</v>
      </c>
      <c r="BH3113" s="259"/>
      <c r="BI3113" s="260" t="s">
        <v>152</v>
      </c>
      <c r="BJ3113" s="261"/>
      <c r="BK3113" s="4"/>
      <c r="BL3113" s="253" t="s">
        <v>153</v>
      </c>
      <c r="BM3113" s="254"/>
      <c r="BN3113" s="255" t="s">
        <v>154</v>
      </c>
      <c r="BO3113" s="256"/>
      <c r="BP3113" s="4"/>
      <c r="BQ3113" s="258" t="s">
        <v>155</v>
      </c>
      <c r="BR3113" s="259"/>
      <c r="BS3113" s="260" t="s">
        <v>156</v>
      </c>
      <c r="BT3113" s="261"/>
      <c r="BU3113" s="8"/>
      <c r="BV3113" s="253" t="s">
        <v>157</v>
      </c>
      <c r="BW3113" s="254"/>
      <c r="BX3113" s="255" t="s">
        <v>158</v>
      </c>
      <c r="BY3113" s="256"/>
      <c r="CA3113" s="46" t="s">
        <v>16</v>
      </c>
      <c r="CC3113" s="136" t="s">
        <v>71</v>
      </c>
      <c r="CD3113" s="9"/>
      <c r="CE3113" s="38"/>
      <c r="CF3113" s="38"/>
      <c r="CG3113" s="38"/>
      <c r="CH3113" s="38"/>
    </row>
    <row r="3114" spans="2:91" ht="18.600000000000001" customHeight="1" thickTop="1" thickBot="1">
      <c r="D3114" s="29">
        <v>0</v>
      </c>
      <c r="E3114" s="33">
        <v>0</v>
      </c>
      <c r="F3114" s="31">
        <v>1</v>
      </c>
      <c r="G3114" s="32">
        <v>0</v>
      </c>
      <c r="I3114" s="29">
        <v>0</v>
      </c>
      <c r="J3114" s="33">
        <f t="shared" ref="J3114" si="30020">IF(0=(1-$J$8*$K$8*$B3111^2),10^14,$B3111*$J$8/(1-$J$8*$K$8*$B3111^2))</f>
        <v>-0.14680463524644888</v>
      </c>
      <c r="K3114" s="31">
        <v>1</v>
      </c>
      <c r="L3114" s="32">
        <v>0</v>
      </c>
      <c r="N3114" s="29">
        <f t="shared" ref="N3114" si="30021">D3114*I3111+F3114*I3114-E3114*J3111-G3114*J3114</f>
        <v>0</v>
      </c>
      <c r="O3114" s="33">
        <f t="shared" ref="O3114" si="30022">(D3114*J3111+E3114*I3111+F3114*J3114+G3114*I3114)</f>
        <v>-0.14680463524644888</v>
      </c>
      <c r="P3114" s="31">
        <f t="shared" ref="P3114" si="30023">D3114*K3111+F3114*K3114-E3114*L3111-G3114*L3114</f>
        <v>1</v>
      </c>
      <c r="Q3114" s="32">
        <f t="shared" ref="Q3114" si="30024">(D3114*L3111+E3114*K3111+F3114*L3114+G3114*K3114)</f>
        <v>0</v>
      </c>
      <c r="S3114" s="29">
        <v>0</v>
      </c>
      <c r="T3114" s="33">
        <v>0</v>
      </c>
      <c r="U3114" s="31">
        <v>1</v>
      </c>
      <c r="V3114" s="32">
        <v>0</v>
      </c>
      <c r="X3114" s="29">
        <f t="shared" ref="X3114" si="30025">N3114*S3111+P3114*S3114-O3114*T3111-Q3114*T3114</f>
        <v>0</v>
      </c>
      <c r="Y3114" s="33">
        <f t="shared" ref="Y3114" si="30026">(N3114*T3111+O3114*S3111+P3114*T3114+Q3114*S3114)</f>
        <v>-0.14680463524644888</v>
      </c>
      <c r="Z3114" s="31">
        <f t="shared" ref="Z3114" si="30027">N3114*U3111+P3114*U3114-O3114*V3111-Q3114*V3114</f>
        <v>0.97761980812410176</v>
      </c>
      <c r="AA3114" s="32">
        <f t="shared" ref="AA3114" si="30028">(N3114*V3111+O3114*U3111+P3114*V3114+Q3114*U3114)</f>
        <v>0</v>
      </c>
      <c r="AB3114" s="8"/>
      <c r="AC3114" s="29">
        <v>0</v>
      </c>
      <c r="AD3114" s="33">
        <f t="shared" ref="AD3114" si="30029">IF(0=(1-$AD$8*$AE$8*$B3111^2),10^14,$B3111*$AD$8/(1-$AD$8*$AE$8*$B3111^2))</f>
        <v>-0.11428220551559827</v>
      </c>
      <c r="AE3114" s="31">
        <v>1</v>
      </c>
      <c r="AF3114" s="32">
        <v>0</v>
      </c>
      <c r="AH3114" s="29">
        <f t="shared" ref="AH3114" si="30030">X3114*AC3111+Z3114*AC3114-Y3114*AD3111-AA3114*AD3114</f>
        <v>0</v>
      </c>
      <c r="AI3114" s="33">
        <f t="shared" ref="AI3114" si="30031">(X3114*AD3111+Y3114*AC3111+Z3114*AD3114+AA3114*AC3114)</f>
        <v>-0.25852918307460721</v>
      </c>
      <c r="AJ3114" s="31">
        <f t="shared" ref="AJ3114" si="30032">X3114*AE3111+Z3114*AE3114-Y3114*AF3111-AA3114*AF3114</f>
        <v>0.97761980812410176</v>
      </c>
      <c r="AK3114" s="32">
        <f t="shared" ref="AK3114" si="30033">(X3114*AF3111+Y3114*AE3111+Z3114*AF3114+AA3114*AE3114)</f>
        <v>0</v>
      </c>
      <c r="AL3114" s="8"/>
      <c r="AM3114" s="29">
        <v>0</v>
      </c>
      <c r="AN3114" s="33">
        <v>0</v>
      </c>
      <c r="AO3114" s="31">
        <v>1</v>
      </c>
      <c r="AP3114" s="32">
        <v>0</v>
      </c>
      <c r="AR3114" s="29">
        <f t="shared" ref="AR3114" si="30034">AH3114*AM3111+AJ3114*AM3114-AI3114*AN3111-AK3114*AN3114</f>
        <v>0</v>
      </c>
      <c r="AS3114" s="33">
        <f t="shared" ref="AS3114" si="30035">(AH3114*AN3111+AI3114*AM3111+AJ3114*AN3114+AK3114*AM3114)</f>
        <v>-0.25852918307460721</v>
      </c>
      <c r="AT3114" s="31">
        <f t="shared" ref="AT3114" si="30036">AH3114*AO3111+AJ3114*AO3114-AI3114*AP3111-AK3114*AP3114</f>
        <v>0.94197879028173426</v>
      </c>
      <c r="AU3114" s="32">
        <f t="shared" ref="AU3114" si="30037">(AH3114*AP3111+AI3114*AO3111+AJ3114*AP3114+AK3114*AO3114)</f>
        <v>0</v>
      </c>
      <c r="AV3114" s="8"/>
      <c r="AW3114" s="29">
        <v>0</v>
      </c>
      <c r="AX3114" s="33">
        <f t="shared" ref="AX3114" si="30038">IF(0=(1-$AX$8*$AY$8*$B3111^2),10^14,$B3111*$AX$8/(1-$AX$8*$AY$8*$B3111^2))</f>
        <v>-0.1038808759906318</v>
      </c>
      <c r="AY3114" s="31">
        <v>1</v>
      </c>
      <c r="AZ3114" s="32">
        <v>0</v>
      </c>
      <c r="BB3114" s="29">
        <f t="shared" ref="BB3114" si="30039">AR3114*AW3111+AT3114*AW3114-AS3114*AX3111-AU3114*AX3114</f>
        <v>0</v>
      </c>
      <c r="BC3114" s="33">
        <f t="shared" ref="BC3114" si="30040">(AR3114*AX3111+AS3114*AW3111+AT3114*AX3114+AU3114*AW3114)</f>
        <v>-0.35638276497366939</v>
      </c>
      <c r="BD3114" s="31">
        <f t="shared" ref="BD3114" si="30041">AR3114*AY3111+AT3114*AY3114-AS3114*AZ3111-AU3114*AZ3114</f>
        <v>0.94197879028173426</v>
      </c>
      <c r="BE3114" s="32">
        <f t="shared" ref="BE3114" si="30042">(AR3114*AZ3111+AS3114*AY3111+AT3114*AZ3114+AU3114*AY3114)</f>
        <v>0</v>
      </c>
      <c r="BF3114" s="8"/>
      <c r="BG3114" s="29">
        <v>0</v>
      </c>
      <c r="BH3114" s="33">
        <v>0</v>
      </c>
      <c r="BI3114" s="31">
        <v>1</v>
      </c>
      <c r="BJ3114" s="32">
        <v>0</v>
      </c>
      <c r="BL3114" s="29">
        <f t="shared" ref="BL3114" si="30043">BB3114*BG3111+BD3114*BG3114-BC3114*BH3111-BE3114*BH3114</f>
        <v>0</v>
      </c>
      <c r="BM3114" s="33">
        <f t="shared" ref="BM3114" si="30044">(BB3114*BH3111+BC3114*BG3111+BD3114*BH3114+BE3114*BG3114)</f>
        <v>-0.35638276497366939</v>
      </c>
      <c r="BN3114" s="31">
        <f t="shared" ref="BN3114" si="30045">BB3114*BI3111+BD3114*BI3114-BC3114*BJ3111-BE3114*BJ3114</f>
        <v>0.9247031357496357</v>
      </c>
      <c r="BO3114" s="32">
        <f t="shared" ref="BO3114" si="30046">(BB3114*BJ3111+BC3114*BI3111+BD3114*BJ3114+BE3114*BI3114)</f>
        <v>0</v>
      </c>
      <c r="BP3114" s="8"/>
      <c r="BQ3114" s="19">
        <f t="shared" ref="BQ3114:BQ3177" si="30047">1/$BR$8</f>
        <v>1</v>
      </c>
      <c r="BR3114" s="47">
        <v>0</v>
      </c>
      <c r="BS3114" s="48">
        <v>1</v>
      </c>
      <c r="BT3114" s="49">
        <v>0</v>
      </c>
      <c r="BV3114" s="29">
        <f t="shared" ref="BV3114" si="30048">BL3114*BQ3111+BN3114*BQ3114-BM3114*BR3111-BO3114*BR3114</f>
        <v>0.9247031357496357</v>
      </c>
      <c r="BW3114" s="33">
        <f t="shared" ref="BW3114" si="30049">(BL3114*BR3111+BM3114*BQ3111+BN3114*BR3114+BO3114*BQ3114)</f>
        <v>-0.35638276497366939</v>
      </c>
      <c r="BX3114" s="31">
        <f t="shared" ref="BX3114" si="30050">BL3114*BS3111+BN3114*BS3114-BM3114*BT3111-BO3114*BT3114</f>
        <v>0.9247031357496357</v>
      </c>
      <c r="BY3114" s="32">
        <f t="shared" ref="BY3114" si="30051">(BL3114*BT3111+BM3114*BS3111+BN3114*BT3114+BO3114*BS3114)</f>
        <v>0</v>
      </c>
      <c r="CA3114" s="50">
        <f t="shared" ref="CA3114" si="30052">(180/PI())*ATAN(-1*(BW3111+BW3114)/(BV3111+BV3114))</f>
        <v>22.420279295476519</v>
      </c>
      <c r="CC3114" s="137">
        <f t="shared" ref="CC3114" si="30053">20*LOG(((1-(10^(CA3111/20)^2)*(1-((1-CC3111)/(1+CC3111))^2))^0.5))</f>
        <v>-31.408202464864289</v>
      </c>
      <c r="CD3114" s="9"/>
      <c r="CE3114" s="38"/>
      <c r="CF3114" s="38"/>
      <c r="CG3114" s="38"/>
      <c r="CH3114" s="38"/>
    </row>
    <row r="3115" spans="2:91" ht="18.600000000000001" customHeight="1">
      <c r="CC3115" s="42"/>
    </row>
    <row r="3116" spans="2:91" ht="18.600000000000001" customHeight="1" thickBot="1">
      <c r="E3116" s="22" t="s">
        <v>4</v>
      </c>
      <c r="J3116" s="22" t="s">
        <v>5</v>
      </c>
      <c r="O3116" s="22" t="s">
        <v>6</v>
      </c>
      <c r="T3116" s="22" t="s">
        <v>7</v>
      </c>
      <c r="Y3116" s="22" t="s">
        <v>8</v>
      </c>
      <c r="AD3116" s="22" t="s">
        <v>65</v>
      </c>
      <c r="AI3116" s="22" t="s">
        <v>9</v>
      </c>
      <c r="AN3116" s="22" t="s">
        <v>66</v>
      </c>
      <c r="AS3116" s="22" t="s">
        <v>51</v>
      </c>
      <c r="AX3116" s="22" t="s">
        <v>67</v>
      </c>
      <c r="BC3116" s="22" t="s">
        <v>52</v>
      </c>
      <c r="BH3116" s="22" t="s">
        <v>68</v>
      </c>
      <c r="BM3116" s="22" t="s">
        <v>63</v>
      </c>
      <c r="BQ3116" s="23" t="s">
        <v>69</v>
      </c>
      <c r="BR3116" s="23"/>
      <c r="BS3116" s="24"/>
      <c r="BT3116" s="24"/>
      <c r="BU3116" s="24"/>
      <c r="BW3116" s="22" t="s">
        <v>64</v>
      </c>
    </row>
    <row r="3117" spans="2:91" ht="18.600000000000001" customHeight="1" thickBot="1">
      <c r="D3117" s="249" t="s">
        <v>103</v>
      </c>
      <c r="E3117" s="250"/>
      <c r="F3117" s="251" t="s">
        <v>104</v>
      </c>
      <c r="G3117" s="252"/>
      <c r="H3117" s="229"/>
      <c r="I3117" s="253" t="s">
        <v>11</v>
      </c>
      <c r="J3117" s="254"/>
      <c r="K3117" s="255" t="s">
        <v>12</v>
      </c>
      <c r="L3117" s="256"/>
      <c r="M3117" s="24"/>
      <c r="N3117" s="253" t="s">
        <v>105</v>
      </c>
      <c r="O3117" s="254"/>
      <c r="P3117" s="255" t="s">
        <v>106</v>
      </c>
      <c r="Q3117" s="256"/>
      <c r="R3117" s="24"/>
      <c r="S3117" s="249" t="s">
        <v>107</v>
      </c>
      <c r="T3117" s="250"/>
      <c r="U3117" s="251" t="s">
        <v>108</v>
      </c>
      <c r="V3117" s="252"/>
      <c r="W3117" s="8"/>
      <c r="X3117" s="253" t="s">
        <v>109</v>
      </c>
      <c r="Y3117" s="254"/>
      <c r="Z3117" s="255" t="s">
        <v>110</v>
      </c>
      <c r="AA3117" s="256"/>
      <c r="AB3117" s="8"/>
      <c r="AC3117" s="253" t="s">
        <v>111</v>
      </c>
      <c r="AD3117" s="254"/>
      <c r="AE3117" s="255" t="s">
        <v>14</v>
      </c>
      <c r="AF3117" s="256"/>
      <c r="AG3117" s="8"/>
      <c r="AH3117" s="253" t="s">
        <v>112</v>
      </c>
      <c r="AI3117" s="254"/>
      <c r="AJ3117" s="255" t="s">
        <v>113</v>
      </c>
      <c r="AK3117" s="256"/>
      <c r="AL3117" s="8"/>
      <c r="AM3117" s="249" t="s">
        <v>114</v>
      </c>
      <c r="AN3117" s="250"/>
      <c r="AO3117" s="251" t="s">
        <v>115</v>
      </c>
      <c r="AP3117" s="252"/>
      <c r="AQ3117" s="24"/>
      <c r="AR3117" s="253" t="s">
        <v>116</v>
      </c>
      <c r="AS3117" s="254"/>
      <c r="AT3117" s="255" t="s">
        <v>13</v>
      </c>
      <c r="AU3117" s="256"/>
      <c r="AV3117" s="4"/>
      <c r="AW3117" s="253" t="s">
        <v>117</v>
      </c>
      <c r="AX3117" s="254"/>
      <c r="AY3117" s="255" t="s">
        <v>118</v>
      </c>
      <c r="AZ3117" s="256"/>
      <c r="BA3117" s="8"/>
      <c r="BB3117" s="253" t="s">
        <v>119</v>
      </c>
      <c r="BC3117" s="254"/>
      <c r="BD3117" s="255" t="s">
        <v>120</v>
      </c>
      <c r="BE3117" s="256"/>
      <c r="BF3117" s="4"/>
      <c r="BG3117" s="249" t="s">
        <v>121</v>
      </c>
      <c r="BH3117" s="250"/>
      <c r="BI3117" s="251" t="s">
        <v>122</v>
      </c>
      <c r="BJ3117" s="252"/>
      <c r="BK3117" s="4"/>
      <c r="BL3117" s="253" t="s">
        <v>123</v>
      </c>
      <c r="BM3117" s="254"/>
      <c r="BN3117" s="255" t="s">
        <v>124</v>
      </c>
      <c r="BO3117" s="256"/>
      <c r="BP3117" s="4"/>
      <c r="BQ3117" s="253" t="s">
        <v>125</v>
      </c>
      <c r="BR3117" s="254"/>
      <c r="BS3117" s="255" t="s">
        <v>126</v>
      </c>
      <c r="BT3117" s="256"/>
      <c r="BU3117" s="8"/>
      <c r="BV3117" s="253" t="s">
        <v>127</v>
      </c>
      <c r="BW3117" s="254"/>
      <c r="BX3117" s="255" t="s">
        <v>128</v>
      </c>
      <c r="BY3117" s="256"/>
      <c r="CA3117" s="27" t="s">
        <v>15</v>
      </c>
      <c r="CC3117" s="133" t="s">
        <v>70</v>
      </c>
      <c r="CD3117" s="9"/>
      <c r="CE3117" s="38"/>
      <c r="CF3117" s="38"/>
      <c r="CG3117" s="38"/>
      <c r="CH3117" s="38"/>
    </row>
    <row r="3118" spans="2:91" ht="18.600000000000001" customHeight="1" thickTop="1" thickBot="1">
      <c r="B3118" s="129">
        <v>8.4200000000000106</v>
      </c>
      <c r="D3118" s="29">
        <v>1</v>
      </c>
      <c r="E3118" s="30">
        <v>0</v>
      </c>
      <c r="F3118" s="31">
        <v>0</v>
      </c>
      <c r="G3118" s="32">
        <f t="shared" ref="G3118:G3181" si="30054">-1/($E$8*$B3118)</f>
        <v>-7.8287410926365708E-2</v>
      </c>
      <c r="I3118" s="29">
        <v>1</v>
      </c>
      <c r="J3118" s="33">
        <v>0</v>
      </c>
      <c r="K3118" s="31">
        <v>0</v>
      </c>
      <c r="L3118" s="32">
        <v>0</v>
      </c>
      <c r="N3118" s="29">
        <f t="shared" ref="N3118" si="30055">D3118*I3118+F3118*I3121-E3118*J3118-G3118*J3121</f>
        <v>0.98853446326197503</v>
      </c>
      <c r="O3118" s="33">
        <f t="shared" ref="O3118" si="30056">(D3118*J3118+E3118*I3118+F3118*J3121+G3118*I3121)</f>
        <v>0</v>
      </c>
      <c r="P3118" s="31">
        <f t="shared" ref="P3118" si="30057">D3118*K3118+F3118*K3121-E3118*L3118-G3118*L3121</f>
        <v>0</v>
      </c>
      <c r="Q3118" s="32">
        <f t="shared" ref="Q3118" si="30058">(D3118*L3118+E3118*K3118+F3118*L3121+G3118*K3121)</f>
        <v>-7.8287410926365708E-2</v>
      </c>
      <c r="S3118" s="29">
        <v>1</v>
      </c>
      <c r="T3118" s="30">
        <v>0</v>
      </c>
      <c r="U3118" s="31">
        <v>0</v>
      </c>
      <c r="V3118" s="32">
        <f t="shared" ref="V3118:V3181" si="30059">-1/($T$8*$B3118)</f>
        <v>-0.15208669833729196</v>
      </c>
      <c r="X3118" s="29">
        <f t="shared" ref="X3118" si="30060">N3118*S3118+P3118*S3121-O3118*T3118-Q3118*T3121</f>
        <v>0.98853446326197503</v>
      </c>
      <c r="Y3118" s="33">
        <f t="shared" ref="Y3118" si="30061">(N3118*T3118+O3118*S3118+P3118*T3121+Q3118*S3121)</f>
        <v>0</v>
      </c>
      <c r="Z3118" s="31">
        <f t="shared" ref="Z3118" si="30062">N3118*U3118+P3118*U3121-O3118*V3118-Q3118*V3121</f>
        <v>0</v>
      </c>
      <c r="AA3118" s="32">
        <f t="shared" ref="AA3118" si="30063">(N3118*V3118+O3118*U3118+P3118*V3121+Q3118*U3121)</f>
        <v>-0.22863035363650652</v>
      </c>
      <c r="AB3118" s="8"/>
      <c r="AC3118" s="29">
        <v>1</v>
      </c>
      <c r="AD3118" s="33">
        <v>0</v>
      </c>
      <c r="AE3118" s="31">
        <v>0</v>
      </c>
      <c r="AF3118" s="32">
        <v>0</v>
      </c>
      <c r="AH3118" s="29">
        <f t="shared" ref="AH3118" si="30064">X3118*AC3118+Z3118*AC3121-Y3118*AD3118-AA3118*AD3121</f>
        <v>0.96246914891823165</v>
      </c>
      <c r="AI3118" s="33">
        <f t="shared" ref="AI3118" si="30065">(X3118*AD3118+Y3118*AC3118+Z3118*AD3121+AA3118*AC3121)</f>
        <v>0</v>
      </c>
      <c r="AJ3118" s="31">
        <f t="shared" ref="AJ3118" si="30066">X3118*AE3118+Z3118*AE3121-Y3118*AF3118-AA3118*AF3121</f>
        <v>0</v>
      </c>
      <c r="AK3118" s="32">
        <f t="shared" ref="AK3118" si="30067">(X3118*AF3118+Y3118*AE3118+Z3118*AF3121+AA3118*AE3121)</f>
        <v>-0.22863035363650652</v>
      </c>
      <c r="AL3118" s="8"/>
      <c r="AM3118" s="29">
        <v>1</v>
      </c>
      <c r="AN3118" s="30">
        <v>0</v>
      </c>
      <c r="AO3118" s="31">
        <v>0</v>
      </c>
      <c r="AP3118" s="32">
        <f t="shared" ref="AP3118:AP3181" si="30068">-1/($AN$8*$B3118)</f>
        <v>-0.13753325415676942</v>
      </c>
      <c r="AR3118" s="29">
        <f t="shared" ref="AR3118" si="30069">AH3118*AM3118+AJ3118*AM3121-AI3118*AN3118-AK3118*AN3121</f>
        <v>0.96246914891823165</v>
      </c>
      <c r="AS3118" s="33">
        <f t="shared" ref="AS3118" si="30070">(AH3118*AN3118+AI3118*AM3118+AJ3118*AN3121+AK3118*AM3121)</f>
        <v>0</v>
      </c>
      <c r="AT3118" s="31">
        <f t="shared" ref="AT3118" si="30071">AH3118*AO3118+AJ3118*AO3121-AI3118*AP3118-AK3118*AP3121</f>
        <v>0</v>
      </c>
      <c r="AU3118" s="32">
        <f t="shared" ref="AU3118" si="30072">(AH3118*AP3118+AI3118*AO3118+AJ3118*AP3121+AK3118*AO3121)</f>
        <v>-0.36100186771272724</v>
      </c>
      <c r="AV3118" s="8"/>
      <c r="AW3118" s="29">
        <v>1</v>
      </c>
      <c r="AX3118" s="33">
        <v>0</v>
      </c>
      <c r="AY3118" s="31">
        <v>0</v>
      </c>
      <c r="AZ3118" s="32">
        <v>0</v>
      </c>
      <c r="BB3118" s="29">
        <f t="shared" ref="BB3118" si="30073">AR3118*AW3118+AT3118*AW3121-AS3118*AX3118-AU3118*AX3121</f>
        <v>0.92505809094290337</v>
      </c>
      <c r="BC3118" s="33">
        <f t="shared" ref="BC3118" si="30074">(AR3118*AX3118+AS3118*AW3118+AT3118*AX3121+AU3118*AW3121)</f>
        <v>0</v>
      </c>
      <c r="BD3118" s="31">
        <f t="shared" ref="BD3118" si="30075">AR3118*AY3118+AT3118*AY3121-AS3118*AZ3118-AU3118*AZ3121</f>
        <v>0</v>
      </c>
      <c r="BE3118" s="32">
        <f t="shared" ref="BE3118" si="30076">(AR3118*AZ3118+AS3118*AY3118+AT3118*AZ3121+AU3118*AY3121)</f>
        <v>-0.36100186771272724</v>
      </c>
      <c r="BF3118" s="8"/>
      <c r="BG3118" s="29">
        <v>1</v>
      </c>
      <c r="BH3118" s="30">
        <v>0</v>
      </c>
      <c r="BI3118" s="31">
        <v>0</v>
      </c>
      <c r="BJ3118" s="32">
        <f t="shared" ref="BJ3118:BJ3181" si="30077">-1/($BH$8*$B3118)</f>
        <v>-4.8359857482185215E-2</v>
      </c>
      <c r="BL3118" s="29">
        <f t="shared" ref="BL3118" si="30078">BB3118*BG3118+BD3118*BG3121-BC3118*BH3118-BE3118*BH3121</f>
        <v>0.92505809094290337</v>
      </c>
      <c r="BM3118" s="33">
        <f t="shared" ref="BM3118" si="30079">(BB3118*BH3118+BC3118*BG3118+BD3118*BH3121+BE3118*BG3121)</f>
        <v>0</v>
      </c>
      <c r="BN3118" s="31">
        <f t="shared" ref="BN3118" si="30080">BB3118*BI3118+BD3118*BI3121-BC3118*BJ3118-BE3118*BJ3121</f>
        <v>0</v>
      </c>
      <c r="BO3118" s="32">
        <f t="shared" ref="BO3118" si="30081">(BB3118*BJ3118+BC3118*BI3118+BD3118*BJ3121+BE3118*BI3121)</f>
        <v>-0.40573754515346838</v>
      </c>
      <c r="BP3118" s="8"/>
      <c r="BQ3118" s="34">
        <v>1</v>
      </c>
      <c r="BR3118" s="35">
        <v>0</v>
      </c>
      <c r="BS3118" s="11">
        <v>0</v>
      </c>
      <c r="BT3118" s="36">
        <v>0</v>
      </c>
      <c r="BV3118" s="29">
        <f t="shared" ref="BV3118" si="30082">BL3118*BQ3118+BN3118*BQ3121-BM3118*BR3118-BO3118*BR3121</f>
        <v>0.92505809094290337</v>
      </c>
      <c r="BW3118" s="33">
        <f t="shared" ref="BW3118" si="30083">(BL3118*BR3118+BM3118*BQ3118+BN3118*BR3121+BO3118*BQ3121)</f>
        <v>-0.40573754515346838</v>
      </c>
      <c r="BX3118" s="31">
        <f t="shared" ref="BX3118" si="30084">BL3118*BS3118+BN3118*BS3121-BM3118*BT3118-BO3118*BT3121</f>
        <v>0</v>
      </c>
      <c r="BY3118" s="32">
        <f t="shared" ref="BY3118" si="30085">(BL3118*BT3118+BM3118*BS3118+BN3118*BT3121+BO3118*BS3121)</f>
        <v>-0.40573754515346838</v>
      </c>
      <c r="CA3118" s="37">
        <f t="shared" ref="CA3118" si="30086">20*LOG(((1+$BR$8)/$BR$8)/((BV3118+BV3121)^2+(BW3118+BW3121)^2)^0.5)</f>
        <v>-2.731889878989268E-3</v>
      </c>
      <c r="CC3118" s="134">
        <f t="shared" ref="CC3118" si="30087">((BV3118^2+BW3118^2)^0.5)/((BV3121^2+BW3121^2)^0.5)</f>
        <v>1.0192583551211343</v>
      </c>
      <c r="CD3118" s="9"/>
      <c r="CE3118" s="38"/>
      <c r="CF3118" s="38"/>
      <c r="CG3118" s="38"/>
      <c r="CH3118" s="38"/>
      <c r="CM3118" s="129">
        <v>8.4000000000000092</v>
      </c>
    </row>
    <row r="3119" spans="2:91" ht="18.600000000000001" customHeight="1" thickBot="1">
      <c r="D3119" s="39"/>
      <c r="G3119" s="40"/>
      <c r="I3119" s="39"/>
      <c r="L3119" s="40"/>
      <c r="N3119" s="39"/>
      <c r="Q3119" s="40"/>
      <c r="S3119" s="39"/>
      <c r="V3119" s="40"/>
      <c r="X3119" s="39"/>
      <c r="AA3119" s="40"/>
      <c r="AC3119" s="39"/>
      <c r="AF3119" s="40"/>
      <c r="AH3119" s="39"/>
      <c r="AK3119" s="40"/>
      <c r="AM3119" s="39"/>
      <c r="AP3119" s="40"/>
      <c r="AR3119" s="39"/>
      <c r="AU3119" s="40"/>
      <c r="AW3119" s="39"/>
      <c r="AZ3119" s="40"/>
      <c r="BB3119" s="39"/>
      <c r="BE3119" s="40"/>
      <c r="BG3119" s="39"/>
      <c r="BJ3119" s="40"/>
      <c r="BL3119" s="39"/>
      <c r="BO3119" s="40"/>
      <c r="BQ3119" s="34"/>
      <c r="BR3119" s="11"/>
      <c r="BS3119" s="11"/>
      <c r="BT3119" s="41"/>
      <c r="BV3119" s="39"/>
      <c r="BY3119" s="40"/>
      <c r="CC3119" s="135"/>
      <c r="CD3119" s="9"/>
      <c r="CE3119" s="38"/>
      <c r="CF3119" s="38"/>
      <c r="CG3119" s="38"/>
      <c r="CH3119" s="38"/>
    </row>
    <row r="3120" spans="2:91" ht="18.600000000000001" customHeight="1" thickBot="1">
      <c r="D3120" s="258" t="s">
        <v>129</v>
      </c>
      <c r="E3120" s="259"/>
      <c r="F3120" s="260" t="s">
        <v>130</v>
      </c>
      <c r="G3120" s="261"/>
      <c r="H3120" s="229"/>
      <c r="I3120" s="258" t="s">
        <v>131</v>
      </c>
      <c r="J3120" s="259"/>
      <c r="K3120" s="260" t="s">
        <v>132</v>
      </c>
      <c r="L3120" s="261"/>
      <c r="N3120" s="253" t="s">
        <v>133</v>
      </c>
      <c r="O3120" s="254"/>
      <c r="P3120" s="255" t="s">
        <v>134</v>
      </c>
      <c r="Q3120" s="256"/>
      <c r="S3120" s="258" t="s">
        <v>135</v>
      </c>
      <c r="T3120" s="259"/>
      <c r="U3120" s="260" t="s">
        <v>136</v>
      </c>
      <c r="V3120" s="261"/>
      <c r="W3120" s="8"/>
      <c r="X3120" s="253" t="s">
        <v>137</v>
      </c>
      <c r="Y3120" s="254"/>
      <c r="Z3120" s="255" t="s">
        <v>138</v>
      </c>
      <c r="AA3120" s="256"/>
      <c r="AB3120" s="8"/>
      <c r="AC3120" s="258" t="s">
        <v>139</v>
      </c>
      <c r="AD3120" s="259"/>
      <c r="AE3120" s="260" t="s">
        <v>140</v>
      </c>
      <c r="AF3120" s="261"/>
      <c r="AG3120" s="8"/>
      <c r="AH3120" s="253" t="s">
        <v>141</v>
      </c>
      <c r="AI3120" s="254"/>
      <c r="AJ3120" s="255" t="s">
        <v>142</v>
      </c>
      <c r="AK3120" s="256"/>
      <c r="AL3120" s="8"/>
      <c r="AM3120" s="258" t="s">
        <v>143</v>
      </c>
      <c r="AN3120" s="259"/>
      <c r="AO3120" s="260" t="s">
        <v>144</v>
      </c>
      <c r="AP3120" s="261"/>
      <c r="AR3120" s="253" t="s">
        <v>145</v>
      </c>
      <c r="AS3120" s="254"/>
      <c r="AT3120" s="255" t="s">
        <v>146</v>
      </c>
      <c r="AU3120" s="256"/>
      <c r="AV3120" s="4"/>
      <c r="AW3120" s="258" t="s">
        <v>147</v>
      </c>
      <c r="AX3120" s="259"/>
      <c r="AY3120" s="260" t="s">
        <v>148</v>
      </c>
      <c r="AZ3120" s="261"/>
      <c r="BA3120" s="8"/>
      <c r="BB3120" s="253" t="s">
        <v>149</v>
      </c>
      <c r="BC3120" s="254"/>
      <c r="BD3120" s="255" t="s">
        <v>150</v>
      </c>
      <c r="BE3120" s="256"/>
      <c r="BF3120" s="4"/>
      <c r="BG3120" s="258" t="s">
        <v>151</v>
      </c>
      <c r="BH3120" s="259"/>
      <c r="BI3120" s="260" t="s">
        <v>152</v>
      </c>
      <c r="BJ3120" s="261"/>
      <c r="BK3120" s="4"/>
      <c r="BL3120" s="253" t="s">
        <v>153</v>
      </c>
      <c r="BM3120" s="254"/>
      <c r="BN3120" s="255" t="s">
        <v>154</v>
      </c>
      <c r="BO3120" s="256"/>
      <c r="BP3120" s="4"/>
      <c r="BQ3120" s="258" t="s">
        <v>155</v>
      </c>
      <c r="BR3120" s="259"/>
      <c r="BS3120" s="260" t="s">
        <v>156</v>
      </c>
      <c r="BT3120" s="261"/>
      <c r="BU3120" s="8"/>
      <c r="BV3120" s="253" t="s">
        <v>157</v>
      </c>
      <c r="BW3120" s="254"/>
      <c r="BX3120" s="255" t="s">
        <v>158</v>
      </c>
      <c r="BY3120" s="256"/>
      <c r="CA3120" s="46" t="s">
        <v>16</v>
      </c>
      <c r="CC3120" s="136" t="s">
        <v>71</v>
      </c>
      <c r="CD3120" s="9"/>
      <c r="CE3120" s="38"/>
      <c r="CF3120" s="38"/>
      <c r="CG3120" s="38"/>
      <c r="CH3120" s="38"/>
    </row>
    <row r="3121" spans="2:91" ht="18.600000000000001" customHeight="1" thickTop="1" thickBot="1">
      <c r="D3121" s="29">
        <v>0</v>
      </c>
      <c r="E3121" s="33">
        <v>0</v>
      </c>
      <c r="F3121" s="31">
        <v>1</v>
      </c>
      <c r="G3121" s="32">
        <v>0</v>
      </c>
      <c r="I3121" s="29">
        <v>0</v>
      </c>
      <c r="J3121" s="33">
        <f t="shared" ref="J3121" si="30088">IF(0=(1-$J$8*$K$8*$B3118^2),10^14,$B3118*$J$8/(1-$J$8*$K$8*$B3118^2))</f>
        <v>-0.14645441204856066</v>
      </c>
      <c r="K3121" s="31">
        <v>1</v>
      </c>
      <c r="L3121" s="32">
        <v>0</v>
      </c>
      <c r="N3121" s="29">
        <f t="shared" ref="N3121" si="30089">D3121*I3118+F3121*I3121-E3121*J3118-G3121*J3121</f>
        <v>0</v>
      </c>
      <c r="O3121" s="33">
        <f t="shared" ref="O3121" si="30090">(D3121*J3118+E3121*I3118+F3121*J3121+G3121*I3121)</f>
        <v>-0.14645441204856066</v>
      </c>
      <c r="P3121" s="31">
        <f t="shared" ref="P3121" si="30091">D3121*K3118+F3121*K3121-E3121*L3118-G3121*L3121</f>
        <v>1</v>
      </c>
      <c r="Q3121" s="32">
        <f t="shared" ref="Q3121" si="30092">(D3121*L3118+E3121*K3118+F3121*L3121+G3121*K3121)</f>
        <v>0</v>
      </c>
      <c r="S3121" s="29">
        <v>0</v>
      </c>
      <c r="T3121" s="33">
        <v>0</v>
      </c>
      <c r="U3121" s="31">
        <v>1</v>
      </c>
      <c r="V3121" s="32">
        <v>0</v>
      </c>
      <c r="X3121" s="29">
        <f t="shared" ref="X3121" si="30093">N3121*S3118+P3121*S3121-O3121*T3118-Q3121*T3121</f>
        <v>0</v>
      </c>
      <c r="Y3121" s="33">
        <f t="shared" ref="Y3121" si="30094">(N3121*T3118+O3121*S3118+P3121*T3121+Q3121*S3121)</f>
        <v>-0.14645441204856066</v>
      </c>
      <c r="Z3121" s="31">
        <f t="shared" ref="Z3121" si="30095">N3121*U3118+P3121*U3121-O3121*V3118-Q3121*V3121</f>
        <v>0.97772623201460507</v>
      </c>
      <c r="AA3121" s="32">
        <f t="shared" ref="AA3121" si="30096">(N3121*V3118+O3121*U3118+P3121*V3121+Q3121*U3121)</f>
        <v>0</v>
      </c>
      <c r="AB3121" s="8"/>
      <c r="AC3121" s="29">
        <v>0</v>
      </c>
      <c r="AD3121" s="33">
        <f t="shared" ref="AD3121" si="30097">IF(0=(1-$AD$8*$AE$8*$B3118^2),10^14,$B3118*$AD$8/(1-$AD$8*$AE$8*$B3118^2))</f>
        <v>-0.11400635973814735</v>
      </c>
      <c r="AE3121" s="31">
        <v>1</v>
      </c>
      <c r="AF3121" s="32">
        <v>0</v>
      </c>
      <c r="AH3121" s="29">
        <f t="shared" ref="AH3121" si="30098">X3121*AC3118+Z3121*AC3121-Y3121*AD3118-AA3121*AD3121</f>
        <v>0</v>
      </c>
      <c r="AI3121" s="33">
        <f t="shared" ref="AI3121" si="30099">(X3121*AD3118+Y3121*AC3118+Z3121*AD3121+AA3121*AC3121)</f>
        <v>-0.25792142058104106</v>
      </c>
      <c r="AJ3121" s="31">
        <f t="shared" ref="AJ3121" si="30100">X3121*AE3118+Z3121*AE3121-Y3121*AF3118-AA3121*AF3121</f>
        <v>0.97772623201460507</v>
      </c>
      <c r="AK3121" s="32">
        <f t="shared" ref="AK3121" si="30101">(X3121*AF3118+Y3121*AE3118+Z3121*AF3121+AA3121*AE3121)</f>
        <v>0</v>
      </c>
      <c r="AL3121" s="8"/>
      <c r="AM3121" s="29">
        <v>0</v>
      </c>
      <c r="AN3121" s="33">
        <v>0</v>
      </c>
      <c r="AO3121" s="31">
        <v>1</v>
      </c>
      <c r="AP3121" s="32">
        <v>0</v>
      </c>
      <c r="AR3121" s="29">
        <f t="shared" ref="AR3121" si="30102">AH3121*AM3118+AJ3121*AM3121-AI3121*AN3118-AK3121*AN3121</f>
        <v>0</v>
      </c>
      <c r="AS3121" s="33">
        <f t="shared" ref="AS3121" si="30103">(AH3121*AN3118+AI3121*AM3118+AJ3121*AN3121+AK3121*AM3121)</f>
        <v>-0.25792142058104106</v>
      </c>
      <c r="AT3121" s="31">
        <f t="shared" ref="AT3121" si="30104">AH3121*AO3118+AJ3121*AO3121-AI3121*AP3118-AK3121*AP3121</f>
        <v>0.94225345972535768</v>
      </c>
      <c r="AU3121" s="32">
        <f t="shared" ref="AU3121" si="30105">(AH3121*AP3118+AI3121*AO3118+AJ3121*AP3121+AK3121*AO3121)</f>
        <v>0</v>
      </c>
      <c r="AV3121" s="8"/>
      <c r="AW3121" s="29">
        <v>0</v>
      </c>
      <c r="AX3121" s="33">
        <f t="shared" ref="AX3121" si="30106">IF(0=(1-$AX$8*$AY$8*$B3118^2),10^14,$B3118*$AX$8/(1-$AX$8*$AY$8*$B3118^2))</f>
        <v>-0.10363120338507156</v>
      </c>
      <c r="AY3121" s="31">
        <v>1</v>
      </c>
      <c r="AZ3121" s="32">
        <v>0</v>
      </c>
      <c r="BB3121" s="29">
        <f t="shared" ref="BB3121" si="30107">AR3121*AW3118+AT3121*AW3121-AS3121*AX3118-AU3121*AX3121</f>
        <v>0</v>
      </c>
      <c r="BC3121" s="33">
        <f t="shared" ref="BC3121" si="30108">(AR3121*AX3118+AS3121*AW3118+AT3121*AX3121+AU3121*AW3121)</f>
        <v>-0.35556828050612693</v>
      </c>
      <c r="BD3121" s="31">
        <f t="shared" ref="BD3121" si="30109">AR3121*AY3118+AT3121*AY3121-AS3121*AZ3118-AU3121*AZ3121</f>
        <v>0.94225345972535768</v>
      </c>
      <c r="BE3121" s="32">
        <f t="shared" ref="BE3121" si="30110">(AR3121*AZ3118+AS3121*AY3118+AT3121*AZ3121+AU3121*AY3121)</f>
        <v>0</v>
      </c>
      <c r="BF3121" s="8"/>
      <c r="BG3121" s="29">
        <v>0</v>
      </c>
      <c r="BH3121" s="33">
        <v>0</v>
      </c>
      <c r="BI3121" s="31">
        <v>1</v>
      </c>
      <c r="BJ3121" s="32">
        <v>0</v>
      </c>
      <c r="BL3121" s="29">
        <f t="shared" ref="BL3121" si="30111">BB3121*BG3118+BD3121*BG3121-BC3121*BH3118-BE3121*BH3121</f>
        <v>0</v>
      </c>
      <c r="BM3121" s="33">
        <f t="shared" ref="BM3121" si="30112">(BB3121*BH3118+BC3121*BG3118+BD3121*BH3121+BE3121*BG3121)</f>
        <v>-0.35556828050612693</v>
      </c>
      <c r="BN3121" s="31">
        <f t="shared" ref="BN3121" si="30113">BB3121*BI3118+BD3121*BI3121-BC3121*BJ3118-BE3121*BJ3121</f>
        <v>0.92505822835489571</v>
      </c>
      <c r="BO3121" s="32">
        <f t="shared" ref="BO3121" si="30114">(BB3121*BJ3118+BC3121*BI3118+BD3121*BJ3121+BE3121*BI3121)</f>
        <v>0</v>
      </c>
      <c r="BP3121" s="8"/>
      <c r="BQ3121" s="19">
        <f t="shared" ref="BQ3121:BQ3184" si="30115">1/$BR$8</f>
        <v>1</v>
      </c>
      <c r="BR3121" s="47">
        <v>0</v>
      </c>
      <c r="BS3121" s="48">
        <v>1</v>
      </c>
      <c r="BT3121" s="49">
        <v>0</v>
      </c>
      <c r="BV3121" s="29">
        <f t="shared" ref="BV3121" si="30116">BL3121*BQ3118+BN3121*BQ3121-BM3121*BR3118-BO3121*BR3121</f>
        <v>0.92505822835489571</v>
      </c>
      <c r="BW3121" s="33">
        <f t="shared" ref="BW3121" si="30117">(BL3121*BR3118+BM3121*BQ3118+BN3121*BR3121+BO3121*BQ3121)</f>
        <v>-0.35556828050612693</v>
      </c>
      <c r="BX3121" s="31">
        <f t="shared" ref="BX3121" si="30118">BL3121*BS3118+BN3121*BS3121-BM3121*BT3118-BO3121*BT3121</f>
        <v>0.92505822835489571</v>
      </c>
      <c r="BY3121" s="32">
        <f t="shared" ref="BY3121" si="30119">(BL3121*BT3118+BM3121*BS3118+BN3121*BT3121+BO3121*BS3121)</f>
        <v>0</v>
      </c>
      <c r="CA3121" s="50">
        <f t="shared" ref="CA3121" si="30120">(180/PI())*ATAN(-1*(BW3118+BW3121)/(BV3118+BV3121))</f>
        <v>22.366714727890383</v>
      </c>
      <c r="CC3121" s="137">
        <f t="shared" ref="CC3121" si="30121">20*LOG(((1-(10^(CA3118/20)^2)*(1-((1-CC3118)/(1+CC3118))^2))^0.5))</f>
        <v>-31.428202838591012</v>
      </c>
      <c r="CD3121" s="9"/>
      <c r="CE3121" s="38"/>
      <c r="CF3121" s="38"/>
      <c r="CG3121" s="38"/>
      <c r="CH3121" s="38"/>
    </row>
    <row r="3122" spans="2:91" ht="18.600000000000001" customHeight="1">
      <c r="CC3122" s="42"/>
    </row>
    <row r="3123" spans="2:91" ht="18.600000000000001" customHeight="1" thickBot="1">
      <c r="E3123" s="22" t="s">
        <v>4</v>
      </c>
      <c r="J3123" s="22" t="s">
        <v>5</v>
      </c>
      <c r="O3123" s="22" t="s">
        <v>6</v>
      </c>
      <c r="T3123" s="22" t="s">
        <v>7</v>
      </c>
      <c r="Y3123" s="22" t="s">
        <v>8</v>
      </c>
      <c r="AD3123" s="22" t="s">
        <v>65</v>
      </c>
      <c r="AI3123" s="22" t="s">
        <v>9</v>
      </c>
      <c r="AN3123" s="22" t="s">
        <v>66</v>
      </c>
      <c r="AS3123" s="22" t="s">
        <v>51</v>
      </c>
      <c r="AX3123" s="22" t="s">
        <v>67</v>
      </c>
      <c r="BC3123" s="22" t="s">
        <v>52</v>
      </c>
      <c r="BH3123" s="22" t="s">
        <v>68</v>
      </c>
      <c r="BM3123" s="22" t="s">
        <v>63</v>
      </c>
      <c r="BQ3123" s="23" t="s">
        <v>69</v>
      </c>
      <c r="BR3123" s="23"/>
      <c r="BS3123" s="24"/>
      <c r="BT3123" s="24"/>
      <c r="BU3123" s="24"/>
      <c r="BW3123" s="22" t="s">
        <v>64</v>
      </c>
    </row>
    <row r="3124" spans="2:91" ht="18.600000000000001" customHeight="1" thickBot="1">
      <c r="D3124" s="249" t="s">
        <v>103</v>
      </c>
      <c r="E3124" s="250"/>
      <c r="F3124" s="251" t="s">
        <v>104</v>
      </c>
      <c r="G3124" s="252"/>
      <c r="H3124" s="229"/>
      <c r="I3124" s="253" t="s">
        <v>11</v>
      </c>
      <c r="J3124" s="254"/>
      <c r="K3124" s="255" t="s">
        <v>12</v>
      </c>
      <c r="L3124" s="256"/>
      <c r="M3124" s="24"/>
      <c r="N3124" s="253" t="s">
        <v>105</v>
      </c>
      <c r="O3124" s="254"/>
      <c r="P3124" s="255" t="s">
        <v>106</v>
      </c>
      <c r="Q3124" s="256"/>
      <c r="R3124" s="24"/>
      <c r="S3124" s="249" t="s">
        <v>107</v>
      </c>
      <c r="T3124" s="250"/>
      <c r="U3124" s="251" t="s">
        <v>108</v>
      </c>
      <c r="V3124" s="252"/>
      <c r="W3124" s="8"/>
      <c r="X3124" s="253" t="s">
        <v>109</v>
      </c>
      <c r="Y3124" s="254"/>
      <c r="Z3124" s="255" t="s">
        <v>110</v>
      </c>
      <c r="AA3124" s="256"/>
      <c r="AB3124" s="8"/>
      <c r="AC3124" s="253" t="s">
        <v>111</v>
      </c>
      <c r="AD3124" s="254"/>
      <c r="AE3124" s="255" t="s">
        <v>14</v>
      </c>
      <c r="AF3124" s="256"/>
      <c r="AG3124" s="8"/>
      <c r="AH3124" s="253" t="s">
        <v>112</v>
      </c>
      <c r="AI3124" s="254"/>
      <c r="AJ3124" s="255" t="s">
        <v>113</v>
      </c>
      <c r="AK3124" s="256"/>
      <c r="AL3124" s="8"/>
      <c r="AM3124" s="249" t="s">
        <v>114</v>
      </c>
      <c r="AN3124" s="250"/>
      <c r="AO3124" s="251" t="s">
        <v>115</v>
      </c>
      <c r="AP3124" s="252"/>
      <c r="AQ3124" s="24"/>
      <c r="AR3124" s="253" t="s">
        <v>116</v>
      </c>
      <c r="AS3124" s="254"/>
      <c r="AT3124" s="255" t="s">
        <v>13</v>
      </c>
      <c r="AU3124" s="256"/>
      <c r="AV3124" s="4"/>
      <c r="AW3124" s="253" t="s">
        <v>117</v>
      </c>
      <c r="AX3124" s="254"/>
      <c r="AY3124" s="255" t="s">
        <v>118</v>
      </c>
      <c r="AZ3124" s="256"/>
      <c r="BA3124" s="8"/>
      <c r="BB3124" s="253" t="s">
        <v>119</v>
      </c>
      <c r="BC3124" s="254"/>
      <c r="BD3124" s="255" t="s">
        <v>120</v>
      </c>
      <c r="BE3124" s="256"/>
      <c r="BF3124" s="4"/>
      <c r="BG3124" s="249" t="s">
        <v>121</v>
      </c>
      <c r="BH3124" s="250"/>
      <c r="BI3124" s="251" t="s">
        <v>122</v>
      </c>
      <c r="BJ3124" s="252"/>
      <c r="BK3124" s="4"/>
      <c r="BL3124" s="253" t="s">
        <v>123</v>
      </c>
      <c r="BM3124" s="254"/>
      <c r="BN3124" s="255" t="s">
        <v>124</v>
      </c>
      <c r="BO3124" s="256"/>
      <c r="BP3124" s="4"/>
      <c r="BQ3124" s="253" t="s">
        <v>125</v>
      </c>
      <c r="BR3124" s="254"/>
      <c r="BS3124" s="255" t="s">
        <v>126</v>
      </c>
      <c r="BT3124" s="256"/>
      <c r="BU3124" s="8"/>
      <c r="BV3124" s="253" t="s">
        <v>127</v>
      </c>
      <c r="BW3124" s="254"/>
      <c r="BX3124" s="255" t="s">
        <v>128</v>
      </c>
      <c r="BY3124" s="256"/>
      <c r="CA3124" s="27" t="s">
        <v>15</v>
      </c>
      <c r="CC3124" s="133" t="s">
        <v>70</v>
      </c>
      <c r="CD3124" s="9"/>
      <c r="CE3124" s="38"/>
      <c r="CF3124" s="38"/>
      <c r="CG3124" s="38"/>
      <c r="CH3124" s="38"/>
    </row>
    <row r="3125" spans="2:91" ht="18.600000000000001" customHeight="1" thickTop="1" thickBot="1">
      <c r="B3125" s="129">
        <v>8.4400000000000102</v>
      </c>
      <c r="D3125" s="29">
        <v>1</v>
      </c>
      <c r="E3125" s="30">
        <v>0</v>
      </c>
      <c r="F3125" s="31">
        <v>0</v>
      </c>
      <c r="G3125" s="32">
        <f t="shared" ref="G3125:G3188" si="30122">-1/($E$8*$B3125)</f>
        <v>-7.8101895734597054E-2</v>
      </c>
      <c r="I3125" s="29">
        <v>1</v>
      </c>
      <c r="J3125" s="33">
        <v>0</v>
      </c>
      <c r="K3125" s="31">
        <v>0</v>
      </c>
      <c r="L3125" s="32">
        <v>0</v>
      </c>
      <c r="N3125" s="29">
        <f t="shared" ref="N3125" si="30123">D3125*I3125+F3125*I3128-E3125*J3125-G3125*J3128</f>
        <v>0.98858885539787178</v>
      </c>
      <c r="O3125" s="33">
        <f t="shared" ref="O3125" si="30124">(D3125*J3125+E3125*I3125+F3125*J3128+G3125*I3128)</f>
        <v>0</v>
      </c>
      <c r="P3125" s="31">
        <f t="shared" ref="P3125" si="30125">D3125*K3125+F3125*K3128-E3125*L3125-G3125*L3128</f>
        <v>0</v>
      </c>
      <c r="Q3125" s="32">
        <f t="shared" ref="Q3125" si="30126">(D3125*L3125+E3125*K3125+F3125*L3128+G3125*K3128)</f>
        <v>-7.8101895734597054E-2</v>
      </c>
      <c r="S3125" s="29">
        <v>1</v>
      </c>
      <c r="T3125" s="30">
        <v>0</v>
      </c>
      <c r="U3125" s="31">
        <v>0</v>
      </c>
      <c r="V3125" s="32">
        <f t="shared" ref="V3125:V3188" si="30127">-1/($T$8*$B3125)</f>
        <v>-0.15172630331753537</v>
      </c>
      <c r="X3125" s="29">
        <f t="shared" ref="X3125" si="30128">N3125*S3125+P3125*S3128-O3125*T3125-Q3125*T3128</f>
        <v>0.98858885539787178</v>
      </c>
      <c r="Y3125" s="33">
        <f t="shared" ref="Y3125" si="30129">(N3125*T3125+O3125*S3125+P3125*T3128+Q3125*S3128)</f>
        <v>0</v>
      </c>
      <c r="Z3125" s="31">
        <f t="shared" ref="Z3125" si="30130">N3125*U3125+P3125*U3128-O3125*V3125-Q3125*V3128</f>
        <v>0</v>
      </c>
      <c r="AA3125" s="32">
        <f t="shared" ref="AA3125" si="30131">(N3125*V3125+O3125*U3125+P3125*V3128+Q3125*U3128)</f>
        <v>-0.22809682826502967</v>
      </c>
      <c r="AB3125" s="8"/>
      <c r="AC3125" s="29">
        <v>1</v>
      </c>
      <c r="AD3125" s="33">
        <v>0</v>
      </c>
      <c r="AE3125" s="31">
        <v>0</v>
      </c>
      <c r="AF3125" s="32">
        <v>0</v>
      </c>
      <c r="AH3125" s="29">
        <f t="shared" ref="AH3125" si="30132">X3125*AC3125+Z3125*AC3128-Y3125*AD3125-AA3125*AD3128</f>
        <v>0.96264698051753572</v>
      </c>
      <c r="AI3125" s="33">
        <f t="shared" ref="AI3125" si="30133">(X3125*AD3125+Y3125*AC3125+Z3125*AD3128+AA3125*AC3128)</f>
        <v>0</v>
      </c>
      <c r="AJ3125" s="31">
        <f t="shared" ref="AJ3125" si="30134">X3125*AE3125+Z3125*AE3128-Y3125*AF3125-AA3125*AF3128</f>
        <v>0</v>
      </c>
      <c r="AK3125" s="32">
        <f t="shared" ref="AK3125" si="30135">(X3125*AF3125+Y3125*AE3125+Z3125*AF3128+AA3125*AE3128)</f>
        <v>-0.22809682826502967</v>
      </c>
      <c r="AL3125" s="8"/>
      <c r="AM3125" s="29">
        <v>1</v>
      </c>
      <c r="AN3125" s="30">
        <v>0</v>
      </c>
      <c r="AO3125" s="31">
        <v>0</v>
      </c>
      <c r="AP3125" s="32">
        <f t="shared" ref="AP3125:AP3188" si="30136">-1/($AN$8*$B3125)</f>
        <v>-0.13720734597156381</v>
      </c>
      <c r="AR3125" s="29">
        <f t="shared" ref="AR3125" si="30137">AH3125*AM3125+AJ3125*AM3128-AI3125*AN3125-AK3125*AN3128</f>
        <v>0.96264698051753572</v>
      </c>
      <c r="AS3125" s="33">
        <f t="shared" ref="AS3125" si="30138">(AH3125*AN3125+AI3125*AM3125+AJ3125*AN3128+AK3125*AM3128)</f>
        <v>0</v>
      </c>
      <c r="AT3125" s="31">
        <f t="shared" ref="AT3125" si="30139">AH3125*AO3125+AJ3125*AO3128-AI3125*AP3125-AK3125*AP3128</f>
        <v>0</v>
      </c>
      <c r="AU3125" s="32">
        <f t="shared" ref="AU3125" si="30140">(AH3125*AP3125+AI3125*AO3125+AJ3125*AP3128+AK3125*AO3128)</f>
        <v>-0.3601790655693804</v>
      </c>
      <c r="AV3125" s="8"/>
      <c r="AW3125" s="29">
        <v>1</v>
      </c>
      <c r="AX3125" s="33">
        <v>0</v>
      </c>
      <c r="AY3125" s="31">
        <v>0</v>
      </c>
      <c r="AZ3125" s="32">
        <v>0</v>
      </c>
      <c r="BB3125" s="29">
        <f t="shared" ref="BB3125" si="30141">AR3125*AW3125+AT3125*AW3128-AS3125*AX3125-AU3125*AX3128</f>
        <v>0.92541068364988399</v>
      </c>
      <c r="BC3125" s="33">
        <f t="shared" ref="BC3125" si="30142">(AR3125*AX3125+AS3125*AW3125+AT3125*AX3128+AU3125*AW3128)</f>
        <v>0</v>
      </c>
      <c r="BD3125" s="31">
        <f t="shared" ref="BD3125" si="30143">AR3125*AY3125+AT3125*AY3128-AS3125*AZ3125-AU3125*AZ3128</f>
        <v>0</v>
      </c>
      <c r="BE3125" s="32">
        <f t="shared" ref="BE3125" si="30144">(AR3125*AZ3125+AS3125*AY3125+AT3125*AZ3128+AU3125*AY3128)</f>
        <v>-0.3601790655693804</v>
      </c>
      <c r="BF3125" s="8"/>
      <c r="BG3125" s="29">
        <v>1</v>
      </c>
      <c r="BH3125" s="30">
        <v>0</v>
      </c>
      <c r="BI3125" s="31">
        <v>0</v>
      </c>
      <c r="BJ3125" s="32">
        <f t="shared" ref="BJ3125:BJ3188" si="30145">-1/($BH$8*$B3125)</f>
        <v>-4.8245260663507053E-2</v>
      </c>
      <c r="BL3125" s="29">
        <f t="shared" ref="BL3125" si="30146">BB3125*BG3125+BD3125*BG3128-BC3125*BH3125-BE3125*BH3128</f>
        <v>0.92541068364988399</v>
      </c>
      <c r="BM3125" s="33">
        <f t="shared" ref="BM3125" si="30147">(BB3125*BH3125+BC3125*BG3125+BD3125*BH3128+BE3125*BG3128)</f>
        <v>0</v>
      </c>
      <c r="BN3125" s="31">
        <f t="shared" ref="BN3125" si="30148">BB3125*BI3125+BD3125*BI3128-BC3125*BJ3125-BE3125*BJ3128</f>
        <v>0</v>
      </c>
      <c r="BO3125" s="32">
        <f t="shared" ref="BO3125" si="30149">(BB3125*BJ3125+BC3125*BI3125+BD3125*BJ3128+BE3125*BI3128)</f>
        <v>-0.4048257452228633</v>
      </c>
      <c r="BP3125" s="8"/>
      <c r="BQ3125" s="34">
        <v>1</v>
      </c>
      <c r="BR3125" s="35">
        <v>0</v>
      </c>
      <c r="BS3125" s="11">
        <v>0</v>
      </c>
      <c r="BT3125" s="36">
        <v>0</v>
      </c>
      <c r="BV3125" s="29">
        <f t="shared" ref="BV3125" si="30150">BL3125*BQ3125+BN3125*BQ3128-BM3125*BR3125-BO3125*BR3128</f>
        <v>0.92541068364988399</v>
      </c>
      <c r="BW3125" s="33">
        <f t="shared" ref="BW3125" si="30151">(BL3125*BR3125+BM3125*BQ3125+BN3125*BR3128+BO3125*BQ3128)</f>
        <v>-0.4048257452228633</v>
      </c>
      <c r="BX3125" s="31">
        <f t="shared" ref="BX3125" si="30152">BL3125*BS3125+BN3125*BS3128-BM3125*BT3125-BO3125*BT3128</f>
        <v>0</v>
      </c>
      <c r="BY3125" s="32">
        <f t="shared" ref="BY3125" si="30153">(BL3125*BT3125+BM3125*BS3125+BN3125*BT3128+BO3125*BS3128)</f>
        <v>-0.4048257452228633</v>
      </c>
      <c r="CA3125" s="37">
        <f t="shared" ref="CA3125" si="30154">20*LOG(((1+$BR$8)/$BR$8)/((BV3125+BV3128)^2+(BW3125+BW3128)^2)^0.5)</f>
        <v>-2.720910545225099E-3</v>
      </c>
      <c r="CC3125" s="134">
        <f t="shared" ref="CC3125" si="30155">((BV3125^2+BW3125^2)^0.5)/((BV3128^2+BW3128^2)^0.5)</f>
        <v>1.0191754097975843</v>
      </c>
      <c r="CD3125" s="9"/>
      <c r="CE3125" s="38"/>
      <c r="CF3125" s="38"/>
      <c r="CG3125" s="38"/>
      <c r="CH3125" s="38"/>
      <c r="CM3125" s="129">
        <v>8.4200000000000106</v>
      </c>
    </row>
    <row r="3126" spans="2:91" ht="18.600000000000001" customHeight="1" thickBot="1">
      <c r="D3126" s="39"/>
      <c r="G3126" s="40"/>
      <c r="I3126" s="39"/>
      <c r="L3126" s="40"/>
      <c r="N3126" s="39"/>
      <c r="Q3126" s="40"/>
      <c r="S3126" s="39"/>
      <c r="V3126" s="40"/>
      <c r="X3126" s="39"/>
      <c r="AA3126" s="40"/>
      <c r="AC3126" s="39"/>
      <c r="AF3126" s="40"/>
      <c r="AH3126" s="39"/>
      <c r="AK3126" s="40"/>
      <c r="AM3126" s="39"/>
      <c r="AP3126" s="40"/>
      <c r="AR3126" s="39"/>
      <c r="AU3126" s="40"/>
      <c r="AW3126" s="39"/>
      <c r="AZ3126" s="40"/>
      <c r="BB3126" s="39"/>
      <c r="BE3126" s="40"/>
      <c r="BG3126" s="39"/>
      <c r="BJ3126" s="40"/>
      <c r="BL3126" s="39"/>
      <c r="BO3126" s="40"/>
      <c r="BQ3126" s="34"/>
      <c r="BR3126" s="11"/>
      <c r="BS3126" s="11"/>
      <c r="BT3126" s="41"/>
      <c r="BV3126" s="39"/>
      <c r="BY3126" s="40"/>
      <c r="CC3126" s="135"/>
      <c r="CD3126" s="9"/>
      <c r="CE3126" s="38"/>
      <c r="CF3126" s="38"/>
      <c r="CG3126" s="38"/>
      <c r="CH3126" s="38"/>
    </row>
    <row r="3127" spans="2:91" ht="18.600000000000001" customHeight="1" thickBot="1">
      <c r="D3127" s="258" t="s">
        <v>129</v>
      </c>
      <c r="E3127" s="259"/>
      <c r="F3127" s="260" t="s">
        <v>130</v>
      </c>
      <c r="G3127" s="261"/>
      <c r="H3127" s="229"/>
      <c r="I3127" s="258" t="s">
        <v>131</v>
      </c>
      <c r="J3127" s="259"/>
      <c r="K3127" s="260" t="s">
        <v>132</v>
      </c>
      <c r="L3127" s="261"/>
      <c r="N3127" s="253" t="s">
        <v>133</v>
      </c>
      <c r="O3127" s="254"/>
      <c r="P3127" s="255" t="s">
        <v>134</v>
      </c>
      <c r="Q3127" s="256"/>
      <c r="S3127" s="258" t="s">
        <v>135</v>
      </c>
      <c r="T3127" s="259"/>
      <c r="U3127" s="260" t="s">
        <v>136</v>
      </c>
      <c r="V3127" s="261"/>
      <c r="W3127" s="8"/>
      <c r="X3127" s="253" t="s">
        <v>137</v>
      </c>
      <c r="Y3127" s="254"/>
      <c r="Z3127" s="255" t="s">
        <v>138</v>
      </c>
      <c r="AA3127" s="256"/>
      <c r="AB3127" s="8"/>
      <c r="AC3127" s="258" t="s">
        <v>139</v>
      </c>
      <c r="AD3127" s="259"/>
      <c r="AE3127" s="260" t="s">
        <v>140</v>
      </c>
      <c r="AF3127" s="261"/>
      <c r="AG3127" s="8"/>
      <c r="AH3127" s="253" t="s">
        <v>141</v>
      </c>
      <c r="AI3127" s="254"/>
      <c r="AJ3127" s="255" t="s">
        <v>142</v>
      </c>
      <c r="AK3127" s="256"/>
      <c r="AL3127" s="8"/>
      <c r="AM3127" s="258" t="s">
        <v>143</v>
      </c>
      <c r="AN3127" s="259"/>
      <c r="AO3127" s="260" t="s">
        <v>144</v>
      </c>
      <c r="AP3127" s="261"/>
      <c r="AR3127" s="253" t="s">
        <v>145</v>
      </c>
      <c r="AS3127" s="254"/>
      <c r="AT3127" s="255" t="s">
        <v>146</v>
      </c>
      <c r="AU3127" s="256"/>
      <c r="AV3127" s="4"/>
      <c r="AW3127" s="258" t="s">
        <v>147</v>
      </c>
      <c r="AX3127" s="259"/>
      <c r="AY3127" s="260" t="s">
        <v>148</v>
      </c>
      <c r="AZ3127" s="261"/>
      <c r="BA3127" s="8"/>
      <c r="BB3127" s="253" t="s">
        <v>149</v>
      </c>
      <c r="BC3127" s="254"/>
      <c r="BD3127" s="255" t="s">
        <v>150</v>
      </c>
      <c r="BE3127" s="256"/>
      <c r="BF3127" s="4"/>
      <c r="BG3127" s="258" t="s">
        <v>151</v>
      </c>
      <c r="BH3127" s="259"/>
      <c r="BI3127" s="260" t="s">
        <v>152</v>
      </c>
      <c r="BJ3127" s="261"/>
      <c r="BK3127" s="4"/>
      <c r="BL3127" s="253" t="s">
        <v>153</v>
      </c>
      <c r="BM3127" s="254"/>
      <c r="BN3127" s="255" t="s">
        <v>154</v>
      </c>
      <c r="BO3127" s="256"/>
      <c r="BP3127" s="4"/>
      <c r="BQ3127" s="258" t="s">
        <v>155</v>
      </c>
      <c r="BR3127" s="259"/>
      <c r="BS3127" s="260" t="s">
        <v>156</v>
      </c>
      <c r="BT3127" s="261"/>
      <c r="BU3127" s="8"/>
      <c r="BV3127" s="253" t="s">
        <v>157</v>
      </c>
      <c r="BW3127" s="254"/>
      <c r="BX3127" s="255" t="s">
        <v>158</v>
      </c>
      <c r="BY3127" s="256"/>
      <c r="CA3127" s="46" t="s">
        <v>16</v>
      </c>
      <c r="CC3127" s="136" t="s">
        <v>71</v>
      </c>
      <c r="CD3127" s="9"/>
      <c r="CE3127" s="38"/>
      <c r="CF3127" s="38"/>
      <c r="CG3127" s="38"/>
      <c r="CH3127" s="38"/>
    </row>
    <row r="3128" spans="2:91" ht="18.600000000000001" customHeight="1" thickTop="1" thickBot="1">
      <c r="D3128" s="29">
        <v>0</v>
      </c>
      <c r="E3128" s="33">
        <v>0</v>
      </c>
      <c r="F3128" s="31">
        <v>1</v>
      </c>
      <c r="G3128" s="32">
        <v>0</v>
      </c>
      <c r="I3128" s="29">
        <v>0</v>
      </c>
      <c r="J3128" s="33">
        <f t="shared" ref="J3128" si="30156">IF(0=(1-$J$8*$K$8*$B3125^2),10^14,$B3125*$J$8/(1-$J$8*$K$8*$B3125^2))</f>
        <v>-0.14610585946473306</v>
      </c>
      <c r="K3128" s="31">
        <v>1</v>
      </c>
      <c r="L3128" s="32">
        <v>0</v>
      </c>
      <c r="N3128" s="29">
        <f t="shared" ref="N3128" si="30157">D3128*I3125+F3128*I3128-E3128*J3125-G3128*J3128</f>
        <v>0</v>
      </c>
      <c r="O3128" s="33">
        <f t="shared" ref="O3128" si="30158">(D3128*J3125+E3128*I3125+F3128*J3128+G3128*I3128)</f>
        <v>-0.14610585946473306</v>
      </c>
      <c r="P3128" s="31">
        <f t="shared" ref="P3128" si="30159">D3128*K3125+F3128*K3128-E3128*L3125-G3128*L3128</f>
        <v>1</v>
      </c>
      <c r="Q3128" s="32">
        <f t="shared" ref="Q3128" si="30160">(D3128*L3125+E3128*K3125+F3128*L3128+G3128*K3128)</f>
        <v>0</v>
      </c>
      <c r="S3128" s="29">
        <v>0</v>
      </c>
      <c r="T3128" s="33">
        <v>0</v>
      </c>
      <c r="U3128" s="31">
        <v>1</v>
      </c>
      <c r="V3128" s="32">
        <v>0</v>
      </c>
      <c r="X3128" s="29">
        <f t="shared" ref="X3128" si="30161">N3128*S3125+P3128*S3128-O3128*T3125-Q3128*T3128</f>
        <v>0</v>
      </c>
      <c r="Y3128" s="33">
        <f t="shared" ref="Y3128" si="30162">(N3128*T3125+O3128*S3125+P3128*T3128+Q3128*S3128)</f>
        <v>-0.14610585946473306</v>
      </c>
      <c r="Z3128" s="31">
        <f t="shared" ref="Z3128" si="30163">N3128*U3125+P3128*U3128-O3128*V3125-Q3128*V3128</f>
        <v>0.97783189805038473</v>
      </c>
      <c r="AA3128" s="32">
        <f t="shared" ref="AA3128" si="30164">(N3128*V3125+O3128*U3125+P3128*V3128+Q3128*U3128)</f>
        <v>0</v>
      </c>
      <c r="AB3128" s="8"/>
      <c r="AC3128" s="29">
        <v>0</v>
      </c>
      <c r="AD3128" s="33">
        <f t="shared" ref="AD3128" si="30165">IF(0=(1-$AD$8*$AE$8*$B3125^2),10^14,$B3125*$AD$8/(1-$AD$8*$AE$8*$B3125^2))</f>
        <v>-0.11373185272963861</v>
      </c>
      <c r="AE3128" s="31">
        <v>1</v>
      </c>
      <c r="AF3128" s="32">
        <v>0</v>
      </c>
      <c r="AH3128" s="29">
        <f t="shared" ref="AH3128" si="30166">X3128*AC3125+Z3128*AC3128-Y3128*AD3125-AA3128*AD3128</f>
        <v>0</v>
      </c>
      <c r="AI3128" s="33">
        <f t="shared" ref="AI3128" si="30167">(X3128*AD3125+Y3128*AC3125+Z3128*AD3128+AA3128*AC3128)</f>
        <v>-0.2573164928881424</v>
      </c>
      <c r="AJ3128" s="31">
        <f t="shared" ref="AJ3128" si="30168">X3128*AE3125+Z3128*AE3128-Y3128*AF3125-AA3128*AF3128</f>
        <v>0.97783189805038473</v>
      </c>
      <c r="AK3128" s="32">
        <f t="shared" ref="AK3128" si="30169">(X3128*AF3125+Y3128*AE3125+Z3128*AF3128+AA3128*AE3128)</f>
        <v>0</v>
      </c>
      <c r="AL3128" s="8"/>
      <c r="AM3128" s="29">
        <v>0</v>
      </c>
      <c r="AN3128" s="33">
        <v>0</v>
      </c>
      <c r="AO3128" s="31">
        <v>1</v>
      </c>
      <c r="AP3128" s="32">
        <v>0</v>
      </c>
      <c r="AR3128" s="29">
        <f t="shared" ref="AR3128" si="30170">AH3128*AM3125+AJ3128*AM3128-AI3128*AN3125-AK3128*AN3128</f>
        <v>0</v>
      </c>
      <c r="AS3128" s="33">
        <f t="shared" ref="AS3128" si="30171">(AH3128*AN3125+AI3128*AM3125+AJ3128*AN3128+AK3128*AM3128)</f>
        <v>-0.2573164928881424</v>
      </c>
      <c r="AT3128" s="31">
        <f t="shared" ref="AT3128" si="30172">AH3128*AO3125+AJ3128*AO3128-AI3128*AP3125-AK3128*AP3128</f>
        <v>0.94252618498649188</v>
      </c>
      <c r="AU3128" s="32">
        <f t="shared" ref="AU3128" si="30173">(AH3128*AP3125+AI3128*AO3125+AJ3128*AP3128+AK3128*AO3128)</f>
        <v>0</v>
      </c>
      <c r="AV3128" s="8"/>
      <c r="AW3128" s="29">
        <v>0</v>
      </c>
      <c r="AX3128" s="33">
        <f t="shared" ref="AX3128" si="30174">IF(0=(1-$AX$8*$AY$8*$B3125^2),10^14,$B3125*$AX$8/(1-$AX$8*$AY$8*$B3125^2))</f>
        <v>-0.103382734942653</v>
      </c>
      <c r="AY3128" s="31">
        <v>1</v>
      </c>
      <c r="AZ3128" s="32">
        <v>0</v>
      </c>
      <c r="BB3128" s="29">
        <f t="shared" ref="BB3128" si="30175">AR3128*AW3125+AT3128*AW3128-AS3128*AX3125-AU3128*AX3128</f>
        <v>0</v>
      </c>
      <c r="BC3128" s="33">
        <f t="shared" ref="BC3128" si="30176">(AR3128*AX3125+AS3128*AW3125+AT3128*AX3128+AU3128*AW3128)</f>
        <v>-0.35475742764711082</v>
      </c>
      <c r="BD3128" s="31">
        <f t="shared" ref="BD3128" si="30177">AR3128*AY3125+AT3128*AY3128-AS3128*AZ3125-AU3128*AZ3128</f>
        <v>0.94252618498649188</v>
      </c>
      <c r="BE3128" s="32">
        <f t="shared" ref="BE3128" si="30178">(AR3128*AZ3125+AS3128*AY3125+AT3128*AZ3128+AU3128*AY3128)</f>
        <v>0</v>
      </c>
      <c r="BF3128" s="8"/>
      <c r="BG3128" s="29">
        <v>0</v>
      </c>
      <c r="BH3128" s="33">
        <v>0</v>
      </c>
      <c r="BI3128" s="31">
        <v>1</v>
      </c>
      <c r="BJ3128" s="32">
        <v>0</v>
      </c>
      <c r="BL3128" s="29">
        <f t="shared" ref="BL3128" si="30179">BB3128*BG3125+BD3128*BG3128-BC3128*BH3125-BE3128*BH3128</f>
        <v>0</v>
      </c>
      <c r="BM3128" s="33">
        <f t="shared" ref="BM3128" si="30180">(BB3128*BH3125+BC3128*BG3125+BD3128*BH3128+BE3128*BG3128)</f>
        <v>-0.35475742764711082</v>
      </c>
      <c r="BN3128" s="31">
        <f t="shared" ref="BN3128" si="30181">BB3128*BI3125+BD3128*BI3128-BC3128*BJ3125-BE3128*BJ3128</f>
        <v>0.9254108204173418</v>
      </c>
      <c r="BO3128" s="32">
        <f t="shared" ref="BO3128" si="30182">(BB3128*BJ3125+BC3128*BI3125+BD3128*BJ3128+BE3128*BI3128)</f>
        <v>0</v>
      </c>
      <c r="BP3128" s="8"/>
      <c r="BQ3128" s="19">
        <f t="shared" ref="BQ3128:BQ3191" si="30183">1/$BR$8</f>
        <v>1</v>
      </c>
      <c r="BR3128" s="47">
        <v>0</v>
      </c>
      <c r="BS3128" s="48">
        <v>1</v>
      </c>
      <c r="BT3128" s="49">
        <v>0</v>
      </c>
      <c r="BV3128" s="29">
        <f t="shared" ref="BV3128" si="30184">BL3128*BQ3125+BN3128*BQ3128-BM3128*BR3125-BO3128*BR3128</f>
        <v>0.9254108204173418</v>
      </c>
      <c r="BW3128" s="33">
        <f t="shared" ref="BW3128" si="30185">(BL3128*BR3125+BM3128*BQ3125+BN3128*BR3128+BO3128*BQ3128)</f>
        <v>-0.35475742764711082</v>
      </c>
      <c r="BX3128" s="31">
        <f t="shared" ref="BX3128" si="30186">BL3128*BS3125+BN3128*BS3128-BM3128*BT3125-BO3128*BT3128</f>
        <v>0.9254108204173418</v>
      </c>
      <c r="BY3128" s="32">
        <f t="shared" ref="BY3128" si="30187">(BL3128*BT3125+BM3128*BS3125+BN3128*BT3128+BO3128*BS3128)</f>
        <v>0</v>
      </c>
      <c r="CA3128" s="50">
        <f t="shared" ref="CA3128" si="30188">(180/PI())*ATAN(-1*(BW3125+BW3128)/(BV3125+BV3128))</f>
        <v>22.313406265370666</v>
      </c>
      <c r="CC3128" s="137">
        <f t="shared" ref="CC3128" si="30189">20*LOG(((1-(10^(CA3125/20)^2)*(1-((1-CC3125)/(1+CC3125))^2))^0.5))</f>
        <v>-31.448162129291354</v>
      </c>
      <c r="CD3128" s="9"/>
      <c r="CE3128" s="38"/>
      <c r="CF3128" s="38"/>
      <c r="CG3128" s="38"/>
      <c r="CH3128" s="38"/>
    </row>
    <row r="3129" spans="2:91" ht="18.600000000000001" customHeight="1">
      <c r="CC3129" s="42"/>
    </row>
    <row r="3130" spans="2:91" ht="18.600000000000001" customHeight="1" thickBot="1">
      <c r="E3130" s="22" t="s">
        <v>4</v>
      </c>
      <c r="J3130" s="22" t="s">
        <v>5</v>
      </c>
      <c r="O3130" s="22" t="s">
        <v>6</v>
      </c>
      <c r="T3130" s="22" t="s">
        <v>7</v>
      </c>
      <c r="Y3130" s="22" t="s">
        <v>8</v>
      </c>
      <c r="AD3130" s="22" t="s">
        <v>65</v>
      </c>
      <c r="AI3130" s="22" t="s">
        <v>9</v>
      </c>
      <c r="AN3130" s="22" t="s">
        <v>66</v>
      </c>
      <c r="AS3130" s="22" t="s">
        <v>51</v>
      </c>
      <c r="AX3130" s="22" t="s">
        <v>67</v>
      </c>
      <c r="BC3130" s="22" t="s">
        <v>52</v>
      </c>
      <c r="BH3130" s="22" t="s">
        <v>68</v>
      </c>
      <c r="BM3130" s="22" t="s">
        <v>63</v>
      </c>
      <c r="BQ3130" s="23" t="s">
        <v>69</v>
      </c>
      <c r="BR3130" s="23"/>
      <c r="BS3130" s="24"/>
      <c r="BT3130" s="24"/>
      <c r="BU3130" s="24"/>
      <c r="BW3130" s="22" t="s">
        <v>64</v>
      </c>
    </row>
    <row r="3131" spans="2:91" ht="18.600000000000001" customHeight="1" thickBot="1">
      <c r="D3131" s="249" t="s">
        <v>103</v>
      </c>
      <c r="E3131" s="250"/>
      <c r="F3131" s="251" t="s">
        <v>104</v>
      </c>
      <c r="G3131" s="252"/>
      <c r="H3131" s="229"/>
      <c r="I3131" s="253" t="s">
        <v>11</v>
      </c>
      <c r="J3131" s="254"/>
      <c r="K3131" s="255" t="s">
        <v>12</v>
      </c>
      <c r="L3131" s="256"/>
      <c r="M3131" s="24"/>
      <c r="N3131" s="253" t="s">
        <v>105</v>
      </c>
      <c r="O3131" s="254"/>
      <c r="P3131" s="255" t="s">
        <v>106</v>
      </c>
      <c r="Q3131" s="256"/>
      <c r="R3131" s="24"/>
      <c r="S3131" s="249" t="s">
        <v>107</v>
      </c>
      <c r="T3131" s="250"/>
      <c r="U3131" s="251" t="s">
        <v>108</v>
      </c>
      <c r="V3131" s="252"/>
      <c r="W3131" s="8"/>
      <c r="X3131" s="253" t="s">
        <v>109</v>
      </c>
      <c r="Y3131" s="254"/>
      <c r="Z3131" s="255" t="s">
        <v>110</v>
      </c>
      <c r="AA3131" s="256"/>
      <c r="AB3131" s="8"/>
      <c r="AC3131" s="253" t="s">
        <v>111</v>
      </c>
      <c r="AD3131" s="254"/>
      <c r="AE3131" s="255" t="s">
        <v>14</v>
      </c>
      <c r="AF3131" s="256"/>
      <c r="AG3131" s="8"/>
      <c r="AH3131" s="253" t="s">
        <v>112</v>
      </c>
      <c r="AI3131" s="254"/>
      <c r="AJ3131" s="255" t="s">
        <v>113</v>
      </c>
      <c r="AK3131" s="256"/>
      <c r="AL3131" s="8"/>
      <c r="AM3131" s="249" t="s">
        <v>114</v>
      </c>
      <c r="AN3131" s="250"/>
      <c r="AO3131" s="251" t="s">
        <v>115</v>
      </c>
      <c r="AP3131" s="252"/>
      <c r="AQ3131" s="24"/>
      <c r="AR3131" s="253" t="s">
        <v>116</v>
      </c>
      <c r="AS3131" s="254"/>
      <c r="AT3131" s="255" t="s">
        <v>13</v>
      </c>
      <c r="AU3131" s="256"/>
      <c r="AV3131" s="4"/>
      <c r="AW3131" s="253" t="s">
        <v>117</v>
      </c>
      <c r="AX3131" s="254"/>
      <c r="AY3131" s="255" t="s">
        <v>118</v>
      </c>
      <c r="AZ3131" s="256"/>
      <c r="BA3131" s="8"/>
      <c r="BB3131" s="253" t="s">
        <v>119</v>
      </c>
      <c r="BC3131" s="254"/>
      <c r="BD3131" s="255" t="s">
        <v>120</v>
      </c>
      <c r="BE3131" s="256"/>
      <c r="BF3131" s="4"/>
      <c r="BG3131" s="249" t="s">
        <v>121</v>
      </c>
      <c r="BH3131" s="250"/>
      <c r="BI3131" s="251" t="s">
        <v>122</v>
      </c>
      <c r="BJ3131" s="252"/>
      <c r="BK3131" s="4"/>
      <c r="BL3131" s="253" t="s">
        <v>123</v>
      </c>
      <c r="BM3131" s="254"/>
      <c r="BN3131" s="255" t="s">
        <v>124</v>
      </c>
      <c r="BO3131" s="256"/>
      <c r="BP3131" s="4"/>
      <c r="BQ3131" s="253" t="s">
        <v>125</v>
      </c>
      <c r="BR3131" s="254"/>
      <c r="BS3131" s="255" t="s">
        <v>126</v>
      </c>
      <c r="BT3131" s="256"/>
      <c r="BU3131" s="8"/>
      <c r="BV3131" s="253" t="s">
        <v>127</v>
      </c>
      <c r="BW3131" s="254"/>
      <c r="BX3131" s="255" t="s">
        <v>128</v>
      </c>
      <c r="BY3131" s="256"/>
      <c r="CA3131" s="27" t="s">
        <v>15</v>
      </c>
      <c r="CC3131" s="133" t="s">
        <v>70</v>
      </c>
      <c r="CD3131" s="9"/>
      <c r="CE3131" s="38"/>
      <c r="CF3131" s="38"/>
      <c r="CG3131" s="38"/>
      <c r="CH3131" s="38"/>
    </row>
    <row r="3132" spans="2:91" ht="18.600000000000001" customHeight="1" thickTop="1" thickBot="1">
      <c r="B3132" s="129">
        <v>8.4600000000000097</v>
      </c>
      <c r="D3132" s="29">
        <v>1</v>
      </c>
      <c r="E3132" s="30">
        <v>0</v>
      </c>
      <c r="F3132" s="31">
        <v>0</v>
      </c>
      <c r="G3132" s="32">
        <f t="shared" ref="G3132:G3195" si="30190">-1/($E$8*$B3132)</f>
        <v>-7.7917257683215044E-2</v>
      </c>
      <c r="I3132" s="29">
        <v>1</v>
      </c>
      <c r="J3132" s="33">
        <v>0</v>
      </c>
      <c r="K3132" s="31">
        <v>0</v>
      </c>
      <c r="L3132" s="32">
        <v>0</v>
      </c>
      <c r="N3132" s="29">
        <f t="shared" ref="N3132" si="30191">D3132*I3132+F3132*I3135-E3132*J3132-G3132*J3135</f>
        <v>0.98864286112202127</v>
      </c>
      <c r="O3132" s="33">
        <f t="shared" ref="O3132" si="30192">(D3132*J3132+E3132*I3132+F3132*J3135+G3132*I3135)</f>
        <v>0</v>
      </c>
      <c r="P3132" s="31">
        <f t="shared" ref="P3132" si="30193">D3132*K3132+F3132*K3135-E3132*L3132-G3132*L3135</f>
        <v>0</v>
      </c>
      <c r="Q3132" s="32">
        <f t="shared" ref="Q3132" si="30194">(D3132*L3132+E3132*K3132+F3132*L3135+G3132*K3135)</f>
        <v>-7.7917257683215044E-2</v>
      </c>
      <c r="S3132" s="29">
        <v>1</v>
      </c>
      <c r="T3132" s="30">
        <v>0</v>
      </c>
      <c r="U3132" s="31">
        <v>0</v>
      </c>
      <c r="V3132" s="32">
        <f t="shared" ref="V3132:V3195" si="30195">-1/($T$8*$B3132)</f>
        <v>-0.15136761229314402</v>
      </c>
      <c r="X3132" s="29">
        <f t="shared" ref="X3132" si="30196">N3132*S3132+P3132*S3135-O3132*T3132-Q3132*T3135</f>
        <v>0.98864286112202127</v>
      </c>
      <c r="Y3132" s="33">
        <f t="shared" ref="Y3132" si="30197">(N3132*T3132+O3132*S3132+P3132*T3135+Q3132*S3135)</f>
        <v>0</v>
      </c>
      <c r="Z3132" s="31">
        <f t="shared" ref="Z3132" si="30198">N3132*U3132+P3132*U3135-O3132*V3132-Q3132*V3135</f>
        <v>0</v>
      </c>
      <c r="AA3132" s="32">
        <f t="shared" ref="AA3132" si="30199">(N3132*V3132+O3132*U3132+P3132*V3135+Q3132*U3135)</f>
        <v>-0.22756576698191777</v>
      </c>
      <c r="AB3132" s="8"/>
      <c r="AC3132" s="29">
        <v>1</v>
      </c>
      <c r="AD3132" s="33">
        <v>0</v>
      </c>
      <c r="AE3132" s="31">
        <v>0</v>
      </c>
      <c r="AF3132" s="32">
        <v>0</v>
      </c>
      <c r="AH3132" s="29">
        <f t="shared" ref="AH3132" si="30200">X3132*AC3132+Z3132*AC3135-Y3132*AD3132-AA3132*AD3135</f>
        <v>0.96282355079429705</v>
      </c>
      <c r="AI3132" s="33">
        <f t="shared" ref="AI3132" si="30201">(X3132*AD3132+Y3132*AC3132+Z3132*AD3135+AA3132*AC3135)</f>
        <v>0</v>
      </c>
      <c r="AJ3132" s="31">
        <f t="shared" ref="AJ3132" si="30202">X3132*AE3132+Z3132*AE3135-Y3132*AF3132-AA3132*AF3135</f>
        <v>0</v>
      </c>
      <c r="AK3132" s="32">
        <f t="shared" ref="AK3132" si="30203">(X3132*AF3132+Y3132*AE3132+Z3132*AF3135+AA3132*AE3135)</f>
        <v>-0.22756576698191777</v>
      </c>
      <c r="AL3132" s="8"/>
      <c r="AM3132" s="29">
        <v>1</v>
      </c>
      <c r="AN3132" s="30">
        <v>0</v>
      </c>
      <c r="AO3132" s="31">
        <v>0</v>
      </c>
      <c r="AP3132" s="32">
        <f t="shared" ref="AP3132:AP3195" si="30204">-1/($AN$8*$B3132)</f>
        <v>-0.1368829787234041</v>
      </c>
      <c r="AR3132" s="29">
        <f t="shared" ref="AR3132" si="30205">AH3132*AM3132+AJ3132*AM3135-AI3132*AN3132-AK3132*AN3135</f>
        <v>0.96282355079429705</v>
      </c>
      <c r="AS3132" s="33">
        <f t="shared" ref="AS3132" si="30206">(AH3132*AN3132+AI3132*AM3132+AJ3132*AN3135+AK3132*AM3135)</f>
        <v>0</v>
      </c>
      <c r="AT3132" s="31">
        <f t="shared" ref="AT3132" si="30207">AH3132*AO3132+AJ3132*AO3135-AI3132*AP3132-AK3132*AP3135</f>
        <v>0</v>
      </c>
      <c r="AU3132" s="32">
        <f t="shared" ref="AU3132" si="30208">(AH3132*AP3132+AI3132*AO3132+AJ3132*AP3135+AK3132*AO3135)</f>
        <v>-0.35935992259968591</v>
      </c>
      <c r="AV3132" s="8"/>
      <c r="AW3132" s="29">
        <v>1</v>
      </c>
      <c r="AX3132" s="33">
        <v>0</v>
      </c>
      <c r="AY3132" s="31">
        <v>0</v>
      </c>
      <c r="AZ3132" s="32">
        <v>0</v>
      </c>
      <c r="BB3132" s="29">
        <f t="shared" ref="BB3132" si="30209">AR3132*AW3132+AT3132*AW3135-AS3132*AX3132-AU3132*AX3135</f>
        <v>0.92576079917981402</v>
      </c>
      <c r="BC3132" s="33">
        <f t="shared" ref="BC3132" si="30210">(AR3132*AX3132+AS3132*AW3132+AT3132*AX3135+AU3132*AW3135)</f>
        <v>0</v>
      </c>
      <c r="BD3132" s="31">
        <f t="shared" ref="BD3132" si="30211">AR3132*AY3132+AT3132*AY3135-AS3132*AZ3132-AU3132*AZ3135</f>
        <v>0</v>
      </c>
      <c r="BE3132" s="32">
        <f t="shared" ref="BE3132" si="30212">(AR3132*AZ3132+AS3132*AY3132+AT3132*AZ3135+AU3132*AY3135)</f>
        <v>-0.35935992259968591</v>
      </c>
      <c r="BF3132" s="8"/>
      <c r="BG3132" s="29">
        <v>1</v>
      </c>
      <c r="BH3132" s="30">
        <v>0</v>
      </c>
      <c r="BI3132" s="31">
        <v>0</v>
      </c>
      <c r="BJ3132" s="32">
        <f t="shared" ref="BJ3132:BJ3195" si="30213">-1/($BH$8*$B3132)</f>
        <v>-4.8131205673758802E-2</v>
      </c>
      <c r="BL3132" s="29">
        <f t="shared" ref="BL3132" si="30214">BB3132*BG3132+BD3132*BG3135-BC3132*BH3132-BE3132*BH3135</f>
        <v>0.92576079917981402</v>
      </c>
      <c r="BM3132" s="33">
        <f t="shared" ref="BM3132" si="30215">(BB3132*BH3132+BC3132*BG3132+BD3132*BH3135+BE3132*BG3135)</f>
        <v>0</v>
      </c>
      <c r="BN3132" s="31">
        <f t="shared" ref="BN3132" si="30216">BB3132*BI3132+BD3132*BI3135-BC3132*BJ3132-BE3132*BJ3135</f>
        <v>0</v>
      </c>
      <c r="BO3132" s="32">
        <f t="shared" ref="BO3132" si="30217">(BB3132*BJ3132+BC3132*BI3132+BD3132*BJ3135+BE3132*BI3135)</f>
        <v>-0.40391790602971284</v>
      </c>
      <c r="BP3132" s="8"/>
      <c r="BQ3132" s="34">
        <v>1</v>
      </c>
      <c r="BR3132" s="35">
        <v>0</v>
      </c>
      <c r="BS3132" s="11">
        <v>0</v>
      </c>
      <c r="BT3132" s="36">
        <v>0</v>
      </c>
      <c r="BV3132" s="29">
        <f t="shared" ref="BV3132" si="30218">BL3132*BQ3132+BN3132*BQ3135-BM3132*BR3132-BO3132*BR3135</f>
        <v>0.92576079917981402</v>
      </c>
      <c r="BW3132" s="33">
        <f t="shared" ref="BW3132" si="30219">(BL3132*BR3132+BM3132*BQ3132+BN3132*BR3135+BO3132*BQ3135)</f>
        <v>-0.40391790602971284</v>
      </c>
      <c r="BX3132" s="31">
        <f t="shared" ref="BX3132" si="30220">BL3132*BS3132+BN3132*BS3135-BM3132*BT3132-BO3132*BT3135</f>
        <v>0</v>
      </c>
      <c r="BY3132" s="32">
        <f t="shared" ref="BY3132" si="30221">(BL3132*BT3132+BM3132*BS3132+BN3132*BT3135+BO3132*BS3135)</f>
        <v>-0.40391790602971284</v>
      </c>
      <c r="CA3132" s="37">
        <f t="shared" ref="CA3132" si="30222">20*LOG(((1+$BR$8)/$BR$8)/((BV3132+BV3135)^2+(BW3132+BW3135)^2)^0.5)</f>
        <v>-2.7099915444701627E-3</v>
      </c>
      <c r="CC3132" s="134">
        <f t="shared" ref="CC3132" si="30223">((BV3132^2+BW3132^2)^0.5)/((BV3135^2+BW3135^2)^0.5)</f>
        <v>1.0190929757825762</v>
      </c>
      <c r="CD3132" s="9"/>
      <c r="CE3132" s="38"/>
      <c r="CF3132" s="38"/>
      <c r="CG3132" s="38"/>
      <c r="CH3132" s="38"/>
      <c r="CM3132" s="129">
        <v>8.4400000000000102</v>
      </c>
    </row>
    <row r="3133" spans="2:91" ht="18.600000000000001" customHeight="1" thickBot="1">
      <c r="D3133" s="39"/>
      <c r="G3133" s="40"/>
      <c r="I3133" s="39"/>
      <c r="L3133" s="40"/>
      <c r="N3133" s="39"/>
      <c r="Q3133" s="40"/>
      <c r="S3133" s="39"/>
      <c r="V3133" s="40"/>
      <c r="X3133" s="39"/>
      <c r="AA3133" s="40"/>
      <c r="AC3133" s="39"/>
      <c r="AF3133" s="40"/>
      <c r="AH3133" s="39"/>
      <c r="AK3133" s="40"/>
      <c r="AM3133" s="39"/>
      <c r="AP3133" s="40"/>
      <c r="AR3133" s="39"/>
      <c r="AU3133" s="40"/>
      <c r="AW3133" s="39"/>
      <c r="AZ3133" s="40"/>
      <c r="BB3133" s="39"/>
      <c r="BE3133" s="40"/>
      <c r="BG3133" s="39"/>
      <c r="BJ3133" s="40"/>
      <c r="BL3133" s="39"/>
      <c r="BO3133" s="40"/>
      <c r="BQ3133" s="34"/>
      <c r="BR3133" s="11"/>
      <c r="BS3133" s="11"/>
      <c r="BT3133" s="41"/>
      <c r="BV3133" s="39"/>
      <c r="BY3133" s="40"/>
      <c r="CC3133" s="135"/>
      <c r="CD3133" s="9"/>
      <c r="CE3133" s="38"/>
      <c r="CF3133" s="38"/>
      <c r="CG3133" s="38"/>
      <c r="CH3133" s="38"/>
    </row>
    <row r="3134" spans="2:91" ht="18.600000000000001" customHeight="1" thickBot="1">
      <c r="D3134" s="258" t="s">
        <v>129</v>
      </c>
      <c r="E3134" s="259"/>
      <c r="F3134" s="260" t="s">
        <v>130</v>
      </c>
      <c r="G3134" s="261"/>
      <c r="H3134" s="229"/>
      <c r="I3134" s="258" t="s">
        <v>131</v>
      </c>
      <c r="J3134" s="259"/>
      <c r="K3134" s="260" t="s">
        <v>132</v>
      </c>
      <c r="L3134" s="261"/>
      <c r="N3134" s="253" t="s">
        <v>133</v>
      </c>
      <c r="O3134" s="254"/>
      <c r="P3134" s="255" t="s">
        <v>134</v>
      </c>
      <c r="Q3134" s="256"/>
      <c r="S3134" s="258" t="s">
        <v>135</v>
      </c>
      <c r="T3134" s="259"/>
      <c r="U3134" s="260" t="s">
        <v>136</v>
      </c>
      <c r="V3134" s="261"/>
      <c r="W3134" s="8"/>
      <c r="X3134" s="253" t="s">
        <v>137</v>
      </c>
      <c r="Y3134" s="254"/>
      <c r="Z3134" s="255" t="s">
        <v>138</v>
      </c>
      <c r="AA3134" s="256"/>
      <c r="AB3134" s="8"/>
      <c r="AC3134" s="258" t="s">
        <v>139</v>
      </c>
      <c r="AD3134" s="259"/>
      <c r="AE3134" s="260" t="s">
        <v>140</v>
      </c>
      <c r="AF3134" s="261"/>
      <c r="AG3134" s="8"/>
      <c r="AH3134" s="253" t="s">
        <v>141</v>
      </c>
      <c r="AI3134" s="254"/>
      <c r="AJ3134" s="255" t="s">
        <v>142</v>
      </c>
      <c r="AK3134" s="256"/>
      <c r="AL3134" s="8"/>
      <c r="AM3134" s="258" t="s">
        <v>143</v>
      </c>
      <c r="AN3134" s="259"/>
      <c r="AO3134" s="260" t="s">
        <v>144</v>
      </c>
      <c r="AP3134" s="261"/>
      <c r="AR3134" s="253" t="s">
        <v>145</v>
      </c>
      <c r="AS3134" s="254"/>
      <c r="AT3134" s="255" t="s">
        <v>146</v>
      </c>
      <c r="AU3134" s="256"/>
      <c r="AV3134" s="4"/>
      <c r="AW3134" s="258" t="s">
        <v>147</v>
      </c>
      <c r="AX3134" s="259"/>
      <c r="AY3134" s="260" t="s">
        <v>148</v>
      </c>
      <c r="AZ3134" s="261"/>
      <c r="BA3134" s="8"/>
      <c r="BB3134" s="253" t="s">
        <v>149</v>
      </c>
      <c r="BC3134" s="254"/>
      <c r="BD3134" s="255" t="s">
        <v>150</v>
      </c>
      <c r="BE3134" s="256"/>
      <c r="BF3134" s="4"/>
      <c r="BG3134" s="258" t="s">
        <v>151</v>
      </c>
      <c r="BH3134" s="259"/>
      <c r="BI3134" s="260" t="s">
        <v>152</v>
      </c>
      <c r="BJ3134" s="261"/>
      <c r="BK3134" s="4"/>
      <c r="BL3134" s="253" t="s">
        <v>153</v>
      </c>
      <c r="BM3134" s="254"/>
      <c r="BN3134" s="255" t="s">
        <v>154</v>
      </c>
      <c r="BO3134" s="256"/>
      <c r="BP3134" s="4"/>
      <c r="BQ3134" s="258" t="s">
        <v>155</v>
      </c>
      <c r="BR3134" s="259"/>
      <c r="BS3134" s="260" t="s">
        <v>156</v>
      </c>
      <c r="BT3134" s="261"/>
      <c r="BU3134" s="8"/>
      <c r="BV3134" s="253" t="s">
        <v>157</v>
      </c>
      <c r="BW3134" s="254"/>
      <c r="BX3134" s="255" t="s">
        <v>158</v>
      </c>
      <c r="BY3134" s="256"/>
      <c r="CA3134" s="46" t="s">
        <v>16</v>
      </c>
      <c r="CC3134" s="136" t="s">
        <v>71</v>
      </c>
      <c r="CD3134" s="9"/>
      <c r="CE3134" s="38"/>
      <c r="CF3134" s="38"/>
      <c r="CG3134" s="38"/>
      <c r="CH3134" s="38"/>
    </row>
    <row r="3135" spans="2:91" ht="18.600000000000001" customHeight="1" thickTop="1" thickBot="1">
      <c r="D3135" s="29">
        <v>0</v>
      </c>
      <c r="E3135" s="33">
        <v>0</v>
      </c>
      <c r="F3135" s="31">
        <v>1</v>
      </c>
      <c r="G3135" s="32">
        <v>0</v>
      </c>
      <c r="I3135" s="29">
        <v>0</v>
      </c>
      <c r="J3135" s="33">
        <f t="shared" ref="J3135" si="30224">IF(0=(1-$J$8*$K$8*$B3132^2),10^14,$B3132*$J$8/(1-$J$8*$K$8*$B3132^2))</f>
        <v>-0.14575896554461648</v>
      </c>
      <c r="K3135" s="31">
        <v>1</v>
      </c>
      <c r="L3135" s="32">
        <v>0</v>
      </c>
      <c r="N3135" s="29">
        <f t="shared" ref="N3135" si="30225">D3135*I3132+F3135*I3135-E3135*J3132-G3135*J3135</f>
        <v>0</v>
      </c>
      <c r="O3135" s="33">
        <f t="shared" ref="O3135" si="30226">(D3135*J3132+E3135*I3132+F3135*J3135+G3135*I3135)</f>
        <v>-0.14575896554461648</v>
      </c>
      <c r="P3135" s="31">
        <f t="shared" ref="P3135" si="30227">D3135*K3132+F3135*K3135-E3135*L3132-G3135*L3135</f>
        <v>1</v>
      </c>
      <c r="Q3135" s="32">
        <f t="shared" ref="Q3135" si="30228">(D3135*L3132+E3135*K3132+F3135*L3135+G3135*K3135)</f>
        <v>0</v>
      </c>
      <c r="S3135" s="29">
        <v>0</v>
      </c>
      <c r="T3135" s="33">
        <v>0</v>
      </c>
      <c r="U3135" s="31">
        <v>1</v>
      </c>
      <c r="V3135" s="32">
        <v>0</v>
      </c>
      <c r="X3135" s="29">
        <f t="shared" ref="X3135" si="30229">N3135*S3132+P3135*S3135-O3135*T3132-Q3135*T3135</f>
        <v>0</v>
      </c>
      <c r="Y3135" s="33">
        <f t="shared" ref="Y3135" si="30230">(N3135*T3132+O3135*S3132+P3135*T3135+Q3135*S3135)</f>
        <v>-0.14575896554461648</v>
      </c>
      <c r="Z3135" s="31">
        <f t="shared" ref="Z3135" si="30231">N3135*U3132+P3135*U3135-O3135*V3132-Q3135*V3135</f>
        <v>0.97793681341519278</v>
      </c>
      <c r="AA3135" s="32">
        <f t="shared" ref="AA3135" si="30232">(N3135*V3132+O3135*U3132+P3135*V3135+Q3135*U3135)</f>
        <v>0</v>
      </c>
      <c r="AB3135" s="8"/>
      <c r="AC3135" s="29">
        <v>0</v>
      </c>
      <c r="AD3135" s="33">
        <f t="shared" ref="AD3135" si="30233">IF(0=(1-$AD$8*$AE$8*$B3132^2),10^14,$B3132*$AD$8/(1-$AD$8*$AE$8*$B3132^2))</f>
        <v>-0.11345867469502058</v>
      </c>
      <c r="AE3135" s="31">
        <v>1</v>
      </c>
      <c r="AF3135" s="32">
        <v>0</v>
      </c>
      <c r="AH3135" s="29">
        <f t="shared" ref="AH3135" si="30234">X3135*AC3132+Z3135*AC3135-Y3135*AD3132-AA3135*AD3135</f>
        <v>0</v>
      </c>
      <c r="AI3135" s="33">
        <f t="shared" ref="AI3135" si="30235">(X3135*AD3132+Y3135*AC3132+Z3135*AD3135+AA3135*AC3135)</f>
        <v>-0.25671438033017591</v>
      </c>
      <c r="AJ3135" s="31">
        <f t="shared" ref="AJ3135" si="30236">X3135*AE3132+Z3135*AE3135-Y3135*AF3132-AA3135*AF3135</f>
        <v>0.97793681341519278</v>
      </c>
      <c r="AK3135" s="32">
        <f t="shared" ref="AK3135" si="30237">(X3135*AF3132+Y3135*AE3132+Z3135*AF3135+AA3135*AE3135)</f>
        <v>0</v>
      </c>
      <c r="AL3135" s="8"/>
      <c r="AM3135" s="29">
        <v>0</v>
      </c>
      <c r="AN3135" s="33">
        <v>0</v>
      </c>
      <c r="AO3135" s="31">
        <v>1</v>
      </c>
      <c r="AP3135" s="32">
        <v>0</v>
      </c>
      <c r="AR3135" s="29">
        <f t="shared" ref="AR3135" si="30238">AH3135*AM3132+AJ3135*AM3135-AI3135*AN3132-AK3135*AN3135</f>
        <v>0</v>
      </c>
      <c r="AS3135" s="33">
        <f t="shared" ref="AS3135" si="30239">(AH3135*AN3132+AI3135*AM3132+AJ3135*AN3135+AK3135*AM3135)</f>
        <v>-0.25671438033017591</v>
      </c>
      <c r="AT3135" s="31">
        <f t="shared" ref="AT3135" si="30240">AH3135*AO3132+AJ3135*AO3135-AI3135*AP3132-AK3135*AP3135</f>
        <v>0.94279698435446546</v>
      </c>
      <c r="AU3135" s="32">
        <f t="shared" ref="AU3135" si="30241">(AH3135*AP3132+AI3135*AO3132+AJ3135*AP3135+AK3135*AO3135)</f>
        <v>0</v>
      </c>
      <c r="AV3135" s="8"/>
      <c r="AW3135" s="29">
        <v>0</v>
      </c>
      <c r="AX3135" s="33">
        <f t="shared" ref="AX3135" si="30242">IF(0=(1-$AX$8*$AY$8*$B3132^2),10^14,$B3132*$AX$8/(1-$AX$8*$AY$8*$B3132^2))</f>
        <v>-0.10313546192453293</v>
      </c>
      <c r="AY3135" s="31">
        <v>1</v>
      </c>
      <c r="AZ3135" s="32">
        <v>0</v>
      </c>
      <c r="BB3135" s="29">
        <f t="shared" ref="BB3135" si="30243">AR3135*AW3132+AT3135*AW3135-AS3135*AX3132-AU3135*AX3135</f>
        <v>0</v>
      </c>
      <c r="BC3135" s="33">
        <f t="shared" ref="BC3135" si="30244">(AR3135*AX3132+AS3135*AW3132+AT3135*AX3135+AU3135*AW3135)</f>
        <v>-0.35395018281263035</v>
      </c>
      <c r="BD3135" s="31">
        <f t="shared" ref="BD3135" si="30245">AR3135*AY3132+AT3135*AY3135-AS3135*AZ3132-AU3135*AZ3135</f>
        <v>0.94279698435446546</v>
      </c>
      <c r="BE3135" s="32">
        <f t="shared" ref="BE3135" si="30246">(AR3135*AZ3132+AS3135*AY3132+AT3135*AZ3135+AU3135*AY3135)</f>
        <v>0</v>
      </c>
      <c r="BF3135" s="8"/>
      <c r="BG3135" s="29">
        <v>0</v>
      </c>
      <c r="BH3135" s="33">
        <v>0</v>
      </c>
      <c r="BI3135" s="31">
        <v>1</v>
      </c>
      <c r="BJ3135" s="32">
        <v>0</v>
      </c>
      <c r="BL3135" s="29">
        <f t="shared" ref="BL3135" si="30247">BB3135*BG3132+BD3135*BG3135-BC3135*BH3132-BE3135*BH3135</f>
        <v>0</v>
      </c>
      <c r="BM3135" s="33">
        <f t="shared" ref="BM3135" si="30248">(BB3135*BH3132+BC3135*BG3132+BD3135*BH3135+BE3135*BG3135)</f>
        <v>-0.35395018281263035</v>
      </c>
      <c r="BN3135" s="31">
        <f t="shared" ref="BN3135" si="30249">BB3135*BI3132+BD3135*BI3135-BC3135*BJ3132-BE3135*BJ3135</f>
        <v>0.92576093530724624</v>
      </c>
      <c r="BO3135" s="32">
        <f t="shared" ref="BO3135" si="30250">(BB3135*BJ3132+BC3135*BI3132+BD3135*BJ3135+BE3135*BI3135)</f>
        <v>0</v>
      </c>
      <c r="BP3135" s="8"/>
      <c r="BQ3135" s="19">
        <f t="shared" ref="BQ3135:BQ3198" si="30251">1/$BR$8</f>
        <v>1</v>
      </c>
      <c r="BR3135" s="47">
        <v>0</v>
      </c>
      <c r="BS3135" s="48">
        <v>1</v>
      </c>
      <c r="BT3135" s="49">
        <v>0</v>
      </c>
      <c r="BV3135" s="29">
        <f t="shared" ref="BV3135" si="30252">BL3135*BQ3132+BN3135*BQ3135-BM3135*BR3132-BO3135*BR3135</f>
        <v>0.92576093530724624</v>
      </c>
      <c r="BW3135" s="33">
        <f t="shared" ref="BW3135" si="30253">(BL3135*BR3132+BM3135*BQ3132+BN3135*BR3135+BO3135*BQ3135)</f>
        <v>-0.35395018281263035</v>
      </c>
      <c r="BX3135" s="31">
        <f t="shared" ref="BX3135" si="30254">BL3135*BS3132+BN3135*BS3135-BM3135*BT3132-BO3135*BT3135</f>
        <v>0.92576093530724624</v>
      </c>
      <c r="BY3135" s="32">
        <f t="shared" ref="BY3135" si="30255">(BL3135*BT3132+BM3135*BS3132+BN3135*BT3135+BO3135*BS3135)</f>
        <v>0</v>
      </c>
      <c r="CA3135" s="50">
        <f t="shared" ref="CA3135" si="30256">(180/PI())*ATAN(-1*(BW3132+BW3135)/(BV3132+BV3135))</f>
        <v>22.260352069840007</v>
      </c>
      <c r="CC3135" s="137">
        <f t="shared" ref="CC3135" si="30257">20*LOG(((1-(10^(CA3132/20)^2)*(1-((1-CC3132)/(1+CC3132))^2))^0.5))</f>
        <v>-31.468080459141717</v>
      </c>
      <c r="CD3135" s="9"/>
      <c r="CE3135" s="38"/>
      <c r="CF3135" s="38"/>
      <c r="CG3135" s="38"/>
      <c r="CH3135" s="38"/>
    </row>
    <row r="3136" spans="2:91" ht="18.600000000000001" customHeight="1">
      <c r="CC3136" s="42"/>
    </row>
    <row r="3137" spans="2:91" ht="18.600000000000001" customHeight="1" thickBot="1">
      <c r="E3137" s="22" t="s">
        <v>4</v>
      </c>
      <c r="J3137" s="22" t="s">
        <v>5</v>
      </c>
      <c r="O3137" s="22" t="s">
        <v>6</v>
      </c>
      <c r="T3137" s="22" t="s">
        <v>7</v>
      </c>
      <c r="Y3137" s="22" t="s">
        <v>8</v>
      </c>
      <c r="AD3137" s="22" t="s">
        <v>65</v>
      </c>
      <c r="AI3137" s="22" t="s">
        <v>9</v>
      </c>
      <c r="AN3137" s="22" t="s">
        <v>66</v>
      </c>
      <c r="AS3137" s="22" t="s">
        <v>51</v>
      </c>
      <c r="AX3137" s="22" t="s">
        <v>67</v>
      </c>
      <c r="BC3137" s="22" t="s">
        <v>52</v>
      </c>
      <c r="BH3137" s="22" t="s">
        <v>68</v>
      </c>
      <c r="BM3137" s="22" t="s">
        <v>63</v>
      </c>
      <c r="BQ3137" s="23" t="s">
        <v>69</v>
      </c>
      <c r="BR3137" s="23"/>
      <c r="BS3137" s="24"/>
      <c r="BT3137" s="24"/>
      <c r="BU3137" s="24"/>
      <c r="BW3137" s="22" t="s">
        <v>64</v>
      </c>
    </row>
    <row r="3138" spans="2:91" ht="18.600000000000001" customHeight="1" thickBot="1">
      <c r="D3138" s="249" t="s">
        <v>103</v>
      </c>
      <c r="E3138" s="250"/>
      <c r="F3138" s="251" t="s">
        <v>104</v>
      </c>
      <c r="G3138" s="252"/>
      <c r="H3138" s="229"/>
      <c r="I3138" s="253" t="s">
        <v>11</v>
      </c>
      <c r="J3138" s="254"/>
      <c r="K3138" s="255" t="s">
        <v>12</v>
      </c>
      <c r="L3138" s="256"/>
      <c r="M3138" s="24"/>
      <c r="N3138" s="253" t="s">
        <v>105</v>
      </c>
      <c r="O3138" s="254"/>
      <c r="P3138" s="255" t="s">
        <v>106</v>
      </c>
      <c r="Q3138" s="256"/>
      <c r="R3138" s="24"/>
      <c r="S3138" s="249" t="s">
        <v>107</v>
      </c>
      <c r="T3138" s="250"/>
      <c r="U3138" s="251" t="s">
        <v>108</v>
      </c>
      <c r="V3138" s="252"/>
      <c r="W3138" s="8"/>
      <c r="X3138" s="253" t="s">
        <v>109</v>
      </c>
      <c r="Y3138" s="254"/>
      <c r="Z3138" s="255" t="s">
        <v>110</v>
      </c>
      <c r="AA3138" s="256"/>
      <c r="AB3138" s="8"/>
      <c r="AC3138" s="253" t="s">
        <v>111</v>
      </c>
      <c r="AD3138" s="254"/>
      <c r="AE3138" s="255" t="s">
        <v>14</v>
      </c>
      <c r="AF3138" s="256"/>
      <c r="AG3138" s="8"/>
      <c r="AH3138" s="253" t="s">
        <v>112</v>
      </c>
      <c r="AI3138" s="254"/>
      <c r="AJ3138" s="255" t="s">
        <v>113</v>
      </c>
      <c r="AK3138" s="256"/>
      <c r="AL3138" s="8"/>
      <c r="AM3138" s="249" t="s">
        <v>114</v>
      </c>
      <c r="AN3138" s="250"/>
      <c r="AO3138" s="251" t="s">
        <v>115</v>
      </c>
      <c r="AP3138" s="252"/>
      <c r="AQ3138" s="24"/>
      <c r="AR3138" s="253" t="s">
        <v>116</v>
      </c>
      <c r="AS3138" s="254"/>
      <c r="AT3138" s="255" t="s">
        <v>13</v>
      </c>
      <c r="AU3138" s="256"/>
      <c r="AV3138" s="4"/>
      <c r="AW3138" s="253" t="s">
        <v>117</v>
      </c>
      <c r="AX3138" s="254"/>
      <c r="AY3138" s="255" t="s">
        <v>118</v>
      </c>
      <c r="AZ3138" s="256"/>
      <c r="BA3138" s="8"/>
      <c r="BB3138" s="253" t="s">
        <v>119</v>
      </c>
      <c r="BC3138" s="254"/>
      <c r="BD3138" s="255" t="s">
        <v>120</v>
      </c>
      <c r="BE3138" s="256"/>
      <c r="BF3138" s="4"/>
      <c r="BG3138" s="249" t="s">
        <v>121</v>
      </c>
      <c r="BH3138" s="250"/>
      <c r="BI3138" s="251" t="s">
        <v>122</v>
      </c>
      <c r="BJ3138" s="252"/>
      <c r="BK3138" s="4"/>
      <c r="BL3138" s="253" t="s">
        <v>123</v>
      </c>
      <c r="BM3138" s="254"/>
      <c r="BN3138" s="255" t="s">
        <v>124</v>
      </c>
      <c r="BO3138" s="256"/>
      <c r="BP3138" s="4"/>
      <c r="BQ3138" s="253" t="s">
        <v>125</v>
      </c>
      <c r="BR3138" s="254"/>
      <c r="BS3138" s="255" t="s">
        <v>126</v>
      </c>
      <c r="BT3138" s="256"/>
      <c r="BU3138" s="8"/>
      <c r="BV3138" s="253" t="s">
        <v>127</v>
      </c>
      <c r="BW3138" s="254"/>
      <c r="BX3138" s="255" t="s">
        <v>128</v>
      </c>
      <c r="BY3138" s="256"/>
      <c r="CA3138" s="27" t="s">
        <v>15</v>
      </c>
      <c r="CC3138" s="133" t="s">
        <v>70</v>
      </c>
      <c r="CD3138" s="9"/>
      <c r="CE3138" s="38"/>
      <c r="CF3138" s="38"/>
      <c r="CG3138" s="38"/>
      <c r="CH3138" s="38"/>
    </row>
    <row r="3139" spans="2:91" ht="18.600000000000001" customHeight="1" thickTop="1" thickBot="1">
      <c r="B3139" s="129">
        <v>8.4800000000000093</v>
      </c>
      <c r="D3139" s="29">
        <v>1</v>
      </c>
      <c r="E3139" s="30">
        <v>0</v>
      </c>
      <c r="F3139" s="31">
        <v>0</v>
      </c>
      <c r="G3139" s="32">
        <f t="shared" ref="G3139:G3202" si="30258">-1/($E$8*$B3139)</f>
        <v>-7.7733490566037663E-2</v>
      </c>
      <c r="I3139" s="29">
        <v>1</v>
      </c>
      <c r="J3139" s="33">
        <v>0</v>
      </c>
      <c r="K3139" s="31">
        <v>0</v>
      </c>
      <c r="L3139" s="32">
        <v>0</v>
      </c>
      <c r="N3139" s="29">
        <f t="shared" ref="N3139" si="30259">D3139*I3139+F3139*I3142-E3139*J3139-G3139*J3142</f>
        <v>0.98869648408855415</v>
      </c>
      <c r="O3139" s="33">
        <f t="shared" ref="O3139" si="30260">(D3139*J3139+E3139*I3139+F3139*J3142+G3139*I3142)</f>
        <v>0</v>
      </c>
      <c r="P3139" s="31">
        <f t="shared" ref="P3139" si="30261">D3139*K3139+F3139*K3142-E3139*L3139-G3139*L3142</f>
        <v>0</v>
      </c>
      <c r="Q3139" s="32">
        <f t="shared" ref="Q3139" si="30262">(D3139*L3139+E3139*K3139+F3139*L3142+G3139*K3142)</f>
        <v>-7.7733490566037663E-2</v>
      </c>
      <c r="S3139" s="29">
        <v>1</v>
      </c>
      <c r="T3139" s="30">
        <v>0</v>
      </c>
      <c r="U3139" s="31">
        <v>0</v>
      </c>
      <c r="V3139" s="32">
        <f t="shared" ref="V3139:V3202" si="30263">-1/($T$8*$B3139)</f>
        <v>-0.151010613207547</v>
      </c>
      <c r="X3139" s="29">
        <f t="shared" ref="X3139" si="30264">N3139*S3139+P3139*S3142-O3139*T3139-Q3139*T3142</f>
        <v>0.98869648408855415</v>
      </c>
      <c r="Y3139" s="33">
        <f t="shared" ref="Y3139" si="30265">(N3139*T3139+O3139*S3139+P3139*T3142+Q3139*S3142)</f>
        <v>0</v>
      </c>
      <c r="Z3139" s="31">
        <f t="shared" ref="Z3139" si="30266">N3139*U3139+P3139*U3142-O3139*V3139-Q3139*V3142</f>
        <v>0</v>
      </c>
      <c r="AA3139" s="32">
        <f t="shared" ref="AA3139" si="30267">(N3139*V3139+O3139*U3139+P3139*V3142+Q3139*U3142)</f>
        <v>-0.22703715290439597</v>
      </c>
      <c r="AB3139" s="8"/>
      <c r="AC3139" s="29">
        <v>1</v>
      </c>
      <c r="AD3139" s="33">
        <v>0</v>
      </c>
      <c r="AE3139" s="31">
        <v>0</v>
      </c>
      <c r="AF3139" s="32">
        <v>0</v>
      </c>
      <c r="AH3139" s="29">
        <f t="shared" ref="AH3139" si="30268">X3139*AC3139+Z3139*AC3142-Y3139*AD3139-AA3139*AD3142</f>
        <v>0.96299887165230513</v>
      </c>
      <c r="AI3139" s="33">
        <f t="shared" ref="AI3139" si="30269">(X3139*AD3139+Y3139*AC3139+Z3139*AD3142+AA3139*AC3142)</f>
        <v>0</v>
      </c>
      <c r="AJ3139" s="31">
        <f t="shared" ref="AJ3139" si="30270">X3139*AE3139+Z3139*AE3142-Y3139*AF3139-AA3139*AF3142</f>
        <v>0</v>
      </c>
      <c r="AK3139" s="32">
        <f t="shared" ref="AK3139" si="30271">(X3139*AF3139+Y3139*AE3139+Z3139*AF3142+AA3139*AE3142)</f>
        <v>-0.22703715290439597</v>
      </c>
      <c r="AL3139" s="8"/>
      <c r="AM3139" s="29">
        <v>1</v>
      </c>
      <c r="AN3139" s="30">
        <v>0</v>
      </c>
      <c r="AO3139" s="31">
        <v>0</v>
      </c>
      <c r="AP3139" s="32">
        <f t="shared" ref="AP3139:AP3202" si="30272">-1/($AN$8*$B3139)</f>
        <v>-0.1365601415094338</v>
      </c>
      <c r="AR3139" s="29">
        <f t="shared" ref="AR3139" si="30273">AH3139*AM3139+AJ3139*AM3142-AI3139*AN3139-AK3139*AN3142</f>
        <v>0.96299887165230513</v>
      </c>
      <c r="AS3139" s="33">
        <f t="shared" ref="AS3139" si="30274">(AH3139*AN3139+AI3139*AM3139+AJ3139*AN3142+AK3139*AM3142)</f>
        <v>0</v>
      </c>
      <c r="AT3139" s="31">
        <f t="shared" ref="AT3139" si="30275">AH3139*AO3139+AJ3139*AO3142-AI3139*AP3139-AK3139*AP3142</f>
        <v>0</v>
      </c>
      <c r="AU3139" s="32">
        <f t="shared" ref="AU3139" si="30276">(AH3139*AP3139+AI3139*AO3139+AJ3139*AP3142+AK3139*AO3142)</f>
        <v>-0.35854441509065982</v>
      </c>
      <c r="AV3139" s="8"/>
      <c r="AW3139" s="29">
        <v>1</v>
      </c>
      <c r="AX3139" s="33">
        <v>0</v>
      </c>
      <c r="AY3139" s="31">
        <v>0</v>
      </c>
      <c r="AZ3139" s="32">
        <v>0</v>
      </c>
      <c r="BB3139" s="29">
        <f t="shared" ref="BB3139" si="30277">AR3139*AW3139+AT3139*AW3142-AS3139*AX3139-AU3139*AX3142</f>
        <v>0.9261084606312695</v>
      </c>
      <c r="BC3139" s="33">
        <f t="shared" ref="BC3139" si="30278">(AR3139*AX3139+AS3139*AW3139+AT3139*AX3142+AU3139*AW3142)</f>
        <v>0</v>
      </c>
      <c r="BD3139" s="31">
        <f t="shared" ref="BD3139" si="30279">AR3139*AY3139+AT3139*AY3142-AS3139*AZ3139-AU3139*AZ3142</f>
        <v>0</v>
      </c>
      <c r="BE3139" s="32">
        <f t="shared" ref="BE3139" si="30280">(AR3139*AZ3139+AS3139*AY3139+AT3139*AZ3142+AU3139*AY3142)</f>
        <v>-0.35854441509065982</v>
      </c>
      <c r="BF3139" s="8"/>
      <c r="BG3139" s="29">
        <v>1</v>
      </c>
      <c r="BH3139" s="30">
        <v>0</v>
      </c>
      <c r="BI3139" s="31">
        <v>0</v>
      </c>
      <c r="BJ3139" s="32">
        <f t="shared" ref="BJ3139:BJ3202" si="30281">-1/($BH$8*$B3139)</f>
        <v>-4.8017688679245225E-2</v>
      </c>
      <c r="BL3139" s="29">
        <f t="shared" ref="BL3139" si="30282">BB3139*BG3139+BD3139*BG3142-BC3139*BH3139-BE3139*BH3142</f>
        <v>0.9261084606312695</v>
      </c>
      <c r="BM3139" s="33">
        <f t="shared" ref="BM3139" si="30283">(BB3139*BH3139+BC3139*BG3139+BD3139*BH3142+BE3139*BG3142)</f>
        <v>0</v>
      </c>
      <c r="BN3139" s="31">
        <f t="shared" ref="BN3139" si="30284">BB3139*BI3139+BD3139*BI3142-BC3139*BJ3139-BE3139*BJ3142</f>
        <v>0</v>
      </c>
      <c r="BO3139" s="32">
        <f t="shared" ref="BO3139" si="30285">(BB3139*BJ3139+BC3139*BI3139+BD3139*BJ3142+BE3139*BI3142)</f>
        <v>-0.40301400283646716</v>
      </c>
      <c r="BP3139" s="8"/>
      <c r="BQ3139" s="34">
        <v>1</v>
      </c>
      <c r="BR3139" s="35">
        <v>0</v>
      </c>
      <c r="BS3139" s="11">
        <v>0</v>
      </c>
      <c r="BT3139" s="36">
        <v>0</v>
      </c>
      <c r="BV3139" s="29">
        <f t="shared" ref="BV3139" si="30286">BL3139*BQ3139+BN3139*BQ3142-BM3139*BR3139-BO3139*BR3142</f>
        <v>0.9261084606312695</v>
      </c>
      <c r="BW3139" s="33">
        <f t="shared" ref="BW3139" si="30287">(BL3139*BR3139+BM3139*BQ3139+BN3139*BR3142+BO3139*BQ3142)</f>
        <v>-0.40301400283646716</v>
      </c>
      <c r="BX3139" s="31">
        <f t="shared" ref="BX3139" si="30288">BL3139*BS3139+BN3139*BS3142-BM3139*BT3139-BO3139*BT3142</f>
        <v>0</v>
      </c>
      <c r="BY3139" s="32">
        <f t="shared" ref="BY3139" si="30289">(BL3139*BT3139+BM3139*BS3139+BN3139*BT3142+BO3139*BS3142)</f>
        <v>-0.40301400283646716</v>
      </c>
      <c r="CA3139" s="37">
        <f t="shared" ref="CA3139" si="30290">20*LOG(((1+$BR$8)/$BR$8)/((BV3139+BV3142)^2+(BW3139+BW3142)^2)^0.5)</f>
        <v>-2.6991325000617987E-3</v>
      </c>
      <c r="CC3139" s="134">
        <f t="shared" ref="CC3139" si="30291">((BV3139^2+BW3139^2)^0.5)/((BV3142^2+BW3142^2)^0.5)</f>
        <v>1.0190110491372637</v>
      </c>
      <c r="CD3139" s="9"/>
      <c r="CE3139" s="38"/>
      <c r="CF3139" s="38"/>
      <c r="CG3139" s="38"/>
      <c r="CH3139" s="38"/>
      <c r="CM3139" s="129">
        <v>8.4600000000000097</v>
      </c>
    </row>
    <row r="3140" spans="2:91" ht="18.600000000000001" customHeight="1" thickBot="1">
      <c r="D3140" s="39"/>
      <c r="G3140" s="40"/>
      <c r="I3140" s="39"/>
      <c r="L3140" s="40"/>
      <c r="N3140" s="39"/>
      <c r="Q3140" s="40"/>
      <c r="S3140" s="39"/>
      <c r="V3140" s="40"/>
      <c r="X3140" s="39"/>
      <c r="AA3140" s="40"/>
      <c r="AC3140" s="39"/>
      <c r="AF3140" s="40"/>
      <c r="AH3140" s="39"/>
      <c r="AK3140" s="40"/>
      <c r="AM3140" s="39"/>
      <c r="AP3140" s="40"/>
      <c r="AR3140" s="39"/>
      <c r="AU3140" s="40"/>
      <c r="AW3140" s="39"/>
      <c r="AZ3140" s="40"/>
      <c r="BB3140" s="39"/>
      <c r="BE3140" s="40"/>
      <c r="BG3140" s="39"/>
      <c r="BJ3140" s="40"/>
      <c r="BL3140" s="39"/>
      <c r="BO3140" s="40"/>
      <c r="BQ3140" s="34"/>
      <c r="BR3140" s="11"/>
      <c r="BS3140" s="11"/>
      <c r="BT3140" s="41"/>
      <c r="BV3140" s="39"/>
      <c r="BY3140" s="40"/>
      <c r="CC3140" s="135"/>
      <c r="CD3140" s="9"/>
      <c r="CE3140" s="38"/>
      <c r="CF3140" s="38"/>
      <c r="CG3140" s="38"/>
      <c r="CH3140" s="38"/>
    </row>
    <row r="3141" spans="2:91" ht="18.600000000000001" customHeight="1" thickBot="1">
      <c r="D3141" s="258" t="s">
        <v>129</v>
      </c>
      <c r="E3141" s="259"/>
      <c r="F3141" s="260" t="s">
        <v>130</v>
      </c>
      <c r="G3141" s="261"/>
      <c r="H3141" s="229"/>
      <c r="I3141" s="258" t="s">
        <v>131</v>
      </c>
      <c r="J3141" s="259"/>
      <c r="K3141" s="260" t="s">
        <v>132</v>
      </c>
      <c r="L3141" s="261"/>
      <c r="N3141" s="253" t="s">
        <v>133</v>
      </c>
      <c r="O3141" s="254"/>
      <c r="P3141" s="255" t="s">
        <v>134</v>
      </c>
      <c r="Q3141" s="256"/>
      <c r="S3141" s="258" t="s">
        <v>135</v>
      </c>
      <c r="T3141" s="259"/>
      <c r="U3141" s="260" t="s">
        <v>136</v>
      </c>
      <c r="V3141" s="261"/>
      <c r="W3141" s="8"/>
      <c r="X3141" s="253" t="s">
        <v>137</v>
      </c>
      <c r="Y3141" s="254"/>
      <c r="Z3141" s="255" t="s">
        <v>138</v>
      </c>
      <c r="AA3141" s="256"/>
      <c r="AB3141" s="8"/>
      <c r="AC3141" s="258" t="s">
        <v>139</v>
      </c>
      <c r="AD3141" s="259"/>
      <c r="AE3141" s="260" t="s">
        <v>140</v>
      </c>
      <c r="AF3141" s="261"/>
      <c r="AG3141" s="8"/>
      <c r="AH3141" s="253" t="s">
        <v>141</v>
      </c>
      <c r="AI3141" s="254"/>
      <c r="AJ3141" s="255" t="s">
        <v>142</v>
      </c>
      <c r="AK3141" s="256"/>
      <c r="AL3141" s="8"/>
      <c r="AM3141" s="258" t="s">
        <v>143</v>
      </c>
      <c r="AN3141" s="259"/>
      <c r="AO3141" s="260" t="s">
        <v>144</v>
      </c>
      <c r="AP3141" s="261"/>
      <c r="AR3141" s="253" t="s">
        <v>145</v>
      </c>
      <c r="AS3141" s="254"/>
      <c r="AT3141" s="255" t="s">
        <v>146</v>
      </c>
      <c r="AU3141" s="256"/>
      <c r="AV3141" s="4"/>
      <c r="AW3141" s="258" t="s">
        <v>147</v>
      </c>
      <c r="AX3141" s="259"/>
      <c r="AY3141" s="260" t="s">
        <v>148</v>
      </c>
      <c r="AZ3141" s="261"/>
      <c r="BA3141" s="8"/>
      <c r="BB3141" s="253" t="s">
        <v>149</v>
      </c>
      <c r="BC3141" s="254"/>
      <c r="BD3141" s="255" t="s">
        <v>150</v>
      </c>
      <c r="BE3141" s="256"/>
      <c r="BF3141" s="4"/>
      <c r="BG3141" s="258" t="s">
        <v>151</v>
      </c>
      <c r="BH3141" s="259"/>
      <c r="BI3141" s="260" t="s">
        <v>152</v>
      </c>
      <c r="BJ3141" s="261"/>
      <c r="BK3141" s="4"/>
      <c r="BL3141" s="253" t="s">
        <v>153</v>
      </c>
      <c r="BM3141" s="254"/>
      <c r="BN3141" s="255" t="s">
        <v>154</v>
      </c>
      <c r="BO3141" s="256"/>
      <c r="BP3141" s="4"/>
      <c r="BQ3141" s="258" t="s">
        <v>155</v>
      </c>
      <c r="BR3141" s="259"/>
      <c r="BS3141" s="260" t="s">
        <v>156</v>
      </c>
      <c r="BT3141" s="261"/>
      <c r="BU3141" s="8"/>
      <c r="BV3141" s="253" t="s">
        <v>157</v>
      </c>
      <c r="BW3141" s="254"/>
      <c r="BX3141" s="255" t="s">
        <v>158</v>
      </c>
      <c r="BY3141" s="256"/>
      <c r="CA3141" s="46" t="s">
        <v>16</v>
      </c>
      <c r="CC3141" s="136" t="s">
        <v>71</v>
      </c>
      <c r="CD3141" s="9"/>
      <c r="CE3141" s="38"/>
      <c r="CF3141" s="38"/>
      <c r="CG3141" s="38"/>
      <c r="CH3141" s="38"/>
    </row>
    <row r="3142" spans="2:91" ht="18.600000000000001" customHeight="1" thickTop="1" thickBot="1">
      <c r="D3142" s="29">
        <v>0</v>
      </c>
      <c r="E3142" s="33">
        <v>0</v>
      </c>
      <c r="F3142" s="31">
        <v>1</v>
      </c>
      <c r="G3142" s="32">
        <v>0</v>
      </c>
      <c r="I3142" s="29">
        <v>0</v>
      </c>
      <c r="J3142" s="33">
        <f t="shared" ref="J3142" si="30292">IF(0=(1-$J$8*$K$8*$B3139^2),10^14,$B3139*$J$8/(1-$J$8*$K$8*$B3139^2))</f>
        <v>-0.14541371845180445</v>
      </c>
      <c r="K3142" s="31">
        <v>1</v>
      </c>
      <c r="L3142" s="32">
        <v>0</v>
      </c>
      <c r="N3142" s="29">
        <f t="shared" ref="N3142" si="30293">D3142*I3139+F3142*I3142-E3142*J3139-G3142*J3142</f>
        <v>0</v>
      </c>
      <c r="O3142" s="33">
        <f t="shared" ref="O3142" si="30294">(D3142*J3139+E3142*I3139+F3142*J3142+G3142*I3142)</f>
        <v>-0.14541371845180445</v>
      </c>
      <c r="P3142" s="31">
        <f t="shared" ref="P3142" si="30295">D3142*K3139+F3142*K3142-E3142*L3139-G3142*L3142</f>
        <v>1</v>
      </c>
      <c r="Q3142" s="32">
        <f t="shared" ref="Q3142" si="30296">(D3142*L3139+E3142*K3139+F3142*L3142+G3142*K3142)</f>
        <v>0</v>
      </c>
      <c r="S3142" s="29">
        <v>0</v>
      </c>
      <c r="T3142" s="33">
        <v>0</v>
      </c>
      <c r="U3142" s="31">
        <v>1</v>
      </c>
      <c r="V3142" s="32">
        <v>0</v>
      </c>
      <c r="X3142" s="29">
        <f t="shared" ref="X3142" si="30297">N3142*S3139+P3142*S3142-O3142*T3139-Q3142*T3142</f>
        <v>0</v>
      </c>
      <c r="Y3142" s="33">
        <f t="shared" ref="Y3142" si="30298">(N3142*T3139+O3142*S3139+P3142*T3142+Q3142*S3142)</f>
        <v>-0.14541371845180445</v>
      </c>
      <c r="Z3142" s="31">
        <f t="shared" ref="Z3142" si="30299">N3142*U3139+P3142*U3142-O3142*V3139-Q3142*V3142</f>
        <v>0.97804098520780347</v>
      </c>
      <c r="AA3142" s="32">
        <f t="shared" ref="AA3142" si="30300">(N3142*V3139+O3142*U3139+P3142*V3142+Q3142*U3142)</f>
        <v>0</v>
      </c>
      <c r="AB3142" s="8"/>
      <c r="AC3142" s="29">
        <v>0</v>
      </c>
      <c r="AD3142" s="33">
        <f t="shared" ref="AD3142" si="30301">IF(0=(1-$AD$8*$AE$8*$B3139^2),10^14,$B3139*$AD$8/(1-$AD$8*$AE$8*$B3139^2))</f>
        <v>-0.11318681593523226</v>
      </c>
      <c r="AE3142" s="31">
        <v>1</v>
      </c>
      <c r="AF3142" s="32">
        <v>0</v>
      </c>
      <c r="AH3142" s="29">
        <f t="shared" ref="AH3142" si="30302">X3142*AC3139+Z3142*AC3142-Y3142*AD3139-AA3142*AD3142</f>
        <v>0</v>
      </c>
      <c r="AI3142" s="33">
        <f t="shared" ref="AI3142" si="30303">(X3142*AD3139+Y3142*AC3139+Z3142*AD3142+AA3142*AC3142)</f>
        <v>-0.25611506342163332</v>
      </c>
      <c r="AJ3142" s="31">
        <f t="shared" ref="AJ3142" si="30304">X3142*AE3139+Z3142*AE3142-Y3142*AF3139-AA3142*AF3142</f>
        <v>0.97804098520780347</v>
      </c>
      <c r="AK3142" s="32">
        <f t="shared" ref="AK3142" si="30305">(X3142*AF3139+Y3142*AE3139+Z3142*AF3142+AA3142*AE3142)</f>
        <v>0</v>
      </c>
      <c r="AL3142" s="8"/>
      <c r="AM3142" s="29">
        <v>0</v>
      </c>
      <c r="AN3142" s="33">
        <v>0</v>
      </c>
      <c r="AO3142" s="31">
        <v>1</v>
      </c>
      <c r="AP3142" s="32">
        <v>0</v>
      </c>
      <c r="AR3142" s="29">
        <f t="shared" ref="AR3142" si="30306">AH3142*AM3139+AJ3142*AM3142-AI3142*AN3139-AK3142*AN3142</f>
        <v>0</v>
      </c>
      <c r="AS3142" s="33">
        <f t="shared" ref="AS3142" si="30307">(AH3142*AN3139+AI3142*AM3139+AJ3142*AN3142+AK3142*AM3142)</f>
        <v>-0.25611506342163332</v>
      </c>
      <c r="AT3142" s="31">
        <f t="shared" ref="AT3142" si="30308">AH3142*AO3139+AJ3142*AO3142-AI3142*AP3139-AK3142*AP3142</f>
        <v>0.94306587590424762</v>
      </c>
      <c r="AU3142" s="32">
        <f t="shared" ref="AU3142" si="30309">(AH3142*AP3139+AI3142*AO3139+AJ3142*AP3142+AK3142*AO3142)</f>
        <v>0</v>
      </c>
      <c r="AV3142" s="8"/>
      <c r="AW3142" s="29">
        <v>0</v>
      </c>
      <c r="AX3142" s="33">
        <f t="shared" ref="AX3142" si="30310">IF(0=(1-$AX$8*$AY$8*$B3139^2),10^14,$B3139*$AX$8/(1-$AX$8*$AY$8*$B3139^2))</f>
        <v>-0.10288937567667229</v>
      </c>
      <c r="AY3142" s="31">
        <v>1</v>
      </c>
      <c r="AZ3142" s="32">
        <v>0</v>
      </c>
      <c r="BB3142" s="29">
        <f t="shared" ref="BB3142" si="30311">AR3142*AW3139+AT3142*AW3142-AS3142*AX3139-AU3142*AX3142</f>
        <v>0</v>
      </c>
      <c r="BC3142" s="33">
        <f t="shared" ref="BC3142" si="30312">(AR3142*AX3139+AS3142*AW3139+AT3142*AX3142+AU3142*AW3142)</f>
        <v>-0.35314652261539548</v>
      </c>
      <c r="BD3142" s="31">
        <f t="shared" ref="BD3142" si="30313">AR3142*AY3139+AT3142*AY3142-AS3142*AZ3139-AU3142*AZ3142</f>
        <v>0.94306587590424762</v>
      </c>
      <c r="BE3142" s="32">
        <f t="shared" ref="BE3142" si="30314">(AR3142*AZ3139+AS3142*AY3139+AT3142*AZ3142+AU3142*AY3142)</f>
        <v>0</v>
      </c>
      <c r="BF3142" s="8"/>
      <c r="BG3142" s="29">
        <v>0</v>
      </c>
      <c r="BH3142" s="33">
        <v>0</v>
      </c>
      <c r="BI3142" s="31">
        <v>1</v>
      </c>
      <c r="BJ3142" s="32">
        <v>0</v>
      </c>
      <c r="BL3142" s="29">
        <f t="shared" ref="BL3142" si="30315">BB3142*BG3139+BD3142*BG3142-BC3142*BH3139-BE3142*BH3142</f>
        <v>0</v>
      </c>
      <c r="BM3142" s="33">
        <f t="shared" ref="BM3142" si="30316">(BB3142*BH3139+BC3142*BG3139+BD3142*BH3142+BE3142*BG3142)</f>
        <v>-0.35314652261539548</v>
      </c>
      <c r="BN3142" s="31">
        <f t="shared" ref="BN3142" si="30317">BB3142*BI3139+BD3142*BI3142-BC3142*BJ3139-BE3142*BJ3142</f>
        <v>0.92610859612314356</v>
      </c>
      <c r="BO3142" s="32">
        <f t="shared" ref="BO3142" si="30318">(BB3142*BJ3139+BC3142*BI3139+BD3142*BJ3142+BE3142*BI3142)</f>
        <v>0</v>
      </c>
      <c r="BP3142" s="8"/>
      <c r="BQ3142" s="19">
        <f t="shared" ref="BQ3142:BQ3205" si="30319">1/$BR$8</f>
        <v>1</v>
      </c>
      <c r="BR3142" s="47">
        <v>0</v>
      </c>
      <c r="BS3142" s="48">
        <v>1</v>
      </c>
      <c r="BT3142" s="49">
        <v>0</v>
      </c>
      <c r="BV3142" s="29">
        <f t="shared" ref="BV3142" si="30320">BL3142*BQ3139+BN3142*BQ3142-BM3142*BR3139-BO3142*BR3142</f>
        <v>0.92610859612314356</v>
      </c>
      <c r="BW3142" s="33">
        <f t="shared" ref="BW3142" si="30321">(BL3142*BR3139+BM3142*BQ3139+BN3142*BR3142+BO3142*BQ3142)</f>
        <v>-0.35314652261539548</v>
      </c>
      <c r="BX3142" s="31">
        <f t="shared" ref="BX3142" si="30322">BL3142*BS3139+BN3142*BS3142-BM3142*BT3139-BO3142*BT3142</f>
        <v>0.92610859612314356</v>
      </c>
      <c r="BY3142" s="32">
        <f t="shared" ref="BY3142" si="30323">(BL3142*BT3139+BM3142*BS3139+BN3142*BT3142+BO3142*BS3142)</f>
        <v>0</v>
      </c>
      <c r="CA3142" s="50">
        <f t="shared" ref="CA3142" si="30324">(180/PI())*ATAN(-1*(BW3139+BW3142)/(BV3139+BV3142))</f>
        <v>22.207550320824694</v>
      </c>
      <c r="CC3142" s="137">
        <f t="shared" ref="CC3142" si="30325">20*LOG(((1-(10^(CA3139/20)^2)*(1-((1-CC3139)/(1+CC3139))^2))^0.5))</f>
        <v>-31.487957950412664</v>
      </c>
      <c r="CD3142" s="9"/>
      <c r="CE3142" s="38"/>
      <c r="CF3142" s="38"/>
      <c r="CG3142" s="38"/>
      <c r="CH3142" s="38"/>
    </row>
    <row r="3143" spans="2:91" ht="18.600000000000001" customHeight="1">
      <c r="CC3143" s="42"/>
    </row>
    <row r="3144" spans="2:91" ht="18.600000000000001" customHeight="1" thickBot="1">
      <c r="E3144" s="22" t="s">
        <v>4</v>
      </c>
      <c r="J3144" s="22" t="s">
        <v>5</v>
      </c>
      <c r="O3144" s="22" t="s">
        <v>6</v>
      </c>
      <c r="T3144" s="22" t="s">
        <v>7</v>
      </c>
      <c r="Y3144" s="22" t="s">
        <v>8</v>
      </c>
      <c r="AD3144" s="22" t="s">
        <v>65</v>
      </c>
      <c r="AI3144" s="22" t="s">
        <v>9</v>
      </c>
      <c r="AN3144" s="22" t="s">
        <v>66</v>
      </c>
      <c r="AS3144" s="22" t="s">
        <v>51</v>
      </c>
      <c r="AX3144" s="22" t="s">
        <v>67</v>
      </c>
      <c r="BC3144" s="22" t="s">
        <v>52</v>
      </c>
      <c r="BH3144" s="22" t="s">
        <v>68</v>
      </c>
      <c r="BM3144" s="22" t="s">
        <v>63</v>
      </c>
      <c r="BQ3144" s="23" t="s">
        <v>69</v>
      </c>
      <c r="BR3144" s="23"/>
      <c r="BS3144" s="24"/>
      <c r="BT3144" s="24"/>
      <c r="BU3144" s="24"/>
      <c r="BW3144" s="22" t="s">
        <v>64</v>
      </c>
    </row>
    <row r="3145" spans="2:91" ht="18.600000000000001" customHeight="1" thickBot="1">
      <c r="D3145" s="249" t="s">
        <v>103</v>
      </c>
      <c r="E3145" s="250"/>
      <c r="F3145" s="251" t="s">
        <v>104</v>
      </c>
      <c r="G3145" s="252"/>
      <c r="H3145" s="229"/>
      <c r="I3145" s="253" t="s">
        <v>11</v>
      </c>
      <c r="J3145" s="254"/>
      <c r="K3145" s="255" t="s">
        <v>12</v>
      </c>
      <c r="L3145" s="256"/>
      <c r="M3145" s="24"/>
      <c r="N3145" s="253" t="s">
        <v>105</v>
      </c>
      <c r="O3145" s="254"/>
      <c r="P3145" s="255" t="s">
        <v>106</v>
      </c>
      <c r="Q3145" s="256"/>
      <c r="R3145" s="24"/>
      <c r="S3145" s="249" t="s">
        <v>107</v>
      </c>
      <c r="T3145" s="250"/>
      <c r="U3145" s="251" t="s">
        <v>108</v>
      </c>
      <c r="V3145" s="252"/>
      <c r="W3145" s="8"/>
      <c r="X3145" s="253" t="s">
        <v>109</v>
      </c>
      <c r="Y3145" s="254"/>
      <c r="Z3145" s="255" t="s">
        <v>110</v>
      </c>
      <c r="AA3145" s="256"/>
      <c r="AB3145" s="8"/>
      <c r="AC3145" s="253" t="s">
        <v>111</v>
      </c>
      <c r="AD3145" s="254"/>
      <c r="AE3145" s="255" t="s">
        <v>14</v>
      </c>
      <c r="AF3145" s="256"/>
      <c r="AG3145" s="8"/>
      <c r="AH3145" s="253" t="s">
        <v>112</v>
      </c>
      <c r="AI3145" s="254"/>
      <c r="AJ3145" s="255" t="s">
        <v>113</v>
      </c>
      <c r="AK3145" s="256"/>
      <c r="AL3145" s="8"/>
      <c r="AM3145" s="249" t="s">
        <v>114</v>
      </c>
      <c r="AN3145" s="250"/>
      <c r="AO3145" s="251" t="s">
        <v>115</v>
      </c>
      <c r="AP3145" s="252"/>
      <c r="AQ3145" s="24"/>
      <c r="AR3145" s="253" t="s">
        <v>116</v>
      </c>
      <c r="AS3145" s="254"/>
      <c r="AT3145" s="255" t="s">
        <v>13</v>
      </c>
      <c r="AU3145" s="256"/>
      <c r="AV3145" s="4"/>
      <c r="AW3145" s="253" t="s">
        <v>117</v>
      </c>
      <c r="AX3145" s="254"/>
      <c r="AY3145" s="255" t="s">
        <v>118</v>
      </c>
      <c r="AZ3145" s="256"/>
      <c r="BA3145" s="8"/>
      <c r="BB3145" s="253" t="s">
        <v>119</v>
      </c>
      <c r="BC3145" s="254"/>
      <c r="BD3145" s="255" t="s">
        <v>120</v>
      </c>
      <c r="BE3145" s="256"/>
      <c r="BF3145" s="4"/>
      <c r="BG3145" s="249" t="s">
        <v>121</v>
      </c>
      <c r="BH3145" s="250"/>
      <c r="BI3145" s="251" t="s">
        <v>122</v>
      </c>
      <c r="BJ3145" s="252"/>
      <c r="BK3145" s="4"/>
      <c r="BL3145" s="253" t="s">
        <v>123</v>
      </c>
      <c r="BM3145" s="254"/>
      <c r="BN3145" s="255" t="s">
        <v>124</v>
      </c>
      <c r="BO3145" s="256"/>
      <c r="BP3145" s="4"/>
      <c r="BQ3145" s="253" t="s">
        <v>125</v>
      </c>
      <c r="BR3145" s="254"/>
      <c r="BS3145" s="255" t="s">
        <v>126</v>
      </c>
      <c r="BT3145" s="256"/>
      <c r="BU3145" s="8"/>
      <c r="BV3145" s="253" t="s">
        <v>127</v>
      </c>
      <c r="BW3145" s="254"/>
      <c r="BX3145" s="255" t="s">
        <v>128</v>
      </c>
      <c r="BY3145" s="256"/>
      <c r="CA3145" s="27" t="s">
        <v>15</v>
      </c>
      <c r="CC3145" s="133" t="s">
        <v>70</v>
      </c>
      <c r="CD3145" s="9"/>
      <c r="CE3145" s="38"/>
      <c r="CF3145" s="38"/>
      <c r="CG3145" s="38"/>
      <c r="CH3145" s="38"/>
    </row>
    <row r="3146" spans="2:91" ht="18.600000000000001" customHeight="1" thickTop="1" thickBot="1">
      <c r="B3146" s="129">
        <v>8.5000000000000107</v>
      </c>
      <c r="D3146" s="29">
        <v>1</v>
      </c>
      <c r="E3146" s="30">
        <v>0</v>
      </c>
      <c r="F3146" s="31">
        <v>0</v>
      </c>
      <c r="G3146" s="32">
        <f t="shared" ref="G3146:G3209" si="30326">-1/($E$8*$B3146)</f>
        <v>-7.7550588235294024E-2</v>
      </c>
      <c r="I3146" s="29">
        <v>1</v>
      </c>
      <c r="J3146" s="33">
        <v>0</v>
      </c>
      <c r="K3146" s="31">
        <v>0</v>
      </c>
      <c r="L3146" s="32">
        <v>0</v>
      </c>
      <c r="N3146" s="29">
        <f t="shared" ref="N3146" si="30327">D3146*I3146+F3146*I3149-E3146*J3146-G3146*J3149</f>
        <v>0.98874972790847826</v>
      </c>
      <c r="O3146" s="33">
        <f t="shared" ref="O3146" si="30328">(D3146*J3146+E3146*I3146+F3146*J3149+G3146*I3149)</f>
        <v>0</v>
      </c>
      <c r="P3146" s="31">
        <f t="shared" ref="P3146" si="30329">D3146*K3146+F3146*K3149-E3146*L3146-G3146*L3149</f>
        <v>0</v>
      </c>
      <c r="Q3146" s="32">
        <f t="shared" ref="Q3146" si="30330">(D3146*L3146+E3146*K3146+F3146*L3149+G3146*K3149)</f>
        <v>-7.7550588235294024E-2</v>
      </c>
      <c r="S3146" s="29">
        <v>1</v>
      </c>
      <c r="T3146" s="30">
        <v>0</v>
      </c>
      <c r="U3146" s="31">
        <v>0</v>
      </c>
      <c r="V3146" s="32">
        <f t="shared" ref="V3146:V3209" si="30331">-1/($T$8*$B3146)</f>
        <v>-0.15065529411764686</v>
      </c>
      <c r="X3146" s="29">
        <f t="shared" ref="X3146" si="30332">N3146*S3146+P3146*S3149-O3146*T3146-Q3146*T3149</f>
        <v>0.98874972790847826</v>
      </c>
      <c r="Y3146" s="33">
        <f t="shared" ref="Y3146" si="30333">(N3146*T3146+O3146*S3146+P3146*T3149+Q3146*S3149)</f>
        <v>0</v>
      </c>
      <c r="Z3146" s="31">
        <f t="shared" ref="Z3146" si="30334">N3146*U3146+P3146*U3149-O3146*V3146-Q3146*V3149</f>
        <v>0</v>
      </c>
      <c r="AA3146" s="32">
        <f t="shared" ref="AA3146" si="30335">(N3146*V3146+O3146*U3146+P3146*V3149+Q3146*U3149)</f>
        <v>-0.22651096930208914</v>
      </c>
      <c r="AB3146" s="8"/>
      <c r="AC3146" s="29">
        <v>1</v>
      </c>
      <c r="AD3146" s="33">
        <v>0</v>
      </c>
      <c r="AE3146" s="31">
        <v>0</v>
      </c>
      <c r="AF3146" s="32">
        <v>0</v>
      </c>
      <c r="AH3146" s="29">
        <f t="shared" ref="AH3146" si="30336">X3146*AC3146+Z3146*AC3149-Y3146*AD3146-AA3146*AD3149</f>
        <v>0.96317295485521237</v>
      </c>
      <c r="AI3146" s="33">
        <f t="shared" ref="AI3146" si="30337">(X3146*AD3146+Y3146*AC3146+Z3146*AD3149+AA3146*AC3149)</f>
        <v>0</v>
      </c>
      <c r="AJ3146" s="31">
        <f t="shared" ref="AJ3146" si="30338">X3146*AE3146+Z3146*AE3149-Y3146*AF3146-AA3146*AF3149</f>
        <v>0</v>
      </c>
      <c r="AK3146" s="32">
        <f t="shared" ref="AK3146" si="30339">(X3146*AF3146+Y3146*AE3146+Z3146*AF3149+AA3146*AE3149)</f>
        <v>-0.22651096930208914</v>
      </c>
      <c r="AL3146" s="8"/>
      <c r="AM3146" s="29">
        <v>1</v>
      </c>
      <c r="AN3146" s="30">
        <v>0</v>
      </c>
      <c r="AO3146" s="31">
        <v>0</v>
      </c>
      <c r="AP3146" s="32">
        <f t="shared" ref="AP3146:AP3209" si="30340">-1/($AN$8*$B3146)</f>
        <v>-0.13623882352941158</v>
      </c>
      <c r="AR3146" s="29">
        <f t="shared" ref="AR3146" si="30341">AH3146*AM3146+AJ3146*AM3149-AI3146*AN3146-AK3146*AN3149</f>
        <v>0.96317295485521237</v>
      </c>
      <c r="AS3146" s="33">
        <f t="shared" ref="AS3146" si="30342">(AH3146*AN3146+AI3146*AM3146+AJ3146*AN3149+AK3146*AM3149)</f>
        <v>0</v>
      </c>
      <c r="AT3146" s="31">
        <f t="shared" ref="AT3146" si="30343">AH3146*AO3146+AJ3146*AO3149-AI3146*AP3146-AK3146*AP3149</f>
        <v>0</v>
      </c>
      <c r="AU3146" s="32">
        <f t="shared" ref="AU3146" si="30344">(AH3146*AP3146+AI3146*AO3146+AJ3146*AP3149+AK3146*AO3149)</f>
        <v>-0.35773251952691032</v>
      </c>
      <c r="AV3146" s="8"/>
      <c r="AW3146" s="29">
        <v>1</v>
      </c>
      <c r="AX3146" s="33">
        <v>0</v>
      </c>
      <c r="AY3146" s="31">
        <v>0</v>
      </c>
      <c r="AZ3146" s="32">
        <v>0</v>
      </c>
      <c r="BB3146" s="29">
        <f t="shared" ref="BB3146" si="30345">AR3146*AW3146+AT3146*AW3149-AS3146*AX3146-AU3146*AX3149</f>
        <v>0.92645369083486184</v>
      </c>
      <c r="BC3146" s="33">
        <f t="shared" ref="BC3146" si="30346">(AR3146*AX3146+AS3146*AW3146+AT3146*AX3149+AU3146*AW3149)</f>
        <v>0</v>
      </c>
      <c r="BD3146" s="31">
        <f t="shared" ref="BD3146" si="30347">AR3146*AY3146+AT3146*AY3149-AS3146*AZ3146-AU3146*AZ3149</f>
        <v>0</v>
      </c>
      <c r="BE3146" s="32">
        <f t="shared" ref="BE3146" si="30348">(AR3146*AZ3146+AS3146*AY3146+AT3146*AZ3149+AU3146*AY3149)</f>
        <v>-0.35773251952691032</v>
      </c>
      <c r="BF3146" s="8"/>
      <c r="BG3146" s="29">
        <v>1</v>
      </c>
      <c r="BH3146" s="30">
        <v>0</v>
      </c>
      <c r="BI3146" s="31">
        <v>0</v>
      </c>
      <c r="BJ3146" s="32">
        <f t="shared" ref="BJ3146:BJ3209" si="30349">-1/($BH$8*$B3146)</f>
        <v>-4.7904705882352877E-2</v>
      </c>
      <c r="BL3146" s="29">
        <f t="shared" ref="BL3146" si="30350">BB3146*BG3146+BD3146*BG3149-BC3146*BH3146-BE3146*BH3149</f>
        <v>0.92645369083486184</v>
      </c>
      <c r="BM3146" s="33">
        <f t="shared" ref="BM3146" si="30351">(BB3146*BH3146+BC3146*BG3146+BD3146*BH3149+BE3146*BG3149)</f>
        <v>0</v>
      </c>
      <c r="BN3146" s="31">
        <f t="shared" ref="BN3146" si="30352">BB3146*BI3146+BD3146*BI3149-BC3146*BJ3146-BE3146*BJ3149</f>
        <v>0</v>
      </c>
      <c r="BO3146" s="32">
        <f t="shared" ref="BO3146" si="30353">(BB3146*BJ3146+BC3146*BI3146+BD3146*BJ3149+BE3146*BI3149)</f>
        <v>-0.40211401109997469</v>
      </c>
      <c r="BP3146" s="8"/>
      <c r="BQ3146" s="34">
        <v>1</v>
      </c>
      <c r="BR3146" s="35">
        <v>0</v>
      </c>
      <c r="BS3146" s="11">
        <v>0</v>
      </c>
      <c r="BT3146" s="36">
        <v>0</v>
      </c>
      <c r="BV3146" s="29">
        <f t="shared" ref="BV3146" si="30354">BL3146*BQ3146+BN3146*BQ3149-BM3146*BR3146-BO3146*BR3149</f>
        <v>0.92645369083486184</v>
      </c>
      <c r="BW3146" s="33">
        <f t="shared" ref="BW3146" si="30355">(BL3146*BR3146+BM3146*BQ3146+BN3146*BR3149+BO3146*BQ3149)</f>
        <v>-0.40211401109997469</v>
      </c>
      <c r="BX3146" s="31">
        <f t="shared" ref="BX3146" si="30356">BL3146*BS3146+BN3146*BS3149-BM3146*BT3146-BO3146*BT3149</f>
        <v>0</v>
      </c>
      <c r="BY3146" s="32">
        <f t="shared" ref="BY3146" si="30357">(BL3146*BT3146+BM3146*BS3146+BN3146*BT3149+BO3146*BS3149)</f>
        <v>-0.40211401109997469</v>
      </c>
      <c r="CA3146" s="37">
        <f t="shared" ref="CA3146" si="30358">20*LOG(((1+$BR$8)/$BR$8)/((BV3146+BV3149)^2+(BW3146+BW3149)^2)^0.5)</f>
        <v>-2.6883330372745508E-3</v>
      </c>
      <c r="CC3146" s="134">
        <f t="shared" ref="CC3146" si="30359">((BV3146^2+BW3146^2)^0.5)/((BV3149^2+BW3149^2)^0.5)</f>
        <v>1.0189296259570049</v>
      </c>
      <c r="CD3146" s="9"/>
      <c r="CE3146" s="38"/>
      <c r="CF3146" s="38"/>
      <c r="CG3146" s="38"/>
      <c r="CH3146" s="38"/>
      <c r="CM3146" s="129">
        <v>8.4800000000000093</v>
      </c>
    </row>
    <row r="3147" spans="2:91" ht="18.600000000000001" customHeight="1" thickBot="1">
      <c r="D3147" s="39"/>
      <c r="G3147" s="40"/>
      <c r="I3147" s="39"/>
      <c r="L3147" s="40"/>
      <c r="N3147" s="39"/>
      <c r="Q3147" s="40"/>
      <c r="S3147" s="39"/>
      <c r="V3147" s="40"/>
      <c r="X3147" s="39"/>
      <c r="AA3147" s="40"/>
      <c r="AC3147" s="39"/>
      <c r="AF3147" s="40"/>
      <c r="AH3147" s="39"/>
      <c r="AK3147" s="40"/>
      <c r="AM3147" s="39"/>
      <c r="AP3147" s="40"/>
      <c r="AR3147" s="39"/>
      <c r="AU3147" s="40"/>
      <c r="AW3147" s="39"/>
      <c r="AZ3147" s="40"/>
      <c r="BB3147" s="39"/>
      <c r="BE3147" s="40"/>
      <c r="BG3147" s="39"/>
      <c r="BJ3147" s="40"/>
      <c r="BL3147" s="39"/>
      <c r="BO3147" s="40"/>
      <c r="BQ3147" s="34"/>
      <c r="BR3147" s="11"/>
      <c r="BS3147" s="11"/>
      <c r="BT3147" s="41"/>
      <c r="BV3147" s="39"/>
      <c r="BY3147" s="40"/>
      <c r="CC3147" s="135"/>
      <c r="CD3147" s="9"/>
      <c r="CE3147" s="38"/>
      <c r="CF3147" s="38"/>
      <c r="CG3147" s="38"/>
      <c r="CH3147" s="38"/>
    </row>
    <row r="3148" spans="2:91" ht="18.600000000000001" customHeight="1" thickBot="1">
      <c r="D3148" s="258" t="s">
        <v>129</v>
      </c>
      <c r="E3148" s="259"/>
      <c r="F3148" s="260" t="s">
        <v>130</v>
      </c>
      <c r="G3148" s="261"/>
      <c r="H3148" s="229"/>
      <c r="I3148" s="258" t="s">
        <v>131</v>
      </c>
      <c r="J3148" s="259"/>
      <c r="K3148" s="260" t="s">
        <v>132</v>
      </c>
      <c r="L3148" s="261"/>
      <c r="N3148" s="253" t="s">
        <v>133</v>
      </c>
      <c r="O3148" s="254"/>
      <c r="P3148" s="255" t="s">
        <v>134</v>
      </c>
      <c r="Q3148" s="256"/>
      <c r="S3148" s="258" t="s">
        <v>135</v>
      </c>
      <c r="T3148" s="259"/>
      <c r="U3148" s="260" t="s">
        <v>136</v>
      </c>
      <c r="V3148" s="261"/>
      <c r="W3148" s="8"/>
      <c r="X3148" s="253" t="s">
        <v>137</v>
      </c>
      <c r="Y3148" s="254"/>
      <c r="Z3148" s="255" t="s">
        <v>138</v>
      </c>
      <c r="AA3148" s="256"/>
      <c r="AB3148" s="8"/>
      <c r="AC3148" s="258" t="s">
        <v>139</v>
      </c>
      <c r="AD3148" s="259"/>
      <c r="AE3148" s="260" t="s">
        <v>140</v>
      </c>
      <c r="AF3148" s="261"/>
      <c r="AG3148" s="8"/>
      <c r="AH3148" s="253" t="s">
        <v>141</v>
      </c>
      <c r="AI3148" s="254"/>
      <c r="AJ3148" s="255" t="s">
        <v>142</v>
      </c>
      <c r="AK3148" s="256"/>
      <c r="AL3148" s="8"/>
      <c r="AM3148" s="258" t="s">
        <v>143</v>
      </c>
      <c r="AN3148" s="259"/>
      <c r="AO3148" s="260" t="s">
        <v>144</v>
      </c>
      <c r="AP3148" s="261"/>
      <c r="AR3148" s="253" t="s">
        <v>145</v>
      </c>
      <c r="AS3148" s="254"/>
      <c r="AT3148" s="255" t="s">
        <v>146</v>
      </c>
      <c r="AU3148" s="256"/>
      <c r="AV3148" s="4"/>
      <c r="AW3148" s="258" t="s">
        <v>147</v>
      </c>
      <c r="AX3148" s="259"/>
      <c r="AY3148" s="260" t="s">
        <v>148</v>
      </c>
      <c r="AZ3148" s="261"/>
      <c r="BA3148" s="8"/>
      <c r="BB3148" s="253" t="s">
        <v>149</v>
      </c>
      <c r="BC3148" s="254"/>
      <c r="BD3148" s="255" t="s">
        <v>150</v>
      </c>
      <c r="BE3148" s="256"/>
      <c r="BF3148" s="4"/>
      <c r="BG3148" s="258" t="s">
        <v>151</v>
      </c>
      <c r="BH3148" s="259"/>
      <c r="BI3148" s="260" t="s">
        <v>152</v>
      </c>
      <c r="BJ3148" s="261"/>
      <c r="BK3148" s="4"/>
      <c r="BL3148" s="253" t="s">
        <v>153</v>
      </c>
      <c r="BM3148" s="254"/>
      <c r="BN3148" s="255" t="s">
        <v>154</v>
      </c>
      <c r="BO3148" s="256"/>
      <c r="BP3148" s="4"/>
      <c r="BQ3148" s="258" t="s">
        <v>155</v>
      </c>
      <c r="BR3148" s="259"/>
      <c r="BS3148" s="260" t="s">
        <v>156</v>
      </c>
      <c r="BT3148" s="261"/>
      <c r="BU3148" s="8"/>
      <c r="BV3148" s="253" t="s">
        <v>157</v>
      </c>
      <c r="BW3148" s="254"/>
      <c r="BX3148" s="255" t="s">
        <v>158</v>
      </c>
      <c r="BY3148" s="256"/>
      <c r="CA3148" s="46" t="s">
        <v>16</v>
      </c>
      <c r="CC3148" s="136" t="s">
        <v>71</v>
      </c>
      <c r="CD3148" s="9"/>
      <c r="CE3148" s="38"/>
      <c r="CF3148" s="38"/>
      <c r="CG3148" s="38"/>
      <c r="CH3148" s="38"/>
    </row>
    <row r="3149" spans="2:91" ht="18.600000000000001" customHeight="1" thickTop="1" thickBot="1">
      <c r="D3149" s="29">
        <v>0</v>
      </c>
      <c r="E3149" s="33">
        <v>0</v>
      </c>
      <c r="F3149" s="31">
        <v>1</v>
      </c>
      <c r="G3149" s="32">
        <v>0</v>
      </c>
      <c r="I3149" s="29">
        <v>0</v>
      </c>
      <c r="J3149" s="33">
        <f t="shared" ref="J3149" si="30360">IF(0=(1-$J$8*$K$8*$B3146^2),10^14,$B3146*$J$8/(1-$J$8*$K$8*$B3146^2))</f>
        <v>-0.14507010646247617</v>
      </c>
      <c r="K3149" s="31">
        <v>1</v>
      </c>
      <c r="L3149" s="32">
        <v>0</v>
      </c>
      <c r="N3149" s="29">
        <f t="shared" ref="N3149" si="30361">D3149*I3146+F3149*I3149-E3149*J3146-G3149*J3149</f>
        <v>0</v>
      </c>
      <c r="O3149" s="33">
        <f t="shared" ref="O3149" si="30362">(D3149*J3146+E3149*I3146+F3149*J3149+G3149*I3149)</f>
        <v>-0.14507010646247617</v>
      </c>
      <c r="P3149" s="31">
        <f t="shared" ref="P3149" si="30363">D3149*K3146+F3149*K3149-E3149*L3146-G3149*L3149</f>
        <v>1</v>
      </c>
      <c r="Q3149" s="32">
        <f t="shared" ref="Q3149" si="30364">(D3149*L3146+E3149*K3146+F3149*L3149+G3149*K3149)</f>
        <v>0</v>
      </c>
      <c r="S3149" s="29">
        <v>0</v>
      </c>
      <c r="T3149" s="33">
        <v>0</v>
      </c>
      <c r="U3149" s="31">
        <v>1</v>
      </c>
      <c r="V3149" s="32">
        <v>0</v>
      </c>
      <c r="X3149" s="29">
        <f t="shared" ref="X3149" si="30365">N3149*S3146+P3149*S3149-O3149*T3146-Q3149*T3149</f>
        <v>0</v>
      </c>
      <c r="Y3149" s="33">
        <f t="shared" ref="Y3149" si="30366">(N3149*T3146+O3149*S3146+P3149*T3149+Q3149*S3149)</f>
        <v>-0.14507010646247617</v>
      </c>
      <c r="Z3149" s="31">
        <f t="shared" ref="Z3149" si="30367">N3149*U3146+P3149*U3149-O3149*V3146-Q3149*V3149</f>
        <v>0.97814442044321726</v>
      </c>
      <c r="AA3149" s="32">
        <f t="shared" ref="AA3149" si="30368">(N3149*V3146+O3149*U3146+P3149*V3149+Q3149*U3149)</f>
        <v>0</v>
      </c>
      <c r="AB3149" s="8"/>
      <c r="AC3149" s="29">
        <v>0</v>
      </c>
      <c r="AD3149" s="33">
        <f t="shared" ref="AD3149" si="30369">IF(0=(1-$AD$8*$AE$8*$B3146^2),10^14,$B3146*$AD$8/(1-$AD$8*$AE$8*$B3146^2))</f>
        <v>-0.11291626684602236</v>
      </c>
      <c r="AE3149" s="31">
        <v>1</v>
      </c>
      <c r="AF3149" s="32">
        <v>0</v>
      </c>
      <c r="AH3149" s="29">
        <f t="shared" ref="AH3149" si="30370">X3149*AC3146+Z3149*AC3149-Y3149*AD3146-AA3149*AD3149</f>
        <v>0</v>
      </c>
      <c r="AI3149" s="33">
        <f t="shared" ref="AI3149" si="30371">(X3149*AD3146+Y3149*AC3146+Z3149*AD3149+AA3149*AC3149)</f>
        <v>-0.25551852285519039</v>
      </c>
      <c r="AJ3149" s="31">
        <f t="shared" ref="AJ3149" si="30372">X3149*AE3146+Z3149*AE3149-Y3149*AF3146-AA3149*AF3149</f>
        <v>0.97814442044321726</v>
      </c>
      <c r="AK3149" s="32">
        <f t="shared" ref="AK3149" si="30373">(X3149*AF3146+Y3149*AE3146+Z3149*AF3149+AA3149*AE3149)</f>
        <v>0</v>
      </c>
      <c r="AL3149" s="8"/>
      <c r="AM3149" s="29">
        <v>0</v>
      </c>
      <c r="AN3149" s="33">
        <v>0</v>
      </c>
      <c r="AO3149" s="31">
        <v>1</v>
      </c>
      <c r="AP3149" s="32">
        <v>0</v>
      </c>
      <c r="AR3149" s="29">
        <f t="shared" ref="AR3149" si="30374">AH3149*AM3146+AJ3149*AM3149-AI3149*AN3146-AK3149*AN3149</f>
        <v>0</v>
      </c>
      <c r="AS3149" s="33">
        <f t="shared" ref="AS3149" si="30375">(AH3149*AN3146+AI3149*AM3146+AJ3149*AN3149+AK3149*AM3149)</f>
        <v>-0.25551852285519039</v>
      </c>
      <c r="AT3149" s="31">
        <f t="shared" ref="AT3149" si="30376">AH3149*AO3146+AJ3149*AO3149-AI3149*AP3146-AK3149*AP3149</f>
        <v>0.94333287749945305</v>
      </c>
      <c r="AU3149" s="32">
        <f t="shared" ref="AU3149" si="30377">(AH3149*AP3146+AI3149*AO3146+AJ3149*AP3149+AK3149*AO3149)</f>
        <v>0</v>
      </c>
      <c r="AV3149" s="8"/>
      <c r="AW3149" s="29">
        <v>0</v>
      </c>
      <c r="AX3149" s="33">
        <f t="shared" ref="AX3149" si="30378">IF(0=(1-$AX$8*$AY$8*$B3146^2),10^14,$B3146*$AX$8/(1-$AX$8*$AY$8*$B3146^2))</f>
        <v>-0.10264446762880426</v>
      </c>
      <c r="AY3149" s="31">
        <v>1</v>
      </c>
      <c r="AZ3149" s="32">
        <v>0</v>
      </c>
      <c r="BB3149" s="29">
        <f t="shared" ref="BB3149" si="30379">AR3149*AW3146+AT3149*AW3149-AS3149*AX3146-AU3149*AX3149</f>
        <v>0</v>
      </c>
      <c r="BC3149" s="33">
        <f t="shared" ref="BC3149" si="30380">(AR3149*AX3146+AS3149*AW3146+AT3149*AX3149+AU3149*AW3149)</f>
        <v>-0.35234642386286974</v>
      </c>
      <c r="BD3149" s="31">
        <f t="shared" ref="BD3149" si="30381">AR3149*AY3146+AT3149*AY3149-AS3149*AZ3146-AU3149*AZ3149</f>
        <v>0.94333287749945305</v>
      </c>
      <c r="BE3149" s="32">
        <f t="shared" ref="BE3149" si="30382">(AR3149*AZ3146+AS3149*AY3146+AT3149*AZ3149+AU3149*AY3149)</f>
        <v>0</v>
      </c>
      <c r="BF3149" s="8"/>
      <c r="BG3149" s="29">
        <v>0</v>
      </c>
      <c r="BH3149" s="33">
        <v>0</v>
      </c>
      <c r="BI3149" s="31">
        <v>1</v>
      </c>
      <c r="BJ3149" s="32">
        <v>0</v>
      </c>
      <c r="BL3149" s="29">
        <f t="shared" ref="BL3149" si="30383">BB3149*BG3146+BD3149*BG3149-BC3149*BH3146-BE3149*BH3149</f>
        <v>0</v>
      </c>
      <c r="BM3149" s="33">
        <f t="shared" ref="BM3149" si="30384">(BB3149*BH3146+BC3149*BG3146+BD3149*BH3149+BE3149*BG3149)</f>
        <v>-0.35234642386286974</v>
      </c>
      <c r="BN3149" s="31">
        <f t="shared" ref="BN3149" si="30385">BB3149*BI3146+BD3149*BI3149-BC3149*BJ3146-BE3149*BJ3149</f>
        <v>0.92645382569560342</v>
      </c>
      <c r="BO3149" s="32">
        <f t="shared" ref="BO3149" si="30386">(BB3149*BJ3146+BC3149*BI3146+BD3149*BJ3149+BE3149*BI3149)</f>
        <v>0</v>
      </c>
      <c r="BP3149" s="8"/>
      <c r="BQ3149" s="19">
        <f t="shared" ref="BQ3149:BQ3212" si="30387">1/$BR$8</f>
        <v>1</v>
      </c>
      <c r="BR3149" s="47">
        <v>0</v>
      </c>
      <c r="BS3149" s="48">
        <v>1</v>
      </c>
      <c r="BT3149" s="49">
        <v>0</v>
      </c>
      <c r="BV3149" s="29">
        <f t="shared" ref="BV3149" si="30388">BL3149*BQ3146+BN3149*BQ3149-BM3149*BR3146-BO3149*BR3149</f>
        <v>0.92645382569560342</v>
      </c>
      <c r="BW3149" s="33">
        <f t="shared" ref="BW3149" si="30389">(BL3149*BR3146+BM3149*BQ3146+BN3149*BR3149+BO3149*BQ3149)</f>
        <v>-0.35234642386286974</v>
      </c>
      <c r="BX3149" s="31">
        <f t="shared" ref="BX3149" si="30390">BL3149*BS3146+BN3149*BS3149-BM3149*BT3146-BO3149*BT3149</f>
        <v>0.92645382569560342</v>
      </c>
      <c r="BY3149" s="32">
        <f t="shared" ref="BY3149" si="30391">(BL3149*BT3146+BM3149*BS3146+BN3149*BT3149+BO3149*BS3149)</f>
        <v>0</v>
      </c>
      <c r="CA3149" s="50">
        <f t="shared" ref="CA3149" si="30392">(180/PI())*ATAN(-1*(BW3146+BW3149)/(BV3146+BV3149))</f>
        <v>22.154999215243734</v>
      </c>
      <c r="CC3149" s="137">
        <f t="shared" ref="CC3149" si="30393">20*LOG(((1-(10^(CA3146/20)^2)*(1-((1-CC3146)/(1+CC3146))^2))^0.5))</f>
        <v>-31.507794725456769</v>
      </c>
      <c r="CD3149" s="9"/>
      <c r="CE3149" s="38"/>
      <c r="CF3149" s="38"/>
      <c r="CG3149" s="38"/>
      <c r="CH3149" s="38"/>
    </row>
    <row r="3150" spans="2:91" ht="18.600000000000001" customHeight="1">
      <c r="CC3150" s="42"/>
    </row>
    <row r="3151" spans="2:91" ht="18.600000000000001" customHeight="1" thickBot="1">
      <c r="E3151" s="22" t="s">
        <v>4</v>
      </c>
      <c r="J3151" s="22" t="s">
        <v>5</v>
      </c>
      <c r="O3151" s="22" t="s">
        <v>6</v>
      </c>
      <c r="T3151" s="22" t="s">
        <v>7</v>
      </c>
      <c r="Y3151" s="22" t="s">
        <v>8</v>
      </c>
      <c r="AD3151" s="22" t="s">
        <v>65</v>
      </c>
      <c r="AI3151" s="22" t="s">
        <v>9</v>
      </c>
      <c r="AN3151" s="22" t="s">
        <v>66</v>
      </c>
      <c r="AS3151" s="22" t="s">
        <v>51</v>
      </c>
      <c r="AX3151" s="22" t="s">
        <v>67</v>
      </c>
      <c r="BC3151" s="22" t="s">
        <v>52</v>
      </c>
      <c r="BH3151" s="22" t="s">
        <v>68</v>
      </c>
      <c r="BM3151" s="22" t="s">
        <v>63</v>
      </c>
      <c r="BQ3151" s="23" t="s">
        <v>69</v>
      </c>
      <c r="BR3151" s="23"/>
      <c r="BS3151" s="24"/>
      <c r="BT3151" s="24"/>
      <c r="BU3151" s="24"/>
      <c r="BW3151" s="22" t="s">
        <v>64</v>
      </c>
    </row>
    <row r="3152" spans="2:91" ht="18.600000000000001" customHeight="1" thickBot="1">
      <c r="D3152" s="249" t="s">
        <v>103</v>
      </c>
      <c r="E3152" s="250"/>
      <c r="F3152" s="251" t="s">
        <v>104</v>
      </c>
      <c r="G3152" s="252"/>
      <c r="H3152" s="229"/>
      <c r="I3152" s="253" t="s">
        <v>11</v>
      </c>
      <c r="J3152" s="254"/>
      <c r="K3152" s="255" t="s">
        <v>12</v>
      </c>
      <c r="L3152" s="256"/>
      <c r="M3152" s="24"/>
      <c r="N3152" s="253" t="s">
        <v>105</v>
      </c>
      <c r="O3152" s="254"/>
      <c r="P3152" s="255" t="s">
        <v>106</v>
      </c>
      <c r="Q3152" s="256"/>
      <c r="R3152" s="24"/>
      <c r="S3152" s="249" t="s">
        <v>107</v>
      </c>
      <c r="T3152" s="250"/>
      <c r="U3152" s="251" t="s">
        <v>108</v>
      </c>
      <c r="V3152" s="252"/>
      <c r="W3152" s="8"/>
      <c r="X3152" s="253" t="s">
        <v>109</v>
      </c>
      <c r="Y3152" s="254"/>
      <c r="Z3152" s="255" t="s">
        <v>110</v>
      </c>
      <c r="AA3152" s="256"/>
      <c r="AB3152" s="8"/>
      <c r="AC3152" s="253" t="s">
        <v>111</v>
      </c>
      <c r="AD3152" s="254"/>
      <c r="AE3152" s="255" t="s">
        <v>14</v>
      </c>
      <c r="AF3152" s="256"/>
      <c r="AG3152" s="8"/>
      <c r="AH3152" s="253" t="s">
        <v>112</v>
      </c>
      <c r="AI3152" s="254"/>
      <c r="AJ3152" s="255" t="s">
        <v>113</v>
      </c>
      <c r="AK3152" s="256"/>
      <c r="AL3152" s="8"/>
      <c r="AM3152" s="249" t="s">
        <v>114</v>
      </c>
      <c r="AN3152" s="250"/>
      <c r="AO3152" s="251" t="s">
        <v>115</v>
      </c>
      <c r="AP3152" s="252"/>
      <c r="AQ3152" s="24"/>
      <c r="AR3152" s="253" t="s">
        <v>116</v>
      </c>
      <c r="AS3152" s="254"/>
      <c r="AT3152" s="255" t="s">
        <v>13</v>
      </c>
      <c r="AU3152" s="256"/>
      <c r="AV3152" s="4"/>
      <c r="AW3152" s="253" t="s">
        <v>117</v>
      </c>
      <c r="AX3152" s="254"/>
      <c r="AY3152" s="255" t="s">
        <v>118</v>
      </c>
      <c r="AZ3152" s="256"/>
      <c r="BA3152" s="8"/>
      <c r="BB3152" s="253" t="s">
        <v>119</v>
      </c>
      <c r="BC3152" s="254"/>
      <c r="BD3152" s="255" t="s">
        <v>120</v>
      </c>
      <c r="BE3152" s="256"/>
      <c r="BF3152" s="4"/>
      <c r="BG3152" s="249" t="s">
        <v>121</v>
      </c>
      <c r="BH3152" s="250"/>
      <c r="BI3152" s="251" t="s">
        <v>122</v>
      </c>
      <c r="BJ3152" s="252"/>
      <c r="BK3152" s="4"/>
      <c r="BL3152" s="253" t="s">
        <v>123</v>
      </c>
      <c r="BM3152" s="254"/>
      <c r="BN3152" s="255" t="s">
        <v>124</v>
      </c>
      <c r="BO3152" s="256"/>
      <c r="BP3152" s="4"/>
      <c r="BQ3152" s="253" t="s">
        <v>125</v>
      </c>
      <c r="BR3152" s="254"/>
      <c r="BS3152" s="255" t="s">
        <v>126</v>
      </c>
      <c r="BT3152" s="256"/>
      <c r="BU3152" s="8"/>
      <c r="BV3152" s="253" t="s">
        <v>127</v>
      </c>
      <c r="BW3152" s="254"/>
      <c r="BX3152" s="255" t="s">
        <v>128</v>
      </c>
      <c r="BY3152" s="256"/>
      <c r="CA3152" s="27" t="s">
        <v>15</v>
      </c>
      <c r="CC3152" s="133" t="s">
        <v>70</v>
      </c>
      <c r="CD3152" s="9"/>
      <c r="CE3152" s="38"/>
      <c r="CF3152" s="38"/>
      <c r="CG3152" s="38"/>
      <c r="CH3152" s="38"/>
    </row>
    <row r="3153" spans="1:91" ht="18.600000000000001" customHeight="1" thickTop="1" thickBot="1">
      <c r="B3153" s="129">
        <v>8.5200000000000102</v>
      </c>
      <c r="D3153" s="29">
        <v>1</v>
      </c>
      <c r="E3153" s="30">
        <v>0</v>
      </c>
      <c r="F3153" s="31">
        <v>0</v>
      </c>
      <c r="G3153" s="32">
        <f t="shared" ref="G3153:G3216" si="30394">-1/($E$8*$B3153)</f>
        <v>-7.7368544600938866E-2</v>
      </c>
      <c r="I3153" s="29">
        <v>1</v>
      </c>
      <c r="J3153" s="33">
        <v>0</v>
      </c>
      <c r="K3153" s="31">
        <v>0</v>
      </c>
      <c r="L3153" s="32">
        <v>0</v>
      </c>
      <c r="N3153" s="29">
        <f t="shared" ref="N3153" si="30395">D3153*I3153+F3153*I3156-E3153*J3153-G3153*J3156</f>
        <v>0.98880259615028776</v>
      </c>
      <c r="O3153" s="33">
        <f t="shared" ref="O3153" si="30396">(D3153*J3153+E3153*I3153+F3153*J3156+G3153*I3156)</f>
        <v>0</v>
      </c>
      <c r="P3153" s="31">
        <f t="shared" ref="P3153" si="30397">D3153*K3153+F3153*K3156-E3153*L3153-G3153*L3156</f>
        <v>0</v>
      </c>
      <c r="Q3153" s="32">
        <f t="shared" ref="Q3153" si="30398">(D3153*L3153+E3153*K3153+F3153*L3156+G3153*K3156)</f>
        <v>-7.7368544600938866E-2</v>
      </c>
      <c r="S3153" s="29">
        <v>1</v>
      </c>
      <c r="T3153" s="30">
        <v>0</v>
      </c>
      <c r="U3153" s="31">
        <v>0</v>
      </c>
      <c r="V3153" s="32">
        <f t="shared" ref="V3153:V3216" si="30399">-1/($T$8*$B3153)</f>
        <v>-0.15030164319248809</v>
      </c>
      <c r="X3153" s="29">
        <f t="shared" ref="X3153" si="30400">N3153*S3153+P3153*S3156-O3153*T3153-Q3153*T3156</f>
        <v>0.98880259615028776</v>
      </c>
      <c r="Y3153" s="33">
        <f t="shared" ref="Y3153" si="30401">(N3153*T3153+O3153*S3153+P3153*T3156+Q3153*S3156)</f>
        <v>0</v>
      </c>
      <c r="Z3153" s="31">
        <f t="shared" ref="Z3153" si="30402">N3153*U3153+P3153*U3156-O3153*V3153-Q3153*V3156</f>
        <v>0</v>
      </c>
      <c r="AA3153" s="32">
        <f t="shared" ref="AA3153" si="30403">(N3153*V3153+O3153*U3153+P3153*V3156+Q3153*U3156)</f>
        <v>-0.22598719959532532</v>
      </c>
      <c r="AB3153" s="8"/>
      <c r="AC3153" s="29">
        <v>1</v>
      </c>
      <c r="AD3153" s="33">
        <v>0</v>
      </c>
      <c r="AE3153" s="31">
        <v>0</v>
      </c>
      <c r="AF3153" s="32">
        <v>0</v>
      </c>
      <c r="AH3153" s="29">
        <f t="shared" ref="AH3153" si="30404">X3153*AC3153+Z3153*AC3156-Y3153*AD3153-AA3153*AD3156</f>
        <v>0.96334581202850877</v>
      </c>
      <c r="AI3153" s="33">
        <f t="shared" ref="AI3153" si="30405">(X3153*AD3153+Y3153*AC3153+Z3153*AD3156+AA3153*AC3156)</f>
        <v>0</v>
      </c>
      <c r="AJ3153" s="31">
        <f t="shared" ref="AJ3153" si="30406">X3153*AE3153+Z3153*AE3156-Y3153*AF3153-AA3153*AF3156</f>
        <v>0</v>
      </c>
      <c r="AK3153" s="32">
        <f t="shared" ref="AK3153" si="30407">(X3153*AF3153+Y3153*AE3153+Z3153*AF3156+AA3153*AE3156)</f>
        <v>-0.22598719959532532</v>
      </c>
      <c r="AL3153" s="8"/>
      <c r="AM3153" s="29">
        <v>1</v>
      </c>
      <c r="AN3153" s="30">
        <v>0</v>
      </c>
      <c r="AO3153" s="31">
        <v>0</v>
      </c>
      <c r="AP3153" s="32">
        <f t="shared" ref="AP3153:AP3216" si="30408">-1/($AN$8*$B3153)</f>
        <v>-0.13591901408450688</v>
      </c>
      <c r="AR3153" s="29">
        <f t="shared" ref="AR3153" si="30409">AH3153*AM3153+AJ3153*AM3156-AI3153*AN3153-AK3153*AN3156</f>
        <v>0.96334581202850877</v>
      </c>
      <c r="AS3153" s="33">
        <f t="shared" ref="AS3153" si="30410">(AH3153*AN3153+AI3153*AM3153+AJ3153*AN3156+AK3153*AM3156)</f>
        <v>0</v>
      </c>
      <c r="AT3153" s="31">
        <f t="shared" ref="AT3153" si="30411">AH3153*AO3153+AJ3153*AO3156-AI3153*AP3153-AK3153*AP3156</f>
        <v>0</v>
      </c>
      <c r="AU3153" s="32">
        <f t="shared" ref="AU3153" si="30412">(AH3153*AP3153+AI3153*AO3153+AJ3153*AP3156+AK3153*AO3156)</f>
        <v>-0.3569242125886789</v>
      </c>
      <c r="AV3153" s="8"/>
      <c r="AW3153" s="29">
        <v>1</v>
      </c>
      <c r="AX3153" s="33">
        <v>0</v>
      </c>
      <c r="AY3153" s="31">
        <v>0</v>
      </c>
      <c r="AZ3153" s="32">
        <v>0</v>
      </c>
      <c r="BB3153" s="29">
        <f t="shared" ref="BB3153" si="30413">AR3153*AW3153+AT3153*AW3156-AS3153*AX3153-AU3153*AX3156</f>
        <v>0.92679651235694893</v>
      </c>
      <c r="BC3153" s="33">
        <f t="shared" ref="BC3153" si="30414">(AR3153*AX3153+AS3153*AW3153+AT3153*AX3156+AU3153*AW3156)</f>
        <v>0</v>
      </c>
      <c r="BD3153" s="31">
        <f t="shared" ref="BD3153" si="30415">AR3153*AY3153+AT3153*AY3156-AS3153*AZ3153-AU3153*AZ3156</f>
        <v>0</v>
      </c>
      <c r="BE3153" s="32">
        <f t="shared" ref="BE3153" si="30416">(AR3153*AZ3153+AS3153*AY3153+AT3153*AZ3156+AU3153*AY3156)</f>
        <v>-0.3569242125886789</v>
      </c>
      <c r="BF3153" s="8"/>
      <c r="BG3153" s="29">
        <v>1</v>
      </c>
      <c r="BH3153" s="30">
        <v>0</v>
      </c>
      <c r="BI3153" s="31">
        <v>0</v>
      </c>
      <c r="BJ3153" s="32">
        <f t="shared" ref="BJ3153:BJ3216" si="30417">-1/($BH$8*$B3153)</f>
        <v>-4.7792253521126704E-2</v>
      </c>
      <c r="BL3153" s="29">
        <f t="shared" ref="BL3153" si="30418">BB3153*BG3153+BD3153*BG3156-BC3153*BH3153-BE3153*BH3156</f>
        <v>0.92679651235694893</v>
      </c>
      <c r="BM3153" s="33">
        <f t="shared" ref="BM3153" si="30419">(BB3153*BH3153+BC3153*BG3153+BD3153*BH3156+BE3153*BG3156)</f>
        <v>0</v>
      </c>
      <c r="BN3153" s="31">
        <f t="shared" ref="BN3153" si="30420">BB3153*BI3153+BD3153*BI3156-BC3153*BJ3153-BE3153*BJ3156</f>
        <v>0</v>
      </c>
      <c r="BO3153" s="32">
        <f t="shared" ref="BO3153" si="30421">(BB3153*BJ3153+BC3153*BI3153+BD3153*BJ3156+BE3153*BI3156)</f>
        <v>-0.40121790646973826</v>
      </c>
      <c r="BP3153" s="8"/>
      <c r="BQ3153" s="34">
        <v>1</v>
      </c>
      <c r="BR3153" s="35">
        <v>0</v>
      </c>
      <c r="BS3153" s="11">
        <v>0</v>
      </c>
      <c r="BT3153" s="36">
        <v>0</v>
      </c>
      <c r="BV3153" s="29">
        <f t="shared" ref="BV3153" si="30422">BL3153*BQ3153+BN3153*BQ3156-BM3153*BR3153-BO3153*BR3156</f>
        <v>0.92679651235694893</v>
      </c>
      <c r="BW3153" s="33">
        <f t="shared" ref="BW3153" si="30423">(BL3153*BR3153+BM3153*BQ3153+BN3153*BR3156+BO3153*BQ3156)</f>
        <v>-0.40121790646973826</v>
      </c>
      <c r="BX3153" s="31">
        <f t="shared" ref="BX3153" si="30424">BL3153*BS3153+BN3153*BS3156-BM3153*BT3153-BO3153*BT3156</f>
        <v>0</v>
      </c>
      <c r="BY3153" s="32">
        <f t="shared" ref="BY3153" si="30425">(BL3153*BT3153+BM3153*BS3153+BN3153*BT3156+BO3153*BS3156)</f>
        <v>-0.40121790646973826</v>
      </c>
      <c r="CA3153" s="37">
        <f t="shared" ref="CA3153" si="30426">20*LOG(((1+$BR$8)/$BR$8)/((BV3153+BV3156)^2+(BW3153+BW3156)^2)^0.5)</f>
        <v>-2.6775927833288127E-3</v>
      </c>
      <c r="CC3153" s="134">
        <f t="shared" ref="CC3153" si="30427">((BV3153^2+BW3153^2)^0.5)/((BV3156^2+BW3156^2)^0.5)</f>
        <v>1.0188487023710739</v>
      </c>
      <c r="CD3153" s="9"/>
      <c r="CE3153" s="38"/>
      <c r="CF3153" s="38"/>
      <c r="CG3153" s="38"/>
      <c r="CH3153" s="38"/>
      <c r="CM3153" s="129">
        <v>8.5000000000000107</v>
      </c>
    </row>
    <row r="3154" spans="1:91" ht="18.600000000000001" customHeight="1" thickBot="1">
      <c r="D3154" s="39"/>
      <c r="G3154" s="40"/>
      <c r="I3154" s="39"/>
      <c r="L3154" s="40"/>
      <c r="N3154" s="39"/>
      <c r="Q3154" s="40"/>
      <c r="S3154" s="39"/>
      <c r="V3154" s="40"/>
      <c r="X3154" s="39"/>
      <c r="AA3154" s="40"/>
      <c r="AC3154" s="39"/>
      <c r="AF3154" s="40"/>
      <c r="AH3154" s="39"/>
      <c r="AK3154" s="40"/>
      <c r="AM3154" s="39"/>
      <c r="AP3154" s="40"/>
      <c r="AR3154" s="39"/>
      <c r="AU3154" s="40"/>
      <c r="AW3154" s="39"/>
      <c r="AZ3154" s="40"/>
      <c r="BB3154" s="39"/>
      <c r="BE3154" s="40"/>
      <c r="BG3154" s="39"/>
      <c r="BJ3154" s="40"/>
      <c r="BL3154" s="39"/>
      <c r="BO3154" s="40"/>
      <c r="BQ3154" s="34"/>
      <c r="BR3154" s="11"/>
      <c r="BS3154" s="11"/>
      <c r="BT3154" s="41"/>
      <c r="BV3154" s="39"/>
      <c r="BY3154" s="40"/>
      <c r="CC3154" s="135"/>
      <c r="CD3154" s="9"/>
      <c r="CE3154" s="38"/>
      <c r="CF3154" s="38"/>
      <c r="CG3154" s="38"/>
      <c r="CH3154" s="38"/>
    </row>
    <row r="3155" spans="1:91" ht="18.600000000000001" customHeight="1" thickBot="1">
      <c r="D3155" s="258" t="s">
        <v>129</v>
      </c>
      <c r="E3155" s="259"/>
      <c r="F3155" s="260" t="s">
        <v>130</v>
      </c>
      <c r="G3155" s="261"/>
      <c r="H3155" s="229"/>
      <c r="I3155" s="258" t="s">
        <v>131</v>
      </c>
      <c r="J3155" s="259"/>
      <c r="K3155" s="260" t="s">
        <v>132</v>
      </c>
      <c r="L3155" s="261"/>
      <c r="N3155" s="253" t="s">
        <v>133</v>
      </c>
      <c r="O3155" s="254"/>
      <c r="P3155" s="255" t="s">
        <v>134</v>
      </c>
      <c r="Q3155" s="256"/>
      <c r="S3155" s="258" t="s">
        <v>135</v>
      </c>
      <c r="T3155" s="259"/>
      <c r="U3155" s="260" t="s">
        <v>136</v>
      </c>
      <c r="V3155" s="261"/>
      <c r="W3155" s="8"/>
      <c r="X3155" s="253" t="s">
        <v>137</v>
      </c>
      <c r="Y3155" s="254"/>
      <c r="Z3155" s="255" t="s">
        <v>138</v>
      </c>
      <c r="AA3155" s="256"/>
      <c r="AB3155" s="8"/>
      <c r="AC3155" s="258" t="s">
        <v>139</v>
      </c>
      <c r="AD3155" s="259"/>
      <c r="AE3155" s="260" t="s">
        <v>140</v>
      </c>
      <c r="AF3155" s="261"/>
      <c r="AG3155" s="8"/>
      <c r="AH3155" s="253" t="s">
        <v>141</v>
      </c>
      <c r="AI3155" s="254"/>
      <c r="AJ3155" s="255" t="s">
        <v>142</v>
      </c>
      <c r="AK3155" s="256"/>
      <c r="AL3155" s="8"/>
      <c r="AM3155" s="258" t="s">
        <v>143</v>
      </c>
      <c r="AN3155" s="259"/>
      <c r="AO3155" s="260" t="s">
        <v>144</v>
      </c>
      <c r="AP3155" s="261"/>
      <c r="AR3155" s="253" t="s">
        <v>145</v>
      </c>
      <c r="AS3155" s="254"/>
      <c r="AT3155" s="255" t="s">
        <v>146</v>
      </c>
      <c r="AU3155" s="256"/>
      <c r="AV3155" s="4"/>
      <c r="AW3155" s="258" t="s">
        <v>147</v>
      </c>
      <c r="AX3155" s="259"/>
      <c r="AY3155" s="260" t="s">
        <v>148</v>
      </c>
      <c r="AZ3155" s="261"/>
      <c r="BA3155" s="8"/>
      <c r="BB3155" s="253" t="s">
        <v>149</v>
      </c>
      <c r="BC3155" s="254"/>
      <c r="BD3155" s="255" t="s">
        <v>150</v>
      </c>
      <c r="BE3155" s="256"/>
      <c r="BF3155" s="4"/>
      <c r="BG3155" s="258" t="s">
        <v>151</v>
      </c>
      <c r="BH3155" s="259"/>
      <c r="BI3155" s="260" t="s">
        <v>152</v>
      </c>
      <c r="BJ3155" s="261"/>
      <c r="BK3155" s="4"/>
      <c r="BL3155" s="253" t="s">
        <v>153</v>
      </c>
      <c r="BM3155" s="254"/>
      <c r="BN3155" s="255" t="s">
        <v>154</v>
      </c>
      <c r="BO3155" s="256"/>
      <c r="BP3155" s="4"/>
      <c r="BQ3155" s="258" t="s">
        <v>155</v>
      </c>
      <c r="BR3155" s="259"/>
      <c r="BS3155" s="260" t="s">
        <v>156</v>
      </c>
      <c r="BT3155" s="261"/>
      <c r="BU3155" s="8"/>
      <c r="BV3155" s="253" t="s">
        <v>157</v>
      </c>
      <c r="BW3155" s="254"/>
      <c r="BX3155" s="255" t="s">
        <v>158</v>
      </c>
      <c r="BY3155" s="256"/>
      <c r="CA3155" s="46" t="s">
        <v>16</v>
      </c>
      <c r="CC3155" s="136" t="s">
        <v>71</v>
      </c>
      <c r="CD3155" s="9"/>
      <c r="CE3155" s="38"/>
      <c r="CF3155" s="38"/>
      <c r="CG3155" s="38"/>
      <c r="CH3155" s="38"/>
    </row>
    <row r="3156" spans="1:91" ht="18.600000000000001" customHeight="1" thickTop="1" thickBot="1">
      <c r="D3156" s="29">
        <v>0</v>
      </c>
      <c r="E3156" s="33">
        <v>0</v>
      </c>
      <c r="F3156" s="31">
        <v>1</v>
      </c>
      <c r="G3156" s="32">
        <v>0</v>
      </c>
      <c r="I3156" s="29">
        <v>0</v>
      </c>
      <c r="J3156" s="33">
        <f t="shared" ref="J3156" si="30428">IF(0=(1-$J$8*$K$8*$B3153^2),10^14,$B3153*$J$8/(1-$J$8*$K$8*$B3153^2))</f>
        <v>-0.14472811796405841</v>
      </c>
      <c r="K3156" s="31">
        <v>1</v>
      </c>
      <c r="L3156" s="32">
        <v>0</v>
      </c>
      <c r="N3156" s="29">
        <f t="shared" ref="N3156" si="30429">D3156*I3153+F3156*I3156-E3156*J3153-G3156*J3156</f>
        <v>0</v>
      </c>
      <c r="O3156" s="33">
        <f t="shared" ref="O3156" si="30430">(D3156*J3153+E3156*I3153+F3156*J3156+G3156*I3156)</f>
        <v>-0.14472811796405841</v>
      </c>
      <c r="P3156" s="31">
        <f t="shared" ref="P3156" si="30431">D3156*K3153+F3156*K3156-E3156*L3153-G3156*L3156</f>
        <v>1</v>
      </c>
      <c r="Q3156" s="32">
        <f t="shared" ref="Q3156" si="30432">(D3156*L3153+E3156*K3153+F3156*L3156+G3156*K3156)</f>
        <v>0</v>
      </c>
      <c r="S3156" s="29">
        <v>0</v>
      </c>
      <c r="T3156" s="33">
        <v>0</v>
      </c>
      <c r="U3156" s="31">
        <v>1</v>
      </c>
      <c r="V3156" s="32">
        <v>0</v>
      </c>
      <c r="X3156" s="29">
        <f t="shared" ref="X3156" si="30433">N3156*S3153+P3156*S3156-O3156*T3153-Q3156*T3156</f>
        <v>0</v>
      </c>
      <c r="Y3156" s="33">
        <f t="shared" ref="Y3156" si="30434">(N3156*T3153+O3156*S3153+P3156*T3156+Q3156*S3156)</f>
        <v>-0.14472811796405841</v>
      </c>
      <c r="Z3156" s="31">
        <f t="shared" ref="Z3156" si="30435">N3156*U3153+P3156*U3156-O3156*V3153-Q3156*V3156</f>
        <v>0.97824712605384578</v>
      </c>
      <c r="AA3156" s="32">
        <f t="shared" ref="AA3156" si="30436">(N3156*V3153+O3156*U3153+P3156*V3156+Q3156*U3156)</f>
        <v>0</v>
      </c>
      <c r="AB3156" s="8"/>
      <c r="AC3156" s="29">
        <v>0</v>
      </c>
      <c r="AD3156" s="33">
        <f t="shared" ref="AD3156" si="30437">IF(0=(1-$AD$8*$AE$8*$B3153^2),10^14,$B3153*$AD$8/(1-$AD$8*$AE$8*$B3153^2))</f>
        <v>-0.11264701791678618</v>
      </c>
      <c r="AE3156" s="31">
        <v>1</v>
      </c>
      <c r="AF3156" s="32">
        <v>0</v>
      </c>
      <c r="AH3156" s="29">
        <f t="shared" ref="AH3156" si="30438">X3156*AC3153+Z3156*AC3156-Y3156*AD3153-AA3156*AD3156</f>
        <v>0</v>
      </c>
      <c r="AI3156" s="33">
        <f t="shared" ref="AI3156" si="30439">(X3156*AD3153+Y3156*AC3153+Z3156*AD3156+AA3156*AC3156)</f>
        <v>-0.25492473949969058</v>
      </c>
      <c r="AJ3156" s="31">
        <f t="shared" ref="AJ3156" si="30440">X3156*AE3153+Z3156*AE3156-Y3156*AF3153-AA3156*AF3156</f>
        <v>0.97824712605384578</v>
      </c>
      <c r="AK3156" s="32">
        <f t="shared" ref="AK3156" si="30441">(X3156*AF3153+Y3156*AE3153+Z3156*AF3156+AA3156*AE3156)</f>
        <v>0</v>
      </c>
      <c r="AL3156" s="8"/>
      <c r="AM3156" s="29">
        <v>0</v>
      </c>
      <c r="AN3156" s="33">
        <v>0</v>
      </c>
      <c r="AO3156" s="31">
        <v>1</v>
      </c>
      <c r="AP3156" s="32">
        <v>0</v>
      </c>
      <c r="AR3156" s="29">
        <f t="shared" ref="AR3156" si="30442">AH3156*AM3153+AJ3156*AM3156-AI3156*AN3153-AK3156*AN3156</f>
        <v>0</v>
      </c>
      <c r="AS3156" s="33">
        <f t="shared" ref="AS3156" si="30443">(AH3156*AN3153+AI3156*AM3153+AJ3156*AN3156+AK3156*AM3156)</f>
        <v>-0.25492473949969058</v>
      </c>
      <c r="AT3156" s="31">
        <f t="shared" ref="AT3156" si="30444">AH3156*AO3153+AJ3156*AO3156-AI3156*AP3153-AK3156*AP3156</f>
        <v>0.94359800679529804</v>
      </c>
      <c r="AU3156" s="32">
        <f t="shared" ref="AU3156" si="30445">(AH3156*AP3153+AI3156*AO3153+AJ3156*AP3156+AK3156*AO3156)</f>
        <v>0</v>
      </c>
      <c r="AV3156" s="8"/>
      <c r="AW3156" s="29">
        <v>0</v>
      </c>
      <c r="AX3156" s="33">
        <f t="shared" ref="AX3156" si="30446">IF(0=(1-$AX$8*$AY$8*$B3153^2),10^14,$B3153*$AX$8/(1-$AX$8*$AY$8*$B3153^2))</f>
        <v>-0.10240072929341834</v>
      </c>
      <c r="AY3156" s="31">
        <v>1</v>
      </c>
      <c r="AZ3156" s="32">
        <v>0</v>
      </c>
      <c r="BB3156" s="29">
        <f t="shared" ref="BB3156" si="30447">AR3156*AW3153+AT3156*AW3156-AS3156*AX3153-AU3156*AX3156</f>
        <v>0</v>
      </c>
      <c r="BC3156" s="33">
        <f t="shared" ref="BC3156" si="30448">(AR3156*AX3153+AS3156*AW3153+AT3156*AX3156+AU3156*AW3156)</f>
        <v>-0.35154986355534501</v>
      </c>
      <c r="BD3156" s="31">
        <f t="shared" ref="BD3156" si="30449">AR3156*AY3153+AT3156*AY3156-AS3156*AZ3153-AU3156*AZ3156</f>
        <v>0.94359800679529804</v>
      </c>
      <c r="BE3156" s="32">
        <f t="shared" ref="BE3156" si="30450">(AR3156*AZ3153+AS3156*AY3153+AT3156*AZ3156+AU3156*AY3156)</f>
        <v>0</v>
      </c>
      <c r="BF3156" s="8"/>
      <c r="BG3156" s="29">
        <v>0</v>
      </c>
      <c r="BH3156" s="33">
        <v>0</v>
      </c>
      <c r="BI3156" s="31">
        <v>1</v>
      </c>
      <c r="BJ3156" s="32">
        <v>0</v>
      </c>
      <c r="BL3156" s="29">
        <f t="shared" ref="BL3156" si="30451">BB3156*BG3153+BD3156*BG3156-BC3156*BH3153-BE3156*BH3156</f>
        <v>0</v>
      </c>
      <c r="BM3156" s="33">
        <f t="shared" ref="BM3156" si="30452">(BB3156*BH3153+BC3156*BG3153+BD3156*BH3156+BE3156*BG3156)</f>
        <v>-0.35154986355534501</v>
      </c>
      <c r="BN3156" s="31">
        <f t="shared" ref="BN3156" si="30453">BB3156*BI3153+BD3156*BI3156-BC3156*BJ3153-BE3156*BJ3156</f>
        <v>0.92679664659094352</v>
      </c>
      <c r="BO3156" s="32">
        <f t="shared" ref="BO3156" si="30454">(BB3156*BJ3153+BC3156*BI3153+BD3156*BJ3156+BE3156*BI3156)</f>
        <v>0</v>
      </c>
      <c r="BP3156" s="8"/>
      <c r="BQ3156" s="19">
        <f t="shared" ref="BQ3156:BQ3219" si="30455">1/$BR$8</f>
        <v>1</v>
      </c>
      <c r="BR3156" s="47">
        <v>0</v>
      </c>
      <c r="BS3156" s="48">
        <v>1</v>
      </c>
      <c r="BT3156" s="49">
        <v>0</v>
      </c>
      <c r="BV3156" s="29">
        <f t="shared" ref="BV3156" si="30456">BL3156*BQ3153+BN3156*BQ3156-BM3156*BR3153-BO3156*BR3156</f>
        <v>0.92679664659094352</v>
      </c>
      <c r="BW3156" s="33">
        <f t="shared" ref="BW3156" si="30457">(BL3156*BR3153+BM3156*BQ3153+BN3156*BR3156+BO3156*BQ3156)</f>
        <v>-0.35154986355534501</v>
      </c>
      <c r="BX3156" s="31">
        <f t="shared" ref="BX3156" si="30458">BL3156*BS3153+BN3156*BS3156-BM3156*BT3153-BO3156*BT3156</f>
        <v>0.92679664659094352</v>
      </c>
      <c r="BY3156" s="32">
        <f t="shared" ref="BY3156" si="30459">(BL3156*BT3153+BM3156*BS3153+BN3156*BT3156+BO3156*BS3156)</f>
        <v>0</v>
      </c>
      <c r="CA3156" s="50">
        <f t="shared" ref="CA3156" si="30460">(180/PI())*ATAN(-1*(BW3153+BW3156)/(BV3153+BV3156))</f>
        <v>22.102696967200934</v>
      </c>
      <c r="CC3156" s="137">
        <f t="shared" ref="CC3156" si="30461">20*LOG(((1-(10^(CA3153/20)^2)*(1-((1-CC3153)/(1+CC3153))^2))^0.5))</f>
        <v>-31.527590906690534</v>
      </c>
      <c r="CD3156" s="9"/>
      <c r="CE3156" s="38"/>
      <c r="CF3156" s="38"/>
      <c r="CG3156" s="38"/>
      <c r="CH3156" s="38"/>
    </row>
    <row r="3157" spans="1:91" ht="18.600000000000001" customHeight="1">
      <c r="CC3157" s="42"/>
    </row>
    <row r="3158" spans="1:91" ht="18.600000000000001" customHeight="1" thickBot="1">
      <c r="E3158" s="22" t="s">
        <v>4</v>
      </c>
      <c r="J3158" s="22" t="s">
        <v>5</v>
      </c>
      <c r="O3158" s="22" t="s">
        <v>6</v>
      </c>
      <c r="T3158" s="22" t="s">
        <v>7</v>
      </c>
      <c r="Y3158" s="22" t="s">
        <v>8</v>
      </c>
      <c r="AD3158" s="22" t="s">
        <v>65</v>
      </c>
      <c r="AI3158" s="22" t="s">
        <v>9</v>
      </c>
      <c r="AN3158" s="22" t="s">
        <v>66</v>
      </c>
      <c r="AS3158" s="22" t="s">
        <v>51</v>
      </c>
      <c r="AX3158" s="22" t="s">
        <v>67</v>
      </c>
      <c r="BC3158" s="22" t="s">
        <v>52</v>
      </c>
      <c r="BH3158" s="22" t="s">
        <v>68</v>
      </c>
      <c r="BM3158" s="22" t="s">
        <v>63</v>
      </c>
      <c r="BQ3158" s="23" t="s">
        <v>69</v>
      </c>
      <c r="BR3158" s="23"/>
      <c r="BS3158" s="24"/>
      <c r="BT3158" s="24"/>
      <c r="BU3158" s="24"/>
      <c r="BW3158" s="22" t="s">
        <v>64</v>
      </c>
    </row>
    <row r="3159" spans="1:91" ht="18.600000000000001" customHeight="1" thickBot="1">
      <c r="D3159" s="249" t="s">
        <v>103</v>
      </c>
      <c r="E3159" s="250"/>
      <c r="F3159" s="251" t="s">
        <v>104</v>
      </c>
      <c r="G3159" s="252"/>
      <c r="H3159" s="229"/>
      <c r="I3159" s="253" t="s">
        <v>11</v>
      </c>
      <c r="J3159" s="254"/>
      <c r="K3159" s="255" t="s">
        <v>12</v>
      </c>
      <c r="L3159" s="256"/>
      <c r="M3159" s="24"/>
      <c r="N3159" s="253" t="s">
        <v>105</v>
      </c>
      <c r="O3159" s="254"/>
      <c r="P3159" s="255" t="s">
        <v>106</v>
      </c>
      <c r="Q3159" s="256"/>
      <c r="R3159" s="24"/>
      <c r="S3159" s="249" t="s">
        <v>107</v>
      </c>
      <c r="T3159" s="250"/>
      <c r="U3159" s="251" t="s">
        <v>108</v>
      </c>
      <c r="V3159" s="252"/>
      <c r="W3159" s="8"/>
      <c r="X3159" s="253" t="s">
        <v>109</v>
      </c>
      <c r="Y3159" s="254"/>
      <c r="Z3159" s="255" t="s">
        <v>110</v>
      </c>
      <c r="AA3159" s="256"/>
      <c r="AB3159" s="8"/>
      <c r="AC3159" s="253" t="s">
        <v>111</v>
      </c>
      <c r="AD3159" s="254"/>
      <c r="AE3159" s="255" t="s">
        <v>14</v>
      </c>
      <c r="AF3159" s="256"/>
      <c r="AG3159" s="8"/>
      <c r="AH3159" s="253" t="s">
        <v>112</v>
      </c>
      <c r="AI3159" s="254"/>
      <c r="AJ3159" s="255" t="s">
        <v>113</v>
      </c>
      <c r="AK3159" s="256"/>
      <c r="AL3159" s="8"/>
      <c r="AM3159" s="249" t="s">
        <v>114</v>
      </c>
      <c r="AN3159" s="250"/>
      <c r="AO3159" s="251" t="s">
        <v>115</v>
      </c>
      <c r="AP3159" s="252"/>
      <c r="AQ3159" s="24"/>
      <c r="AR3159" s="253" t="s">
        <v>116</v>
      </c>
      <c r="AS3159" s="254"/>
      <c r="AT3159" s="255" t="s">
        <v>13</v>
      </c>
      <c r="AU3159" s="256"/>
      <c r="AV3159" s="4"/>
      <c r="AW3159" s="253" t="s">
        <v>117</v>
      </c>
      <c r="AX3159" s="254"/>
      <c r="AY3159" s="255" t="s">
        <v>118</v>
      </c>
      <c r="AZ3159" s="256"/>
      <c r="BA3159" s="8"/>
      <c r="BB3159" s="253" t="s">
        <v>119</v>
      </c>
      <c r="BC3159" s="254"/>
      <c r="BD3159" s="255" t="s">
        <v>120</v>
      </c>
      <c r="BE3159" s="256"/>
      <c r="BF3159" s="4"/>
      <c r="BG3159" s="249" t="s">
        <v>121</v>
      </c>
      <c r="BH3159" s="250"/>
      <c r="BI3159" s="251" t="s">
        <v>122</v>
      </c>
      <c r="BJ3159" s="252"/>
      <c r="BK3159" s="4"/>
      <c r="BL3159" s="253" t="s">
        <v>123</v>
      </c>
      <c r="BM3159" s="254"/>
      <c r="BN3159" s="255" t="s">
        <v>124</v>
      </c>
      <c r="BO3159" s="256"/>
      <c r="BP3159" s="4"/>
      <c r="BQ3159" s="253" t="s">
        <v>125</v>
      </c>
      <c r="BR3159" s="254"/>
      <c r="BS3159" s="255" t="s">
        <v>126</v>
      </c>
      <c r="BT3159" s="256"/>
      <c r="BU3159" s="8"/>
      <c r="BV3159" s="253" t="s">
        <v>127</v>
      </c>
      <c r="BW3159" s="254"/>
      <c r="BX3159" s="255" t="s">
        <v>128</v>
      </c>
      <c r="BY3159" s="256"/>
      <c r="CA3159" s="27" t="s">
        <v>15</v>
      </c>
      <c r="CC3159" s="133" t="s">
        <v>70</v>
      </c>
      <c r="CD3159" s="9"/>
      <c r="CE3159" s="38"/>
      <c r="CF3159" s="38"/>
      <c r="CG3159" s="38"/>
      <c r="CH3159" s="38"/>
    </row>
    <row r="3160" spans="1:91" ht="18.600000000000001" customHeight="1" thickTop="1" thickBot="1">
      <c r="B3160" s="129">
        <v>8.5400000000000098</v>
      </c>
      <c r="D3160" s="29">
        <v>1</v>
      </c>
      <c r="E3160" s="30">
        <v>0</v>
      </c>
      <c r="F3160" s="31">
        <v>0</v>
      </c>
      <c r="G3160" s="32">
        <f t="shared" ref="G3160:G3223" si="30462">-1/($E$8*$B3160)</f>
        <v>-7.7187353629976488E-2</v>
      </c>
      <c r="I3160" s="29">
        <v>1</v>
      </c>
      <c r="J3160" s="33">
        <v>0</v>
      </c>
      <c r="K3160" s="31">
        <v>0</v>
      </c>
      <c r="L3160" s="32">
        <v>0</v>
      </c>
      <c r="N3160" s="29">
        <f t="shared" ref="N3160" si="30463">D3160*I3160+F3160*I3163-E3160*J3160-G3160*J3163</f>
        <v>0.98885509234056368</v>
      </c>
      <c r="O3160" s="33">
        <f t="shared" ref="O3160" si="30464">(D3160*J3160+E3160*I3160+F3160*J3163+G3160*I3163)</f>
        <v>0</v>
      </c>
      <c r="P3160" s="31">
        <f t="shared" ref="P3160" si="30465">D3160*K3160+F3160*K3163-E3160*L3160-G3160*L3163</f>
        <v>0</v>
      </c>
      <c r="Q3160" s="32">
        <f t="shared" ref="Q3160" si="30466">(D3160*L3160+E3160*K3160+F3160*L3163+G3160*K3163)</f>
        <v>-7.7187353629976488E-2</v>
      </c>
      <c r="S3160" s="29">
        <v>1</v>
      </c>
      <c r="T3160" s="30">
        <v>0</v>
      </c>
      <c r="U3160" s="31">
        <v>0</v>
      </c>
      <c r="V3160" s="32">
        <f t="shared" ref="V3160:V3223" si="30467">-1/($T$8*$B3160)</f>
        <v>-0.14994964871194363</v>
      </c>
      <c r="X3160" s="29">
        <f t="shared" ref="X3160" si="30468">N3160*S3160+P3160*S3163-O3160*T3160-Q3160*T3163</f>
        <v>0.98885509234056368</v>
      </c>
      <c r="Y3160" s="33">
        <f t="shared" ref="Y3160" si="30469">(N3160*T3160+O3160*S3160+P3160*T3163+Q3160*S3163)</f>
        <v>0</v>
      </c>
      <c r="Z3160" s="31">
        <f t="shared" ref="Z3160" si="30470">N3160*U3160+P3160*U3163-O3160*V3160-Q3160*V3163</f>
        <v>0</v>
      </c>
      <c r="AA3160" s="32">
        <f t="shared" ref="AA3160" si="30471">(N3160*V3160+O3160*U3160+P3160*V3163+Q3160*U3163)</f>
        <v>-0.2254658273534606</v>
      </c>
      <c r="AB3160" s="8"/>
      <c r="AC3160" s="29">
        <v>1</v>
      </c>
      <c r="AD3160" s="33">
        <v>0</v>
      </c>
      <c r="AE3160" s="31">
        <v>0</v>
      </c>
      <c r="AF3160" s="32">
        <v>0</v>
      </c>
      <c r="AH3160" s="29">
        <f t="shared" ref="AH3160" si="30472">X3160*AC3160+Z3160*AC3163-Y3160*AD3160-AA3160*AD3163</f>
        <v>0.9635174546614661</v>
      </c>
      <c r="AI3160" s="33">
        <f t="shared" ref="AI3160" si="30473">(X3160*AD3160+Y3160*AC3160+Z3160*AD3163+AA3160*AC3163)</f>
        <v>0</v>
      </c>
      <c r="AJ3160" s="31">
        <f t="shared" ref="AJ3160" si="30474">X3160*AE3160+Z3160*AE3163-Y3160*AF3160-AA3160*AF3163</f>
        <v>0</v>
      </c>
      <c r="AK3160" s="32">
        <f t="shared" ref="AK3160" si="30475">(X3160*AF3160+Y3160*AE3160+Z3160*AF3163+AA3160*AE3163)</f>
        <v>-0.2254658273534606</v>
      </c>
      <c r="AL3160" s="8"/>
      <c r="AM3160" s="29">
        <v>1</v>
      </c>
      <c r="AN3160" s="30">
        <v>0</v>
      </c>
      <c r="AO3160" s="31">
        <v>0</v>
      </c>
      <c r="AP3160" s="32">
        <f t="shared" ref="AP3160:AP3223" si="30476">-1/($AN$8*$B3160)</f>
        <v>-0.13560070257611226</v>
      </c>
      <c r="AR3160" s="29">
        <f t="shared" ref="AR3160" si="30477">AH3160*AM3160+AJ3160*AM3163-AI3160*AN3160-AK3160*AN3163</f>
        <v>0.9635174546614661</v>
      </c>
      <c r="AS3160" s="33">
        <f t="shared" ref="AS3160" si="30478">(AH3160*AN3160+AI3160*AM3160+AJ3160*AN3163+AK3160*AM3163)</f>
        <v>0</v>
      </c>
      <c r="AT3160" s="31">
        <f t="shared" ref="AT3160" si="30479">AH3160*AO3160+AJ3160*AO3163-AI3160*AP3160-AK3160*AP3163</f>
        <v>0</v>
      </c>
      <c r="AU3160" s="32">
        <f t="shared" ref="AU3160" si="30480">(AH3160*AP3160+AI3160*AO3160+AJ3160*AP3163+AK3160*AO3163)</f>
        <v>-0.35611947114990283</v>
      </c>
      <c r="AV3160" s="8"/>
      <c r="AW3160" s="29">
        <v>1</v>
      </c>
      <c r="AX3160" s="33">
        <v>0</v>
      </c>
      <c r="AY3160" s="31">
        <v>0</v>
      </c>
      <c r="AZ3160" s="32">
        <v>0</v>
      </c>
      <c r="BB3160" s="29">
        <f t="shared" ref="BB3160" si="30481">AR3160*AW3160+AT3160*AW3163-AS3160*AX3160-AU3160*AX3163</f>
        <v>0.92713694750328901</v>
      </c>
      <c r="BC3160" s="33">
        <f t="shared" ref="BC3160" si="30482">(AR3160*AX3160+AS3160*AW3160+AT3160*AX3163+AU3160*AW3163)</f>
        <v>0</v>
      </c>
      <c r="BD3160" s="31">
        <f t="shared" ref="BD3160" si="30483">AR3160*AY3160+AT3160*AY3163-AS3160*AZ3160-AU3160*AZ3163</f>
        <v>0</v>
      </c>
      <c r="BE3160" s="32">
        <f t="shared" ref="BE3160" si="30484">(AR3160*AZ3160+AS3160*AY3160+AT3160*AZ3163+AU3160*AY3163)</f>
        <v>-0.35611947114990283</v>
      </c>
      <c r="BF3160" s="8"/>
      <c r="BG3160" s="29">
        <v>1</v>
      </c>
      <c r="BH3160" s="30">
        <v>0</v>
      </c>
      <c r="BI3160" s="31">
        <v>0</v>
      </c>
      <c r="BJ3160" s="32">
        <f t="shared" ref="BJ3160:BJ3223" si="30485">-1/($BH$8*$B3160)</f>
        <v>-4.7680327868852401E-2</v>
      </c>
      <c r="BL3160" s="29">
        <f t="shared" ref="BL3160" si="30486">BB3160*BG3160+BD3160*BG3163-BC3160*BH3160-BE3160*BH3163</f>
        <v>0.92713694750328901</v>
      </c>
      <c r="BM3160" s="33">
        <f t="shared" ref="BM3160" si="30487">(BB3160*BH3160+BC3160*BG3160+BD3160*BH3163+BE3160*BG3163)</f>
        <v>0</v>
      </c>
      <c r="BN3160" s="31">
        <f t="shared" ref="BN3160" si="30488">BB3160*BI3160+BD3160*BI3163-BC3160*BJ3160-BE3160*BJ3163</f>
        <v>0</v>
      </c>
      <c r="BO3160" s="32">
        <f t="shared" ref="BO3160" si="30489">(BB3160*BJ3160+BC3160*BI3160+BD3160*BJ3163+BE3160*BI3163)</f>
        <v>-0.40032566478618664</v>
      </c>
      <c r="BP3160" s="8"/>
      <c r="BQ3160" s="34">
        <v>1</v>
      </c>
      <c r="BR3160" s="35">
        <v>0</v>
      </c>
      <c r="BS3160" s="11">
        <v>0</v>
      </c>
      <c r="BT3160" s="36">
        <v>0</v>
      </c>
      <c r="BV3160" s="29">
        <f t="shared" ref="BV3160" si="30490">BL3160*BQ3160+BN3160*BQ3163-BM3160*BR3160-BO3160*BR3163</f>
        <v>0.92713694750328901</v>
      </c>
      <c r="BW3160" s="33">
        <f t="shared" ref="BW3160" si="30491">(BL3160*BR3160+BM3160*BQ3160+BN3160*BR3163+BO3160*BQ3163)</f>
        <v>-0.40032566478618664</v>
      </c>
      <c r="BX3160" s="31">
        <f t="shared" ref="BX3160" si="30492">BL3160*BS3160+BN3160*BS3163-BM3160*BT3160-BO3160*BT3163</f>
        <v>0</v>
      </c>
      <c r="BY3160" s="32">
        <f t="shared" ref="BY3160" si="30493">(BL3160*BT3160+BM3160*BS3160+BN3160*BT3163+BO3160*BS3163)</f>
        <v>-0.40032566478618664</v>
      </c>
      <c r="CA3160" s="37">
        <f t="shared" ref="CA3160" si="30494">20*LOG(((1+$BR$8)/$BR$8)/((BV3160+BV3163)^2+(BW3160+BW3163)^2)^0.5)</f>
        <v>-2.6669113673985058E-3</v>
      </c>
      <c r="CC3160" s="134">
        <f t="shared" ref="CC3160" si="30495">((BV3160^2+BW3160^2)^0.5)/((BV3163^2+BW3163^2)^0.5)</f>
        <v>1.0187682745423734</v>
      </c>
      <c r="CD3160" s="9"/>
      <c r="CE3160" s="38"/>
      <c r="CF3160" s="38"/>
      <c r="CG3160" s="38"/>
      <c r="CH3160" s="38"/>
      <c r="CM3160" s="129">
        <v>8.5200000000000102</v>
      </c>
    </row>
    <row r="3161" spans="1:91" ht="18.600000000000001" customHeight="1" thickBot="1">
      <c r="D3161" s="39"/>
      <c r="G3161" s="40"/>
      <c r="I3161" s="39"/>
      <c r="L3161" s="40"/>
      <c r="N3161" s="39"/>
      <c r="Q3161" s="40"/>
      <c r="S3161" s="39"/>
      <c r="V3161" s="40"/>
      <c r="X3161" s="39"/>
      <c r="AA3161" s="40"/>
      <c r="AC3161" s="39"/>
      <c r="AF3161" s="40"/>
      <c r="AH3161" s="39"/>
      <c r="AK3161" s="40"/>
      <c r="AM3161" s="39"/>
      <c r="AP3161" s="40"/>
      <c r="AR3161" s="39"/>
      <c r="AU3161" s="40"/>
      <c r="AW3161" s="39"/>
      <c r="AZ3161" s="40"/>
      <c r="BB3161" s="39"/>
      <c r="BE3161" s="40"/>
      <c r="BG3161" s="39"/>
      <c r="BJ3161" s="40"/>
      <c r="BL3161" s="39"/>
      <c r="BO3161" s="40"/>
      <c r="BQ3161" s="34"/>
      <c r="BR3161" s="11"/>
      <c r="BS3161" s="11"/>
      <c r="BT3161" s="41"/>
      <c r="BV3161" s="39"/>
      <c r="BY3161" s="40"/>
      <c r="CC3161" s="135"/>
      <c r="CD3161" s="9"/>
      <c r="CE3161" s="38"/>
      <c r="CF3161" s="38"/>
      <c r="CG3161" s="38"/>
      <c r="CH3161" s="38"/>
    </row>
    <row r="3162" spans="1:91" ht="18.600000000000001" customHeight="1" thickBot="1">
      <c r="D3162" s="258" t="s">
        <v>129</v>
      </c>
      <c r="E3162" s="259"/>
      <c r="F3162" s="260" t="s">
        <v>130</v>
      </c>
      <c r="G3162" s="261"/>
      <c r="H3162" s="229"/>
      <c r="I3162" s="258" t="s">
        <v>131</v>
      </c>
      <c r="J3162" s="259"/>
      <c r="K3162" s="260" t="s">
        <v>132</v>
      </c>
      <c r="L3162" s="261"/>
      <c r="N3162" s="253" t="s">
        <v>133</v>
      </c>
      <c r="O3162" s="254"/>
      <c r="P3162" s="255" t="s">
        <v>134</v>
      </c>
      <c r="Q3162" s="256"/>
      <c r="S3162" s="258" t="s">
        <v>135</v>
      </c>
      <c r="T3162" s="259"/>
      <c r="U3162" s="260" t="s">
        <v>136</v>
      </c>
      <c r="V3162" s="261"/>
      <c r="W3162" s="8"/>
      <c r="X3162" s="253" t="s">
        <v>137</v>
      </c>
      <c r="Y3162" s="254"/>
      <c r="Z3162" s="255" t="s">
        <v>138</v>
      </c>
      <c r="AA3162" s="256"/>
      <c r="AB3162" s="8"/>
      <c r="AC3162" s="258" t="s">
        <v>139</v>
      </c>
      <c r="AD3162" s="259"/>
      <c r="AE3162" s="260" t="s">
        <v>140</v>
      </c>
      <c r="AF3162" s="261"/>
      <c r="AG3162" s="8"/>
      <c r="AH3162" s="253" t="s">
        <v>141</v>
      </c>
      <c r="AI3162" s="254"/>
      <c r="AJ3162" s="255" t="s">
        <v>142</v>
      </c>
      <c r="AK3162" s="256"/>
      <c r="AL3162" s="8"/>
      <c r="AM3162" s="258" t="s">
        <v>143</v>
      </c>
      <c r="AN3162" s="259"/>
      <c r="AO3162" s="260" t="s">
        <v>144</v>
      </c>
      <c r="AP3162" s="261"/>
      <c r="AR3162" s="253" t="s">
        <v>145</v>
      </c>
      <c r="AS3162" s="254"/>
      <c r="AT3162" s="255" t="s">
        <v>146</v>
      </c>
      <c r="AU3162" s="256"/>
      <c r="AV3162" s="4"/>
      <c r="AW3162" s="258" t="s">
        <v>147</v>
      </c>
      <c r="AX3162" s="259"/>
      <c r="AY3162" s="260" t="s">
        <v>148</v>
      </c>
      <c r="AZ3162" s="261"/>
      <c r="BA3162" s="8"/>
      <c r="BB3162" s="253" t="s">
        <v>149</v>
      </c>
      <c r="BC3162" s="254"/>
      <c r="BD3162" s="255" t="s">
        <v>150</v>
      </c>
      <c r="BE3162" s="256"/>
      <c r="BF3162" s="4"/>
      <c r="BG3162" s="258" t="s">
        <v>151</v>
      </c>
      <c r="BH3162" s="259"/>
      <c r="BI3162" s="260" t="s">
        <v>152</v>
      </c>
      <c r="BJ3162" s="261"/>
      <c r="BK3162" s="4"/>
      <c r="BL3162" s="253" t="s">
        <v>153</v>
      </c>
      <c r="BM3162" s="254"/>
      <c r="BN3162" s="255" t="s">
        <v>154</v>
      </c>
      <c r="BO3162" s="256"/>
      <c r="BP3162" s="4"/>
      <c r="BQ3162" s="258" t="s">
        <v>155</v>
      </c>
      <c r="BR3162" s="259"/>
      <c r="BS3162" s="260" t="s">
        <v>156</v>
      </c>
      <c r="BT3162" s="261"/>
      <c r="BU3162" s="8"/>
      <c r="BV3162" s="253" t="s">
        <v>157</v>
      </c>
      <c r="BW3162" s="254"/>
      <c r="BX3162" s="255" t="s">
        <v>158</v>
      </c>
      <c r="BY3162" s="256"/>
      <c r="CA3162" s="46" t="s">
        <v>16</v>
      </c>
      <c r="CC3162" s="136" t="s">
        <v>71</v>
      </c>
      <c r="CD3162" s="9"/>
      <c r="CE3162" s="38"/>
      <c r="CF3162" s="38"/>
      <c r="CG3162" s="38"/>
      <c r="CH3162" s="38"/>
    </row>
    <row r="3163" spans="1:91" ht="18.600000000000001" customHeight="1" thickTop="1" thickBot="1">
      <c r="D3163" s="29">
        <v>0</v>
      </c>
      <c r="E3163" s="33">
        <v>0</v>
      </c>
      <c r="F3163" s="31">
        <v>1</v>
      </c>
      <c r="G3163" s="32">
        <v>0</v>
      </c>
      <c r="I3163" s="29">
        <v>0</v>
      </c>
      <c r="J3163" s="33">
        <f t="shared" ref="J3163" si="30496">IF(0=(1-$J$8*$K$8*$B3160^2),10^14,$B3160*$J$8/(1-$J$8*$K$8*$B3160^2))</f>
        <v>-0.14438774145390618</v>
      </c>
      <c r="K3163" s="31">
        <v>1</v>
      </c>
      <c r="L3163" s="32">
        <v>0</v>
      </c>
      <c r="N3163" s="29">
        <f t="shared" ref="N3163" si="30497">D3163*I3160+F3163*I3163-E3163*J3160-G3163*J3163</f>
        <v>0</v>
      </c>
      <c r="O3163" s="33">
        <f t="shared" ref="O3163" si="30498">(D3163*J3160+E3163*I3160+F3163*J3163+G3163*I3163)</f>
        <v>-0.14438774145390618</v>
      </c>
      <c r="P3163" s="31">
        <f t="shared" ref="P3163" si="30499">D3163*K3160+F3163*K3163-E3163*L3160-G3163*L3163</f>
        <v>1</v>
      </c>
      <c r="Q3163" s="32">
        <f t="shared" ref="Q3163" si="30500">(D3163*L3160+E3163*K3160+F3163*L3163+G3163*K3163)</f>
        <v>0</v>
      </c>
      <c r="S3163" s="29">
        <v>0</v>
      </c>
      <c r="T3163" s="33">
        <v>0</v>
      </c>
      <c r="U3163" s="31">
        <v>1</v>
      </c>
      <c r="V3163" s="32">
        <v>0</v>
      </c>
      <c r="X3163" s="29">
        <f t="shared" ref="X3163" si="30501">N3163*S3160+P3163*S3163-O3163*T3160-Q3163*T3163</f>
        <v>0</v>
      </c>
      <c r="Y3163" s="33">
        <f t="shared" ref="Y3163" si="30502">(N3163*T3160+O3163*S3160+P3163*T3163+Q3163*S3163)</f>
        <v>-0.14438774145390618</v>
      </c>
      <c r="Z3163" s="31">
        <f t="shared" ref="Z3163" si="30503">N3163*U3160+P3163*U3163-O3163*V3160-Q3163*V3163</f>
        <v>0.97834910889067583</v>
      </c>
      <c r="AA3163" s="32">
        <f t="shared" ref="AA3163" si="30504">(N3163*V3160+O3163*U3160+P3163*V3163+Q3163*U3163)</f>
        <v>0</v>
      </c>
      <c r="AB3163" s="8"/>
      <c r="AC3163" s="29">
        <v>0</v>
      </c>
      <c r="AD3163" s="33">
        <f t="shared" ref="AD3163" si="30505">IF(0=(1-$AD$8*$AE$8*$B3160^2),10^14,$B3160*$AD$8/(1-$AD$8*$AE$8*$B3160^2))</f>
        <v>-0.1123790597294195</v>
      </c>
      <c r="AE3163" s="31">
        <v>1</v>
      </c>
      <c r="AF3163" s="32">
        <v>0</v>
      </c>
      <c r="AH3163" s="29">
        <f t="shared" ref="AH3163" si="30506">X3163*AC3160+Z3163*AC3163-Y3163*AD3160-AA3163*AD3163</f>
        <v>0</v>
      </c>
      <c r="AI3163" s="33">
        <f t="shared" ref="AI3163" si="30507">(X3163*AD3160+Y3163*AC3160+Z3163*AD3163+AA3163*AC3163)</f>
        <v>-0.25433369439815579</v>
      </c>
      <c r="AJ3163" s="31">
        <f t="shared" ref="AJ3163" si="30508">X3163*AE3160+Z3163*AE3163-Y3163*AF3160-AA3163*AF3163</f>
        <v>0.97834910889067583</v>
      </c>
      <c r="AK3163" s="32">
        <f t="shared" ref="AK3163" si="30509">(X3163*AF3160+Y3163*AE3160+Z3163*AF3163+AA3163*AE3163)</f>
        <v>0</v>
      </c>
      <c r="AL3163" s="8"/>
      <c r="AM3163" s="29">
        <v>0</v>
      </c>
      <c r="AN3163" s="33">
        <v>0</v>
      </c>
      <c r="AO3163" s="31">
        <v>1</v>
      </c>
      <c r="AP3163" s="32">
        <v>0</v>
      </c>
      <c r="AR3163" s="29">
        <f t="shared" ref="AR3163" si="30510">AH3163*AM3160+AJ3163*AM3163-AI3163*AN3160-AK3163*AN3163</f>
        <v>0</v>
      </c>
      <c r="AS3163" s="33">
        <f t="shared" ref="AS3163" si="30511">(AH3163*AN3160+AI3163*AM3160+AJ3163*AN3163+AK3163*AM3163)</f>
        <v>-0.25433369439815579</v>
      </c>
      <c r="AT3163" s="31">
        <f t="shared" ref="AT3163" si="30512">AH3163*AO3160+AJ3163*AO3163-AI3163*AP3160-AK3163*AP3163</f>
        <v>0.9438612812415077</v>
      </c>
      <c r="AU3163" s="32">
        <f t="shared" ref="AU3163" si="30513">(AH3163*AP3160+AI3163*AO3160+AJ3163*AP3163+AK3163*AO3163)</f>
        <v>0</v>
      </c>
      <c r="AV3163" s="8"/>
      <c r="AW3163" s="29">
        <v>0</v>
      </c>
      <c r="AX3163" s="33">
        <f t="shared" ref="AX3163" si="30514">IF(0=(1-$AX$8*$AY$8*$B3160^2),10^14,$B3160*$AX$8/(1-$AX$8*$AY$8*$B3160^2))</f>
        <v>-0.10215815226475866</v>
      </c>
      <c r="AY3163" s="31">
        <v>1</v>
      </c>
      <c r="AZ3163" s="32">
        <v>0</v>
      </c>
      <c r="BB3163" s="29">
        <f t="shared" ref="BB3163" si="30515">AR3163*AW3160+AT3163*AW3163-AS3163*AX3160-AU3163*AX3163</f>
        <v>0</v>
      </c>
      <c r="BC3163" s="33">
        <f t="shared" ref="BC3163" si="30516">(AR3163*AX3160+AS3163*AW3160+AT3163*AX3163+AU3163*AW3163)</f>
        <v>-0.35075681888403593</v>
      </c>
      <c r="BD3163" s="31">
        <f t="shared" ref="BD3163" si="30517">AR3163*AY3160+AT3163*AY3163-AS3163*AZ3160-AU3163*AZ3163</f>
        <v>0.9438612812415077</v>
      </c>
      <c r="BE3163" s="32">
        <f t="shared" ref="BE3163" si="30518">(AR3163*AZ3160+AS3163*AY3160+AT3163*AZ3163+AU3163*AY3163)</f>
        <v>0</v>
      </c>
      <c r="BF3163" s="8"/>
      <c r="BG3163" s="29">
        <v>0</v>
      </c>
      <c r="BH3163" s="33">
        <v>0</v>
      </c>
      <c r="BI3163" s="31">
        <v>1</v>
      </c>
      <c r="BJ3163" s="32">
        <v>0</v>
      </c>
      <c r="BL3163" s="29">
        <f t="shared" ref="BL3163" si="30519">BB3163*BG3160+BD3163*BG3163-BC3163*BH3160-BE3163*BH3163</f>
        <v>0</v>
      </c>
      <c r="BM3163" s="33">
        <f t="shared" ref="BM3163" si="30520">(BB3163*BH3160+BC3163*BG3160+BD3163*BH3163+BE3163*BG3163)</f>
        <v>-0.35075681888403593</v>
      </c>
      <c r="BN3163" s="31">
        <f t="shared" ref="BN3163" si="30521">BB3163*BI3160+BD3163*BI3163-BC3163*BJ3160-BE3163*BJ3163</f>
        <v>0.92713708111488113</v>
      </c>
      <c r="BO3163" s="32">
        <f t="shared" ref="BO3163" si="30522">(BB3163*BJ3160+BC3163*BI3160+BD3163*BJ3163+BE3163*BI3163)</f>
        <v>0</v>
      </c>
      <c r="BP3163" s="8"/>
      <c r="BQ3163" s="19">
        <f t="shared" ref="BQ3163:BQ3226" si="30523">1/$BR$8</f>
        <v>1</v>
      </c>
      <c r="BR3163" s="47">
        <v>0</v>
      </c>
      <c r="BS3163" s="48">
        <v>1</v>
      </c>
      <c r="BT3163" s="49">
        <v>0</v>
      </c>
      <c r="BV3163" s="29">
        <f t="shared" ref="BV3163" si="30524">BL3163*BQ3160+BN3163*BQ3163-BM3163*BR3160-BO3163*BR3163</f>
        <v>0.92713708111488113</v>
      </c>
      <c r="BW3163" s="33">
        <f t="shared" ref="BW3163" si="30525">(BL3163*BR3160+BM3163*BQ3160+BN3163*BR3163+BO3163*BQ3163)</f>
        <v>-0.35075681888403593</v>
      </c>
      <c r="BX3163" s="31">
        <f t="shared" ref="BX3163" si="30526">BL3163*BS3160+BN3163*BS3163-BM3163*BT3160-BO3163*BT3163</f>
        <v>0.92713708111488113</v>
      </c>
      <c r="BY3163" s="32">
        <f t="shared" ref="BY3163" si="30527">(BL3163*BT3160+BM3163*BS3160+BN3163*BT3163+BO3163*BS3163)</f>
        <v>0</v>
      </c>
      <c r="CA3163" s="50">
        <f t="shared" ref="CA3163" si="30528">(180/PI())*ATAN(-1*(BW3160+BW3163)/(BV3160+BV3163))</f>
        <v>22.050641807780014</v>
      </c>
      <c r="CC3163" s="137">
        <f t="shared" ref="CC3163" si="30529">20*LOG(((1-(10^(CA3160/20)^2)*(1-((1-CC3160)/(1+CC3160))^2))^0.5))</f>
        <v>-31.547346616577777</v>
      </c>
      <c r="CD3163" s="9"/>
      <c r="CE3163" s="38"/>
      <c r="CF3163" s="38"/>
      <c r="CG3163" s="38"/>
      <c r="CH3163" s="38"/>
    </row>
    <row r="3164" spans="1:91" ht="18.600000000000001" customHeight="1">
      <c r="CC3164" s="42"/>
    </row>
    <row r="3165" spans="1:91" ht="18.600000000000001" customHeight="1" thickBot="1">
      <c r="A3165">
        <v>0</v>
      </c>
      <c r="E3165" s="22" t="s">
        <v>4</v>
      </c>
      <c r="J3165" s="22" t="s">
        <v>5</v>
      </c>
      <c r="O3165" s="22" t="s">
        <v>6</v>
      </c>
      <c r="T3165" s="22" t="s">
        <v>7</v>
      </c>
      <c r="Y3165" s="22" t="s">
        <v>8</v>
      </c>
      <c r="AD3165" s="22" t="s">
        <v>65</v>
      </c>
      <c r="AI3165" s="22" t="s">
        <v>9</v>
      </c>
      <c r="AN3165" s="22" t="s">
        <v>66</v>
      </c>
      <c r="AS3165" s="22" t="s">
        <v>51</v>
      </c>
      <c r="AX3165" s="22" t="s">
        <v>67</v>
      </c>
      <c r="BC3165" s="22" t="s">
        <v>52</v>
      </c>
      <c r="BH3165" s="22" t="s">
        <v>68</v>
      </c>
      <c r="BM3165" s="22" t="s">
        <v>63</v>
      </c>
      <c r="BQ3165" s="23" t="s">
        <v>69</v>
      </c>
      <c r="BR3165" s="23"/>
      <c r="BS3165" s="24"/>
      <c r="BT3165" s="24"/>
      <c r="BU3165" s="24"/>
      <c r="BW3165" s="22" t="s">
        <v>64</v>
      </c>
    </row>
    <row r="3166" spans="1:91" ht="18.600000000000001" customHeight="1" thickBot="1">
      <c r="D3166" s="249" t="s">
        <v>103</v>
      </c>
      <c r="E3166" s="250"/>
      <c r="F3166" s="251" t="s">
        <v>104</v>
      </c>
      <c r="G3166" s="252"/>
      <c r="H3166" s="229"/>
      <c r="I3166" s="253" t="s">
        <v>11</v>
      </c>
      <c r="J3166" s="254"/>
      <c r="K3166" s="255" t="s">
        <v>12</v>
      </c>
      <c r="L3166" s="256"/>
      <c r="M3166" s="24"/>
      <c r="N3166" s="253" t="s">
        <v>105</v>
      </c>
      <c r="O3166" s="254"/>
      <c r="P3166" s="255" t="s">
        <v>106</v>
      </c>
      <c r="Q3166" s="256"/>
      <c r="R3166" s="24"/>
      <c r="S3166" s="249" t="s">
        <v>107</v>
      </c>
      <c r="T3166" s="250"/>
      <c r="U3166" s="251" t="s">
        <v>108</v>
      </c>
      <c r="V3166" s="252"/>
      <c r="W3166" s="8"/>
      <c r="X3166" s="253" t="s">
        <v>109</v>
      </c>
      <c r="Y3166" s="254"/>
      <c r="Z3166" s="255" t="s">
        <v>110</v>
      </c>
      <c r="AA3166" s="256"/>
      <c r="AB3166" s="8"/>
      <c r="AC3166" s="253" t="s">
        <v>111</v>
      </c>
      <c r="AD3166" s="254"/>
      <c r="AE3166" s="255" t="s">
        <v>14</v>
      </c>
      <c r="AF3166" s="256"/>
      <c r="AG3166" s="8"/>
      <c r="AH3166" s="253" t="s">
        <v>112</v>
      </c>
      <c r="AI3166" s="254"/>
      <c r="AJ3166" s="255" t="s">
        <v>113</v>
      </c>
      <c r="AK3166" s="256"/>
      <c r="AL3166" s="8"/>
      <c r="AM3166" s="249" t="s">
        <v>114</v>
      </c>
      <c r="AN3166" s="250"/>
      <c r="AO3166" s="251" t="s">
        <v>115</v>
      </c>
      <c r="AP3166" s="252"/>
      <c r="AQ3166" s="24"/>
      <c r="AR3166" s="253" t="s">
        <v>116</v>
      </c>
      <c r="AS3166" s="254"/>
      <c r="AT3166" s="255" t="s">
        <v>13</v>
      </c>
      <c r="AU3166" s="256"/>
      <c r="AV3166" s="4"/>
      <c r="AW3166" s="253" t="s">
        <v>117</v>
      </c>
      <c r="AX3166" s="254"/>
      <c r="AY3166" s="255" t="s">
        <v>118</v>
      </c>
      <c r="AZ3166" s="256"/>
      <c r="BA3166" s="8"/>
      <c r="BB3166" s="253" t="s">
        <v>119</v>
      </c>
      <c r="BC3166" s="254"/>
      <c r="BD3166" s="255" t="s">
        <v>120</v>
      </c>
      <c r="BE3166" s="256"/>
      <c r="BF3166" s="4"/>
      <c r="BG3166" s="249" t="s">
        <v>121</v>
      </c>
      <c r="BH3166" s="250"/>
      <c r="BI3166" s="251" t="s">
        <v>122</v>
      </c>
      <c r="BJ3166" s="252"/>
      <c r="BK3166" s="4"/>
      <c r="BL3166" s="253" t="s">
        <v>123</v>
      </c>
      <c r="BM3166" s="254"/>
      <c r="BN3166" s="255" t="s">
        <v>124</v>
      </c>
      <c r="BO3166" s="256"/>
      <c r="BP3166" s="4"/>
      <c r="BQ3166" s="253" t="s">
        <v>125</v>
      </c>
      <c r="BR3166" s="254"/>
      <c r="BS3166" s="255" t="s">
        <v>126</v>
      </c>
      <c r="BT3166" s="256"/>
      <c r="BU3166" s="8"/>
      <c r="BV3166" s="253" t="s">
        <v>127</v>
      </c>
      <c r="BW3166" s="254"/>
      <c r="BX3166" s="255" t="s">
        <v>128</v>
      </c>
      <c r="BY3166" s="256"/>
      <c r="CA3166" s="27" t="s">
        <v>15</v>
      </c>
      <c r="CC3166" s="133" t="s">
        <v>70</v>
      </c>
      <c r="CD3166" s="9"/>
      <c r="CE3166" s="38"/>
      <c r="CF3166" s="38"/>
      <c r="CG3166" s="38"/>
      <c r="CH3166" s="38"/>
    </row>
    <row r="3167" spans="1:91" ht="18.600000000000001" customHeight="1" thickTop="1" thickBot="1">
      <c r="B3167" s="129">
        <v>8.5600000000000094</v>
      </c>
      <c r="D3167" s="29">
        <v>1</v>
      </c>
      <c r="E3167" s="30">
        <v>0</v>
      </c>
      <c r="F3167" s="31">
        <v>0</v>
      </c>
      <c r="G3167" s="32">
        <f t="shared" ref="G3167:G3230" si="30530">-1/($E$8*$B3167)</f>
        <v>-7.7007009345794311E-2</v>
      </c>
      <c r="I3167" s="29">
        <v>1</v>
      </c>
      <c r="J3167" s="33">
        <v>0</v>
      </c>
      <c r="K3167" s="31">
        <v>0</v>
      </c>
      <c r="L3167" s="32">
        <v>0</v>
      </c>
      <c r="N3167" s="29">
        <f t="shared" ref="N3167" si="30531">D3167*I3167+F3167*I3170-E3167*J3167-G3167*J3170</f>
        <v>0.98890721996456299</v>
      </c>
      <c r="O3167" s="33">
        <f t="shared" ref="O3167" si="30532">(D3167*J3167+E3167*I3167+F3167*J3170+G3167*I3170)</f>
        <v>0</v>
      </c>
      <c r="P3167" s="31">
        <f t="shared" ref="P3167" si="30533">D3167*K3167+F3167*K3170-E3167*L3167-G3167*L3170</f>
        <v>0</v>
      </c>
      <c r="Q3167" s="32">
        <f t="shared" ref="Q3167" si="30534">(D3167*L3167+E3167*K3167+F3167*L3170+G3167*K3170)</f>
        <v>-7.7007009345794311E-2</v>
      </c>
      <c r="S3167" s="29">
        <v>1</v>
      </c>
      <c r="T3167" s="30">
        <v>0</v>
      </c>
      <c r="U3167" s="31">
        <v>0</v>
      </c>
      <c r="V3167" s="32">
        <f t="shared" ref="V3167:V3230" si="30535">-1/($T$8*$B3167)</f>
        <v>-0.14959929906542041</v>
      </c>
      <c r="X3167" s="29">
        <f t="shared" ref="X3167" si="30536">N3167*S3167+P3167*S3170-O3167*T3167-Q3167*T3170</f>
        <v>0.98890721996456299</v>
      </c>
      <c r="Y3167" s="33">
        <f t="shared" ref="Y3167" si="30537">(N3167*T3167+O3167*S3167+P3167*T3170+Q3167*S3170)</f>
        <v>0</v>
      </c>
      <c r="Z3167" s="31">
        <f t="shared" ref="Z3167" si="30538">N3167*U3167+P3167*U3170-O3167*V3167-Q3167*V3170</f>
        <v>0</v>
      </c>
      <c r="AA3167" s="32">
        <f t="shared" ref="AA3167" si="30539">(N3167*V3167+O3167*U3167+P3167*V3170+Q3167*U3170)</f>
        <v>-0.22494683629322648</v>
      </c>
      <c r="AB3167" s="8"/>
      <c r="AC3167" s="29">
        <v>1</v>
      </c>
      <c r="AD3167" s="33">
        <v>0</v>
      </c>
      <c r="AE3167" s="31">
        <v>0</v>
      </c>
      <c r="AF3167" s="32">
        <v>0</v>
      </c>
      <c r="AH3167" s="29">
        <f t="shared" ref="AH3167" si="30540">X3167*AC3167+Z3167*AC3170-Y3167*AD3167-AA3167*AD3170</f>
        <v>0.96368789410904854</v>
      </c>
      <c r="AI3167" s="33">
        <f t="shared" ref="AI3167" si="30541">(X3167*AD3167+Y3167*AC3167+Z3167*AD3170+AA3167*AC3170)</f>
        <v>0</v>
      </c>
      <c r="AJ3167" s="31">
        <f t="shared" ref="AJ3167" si="30542">X3167*AE3167+Z3167*AE3170-Y3167*AF3167-AA3167*AF3170</f>
        <v>0</v>
      </c>
      <c r="AK3167" s="32">
        <f t="shared" ref="AK3167" si="30543">(X3167*AF3167+Y3167*AE3167+Z3167*AF3170+AA3167*AE3170)</f>
        <v>-0.22494683629322648</v>
      </c>
      <c r="AL3167" s="8"/>
      <c r="AM3167" s="29">
        <v>1</v>
      </c>
      <c r="AN3167" s="30">
        <v>0</v>
      </c>
      <c r="AO3167" s="31">
        <v>0</v>
      </c>
      <c r="AP3167" s="32">
        <f t="shared" ref="AP3167:AP3230" si="30544">-1/($AN$8*$B3167)</f>
        <v>-0.13528387850467274</v>
      </c>
      <c r="AR3167" s="29">
        <f t="shared" ref="AR3167" si="30545">AH3167*AM3167+AJ3167*AM3170-AI3167*AN3167-AK3167*AN3170</f>
        <v>0.96368789410904854</v>
      </c>
      <c r="AS3167" s="33">
        <f t="shared" ref="AS3167" si="30546">(AH3167*AN3167+AI3167*AM3167+AJ3167*AN3170+AK3167*AM3170)</f>
        <v>0</v>
      </c>
      <c r="AT3167" s="31">
        <f t="shared" ref="AT3167" si="30547">AH3167*AO3167+AJ3167*AO3170-AI3167*AP3167-AK3167*AP3170</f>
        <v>0</v>
      </c>
      <c r="AU3167" s="32">
        <f t="shared" ref="AU3167" si="30548">(AH3167*AP3167+AI3167*AO3167+AJ3167*AP3170+AK3167*AO3170)</f>
        <v>-0.35531827227629897</v>
      </c>
      <c r="AV3167" s="8"/>
      <c r="AW3167" s="29">
        <v>1</v>
      </c>
      <c r="AX3167" s="33">
        <v>0</v>
      </c>
      <c r="AY3167" s="31">
        <v>0</v>
      </c>
      <c r="AZ3167" s="32">
        <v>0</v>
      </c>
      <c r="BB3167" s="29">
        <f t="shared" ref="BB3167" si="30549">AR3167*AW3167+AT3167*AW3170-AS3167*AX3167-AU3167*AX3170</f>
        <v>0.92747501832263346</v>
      </c>
      <c r="BC3167" s="33">
        <f t="shared" ref="BC3167" si="30550">(AR3167*AX3167+AS3167*AW3167+AT3167*AX3170+AU3167*AW3170)</f>
        <v>0</v>
      </c>
      <c r="BD3167" s="31">
        <f t="shared" ref="BD3167" si="30551">AR3167*AY3167+AT3167*AY3170-AS3167*AZ3167-AU3167*AZ3170</f>
        <v>0</v>
      </c>
      <c r="BE3167" s="32">
        <f t="shared" ref="BE3167" si="30552">(AR3167*AZ3167+AS3167*AY3167+AT3167*AZ3170+AU3167*AY3170)</f>
        <v>-0.35531827227629897</v>
      </c>
      <c r="BF3167" s="8"/>
      <c r="BG3167" s="29">
        <v>1</v>
      </c>
      <c r="BH3167" s="30">
        <v>0</v>
      </c>
      <c r="BI3167" s="31">
        <v>0</v>
      </c>
      <c r="BJ3167" s="32">
        <f t="shared" ref="BJ3167:BJ3230" si="30553">-1/($BH$8*$B3167)</f>
        <v>-4.756892523364481E-2</v>
      </c>
      <c r="BL3167" s="29">
        <f t="shared" ref="BL3167" si="30554">BB3167*BG3167+BD3167*BG3170-BC3167*BH3167-BE3167*BH3170</f>
        <v>0.92747501832263346</v>
      </c>
      <c r="BM3167" s="33">
        <f t="shared" ref="BM3167" si="30555">(BB3167*BH3167+BC3167*BG3167+BD3167*BH3170+BE3167*BG3170)</f>
        <v>0</v>
      </c>
      <c r="BN3167" s="31">
        <f t="shared" ref="BN3167" si="30556">BB3167*BI3167+BD3167*BI3170-BC3167*BJ3167-BE3167*BJ3170</f>
        <v>0</v>
      </c>
      <c r="BO3167" s="32">
        <f t="shared" ref="BO3167" si="30557">(BB3167*BJ3167+BC3167*BI3167+BD3167*BJ3170+BE3167*BI3170)</f>
        <v>-0.39943726207896169</v>
      </c>
      <c r="BP3167" s="8"/>
      <c r="BQ3167" s="34">
        <v>1</v>
      </c>
      <c r="BR3167" s="35">
        <v>0</v>
      </c>
      <c r="BS3167" s="11">
        <v>0</v>
      </c>
      <c r="BT3167" s="36">
        <v>0</v>
      </c>
      <c r="BV3167" s="29">
        <f t="shared" ref="BV3167" si="30558">BL3167*BQ3167+BN3167*BQ3170-BM3167*BR3167-BO3167*BR3170</f>
        <v>0.92747501832263346</v>
      </c>
      <c r="BW3167" s="33">
        <f t="shared" ref="BW3167" si="30559">(BL3167*BR3167+BM3167*BQ3167+BN3167*BR3170+BO3167*BQ3170)</f>
        <v>-0.39943726207896169</v>
      </c>
      <c r="BX3167" s="31">
        <f t="shared" ref="BX3167" si="30560">BL3167*BS3167+BN3167*BS3170-BM3167*BT3167-BO3167*BT3170</f>
        <v>0</v>
      </c>
      <c r="BY3167" s="32">
        <f t="shared" ref="BY3167" si="30561">(BL3167*BT3167+BM3167*BS3167+BN3167*BT3170+BO3167*BS3170)</f>
        <v>-0.39943726207896169</v>
      </c>
      <c r="CA3167" s="37">
        <f t="shared" ref="CA3167" si="30562">20*LOG(((1+$BR$8)/$BR$8)/((BV3167+BV3170)^2+(BW3167+BW3170)^2)^0.5)</f>
        <v>-2.6562884206226163E-3</v>
      </c>
      <c r="CC3167" s="134">
        <f t="shared" ref="CC3167" si="30563">((BV3167^2+BW3167^2)^0.5)/((BV3170^2+BW3170^2)^0.5)</f>
        <v>1.018688338667147</v>
      </c>
      <c r="CD3167" s="9"/>
      <c r="CE3167" s="38"/>
      <c r="CF3167" s="38"/>
      <c r="CG3167" s="38"/>
      <c r="CH3167" s="38"/>
      <c r="CM3167" s="129">
        <v>8.5400000000000098</v>
      </c>
    </row>
    <row r="3168" spans="1:91" ht="18.600000000000001" customHeight="1" thickBot="1">
      <c r="D3168" s="39"/>
      <c r="G3168" s="40"/>
      <c r="I3168" s="39"/>
      <c r="L3168" s="40"/>
      <c r="N3168" s="39"/>
      <c r="Q3168" s="40"/>
      <c r="S3168" s="39"/>
      <c r="V3168" s="40"/>
      <c r="X3168" s="39"/>
      <c r="AA3168" s="40"/>
      <c r="AC3168" s="39"/>
      <c r="AF3168" s="40"/>
      <c r="AH3168" s="39"/>
      <c r="AK3168" s="40"/>
      <c r="AM3168" s="39"/>
      <c r="AP3168" s="40"/>
      <c r="AR3168" s="39"/>
      <c r="AU3168" s="40"/>
      <c r="AW3168" s="39"/>
      <c r="AZ3168" s="40"/>
      <c r="BB3168" s="39"/>
      <c r="BE3168" s="40"/>
      <c r="BG3168" s="39"/>
      <c r="BJ3168" s="40"/>
      <c r="BL3168" s="39"/>
      <c r="BO3168" s="40"/>
      <c r="BQ3168" s="34"/>
      <c r="BR3168" s="11"/>
      <c r="BS3168" s="11"/>
      <c r="BT3168" s="41"/>
      <c r="BV3168" s="39"/>
      <c r="BY3168" s="40"/>
      <c r="CC3168" s="135"/>
      <c r="CD3168" s="9"/>
      <c r="CE3168" s="38"/>
      <c r="CF3168" s="38"/>
      <c r="CG3168" s="38"/>
      <c r="CH3168" s="38"/>
    </row>
    <row r="3169" spans="2:91" ht="18.600000000000001" customHeight="1" thickBot="1">
      <c r="D3169" s="258" t="s">
        <v>129</v>
      </c>
      <c r="E3169" s="259"/>
      <c r="F3169" s="260" t="s">
        <v>130</v>
      </c>
      <c r="G3169" s="261"/>
      <c r="H3169" s="229"/>
      <c r="I3169" s="258" t="s">
        <v>131</v>
      </c>
      <c r="J3169" s="259"/>
      <c r="K3169" s="260" t="s">
        <v>132</v>
      </c>
      <c r="L3169" s="261"/>
      <c r="N3169" s="253" t="s">
        <v>133</v>
      </c>
      <c r="O3169" s="254"/>
      <c r="P3169" s="255" t="s">
        <v>134</v>
      </c>
      <c r="Q3169" s="256"/>
      <c r="S3169" s="258" t="s">
        <v>135</v>
      </c>
      <c r="T3169" s="259"/>
      <c r="U3169" s="260" t="s">
        <v>136</v>
      </c>
      <c r="V3169" s="261"/>
      <c r="W3169" s="8"/>
      <c r="X3169" s="253" t="s">
        <v>137</v>
      </c>
      <c r="Y3169" s="254"/>
      <c r="Z3169" s="255" t="s">
        <v>138</v>
      </c>
      <c r="AA3169" s="256"/>
      <c r="AB3169" s="8"/>
      <c r="AC3169" s="258" t="s">
        <v>139</v>
      </c>
      <c r="AD3169" s="259"/>
      <c r="AE3169" s="260" t="s">
        <v>140</v>
      </c>
      <c r="AF3169" s="261"/>
      <c r="AG3169" s="8"/>
      <c r="AH3169" s="253" t="s">
        <v>141</v>
      </c>
      <c r="AI3169" s="254"/>
      <c r="AJ3169" s="255" t="s">
        <v>142</v>
      </c>
      <c r="AK3169" s="256"/>
      <c r="AL3169" s="8"/>
      <c r="AM3169" s="258" t="s">
        <v>143</v>
      </c>
      <c r="AN3169" s="259"/>
      <c r="AO3169" s="260" t="s">
        <v>144</v>
      </c>
      <c r="AP3169" s="261"/>
      <c r="AR3169" s="253" t="s">
        <v>145</v>
      </c>
      <c r="AS3169" s="254"/>
      <c r="AT3169" s="255" t="s">
        <v>146</v>
      </c>
      <c r="AU3169" s="256"/>
      <c r="AV3169" s="4"/>
      <c r="AW3169" s="258" t="s">
        <v>147</v>
      </c>
      <c r="AX3169" s="259"/>
      <c r="AY3169" s="260" t="s">
        <v>148</v>
      </c>
      <c r="AZ3169" s="261"/>
      <c r="BA3169" s="8"/>
      <c r="BB3169" s="253" t="s">
        <v>149</v>
      </c>
      <c r="BC3169" s="254"/>
      <c r="BD3169" s="255" t="s">
        <v>150</v>
      </c>
      <c r="BE3169" s="256"/>
      <c r="BF3169" s="4"/>
      <c r="BG3169" s="258" t="s">
        <v>151</v>
      </c>
      <c r="BH3169" s="259"/>
      <c r="BI3169" s="260" t="s">
        <v>152</v>
      </c>
      <c r="BJ3169" s="261"/>
      <c r="BK3169" s="4"/>
      <c r="BL3169" s="253" t="s">
        <v>153</v>
      </c>
      <c r="BM3169" s="254"/>
      <c r="BN3169" s="255" t="s">
        <v>154</v>
      </c>
      <c r="BO3169" s="256"/>
      <c r="BP3169" s="4"/>
      <c r="BQ3169" s="258" t="s">
        <v>155</v>
      </c>
      <c r="BR3169" s="259"/>
      <c r="BS3169" s="260" t="s">
        <v>156</v>
      </c>
      <c r="BT3169" s="261"/>
      <c r="BU3169" s="8"/>
      <c r="BV3169" s="253" t="s">
        <v>157</v>
      </c>
      <c r="BW3169" s="254"/>
      <c r="BX3169" s="255" t="s">
        <v>158</v>
      </c>
      <c r="BY3169" s="256"/>
      <c r="CA3169" s="46" t="s">
        <v>16</v>
      </c>
      <c r="CC3169" s="136" t="s">
        <v>71</v>
      </c>
      <c r="CD3169" s="9"/>
      <c r="CE3169" s="38"/>
      <c r="CF3169" s="38"/>
      <c r="CG3169" s="38"/>
      <c r="CH3169" s="38"/>
    </row>
    <row r="3170" spans="2:91" ht="18.600000000000001" customHeight="1" thickTop="1" thickBot="1">
      <c r="D3170" s="29">
        <v>0</v>
      </c>
      <c r="E3170" s="33">
        <v>0</v>
      </c>
      <c r="F3170" s="31">
        <v>1</v>
      </c>
      <c r="G3170" s="32">
        <v>0</v>
      </c>
      <c r="I3170" s="29">
        <v>0</v>
      </c>
      <c r="J3170" s="33">
        <f t="shared" ref="J3170" si="30564">IF(0=(1-$J$8*$K$8*$B3167^2),10^14,$B3167*$J$8/(1-$J$8*$K$8*$B3167^2))</f>
        <v>-0.14404896553800287</v>
      </c>
      <c r="K3170" s="31">
        <v>1</v>
      </c>
      <c r="L3170" s="32">
        <v>0</v>
      </c>
      <c r="N3170" s="29">
        <f t="shared" ref="N3170" si="30565">D3170*I3167+F3170*I3170-E3170*J3167-G3170*J3170</f>
        <v>0</v>
      </c>
      <c r="O3170" s="33">
        <f t="shared" ref="O3170" si="30566">(D3170*J3167+E3170*I3167+F3170*J3170+G3170*I3170)</f>
        <v>-0.14404896553800287</v>
      </c>
      <c r="P3170" s="31">
        <f t="shared" ref="P3170" si="30567">D3170*K3167+F3170*K3170-E3170*L3167-G3170*L3170</f>
        <v>1</v>
      </c>
      <c r="Q3170" s="32">
        <f t="shared" ref="Q3170" si="30568">(D3170*L3167+E3170*K3167+F3170*L3170+G3170*K3170)</f>
        <v>0</v>
      </c>
      <c r="S3170" s="29">
        <v>0</v>
      </c>
      <c r="T3170" s="33">
        <v>0</v>
      </c>
      <c r="U3170" s="31">
        <v>1</v>
      </c>
      <c r="V3170" s="32">
        <v>0</v>
      </c>
      <c r="X3170" s="29">
        <f t="shared" ref="X3170" si="30569">N3170*S3167+P3170*S3170-O3170*T3167-Q3170*T3170</f>
        <v>0</v>
      </c>
      <c r="Y3170" s="33">
        <f t="shared" ref="Y3170" si="30570">(N3170*T3167+O3170*S3167+P3170*T3170+Q3170*S3170)</f>
        <v>-0.14404896553800287</v>
      </c>
      <c r="Z3170" s="31">
        <f t="shared" ref="Z3170" si="30571">N3170*U3167+P3170*U3170-O3170*V3167-Q3170*V3170</f>
        <v>0.97845037572441584</v>
      </c>
      <c r="AA3170" s="32">
        <f t="shared" ref="AA3170" si="30572">(N3170*V3167+O3170*U3167+P3170*V3170+Q3170*U3170)</f>
        <v>0</v>
      </c>
      <c r="AB3170" s="8"/>
      <c r="AC3170" s="29">
        <v>0</v>
      </c>
      <c r="AD3170" s="33">
        <f t="shared" ref="AD3170" si="30573">IF(0=(1-$AD$8*$AE$8*$B3167^2),10^14,$B3167*$AD$8/(1-$AD$8*$AE$8*$B3167^2))</f>
        <v>-0.11211238295718967</v>
      </c>
      <c r="AE3170" s="31">
        <v>1</v>
      </c>
      <c r="AF3170" s="32">
        <v>0</v>
      </c>
      <c r="AH3170" s="29">
        <f t="shared" ref="AH3170" si="30574">X3170*AC3167+Z3170*AC3170-Y3170*AD3167-AA3170*AD3170</f>
        <v>0</v>
      </c>
      <c r="AI3170" s="33">
        <f t="shared" ref="AI3170" si="30575">(X3170*AD3167+Y3170*AC3167+Z3170*AD3170+AA3170*AC3170)</f>
        <v>-0.25374536876582471</v>
      </c>
      <c r="AJ3170" s="31">
        <f t="shared" ref="AJ3170" si="30576">X3170*AE3167+Z3170*AE3170-Y3170*AF3167-AA3170*AF3170</f>
        <v>0.97845037572441584</v>
      </c>
      <c r="AK3170" s="32">
        <f t="shared" ref="AK3170" si="30577">(X3170*AF3167+Y3170*AE3167+Z3170*AF3170+AA3170*AE3170)</f>
        <v>0</v>
      </c>
      <c r="AL3170" s="8"/>
      <c r="AM3170" s="29">
        <v>0</v>
      </c>
      <c r="AN3170" s="33">
        <v>0</v>
      </c>
      <c r="AO3170" s="31">
        <v>1</v>
      </c>
      <c r="AP3170" s="32">
        <v>0</v>
      </c>
      <c r="AR3170" s="29">
        <f t="shared" ref="AR3170" si="30578">AH3170*AM3167+AJ3170*AM3170-AI3170*AN3167-AK3170*AN3170</f>
        <v>0</v>
      </c>
      <c r="AS3170" s="33">
        <f t="shared" ref="AS3170" si="30579">(AH3170*AN3167+AI3170*AM3167+AJ3170*AN3170+AK3170*AM3170)</f>
        <v>-0.25374536876582471</v>
      </c>
      <c r="AT3170" s="31">
        <f t="shared" ref="AT3170" si="30580">AH3170*AO3167+AJ3170*AO3170-AI3170*AP3167-AK3170*AP3170</f>
        <v>0.94412271808517667</v>
      </c>
      <c r="AU3170" s="32">
        <f t="shared" ref="AU3170" si="30581">(AH3170*AP3167+AI3170*AO3167+AJ3170*AP3170+AK3170*AO3170)</f>
        <v>0</v>
      </c>
      <c r="AV3170" s="8"/>
      <c r="AW3170" s="29">
        <v>0</v>
      </c>
      <c r="AX3170" s="33">
        <f t="shared" ref="AX3170" si="30582">IF(0=(1-$AX$8*$AY$8*$B3167^2),10^14,$B3167*$AX$8/(1-$AX$8*$AY$8*$B3167^2))</f>
        <v>-0.1019167282178372</v>
      </c>
      <c r="AY3170" s="31">
        <v>1</v>
      </c>
      <c r="AZ3170" s="32">
        <v>0</v>
      </c>
      <c r="BB3170" s="29">
        <f t="shared" ref="BB3170" si="30583">AR3170*AW3167+AT3170*AW3170-AS3170*AX3167-AU3170*AX3170</f>
        <v>0</v>
      </c>
      <c r="BC3170" s="33">
        <f t="shared" ref="BC3170" si="30584">(AR3170*AX3167+AS3170*AW3167+AT3170*AX3170+AU3170*AW3170)</f>
        <v>-0.34996726722919741</v>
      </c>
      <c r="BD3170" s="31">
        <f t="shared" ref="BD3170" si="30585">AR3170*AY3167+AT3170*AY3170-AS3170*AZ3167-AU3170*AZ3170</f>
        <v>0.94412271808517667</v>
      </c>
      <c r="BE3170" s="32">
        <f t="shared" ref="BE3170" si="30586">(AR3170*AZ3167+AS3170*AY3167+AT3170*AZ3170+AU3170*AY3170)</f>
        <v>0</v>
      </c>
      <c r="BF3170" s="8"/>
      <c r="BG3170" s="29">
        <v>0</v>
      </c>
      <c r="BH3170" s="33">
        <v>0</v>
      </c>
      <c r="BI3170" s="31">
        <v>1</v>
      </c>
      <c r="BJ3170" s="32">
        <v>0</v>
      </c>
      <c r="BL3170" s="29">
        <f t="shared" ref="BL3170" si="30587">BB3170*BG3167+BD3170*BG3170-BC3170*BH3167-BE3170*BH3170</f>
        <v>0</v>
      </c>
      <c r="BM3170" s="33">
        <f t="shared" ref="BM3170" si="30588">(BB3170*BH3167+BC3170*BG3167+BD3170*BH3170+BE3170*BG3170)</f>
        <v>-0.34996726722919741</v>
      </c>
      <c r="BN3170" s="31">
        <f t="shared" ref="BN3170" si="30589">BB3170*BI3167+BD3170*BI3170-BC3170*BJ3167-BE3170*BJ3170</f>
        <v>0.92747515131612801</v>
      </c>
      <c r="BO3170" s="32">
        <f t="shared" ref="BO3170" si="30590">(BB3170*BJ3167+BC3170*BI3167+BD3170*BJ3170+BE3170*BI3170)</f>
        <v>0</v>
      </c>
      <c r="BP3170" s="8"/>
      <c r="BQ3170" s="19">
        <f t="shared" ref="BQ3170:BQ3233" si="30591">1/$BR$8</f>
        <v>1</v>
      </c>
      <c r="BR3170" s="47">
        <v>0</v>
      </c>
      <c r="BS3170" s="48">
        <v>1</v>
      </c>
      <c r="BT3170" s="49">
        <v>0</v>
      </c>
      <c r="BV3170" s="29">
        <f t="shared" ref="BV3170" si="30592">BL3170*BQ3167+BN3170*BQ3170-BM3170*BR3167-BO3170*BR3170</f>
        <v>0.92747515131612801</v>
      </c>
      <c r="BW3170" s="33">
        <f t="shared" ref="BW3170" si="30593">(BL3170*BR3167+BM3170*BQ3167+BN3170*BR3170+BO3170*BQ3170)</f>
        <v>-0.34996726722919741</v>
      </c>
      <c r="BX3170" s="31">
        <f t="shared" ref="BX3170" si="30594">BL3170*BS3167+BN3170*BS3170-BM3170*BT3167-BO3170*BT3170</f>
        <v>0.92747515131612801</v>
      </c>
      <c r="BY3170" s="32">
        <f t="shared" ref="BY3170" si="30595">(BL3170*BT3167+BM3170*BS3167+BN3170*BT3170+BO3170*BS3170)</f>
        <v>0</v>
      </c>
      <c r="CA3170" s="50">
        <f t="shared" ref="CA3170" si="30596">(180/PI())*ATAN(-1*(BW3167+BW3170)/(BV3167+BV3170))</f>
        <v>21.998831984842607</v>
      </c>
      <c r="CC3170" s="137">
        <f t="shared" ref="CC3170" si="30597">20*LOG(((1-(10^(CA3167/20)^2)*(1-((1-CC3167)/(1+CC3167))^2))^0.5))</f>
        <v>-31.56706197762011</v>
      </c>
      <c r="CD3170" s="9"/>
      <c r="CE3170" s="38"/>
      <c r="CF3170" s="38"/>
      <c r="CG3170" s="38"/>
      <c r="CH3170" s="38"/>
    </row>
    <row r="3171" spans="2:91" ht="18.600000000000001" customHeight="1">
      <c r="CC3171" s="42"/>
    </row>
    <row r="3172" spans="2:91" ht="18.600000000000001" customHeight="1" thickBot="1">
      <c r="E3172" s="22" t="s">
        <v>4</v>
      </c>
      <c r="J3172" s="22" t="s">
        <v>5</v>
      </c>
      <c r="O3172" s="22" t="s">
        <v>6</v>
      </c>
      <c r="T3172" s="22" t="s">
        <v>7</v>
      </c>
      <c r="Y3172" s="22" t="s">
        <v>8</v>
      </c>
      <c r="AD3172" s="22" t="s">
        <v>65</v>
      </c>
      <c r="AI3172" s="22" t="s">
        <v>9</v>
      </c>
      <c r="AN3172" s="22" t="s">
        <v>66</v>
      </c>
      <c r="AS3172" s="22" t="s">
        <v>51</v>
      </c>
      <c r="AX3172" s="22" t="s">
        <v>67</v>
      </c>
      <c r="BC3172" s="22" t="s">
        <v>52</v>
      </c>
      <c r="BH3172" s="22" t="s">
        <v>68</v>
      </c>
      <c r="BM3172" s="22" t="s">
        <v>63</v>
      </c>
      <c r="BQ3172" s="23" t="s">
        <v>69</v>
      </c>
      <c r="BR3172" s="23"/>
      <c r="BS3172" s="24"/>
      <c r="BT3172" s="24"/>
      <c r="BU3172" s="24"/>
      <c r="BW3172" s="22" t="s">
        <v>64</v>
      </c>
    </row>
    <row r="3173" spans="2:91" ht="18.600000000000001" customHeight="1" thickBot="1">
      <c r="D3173" s="249" t="s">
        <v>103</v>
      </c>
      <c r="E3173" s="250"/>
      <c r="F3173" s="251" t="s">
        <v>104</v>
      </c>
      <c r="G3173" s="252"/>
      <c r="H3173" s="229"/>
      <c r="I3173" s="253" t="s">
        <v>11</v>
      </c>
      <c r="J3173" s="254"/>
      <c r="K3173" s="255" t="s">
        <v>12</v>
      </c>
      <c r="L3173" s="256"/>
      <c r="M3173" s="24"/>
      <c r="N3173" s="253" t="s">
        <v>105</v>
      </c>
      <c r="O3173" s="254"/>
      <c r="P3173" s="255" t="s">
        <v>106</v>
      </c>
      <c r="Q3173" s="256"/>
      <c r="R3173" s="24"/>
      <c r="S3173" s="249" t="s">
        <v>107</v>
      </c>
      <c r="T3173" s="250"/>
      <c r="U3173" s="251" t="s">
        <v>108</v>
      </c>
      <c r="V3173" s="252"/>
      <c r="W3173" s="8"/>
      <c r="X3173" s="253" t="s">
        <v>109</v>
      </c>
      <c r="Y3173" s="254"/>
      <c r="Z3173" s="255" t="s">
        <v>110</v>
      </c>
      <c r="AA3173" s="256"/>
      <c r="AB3173" s="8"/>
      <c r="AC3173" s="253" t="s">
        <v>111</v>
      </c>
      <c r="AD3173" s="254"/>
      <c r="AE3173" s="255" t="s">
        <v>14</v>
      </c>
      <c r="AF3173" s="256"/>
      <c r="AG3173" s="8"/>
      <c r="AH3173" s="253" t="s">
        <v>112</v>
      </c>
      <c r="AI3173" s="254"/>
      <c r="AJ3173" s="255" t="s">
        <v>113</v>
      </c>
      <c r="AK3173" s="256"/>
      <c r="AL3173" s="8"/>
      <c r="AM3173" s="249" t="s">
        <v>114</v>
      </c>
      <c r="AN3173" s="250"/>
      <c r="AO3173" s="251" t="s">
        <v>115</v>
      </c>
      <c r="AP3173" s="252"/>
      <c r="AQ3173" s="24"/>
      <c r="AR3173" s="253" t="s">
        <v>116</v>
      </c>
      <c r="AS3173" s="254"/>
      <c r="AT3173" s="255" t="s">
        <v>13</v>
      </c>
      <c r="AU3173" s="256"/>
      <c r="AV3173" s="4"/>
      <c r="AW3173" s="253" t="s">
        <v>117</v>
      </c>
      <c r="AX3173" s="254"/>
      <c r="AY3173" s="255" t="s">
        <v>118</v>
      </c>
      <c r="AZ3173" s="256"/>
      <c r="BA3173" s="8"/>
      <c r="BB3173" s="253" t="s">
        <v>119</v>
      </c>
      <c r="BC3173" s="254"/>
      <c r="BD3173" s="255" t="s">
        <v>120</v>
      </c>
      <c r="BE3173" s="256"/>
      <c r="BF3173" s="4"/>
      <c r="BG3173" s="249" t="s">
        <v>121</v>
      </c>
      <c r="BH3173" s="250"/>
      <c r="BI3173" s="251" t="s">
        <v>122</v>
      </c>
      <c r="BJ3173" s="252"/>
      <c r="BK3173" s="4"/>
      <c r="BL3173" s="253" t="s">
        <v>123</v>
      </c>
      <c r="BM3173" s="254"/>
      <c r="BN3173" s="255" t="s">
        <v>124</v>
      </c>
      <c r="BO3173" s="256"/>
      <c r="BP3173" s="4"/>
      <c r="BQ3173" s="253" t="s">
        <v>125</v>
      </c>
      <c r="BR3173" s="254"/>
      <c r="BS3173" s="255" t="s">
        <v>126</v>
      </c>
      <c r="BT3173" s="256"/>
      <c r="BU3173" s="8"/>
      <c r="BV3173" s="253" t="s">
        <v>127</v>
      </c>
      <c r="BW3173" s="254"/>
      <c r="BX3173" s="255" t="s">
        <v>128</v>
      </c>
      <c r="BY3173" s="256"/>
      <c r="CA3173" s="27" t="s">
        <v>15</v>
      </c>
      <c r="CC3173" s="133" t="s">
        <v>70</v>
      </c>
      <c r="CD3173" s="9"/>
      <c r="CE3173" s="38"/>
      <c r="CF3173" s="38"/>
      <c r="CG3173" s="38"/>
      <c r="CH3173" s="38"/>
    </row>
    <row r="3174" spans="2:91" ht="18" customHeight="1" thickTop="1" thickBot="1">
      <c r="B3174" s="129">
        <v>8.5800000000000107</v>
      </c>
      <c r="D3174" s="29">
        <v>1</v>
      </c>
      <c r="E3174" s="30">
        <v>0</v>
      </c>
      <c r="F3174" s="31">
        <v>0</v>
      </c>
      <c r="G3174" s="32">
        <f t="shared" ref="G3174:G3237" si="30598">-1/($E$8*$B3174)</f>
        <v>-7.6827505827505735E-2</v>
      </c>
      <c r="I3174" s="29">
        <v>1</v>
      </c>
      <c r="J3174" s="33">
        <v>0</v>
      </c>
      <c r="K3174" s="31">
        <v>0</v>
      </c>
      <c r="L3174" s="32">
        <v>0</v>
      </c>
      <c r="N3174" s="29">
        <f t="shared" ref="N3174" si="30599">D3174*I3174+F3174*I3177-E3174*J3174-G3174*J3177</f>
        <v>0.98895898246679892</v>
      </c>
      <c r="O3174" s="33">
        <f t="shared" ref="O3174" si="30600">(D3174*J3174+E3174*I3174+F3174*J3177+G3174*I3177)</f>
        <v>0</v>
      </c>
      <c r="P3174" s="31">
        <f t="shared" ref="P3174" si="30601">D3174*K3174+F3174*K3177-E3174*L3174-G3174*L3177</f>
        <v>0</v>
      </c>
      <c r="Q3174" s="32">
        <f t="shared" ref="Q3174" si="30602">(D3174*L3174+E3174*K3174+F3174*L3177+G3174*K3177)</f>
        <v>-7.6827505827505735E-2</v>
      </c>
      <c r="S3174" s="29">
        <v>1</v>
      </c>
      <c r="T3174" s="30">
        <v>0</v>
      </c>
      <c r="U3174" s="31">
        <v>0</v>
      </c>
      <c r="V3174" s="32">
        <f t="shared" ref="V3174:V3237" si="30603">-1/($T$8*$B3174)</f>
        <v>-0.14925058275058256</v>
      </c>
      <c r="X3174" s="29">
        <f t="shared" ref="X3174" si="30604">N3174*S3174+P3174*S3177-O3174*T3174-Q3174*T3177</f>
        <v>0.98895898246679892</v>
      </c>
      <c r="Y3174" s="33">
        <f t="shared" ref="Y3174" si="30605">(N3174*T3174+O3174*S3174+P3174*T3177+Q3174*S3177)</f>
        <v>0</v>
      </c>
      <c r="Z3174" s="31">
        <f t="shared" ref="Z3174" si="30606">N3174*U3174+P3174*U3177-O3174*V3174-Q3174*V3177</f>
        <v>0</v>
      </c>
      <c r="AA3174" s="32">
        <f t="shared" ref="AA3174" si="30607">(N3174*V3174+O3174*U3174+P3174*V3177+Q3174*U3177)</f>
        <v>-0.22443021027709864</v>
      </c>
      <c r="AB3174" s="8"/>
      <c r="AC3174" s="29">
        <v>1</v>
      </c>
      <c r="AD3174" s="33">
        <v>0</v>
      </c>
      <c r="AE3174" s="31">
        <v>0</v>
      </c>
      <c r="AF3174" s="32">
        <v>0</v>
      </c>
      <c r="AH3174" s="29">
        <f t="shared" ref="AH3174" si="30608">X3174*AC3174+Z3174*AC3177-Y3174*AD3174-AA3174*AD3177</f>
        <v>0.96385714159379299</v>
      </c>
      <c r="AI3174" s="33">
        <f t="shared" ref="AI3174" si="30609">(X3174*AD3174+Y3174*AC3174+Z3174*AD3177+AA3174*AC3177)</f>
        <v>0</v>
      </c>
      <c r="AJ3174" s="31">
        <f t="shared" ref="AJ3174" si="30610">X3174*AE3174+Z3174*AE3177-Y3174*AF3174-AA3174*AF3177</f>
        <v>0</v>
      </c>
      <c r="AK3174" s="32">
        <f t="shared" ref="AK3174" si="30611">(X3174*AF3174+Y3174*AE3174+Z3174*AF3177+AA3174*AE3177)</f>
        <v>-0.22443021027709864</v>
      </c>
      <c r="AL3174" s="8"/>
      <c r="AM3174" s="29">
        <v>1</v>
      </c>
      <c r="AN3174" s="30">
        <v>0</v>
      </c>
      <c r="AO3174" s="31">
        <v>0</v>
      </c>
      <c r="AP3174" s="32">
        <f t="shared" ref="AP3174:AP3237" si="30612">-1/($AN$8*$B3174)</f>
        <v>-0.1349685314685313</v>
      </c>
      <c r="AR3174" s="29">
        <f t="shared" ref="AR3174" si="30613">AH3174*AM3174+AJ3174*AM3177-AI3174*AN3174-AK3174*AN3177</f>
        <v>0.96385714159379299</v>
      </c>
      <c r="AS3174" s="33">
        <f t="shared" ref="AS3174" si="30614">(AH3174*AN3174+AI3174*AM3174+AJ3174*AN3177+AK3174*AM3177)</f>
        <v>0</v>
      </c>
      <c r="AT3174" s="31">
        <f t="shared" ref="AT3174" si="30615">AH3174*AO3174+AJ3174*AO3177-AI3174*AP3174-AK3174*AP3177</f>
        <v>0</v>
      </c>
      <c r="AU3174" s="32">
        <f t="shared" ref="AU3174" si="30616">(AH3174*AP3174+AI3174*AO3174+AJ3174*AP3177+AK3174*AO3177)</f>
        <v>-0.35452059322346913</v>
      </c>
      <c r="AV3174" s="8"/>
      <c r="AW3174" s="29">
        <v>1</v>
      </c>
      <c r="AX3174" s="33">
        <v>0</v>
      </c>
      <c r="AY3174" s="31">
        <v>0</v>
      </c>
      <c r="AZ3174" s="32">
        <v>0</v>
      </c>
      <c r="BB3174" s="29">
        <f t="shared" ref="BB3174" si="30617">AR3174*AW3174+AT3174*AW3177-AS3174*AX3174-AU3174*AX3177</f>
        <v>0.92781074661026408</v>
      </c>
      <c r="BC3174" s="33">
        <f t="shared" ref="BC3174" si="30618">(AR3174*AX3174+AS3174*AW3174+AT3174*AX3177+AU3174*AW3177)</f>
        <v>0</v>
      </c>
      <c r="BD3174" s="31">
        <f t="shared" ref="BD3174" si="30619">AR3174*AY3174+AT3174*AY3177-AS3174*AZ3174-AU3174*AZ3177</f>
        <v>0</v>
      </c>
      <c r="BE3174" s="32">
        <f t="shared" ref="BE3174" si="30620">(AR3174*AZ3174+AS3174*AY3174+AT3174*AZ3177+AU3174*AY3177)</f>
        <v>-0.35452059322346913</v>
      </c>
      <c r="BF3174" s="8"/>
      <c r="BG3174" s="29">
        <v>1</v>
      </c>
      <c r="BH3174" s="30">
        <v>0</v>
      </c>
      <c r="BI3174" s="31">
        <v>0</v>
      </c>
      <c r="BJ3174" s="32">
        <f t="shared" ref="BJ3174:BJ3237" si="30621">-1/($BH$8*$B3174)</f>
        <v>-4.7458041958041895E-2</v>
      </c>
      <c r="BL3174" s="29">
        <f t="shared" ref="BL3174" si="30622">BB3174*BG3174+BD3174*BG3177-BC3174*BH3174-BE3174*BH3177</f>
        <v>0.92781074661026408</v>
      </c>
      <c r="BM3174" s="33">
        <f t="shared" ref="BM3174" si="30623">(BB3174*BH3174+BC3174*BG3174+BD3174*BH3177+BE3174*BG3177)</f>
        <v>0</v>
      </c>
      <c r="BN3174" s="31">
        <f t="shared" ref="BN3174" si="30624">BB3174*BI3174+BD3174*BI3177-BC3174*BJ3174-BE3174*BJ3177</f>
        <v>0</v>
      </c>
      <c r="BO3174" s="32">
        <f t="shared" ref="BO3174" si="30625">(BB3174*BJ3174+BC3174*BI3174+BD3174*BJ3177+BE3174*BI3177)</f>
        <v>-0.3985526745652212</v>
      </c>
      <c r="BP3174" s="8"/>
      <c r="BQ3174" s="34">
        <v>1</v>
      </c>
      <c r="BR3174" s="35">
        <v>0</v>
      </c>
      <c r="BS3174" s="11">
        <v>0</v>
      </c>
      <c r="BT3174" s="36">
        <v>0</v>
      </c>
      <c r="BV3174" s="29">
        <f t="shared" ref="BV3174" si="30626">BL3174*BQ3174+BN3174*BQ3177-BM3174*BR3174-BO3174*BR3177</f>
        <v>0.92781074661026408</v>
      </c>
      <c r="BW3174" s="33">
        <f t="shared" ref="BW3174" si="30627">(BL3174*BR3174+BM3174*BQ3174+BN3174*BR3177+BO3174*BQ3177)</f>
        <v>-0.3985526745652212</v>
      </c>
      <c r="BX3174" s="31">
        <f t="shared" ref="BX3174" si="30628">BL3174*BS3174+BN3174*BS3177-BM3174*BT3174-BO3174*BT3177</f>
        <v>0</v>
      </c>
      <c r="BY3174" s="32">
        <f t="shared" ref="BY3174" si="30629">(BL3174*BT3174+BM3174*BS3174+BN3174*BT3177+BO3174*BS3177)</f>
        <v>-0.3985526745652212</v>
      </c>
      <c r="CA3174" s="37">
        <f t="shared" ref="CA3174" si="30630">20*LOG(((1+$BR$8)/$BR$8)/((BV3174+BV3177)^2+(BW3174+BW3177)^2)^0.5)</f>
        <v>-2.6457235761099852E-3</v>
      </c>
      <c r="CC3174" s="134">
        <f t="shared" ref="CC3174" si="30631">((BV3174^2+BW3174^2)^0.5)/((BV3177^2+BW3177^2)^0.5)</f>
        <v>1.0186088909746966</v>
      </c>
      <c r="CD3174" s="9"/>
      <c r="CE3174" s="38"/>
      <c r="CF3174" s="38"/>
      <c r="CG3174" s="38"/>
      <c r="CH3174" s="38"/>
      <c r="CM3174" s="129">
        <v>8.5600000000000094</v>
      </c>
    </row>
    <row r="3175" spans="2:91" ht="18.600000000000001" customHeight="1" thickBot="1">
      <c r="D3175" s="39"/>
      <c r="G3175" s="40"/>
      <c r="I3175" s="39"/>
      <c r="L3175" s="40"/>
      <c r="N3175" s="39"/>
      <c r="Q3175" s="40"/>
      <c r="S3175" s="39"/>
      <c r="V3175" s="40"/>
      <c r="X3175" s="39"/>
      <c r="AA3175" s="40"/>
      <c r="AC3175" s="39"/>
      <c r="AF3175" s="40"/>
      <c r="AH3175" s="39"/>
      <c r="AK3175" s="40"/>
      <c r="AM3175" s="39"/>
      <c r="AP3175" s="40"/>
      <c r="AR3175" s="39"/>
      <c r="AU3175" s="40"/>
      <c r="AW3175" s="39"/>
      <c r="AZ3175" s="40"/>
      <c r="BB3175" s="39"/>
      <c r="BE3175" s="40"/>
      <c r="BG3175" s="39"/>
      <c r="BJ3175" s="40"/>
      <c r="BL3175" s="39"/>
      <c r="BO3175" s="40"/>
      <c r="BQ3175" s="34"/>
      <c r="BR3175" s="11"/>
      <c r="BS3175" s="11"/>
      <c r="BT3175" s="41"/>
      <c r="BV3175" s="39"/>
      <c r="BY3175" s="40"/>
      <c r="CC3175" s="135"/>
      <c r="CD3175" s="9"/>
      <c r="CE3175" s="38"/>
      <c r="CF3175" s="38"/>
      <c r="CG3175" s="38"/>
      <c r="CH3175" s="38"/>
    </row>
    <row r="3176" spans="2:91" ht="18.600000000000001" customHeight="1" thickBot="1">
      <c r="D3176" s="258" t="s">
        <v>129</v>
      </c>
      <c r="E3176" s="259"/>
      <c r="F3176" s="260" t="s">
        <v>130</v>
      </c>
      <c r="G3176" s="261"/>
      <c r="H3176" s="229"/>
      <c r="I3176" s="258" t="s">
        <v>131</v>
      </c>
      <c r="J3176" s="259"/>
      <c r="K3176" s="260" t="s">
        <v>132</v>
      </c>
      <c r="L3176" s="261"/>
      <c r="N3176" s="253" t="s">
        <v>133</v>
      </c>
      <c r="O3176" s="254"/>
      <c r="P3176" s="255" t="s">
        <v>134</v>
      </c>
      <c r="Q3176" s="256"/>
      <c r="S3176" s="258" t="s">
        <v>135</v>
      </c>
      <c r="T3176" s="259"/>
      <c r="U3176" s="260" t="s">
        <v>136</v>
      </c>
      <c r="V3176" s="261"/>
      <c r="W3176" s="8"/>
      <c r="X3176" s="253" t="s">
        <v>137</v>
      </c>
      <c r="Y3176" s="254"/>
      <c r="Z3176" s="255" t="s">
        <v>138</v>
      </c>
      <c r="AA3176" s="256"/>
      <c r="AB3176" s="8"/>
      <c r="AC3176" s="258" t="s">
        <v>139</v>
      </c>
      <c r="AD3176" s="259"/>
      <c r="AE3176" s="260" t="s">
        <v>140</v>
      </c>
      <c r="AF3176" s="261"/>
      <c r="AG3176" s="8"/>
      <c r="AH3176" s="253" t="s">
        <v>141</v>
      </c>
      <c r="AI3176" s="254"/>
      <c r="AJ3176" s="255" t="s">
        <v>142</v>
      </c>
      <c r="AK3176" s="256"/>
      <c r="AL3176" s="8"/>
      <c r="AM3176" s="258" t="s">
        <v>143</v>
      </c>
      <c r="AN3176" s="259"/>
      <c r="AO3176" s="260" t="s">
        <v>144</v>
      </c>
      <c r="AP3176" s="261"/>
      <c r="AR3176" s="253" t="s">
        <v>145</v>
      </c>
      <c r="AS3176" s="254"/>
      <c r="AT3176" s="255" t="s">
        <v>146</v>
      </c>
      <c r="AU3176" s="256"/>
      <c r="AV3176" s="4"/>
      <c r="AW3176" s="258" t="s">
        <v>147</v>
      </c>
      <c r="AX3176" s="259"/>
      <c r="AY3176" s="260" t="s">
        <v>148</v>
      </c>
      <c r="AZ3176" s="261"/>
      <c r="BA3176" s="8"/>
      <c r="BB3176" s="253" t="s">
        <v>149</v>
      </c>
      <c r="BC3176" s="254"/>
      <c r="BD3176" s="255" t="s">
        <v>150</v>
      </c>
      <c r="BE3176" s="256"/>
      <c r="BF3176" s="4"/>
      <c r="BG3176" s="258" t="s">
        <v>151</v>
      </c>
      <c r="BH3176" s="259"/>
      <c r="BI3176" s="260" t="s">
        <v>152</v>
      </c>
      <c r="BJ3176" s="261"/>
      <c r="BK3176" s="4"/>
      <c r="BL3176" s="253" t="s">
        <v>153</v>
      </c>
      <c r="BM3176" s="254"/>
      <c r="BN3176" s="255" t="s">
        <v>154</v>
      </c>
      <c r="BO3176" s="256"/>
      <c r="BP3176" s="4"/>
      <c r="BQ3176" s="258" t="s">
        <v>155</v>
      </c>
      <c r="BR3176" s="259"/>
      <c r="BS3176" s="260" t="s">
        <v>156</v>
      </c>
      <c r="BT3176" s="261"/>
      <c r="BU3176" s="8"/>
      <c r="BV3176" s="253" t="s">
        <v>157</v>
      </c>
      <c r="BW3176" s="254"/>
      <c r="BX3176" s="255" t="s">
        <v>158</v>
      </c>
      <c r="BY3176" s="256"/>
      <c r="CA3176" s="46" t="s">
        <v>16</v>
      </c>
      <c r="CC3176" s="136" t="s">
        <v>71</v>
      </c>
      <c r="CD3176" s="9"/>
      <c r="CE3176" s="38"/>
      <c r="CF3176" s="38"/>
      <c r="CG3176" s="38"/>
      <c r="CH3176" s="38"/>
    </row>
    <row r="3177" spans="2:91" ht="18.600000000000001" customHeight="1" thickTop="1" thickBot="1">
      <c r="D3177" s="29">
        <v>0</v>
      </c>
      <c r="E3177" s="33">
        <v>0</v>
      </c>
      <c r="F3177" s="31">
        <v>1</v>
      </c>
      <c r="G3177" s="32">
        <v>0</v>
      </c>
      <c r="I3177" s="29">
        <v>0</v>
      </c>
      <c r="J3177" s="33">
        <f t="shared" ref="J3177" si="30632">IF(0=(1-$J$8*$K$8*$B3174^2),10^14,$B3174*$J$8/(1-$J$8*$K$8*$B3174^2))</f>
        <v>-0.1437117789296779</v>
      </c>
      <c r="K3177" s="31">
        <v>1</v>
      </c>
      <c r="L3177" s="32">
        <v>0</v>
      </c>
      <c r="N3177" s="29">
        <f t="shared" ref="N3177" si="30633">D3177*I3174+F3177*I3177-E3177*J3174-G3177*J3177</f>
        <v>0</v>
      </c>
      <c r="O3177" s="33">
        <f t="shared" ref="O3177" si="30634">(D3177*J3174+E3177*I3174+F3177*J3177+G3177*I3177)</f>
        <v>-0.1437117789296779</v>
      </c>
      <c r="P3177" s="31">
        <f t="shared" ref="P3177" si="30635">D3177*K3174+F3177*K3177-E3177*L3174-G3177*L3177</f>
        <v>1</v>
      </c>
      <c r="Q3177" s="32">
        <f t="shared" ref="Q3177" si="30636">(D3177*L3174+E3177*K3174+F3177*L3177+G3177*K3177)</f>
        <v>0</v>
      </c>
      <c r="S3177" s="29">
        <v>0</v>
      </c>
      <c r="T3177" s="33">
        <v>0</v>
      </c>
      <c r="U3177" s="31">
        <v>1</v>
      </c>
      <c r="V3177" s="32">
        <v>0</v>
      </c>
      <c r="X3177" s="29">
        <f t="shared" ref="X3177" si="30637">N3177*S3174+P3177*S3177-O3177*T3174-Q3177*T3177</f>
        <v>0</v>
      </c>
      <c r="Y3177" s="33">
        <f t="shared" ref="Y3177" si="30638">(N3177*T3174+O3177*S3174+P3177*T3177+Q3177*S3177)</f>
        <v>-0.1437117789296779</v>
      </c>
      <c r="Z3177" s="31">
        <f t="shared" ref="Z3177" si="30639">N3177*U3174+P3177*U3177-O3177*V3174-Q3177*V3177</f>
        <v>0.97855093324662268</v>
      </c>
      <c r="AA3177" s="32">
        <f t="shared" ref="AA3177" si="30640">(N3177*V3174+O3177*U3174+P3177*V3177+Q3177*U3177)</f>
        <v>0</v>
      </c>
      <c r="AB3177" s="8"/>
      <c r="AC3177" s="29">
        <v>0</v>
      </c>
      <c r="AD3177" s="33">
        <f t="shared" ref="AD3177" si="30641">IF(0=(1-$AD$8*$AE$8*$B3174^2),10^14,$B3174*$AD$8/(1-$AD$8*$AE$8*$B3174^2))</f>
        <v>-0.11184697836362288</v>
      </c>
      <c r="AE3177" s="31">
        <v>1</v>
      </c>
      <c r="AF3177" s="32">
        <v>0</v>
      </c>
      <c r="AH3177" s="29">
        <f t="shared" ref="AH3177" si="30642">X3177*AC3174+Z3177*AC3177-Y3177*AD3174-AA3177*AD3177</f>
        <v>0</v>
      </c>
      <c r="AI3177" s="33">
        <f t="shared" ref="AI3177" si="30643">(X3177*AD3174+Y3177*AC3174+Z3177*AD3177+AA3177*AC3177)</f>
        <v>-0.25315974398821589</v>
      </c>
      <c r="AJ3177" s="31">
        <f t="shared" ref="AJ3177" si="30644">X3177*AE3174+Z3177*AE3177-Y3177*AF3174-AA3177*AF3177</f>
        <v>0.97855093324662268</v>
      </c>
      <c r="AK3177" s="32">
        <f t="shared" ref="AK3177" si="30645">(X3177*AF3174+Y3177*AE3174+Z3177*AF3177+AA3177*AE3177)</f>
        <v>0</v>
      </c>
      <c r="AL3177" s="8"/>
      <c r="AM3177" s="29">
        <v>0</v>
      </c>
      <c r="AN3177" s="33">
        <v>0</v>
      </c>
      <c r="AO3177" s="31">
        <v>1</v>
      </c>
      <c r="AP3177" s="32">
        <v>0</v>
      </c>
      <c r="AR3177" s="29">
        <f t="shared" ref="AR3177" si="30646">AH3177*AM3174+AJ3177*AM3177-AI3177*AN3174-AK3177*AN3177</f>
        <v>0</v>
      </c>
      <c r="AS3177" s="33">
        <f t="shared" ref="AS3177" si="30647">(AH3177*AN3174+AI3177*AM3174+AJ3177*AN3177+AK3177*AM3177)</f>
        <v>-0.25315974398821589</v>
      </c>
      <c r="AT3177" s="31">
        <f t="shared" ref="AT3177" si="30648">AH3177*AO3174+AJ3177*AO3177-AI3177*AP3174-AK3177*AP3177</f>
        <v>0.94438233437358388</v>
      </c>
      <c r="AU3177" s="32">
        <f t="shared" ref="AU3177" si="30649">(AH3177*AP3174+AI3177*AO3174+AJ3177*AP3177+AK3177*AO3177)</f>
        <v>0</v>
      </c>
      <c r="AV3177" s="8"/>
      <c r="AW3177" s="29">
        <v>0</v>
      </c>
      <c r="AX3177" s="33">
        <f t="shared" ref="AX3177" si="30650">IF(0=(1-$AX$8*$AY$8*$B3174^2),10^14,$B3174*$AX$8/(1-$AX$8*$AY$8*$B3174^2))</f>
        <v>-0.10167644890746122</v>
      </c>
      <c r="AY3177" s="31">
        <v>1</v>
      </c>
      <c r="AZ3177" s="32">
        <v>0</v>
      </c>
      <c r="BB3177" s="29">
        <f t="shared" ref="BB3177" si="30651">AR3177*AW3174+AT3177*AW3177-AS3177*AX3174-AU3177*AX3177</f>
        <v>0</v>
      </c>
      <c r="BC3177" s="33">
        <f t="shared" ref="BC3177" si="30652">(AR3177*AX3174+AS3177*AW3174+AT3177*AX3177+AU3177*AW3177)</f>
        <v>-0.34918118615826055</v>
      </c>
      <c r="BD3177" s="31">
        <f t="shared" ref="BD3177" si="30653">AR3177*AY3174+AT3177*AY3177-AS3177*AZ3174-AU3177*AZ3177</f>
        <v>0.94438233437358388</v>
      </c>
      <c r="BE3177" s="32">
        <f t="shared" ref="BE3177" si="30654">(AR3177*AZ3174+AS3177*AY3174+AT3177*AZ3177+AU3177*AY3177)</f>
        <v>0</v>
      </c>
      <c r="BF3177" s="8"/>
      <c r="BG3177" s="29">
        <v>0</v>
      </c>
      <c r="BH3177" s="33">
        <v>0</v>
      </c>
      <c r="BI3177" s="31">
        <v>1</v>
      </c>
      <c r="BJ3177" s="32">
        <v>0</v>
      </c>
      <c r="BL3177" s="29">
        <f t="shared" ref="BL3177" si="30655">BB3177*BG3174+BD3177*BG3177-BC3177*BH3174-BE3177*BH3177</f>
        <v>0</v>
      </c>
      <c r="BM3177" s="33">
        <f t="shared" ref="BM3177" si="30656">(BB3177*BH3174+BC3177*BG3174+BD3177*BH3177+BE3177*BG3177)</f>
        <v>-0.34918118615826055</v>
      </c>
      <c r="BN3177" s="31">
        <f t="shared" ref="BN3177" si="30657">BB3177*BI3174+BD3177*BI3177-BC3177*BJ3174-BE3177*BJ3177</f>
        <v>0.92781087898992631</v>
      </c>
      <c r="BO3177" s="32">
        <f t="shared" ref="BO3177" si="30658">(BB3177*BJ3174+BC3177*BI3174+BD3177*BJ3177+BE3177*BI3177)</f>
        <v>0</v>
      </c>
      <c r="BP3177" s="8"/>
      <c r="BQ3177" s="19">
        <f t="shared" ref="BQ3177:BQ3240" si="30659">1/$BR$8</f>
        <v>1</v>
      </c>
      <c r="BR3177" s="47">
        <v>0</v>
      </c>
      <c r="BS3177" s="48">
        <v>1</v>
      </c>
      <c r="BT3177" s="49">
        <v>0</v>
      </c>
      <c r="BV3177" s="29">
        <f t="shared" ref="BV3177" si="30660">BL3177*BQ3174+BN3177*BQ3177-BM3177*BR3174-BO3177*BR3177</f>
        <v>0.92781087898992631</v>
      </c>
      <c r="BW3177" s="33">
        <f t="shared" ref="BW3177" si="30661">(BL3177*BR3174+BM3177*BQ3174+BN3177*BR3177+BO3177*BQ3177)</f>
        <v>-0.34918118615826055</v>
      </c>
      <c r="BX3177" s="31">
        <f t="shared" ref="BX3177" si="30662">BL3177*BS3174+BN3177*BS3177-BM3177*BT3174-BO3177*BT3177</f>
        <v>0.92781087898992631</v>
      </c>
      <c r="BY3177" s="32">
        <f t="shared" ref="BY3177" si="30663">(BL3177*BT3174+BM3177*BS3174+BN3177*BT3177+BO3177*BS3177)</f>
        <v>0</v>
      </c>
      <c r="CA3177" s="50">
        <f t="shared" ref="CA3177" si="30664">(180/PI())*ATAN(-1*(BW3174+BW3177)/(BV3174+BV3177))</f>
        <v>21.947265762829172</v>
      </c>
      <c r="CC3177" s="137">
        <f t="shared" ref="CC3177" si="30665">20*LOG(((1-(10^(CA3174/20)^2)*(1-((1-CC3174)/(1+CC3174))^2))^0.5))</f>
        <v>-31.586737112337953</v>
      </c>
      <c r="CD3177" s="9"/>
      <c r="CE3177" s="38"/>
      <c r="CF3177" s="38"/>
      <c r="CG3177" s="38"/>
      <c r="CH3177" s="38"/>
    </row>
    <row r="3178" spans="2:91" ht="18.600000000000001" customHeight="1">
      <c r="CC3178" s="42"/>
    </row>
    <row r="3179" spans="2:91" ht="18.600000000000001" customHeight="1" thickBot="1">
      <c r="E3179" s="22" t="s">
        <v>4</v>
      </c>
      <c r="J3179" s="22" t="s">
        <v>5</v>
      </c>
      <c r="O3179" s="22" t="s">
        <v>6</v>
      </c>
      <c r="T3179" s="22" t="s">
        <v>7</v>
      </c>
      <c r="Y3179" s="22" t="s">
        <v>8</v>
      </c>
      <c r="AD3179" s="22" t="s">
        <v>65</v>
      </c>
      <c r="AI3179" s="22" t="s">
        <v>9</v>
      </c>
      <c r="AN3179" s="22" t="s">
        <v>66</v>
      </c>
      <c r="AS3179" s="22" t="s">
        <v>51</v>
      </c>
      <c r="AX3179" s="22" t="s">
        <v>67</v>
      </c>
      <c r="BC3179" s="22" t="s">
        <v>52</v>
      </c>
      <c r="BH3179" s="22" t="s">
        <v>68</v>
      </c>
      <c r="BM3179" s="22" t="s">
        <v>63</v>
      </c>
      <c r="BQ3179" s="23" t="s">
        <v>69</v>
      </c>
      <c r="BR3179" s="23"/>
      <c r="BS3179" s="24"/>
      <c r="BT3179" s="24"/>
      <c r="BU3179" s="24"/>
      <c r="BW3179" s="22" t="s">
        <v>64</v>
      </c>
    </row>
    <row r="3180" spans="2:91" ht="18.600000000000001" customHeight="1" thickBot="1">
      <c r="D3180" s="249" t="s">
        <v>103</v>
      </c>
      <c r="E3180" s="250"/>
      <c r="F3180" s="251" t="s">
        <v>104</v>
      </c>
      <c r="G3180" s="252"/>
      <c r="H3180" s="229"/>
      <c r="I3180" s="253" t="s">
        <v>11</v>
      </c>
      <c r="J3180" s="254"/>
      <c r="K3180" s="255" t="s">
        <v>12</v>
      </c>
      <c r="L3180" s="256"/>
      <c r="M3180" s="24"/>
      <c r="N3180" s="253" t="s">
        <v>105</v>
      </c>
      <c r="O3180" s="254"/>
      <c r="P3180" s="255" t="s">
        <v>106</v>
      </c>
      <c r="Q3180" s="256"/>
      <c r="R3180" s="24"/>
      <c r="S3180" s="249" t="s">
        <v>107</v>
      </c>
      <c r="T3180" s="250"/>
      <c r="U3180" s="251" t="s">
        <v>108</v>
      </c>
      <c r="V3180" s="252"/>
      <c r="W3180" s="8"/>
      <c r="X3180" s="253" t="s">
        <v>109</v>
      </c>
      <c r="Y3180" s="254"/>
      <c r="Z3180" s="255" t="s">
        <v>110</v>
      </c>
      <c r="AA3180" s="256"/>
      <c r="AB3180" s="8"/>
      <c r="AC3180" s="253" t="s">
        <v>111</v>
      </c>
      <c r="AD3180" s="254"/>
      <c r="AE3180" s="255" t="s">
        <v>14</v>
      </c>
      <c r="AF3180" s="256"/>
      <c r="AG3180" s="8"/>
      <c r="AH3180" s="253" t="s">
        <v>112</v>
      </c>
      <c r="AI3180" s="254"/>
      <c r="AJ3180" s="255" t="s">
        <v>113</v>
      </c>
      <c r="AK3180" s="256"/>
      <c r="AL3180" s="8"/>
      <c r="AM3180" s="249" t="s">
        <v>114</v>
      </c>
      <c r="AN3180" s="250"/>
      <c r="AO3180" s="251" t="s">
        <v>115</v>
      </c>
      <c r="AP3180" s="252"/>
      <c r="AQ3180" s="24"/>
      <c r="AR3180" s="253" t="s">
        <v>116</v>
      </c>
      <c r="AS3180" s="254"/>
      <c r="AT3180" s="255" t="s">
        <v>13</v>
      </c>
      <c r="AU3180" s="256"/>
      <c r="AV3180" s="4"/>
      <c r="AW3180" s="253" t="s">
        <v>117</v>
      </c>
      <c r="AX3180" s="254"/>
      <c r="AY3180" s="255" t="s">
        <v>118</v>
      </c>
      <c r="AZ3180" s="256"/>
      <c r="BA3180" s="8"/>
      <c r="BB3180" s="253" t="s">
        <v>119</v>
      </c>
      <c r="BC3180" s="254"/>
      <c r="BD3180" s="255" t="s">
        <v>120</v>
      </c>
      <c r="BE3180" s="256"/>
      <c r="BF3180" s="4"/>
      <c r="BG3180" s="249" t="s">
        <v>121</v>
      </c>
      <c r="BH3180" s="250"/>
      <c r="BI3180" s="251" t="s">
        <v>122</v>
      </c>
      <c r="BJ3180" s="252"/>
      <c r="BK3180" s="4"/>
      <c r="BL3180" s="253" t="s">
        <v>123</v>
      </c>
      <c r="BM3180" s="254"/>
      <c r="BN3180" s="255" t="s">
        <v>124</v>
      </c>
      <c r="BO3180" s="256"/>
      <c r="BP3180" s="4"/>
      <c r="BQ3180" s="253" t="s">
        <v>125</v>
      </c>
      <c r="BR3180" s="254"/>
      <c r="BS3180" s="255" t="s">
        <v>126</v>
      </c>
      <c r="BT3180" s="256"/>
      <c r="BU3180" s="8"/>
      <c r="BV3180" s="253" t="s">
        <v>127</v>
      </c>
      <c r="BW3180" s="254"/>
      <c r="BX3180" s="255" t="s">
        <v>128</v>
      </c>
      <c r="BY3180" s="256"/>
      <c r="CA3180" s="27" t="s">
        <v>15</v>
      </c>
      <c r="CC3180" s="133" t="s">
        <v>70</v>
      </c>
      <c r="CD3180" s="9"/>
      <c r="CE3180" s="38"/>
      <c r="CF3180" s="38"/>
      <c r="CG3180" s="38"/>
      <c r="CH3180" s="38"/>
    </row>
    <row r="3181" spans="2:91" ht="18.600000000000001" customHeight="1" thickTop="1" thickBot="1">
      <c r="B3181" s="129">
        <v>8.6000000000000103</v>
      </c>
      <c r="D3181" s="29">
        <v>1</v>
      </c>
      <c r="E3181" s="30">
        <v>0</v>
      </c>
      <c r="F3181" s="31">
        <v>0</v>
      </c>
      <c r="G3181" s="32">
        <f t="shared" ref="G3181:G3244" si="30666">-1/($E$8*$B3181)</f>
        <v>-7.664883720930224E-2</v>
      </c>
      <c r="I3181" s="29">
        <v>1</v>
      </c>
      <c r="J3181" s="33">
        <v>0</v>
      </c>
      <c r="K3181" s="31">
        <v>0</v>
      </c>
      <c r="L3181" s="32">
        <v>0</v>
      </c>
      <c r="N3181" s="29">
        <f t="shared" ref="N3181" si="30667">D3181*I3181+F3181*I3184-E3181*J3181-G3181*J3184</f>
        <v>0.98901038325161172</v>
      </c>
      <c r="O3181" s="33">
        <f t="shared" ref="O3181" si="30668">(D3181*J3181+E3181*I3181+F3181*J3184+G3181*I3184)</f>
        <v>0</v>
      </c>
      <c r="P3181" s="31">
        <f t="shared" ref="P3181" si="30669">D3181*K3181+F3181*K3184-E3181*L3181-G3181*L3184</f>
        <v>0</v>
      </c>
      <c r="Q3181" s="32">
        <f t="shared" ref="Q3181" si="30670">(D3181*L3181+E3181*K3181+F3181*L3184+G3181*K3184)</f>
        <v>-7.664883720930224E-2</v>
      </c>
      <c r="S3181" s="29">
        <v>1</v>
      </c>
      <c r="T3181" s="30">
        <v>0</v>
      </c>
      <c r="U3181" s="31">
        <v>0</v>
      </c>
      <c r="V3181" s="32">
        <f t="shared" ref="V3181:V3244" si="30671">-1/($T$8*$B3181)</f>
        <v>-0.14890348837209283</v>
      </c>
      <c r="X3181" s="29">
        <f t="shared" ref="X3181" si="30672">N3181*S3181+P3181*S3184-O3181*T3181-Q3181*T3184</f>
        <v>0.98901038325161172</v>
      </c>
      <c r="Y3181" s="33">
        <f t="shared" ref="Y3181" si="30673">(N3181*T3181+O3181*S3181+P3181*T3184+Q3181*S3184)</f>
        <v>0</v>
      </c>
      <c r="Z3181" s="31">
        <f t="shared" ref="Z3181" si="30674">N3181*U3181+P3181*U3184-O3181*V3181-Q3181*V3184</f>
        <v>0</v>
      </c>
      <c r="AA3181" s="32">
        <f t="shared" ref="AA3181" si="30675">(N3181*V3181+O3181*U3181+P3181*V3184+Q3181*U3184)</f>
        <v>-0.22391593331168769</v>
      </c>
      <c r="AB3181" s="8"/>
      <c r="AC3181" s="29">
        <v>1</v>
      </c>
      <c r="AD3181" s="33">
        <v>0</v>
      </c>
      <c r="AE3181" s="31">
        <v>0</v>
      </c>
      <c r="AF3181" s="32">
        <v>0</v>
      </c>
      <c r="AH3181" s="29">
        <f t="shared" ref="AH3181" si="30676">X3181*AC3181+Z3181*AC3184-Y3181*AD3181-AA3181*AD3184</f>
        <v>0.96402520820765869</v>
      </c>
      <c r="AI3181" s="33">
        <f t="shared" ref="AI3181" si="30677">(X3181*AD3181+Y3181*AC3181+Z3181*AD3184+AA3181*AC3184)</f>
        <v>0</v>
      </c>
      <c r="AJ3181" s="31">
        <f t="shared" ref="AJ3181" si="30678">X3181*AE3181+Z3181*AE3184-Y3181*AF3181-AA3181*AF3184</f>
        <v>0</v>
      </c>
      <c r="AK3181" s="32">
        <f t="shared" ref="AK3181" si="30679">(X3181*AF3181+Y3181*AE3181+Z3181*AF3184+AA3181*AE3184)</f>
        <v>-0.22391593331168769</v>
      </c>
      <c r="AL3181" s="8"/>
      <c r="AM3181" s="29">
        <v>1</v>
      </c>
      <c r="AN3181" s="30">
        <v>0</v>
      </c>
      <c r="AO3181" s="31">
        <v>0</v>
      </c>
      <c r="AP3181" s="32">
        <f t="shared" ref="AP3181:AP3244" si="30680">-1/($AN$8*$B3181)</f>
        <v>-0.13465465116279052</v>
      </c>
      <c r="AR3181" s="29">
        <f t="shared" ref="AR3181" si="30681">AH3181*AM3181+AJ3181*AM3184-AI3181*AN3181-AK3181*AN3184</f>
        <v>0.96402520820765869</v>
      </c>
      <c r="AS3181" s="33">
        <f t="shared" ref="AS3181" si="30682">(AH3181*AN3181+AI3181*AM3181+AJ3181*AN3184+AK3181*AM3184)</f>
        <v>0</v>
      </c>
      <c r="AT3181" s="31">
        <f t="shared" ref="AT3181" si="30683">AH3181*AO3181+AJ3181*AO3184-AI3181*AP3181-AK3181*AP3184</f>
        <v>0</v>
      </c>
      <c r="AU3181" s="32">
        <f t="shared" ref="AU3181" si="30684">(AH3181*AP3181+AI3181*AO3181+AJ3181*AP3184+AK3181*AO3184)</f>
        <v>-0.35372641143502648</v>
      </c>
      <c r="AV3181" s="8"/>
      <c r="AW3181" s="29">
        <v>1</v>
      </c>
      <c r="AX3181" s="33">
        <v>0</v>
      </c>
      <c r="AY3181" s="31">
        <v>0</v>
      </c>
      <c r="AZ3181" s="32">
        <v>0</v>
      </c>
      <c r="BB3181" s="29">
        <f t="shared" ref="BB3181" si="30685">AR3181*AW3181+AT3181*AW3184-AS3181*AX3181-AU3181*AX3184</f>
        <v>0.92814415391147254</v>
      </c>
      <c r="BC3181" s="33">
        <f t="shared" ref="BC3181" si="30686">(AR3181*AX3181+AS3181*AW3181+AT3181*AX3184+AU3181*AW3184)</f>
        <v>0</v>
      </c>
      <c r="BD3181" s="31">
        <f t="shared" ref="BD3181" si="30687">AR3181*AY3181+AT3181*AY3184-AS3181*AZ3181-AU3181*AZ3184</f>
        <v>0</v>
      </c>
      <c r="BE3181" s="32">
        <f t="shared" ref="BE3181" si="30688">(AR3181*AZ3181+AS3181*AY3181+AT3181*AZ3184+AU3181*AY3184)</f>
        <v>-0.35372641143502648</v>
      </c>
      <c r="BF3181" s="8"/>
      <c r="BG3181" s="29">
        <v>1</v>
      </c>
      <c r="BH3181" s="30">
        <v>0</v>
      </c>
      <c r="BI3181" s="31">
        <v>0</v>
      </c>
      <c r="BJ3181" s="32">
        <f t="shared" ref="BJ3181:BJ3244" si="30689">-1/($BH$8*$B3181)</f>
        <v>-4.7347674418604588E-2</v>
      </c>
      <c r="BL3181" s="29">
        <f t="shared" ref="BL3181" si="30690">BB3181*BG3181+BD3181*BG3184-BC3181*BH3181-BE3181*BH3184</f>
        <v>0.92814415391147254</v>
      </c>
      <c r="BM3181" s="33">
        <f t="shared" ref="BM3181" si="30691">(BB3181*BH3181+BC3181*BG3181+BD3181*BH3184+BE3181*BG3184)</f>
        <v>0</v>
      </c>
      <c r="BN3181" s="31">
        <f t="shared" ref="BN3181" si="30692">BB3181*BI3181+BD3181*BI3184-BC3181*BJ3181-BE3181*BJ3184</f>
        <v>0</v>
      </c>
      <c r="BO3181" s="32">
        <f t="shared" ref="BO3181" si="30693">(BB3181*BJ3181+BC3181*BI3181+BD3181*BJ3184+BE3181*BI3184)</f>
        <v>-0.39767187864795811</v>
      </c>
      <c r="BP3181" s="8"/>
      <c r="BQ3181" s="34">
        <v>1</v>
      </c>
      <c r="BR3181" s="35">
        <v>0</v>
      </c>
      <c r="BS3181" s="11">
        <v>0</v>
      </c>
      <c r="BT3181" s="36">
        <v>0</v>
      </c>
      <c r="BV3181" s="29">
        <f t="shared" ref="BV3181" si="30694">BL3181*BQ3181+BN3181*BQ3184-BM3181*BR3181-BO3181*BR3184</f>
        <v>0.92814415391147254</v>
      </c>
      <c r="BW3181" s="33">
        <f t="shared" ref="BW3181" si="30695">(BL3181*BR3181+BM3181*BQ3181+BN3181*BR3184+BO3181*BQ3184)</f>
        <v>-0.39767187864795811</v>
      </c>
      <c r="BX3181" s="31">
        <f t="shared" ref="BX3181" si="30696">BL3181*BS3181+BN3181*BS3184-BM3181*BT3181-BO3181*BT3184</f>
        <v>0</v>
      </c>
      <c r="BY3181" s="32">
        <f t="shared" ref="BY3181" si="30697">(BL3181*BT3181+BM3181*BS3181+BN3181*BT3184+BO3181*BS3184)</f>
        <v>-0.39767187864795811</v>
      </c>
      <c r="CA3181" s="37">
        <f t="shared" ref="CA3181" si="30698">20*LOG(((1+$BR$8)/$BR$8)/((BV3181+BV3184)^2+(BW3181+BW3184)^2)^0.5)</f>
        <v>-2.6352164689450552E-3</v>
      </c>
      <c r="CC3181" s="134">
        <f t="shared" ref="CC3181" si="30699">((BV3181^2+BW3181^2)^0.5)/((BV3184^2+BW3184^2)^0.5)</f>
        <v>1.0185299277270963</v>
      </c>
      <c r="CD3181" s="9"/>
      <c r="CE3181" s="38"/>
      <c r="CF3181" s="38"/>
      <c r="CG3181" s="38"/>
      <c r="CH3181" s="38"/>
      <c r="CM3181" s="129">
        <v>8.5800000000000107</v>
      </c>
    </row>
    <row r="3182" spans="2:91" ht="18.600000000000001" customHeight="1" thickBot="1">
      <c r="D3182" s="39"/>
      <c r="G3182" s="40"/>
      <c r="I3182" s="39"/>
      <c r="L3182" s="40"/>
      <c r="N3182" s="39"/>
      <c r="Q3182" s="40"/>
      <c r="S3182" s="39"/>
      <c r="V3182" s="40"/>
      <c r="X3182" s="39"/>
      <c r="AA3182" s="40"/>
      <c r="AC3182" s="39"/>
      <c r="AF3182" s="40"/>
      <c r="AH3182" s="39"/>
      <c r="AK3182" s="40"/>
      <c r="AM3182" s="39"/>
      <c r="AP3182" s="40"/>
      <c r="AR3182" s="39"/>
      <c r="AU3182" s="40"/>
      <c r="AW3182" s="39"/>
      <c r="AZ3182" s="40"/>
      <c r="BB3182" s="39"/>
      <c r="BE3182" s="40"/>
      <c r="BG3182" s="39"/>
      <c r="BJ3182" s="40"/>
      <c r="BL3182" s="39"/>
      <c r="BO3182" s="40"/>
      <c r="BQ3182" s="34"/>
      <c r="BR3182" s="11"/>
      <c r="BS3182" s="11"/>
      <c r="BT3182" s="41"/>
      <c r="BV3182" s="39"/>
      <c r="BY3182" s="40"/>
      <c r="CC3182" s="135"/>
      <c r="CD3182" s="9"/>
      <c r="CE3182" s="38"/>
      <c r="CF3182" s="38"/>
      <c r="CG3182" s="38"/>
      <c r="CH3182" s="38"/>
    </row>
    <row r="3183" spans="2:91" ht="18.600000000000001" customHeight="1" thickBot="1">
      <c r="D3183" s="258" t="s">
        <v>129</v>
      </c>
      <c r="E3183" s="259"/>
      <c r="F3183" s="260" t="s">
        <v>130</v>
      </c>
      <c r="G3183" s="261"/>
      <c r="H3183" s="229"/>
      <c r="I3183" s="258" t="s">
        <v>131</v>
      </c>
      <c r="J3183" s="259"/>
      <c r="K3183" s="260" t="s">
        <v>132</v>
      </c>
      <c r="L3183" s="261"/>
      <c r="N3183" s="253" t="s">
        <v>133</v>
      </c>
      <c r="O3183" s="254"/>
      <c r="P3183" s="255" t="s">
        <v>134</v>
      </c>
      <c r="Q3183" s="256"/>
      <c r="S3183" s="258" t="s">
        <v>135</v>
      </c>
      <c r="T3183" s="259"/>
      <c r="U3183" s="260" t="s">
        <v>136</v>
      </c>
      <c r="V3183" s="261"/>
      <c r="W3183" s="8"/>
      <c r="X3183" s="253" t="s">
        <v>137</v>
      </c>
      <c r="Y3183" s="254"/>
      <c r="Z3183" s="255" t="s">
        <v>138</v>
      </c>
      <c r="AA3183" s="256"/>
      <c r="AB3183" s="8"/>
      <c r="AC3183" s="258" t="s">
        <v>139</v>
      </c>
      <c r="AD3183" s="259"/>
      <c r="AE3183" s="260" t="s">
        <v>140</v>
      </c>
      <c r="AF3183" s="261"/>
      <c r="AG3183" s="8"/>
      <c r="AH3183" s="253" t="s">
        <v>141</v>
      </c>
      <c r="AI3183" s="254"/>
      <c r="AJ3183" s="255" t="s">
        <v>142</v>
      </c>
      <c r="AK3183" s="256"/>
      <c r="AL3183" s="8"/>
      <c r="AM3183" s="258" t="s">
        <v>143</v>
      </c>
      <c r="AN3183" s="259"/>
      <c r="AO3183" s="260" t="s">
        <v>144</v>
      </c>
      <c r="AP3183" s="261"/>
      <c r="AR3183" s="253" t="s">
        <v>145</v>
      </c>
      <c r="AS3183" s="254"/>
      <c r="AT3183" s="255" t="s">
        <v>146</v>
      </c>
      <c r="AU3183" s="256"/>
      <c r="AV3183" s="4"/>
      <c r="AW3183" s="258" t="s">
        <v>147</v>
      </c>
      <c r="AX3183" s="259"/>
      <c r="AY3183" s="260" t="s">
        <v>148</v>
      </c>
      <c r="AZ3183" s="261"/>
      <c r="BA3183" s="8"/>
      <c r="BB3183" s="253" t="s">
        <v>149</v>
      </c>
      <c r="BC3183" s="254"/>
      <c r="BD3183" s="255" t="s">
        <v>150</v>
      </c>
      <c r="BE3183" s="256"/>
      <c r="BF3183" s="4"/>
      <c r="BG3183" s="258" t="s">
        <v>151</v>
      </c>
      <c r="BH3183" s="259"/>
      <c r="BI3183" s="260" t="s">
        <v>152</v>
      </c>
      <c r="BJ3183" s="261"/>
      <c r="BK3183" s="4"/>
      <c r="BL3183" s="253" t="s">
        <v>153</v>
      </c>
      <c r="BM3183" s="254"/>
      <c r="BN3183" s="255" t="s">
        <v>154</v>
      </c>
      <c r="BO3183" s="256"/>
      <c r="BP3183" s="4"/>
      <c r="BQ3183" s="258" t="s">
        <v>155</v>
      </c>
      <c r="BR3183" s="259"/>
      <c r="BS3183" s="260" t="s">
        <v>156</v>
      </c>
      <c r="BT3183" s="261"/>
      <c r="BU3183" s="8"/>
      <c r="BV3183" s="253" t="s">
        <v>157</v>
      </c>
      <c r="BW3183" s="254"/>
      <c r="BX3183" s="255" t="s">
        <v>158</v>
      </c>
      <c r="BY3183" s="256"/>
      <c r="CA3183" s="46" t="s">
        <v>16</v>
      </c>
      <c r="CC3183" s="136" t="s">
        <v>71</v>
      </c>
      <c r="CD3183" s="9"/>
      <c r="CE3183" s="38"/>
      <c r="CF3183" s="38"/>
      <c r="CG3183" s="38"/>
      <c r="CH3183" s="38"/>
    </row>
    <row r="3184" spans="2:91" ht="18.600000000000001" customHeight="1" thickTop="1" thickBot="1">
      <c r="D3184" s="29">
        <v>0</v>
      </c>
      <c r="E3184" s="33">
        <v>0</v>
      </c>
      <c r="F3184" s="31">
        <v>1</v>
      </c>
      <c r="G3184" s="32">
        <v>0</v>
      </c>
      <c r="I3184" s="29">
        <v>0</v>
      </c>
      <c r="J3184" s="33">
        <f t="shared" ref="J3184" si="30700">IF(0=(1-$J$8*$K$8*$B3181^2),10^14,$B3181*$J$8/(1-$J$8*$K$8*$B3181^2))</f>
        <v>-0.14337617044834358</v>
      </c>
      <c r="K3184" s="31">
        <v>1</v>
      </c>
      <c r="L3184" s="32">
        <v>0</v>
      </c>
      <c r="N3184" s="29">
        <f t="shared" ref="N3184" si="30701">D3184*I3181+F3184*I3184-E3184*J3181-G3184*J3184</f>
        <v>0</v>
      </c>
      <c r="O3184" s="33">
        <f t="shared" ref="O3184" si="30702">(D3184*J3181+E3184*I3181+F3184*J3184+G3184*I3184)</f>
        <v>-0.14337617044834358</v>
      </c>
      <c r="P3184" s="31">
        <f t="shared" ref="P3184" si="30703">D3184*K3181+F3184*K3184-E3184*L3181-G3184*L3184</f>
        <v>1</v>
      </c>
      <c r="Q3184" s="32">
        <f t="shared" ref="Q3184" si="30704">(D3184*L3181+E3184*K3181+F3184*L3184+G3184*K3184)</f>
        <v>0</v>
      </c>
      <c r="S3184" s="29">
        <v>0</v>
      </c>
      <c r="T3184" s="33">
        <v>0</v>
      </c>
      <c r="U3184" s="31">
        <v>1</v>
      </c>
      <c r="V3184" s="32">
        <v>0</v>
      </c>
      <c r="X3184" s="29">
        <f t="shared" ref="X3184" si="30705">N3184*S3181+P3184*S3184-O3184*T3181-Q3184*T3184</f>
        <v>0</v>
      </c>
      <c r="Y3184" s="33">
        <f t="shared" ref="Y3184" si="30706">(N3184*T3181+O3184*S3181+P3184*T3184+Q3184*S3184)</f>
        <v>-0.14337617044834358</v>
      </c>
      <c r="Z3184" s="31">
        <f t="shared" ref="Z3184" si="30707">N3184*U3181+P3184*U3184-O3184*V3181-Q3184*V3184</f>
        <v>0.97865078807080985</v>
      </c>
      <c r="AA3184" s="32">
        <f t="shared" ref="AA3184" si="30708">(N3184*V3181+O3184*U3181+P3184*V3184+Q3184*U3184)</f>
        <v>0</v>
      </c>
      <c r="AB3184" s="8"/>
      <c r="AC3184" s="29">
        <v>0</v>
      </c>
      <c r="AD3184" s="33">
        <f t="shared" ref="AD3184" si="30709">IF(0=(1-$AD$8*$AE$8*$B3181^2),10^14,$B3181*$AD$8/(1-$AD$8*$AE$8*$B3181^2))</f>
        <v>-0.11158283680140828</v>
      </c>
      <c r="AE3184" s="31">
        <v>1</v>
      </c>
      <c r="AF3184" s="32">
        <v>0</v>
      </c>
      <c r="AH3184" s="29">
        <f t="shared" ref="AH3184" si="30710">X3184*AC3181+Z3184*AC3184-Y3184*AD3181-AA3184*AD3184</f>
        <v>0</v>
      </c>
      <c r="AI3184" s="33">
        <f t="shared" ref="AI3184" si="30711">(X3184*AD3181+Y3184*AC3181+Z3184*AD3184+AA3184*AC3184)</f>
        <v>-0.25257680161921836</v>
      </c>
      <c r="AJ3184" s="31">
        <f t="shared" ref="AJ3184" si="30712">X3184*AE3181+Z3184*AE3184-Y3184*AF3181-AA3184*AF3184</f>
        <v>0.97865078807080985</v>
      </c>
      <c r="AK3184" s="32">
        <f t="shared" ref="AK3184" si="30713">(X3184*AF3181+Y3184*AE3181+Z3184*AF3184+AA3184*AE3184)</f>
        <v>0</v>
      </c>
      <c r="AL3184" s="8"/>
      <c r="AM3184" s="29">
        <v>0</v>
      </c>
      <c r="AN3184" s="33">
        <v>0</v>
      </c>
      <c r="AO3184" s="31">
        <v>1</v>
      </c>
      <c r="AP3184" s="32">
        <v>0</v>
      </c>
      <c r="AR3184" s="29">
        <f t="shared" ref="AR3184" si="30714">AH3184*AM3181+AJ3184*AM3184-AI3184*AN3181-AK3184*AN3184</f>
        <v>0</v>
      </c>
      <c r="AS3184" s="33">
        <f t="shared" ref="AS3184" si="30715">(AH3184*AN3181+AI3184*AM3181+AJ3184*AN3184+AK3184*AM3184)</f>
        <v>-0.25257680161921836</v>
      </c>
      <c r="AT3184" s="31">
        <f t="shared" ref="AT3184" si="30716">AH3184*AO3181+AJ3184*AO3184-AI3184*AP3181-AK3184*AP3184</f>
        <v>0.94464014695696064</v>
      </c>
      <c r="AU3184" s="32">
        <f t="shared" ref="AU3184" si="30717">(AH3184*AP3181+AI3184*AO3181+AJ3184*AP3184+AK3184*AO3184)</f>
        <v>0</v>
      </c>
      <c r="AV3184" s="8"/>
      <c r="AW3184" s="29">
        <v>0</v>
      </c>
      <c r="AX3184" s="33">
        <f t="shared" ref="AX3184" si="30718">IF(0=(1-$AX$8*$AY$8*$B3181^2),10^14,$B3181*$AX$8/(1-$AX$8*$AY$8*$B3181^2))</f>
        <v>-0.10143730616727482</v>
      </c>
      <c r="AY3184" s="31">
        <v>1</v>
      </c>
      <c r="AZ3184" s="32">
        <v>0</v>
      </c>
      <c r="BB3184" s="29">
        <f t="shared" ref="BB3184" si="30719">AR3184*AW3181+AT3184*AW3184-AS3184*AX3181-AU3184*AX3184</f>
        <v>0</v>
      </c>
      <c r="BC3184" s="33">
        <f t="shared" ref="BC3184" si="30720">(AR3184*AX3181+AS3184*AW3181+AT3184*AX3184+AU3184*AW3184)</f>
        <v>-0.34839855342399106</v>
      </c>
      <c r="BD3184" s="31">
        <f t="shared" ref="BD3184" si="30721">AR3184*AY3181+AT3184*AY3184-AS3184*AZ3181-AU3184*AZ3184</f>
        <v>0.94464014695696064</v>
      </c>
      <c r="BE3184" s="32">
        <f t="shared" ref="BE3184" si="30722">(AR3184*AZ3181+AS3184*AY3181+AT3184*AZ3184+AU3184*AY3184)</f>
        <v>0</v>
      </c>
      <c r="BF3184" s="8"/>
      <c r="BG3184" s="29">
        <v>0</v>
      </c>
      <c r="BH3184" s="33">
        <v>0</v>
      </c>
      <c r="BI3184" s="31">
        <v>1</v>
      </c>
      <c r="BJ3184" s="32">
        <v>0</v>
      </c>
      <c r="BL3184" s="29">
        <f t="shared" ref="BL3184" si="30723">BB3184*BG3181+BD3184*BG3184-BC3184*BH3181-BE3184*BH3184</f>
        <v>0</v>
      </c>
      <c r="BM3184" s="33">
        <f t="shared" ref="BM3184" si="30724">(BB3184*BH3181+BC3184*BG3181+BD3184*BH3184+BE3184*BG3184)</f>
        <v>-0.34839855342399106</v>
      </c>
      <c r="BN3184" s="31">
        <f t="shared" ref="BN3184" si="30725">BB3184*BI3181+BD3184*BI3184-BC3184*BJ3181-BE3184*BJ3184</f>
        <v>0.92814428568152874</v>
      </c>
      <c r="BO3184" s="32">
        <f t="shared" ref="BO3184" si="30726">(BB3184*BJ3181+BC3184*BI3181+BD3184*BJ3184+BE3184*BI3184)</f>
        <v>0</v>
      </c>
      <c r="BP3184" s="8"/>
      <c r="BQ3184" s="19">
        <f t="shared" ref="BQ3184:BQ3247" si="30727">1/$BR$8</f>
        <v>1</v>
      </c>
      <c r="BR3184" s="47">
        <v>0</v>
      </c>
      <c r="BS3184" s="48">
        <v>1</v>
      </c>
      <c r="BT3184" s="49">
        <v>0</v>
      </c>
      <c r="BV3184" s="29">
        <f t="shared" ref="BV3184" si="30728">BL3184*BQ3181+BN3184*BQ3184-BM3184*BR3181-BO3184*BR3184</f>
        <v>0.92814428568152874</v>
      </c>
      <c r="BW3184" s="33">
        <f t="shared" ref="BW3184" si="30729">(BL3184*BR3181+BM3184*BQ3181+BN3184*BR3184+BO3184*BQ3184)</f>
        <v>-0.34839855342399106</v>
      </c>
      <c r="BX3184" s="31">
        <f t="shared" ref="BX3184" si="30730">BL3184*BS3181+BN3184*BS3184-BM3184*BT3181-BO3184*BT3184</f>
        <v>0.92814428568152874</v>
      </c>
      <c r="BY3184" s="32">
        <f t="shared" ref="BY3184" si="30731">(BL3184*BT3181+BM3184*BS3181+BN3184*BT3184+BO3184*BS3184)</f>
        <v>0</v>
      </c>
      <c r="CA3184" s="50">
        <f t="shared" ref="CA3184" si="30732">(180/PI())*ATAN(-1*(BW3181+BW3184)/(BV3181+BV3184))</f>
        <v>21.895941422562778</v>
      </c>
      <c r="CC3184" s="137">
        <f t="shared" ref="CC3184" si="30733">20*LOG(((1-(10^(CA3181/20)^2)*(1-((1-CC3181)/(1+CC3181))^2))^0.5))</f>
        <v>-31.606372143262838</v>
      </c>
      <c r="CD3184" s="9"/>
      <c r="CE3184" s="38"/>
      <c r="CF3184" s="38"/>
      <c r="CG3184" s="38"/>
      <c r="CH3184" s="38"/>
    </row>
    <row r="3185" spans="2:91" ht="18.600000000000001" customHeight="1">
      <c r="CC3185" s="42"/>
    </row>
    <row r="3186" spans="2:91" ht="18.600000000000001" customHeight="1" thickBot="1">
      <c r="E3186" s="22" t="s">
        <v>4</v>
      </c>
      <c r="J3186" s="22" t="s">
        <v>5</v>
      </c>
      <c r="O3186" s="22" t="s">
        <v>6</v>
      </c>
      <c r="T3186" s="22" t="s">
        <v>7</v>
      </c>
      <c r="Y3186" s="22" t="s">
        <v>8</v>
      </c>
      <c r="AD3186" s="22" t="s">
        <v>65</v>
      </c>
      <c r="AI3186" s="22" t="s">
        <v>9</v>
      </c>
      <c r="AN3186" s="22" t="s">
        <v>66</v>
      </c>
      <c r="AS3186" s="22" t="s">
        <v>51</v>
      </c>
      <c r="AX3186" s="22" t="s">
        <v>67</v>
      </c>
      <c r="BC3186" s="22" t="s">
        <v>52</v>
      </c>
      <c r="BH3186" s="22" t="s">
        <v>68</v>
      </c>
      <c r="BM3186" s="22" t="s">
        <v>63</v>
      </c>
      <c r="BQ3186" s="23" t="s">
        <v>69</v>
      </c>
      <c r="BR3186" s="23"/>
      <c r="BS3186" s="24"/>
      <c r="BT3186" s="24"/>
      <c r="BU3186" s="24"/>
      <c r="BW3186" s="22" t="s">
        <v>64</v>
      </c>
    </row>
    <row r="3187" spans="2:91" ht="18.600000000000001" customHeight="1" thickBot="1">
      <c r="D3187" s="249" t="s">
        <v>103</v>
      </c>
      <c r="E3187" s="250"/>
      <c r="F3187" s="251" t="s">
        <v>104</v>
      </c>
      <c r="G3187" s="252"/>
      <c r="H3187" s="229"/>
      <c r="I3187" s="253" t="s">
        <v>11</v>
      </c>
      <c r="J3187" s="254"/>
      <c r="K3187" s="255" t="s">
        <v>12</v>
      </c>
      <c r="L3187" s="256"/>
      <c r="M3187" s="24"/>
      <c r="N3187" s="253" t="s">
        <v>105</v>
      </c>
      <c r="O3187" s="254"/>
      <c r="P3187" s="255" t="s">
        <v>106</v>
      </c>
      <c r="Q3187" s="256"/>
      <c r="R3187" s="24"/>
      <c r="S3187" s="249" t="s">
        <v>107</v>
      </c>
      <c r="T3187" s="250"/>
      <c r="U3187" s="251" t="s">
        <v>108</v>
      </c>
      <c r="V3187" s="252"/>
      <c r="W3187" s="8"/>
      <c r="X3187" s="253" t="s">
        <v>109</v>
      </c>
      <c r="Y3187" s="254"/>
      <c r="Z3187" s="255" t="s">
        <v>110</v>
      </c>
      <c r="AA3187" s="256"/>
      <c r="AB3187" s="8"/>
      <c r="AC3187" s="253" t="s">
        <v>111</v>
      </c>
      <c r="AD3187" s="254"/>
      <c r="AE3187" s="255" t="s">
        <v>14</v>
      </c>
      <c r="AF3187" s="256"/>
      <c r="AG3187" s="8"/>
      <c r="AH3187" s="253" t="s">
        <v>112</v>
      </c>
      <c r="AI3187" s="254"/>
      <c r="AJ3187" s="255" t="s">
        <v>113</v>
      </c>
      <c r="AK3187" s="256"/>
      <c r="AL3187" s="8"/>
      <c r="AM3187" s="249" t="s">
        <v>114</v>
      </c>
      <c r="AN3187" s="250"/>
      <c r="AO3187" s="251" t="s">
        <v>115</v>
      </c>
      <c r="AP3187" s="252"/>
      <c r="AQ3187" s="24"/>
      <c r="AR3187" s="253" t="s">
        <v>116</v>
      </c>
      <c r="AS3187" s="254"/>
      <c r="AT3187" s="255" t="s">
        <v>13</v>
      </c>
      <c r="AU3187" s="256"/>
      <c r="AV3187" s="4"/>
      <c r="AW3187" s="253" t="s">
        <v>117</v>
      </c>
      <c r="AX3187" s="254"/>
      <c r="AY3187" s="255" t="s">
        <v>118</v>
      </c>
      <c r="AZ3187" s="256"/>
      <c r="BA3187" s="8"/>
      <c r="BB3187" s="253" t="s">
        <v>119</v>
      </c>
      <c r="BC3187" s="254"/>
      <c r="BD3187" s="255" t="s">
        <v>120</v>
      </c>
      <c r="BE3187" s="256"/>
      <c r="BF3187" s="4"/>
      <c r="BG3187" s="249" t="s">
        <v>121</v>
      </c>
      <c r="BH3187" s="250"/>
      <c r="BI3187" s="251" t="s">
        <v>122</v>
      </c>
      <c r="BJ3187" s="252"/>
      <c r="BK3187" s="4"/>
      <c r="BL3187" s="253" t="s">
        <v>123</v>
      </c>
      <c r="BM3187" s="254"/>
      <c r="BN3187" s="255" t="s">
        <v>124</v>
      </c>
      <c r="BO3187" s="256"/>
      <c r="BP3187" s="4"/>
      <c r="BQ3187" s="253" t="s">
        <v>125</v>
      </c>
      <c r="BR3187" s="254"/>
      <c r="BS3187" s="255" t="s">
        <v>126</v>
      </c>
      <c r="BT3187" s="256"/>
      <c r="BU3187" s="8"/>
      <c r="BV3187" s="253" t="s">
        <v>127</v>
      </c>
      <c r="BW3187" s="254"/>
      <c r="BX3187" s="255" t="s">
        <v>128</v>
      </c>
      <c r="BY3187" s="256"/>
      <c r="CA3187" s="27" t="s">
        <v>15</v>
      </c>
      <c r="CC3187" s="133" t="s">
        <v>70</v>
      </c>
      <c r="CD3187" s="9"/>
      <c r="CE3187" s="38"/>
      <c r="CF3187" s="38"/>
      <c r="CG3187" s="38"/>
      <c r="CH3187" s="38"/>
    </row>
    <row r="3188" spans="2:91" ht="18.600000000000001" customHeight="1" thickTop="1" thickBot="1">
      <c r="B3188" s="129">
        <v>8.6200000000000099</v>
      </c>
      <c r="D3188" s="29">
        <v>1</v>
      </c>
      <c r="E3188" s="30">
        <v>0</v>
      </c>
      <c r="F3188" s="31">
        <v>0</v>
      </c>
      <c r="G3188" s="32">
        <f t="shared" ref="G3188:G3251" si="30734">-1/($E$8*$B3188)</f>
        <v>-7.6470997679814301E-2</v>
      </c>
      <c r="I3188" s="29">
        <v>1</v>
      </c>
      <c r="J3188" s="33">
        <v>0</v>
      </c>
      <c r="K3188" s="31">
        <v>0</v>
      </c>
      <c r="L3188" s="32">
        <v>0</v>
      </c>
      <c r="N3188" s="29">
        <f t="shared" ref="N3188" si="30735">D3188*I3188+F3188*I3191-E3188*J3188-G3188*J3191</f>
        <v>0.98906142568372979</v>
      </c>
      <c r="O3188" s="33">
        <f t="shared" ref="O3188" si="30736">(D3188*J3188+E3188*I3188+F3188*J3191+G3188*I3191)</f>
        <v>0</v>
      </c>
      <c r="P3188" s="31">
        <f t="shared" ref="P3188" si="30737">D3188*K3188+F3188*K3191-E3188*L3188-G3188*L3191</f>
        <v>0</v>
      </c>
      <c r="Q3188" s="32">
        <f t="shared" ref="Q3188" si="30738">(D3188*L3188+E3188*K3188+F3188*L3191+G3188*K3191)</f>
        <v>-7.6470997679814301E-2</v>
      </c>
      <c r="S3188" s="29">
        <v>1</v>
      </c>
      <c r="T3188" s="30">
        <v>0</v>
      </c>
      <c r="U3188" s="31">
        <v>0</v>
      </c>
      <c r="V3188" s="32">
        <f t="shared" ref="V3188:V3251" si="30739">-1/($T$8*$B3188)</f>
        <v>-0.14855800464037106</v>
      </c>
      <c r="X3188" s="29">
        <f t="shared" ref="X3188" si="30740">N3188*S3188+P3188*S3191-O3188*T3188-Q3188*T3191</f>
        <v>0.98906142568372979</v>
      </c>
      <c r="Y3188" s="33">
        <f t="shared" ref="Y3188" si="30741">(N3188*T3188+O3188*S3188+P3188*T3191+Q3188*S3191)</f>
        <v>0</v>
      </c>
      <c r="Z3188" s="31">
        <f t="shared" ref="Z3188" si="30742">N3188*U3188+P3188*U3191-O3188*V3188-Q3188*V3191</f>
        <v>0</v>
      </c>
      <c r="AA3188" s="32">
        <f t="shared" ref="AA3188" si="30743">(N3188*V3188+O3188*U3188+P3188*V3191+Q3188*U3191)</f>
        <v>-0.22340398954614984</v>
      </c>
      <c r="AB3188" s="8"/>
      <c r="AC3188" s="29">
        <v>1</v>
      </c>
      <c r="AD3188" s="33">
        <v>0</v>
      </c>
      <c r="AE3188" s="31">
        <v>0</v>
      </c>
      <c r="AF3188" s="32">
        <v>0</v>
      </c>
      <c r="AH3188" s="29">
        <f t="shared" ref="AH3188" si="30744">X3188*AC3188+Z3188*AC3191-Y3188*AD3188-AA3188*AD3191</f>
        <v>0.96419210491384666</v>
      </c>
      <c r="AI3188" s="33">
        <f t="shared" ref="AI3188" si="30745">(X3188*AD3188+Y3188*AC3188+Z3188*AD3191+AA3188*AC3191)</f>
        <v>0</v>
      </c>
      <c r="AJ3188" s="31">
        <f t="shared" ref="AJ3188" si="30746">X3188*AE3188+Z3188*AE3191-Y3188*AF3188-AA3188*AF3191</f>
        <v>0</v>
      </c>
      <c r="AK3188" s="32">
        <f t="shared" ref="AK3188" si="30747">(X3188*AF3188+Y3188*AE3188+Z3188*AF3191+AA3188*AE3191)</f>
        <v>-0.22340398954614984</v>
      </c>
      <c r="AL3188" s="8"/>
      <c r="AM3188" s="29">
        <v>1</v>
      </c>
      <c r="AN3188" s="30">
        <v>0</v>
      </c>
      <c r="AO3188" s="31">
        <v>0</v>
      </c>
      <c r="AP3188" s="32">
        <f t="shared" ref="AP3188:AP3251" si="30748">-1/($AN$8*$B3188)</f>
        <v>-0.1343422273781901</v>
      </c>
      <c r="AR3188" s="29">
        <f t="shared" ref="AR3188" si="30749">AH3188*AM3188+AJ3188*AM3191-AI3188*AN3188-AK3188*AN3191</f>
        <v>0.96419210491384666</v>
      </c>
      <c r="AS3188" s="33">
        <f t="shared" ref="AS3188" si="30750">(AH3188*AN3188+AI3188*AM3188+AJ3188*AN3191+AK3188*AM3191)</f>
        <v>0</v>
      </c>
      <c r="AT3188" s="31">
        <f t="shared" ref="AT3188" si="30751">AH3188*AO3188+AJ3188*AO3191-AI3188*AP3188-AK3188*AP3191</f>
        <v>0</v>
      </c>
      <c r="AU3188" s="32">
        <f t="shared" ref="AU3188" si="30752">(AH3188*AP3188+AI3188*AO3188+AJ3188*AP3191+AK3188*AO3191)</f>
        <v>-0.35293570454074152</v>
      </c>
      <c r="AV3188" s="8"/>
      <c r="AW3188" s="29">
        <v>1</v>
      </c>
      <c r="AX3188" s="33">
        <v>0</v>
      </c>
      <c r="AY3188" s="31">
        <v>0</v>
      </c>
      <c r="AZ3188" s="32">
        <v>0</v>
      </c>
      <c r="BB3188" s="29">
        <f t="shared" ref="BB3188" si="30753">AR3188*AW3188+AT3188*AW3191-AS3188*AX3188-AU3188*AX3191</f>
        <v>0.92847526152498516</v>
      </c>
      <c r="BC3188" s="33">
        <f t="shared" ref="BC3188" si="30754">(AR3188*AX3188+AS3188*AW3188+AT3188*AX3191+AU3188*AW3191)</f>
        <v>0</v>
      </c>
      <c r="BD3188" s="31">
        <f t="shared" ref="BD3188" si="30755">AR3188*AY3188+AT3188*AY3191-AS3188*AZ3188-AU3188*AZ3191</f>
        <v>0</v>
      </c>
      <c r="BE3188" s="32">
        <f t="shared" ref="BE3188" si="30756">(AR3188*AZ3188+AS3188*AY3188+AT3188*AZ3191+AU3188*AY3191)</f>
        <v>-0.35293570454074152</v>
      </c>
      <c r="BF3188" s="8"/>
      <c r="BG3188" s="29">
        <v>1</v>
      </c>
      <c r="BH3188" s="30">
        <v>0</v>
      </c>
      <c r="BI3188" s="31">
        <v>0</v>
      </c>
      <c r="BJ3188" s="32">
        <f t="shared" ref="BJ3188:BJ3251" si="30757">-1/($BH$8*$B3188)</f>
        <v>-4.7237819025521981E-2</v>
      </c>
      <c r="BL3188" s="29">
        <f t="shared" ref="BL3188" si="30758">BB3188*BG3188+BD3188*BG3191-BC3188*BH3188-BE3188*BH3191</f>
        <v>0.92847526152498516</v>
      </c>
      <c r="BM3188" s="33">
        <f t="shared" ref="BM3188" si="30759">(BB3188*BH3188+BC3188*BG3188+BD3188*BH3191+BE3188*BG3191)</f>
        <v>0</v>
      </c>
      <c r="BN3188" s="31">
        <f t="shared" ref="BN3188" si="30760">BB3188*BI3188+BD3188*BI3191-BC3188*BJ3188-BE3188*BJ3191</f>
        <v>0</v>
      </c>
      <c r="BO3188" s="32">
        <f t="shared" ref="BO3188" si="30761">(BB3188*BJ3188+BC3188*BI3188+BD3188*BJ3191+BE3188*BI3191)</f>
        <v>-0.39679485091433297</v>
      </c>
      <c r="BP3188" s="8"/>
      <c r="BQ3188" s="34">
        <v>1</v>
      </c>
      <c r="BR3188" s="35">
        <v>0</v>
      </c>
      <c r="BS3188" s="11">
        <v>0</v>
      </c>
      <c r="BT3188" s="36">
        <v>0</v>
      </c>
      <c r="BV3188" s="29">
        <f t="shared" ref="BV3188" si="30762">BL3188*BQ3188+BN3188*BQ3191-BM3188*BR3188-BO3188*BR3191</f>
        <v>0.92847526152498516</v>
      </c>
      <c r="BW3188" s="33">
        <f t="shared" ref="BW3188" si="30763">(BL3188*BR3188+BM3188*BQ3188+BN3188*BR3191+BO3188*BQ3191)</f>
        <v>-0.39679485091433297</v>
      </c>
      <c r="BX3188" s="31">
        <f t="shared" ref="BX3188" si="30764">BL3188*BS3188+BN3188*BS3191-BM3188*BT3188-BO3188*BT3191</f>
        <v>0</v>
      </c>
      <c r="BY3188" s="32">
        <f t="shared" ref="BY3188" si="30765">(BL3188*BT3188+BM3188*BS3188+BN3188*BT3191+BO3188*BS3191)</f>
        <v>-0.39679485091433297</v>
      </c>
      <c r="CA3188" s="37">
        <f t="shared" ref="CA3188" si="30766">20*LOG(((1+$BR$8)/$BR$8)/((BV3188+BV3191)^2+(BW3188+BW3191)^2)^0.5)</f>
        <v>-2.6247667361974838E-3</v>
      </c>
      <c r="CC3188" s="134">
        <f t="shared" ref="CC3188" si="30767">((BV3188^2+BW3188^2)^0.5)/((BV3191^2+BW3191^2)^0.5)</f>
        <v>1.0184514452189106</v>
      </c>
      <c r="CD3188" s="9"/>
      <c r="CE3188" s="38"/>
      <c r="CF3188" s="38"/>
      <c r="CG3188" s="38"/>
      <c r="CH3188" s="38"/>
      <c r="CM3188" s="129">
        <v>8.6000000000000103</v>
      </c>
    </row>
    <row r="3189" spans="2:91" ht="18.600000000000001" customHeight="1" thickBot="1">
      <c r="D3189" s="39"/>
      <c r="G3189" s="40"/>
      <c r="I3189" s="39"/>
      <c r="L3189" s="40"/>
      <c r="N3189" s="39"/>
      <c r="Q3189" s="40"/>
      <c r="S3189" s="39"/>
      <c r="V3189" s="40"/>
      <c r="X3189" s="39"/>
      <c r="AA3189" s="40"/>
      <c r="AC3189" s="39"/>
      <c r="AF3189" s="40"/>
      <c r="AH3189" s="39"/>
      <c r="AK3189" s="40"/>
      <c r="AM3189" s="39"/>
      <c r="AP3189" s="40"/>
      <c r="AR3189" s="39"/>
      <c r="AU3189" s="40"/>
      <c r="AW3189" s="39"/>
      <c r="AZ3189" s="40"/>
      <c r="BB3189" s="39"/>
      <c r="BE3189" s="40"/>
      <c r="BG3189" s="39"/>
      <c r="BJ3189" s="40"/>
      <c r="BL3189" s="39"/>
      <c r="BO3189" s="40"/>
      <c r="BQ3189" s="34"/>
      <c r="BR3189" s="11"/>
      <c r="BS3189" s="11"/>
      <c r="BT3189" s="41"/>
      <c r="BV3189" s="39"/>
      <c r="BY3189" s="40"/>
      <c r="CC3189" s="135"/>
      <c r="CD3189" s="9"/>
      <c r="CE3189" s="38"/>
      <c r="CF3189" s="38"/>
      <c r="CG3189" s="38"/>
      <c r="CH3189" s="38"/>
    </row>
    <row r="3190" spans="2:91" ht="18.600000000000001" customHeight="1" thickBot="1">
      <c r="D3190" s="258" t="s">
        <v>129</v>
      </c>
      <c r="E3190" s="259"/>
      <c r="F3190" s="260" t="s">
        <v>130</v>
      </c>
      <c r="G3190" s="261"/>
      <c r="H3190" s="229"/>
      <c r="I3190" s="258" t="s">
        <v>131</v>
      </c>
      <c r="J3190" s="259"/>
      <c r="K3190" s="260" t="s">
        <v>132</v>
      </c>
      <c r="L3190" s="261"/>
      <c r="N3190" s="253" t="s">
        <v>133</v>
      </c>
      <c r="O3190" s="254"/>
      <c r="P3190" s="255" t="s">
        <v>134</v>
      </c>
      <c r="Q3190" s="256"/>
      <c r="S3190" s="258" t="s">
        <v>135</v>
      </c>
      <c r="T3190" s="259"/>
      <c r="U3190" s="260" t="s">
        <v>136</v>
      </c>
      <c r="V3190" s="261"/>
      <c r="W3190" s="8"/>
      <c r="X3190" s="253" t="s">
        <v>137</v>
      </c>
      <c r="Y3190" s="254"/>
      <c r="Z3190" s="255" t="s">
        <v>138</v>
      </c>
      <c r="AA3190" s="256"/>
      <c r="AB3190" s="8"/>
      <c r="AC3190" s="258" t="s">
        <v>139</v>
      </c>
      <c r="AD3190" s="259"/>
      <c r="AE3190" s="260" t="s">
        <v>140</v>
      </c>
      <c r="AF3190" s="261"/>
      <c r="AG3190" s="8"/>
      <c r="AH3190" s="253" t="s">
        <v>141</v>
      </c>
      <c r="AI3190" s="254"/>
      <c r="AJ3190" s="255" t="s">
        <v>142</v>
      </c>
      <c r="AK3190" s="256"/>
      <c r="AL3190" s="8"/>
      <c r="AM3190" s="258" t="s">
        <v>143</v>
      </c>
      <c r="AN3190" s="259"/>
      <c r="AO3190" s="260" t="s">
        <v>144</v>
      </c>
      <c r="AP3190" s="261"/>
      <c r="AR3190" s="253" t="s">
        <v>145</v>
      </c>
      <c r="AS3190" s="254"/>
      <c r="AT3190" s="255" t="s">
        <v>146</v>
      </c>
      <c r="AU3190" s="256"/>
      <c r="AV3190" s="4"/>
      <c r="AW3190" s="258" t="s">
        <v>147</v>
      </c>
      <c r="AX3190" s="259"/>
      <c r="AY3190" s="260" t="s">
        <v>148</v>
      </c>
      <c r="AZ3190" s="261"/>
      <c r="BA3190" s="8"/>
      <c r="BB3190" s="253" t="s">
        <v>149</v>
      </c>
      <c r="BC3190" s="254"/>
      <c r="BD3190" s="255" t="s">
        <v>150</v>
      </c>
      <c r="BE3190" s="256"/>
      <c r="BF3190" s="4"/>
      <c r="BG3190" s="258" t="s">
        <v>151</v>
      </c>
      <c r="BH3190" s="259"/>
      <c r="BI3190" s="260" t="s">
        <v>152</v>
      </c>
      <c r="BJ3190" s="261"/>
      <c r="BK3190" s="4"/>
      <c r="BL3190" s="253" t="s">
        <v>153</v>
      </c>
      <c r="BM3190" s="254"/>
      <c r="BN3190" s="255" t="s">
        <v>154</v>
      </c>
      <c r="BO3190" s="256"/>
      <c r="BP3190" s="4"/>
      <c r="BQ3190" s="258" t="s">
        <v>155</v>
      </c>
      <c r="BR3190" s="259"/>
      <c r="BS3190" s="260" t="s">
        <v>156</v>
      </c>
      <c r="BT3190" s="261"/>
      <c r="BU3190" s="8"/>
      <c r="BV3190" s="253" t="s">
        <v>157</v>
      </c>
      <c r="BW3190" s="254"/>
      <c r="BX3190" s="255" t="s">
        <v>158</v>
      </c>
      <c r="BY3190" s="256"/>
      <c r="CA3190" s="46" t="s">
        <v>16</v>
      </c>
      <c r="CC3190" s="136" t="s">
        <v>71</v>
      </c>
      <c r="CD3190" s="9"/>
      <c r="CE3190" s="38"/>
      <c r="CF3190" s="38"/>
      <c r="CG3190" s="38"/>
      <c r="CH3190" s="38"/>
    </row>
    <row r="3191" spans="2:91" ht="18.600000000000001" customHeight="1" thickTop="1" thickBot="1">
      <c r="D3191" s="29">
        <v>0</v>
      </c>
      <c r="E3191" s="33">
        <v>0</v>
      </c>
      <c r="F3191" s="31">
        <v>1</v>
      </c>
      <c r="G3191" s="32">
        <v>0</v>
      </c>
      <c r="I3191" s="29">
        <v>0</v>
      </c>
      <c r="J3191" s="33">
        <f t="shared" ref="J3191" si="30768">IF(0=(1-$J$8*$K$8*$B3188^2),10^14,$B3188*$J$8/(1-$J$8*$K$8*$B3188^2))</f>
        <v>-0.14304212901824875</v>
      </c>
      <c r="K3191" s="31">
        <v>1</v>
      </c>
      <c r="L3191" s="32">
        <v>0</v>
      </c>
      <c r="N3191" s="29">
        <f t="shared" ref="N3191" si="30769">D3191*I3188+F3191*I3191-E3191*J3188-G3191*J3191</f>
        <v>0</v>
      </c>
      <c r="O3191" s="33">
        <f t="shared" ref="O3191" si="30770">(D3191*J3188+E3191*I3188+F3191*J3191+G3191*I3191)</f>
        <v>-0.14304212901824875</v>
      </c>
      <c r="P3191" s="31">
        <f t="shared" ref="P3191" si="30771">D3191*K3188+F3191*K3191-E3191*L3188-G3191*L3191</f>
        <v>1</v>
      </c>
      <c r="Q3191" s="32">
        <f t="shared" ref="Q3191" si="30772">(D3191*L3188+E3191*K3188+F3191*L3191+G3191*K3191)</f>
        <v>0</v>
      </c>
      <c r="S3191" s="29">
        <v>0</v>
      </c>
      <c r="T3191" s="33">
        <v>0</v>
      </c>
      <c r="U3191" s="31">
        <v>1</v>
      </c>
      <c r="V3191" s="32">
        <v>0</v>
      </c>
      <c r="X3191" s="29">
        <f t="shared" ref="X3191" si="30773">N3191*S3188+P3191*S3191-O3191*T3188-Q3191*T3191</f>
        <v>0</v>
      </c>
      <c r="Y3191" s="33">
        <f t="shared" ref="Y3191" si="30774">(N3191*T3188+O3191*S3188+P3191*T3191+Q3191*S3191)</f>
        <v>-0.14304212901824875</v>
      </c>
      <c r="Z3191" s="31">
        <f t="shared" ref="Z3191" si="30775">N3191*U3188+P3191*U3191-O3191*V3188-Q3191*V3191</f>
        <v>0.97874994673353843</v>
      </c>
      <c r="AA3191" s="32">
        <f t="shared" ref="AA3191" si="30776">(N3191*V3188+O3191*U3188+P3191*V3191+Q3191*U3191)</f>
        <v>0</v>
      </c>
      <c r="AB3191" s="8"/>
      <c r="AC3191" s="29">
        <v>0</v>
      </c>
      <c r="AD3191" s="33">
        <f t="shared" ref="AD3191" si="30777">IF(0=(1-$AD$8*$AE$8*$B3188^2),10^14,$B3188*$AD$8/(1-$AD$8*$AE$8*$B3188^2))</f>
        <v>-0.11131994921131755</v>
      </c>
      <c r="AE3191" s="31">
        <v>1</v>
      </c>
      <c r="AF3191" s="32">
        <v>0</v>
      </c>
      <c r="AH3191" s="29">
        <f t="shared" ref="AH3191" si="30778">X3191*AC3188+Z3191*AC3191-Y3191*AD3188-AA3191*AD3191</f>
        <v>0</v>
      </c>
      <c r="AI3191" s="33">
        <f t="shared" ref="AI3191" si="30779">(X3191*AD3188+Y3191*AC3188+Z3191*AD3191+AA3191*AC3191)</f>
        <v>-0.25199652337920603</v>
      </c>
      <c r="AJ3191" s="31">
        <f t="shared" ref="AJ3191" si="30780">X3191*AE3188+Z3191*AE3191-Y3191*AF3188-AA3191*AF3191</f>
        <v>0.97874994673353843</v>
      </c>
      <c r="AK3191" s="32">
        <f t="shared" ref="AK3191" si="30781">(X3191*AF3188+Y3191*AE3188+Z3191*AF3191+AA3191*AE3191)</f>
        <v>0</v>
      </c>
      <c r="AL3191" s="8"/>
      <c r="AM3191" s="29">
        <v>0</v>
      </c>
      <c r="AN3191" s="33">
        <v>0</v>
      </c>
      <c r="AO3191" s="31">
        <v>1</v>
      </c>
      <c r="AP3191" s="32">
        <v>0</v>
      </c>
      <c r="AR3191" s="29">
        <f t="shared" ref="AR3191" si="30782">AH3191*AM3188+AJ3191*AM3191-AI3191*AN3188-AK3191*AN3191</f>
        <v>0</v>
      </c>
      <c r="AS3191" s="33">
        <f t="shared" ref="AS3191" si="30783">(AH3191*AN3188+AI3191*AM3188+AJ3191*AN3191+AK3191*AM3191)</f>
        <v>-0.25199652337920603</v>
      </c>
      <c r="AT3191" s="31">
        <f t="shared" ref="AT3191" si="30784">AH3191*AO3188+AJ3191*AO3191-AI3191*AP3188-AK3191*AP3191</f>
        <v>0.94489617249121571</v>
      </c>
      <c r="AU3191" s="32">
        <f t="shared" ref="AU3191" si="30785">(AH3191*AP3188+AI3191*AO3188+AJ3191*AP3191+AK3191*AO3191)</f>
        <v>0</v>
      </c>
      <c r="AV3191" s="8"/>
      <c r="AW3191" s="29">
        <v>0</v>
      </c>
      <c r="AX3191" s="33">
        <f t="shared" ref="AX3191" si="30786">IF(0=(1-$AX$8*$AY$8*$B3188^2),10^14,$B3188*$AX$8/(1-$AX$8*$AY$8*$B3188^2))</f>
        <v>-0.10119929190881428</v>
      </c>
      <c r="AY3191" s="31">
        <v>1</v>
      </c>
      <c r="AZ3191" s="32">
        <v>0</v>
      </c>
      <c r="BB3191" s="29">
        <f t="shared" ref="BB3191" si="30787">AR3191*AW3188+AT3191*AW3191-AS3191*AX3188-AU3191*AX3191</f>
        <v>0</v>
      </c>
      <c r="BC3191" s="33">
        <f t="shared" ref="BC3191" si="30788">(AR3191*AX3188+AS3191*AW3188+AT3191*AX3191+AU3191*AW3191)</f>
        <v>-0.34761934696266589</v>
      </c>
      <c r="BD3191" s="31">
        <f t="shared" ref="BD3191" si="30789">AR3191*AY3188+AT3191*AY3191-AS3191*AZ3188-AU3191*AZ3191</f>
        <v>0.94489617249121571</v>
      </c>
      <c r="BE3191" s="32">
        <f t="shared" ref="BE3191" si="30790">(AR3191*AZ3188+AS3191*AY3188+AT3191*AZ3191+AU3191*AY3191)</f>
        <v>0</v>
      </c>
      <c r="BF3191" s="8"/>
      <c r="BG3191" s="29">
        <v>0</v>
      </c>
      <c r="BH3191" s="33">
        <v>0</v>
      </c>
      <c r="BI3191" s="31">
        <v>1</v>
      </c>
      <c r="BJ3191" s="32">
        <v>0</v>
      </c>
      <c r="BL3191" s="29">
        <f t="shared" ref="BL3191" si="30791">BB3191*BG3188+BD3191*BG3191-BC3191*BH3188-BE3191*BH3191</f>
        <v>0</v>
      </c>
      <c r="BM3191" s="33">
        <f t="shared" ref="BM3191" si="30792">(BB3191*BH3188+BC3191*BG3188+BD3191*BH3191+BE3191*BG3191)</f>
        <v>-0.34761934696266589</v>
      </c>
      <c r="BN3191" s="31">
        <f t="shared" ref="BN3191" si="30793">BB3191*BI3188+BD3191*BI3191-BC3191*BJ3188-BE3191*BJ3191</f>
        <v>0.9284753926896232</v>
      </c>
      <c r="BO3191" s="32">
        <f t="shared" ref="BO3191" si="30794">(BB3191*BJ3188+BC3191*BI3188+BD3191*BJ3191+BE3191*BI3191)</f>
        <v>0</v>
      </c>
      <c r="BP3191" s="8"/>
      <c r="BQ3191" s="19">
        <f t="shared" ref="BQ3191:BQ3254" si="30795">1/$BR$8</f>
        <v>1</v>
      </c>
      <c r="BR3191" s="47">
        <v>0</v>
      </c>
      <c r="BS3191" s="48">
        <v>1</v>
      </c>
      <c r="BT3191" s="49">
        <v>0</v>
      </c>
      <c r="BV3191" s="29">
        <f t="shared" ref="BV3191" si="30796">BL3191*BQ3188+BN3191*BQ3191-BM3191*BR3188-BO3191*BR3191</f>
        <v>0.9284753926896232</v>
      </c>
      <c r="BW3191" s="33">
        <f t="shared" ref="BW3191" si="30797">(BL3191*BR3188+BM3191*BQ3188+BN3191*BR3191+BO3191*BQ3191)</f>
        <v>-0.34761934696266589</v>
      </c>
      <c r="BX3191" s="31">
        <f t="shared" ref="BX3191" si="30798">BL3191*BS3188+BN3191*BS3191-BM3191*BT3188-BO3191*BT3191</f>
        <v>0.9284753926896232</v>
      </c>
      <c r="BY3191" s="32">
        <f t="shared" ref="BY3191" si="30799">(BL3191*BT3188+BM3191*BS3188+BN3191*BT3191+BO3191*BS3191)</f>
        <v>0</v>
      </c>
      <c r="CA3191" s="50">
        <f t="shared" ref="CA3191" si="30800">(180/PI())*ATAN(-1*(BW3188+BW3191)/(BV3188+BV3191))</f>
        <v>21.844857261055587</v>
      </c>
      <c r="CC3191" s="137">
        <f t="shared" ref="CC3191" si="30801">20*LOG(((1-(10^(CA3188/20)^2)*(1-((1-CC3188)/(1+CC3188))^2))^0.5))</f>
        <v>-31.625967192917418</v>
      </c>
      <c r="CD3191" s="9"/>
      <c r="CE3191" s="38"/>
      <c r="CF3191" s="38"/>
      <c r="CG3191" s="38"/>
      <c r="CH3191" s="38"/>
    </row>
    <row r="3192" spans="2:91" ht="18.600000000000001" customHeight="1">
      <c r="CC3192" s="42"/>
    </row>
    <row r="3193" spans="2:91" ht="18.600000000000001" customHeight="1" thickBot="1">
      <c r="E3193" s="22" t="s">
        <v>4</v>
      </c>
      <c r="J3193" s="22" t="s">
        <v>5</v>
      </c>
      <c r="O3193" s="22" t="s">
        <v>6</v>
      </c>
      <c r="T3193" s="22" t="s">
        <v>7</v>
      </c>
      <c r="Y3193" s="22" t="s">
        <v>8</v>
      </c>
      <c r="AD3193" s="22" t="s">
        <v>65</v>
      </c>
      <c r="AI3193" s="22" t="s">
        <v>9</v>
      </c>
      <c r="AN3193" s="22" t="s">
        <v>66</v>
      </c>
      <c r="AS3193" s="22" t="s">
        <v>51</v>
      </c>
      <c r="AX3193" s="22" t="s">
        <v>67</v>
      </c>
      <c r="BC3193" s="22" t="s">
        <v>52</v>
      </c>
      <c r="BH3193" s="22" t="s">
        <v>68</v>
      </c>
      <c r="BM3193" s="22" t="s">
        <v>63</v>
      </c>
      <c r="BQ3193" s="23" t="s">
        <v>69</v>
      </c>
      <c r="BR3193" s="23"/>
      <c r="BS3193" s="24"/>
      <c r="BT3193" s="24"/>
      <c r="BU3193" s="24"/>
      <c r="BW3193" s="22" t="s">
        <v>64</v>
      </c>
    </row>
    <row r="3194" spans="2:91" ht="18.600000000000001" customHeight="1" thickBot="1">
      <c r="D3194" s="249" t="s">
        <v>103</v>
      </c>
      <c r="E3194" s="250"/>
      <c r="F3194" s="251" t="s">
        <v>104</v>
      </c>
      <c r="G3194" s="252"/>
      <c r="H3194" s="229"/>
      <c r="I3194" s="253" t="s">
        <v>11</v>
      </c>
      <c r="J3194" s="254"/>
      <c r="K3194" s="255" t="s">
        <v>12</v>
      </c>
      <c r="L3194" s="256"/>
      <c r="M3194" s="24"/>
      <c r="N3194" s="253" t="s">
        <v>105</v>
      </c>
      <c r="O3194" s="254"/>
      <c r="P3194" s="255" t="s">
        <v>106</v>
      </c>
      <c r="Q3194" s="256"/>
      <c r="R3194" s="24"/>
      <c r="S3194" s="249" t="s">
        <v>107</v>
      </c>
      <c r="T3194" s="250"/>
      <c r="U3194" s="251" t="s">
        <v>108</v>
      </c>
      <c r="V3194" s="252"/>
      <c r="W3194" s="8"/>
      <c r="X3194" s="253" t="s">
        <v>109</v>
      </c>
      <c r="Y3194" s="254"/>
      <c r="Z3194" s="255" t="s">
        <v>110</v>
      </c>
      <c r="AA3194" s="256"/>
      <c r="AB3194" s="8"/>
      <c r="AC3194" s="253" t="s">
        <v>111</v>
      </c>
      <c r="AD3194" s="254"/>
      <c r="AE3194" s="255" t="s">
        <v>14</v>
      </c>
      <c r="AF3194" s="256"/>
      <c r="AG3194" s="8"/>
      <c r="AH3194" s="253" t="s">
        <v>112</v>
      </c>
      <c r="AI3194" s="254"/>
      <c r="AJ3194" s="255" t="s">
        <v>113</v>
      </c>
      <c r="AK3194" s="256"/>
      <c r="AL3194" s="8"/>
      <c r="AM3194" s="249" t="s">
        <v>114</v>
      </c>
      <c r="AN3194" s="250"/>
      <c r="AO3194" s="251" t="s">
        <v>115</v>
      </c>
      <c r="AP3194" s="252"/>
      <c r="AQ3194" s="24"/>
      <c r="AR3194" s="253" t="s">
        <v>116</v>
      </c>
      <c r="AS3194" s="254"/>
      <c r="AT3194" s="255" t="s">
        <v>13</v>
      </c>
      <c r="AU3194" s="256"/>
      <c r="AV3194" s="4"/>
      <c r="AW3194" s="253" t="s">
        <v>117</v>
      </c>
      <c r="AX3194" s="254"/>
      <c r="AY3194" s="255" t="s">
        <v>118</v>
      </c>
      <c r="AZ3194" s="256"/>
      <c r="BA3194" s="8"/>
      <c r="BB3194" s="253" t="s">
        <v>119</v>
      </c>
      <c r="BC3194" s="254"/>
      <c r="BD3194" s="255" t="s">
        <v>120</v>
      </c>
      <c r="BE3194" s="256"/>
      <c r="BF3194" s="4"/>
      <c r="BG3194" s="249" t="s">
        <v>121</v>
      </c>
      <c r="BH3194" s="250"/>
      <c r="BI3194" s="251" t="s">
        <v>122</v>
      </c>
      <c r="BJ3194" s="252"/>
      <c r="BK3194" s="4"/>
      <c r="BL3194" s="253" t="s">
        <v>123</v>
      </c>
      <c r="BM3194" s="254"/>
      <c r="BN3194" s="255" t="s">
        <v>124</v>
      </c>
      <c r="BO3194" s="256"/>
      <c r="BP3194" s="4"/>
      <c r="BQ3194" s="253" t="s">
        <v>125</v>
      </c>
      <c r="BR3194" s="254"/>
      <c r="BS3194" s="255" t="s">
        <v>126</v>
      </c>
      <c r="BT3194" s="256"/>
      <c r="BU3194" s="8"/>
      <c r="BV3194" s="253" t="s">
        <v>127</v>
      </c>
      <c r="BW3194" s="254"/>
      <c r="BX3194" s="255" t="s">
        <v>128</v>
      </c>
      <c r="BY3194" s="256"/>
      <c r="CA3194" s="27" t="s">
        <v>15</v>
      </c>
      <c r="CC3194" s="133" t="s">
        <v>70</v>
      </c>
      <c r="CD3194" s="9"/>
      <c r="CE3194" s="38"/>
      <c r="CF3194" s="38"/>
      <c r="CG3194" s="38"/>
      <c r="CH3194" s="38"/>
    </row>
    <row r="3195" spans="2:91" ht="18.600000000000001" customHeight="1" thickTop="1" thickBot="1">
      <c r="B3195" s="129">
        <v>8.6400000000000095</v>
      </c>
      <c r="D3195" s="29">
        <v>1</v>
      </c>
      <c r="E3195" s="30">
        <v>0</v>
      </c>
      <c r="F3195" s="31">
        <v>0</v>
      </c>
      <c r="G3195" s="32">
        <f t="shared" ref="G3195:G3258" si="30802">-1/($E$8*$B3195)</f>
        <v>-7.6293981481481407E-2</v>
      </c>
      <c r="I3195" s="29">
        <v>1</v>
      </c>
      <c r="J3195" s="33">
        <v>0</v>
      </c>
      <c r="K3195" s="31">
        <v>0</v>
      </c>
      <c r="L3195" s="32">
        <v>0</v>
      </c>
      <c r="N3195" s="29">
        <f t="shared" ref="N3195" si="30803">D3195*I3195+F3195*I3198-E3195*J3195-G3195*J3198</f>
        <v>0.98911211308882196</v>
      </c>
      <c r="O3195" s="33">
        <f t="shared" ref="O3195" si="30804">(D3195*J3195+E3195*I3195+F3195*J3198+G3195*I3198)</f>
        <v>0</v>
      </c>
      <c r="P3195" s="31">
        <f t="shared" ref="P3195" si="30805">D3195*K3195+F3195*K3198-E3195*L3195-G3195*L3198</f>
        <v>0</v>
      </c>
      <c r="Q3195" s="32">
        <f t="shared" ref="Q3195" si="30806">(D3195*L3195+E3195*K3195+F3195*L3198+G3195*K3198)</f>
        <v>-7.6293981481481407E-2</v>
      </c>
      <c r="S3195" s="29">
        <v>1</v>
      </c>
      <c r="T3195" s="30">
        <v>0</v>
      </c>
      <c r="U3195" s="31">
        <v>0</v>
      </c>
      <c r="V3195" s="32">
        <f t="shared" ref="V3195:V3258" si="30807">-1/($T$8*$B3195)</f>
        <v>-0.14821412037037021</v>
      </c>
      <c r="X3195" s="29">
        <f t="shared" ref="X3195" si="30808">N3195*S3195+P3195*S3198-O3195*T3195-Q3195*T3198</f>
        <v>0.98911211308882196</v>
      </c>
      <c r="Y3195" s="33">
        <f t="shared" ref="Y3195" si="30809">(N3195*T3195+O3195*S3195+P3195*T3198+Q3195*S3198)</f>
        <v>0</v>
      </c>
      <c r="Z3195" s="31">
        <f t="shared" ref="Z3195" si="30810">N3195*U3195+P3195*U3198-O3195*V3195-Q3195*V3198</f>
        <v>0</v>
      </c>
      <c r="AA3195" s="32">
        <f t="shared" ref="AA3195" si="30811">(N3195*V3195+O3195*U3195+P3195*V3198+Q3195*U3198)</f>
        <v>-0.22289436327061929</v>
      </c>
      <c r="AB3195" s="8"/>
      <c r="AC3195" s="29">
        <v>1</v>
      </c>
      <c r="AD3195" s="33">
        <v>0</v>
      </c>
      <c r="AE3195" s="31">
        <v>0</v>
      </c>
      <c r="AF3195" s="32">
        <v>0</v>
      </c>
      <c r="AH3195" s="29">
        <f t="shared" ref="AH3195" si="30812">X3195*AC3195+Z3195*AC3198-Y3195*AD3195-AA3195*AD3198</f>
        <v>0.96435784254858958</v>
      </c>
      <c r="AI3195" s="33">
        <f t="shared" ref="AI3195" si="30813">(X3195*AD3195+Y3195*AC3195+Z3195*AD3198+AA3195*AC3198)</f>
        <v>0</v>
      </c>
      <c r="AJ3195" s="31">
        <f t="shared" ref="AJ3195" si="30814">X3195*AE3195+Z3195*AE3198-Y3195*AF3195-AA3195*AF3198</f>
        <v>0</v>
      </c>
      <c r="AK3195" s="32">
        <f t="shared" ref="AK3195" si="30815">(X3195*AF3195+Y3195*AE3195+Z3195*AF3198+AA3195*AE3198)</f>
        <v>-0.22289436327061929</v>
      </c>
      <c r="AL3195" s="8"/>
      <c r="AM3195" s="29">
        <v>1</v>
      </c>
      <c r="AN3195" s="30">
        <v>0</v>
      </c>
      <c r="AO3195" s="31">
        <v>0</v>
      </c>
      <c r="AP3195" s="32">
        <f t="shared" ref="AP3195:AP3258" si="30816">-1/($AN$8*$B3195)</f>
        <v>-0.13403124999999985</v>
      </c>
      <c r="AR3195" s="29">
        <f t="shared" ref="AR3195" si="30817">AH3195*AM3195+AJ3195*AM3198-AI3195*AN3195-AK3195*AN3198</f>
        <v>0.96435784254858958</v>
      </c>
      <c r="AS3195" s="33">
        <f t="shared" ref="AS3195" si="30818">(AH3195*AN3195+AI3195*AM3195+AJ3195*AN3198+AK3195*AM3198)</f>
        <v>0</v>
      </c>
      <c r="AT3195" s="31">
        <f t="shared" ref="AT3195" si="30819">AH3195*AO3195+AJ3195*AO3198-AI3195*AP3195-AK3195*AP3198</f>
        <v>0</v>
      </c>
      <c r="AU3195" s="32">
        <f t="shared" ref="AU3195" si="30820">(AH3195*AP3195+AI3195*AO3195+AJ3195*AP3198+AK3195*AO3198)</f>
        <v>-0.35214845035470976</v>
      </c>
      <c r="AV3195" s="8"/>
      <c r="AW3195" s="29">
        <v>1</v>
      </c>
      <c r="AX3195" s="33">
        <v>0</v>
      </c>
      <c r="AY3195" s="31">
        <v>0</v>
      </c>
      <c r="AZ3195" s="32">
        <v>0</v>
      </c>
      <c r="BB3195" s="29">
        <f t="shared" ref="BB3195" si="30821">AR3195*AW3195+AT3195*AW3198-AS3195*AX3195-AU3195*AX3198</f>
        <v>0.92880409050633306</v>
      </c>
      <c r="BC3195" s="33">
        <f t="shared" ref="BC3195" si="30822">(AR3195*AX3195+AS3195*AW3195+AT3195*AX3198+AU3195*AW3198)</f>
        <v>0</v>
      </c>
      <c r="BD3195" s="31">
        <f t="shared" ref="BD3195" si="30823">AR3195*AY3195+AT3195*AY3198-AS3195*AZ3195-AU3195*AZ3198</f>
        <v>0</v>
      </c>
      <c r="BE3195" s="32">
        <f t="shared" ref="BE3195" si="30824">(AR3195*AZ3195+AS3195*AY3195+AT3195*AZ3198+AU3195*AY3198)</f>
        <v>-0.35214845035470976</v>
      </c>
      <c r="BF3195" s="8"/>
      <c r="BG3195" s="29">
        <v>1</v>
      </c>
      <c r="BH3195" s="30">
        <v>0</v>
      </c>
      <c r="BI3195" s="31">
        <v>0</v>
      </c>
      <c r="BJ3195" s="32">
        <f t="shared" ref="BJ3195:BJ3258" si="30825">-1/($BH$8*$B3195)</f>
        <v>-4.7128472222222169E-2</v>
      </c>
      <c r="BL3195" s="29">
        <f t="shared" ref="BL3195" si="30826">BB3195*BG3195+BD3195*BG3198-BC3195*BH3195-BE3195*BH3198</f>
        <v>0.92880409050633306</v>
      </c>
      <c r="BM3195" s="33">
        <f t="shared" ref="BM3195" si="30827">(BB3195*BH3195+BC3195*BG3195+BD3195*BH3198+BE3195*BG3198)</f>
        <v>0</v>
      </c>
      <c r="BN3195" s="31">
        <f t="shared" ref="BN3195" si="30828">BB3195*BI3195+BD3195*BI3198-BC3195*BJ3195-BE3195*BJ3198</f>
        <v>0</v>
      </c>
      <c r="BO3195" s="32">
        <f t="shared" ref="BO3195" si="30829">(BB3195*BJ3195+BC3195*BI3195+BD3195*BJ3198+BE3195*BI3198)</f>
        <v>-0.39592156813402379</v>
      </c>
      <c r="BP3195" s="8"/>
      <c r="BQ3195" s="34">
        <v>1</v>
      </c>
      <c r="BR3195" s="35">
        <v>0</v>
      </c>
      <c r="BS3195" s="11">
        <v>0</v>
      </c>
      <c r="BT3195" s="36">
        <v>0</v>
      </c>
      <c r="BV3195" s="29">
        <f t="shared" ref="BV3195" si="30830">BL3195*BQ3195+BN3195*BQ3198-BM3195*BR3195-BO3195*BR3198</f>
        <v>0.92880409050633306</v>
      </c>
      <c r="BW3195" s="33">
        <f t="shared" ref="BW3195" si="30831">(BL3195*BR3195+BM3195*BQ3195+BN3195*BR3198+BO3195*BQ3198)</f>
        <v>-0.39592156813402379</v>
      </c>
      <c r="BX3195" s="31">
        <f t="shared" ref="BX3195" si="30832">BL3195*BS3195+BN3195*BS3198-BM3195*BT3195-BO3195*BT3198</f>
        <v>0</v>
      </c>
      <c r="BY3195" s="32">
        <f t="shared" ref="BY3195" si="30833">(BL3195*BT3195+BM3195*BS3195+BN3195*BT3198+BO3195*BS3198)</f>
        <v>-0.39592156813402379</v>
      </c>
      <c r="CA3195" s="37">
        <f t="shared" ref="CA3195" si="30834">20*LOG(((1+$BR$8)/$BR$8)/((BV3195+BV3198)^2+(BW3195+BW3198)^2)^0.5)</f>
        <v>-2.6143740169240334E-3</v>
      </c>
      <c r="CC3195" s="134">
        <f t="shared" ref="CC3195" si="30835">((BV3195^2+BW3195^2)^0.5)/((BV3198^2+BW3198^2)^0.5)</f>
        <v>1.0183734397769153</v>
      </c>
      <c r="CD3195" s="9"/>
      <c r="CE3195" s="38"/>
      <c r="CF3195" s="38"/>
      <c r="CG3195" s="38"/>
      <c r="CH3195" s="38"/>
      <c r="CM3195" s="129">
        <v>8.6200000000000099</v>
      </c>
    </row>
    <row r="3196" spans="2:91" ht="18.600000000000001" customHeight="1" thickBot="1">
      <c r="D3196" s="39"/>
      <c r="G3196" s="40"/>
      <c r="I3196" s="39"/>
      <c r="L3196" s="40"/>
      <c r="N3196" s="39"/>
      <c r="Q3196" s="40"/>
      <c r="S3196" s="39"/>
      <c r="V3196" s="40"/>
      <c r="X3196" s="39"/>
      <c r="AA3196" s="40"/>
      <c r="AC3196" s="39"/>
      <c r="AF3196" s="40"/>
      <c r="AH3196" s="39"/>
      <c r="AK3196" s="40"/>
      <c r="AM3196" s="39"/>
      <c r="AP3196" s="40"/>
      <c r="AR3196" s="39"/>
      <c r="AU3196" s="40"/>
      <c r="AW3196" s="39"/>
      <c r="AZ3196" s="40"/>
      <c r="BB3196" s="39"/>
      <c r="BE3196" s="40"/>
      <c r="BG3196" s="39"/>
      <c r="BJ3196" s="40"/>
      <c r="BL3196" s="39"/>
      <c r="BO3196" s="40"/>
      <c r="BQ3196" s="34"/>
      <c r="BR3196" s="11"/>
      <c r="BS3196" s="11"/>
      <c r="BT3196" s="41"/>
      <c r="BV3196" s="39"/>
      <c r="BY3196" s="40"/>
      <c r="CC3196" s="135"/>
      <c r="CD3196" s="9"/>
      <c r="CE3196" s="38"/>
      <c r="CF3196" s="38"/>
      <c r="CG3196" s="38"/>
      <c r="CH3196" s="38"/>
    </row>
    <row r="3197" spans="2:91" ht="18.600000000000001" customHeight="1" thickBot="1">
      <c r="D3197" s="258" t="s">
        <v>129</v>
      </c>
      <c r="E3197" s="259"/>
      <c r="F3197" s="260" t="s">
        <v>130</v>
      </c>
      <c r="G3197" s="261"/>
      <c r="H3197" s="229"/>
      <c r="I3197" s="258" t="s">
        <v>131</v>
      </c>
      <c r="J3197" s="259"/>
      <c r="K3197" s="260" t="s">
        <v>132</v>
      </c>
      <c r="L3197" s="261"/>
      <c r="N3197" s="253" t="s">
        <v>133</v>
      </c>
      <c r="O3197" s="254"/>
      <c r="P3197" s="255" t="s">
        <v>134</v>
      </c>
      <c r="Q3197" s="256"/>
      <c r="S3197" s="258" t="s">
        <v>135</v>
      </c>
      <c r="T3197" s="259"/>
      <c r="U3197" s="260" t="s">
        <v>136</v>
      </c>
      <c r="V3197" s="261"/>
      <c r="W3197" s="8"/>
      <c r="X3197" s="253" t="s">
        <v>137</v>
      </c>
      <c r="Y3197" s="254"/>
      <c r="Z3197" s="255" t="s">
        <v>138</v>
      </c>
      <c r="AA3197" s="256"/>
      <c r="AB3197" s="8"/>
      <c r="AC3197" s="258" t="s">
        <v>139</v>
      </c>
      <c r="AD3197" s="259"/>
      <c r="AE3197" s="260" t="s">
        <v>140</v>
      </c>
      <c r="AF3197" s="261"/>
      <c r="AG3197" s="8"/>
      <c r="AH3197" s="253" t="s">
        <v>141</v>
      </c>
      <c r="AI3197" s="254"/>
      <c r="AJ3197" s="255" t="s">
        <v>142</v>
      </c>
      <c r="AK3197" s="256"/>
      <c r="AL3197" s="8"/>
      <c r="AM3197" s="258" t="s">
        <v>143</v>
      </c>
      <c r="AN3197" s="259"/>
      <c r="AO3197" s="260" t="s">
        <v>144</v>
      </c>
      <c r="AP3197" s="261"/>
      <c r="AR3197" s="253" t="s">
        <v>145</v>
      </c>
      <c r="AS3197" s="254"/>
      <c r="AT3197" s="255" t="s">
        <v>146</v>
      </c>
      <c r="AU3197" s="256"/>
      <c r="AV3197" s="4"/>
      <c r="AW3197" s="258" t="s">
        <v>147</v>
      </c>
      <c r="AX3197" s="259"/>
      <c r="AY3197" s="260" t="s">
        <v>148</v>
      </c>
      <c r="AZ3197" s="261"/>
      <c r="BA3197" s="8"/>
      <c r="BB3197" s="253" t="s">
        <v>149</v>
      </c>
      <c r="BC3197" s="254"/>
      <c r="BD3197" s="255" t="s">
        <v>150</v>
      </c>
      <c r="BE3197" s="256"/>
      <c r="BF3197" s="4"/>
      <c r="BG3197" s="258" t="s">
        <v>151</v>
      </c>
      <c r="BH3197" s="259"/>
      <c r="BI3197" s="260" t="s">
        <v>152</v>
      </c>
      <c r="BJ3197" s="261"/>
      <c r="BK3197" s="4"/>
      <c r="BL3197" s="253" t="s">
        <v>153</v>
      </c>
      <c r="BM3197" s="254"/>
      <c r="BN3197" s="255" t="s">
        <v>154</v>
      </c>
      <c r="BO3197" s="256"/>
      <c r="BP3197" s="4"/>
      <c r="BQ3197" s="258" t="s">
        <v>155</v>
      </c>
      <c r="BR3197" s="259"/>
      <c r="BS3197" s="260" t="s">
        <v>156</v>
      </c>
      <c r="BT3197" s="261"/>
      <c r="BU3197" s="8"/>
      <c r="BV3197" s="253" t="s">
        <v>157</v>
      </c>
      <c r="BW3197" s="254"/>
      <c r="BX3197" s="255" t="s">
        <v>158</v>
      </c>
      <c r="BY3197" s="256"/>
      <c r="CA3197" s="46" t="s">
        <v>16</v>
      </c>
      <c r="CC3197" s="136" t="s">
        <v>71</v>
      </c>
      <c r="CD3197" s="9"/>
      <c r="CE3197" s="38"/>
      <c r="CF3197" s="38"/>
      <c r="CG3197" s="38"/>
      <c r="CH3197" s="38"/>
    </row>
    <row r="3198" spans="2:91" ht="18.600000000000001" customHeight="1" thickTop="1" thickBot="1">
      <c r="D3198" s="29">
        <v>0</v>
      </c>
      <c r="E3198" s="33">
        <v>0</v>
      </c>
      <c r="F3198" s="31">
        <v>1</v>
      </c>
      <c r="G3198" s="32">
        <v>0</v>
      </c>
      <c r="I3198" s="29">
        <v>0</v>
      </c>
      <c r="J3198" s="33">
        <f t="shared" ref="J3198" si="30836">IF(0=(1-$J$8*$K$8*$B3195^2),10^14,$B3195*$J$8/(1-$J$8*$K$8*$B3195^2))</f>
        <v>-0.14270964366725078</v>
      </c>
      <c r="K3198" s="31">
        <v>1</v>
      </c>
      <c r="L3198" s="32">
        <v>0</v>
      </c>
      <c r="N3198" s="29">
        <f t="shared" ref="N3198" si="30837">D3198*I3195+F3198*I3198-E3198*J3195-G3198*J3198</f>
        <v>0</v>
      </c>
      <c r="O3198" s="33">
        <f t="shared" ref="O3198" si="30838">(D3198*J3195+E3198*I3195+F3198*J3198+G3198*I3198)</f>
        <v>-0.14270964366725078</v>
      </c>
      <c r="P3198" s="31">
        <f t="shared" ref="P3198" si="30839">D3198*K3195+F3198*K3198-E3198*L3195-G3198*L3198</f>
        <v>1</v>
      </c>
      <c r="Q3198" s="32">
        <f t="shared" ref="Q3198" si="30840">(D3198*L3195+E3198*K3195+F3198*L3198+G3198*K3198)</f>
        <v>0</v>
      </c>
      <c r="S3198" s="29">
        <v>0</v>
      </c>
      <c r="T3198" s="33">
        <v>0</v>
      </c>
      <c r="U3198" s="31">
        <v>1</v>
      </c>
      <c r="V3198" s="32">
        <v>0</v>
      </c>
      <c r="X3198" s="29">
        <f t="shared" ref="X3198" si="30841">N3198*S3195+P3198*S3198-O3198*T3195-Q3198*T3198</f>
        <v>0</v>
      </c>
      <c r="Y3198" s="33">
        <f t="shared" ref="Y3198" si="30842">(N3198*T3195+O3198*S3195+P3198*T3198+Q3198*S3198)</f>
        <v>-0.14270964366725078</v>
      </c>
      <c r="Z3198" s="31">
        <f t="shared" ref="Z3198" si="30843">N3198*U3195+P3198*U3198-O3198*V3195-Q3198*V3198</f>
        <v>0.97884841569548942</v>
      </c>
      <c r="AA3198" s="32">
        <f t="shared" ref="AA3198" si="30844">(N3198*V3195+O3198*U3195+P3198*V3198+Q3198*U3198)</f>
        <v>0</v>
      </c>
      <c r="AB3198" s="8"/>
      <c r="AC3198" s="29">
        <v>0</v>
      </c>
      <c r="AD3198" s="33">
        <f t="shared" ref="AD3198" si="30845">IF(0=(1-$AD$8*$AE$8*$B3195^2),10^14,$B3195*$AD$8/(1-$AD$8*$AE$8*$B3195^2))</f>
        <v>-0.11105830662114062</v>
      </c>
      <c r="AE3198" s="31">
        <v>1</v>
      </c>
      <c r="AF3198" s="32">
        <v>0</v>
      </c>
      <c r="AH3198" s="29">
        <f t="shared" ref="AH3198" si="30846">X3198*AC3195+Z3198*AC3198-Y3198*AD3195-AA3198*AD3198</f>
        <v>0</v>
      </c>
      <c r="AI3198" s="33">
        <f t="shared" ref="AI3198" si="30847">(X3198*AD3195+Y3198*AC3195+Z3198*AD3198+AA3198*AC3198)</f>
        <v>-0.25141889115317817</v>
      </c>
      <c r="AJ3198" s="31">
        <f t="shared" ref="AJ3198" si="30848">X3198*AE3195+Z3198*AE3198-Y3198*AF3195-AA3198*AF3198</f>
        <v>0.97884841569548942</v>
      </c>
      <c r="AK3198" s="32">
        <f t="shared" ref="AK3198" si="30849">(X3198*AF3195+Y3198*AE3195+Z3198*AF3198+AA3198*AE3198)</f>
        <v>0</v>
      </c>
      <c r="AL3198" s="8"/>
      <c r="AM3198" s="29">
        <v>0</v>
      </c>
      <c r="AN3198" s="33">
        <v>0</v>
      </c>
      <c r="AO3198" s="31">
        <v>1</v>
      </c>
      <c r="AP3198" s="32">
        <v>0</v>
      </c>
      <c r="AR3198" s="29">
        <f t="shared" ref="AR3198" si="30850">AH3198*AM3195+AJ3198*AM3198-AI3198*AN3195-AK3198*AN3198</f>
        <v>0</v>
      </c>
      <c r="AS3198" s="33">
        <f t="shared" ref="AS3198" si="30851">(AH3198*AN3195+AI3198*AM3195+AJ3198*AN3198+AK3198*AM3198)</f>
        <v>-0.25141889115317817</v>
      </c>
      <c r="AT3198" s="31">
        <f t="shared" ref="AT3198" si="30852">AH3198*AO3195+AJ3198*AO3198-AI3198*AP3195-AK3198*AP3198</f>
        <v>0.94515042744061506</v>
      </c>
      <c r="AU3198" s="32">
        <f t="shared" ref="AU3198" si="30853">(AH3198*AP3195+AI3198*AO3195+AJ3198*AP3198+AK3198*AO3198)</f>
        <v>0</v>
      </c>
      <c r="AV3198" s="8"/>
      <c r="AW3198" s="29">
        <v>0</v>
      </c>
      <c r="AX3198" s="33">
        <f t="shared" ref="AX3198" si="30854">IF(0=(1-$AX$8*$AY$8*$B3195^2),10^14,$B3195*$AX$8/(1-$AX$8*$AY$8*$B3195^2))</f>
        <v>-0.10096239812057706</v>
      </c>
      <c r="AY3198" s="31">
        <v>1</v>
      </c>
      <c r="AZ3198" s="32">
        <v>0</v>
      </c>
      <c r="BB3198" s="29">
        <f t="shared" ref="BB3198" si="30855">AR3198*AW3195+AT3198*AW3198-AS3198*AX3195-AU3198*AX3198</f>
        <v>0</v>
      </c>
      <c r="BC3198" s="33">
        <f t="shared" ref="BC3198" si="30856">(AR3198*AX3195+AS3198*AW3195+AT3198*AX3198+AU3198*AW3198)</f>
        <v>-0.34684354489227109</v>
      </c>
      <c r="BD3198" s="31">
        <f t="shared" ref="BD3198" si="30857">AR3198*AY3195+AT3198*AY3198-AS3198*AZ3195-AU3198*AZ3198</f>
        <v>0.94515042744061506</v>
      </c>
      <c r="BE3198" s="32">
        <f t="shared" ref="BE3198" si="30858">(AR3198*AZ3195+AS3198*AY3195+AT3198*AZ3198+AU3198*AY3198)</f>
        <v>0</v>
      </c>
      <c r="BF3198" s="8"/>
      <c r="BG3198" s="29">
        <v>0</v>
      </c>
      <c r="BH3198" s="33">
        <v>0</v>
      </c>
      <c r="BI3198" s="31">
        <v>1</v>
      </c>
      <c r="BJ3198" s="32">
        <v>0</v>
      </c>
      <c r="BL3198" s="29">
        <f t="shared" ref="BL3198" si="30859">BB3198*BG3195+BD3198*BG3198-BC3198*BH3195-BE3198*BH3198</f>
        <v>0</v>
      </c>
      <c r="BM3198" s="33">
        <f t="shared" ref="BM3198" si="30860">(BB3198*BH3195+BC3198*BG3195+BD3198*BH3198+BE3198*BG3198)</f>
        <v>-0.34684354489227109</v>
      </c>
      <c r="BN3198" s="31">
        <f t="shared" ref="BN3198" si="30861">BB3198*BI3195+BD3198*BI3198-BC3198*BJ3195-BE3198*BJ3198</f>
        <v>0.92880422106970262</v>
      </c>
      <c r="BO3198" s="32">
        <f t="shared" ref="BO3198" si="30862">(BB3198*BJ3195+BC3198*BI3195+BD3198*BJ3198+BE3198*BI3198)</f>
        <v>0</v>
      </c>
      <c r="BP3198" s="8"/>
      <c r="BQ3198" s="19">
        <f t="shared" ref="BQ3198:BQ3261" si="30863">1/$BR$8</f>
        <v>1</v>
      </c>
      <c r="BR3198" s="47">
        <v>0</v>
      </c>
      <c r="BS3198" s="48">
        <v>1</v>
      </c>
      <c r="BT3198" s="49">
        <v>0</v>
      </c>
      <c r="BV3198" s="29">
        <f t="shared" ref="BV3198" si="30864">BL3198*BQ3195+BN3198*BQ3198-BM3198*BR3195-BO3198*BR3198</f>
        <v>0.92880422106970262</v>
      </c>
      <c r="BW3198" s="33">
        <f t="shared" ref="BW3198" si="30865">(BL3198*BR3195+BM3198*BQ3195+BN3198*BR3198+BO3198*BQ3198)</f>
        <v>-0.34684354489227109</v>
      </c>
      <c r="BX3198" s="31">
        <f t="shared" ref="BX3198" si="30866">BL3198*BS3195+BN3198*BS3198-BM3198*BT3195-BO3198*BT3198</f>
        <v>0.92880422106970262</v>
      </c>
      <c r="BY3198" s="32">
        <f t="shared" ref="BY3198" si="30867">(BL3198*BT3195+BM3198*BS3195+BN3198*BT3198+BO3198*BS3198)</f>
        <v>0</v>
      </c>
      <c r="CA3198" s="50">
        <f t="shared" ref="CA3198" si="30868">(180/PI())*ATAN(-1*(BW3195+BW3198)/(BV3195+BV3198))</f>
        <v>21.794011591318156</v>
      </c>
      <c r="CC3198" s="137">
        <f t="shared" ref="CC3198" si="30869">20*LOG(((1-(10^(CA3195/20)^2)*(1-((1-CC3195)/(1+CC3195))^2))^0.5))</f>
        <v>-31.645522383811691</v>
      </c>
      <c r="CD3198" s="9"/>
      <c r="CE3198" s="38"/>
      <c r="CF3198" s="38"/>
      <c r="CG3198" s="38"/>
      <c r="CH3198" s="38"/>
    </row>
    <row r="3199" spans="2:91" ht="18.600000000000001" customHeight="1">
      <c r="CC3199" s="42"/>
    </row>
    <row r="3200" spans="2:91" ht="18.600000000000001" customHeight="1" thickBot="1">
      <c r="E3200" s="22" t="s">
        <v>4</v>
      </c>
      <c r="J3200" s="22" t="s">
        <v>5</v>
      </c>
      <c r="O3200" s="22" t="s">
        <v>6</v>
      </c>
      <c r="T3200" s="22" t="s">
        <v>7</v>
      </c>
      <c r="Y3200" s="22" t="s">
        <v>8</v>
      </c>
      <c r="AD3200" s="22" t="s">
        <v>65</v>
      </c>
      <c r="AI3200" s="22" t="s">
        <v>9</v>
      </c>
      <c r="AN3200" s="22" t="s">
        <v>66</v>
      </c>
      <c r="AS3200" s="22" t="s">
        <v>51</v>
      </c>
      <c r="AX3200" s="22" t="s">
        <v>67</v>
      </c>
      <c r="BC3200" s="22" t="s">
        <v>52</v>
      </c>
      <c r="BH3200" s="22" t="s">
        <v>68</v>
      </c>
      <c r="BM3200" s="22" t="s">
        <v>63</v>
      </c>
      <c r="BQ3200" s="23" t="s">
        <v>69</v>
      </c>
      <c r="BR3200" s="23"/>
      <c r="BS3200" s="24"/>
      <c r="BT3200" s="24"/>
      <c r="BU3200" s="24"/>
      <c r="BW3200" s="22" t="s">
        <v>64</v>
      </c>
    </row>
    <row r="3201" spans="2:91" ht="18.600000000000001" customHeight="1" thickBot="1">
      <c r="D3201" s="249" t="s">
        <v>103</v>
      </c>
      <c r="E3201" s="250"/>
      <c r="F3201" s="251" t="s">
        <v>104</v>
      </c>
      <c r="G3201" s="252"/>
      <c r="H3201" s="229"/>
      <c r="I3201" s="253" t="s">
        <v>11</v>
      </c>
      <c r="J3201" s="254"/>
      <c r="K3201" s="255" t="s">
        <v>12</v>
      </c>
      <c r="L3201" s="256"/>
      <c r="M3201" s="24"/>
      <c r="N3201" s="253" t="s">
        <v>105</v>
      </c>
      <c r="O3201" s="254"/>
      <c r="P3201" s="255" t="s">
        <v>106</v>
      </c>
      <c r="Q3201" s="256"/>
      <c r="R3201" s="24"/>
      <c r="S3201" s="249" t="s">
        <v>107</v>
      </c>
      <c r="T3201" s="250"/>
      <c r="U3201" s="251" t="s">
        <v>108</v>
      </c>
      <c r="V3201" s="252"/>
      <c r="W3201" s="8"/>
      <c r="X3201" s="253" t="s">
        <v>109</v>
      </c>
      <c r="Y3201" s="254"/>
      <c r="Z3201" s="255" t="s">
        <v>110</v>
      </c>
      <c r="AA3201" s="256"/>
      <c r="AB3201" s="8"/>
      <c r="AC3201" s="253" t="s">
        <v>111</v>
      </c>
      <c r="AD3201" s="254"/>
      <c r="AE3201" s="255" t="s">
        <v>14</v>
      </c>
      <c r="AF3201" s="256"/>
      <c r="AG3201" s="8"/>
      <c r="AH3201" s="253" t="s">
        <v>112</v>
      </c>
      <c r="AI3201" s="254"/>
      <c r="AJ3201" s="255" t="s">
        <v>113</v>
      </c>
      <c r="AK3201" s="256"/>
      <c r="AL3201" s="8"/>
      <c r="AM3201" s="249" t="s">
        <v>114</v>
      </c>
      <c r="AN3201" s="250"/>
      <c r="AO3201" s="251" t="s">
        <v>115</v>
      </c>
      <c r="AP3201" s="252"/>
      <c r="AQ3201" s="24"/>
      <c r="AR3201" s="253" t="s">
        <v>116</v>
      </c>
      <c r="AS3201" s="254"/>
      <c r="AT3201" s="255" t="s">
        <v>13</v>
      </c>
      <c r="AU3201" s="256"/>
      <c r="AV3201" s="4"/>
      <c r="AW3201" s="253" t="s">
        <v>117</v>
      </c>
      <c r="AX3201" s="254"/>
      <c r="AY3201" s="255" t="s">
        <v>118</v>
      </c>
      <c r="AZ3201" s="256"/>
      <c r="BA3201" s="8"/>
      <c r="BB3201" s="253" t="s">
        <v>119</v>
      </c>
      <c r="BC3201" s="254"/>
      <c r="BD3201" s="255" t="s">
        <v>120</v>
      </c>
      <c r="BE3201" s="256"/>
      <c r="BF3201" s="4"/>
      <c r="BG3201" s="249" t="s">
        <v>121</v>
      </c>
      <c r="BH3201" s="250"/>
      <c r="BI3201" s="251" t="s">
        <v>122</v>
      </c>
      <c r="BJ3201" s="252"/>
      <c r="BK3201" s="4"/>
      <c r="BL3201" s="253" t="s">
        <v>123</v>
      </c>
      <c r="BM3201" s="254"/>
      <c r="BN3201" s="255" t="s">
        <v>124</v>
      </c>
      <c r="BO3201" s="256"/>
      <c r="BP3201" s="4"/>
      <c r="BQ3201" s="253" t="s">
        <v>125</v>
      </c>
      <c r="BR3201" s="254"/>
      <c r="BS3201" s="255" t="s">
        <v>126</v>
      </c>
      <c r="BT3201" s="256"/>
      <c r="BU3201" s="8"/>
      <c r="BV3201" s="253" t="s">
        <v>127</v>
      </c>
      <c r="BW3201" s="254"/>
      <c r="BX3201" s="255" t="s">
        <v>128</v>
      </c>
      <c r="BY3201" s="256"/>
      <c r="CA3201" s="27" t="s">
        <v>15</v>
      </c>
      <c r="CC3201" s="133" t="s">
        <v>70</v>
      </c>
      <c r="CD3201" s="9"/>
      <c r="CE3201" s="38"/>
      <c r="CF3201" s="38"/>
      <c r="CG3201" s="38"/>
      <c r="CH3201" s="38"/>
    </row>
    <row r="3202" spans="2:91" ht="18.600000000000001" customHeight="1" thickTop="1" thickBot="1">
      <c r="B3202" s="129">
        <v>8.6600000000000108</v>
      </c>
      <c r="D3202" s="29">
        <v>1</v>
      </c>
      <c r="E3202" s="30">
        <v>0</v>
      </c>
      <c r="F3202" s="31">
        <v>0</v>
      </c>
      <c r="G3202" s="32">
        <f t="shared" ref="G3202:G3265" si="30870">-1/($E$8*$B3202)</f>
        <v>-7.6117782909930626E-2</v>
      </c>
      <c r="I3202" s="29">
        <v>1</v>
      </c>
      <c r="J3202" s="33">
        <v>0</v>
      </c>
      <c r="K3202" s="31">
        <v>0</v>
      </c>
      <c r="L3202" s="32">
        <v>0</v>
      </c>
      <c r="N3202" s="29">
        <f t="shared" ref="N3202" si="30871">D3202*I3202+F3202*I3205-E3202*J3202-G3202*J3205</f>
        <v>0.98916244875404069</v>
      </c>
      <c r="O3202" s="33">
        <f t="shared" ref="O3202" si="30872">(D3202*J3202+E3202*I3202+F3202*J3205+G3202*I3205)</f>
        <v>0</v>
      </c>
      <c r="P3202" s="31">
        <f t="shared" ref="P3202" si="30873">D3202*K3202+F3202*K3205-E3202*L3202-G3202*L3205</f>
        <v>0</v>
      </c>
      <c r="Q3202" s="32">
        <f t="shared" ref="Q3202" si="30874">(D3202*L3202+E3202*K3202+F3202*L3205+G3202*K3205)</f>
        <v>-7.6117782909930626E-2</v>
      </c>
      <c r="S3202" s="29">
        <v>1</v>
      </c>
      <c r="T3202" s="30">
        <v>0</v>
      </c>
      <c r="U3202" s="31">
        <v>0</v>
      </c>
      <c r="V3202" s="32">
        <f t="shared" ref="V3202:V3265" si="30875">-1/($T$8*$B3202)</f>
        <v>-0.14787182448036931</v>
      </c>
      <c r="X3202" s="29">
        <f t="shared" ref="X3202" si="30876">N3202*S3202+P3202*S3205-O3202*T3202-Q3202*T3205</f>
        <v>0.98916244875404069</v>
      </c>
      <c r="Y3202" s="33">
        <f t="shared" ref="Y3202" si="30877">(N3202*T3202+O3202*S3202+P3202*T3205+Q3202*S3205)</f>
        <v>0</v>
      </c>
      <c r="Z3202" s="31">
        <f t="shared" ref="Z3202" si="30878">N3202*U3202+P3202*U3205-O3202*V3202-Q3202*V3205</f>
        <v>0</v>
      </c>
      <c r="AA3202" s="32">
        <f t="shared" ref="AA3202" si="30879">(N3202*V3202+O3202*U3202+P3202*V3205+Q3202*U3205)</f>
        <v>-0.22238703891466044</v>
      </c>
      <c r="AB3202" s="8"/>
      <c r="AC3202" s="29">
        <v>1</v>
      </c>
      <c r="AD3202" s="33">
        <v>0</v>
      </c>
      <c r="AE3202" s="31">
        <v>0</v>
      </c>
      <c r="AF3202" s="32">
        <v>0</v>
      </c>
      <c r="AH3202" s="29">
        <f t="shared" ref="AH3202" si="30880">X3202*AC3202+Z3202*AC3205-Y3202*AD3202-AA3202*AD3205</f>
        <v>0.96452243182291264</v>
      </c>
      <c r="AI3202" s="33">
        <f t="shared" ref="AI3202" si="30881">(X3202*AD3202+Y3202*AC3202+Z3202*AD3205+AA3202*AC3205)</f>
        <v>0</v>
      </c>
      <c r="AJ3202" s="31">
        <f t="shared" ref="AJ3202" si="30882">X3202*AE3202+Z3202*AE3205-Y3202*AF3202-AA3202*AF3205</f>
        <v>0</v>
      </c>
      <c r="AK3202" s="32">
        <f t="shared" ref="AK3202" si="30883">(X3202*AF3202+Y3202*AE3202+Z3202*AF3205+AA3202*AE3205)</f>
        <v>-0.22238703891466044</v>
      </c>
      <c r="AL3202" s="8"/>
      <c r="AM3202" s="29">
        <v>1</v>
      </c>
      <c r="AN3202" s="30">
        <v>0</v>
      </c>
      <c r="AO3202" s="31">
        <v>0</v>
      </c>
      <c r="AP3202" s="32">
        <f t="shared" ref="AP3202:AP3265" si="30884">-1/($AN$8*$B3202)</f>
        <v>-0.13372170900692823</v>
      </c>
      <c r="AR3202" s="29">
        <f t="shared" ref="AR3202" si="30885">AH3202*AM3202+AJ3202*AM3205-AI3202*AN3202-AK3202*AN3205</f>
        <v>0.96452243182291264</v>
      </c>
      <c r="AS3202" s="33">
        <f t="shared" ref="AS3202" si="30886">(AH3202*AN3202+AI3202*AM3202+AJ3202*AN3205+AK3202*AM3205)</f>
        <v>0</v>
      </c>
      <c r="AT3202" s="31">
        <f t="shared" ref="AT3202" si="30887">AH3202*AO3202+AJ3202*AO3205-AI3202*AP3202-AK3202*AP3205</f>
        <v>0</v>
      </c>
      <c r="AU3202" s="32">
        <f t="shared" ref="AU3202" si="30888">(AH3202*AP3202+AI3202*AO3202+AJ3202*AP3205+AK3202*AO3205)</f>
        <v>-0.35136462687353875</v>
      </c>
      <c r="AV3202" s="8"/>
      <c r="AW3202" s="29">
        <v>1</v>
      </c>
      <c r="AX3202" s="33">
        <v>0</v>
      </c>
      <c r="AY3202" s="31">
        <v>0</v>
      </c>
      <c r="AZ3202" s="32">
        <v>0</v>
      </c>
      <c r="BB3202" s="29">
        <f t="shared" ref="BB3202" si="30889">AR3202*AW3202+AT3202*AW3205-AS3202*AX3202-AU3202*AX3205</f>
        <v>0.92913066167116865</v>
      </c>
      <c r="BC3202" s="33">
        <f t="shared" ref="BC3202" si="30890">(AR3202*AX3202+AS3202*AW3202+AT3202*AX3205+AU3202*AW3205)</f>
        <v>0</v>
      </c>
      <c r="BD3202" s="31">
        <f t="shared" ref="BD3202" si="30891">AR3202*AY3202+AT3202*AY3205-AS3202*AZ3202-AU3202*AZ3205</f>
        <v>0</v>
      </c>
      <c r="BE3202" s="32">
        <f t="shared" ref="BE3202" si="30892">(AR3202*AZ3202+AS3202*AY3202+AT3202*AZ3205+AU3202*AY3205)</f>
        <v>-0.35136462687353875</v>
      </c>
      <c r="BF3202" s="8"/>
      <c r="BG3202" s="29">
        <v>1</v>
      </c>
      <c r="BH3202" s="30">
        <v>0</v>
      </c>
      <c r="BI3202" s="31">
        <v>0</v>
      </c>
      <c r="BJ3202" s="32">
        <f t="shared" ref="BJ3202:BJ3265" si="30893">-1/($BH$8*$B3202)</f>
        <v>-4.7019630484988389E-2</v>
      </c>
      <c r="BL3202" s="29">
        <f t="shared" ref="BL3202" si="30894">BB3202*BG3202+BD3202*BG3205-BC3202*BH3202-BE3202*BH3205</f>
        <v>0.92913066167116865</v>
      </c>
      <c r="BM3202" s="33">
        <f t="shared" ref="BM3202" si="30895">(BB3202*BH3202+BC3202*BG3202+BD3202*BH3205+BE3202*BG3205)</f>
        <v>0</v>
      </c>
      <c r="BN3202" s="31">
        <f t="shared" ref="BN3202" si="30896">BB3202*BI3202+BD3202*BI3205-BC3202*BJ3202-BE3202*BJ3205</f>
        <v>0</v>
      </c>
      <c r="BO3202" s="32">
        <f t="shared" ref="BO3202" si="30897">(BB3202*BJ3202+BC3202*BI3202+BD3202*BJ3205+BE3202*BI3205)</f>
        <v>-0.39505200725758988</v>
      </c>
      <c r="BP3202" s="8"/>
      <c r="BQ3202" s="34">
        <v>1</v>
      </c>
      <c r="BR3202" s="35">
        <v>0</v>
      </c>
      <c r="BS3202" s="11">
        <v>0</v>
      </c>
      <c r="BT3202" s="36">
        <v>0</v>
      </c>
      <c r="BV3202" s="29">
        <f t="shared" ref="BV3202" si="30898">BL3202*BQ3202+BN3202*BQ3205-BM3202*BR3202-BO3202*BR3205</f>
        <v>0.92913066167116865</v>
      </c>
      <c r="BW3202" s="33">
        <f t="shared" ref="BW3202" si="30899">(BL3202*BR3202+BM3202*BQ3202+BN3202*BR3205+BO3202*BQ3205)</f>
        <v>-0.39505200725758988</v>
      </c>
      <c r="BX3202" s="31">
        <f t="shared" ref="BX3202" si="30900">BL3202*BS3202+BN3202*BS3205-BM3202*BT3202-BO3202*BT3205</f>
        <v>0</v>
      </c>
      <c r="BY3202" s="32">
        <f t="shared" ref="BY3202" si="30901">(BL3202*BT3202+BM3202*BS3202+BN3202*BT3205+BO3202*BS3205)</f>
        <v>-0.39505200725758988</v>
      </c>
      <c r="CA3202" s="37">
        <f t="shared" ref="CA3202" si="30902">20*LOG(((1+$BR$8)/$BR$8)/((BV3202+BV3205)^2+(BW3202+BW3205)^2)^0.5)</f>
        <v>-2.6040379521810779E-3</v>
      </c>
      <c r="CC3202" s="134">
        <f t="shared" ref="CC3202" si="30903">((BV3202^2+BW3202^2)^0.5)/((BV3205^2+BW3205^2)^0.5)</f>
        <v>1.0182959077598168</v>
      </c>
      <c r="CD3202" s="9"/>
      <c r="CE3202" s="38"/>
      <c r="CF3202" s="38"/>
      <c r="CG3202" s="38"/>
      <c r="CH3202" s="38"/>
      <c r="CM3202" s="129">
        <v>8.6400000000000095</v>
      </c>
    </row>
    <row r="3203" spans="2:91" ht="18.600000000000001" customHeight="1" thickBot="1">
      <c r="D3203" s="39"/>
      <c r="G3203" s="40"/>
      <c r="I3203" s="39"/>
      <c r="L3203" s="40"/>
      <c r="N3203" s="39"/>
      <c r="Q3203" s="40"/>
      <c r="S3203" s="39"/>
      <c r="V3203" s="40"/>
      <c r="X3203" s="39"/>
      <c r="AA3203" s="40"/>
      <c r="AC3203" s="39"/>
      <c r="AF3203" s="40"/>
      <c r="AH3203" s="39"/>
      <c r="AK3203" s="40"/>
      <c r="AM3203" s="39"/>
      <c r="AP3203" s="40"/>
      <c r="AR3203" s="39"/>
      <c r="AU3203" s="40"/>
      <c r="AW3203" s="39"/>
      <c r="AZ3203" s="40"/>
      <c r="BB3203" s="39"/>
      <c r="BE3203" s="40"/>
      <c r="BG3203" s="39"/>
      <c r="BJ3203" s="40"/>
      <c r="BL3203" s="39"/>
      <c r="BO3203" s="40"/>
      <c r="BQ3203" s="34"/>
      <c r="BR3203" s="11"/>
      <c r="BS3203" s="11"/>
      <c r="BT3203" s="41"/>
      <c r="BV3203" s="39"/>
      <c r="BY3203" s="40"/>
      <c r="CC3203" s="135"/>
      <c r="CD3203" s="9"/>
      <c r="CE3203" s="38"/>
      <c r="CF3203" s="38"/>
      <c r="CG3203" s="38"/>
      <c r="CH3203" s="38"/>
    </row>
    <row r="3204" spans="2:91" ht="18.600000000000001" customHeight="1" thickBot="1">
      <c r="D3204" s="258" t="s">
        <v>129</v>
      </c>
      <c r="E3204" s="259"/>
      <c r="F3204" s="260" t="s">
        <v>130</v>
      </c>
      <c r="G3204" s="261"/>
      <c r="H3204" s="229"/>
      <c r="I3204" s="258" t="s">
        <v>131</v>
      </c>
      <c r="J3204" s="259"/>
      <c r="K3204" s="260" t="s">
        <v>132</v>
      </c>
      <c r="L3204" s="261"/>
      <c r="N3204" s="253" t="s">
        <v>133</v>
      </c>
      <c r="O3204" s="254"/>
      <c r="P3204" s="255" t="s">
        <v>134</v>
      </c>
      <c r="Q3204" s="256"/>
      <c r="S3204" s="258" t="s">
        <v>135</v>
      </c>
      <c r="T3204" s="259"/>
      <c r="U3204" s="260" t="s">
        <v>136</v>
      </c>
      <c r="V3204" s="261"/>
      <c r="W3204" s="8"/>
      <c r="X3204" s="253" t="s">
        <v>137</v>
      </c>
      <c r="Y3204" s="254"/>
      <c r="Z3204" s="255" t="s">
        <v>138</v>
      </c>
      <c r="AA3204" s="256"/>
      <c r="AB3204" s="8"/>
      <c r="AC3204" s="258" t="s">
        <v>139</v>
      </c>
      <c r="AD3204" s="259"/>
      <c r="AE3204" s="260" t="s">
        <v>140</v>
      </c>
      <c r="AF3204" s="261"/>
      <c r="AG3204" s="8"/>
      <c r="AH3204" s="253" t="s">
        <v>141</v>
      </c>
      <c r="AI3204" s="254"/>
      <c r="AJ3204" s="255" t="s">
        <v>142</v>
      </c>
      <c r="AK3204" s="256"/>
      <c r="AL3204" s="8"/>
      <c r="AM3204" s="258" t="s">
        <v>143</v>
      </c>
      <c r="AN3204" s="259"/>
      <c r="AO3204" s="260" t="s">
        <v>144</v>
      </c>
      <c r="AP3204" s="261"/>
      <c r="AR3204" s="253" t="s">
        <v>145</v>
      </c>
      <c r="AS3204" s="254"/>
      <c r="AT3204" s="255" t="s">
        <v>146</v>
      </c>
      <c r="AU3204" s="256"/>
      <c r="AV3204" s="4"/>
      <c r="AW3204" s="258" t="s">
        <v>147</v>
      </c>
      <c r="AX3204" s="259"/>
      <c r="AY3204" s="260" t="s">
        <v>148</v>
      </c>
      <c r="AZ3204" s="261"/>
      <c r="BA3204" s="8"/>
      <c r="BB3204" s="253" t="s">
        <v>149</v>
      </c>
      <c r="BC3204" s="254"/>
      <c r="BD3204" s="255" t="s">
        <v>150</v>
      </c>
      <c r="BE3204" s="256"/>
      <c r="BF3204" s="4"/>
      <c r="BG3204" s="258" t="s">
        <v>151</v>
      </c>
      <c r="BH3204" s="259"/>
      <c r="BI3204" s="260" t="s">
        <v>152</v>
      </c>
      <c r="BJ3204" s="261"/>
      <c r="BK3204" s="4"/>
      <c r="BL3204" s="253" t="s">
        <v>153</v>
      </c>
      <c r="BM3204" s="254"/>
      <c r="BN3204" s="255" t="s">
        <v>154</v>
      </c>
      <c r="BO3204" s="256"/>
      <c r="BP3204" s="4"/>
      <c r="BQ3204" s="258" t="s">
        <v>155</v>
      </c>
      <c r="BR3204" s="259"/>
      <c r="BS3204" s="260" t="s">
        <v>156</v>
      </c>
      <c r="BT3204" s="261"/>
      <c r="BU3204" s="8"/>
      <c r="BV3204" s="253" t="s">
        <v>157</v>
      </c>
      <c r="BW3204" s="254"/>
      <c r="BX3204" s="255" t="s">
        <v>158</v>
      </c>
      <c r="BY3204" s="256"/>
      <c r="CA3204" s="46" t="s">
        <v>16</v>
      </c>
      <c r="CC3204" s="136" t="s">
        <v>71</v>
      </c>
      <c r="CD3204" s="9"/>
      <c r="CE3204" s="38"/>
      <c r="CF3204" s="38"/>
      <c r="CG3204" s="38"/>
      <c r="CH3204" s="38"/>
    </row>
    <row r="3205" spans="2:91" ht="18.600000000000001" customHeight="1" thickTop="1" thickBot="1">
      <c r="D3205" s="29">
        <v>0</v>
      </c>
      <c r="E3205" s="33">
        <v>0</v>
      </c>
      <c r="F3205" s="31">
        <v>1</v>
      </c>
      <c r="G3205" s="32">
        <v>0</v>
      </c>
      <c r="I3205" s="29">
        <v>0</v>
      </c>
      <c r="J3205" s="33">
        <f t="shared" ref="J3205" si="30904">IF(0=(1-$J$8*$K$8*$B3202^2),10^14,$B3202*$J$8/(1-$J$8*$K$8*$B3202^2))</f>
        <v>-0.14237870352560436</v>
      </c>
      <c r="K3205" s="31">
        <v>1</v>
      </c>
      <c r="L3205" s="32">
        <v>0</v>
      </c>
      <c r="N3205" s="29">
        <f t="shared" ref="N3205" si="30905">D3205*I3202+F3205*I3205-E3205*J3202-G3205*J3205</f>
        <v>0</v>
      </c>
      <c r="O3205" s="33">
        <f t="shared" ref="O3205" si="30906">(D3205*J3202+E3205*I3202+F3205*J3205+G3205*I3205)</f>
        <v>-0.14237870352560436</v>
      </c>
      <c r="P3205" s="31">
        <f t="shared" ref="P3205" si="30907">D3205*K3202+F3205*K3205-E3205*L3202-G3205*L3205</f>
        <v>1</v>
      </c>
      <c r="Q3205" s="32">
        <f t="shared" ref="Q3205" si="30908">(D3205*L3202+E3205*K3202+F3205*L3205+G3205*K3205)</f>
        <v>0</v>
      </c>
      <c r="S3205" s="29">
        <v>0</v>
      </c>
      <c r="T3205" s="33">
        <v>0</v>
      </c>
      <c r="U3205" s="31">
        <v>1</v>
      </c>
      <c r="V3205" s="32">
        <v>0</v>
      </c>
      <c r="X3205" s="29">
        <f t="shared" ref="X3205" si="30909">N3205*S3202+P3205*S3205-O3205*T3202-Q3205*T3205</f>
        <v>0</v>
      </c>
      <c r="Y3205" s="33">
        <f t="shared" ref="Y3205" si="30910">(N3205*T3202+O3205*S3202+P3205*T3205+Q3205*S3205)</f>
        <v>-0.14237870352560436</v>
      </c>
      <c r="Z3205" s="31">
        <f t="shared" ref="Z3205" si="30911">N3205*U3202+P3205*U3205-O3205*V3202-Q3205*V3205</f>
        <v>0.97894620134251931</v>
      </c>
      <c r="AA3205" s="32">
        <f t="shared" ref="AA3205" si="30912">(N3205*V3202+O3205*U3202+P3205*V3205+Q3205*U3205)</f>
        <v>0</v>
      </c>
      <c r="AB3205" s="8"/>
      <c r="AC3205" s="29">
        <v>0</v>
      </c>
      <c r="AD3205" s="33">
        <f t="shared" ref="AD3205" si="30913">IF(0=(1-$AD$8*$AE$8*$B3202^2),10^14,$B3202*$AD$8/(1-$AD$8*$AE$8*$B3202^2))</f>
        <v>-0.11079790014463675</v>
      </c>
      <c r="AE3205" s="31">
        <v>1</v>
      </c>
      <c r="AF3205" s="32">
        <v>0</v>
      </c>
      <c r="AH3205" s="29">
        <f t="shared" ref="AH3205" si="30914">X3205*AC3202+Z3205*AC3205-Y3205*AD3202-AA3205*AD3205</f>
        <v>0</v>
      </c>
      <c r="AI3205" s="33">
        <f t="shared" ref="AI3205" si="30915">(X3205*AD3202+Y3205*AC3202+Z3205*AD3205+AA3205*AC3205)</f>
        <v>-0.25084388698892429</v>
      </c>
      <c r="AJ3205" s="31">
        <f t="shared" ref="AJ3205" si="30916">X3205*AE3202+Z3205*AE3205-Y3205*AF3202-AA3205*AF3205</f>
        <v>0.97894620134251931</v>
      </c>
      <c r="AK3205" s="32">
        <f t="shared" ref="AK3205" si="30917">(X3205*AF3202+Y3205*AE3202+Z3205*AF3205+AA3205*AE3205)</f>
        <v>0</v>
      </c>
      <c r="AL3205" s="8"/>
      <c r="AM3205" s="29">
        <v>0</v>
      </c>
      <c r="AN3205" s="33">
        <v>0</v>
      </c>
      <c r="AO3205" s="31">
        <v>1</v>
      </c>
      <c r="AP3205" s="32">
        <v>0</v>
      </c>
      <c r="AR3205" s="29">
        <f t="shared" ref="AR3205" si="30918">AH3205*AM3202+AJ3205*AM3205-AI3205*AN3202-AK3205*AN3205</f>
        <v>0</v>
      </c>
      <c r="AS3205" s="33">
        <f t="shared" ref="AS3205" si="30919">(AH3205*AN3202+AI3205*AM3202+AJ3205*AN3205+AK3205*AM3205)</f>
        <v>-0.25084388698892429</v>
      </c>
      <c r="AT3205" s="31">
        <f t="shared" ref="AT3205" si="30920">AH3205*AO3202+AJ3205*AO3205-AI3205*AP3202-AK3205*AP3205</f>
        <v>0.94540292808041959</v>
      </c>
      <c r="AU3205" s="32">
        <f t="shared" ref="AU3205" si="30921">(AH3205*AP3202+AI3205*AO3202+AJ3205*AP3205+AK3205*AO3205)</f>
        <v>0</v>
      </c>
      <c r="AV3205" s="8"/>
      <c r="AW3205" s="29">
        <v>0</v>
      </c>
      <c r="AX3205" s="33">
        <f t="shared" ref="AX3205" si="30922">IF(0=(1-$AX$8*$AY$8*$B3202^2),10^14,$B3202*$AX$8/(1-$AX$8*$AY$8*$B3202^2))</f>
        <v>-0.10072661686710417</v>
      </c>
      <c r="AY3205" s="31">
        <v>1</v>
      </c>
      <c r="AZ3205" s="32">
        <v>0</v>
      </c>
      <c r="BB3205" s="29">
        <f t="shared" ref="BB3205" si="30923">AR3205*AW3202+AT3205*AW3205-AS3205*AX3202-AU3205*AX3205</f>
        <v>0</v>
      </c>
      <c r="BC3205" s="33">
        <f t="shared" ref="BC3205" si="30924">(AR3205*AX3202+AS3205*AW3202+AT3205*AX3205+AU3205*AW3205)</f>
        <v>-0.34607112551071917</v>
      </c>
      <c r="BD3205" s="31">
        <f t="shared" ref="BD3205" si="30925">AR3205*AY3202+AT3205*AY3205-AS3205*AZ3202-AU3205*AZ3205</f>
        <v>0.94540292808041959</v>
      </c>
      <c r="BE3205" s="32">
        <f t="shared" ref="BE3205" si="30926">(AR3205*AZ3202+AS3205*AY3202+AT3205*AZ3205+AU3205*AY3205)</f>
        <v>0</v>
      </c>
      <c r="BF3205" s="8"/>
      <c r="BG3205" s="29">
        <v>0</v>
      </c>
      <c r="BH3205" s="33">
        <v>0</v>
      </c>
      <c r="BI3205" s="31">
        <v>1</v>
      </c>
      <c r="BJ3205" s="32">
        <v>0</v>
      </c>
      <c r="BL3205" s="29">
        <f t="shared" ref="BL3205" si="30927">BB3205*BG3202+BD3205*BG3205-BC3205*BH3202-BE3205*BH3205</f>
        <v>0</v>
      </c>
      <c r="BM3205" s="33">
        <f t="shared" ref="BM3205" si="30928">(BB3205*BH3202+BC3205*BG3202+BD3205*BH3205+BE3205*BG3205)</f>
        <v>-0.34607112551071917</v>
      </c>
      <c r="BN3205" s="31">
        <f t="shared" ref="BN3205" si="30929">BB3205*BI3202+BD3205*BI3205-BC3205*BJ3202-BE3205*BJ3205</f>
        <v>0.92913079163738155</v>
      </c>
      <c r="BO3205" s="32">
        <f t="shared" ref="BO3205" si="30930">(BB3205*BJ3202+BC3205*BI3202+BD3205*BJ3205+BE3205*BI3205)</f>
        <v>0</v>
      </c>
      <c r="BP3205" s="8"/>
      <c r="BQ3205" s="19">
        <f t="shared" ref="BQ3205:BQ3268" si="30931">1/$BR$8</f>
        <v>1</v>
      </c>
      <c r="BR3205" s="47">
        <v>0</v>
      </c>
      <c r="BS3205" s="48">
        <v>1</v>
      </c>
      <c r="BT3205" s="49">
        <v>0</v>
      </c>
      <c r="BV3205" s="29">
        <f t="shared" ref="BV3205" si="30932">BL3205*BQ3202+BN3205*BQ3205-BM3205*BR3202-BO3205*BR3205</f>
        <v>0.92913079163738155</v>
      </c>
      <c r="BW3205" s="33">
        <f t="shared" ref="BW3205" si="30933">(BL3205*BR3202+BM3205*BQ3202+BN3205*BR3205+BO3205*BQ3205)</f>
        <v>-0.34607112551071917</v>
      </c>
      <c r="BX3205" s="31">
        <f t="shared" ref="BX3205" si="30934">BL3205*BS3202+BN3205*BS3205-BM3205*BT3202-BO3205*BT3205</f>
        <v>0.92913079163738155</v>
      </c>
      <c r="BY3205" s="32">
        <f t="shared" ref="BY3205" si="30935">(BL3205*BT3202+BM3205*BS3202+BN3205*BT3205+BO3205*BS3205)</f>
        <v>0</v>
      </c>
      <c r="CA3205" s="50">
        <f t="shared" ref="CA3205" si="30936">(180/PI())*ATAN(-1*(BW3202+BW3205)/(BV3202+BV3205))</f>
        <v>21.743402742171426</v>
      </c>
      <c r="CC3205" s="137">
        <f t="shared" ref="CC3205" si="30937">20*LOG(((1-(10^(CA3202/20)^2)*(1-((1-CC3202)/(1+CC3202))^2))^0.5))</f>
        <v>-31.665037838415621</v>
      </c>
      <c r="CD3205" s="9"/>
      <c r="CE3205" s="38"/>
      <c r="CF3205" s="38"/>
      <c r="CG3205" s="38"/>
      <c r="CH3205" s="38"/>
    </row>
    <row r="3206" spans="2:91" ht="18.600000000000001" customHeight="1">
      <c r="CC3206" s="42"/>
    </row>
    <row r="3207" spans="2:91" ht="18.600000000000001" customHeight="1" thickBot="1">
      <c r="E3207" s="22" t="s">
        <v>4</v>
      </c>
      <c r="J3207" s="22" t="s">
        <v>5</v>
      </c>
      <c r="O3207" s="22" t="s">
        <v>6</v>
      </c>
      <c r="T3207" s="22" t="s">
        <v>7</v>
      </c>
      <c r="Y3207" s="22" t="s">
        <v>8</v>
      </c>
      <c r="AD3207" s="22" t="s">
        <v>65</v>
      </c>
      <c r="AI3207" s="22" t="s">
        <v>9</v>
      </c>
      <c r="AN3207" s="22" t="s">
        <v>66</v>
      </c>
      <c r="AS3207" s="22" t="s">
        <v>51</v>
      </c>
      <c r="AX3207" s="22" t="s">
        <v>67</v>
      </c>
      <c r="BC3207" s="22" t="s">
        <v>52</v>
      </c>
      <c r="BH3207" s="22" t="s">
        <v>68</v>
      </c>
      <c r="BM3207" s="22" t="s">
        <v>63</v>
      </c>
      <c r="BQ3207" s="23" t="s">
        <v>69</v>
      </c>
      <c r="BR3207" s="23"/>
      <c r="BS3207" s="24"/>
      <c r="BT3207" s="24"/>
      <c r="BU3207" s="24"/>
      <c r="BW3207" s="22" t="s">
        <v>64</v>
      </c>
    </row>
    <row r="3208" spans="2:91" ht="18.600000000000001" customHeight="1" thickBot="1">
      <c r="D3208" s="249" t="s">
        <v>103</v>
      </c>
      <c r="E3208" s="250"/>
      <c r="F3208" s="251" t="s">
        <v>104</v>
      </c>
      <c r="G3208" s="252"/>
      <c r="H3208" s="229"/>
      <c r="I3208" s="253" t="s">
        <v>11</v>
      </c>
      <c r="J3208" s="254"/>
      <c r="K3208" s="255" t="s">
        <v>12</v>
      </c>
      <c r="L3208" s="256"/>
      <c r="M3208" s="24"/>
      <c r="N3208" s="253" t="s">
        <v>105</v>
      </c>
      <c r="O3208" s="254"/>
      <c r="P3208" s="255" t="s">
        <v>106</v>
      </c>
      <c r="Q3208" s="256"/>
      <c r="R3208" s="24"/>
      <c r="S3208" s="249" t="s">
        <v>107</v>
      </c>
      <c r="T3208" s="250"/>
      <c r="U3208" s="251" t="s">
        <v>108</v>
      </c>
      <c r="V3208" s="252"/>
      <c r="W3208" s="8"/>
      <c r="X3208" s="253" t="s">
        <v>109</v>
      </c>
      <c r="Y3208" s="254"/>
      <c r="Z3208" s="255" t="s">
        <v>110</v>
      </c>
      <c r="AA3208" s="256"/>
      <c r="AB3208" s="8"/>
      <c r="AC3208" s="253" t="s">
        <v>111</v>
      </c>
      <c r="AD3208" s="254"/>
      <c r="AE3208" s="255" t="s">
        <v>14</v>
      </c>
      <c r="AF3208" s="256"/>
      <c r="AG3208" s="8"/>
      <c r="AH3208" s="253" t="s">
        <v>112</v>
      </c>
      <c r="AI3208" s="254"/>
      <c r="AJ3208" s="255" t="s">
        <v>113</v>
      </c>
      <c r="AK3208" s="256"/>
      <c r="AL3208" s="8"/>
      <c r="AM3208" s="249" t="s">
        <v>114</v>
      </c>
      <c r="AN3208" s="250"/>
      <c r="AO3208" s="251" t="s">
        <v>115</v>
      </c>
      <c r="AP3208" s="252"/>
      <c r="AQ3208" s="24"/>
      <c r="AR3208" s="253" t="s">
        <v>116</v>
      </c>
      <c r="AS3208" s="254"/>
      <c r="AT3208" s="255" t="s">
        <v>13</v>
      </c>
      <c r="AU3208" s="256"/>
      <c r="AV3208" s="4"/>
      <c r="AW3208" s="253" t="s">
        <v>117</v>
      </c>
      <c r="AX3208" s="254"/>
      <c r="AY3208" s="255" t="s">
        <v>118</v>
      </c>
      <c r="AZ3208" s="256"/>
      <c r="BA3208" s="8"/>
      <c r="BB3208" s="253" t="s">
        <v>119</v>
      </c>
      <c r="BC3208" s="254"/>
      <c r="BD3208" s="255" t="s">
        <v>120</v>
      </c>
      <c r="BE3208" s="256"/>
      <c r="BF3208" s="4"/>
      <c r="BG3208" s="249" t="s">
        <v>121</v>
      </c>
      <c r="BH3208" s="250"/>
      <c r="BI3208" s="251" t="s">
        <v>122</v>
      </c>
      <c r="BJ3208" s="252"/>
      <c r="BK3208" s="4"/>
      <c r="BL3208" s="253" t="s">
        <v>123</v>
      </c>
      <c r="BM3208" s="254"/>
      <c r="BN3208" s="255" t="s">
        <v>124</v>
      </c>
      <c r="BO3208" s="256"/>
      <c r="BP3208" s="4"/>
      <c r="BQ3208" s="253" t="s">
        <v>125</v>
      </c>
      <c r="BR3208" s="254"/>
      <c r="BS3208" s="255" t="s">
        <v>126</v>
      </c>
      <c r="BT3208" s="256"/>
      <c r="BU3208" s="8"/>
      <c r="BV3208" s="253" t="s">
        <v>127</v>
      </c>
      <c r="BW3208" s="254"/>
      <c r="BX3208" s="255" t="s">
        <v>128</v>
      </c>
      <c r="BY3208" s="256"/>
      <c r="CA3208" s="27" t="s">
        <v>15</v>
      </c>
      <c r="CC3208" s="133" t="s">
        <v>70</v>
      </c>
      <c r="CD3208" s="9"/>
      <c r="CE3208" s="38"/>
      <c r="CF3208" s="38"/>
      <c r="CG3208" s="38"/>
      <c r="CH3208" s="38"/>
    </row>
    <row r="3209" spans="2:91" ht="18.600000000000001" customHeight="1" thickTop="1" thickBot="1">
      <c r="B3209" s="129">
        <v>8.6800000000000104</v>
      </c>
      <c r="D3209" s="29">
        <v>1</v>
      </c>
      <c r="E3209" s="30">
        <v>0</v>
      </c>
      <c r="F3209" s="31">
        <v>0</v>
      </c>
      <c r="G3209" s="32">
        <f t="shared" ref="G3209:G3272" si="30938">-1/($E$8*$B3209)</f>
        <v>-7.5942396313363969E-2</v>
      </c>
      <c r="I3209" s="29">
        <v>1</v>
      </c>
      <c r="J3209" s="33">
        <v>0</v>
      </c>
      <c r="K3209" s="31">
        <v>0</v>
      </c>
      <c r="L3209" s="32">
        <v>0</v>
      </c>
      <c r="N3209" s="29">
        <f t="shared" ref="N3209" si="30939">D3209*I3209+F3209*I3212-E3209*J3209-G3209*J3212</f>
        <v>0.98921243592855645</v>
      </c>
      <c r="O3209" s="33">
        <f t="shared" ref="O3209" si="30940">(D3209*J3209+E3209*I3209+F3209*J3212+G3209*I3212)</f>
        <v>0</v>
      </c>
      <c r="P3209" s="31">
        <f t="shared" ref="P3209" si="30941">D3209*K3209+F3209*K3212-E3209*L3209-G3209*L3212</f>
        <v>0</v>
      </c>
      <c r="Q3209" s="32">
        <f t="shared" ref="Q3209" si="30942">(D3209*L3209+E3209*K3209+F3209*L3212+G3209*K3212)</f>
        <v>-7.5942396313363969E-2</v>
      </c>
      <c r="S3209" s="29">
        <v>1</v>
      </c>
      <c r="T3209" s="30">
        <v>0</v>
      </c>
      <c r="U3209" s="31">
        <v>0</v>
      </c>
      <c r="V3209" s="32">
        <f t="shared" ref="V3209:V3272" si="30943">-1/($T$8*$B3209)</f>
        <v>-0.14753110599078323</v>
      </c>
      <c r="X3209" s="29">
        <f t="shared" ref="X3209" si="30944">N3209*S3209+P3209*S3212-O3209*T3209-Q3209*T3212</f>
        <v>0.98921243592855645</v>
      </c>
      <c r="Y3209" s="33">
        <f t="shared" ref="Y3209" si="30945">(N3209*T3209+O3209*S3209+P3209*T3212+Q3209*S3212)</f>
        <v>0</v>
      </c>
      <c r="Z3209" s="31">
        <f t="shared" ref="Z3209" si="30946">N3209*U3209+P3209*U3212-O3209*V3209-Q3209*V3212</f>
        <v>0</v>
      </c>
      <c r="AA3209" s="32">
        <f t="shared" ref="AA3209" si="30947">(N3209*V3209+O3209*U3209+P3209*V3212+Q3209*U3212)</f>
        <v>-0.22188200104574068</v>
      </c>
      <c r="AB3209" s="8"/>
      <c r="AC3209" s="29">
        <v>1</v>
      </c>
      <c r="AD3209" s="33">
        <v>0</v>
      </c>
      <c r="AE3209" s="31">
        <v>0</v>
      </c>
      <c r="AF3209" s="32">
        <v>0</v>
      </c>
      <c r="AH3209" s="29">
        <f t="shared" ref="AH3209" si="30948">X3209*AC3209+Z3209*AC3212-Y3209*AD3209-AA3209*AD3212</f>
        <v>0.96468588332436611</v>
      </c>
      <c r="AI3209" s="33">
        <f t="shared" ref="AI3209" si="30949">(X3209*AD3209+Y3209*AC3209+Z3209*AD3212+AA3209*AC3212)</f>
        <v>0</v>
      </c>
      <c r="AJ3209" s="31">
        <f t="shared" ref="AJ3209" si="30950">X3209*AE3209+Z3209*AE3212-Y3209*AF3209-AA3209*AF3212</f>
        <v>0</v>
      </c>
      <c r="AK3209" s="32">
        <f t="shared" ref="AK3209" si="30951">(X3209*AF3209+Y3209*AE3209+Z3209*AF3212+AA3209*AE3212)</f>
        <v>-0.22188200104574068</v>
      </c>
      <c r="AL3209" s="8"/>
      <c r="AM3209" s="29">
        <v>1</v>
      </c>
      <c r="AN3209" s="30">
        <v>0</v>
      </c>
      <c r="AO3209" s="31">
        <v>0</v>
      </c>
      <c r="AP3209" s="32">
        <f t="shared" ref="AP3209:AP3272" si="30952">-1/($AN$8*$B3209)</f>
        <v>-0.13341359447004592</v>
      </c>
      <c r="AR3209" s="29">
        <f t="shared" ref="AR3209" si="30953">AH3209*AM3209+AJ3209*AM3212-AI3209*AN3209-AK3209*AN3212</f>
        <v>0.96468588332436611</v>
      </c>
      <c r="AS3209" s="33">
        <f t="shared" ref="AS3209" si="30954">(AH3209*AN3209+AI3209*AM3209+AJ3209*AN3212+AK3209*AM3212)</f>
        <v>0</v>
      </c>
      <c r="AT3209" s="31">
        <f t="shared" ref="AT3209" si="30955">AH3209*AO3209+AJ3209*AO3212-AI3209*AP3209-AK3209*AP3212</f>
        <v>0</v>
      </c>
      <c r="AU3209" s="32">
        <f t="shared" ref="AU3209" si="30956">(AH3209*AP3209+AI3209*AO3209+AJ3209*AP3212+AK3209*AO3212)</f>
        <v>-0.35058421227455572</v>
      </c>
      <c r="AV3209" s="8"/>
      <c r="AW3209" s="29">
        <v>1</v>
      </c>
      <c r="AX3209" s="33">
        <v>0</v>
      </c>
      <c r="AY3209" s="31">
        <v>0</v>
      </c>
      <c r="AZ3209" s="32">
        <v>0</v>
      </c>
      <c r="BB3209" s="29">
        <f t="shared" ref="BB3209" si="30957">AR3209*AW3209+AT3209*AW3212-AS3209*AX3209-AU3209*AX3212</f>
        <v>0.9294549955985294</v>
      </c>
      <c r="BC3209" s="33">
        <f t="shared" ref="BC3209" si="30958">(AR3209*AX3209+AS3209*AW3209+AT3209*AX3212+AU3209*AW3212)</f>
        <v>0</v>
      </c>
      <c r="BD3209" s="31">
        <f t="shared" ref="BD3209" si="30959">AR3209*AY3209+AT3209*AY3212-AS3209*AZ3209-AU3209*AZ3212</f>
        <v>0</v>
      </c>
      <c r="BE3209" s="32">
        <f t="shared" ref="BE3209" si="30960">(AR3209*AZ3209+AS3209*AY3209+AT3209*AZ3212+AU3209*AY3212)</f>
        <v>-0.35058421227455572</v>
      </c>
      <c r="BF3209" s="8"/>
      <c r="BG3209" s="29">
        <v>1</v>
      </c>
      <c r="BH3209" s="30">
        <v>0</v>
      </c>
      <c r="BI3209" s="31">
        <v>0</v>
      </c>
      <c r="BJ3209" s="32">
        <f t="shared" ref="BJ3209:BJ3272" si="30961">-1/($BH$8*$B3209)</f>
        <v>-4.6911290322580589E-2</v>
      </c>
      <c r="BL3209" s="29">
        <f t="shared" ref="BL3209" si="30962">BB3209*BG3209+BD3209*BG3212-BC3209*BH3209-BE3209*BH3212</f>
        <v>0.9294549955985294</v>
      </c>
      <c r="BM3209" s="33">
        <f t="shared" ref="BM3209" si="30963">(BB3209*BH3209+BC3209*BG3209+BD3209*BH3212+BE3209*BG3212)</f>
        <v>0</v>
      </c>
      <c r="BN3209" s="31">
        <f t="shared" ref="BN3209" si="30964">BB3209*BI3209+BD3209*BI3212-BC3209*BJ3209-BE3209*BJ3212</f>
        <v>0</v>
      </c>
      <c r="BO3209" s="32">
        <f t="shared" ref="BO3209" si="30965">(BB3209*BJ3209+BC3209*BI3209+BD3209*BJ3212+BE3209*BI3212)</f>
        <v>-0.3941861454148512</v>
      </c>
      <c r="BP3209" s="8"/>
      <c r="BQ3209" s="34">
        <v>1</v>
      </c>
      <c r="BR3209" s="35">
        <v>0</v>
      </c>
      <c r="BS3209" s="11">
        <v>0</v>
      </c>
      <c r="BT3209" s="36">
        <v>0</v>
      </c>
      <c r="BV3209" s="29">
        <f t="shared" ref="BV3209" si="30966">BL3209*BQ3209+BN3209*BQ3212-BM3209*BR3209-BO3209*BR3212</f>
        <v>0.9294549955985294</v>
      </c>
      <c r="BW3209" s="33">
        <f t="shared" ref="BW3209" si="30967">(BL3209*BR3209+BM3209*BQ3209+BN3209*BR3212+BO3209*BQ3212)</f>
        <v>-0.3941861454148512</v>
      </c>
      <c r="BX3209" s="31">
        <f t="shared" ref="BX3209" si="30968">BL3209*BS3209+BN3209*BS3212-BM3209*BT3209-BO3209*BT3212</f>
        <v>0</v>
      </c>
      <c r="BY3209" s="32">
        <f t="shared" ref="BY3209" si="30969">(BL3209*BT3209+BM3209*BS3209+BN3209*BT3212+BO3209*BS3212)</f>
        <v>-0.3941861454148512</v>
      </c>
      <c r="CA3209" s="37">
        <f t="shared" ref="CA3209" si="30970">20*LOG(((1+$BR$8)/$BR$8)/((BV3209+BV3212)^2+(BW3209+BW3212)^2)^0.5)</f>
        <v>-2.5937581850158861E-3</v>
      </c>
      <c r="CC3209" s="134">
        <f t="shared" ref="CC3209" si="30971">((BV3209^2+BW3209^2)^0.5)/((BV3212^2+BW3212^2)^0.5)</f>
        <v>1.0182188455579744</v>
      </c>
      <c r="CD3209" s="9"/>
      <c r="CE3209" s="38"/>
      <c r="CF3209" s="38"/>
      <c r="CG3209" s="38"/>
      <c r="CH3209" s="38"/>
      <c r="CM3209" s="129">
        <v>8.6600000000000108</v>
      </c>
    </row>
    <row r="3210" spans="2:91" ht="18.600000000000001" customHeight="1" thickBot="1">
      <c r="D3210" s="39"/>
      <c r="G3210" s="40"/>
      <c r="I3210" s="39"/>
      <c r="L3210" s="40"/>
      <c r="N3210" s="39"/>
      <c r="Q3210" s="40"/>
      <c r="S3210" s="39"/>
      <c r="V3210" s="40"/>
      <c r="X3210" s="39"/>
      <c r="AA3210" s="40"/>
      <c r="AC3210" s="39"/>
      <c r="AF3210" s="40"/>
      <c r="AH3210" s="39"/>
      <c r="AK3210" s="40"/>
      <c r="AM3210" s="39"/>
      <c r="AP3210" s="40"/>
      <c r="AR3210" s="39"/>
      <c r="AU3210" s="40"/>
      <c r="AW3210" s="39"/>
      <c r="AZ3210" s="40"/>
      <c r="BB3210" s="39"/>
      <c r="BE3210" s="40"/>
      <c r="BG3210" s="39"/>
      <c r="BJ3210" s="40"/>
      <c r="BL3210" s="39"/>
      <c r="BO3210" s="40"/>
      <c r="BQ3210" s="34"/>
      <c r="BR3210" s="11"/>
      <c r="BS3210" s="11"/>
      <c r="BT3210" s="41"/>
      <c r="BV3210" s="39"/>
      <c r="BY3210" s="40"/>
      <c r="CC3210" s="135"/>
      <c r="CD3210" s="9"/>
      <c r="CE3210" s="38"/>
      <c r="CF3210" s="38"/>
      <c r="CG3210" s="38"/>
      <c r="CH3210" s="38"/>
    </row>
    <row r="3211" spans="2:91" ht="18.600000000000001" customHeight="1" thickBot="1">
      <c r="D3211" s="258" t="s">
        <v>129</v>
      </c>
      <c r="E3211" s="259"/>
      <c r="F3211" s="260" t="s">
        <v>130</v>
      </c>
      <c r="G3211" s="261"/>
      <c r="H3211" s="229"/>
      <c r="I3211" s="258" t="s">
        <v>131</v>
      </c>
      <c r="J3211" s="259"/>
      <c r="K3211" s="260" t="s">
        <v>132</v>
      </c>
      <c r="L3211" s="261"/>
      <c r="N3211" s="253" t="s">
        <v>133</v>
      </c>
      <c r="O3211" s="254"/>
      <c r="P3211" s="255" t="s">
        <v>134</v>
      </c>
      <c r="Q3211" s="256"/>
      <c r="S3211" s="258" t="s">
        <v>135</v>
      </c>
      <c r="T3211" s="259"/>
      <c r="U3211" s="260" t="s">
        <v>136</v>
      </c>
      <c r="V3211" s="261"/>
      <c r="W3211" s="8"/>
      <c r="X3211" s="253" t="s">
        <v>137</v>
      </c>
      <c r="Y3211" s="254"/>
      <c r="Z3211" s="255" t="s">
        <v>138</v>
      </c>
      <c r="AA3211" s="256"/>
      <c r="AB3211" s="8"/>
      <c r="AC3211" s="258" t="s">
        <v>139</v>
      </c>
      <c r="AD3211" s="259"/>
      <c r="AE3211" s="260" t="s">
        <v>140</v>
      </c>
      <c r="AF3211" s="261"/>
      <c r="AG3211" s="8"/>
      <c r="AH3211" s="253" t="s">
        <v>141</v>
      </c>
      <c r="AI3211" s="254"/>
      <c r="AJ3211" s="255" t="s">
        <v>142</v>
      </c>
      <c r="AK3211" s="256"/>
      <c r="AL3211" s="8"/>
      <c r="AM3211" s="258" t="s">
        <v>143</v>
      </c>
      <c r="AN3211" s="259"/>
      <c r="AO3211" s="260" t="s">
        <v>144</v>
      </c>
      <c r="AP3211" s="261"/>
      <c r="AR3211" s="253" t="s">
        <v>145</v>
      </c>
      <c r="AS3211" s="254"/>
      <c r="AT3211" s="255" t="s">
        <v>146</v>
      </c>
      <c r="AU3211" s="256"/>
      <c r="AV3211" s="4"/>
      <c r="AW3211" s="258" t="s">
        <v>147</v>
      </c>
      <c r="AX3211" s="259"/>
      <c r="AY3211" s="260" t="s">
        <v>148</v>
      </c>
      <c r="AZ3211" s="261"/>
      <c r="BA3211" s="8"/>
      <c r="BB3211" s="253" t="s">
        <v>149</v>
      </c>
      <c r="BC3211" s="254"/>
      <c r="BD3211" s="255" t="s">
        <v>150</v>
      </c>
      <c r="BE3211" s="256"/>
      <c r="BF3211" s="4"/>
      <c r="BG3211" s="258" t="s">
        <v>151</v>
      </c>
      <c r="BH3211" s="259"/>
      <c r="BI3211" s="260" t="s">
        <v>152</v>
      </c>
      <c r="BJ3211" s="261"/>
      <c r="BK3211" s="4"/>
      <c r="BL3211" s="253" t="s">
        <v>153</v>
      </c>
      <c r="BM3211" s="254"/>
      <c r="BN3211" s="255" t="s">
        <v>154</v>
      </c>
      <c r="BO3211" s="256"/>
      <c r="BP3211" s="4"/>
      <c r="BQ3211" s="258" t="s">
        <v>155</v>
      </c>
      <c r="BR3211" s="259"/>
      <c r="BS3211" s="260" t="s">
        <v>156</v>
      </c>
      <c r="BT3211" s="261"/>
      <c r="BU3211" s="8"/>
      <c r="BV3211" s="253" t="s">
        <v>157</v>
      </c>
      <c r="BW3211" s="254"/>
      <c r="BX3211" s="255" t="s">
        <v>158</v>
      </c>
      <c r="BY3211" s="256"/>
      <c r="CA3211" s="46" t="s">
        <v>16</v>
      </c>
      <c r="CC3211" s="136" t="s">
        <v>71</v>
      </c>
      <c r="CD3211" s="9"/>
      <c r="CE3211" s="38"/>
      <c r="CF3211" s="38"/>
      <c r="CG3211" s="38"/>
      <c r="CH3211" s="38"/>
    </row>
    <row r="3212" spans="2:91" ht="18.600000000000001" customHeight="1" thickTop="1" thickBot="1">
      <c r="D3212" s="29">
        <v>0</v>
      </c>
      <c r="E3212" s="33">
        <v>0</v>
      </c>
      <c r="F3212" s="31">
        <v>1</v>
      </c>
      <c r="G3212" s="32">
        <v>0</v>
      </c>
      <c r="I3212" s="29">
        <v>0</v>
      </c>
      <c r="J3212" s="33">
        <f t="shared" ref="J3212" si="30972">IF(0=(1-$J$8*$K$8*$B3209^2),10^14,$B3209*$J$8/(1-$J$8*$K$8*$B3209^2))</f>
        <v>-0.14204929782476761</v>
      </c>
      <c r="K3212" s="31">
        <v>1</v>
      </c>
      <c r="L3212" s="32">
        <v>0</v>
      </c>
      <c r="N3212" s="29">
        <f t="shared" ref="N3212" si="30973">D3212*I3209+F3212*I3212-E3212*J3209-G3212*J3212</f>
        <v>0</v>
      </c>
      <c r="O3212" s="33">
        <f t="shared" ref="O3212" si="30974">(D3212*J3209+E3212*I3209+F3212*J3212+G3212*I3212)</f>
        <v>-0.14204929782476761</v>
      </c>
      <c r="P3212" s="31">
        <f t="shared" ref="P3212" si="30975">D3212*K3209+F3212*K3212-E3212*L3209-G3212*L3212</f>
        <v>1</v>
      </c>
      <c r="Q3212" s="32">
        <f t="shared" ref="Q3212" si="30976">(D3212*L3209+E3212*K3209+F3212*L3212+G3212*K3212)</f>
        <v>0</v>
      </c>
      <c r="S3212" s="29">
        <v>0</v>
      </c>
      <c r="T3212" s="33">
        <v>0</v>
      </c>
      <c r="U3212" s="31">
        <v>1</v>
      </c>
      <c r="V3212" s="32">
        <v>0</v>
      </c>
      <c r="X3212" s="29">
        <f t="shared" ref="X3212" si="30977">N3212*S3209+P3212*S3212-O3212*T3209-Q3212*T3212</f>
        <v>0</v>
      </c>
      <c r="Y3212" s="33">
        <f t="shared" ref="Y3212" si="30978">(N3212*T3209+O3212*S3209+P3212*T3212+Q3212*S3212)</f>
        <v>-0.14204929782476761</v>
      </c>
      <c r="Z3212" s="31">
        <f t="shared" ref="Z3212" si="30979">N3212*U3209+P3212*U3212-O3212*V3209-Q3212*V3212</f>
        <v>0.97904330998669786</v>
      </c>
      <c r="AA3212" s="32">
        <f t="shared" ref="AA3212" si="30980">(N3212*V3209+O3212*U3209+P3212*V3212+Q3212*U3212)</f>
        <v>0</v>
      </c>
      <c r="AB3212" s="8"/>
      <c r="AC3212" s="29">
        <v>0</v>
      </c>
      <c r="AD3212" s="33">
        <f t="shared" ref="AD3212" si="30981">IF(0=(1-$AD$8*$AE$8*$B3209^2),10^14,$B3209*$AD$8/(1-$AD$8*$AE$8*$B3209^2))</f>
        <v>-0.1105387209805009</v>
      </c>
      <c r="AE3212" s="31">
        <v>1</v>
      </c>
      <c r="AF3212" s="32">
        <v>0</v>
      </c>
      <c r="AH3212" s="29">
        <f t="shared" ref="AH3212" si="30982">X3212*AC3209+Z3212*AC3212-Y3212*AD3209-AA3212*AD3212</f>
        <v>0</v>
      </c>
      <c r="AI3212" s="33">
        <f t="shared" ref="AI3212" si="30983">(X3212*AD3209+Y3212*AC3209+Z3212*AD3212+AA3212*AC3212)</f>
        <v>-0.25027149309521324</v>
      </c>
      <c r="AJ3212" s="31">
        <f t="shared" ref="AJ3212" si="30984">X3212*AE3209+Z3212*AE3212-Y3212*AF3209-AA3212*AF3212</f>
        <v>0.97904330998669786</v>
      </c>
      <c r="AK3212" s="32">
        <f t="shared" ref="AK3212" si="30985">(X3212*AF3209+Y3212*AE3209+Z3212*AF3212+AA3212*AE3212)</f>
        <v>0</v>
      </c>
      <c r="AL3212" s="8"/>
      <c r="AM3212" s="29">
        <v>0</v>
      </c>
      <c r="AN3212" s="33">
        <v>0</v>
      </c>
      <c r="AO3212" s="31">
        <v>1</v>
      </c>
      <c r="AP3212" s="32">
        <v>0</v>
      </c>
      <c r="AR3212" s="29">
        <f t="shared" ref="AR3212" si="30986">AH3212*AM3209+AJ3212*AM3212-AI3212*AN3209-AK3212*AN3212</f>
        <v>0</v>
      </c>
      <c r="AS3212" s="33">
        <f t="shared" ref="AS3212" si="30987">(AH3212*AN3209+AI3212*AM3209+AJ3212*AN3212+AK3212*AM3212)</f>
        <v>-0.25027149309521324</v>
      </c>
      <c r="AT3212" s="31">
        <f t="shared" ref="AT3212" si="30988">AH3212*AO3209+AJ3212*AO3212-AI3212*AP3209-AK3212*AP3212</f>
        <v>0.94565369049948023</v>
      </c>
      <c r="AU3212" s="32">
        <f t="shared" ref="AU3212" si="30989">(AH3212*AP3209+AI3212*AO3209+AJ3212*AP3212+AK3212*AO3212)</f>
        <v>0</v>
      </c>
      <c r="AV3212" s="8"/>
      <c r="AW3212" s="29">
        <v>0</v>
      </c>
      <c r="AX3212" s="33">
        <f t="shared" ref="AX3212" si="30990">IF(0=(1-$AX$8*$AY$8*$B3209^2),10^14,$B3209*$AX$8/(1-$AX$8*$AY$8*$B3209^2))</f>
        <v>-0.10049194028807572</v>
      </c>
      <c r="AY3212" s="31">
        <v>1</v>
      </c>
      <c r="AZ3212" s="32">
        <v>0</v>
      </c>
      <c r="BB3212" s="29">
        <f t="shared" ref="BB3212" si="30991">AR3212*AW3209+AT3212*AW3212-AS3212*AX3209-AU3212*AX3212</f>
        <v>0</v>
      </c>
      <c r="BC3212" s="33">
        <f t="shared" ref="BC3212" si="30992">(AR3212*AX3209+AS3212*AW3209+AT3212*AX3212+AU3212*AW3212)</f>
        <v>-0.34530206729408541</v>
      </c>
      <c r="BD3212" s="31">
        <f t="shared" ref="BD3212" si="30993">AR3212*AY3209+AT3212*AY3212-AS3212*AZ3209-AU3212*AZ3212</f>
        <v>0.94565369049948023</v>
      </c>
      <c r="BE3212" s="32">
        <f t="shared" ref="BE3212" si="30994">(AR3212*AZ3209+AS3212*AY3209+AT3212*AZ3212+AU3212*AY3212)</f>
        <v>0</v>
      </c>
      <c r="BF3212" s="8"/>
      <c r="BG3212" s="29">
        <v>0</v>
      </c>
      <c r="BH3212" s="33">
        <v>0</v>
      </c>
      <c r="BI3212" s="31">
        <v>1</v>
      </c>
      <c r="BJ3212" s="32">
        <v>0</v>
      </c>
      <c r="BL3212" s="29">
        <f t="shared" ref="BL3212" si="30995">BB3212*BG3209+BD3212*BG3212-BC3212*BH3209-BE3212*BH3212</f>
        <v>0</v>
      </c>
      <c r="BM3212" s="33">
        <f t="shared" ref="BM3212" si="30996">(BB3212*BH3209+BC3212*BG3209+BD3212*BH3212+BE3212*BG3212)</f>
        <v>-0.34530206729408541</v>
      </c>
      <c r="BN3212" s="31">
        <f t="shared" ref="BN3212" si="30997">BB3212*BI3209+BD3212*BI3212-BC3212*BJ3209-BE3212*BJ3212</f>
        <v>0.92945512497166016</v>
      </c>
      <c r="BO3212" s="32">
        <f t="shared" ref="BO3212" si="30998">(BB3212*BJ3209+BC3212*BI3209+BD3212*BJ3212+BE3212*BI3212)</f>
        <v>0</v>
      </c>
      <c r="BP3212" s="8"/>
      <c r="BQ3212" s="19">
        <f t="shared" ref="BQ3212:BQ3275" si="30999">1/$BR$8</f>
        <v>1</v>
      </c>
      <c r="BR3212" s="47">
        <v>0</v>
      </c>
      <c r="BS3212" s="48">
        <v>1</v>
      </c>
      <c r="BT3212" s="49">
        <v>0</v>
      </c>
      <c r="BV3212" s="29">
        <f t="shared" ref="BV3212" si="31000">BL3212*BQ3209+BN3212*BQ3212-BM3212*BR3209-BO3212*BR3212</f>
        <v>0.92945512497166016</v>
      </c>
      <c r="BW3212" s="33">
        <f t="shared" ref="BW3212" si="31001">(BL3212*BR3209+BM3212*BQ3209+BN3212*BR3212+BO3212*BQ3212)</f>
        <v>-0.34530206729408541</v>
      </c>
      <c r="BX3212" s="31">
        <f t="shared" ref="BX3212" si="31002">BL3212*BS3209+BN3212*BS3212-BM3212*BT3209-BO3212*BT3212</f>
        <v>0.92945512497166016</v>
      </c>
      <c r="BY3212" s="32">
        <f t="shared" ref="BY3212" si="31003">(BL3212*BT3209+BM3212*BS3209+BN3212*BT3212+BO3212*BS3212)</f>
        <v>0</v>
      </c>
      <c r="CA3212" s="50">
        <f t="shared" ref="CA3212" si="31004">(180/PI())*ATAN(-1*(BW3209+BW3212)/(BV3209+BV3212))</f>
        <v>21.693029058061356</v>
      </c>
      <c r="CC3212" s="137">
        <f t="shared" ref="CC3212" si="31005">20*LOG(((1-(10^(CA3209/20)^2)*(1-((1-CC3209)/(1+CC3209))^2))^0.5))</f>
        <v>-31.684513679166415</v>
      </c>
      <c r="CD3212" s="9"/>
      <c r="CE3212" s="38"/>
      <c r="CF3212" s="38"/>
      <c r="CG3212" s="38"/>
      <c r="CH3212" s="38"/>
    </row>
    <row r="3213" spans="2:91" ht="18.600000000000001" customHeight="1">
      <c r="CC3213" s="42"/>
    </row>
    <row r="3214" spans="2:91" ht="18.600000000000001" customHeight="1" thickBot="1">
      <c r="E3214" s="22" t="s">
        <v>4</v>
      </c>
      <c r="J3214" s="22" t="s">
        <v>5</v>
      </c>
      <c r="O3214" s="22" t="s">
        <v>6</v>
      </c>
      <c r="T3214" s="22" t="s">
        <v>7</v>
      </c>
      <c r="Y3214" s="22" t="s">
        <v>8</v>
      </c>
      <c r="AD3214" s="22" t="s">
        <v>65</v>
      </c>
      <c r="AI3214" s="22" t="s">
        <v>9</v>
      </c>
      <c r="AN3214" s="22" t="s">
        <v>66</v>
      </c>
      <c r="AS3214" s="22" t="s">
        <v>51</v>
      </c>
      <c r="AX3214" s="22" t="s">
        <v>67</v>
      </c>
      <c r="BC3214" s="22" t="s">
        <v>52</v>
      </c>
      <c r="BH3214" s="22" t="s">
        <v>68</v>
      </c>
      <c r="BM3214" s="22" t="s">
        <v>63</v>
      </c>
      <c r="BQ3214" s="23" t="s">
        <v>69</v>
      </c>
      <c r="BR3214" s="23"/>
      <c r="BS3214" s="24"/>
      <c r="BT3214" s="24"/>
      <c r="BU3214" s="24"/>
      <c r="BW3214" s="22" t="s">
        <v>64</v>
      </c>
    </row>
    <row r="3215" spans="2:91" ht="18.600000000000001" customHeight="1" thickBot="1">
      <c r="D3215" s="249" t="s">
        <v>103</v>
      </c>
      <c r="E3215" s="250"/>
      <c r="F3215" s="251" t="s">
        <v>104</v>
      </c>
      <c r="G3215" s="252"/>
      <c r="H3215" s="229"/>
      <c r="I3215" s="253" t="s">
        <v>11</v>
      </c>
      <c r="J3215" s="254"/>
      <c r="K3215" s="255" t="s">
        <v>12</v>
      </c>
      <c r="L3215" s="256"/>
      <c r="M3215" s="24"/>
      <c r="N3215" s="253" t="s">
        <v>105</v>
      </c>
      <c r="O3215" s="254"/>
      <c r="P3215" s="255" t="s">
        <v>106</v>
      </c>
      <c r="Q3215" s="256"/>
      <c r="R3215" s="24"/>
      <c r="S3215" s="249" t="s">
        <v>107</v>
      </c>
      <c r="T3215" s="250"/>
      <c r="U3215" s="251" t="s">
        <v>108</v>
      </c>
      <c r="V3215" s="252"/>
      <c r="W3215" s="8"/>
      <c r="X3215" s="253" t="s">
        <v>109</v>
      </c>
      <c r="Y3215" s="254"/>
      <c r="Z3215" s="255" t="s">
        <v>110</v>
      </c>
      <c r="AA3215" s="256"/>
      <c r="AB3215" s="8"/>
      <c r="AC3215" s="253" t="s">
        <v>111</v>
      </c>
      <c r="AD3215" s="254"/>
      <c r="AE3215" s="255" t="s">
        <v>14</v>
      </c>
      <c r="AF3215" s="256"/>
      <c r="AG3215" s="8"/>
      <c r="AH3215" s="253" t="s">
        <v>112</v>
      </c>
      <c r="AI3215" s="254"/>
      <c r="AJ3215" s="255" t="s">
        <v>113</v>
      </c>
      <c r="AK3215" s="256"/>
      <c r="AL3215" s="8"/>
      <c r="AM3215" s="249" t="s">
        <v>114</v>
      </c>
      <c r="AN3215" s="250"/>
      <c r="AO3215" s="251" t="s">
        <v>115</v>
      </c>
      <c r="AP3215" s="252"/>
      <c r="AQ3215" s="24"/>
      <c r="AR3215" s="253" t="s">
        <v>116</v>
      </c>
      <c r="AS3215" s="254"/>
      <c r="AT3215" s="255" t="s">
        <v>13</v>
      </c>
      <c r="AU3215" s="256"/>
      <c r="AV3215" s="4"/>
      <c r="AW3215" s="253" t="s">
        <v>117</v>
      </c>
      <c r="AX3215" s="254"/>
      <c r="AY3215" s="255" t="s">
        <v>118</v>
      </c>
      <c r="AZ3215" s="256"/>
      <c r="BA3215" s="8"/>
      <c r="BB3215" s="253" t="s">
        <v>119</v>
      </c>
      <c r="BC3215" s="254"/>
      <c r="BD3215" s="255" t="s">
        <v>120</v>
      </c>
      <c r="BE3215" s="256"/>
      <c r="BF3215" s="4"/>
      <c r="BG3215" s="249" t="s">
        <v>121</v>
      </c>
      <c r="BH3215" s="250"/>
      <c r="BI3215" s="251" t="s">
        <v>122</v>
      </c>
      <c r="BJ3215" s="252"/>
      <c r="BK3215" s="4"/>
      <c r="BL3215" s="253" t="s">
        <v>123</v>
      </c>
      <c r="BM3215" s="254"/>
      <c r="BN3215" s="255" t="s">
        <v>124</v>
      </c>
      <c r="BO3215" s="256"/>
      <c r="BP3215" s="4"/>
      <c r="BQ3215" s="253" t="s">
        <v>125</v>
      </c>
      <c r="BR3215" s="254"/>
      <c r="BS3215" s="255" t="s">
        <v>126</v>
      </c>
      <c r="BT3215" s="256"/>
      <c r="BU3215" s="8"/>
      <c r="BV3215" s="253" t="s">
        <v>127</v>
      </c>
      <c r="BW3215" s="254"/>
      <c r="BX3215" s="255" t="s">
        <v>128</v>
      </c>
      <c r="BY3215" s="256"/>
      <c r="CA3215" s="27" t="s">
        <v>15</v>
      </c>
      <c r="CC3215" s="133" t="s">
        <v>70</v>
      </c>
      <c r="CD3215" s="9"/>
      <c r="CE3215" s="38"/>
      <c r="CF3215" s="38"/>
      <c r="CG3215" s="38"/>
      <c r="CH3215" s="38"/>
    </row>
    <row r="3216" spans="2:91" ht="18.600000000000001" customHeight="1" thickTop="1" thickBot="1">
      <c r="B3216" s="129">
        <v>8.7000000000000099</v>
      </c>
      <c r="D3216" s="29">
        <v>1</v>
      </c>
      <c r="E3216" s="30">
        <v>0</v>
      </c>
      <c r="F3216" s="31">
        <v>0</v>
      </c>
      <c r="G3216" s="32">
        <f t="shared" ref="G3216:G3279" si="31006">-1/($E$8*$B3216)</f>
        <v>-7.5767816091953932E-2</v>
      </c>
      <c r="I3216" s="29">
        <v>1</v>
      </c>
      <c r="J3216" s="33">
        <v>0</v>
      </c>
      <c r="K3216" s="31">
        <v>0</v>
      </c>
      <c r="L3216" s="32">
        <v>0</v>
      </c>
      <c r="N3216" s="29">
        <f t="shared" ref="N3216" si="31007">D3216*I3216+F3216*I3219-E3216*J3216-G3216*J3219</f>
        <v>0.98926207782408349</v>
      </c>
      <c r="O3216" s="33">
        <f t="shared" ref="O3216" si="31008">(D3216*J3216+E3216*I3216+F3216*J3219+G3216*I3219)</f>
        <v>0</v>
      </c>
      <c r="P3216" s="31">
        <f t="shared" ref="P3216" si="31009">D3216*K3216+F3216*K3219-E3216*L3216-G3216*L3219</f>
        <v>0</v>
      </c>
      <c r="Q3216" s="32">
        <f t="shared" ref="Q3216" si="31010">(D3216*L3216+E3216*K3216+F3216*L3219+G3216*K3219)</f>
        <v>-7.5767816091953932E-2</v>
      </c>
      <c r="S3216" s="29">
        <v>1</v>
      </c>
      <c r="T3216" s="30">
        <v>0</v>
      </c>
      <c r="U3216" s="31">
        <v>0</v>
      </c>
      <c r="V3216" s="32">
        <f t="shared" ref="V3216:V3279" si="31011">-1/($T$8*$B3216)</f>
        <v>-0.14719195402298835</v>
      </c>
      <c r="X3216" s="29">
        <f t="shared" ref="X3216" si="31012">N3216*S3216+P3216*S3219-O3216*T3216-Q3216*T3219</f>
        <v>0.98926207782408349</v>
      </c>
      <c r="Y3216" s="33">
        <f t="shared" ref="Y3216" si="31013">(N3216*T3216+O3216*S3216+P3216*T3219+Q3216*S3219)</f>
        <v>0</v>
      </c>
      <c r="Z3216" s="31">
        <f t="shared" ref="Z3216" si="31014">N3216*U3216+P3216*U3219-O3216*V3216-Q3216*V3219</f>
        <v>0</v>
      </c>
      <c r="AA3216" s="32">
        <f t="shared" ref="AA3216" si="31015">(N3216*V3216+O3216*U3216+P3216*V3219+Q3216*U3219)</f>
        <v>-0.22137923436772236</v>
      </c>
      <c r="AB3216" s="8"/>
      <c r="AC3216" s="29">
        <v>1</v>
      </c>
      <c r="AD3216" s="33">
        <v>0</v>
      </c>
      <c r="AE3216" s="31">
        <v>0</v>
      </c>
      <c r="AF3216" s="32">
        <v>0</v>
      </c>
      <c r="AH3216" s="29">
        <f t="shared" ref="AH3216" si="31016">X3216*AC3216+Z3216*AC3219-Y3216*AD3216-AA3216*AD3219</f>
        <v>0.96484820751872968</v>
      </c>
      <c r="AI3216" s="33">
        <f t="shared" ref="AI3216" si="31017">(X3216*AD3216+Y3216*AC3216+Z3216*AD3219+AA3216*AC3219)</f>
        <v>0</v>
      </c>
      <c r="AJ3216" s="31">
        <f t="shared" ref="AJ3216" si="31018">X3216*AE3216+Z3216*AE3219-Y3216*AF3216-AA3216*AF3219</f>
        <v>0</v>
      </c>
      <c r="AK3216" s="32">
        <f t="shared" ref="AK3216" si="31019">(X3216*AF3216+Y3216*AE3216+Z3216*AF3219+AA3216*AE3219)</f>
        <v>-0.22137923436772236</v>
      </c>
      <c r="AL3216" s="8"/>
      <c r="AM3216" s="29">
        <v>1</v>
      </c>
      <c r="AN3216" s="30">
        <v>0</v>
      </c>
      <c r="AO3216" s="31">
        <v>0</v>
      </c>
      <c r="AP3216" s="32">
        <f t="shared" ref="AP3216:AP3279" si="31020">-1/($AN$8*$B3216)</f>
        <v>-0.13310689655172397</v>
      </c>
      <c r="AR3216" s="29">
        <f t="shared" ref="AR3216" si="31021">AH3216*AM3216+AJ3216*AM3219-AI3216*AN3216-AK3216*AN3219</f>
        <v>0.96484820751872968</v>
      </c>
      <c r="AS3216" s="33">
        <f t="shared" ref="AS3216" si="31022">(AH3216*AN3216+AI3216*AM3216+AJ3216*AN3219+AK3216*AM3219)</f>
        <v>0</v>
      </c>
      <c r="AT3216" s="31">
        <f t="shared" ref="AT3216" si="31023">AH3216*AO3216+AJ3216*AO3219-AI3216*AP3216-AK3216*AP3219</f>
        <v>0</v>
      </c>
      <c r="AU3216" s="32">
        <f t="shared" ref="AU3216" si="31024">(AH3216*AP3216+AI3216*AO3216+AJ3216*AP3219+AK3216*AO3219)</f>
        <v>-0.34980718491403423</v>
      </c>
      <c r="AV3216" s="8"/>
      <c r="AW3216" s="29">
        <v>1</v>
      </c>
      <c r="AX3216" s="33">
        <v>0</v>
      </c>
      <c r="AY3216" s="31">
        <v>0</v>
      </c>
      <c r="AZ3216" s="32">
        <v>0</v>
      </c>
      <c r="BB3216" s="29">
        <f t="shared" ref="BB3216" si="31025">AR3216*AW3216+AT3216*AW3219-AS3216*AX3216-AU3216*AX3219</f>
        <v>0.92977711263405027</v>
      </c>
      <c r="BC3216" s="33">
        <f t="shared" ref="BC3216" si="31026">(AR3216*AX3216+AS3216*AW3216+AT3216*AX3219+AU3216*AW3219)</f>
        <v>0</v>
      </c>
      <c r="BD3216" s="31">
        <f t="shared" ref="BD3216" si="31027">AR3216*AY3216+AT3216*AY3219-AS3216*AZ3216-AU3216*AZ3219</f>
        <v>0</v>
      </c>
      <c r="BE3216" s="32">
        <f t="shared" ref="BE3216" si="31028">(AR3216*AZ3216+AS3216*AY3216+AT3216*AZ3219+AU3216*AY3219)</f>
        <v>-0.34980718491403423</v>
      </c>
      <c r="BF3216" s="8"/>
      <c r="BG3216" s="29">
        <v>1</v>
      </c>
      <c r="BH3216" s="30">
        <v>0</v>
      </c>
      <c r="BI3216" s="31">
        <v>0</v>
      </c>
      <c r="BJ3216" s="32">
        <f t="shared" ref="BJ3216:BJ3279" si="31029">-1/($BH$8*$B3216)</f>
        <v>-4.6803448275862018E-2</v>
      </c>
      <c r="BL3216" s="29">
        <f t="shared" ref="BL3216" si="31030">BB3216*BG3216+BD3216*BG3219-BC3216*BH3216-BE3216*BH3219</f>
        <v>0.92977711263405027</v>
      </c>
      <c r="BM3216" s="33">
        <f t="shared" ref="BM3216" si="31031">(BB3216*BH3216+BC3216*BG3216+BD3216*BH3219+BE3216*BG3219)</f>
        <v>0</v>
      </c>
      <c r="BN3216" s="31">
        <f t="shared" ref="BN3216" si="31032">BB3216*BI3216+BD3216*BI3219-BC3216*BJ3216-BE3216*BJ3219</f>
        <v>0</v>
      </c>
      <c r="BO3216" s="32">
        <f t="shared" ref="BO3216" si="31033">(BB3216*BJ3216+BC3216*BI3216+BD3216*BJ3219+BE3216*BI3219)</f>
        <v>-0.39332395991328234</v>
      </c>
      <c r="BP3216" s="8"/>
      <c r="BQ3216" s="34">
        <v>1</v>
      </c>
      <c r="BR3216" s="35">
        <v>0</v>
      </c>
      <c r="BS3216" s="11">
        <v>0</v>
      </c>
      <c r="BT3216" s="36">
        <v>0</v>
      </c>
      <c r="BV3216" s="29">
        <f t="shared" ref="BV3216" si="31034">BL3216*BQ3216+BN3216*BQ3219-BM3216*BR3216-BO3216*BR3219</f>
        <v>0.92977711263405027</v>
      </c>
      <c r="BW3216" s="33">
        <f t="shared" ref="BW3216" si="31035">(BL3216*BR3216+BM3216*BQ3216+BN3216*BR3219+BO3216*BQ3219)</f>
        <v>-0.39332395991328234</v>
      </c>
      <c r="BX3216" s="31">
        <f t="shared" ref="BX3216" si="31036">BL3216*BS3216+BN3216*BS3219-BM3216*BT3216-BO3216*BT3219</f>
        <v>0</v>
      </c>
      <c r="BY3216" s="32">
        <f t="shared" ref="BY3216" si="31037">(BL3216*BT3216+BM3216*BS3216+BN3216*BT3219+BO3216*BS3219)</f>
        <v>-0.39332395991328234</v>
      </c>
      <c r="CA3216" s="37">
        <f t="shared" ref="CA3216" si="31038">20*LOG(((1+$BR$8)/$BR$8)/((BV3216+BV3219)^2+(BW3216+BW3219)^2)^0.5)</f>
        <v>-2.5835343604791242E-3</v>
      </c>
      <c r="CC3216" s="134">
        <f t="shared" ref="CC3216" si="31039">((BV3216^2+BW3216^2)^0.5)/((BV3219^2+BW3219^2)^0.5)</f>
        <v>1.0181422495931243</v>
      </c>
      <c r="CD3216" s="9"/>
      <c r="CE3216" s="38"/>
      <c r="CF3216" s="38"/>
      <c r="CG3216" s="38"/>
      <c r="CH3216" s="38"/>
      <c r="CM3216" s="129">
        <v>8.6800000000000104</v>
      </c>
    </row>
    <row r="3217" spans="2:91" ht="18.600000000000001" customHeight="1" thickBot="1">
      <c r="D3217" s="39"/>
      <c r="G3217" s="40"/>
      <c r="I3217" s="39"/>
      <c r="L3217" s="40"/>
      <c r="N3217" s="39"/>
      <c r="Q3217" s="40"/>
      <c r="S3217" s="39"/>
      <c r="V3217" s="40"/>
      <c r="X3217" s="39"/>
      <c r="AA3217" s="40"/>
      <c r="AC3217" s="39"/>
      <c r="AF3217" s="40"/>
      <c r="AH3217" s="39"/>
      <c r="AK3217" s="40"/>
      <c r="AM3217" s="39"/>
      <c r="AP3217" s="40"/>
      <c r="AR3217" s="39"/>
      <c r="AU3217" s="40"/>
      <c r="AW3217" s="39"/>
      <c r="AZ3217" s="40"/>
      <c r="BB3217" s="39"/>
      <c r="BE3217" s="40"/>
      <c r="BG3217" s="39"/>
      <c r="BJ3217" s="40"/>
      <c r="BL3217" s="39"/>
      <c r="BO3217" s="40"/>
      <c r="BQ3217" s="34"/>
      <c r="BR3217" s="11"/>
      <c r="BS3217" s="11"/>
      <c r="BT3217" s="41"/>
      <c r="BV3217" s="39"/>
      <c r="BY3217" s="40"/>
      <c r="CC3217" s="135"/>
      <c r="CD3217" s="9"/>
      <c r="CE3217" s="38"/>
      <c r="CF3217" s="38"/>
      <c r="CG3217" s="38"/>
      <c r="CH3217" s="38"/>
    </row>
    <row r="3218" spans="2:91" ht="18.600000000000001" customHeight="1" thickBot="1">
      <c r="D3218" s="258" t="s">
        <v>129</v>
      </c>
      <c r="E3218" s="259"/>
      <c r="F3218" s="260" t="s">
        <v>130</v>
      </c>
      <c r="G3218" s="261"/>
      <c r="H3218" s="229"/>
      <c r="I3218" s="258" t="s">
        <v>131</v>
      </c>
      <c r="J3218" s="259"/>
      <c r="K3218" s="260" t="s">
        <v>132</v>
      </c>
      <c r="L3218" s="261"/>
      <c r="N3218" s="253" t="s">
        <v>133</v>
      </c>
      <c r="O3218" s="254"/>
      <c r="P3218" s="255" t="s">
        <v>134</v>
      </c>
      <c r="Q3218" s="256"/>
      <c r="S3218" s="258" t="s">
        <v>135</v>
      </c>
      <c r="T3218" s="259"/>
      <c r="U3218" s="260" t="s">
        <v>136</v>
      </c>
      <c r="V3218" s="261"/>
      <c r="W3218" s="8"/>
      <c r="X3218" s="253" t="s">
        <v>137</v>
      </c>
      <c r="Y3218" s="254"/>
      <c r="Z3218" s="255" t="s">
        <v>138</v>
      </c>
      <c r="AA3218" s="256"/>
      <c r="AB3218" s="8"/>
      <c r="AC3218" s="258" t="s">
        <v>139</v>
      </c>
      <c r="AD3218" s="259"/>
      <c r="AE3218" s="260" t="s">
        <v>140</v>
      </c>
      <c r="AF3218" s="261"/>
      <c r="AG3218" s="8"/>
      <c r="AH3218" s="253" t="s">
        <v>141</v>
      </c>
      <c r="AI3218" s="254"/>
      <c r="AJ3218" s="255" t="s">
        <v>142</v>
      </c>
      <c r="AK3218" s="256"/>
      <c r="AL3218" s="8"/>
      <c r="AM3218" s="258" t="s">
        <v>143</v>
      </c>
      <c r="AN3218" s="259"/>
      <c r="AO3218" s="260" t="s">
        <v>144</v>
      </c>
      <c r="AP3218" s="261"/>
      <c r="AR3218" s="253" t="s">
        <v>145</v>
      </c>
      <c r="AS3218" s="254"/>
      <c r="AT3218" s="255" t="s">
        <v>146</v>
      </c>
      <c r="AU3218" s="256"/>
      <c r="AV3218" s="4"/>
      <c r="AW3218" s="258" t="s">
        <v>147</v>
      </c>
      <c r="AX3218" s="259"/>
      <c r="AY3218" s="260" t="s">
        <v>148</v>
      </c>
      <c r="AZ3218" s="261"/>
      <c r="BA3218" s="8"/>
      <c r="BB3218" s="253" t="s">
        <v>149</v>
      </c>
      <c r="BC3218" s="254"/>
      <c r="BD3218" s="255" t="s">
        <v>150</v>
      </c>
      <c r="BE3218" s="256"/>
      <c r="BF3218" s="4"/>
      <c r="BG3218" s="258" t="s">
        <v>151</v>
      </c>
      <c r="BH3218" s="259"/>
      <c r="BI3218" s="260" t="s">
        <v>152</v>
      </c>
      <c r="BJ3218" s="261"/>
      <c r="BK3218" s="4"/>
      <c r="BL3218" s="253" t="s">
        <v>153</v>
      </c>
      <c r="BM3218" s="254"/>
      <c r="BN3218" s="255" t="s">
        <v>154</v>
      </c>
      <c r="BO3218" s="256"/>
      <c r="BP3218" s="4"/>
      <c r="BQ3218" s="258" t="s">
        <v>155</v>
      </c>
      <c r="BR3218" s="259"/>
      <c r="BS3218" s="260" t="s">
        <v>156</v>
      </c>
      <c r="BT3218" s="261"/>
      <c r="BU3218" s="8"/>
      <c r="BV3218" s="253" t="s">
        <v>157</v>
      </c>
      <c r="BW3218" s="254"/>
      <c r="BX3218" s="255" t="s">
        <v>158</v>
      </c>
      <c r="BY3218" s="256"/>
      <c r="CA3218" s="46" t="s">
        <v>16</v>
      </c>
      <c r="CC3218" s="136" t="s">
        <v>71</v>
      </c>
      <c r="CD3218" s="9"/>
      <c r="CE3218" s="38"/>
      <c r="CF3218" s="38"/>
      <c r="CG3218" s="38"/>
      <c r="CH3218" s="38"/>
    </row>
    <row r="3219" spans="2:91" ht="18.600000000000001" customHeight="1" thickTop="1" thickBot="1">
      <c r="D3219" s="29">
        <v>0</v>
      </c>
      <c r="E3219" s="33">
        <v>0</v>
      </c>
      <c r="F3219" s="31">
        <v>1</v>
      </c>
      <c r="G3219" s="32">
        <v>0</v>
      </c>
      <c r="I3219" s="29">
        <v>0</v>
      </c>
      <c r="J3219" s="33">
        <f t="shared" ref="J3219" si="31040">IF(0=(1-$J$8*$K$8*$B3216^2),10^14,$B3216*$J$8/(1-$J$8*$K$8*$B3216^2))</f>
        <v>-0.14172141589622461</v>
      </c>
      <c r="K3219" s="31">
        <v>1</v>
      </c>
      <c r="L3219" s="32">
        <v>0</v>
      </c>
      <c r="N3219" s="29">
        <f t="shared" ref="N3219" si="31041">D3219*I3216+F3219*I3219-E3219*J3216-G3219*J3219</f>
        <v>0</v>
      </c>
      <c r="O3219" s="33">
        <f t="shared" ref="O3219" si="31042">(D3219*J3216+E3219*I3216+F3219*J3219+G3219*I3219)</f>
        <v>-0.14172141589622461</v>
      </c>
      <c r="P3219" s="31">
        <f t="shared" ref="P3219" si="31043">D3219*K3216+F3219*K3219-E3219*L3216-G3219*L3219</f>
        <v>1</v>
      </c>
      <c r="Q3219" s="32">
        <f t="shared" ref="Q3219" si="31044">(D3219*L3216+E3219*K3216+F3219*L3219+G3219*K3219)</f>
        <v>0</v>
      </c>
      <c r="S3219" s="29">
        <v>0</v>
      </c>
      <c r="T3219" s="33">
        <v>0</v>
      </c>
      <c r="U3219" s="31">
        <v>1</v>
      </c>
      <c r="V3219" s="32">
        <v>0</v>
      </c>
      <c r="X3219" s="29">
        <f t="shared" ref="X3219" si="31045">N3219*S3216+P3219*S3219-O3219*T3216-Q3219*T3219</f>
        <v>0</v>
      </c>
      <c r="Y3219" s="33">
        <f t="shared" ref="Y3219" si="31046">(N3219*T3216+O3219*S3216+P3219*T3219+Q3219*S3219)</f>
        <v>-0.14172141589622461</v>
      </c>
      <c r="Z3219" s="31">
        <f t="shared" ref="Z3219" si="31047">N3219*U3216+P3219*U3219-O3219*V3216-Q3219*V3219</f>
        <v>0.97913974786733005</v>
      </c>
      <c r="AA3219" s="32">
        <f t="shared" ref="AA3219" si="31048">(N3219*V3216+O3219*U3216+P3219*V3219+Q3219*U3219)</f>
        <v>0</v>
      </c>
      <c r="AB3219" s="8"/>
      <c r="AC3219" s="29">
        <v>0</v>
      </c>
      <c r="AD3219" s="33">
        <f t="shared" ref="AD3219" si="31049">IF(0=(1-$AD$8*$AE$8*$B3216^2),10^14,$B3216*$AD$8/(1-$AD$8*$AE$8*$B3216^2))</f>
        <v>-0.11028076041134485</v>
      </c>
      <c r="AE3219" s="31">
        <v>1</v>
      </c>
      <c r="AF3219" s="32">
        <v>0</v>
      </c>
      <c r="AH3219" s="29">
        <f t="shared" ref="AH3219" si="31050">X3219*AC3216+Z3219*AC3219-Y3219*AD3216-AA3219*AD3219</f>
        <v>0</v>
      </c>
      <c r="AI3219" s="33">
        <f t="shared" ref="AI3219" si="31051">(X3219*AD3216+Y3219*AC3216+Z3219*AD3219+AA3219*AC3219)</f>
        <v>-0.24970169184000623</v>
      </c>
      <c r="AJ3219" s="31">
        <f t="shared" ref="AJ3219" si="31052">X3219*AE3216+Z3219*AE3219-Y3219*AF3216-AA3219*AF3219</f>
        <v>0.97913974786733005</v>
      </c>
      <c r="AK3219" s="32">
        <f t="shared" ref="AK3219" si="31053">(X3219*AF3216+Y3219*AE3216+Z3219*AF3219+AA3219*AE3219)</f>
        <v>0</v>
      </c>
      <c r="AL3219" s="8"/>
      <c r="AM3219" s="29">
        <v>0</v>
      </c>
      <c r="AN3219" s="33">
        <v>0</v>
      </c>
      <c r="AO3219" s="31">
        <v>1</v>
      </c>
      <c r="AP3219" s="32">
        <v>0</v>
      </c>
      <c r="AR3219" s="29">
        <f t="shared" ref="AR3219" si="31054">AH3219*AM3216+AJ3219*AM3219-AI3219*AN3216-AK3219*AN3219</f>
        <v>0</v>
      </c>
      <c r="AS3219" s="33">
        <f t="shared" ref="AS3219" si="31055">(AH3219*AN3216+AI3219*AM3216+AJ3219*AN3219+AK3219*AM3219)</f>
        <v>-0.24970169184000623</v>
      </c>
      <c r="AT3219" s="31">
        <f t="shared" ref="AT3219" si="31056">AH3219*AO3216+AJ3219*AO3219-AI3219*AP3216-AK3219*AP3219</f>
        <v>0.94590273060279184</v>
      </c>
      <c r="AU3219" s="32">
        <f t="shared" ref="AU3219" si="31057">(AH3219*AP3216+AI3219*AO3216+AJ3219*AP3219+AK3219*AO3219)</f>
        <v>0</v>
      </c>
      <c r="AV3219" s="8"/>
      <c r="AW3219" s="29">
        <v>0</v>
      </c>
      <c r="AX3219" s="33">
        <f t="shared" ref="AX3219" si="31058">IF(0=(1-$AX$8*$AY$8*$B3216^2),10^14,$B3216*$AX$8/(1-$AX$8*$AY$8*$B3216^2))</f>
        <v>-0.1002583605974194</v>
      </c>
      <c r="AY3219" s="31">
        <v>1</v>
      </c>
      <c r="AZ3219" s="32">
        <v>0</v>
      </c>
      <c r="BB3219" s="29">
        <f t="shared" ref="BB3219" si="31059">AR3219*AW3216+AT3219*AW3219-AS3219*AX3216-AU3219*AX3219</f>
        <v>0</v>
      </c>
      <c r="BC3219" s="33">
        <f t="shared" ref="BC3219" si="31060">(AR3219*AX3216+AS3219*AW3216+AT3219*AX3219+AU3219*AW3219)</f>
        <v>-0.34453634889486462</v>
      </c>
      <c r="BD3219" s="31">
        <f t="shared" ref="BD3219" si="31061">AR3219*AY3216+AT3219*AY3219-AS3219*AZ3216-AU3219*AZ3219</f>
        <v>0.94590273060279184</v>
      </c>
      <c r="BE3219" s="32">
        <f t="shared" ref="BE3219" si="31062">(AR3219*AZ3216+AS3219*AY3216+AT3219*AZ3219+AU3219*AY3219)</f>
        <v>0</v>
      </c>
      <c r="BF3219" s="8"/>
      <c r="BG3219" s="29">
        <v>0</v>
      </c>
      <c r="BH3219" s="33">
        <v>0</v>
      </c>
      <c r="BI3219" s="31">
        <v>1</v>
      </c>
      <c r="BJ3219" s="32">
        <v>0</v>
      </c>
      <c r="BL3219" s="29">
        <f t="shared" ref="BL3219" si="31063">BB3219*BG3216+BD3219*BG3219-BC3219*BH3216-BE3219*BH3219</f>
        <v>0</v>
      </c>
      <c r="BM3219" s="33">
        <f t="shared" ref="BM3219" si="31064">(BB3219*BH3216+BC3219*BG3216+BD3219*BH3219+BE3219*BG3219)</f>
        <v>-0.34453634889486462</v>
      </c>
      <c r="BN3219" s="31">
        <f t="shared" ref="BN3219" si="31065">BB3219*BI3216+BD3219*BI3219-BC3219*BJ3216-BE3219*BJ3219</f>
        <v>0.92977724141813667</v>
      </c>
      <c r="BO3219" s="32">
        <f t="shared" ref="BO3219" si="31066">(BB3219*BJ3216+BC3219*BI3216+BD3219*BJ3219+BE3219*BI3219)</f>
        <v>0</v>
      </c>
      <c r="BP3219" s="8"/>
      <c r="BQ3219" s="19">
        <f t="shared" ref="BQ3219:BQ3282" si="31067">1/$BR$8</f>
        <v>1</v>
      </c>
      <c r="BR3219" s="47">
        <v>0</v>
      </c>
      <c r="BS3219" s="48">
        <v>1</v>
      </c>
      <c r="BT3219" s="49">
        <v>0</v>
      </c>
      <c r="BV3219" s="29">
        <f t="shared" ref="BV3219" si="31068">BL3219*BQ3216+BN3219*BQ3219-BM3219*BR3216-BO3219*BR3219</f>
        <v>0.92977724141813667</v>
      </c>
      <c r="BW3219" s="33">
        <f t="shared" ref="BW3219" si="31069">(BL3219*BR3216+BM3219*BQ3216+BN3219*BR3219+BO3219*BQ3219)</f>
        <v>-0.34453634889486462</v>
      </c>
      <c r="BX3219" s="31">
        <f t="shared" ref="BX3219" si="31070">BL3219*BS3216+BN3219*BS3219-BM3219*BT3216-BO3219*BT3219</f>
        <v>0.92977724141813667</v>
      </c>
      <c r="BY3219" s="32">
        <f t="shared" ref="BY3219" si="31071">(BL3219*BT3216+BM3219*BS3216+BN3219*BT3219+BO3219*BS3219)</f>
        <v>0</v>
      </c>
      <c r="CA3219" s="50">
        <f t="shared" ref="CA3219" si="31072">(180/PI())*ATAN(-1*(BW3216+BW3219)/(BV3216+BV3219))</f>
        <v>21.642888898876162</v>
      </c>
      <c r="CC3219" s="137">
        <f t="shared" ref="CC3219" si="31073">20*LOG(((1-(10^(CA3216/20)^2)*(1-((1-CC3216)/(1+CC3216))^2))^0.5))</f>
        <v>-31.703950028443661</v>
      </c>
      <c r="CD3219" s="9"/>
      <c r="CE3219" s="38"/>
      <c r="CF3219" s="38"/>
      <c r="CG3219" s="38"/>
      <c r="CH3219" s="38"/>
    </row>
    <row r="3220" spans="2:91" ht="18.600000000000001" customHeight="1">
      <c r="CC3220" s="42"/>
    </row>
    <row r="3221" spans="2:91" ht="18.600000000000001" customHeight="1" thickBot="1">
      <c r="E3221" s="22" t="s">
        <v>4</v>
      </c>
      <c r="J3221" s="22" t="s">
        <v>5</v>
      </c>
      <c r="O3221" s="22" t="s">
        <v>6</v>
      </c>
      <c r="T3221" s="22" t="s">
        <v>7</v>
      </c>
      <c r="Y3221" s="22" t="s">
        <v>8</v>
      </c>
      <c r="AD3221" s="22" t="s">
        <v>65</v>
      </c>
      <c r="AI3221" s="22" t="s">
        <v>9</v>
      </c>
      <c r="AN3221" s="22" t="s">
        <v>66</v>
      </c>
      <c r="AS3221" s="22" t="s">
        <v>51</v>
      </c>
      <c r="AX3221" s="22" t="s">
        <v>67</v>
      </c>
      <c r="BC3221" s="22" t="s">
        <v>52</v>
      </c>
      <c r="BH3221" s="22" t="s">
        <v>68</v>
      </c>
      <c r="BM3221" s="22" t="s">
        <v>63</v>
      </c>
      <c r="BQ3221" s="23" t="s">
        <v>69</v>
      </c>
      <c r="BR3221" s="23"/>
      <c r="BS3221" s="24"/>
      <c r="BT3221" s="24"/>
      <c r="BU3221" s="24"/>
      <c r="BW3221" s="22" t="s">
        <v>64</v>
      </c>
    </row>
    <row r="3222" spans="2:91" ht="18.600000000000001" customHeight="1" thickBot="1">
      <c r="D3222" s="249" t="s">
        <v>103</v>
      </c>
      <c r="E3222" s="250"/>
      <c r="F3222" s="251" t="s">
        <v>104</v>
      </c>
      <c r="G3222" s="252"/>
      <c r="H3222" s="229"/>
      <c r="I3222" s="253" t="s">
        <v>11</v>
      </c>
      <c r="J3222" s="254"/>
      <c r="K3222" s="255" t="s">
        <v>12</v>
      </c>
      <c r="L3222" s="256"/>
      <c r="M3222" s="24"/>
      <c r="N3222" s="253" t="s">
        <v>105</v>
      </c>
      <c r="O3222" s="254"/>
      <c r="P3222" s="255" t="s">
        <v>106</v>
      </c>
      <c r="Q3222" s="256"/>
      <c r="R3222" s="24"/>
      <c r="S3222" s="249" t="s">
        <v>107</v>
      </c>
      <c r="T3222" s="250"/>
      <c r="U3222" s="251" t="s">
        <v>108</v>
      </c>
      <c r="V3222" s="252"/>
      <c r="W3222" s="8"/>
      <c r="X3222" s="253" t="s">
        <v>109</v>
      </c>
      <c r="Y3222" s="254"/>
      <c r="Z3222" s="255" t="s">
        <v>110</v>
      </c>
      <c r="AA3222" s="256"/>
      <c r="AB3222" s="8"/>
      <c r="AC3222" s="253" t="s">
        <v>111</v>
      </c>
      <c r="AD3222" s="254"/>
      <c r="AE3222" s="255" t="s">
        <v>14</v>
      </c>
      <c r="AF3222" s="256"/>
      <c r="AG3222" s="8"/>
      <c r="AH3222" s="253" t="s">
        <v>112</v>
      </c>
      <c r="AI3222" s="254"/>
      <c r="AJ3222" s="255" t="s">
        <v>113</v>
      </c>
      <c r="AK3222" s="256"/>
      <c r="AL3222" s="8"/>
      <c r="AM3222" s="249" t="s">
        <v>114</v>
      </c>
      <c r="AN3222" s="250"/>
      <c r="AO3222" s="251" t="s">
        <v>115</v>
      </c>
      <c r="AP3222" s="252"/>
      <c r="AQ3222" s="24"/>
      <c r="AR3222" s="253" t="s">
        <v>116</v>
      </c>
      <c r="AS3222" s="254"/>
      <c r="AT3222" s="255" t="s">
        <v>13</v>
      </c>
      <c r="AU3222" s="256"/>
      <c r="AV3222" s="4"/>
      <c r="AW3222" s="253" t="s">
        <v>117</v>
      </c>
      <c r="AX3222" s="254"/>
      <c r="AY3222" s="255" t="s">
        <v>118</v>
      </c>
      <c r="AZ3222" s="256"/>
      <c r="BA3222" s="8"/>
      <c r="BB3222" s="253" t="s">
        <v>119</v>
      </c>
      <c r="BC3222" s="254"/>
      <c r="BD3222" s="255" t="s">
        <v>120</v>
      </c>
      <c r="BE3222" s="256"/>
      <c r="BF3222" s="4"/>
      <c r="BG3222" s="249" t="s">
        <v>121</v>
      </c>
      <c r="BH3222" s="250"/>
      <c r="BI3222" s="251" t="s">
        <v>122</v>
      </c>
      <c r="BJ3222" s="252"/>
      <c r="BK3222" s="4"/>
      <c r="BL3222" s="253" t="s">
        <v>123</v>
      </c>
      <c r="BM3222" s="254"/>
      <c r="BN3222" s="255" t="s">
        <v>124</v>
      </c>
      <c r="BO3222" s="256"/>
      <c r="BP3222" s="4"/>
      <c r="BQ3222" s="253" t="s">
        <v>125</v>
      </c>
      <c r="BR3222" s="254"/>
      <c r="BS3222" s="255" t="s">
        <v>126</v>
      </c>
      <c r="BT3222" s="256"/>
      <c r="BU3222" s="8"/>
      <c r="BV3222" s="253" t="s">
        <v>127</v>
      </c>
      <c r="BW3222" s="254"/>
      <c r="BX3222" s="255" t="s">
        <v>128</v>
      </c>
      <c r="BY3222" s="256"/>
      <c r="CA3222" s="27" t="s">
        <v>15</v>
      </c>
      <c r="CC3222" s="133" t="s">
        <v>70</v>
      </c>
      <c r="CD3222" s="9"/>
      <c r="CE3222" s="38"/>
      <c r="CF3222" s="38"/>
      <c r="CG3222" s="38"/>
      <c r="CH3222" s="38"/>
    </row>
    <row r="3223" spans="2:91" ht="18.600000000000001" customHeight="1" thickTop="1" thickBot="1">
      <c r="B3223" s="129">
        <v>8.7200000000000095</v>
      </c>
      <c r="D3223" s="29">
        <v>1</v>
      </c>
      <c r="E3223" s="30">
        <v>0</v>
      </c>
      <c r="F3223" s="31">
        <v>0</v>
      </c>
      <c r="G3223" s="32">
        <f t="shared" ref="G3223:G3286" si="31074">-1/($E$8*$B3223)</f>
        <v>-7.5594036697247624E-2</v>
      </c>
      <c r="I3223" s="29">
        <v>1</v>
      </c>
      <c r="J3223" s="33">
        <v>0</v>
      </c>
      <c r="K3223" s="31">
        <v>0</v>
      </c>
      <c r="L3223" s="32">
        <v>0</v>
      </c>
      <c r="N3223" s="29">
        <f t="shared" ref="N3223" si="31075">D3223*I3223+F3223*I3226-E3223*J3223-G3223*J3226</f>
        <v>0.98931137761539745</v>
      </c>
      <c r="O3223" s="33">
        <f t="shared" ref="O3223" si="31076">(D3223*J3223+E3223*I3223+F3223*J3226+G3223*I3226)</f>
        <v>0</v>
      </c>
      <c r="P3223" s="31">
        <f t="shared" ref="P3223" si="31077">D3223*K3223+F3223*K3226-E3223*L3223-G3223*L3226</f>
        <v>0</v>
      </c>
      <c r="Q3223" s="32">
        <f t="shared" ref="Q3223" si="31078">(D3223*L3223+E3223*K3223+F3223*L3226+G3223*K3226)</f>
        <v>-7.5594036697247624E-2</v>
      </c>
      <c r="S3223" s="29">
        <v>1</v>
      </c>
      <c r="T3223" s="30">
        <v>0</v>
      </c>
      <c r="U3223" s="31">
        <v>0</v>
      </c>
      <c r="V3223" s="32">
        <f t="shared" ref="V3223:V3286" si="31079">-1/($T$8*$B3223)</f>
        <v>-0.14685435779816497</v>
      </c>
      <c r="X3223" s="29">
        <f t="shared" ref="X3223" si="31080">N3223*S3223+P3223*S3226-O3223*T3223-Q3223*T3226</f>
        <v>0.98931137761539745</v>
      </c>
      <c r="Y3223" s="33">
        <f t="shared" ref="Y3223" si="31081">(N3223*T3223+O3223*S3223+P3223*T3226+Q3223*S3226)</f>
        <v>0</v>
      </c>
      <c r="Z3223" s="31">
        <f t="shared" ref="Z3223" si="31082">N3223*U3223+P3223*U3226-O3223*V3223-Q3223*V3226</f>
        <v>0</v>
      </c>
      <c r="AA3223" s="32">
        <f t="shared" ref="AA3223" si="31083">(N3223*V3223+O3223*U3223+P3223*V3226+Q3223*U3226)</f>
        <v>-0.2208787237193747</v>
      </c>
      <c r="AB3223" s="8"/>
      <c r="AC3223" s="29">
        <v>1</v>
      </c>
      <c r="AD3223" s="33">
        <v>0</v>
      </c>
      <c r="AE3223" s="31">
        <v>0</v>
      </c>
      <c r="AF3223" s="32">
        <v>0</v>
      </c>
      <c r="AH3223" s="29">
        <f t="shared" ref="AH3223" si="31084">X3223*AC3223+Z3223*AC3226-Y3223*AD3223-AA3223*AD3226</f>
        <v>0.96500941475169055</v>
      </c>
      <c r="AI3223" s="33">
        <f t="shared" ref="AI3223" si="31085">(X3223*AD3223+Y3223*AC3223+Z3223*AD3226+AA3223*AC3226)</f>
        <v>0</v>
      </c>
      <c r="AJ3223" s="31">
        <f t="shared" ref="AJ3223" si="31086">X3223*AE3223+Z3223*AE3226-Y3223*AF3223-AA3223*AF3226</f>
        <v>0</v>
      </c>
      <c r="AK3223" s="32">
        <f t="shared" ref="AK3223" si="31087">(X3223*AF3223+Y3223*AE3223+Z3223*AF3226+AA3223*AE3226)</f>
        <v>-0.2208787237193747</v>
      </c>
      <c r="AL3223" s="8"/>
      <c r="AM3223" s="29">
        <v>1</v>
      </c>
      <c r="AN3223" s="30">
        <v>0</v>
      </c>
      <c r="AO3223" s="31">
        <v>0</v>
      </c>
      <c r="AP3223" s="32">
        <f t="shared" ref="AP3223:AP3286" si="31088">-1/($AN$8*$B3223)</f>
        <v>-0.132801605504587</v>
      </c>
      <c r="AR3223" s="29">
        <f t="shared" ref="AR3223" si="31089">AH3223*AM3223+AJ3223*AM3226-AI3223*AN3223-AK3223*AN3226</f>
        <v>0.96500941475169055</v>
      </c>
      <c r="AS3223" s="33">
        <f t="shared" ref="AS3223" si="31090">(AH3223*AN3223+AI3223*AM3223+AJ3223*AN3226+AK3223*AM3226)</f>
        <v>0</v>
      </c>
      <c r="AT3223" s="31">
        <f t="shared" ref="AT3223" si="31091">AH3223*AO3223+AJ3223*AO3226-AI3223*AP3223-AK3223*AP3226</f>
        <v>0</v>
      </c>
      <c r="AU3223" s="32">
        <f t="shared" ref="AU3223" si="31092">(AH3223*AP3223+AI3223*AO3223+AJ3223*AP3226+AK3223*AO3226)</f>
        <v>-0.34903352332544108</v>
      </c>
      <c r="AV3223" s="8"/>
      <c r="AW3223" s="29">
        <v>1</v>
      </c>
      <c r="AX3223" s="33">
        <v>0</v>
      </c>
      <c r="AY3223" s="31">
        <v>0</v>
      </c>
      <c r="AZ3223" s="32">
        <v>0</v>
      </c>
      <c r="BB3223" s="29">
        <f t="shared" ref="BB3223" si="31093">AR3223*AW3223+AT3223*AW3226-AS3223*AX3223-AU3223*AX3226</f>
        <v>0.93009703289312662</v>
      </c>
      <c r="BC3223" s="33">
        <f t="shared" ref="BC3223" si="31094">(AR3223*AX3223+AS3223*AW3223+AT3223*AX3226+AU3223*AW3226)</f>
        <v>0</v>
      </c>
      <c r="BD3223" s="31">
        <f t="shared" ref="BD3223" si="31095">AR3223*AY3223+AT3223*AY3226-AS3223*AZ3223-AU3223*AZ3226</f>
        <v>0</v>
      </c>
      <c r="BE3223" s="32">
        <f t="shared" ref="BE3223" si="31096">(AR3223*AZ3223+AS3223*AY3223+AT3223*AZ3226+AU3223*AY3226)</f>
        <v>-0.34903352332544108</v>
      </c>
      <c r="BF3223" s="8"/>
      <c r="BG3223" s="29">
        <v>1</v>
      </c>
      <c r="BH3223" s="30">
        <v>0</v>
      </c>
      <c r="BI3223" s="31">
        <v>0</v>
      </c>
      <c r="BJ3223" s="32">
        <f t="shared" ref="BJ3223:BJ3286" si="31097">-1/($BH$8*$B3223)</f>
        <v>-4.6696100917431142E-2</v>
      </c>
      <c r="BL3223" s="29">
        <f t="shared" ref="BL3223" si="31098">BB3223*BG3223+BD3223*BG3226-BC3223*BH3223-BE3223*BH3226</f>
        <v>0.93009703289312662</v>
      </c>
      <c r="BM3223" s="33">
        <f t="shared" ref="BM3223" si="31099">(BB3223*BH3223+BC3223*BG3223+BD3223*BH3226+BE3223*BG3226)</f>
        <v>0</v>
      </c>
      <c r="BN3223" s="31">
        <f t="shared" ref="BN3223" si="31100">BB3223*BI3223+BD3223*BI3226-BC3223*BJ3223-BE3223*BJ3226</f>
        <v>0</v>
      </c>
      <c r="BO3223" s="32">
        <f t="shared" ref="BO3223" si="31101">(BB3223*BJ3223+BC3223*BI3223+BD3223*BJ3226+BE3223*BI3226)</f>
        <v>-0.39246542823642178</v>
      </c>
      <c r="BP3223" s="8"/>
      <c r="BQ3223" s="34">
        <v>1</v>
      </c>
      <c r="BR3223" s="35">
        <v>0</v>
      </c>
      <c r="BS3223" s="11">
        <v>0</v>
      </c>
      <c r="BT3223" s="36">
        <v>0</v>
      </c>
      <c r="BV3223" s="29">
        <f t="shared" ref="BV3223" si="31102">BL3223*BQ3223+BN3223*BQ3226-BM3223*BR3223-BO3223*BR3226</f>
        <v>0.93009703289312662</v>
      </c>
      <c r="BW3223" s="33">
        <f t="shared" ref="BW3223" si="31103">(BL3223*BR3223+BM3223*BQ3223+BN3223*BR3226+BO3223*BQ3226)</f>
        <v>-0.39246542823642178</v>
      </c>
      <c r="BX3223" s="31">
        <f t="shared" ref="BX3223" si="31104">BL3223*BS3223+BN3223*BS3226-BM3223*BT3223-BO3223*BT3226</f>
        <v>0</v>
      </c>
      <c r="BY3223" s="32">
        <f t="shared" ref="BY3223" si="31105">(BL3223*BT3223+BM3223*BS3223+BN3223*BT3226+BO3223*BS3226)</f>
        <v>-0.39246542823642178</v>
      </c>
      <c r="CA3223" s="37">
        <f t="shared" ref="CA3223" si="31106">20*LOG(((1+$BR$8)/$BR$8)/((BV3223+BV3226)^2+(BW3223+BW3226)^2)^0.5)</f>
        <v>-2.5733661256335041E-3</v>
      </c>
      <c r="CC3223" s="134">
        <f t="shared" ref="CC3223" si="31107">((BV3223^2+BW3223^2)^0.5)/((BV3226^2+BW3226^2)^0.5)</f>
        <v>1.0180661163181062</v>
      </c>
      <c r="CD3223" s="9"/>
      <c r="CE3223" s="38"/>
      <c r="CF3223" s="38"/>
      <c r="CG3223" s="38"/>
      <c r="CH3223" s="38"/>
      <c r="CM3223" s="129">
        <v>8.7000000000000099</v>
      </c>
    </row>
    <row r="3224" spans="2:91" ht="18.600000000000001" customHeight="1" thickBot="1">
      <c r="D3224" s="39"/>
      <c r="G3224" s="40"/>
      <c r="I3224" s="39"/>
      <c r="L3224" s="40"/>
      <c r="N3224" s="39"/>
      <c r="Q3224" s="40"/>
      <c r="S3224" s="39"/>
      <c r="V3224" s="40"/>
      <c r="X3224" s="39"/>
      <c r="AA3224" s="40"/>
      <c r="AC3224" s="39"/>
      <c r="AF3224" s="40"/>
      <c r="AH3224" s="39"/>
      <c r="AK3224" s="40"/>
      <c r="AM3224" s="39"/>
      <c r="AP3224" s="40"/>
      <c r="AR3224" s="39"/>
      <c r="AU3224" s="40"/>
      <c r="AW3224" s="39"/>
      <c r="AZ3224" s="40"/>
      <c r="BB3224" s="39"/>
      <c r="BE3224" s="40"/>
      <c r="BG3224" s="39"/>
      <c r="BJ3224" s="40"/>
      <c r="BL3224" s="39"/>
      <c r="BO3224" s="40"/>
      <c r="BQ3224" s="34"/>
      <c r="BR3224" s="11"/>
      <c r="BS3224" s="11"/>
      <c r="BT3224" s="41"/>
      <c r="BV3224" s="39"/>
      <c r="BY3224" s="40"/>
      <c r="CC3224" s="135"/>
      <c r="CD3224" s="9"/>
      <c r="CE3224" s="38"/>
      <c r="CF3224" s="38"/>
      <c r="CG3224" s="38"/>
      <c r="CH3224" s="38"/>
    </row>
    <row r="3225" spans="2:91" ht="18.600000000000001" customHeight="1" thickBot="1">
      <c r="D3225" s="258" t="s">
        <v>129</v>
      </c>
      <c r="E3225" s="259"/>
      <c r="F3225" s="260" t="s">
        <v>130</v>
      </c>
      <c r="G3225" s="261"/>
      <c r="H3225" s="229"/>
      <c r="I3225" s="258" t="s">
        <v>131</v>
      </c>
      <c r="J3225" s="259"/>
      <c r="K3225" s="260" t="s">
        <v>132</v>
      </c>
      <c r="L3225" s="261"/>
      <c r="N3225" s="253" t="s">
        <v>133</v>
      </c>
      <c r="O3225" s="254"/>
      <c r="P3225" s="255" t="s">
        <v>134</v>
      </c>
      <c r="Q3225" s="256"/>
      <c r="S3225" s="258" t="s">
        <v>135</v>
      </c>
      <c r="T3225" s="259"/>
      <c r="U3225" s="260" t="s">
        <v>136</v>
      </c>
      <c r="V3225" s="261"/>
      <c r="W3225" s="8"/>
      <c r="X3225" s="253" t="s">
        <v>137</v>
      </c>
      <c r="Y3225" s="254"/>
      <c r="Z3225" s="255" t="s">
        <v>138</v>
      </c>
      <c r="AA3225" s="256"/>
      <c r="AB3225" s="8"/>
      <c r="AC3225" s="258" t="s">
        <v>139</v>
      </c>
      <c r="AD3225" s="259"/>
      <c r="AE3225" s="260" t="s">
        <v>140</v>
      </c>
      <c r="AF3225" s="261"/>
      <c r="AG3225" s="8"/>
      <c r="AH3225" s="253" t="s">
        <v>141</v>
      </c>
      <c r="AI3225" s="254"/>
      <c r="AJ3225" s="255" t="s">
        <v>142</v>
      </c>
      <c r="AK3225" s="256"/>
      <c r="AL3225" s="8"/>
      <c r="AM3225" s="258" t="s">
        <v>143</v>
      </c>
      <c r="AN3225" s="259"/>
      <c r="AO3225" s="260" t="s">
        <v>144</v>
      </c>
      <c r="AP3225" s="261"/>
      <c r="AR3225" s="253" t="s">
        <v>145</v>
      </c>
      <c r="AS3225" s="254"/>
      <c r="AT3225" s="255" t="s">
        <v>146</v>
      </c>
      <c r="AU3225" s="256"/>
      <c r="AV3225" s="4"/>
      <c r="AW3225" s="258" t="s">
        <v>147</v>
      </c>
      <c r="AX3225" s="259"/>
      <c r="AY3225" s="260" t="s">
        <v>148</v>
      </c>
      <c r="AZ3225" s="261"/>
      <c r="BA3225" s="8"/>
      <c r="BB3225" s="253" t="s">
        <v>149</v>
      </c>
      <c r="BC3225" s="254"/>
      <c r="BD3225" s="255" t="s">
        <v>150</v>
      </c>
      <c r="BE3225" s="256"/>
      <c r="BF3225" s="4"/>
      <c r="BG3225" s="258" t="s">
        <v>151</v>
      </c>
      <c r="BH3225" s="259"/>
      <c r="BI3225" s="260" t="s">
        <v>152</v>
      </c>
      <c r="BJ3225" s="261"/>
      <c r="BK3225" s="4"/>
      <c r="BL3225" s="253" t="s">
        <v>153</v>
      </c>
      <c r="BM3225" s="254"/>
      <c r="BN3225" s="255" t="s">
        <v>154</v>
      </c>
      <c r="BO3225" s="256"/>
      <c r="BP3225" s="4"/>
      <c r="BQ3225" s="258" t="s">
        <v>155</v>
      </c>
      <c r="BR3225" s="259"/>
      <c r="BS3225" s="260" t="s">
        <v>156</v>
      </c>
      <c r="BT3225" s="261"/>
      <c r="BU3225" s="8"/>
      <c r="BV3225" s="253" t="s">
        <v>157</v>
      </c>
      <c r="BW3225" s="254"/>
      <c r="BX3225" s="255" t="s">
        <v>158</v>
      </c>
      <c r="BY3225" s="256"/>
      <c r="CA3225" s="46" t="s">
        <v>16</v>
      </c>
      <c r="CC3225" s="136" t="s">
        <v>71</v>
      </c>
      <c r="CD3225" s="9"/>
      <c r="CE3225" s="38"/>
      <c r="CF3225" s="38"/>
      <c r="CG3225" s="38"/>
      <c r="CH3225" s="38"/>
    </row>
    <row r="3226" spans="2:91" ht="18.600000000000001" customHeight="1" thickTop="1" thickBot="1">
      <c r="D3226" s="29">
        <v>0</v>
      </c>
      <c r="E3226" s="33">
        <v>0</v>
      </c>
      <c r="F3226" s="31">
        <v>1</v>
      </c>
      <c r="G3226" s="32">
        <v>0</v>
      </c>
      <c r="I3226" s="29">
        <v>0</v>
      </c>
      <c r="J3226" s="33">
        <f t="shared" ref="J3226" si="31108">IF(0=(1-$J$8*$K$8*$B3223^2),10^14,$B3223*$J$8/(1-$J$8*$K$8*$B3223^2))</f>
        <v>-0.14139504717032436</v>
      </c>
      <c r="K3226" s="31">
        <v>1</v>
      </c>
      <c r="L3226" s="32">
        <v>0</v>
      </c>
      <c r="N3226" s="29">
        <f t="shared" ref="N3226" si="31109">D3226*I3223+F3226*I3226-E3226*J3223-G3226*J3226</f>
        <v>0</v>
      </c>
      <c r="O3226" s="33">
        <f t="shared" ref="O3226" si="31110">(D3226*J3223+E3226*I3223+F3226*J3226+G3226*I3226)</f>
        <v>-0.14139504717032436</v>
      </c>
      <c r="P3226" s="31">
        <f t="shared" ref="P3226" si="31111">D3226*K3223+F3226*K3226-E3226*L3223-G3226*L3226</f>
        <v>1</v>
      </c>
      <c r="Q3226" s="32">
        <f t="shared" ref="Q3226" si="31112">(D3226*L3223+E3226*K3223+F3226*L3226+G3226*K3226)</f>
        <v>0</v>
      </c>
      <c r="S3226" s="29">
        <v>0</v>
      </c>
      <c r="T3226" s="33">
        <v>0</v>
      </c>
      <c r="U3226" s="31">
        <v>1</v>
      </c>
      <c r="V3226" s="32">
        <v>0</v>
      </c>
      <c r="X3226" s="29">
        <f t="shared" ref="X3226" si="31113">N3226*S3223+P3226*S3226-O3226*T3223-Q3226*T3226</f>
        <v>0</v>
      </c>
      <c r="Y3226" s="33">
        <f t="shared" ref="Y3226" si="31114">(N3226*T3223+O3226*S3223+P3226*T3226+Q3226*S3226)</f>
        <v>-0.14139504717032436</v>
      </c>
      <c r="Z3226" s="31">
        <f t="shared" ref="Z3226" si="31115">N3226*U3223+P3226*U3226-O3226*V3223-Q3226*V3226</f>
        <v>0.97923552115196077</v>
      </c>
      <c r="AA3226" s="32">
        <f t="shared" ref="AA3226" si="31116">(N3226*V3223+O3226*U3223+P3226*V3226+Q3226*U3226)</f>
        <v>0</v>
      </c>
      <c r="AB3226" s="8"/>
      <c r="AC3226" s="29">
        <v>0</v>
      </c>
      <c r="AD3226" s="33">
        <f t="shared" ref="AD3226" si="31117">IF(0=(1-$AD$8*$AE$8*$B3223^2),10^14,$B3223*$AD$8/(1-$AD$8*$AE$8*$B3223^2))</f>
        <v>-0.11002400980269338</v>
      </c>
      <c r="AE3226" s="31">
        <v>1</v>
      </c>
      <c r="AF3226" s="32">
        <v>0</v>
      </c>
      <c r="AH3226" s="29">
        <f t="shared" ref="AH3226" si="31118">X3226*AC3223+Z3226*AC3226-Y3226*AD3223-AA3226*AD3226</f>
        <v>0</v>
      </c>
      <c r="AI3226" s="33">
        <f t="shared" ref="AI3226" si="31119">(X3226*AD3223+Y3226*AC3223+Z3226*AD3226+AA3226*AC3226)</f>
        <v>-0.24913446574869325</v>
      </c>
      <c r="AJ3226" s="31">
        <f t="shared" ref="AJ3226" si="31120">X3226*AE3223+Z3226*AE3226-Y3226*AF3223-AA3226*AF3226</f>
        <v>0.97923552115196077</v>
      </c>
      <c r="AK3226" s="32">
        <f t="shared" ref="AK3226" si="31121">(X3226*AF3223+Y3226*AE3223+Z3226*AF3226+AA3226*AE3226)</f>
        <v>0</v>
      </c>
      <c r="AL3226" s="8"/>
      <c r="AM3226" s="29">
        <v>0</v>
      </c>
      <c r="AN3226" s="33">
        <v>0</v>
      </c>
      <c r="AO3226" s="31">
        <v>1</v>
      </c>
      <c r="AP3226" s="32">
        <v>0</v>
      </c>
      <c r="AR3226" s="29">
        <f t="shared" ref="AR3226" si="31122">AH3226*AM3223+AJ3226*AM3226-AI3226*AN3223-AK3226*AN3226</f>
        <v>0</v>
      </c>
      <c r="AS3226" s="33">
        <f t="shared" ref="AS3226" si="31123">(AH3226*AN3223+AI3226*AM3223+AJ3226*AN3226+AK3226*AM3226)</f>
        <v>-0.24913446574869325</v>
      </c>
      <c r="AT3226" s="31">
        <f t="shared" ref="AT3226" si="31124">AH3226*AO3223+AJ3226*AO3226-AI3226*AP3223-AK3226*AP3226</f>
        <v>0.94615006411400682</v>
      </c>
      <c r="AU3226" s="32">
        <f t="shared" ref="AU3226" si="31125">(AH3226*AP3223+AI3226*AO3223+AJ3226*AP3226+AK3226*AO3226)</f>
        <v>0</v>
      </c>
      <c r="AV3226" s="8"/>
      <c r="AW3226" s="29">
        <v>0</v>
      </c>
      <c r="AX3226" s="33">
        <f t="shared" ref="AX3226" si="31126">IF(0=(1-$AX$8*$AY$8*$B3223^2),10^14,$B3223*$AX$8/(1-$AX$8*$AY$8*$B3223^2))</f>
        <v>-0.10002587008243159</v>
      </c>
      <c r="AY3226" s="31">
        <v>1</v>
      </c>
      <c r="AZ3226" s="32">
        <v>0</v>
      </c>
      <c r="BB3226" s="29">
        <f t="shared" ref="BB3226" si="31127">AR3226*AW3223+AT3226*AW3226-AS3226*AX3223-AU3226*AX3226</f>
        <v>0</v>
      </c>
      <c r="BC3226" s="33">
        <f t="shared" ref="BC3226" si="31128">(AR3226*AX3223+AS3226*AW3223+AT3226*AX3226+AU3226*AW3226)</f>
        <v>-0.34377394914024523</v>
      </c>
      <c r="BD3226" s="31">
        <f t="shared" ref="BD3226" si="31129">AR3226*AY3223+AT3226*AY3226-AS3226*AZ3223-AU3226*AZ3226</f>
        <v>0.94615006411400682</v>
      </c>
      <c r="BE3226" s="32">
        <f t="shared" ref="BE3226" si="31130">(AR3226*AZ3223+AS3226*AY3223+AT3226*AZ3226+AU3226*AY3226)</f>
        <v>0</v>
      </c>
      <c r="BF3226" s="8"/>
      <c r="BG3226" s="29">
        <v>0</v>
      </c>
      <c r="BH3226" s="33">
        <v>0</v>
      </c>
      <c r="BI3226" s="31">
        <v>1</v>
      </c>
      <c r="BJ3226" s="32">
        <v>0</v>
      </c>
      <c r="BL3226" s="29">
        <f t="shared" ref="BL3226" si="31131">BB3226*BG3223+BD3226*BG3226-BC3226*BH3223-BE3226*BH3226</f>
        <v>0</v>
      </c>
      <c r="BM3226" s="33">
        <f t="shared" ref="BM3226" si="31132">(BB3226*BH3223+BC3226*BG3223+BD3226*BH3226+BE3226*BG3226)</f>
        <v>-0.34377394914024523</v>
      </c>
      <c r="BN3226" s="31">
        <f t="shared" ref="BN3226" si="31133">BB3226*BI3223+BD3226*BI3226-BC3226*BJ3223-BE3226*BJ3226</f>
        <v>0.93009716109217011</v>
      </c>
      <c r="BO3226" s="32">
        <f t="shared" ref="BO3226" si="31134">(BB3226*BJ3223+BC3226*BI3223+BD3226*BJ3226+BE3226*BI3226)</f>
        <v>0</v>
      </c>
      <c r="BP3226" s="8"/>
      <c r="BQ3226" s="19">
        <f t="shared" ref="BQ3226:BQ3289" si="31135">1/$BR$8</f>
        <v>1</v>
      </c>
      <c r="BR3226" s="47">
        <v>0</v>
      </c>
      <c r="BS3226" s="48">
        <v>1</v>
      </c>
      <c r="BT3226" s="49">
        <v>0</v>
      </c>
      <c r="BV3226" s="29">
        <f t="shared" ref="BV3226" si="31136">BL3226*BQ3223+BN3226*BQ3226-BM3226*BR3223-BO3226*BR3226</f>
        <v>0.93009716109217011</v>
      </c>
      <c r="BW3226" s="33">
        <f t="shared" ref="BW3226" si="31137">(BL3226*BR3223+BM3226*BQ3223+BN3226*BR3226+BO3226*BQ3226)</f>
        <v>-0.34377394914024523</v>
      </c>
      <c r="BX3226" s="31">
        <f t="shared" ref="BX3226" si="31138">BL3226*BS3223+BN3226*BS3226-BM3226*BT3223-BO3226*BT3226</f>
        <v>0.93009716109217011</v>
      </c>
      <c r="BY3226" s="32">
        <f t="shared" ref="BY3226" si="31139">(BL3226*BT3223+BM3226*BS3223+BN3226*BT3226+BO3226*BS3226)</f>
        <v>0</v>
      </c>
      <c r="CA3226" s="50">
        <f t="shared" ref="CA3226" si="31140">(180/PI())*ATAN(-1*(BW3223+BW3226)/(BV3223+BV3226))</f>
        <v>21.592980639766104</v>
      </c>
      <c r="CC3226" s="137">
        <f t="shared" ref="CC3226" si="31141">20*LOG(((1-(10^(CA3223/20)^2)*(1-((1-CC3223)/(1+CC3223))^2))^0.5))</f>
        <v>-31.723347008553691</v>
      </c>
      <c r="CD3226" s="9"/>
      <c r="CE3226" s="38"/>
      <c r="CF3226" s="38"/>
      <c r="CG3226" s="38"/>
      <c r="CH3226" s="38"/>
    </row>
    <row r="3227" spans="2:91" ht="18.600000000000001" customHeight="1">
      <c r="CC3227" s="42"/>
    </row>
    <row r="3228" spans="2:91" ht="18.600000000000001" customHeight="1" thickBot="1">
      <c r="E3228" s="22" t="s">
        <v>4</v>
      </c>
      <c r="J3228" s="22" t="s">
        <v>5</v>
      </c>
      <c r="O3228" s="22" t="s">
        <v>6</v>
      </c>
      <c r="T3228" s="22" t="s">
        <v>7</v>
      </c>
      <c r="Y3228" s="22" t="s">
        <v>8</v>
      </c>
      <c r="AD3228" s="22" t="s">
        <v>65</v>
      </c>
      <c r="AI3228" s="22" t="s">
        <v>9</v>
      </c>
      <c r="AN3228" s="22" t="s">
        <v>66</v>
      </c>
      <c r="AS3228" s="22" t="s">
        <v>51</v>
      </c>
      <c r="AX3228" s="22" t="s">
        <v>67</v>
      </c>
      <c r="BC3228" s="22" t="s">
        <v>52</v>
      </c>
      <c r="BH3228" s="22" t="s">
        <v>68</v>
      </c>
      <c r="BM3228" s="22" t="s">
        <v>63</v>
      </c>
      <c r="BQ3228" s="23" t="s">
        <v>69</v>
      </c>
      <c r="BR3228" s="23"/>
      <c r="BS3228" s="24"/>
      <c r="BT3228" s="24"/>
      <c r="BU3228" s="24"/>
      <c r="BW3228" s="22" t="s">
        <v>64</v>
      </c>
    </row>
    <row r="3229" spans="2:91" ht="18.600000000000001" customHeight="1" thickBot="1">
      <c r="D3229" s="249" t="s">
        <v>103</v>
      </c>
      <c r="E3229" s="250"/>
      <c r="F3229" s="251" t="s">
        <v>104</v>
      </c>
      <c r="G3229" s="252"/>
      <c r="H3229" s="229"/>
      <c r="I3229" s="253" t="s">
        <v>11</v>
      </c>
      <c r="J3229" s="254"/>
      <c r="K3229" s="255" t="s">
        <v>12</v>
      </c>
      <c r="L3229" s="256"/>
      <c r="M3229" s="24"/>
      <c r="N3229" s="253" t="s">
        <v>105</v>
      </c>
      <c r="O3229" s="254"/>
      <c r="P3229" s="255" t="s">
        <v>106</v>
      </c>
      <c r="Q3229" s="256"/>
      <c r="R3229" s="24"/>
      <c r="S3229" s="249" t="s">
        <v>107</v>
      </c>
      <c r="T3229" s="250"/>
      <c r="U3229" s="251" t="s">
        <v>108</v>
      </c>
      <c r="V3229" s="252"/>
      <c r="W3229" s="8"/>
      <c r="X3229" s="253" t="s">
        <v>109</v>
      </c>
      <c r="Y3229" s="254"/>
      <c r="Z3229" s="255" t="s">
        <v>110</v>
      </c>
      <c r="AA3229" s="256"/>
      <c r="AB3229" s="8"/>
      <c r="AC3229" s="253" t="s">
        <v>111</v>
      </c>
      <c r="AD3229" s="254"/>
      <c r="AE3229" s="255" t="s">
        <v>14</v>
      </c>
      <c r="AF3229" s="256"/>
      <c r="AG3229" s="8"/>
      <c r="AH3229" s="253" t="s">
        <v>112</v>
      </c>
      <c r="AI3229" s="254"/>
      <c r="AJ3229" s="255" t="s">
        <v>113</v>
      </c>
      <c r="AK3229" s="256"/>
      <c r="AL3229" s="8"/>
      <c r="AM3229" s="249" t="s">
        <v>114</v>
      </c>
      <c r="AN3229" s="250"/>
      <c r="AO3229" s="251" t="s">
        <v>115</v>
      </c>
      <c r="AP3229" s="252"/>
      <c r="AQ3229" s="24"/>
      <c r="AR3229" s="253" t="s">
        <v>116</v>
      </c>
      <c r="AS3229" s="254"/>
      <c r="AT3229" s="255" t="s">
        <v>13</v>
      </c>
      <c r="AU3229" s="256"/>
      <c r="AV3229" s="4"/>
      <c r="AW3229" s="253" t="s">
        <v>117</v>
      </c>
      <c r="AX3229" s="254"/>
      <c r="AY3229" s="255" t="s">
        <v>118</v>
      </c>
      <c r="AZ3229" s="256"/>
      <c r="BA3229" s="8"/>
      <c r="BB3229" s="253" t="s">
        <v>119</v>
      </c>
      <c r="BC3229" s="254"/>
      <c r="BD3229" s="255" t="s">
        <v>120</v>
      </c>
      <c r="BE3229" s="256"/>
      <c r="BF3229" s="4"/>
      <c r="BG3229" s="249" t="s">
        <v>121</v>
      </c>
      <c r="BH3229" s="250"/>
      <c r="BI3229" s="251" t="s">
        <v>122</v>
      </c>
      <c r="BJ3229" s="252"/>
      <c r="BK3229" s="4"/>
      <c r="BL3229" s="253" t="s">
        <v>123</v>
      </c>
      <c r="BM3229" s="254"/>
      <c r="BN3229" s="255" t="s">
        <v>124</v>
      </c>
      <c r="BO3229" s="256"/>
      <c r="BP3229" s="4"/>
      <c r="BQ3229" s="253" t="s">
        <v>125</v>
      </c>
      <c r="BR3229" s="254"/>
      <c r="BS3229" s="255" t="s">
        <v>126</v>
      </c>
      <c r="BT3229" s="256"/>
      <c r="BU3229" s="8"/>
      <c r="BV3229" s="253" t="s">
        <v>127</v>
      </c>
      <c r="BW3229" s="254"/>
      <c r="BX3229" s="255" t="s">
        <v>128</v>
      </c>
      <c r="BY3229" s="256"/>
      <c r="CA3229" s="27" t="s">
        <v>15</v>
      </c>
      <c r="CC3229" s="133" t="s">
        <v>70</v>
      </c>
      <c r="CD3229" s="9"/>
      <c r="CE3229" s="38"/>
      <c r="CF3229" s="38"/>
      <c r="CG3229" s="38"/>
      <c r="CH3229" s="38"/>
    </row>
    <row r="3230" spans="2:91" ht="18.600000000000001" customHeight="1" thickTop="1" thickBot="1">
      <c r="B3230" s="129">
        <v>8.7400000000000109</v>
      </c>
      <c r="D3230" s="29">
        <v>1</v>
      </c>
      <c r="E3230" s="30">
        <v>0</v>
      </c>
      <c r="F3230" s="31">
        <v>0</v>
      </c>
      <c r="G3230" s="32">
        <f t="shared" ref="G3230:G3293" si="31142">-1/($E$8*$B3230)</f>
        <v>-7.5421052631578861E-2</v>
      </c>
      <c r="I3230" s="29">
        <v>1</v>
      </c>
      <c r="J3230" s="33">
        <v>0</v>
      </c>
      <c r="K3230" s="31">
        <v>0</v>
      </c>
      <c r="L3230" s="32">
        <v>0</v>
      </c>
      <c r="N3230" s="29">
        <f t="shared" ref="N3230" si="31143">D3230*I3230+F3230*I3233-E3230*J3230-G3230*J3233</f>
        <v>0.9893603384408437</v>
      </c>
      <c r="O3230" s="33">
        <f t="shared" ref="O3230" si="31144">(D3230*J3230+E3230*I3230+F3230*J3233+G3230*I3233)</f>
        <v>0</v>
      </c>
      <c r="P3230" s="31">
        <f t="shared" ref="P3230" si="31145">D3230*K3230+F3230*K3233-E3230*L3230-G3230*L3233</f>
        <v>0</v>
      </c>
      <c r="Q3230" s="32">
        <f t="shared" ref="Q3230" si="31146">(D3230*L3230+E3230*K3230+F3230*L3233+G3230*K3233)</f>
        <v>-7.5421052631578861E-2</v>
      </c>
      <c r="S3230" s="29">
        <v>1</v>
      </c>
      <c r="T3230" s="30">
        <v>0</v>
      </c>
      <c r="U3230" s="31">
        <v>0</v>
      </c>
      <c r="V3230" s="32">
        <f t="shared" ref="V3230:V3293" si="31147">-1/($T$8*$B3230)</f>
        <v>-0.14651830663615542</v>
      </c>
      <c r="X3230" s="29">
        <f t="shared" ref="X3230" si="31148">N3230*S3230+P3230*S3233-O3230*T3230-Q3230*T3233</f>
        <v>0.9893603384408437</v>
      </c>
      <c r="Y3230" s="33">
        <f t="shared" ref="Y3230" si="31149">(N3230*T3230+O3230*S3230+P3230*T3233+Q3230*S3233)</f>
        <v>0</v>
      </c>
      <c r="Z3230" s="31">
        <f t="shared" ref="Z3230" si="31150">N3230*U3230+P3230*U3233-O3230*V3230-Q3230*V3233</f>
        <v>0</v>
      </c>
      <c r="AA3230" s="32">
        <f t="shared" ref="AA3230" si="31151">(N3230*V3230+O3230*U3230+P3230*V3233+Q3230*U3233)</f>
        <v>-0.22038045407290491</v>
      </c>
      <c r="AB3230" s="8"/>
      <c r="AC3230" s="29">
        <v>1</v>
      </c>
      <c r="AD3230" s="33">
        <v>0</v>
      </c>
      <c r="AE3230" s="31">
        <v>0</v>
      </c>
      <c r="AF3230" s="32">
        <v>0</v>
      </c>
      <c r="AH3230" s="29">
        <f t="shared" ref="AH3230" si="31152">X3230*AC3230+Z3230*AC3233-Y3230*AD3230-AA3230*AD3233</f>
        <v>0.96516951525049233</v>
      </c>
      <c r="AI3230" s="33">
        <f t="shared" ref="AI3230" si="31153">(X3230*AD3230+Y3230*AC3230+Z3230*AD3233+AA3230*AC3233)</f>
        <v>0</v>
      </c>
      <c r="AJ3230" s="31">
        <f t="shared" ref="AJ3230" si="31154">X3230*AE3230+Z3230*AE3233-Y3230*AF3230-AA3230*AF3233</f>
        <v>0</v>
      </c>
      <c r="AK3230" s="32">
        <f t="shared" ref="AK3230" si="31155">(X3230*AF3230+Y3230*AE3230+Z3230*AF3233+AA3230*AE3233)</f>
        <v>-0.22038045407290491</v>
      </c>
      <c r="AL3230" s="8"/>
      <c r="AM3230" s="29">
        <v>1</v>
      </c>
      <c r="AN3230" s="30">
        <v>0</v>
      </c>
      <c r="AO3230" s="31">
        <v>0</v>
      </c>
      <c r="AP3230" s="32">
        <f t="shared" ref="AP3230:AP3293" si="31156">-1/($AN$8*$B3230)</f>
        <v>-0.13249771167048038</v>
      </c>
      <c r="AR3230" s="29">
        <f t="shared" ref="AR3230" si="31157">AH3230*AM3230+AJ3230*AM3233-AI3230*AN3230-AK3230*AN3233</f>
        <v>0.96516951525049233</v>
      </c>
      <c r="AS3230" s="33">
        <f t="shared" ref="AS3230" si="31158">(AH3230*AN3230+AI3230*AM3230+AJ3230*AN3233+AK3230*AM3233)</f>
        <v>0</v>
      </c>
      <c r="AT3230" s="31">
        <f t="shared" ref="AT3230" si="31159">AH3230*AO3230+AJ3230*AO3233-AI3230*AP3230-AK3230*AP3233</f>
        <v>0</v>
      </c>
      <c r="AU3230" s="32">
        <f t="shared" ref="AU3230" si="31160">(AH3230*AP3230+AI3230*AO3230+AJ3230*AP3233+AK3230*AO3233)</f>
        <v>-0.34826320621770196</v>
      </c>
      <c r="AV3230" s="8"/>
      <c r="AW3230" s="29">
        <v>1</v>
      </c>
      <c r="AX3230" s="33">
        <v>0</v>
      </c>
      <c r="AY3230" s="31">
        <v>0</v>
      </c>
      <c r="AZ3230" s="32">
        <v>0</v>
      </c>
      <c r="BB3230" s="29">
        <f t="shared" ref="BB3230" si="31161">AR3230*AW3230+AT3230*AW3233-AS3230*AX3230-AU3230*AX3233</f>
        <v>0.93041477626402469</v>
      </c>
      <c r="BC3230" s="33">
        <f t="shared" ref="BC3230" si="31162">(AR3230*AX3230+AS3230*AW3230+AT3230*AX3233+AU3230*AW3233)</f>
        <v>0</v>
      </c>
      <c r="BD3230" s="31">
        <f t="shared" ref="BD3230" si="31163">AR3230*AY3230+AT3230*AY3233-AS3230*AZ3230-AU3230*AZ3233</f>
        <v>0</v>
      </c>
      <c r="BE3230" s="32">
        <f t="shared" ref="BE3230" si="31164">(AR3230*AZ3230+AS3230*AY3230+AT3230*AZ3233+AU3230*AY3233)</f>
        <v>-0.34826320621770196</v>
      </c>
      <c r="BF3230" s="8"/>
      <c r="BG3230" s="29">
        <v>1</v>
      </c>
      <c r="BH3230" s="30">
        <v>0</v>
      </c>
      <c r="BI3230" s="31">
        <v>0</v>
      </c>
      <c r="BJ3230" s="32">
        <f t="shared" ref="BJ3230:BJ3293" si="31165">-1/($BH$8*$B3230)</f>
        <v>-4.6589244851258517E-2</v>
      </c>
      <c r="BL3230" s="29">
        <f t="shared" ref="BL3230" si="31166">BB3230*BG3230+BD3230*BG3233-BC3230*BH3230-BE3230*BH3233</f>
        <v>0.93041477626402469</v>
      </c>
      <c r="BM3230" s="33">
        <f t="shared" ref="BM3230" si="31167">(BB3230*BH3230+BC3230*BG3230+BD3230*BH3233+BE3230*BG3233)</f>
        <v>0</v>
      </c>
      <c r="BN3230" s="31">
        <f t="shared" ref="BN3230" si="31168">BB3230*BI3230+BD3230*BI3233-BC3230*BJ3230-BE3230*BJ3233</f>
        <v>0</v>
      </c>
      <c r="BO3230" s="32">
        <f t="shared" ref="BO3230" si="31169">(BB3230*BJ3230+BC3230*BI3230+BD3230*BJ3233+BE3230*BI3233)</f>
        <v>-0.39161052804229551</v>
      </c>
      <c r="BP3230" s="8"/>
      <c r="BQ3230" s="34">
        <v>1</v>
      </c>
      <c r="BR3230" s="35">
        <v>0</v>
      </c>
      <c r="BS3230" s="11">
        <v>0</v>
      </c>
      <c r="BT3230" s="36">
        <v>0</v>
      </c>
      <c r="BV3230" s="29">
        <f t="shared" ref="BV3230" si="31170">BL3230*BQ3230+BN3230*BQ3233-BM3230*BR3230-BO3230*BR3233</f>
        <v>0.93041477626402469</v>
      </c>
      <c r="BW3230" s="33">
        <f t="shared" ref="BW3230" si="31171">(BL3230*BR3230+BM3230*BQ3230+BN3230*BR3233+BO3230*BQ3233)</f>
        <v>-0.39161052804229551</v>
      </c>
      <c r="BX3230" s="31">
        <f t="shared" ref="BX3230" si="31172">BL3230*BS3230+BN3230*BS3233-BM3230*BT3230-BO3230*BT3233</f>
        <v>0</v>
      </c>
      <c r="BY3230" s="32">
        <f t="shared" ref="BY3230" si="31173">(BL3230*BT3230+BM3230*BS3230+BN3230*BT3233+BO3230*BS3233)</f>
        <v>-0.39161052804229551</v>
      </c>
      <c r="CA3230" s="37">
        <f t="shared" ref="CA3230" si="31174">20*LOG(((1+$BR$8)/$BR$8)/((BV3230+BV3233)^2+(BW3230+BW3233)^2)^0.5)</f>
        <v>-2.5632531295363861E-3</v>
      </c>
      <c r="CC3230" s="134">
        <f t="shared" ref="CC3230" si="31175">((BV3230^2+BW3230^2)^0.5)/((BV3233^2+BW3233^2)^0.5)</f>
        <v>1.0179904422165884</v>
      </c>
      <c r="CD3230" s="9"/>
      <c r="CE3230" s="38"/>
      <c r="CF3230" s="38"/>
      <c r="CG3230" s="38"/>
      <c r="CH3230" s="38"/>
      <c r="CM3230" s="129">
        <v>8.7200000000000095</v>
      </c>
    </row>
    <row r="3231" spans="2:91" ht="18.600000000000001" customHeight="1" thickBot="1">
      <c r="D3231" s="39"/>
      <c r="G3231" s="40"/>
      <c r="I3231" s="39"/>
      <c r="L3231" s="40"/>
      <c r="N3231" s="39"/>
      <c r="Q3231" s="40"/>
      <c r="S3231" s="39"/>
      <c r="V3231" s="40"/>
      <c r="X3231" s="39"/>
      <c r="AA3231" s="40"/>
      <c r="AC3231" s="39"/>
      <c r="AF3231" s="40"/>
      <c r="AH3231" s="39"/>
      <c r="AK3231" s="40"/>
      <c r="AM3231" s="39"/>
      <c r="AP3231" s="40"/>
      <c r="AR3231" s="39"/>
      <c r="AU3231" s="40"/>
      <c r="AW3231" s="39"/>
      <c r="AZ3231" s="40"/>
      <c r="BB3231" s="39"/>
      <c r="BE3231" s="40"/>
      <c r="BG3231" s="39"/>
      <c r="BJ3231" s="40"/>
      <c r="BL3231" s="39"/>
      <c r="BO3231" s="40"/>
      <c r="BQ3231" s="34"/>
      <c r="BR3231" s="11"/>
      <c r="BS3231" s="11"/>
      <c r="BT3231" s="41"/>
      <c r="BV3231" s="39"/>
      <c r="BY3231" s="40"/>
      <c r="CC3231" s="135"/>
      <c r="CD3231" s="9"/>
      <c r="CE3231" s="38"/>
      <c r="CF3231" s="38"/>
      <c r="CG3231" s="38"/>
      <c r="CH3231" s="38"/>
    </row>
    <row r="3232" spans="2:91" ht="18.600000000000001" customHeight="1" thickBot="1">
      <c r="D3232" s="258" t="s">
        <v>129</v>
      </c>
      <c r="E3232" s="259"/>
      <c r="F3232" s="260" t="s">
        <v>130</v>
      </c>
      <c r="G3232" s="261"/>
      <c r="H3232" s="229"/>
      <c r="I3232" s="258" t="s">
        <v>131</v>
      </c>
      <c r="J3232" s="259"/>
      <c r="K3232" s="260" t="s">
        <v>132</v>
      </c>
      <c r="L3232" s="261"/>
      <c r="N3232" s="253" t="s">
        <v>133</v>
      </c>
      <c r="O3232" s="254"/>
      <c r="P3232" s="255" t="s">
        <v>134</v>
      </c>
      <c r="Q3232" s="256"/>
      <c r="S3232" s="258" t="s">
        <v>135</v>
      </c>
      <c r="T3232" s="259"/>
      <c r="U3232" s="260" t="s">
        <v>136</v>
      </c>
      <c r="V3232" s="261"/>
      <c r="W3232" s="8"/>
      <c r="X3232" s="253" t="s">
        <v>137</v>
      </c>
      <c r="Y3232" s="254"/>
      <c r="Z3232" s="255" t="s">
        <v>138</v>
      </c>
      <c r="AA3232" s="256"/>
      <c r="AB3232" s="8"/>
      <c r="AC3232" s="258" t="s">
        <v>139</v>
      </c>
      <c r="AD3232" s="259"/>
      <c r="AE3232" s="260" t="s">
        <v>140</v>
      </c>
      <c r="AF3232" s="261"/>
      <c r="AG3232" s="8"/>
      <c r="AH3232" s="253" t="s">
        <v>141</v>
      </c>
      <c r="AI3232" s="254"/>
      <c r="AJ3232" s="255" t="s">
        <v>142</v>
      </c>
      <c r="AK3232" s="256"/>
      <c r="AL3232" s="8"/>
      <c r="AM3232" s="258" t="s">
        <v>143</v>
      </c>
      <c r="AN3232" s="259"/>
      <c r="AO3232" s="260" t="s">
        <v>144</v>
      </c>
      <c r="AP3232" s="261"/>
      <c r="AR3232" s="253" t="s">
        <v>145</v>
      </c>
      <c r="AS3232" s="254"/>
      <c r="AT3232" s="255" t="s">
        <v>146</v>
      </c>
      <c r="AU3232" s="256"/>
      <c r="AV3232" s="4"/>
      <c r="AW3232" s="258" t="s">
        <v>147</v>
      </c>
      <c r="AX3232" s="259"/>
      <c r="AY3232" s="260" t="s">
        <v>148</v>
      </c>
      <c r="AZ3232" s="261"/>
      <c r="BA3232" s="8"/>
      <c r="BB3232" s="253" t="s">
        <v>149</v>
      </c>
      <c r="BC3232" s="254"/>
      <c r="BD3232" s="255" t="s">
        <v>150</v>
      </c>
      <c r="BE3232" s="256"/>
      <c r="BF3232" s="4"/>
      <c r="BG3232" s="258" t="s">
        <v>151</v>
      </c>
      <c r="BH3232" s="259"/>
      <c r="BI3232" s="260" t="s">
        <v>152</v>
      </c>
      <c r="BJ3232" s="261"/>
      <c r="BK3232" s="4"/>
      <c r="BL3232" s="253" t="s">
        <v>153</v>
      </c>
      <c r="BM3232" s="254"/>
      <c r="BN3232" s="255" t="s">
        <v>154</v>
      </c>
      <c r="BO3232" s="256"/>
      <c r="BP3232" s="4"/>
      <c r="BQ3232" s="258" t="s">
        <v>155</v>
      </c>
      <c r="BR3232" s="259"/>
      <c r="BS3232" s="260" t="s">
        <v>156</v>
      </c>
      <c r="BT3232" s="261"/>
      <c r="BU3232" s="8"/>
      <c r="BV3232" s="253" t="s">
        <v>157</v>
      </c>
      <c r="BW3232" s="254"/>
      <c r="BX3232" s="255" t="s">
        <v>158</v>
      </c>
      <c r="BY3232" s="256"/>
      <c r="CA3232" s="46" t="s">
        <v>16</v>
      </c>
      <c r="CC3232" s="136" t="s">
        <v>71</v>
      </c>
      <c r="CD3232" s="9"/>
      <c r="CE3232" s="38"/>
      <c r="CF3232" s="38"/>
      <c r="CG3232" s="38"/>
      <c r="CH3232" s="38"/>
    </row>
    <row r="3233" spans="2:91" ht="18.600000000000001" customHeight="1" thickTop="1" thickBot="1">
      <c r="D3233" s="29">
        <v>0</v>
      </c>
      <c r="E3233" s="33">
        <v>0</v>
      </c>
      <c r="F3233" s="31">
        <v>1</v>
      </c>
      <c r="G3233" s="32">
        <v>0</v>
      </c>
      <c r="I3233" s="29">
        <v>0</v>
      </c>
      <c r="J3233" s="33">
        <f t="shared" ref="J3233" si="31176">IF(0=(1-$J$8*$K$8*$B3230^2),10^14,$B3230*$J$8/(1-$J$8*$K$8*$B3230^2))</f>
        <v>-0.14107018117513628</v>
      </c>
      <c r="K3233" s="31">
        <v>1</v>
      </c>
      <c r="L3233" s="32">
        <v>0</v>
      </c>
      <c r="N3233" s="29">
        <f t="shared" ref="N3233" si="31177">D3233*I3230+F3233*I3233-E3233*J3230-G3233*J3233</f>
        <v>0</v>
      </c>
      <c r="O3233" s="33">
        <f t="shared" ref="O3233" si="31178">(D3233*J3230+E3233*I3230+F3233*J3233+G3233*I3233)</f>
        <v>-0.14107018117513628</v>
      </c>
      <c r="P3233" s="31">
        <f t="shared" ref="P3233" si="31179">D3233*K3230+F3233*K3233-E3233*L3230-G3233*L3233</f>
        <v>1</v>
      </c>
      <c r="Q3233" s="32">
        <f t="shared" ref="Q3233" si="31180">(D3233*L3230+E3233*K3230+F3233*L3233+G3233*K3233)</f>
        <v>0</v>
      </c>
      <c r="S3233" s="29">
        <v>0</v>
      </c>
      <c r="T3233" s="33">
        <v>0</v>
      </c>
      <c r="U3233" s="31">
        <v>1</v>
      </c>
      <c r="V3233" s="32">
        <v>0</v>
      </c>
      <c r="X3233" s="29">
        <f t="shared" ref="X3233" si="31181">N3233*S3230+P3233*S3233-O3233*T3230-Q3233*T3233</f>
        <v>0</v>
      </c>
      <c r="Y3233" s="33">
        <f t="shared" ref="Y3233" si="31182">(N3233*T3230+O3233*S3230+P3233*T3233+Q3233*S3233)</f>
        <v>-0.14107018117513628</v>
      </c>
      <c r="Z3233" s="31">
        <f t="shared" ref="Z3233" si="31183">N3233*U3230+P3233*U3233-O3233*V3230-Q3233*V3233</f>
        <v>0.97933063593736336</v>
      </c>
      <c r="AA3233" s="32">
        <f t="shared" ref="AA3233" si="31184">(N3233*V3230+O3233*U3230+P3233*V3233+Q3233*U3233)</f>
        <v>0</v>
      </c>
      <c r="AB3233" s="8"/>
      <c r="AC3233" s="29">
        <v>0</v>
      </c>
      <c r="AD3233" s="33">
        <f t="shared" ref="AD3233" si="31185">IF(0=(1-$AD$8*$AE$8*$B3230^2),10^14,$B3230*$AD$8/(1-$AD$8*$AE$8*$B3230^2))</f>
        <v>-0.10976846060199452</v>
      </c>
      <c r="AE3233" s="31">
        <v>1</v>
      </c>
      <c r="AF3233" s="32">
        <v>0</v>
      </c>
      <c r="AH3233" s="29">
        <f t="shared" ref="AH3233" si="31186">X3233*AC3230+Z3233*AC3233-Y3233*AD3230-AA3233*AD3233</f>
        <v>0</v>
      </c>
      <c r="AI3233" s="33">
        <f t="shared" ref="AI3233" si="31187">(X3233*AD3230+Y3233*AC3230+Z3233*AD3233+AA3233*AC3233)</f>
        <v>-0.24856979750235297</v>
      </c>
      <c r="AJ3233" s="31">
        <f t="shared" ref="AJ3233" si="31188">X3233*AE3230+Z3233*AE3233-Y3233*AF3230-AA3233*AF3233</f>
        <v>0.97933063593736336</v>
      </c>
      <c r="AK3233" s="32">
        <f t="shared" ref="AK3233" si="31189">(X3233*AF3230+Y3233*AE3230+Z3233*AF3233+AA3233*AE3233)</f>
        <v>0</v>
      </c>
      <c r="AL3233" s="8"/>
      <c r="AM3233" s="29">
        <v>0</v>
      </c>
      <c r="AN3233" s="33">
        <v>0</v>
      </c>
      <c r="AO3233" s="31">
        <v>1</v>
      </c>
      <c r="AP3233" s="32">
        <v>0</v>
      </c>
      <c r="AR3233" s="29">
        <f t="shared" ref="AR3233" si="31190">AH3233*AM3230+AJ3233*AM3233-AI3233*AN3230-AK3233*AN3233</f>
        <v>0</v>
      </c>
      <c r="AS3233" s="33">
        <f t="shared" ref="AS3233" si="31191">(AH3233*AN3230+AI3233*AM3230+AJ3233*AN3233+AK3233*AM3233)</f>
        <v>-0.24856979750235297</v>
      </c>
      <c r="AT3233" s="31">
        <f t="shared" ref="AT3233" si="31192">AH3233*AO3230+AJ3233*AO3233-AI3233*AP3230-AK3233*AP3233</f>
        <v>0.94639570657790695</v>
      </c>
      <c r="AU3233" s="32">
        <f t="shared" ref="AU3233" si="31193">(AH3233*AP3230+AI3233*AO3230+AJ3233*AP3233+AK3233*AO3233)</f>
        <v>0</v>
      </c>
      <c r="AV3233" s="8"/>
      <c r="AW3233" s="29">
        <v>0</v>
      </c>
      <c r="AX3233" s="33">
        <f t="shared" ref="AX3233" si="31194">IF(0=(1-$AX$8*$AY$8*$B3230^2),10^14,$B3230*$AX$8/(1-$AX$8*$AY$8*$B3230^2))</f>
        <v>-9.9794461102911167E-2</v>
      </c>
      <c r="AY3233" s="31">
        <v>1</v>
      </c>
      <c r="AZ3233" s="32">
        <v>0</v>
      </c>
      <c r="BB3233" s="29">
        <f t="shared" ref="BB3233" si="31195">AR3233*AW3230+AT3233*AW3233-AS3233*AX3230-AU3233*AX3233</f>
        <v>0</v>
      </c>
      <c r="BC3233" s="33">
        <f t="shared" ref="BC3233" si="31196">(AR3233*AX3230+AS3233*AW3230+AT3233*AX3233+AU3233*AW3233)</f>
        <v>-0.34301484703040402</v>
      </c>
      <c r="BD3233" s="31">
        <f t="shared" ref="BD3233" si="31197">AR3233*AY3230+AT3233*AY3233-AS3233*AZ3230-AU3233*AZ3233</f>
        <v>0.94639570657790695</v>
      </c>
      <c r="BE3233" s="32">
        <f t="shared" ref="BE3233" si="31198">(AR3233*AZ3230+AS3233*AY3230+AT3233*AZ3233+AU3233*AY3233)</f>
        <v>0</v>
      </c>
      <c r="BF3233" s="8"/>
      <c r="BG3233" s="29">
        <v>0</v>
      </c>
      <c r="BH3233" s="33">
        <v>0</v>
      </c>
      <c r="BI3233" s="31">
        <v>1</v>
      </c>
      <c r="BJ3233" s="32">
        <v>0</v>
      </c>
      <c r="BL3233" s="29">
        <f t="shared" ref="BL3233" si="31199">BB3233*BG3230+BD3233*BG3233-BC3233*BH3230-BE3233*BH3233</f>
        <v>0</v>
      </c>
      <c r="BM3233" s="33">
        <f t="shared" ref="BM3233" si="31200">(BB3233*BH3230+BC3233*BG3230+BD3233*BH3233+BE3233*BG3233)</f>
        <v>-0.34301484703040402</v>
      </c>
      <c r="BN3233" s="31">
        <f t="shared" ref="BN3233" si="31201">BB3233*BI3230+BD3233*BI3233-BC3233*BJ3230-BE3233*BJ3233</f>
        <v>0.93041490388199044</v>
      </c>
      <c r="BO3233" s="32">
        <f t="shared" ref="BO3233" si="31202">(BB3233*BJ3230+BC3233*BI3230+BD3233*BJ3233+BE3233*BI3233)</f>
        <v>0</v>
      </c>
      <c r="BP3233" s="8"/>
      <c r="BQ3233" s="19">
        <f t="shared" ref="BQ3233:BQ3296" si="31203">1/$BR$8</f>
        <v>1</v>
      </c>
      <c r="BR3233" s="47">
        <v>0</v>
      </c>
      <c r="BS3233" s="48">
        <v>1</v>
      </c>
      <c r="BT3233" s="49">
        <v>0</v>
      </c>
      <c r="BV3233" s="29">
        <f t="shared" ref="BV3233" si="31204">BL3233*BQ3230+BN3233*BQ3233-BM3233*BR3230-BO3233*BR3233</f>
        <v>0.93041490388199044</v>
      </c>
      <c r="BW3233" s="33">
        <f t="shared" ref="BW3233" si="31205">(BL3233*BR3230+BM3233*BQ3230+BN3233*BR3233+BO3233*BQ3233)</f>
        <v>-0.34301484703040402</v>
      </c>
      <c r="BX3233" s="31">
        <f t="shared" ref="BX3233" si="31206">BL3233*BS3230+BN3233*BS3233-BM3233*BT3230-BO3233*BT3233</f>
        <v>0.93041490388199044</v>
      </c>
      <c r="BY3233" s="32">
        <f t="shared" ref="BY3233" si="31207">(BL3233*BT3230+BM3233*BS3230+BN3233*BT3233+BO3233*BS3233)</f>
        <v>0</v>
      </c>
      <c r="CA3233" s="50">
        <f t="shared" ref="CA3233" si="31208">(180/PI())*ATAN(-1*(BW3230+BW3233)/(BV3230+BV3233))</f>
        <v>21.543302670965865</v>
      </c>
      <c r="CC3233" s="137">
        <f t="shared" ref="CC3233" si="31209">20*LOG(((1-(10^(CA3230/20)^2)*(1-((1-CC3230)/(1+CC3230))^2))^0.5))</f>
        <v>-31.742704741742784</v>
      </c>
      <c r="CD3233" s="9"/>
      <c r="CE3233" s="38"/>
      <c r="CF3233" s="38"/>
      <c r="CG3233" s="38"/>
      <c r="CH3233" s="38"/>
    </row>
    <row r="3234" spans="2:91" ht="18.600000000000001" customHeight="1">
      <c r="CC3234" s="42"/>
    </row>
    <row r="3235" spans="2:91" ht="18.600000000000001" customHeight="1" thickBot="1">
      <c r="E3235" s="22" t="s">
        <v>4</v>
      </c>
      <c r="J3235" s="22" t="s">
        <v>5</v>
      </c>
      <c r="O3235" s="22" t="s">
        <v>6</v>
      </c>
      <c r="T3235" s="22" t="s">
        <v>7</v>
      </c>
      <c r="Y3235" s="22" t="s">
        <v>8</v>
      </c>
      <c r="AD3235" s="22" t="s">
        <v>65</v>
      </c>
      <c r="AI3235" s="22" t="s">
        <v>9</v>
      </c>
      <c r="AN3235" s="22" t="s">
        <v>66</v>
      </c>
      <c r="AS3235" s="22" t="s">
        <v>51</v>
      </c>
      <c r="AX3235" s="22" t="s">
        <v>67</v>
      </c>
      <c r="BC3235" s="22" t="s">
        <v>52</v>
      </c>
      <c r="BH3235" s="22" t="s">
        <v>68</v>
      </c>
      <c r="BM3235" s="22" t="s">
        <v>63</v>
      </c>
      <c r="BQ3235" s="23" t="s">
        <v>69</v>
      </c>
      <c r="BR3235" s="23"/>
      <c r="BS3235" s="24"/>
      <c r="BT3235" s="24"/>
      <c r="BU3235" s="24"/>
      <c r="BW3235" s="22" t="s">
        <v>64</v>
      </c>
    </row>
    <row r="3236" spans="2:91" ht="18.600000000000001" customHeight="1" thickBot="1">
      <c r="D3236" s="249" t="s">
        <v>103</v>
      </c>
      <c r="E3236" s="250"/>
      <c r="F3236" s="251" t="s">
        <v>104</v>
      </c>
      <c r="G3236" s="252"/>
      <c r="H3236" s="229"/>
      <c r="I3236" s="253" t="s">
        <v>11</v>
      </c>
      <c r="J3236" s="254"/>
      <c r="K3236" s="255" t="s">
        <v>12</v>
      </c>
      <c r="L3236" s="256"/>
      <c r="M3236" s="24"/>
      <c r="N3236" s="253" t="s">
        <v>105</v>
      </c>
      <c r="O3236" s="254"/>
      <c r="P3236" s="255" t="s">
        <v>106</v>
      </c>
      <c r="Q3236" s="256"/>
      <c r="R3236" s="24"/>
      <c r="S3236" s="249" t="s">
        <v>107</v>
      </c>
      <c r="T3236" s="250"/>
      <c r="U3236" s="251" t="s">
        <v>108</v>
      </c>
      <c r="V3236" s="252"/>
      <c r="W3236" s="8"/>
      <c r="X3236" s="253" t="s">
        <v>109</v>
      </c>
      <c r="Y3236" s="254"/>
      <c r="Z3236" s="255" t="s">
        <v>110</v>
      </c>
      <c r="AA3236" s="256"/>
      <c r="AB3236" s="8"/>
      <c r="AC3236" s="253" t="s">
        <v>111</v>
      </c>
      <c r="AD3236" s="254"/>
      <c r="AE3236" s="255" t="s">
        <v>14</v>
      </c>
      <c r="AF3236" s="256"/>
      <c r="AG3236" s="8"/>
      <c r="AH3236" s="253" t="s">
        <v>112</v>
      </c>
      <c r="AI3236" s="254"/>
      <c r="AJ3236" s="255" t="s">
        <v>113</v>
      </c>
      <c r="AK3236" s="256"/>
      <c r="AL3236" s="8"/>
      <c r="AM3236" s="249" t="s">
        <v>114</v>
      </c>
      <c r="AN3236" s="250"/>
      <c r="AO3236" s="251" t="s">
        <v>115</v>
      </c>
      <c r="AP3236" s="252"/>
      <c r="AQ3236" s="24"/>
      <c r="AR3236" s="253" t="s">
        <v>116</v>
      </c>
      <c r="AS3236" s="254"/>
      <c r="AT3236" s="255" t="s">
        <v>13</v>
      </c>
      <c r="AU3236" s="256"/>
      <c r="AV3236" s="4"/>
      <c r="AW3236" s="253" t="s">
        <v>117</v>
      </c>
      <c r="AX3236" s="254"/>
      <c r="AY3236" s="255" t="s">
        <v>118</v>
      </c>
      <c r="AZ3236" s="256"/>
      <c r="BA3236" s="8"/>
      <c r="BB3236" s="253" t="s">
        <v>119</v>
      </c>
      <c r="BC3236" s="254"/>
      <c r="BD3236" s="255" t="s">
        <v>120</v>
      </c>
      <c r="BE3236" s="256"/>
      <c r="BF3236" s="4"/>
      <c r="BG3236" s="249" t="s">
        <v>121</v>
      </c>
      <c r="BH3236" s="250"/>
      <c r="BI3236" s="251" t="s">
        <v>122</v>
      </c>
      <c r="BJ3236" s="252"/>
      <c r="BK3236" s="4"/>
      <c r="BL3236" s="253" t="s">
        <v>123</v>
      </c>
      <c r="BM3236" s="254"/>
      <c r="BN3236" s="255" t="s">
        <v>124</v>
      </c>
      <c r="BO3236" s="256"/>
      <c r="BP3236" s="4"/>
      <c r="BQ3236" s="253" t="s">
        <v>125</v>
      </c>
      <c r="BR3236" s="254"/>
      <c r="BS3236" s="255" t="s">
        <v>126</v>
      </c>
      <c r="BT3236" s="256"/>
      <c r="BU3236" s="8"/>
      <c r="BV3236" s="253" t="s">
        <v>127</v>
      </c>
      <c r="BW3236" s="254"/>
      <c r="BX3236" s="255" t="s">
        <v>128</v>
      </c>
      <c r="BY3236" s="256"/>
      <c r="CA3236" s="27" t="s">
        <v>15</v>
      </c>
      <c r="CC3236" s="133" t="s">
        <v>70</v>
      </c>
      <c r="CD3236" s="9"/>
      <c r="CE3236" s="38"/>
      <c r="CF3236" s="38"/>
      <c r="CG3236" s="38"/>
      <c r="CH3236" s="38"/>
    </row>
    <row r="3237" spans="2:91" ht="18.600000000000001" customHeight="1" thickTop="1" thickBot="1">
      <c r="B3237" s="129">
        <v>8.7600000000000104</v>
      </c>
      <c r="D3237" s="29">
        <v>1</v>
      </c>
      <c r="E3237" s="30">
        <v>0</v>
      </c>
      <c r="F3237" s="31">
        <v>0</v>
      </c>
      <c r="G3237" s="32">
        <f t="shared" ref="G3237:G3300" si="31210">-1/($E$8*$B3237)</f>
        <v>-7.5248858447488506E-2</v>
      </c>
      <c r="I3237" s="29">
        <v>1</v>
      </c>
      <c r="J3237" s="33">
        <v>0</v>
      </c>
      <c r="K3237" s="31">
        <v>0</v>
      </c>
      <c r="L3237" s="32">
        <v>0</v>
      </c>
      <c r="N3237" s="29">
        <f t="shared" ref="N3237" si="31211">D3237*I3237+F3237*I3240-E3237*J3237-G3237*J3240</f>
        <v>0.98940896340283868</v>
      </c>
      <c r="O3237" s="33">
        <f t="shared" ref="O3237" si="31212">(D3237*J3237+E3237*I3237+F3237*J3240+G3237*I3240)</f>
        <v>0</v>
      </c>
      <c r="P3237" s="31">
        <f t="shared" ref="P3237" si="31213">D3237*K3237+F3237*K3240-E3237*L3237-G3237*L3240</f>
        <v>0</v>
      </c>
      <c r="Q3237" s="32">
        <f t="shared" ref="Q3237" si="31214">(D3237*L3237+E3237*K3237+F3237*L3240+G3237*K3240)</f>
        <v>-7.5248858447488506E-2</v>
      </c>
      <c r="S3237" s="29">
        <v>1</v>
      </c>
      <c r="T3237" s="30">
        <v>0</v>
      </c>
      <c r="U3237" s="31">
        <v>0</v>
      </c>
      <c r="V3237" s="32">
        <f t="shared" ref="V3237:V3300" si="31215">-1/($T$8*$B3237)</f>
        <v>-0.14618378995433773</v>
      </c>
      <c r="X3237" s="29">
        <f t="shared" ref="X3237" si="31216">N3237*S3237+P3237*S3240-O3237*T3237-Q3237*T3240</f>
        <v>0.98940896340283868</v>
      </c>
      <c r="Y3237" s="33">
        <f t="shared" ref="Y3237" si="31217">(N3237*T3237+O3237*S3237+P3237*T3240+Q3237*S3240)</f>
        <v>0</v>
      </c>
      <c r="Z3237" s="31">
        <f t="shared" ref="Z3237" si="31218">N3237*U3237+P3237*U3240-O3237*V3237-Q3237*V3240</f>
        <v>0</v>
      </c>
      <c r="AA3237" s="32">
        <f t="shared" ref="AA3237" si="31219">(N3237*V3237+O3237*U3237+P3237*V3240+Q3237*U3240)</f>
        <v>-0.21988441053250812</v>
      </c>
      <c r="AB3237" s="8"/>
      <c r="AC3237" s="29">
        <v>1</v>
      </c>
      <c r="AD3237" s="33">
        <v>0</v>
      </c>
      <c r="AE3237" s="31">
        <v>0</v>
      </c>
      <c r="AF3237" s="32">
        <v>0</v>
      </c>
      <c r="AH3237" s="29">
        <f t="shared" ref="AH3237" si="31220">X3237*AC3237+Z3237*AC3240-Y3237*AD3237-AA3237*AD3240</f>
        <v>0.96532851912556017</v>
      </c>
      <c r="AI3237" s="33">
        <f t="shared" ref="AI3237" si="31221">(X3237*AD3237+Y3237*AC3237+Z3237*AD3240+AA3237*AC3240)</f>
        <v>0</v>
      </c>
      <c r="AJ3237" s="31">
        <f t="shared" ref="AJ3237" si="31222">X3237*AE3237+Z3237*AE3240-Y3237*AF3237-AA3237*AF3240</f>
        <v>0</v>
      </c>
      <c r="AK3237" s="32">
        <f t="shared" ref="AK3237" si="31223">(X3237*AF3237+Y3237*AE3237+Z3237*AF3240+AA3237*AE3240)</f>
        <v>-0.21988441053250812</v>
      </c>
      <c r="AL3237" s="8"/>
      <c r="AM3237" s="29">
        <v>1</v>
      </c>
      <c r="AN3237" s="30">
        <v>0</v>
      </c>
      <c r="AO3237" s="31">
        <v>0</v>
      </c>
      <c r="AP3237" s="32">
        <f t="shared" ref="AP3237:AP3300" si="31224">-1/($AN$8*$B3237)</f>
        <v>-0.1321952054794519</v>
      </c>
      <c r="AR3237" s="29">
        <f t="shared" ref="AR3237" si="31225">AH3237*AM3237+AJ3237*AM3240-AI3237*AN3237-AK3237*AN3240</f>
        <v>0.96532851912556017</v>
      </c>
      <c r="AS3237" s="33">
        <f t="shared" ref="AS3237" si="31226">(AH3237*AN3237+AI3237*AM3237+AJ3237*AN3240+AK3237*AM3240)</f>
        <v>0</v>
      </c>
      <c r="AT3237" s="31">
        <f t="shared" ref="AT3237" si="31227">AH3237*AO3237+AJ3237*AO3240-AI3237*AP3237-AK3237*AP3240</f>
        <v>0</v>
      </c>
      <c r="AU3237" s="32">
        <f t="shared" ref="AU3237" si="31228">(AH3237*AP3237+AI3237*AO3237+AJ3237*AP3240+AK3237*AO3240)</f>
        <v>-0.34749621247348655</v>
      </c>
      <c r="AV3237" s="8"/>
      <c r="AW3237" s="29">
        <v>1</v>
      </c>
      <c r="AX3237" s="33">
        <v>0</v>
      </c>
      <c r="AY3237" s="31">
        <v>0</v>
      </c>
      <c r="AZ3237" s="32">
        <v>0</v>
      </c>
      <c r="BB3237" s="29">
        <f t="shared" ref="BB3237" si="31229">AR3237*AW3237+AT3237*AW3240-AS3237*AX3237-AU3237*AX3240</f>
        <v>0.93073036241094642</v>
      </c>
      <c r="BC3237" s="33">
        <f t="shared" ref="BC3237" si="31230">(AR3237*AX3237+AS3237*AW3237+AT3237*AX3240+AU3237*AW3240)</f>
        <v>0</v>
      </c>
      <c r="BD3237" s="31">
        <f t="shared" ref="BD3237" si="31231">AR3237*AY3237+AT3237*AY3240-AS3237*AZ3237-AU3237*AZ3240</f>
        <v>0</v>
      </c>
      <c r="BE3237" s="32">
        <f t="shared" ref="BE3237" si="31232">(AR3237*AZ3237+AS3237*AY3237+AT3237*AZ3240+AU3237*AY3240)</f>
        <v>-0.34749621247348655</v>
      </c>
      <c r="BF3237" s="8"/>
      <c r="BG3237" s="29">
        <v>1</v>
      </c>
      <c r="BH3237" s="30">
        <v>0</v>
      </c>
      <c r="BI3237" s="31">
        <v>0</v>
      </c>
      <c r="BJ3237" s="32">
        <f t="shared" ref="BJ3237:BJ3300" si="31233">-1/($BH$8*$B3237)</f>
        <v>-4.6482876712328709E-2</v>
      </c>
      <c r="BL3237" s="29">
        <f t="shared" ref="BL3237" si="31234">BB3237*BG3237+BD3237*BG3240-BC3237*BH3237-BE3237*BH3240</f>
        <v>0.93073036241094642</v>
      </c>
      <c r="BM3237" s="33">
        <f t="shared" ref="BM3237" si="31235">(BB3237*BH3237+BC3237*BG3237+BD3237*BH3240+BE3237*BG3240)</f>
        <v>0</v>
      </c>
      <c r="BN3237" s="31">
        <f t="shared" ref="BN3237" si="31236">BB3237*BI3237+BD3237*BI3240-BC3237*BJ3237-BE3237*BJ3240</f>
        <v>0</v>
      </c>
      <c r="BO3237" s="32">
        <f t="shared" ref="BO3237" si="31237">(BB3237*BJ3237+BC3237*BI3237+BD3237*BJ3240+BE3237*BI3240)</f>
        <v>-0.39075923716185557</v>
      </c>
      <c r="BP3237" s="8"/>
      <c r="BQ3237" s="34">
        <v>1</v>
      </c>
      <c r="BR3237" s="35">
        <v>0</v>
      </c>
      <c r="BS3237" s="11">
        <v>0</v>
      </c>
      <c r="BT3237" s="36">
        <v>0</v>
      </c>
      <c r="BV3237" s="29">
        <f t="shared" ref="BV3237" si="31238">BL3237*BQ3237+BN3237*BQ3240-BM3237*BR3237-BO3237*BR3240</f>
        <v>0.93073036241094642</v>
      </c>
      <c r="BW3237" s="33">
        <f t="shared" ref="BW3237" si="31239">(BL3237*BR3237+BM3237*BQ3237+BN3237*BR3240+BO3237*BQ3240)</f>
        <v>-0.39075923716185557</v>
      </c>
      <c r="BX3237" s="31">
        <f t="shared" ref="BX3237" si="31240">BL3237*BS3237+BN3237*BS3240-BM3237*BT3237-BO3237*BT3240</f>
        <v>0</v>
      </c>
      <c r="BY3237" s="32">
        <f t="shared" ref="BY3237" si="31241">(BL3237*BT3237+BM3237*BS3237+BN3237*BT3240+BO3237*BS3240)</f>
        <v>-0.39075923716185557</v>
      </c>
      <c r="CA3237" s="37">
        <f t="shared" ref="CA3237" si="31242">20*LOG(((1+$BR$8)/$BR$8)/((BV3237+BV3240)^2+(BW3237+BW3240)^2)^0.5)</f>
        <v>-2.5531950232657889E-3</v>
      </c>
      <c r="CC3237" s="134">
        <f t="shared" ref="CC3237" si="31243">((BV3237^2+BW3237^2)^0.5)/((BV3240^2+BW3240^2)^0.5)</f>
        <v>1.0179152238027989</v>
      </c>
      <c r="CD3237" s="9"/>
      <c r="CE3237" s="38"/>
      <c r="CF3237" s="38"/>
      <c r="CG3237" s="38"/>
      <c r="CH3237" s="38"/>
      <c r="CM3237" s="129">
        <v>8.7400000000000109</v>
      </c>
    </row>
    <row r="3238" spans="2:91" ht="18.600000000000001" customHeight="1" thickBot="1">
      <c r="D3238" s="39"/>
      <c r="G3238" s="40"/>
      <c r="I3238" s="39"/>
      <c r="L3238" s="40"/>
      <c r="N3238" s="39"/>
      <c r="Q3238" s="40"/>
      <c r="S3238" s="39"/>
      <c r="V3238" s="40"/>
      <c r="X3238" s="39"/>
      <c r="AA3238" s="40"/>
      <c r="AC3238" s="39"/>
      <c r="AF3238" s="40"/>
      <c r="AH3238" s="39"/>
      <c r="AK3238" s="40"/>
      <c r="AM3238" s="39"/>
      <c r="AP3238" s="40"/>
      <c r="AR3238" s="39"/>
      <c r="AU3238" s="40"/>
      <c r="AW3238" s="39"/>
      <c r="AZ3238" s="40"/>
      <c r="BB3238" s="39"/>
      <c r="BE3238" s="40"/>
      <c r="BG3238" s="39"/>
      <c r="BJ3238" s="40"/>
      <c r="BL3238" s="39"/>
      <c r="BO3238" s="40"/>
      <c r="BQ3238" s="34"/>
      <c r="BR3238" s="11"/>
      <c r="BS3238" s="11"/>
      <c r="BT3238" s="41"/>
      <c r="BV3238" s="39"/>
      <c r="BY3238" s="40"/>
      <c r="CC3238" s="135"/>
      <c r="CD3238" s="9"/>
      <c r="CE3238" s="38"/>
      <c r="CF3238" s="38"/>
      <c r="CG3238" s="38"/>
      <c r="CH3238" s="38"/>
    </row>
    <row r="3239" spans="2:91" ht="18.600000000000001" customHeight="1" thickBot="1">
      <c r="D3239" s="258" t="s">
        <v>129</v>
      </c>
      <c r="E3239" s="259"/>
      <c r="F3239" s="260" t="s">
        <v>130</v>
      </c>
      <c r="G3239" s="261"/>
      <c r="H3239" s="229"/>
      <c r="I3239" s="258" t="s">
        <v>131</v>
      </c>
      <c r="J3239" s="259"/>
      <c r="K3239" s="260" t="s">
        <v>132</v>
      </c>
      <c r="L3239" s="261"/>
      <c r="N3239" s="253" t="s">
        <v>133</v>
      </c>
      <c r="O3239" s="254"/>
      <c r="P3239" s="255" t="s">
        <v>134</v>
      </c>
      <c r="Q3239" s="256"/>
      <c r="S3239" s="258" t="s">
        <v>135</v>
      </c>
      <c r="T3239" s="259"/>
      <c r="U3239" s="260" t="s">
        <v>136</v>
      </c>
      <c r="V3239" s="261"/>
      <c r="W3239" s="8"/>
      <c r="X3239" s="253" t="s">
        <v>137</v>
      </c>
      <c r="Y3239" s="254"/>
      <c r="Z3239" s="255" t="s">
        <v>138</v>
      </c>
      <c r="AA3239" s="256"/>
      <c r="AB3239" s="8"/>
      <c r="AC3239" s="258" t="s">
        <v>139</v>
      </c>
      <c r="AD3239" s="259"/>
      <c r="AE3239" s="260" t="s">
        <v>140</v>
      </c>
      <c r="AF3239" s="261"/>
      <c r="AG3239" s="8"/>
      <c r="AH3239" s="253" t="s">
        <v>141</v>
      </c>
      <c r="AI3239" s="254"/>
      <c r="AJ3239" s="255" t="s">
        <v>142</v>
      </c>
      <c r="AK3239" s="256"/>
      <c r="AL3239" s="8"/>
      <c r="AM3239" s="258" t="s">
        <v>143</v>
      </c>
      <c r="AN3239" s="259"/>
      <c r="AO3239" s="260" t="s">
        <v>144</v>
      </c>
      <c r="AP3239" s="261"/>
      <c r="AR3239" s="253" t="s">
        <v>145</v>
      </c>
      <c r="AS3239" s="254"/>
      <c r="AT3239" s="255" t="s">
        <v>146</v>
      </c>
      <c r="AU3239" s="256"/>
      <c r="AV3239" s="4"/>
      <c r="AW3239" s="258" t="s">
        <v>147</v>
      </c>
      <c r="AX3239" s="259"/>
      <c r="AY3239" s="260" t="s">
        <v>148</v>
      </c>
      <c r="AZ3239" s="261"/>
      <c r="BA3239" s="8"/>
      <c r="BB3239" s="253" t="s">
        <v>149</v>
      </c>
      <c r="BC3239" s="254"/>
      <c r="BD3239" s="255" t="s">
        <v>150</v>
      </c>
      <c r="BE3239" s="256"/>
      <c r="BF3239" s="4"/>
      <c r="BG3239" s="258" t="s">
        <v>151</v>
      </c>
      <c r="BH3239" s="259"/>
      <c r="BI3239" s="260" t="s">
        <v>152</v>
      </c>
      <c r="BJ3239" s="261"/>
      <c r="BK3239" s="4"/>
      <c r="BL3239" s="253" t="s">
        <v>153</v>
      </c>
      <c r="BM3239" s="254"/>
      <c r="BN3239" s="255" t="s">
        <v>154</v>
      </c>
      <c r="BO3239" s="256"/>
      <c r="BP3239" s="4"/>
      <c r="BQ3239" s="258" t="s">
        <v>155</v>
      </c>
      <c r="BR3239" s="259"/>
      <c r="BS3239" s="260" t="s">
        <v>156</v>
      </c>
      <c r="BT3239" s="261"/>
      <c r="BU3239" s="8"/>
      <c r="BV3239" s="253" t="s">
        <v>157</v>
      </c>
      <c r="BW3239" s="254"/>
      <c r="BX3239" s="255" t="s">
        <v>158</v>
      </c>
      <c r="BY3239" s="256"/>
      <c r="CA3239" s="46" t="s">
        <v>16</v>
      </c>
      <c r="CC3239" s="136" t="s">
        <v>71</v>
      </c>
      <c r="CD3239" s="9"/>
      <c r="CE3239" s="38"/>
      <c r="CF3239" s="38"/>
      <c r="CG3239" s="38"/>
      <c r="CH3239" s="38"/>
    </row>
    <row r="3240" spans="2:91" ht="18.600000000000001" customHeight="1" thickTop="1" thickBot="1">
      <c r="D3240" s="29">
        <v>0</v>
      </c>
      <c r="E3240" s="33">
        <v>0</v>
      </c>
      <c r="F3240" s="31">
        <v>1</v>
      </c>
      <c r="G3240" s="32">
        <v>0</v>
      </c>
      <c r="I3240" s="29">
        <v>0</v>
      </c>
      <c r="J3240" s="33">
        <f t="shared" ref="J3240" si="31244">IF(0=(1-$J$8*$K$8*$B3237^2),10^14,$B3237*$J$8/(1-$J$8*$K$8*$B3237^2))</f>
        <v>-0.14074680753532109</v>
      </c>
      <c r="K3240" s="31">
        <v>1</v>
      </c>
      <c r="L3240" s="32">
        <v>0</v>
      </c>
      <c r="N3240" s="29">
        <f t="shared" ref="N3240" si="31245">D3240*I3237+F3240*I3240-E3240*J3237-G3240*J3240</f>
        <v>0</v>
      </c>
      <c r="O3240" s="33">
        <f t="shared" ref="O3240" si="31246">(D3240*J3237+E3240*I3237+F3240*J3240+G3240*I3240)</f>
        <v>-0.14074680753532109</v>
      </c>
      <c r="P3240" s="31">
        <f t="shared" ref="P3240" si="31247">D3240*K3237+F3240*K3240-E3240*L3237-G3240*L3240</f>
        <v>1</v>
      </c>
      <c r="Q3240" s="32">
        <f t="shared" ref="Q3240" si="31248">(D3240*L3237+E3240*K3237+F3240*L3240+G3240*K3240)</f>
        <v>0</v>
      </c>
      <c r="S3240" s="29">
        <v>0</v>
      </c>
      <c r="T3240" s="33">
        <v>0</v>
      </c>
      <c r="U3240" s="31">
        <v>1</v>
      </c>
      <c r="V3240" s="32">
        <v>0</v>
      </c>
      <c r="X3240" s="29">
        <f t="shared" ref="X3240" si="31249">N3240*S3237+P3240*S3240-O3240*T3237-Q3240*T3240</f>
        <v>0</v>
      </c>
      <c r="Y3240" s="33">
        <f t="shared" ref="Y3240" si="31250">(N3240*T3237+O3240*S3237+P3240*T3240+Q3240*S3240)</f>
        <v>-0.14074680753532109</v>
      </c>
      <c r="Z3240" s="31">
        <f t="shared" ref="Z3240" si="31251">N3240*U3237+P3240*U3240-O3240*V3237-Q3240*V3240</f>
        <v>0.97942509825051305</v>
      </c>
      <c r="AA3240" s="32">
        <f t="shared" ref="AA3240" si="31252">(N3240*V3237+O3240*U3237+P3240*V3240+Q3240*U3240)</f>
        <v>0</v>
      </c>
      <c r="AB3240" s="8"/>
      <c r="AC3240" s="29">
        <v>0</v>
      </c>
      <c r="AD3240" s="33">
        <f t="shared" ref="AD3240" si="31253">IF(0=(1-$AD$8*$AE$8*$B3237^2),10^14,$B3237*$AD$8/(1-$AD$8*$AE$8*$B3237^2))</f>
        <v>-0.10951410433764446</v>
      </c>
      <c r="AE3240" s="31">
        <v>1</v>
      </c>
      <c r="AF3240" s="32">
        <v>0</v>
      </c>
      <c r="AH3240" s="29">
        <f t="shared" ref="AH3240" si="31254">X3240*AC3237+Z3240*AC3240-Y3240*AD3237-AA3240*AD3240</f>
        <v>0</v>
      </c>
      <c r="AI3240" s="33">
        <f t="shared" ref="AI3240" si="31255">(X3240*AD3237+Y3240*AC3237+Z3240*AD3240+AA3240*AC3240)</f>
        <v>-0.24800766993603546</v>
      </c>
      <c r="AJ3240" s="31">
        <f t="shared" ref="AJ3240" si="31256">X3240*AE3237+Z3240*AE3240-Y3240*AF3237-AA3240*AF3240</f>
        <v>0.97942509825051305</v>
      </c>
      <c r="AK3240" s="32">
        <f t="shared" ref="AK3240" si="31257">(X3240*AF3237+Y3240*AE3237+Z3240*AF3240+AA3240*AE3240)</f>
        <v>0</v>
      </c>
      <c r="AL3240" s="8"/>
      <c r="AM3240" s="29">
        <v>0</v>
      </c>
      <c r="AN3240" s="33">
        <v>0</v>
      </c>
      <c r="AO3240" s="31">
        <v>1</v>
      </c>
      <c r="AP3240" s="32">
        <v>0</v>
      </c>
      <c r="AR3240" s="29">
        <f t="shared" ref="AR3240" si="31258">AH3240*AM3237+AJ3240*AM3240-AI3240*AN3237-AK3240*AN3240</f>
        <v>0</v>
      </c>
      <c r="AS3240" s="33">
        <f t="shared" ref="AS3240" si="31259">(AH3240*AN3237+AI3240*AM3237+AJ3240*AN3240+AK3240*AM3240)</f>
        <v>-0.24800766993603546</v>
      </c>
      <c r="AT3240" s="31">
        <f t="shared" ref="AT3240" si="31260">AH3240*AO3237+AJ3240*AO3240-AI3240*AP3237-AK3240*AP3240</f>
        <v>0.94663967336283872</v>
      </c>
      <c r="AU3240" s="32">
        <f t="shared" ref="AU3240" si="31261">(AH3240*AP3237+AI3240*AO3237+AJ3240*AP3240+AK3240*AO3240)</f>
        <v>0</v>
      </c>
      <c r="AV3240" s="8"/>
      <c r="AW3240" s="29">
        <v>0</v>
      </c>
      <c r="AX3240" s="33">
        <f t="shared" ref="AX3240" si="31262">IF(0=(1-$AX$8*$AY$8*$B3237^2),10^14,$B3237*$AX$8/(1-$AX$8*$AY$8*$B3237^2))</f>
        <v>-9.9564126090305433E-2</v>
      </c>
      <c r="AY3240" s="31">
        <v>1</v>
      </c>
      <c r="AZ3240" s="32">
        <v>0</v>
      </c>
      <c r="BB3240" s="29">
        <f t="shared" ref="BB3240" si="31263">AR3240*AW3237+AT3240*AW3240-AS3240*AX3237-AU3240*AX3240</f>
        <v>0</v>
      </c>
      <c r="BC3240" s="33">
        <f t="shared" ref="BC3240" si="31264">(AR3240*AX3237+AS3240*AW3237+AT3240*AX3240+AU3240*AW3240)</f>
        <v>-0.34225902173681866</v>
      </c>
      <c r="BD3240" s="31">
        <f t="shared" ref="BD3240" si="31265">AR3240*AY3237+AT3240*AY3240-AS3240*AZ3237-AU3240*AZ3240</f>
        <v>0.94663967336283872</v>
      </c>
      <c r="BE3240" s="32">
        <f t="shared" ref="BE3240" si="31266">(AR3240*AZ3237+AS3240*AY3237+AT3240*AZ3240+AU3240*AY3240)</f>
        <v>0</v>
      </c>
      <c r="BF3240" s="8"/>
      <c r="BG3240" s="29">
        <v>0</v>
      </c>
      <c r="BH3240" s="33">
        <v>0</v>
      </c>
      <c r="BI3240" s="31">
        <v>1</v>
      </c>
      <c r="BJ3240" s="32">
        <v>0</v>
      </c>
      <c r="BL3240" s="29">
        <f t="shared" ref="BL3240" si="31267">BB3240*BG3237+BD3240*BG3240-BC3240*BH3237-BE3240*BH3240</f>
        <v>0</v>
      </c>
      <c r="BM3240" s="33">
        <f t="shared" ref="BM3240" si="31268">(BB3240*BH3237+BC3240*BG3237+BD3240*BH3240+BE3240*BG3240)</f>
        <v>-0.34225902173681866</v>
      </c>
      <c r="BN3240" s="31">
        <f t="shared" ref="BN3240" si="31269">BB3240*BI3237+BD3240*BI3240-BC3240*BJ3237-BE3240*BJ3240</f>
        <v>0.93073048945176395</v>
      </c>
      <c r="BO3240" s="32">
        <f t="shared" ref="BO3240" si="31270">(BB3240*BJ3237+BC3240*BI3237+BD3240*BJ3240+BE3240*BI3240)</f>
        <v>0</v>
      </c>
      <c r="BP3240" s="8"/>
      <c r="BQ3240" s="19">
        <f t="shared" ref="BQ3240:BQ3303" si="31271">1/$BR$8</f>
        <v>1</v>
      </c>
      <c r="BR3240" s="47">
        <v>0</v>
      </c>
      <c r="BS3240" s="48">
        <v>1</v>
      </c>
      <c r="BT3240" s="49">
        <v>0</v>
      </c>
      <c r="BV3240" s="29">
        <f t="shared" ref="BV3240" si="31272">BL3240*BQ3237+BN3240*BQ3240-BM3240*BR3237-BO3240*BR3240</f>
        <v>0.93073048945176395</v>
      </c>
      <c r="BW3240" s="33">
        <f t="shared" ref="BW3240" si="31273">(BL3240*BR3237+BM3240*BQ3237+BN3240*BR3240+BO3240*BQ3240)</f>
        <v>-0.34225902173681866</v>
      </c>
      <c r="BX3240" s="31">
        <f t="shared" ref="BX3240" si="31274">BL3240*BS3237+BN3240*BS3240-BM3240*BT3237-BO3240*BT3240</f>
        <v>0.93073048945176395</v>
      </c>
      <c r="BY3240" s="32">
        <f t="shared" ref="BY3240" si="31275">(BL3240*BT3237+BM3240*BS3237+BN3240*BT3240+BO3240*BS3240)</f>
        <v>0</v>
      </c>
      <c r="CA3240" s="50">
        <f t="shared" ref="CA3240" si="31276">(180/PI())*ATAN(-1*(BW3237+BW3240)/(BV3237+BV3240))</f>
        <v>21.49385339761935</v>
      </c>
      <c r="CC3240" s="137">
        <f t="shared" ref="CC3240" si="31277">20*LOG(((1-(10^(CA3237/20)^2)*(1-((1-CC3237)/(1+CC3237))^2))^0.5))</f>
        <v>-31.762023350153441</v>
      </c>
      <c r="CD3240" s="9"/>
      <c r="CE3240" s="38"/>
      <c r="CF3240" s="38"/>
      <c r="CG3240" s="38"/>
      <c r="CH3240" s="38"/>
    </row>
    <row r="3241" spans="2:91" ht="18.600000000000001" customHeight="1">
      <c r="CC3241" s="42"/>
    </row>
    <row r="3242" spans="2:91" ht="18.600000000000001" customHeight="1" thickBot="1">
      <c r="E3242" s="22" t="s">
        <v>4</v>
      </c>
      <c r="J3242" s="22" t="s">
        <v>5</v>
      </c>
      <c r="O3242" s="22" t="s">
        <v>6</v>
      </c>
      <c r="T3242" s="22" t="s">
        <v>7</v>
      </c>
      <c r="Y3242" s="22" t="s">
        <v>8</v>
      </c>
      <c r="AD3242" s="22" t="s">
        <v>65</v>
      </c>
      <c r="AI3242" s="22" t="s">
        <v>9</v>
      </c>
      <c r="AN3242" s="22" t="s">
        <v>66</v>
      </c>
      <c r="AS3242" s="22" t="s">
        <v>51</v>
      </c>
      <c r="AX3242" s="22" t="s">
        <v>67</v>
      </c>
      <c r="BC3242" s="22" t="s">
        <v>52</v>
      </c>
      <c r="BH3242" s="22" t="s">
        <v>68</v>
      </c>
      <c r="BM3242" s="22" t="s">
        <v>63</v>
      </c>
      <c r="BQ3242" s="23" t="s">
        <v>69</v>
      </c>
      <c r="BR3242" s="23"/>
      <c r="BS3242" s="24"/>
      <c r="BT3242" s="24"/>
      <c r="BU3242" s="24"/>
      <c r="BW3242" s="22" t="s">
        <v>64</v>
      </c>
    </row>
    <row r="3243" spans="2:91" ht="18.600000000000001" customHeight="1" thickBot="1">
      <c r="D3243" s="249" t="s">
        <v>103</v>
      </c>
      <c r="E3243" s="250"/>
      <c r="F3243" s="251" t="s">
        <v>104</v>
      </c>
      <c r="G3243" s="252"/>
      <c r="H3243" s="229"/>
      <c r="I3243" s="253" t="s">
        <v>11</v>
      </c>
      <c r="J3243" s="254"/>
      <c r="K3243" s="255" t="s">
        <v>12</v>
      </c>
      <c r="L3243" s="256"/>
      <c r="M3243" s="24"/>
      <c r="N3243" s="253" t="s">
        <v>105</v>
      </c>
      <c r="O3243" s="254"/>
      <c r="P3243" s="255" t="s">
        <v>106</v>
      </c>
      <c r="Q3243" s="256"/>
      <c r="R3243" s="24"/>
      <c r="S3243" s="249" t="s">
        <v>107</v>
      </c>
      <c r="T3243" s="250"/>
      <c r="U3243" s="251" t="s">
        <v>108</v>
      </c>
      <c r="V3243" s="252"/>
      <c r="W3243" s="8"/>
      <c r="X3243" s="253" t="s">
        <v>109</v>
      </c>
      <c r="Y3243" s="254"/>
      <c r="Z3243" s="255" t="s">
        <v>110</v>
      </c>
      <c r="AA3243" s="256"/>
      <c r="AB3243" s="8"/>
      <c r="AC3243" s="253" t="s">
        <v>111</v>
      </c>
      <c r="AD3243" s="254"/>
      <c r="AE3243" s="255" t="s">
        <v>14</v>
      </c>
      <c r="AF3243" s="256"/>
      <c r="AG3243" s="8"/>
      <c r="AH3243" s="253" t="s">
        <v>112</v>
      </c>
      <c r="AI3243" s="254"/>
      <c r="AJ3243" s="255" t="s">
        <v>113</v>
      </c>
      <c r="AK3243" s="256"/>
      <c r="AL3243" s="8"/>
      <c r="AM3243" s="249" t="s">
        <v>114</v>
      </c>
      <c r="AN3243" s="250"/>
      <c r="AO3243" s="251" t="s">
        <v>115</v>
      </c>
      <c r="AP3243" s="252"/>
      <c r="AQ3243" s="24"/>
      <c r="AR3243" s="253" t="s">
        <v>116</v>
      </c>
      <c r="AS3243" s="254"/>
      <c r="AT3243" s="255" t="s">
        <v>13</v>
      </c>
      <c r="AU3243" s="256"/>
      <c r="AV3243" s="4"/>
      <c r="AW3243" s="253" t="s">
        <v>117</v>
      </c>
      <c r="AX3243" s="254"/>
      <c r="AY3243" s="255" t="s">
        <v>118</v>
      </c>
      <c r="AZ3243" s="256"/>
      <c r="BA3243" s="8"/>
      <c r="BB3243" s="253" t="s">
        <v>119</v>
      </c>
      <c r="BC3243" s="254"/>
      <c r="BD3243" s="255" t="s">
        <v>120</v>
      </c>
      <c r="BE3243" s="256"/>
      <c r="BF3243" s="4"/>
      <c r="BG3243" s="249" t="s">
        <v>121</v>
      </c>
      <c r="BH3243" s="250"/>
      <c r="BI3243" s="251" t="s">
        <v>122</v>
      </c>
      <c r="BJ3243" s="252"/>
      <c r="BK3243" s="4"/>
      <c r="BL3243" s="253" t="s">
        <v>123</v>
      </c>
      <c r="BM3243" s="254"/>
      <c r="BN3243" s="255" t="s">
        <v>124</v>
      </c>
      <c r="BO3243" s="256"/>
      <c r="BP3243" s="4"/>
      <c r="BQ3243" s="253" t="s">
        <v>125</v>
      </c>
      <c r="BR3243" s="254"/>
      <c r="BS3243" s="255" t="s">
        <v>126</v>
      </c>
      <c r="BT3243" s="256"/>
      <c r="BU3243" s="8"/>
      <c r="BV3243" s="253" t="s">
        <v>127</v>
      </c>
      <c r="BW3243" s="254"/>
      <c r="BX3243" s="255" t="s">
        <v>128</v>
      </c>
      <c r="BY3243" s="256"/>
      <c r="CA3243" s="27" t="s">
        <v>15</v>
      </c>
      <c r="CC3243" s="133" t="s">
        <v>70</v>
      </c>
      <c r="CD3243" s="9"/>
      <c r="CE3243" s="38"/>
      <c r="CF3243" s="38"/>
      <c r="CG3243" s="38"/>
      <c r="CH3243" s="38"/>
    </row>
    <row r="3244" spans="2:91" ht="18.600000000000001" customHeight="1" thickTop="1" thickBot="1">
      <c r="B3244" s="129">
        <v>8.78000000000001</v>
      </c>
      <c r="D3244" s="29">
        <v>1</v>
      </c>
      <c r="E3244" s="30">
        <v>0</v>
      </c>
      <c r="F3244" s="31">
        <v>0</v>
      </c>
      <c r="G3244" s="32">
        <f t="shared" ref="G3244:G3307" si="31278">-1/($E$8*$B3244)</f>
        <v>-7.5077448747152539E-2</v>
      </c>
      <c r="I3244" s="29">
        <v>1</v>
      </c>
      <c r="J3244" s="33">
        <v>0</v>
      </c>
      <c r="K3244" s="31">
        <v>0</v>
      </c>
      <c r="L3244" s="32">
        <v>0</v>
      </c>
      <c r="N3244" s="29">
        <f t="shared" ref="N3244" si="31279">D3244*I3244+F3244*I3247-E3244*J3244-G3244*J3247</f>
        <v>0.98945725556836273</v>
      </c>
      <c r="O3244" s="33">
        <f t="shared" ref="O3244" si="31280">(D3244*J3244+E3244*I3244+F3244*J3247+G3244*I3247)</f>
        <v>0</v>
      </c>
      <c r="P3244" s="31">
        <f t="shared" ref="P3244" si="31281">D3244*K3244+F3244*K3247-E3244*L3244-G3244*L3247</f>
        <v>0</v>
      </c>
      <c r="Q3244" s="32">
        <f t="shared" ref="Q3244" si="31282">(D3244*L3244+E3244*K3244+F3244*L3247+G3244*K3247)</f>
        <v>-7.5077448747152539E-2</v>
      </c>
      <c r="S3244" s="29">
        <v>1</v>
      </c>
      <c r="T3244" s="30">
        <v>0</v>
      </c>
      <c r="U3244" s="31">
        <v>0</v>
      </c>
      <c r="V3244" s="32">
        <f t="shared" ref="V3244:V3307" si="31283">-1/($T$8*$B3244)</f>
        <v>-0.14585079726651465</v>
      </c>
      <c r="X3244" s="29">
        <f t="shared" ref="X3244" si="31284">N3244*S3244+P3244*S3247-O3244*T3244-Q3244*T3247</f>
        <v>0.98945725556836273</v>
      </c>
      <c r="Y3244" s="33">
        <f t="shared" ref="Y3244" si="31285">(N3244*T3244+O3244*S3244+P3244*T3247+Q3244*S3247)</f>
        <v>0</v>
      </c>
      <c r="Z3244" s="31">
        <f t="shared" ref="Z3244" si="31286">N3244*U3244+P3244*U3247-O3244*V3244-Q3244*V3247</f>
        <v>0</v>
      </c>
      <c r="AA3244" s="32">
        <f t="shared" ref="AA3244" si="31287">(N3244*V3244+O3244*U3244+P3244*V3247+Q3244*U3247)</f>
        <v>-0.21939057833293579</v>
      </c>
      <c r="AB3244" s="8"/>
      <c r="AC3244" s="29">
        <v>1</v>
      </c>
      <c r="AD3244" s="33">
        <v>0</v>
      </c>
      <c r="AE3244" s="31">
        <v>0</v>
      </c>
      <c r="AF3244" s="32">
        <v>0</v>
      </c>
      <c r="AH3244" s="29">
        <f t="shared" ref="AH3244" si="31288">X3244*AC3244+Z3244*AC3247-Y3244*AD3244-AA3244*AD3247</f>
        <v>0.96548643637209808</v>
      </c>
      <c r="AI3244" s="33">
        <f t="shared" ref="AI3244" si="31289">(X3244*AD3244+Y3244*AC3244+Z3244*AD3247+AA3244*AC3247)</f>
        <v>0</v>
      </c>
      <c r="AJ3244" s="31">
        <f t="shared" ref="AJ3244" si="31290">X3244*AE3244+Z3244*AE3247-Y3244*AF3244-AA3244*AF3247</f>
        <v>0</v>
      </c>
      <c r="AK3244" s="32">
        <f t="shared" ref="AK3244" si="31291">(X3244*AF3244+Y3244*AE3244+Z3244*AF3247+AA3244*AE3247)</f>
        <v>-0.21939057833293579</v>
      </c>
      <c r="AL3244" s="8"/>
      <c r="AM3244" s="29">
        <v>1</v>
      </c>
      <c r="AN3244" s="30">
        <v>0</v>
      </c>
      <c r="AO3244" s="31">
        <v>0</v>
      </c>
      <c r="AP3244" s="32">
        <f t="shared" ref="AP3244:AP3307" si="31292">-1/($AN$8*$B3244)</f>
        <v>-0.13189407744874698</v>
      </c>
      <c r="AR3244" s="29">
        <f t="shared" ref="AR3244" si="31293">AH3244*AM3244+AJ3244*AM3247-AI3244*AN3244-AK3244*AN3247</f>
        <v>0.96548643637209808</v>
      </c>
      <c r="AS3244" s="33">
        <f t="shared" ref="AS3244" si="31294">(AH3244*AN3244+AI3244*AM3244+AJ3244*AN3247+AK3244*AM3247)</f>
        <v>0</v>
      </c>
      <c r="AT3244" s="31">
        <f t="shared" ref="AT3244" si="31295">AH3244*AO3244+AJ3244*AO3247-AI3244*AP3244-AK3244*AP3247</f>
        <v>0</v>
      </c>
      <c r="AU3244" s="32">
        <f t="shared" ref="AU3244" si="31296">(AH3244*AP3244+AI3244*AO3244+AJ3244*AP3247+AK3244*AO3247)</f>
        <v>-0.34673252114751202</v>
      </c>
      <c r="AV3244" s="8"/>
      <c r="AW3244" s="29">
        <v>1</v>
      </c>
      <c r="AX3244" s="33">
        <v>0</v>
      </c>
      <c r="AY3244" s="31">
        <v>0</v>
      </c>
      <c r="AZ3244" s="32">
        <v>0</v>
      </c>
      <c r="BB3244" s="29">
        <f t="shared" ref="BB3244" si="31297">AR3244*AW3244+AT3244*AW3247-AS3244*AX3244-AU3244*AX3247</f>
        <v>0.93104381077704346</v>
      </c>
      <c r="BC3244" s="33">
        <f t="shared" ref="BC3244" si="31298">(AR3244*AX3244+AS3244*AW3244+AT3244*AX3247+AU3244*AW3247)</f>
        <v>0</v>
      </c>
      <c r="BD3244" s="31">
        <f t="shared" ref="BD3244" si="31299">AR3244*AY3244+AT3244*AY3247-AS3244*AZ3244-AU3244*AZ3247</f>
        <v>0</v>
      </c>
      <c r="BE3244" s="32">
        <f t="shared" ref="BE3244" si="31300">(AR3244*AZ3244+AS3244*AY3244+AT3244*AZ3247+AU3244*AY3247)</f>
        <v>-0.34673252114751202</v>
      </c>
      <c r="BF3244" s="8"/>
      <c r="BG3244" s="29">
        <v>1</v>
      </c>
      <c r="BH3244" s="30">
        <v>0</v>
      </c>
      <c r="BI3244" s="31">
        <v>0</v>
      </c>
      <c r="BJ3244" s="32">
        <f t="shared" ref="BJ3244:BJ3307" si="31301">-1/($BH$8*$B3244)</f>
        <v>-4.6376993166286962E-2</v>
      </c>
      <c r="BL3244" s="29">
        <f t="shared" ref="BL3244" si="31302">BB3244*BG3244+BD3244*BG3247-BC3244*BH3244-BE3244*BH3247</f>
        <v>0.93104381077704346</v>
      </c>
      <c r="BM3244" s="33">
        <f t="shared" ref="BM3244" si="31303">(BB3244*BH3244+BC3244*BG3244+BD3244*BH3247+BE3244*BG3247)</f>
        <v>0</v>
      </c>
      <c r="BN3244" s="31">
        <f t="shared" ref="BN3244" si="31304">BB3244*BI3244+BD3244*BI3247-BC3244*BJ3244-BE3244*BJ3247</f>
        <v>0</v>
      </c>
      <c r="BO3244" s="32">
        <f t="shared" ref="BO3244" si="31305">(BB3244*BJ3244+BC3244*BI3244+BD3244*BJ3247+BE3244*BI3247)</f>
        <v>-0.38991153359743275</v>
      </c>
      <c r="BP3244" s="8"/>
      <c r="BQ3244" s="34">
        <v>1</v>
      </c>
      <c r="BR3244" s="35">
        <v>0</v>
      </c>
      <c r="BS3244" s="11">
        <v>0</v>
      </c>
      <c r="BT3244" s="36">
        <v>0</v>
      </c>
      <c r="BV3244" s="29">
        <f t="shared" ref="BV3244" si="31306">BL3244*BQ3244+BN3244*BQ3247-BM3244*BR3244-BO3244*BR3247</f>
        <v>0.93104381077704346</v>
      </c>
      <c r="BW3244" s="33">
        <f t="shared" ref="BW3244" si="31307">(BL3244*BR3244+BM3244*BQ3244+BN3244*BR3247+BO3244*BQ3247)</f>
        <v>-0.38991153359743275</v>
      </c>
      <c r="BX3244" s="31">
        <f t="shared" ref="BX3244" si="31308">BL3244*BS3244+BN3244*BS3247-BM3244*BT3244-BO3244*BT3247</f>
        <v>0</v>
      </c>
      <c r="BY3244" s="32">
        <f t="shared" ref="BY3244" si="31309">(BL3244*BT3244+BM3244*BS3244+BN3244*BT3247+BO3244*BS3247)</f>
        <v>-0.38991153359743275</v>
      </c>
      <c r="CA3244" s="37">
        <f t="shared" ref="CA3244" si="31310">20*LOG(((1+$BR$8)/$BR$8)/((BV3244+BV3247)^2+(BW3244+BW3247)^2)^0.5)</f>
        <v>-2.543191459905887E-3</v>
      </c>
      <c r="CC3244" s="134">
        <f t="shared" ref="CC3244" si="31311">((BV3244^2+BW3244^2)^0.5)/((BV3247^2+BW3247^2)^0.5)</f>
        <v>1.0178404576212527</v>
      </c>
      <c r="CD3244" s="9"/>
      <c r="CE3244" s="38"/>
      <c r="CF3244" s="38"/>
      <c r="CG3244" s="38"/>
      <c r="CH3244" s="38"/>
      <c r="CM3244" s="129">
        <v>8.7600000000000104</v>
      </c>
    </row>
    <row r="3245" spans="2:91" ht="18.600000000000001" customHeight="1" thickBot="1">
      <c r="D3245" s="39"/>
      <c r="G3245" s="40"/>
      <c r="I3245" s="39"/>
      <c r="L3245" s="40"/>
      <c r="N3245" s="39"/>
      <c r="Q3245" s="40"/>
      <c r="S3245" s="39"/>
      <c r="V3245" s="40"/>
      <c r="X3245" s="39"/>
      <c r="AA3245" s="40"/>
      <c r="AC3245" s="39"/>
      <c r="AF3245" s="40"/>
      <c r="AH3245" s="39"/>
      <c r="AK3245" s="40"/>
      <c r="AM3245" s="39"/>
      <c r="AP3245" s="40"/>
      <c r="AR3245" s="39"/>
      <c r="AU3245" s="40"/>
      <c r="AW3245" s="39"/>
      <c r="AZ3245" s="40"/>
      <c r="BB3245" s="39"/>
      <c r="BE3245" s="40"/>
      <c r="BG3245" s="39"/>
      <c r="BJ3245" s="40"/>
      <c r="BL3245" s="39"/>
      <c r="BO3245" s="40"/>
      <c r="BQ3245" s="34"/>
      <c r="BR3245" s="11"/>
      <c r="BS3245" s="11"/>
      <c r="BT3245" s="41"/>
      <c r="BV3245" s="39"/>
      <c r="BY3245" s="40"/>
      <c r="CC3245" s="135"/>
      <c r="CD3245" s="9"/>
      <c r="CE3245" s="38"/>
      <c r="CF3245" s="38"/>
      <c r="CG3245" s="38"/>
      <c r="CH3245" s="38"/>
    </row>
    <row r="3246" spans="2:91" ht="18.600000000000001" customHeight="1" thickBot="1">
      <c r="D3246" s="258" t="s">
        <v>129</v>
      </c>
      <c r="E3246" s="259"/>
      <c r="F3246" s="260" t="s">
        <v>130</v>
      </c>
      <c r="G3246" s="261"/>
      <c r="H3246" s="229"/>
      <c r="I3246" s="258" t="s">
        <v>131</v>
      </c>
      <c r="J3246" s="259"/>
      <c r="K3246" s="260" t="s">
        <v>132</v>
      </c>
      <c r="L3246" s="261"/>
      <c r="N3246" s="253" t="s">
        <v>133</v>
      </c>
      <c r="O3246" s="254"/>
      <c r="P3246" s="255" t="s">
        <v>134</v>
      </c>
      <c r="Q3246" s="256"/>
      <c r="S3246" s="258" t="s">
        <v>135</v>
      </c>
      <c r="T3246" s="259"/>
      <c r="U3246" s="260" t="s">
        <v>136</v>
      </c>
      <c r="V3246" s="261"/>
      <c r="W3246" s="8"/>
      <c r="X3246" s="253" t="s">
        <v>137</v>
      </c>
      <c r="Y3246" s="254"/>
      <c r="Z3246" s="255" t="s">
        <v>138</v>
      </c>
      <c r="AA3246" s="256"/>
      <c r="AB3246" s="8"/>
      <c r="AC3246" s="258" t="s">
        <v>139</v>
      </c>
      <c r="AD3246" s="259"/>
      <c r="AE3246" s="260" t="s">
        <v>140</v>
      </c>
      <c r="AF3246" s="261"/>
      <c r="AG3246" s="8"/>
      <c r="AH3246" s="253" t="s">
        <v>141</v>
      </c>
      <c r="AI3246" s="254"/>
      <c r="AJ3246" s="255" t="s">
        <v>142</v>
      </c>
      <c r="AK3246" s="256"/>
      <c r="AL3246" s="8"/>
      <c r="AM3246" s="258" t="s">
        <v>143</v>
      </c>
      <c r="AN3246" s="259"/>
      <c r="AO3246" s="260" t="s">
        <v>144</v>
      </c>
      <c r="AP3246" s="261"/>
      <c r="AR3246" s="253" t="s">
        <v>145</v>
      </c>
      <c r="AS3246" s="254"/>
      <c r="AT3246" s="255" t="s">
        <v>146</v>
      </c>
      <c r="AU3246" s="256"/>
      <c r="AV3246" s="4"/>
      <c r="AW3246" s="258" t="s">
        <v>147</v>
      </c>
      <c r="AX3246" s="259"/>
      <c r="AY3246" s="260" t="s">
        <v>148</v>
      </c>
      <c r="AZ3246" s="261"/>
      <c r="BA3246" s="8"/>
      <c r="BB3246" s="253" t="s">
        <v>149</v>
      </c>
      <c r="BC3246" s="254"/>
      <c r="BD3246" s="255" t="s">
        <v>150</v>
      </c>
      <c r="BE3246" s="256"/>
      <c r="BF3246" s="4"/>
      <c r="BG3246" s="258" t="s">
        <v>151</v>
      </c>
      <c r="BH3246" s="259"/>
      <c r="BI3246" s="260" t="s">
        <v>152</v>
      </c>
      <c r="BJ3246" s="261"/>
      <c r="BK3246" s="4"/>
      <c r="BL3246" s="253" t="s">
        <v>153</v>
      </c>
      <c r="BM3246" s="254"/>
      <c r="BN3246" s="255" t="s">
        <v>154</v>
      </c>
      <c r="BO3246" s="256"/>
      <c r="BP3246" s="4"/>
      <c r="BQ3246" s="258" t="s">
        <v>155</v>
      </c>
      <c r="BR3246" s="259"/>
      <c r="BS3246" s="260" t="s">
        <v>156</v>
      </c>
      <c r="BT3246" s="261"/>
      <c r="BU3246" s="8"/>
      <c r="BV3246" s="253" t="s">
        <v>157</v>
      </c>
      <c r="BW3246" s="254"/>
      <c r="BX3246" s="255" t="s">
        <v>158</v>
      </c>
      <c r="BY3246" s="256"/>
      <c r="CA3246" s="46" t="s">
        <v>16</v>
      </c>
      <c r="CC3246" s="136" t="s">
        <v>71</v>
      </c>
      <c r="CD3246" s="9"/>
      <c r="CE3246" s="38"/>
      <c r="CF3246" s="38"/>
      <c r="CG3246" s="38"/>
      <c r="CH3246" s="38"/>
    </row>
    <row r="3247" spans="2:91" ht="18.600000000000001" customHeight="1" thickTop="1" thickBot="1">
      <c r="D3247" s="29">
        <v>0</v>
      </c>
      <c r="E3247" s="33">
        <v>0</v>
      </c>
      <c r="F3247" s="31">
        <v>1</v>
      </c>
      <c r="G3247" s="32">
        <v>0</v>
      </c>
      <c r="I3247" s="29">
        <v>0</v>
      </c>
      <c r="J3247" s="33">
        <f t="shared" ref="J3247" si="31312">IF(0=(1-$J$8*$K$8*$B3244^2),10^14,$B3244*$J$8/(1-$J$8*$K$8*$B3244^2))</f>
        <v>-0.14042491597101767</v>
      </c>
      <c r="K3247" s="31">
        <v>1</v>
      </c>
      <c r="L3247" s="32">
        <v>0</v>
      </c>
      <c r="N3247" s="29">
        <f t="shared" ref="N3247" si="31313">D3247*I3244+F3247*I3247-E3247*J3244-G3247*J3247</f>
        <v>0</v>
      </c>
      <c r="O3247" s="33">
        <f t="shared" ref="O3247" si="31314">(D3247*J3244+E3247*I3244+F3247*J3247+G3247*I3247)</f>
        <v>-0.14042491597101767</v>
      </c>
      <c r="P3247" s="31">
        <f t="shared" ref="P3247" si="31315">D3247*K3244+F3247*K3247-E3247*L3244-G3247*L3247</f>
        <v>1</v>
      </c>
      <c r="Q3247" s="32">
        <f t="shared" ref="Q3247" si="31316">(D3247*L3244+E3247*K3244+F3247*L3247+G3247*K3247)</f>
        <v>0</v>
      </c>
      <c r="S3247" s="29">
        <v>0</v>
      </c>
      <c r="T3247" s="33">
        <v>0</v>
      </c>
      <c r="U3247" s="31">
        <v>1</v>
      </c>
      <c r="V3247" s="32">
        <v>0</v>
      </c>
      <c r="X3247" s="29">
        <f t="shared" ref="X3247" si="31317">N3247*S3244+P3247*S3247-O3247*T3244-Q3247*T3247</f>
        <v>0</v>
      </c>
      <c r="Y3247" s="33">
        <f t="shared" ref="Y3247" si="31318">(N3247*T3244+O3247*S3244+P3247*T3247+Q3247*S3247)</f>
        <v>-0.14042491597101767</v>
      </c>
      <c r="Z3247" s="31">
        <f t="shared" ref="Z3247" si="31319">N3247*U3244+P3247*U3247-O3247*V3244-Q3247*V3247</f>
        <v>0.97951891404954372</v>
      </c>
      <c r="AA3247" s="32">
        <f t="shared" ref="AA3247" si="31320">(N3247*V3244+O3247*U3244+P3247*V3247+Q3247*U3247)</f>
        <v>0</v>
      </c>
      <c r="AB3247" s="8"/>
      <c r="AC3247" s="29">
        <v>0</v>
      </c>
      <c r="AD3247" s="33">
        <f t="shared" ref="AD3247" si="31321">IF(0=(1-$AD$8*$AE$8*$B3244^2),10^14,$B3244*$AD$8/(1-$AD$8*$AE$8*$B3244^2))</f>
        <v>-0.109260932618026</v>
      </c>
      <c r="AE3247" s="31">
        <v>1</v>
      </c>
      <c r="AF3247" s="32">
        <v>0</v>
      </c>
      <c r="AH3247" s="29">
        <f t="shared" ref="AH3247" si="31322">X3247*AC3244+Z3247*AC3247-Y3247*AD3244-AA3247*AD3247</f>
        <v>0</v>
      </c>
      <c r="AI3247" s="33">
        <f t="shared" ref="AI3247" si="31323">(X3247*AD3244+Y3247*AC3244+Z3247*AD3247+AA3247*AC3247)</f>
        <v>-0.24744806603706687</v>
      </c>
      <c r="AJ3247" s="31">
        <f t="shared" ref="AJ3247" si="31324">X3247*AE3244+Z3247*AE3247-Y3247*AF3244-AA3247*AF3247</f>
        <v>0.97951891404954372</v>
      </c>
      <c r="AK3247" s="32">
        <f t="shared" ref="AK3247" si="31325">(X3247*AF3244+Y3247*AE3244+Z3247*AF3247+AA3247*AE3247)</f>
        <v>0</v>
      </c>
      <c r="AL3247" s="8"/>
      <c r="AM3247" s="29">
        <v>0</v>
      </c>
      <c r="AN3247" s="33">
        <v>0</v>
      </c>
      <c r="AO3247" s="31">
        <v>1</v>
      </c>
      <c r="AP3247" s="32">
        <v>0</v>
      </c>
      <c r="AR3247" s="29">
        <f t="shared" ref="AR3247" si="31326">AH3247*AM3244+AJ3247*AM3247-AI3247*AN3244-AK3247*AN3247</f>
        <v>0</v>
      </c>
      <c r="AS3247" s="33">
        <f t="shared" ref="AS3247" si="31327">(AH3247*AN3244+AI3247*AM3244+AJ3247*AN3247+AK3247*AM3247)</f>
        <v>-0.24744806603706687</v>
      </c>
      <c r="AT3247" s="31">
        <f t="shared" ref="AT3247" si="31328">AH3247*AO3244+AJ3247*AO3247-AI3247*AP3244-AK3247*AP3247</f>
        <v>0.94688197966310816</v>
      </c>
      <c r="AU3247" s="32">
        <f t="shared" ref="AU3247" si="31329">(AH3247*AP3244+AI3247*AO3244+AJ3247*AP3247+AK3247*AO3247)</f>
        <v>0</v>
      </c>
      <c r="AV3247" s="8"/>
      <c r="AW3247" s="29">
        <v>0</v>
      </c>
      <c r="AX3247" s="33">
        <f t="shared" ref="AX3247" si="31330">IF(0=(1-$AX$8*$AY$8*$B3244^2),10^14,$B3244*$AX$8/(1-$AX$8*$AY$8*$B3244^2))</f>
        <v>-9.9334857546868285E-2</v>
      </c>
      <c r="AY3247" s="31">
        <v>1</v>
      </c>
      <c r="AZ3247" s="32">
        <v>0</v>
      </c>
      <c r="BB3247" s="29">
        <f t="shared" ref="BB3247" si="31331">AR3247*AW3244+AT3247*AW3247-AS3247*AX3244-AU3247*AX3247</f>
        <v>0</v>
      </c>
      <c r="BC3247" s="33">
        <f t="shared" ref="BC3247" si="31332">(AR3247*AX3244+AS3247*AW3244+AT3247*AX3247+AU3247*AW3247)</f>
        <v>-0.34150645260059836</v>
      </c>
      <c r="BD3247" s="31">
        <f t="shared" ref="BD3247" si="31333">AR3247*AY3244+AT3247*AY3247-AS3247*AZ3244-AU3247*AZ3247</f>
        <v>0.94688197966310816</v>
      </c>
      <c r="BE3247" s="32">
        <f t="shared" ref="BE3247" si="31334">(AR3247*AZ3244+AS3247*AY3244+AT3247*AZ3247+AU3247*AY3247)</f>
        <v>0</v>
      </c>
      <c r="BF3247" s="8"/>
      <c r="BG3247" s="29">
        <v>0</v>
      </c>
      <c r="BH3247" s="33">
        <v>0</v>
      </c>
      <c r="BI3247" s="31">
        <v>1</v>
      </c>
      <c r="BJ3247" s="32">
        <v>0</v>
      </c>
      <c r="BL3247" s="29">
        <f t="shared" ref="BL3247" si="31335">BB3247*BG3244+BD3247*BG3247-BC3247*BH3244-BE3247*BH3247</f>
        <v>0</v>
      </c>
      <c r="BM3247" s="33">
        <f t="shared" ref="BM3247" si="31336">(BB3247*BH3244+BC3247*BG3244+BD3247*BH3247+BE3247*BG3247)</f>
        <v>-0.34150645260059836</v>
      </c>
      <c r="BN3247" s="31">
        <f t="shared" ref="BN3247" si="31337">BB3247*BI3244+BD3247*BI3247-BC3247*BJ3244-BE3247*BJ3247</f>
        <v>0.93104393724460732</v>
      </c>
      <c r="BO3247" s="32">
        <f t="shared" ref="BO3247" si="31338">(BB3247*BJ3244+BC3247*BI3244+BD3247*BJ3247+BE3247*BI3247)</f>
        <v>0</v>
      </c>
      <c r="BP3247" s="8"/>
      <c r="BQ3247" s="19">
        <f t="shared" ref="BQ3247:BQ3310" si="31339">1/$BR$8</f>
        <v>1</v>
      </c>
      <c r="BR3247" s="47">
        <v>0</v>
      </c>
      <c r="BS3247" s="48">
        <v>1</v>
      </c>
      <c r="BT3247" s="49">
        <v>0</v>
      </c>
      <c r="BV3247" s="29">
        <f t="shared" ref="BV3247" si="31340">BL3247*BQ3244+BN3247*BQ3247-BM3247*BR3244-BO3247*BR3247</f>
        <v>0.93104393724460732</v>
      </c>
      <c r="BW3247" s="33">
        <f t="shared" ref="BW3247" si="31341">(BL3247*BR3244+BM3247*BQ3244+BN3247*BR3247+BO3247*BQ3247)</f>
        <v>-0.34150645260059836</v>
      </c>
      <c r="BX3247" s="31">
        <f t="shared" ref="BX3247" si="31342">BL3247*BS3244+BN3247*BS3247-BM3247*BT3244-BO3247*BT3247</f>
        <v>0.93104393724460732</v>
      </c>
      <c r="BY3247" s="32">
        <f t="shared" ref="BY3247" si="31343">(BL3247*BT3244+BM3247*BS3244+BN3247*BT3247+BO3247*BS3247)</f>
        <v>0</v>
      </c>
      <c r="CA3247" s="50">
        <f t="shared" ref="CA3247" si="31344">(180/PI())*ATAN(-1*(BW3244+BW3247)/(BV3244+BV3247))</f>
        <v>21.444631239606949</v>
      </c>
      <c r="CC3247" s="137">
        <f t="shared" ref="CC3247" si="31345">20*LOG(((1-(10^(CA3244/20)^2)*(1-((1-CC3244)/(1+CC3244))^2))^0.5))</f>
        <v>-31.781302955839543</v>
      </c>
      <c r="CD3247" s="9"/>
      <c r="CE3247" s="38"/>
      <c r="CF3247" s="38"/>
      <c r="CG3247" s="38"/>
      <c r="CH3247" s="38"/>
    </row>
    <row r="3248" spans="2:91" ht="18.600000000000001" customHeight="1">
      <c r="CC3248" s="42"/>
    </row>
    <row r="3249" spans="2:91" ht="18.600000000000001" customHeight="1" thickBot="1">
      <c r="E3249" s="22" t="s">
        <v>4</v>
      </c>
      <c r="J3249" s="22" t="s">
        <v>5</v>
      </c>
      <c r="O3249" s="22" t="s">
        <v>6</v>
      </c>
      <c r="T3249" s="22" t="s">
        <v>7</v>
      </c>
      <c r="Y3249" s="22" t="s">
        <v>8</v>
      </c>
      <c r="AD3249" s="22" t="s">
        <v>65</v>
      </c>
      <c r="AI3249" s="22" t="s">
        <v>9</v>
      </c>
      <c r="AN3249" s="22" t="s">
        <v>66</v>
      </c>
      <c r="AS3249" s="22" t="s">
        <v>51</v>
      </c>
      <c r="AX3249" s="22" t="s">
        <v>67</v>
      </c>
      <c r="BC3249" s="22" t="s">
        <v>52</v>
      </c>
      <c r="BH3249" s="22" t="s">
        <v>68</v>
      </c>
      <c r="BM3249" s="22" t="s">
        <v>63</v>
      </c>
      <c r="BQ3249" s="23" t="s">
        <v>69</v>
      </c>
      <c r="BR3249" s="23"/>
      <c r="BS3249" s="24"/>
      <c r="BT3249" s="24"/>
      <c r="BU3249" s="24"/>
      <c r="BW3249" s="22" t="s">
        <v>64</v>
      </c>
    </row>
    <row r="3250" spans="2:91" ht="18.600000000000001" customHeight="1" thickBot="1">
      <c r="D3250" s="249" t="s">
        <v>103</v>
      </c>
      <c r="E3250" s="250"/>
      <c r="F3250" s="251" t="s">
        <v>104</v>
      </c>
      <c r="G3250" s="252"/>
      <c r="H3250" s="229"/>
      <c r="I3250" s="253" t="s">
        <v>11</v>
      </c>
      <c r="J3250" s="254"/>
      <c r="K3250" s="255" t="s">
        <v>12</v>
      </c>
      <c r="L3250" s="256"/>
      <c r="M3250" s="24"/>
      <c r="N3250" s="253" t="s">
        <v>105</v>
      </c>
      <c r="O3250" s="254"/>
      <c r="P3250" s="255" t="s">
        <v>106</v>
      </c>
      <c r="Q3250" s="256"/>
      <c r="R3250" s="24"/>
      <c r="S3250" s="249" t="s">
        <v>107</v>
      </c>
      <c r="T3250" s="250"/>
      <c r="U3250" s="251" t="s">
        <v>108</v>
      </c>
      <c r="V3250" s="252"/>
      <c r="W3250" s="8"/>
      <c r="X3250" s="253" t="s">
        <v>109</v>
      </c>
      <c r="Y3250" s="254"/>
      <c r="Z3250" s="255" t="s">
        <v>110</v>
      </c>
      <c r="AA3250" s="256"/>
      <c r="AB3250" s="8"/>
      <c r="AC3250" s="253" t="s">
        <v>111</v>
      </c>
      <c r="AD3250" s="254"/>
      <c r="AE3250" s="255" t="s">
        <v>14</v>
      </c>
      <c r="AF3250" s="256"/>
      <c r="AG3250" s="8"/>
      <c r="AH3250" s="253" t="s">
        <v>112</v>
      </c>
      <c r="AI3250" s="254"/>
      <c r="AJ3250" s="255" t="s">
        <v>113</v>
      </c>
      <c r="AK3250" s="256"/>
      <c r="AL3250" s="8"/>
      <c r="AM3250" s="249" t="s">
        <v>114</v>
      </c>
      <c r="AN3250" s="250"/>
      <c r="AO3250" s="251" t="s">
        <v>115</v>
      </c>
      <c r="AP3250" s="252"/>
      <c r="AQ3250" s="24"/>
      <c r="AR3250" s="253" t="s">
        <v>116</v>
      </c>
      <c r="AS3250" s="254"/>
      <c r="AT3250" s="255" t="s">
        <v>13</v>
      </c>
      <c r="AU3250" s="256"/>
      <c r="AV3250" s="4"/>
      <c r="AW3250" s="253" t="s">
        <v>117</v>
      </c>
      <c r="AX3250" s="254"/>
      <c r="AY3250" s="255" t="s">
        <v>118</v>
      </c>
      <c r="AZ3250" s="256"/>
      <c r="BA3250" s="8"/>
      <c r="BB3250" s="253" t="s">
        <v>119</v>
      </c>
      <c r="BC3250" s="254"/>
      <c r="BD3250" s="255" t="s">
        <v>120</v>
      </c>
      <c r="BE3250" s="256"/>
      <c r="BF3250" s="4"/>
      <c r="BG3250" s="249" t="s">
        <v>121</v>
      </c>
      <c r="BH3250" s="250"/>
      <c r="BI3250" s="251" t="s">
        <v>122</v>
      </c>
      <c r="BJ3250" s="252"/>
      <c r="BK3250" s="4"/>
      <c r="BL3250" s="253" t="s">
        <v>123</v>
      </c>
      <c r="BM3250" s="254"/>
      <c r="BN3250" s="255" t="s">
        <v>124</v>
      </c>
      <c r="BO3250" s="256"/>
      <c r="BP3250" s="4"/>
      <c r="BQ3250" s="253" t="s">
        <v>125</v>
      </c>
      <c r="BR3250" s="254"/>
      <c r="BS3250" s="255" t="s">
        <v>126</v>
      </c>
      <c r="BT3250" s="256"/>
      <c r="BU3250" s="8"/>
      <c r="BV3250" s="253" t="s">
        <v>127</v>
      </c>
      <c r="BW3250" s="254"/>
      <c r="BX3250" s="255" t="s">
        <v>128</v>
      </c>
      <c r="BY3250" s="256"/>
      <c r="CA3250" s="27" t="s">
        <v>15</v>
      </c>
      <c r="CC3250" s="133" t="s">
        <v>70</v>
      </c>
      <c r="CD3250" s="9"/>
      <c r="CE3250" s="38"/>
      <c r="CF3250" s="38"/>
      <c r="CG3250" s="38"/>
      <c r="CH3250" s="38"/>
    </row>
    <row r="3251" spans="2:91" ht="18.600000000000001" customHeight="1" thickTop="1" thickBot="1">
      <c r="B3251" s="129">
        <v>8.8000000000000096</v>
      </c>
      <c r="D3251" s="29">
        <v>1</v>
      </c>
      <c r="E3251" s="30">
        <v>0</v>
      </c>
      <c r="F3251" s="31">
        <v>0</v>
      </c>
      <c r="G3251" s="32">
        <f t="shared" ref="G3251:G3314" si="31346">-1/($E$8*$B3251)</f>
        <v>-7.4906818181818102E-2</v>
      </c>
      <c r="I3251" s="29">
        <v>1</v>
      </c>
      <c r="J3251" s="33">
        <v>0</v>
      </c>
      <c r="K3251" s="31">
        <v>0</v>
      </c>
      <c r="L3251" s="32">
        <v>0</v>
      </c>
      <c r="N3251" s="29">
        <f t="shared" ref="N3251" si="31347">D3251*I3251+F3251*I3254-E3251*J3251-G3251*J3254</f>
        <v>0.98950521796944446</v>
      </c>
      <c r="O3251" s="33">
        <f t="shared" ref="O3251" si="31348">(D3251*J3251+E3251*I3251+F3251*J3254+G3251*I3254)</f>
        <v>0</v>
      </c>
      <c r="P3251" s="31">
        <f t="shared" ref="P3251" si="31349">D3251*K3251+F3251*K3254-E3251*L3251-G3251*L3254</f>
        <v>0</v>
      </c>
      <c r="Q3251" s="32">
        <f t="shared" ref="Q3251" si="31350">(D3251*L3251+E3251*K3251+F3251*L3254+G3251*K3254)</f>
        <v>-7.4906818181818102E-2</v>
      </c>
      <c r="S3251" s="29">
        <v>1</v>
      </c>
      <c r="T3251" s="30">
        <v>0</v>
      </c>
      <c r="U3251" s="31">
        <v>0</v>
      </c>
      <c r="V3251" s="32">
        <f t="shared" ref="V3251:V3314" si="31351">-1/($T$8*$B3251)</f>
        <v>-0.14551931818181801</v>
      </c>
      <c r="X3251" s="29">
        <f t="shared" ref="X3251" si="31352">N3251*S3251+P3251*S3254-O3251*T3251-Q3251*T3254</f>
        <v>0.98950521796944446</v>
      </c>
      <c r="Y3251" s="33">
        <f t="shared" ref="Y3251" si="31353">(N3251*T3251+O3251*S3251+P3251*T3254+Q3251*S3254)</f>
        <v>0</v>
      </c>
      <c r="Z3251" s="31">
        <f t="shared" ref="Z3251" si="31354">N3251*U3251+P3251*U3254-O3251*V3251-Q3251*V3254</f>
        <v>0</v>
      </c>
      <c r="AA3251" s="32">
        <f t="shared" ref="AA3251" si="31355">(N3251*V3251+O3251*U3251+P3251*V3254+Q3251*U3254)</f>
        <v>-0.21889894283808287</v>
      </c>
      <c r="AB3251" s="8"/>
      <c r="AC3251" s="29">
        <v>1</v>
      </c>
      <c r="AD3251" s="33">
        <v>0</v>
      </c>
      <c r="AE3251" s="31">
        <v>0</v>
      </c>
      <c r="AF3251" s="32">
        <v>0</v>
      </c>
      <c r="AH3251" s="29">
        <f t="shared" ref="AH3251" si="31356">X3251*AC3251+Z3251*AC3254-Y3251*AD3251-AA3251*AD3254</f>
        <v>0.96564327687166163</v>
      </c>
      <c r="AI3251" s="33">
        <f t="shared" ref="AI3251" si="31357">(X3251*AD3251+Y3251*AC3251+Z3251*AD3254+AA3251*AC3254)</f>
        <v>0</v>
      </c>
      <c r="AJ3251" s="31">
        <f t="shared" ref="AJ3251" si="31358">X3251*AE3251+Z3251*AE3254-Y3251*AF3251-AA3251*AF3254</f>
        <v>0</v>
      </c>
      <c r="AK3251" s="32">
        <f t="shared" ref="AK3251" si="31359">(X3251*AF3251+Y3251*AE3251+Z3251*AF3254+AA3251*AE3254)</f>
        <v>-0.21889894283808287</v>
      </c>
      <c r="AL3251" s="8"/>
      <c r="AM3251" s="29">
        <v>1</v>
      </c>
      <c r="AN3251" s="30">
        <v>0</v>
      </c>
      <c r="AO3251" s="31">
        <v>0</v>
      </c>
      <c r="AP3251" s="32">
        <f t="shared" ref="AP3251:AP3314" si="31360">-1/($AN$8*$B3251)</f>
        <v>-0.13159431818181802</v>
      </c>
      <c r="AR3251" s="29">
        <f t="shared" ref="AR3251" si="31361">AH3251*AM3251+AJ3251*AM3254-AI3251*AN3251-AK3251*AN3254</f>
        <v>0.96564327687166163</v>
      </c>
      <c r="AS3251" s="33">
        <f t="shared" ref="AS3251" si="31362">(AH3251*AN3251+AI3251*AM3251+AJ3251*AN3254+AK3251*AM3254)</f>
        <v>0</v>
      </c>
      <c r="AT3251" s="31">
        <f t="shared" ref="AT3251" si="31363">AH3251*AO3251+AJ3251*AO3254-AI3251*AP3251-AK3251*AP3254</f>
        <v>0</v>
      </c>
      <c r="AU3251" s="32">
        <f t="shared" ref="AU3251" si="31364">(AH3251*AP3251+AI3251*AO3251+AJ3251*AP3254+AK3251*AO3254)</f>
        <v>-0.34597211146486573</v>
      </c>
      <c r="AV3251" s="8"/>
      <c r="AW3251" s="29">
        <v>1</v>
      </c>
      <c r="AX3251" s="33">
        <v>0</v>
      </c>
      <c r="AY3251" s="31">
        <v>0</v>
      </c>
      <c r="AZ3251" s="32">
        <v>0</v>
      </c>
      <c r="BB3251" s="29">
        <f t="shared" ref="BB3251" si="31365">AR3251*AW3251+AT3251*AW3254-AS3251*AX3251-AU3251*AX3254</f>
        <v>0.93135514058738644</v>
      </c>
      <c r="BC3251" s="33">
        <f t="shared" ref="BC3251" si="31366">(AR3251*AX3251+AS3251*AW3251+AT3251*AX3254+AU3251*AW3254)</f>
        <v>0</v>
      </c>
      <c r="BD3251" s="31">
        <f t="shared" ref="BD3251" si="31367">AR3251*AY3251+AT3251*AY3254-AS3251*AZ3251-AU3251*AZ3254</f>
        <v>0</v>
      </c>
      <c r="BE3251" s="32">
        <f t="shared" ref="BE3251" si="31368">(AR3251*AZ3251+AS3251*AY3251+AT3251*AZ3254+AU3251*AY3254)</f>
        <v>-0.34597211146486573</v>
      </c>
      <c r="BF3251" s="8"/>
      <c r="BG3251" s="29">
        <v>1</v>
      </c>
      <c r="BH3251" s="30">
        <v>0</v>
      </c>
      <c r="BI3251" s="31">
        <v>0</v>
      </c>
      <c r="BJ3251" s="32">
        <f t="shared" ref="BJ3251:BJ3314" si="31369">-1/($BH$8*$B3251)</f>
        <v>-4.6271590909090853E-2</v>
      </c>
      <c r="BL3251" s="29">
        <f t="shared" ref="BL3251" si="31370">BB3251*BG3251+BD3251*BG3254-BC3251*BH3251-BE3251*BH3254</f>
        <v>0.93135514058738644</v>
      </c>
      <c r="BM3251" s="33">
        <f t="shared" ref="BM3251" si="31371">(BB3251*BH3251+BC3251*BG3251+BD3251*BH3254+BE3251*BG3254)</f>
        <v>0</v>
      </c>
      <c r="BN3251" s="31">
        <f t="shared" ref="BN3251" si="31372">BB3251*BI3251+BD3251*BI3254-BC3251*BJ3251-BE3251*BJ3254</f>
        <v>0</v>
      </c>
      <c r="BO3251" s="32">
        <f t="shared" ref="BO3251" si="31373">(BB3251*BJ3251+BC3251*BI3251+BD3251*BJ3254+BE3251*BI3254)</f>
        <v>-0.38906739552120406</v>
      </c>
      <c r="BP3251" s="8"/>
      <c r="BQ3251" s="34">
        <v>1</v>
      </c>
      <c r="BR3251" s="35">
        <v>0</v>
      </c>
      <c r="BS3251" s="11">
        <v>0</v>
      </c>
      <c r="BT3251" s="36">
        <v>0</v>
      </c>
      <c r="BV3251" s="29">
        <f t="shared" ref="BV3251" si="31374">BL3251*BQ3251+BN3251*BQ3254-BM3251*BR3251-BO3251*BR3254</f>
        <v>0.93135514058738644</v>
      </c>
      <c r="BW3251" s="33">
        <f t="shared" ref="BW3251" si="31375">(BL3251*BR3251+BM3251*BQ3251+BN3251*BR3254+BO3251*BQ3254)</f>
        <v>-0.38906739552120406</v>
      </c>
      <c r="BX3251" s="31">
        <f t="shared" ref="BX3251" si="31376">BL3251*BS3251+BN3251*BS3254-BM3251*BT3251-BO3251*BT3254</f>
        <v>0</v>
      </c>
      <c r="BY3251" s="32">
        <f t="shared" ref="BY3251" si="31377">(BL3251*BT3251+BM3251*BS3251+BN3251*BT3254+BO3251*BS3254)</f>
        <v>-0.38906739552120406</v>
      </c>
      <c r="CA3251" s="37">
        <f t="shared" ref="CA3251" si="31378">20*LOG(((1+$BR$8)/$BR$8)/((BV3251+BV3254)^2+(BW3251+BW3254)^2)^0.5)</f>
        <v>-2.533242094550834E-3</v>
      </c>
      <c r="CC3251" s="134">
        <f t="shared" ref="CC3251" si="31379">((BV3251^2+BW3251^2)^0.5)/((BV3254^2+BW3254^2)^0.5)</f>
        <v>1.017766140246487</v>
      </c>
      <c r="CD3251" s="9"/>
      <c r="CE3251" s="38"/>
      <c r="CF3251" s="38"/>
      <c r="CG3251" s="38"/>
      <c r="CH3251" s="38"/>
      <c r="CM3251" s="129">
        <v>8.78000000000001</v>
      </c>
    </row>
    <row r="3252" spans="2:91" ht="18.600000000000001" customHeight="1" thickBot="1">
      <c r="D3252" s="39"/>
      <c r="G3252" s="40"/>
      <c r="I3252" s="39"/>
      <c r="L3252" s="40"/>
      <c r="N3252" s="39"/>
      <c r="Q3252" s="40"/>
      <c r="S3252" s="39"/>
      <c r="V3252" s="40"/>
      <c r="X3252" s="39"/>
      <c r="AA3252" s="40"/>
      <c r="AC3252" s="39"/>
      <c r="AF3252" s="40"/>
      <c r="AH3252" s="39"/>
      <c r="AK3252" s="40"/>
      <c r="AM3252" s="39"/>
      <c r="AP3252" s="40"/>
      <c r="AR3252" s="39"/>
      <c r="AU3252" s="40"/>
      <c r="AW3252" s="39"/>
      <c r="AZ3252" s="40"/>
      <c r="BB3252" s="39"/>
      <c r="BE3252" s="40"/>
      <c r="BG3252" s="39"/>
      <c r="BJ3252" s="40"/>
      <c r="BL3252" s="39"/>
      <c r="BO3252" s="40"/>
      <c r="BQ3252" s="34"/>
      <c r="BR3252" s="11"/>
      <c r="BS3252" s="11"/>
      <c r="BT3252" s="41"/>
      <c r="BV3252" s="39"/>
      <c r="BY3252" s="40"/>
      <c r="CC3252" s="135"/>
      <c r="CD3252" s="9"/>
      <c r="CE3252" s="38"/>
      <c r="CF3252" s="38"/>
      <c r="CG3252" s="38"/>
      <c r="CH3252" s="38"/>
    </row>
    <row r="3253" spans="2:91" ht="18.600000000000001" customHeight="1" thickBot="1">
      <c r="D3253" s="258" t="s">
        <v>129</v>
      </c>
      <c r="E3253" s="259"/>
      <c r="F3253" s="260" t="s">
        <v>130</v>
      </c>
      <c r="G3253" s="261"/>
      <c r="H3253" s="229"/>
      <c r="I3253" s="258" t="s">
        <v>131</v>
      </c>
      <c r="J3253" s="259"/>
      <c r="K3253" s="260" t="s">
        <v>132</v>
      </c>
      <c r="L3253" s="261"/>
      <c r="N3253" s="253" t="s">
        <v>133</v>
      </c>
      <c r="O3253" s="254"/>
      <c r="P3253" s="255" t="s">
        <v>134</v>
      </c>
      <c r="Q3253" s="256"/>
      <c r="S3253" s="258" t="s">
        <v>135</v>
      </c>
      <c r="T3253" s="259"/>
      <c r="U3253" s="260" t="s">
        <v>136</v>
      </c>
      <c r="V3253" s="261"/>
      <c r="W3253" s="8"/>
      <c r="X3253" s="253" t="s">
        <v>137</v>
      </c>
      <c r="Y3253" s="254"/>
      <c r="Z3253" s="255" t="s">
        <v>138</v>
      </c>
      <c r="AA3253" s="256"/>
      <c r="AB3253" s="8"/>
      <c r="AC3253" s="258" t="s">
        <v>139</v>
      </c>
      <c r="AD3253" s="259"/>
      <c r="AE3253" s="260" t="s">
        <v>140</v>
      </c>
      <c r="AF3253" s="261"/>
      <c r="AG3253" s="8"/>
      <c r="AH3253" s="253" t="s">
        <v>141</v>
      </c>
      <c r="AI3253" s="254"/>
      <c r="AJ3253" s="255" t="s">
        <v>142</v>
      </c>
      <c r="AK3253" s="256"/>
      <c r="AL3253" s="8"/>
      <c r="AM3253" s="258" t="s">
        <v>143</v>
      </c>
      <c r="AN3253" s="259"/>
      <c r="AO3253" s="260" t="s">
        <v>144</v>
      </c>
      <c r="AP3253" s="261"/>
      <c r="AR3253" s="253" t="s">
        <v>145</v>
      </c>
      <c r="AS3253" s="254"/>
      <c r="AT3253" s="255" t="s">
        <v>146</v>
      </c>
      <c r="AU3253" s="256"/>
      <c r="AV3253" s="4"/>
      <c r="AW3253" s="258" t="s">
        <v>147</v>
      </c>
      <c r="AX3253" s="259"/>
      <c r="AY3253" s="260" t="s">
        <v>148</v>
      </c>
      <c r="AZ3253" s="261"/>
      <c r="BA3253" s="8"/>
      <c r="BB3253" s="253" t="s">
        <v>149</v>
      </c>
      <c r="BC3253" s="254"/>
      <c r="BD3253" s="255" t="s">
        <v>150</v>
      </c>
      <c r="BE3253" s="256"/>
      <c r="BF3253" s="4"/>
      <c r="BG3253" s="258" t="s">
        <v>151</v>
      </c>
      <c r="BH3253" s="259"/>
      <c r="BI3253" s="260" t="s">
        <v>152</v>
      </c>
      <c r="BJ3253" s="261"/>
      <c r="BK3253" s="4"/>
      <c r="BL3253" s="253" t="s">
        <v>153</v>
      </c>
      <c r="BM3253" s="254"/>
      <c r="BN3253" s="255" t="s">
        <v>154</v>
      </c>
      <c r="BO3253" s="256"/>
      <c r="BP3253" s="4"/>
      <c r="BQ3253" s="258" t="s">
        <v>155</v>
      </c>
      <c r="BR3253" s="259"/>
      <c r="BS3253" s="260" t="s">
        <v>156</v>
      </c>
      <c r="BT3253" s="261"/>
      <c r="BU3253" s="8"/>
      <c r="BV3253" s="253" t="s">
        <v>157</v>
      </c>
      <c r="BW3253" s="254"/>
      <c r="BX3253" s="255" t="s">
        <v>158</v>
      </c>
      <c r="BY3253" s="256"/>
      <c r="CA3253" s="46" t="s">
        <v>16</v>
      </c>
      <c r="CC3253" s="136" t="s">
        <v>71</v>
      </c>
      <c r="CD3253" s="9"/>
      <c r="CE3253" s="38"/>
      <c r="CF3253" s="38"/>
      <c r="CG3253" s="38"/>
      <c r="CH3253" s="38"/>
    </row>
    <row r="3254" spans="2:91" ht="18.600000000000001" customHeight="1" thickTop="1" thickBot="1">
      <c r="D3254" s="29">
        <v>0</v>
      </c>
      <c r="E3254" s="33">
        <v>0</v>
      </c>
      <c r="F3254" s="31">
        <v>1</v>
      </c>
      <c r="G3254" s="32">
        <v>0</v>
      </c>
      <c r="I3254" s="29">
        <v>0</v>
      </c>
      <c r="J3254" s="33">
        <f t="shared" ref="J3254" si="31380">IF(0=(1-$J$8*$K$8*$B3251^2),10^14,$B3251*$J$8/(1-$J$8*$K$8*$B3251^2))</f>
        <v>-0.14010449629674526</v>
      </c>
      <c r="K3254" s="31">
        <v>1</v>
      </c>
      <c r="L3254" s="32">
        <v>0</v>
      </c>
      <c r="N3254" s="29">
        <f t="shared" ref="N3254" si="31381">D3254*I3251+F3254*I3254-E3254*J3251-G3254*J3254</f>
        <v>0</v>
      </c>
      <c r="O3254" s="33">
        <f t="shared" ref="O3254" si="31382">(D3254*J3251+E3254*I3251+F3254*J3254+G3254*I3254)</f>
        <v>-0.14010449629674526</v>
      </c>
      <c r="P3254" s="31">
        <f t="shared" ref="P3254" si="31383">D3254*K3251+F3254*K3254-E3254*L3251-G3254*L3254</f>
        <v>1</v>
      </c>
      <c r="Q3254" s="32">
        <f t="shared" ref="Q3254" si="31384">(D3254*L3251+E3254*K3251+F3254*L3254+G3254*K3254)</f>
        <v>0</v>
      </c>
      <c r="S3254" s="29">
        <v>0</v>
      </c>
      <c r="T3254" s="33">
        <v>0</v>
      </c>
      <c r="U3254" s="31">
        <v>1</v>
      </c>
      <c r="V3254" s="32">
        <v>0</v>
      </c>
      <c r="X3254" s="29">
        <f t="shared" ref="X3254" si="31385">N3254*S3251+P3254*S3254-O3254*T3251-Q3254*T3254</f>
        <v>0</v>
      </c>
      <c r="Y3254" s="33">
        <f t="shared" ref="Y3254" si="31386">(N3254*T3251+O3254*S3251+P3254*T3254+Q3254*S3254)</f>
        <v>-0.14010449629674526</v>
      </c>
      <c r="Z3254" s="31">
        <f t="shared" ref="Z3254" si="31387">N3254*U3251+P3254*U3254-O3254*V3251-Q3254*V3254</f>
        <v>0.97961208922469056</v>
      </c>
      <c r="AA3254" s="32">
        <f t="shared" ref="AA3254" si="31388">(N3254*V3251+O3254*U3251+P3254*V3254+Q3254*U3254)</f>
        <v>0</v>
      </c>
      <c r="AB3254" s="8"/>
      <c r="AC3254" s="29">
        <v>0</v>
      </c>
      <c r="AD3254" s="33">
        <f t="shared" ref="AD3254" si="31389">IF(0=(1-$AD$8*$AE$8*$B3251^2),10^14,$B3251*$AD$8/(1-$AD$8*$AE$8*$B3251^2))</f>
        <v>-0.10900893713056106</v>
      </c>
      <c r="AE3254" s="31">
        <v>1</v>
      </c>
      <c r="AF3254" s="32">
        <v>0</v>
      </c>
      <c r="AH3254" s="29">
        <f t="shared" ref="AH3254" si="31390">X3254*AC3251+Z3254*AC3254-Y3254*AD3251-AA3254*AD3254</f>
        <v>0</v>
      </c>
      <c r="AI3254" s="33">
        <f t="shared" ref="AI3254" si="31391">(X3254*AD3251+Y3254*AC3251+Z3254*AD3254+AA3254*AC3254)</f>
        <v>-0.24689096894337714</v>
      </c>
      <c r="AJ3254" s="31">
        <f t="shared" ref="AJ3254" si="31392">X3254*AE3251+Z3254*AE3254-Y3254*AF3251-AA3254*AF3254</f>
        <v>0.97961208922469056</v>
      </c>
      <c r="AK3254" s="32">
        <f t="shared" ref="AK3254" si="31393">(X3254*AF3251+Y3254*AE3251+Z3254*AF3254+AA3254*AE3254)</f>
        <v>0</v>
      </c>
      <c r="AL3254" s="8"/>
      <c r="AM3254" s="29">
        <v>0</v>
      </c>
      <c r="AN3254" s="33">
        <v>0</v>
      </c>
      <c r="AO3254" s="31">
        <v>1</v>
      </c>
      <c r="AP3254" s="32">
        <v>0</v>
      </c>
      <c r="AR3254" s="29">
        <f t="shared" ref="AR3254" si="31394">AH3254*AM3251+AJ3254*AM3254-AI3254*AN3251-AK3254*AN3254</f>
        <v>0</v>
      </c>
      <c r="AS3254" s="33">
        <f t="shared" ref="AS3254" si="31395">(AH3254*AN3251+AI3254*AM3251+AJ3254*AN3254+AK3254*AM3254)</f>
        <v>-0.24689096894337714</v>
      </c>
      <c r="AT3254" s="31">
        <f t="shared" ref="AT3254" si="31396">AH3254*AO3251+AJ3254*AO3254-AI3254*AP3251-AK3254*AP3254</f>
        <v>0.94712264050133843</v>
      </c>
      <c r="AU3254" s="32">
        <f t="shared" ref="AU3254" si="31397">(AH3254*AP3251+AI3254*AO3251+AJ3254*AP3254+AK3254*AO3254)</f>
        <v>0</v>
      </c>
      <c r="AV3254" s="8"/>
      <c r="AW3254" s="29">
        <v>0</v>
      </c>
      <c r="AX3254" s="33">
        <f t="shared" ref="AX3254" si="31398">IF(0=(1-$AX$8*$AY$8*$B3251^2),10^14,$B3251*$AX$8/(1-$AX$8*$AY$8*$B3251^2))</f>
        <v>-9.910664804483002E-2</v>
      </c>
      <c r="AY3254" s="31">
        <v>1</v>
      </c>
      <c r="AZ3254" s="32">
        <v>0</v>
      </c>
      <c r="BB3254" s="29">
        <f t="shared" ref="BB3254" si="31399">AR3254*AW3251+AT3254*AW3254-AS3254*AX3251-AU3254*AX3254</f>
        <v>0</v>
      </c>
      <c r="BC3254" s="33">
        <f t="shared" ref="BC3254" si="31400">(AR3254*AX3251+AS3254*AW3251+AT3254*AX3254+AU3254*AW3254)</f>
        <v>-0.34075711913083334</v>
      </c>
      <c r="BD3254" s="31">
        <f t="shared" ref="BD3254" si="31401">AR3254*AY3251+AT3254*AY3254-AS3254*AZ3251-AU3254*AZ3254</f>
        <v>0.94712264050133843</v>
      </c>
      <c r="BE3254" s="32">
        <f t="shared" ref="BE3254" si="31402">(AR3254*AZ3251+AS3254*AY3251+AT3254*AZ3254+AU3254*AY3254)</f>
        <v>0</v>
      </c>
      <c r="BF3254" s="8"/>
      <c r="BG3254" s="29">
        <v>0</v>
      </c>
      <c r="BH3254" s="33">
        <v>0</v>
      </c>
      <c r="BI3254" s="31">
        <v>1</v>
      </c>
      <c r="BJ3254" s="32">
        <v>0</v>
      </c>
      <c r="BL3254" s="29">
        <f t="shared" ref="BL3254" si="31403">BB3254*BG3251+BD3254*BG3254-BC3254*BH3251-BE3254*BH3254</f>
        <v>0</v>
      </c>
      <c r="BM3254" s="33">
        <f t="shared" ref="BM3254" si="31404">(BB3254*BH3251+BC3254*BG3251+BD3254*BH3254+BE3254*BG3254)</f>
        <v>-0.34075711913083334</v>
      </c>
      <c r="BN3254" s="31">
        <f t="shared" ref="BN3254" si="31405">BB3254*BI3251+BD3254*BI3254-BC3254*BJ3251-BE3254*BJ3254</f>
        <v>0.93135526648555622</v>
      </c>
      <c r="BO3254" s="32">
        <f t="shared" ref="BO3254" si="31406">(BB3254*BJ3251+BC3254*BI3251+BD3254*BJ3254+BE3254*BI3254)</f>
        <v>0</v>
      </c>
      <c r="BP3254" s="8"/>
      <c r="BQ3254" s="19">
        <f t="shared" ref="BQ3254:BQ3317" si="31407">1/$BR$8</f>
        <v>1</v>
      </c>
      <c r="BR3254" s="47">
        <v>0</v>
      </c>
      <c r="BS3254" s="48">
        <v>1</v>
      </c>
      <c r="BT3254" s="49">
        <v>0</v>
      </c>
      <c r="BV3254" s="29">
        <f t="shared" ref="BV3254" si="31408">BL3254*BQ3251+BN3254*BQ3254-BM3254*BR3251-BO3254*BR3254</f>
        <v>0.93135526648555622</v>
      </c>
      <c r="BW3254" s="33">
        <f t="shared" ref="BW3254" si="31409">(BL3254*BR3251+BM3254*BQ3251+BN3254*BR3254+BO3254*BQ3254)</f>
        <v>-0.34075711913083334</v>
      </c>
      <c r="BX3254" s="31">
        <f t="shared" ref="BX3254" si="31410">BL3254*BS3251+BN3254*BS3254-BM3254*BT3251-BO3254*BT3254</f>
        <v>0.93135526648555622</v>
      </c>
      <c r="BY3254" s="32">
        <f t="shared" ref="BY3254" si="31411">(BL3254*BT3251+BM3254*BS3251+BN3254*BT3254+BO3254*BS3254)</f>
        <v>0</v>
      </c>
      <c r="CA3254" s="50">
        <f t="shared" ref="CA3254" si="31412">(180/PI())*ATAN(-1*(BW3251+BW3254)/(BV3251+BV3254))</f>
        <v>21.395634631375192</v>
      </c>
      <c r="CC3254" s="137">
        <f t="shared" ref="CC3254" si="31413">20*LOG(((1-(10^(CA3251/20)^2)*(1-((1-CC3251)/(1+CC3251))^2))^0.5))</f>
        <v>-31.800543680746603</v>
      </c>
      <c r="CD3254" s="9"/>
      <c r="CE3254" s="38"/>
      <c r="CF3254" s="38"/>
      <c r="CG3254" s="38"/>
      <c r="CH3254" s="38"/>
    </row>
    <row r="3255" spans="2:91" ht="18.600000000000001" customHeight="1">
      <c r="CC3255" s="42"/>
    </row>
    <row r="3256" spans="2:91" ht="18.600000000000001" customHeight="1" thickBot="1">
      <c r="E3256" s="22" t="s">
        <v>4</v>
      </c>
      <c r="J3256" s="22" t="s">
        <v>5</v>
      </c>
      <c r="O3256" s="22" t="s">
        <v>6</v>
      </c>
      <c r="T3256" s="22" t="s">
        <v>7</v>
      </c>
      <c r="Y3256" s="22" t="s">
        <v>8</v>
      </c>
      <c r="AD3256" s="22" t="s">
        <v>65</v>
      </c>
      <c r="AI3256" s="22" t="s">
        <v>9</v>
      </c>
      <c r="AN3256" s="22" t="s">
        <v>66</v>
      </c>
      <c r="AS3256" s="22" t="s">
        <v>51</v>
      </c>
      <c r="AX3256" s="22" t="s">
        <v>67</v>
      </c>
      <c r="BC3256" s="22" t="s">
        <v>52</v>
      </c>
      <c r="BH3256" s="22" t="s">
        <v>68</v>
      </c>
      <c r="BM3256" s="22" t="s">
        <v>63</v>
      </c>
      <c r="BQ3256" s="23" t="s">
        <v>69</v>
      </c>
      <c r="BR3256" s="23"/>
      <c r="BS3256" s="24"/>
      <c r="BT3256" s="24"/>
      <c r="BU3256" s="24"/>
      <c r="BW3256" s="22" t="s">
        <v>64</v>
      </c>
    </row>
    <row r="3257" spans="2:91" ht="18.600000000000001" customHeight="1" thickBot="1">
      <c r="D3257" s="249" t="s">
        <v>103</v>
      </c>
      <c r="E3257" s="250"/>
      <c r="F3257" s="251" t="s">
        <v>104</v>
      </c>
      <c r="G3257" s="252"/>
      <c r="H3257" s="229"/>
      <c r="I3257" s="253" t="s">
        <v>11</v>
      </c>
      <c r="J3257" s="254"/>
      <c r="K3257" s="255" t="s">
        <v>12</v>
      </c>
      <c r="L3257" s="256"/>
      <c r="M3257" s="24"/>
      <c r="N3257" s="253" t="s">
        <v>105</v>
      </c>
      <c r="O3257" s="254"/>
      <c r="P3257" s="255" t="s">
        <v>106</v>
      </c>
      <c r="Q3257" s="256"/>
      <c r="R3257" s="24"/>
      <c r="S3257" s="249" t="s">
        <v>107</v>
      </c>
      <c r="T3257" s="250"/>
      <c r="U3257" s="251" t="s">
        <v>108</v>
      </c>
      <c r="V3257" s="252"/>
      <c r="W3257" s="8"/>
      <c r="X3257" s="253" t="s">
        <v>109</v>
      </c>
      <c r="Y3257" s="254"/>
      <c r="Z3257" s="255" t="s">
        <v>110</v>
      </c>
      <c r="AA3257" s="256"/>
      <c r="AB3257" s="8"/>
      <c r="AC3257" s="253" t="s">
        <v>111</v>
      </c>
      <c r="AD3257" s="254"/>
      <c r="AE3257" s="255" t="s">
        <v>14</v>
      </c>
      <c r="AF3257" s="256"/>
      <c r="AG3257" s="8"/>
      <c r="AH3257" s="253" t="s">
        <v>112</v>
      </c>
      <c r="AI3257" s="254"/>
      <c r="AJ3257" s="255" t="s">
        <v>113</v>
      </c>
      <c r="AK3257" s="256"/>
      <c r="AL3257" s="8"/>
      <c r="AM3257" s="249" t="s">
        <v>114</v>
      </c>
      <c r="AN3257" s="250"/>
      <c r="AO3257" s="251" t="s">
        <v>115</v>
      </c>
      <c r="AP3257" s="252"/>
      <c r="AQ3257" s="24"/>
      <c r="AR3257" s="253" t="s">
        <v>116</v>
      </c>
      <c r="AS3257" s="254"/>
      <c r="AT3257" s="255" t="s">
        <v>13</v>
      </c>
      <c r="AU3257" s="256"/>
      <c r="AV3257" s="4"/>
      <c r="AW3257" s="253" t="s">
        <v>117</v>
      </c>
      <c r="AX3257" s="254"/>
      <c r="AY3257" s="255" t="s">
        <v>118</v>
      </c>
      <c r="AZ3257" s="256"/>
      <c r="BA3257" s="8"/>
      <c r="BB3257" s="253" t="s">
        <v>119</v>
      </c>
      <c r="BC3257" s="254"/>
      <c r="BD3257" s="255" t="s">
        <v>120</v>
      </c>
      <c r="BE3257" s="256"/>
      <c r="BF3257" s="4"/>
      <c r="BG3257" s="249" t="s">
        <v>121</v>
      </c>
      <c r="BH3257" s="250"/>
      <c r="BI3257" s="251" t="s">
        <v>122</v>
      </c>
      <c r="BJ3257" s="252"/>
      <c r="BK3257" s="4"/>
      <c r="BL3257" s="253" t="s">
        <v>123</v>
      </c>
      <c r="BM3257" s="254"/>
      <c r="BN3257" s="255" t="s">
        <v>124</v>
      </c>
      <c r="BO3257" s="256"/>
      <c r="BP3257" s="4"/>
      <c r="BQ3257" s="253" t="s">
        <v>125</v>
      </c>
      <c r="BR3257" s="254"/>
      <c r="BS3257" s="255" t="s">
        <v>126</v>
      </c>
      <c r="BT3257" s="256"/>
      <c r="BU3257" s="8"/>
      <c r="BV3257" s="253" t="s">
        <v>127</v>
      </c>
      <c r="BW3257" s="254"/>
      <c r="BX3257" s="255" t="s">
        <v>128</v>
      </c>
      <c r="BY3257" s="256"/>
      <c r="CA3257" s="27" t="s">
        <v>15</v>
      </c>
      <c r="CC3257" s="133" t="s">
        <v>70</v>
      </c>
      <c r="CD3257" s="9"/>
      <c r="CE3257" s="38"/>
      <c r="CF3257" s="38"/>
      <c r="CG3257" s="38"/>
      <c r="CH3257" s="38"/>
    </row>
    <row r="3258" spans="2:91" ht="18.600000000000001" customHeight="1" thickTop="1" thickBot="1">
      <c r="B3258" s="129">
        <v>8.8200000000000092</v>
      </c>
      <c r="D3258" s="29">
        <v>1</v>
      </c>
      <c r="E3258" s="30">
        <v>0</v>
      </c>
      <c r="F3258" s="31">
        <v>0</v>
      </c>
      <c r="G3258" s="32">
        <f t="shared" ref="G3258:G3321" si="31414">-1/($E$8*$B3258)</f>
        <v>-7.47369614512471E-2</v>
      </c>
      <c r="I3258" s="29">
        <v>1</v>
      </c>
      <c r="J3258" s="33">
        <v>0</v>
      </c>
      <c r="K3258" s="31">
        <v>0</v>
      </c>
      <c r="L3258" s="32">
        <v>0</v>
      </c>
      <c r="N3258" s="29">
        <f t="shared" ref="N3258" si="31415">D3258*I3258+F3258*I3261-E3258*J3258-G3258*J3261</f>
        <v>0.98955285360363865</v>
      </c>
      <c r="O3258" s="33">
        <f t="shared" ref="O3258" si="31416">(D3258*J3258+E3258*I3258+F3258*J3261+G3258*I3261)</f>
        <v>0</v>
      </c>
      <c r="P3258" s="31">
        <f t="shared" ref="P3258" si="31417">D3258*K3258+F3258*K3261-E3258*L3258-G3258*L3261</f>
        <v>0</v>
      </c>
      <c r="Q3258" s="32">
        <f t="shared" ref="Q3258" si="31418">(D3258*L3258+E3258*K3258+F3258*L3261+G3258*K3261)</f>
        <v>-7.47369614512471E-2</v>
      </c>
      <c r="S3258" s="29">
        <v>1</v>
      </c>
      <c r="T3258" s="30">
        <v>0</v>
      </c>
      <c r="U3258" s="31">
        <v>0</v>
      </c>
      <c r="V3258" s="32">
        <f t="shared" ref="V3258:V3321" si="31419">-1/($T$8*$B3258)</f>
        <v>-0.14518934240362796</v>
      </c>
      <c r="X3258" s="29">
        <f t="shared" ref="X3258" si="31420">N3258*S3258+P3258*S3261-O3258*T3258-Q3258*T3261</f>
        <v>0.98955285360363865</v>
      </c>
      <c r="Y3258" s="33">
        <f t="shared" ref="Y3258" si="31421">(N3258*T3258+O3258*S3258+P3258*T3261+Q3258*S3261)</f>
        <v>0</v>
      </c>
      <c r="Z3258" s="31">
        <f t="shared" ref="Z3258" si="31422">N3258*U3258+P3258*U3261-O3258*V3258-Q3258*V3261</f>
        <v>0</v>
      </c>
      <c r="AA3258" s="32">
        <f t="shared" ref="AA3258" si="31423">(N3258*V3258+O3258*U3258+P3258*V3261+Q3258*U3261)</f>
        <v>-0.21840948953959294</v>
      </c>
      <c r="AB3258" s="8"/>
      <c r="AC3258" s="29">
        <v>1</v>
      </c>
      <c r="AD3258" s="33">
        <v>0</v>
      </c>
      <c r="AE3258" s="31">
        <v>0</v>
      </c>
      <c r="AF3258" s="32">
        <v>0</v>
      </c>
      <c r="AH3258" s="29">
        <f t="shared" ref="AH3258" si="31424">X3258*AC3258+Z3258*AC3261-Y3258*AD3258-AA3258*AD3261</f>
        <v>0.96579905039370562</v>
      </c>
      <c r="AI3258" s="33">
        <f t="shared" ref="AI3258" si="31425">(X3258*AD3258+Y3258*AC3258+Z3258*AD3261+AA3258*AC3261)</f>
        <v>0</v>
      </c>
      <c r="AJ3258" s="31">
        <f t="shared" ref="AJ3258" si="31426">X3258*AE3258+Z3258*AE3261-Y3258*AF3258-AA3258*AF3261</f>
        <v>0</v>
      </c>
      <c r="AK3258" s="32">
        <f t="shared" ref="AK3258" si="31427">(X3258*AF3258+Y3258*AE3258+Z3258*AF3261+AA3258*AE3261)</f>
        <v>-0.21840948953959294</v>
      </c>
      <c r="AL3258" s="8"/>
      <c r="AM3258" s="29">
        <v>1</v>
      </c>
      <c r="AN3258" s="30">
        <v>0</v>
      </c>
      <c r="AO3258" s="31">
        <v>0</v>
      </c>
      <c r="AP3258" s="32">
        <f t="shared" ref="AP3258:AP3321" si="31428">-1/($AN$8*$B3258)</f>
        <v>-0.1312959183673468</v>
      </c>
      <c r="AR3258" s="29">
        <f t="shared" ref="AR3258" si="31429">AH3258*AM3258+AJ3258*AM3261-AI3258*AN3258-AK3258*AN3261</f>
        <v>0.96579905039370562</v>
      </c>
      <c r="AS3258" s="33">
        <f t="shared" ref="AS3258" si="31430">(AH3258*AN3258+AI3258*AM3258+AJ3258*AN3261+AK3258*AM3261)</f>
        <v>0</v>
      </c>
      <c r="AT3258" s="31">
        <f t="shared" ref="AT3258" si="31431">AH3258*AO3258+AJ3258*AO3261-AI3258*AP3258-AK3258*AP3261</f>
        <v>0</v>
      </c>
      <c r="AU3258" s="32">
        <f t="shared" ref="AU3258" si="31432">(AH3258*AP3258+AI3258*AO3258+AJ3258*AP3261+AK3258*AO3261)</f>
        <v>-0.34521496281934594</v>
      </c>
      <c r="AV3258" s="8"/>
      <c r="AW3258" s="29">
        <v>1</v>
      </c>
      <c r="AX3258" s="33">
        <v>0</v>
      </c>
      <c r="AY3258" s="31">
        <v>0</v>
      </c>
      <c r="AZ3258" s="32">
        <v>0</v>
      </c>
      <c r="BB3258" s="29">
        <f t="shared" ref="BB3258" si="31433">AR3258*AW3258+AT3258*AW3261-AS3258*AX3258-AU3258*AX3261</f>
        <v>0.93166437085188636</v>
      </c>
      <c r="BC3258" s="33">
        <f t="shared" ref="BC3258" si="31434">(AR3258*AX3258+AS3258*AW3258+AT3258*AX3261+AU3258*AW3261)</f>
        <v>0</v>
      </c>
      <c r="BD3258" s="31">
        <f t="shared" ref="BD3258" si="31435">AR3258*AY3258+AT3258*AY3261-AS3258*AZ3258-AU3258*AZ3261</f>
        <v>0</v>
      </c>
      <c r="BE3258" s="32">
        <f t="shared" ref="BE3258" si="31436">(AR3258*AZ3258+AS3258*AY3258+AT3258*AZ3261+AU3258*AY3261)</f>
        <v>-0.34521496281934594</v>
      </c>
      <c r="BF3258" s="8"/>
      <c r="BG3258" s="29">
        <v>1</v>
      </c>
      <c r="BH3258" s="30">
        <v>0</v>
      </c>
      <c r="BI3258" s="31">
        <v>0</v>
      </c>
      <c r="BJ3258" s="32">
        <f t="shared" ref="BJ3258:BJ3321" si="31437">-1/($BH$8*$B3258)</f>
        <v>-4.616666666666662E-2</v>
      </c>
      <c r="BL3258" s="29">
        <f t="shared" ref="BL3258" si="31438">BB3258*BG3258+BD3258*BG3261-BC3258*BH3258-BE3258*BH3261</f>
        <v>0.93166437085188636</v>
      </c>
      <c r="BM3258" s="33">
        <f t="shared" ref="BM3258" si="31439">(BB3258*BH3258+BC3258*BG3258+BD3258*BH3261+BE3258*BG3261)</f>
        <v>0</v>
      </c>
      <c r="BN3258" s="31">
        <f t="shared" ref="BN3258" si="31440">BB3258*BI3258+BD3258*BI3261-BC3258*BJ3258-BE3258*BJ3261</f>
        <v>0</v>
      </c>
      <c r="BO3258" s="32">
        <f t="shared" ref="BO3258" si="31441">(BB3258*BJ3258+BC3258*BI3258+BD3258*BJ3261+BE3258*BI3261)</f>
        <v>-0.38822680127367465</v>
      </c>
      <c r="BP3258" s="8"/>
      <c r="BQ3258" s="34">
        <v>1</v>
      </c>
      <c r="BR3258" s="35">
        <v>0</v>
      </c>
      <c r="BS3258" s="11">
        <v>0</v>
      </c>
      <c r="BT3258" s="36">
        <v>0</v>
      </c>
      <c r="BV3258" s="29">
        <f t="shared" ref="BV3258" si="31442">BL3258*BQ3258+BN3258*BQ3261-BM3258*BR3258-BO3258*BR3261</f>
        <v>0.93166437085188636</v>
      </c>
      <c r="BW3258" s="33">
        <f t="shared" ref="BW3258" si="31443">(BL3258*BR3258+BM3258*BQ3258+BN3258*BR3261+BO3258*BQ3261)</f>
        <v>-0.38822680127367465</v>
      </c>
      <c r="BX3258" s="31">
        <f t="shared" ref="BX3258" si="31444">BL3258*BS3258+BN3258*BS3261-BM3258*BT3258-BO3258*BT3261</f>
        <v>0</v>
      </c>
      <c r="BY3258" s="32">
        <f t="shared" ref="BY3258" si="31445">(BL3258*BT3258+BM3258*BS3258+BN3258*BT3261+BO3258*BS3261)</f>
        <v>-0.38822680127367465</v>
      </c>
      <c r="CA3258" s="37">
        <f t="shared" ref="CA3258" si="31446">20*LOG(((1+$BR$8)/$BR$8)/((BV3258+BV3261)^2+(BW3258+BW3261)^2)^0.5)</f>
        <v>-2.5233465843105211E-3</v>
      </c>
      <c r="CC3258" s="134">
        <f t="shared" ref="CC3258" si="31447">((BV3258^2+BW3258^2)^0.5)/((BV3261^2+BW3261^2)^0.5)</f>
        <v>1.0176922682827942</v>
      </c>
      <c r="CD3258" s="9"/>
      <c r="CE3258" s="38"/>
      <c r="CF3258" s="38"/>
      <c r="CG3258" s="38"/>
      <c r="CH3258" s="38"/>
      <c r="CM3258" s="129">
        <v>8.8000000000000096</v>
      </c>
    </row>
    <row r="3259" spans="2:91" ht="18.600000000000001" customHeight="1" thickBot="1">
      <c r="D3259" s="39"/>
      <c r="G3259" s="40"/>
      <c r="I3259" s="39"/>
      <c r="L3259" s="40"/>
      <c r="N3259" s="39"/>
      <c r="Q3259" s="40"/>
      <c r="S3259" s="39"/>
      <c r="V3259" s="40"/>
      <c r="X3259" s="39"/>
      <c r="AA3259" s="40"/>
      <c r="AC3259" s="39"/>
      <c r="AF3259" s="40"/>
      <c r="AH3259" s="39"/>
      <c r="AK3259" s="40"/>
      <c r="AM3259" s="39"/>
      <c r="AP3259" s="40"/>
      <c r="AR3259" s="39"/>
      <c r="AU3259" s="40"/>
      <c r="AW3259" s="39"/>
      <c r="AZ3259" s="40"/>
      <c r="BB3259" s="39"/>
      <c r="BE3259" s="40"/>
      <c r="BG3259" s="39"/>
      <c r="BJ3259" s="40"/>
      <c r="BL3259" s="39"/>
      <c r="BO3259" s="40"/>
      <c r="BQ3259" s="34"/>
      <c r="BR3259" s="11"/>
      <c r="BS3259" s="11"/>
      <c r="BT3259" s="41"/>
      <c r="BV3259" s="39"/>
      <c r="BY3259" s="40"/>
      <c r="CC3259" s="135"/>
      <c r="CD3259" s="9"/>
      <c r="CE3259" s="38"/>
      <c r="CF3259" s="38"/>
      <c r="CG3259" s="38"/>
      <c r="CH3259" s="38"/>
    </row>
    <row r="3260" spans="2:91" ht="18.600000000000001" customHeight="1" thickBot="1">
      <c r="D3260" s="258" t="s">
        <v>129</v>
      </c>
      <c r="E3260" s="259"/>
      <c r="F3260" s="260" t="s">
        <v>130</v>
      </c>
      <c r="G3260" s="261"/>
      <c r="H3260" s="229"/>
      <c r="I3260" s="258" t="s">
        <v>131</v>
      </c>
      <c r="J3260" s="259"/>
      <c r="K3260" s="260" t="s">
        <v>132</v>
      </c>
      <c r="L3260" s="261"/>
      <c r="N3260" s="253" t="s">
        <v>133</v>
      </c>
      <c r="O3260" s="254"/>
      <c r="P3260" s="255" t="s">
        <v>134</v>
      </c>
      <c r="Q3260" s="256"/>
      <c r="S3260" s="258" t="s">
        <v>135</v>
      </c>
      <c r="T3260" s="259"/>
      <c r="U3260" s="260" t="s">
        <v>136</v>
      </c>
      <c r="V3260" s="261"/>
      <c r="W3260" s="8"/>
      <c r="X3260" s="253" t="s">
        <v>137</v>
      </c>
      <c r="Y3260" s="254"/>
      <c r="Z3260" s="255" t="s">
        <v>138</v>
      </c>
      <c r="AA3260" s="256"/>
      <c r="AB3260" s="8"/>
      <c r="AC3260" s="258" t="s">
        <v>139</v>
      </c>
      <c r="AD3260" s="259"/>
      <c r="AE3260" s="260" t="s">
        <v>140</v>
      </c>
      <c r="AF3260" s="261"/>
      <c r="AG3260" s="8"/>
      <c r="AH3260" s="253" t="s">
        <v>141</v>
      </c>
      <c r="AI3260" s="254"/>
      <c r="AJ3260" s="255" t="s">
        <v>142</v>
      </c>
      <c r="AK3260" s="256"/>
      <c r="AL3260" s="8"/>
      <c r="AM3260" s="258" t="s">
        <v>143</v>
      </c>
      <c r="AN3260" s="259"/>
      <c r="AO3260" s="260" t="s">
        <v>144</v>
      </c>
      <c r="AP3260" s="261"/>
      <c r="AR3260" s="253" t="s">
        <v>145</v>
      </c>
      <c r="AS3260" s="254"/>
      <c r="AT3260" s="255" t="s">
        <v>146</v>
      </c>
      <c r="AU3260" s="256"/>
      <c r="AV3260" s="4"/>
      <c r="AW3260" s="258" t="s">
        <v>147</v>
      </c>
      <c r="AX3260" s="259"/>
      <c r="AY3260" s="260" t="s">
        <v>148</v>
      </c>
      <c r="AZ3260" s="261"/>
      <c r="BA3260" s="8"/>
      <c r="BB3260" s="253" t="s">
        <v>149</v>
      </c>
      <c r="BC3260" s="254"/>
      <c r="BD3260" s="255" t="s">
        <v>150</v>
      </c>
      <c r="BE3260" s="256"/>
      <c r="BF3260" s="4"/>
      <c r="BG3260" s="258" t="s">
        <v>151</v>
      </c>
      <c r="BH3260" s="259"/>
      <c r="BI3260" s="260" t="s">
        <v>152</v>
      </c>
      <c r="BJ3260" s="261"/>
      <c r="BK3260" s="4"/>
      <c r="BL3260" s="253" t="s">
        <v>153</v>
      </c>
      <c r="BM3260" s="254"/>
      <c r="BN3260" s="255" t="s">
        <v>154</v>
      </c>
      <c r="BO3260" s="256"/>
      <c r="BP3260" s="4"/>
      <c r="BQ3260" s="258" t="s">
        <v>155</v>
      </c>
      <c r="BR3260" s="259"/>
      <c r="BS3260" s="260" t="s">
        <v>156</v>
      </c>
      <c r="BT3260" s="261"/>
      <c r="BU3260" s="8"/>
      <c r="BV3260" s="253" t="s">
        <v>157</v>
      </c>
      <c r="BW3260" s="254"/>
      <c r="BX3260" s="255" t="s">
        <v>158</v>
      </c>
      <c r="BY3260" s="256"/>
      <c r="CA3260" s="46" t="s">
        <v>16</v>
      </c>
      <c r="CC3260" s="136" t="s">
        <v>71</v>
      </c>
      <c r="CD3260" s="9"/>
      <c r="CE3260" s="38"/>
      <c r="CF3260" s="38"/>
      <c r="CG3260" s="38"/>
      <c r="CH3260" s="38"/>
    </row>
    <row r="3261" spans="2:91" ht="18.600000000000001" customHeight="1" thickTop="1" thickBot="1">
      <c r="D3261" s="29">
        <v>0</v>
      </c>
      <c r="E3261" s="33">
        <v>0</v>
      </c>
      <c r="F3261" s="31">
        <v>1</v>
      </c>
      <c r="G3261" s="32">
        <v>0</v>
      </c>
      <c r="I3261" s="29">
        <v>0</v>
      </c>
      <c r="J3261" s="33">
        <f t="shared" ref="J3261" si="31448">IF(0=(1-$J$8*$K$8*$B3258^2),10^14,$B3258*$J$8/(1-$J$8*$K$8*$B3258^2))</f>
        <v>-0.13978553842032065</v>
      </c>
      <c r="K3261" s="31">
        <v>1</v>
      </c>
      <c r="L3261" s="32">
        <v>0</v>
      </c>
      <c r="N3261" s="29">
        <f t="shared" ref="N3261" si="31449">D3261*I3258+F3261*I3261-E3261*J3258-G3261*J3261</f>
        <v>0</v>
      </c>
      <c r="O3261" s="33">
        <f t="shared" ref="O3261" si="31450">(D3261*J3258+E3261*I3258+F3261*J3261+G3261*I3261)</f>
        <v>-0.13978553842032065</v>
      </c>
      <c r="P3261" s="31">
        <f t="shared" ref="P3261" si="31451">D3261*K3258+F3261*K3261-E3261*L3258-G3261*L3261</f>
        <v>1</v>
      </c>
      <c r="Q3261" s="32">
        <f t="shared" ref="Q3261" si="31452">(D3261*L3258+E3261*K3258+F3261*L3261+G3261*K3261)</f>
        <v>0</v>
      </c>
      <c r="S3261" s="29">
        <v>0</v>
      </c>
      <c r="T3261" s="33">
        <v>0</v>
      </c>
      <c r="U3261" s="31">
        <v>1</v>
      </c>
      <c r="V3261" s="32">
        <v>0</v>
      </c>
      <c r="X3261" s="29">
        <f t="shared" ref="X3261" si="31453">N3261*S3258+P3261*S3261-O3261*T3258-Q3261*T3261</f>
        <v>0</v>
      </c>
      <c r="Y3261" s="33">
        <f t="shared" ref="Y3261" si="31454">(N3261*T3258+O3261*S3258+P3261*T3261+Q3261*S3261)</f>
        <v>-0.13978553842032065</v>
      </c>
      <c r="Z3261" s="31">
        <f t="shared" ref="Z3261" si="31455">N3261*U3258+P3261*U3261-O3261*V3258-Q3261*V3261</f>
        <v>0.97970462959921656</v>
      </c>
      <c r="AA3261" s="32">
        <f t="shared" ref="AA3261" si="31456">(N3261*V3258+O3261*U3258+P3261*V3261+Q3261*U3261)</f>
        <v>0</v>
      </c>
      <c r="AB3261" s="8"/>
      <c r="AC3261" s="29">
        <v>0</v>
      </c>
      <c r="AD3261" s="33">
        <f t="shared" ref="AD3261" si="31457">IF(0=(1-$AD$8*$AE$8*$B3258^2),10^14,$B3258*$AD$8/(1-$AD$8*$AE$8*$B3258^2))</f>
        <v>-0.10875810964077653</v>
      </c>
      <c r="AE3261" s="31">
        <v>1</v>
      </c>
      <c r="AF3261" s="32">
        <v>0</v>
      </c>
      <c r="AH3261" s="29">
        <f t="shared" ref="AH3261" si="31458">X3261*AC3258+Z3261*AC3261-Y3261*AD3258-AA3261*AD3261</f>
        <v>0</v>
      </c>
      <c r="AI3261" s="33">
        <f t="shared" ref="AI3261" si="31459">(X3261*AD3258+Y3261*AC3258+Z3261*AD3261+AA3261*AC3261)</f>
        <v>-0.2463363619418486</v>
      </c>
      <c r="AJ3261" s="31">
        <f t="shared" ref="AJ3261" si="31460">X3261*AE3258+Z3261*AE3261-Y3261*AF3258-AA3261*AF3261</f>
        <v>0.97970462959921656</v>
      </c>
      <c r="AK3261" s="32">
        <f t="shared" ref="AK3261" si="31461">(X3261*AF3258+Y3261*AE3258+Z3261*AF3261+AA3261*AE3261)</f>
        <v>0</v>
      </c>
      <c r="AL3261" s="8"/>
      <c r="AM3261" s="29">
        <v>0</v>
      </c>
      <c r="AN3261" s="33">
        <v>0</v>
      </c>
      <c r="AO3261" s="31">
        <v>1</v>
      </c>
      <c r="AP3261" s="32">
        <v>0</v>
      </c>
      <c r="AR3261" s="29">
        <f t="shared" ref="AR3261" si="31462">AH3261*AM3258+AJ3261*AM3261-AI3261*AN3258-AK3261*AN3261</f>
        <v>0</v>
      </c>
      <c r="AS3261" s="33">
        <f t="shared" ref="AS3261" si="31463">(AH3261*AN3258+AI3261*AM3258+AJ3261*AN3261+AK3261*AM3261)</f>
        <v>-0.2463363619418486</v>
      </c>
      <c r="AT3261" s="31">
        <f t="shared" ref="AT3261" si="31464">AH3261*AO3258+AJ3261*AO3261-AI3261*AP3258-AK3261*AP3261</f>
        <v>0.94736167073079036</v>
      </c>
      <c r="AU3261" s="32">
        <f t="shared" ref="AU3261" si="31465">(AH3261*AP3258+AI3261*AO3258+AJ3261*AP3261+AK3261*AO3261)</f>
        <v>0</v>
      </c>
      <c r="AV3261" s="8"/>
      <c r="AW3261" s="29">
        <v>0</v>
      </c>
      <c r="AX3261" s="33">
        <f t="shared" ref="AX3261" si="31466">IF(0=(1-$AX$8*$AY$8*$B3258^2),10^14,$B3258*$AX$8/(1-$AX$8*$AY$8*$B3258^2))</f>
        <v>-9.887949022557932E-2</v>
      </c>
      <c r="AY3261" s="31">
        <v>1</v>
      </c>
      <c r="AZ3261" s="32">
        <v>0</v>
      </c>
      <c r="BB3261" s="29">
        <f t="shared" ref="BB3261" si="31467">AR3261*AW3258+AT3261*AW3261-AS3261*AX3258-AU3261*AX3261</f>
        <v>0</v>
      </c>
      <c r="BC3261" s="33">
        <f t="shared" ref="BC3261" si="31468">(AR3261*AX3258+AS3261*AW3258+AT3261*AX3261+AU3261*AW3261)</f>
        <v>-0.34001100100296228</v>
      </c>
      <c r="BD3261" s="31">
        <f t="shared" ref="BD3261" si="31469">AR3261*AY3258+AT3261*AY3261-AS3261*AZ3258-AU3261*AZ3261</f>
        <v>0.94736167073079036</v>
      </c>
      <c r="BE3261" s="32">
        <f t="shared" ref="BE3261" si="31470">(AR3261*AZ3258+AS3261*AY3258+AT3261*AZ3261+AU3261*AY3261)</f>
        <v>0</v>
      </c>
      <c r="BF3261" s="8"/>
      <c r="BG3261" s="29">
        <v>0</v>
      </c>
      <c r="BH3261" s="33">
        <v>0</v>
      </c>
      <c r="BI3261" s="31">
        <v>1</v>
      </c>
      <c r="BJ3261" s="32">
        <v>0</v>
      </c>
      <c r="BL3261" s="29">
        <f t="shared" ref="BL3261" si="31471">BB3261*BG3258+BD3261*BG3261-BC3261*BH3258-BE3261*BH3261</f>
        <v>0</v>
      </c>
      <c r="BM3261" s="33">
        <f t="shared" ref="BM3261" si="31472">(BB3261*BH3258+BC3261*BG3258+BD3261*BH3261+BE3261*BG3261)</f>
        <v>-0.34001100100296228</v>
      </c>
      <c r="BN3261" s="31">
        <f t="shared" ref="BN3261" si="31473">BB3261*BI3258+BD3261*BI3261-BC3261*BJ3258-BE3261*BJ3261</f>
        <v>0.93166449618448699</v>
      </c>
      <c r="BO3261" s="32">
        <f t="shared" ref="BO3261" si="31474">(BB3261*BJ3258+BC3261*BI3258+BD3261*BJ3261+BE3261*BI3261)</f>
        <v>0</v>
      </c>
      <c r="BP3261" s="8"/>
      <c r="BQ3261" s="19">
        <f t="shared" ref="BQ3261:BQ3324" si="31475">1/$BR$8</f>
        <v>1</v>
      </c>
      <c r="BR3261" s="47">
        <v>0</v>
      </c>
      <c r="BS3261" s="48">
        <v>1</v>
      </c>
      <c r="BT3261" s="49">
        <v>0</v>
      </c>
      <c r="BV3261" s="29">
        <f t="shared" ref="BV3261" si="31476">BL3261*BQ3258+BN3261*BQ3261-BM3261*BR3258-BO3261*BR3261</f>
        <v>0.93166449618448699</v>
      </c>
      <c r="BW3261" s="33">
        <f t="shared" ref="BW3261" si="31477">(BL3261*BR3258+BM3261*BQ3258+BN3261*BR3261+BO3261*BQ3261)</f>
        <v>-0.34001100100296228</v>
      </c>
      <c r="BX3261" s="31">
        <f t="shared" ref="BX3261" si="31478">BL3261*BS3258+BN3261*BS3261-BM3261*BT3258-BO3261*BT3261</f>
        <v>0.93166449618448699</v>
      </c>
      <c r="BY3261" s="32">
        <f t="shared" ref="BY3261" si="31479">(BL3261*BT3258+BM3261*BS3258+BN3261*BT3261+BO3261*BS3261)</f>
        <v>0</v>
      </c>
      <c r="CA3261" s="50">
        <f t="shared" ref="CA3261" si="31480">(180/PI())*ATAN(-1*(BW3258+BW3261)/(BV3258+BV3261))</f>
        <v>21.346862021768811</v>
      </c>
      <c r="CC3261" s="137">
        <f t="shared" ref="CC3261" si="31481">20*LOG(((1-(10^(CA3258/20)^2)*(1-((1-CC3258)/(1+CC3258))^2))^0.5))</f>
        <v>-31.819745646701616</v>
      </c>
      <c r="CD3261" s="9"/>
      <c r="CE3261" s="38"/>
      <c r="CF3261" s="38"/>
      <c r="CG3261" s="38"/>
      <c r="CH3261" s="38"/>
    </row>
    <row r="3262" spans="2:91" ht="18.600000000000001" customHeight="1">
      <c r="CC3262" s="42"/>
    </row>
    <row r="3263" spans="2:91" ht="18.600000000000001" customHeight="1" thickBot="1">
      <c r="E3263" s="22" t="s">
        <v>4</v>
      </c>
      <c r="J3263" s="22" t="s">
        <v>5</v>
      </c>
      <c r="O3263" s="22" t="s">
        <v>6</v>
      </c>
      <c r="T3263" s="22" t="s">
        <v>7</v>
      </c>
      <c r="Y3263" s="22" t="s">
        <v>8</v>
      </c>
      <c r="AD3263" s="22" t="s">
        <v>65</v>
      </c>
      <c r="AI3263" s="22" t="s">
        <v>9</v>
      </c>
      <c r="AN3263" s="22" t="s">
        <v>66</v>
      </c>
      <c r="AS3263" s="22" t="s">
        <v>51</v>
      </c>
      <c r="AX3263" s="22" t="s">
        <v>67</v>
      </c>
      <c r="BC3263" s="22" t="s">
        <v>52</v>
      </c>
      <c r="BH3263" s="22" t="s">
        <v>68</v>
      </c>
      <c r="BM3263" s="22" t="s">
        <v>63</v>
      </c>
      <c r="BQ3263" s="23" t="s">
        <v>69</v>
      </c>
      <c r="BR3263" s="23"/>
      <c r="BS3263" s="24"/>
      <c r="BT3263" s="24"/>
      <c r="BU3263" s="24"/>
      <c r="BW3263" s="22" t="s">
        <v>64</v>
      </c>
    </row>
    <row r="3264" spans="2:91" ht="18.600000000000001" customHeight="1" thickBot="1">
      <c r="D3264" s="249" t="s">
        <v>103</v>
      </c>
      <c r="E3264" s="250"/>
      <c r="F3264" s="251" t="s">
        <v>104</v>
      </c>
      <c r="G3264" s="252"/>
      <c r="H3264" s="229"/>
      <c r="I3264" s="253" t="s">
        <v>11</v>
      </c>
      <c r="J3264" s="254"/>
      <c r="K3264" s="255" t="s">
        <v>12</v>
      </c>
      <c r="L3264" s="256"/>
      <c r="M3264" s="24"/>
      <c r="N3264" s="253" t="s">
        <v>105</v>
      </c>
      <c r="O3264" s="254"/>
      <c r="P3264" s="255" t="s">
        <v>106</v>
      </c>
      <c r="Q3264" s="256"/>
      <c r="R3264" s="24"/>
      <c r="S3264" s="249" t="s">
        <v>107</v>
      </c>
      <c r="T3264" s="250"/>
      <c r="U3264" s="251" t="s">
        <v>108</v>
      </c>
      <c r="V3264" s="252"/>
      <c r="W3264" s="8"/>
      <c r="X3264" s="253" t="s">
        <v>109</v>
      </c>
      <c r="Y3264" s="254"/>
      <c r="Z3264" s="255" t="s">
        <v>110</v>
      </c>
      <c r="AA3264" s="256"/>
      <c r="AB3264" s="8"/>
      <c r="AC3264" s="253" t="s">
        <v>111</v>
      </c>
      <c r="AD3264" s="254"/>
      <c r="AE3264" s="255" t="s">
        <v>14</v>
      </c>
      <c r="AF3264" s="256"/>
      <c r="AG3264" s="8"/>
      <c r="AH3264" s="253" t="s">
        <v>112</v>
      </c>
      <c r="AI3264" s="254"/>
      <c r="AJ3264" s="255" t="s">
        <v>113</v>
      </c>
      <c r="AK3264" s="256"/>
      <c r="AL3264" s="8"/>
      <c r="AM3264" s="249" t="s">
        <v>114</v>
      </c>
      <c r="AN3264" s="250"/>
      <c r="AO3264" s="251" t="s">
        <v>115</v>
      </c>
      <c r="AP3264" s="252"/>
      <c r="AQ3264" s="24"/>
      <c r="AR3264" s="253" t="s">
        <v>116</v>
      </c>
      <c r="AS3264" s="254"/>
      <c r="AT3264" s="255" t="s">
        <v>13</v>
      </c>
      <c r="AU3264" s="256"/>
      <c r="AV3264" s="4"/>
      <c r="AW3264" s="253" t="s">
        <v>117</v>
      </c>
      <c r="AX3264" s="254"/>
      <c r="AY3264" s="255" t="s">
        <v>118</v>
      </c>
      <c r="AZ3264" s="256"/>
      <c r="BA3264" s="8"/>
      <c r="BB3264" s="253" t="s">
        <v>119</v>
      </c>
      <c r="BC3264" s="254"/>
      <c r="BD3264" s="255" t="s">
        <v>120</v>
      </c>
      <c r="BE3264" s="256"/>
      <c r="BF3264" s="4"/>
      <c r="BG3264" s="249" t="s">
        <v>121</v>
      </c>
      <c r="BH3264" s="250"/>
      <c r="BI3264" s="251" t="s">
        <v>122</v>
      </c>
      <c r="BJ3264" s="252"/>
      <c r="BK3264" s="4"/>
      <c r="BL3264" s="253" t="s">
        <v>123</v>
      </c>
      <c r="BM3264" s="254"/>
      <c r="BN3264" s="255" t="s">
        <v>124</v>
      </c>
      <c r="BO3264" s="256"/>
      <c r="BP3264" s="4"/>
      <c r="BQ3264" s="253" t="s">
        <v>125</v>
      </c>
      <c r="BR3264" s="254"/>
      <c r="BS3264" s="255" t="s">
        <v>126</v>
      </c>
      <c r="BT3264" s="256"/>
      <c r="BU3264" s="8"/>
      <c r="BV3264" s="253" t="s">
        <v>127</v>
      </c>
      <c r="BW3264" s="254"/>
      <c r="BX3264" s="255" t="s">
        <v>128</v>
      </c>
      <c r="BY3264" s="256"/>
      <c r="CA3264" s="27" t="s">
        <v>15</v>
      </c>
      <c r="CC3264" s="133" t="s">
        <v>70</v>
      </c>
      <c r="CD3264" s="9"/>
      <c r="CE3264" s="38"/>
      <c r="CF3264" s="38"/>
      <c r="CG3264" s="38"/>
      <c r="CH3264" s="38"/>
    </row>
    <row r="3265" spans="2:91" ht="18.600000000000001" customHeight="1" thickTop="1" thickBot="1">
      <c r="B3265" s="129">
        <v>8.8400000000000105</v>
      </c>
      <c r="D3265" s="29">
        <v>1</v>
      </c>
      <c r="E3265" s="30">
        <v>0</v>
      </c>
      <c r="F3265" s="31">
        <v>0</v>
      </c>
      <c r="G3265" s="32">
        <f t="shared" ref="G3265:G3328" si="31482">-1/($E$8*$B3265)</f>
        <v>-7.4567873303167345E-2</v>
      </c>
      <c r="I3265" s="29">
        <v>1</v>
      </c>
      <c r="J3265" s="33">
        <v>0</v>
      </c>
      <c r="K3265" s="31">
        <v>0</v>
      </c>
      <c r="L3265" s="32">
        <v>0</v>
      </c>
      <c r="N3265" s="29">
        <f t="shared" ref="N3265" si="31483">D3265*I3265+F3265*I3268-E3265*J3265-G3265*J3268</f>
        <v>0.98960016543449536</v>
      </c>
      <c r="O3265" s="33">
        <f t="shared" ref="O3265" si="31484">(D3265*J3265+E3265*I3265+F3265*J3268+G3265*I3268)</f>
        <v>0</v>
      </c>
      <c r="P3265" s="31">
        <f t="shared" ref="P3265" si="31485">D3265*K3265+F3265*K3268-E3265*L3265-G3265*L3268</f>
        <v>0</v>
      </c>
      <c r="Q3265" s="32">
        <f t="shared" ref="Q3265" si="31486">(D3265*L3265+E3265*K3265+F3265*L3268+G3265*K3268)</f>
        <v>-7.4567873303167345E-2</v>
      </c>
      <c r="S3265" s="29">
        <v>1</v>
      </c>
      <c r="T3265" s="30">
        <v>0</v>
      </c>
      <c r="U3265" s="31">
        <v>0</v>
      </c>
      <c r="V3265" s="32">
        <f t="shared" ref="V3265:V3328" si="31487">-1/($T$8*$B3265)</f>
        <v>-0.1448608597285066</v>
      </c>
      <c r="X3265" s="29">
        <f t="shared" ref="X3265" si="31488">N3265*S3265+P3265*S3268-O3265*T3265-Q3265*T3268</f>
        <v>0.98960016543449536</v>
      </c>
      <c r="Y3265" s="33">
        <f t="shared" ref="Y3265" si="31489">(N3265*T3265+O3265*S3265+P3265*T3268+Q3265*S3268)</f>
        <v>0</v>
      </c>
      <c r="Z3265" s="31">
        <f t="shared" ref="Z3265" si="31490">N3265*U3265+P3265*U3268-O3265*V3265-Q3265*V3268</f>
        <v>0</v>
      </c>
      <c r="AA3265" s="32">
        <f t="shared" ref="AA3265" si="31491">(N3265*V3265+O3265*U3265+P3265*V3268+Q3265*U3268)</f>
        <v>-0.21792220405548068</v>
      </c>
      <c r="AB3265" s="8"/>
      <c r="AC3265" s="29">
        <v>1</v>
      </c>
      <c r="AD3265" s="33">
        <v>0</v>
      </c>
      <c r="AE3265" s="31">
        <v>0</v>
      </c>
      <c r="AF3265" s="32">
        <v>0</v>
      </c>
      <c r="AH3265" s="29">
        <f t="shared" ref="AH3265" si="31492">X3265*AC3265+Z3265*AC3268-Y3265*AD3265-AA3265*AD3268</f>
        <v>0.96595376659710686</v>
      </c>
      <c r="AI3265" s="33">
        <f t="shared" ref="AI3265" si="31493">(X3265*AD3265+Y3265*AC3265+Z3265*AD3268+AA3265*AC3268)</f>
        <v>0</v>
      </c>
      <c r="AJ3265" s="31">
        <f t="shared" ref="AJ3265" si="31494">X3265*AE3265+Z3265*AE3268-Y3265*AF3265-AA3265*AF3268</f>
        <v>0</v>
      </c>
      <c r="AK3265" s="32">
        <f t="shared" ref="AK3265" si="31495">(X3265*AF3265+Y3265*AE3265+Z3265*AF3268+AA3265*AE3268)</f>
        <v>-0.21792220405548068</v>
      </c>
      <c r="AL3265" s="8"/>
      <c r="AM3265" s="29">
        <v>1</v>
      </c>
      <c r="AN3265" s="30">
        <v>0</v>
      </c>
      <c r="AO3265" s="31">
        <v>0</v>
      </c>
      <c r="AP3265" s="32">
        <f t="shared" ref="AP3265:AP3328" si="31496">-1/($AN$8*$B3265)</f>
        <v>-0.13099886877828038</v>
      </c>
      <c r="AR3265" s="29">
        <f t="shared" ref="AR3265" si="31497">AH3265*AM3265+AJ3265*AM3268-AI3265*AN3265-AK3265*AN3268</f>
        <v>0.96595376659710686</v>
      </c>
      <c r="AS3265" s="33">
        <f t="shared" ref="AS3265" si="31498">(AH3265*AN3265+AI3265*AM3265+AJ3265*AN3268+AK3265*AM3268)</f>
        <v>0</v>
      </c>
      <c r="AT3265" s="31">
        <f t="shared" ref="AT3265" si="31499">AH3265*AO3265+AJ3265*AO3268-AI3265*AP3265-AK3265*AP3268</f>
        <v>0</v>
      </c>
      <c r="AU3265" s="32">
        <f t="shared" ref="AU3265" si="31500">(AH3265*AP3265+AI3265*AO3265+AJ3265*AP3268+AK3265*AO3268)</f>
        <v>-0.34446105477182076</v>
      </c>
      <c r="AV3265" s="8"/>
      <c r="AW3265" s="29">
        <v>1</v>
      </c>
      <c r="AX3265" s="33">
        <v>0</v>
      </c>
      <c r="AY3265" s="31">
        <v>0</v>
      </c>
      <c r="AZ3265" s="32">
        <v>0</v>
      </c>
      <c r="BB3265" s="29">
        <f t="shared" ref="BB3265" si="31501">AR3265*AW3265+AT3265*AW3268-AS3265*AX3265-AU3265*AX3268</f>
        <v>0.93197152036817099</v>
      </c>
      <c r="BC3265" s="33">
        <f t="shared" ref="BC3265" si="31502">(AR3265*AX3265+AS3265*AW3265+AT3265*AX3268+AU3265*AW3268)</f>
        <v>0</v>
      </c>
      <c r="BD3265" s="31">
        <f t="shared" ref="BD3265" si="31503">AR3265*AY3265+AT3265*AY3268-AS3265*AZ3265-AU3265*AZ3268</f>
        <v>0</v>
      </c>
      <c r="BE3265" s="32">
        <f t="shared" ref="BE3265" si="31504">(AR3265*AZ3265+AS3265*AY3265+AT3265*AZ3268+AU3265*AY3268)</f>
        <v>-0.34446105477182076</v>
      </c>
      <c r="BF3265" s="8"/>
      <c r="BG3265" s="29">
        <v>1</v>
      </c>
      <c r="BH3265" s="30">
        <v>0</v>
      </c>
      <c r="BI3265" s="31">
        <v>0</v>
      </c>
      <c r="BJ3265" s="32">
        <f t="shared" ref="BJ3265:BJ3328" si="31505">-1/($BH$8*$B3265)</f>
        <v>-4.6062217194570078E-2</v>
      </c>
      <c r="BL3265" s="29">
        <f t="shared" ref="BL3265" si="31506">BB3265*BG3265+BD3265*BG3268-BC3265*BH3265-BE3265*BH3268</f>
        <v>0.93197152036817099</v>
      </c>
      <c r="BM3265" s="33">
        <f t="shared" ref="BM3265" si="31507">(BB3265*BH3265+BC3265*BG3265+BD3265*BH3268+BE3265*BG3268)</f>
        <v>0</v>
      </c>
      <c r="BN3265" s="31">
        <f t="shared" ref="BN3265" si="31508">BB3265*BI3265+BD3265*BI3268-BC3265*BJ3265-BE3265*BJ3268</f>
        <v>0</v>
      </c>
      <c r="BO3265" s="32">
        <f t="shared" ref="BO3265" si="31509">(BB3265*BJ3265+BC3265*BI3265+BD3265*BJ3268+BE3265*BI3268)</f>
        <v>-0.38738972936217314</v>
      </c>
      <c r="BP3265" s="8"/>
      <c r="BQ3265" s="34">
        <v>1</v>
      </c>
      <c r="BR3265" s="35">
        <v>0</v>
      </c>
      <c r="BS3265" s="11">
        <v>0</v>
      </c>
      <c r="BT3265" s="36">
        <v>0</v>
      </c>
      <c r="BV3265" s="29">
        <f t="shared" ref="BV3265" si="31510">BL3265*BQ3265+BN3265*BQ3268-BM3265*BR3265-BO3265*BR3268</f>
        <v>0.93197152036817099</v>
      </c>
      <c r="BW3265" s="33">
        <f t="shared" ref="BW3265" si="31511">(BL3265*BR3265+BM3265*BQ3265+BN3265*BR3268+BO3265*BQ3268)</f>
        <v>-0.38738972936217314</v>
      </c>
      <c r="BX3265" s="31">
        <f t="shared" ref="BX3265" si="31512">BL3265*BS3265+BN3265*BS3268-BM3265*BT3265-BO3265*BT3268</f>
        <v>0</v>
      </c>
      <c r="BY3265" s="32">
        <f t="shared" ref="BY3265" si="31513">(BL3265*BT3265+BM3265*BS3265+BN3265*BT3268+BO3265*BS3268)</f>
        <v>-0.38738972936217314</v>
      </c>
      <c r="CA3265" s="37">
        <f t="shared" ref="CA3265" si="31514">20*LOG(((1+$BR$8)/$BR$8)/((BV3265+BV3268)^2+(BW3265+BW3268)^2)^0.5)</f>
        <v>-2.5135045883066796E-3</v>
      </c>
      <c r="CC3265" s="134">
        <f t="shared" ref="CC3265" si="31515">((BV3265^2+BW3265^2)^0.5)/((BV3268^2+BW3268^2)^0.5)</f>
        <v>1.0176188383639555</v>
      </c>
      <c r="CD3265" s="9"/>
      <c r="CE3265" s="38"/>
      <c r="CF3265" s="38"/>
      <c r="CG3265" s="38"/>
      <c r="CH3265" s="38"/>
      <c r="CM3265" s="129">
        <v>8.8200000000000092</v>
      </c>
    </row>
    <row r="3266" spans="2:91" ht="18.600000000000001" customHeight="1" thickBot="1">
      <c r="D3266" s="39"/>
      <c r="G3266" s="40"/>
      <c r="I3266" s="39"/>
      <c r="L3266" s="40"/>
      <c r="N3266" s="39"/>
      <c r="Q3266" s="40"/>
      <c r="S3266" s="39"/>
      <c r="V3266" s="40"/>
      <c r="X3266" s="39"/>
      <c r="AA3266" s="40"/>
      <c r="AC3266" s="39"/>
      <c r="AF3266" s="40"/>
      <c r="AH3266" s="39"/>
      <c r="AK3266" s="40"/>
      <c r="AM3266" s="39"/>
      <c r="AP3266" s="40"/>
      <c r="AR3266" s="39"/>
      <c r="AU3266" s="40"/>
      <c r="AW3266" s="39"/>
      <c r="AZ3266" s="40"/>
      <c r="BB3266" s="39"/>
      <c r="BE3266" s="40"/>
      <c r="BG3266" s="39"/>
      <c r="BJ3266" s="40"/>
      <c r="BL3266" s="39"/>
      <c r="BO3266" s="40"/>
      <c r="BQ3266" s="34"/>
      <c r="BR3266" s="11"/>
      <c r="BS3266" s="11"/>
      <c r="BT3266" s="41"/>
      <c r="BV3266" s="39"/>
      <c r="BY3266" s="40"/>
      <c r="CC3266" s="135"/>
      <c r="CD3266" s="9"/>
      <c r="CE3266" s="38"/>
      <c r="CF3266" s="38"/>
      <c r="CG3266" s="38"/>
      <c r="CH3266" s="38"/>
    </row>
    <row r="3267" spans="2:91" ht="18.600000000000001" customHeight="1" thickBot="1">
      <c r="D3267" s="258" t="s">
        <v>129</v>
      </c>
      <c r="E3267" s="259"/>
      <c r="F3267" s="260" t="s">
        <v>130</v>
      </c>
      <c r="G3267" s="261"/>
      <c r="H3267" s="229"/>
      <c r="I3267" s="258" t="s">
        <v>131</v>
      </c>
      <c r="J3267" s="259"/>
      <c r="K3267" s="260" t="s">
        <v>132</v>
      </c>
      <c r="L3267" s="261"/>
      <c r="N3267" s="253" t="s">
        <v>133</v>
      </c>
      <c r="O3267" s="254"/>
      <c r="P3267" s="255" t="s">
        <v>134</v>
      </c>
      <c r="Q3267" s="256"/>
      <c r="S3267" s="258" t="s">
        <v>135</v>
      </c>
      <c r="T3267" s="259"/>
      <c r="U3267" s="260" t="s">
        <v>136</v>
      </c>
      <c r="V3267" s="261"/>
      <c r="W3267" s="8"/>
      <c r="X3267" s="253" t="s">
        <v>137</v>
      </c>
      <c r="Y3267" s="254"/>
      <c r="Z3267" s="255" t="s">
        <v>138</v>
      </c>
      <c r="AA3267" s="256"/>
      <c r="AB3267" s="8"/>
      <c r="AC3267" s="258" t="s">
        <v>139</v>
      </c>
      <c r="AD3267" s="259"/>
      <c r="AE3267" s="260" t="s">
        <v>140</v>
      </c>
      <c r="AF3267" s="261"/>
      <c r="AG3267" s="8"/>
      <c r="AH3267" s="253" t="s">
        <v>141</v>
      </c>
      <c r="AI3267" s="254"/>
      <c r="AJ3267" s="255" t="s">
        <v>142</v>
      </c>
      <c r="AK3267" s="256"/>
      <c r="AL3267" s="8"/>
      <c r="AM3267" s="258" t="s">
        <v>143</v>
      </c>
      <c r="AN3267" s="259"/>
      <c r="AO3267" s="260" t="s">
        <v>144</v>
      </c>
      <c r="AP3267" s="261"/>
      <c r="AR3267" s="253" t="s">
        <v>145</v>
      </c>
      <c r="AS3267" s="254"/>
      <c r="AT3267" s="255" t="s">
        <v>146</v>
      </c>
      <c r="AU3267" s="256"/>
      <c r="AV3267" s="4"/>
      <c r="AW3267" s="258" t="s">
        <v>147</v>
      </c>
      <c r="AX3267" s="259"/>
      <c r="AY3267" s="260" t="s">
        <v>148</v>
      </c>
      <c r="AZ3267" s="261"/>
      <c r="BA3267" s="8"/>
      <c r="BB3267" s="253" t="s">
        <v>149</v>
      </c>
      <c r="BC3267" s="254"/>
      <c r="BD3267" s="255" t="s">
        <v>150</v>
      </c>
      <c r="BE3267" s="256"/>
      <c r="BF3267" s="4"/>
      <c r="BG3267" s="258" t="s">
        <v>151</v>
      </c>
      <c r="BH3267" s="259"/>
      <c r="BI3267" s="260" t="s">
        <v>152</v>
      </c>
      <c r="BJ3267" s="261"/>
      <c r="BK3267" s="4"/>
      <c r="BL3267" s="253" t="s">
        <v>153</v>
      </c>
      <c r="BM3267" s="254"/>
      <c r="BN3267" s="255" t="s">
        <v>154</v>
      </c>
      <c r="BO3267" s="256"/>
      <c r="BP3267" s="4"/>
      <c r="BQ3267" s="258" t="s">
        <v>155</v>
      </c>
      <c r="BR3267" s="259"/>
      <c r="BS3267" s="260" t="s">
        <v>156</v>
      </c>
      <c r="BT3267" s="261"/>
      <c r="BU3267" s="8"/>
      <c r="BV3267" s="253" t="s">
        <v>157</v>
      </c>
      <c r="BW3267" s="254"/>
      <c r="BX3267" s="255" t="s">
        <v>158</v>
      </c>
      <c r="BY3267" s="256"/>
      <c r="CA3267" s="46" t="s">
        <v>16</v>
      </c>
      <c r="CC3267" s="136" t="s">
        <v>71</v>
      </c>
      <c r="CD3267" s="9"/>
      <c r="CE3267" s="38"/>
      <c r="CF3267" s="38"/>
      <c r="CG3267" s="38"/>
      <c r="CH3267" s="38"/>
    </row>
    <row r="3268" spans="2:91" ht="18.600000000000001" customHeight="1" thickTop="1" thickBot="1">
      <c r="D3268" s="29">
        <v>0</v>
      </c>
      <c r="E3268" s="33">
        <v>0</v>
      </c>
      <c r="F3268" s="31">
        <v>1</v>
      </c>
      <c r="G3268" s="32">
        <v>0</v>
      </c>
      <c r="I3268" s="29">
        <v>0</v>
      </c>
      <c r="J3268" s="33">
        <f t="shared" ref="J3268" si="31516">IF(0=(1-$J$8*$K$8*$B3265^2),10^14,$B3265*$J$8/(1-$J$8*$K$8*$B3265^2))</f>
        <v>-0.13946803234179053</v>
      </c>
      <c r="K3268" s="31">
        <v>1</v>
      </c>
      <c r="L3268" s="32">
        <v>0</v>
      </c>
      <c r="N3268" s="29">
        <f t="shared" ref="N3268" si="31517">D3268*I3265+F3268*I3268-E3268*J3265-G3268*J3268</f>
        <v>0</v>
      </c>
      <c r="O3268" s="33">
        <f t="shared" ref="O3268" si="31518">(D3268*J3265+E3268*I3265+F3268*J3268+G3268*I3268)</f>
        <v>-0.13946803234179053</v>
      </c>
      <c r="P3268" s="31">
        <f t="shared" ref="P3268" si="31519">D3268*K3265+F3268*K3268-E3268*L3265-G3268*L3268</f>
        <v>1</v>
      </c>
      <c r="Q3268" s="32">
        <f t="shared" ref="Q3268" si="31520">(D3268*L3265+E3268*K3265+F3268*L3268+G3268*K3268)</f>
        <v>0</v>
      </c>
      <c r="S3268" s="29">
        <v>0</v>
      </c>
      <c r="T3268" s="33">
        <v>0</v>
      </c>
      <c r="U3268" s="31">
        <v>1</v>
      </c>
      <c r="V3268" s="32">
        <v>0</v>
      </c>
      <c r="X3268" s="29">
        <f t="shared" ref="X3268" si="31521">N3268*S3265+P3268*S3268-O3268*T3265-Q3268*T3268</f>
        <v>0</v>
      </c>
      <c r="Y3268" s="33">
        <f t="shared" ref="Y3268" si="31522">(N3268*T3265+O3268*S3265+P3268*T3268+Q3268*S3268)</f>
        <v>-0.13946803234179053</v>
      </c>
      <c r="Z3268" s="31">
        <f t="shared" ref="Z3268" si="31523">N3268*U3265+P3268*U3268-O3268*V3265-Q3268*V3268</f>
        <v>0.97979654093032509</v>
      </c>
      <c r="AA3268" s="32">
        <f t="shared" ref="AA3268" si="31524">(N3268*V3265+O3268*U3265+P3268*V3268+Q3268*U3268)</f>
        <v>0</v>
      </c>
      <c r="AB3268" s="8"/>
      <c r="AC3268" s="29">
        <v>0</v>
      </c>
      <c r="AD3268" s="33">
        <f t="shared" ref="AD3268" si="31525">IF(0=(1-$AD$8*$AE$8*$B3265^2),10^14,$B3265*$AD$8/(1-$AD$8*$AE$8*$B3265^2))</f>
        <v>-0.10850844199138347</v>
      </c>
      <c r="AE3268" s="31">
        <v>1</v>
      </c>
      <c r="AF3268" s="32">
        <v>0</v>
      </c>
      <c r="AH3268" s="29">
        <f t="shared" ref="AH3268" si="31526">X3268*AC3265+Z3268*AC3268-Y3268*AD3265-AA3268*AD3268</f>
        <v>0</v>
      </c>
      <c r="AI3268" s="33">
        <f t="shared" ref="AI3268" si="31527">(X3268*AD3265+Y3268*AC3265+Z3268*AD3268+AA3268*AC3268)</f>
        <v>-0.2457842284666869</v>
      </c>
      <c r="AJ3268" s="31">
        <f t="shared" ref="AJ3268" si="31528">X3268*AE3265+Z3268*AE3268-Y3268*AF3265-AA3268*AF3268</f>
        <v>0.97979654093032509</v>
      </c>
      <c r="AK3268" s="32">
        <f t="shared" ref="AK3268" si="31529">(X3268*AF3265+Y3268*AE3265+Z3268*AF3268+AA3268*AE3268)</f>
        <v>0</v>
      </c>
      <c r="AL3268" s="8"/>
      <c r="AM3268" s="29">
        <v>0</v>
      </c>
      <c r="AN3268" s="33">
        <v>0</v>
      </c>
      <c r="AO3268" s="31">
        <v>1</v>
      </c>
      <c r="AP3268" s="32">
        <v>0</v>
      </c>
      <c r="AR3268" s="29">
        <f t="shared" ref="AR3268" si="31530">AH3268*AM3265+AJ3268*AM3268-AI3268*AN3265-AK3268*AN3268</f>
        <v>0</v>
      </c>
      <c r="AS3268" s="33">
        <f t="shared" ref="AS3268" si="31531">(AH3268*AN3265+AI3268*AM3265+AJ3268*AN3268+AK3268*AM3268)</f>
        <v>-0.2457842284666869</v>
      </c>
      <c r="AT3268" s="31">
        <f t="shared" ref="AT3268" si="31532">AH3268*AO3265+AJ3268*AO3268-AI3268*AP3265-AK3268*AP3268</f>
        <v>0.94759908503764667</v>
      </c>
      <c r="AU3268" s="32">
        <f t="shared" ref="AU3268" si="31533">(AH3268*AP3265+AI3268*AO3265+AJ3268*AP3268+AK3268*AO3268)</f>
        <v>0</v>
      </c>
      <c r="AV3268" s="8"/>
      <c r="AW3268" s="29">
        <v>0</v>
      </c>
      <c r="AX3268" s="33">
        <f t="shared" ref="AX3268" si="31534">IF(0=(1-$AX$8*$AY$8*$B3265^2),10^14,$B3265*$AX$8/(1-$AX$8*$AY$8*$B3265^2))</f>
        <v>-9.8653376798856177E-2</v>
      </c>
      <c r="AY3268" s="31">
        <v>1</v>
      </c>
      <c r="AZ3268" s="32">
        <v>0</v>
      </c>
      <c r="BB3268" s="29">
        <f t="shared" ref="BB3268" si="31535">AR3268*AW3265+AT3268*AW3268-AS3268*AX3265-AU3268*AX3268</f>
        <v>0</v>
      </c>
      <c r="BC3268" s="33">
        <f t="shared" ref="BC3268" si="31536">(AR3268*AX3265+AS3268*AW3265+AT3268*AX3268+AU3268*AW3268)</f>
        <v>-0.3392680780571572</v>
      </c>
      <c r="BD3268" s="31">
        <f t="shared" ref="BD3268" si="31537">AR3268*AY3265+AT3268*AY3268-AS3268*AZ3265-AU3268*AZ3268</f>
        <v>0.94759908503764667</v>
      </c>
      <c r="BE3268" s="32">
        <f t="shared" ref="BE3268" si="31538">(AR3268*AZ3265+AS3268*AY3265+AT3268*AZ3268+AU3268*AY3268)</f>
        <v>0</v>
      </c>
      <c r="BF3268" s="8"/>
      <c r="BG3268" s="29">
        <v>0</v>
      </c>
      <c r="BH3268" s="33">
        <v>0</v>
      </c>
      <c r="BI3268" s="31">
        <v>1</v>
      </c>
      <c r="BJ3268" s="32">
        <v>0</v>
      </c>
      <c r="BL3268" s="29">
        <f t="shared" ref="BL3268" si="31539">BB3268*BG3265+BD3268*BG3268-BC3268*BH3265-BE3268*BH3268</f>
        <v>0</v>
      </c>
      <c r="BM3268" s="33">
        <f t="shared" ref="BM3268" si="31540">(BB3268*BH3265+BC3268*BG3265+BD3268*BH3268+BE3268*BG3268)</f>
        <v>-0.3392680780571572</v>
      </c>
      <c r="BN3268" s="31">
        <f t="shared" ref="BN3268" si="31541">BB3268*BI3265+BD3268*BI3268-BC3268*BJ3265-BE3268*BJ3268</f>
        <v>0.93197164513899355</v>
      </c>
      <c r="BO3268" s="32">
        <f t="shared" ref="BO3268" si="31542">(BB3268*BJ3265+BC3268*BI3265+BD3268*BJ3268+BE3268*BI3268)</f>
        <v>0</v>
      </c>
      <c r="BP3268" s="8"/>
      <c r="BQ3268" s="19">
        <f t="shared" ref="BQ3268:BQ3331" si="31543">1/$BR$8</f>
        <v>1</v>
      </c>
      <c r="BR3268" s="47">
        <v>0</v>
      </c>
      <c r="BS3268" s="48">
        <v>1</v>
      </c>
      <c r="BT3268" s="49">
        <v>0</v>
      </c>
      <c r="BV3268" s="29">
        <f t="shared" ref="BV3268" si="31544">BL3268*BQ3265+BN3268*BQ3268-BM3268*BR3265-BO3268*BR3268</f>
        <v>0.93197164513899355</v>
      </c>
      <c r="BW3268" s="33">
        <f t="shared" ref="BW3268" si="31545">(BL3268*BR3265+BM3268*BQ3265+BN3268*BR3268+BO3268*BQ3268)</f>
        <v>-0.3392680780571572</v>
      </c>
      <c r="BX3268" s="31">
        <f t="shared" ref="BX3268" si="31546">BL3268*BS3265+BN3268*BS3268-BM3268*BT3265-BO3268*BT3268</f>
        <v>0.93197164513899355</v>
      </c>
      <c r="BY3268" s="32">
        <f t="shared" ref="BY3268" si="31547">(BL3268*BT3265+BM3268*BS3265+BN3268*BT3268+BO3268*BS3268)</f>
        <v>0</v>
      </c>
      <c r="CA3268" s="50">
        <f t="shared" ref="CA3268" si="31548">(180/PI())*ATAN(-1*(BW3265+BW3268)/(BV3265+BV3268))</f>
        <v>21.298311873865071</v>
      </c>
      <c r="CC3268" s="137">
        <f t="shared" ref="CC3268" si="31549">20*LOG(((1-(10^(CA3265/20)^2)*(1-((1-CC3265)/(1+CC3265))^2))^0.5))</f>
        <v>-31.838908975401527</v>
      </c>
      <c r="CD3268" s="9"/>
      <c r="CE3268" s="38"/>
      <c r="CF3268" s="38"/>
      <c r="CG3268" s="38"/>
      <c r="CH3268" s="38"/>
    </row>
    <row r="3269" spans="2:91" ht="18.600000000000001" customHeight="1">
      <c r="CC3269" s="42"/>
    </row>
    <row r="3270" spans="2:91" ht="18.600000000000001" customHeight="1" thickBot="1">
      <c r="E3270" s="22" t="s">
        <v>4</v>
      </c>
      <c r="J3270" s="22" t="s">
        <v>5</v>
      </c>
      <c r="O3270" s="22" t="s">
        <v>6</v>
      </c>
      <c r="T3270" s="22" t="s">
        <v>7</v>
      </c>
      <c r="Y3270" s="22" t="s">
        <v>8</v>
      </c>
      <c r="AD3270" s="22" t="s">
        <v>65</v>
      </c>
      <c r="AI3270" s="22" t="s">
        <v>9</v>
      </c>
      <c r="AN3270" s="22" t="s">
        <v>66</v>
      </c>
      <c r="AS3270" s="22" t="s">
        <v>51</v>
      </c>
      <c r="AX3270" s="22" t="s">
        <v>67</v>
      </c>
      <c r="BC3270" s="22" t="s">
        <v>52</v>
      </c>
      <c r="BH3270" s="22" t="s">
        <v>68</v>
      </c>
      <c r="BM3270" s="22" t="s">
        <v>63</v>
      </c>
      <c r="BQ3270" s="23" t="s">
        <v>69</v>
      </c>
      <c r="BR3270" s="23"/>
      <c r="BS3270" s="24"/>
      <c r="BT3270" s="24"/>
      <c r="BU3270" s="24"/>
      <c r="BW3270" s="22" t="s">
        <v>64</v>
      </c>
    </row>
    <row r="3271" spans="2:91" ht="18.600000000000001" customHeight="1" thickBot="1">
      <c r="D3271" s="249" t="s">
        <v>103</v>
      </c>
      <c r="E3271" s="250"/>
      <c r="F3271" s="251" t="s">
        <v>104</v>
      </c>
      <c r="G3271" s="252"/>
      <c r="H3271" s="229"/>
      <c r="I3271" s="253" t="s">
        <v>11</v>
      </c>
      <c r="J3271" s="254"/>
      <c r="K3271" s="255" t="s">
        <v>12</v>
      </c>
      <c r="L3271" s="256"/>
      <c r="M3271" s="24"/>
      <c r="N3271" s="253" t="s">
        <v>105</v>
      </c>
      <c r="O3271" s="254"/>
      <c r="P3271" s="255" t="s">
        <v>106</v>
      </c>
      <c r="Q3271" s="256"/>
      <c r="R3271" s="24"/>
      <c r="S3271" s="249" t="s">
        <v>107</v>
      </c>
      <c r="T3271" s="250"/>
      <c r="U3271" s="251" t="s">
        <v>108</v>
      </c>
      <c r="V3271" s="252"/>
      <c r="W3271" s="8"/>
      <c r="X3271" s="253" t="s">
        <v>109</v>
      </c>
      <c r="Y3271" s="254"/>
      <c r="Z3271" s="255" t="s">
        <v>110</v>
      </c>
      <c r="AA3271" s="256"/>
      <c r="AB3271" s="8"/>
      <c r="AC3271" s="253" t="s">
        <v>111</v>
      </c>
      <c r="AD3271" s="254"/>
      <c r="AE3271" s="255" t="s">
        <v>14</v>
      </c>
      <c r="AF3271" s="256"/>
      <c r="AG3271" s="8"/>
      <c r="AH3271" s="253" t="s">
        <v>112</v>
      </c>
      <c r="AI3271" s="254"/>
      <c r="AJ3271" s="255" t="s">
        <v>113</v>
      </c>
      <c r="AK3271" s="256"/>
      <c r="AL3271" s="8"/>
      <c r="AM3271" s="249" t="s">
        <v>114</v>
      </c>
      <c r="AN3271" s="250"/>
      <c r="AO3271" s="251" t="s">
        <v>115</v>
      </c>
      <c r="AP3271" s="252"/>
      <c r="AQ3271" s="24"/>
      <c r="AR3271" s="253" t="s">
        <v>116</v>
      </c>
      <c r="AS3271" s="254"/>
      <c r="AT3271" s="255" t="s">
        <v>13</v>
      </c>
      <c r="AU3271" s="256"/>
      <c r="AV3271" s="4"/>
      <c r="AW3271" s="253" t="s">
        <v>117</v>
      </c>
      <c r="AX3271" s="254"/>
      <c r="AY3271" s="255" t="s">
        <v>118</v>
      </c>
      <c r="AZ3271" s="256"/>
      <c r="BA3271" s="8"/>
      <c r="BB3271" s="253" t="s">
        <v>119</v>
      </c>
      <c r="BC3271" s="254"/>
      <c r="BD3271" s="255" t="s">
        <v>120</v>
      </c>
      <c r="BE3271" s="256"/>
      <c r="BF3271" s="4"/>
      <c r="BG3271" s="249" t="s">
        <v>121</v>
      </c>
      <c r="BH3271" s="250"/>
      <c r="BI3271" s="251" t="s">
        <v>122</v>
      </c>
      <c r="BJ3271" s="252"/>
      <c r="BK3271" s="4"/>
      <c r="BL3271" s="253" t="s">
        <v>123</v>
      </c>
      <c r="BM3271" s="254"/>
      <c r="BN3271" s="255" t="s">
        <v>124</v>
      </c>
      <c r="BO3271" s="256"/>
      <c r="BP3271" s="4"/>
      <c r="BQ3271" s="253" t="s">
        <v>125</v>
      </c>
      <c r="BR3271" s="254"/>
      <c r="BS3271" s="255" t="s">
        <v>126</v>
      </c>
      <c r="BT3271" s="256"/>
      <c r="BU3271" s="8"/>
      <c r="BV3271" s="253" t="s">
        <v>127</v>
      </c>
      <c r="BW3271" s="254"/>
      <c r="BX3271" s="255" t="s">
        <v>128</v>
      </c>
      <c r="BY3271" s="256"/>
      <c r="CA3271" s="27" t="s">
        <v>15</v>
      </c>
      <c r="CC3271" s="133" t="s">
        <v>70</v>
      </c>
      <c r="CD3271" s="9"/>
      <c r="CE3271" s="38"/>
      <c r="CF3271" s="38"/>
      <c r="CG3271" s="38"/>
      <c r="CH3271" s="38"/>
    </row>
    <row r="3272" spans="2:91" ht="18.600000000000001" customHeight="1" thickTop="1" thickBot="1">
      <c r="B3272" s="129">
        <v>8.8600000000000101</v>
      </c>
      <c r="D3272" s="29">
        <v>1</v>
      </c>
      <c r="E3272" s="30">
        <v>0</v>
      </c>
      <c r="F3272" s="31">
        <v>0</v>
      </c>
      <c r="G3272" s="32">
        <f t="shared" ref="G3272:G3335" si="31550">-1/($E$8*$B3272)</f>
        <v>-7.4399548532731286E-2</v>
      </c>
      <c r="I3272" s="29">
        <v>1</v>
      </c>
      <c r="J3272" s="33">
        <v>0</v>
      </c>
      <c r="K3272" s="31">
        <v>0</v>
      </c>
      <c r="L3272" s="32">
        <v>0</v>
      </c>
      <c r="N3272" s="29">
        <f t="shared" ref="N3272" si="31551">D3272*I3272+F3272*I3275-E3272*J3272-G3272*J3275</f>
        <v>0.98964715639202205</v>
      </c>
      <c r="O3272" s="33">
        <f t="shared" ref="O3272" si="31552">(D3272*J3272+E3272*I3272+F3272*J3275+G3272*I3275)</f>
        <v>0</v>
      </c>
      <c r="P3272" s="31">
        <f t="shared" ref="P3272" si="31553">D3272*K3272+F3272*K3275-E3272*L3272-G3272*L3275</f>
        <v>0</v>
      </c>
      <c r="Q3272" s="32">
        <f t="shared" ref="Q3272" si="31554">(D3272*L3272+E3272*K3272+F3272*L3275+G3272*K3275)</f>
        <v>-7.4399548532731286E-2</v>
      </c>
      <c r="S3272" s="29">
        <v>1</v>
      </c>
      <c r="T3272" s="30">
        <v>0</v>
      </c>
      <c r="U3272" s="31">
        <v>0</v>
      </c>
      <c r="V3272" s="32">
        <f t="shared" ref="V3272:V3335" si="31555">-1/($T$8*$B3272)</f>
        <v>-0.14453386004514657</v>
      </c>
      <c r="X3272" s="29">
        <f t="shared" ref="X3272" si="31556">N3272*S3272+P3272*S3275-O3272*T3272-Q3272*T3275</f>
        <v>0.98964715639202205</v>
      </c>
      <c r="Y3272" s="33">
        <f t="shared" ref="Y3272" si="31557">(N3272*T3272+O3272*S3272+P3272*T3275+Q3272*S3275)</f>
        <v>0</v>
      </c>
      <c r="Z3272" s="31">
        <f t="shared" ref="Z3272" si="31558">N3272*U3272+P3272*U3275-O3272*V3272-Q3272*V3275</f>
        <v>0</v>
      </c>
      <c r="AA3272" s="32">
        <f t="shared" ref="AA3272" si="31559">(N3272*V3272+O3272*U3272+P3272*V3275+Q3272*U3275)</f>
        <v>-0.21743707212877308</v>
      </c>
      <c r="AB3272" s="8"/>
      <c r="AC3272" s="29">
        <v>1</v>
      </c>
      <c r="AD3272" s="33">
        <v>0</v>
      </c>
      <c r="AE3272" s="31">
        <v>0</v>
      </c>
      <c r="AF3272" s="32">
        <v>0</v>
      </c>
      <c r="AH3272" s="29">
        <f t="shared" ref="AH3272" si="31560">X3272*AC3272+Z3272*AC3275-Y3272*AD3272-AA3272*AD3275</f>
        <v>0.96610743503166296</v>
      </c>
      <c r="AI3272" s="33">
        <f t="shared" ref="AI3272" si="31561">(X3272*AD3272+Y3272*AC3272+Z3272*AD3275+AA3272*AC3275)</f>
        <v>0</v>
      </c>
      <c r="AJ3272" s="31">
        <f t="shared" ref="AJ3272" si="31562">X3272*AE3272+Z3272*AE3275-Y3272*AF3272-AA3272*AF3275</f>
        <v>0</v>
      </c>
      <c r="AK3272" s="32">
        <f t="shared" ref="AK3272" si="31563">(X3272*AF3272+Y3272*AE3272+Z3272*AF3275+AA3272*AE3275)</f>
        <v>-0.21743707212877308</v>
      </c>
      <c r="AL3272" s="8"/>
      <c r="AM3272" s="29">
        <v>1</v>
      </c>
      <c r="AN3272" s="30">
        <v>0</v>
      </c>
      <c r="AO3272" s="31">
        <v>0</v>
      </c>
      <c r="AP3272" s="32">
        <f t="shared" ref="AP3272:AP3335" si="31564">-1/($AN$8*$B3272)</f>
        <v>-0.13070316027088022</v>
      </c>
      <c r="AR3272" s="29">
        <f t="shared" ref="AR3272" si="31565">AH3272*AM3272+AJ3272*AM3275-AI3272*AN3272-AK3272*AN3275</f>
        <v>0.96610743503166296</v>
      </c>
      <c r="AS3272" s="33">
        <f t="shared" ref="AS3272" si="31566">(AH3272*AN3272+AI3272*AM3272+AJ3272*AN3275+AK3272*AM3275)</f>
        <v>0</v>
      </c>
      <c r="AT3272" s="31">
        <f t="shared" ref="AT3272" si="31567">AH3272*AO3272+AJ3272*AO3275-AI3272*AP3272-AK3272*AP3275</f>
        <v>0</v>
      </c>
      <c r="AU3272" s="32">
        <f t="shared" ref="AU3272" si="31568">(AH3272*AP3272+AI3272*AO3272+AJ3272*AP3275+AK3272*AO3275)</f>
        <v>-0.34371036704860553</v>
      </c>
      <c r="AV3272" s="8"/>
      <c r="AW3272" s="29">
        <v>1</v>
      </c>
      <c r="AX3272" s="33">
        <v>0</v>
      </c>
      <c r="AY3272" s="31">
        <v>0</v>
      </c>
      <c r="AZ3272" s="32">
        <v>0</v>
      </c>
      <c r="BB3272" s="29">
        <f t="shared" ref="BB3272" si="31569">AR3272*AW3272+AT3272*AW3275-AS3272*AX3272-AU3272*AX3275</f>
        <v>0.93227660772441656</v>
      </c>
      <c r="BC3272" s="33">
        <f t="shared" ref="BC3272" si="31570">(AR3272*AX3272+AS3272*AW3272+AT3272*AX3275+AU3272*AW3275)</f>
        <v>0</v>
      </c>
      <c r="BD3272" s="31">
        <f t="shared" ref="BD3272" si="31571">AR3272*AY3272+AT3272*AY3275-AS3272*AZ3272-AU3272*AZ3275</f>
        <v>0</v>
      </c>
      <c r="BE3272" s="32">
        <f t="shared" ref="BE3272" si="31572">(AR3272*AZ3272+AS3272*AY3272+AT3272*AZ3275+AU3272*AY3275)</f>
        <v>-0.34371036704860553</v>
      </c>
      <c r="BF3272" s="8"/>
      <c r="BG3272" s="29">
        <v>1</v>
      </c>
      <c r="BH3272" s="30">
        <v>0</v>
      </c>
      <c r="BI3272" s="31">
        <v>0</v>
      </c>
      <c r="BJ3272" s="32">
        <f t="shared" ref="BJ3272:BJ3335" si="31573">-1/($BH$8*$B3272)</f>
        <v>-4.5958239277652316E-2</v>
      </c>
      <c r="BL3272" s="29">
        <f t="shared" ref="BL3272" si="31574">BB3272*BG3272+BD3272*BG3275-BC3272*BH3272-BE3272*BH3275</f>
        <v>0.93227660772441656</v>
      </c>
      <c r="BM3272" s="33">
        <f t="shared" ref="BM3272" si="31575">(BB3272*BH3272+BC3272*BG3272+BD3272*BH3275+BE3272*BG3275)</f>
        <v>0</v>
      </c>
      <c r="BN3272" s="31">
        <f t="shared" ref="BN3272" si="31576">BB3272*BI3272+BD3272*BI3275-BC3272*BJ3272-BE3272*BJ3275</f>
        <v>0</v>
      </c>
      <c r="BO3272" s="32">
        <f t="shared" ref="BO3272" si="31577">(BB3272*BJ3272+BC3272*BI3272+BD3272*BJ3275+BE3272*BI3275)</f>
        <v>-0.38655615845936225</v>
      </c>
      <c r="BP3272" s="8"/>
      <c r="BQ3272" s="34">
        <v>1</v>
      </c>
      <c r="BR3272" s="35">
        <v>0</v>
      </c>
      <c r="BS3272" s="11">
        <v>0</v>
      </c>
      <c r="BT3272" s="36">
        <v>0</v>
      </c>
      <c r="BV3272" s="29">
        <f t="shared" ref="BV3272" si="31578">BL3272*BQ3272+BN3272*BQ3275-BM3272*BR3272-BO3272*BR3275</f>
        <v>0.93227660772441656</v>
      </c>
      <c r="BW3272" s="33">
        <f t="shared" ref="BW3272" si="31579">(BL3272*BR3272+BM3272*BQ3272+BN3272*BR3275+BO3272*BQ3275)</f>
        <v>-0.38655615845936225</v>
      </c>
      <c r="BX3272" s="31">
        <f t="shared" ref="BX3272" si="31580">BL3272*BS3272+BN3272*BS3275-BM3272*BT3272-BO3272*BT3275</f>
        <v>0</v>
      </c>
      <c r="BY3272" s="32">
        <f t="shared" ref="BY3272" si="31581">(BL3272*BT3272+BM3272*BS3272+BN3272*BT3275+BO3272*BS3275)</f>
        <v>-0.38655615845936225</v>
      </c>
      <c r="CA3272" s="37">
        <f t="shared" ref="CA3272" si="31582">20*LOG(((1+$BR$8)/$BR$8)/((BV3272+BV3275)^2+(BW3272+BW3275)^2)^0.5)</f>
        <v>-2.5037157676680321E-3</v>
      </c>
      <c r="CC3272" s="134">
        <f t="shared" ref="CC3272" si="31583">((BV3272^2+BW3272^2)^0.5)/((BV3275^2+BW3275^2)^0.5)</f>
        <v>1.0175458471529804</v>
      </c>
      <c r="CD3272" s="9"/>
      <c r="CE3272" s="38"/>
      <c r="CF3272" s="38"/>
      <c r="CG3272" s="38"/>
      <c r="CH3272" s="38"/>
      <c r="CM3272" s="129">
        <v>8.8400000000000105</v>
      </c>
    </row>
    <row r="3273" spans="2:91" ht="18.600000000000001" customHeight="1" thickBot="1">
      <c r="D3273" s="39"/>
      <c r="G3273" s="40"/>
      <c r="I3273" s="39"/>
      <c r="L3273" s="40"/>
      <c r="N3273" s="39"/>
      <c r="Q3273" s="40"/>
      <c r="S3273" s="39"/>
      <c r="V3273" s="40"/>
      <c r="X3273" s="39"/>
      <c r="AA3273" s="40"/>
      <c r="AC3273" s="39"/>
      <c r="AF3273" s="40"/>
      <c r="AH3273" s="39"/>
      <c r="AK3273" s="40"/>
      <c r="AM3273" s="39"/>
      <c r="AP3273" s="40"/>
      <c r="AR3273" s="39"/>
      <c r="AU3273" s="40"/>
      <c r="AW3273" s="39"/>
      <c r="AZ3273" s="40"/>
      <c r="BB3273" s="39"/>
      <c r="BE3273" s="40"/>
      <c r="BG3273" s="39"/>
      <c r="BJ3273" s="40"/>
      <c r="BL3273" s="39"/>
      <c r="BO3273" s="40"/>
      <c r="BQ3273" s="34"/>
      <c r="BR3273" s="11"/>
      <c r="BS3273" s="11"/>
      <c r="BT3273" s="41"/>
      <c r="BV3273" s="39"/>
      <c r="BY3273" s="40"/>
      <c r="CC3273" s="135"/>
      <c r="CD3273" s="9"/>
      <c r="CE3273" s="38"/>
      <c r="CF3273" s="38"/>
      <c r="CG3273" s="38"/>
      <c r="CH3273" s="38"/>
    </row>
    <row r="3274" spans="2:91" ht="18.600000000000001" customHeight="1" thickBot="1">
      <c r="D3274" s="258" t="s">
        <v>129</v>
      </c>
      <c r="E3274" s="259"/>
      <c r="F3274" s="260" t="s">
        <v>130</v>
      </c>
      <c r="G3274" s="261"/>
      <c r="H3274" s="229"/>
      <c r="I3274" s="258" t="s">
        <v>131</v>
      </c>
      <c r="J3274" s="259"/>
      <c r="K3274" s="260" t="s">
        <v>132</v>
      </c>
      <c r="L3274" s="261"/>
      <c r="N3274" s="253" t="s">
        <v>133</v>
      </c>
      <c r="O3274" s="254"/>
      <c r="P3274" s="255" t="s">
        <v>134</v>
      </c>
      <c r="Q3274" s="256"/>
      <c r="S3274" s="258" t="s">
        <v>135</v>
      </c>
      <c r="T3274" s="259"/>
      <c r="U3274" s="260" t="s">
        <v>136</v>
      </c>
      <c r="V3274" s="261"/>
      <c r="W3274" s="8"/>
      <c r="X3274" s="253" t="s">
        <v>137</v>
      </c>
      <c r="Y3274" s="254"/>
      <c r="Z3274" s="255" t="s">
        <v>138</v>
      </c>
      <c r="AA3274" s="256"/>
      <c r="AB3274" s="8"/>
      <c r="AC3274" s="258" t="s">
        <v>139</v>
      </c>
      <c r="AD3274" s="259"/>
      <c r="AE3274" s="260" t="s">
        <v>140</v>
      </c>
      <c r="AF3274" s="261"/>
      <c r="AG3274" s="8"/>
      <c r="AH3274" s="253" t="s">
        <v>141</v>
      </c>
      <c r="AI3274" s="254"/>
      <c r="AJ3274" s="255" t="s">
        <v>142</v>
      </c>
      <c r="AK3274" s="256"/>
      <c r="AL3274" s="8"/>
      <c r="AM3274" s="258" t="s">
        <v>143</v>
      </c>
      <c r="AN3274" s="259"/>
      <c r="AO3274" s="260" t="s">
        <v>144</v>
      </c>
      <c r="AP3274" s="261"/>
      <c r="AR3274" s="253" t="s">
        <v>145</v>
      </c>
      <c r="AS3274" s="254"/>
      <c r="AT3274" s="255" t="s">
        <v>146</v>
      </c>
      <c r="AU3274" s="256"/>
      <c r="AV3274" s="4"/>
      <c r="AW3274" s="258" t="s">
        <v>147</v>
      </c>
      <c r="AX3274" s="259"/>
      <c r="AY3274" s="260" t="s">
        <v>148</v>
      </c>
      <c r="AZ3274" s="261"/>
      <c r="BA3274" s="8"/>
      <c r="BB3274" s="253" t="s">
        <v>149</v>
      </c>
      <c r="BC3274" s="254"/>
      <c r="BD3274" s="255" t="s">
        <v>150</v>
      </c>
      <c r="BE3274" s="256"/>
      <c r="BF3274" s="4"/>
      <c r="BG3274" s="258" t="s">
        <v>151</v>
      </c>
      <c r="BH3274" s="259"/>
      <c r="BI3274" s="260" t="s">
        <v>152</v>
      </c>
      <c r="BJ3274" s="261"/>
      <c r="BK3274" s="4"/>
      <c r="BL3274" s="253" t="s">
        <v>153</v>
      </c>
      <c r="BM3274" s="254"/>
      <c r="BN3274" s="255" t="s">
        <v>154</v>
      </c>
      <c r="BO3274" s="256"/>
      <c r="BP3274" s="4"/>
      <c r="BQ3274" s="258" t="s">
        <v>155</v>
      </c>
      <c r="BR3274" s="259"/>
      <c r="BS3274" s="260" t="s">
        <v>156</v>
      </c>
      <c r="BT3274" s="261"/>
      <c r="BU3274" s="8"/>
      <c r="BV3274" s="253" t="s">
        <v>157</v>
      </c>
      <c r="BW3274" s="254"/>
      <c r="BX3274" s="255" t="s">
        <v>158</v>
      </c>
      <c r="BY3274" s="256"/>
      <c r="CA3274" s="46" t="s">
        <v>16</v>
      </c>
      <c r="CC3274" s="136" t="s">
        <v>71</v>
      </c>
      <c r="CD3274" s="9"/>
      <c r="CE3274" s="38"/>
      <c r="CF3274" s="38"/>
      <c r="CG3274" s="38"/>
      <c r="CH3274" s="38"/>
    </row>
    <row r="3275" spans="2:91" ht="18.600000000000001" customHeight="1" thickTop="1" thickBot="1">
      <c r="D3275" s="29">
        <v>0</v>
      </c>
      <c r="E3275" s="33">
        <v>0</v>
      </c>
      <c r="F3275" s="31">
        <v>1</v>
      </c>
      <c r="G3275" s="32">
        <v>0</v>
      </c>
      <c r="I3275" s="29">
        <v>0</v>
      </c>
      <c r="J3275" s="33">
        <f t="shared" ref="J3275" si="31584">IF(0=(1-$J$8*$K$8*$B3272^2),10^14,$B3272*$J$8/(1-$J$8*$K$8*$B3272^2))</f>
        <v>-0.13915196815237826</v>
      </c>
      <c r="K3275" s="31">
        <v>1</v>
      </c>
      <c r="L3275" s="32">
        <v>0</v>
      </c>
      <c r="N3275" s="29">
        <f t="shared" ref="N3275" si="31585">D3275*I3272+F3275*I3275-E3275*J3272-G3275*J3275</f>
        <v>0</v>
      </c>
      <c r="O3275" s="33">
        <f t="shared" ref="O3275" si="31586">(D3275*J3272+E3275*I3272+F3275*J3275+G3275*I3275)</f>
        <v>-0.13915196815237826</v>
      </c>
      <c r="P3275" s="31">
        <f t="shared" ref="P3275" si="31587">D3275*K3272+F3275*K3275-E3275*L3272-G3275*L3275</f>
        <v>1</v>
      </c>
      <c r="Q3275" s="32">
        <f t="shared" ref="Q3275" si="31588">(D3275*L3272+E3275*K3272+F3275*L3275+G3275*K3275)</f>
        <v>0</v>
      </c>
      <c r="S3275" s="29">
        <v>0</v>
      </c>
      <c r="T3275" s="33">
        <v>0</v>
      </c>
      <c r="U3275" s="31">
        <v>1</v>
      </c>
      <c r="V3275" s="32">
        <v>0</v>
      </c>
      <c r="X3275" s="29">
        <f t="shared" ref="X3275" si="31589">N3275*S3272+P3275*S3275-O3275*T3272-Q3275*T3275</f>
        <v>0</v>
      </c>
      <c r="Y3275" s="33">
        <f t="shared" ref="Y3275" si="31590">(N3275*T3272+O3275*S3272+P3275*T3275+Q3275*S3275)</f>
        <v>-0.13915196815237826</v>
      </c>
      <c r="Z3275" s="31">
        <f t="shared" ref="Z3275" si="31591">N3275*U3272+P3275*U3275-O3275*V3272-Q3275*V3275</f>
        <v>0.97988782891005743</v>
      </c>
      <c r="AA3275" s="32">
        <f t="shared" ref="AA3275" si="31592">(N3275*V3272+O3275*U3272+P3275*V3275+Q3275*U3275)</f>
        <v>0</v>
      </c>
      <c r="AB3275" s="8"/>
      <c r="AC3275" s="29">
        <v>0</v>
      </c>
      <c r="AD3275" s="33">
        <f t="shared" ref="AD3275" si="31593">IF(0=(1-$AD$8*$AE$8*$B3272^2),10^14,$B3272*$AD$8/(1-$AD$8*$AE$8*$B3272^2))</f>
        <v>-0.10825992610136953</v>
      </c>
      <c r="AE3275" s="31">
        <v>1</v>
      </c>
      <c r="AF3275" s="32">
        <v>0</v>
      </c>
      <c r="AH3275" s="29">
        <f t="shared" ref="AH3275" si="31594">X3275*AC3272+Z3275*AC3275-Y3275*AD3272-AA3275*AD3275</f>
        <v>0</v>
      </c>
      <c r="AI3275" s="33">
        <f t="shared" ref="AI3275" si="31595">(X3275*AD3272+Y3275*AC3272+Z3275*AD3275+AA3275*AC3275)</f>
        <v>-0.24523455209781253</v>
      </c>
      <c r="AJ3275" s="31">
        <f t="shared" ref="AJ3275" si="31596">X3275*AE3272+Z3275*AE3275-Y3275*AF3272-AA3275*AF3275</f>
        <v>0.97988782891005743</v>
      </c>
      <c r="AK3275" s="32">
        <f t="shared" ref="AK3275" si="31597">(X3275*AF3272+Y3275*AE3272+Z3275*AF3275+AA3275*AE3275)</f>
        <v>0</v>
      </c>
      <c r="AL3275" s="8"/>
      <c r="AM3275" s="29">
        <v>0</v>
      </c>
      <c r="AN3275" s="33">
        <v>0</v>
      </c>
      <c r="AO3275" s="31">
        <v>1</v>
      </c>
      <c r="AP3275" s="32">
        <v>0</v>
      </c>
      <c r="AR3275" s="29">
        <f t="shared" ref="AR3275" si="31598">AH3275*AM3272+AJ3275*AM3275-AI3275*AN3272-AK3275*AN3275</f>
        <v>0</v>
      </c>
      <c r="AS3275" s="33">
        <f t="shared" ref="AS3275" si="31599">(AH3275*AN3272+AI3275*AM3272+AJ3275*AN3275+AK3275*AM3275)</f>
        <v>-0.24523455209781253</v>
      </c>
      <c r="AT3275" s="31">
        <f t="shared" ref="AT3275" si="31600">AH3275*AO3272+AJ3275*AO3275-AI3275*AP3272-AK3275*AP3275</f>
        <v>0.94783489794325948</v>
      </c>
      <c r="AU3275" s="32">
        <f t="shared" ref="AU3275" si="31601">(AH3275*AP3272+AI3275*AO3272+AJ3275*AP3275+AK3275*AO3275)</f>
        <v>0</v>
      </c>
      <c r="AV3275" s="8"/>
      <c r="AW3275" s="29">
        <v>0</v>
      </c>
      <c r="AX3275" s="33">
        <f t="shared" ref="AX3275" si="31602">IF(0=(1-$AX$8*$AY$8*$B3272^2),10^14,$B3272*$AX$8/(1-$AX$8*$AY$8*$B3272^2))</f>
        <v>-9.8428300541956615E-2</v>
      </c>
      <c r="AY3275" s="31">
        <v>1</v>
      </c>
      <c r="AZ3275" s="32">
        <v>0</v>
      </c>
      <c r="BB3275" s="29">
        <f t="shared" ref="BB3275" si="31603">AR3275*AW3272+AT3275*AW3275-AS3275*AX3272-AU3275*AX3275</f>
        <v>0</v>
      </c>
      <c r="BC3275" s="33">
        <f t="shared" ref="BC3275" si="31604">(AR3275*AX3272+AS3275*AW3272+AT3275*AX3275+AU3275*AW3275)</f>
        <v>-0.33852833029672647</v>
      </c>
      <c r="BD3275" s="31">
        <f t="shared" ref="BD3275" si="31605">AR3275*AY3272+AT3275*AY3275-AS3275*AZ3272-AU3275*AZ3275</f>
        <v>0.94783489794325948</v>
      </c>
      <c r="BE3275" s="32">
        <f t="shared" ref="BE3275" si="31606">(AR3275*AZ3272+AS3275*AY3272+AT3275*AZ3275+AU3275*AY3275)</f>
        <v>0</v>
      </c>
      <c r="BF3275" s="8"/>
      <c r="BG3275" s="29">
        <v>0</v>
      </c>
      <c r="BH3275" s="33">
        <v>0</v>
      </c>
      <c r="BI3275" s="31">
        <v>1</v>
      </c>
      <c r="BJ3275" s="32">
        <v>0</v>
      </c>
      <c r="BL3275" s="29">
        <f t="shared" ref="BL3275" si="31607">BB3275*BG3272+BD3275*BG3275-BC3275*BH3272-BE3275*BH3275</f>
        <v>0</v>
      </c>
      <c r="BM3275" s="33">
        <f t="shared" ref="BM3275" si="31608">(BB3275*BH3272+BC3275*BG3272+BD3275*BH3275+BE3275*BG3275)</f>
        <v>-0.33852833029672647</v>
      </c>
      <c r="BN3275" s="31">
        <f t="shared" ref="BN3275" si="31609">BB3275*BI3272+BD3275*BI3275-BC3275*BJ3272-BE3275*BJ3275</f>
        <v>0.93227673193721838</v>
      </c>
      <c r="BO3275" s="32">
        <f t="shared" ref="BO3275" si="31610">(BB3275*BJ3272+BC3275*BI3272+BD3275*BJ3275+BE3275*BI3275)</f>
        <v>0</v>
      </c>
      <c r="BP3275" s="8"/>
      <c r="BQ3275" s="19">
        <f t="shared" ref="BQ3275:BQ3338" si="31611">1/$BR$8</f>
        <v>1</v>
      </c>
      <c r="BR3275" s="47">
        <v>0</v>
      </c>
      <c r="BS3275" s="48">
        <v>1</v>
      </c>
      <c r="BT3275" s="49">
        <v>0</v>
      </c>
      <c r="BV3275" s="29">
        <f t="shared" ref="BV3275" si="31612">BL3275*BQ3272+BN3275*BQ3275-BM3275*BR3272-BO3275*BR3275</f>
        <v>0.93227673193721838</v>
      </c>
      <c r="BW3275" s="33">
        <f t="shared" ref="BW3275" si="31613">(BL3275*BR3272+BM3275*BQ3272+BN3275*BR3275+BO3275*BQ3275)</f>
        <v>-0.33852833029672647</v>
      </c>
      <c r="BX3275" s="31">
        <f t="shared" ref="BX3275" si="31614">BL3275*BS3272+BN3275*BS3275-BM3275*BT3272-BO3275*BT3275</f>
        <v>0.93227673193721838</v>
      </c>
      <c r="BY3275" s="32">
        <f t="shared" ref="BY3275" si="31615">(BL3275*BT3272+BM3275*BS3272+BN3275*BT3275+BO3275*BS3275)</f>
        <v>0</v>
      </c>
      <c r="CA3275" s="50">
        <f t="shared" ref="CA3275" si="31616">(180/PI())*ATAN(-1*(BW3272+BW3275)/(BV3272+BV3275))</f>
        <v>21.249982664810439</v>
      </c>
      <c r="CC3275" s="137">
        <f t="shared" ref="CC3275" si="31617">20*LOG(((1-(10^(CA3272/20)^2)*(1-((1-CC3272)/(1+CC3272))^2))^0.5))</f>
        <v>-31.858033788418201</v>
      </c>
      <c r="CD3275" s="9"/>
      <c r="CE3275" s="38"/>
      <c r="CF3275" s="38"/>
      <c r="CG3275" s="38"/>
      <c r="CH3275" s="38"/>
    </row>
    <row r="3276" spans="2:91" ht="18.600000000000001" customHeight="1">
      <c r="CC3276" s="42"/>
    </row>
    <row r="3277" spans="2:91" ht="18.600000000000001" customHeight="1" thickBot="1">
      <c r="E3277" s="22" t="s">
        <v>4</v>
      </c>
      <c r="J3277" s="22" t="s">
        <v>5</v>
      </c>
      <c r="O3277" s="22" t="s">
        <v>6</v>
      </c>
      <c r="T3277" s="22" t="s">
        <v>7</v>
      </c>
      <c r="Y3277" s="22" t="s">
        <v>8</v>
      </c>
      <c r="AD3277" s="22" t="s">
        <v>65</v>
      </c>
      <c r="AI3277" s="22" t="s">
        <v>9</v>
      </c>
      <c r="AN3277" s="22" t="s">
        <v>66</v>
      </c>
      <c r="AS3277" s="22" t="s">
        <v>51</v>
      </c>
      <c r="AX3277" s="22" t="s">
        <v>67</v>
      </c>
      <c r="BC3277" s="22" t="s">
        <v>52</v>
      </c>
      <c r="BH3277" s="22" t="s">
        <v>68</v>
      </c>
      <c r="BM3277" s="22" t="s">
        <v>63</v>
      </c>
      <c r="BQ3277" s="23" t="s">
        <v>69</v>
      </c>
      <c r="BR3277" s="23"/>
      <c r="BS3277" s="24"/>
      <c r="BT3277" s="24"/>
      <c r="BU3277" s="24"/>
      <c r="BW3277" s="22" t="s">
        <v>64</v>
      </c>
    </row>
    <row r="3278" spans="2:91" ht="18.600000000000001" customHeight="1" thickBot="1">
      <c r="D3278" s="249" t="s">
        <v>103</v>
      </c>
      <c r="E3278" s="250"/>
      <c r="F3278" s="251" t="s">
        <v>104</v>
      </c>
      <c r="G3278" s="252"/>
      <c r="H3278" s="229"/>
      <c r="I3278" s="253" t="s">
        <v>11</v>
      </c>
      <c r="J3278" s="254"/>
      <c r="K3278" s="255" t="s">
        <v>12</v>
      </c>
      <c r="L3278" s="256"/>
      <c r="M3278" s="24"/>
      <c r="N3278" s="253" t="s">
        <v>105</v>
      </c>
      <c r="O3278" s="254"/>
      <c r="P3278" s="255" t="s">
        <v>106</v>
      </c>
      <c r="Q3278" s="256"/>
      <c r="R3278" s="24"/>
      <c r="S3278" s="249" t="s">
        <v>107</v>
      </c>
      <c r="T3278" s="250"/>
      <c r="U3278" s="251" t="s">
        <v>108</v>
      </c>
      <c r="V3278" s="252"/>
      <c r="W3278" s="8"/>
      <c r="X3278" s="253" t="s">
        <v>109</v>
      </c>
      <c r="Y3278" s="254"/>
      <c r="Z3278" s="255" t="s">
        <v>110</v>
      </c>
      <c r="AA3278" s="256"/>
      <c r="AB3278" s="8"/>
      <c r="AC3278" s="253" t="s">
        <v>111</v>
      </c>
      <c r="AD3278" s="254"/>
      <c r="AE3278" s="255" t="s">
        <v>14</v>
      </c>
      <c r="AF3278" s="256"/>
      <c r="AG3278" s="8"/>
      <c r="AH3278" s="253" t="s">
        <v>112</v>
      </c>
      <c r="AI3278" s="254"/>
      <c r="AJ3278" s="255" t="s">
        <v>113</v>
      </c>
      <c r="AK3278" s="256"/>
      <c r="AL3278" s="8"/>
      <c r="AM3278" s="249" t="s">
        <v>114</v>
      </c>
      <c r="AN3278" s="250"/>
      <c r="AO3278" s="251" t="s">
        <v>115</v>
      </c>
      <c r="AP3278" s="252"/>
      <c r="AQ3278" s="24"/>
      <c r="AR3278" s="253" t="s">
        <v>116</v>
      </c>
      <c r="AS3278" s="254"/>
      <c r="AT3278" s="255" t="s">
        <v>13</v>
      </c>
      <c r="AU3278" s="256"/>
      <c r="AV3278" s="4"/>
      <c r="AW3278" s="253" t="s">
        <v>117</v>
      </c>
      <c r="AX3278" s="254"/>
      <c r="AY3278" s="255" t="s">
        <v>118</v>
      </c>
      <c r="AZ3278" s="256"/>
      <c r="BA3278" s="8"/>
      <c r="BB3278" s="253" t="s">
        <v>119</v>
      </c>
      <c r="BC3278" s="254"/>
      <c r="BD3278" s="255" t="s">
        <v>120</v>
      </c>
      <c r="BE3278" s="256"/>
      <c r="BF3278" s="4"/>
      <c r="BG3278" s="249" t="s">
        <v>121</v>
      </c>
      <c r="BH3278" s="250"/>
      <c r="BI3278" s="251" t="s">
        <v>122</v>
      </c>
      <c r="BJ3278" s="252"/>
      <c r="BK3278" s="4"/>
      <c r="BL3278" s="253" t="s">
        <v>123</v>
      </c>
      <c r="BM3278" s="254"/>
      <c r="BN3278" s="255" t="s">
        <v>124</v>
      </c>
      <c r="BO3278" s="256"/>
      <c r="BP3278" s="4"/>
      <c r="BQ3278" s="253" t="s">
        <v>125</v>
      </c>
      <c r="BR3278" s="254"/>
      <c r="BS3278" s="255" t="s">
        <v>126</v>
      </c>
      <c r="BT3278" s="256"/>
      <c r="BU3278" s="8"/>
      <c r="BV3278" s="253" t="s">
        <v>127</v>
      </c>
      <c r="BW3278" s="254"/>
      <c r="BX3278" s="255" t="s">
        <v>128</v>
      </c>
      <c r="BY3278" s="256"/>
      <c r="CA3278" s="27" t="s">
        <v>15</v>
      </c>
      <c r="CC3278" s="133" t="s">
        <v>70</v>
      </c>
      <c r="CD3278" s="9"/>
      <c r="CE3278" s="38"/>
      <c r="CF3278" s="38"/>
      <c r="CG3278" s="38"/>
      <c r="CH3278" s="38"/>
    </row>
    <row r="3279" spans="2:91" ht="18.600000000000001" customHeight="1" thickTop="1" thickBot="1">
      <c r="B3279" s="129">
        <v>8.8800000000000097</v>
      </c>
      <c r="D3279" s="29">
        <v>1</v>
      </c>
      <c r="E3279" s="30">
        <v>0</v>
      </c>
      <c r="F3279" s="31">
        <v>0</v>
      </c>
      <c r="G3279" s="32">
        <f t="shared" ref="G3279:G3342" si="31618">-1/($E$8*$B3279)</f>
        <v>-7.4231981981981901E-2</v>
      </c>
      <c r="I3279" s="29">
        <v>1</v>
      </c>
      <c r="J3279" s="33">
        <v>0</v>
      </c>
      <c r="K3279" s="31">
        <v>0</v>
      </c>
      <c r="L3279" s="32">
        <v>0</v>
      </c>
      <c r="N3279" s="29">
        <f t="shared" ref="N3279" si="31619">D3279*I3279+F3279*I3282-E3279*J3279-G3279*J3282</f>
        <v>0.98969382937313888</v>
      </c>
      <c r="O3279" s="33">
        <f t="shared" ref="O3279" si="31620">(D3279*J3279+E3279*I3279+F3279*J3282+G3279*I3282)</f>
        <v>0</v>
      </c>
      <c r="P3279" s="31">
        <f t="shared" ref="P3279" si="31621">D3279*K3279+F3279*K3282-E3279*L3279-G3279*L3282</f>
        <v>0</v>
      </c>
      <c r="Q3279" s="32">
        <f t="shared" ref="Q3279" si="31622">(D3279*L3279+E3279*K3279+F3279*L3282+G3279*K3282)</f>
        <v>-7.4231981981981901E-2</v>
      </c>
      <c r="S3279" s="29">
        <v>1</v>
      </c>
      <c r="T3279" s="30">
        <v>0</v>
      </c>
      <c r="U3279" s="31">
        <v>0</v>
      </c>
      <c r="V3279" s="32">
        <f t="shared" ref="V3279:V3342" si="31623">-1/($T$8*$B3279)</f>
        <v>-0.14420833333333316</v>
      </c>
      <c r="X3279" s="29">
        <f t="shared" ref="X3279" si="31624">N3279*S3279+P3279*S3282-O3279*T3279-Q3279*T3282</f>
        <v>0.98969382937313888</v>
      </c>
      <c r="Y3279" s="33">
        <f t="shared" ref="Y3279" si="31625">(N3279*T3279+O3279*S3279+P3279*T3282+Q3279*S3282)</f>
        <v>0</v>
      </c>
      <c r="Z3279" s="31">
        <f t="shared" ref="Z3279" si="31626">N3279*U3279+P3279*U3282-O3279*V3279-Q3279*V3282</f>
        <v>0</v>
      </c>
      <c r="AA3279" s="32">
        <f t="shared" ref="AA3279" si="31627">(N3279*V3279+O3279*U3279+P3279*V3282+Q3279*U3282)</f>
        <v>-0.21695407962616647</v>
      </c>
      <c r="AB3279" s="8"/>
      <c r="AC3279" s="29">
        <v>1</v>
      </c>
      <c r="AD3279" s="33">
        <v>0</v>
      </c>
      <c r="AE3279" s="31">
        <v>0</v>
      </c>
      <c r="AF3279" s="32">
        <v>0</v>
      </c>
      <c r="AH3279" s="29">
        <f t="shared" ref="AH3279" si="31628">X3279*AC3279+Z3279*AC3282-Y3279*AD3279-AA3279*AD3282</f>
        <v>0.96626006513956808</v>
      </c>
      <c r="AI3279" s="33">
        <f t="shared" ref="AI3279" si="31629">(X3279*AD3279+Y3279*AC3279+Z3279*AD3282+AA3279*AC3282)</f>
        <v>0</v>
      </c>
      <c r="AJ3279" s="31">
        <f t="shared" ref="AJ3279" si="31630">X3279*AE3279+Z3279*AE3282-Y3279*AF3279-AA3279*AF3282</f>
        <v>0</v>
      </c>
      <c r="AK3279" s="32">
        <f t="shared" ref="AK3279" si="31631">(X3279*AF3279+Y3279*AE3279+Z3279*AF3282+AA3279*AE3282)</f>
        <v>-0.21695407962616647</v>
      </c>
      <c r="AL3279" s="8"/>
      <c r="AM3279" s="29">
        <v>1</v>
      </c>
      <c r="AN3279" s="30">
        <v>0</v>
      </c>
      <c r="AO3279" s="31">
        <v>0</v>
      </c>
      <c r="AP3279" s="32">
        <f t="shared" ref="AP3279:AP3342" si="31632">-1/($AN$8*$B3279)</f>
        <v>-0.13040878378378362</v>
      </c>
      <c r="AR3279" s="29">
        <f t="shared" ref="AR3279" si="31633">AH3279*AM3279+AJ3279*AM3282-AI3279*AN3279-AK3279*AN3282</f>
        <v>0.96626006513956808</v>
      </c>
      <c r="AS3279" s="33">
        <f t="shared" ref="AS3279" si="31634">(AH3279*AN3279+AI3279*AM3279+AJ3279*AN3282+AK3279*AM3282)</f>
        <v>0</v>
      </c>
      <c r="AT3279" s="31">
        <f t="shared" ref="AT3279" si="31635">AH3279*AO3279+AJ3279*AO3282-AI3279*AP3279-AK3279*AP3282</f>
        <v>0</v>
      </c>
      <c r="AU3279" s="32">
        <f t="shared" ref="AU3279" si="31636">(AH3279*AP3279+AI3279*AO3279+AJ3279*AP3282+AK3279*AO3282)</f>
        <v>-0.34296287953985705</v>
      </c>
      <c r="AV3279" s="8"/>
      <c r="AW3279" s="29">
        <v>1</v>
      </c>
      <c r="AX3279" s="33">
        <v>0</v>
      </c>
      <c r="AY3279" s="31">
        <v>0</v>
      </c>
      <c r="AZ3279" s="32">
        <v>0</v>
      </c>
      <c r="BB3279" s="29">
        <f t="shared" ref="BB3279" si="31637">AR3279*AW3279+AT3279*AW3282-AS3279*AX3279-AU3279*AX3282</f>
        <v>0.93257965130213638</v>
      </c>
      <c r="BC3279" s="33">
        <f t="shared" ref="BC3279" si="31638">(AR3279*AX3279+AS3279*AW3279+AT3279*AX3282+AU3279*AW3282)</f>
        <v>0</v>
      </c>
      <c r="BD3279" s="31">
        <f t="shared" ref="BD3279" si="31639">AR3279*AY3279+AT3279*AY3282-AS3279*AZ3279-AU3279*AZ3282</f>
        <v>0</v>
      </c>
      <c r="BE3279" s="32">
        <f t="shared" ref="BE3279" si="31640">(AR3279*AZ3279+AS3279*AY3279+AT3279*AZ3282+AU3279*AY3282)</f>
        <v>-0.34296287953985705</v>
      </c>
      <c r="BF3279" s="8"/>
      <c r="BG3279" s="29">
        <v>1</v>
      </c>
      <c r="BH3279" s="30">
        <v>0</v>
      </c>
      <c r="BI3279" s="31">
        <v>0</v>
      </c>
      <c r="BJ3279" s="32">
        <f t="shared" ref="BJ3279:BJ3342" si="31641">-1/($BH$8*$B3279)</f>
        <v>-4.5854729729729676E-2</v>
      </c>
      <c r="BL3279" s="29">
        <f t="shared" ref="BL3279" si="31642">BB3279*BG3279+BD3279*BG3282-BC3279*BH3279-BE3279*BH3282</f>
        <v>0.93257965130213638</v>
      </c>
      <c r="BM3279" s="33">
        <f t="shared" ref="BM3279" si="31643">(BB3279*BH3279+BC3279*BG3279+BD3279*BH3282+BE3279*BG3282)</f>
        <v>0</v>
      </c>
      <c r="BN3279" s="31">
        <f t="shared" ref="BN3279" si="31644">BB3279*BI3279+BD3279*BI3282-BC3279*BJ3279-BE3279*BJ3282</f>
        <v>0</v>
      </c>
      <c r="BO3279" s="32">
        <f t="shared" ref="BO3279" si="31645">(BB3279*BJ3279+BC3279*BI3279+BD3279*BJ3282+BE3279*BI3282)</f>
        <v>-0.38572606740176207</v>
      </c>
      <c r="BP3279" s="8"/>
      <c r="BQ3279" s="34">
        <v>1</v>
      </c>
      <c r="BR3279" s="35">
        <v>0</v>
      </c>
      <c r="BS3279" s="11">
        <v>0</v>
      </c>
      <c r="BT3279" s="36">
        <v>0</v>
      </c>
      <c r="BV3279" s="29">
        <f t="shared" ref="BV3279" si="31646">BL3279*BQ3279+BN3279*BQ3282-BM3279*BR3279-BO3279*BR3282</f>
        <v>0.93257965130213638</v>
      </c>
      <c r="BW3279" s="33">
        <f t="shared" ref="BW3279" si="31647">(BL3279*BR3279+BM3279*BQ3279+BN3279*BR3282+BO3279*BQ3282)</f>
        <v>-0.38572606740176207</v>
      </c>
      <c r="BX3279" s="31">
        <f t="shared" ref="BX3279" si="31648">BL3279*BS3279+BN3279*BS3282-BM3279*BT3279-BO3279*BT3282</f>
        <v>0</v>
      </c>
      <c r="BY3279" s="32">
        <f t="shared" ref="BY3279" si="31649">(BL3279*BT3279+BM3279*BS3279+BN3279*BT3282+BO3279*BS3282)</f>
        <v>-0.38572606740176207</v>
      </c>
      <c r="CA3279" s="37">
        <f t="shared" ref="CA3279" si="31650">20*LOG(((1+$BR$8)/$BR$8)/((BV3279+BV3282)^2+(BW3279+BW3282)^2)^0.5)</f>
        <v>-2.4939797855437593E-3</v>
      </c>
      <c r="CC3279" s="134">
        <f t="shared" ref="CC3279" si="31651">((BV3279^2+BW3279^2)^0.5)/((BV3282^2+BW3282^2)^0.5)</f>
        <v>1.0174732913418447</v>
      </c>
      <c r="CD3279" s="9"/>
      <c r="CE3279" s="38"/>
      <c r="CF3279" s="38"/>
      <c r="CG3279" s="38"/>
      <c r="CH3279" s="38"/>
      <c r="CM3279" s="129">
        <v>8.8600000000000101</v>
      </c>
    </row>
    <row r="3280" spans="2:91" ht="18.600000000000001" customHeight="1" thickBot="1">
      <c r="D3280" s="39"/>
      <c r="G3280" s="40"/>
      <c r="I3280" s="39"/>
      <c r="L3280" s="40"/>
      <c r="N3280" s="39"/>
      <c r="Q3280" s="40"/>
      <c r="S3280" s="39"/>
      <c r="V3280" s="40"/>
      <c r="X3280" s="39"/>
      <c r="AA3280" s="40"/>
      <c r="AC3280" s="39"/>
      <c r="AF3280" s="40"/>
      <c r="AH3280" s="39"/>
      <c r="AK3280" s="40"/>
      <c r="AM3280" s="39"/>
      <c r="AP3280" s="40"/>
      <c r="AR3280" s="39"/>
      <c r="AU3280" s="40"/>
      <c r="AW3280" s="39"/>
      <c r="AZ3280" s="40"/>
      <c r="BB3280" s="39"/>
      <c r="BE3280" s="40"/>
      <c r="BG3280" s="39"/>
      <c r="BJ3280" s="40"/>
      <c r="BL3280" s="39"/>
      <c r="BO3280" s="40"/>
      <c r="BQ3280" s="34"/>
      <c r="BR3280" s="11"/>
      <c r="BS3280" s="11"/>
      <c r="BT3280" s="41"/>
      <c r="BV3280" s="39"/>
      <c r="BY3280" s="40"/>
      <c r="CC3280" s="135"/>
      <c r="CD3280" s="9"/>
      <c r="CE3280" s="38"/>
      <c r="CF3280" s="38"/>
      <c r="CG3280" s="38"/>
      <c r="CH3280" s="38"/>
    </row>
    <row r="3281" spans="2:91" ht="18.600000000000001" customHeight="1" thickBot="1">
      <c r="D3281" s="258" t="s">
        <v>129</v>
      </c>
      <c r="E3281" s="259"/>
      <c r="F3281" s="260" t="s">
        <v>130</v>
      </c>
      <c r="G3281" s="261"/>
      <c r="H3281" s="229"/>
      <c r="I3281" s="258" t="s">
        <v>131</v>
      </c>
      <c r="J3281" s="259"/>
      <c r="K3281" s="260" t="s">
        <v>132</v>
      </c>
      <c r="L3281" s="261"/>
      <c r="N3281" s="253" t="s">
        <v>133</v>
      </c>
      <c r="O3281" s="254"/>
      <c r="P3281" s="255" t="s">
        <v>134</v>
      </c>
      <c r="Q3281" s="256"/>
      <c r="S3281" s="258" t="s">
        <v>135</v>
      </c>
      <c r="T3281" s="259"/>
      <c r="U3281" s="260" t="s">
        <v>136</v>
      </c>
      <c r="V3281" s="261"/>
      <c r="W3281" s="8"/>
      <c r="X3281" s="253" t="s">
        <v>137</v>
      </c>
      <c r="Y3281" s="254"/>
      <c r="Z3281" s="255" t="s">
        <v>138</v>
      </c>
      <c r="AA3281" s="256"/>
      <c r="AB3281" s="8"/>
      <c r="AC3281" s="258" t="s">
        <v>139</v>
      </c>
      <c r="AD3281" s="259"/>
      <c r="AE3281" s="260" t="s">
        <v>140</v>
      </c>
      <c r="AF3281" s="261"/>
      <c r="AG3281" s="8"/>
      <c r="AH3281" s="253" t="s">
        <v>141</v>
      </c>
      <c r="AI3281" s="254"/>
      <c r="AJ3281" s="255" t="s">
        <v>142</v>
      </c>
      <c r="AK3281" s="256"/>
      <c r="AL3281" s="8"/>
      <c r="AM3281" s="258" t="s">
        <v>143</v>
      </c>
      <c r="AN3281" s="259"/>
      <c r="AO3281" s="260" t="s">
        <v>144</v>
      </c>
      <c r="AP3281" s="261"/>
      <c r="AR3281" s="253" t="s">
        <v>145</v>
      </c>
      <c r="AS3281" s="254"/>
      <c r="AT3281" s="255" t="s">
        <v>146</v>
      </c>
      <c r="AU3281" s="256"/>
      <c r="AV3281" s="4"/>
      <c r="AW3281" s="258" t="s">
        <v>147</v>
      </c>
      <c r="AX3281" s="259"/>
      <c r="AY3281" s="260" t="s">
        <v>148</v>
      </c>
      <c r="AZ3281" s="261"/>
      <c r="BA3281" s="8"/>
      <c r="BB3281" s="253" t="s">
        <v>149</v>
      </c>
      <c r="BC3281" s="254"/>
      <c r="BD3281" s="255" t="s">
        <v>150</v>
      </c>
      <c r="BE3281" s="256"/>
      <c r="BF3281" s="4"/>
      <c r="BG3281" s="258" t="s">
        <v>151</v>
      </c>
      <c r="BH3281" s="259"/>
      <c r="BI3281" s="260" t="s">
        <v>152</v>
      </c>
      <c r="BJ3281" s="261"/>
      <c r="BK3281" s="4"/>
      <c r="BL3281" s="253" t="s">
        <v>153</v>
      </c>
      <c r="BM3281" s="254"/>
      <c r="BN3281" s="255" t="s">
        <v>154</v>
      </c>
      <c r="BO3281" s="256"/>
      <c r="BP3281" s="4"/>
      <c r="BQ3281" s="258" t="s">
        <v>155</v>
      </c>
      <c r="BR3281" s="259"/>
      <c r="BS3281" s="260" t="s">
        <v>156</v>
      </c>
      <c r="BT3281" s="261"/>
      <c r="BU3281" s="8"/>
      <c r="BV3281" s="253" t="s">
        <v>157</v>
      </c>
      <c r="BW3281" s="254"/>
      <c r="BX3281" s="255" t="s">
        <v>158</v>
      </c>
      <c r="BY3281" s="256"/>
      <c r="CA3281" s="46" t="s">
        <v>16</v>
      </c>
      <c r="CC3281" s="136" t="s">
        <v>71</v>
      </c>
      <c r="CD3281" s="9"/>
      <c r="CE3281" s="38"/>
      <c r="CF3281" s="38"/>
      <c r="CG3281" s="38"/>
      <c r="CH3281" s="38"/>
    </row>
    <row r="3282" spans="2:91" ht="18.600000000000001" customHeight="1" thickTop="1" thickBot="1">
      <c r="D3282" s="29">
        <v>0</v>
      </c>
      <c r="E3282" s="33">
        <v>0</v>
      </c>
      <c r="F3282" s="31">
        <v>1</v>
      </c>
      <c r="G3282" s="32">
        <v>0</v>
      </c>
      <c r="I3282" s="29">
        <v>0</v>
      </c>
      <c r="J3282" s="33">
        <f t="shared" ref="J3282" si="31652">IF(0=(1-$J$8*$K$8*$B3279^2),10^14,$B3279*$J$8/(1-$J$8*$K$8*$B3279^2))</f>
        <v>-0.13883733603344517</v>
      </c>
      <c r="K3282" s="31">
        <v>1</v>
      </c>
      <c r="L3282" s="32">
        <v>0</v>
      </c>
      <c r="N3282" s="29">
        <f t="shared" ref="N3282" si="31653">D3282*I3279+F3282*I3282-E3282*J3279-G3282*J3282</f>
        <v>0</v>
      </c>
      <c r="O3282" s="33">
        <f t="shared" ref="O3282" si="31654">(D3282*J3279+E3282*I3279+F3282*J3282+G3282*I3282)</f>
        <v>-0.13883733603344517</v>
      </c>
      <c r="P3282" s="31">
        <f t="shared" ref="P3282" si="31655">D3282*K3279+F3282*K3282-E3282*L3279-G3282*L3282</f>
        <v>1</v>
      </c>
      <c r="Q3282" s="32">
        <f t="shared" ref="Q3282" si="31656">(D3282*L3279+E3282*K3279+F3282*L3282+G3282*K3282)</f>
        <v>0</v>
      </c>
      <c r="S3282" s="29">
        <v>0</v>
      </c>
      <c r="T3282" s="33">
        <v>0</v>
      </c>
      <c r="U3282" s="31">
        <v>1</v>
      </c>
      <c r="V3282" s="32">
        <v>0</v>
      </c>
      <c r="X3282" s="29">
        <f t="shared" ref="X3282" si="31657">N3282*S3279+P3282*S3282-O3282*T3279-Q3282*T3282</f>
        <v>0</v>
      </c>
      <c r="Y3282" s="33">
        <f t="shared" ref="Y3282" si="31658">(N3282*T3279+O3282*S3279+P3282*T3282+Q3282*S3282)</f>
        <v>-0.13883733603344517</v>
      </c>
      <c r="Z3282" s="31">
        <f t="shared" ref="Z3282" si="31659">N3282*U3279+P3282*U3282-O3282*V3279-Q3282*V3282</f>
        <v>0.97997849916617696</v>
      </c>
      <c r="AA3282" s="32">
        <f t="shared" ref="AA3282" si="31660">(N3282*V3279+O3282*U3279+P3282*V3282+Q3282*U3282)</f>
        <v>0</v>
      </c>
      <c r="AB3282" s="8"/>
      <c r="AC3282" s="29">
        <v>0</v>
      </c>
      <c r="AD3282" s="33">
        <f t="shared" ref="AD3282" si="31661">IF(0=(1-$AD$8*$AE$8*$B3279^2),10^14,$B3279*$AD$8/(1-$AD$8*$AE$8*$B3279^2))</f>
        <v>-0.10801255396510394</v>
      </c>
      <c r="AE3282" s="31">
        <v>1</v>
      </c>
      <c r="AF3282" s="32">
        <v>0</v>
      </c>
      <c r="AH3282" s="29">
        <f t="shared" ref="AH3282" si="31662">X3282*AC3279+Z3282*AC3282-Y3282*AD3279-AA3282*AD3282</f>
        <v>0</v>
      </c>
      <c r="AI3282" s="33">
        <f t="shared" ref="AI3282" si="31663">(X3282*AD3279+Y3282*AC3279+Z3282*AD3282+AA3282*AC3282)</f>
        <v>-0.24468731655927342</v>
      </c>
      <c r="AJ3282" s="31">
        <f t="shared" ref="AJ3282" si="31664">X3282*AE3279+Z3282*AE3282-Y3282*AF3279-AA3282*AF3282</f>
        <v>0.97997849916617696</v>
      </c>
      <c r="AK3282" s="32">
        <f t="shared" ref="AK3282" si="31665">(X3282*AF3279+Y3282*AE3279+Z3282*AF3282+AA3282*AE3282)</f>
        <v>0</v>
      </c>
      <c r="AL3282" s="8"/>
      <c r="AM3282" s="29">
        <v>0</v>
      </c>
      <c r="AN3282" s="33">
        <v>0</v>
      </c>
      <c r="AO3282" s="31">
        <v>1</v>
      </c>
      <c r="AP3282" s="32">
        <v>0</v>
      </c>
      <c r="AR3282" s="29">
        <f t="shared" ref="AR3282" si="31666">AH3282*AM3279+AJ3282*AM3282-AI3282*AN3279-AK3282*AN3282</f>
        <v>0</v>
      </c>
      <c r="AS3282" s="33">
        <f t="shared" ref="AS3282" si="31667">(AH3282*AN3279+AI3282*AM3279+AJ3282*AN3282+AK3282*AM3282)</f>
        <v>-0.24468731655927342</v>
      </c>
      <c r="AT3282" s="31">
        <f t="shared" ref="AT3282" si="31668">AH3282*AO3279+AJ3282*AO3282-AI3282*AP3279-AK3282*AP3282</f>
        <v>0.94806912380636443</v>
      </c>
      <c r="AU3282" s="32">
        <f t="shared" ref="AU3282" si="31669">(AH3282*AP3279+AI3282*AO3279+AJ3282*AP3282+AK3282*AO3282)</f>
        <v>0</v>
      </c>
      <c r="AV3282" s="8"/>
      <c r="AW3282" s="29">
        <v>0</v>
      </c>
      <c r="AX3282" s="33">
        <f t="shared" ref="AX3282" si="31670">IF(0=(1-$AX$8*$AY$8*$B3279^2),10^14,$B3279*$AX$8/(1-$AX$8*$AY$8*$B3279^2))</f>
        <v>-9.8204254298948218E-2</v>
      </c>
      <c r="AY3282" s="31">
        <v>1</v>
      </c>
      <c r="AZ3282" s="32">
        <v>0</v>
      </c>
      <c r="BB3282" s="29">
        <f t="shared" ref="BB3282" si="31671">AR3282*AW3279+AT3282*AW3282-AS3282*AX3279-AU3282*AX3282</f>
        <v>0</v>
      </c>
      <c r="BC3282" s="33">
        <f t="shared" ref="BC3282" si="31672">(AR3282*AX3279+AS3282*AW3279+AT3282*AX3282+AU3282*AW3282)</f>
        <v>-0.33779173788653466</v>
      </c>
      <c r="BD3282" s="31">
        <f t="shared" ref="BD3282" si="31673">AR3282*AY3279+AT3282*AY3282-AS3282*AZ3279-AU3282*AZ3282</f>
        <v>0.94806912380636443</v>
      </c>
      <c r="BE3282" s="32">
        <f t="shared" ref="BE3282" si="31674">(AR3282*AZ3279+AS3282*AY3279+AT3282*AZ3282+AU3282*AY3282)</f>
        <v>0</v>
      </c>
      <c r="BF3282" s="8"/>
      <c r="BG3282" s="29">
        <v>0</v>
      </c>
      <c r="BH3282" s="33">
        <v>0</v>
      </c>
      <c r="BI3282" s="31">
        <v>1</v>
      </c>
      <c r="BJ3282" s="32">
        <v>0</v>
      </c>
      <c r="BL3282" s="29">
        <f t="shared" ref="BL3282" si="31675">BB3282*BG3279+BD3282*BG3282-BC3282*BH3279-BE3282*BH3282</f>
        <v>0</v>
      </c>
      <c r="BM3282" s="33">
        <f t="shared" ref="BM3282" si="31676">(BB3282*BH3279+BC3282*BG3279+BD3282*BH3282+BE3282*BG3282)</f>
        <v>-0.33779173788653466</v>
      </c>
      <c r="BN3282" s="31">
        <f t="shared" ref="BN3282" si="31677">BB3282*BI3279+BD3282*BI3282-BC3282*BJ3279-BE3282*BJ3282</f>
        <v>0.93257977496064171</v>
      </c>
      <c r="BO3282" s="32">
        <f t="shared" ref="BO3282" si="31678">(BB3282*BJ3279+BC3282*BI3279+BD3282*BJ3282+BE3282*BI3282)</f>
        <v>0</v>
      </c>
      <c r="BP3282" s="8"/>
      <c r="BQ3282" s="19">
        <f t="shared" ref="BQ3282:BQ3345" si="31679">1/$BR$8</f>
        <v>1</v>
      </c>
      <c r="BR3282" s="47">
        <v>0</v>
      </c>
      <c r="BS3282" s="48">
        <v>1</v>
      </c>
      <c r="BT3282" s="49">
        <v>0</v>
      </c>
      <c r="BV3282" s="29">
        <f t="shared" ref="BV3282" si="31680">BL3282*BQ3279+BN3282*BQ3282-BM3282*BR3279-BO3282*BR3282</f>
        <v>0.93257977496064171</v>
      </c>
      <c r="BW3282" s="33">
        <f t="shared" ref="BW3282" si="31681">(BL3282*BR3279+BM3282*BQ3279+BN3282*BR3282+BO3282*BQ3282)</f>
        <v>-0.33779173788653466</v>
      </c>
      <c r="BX3282" s="31">
        <f t="shared" ref="BX3282" si="31682">BL3282*BS3279+BN3282*BS3282-BM3282*BT3279-BO3282*BT3282</f>
        <v>0.93257977496064171</v>
      </c>
      <c r="BY3282" s="32">
        <f t="shared" ref="BY3282" si="31683">(BL3282*BT3279+BM3282*BS3279+BN3282*BT3282+BO3282*BS3282)</f>
        <v>0</v>
      </c>
      <c r="CA3282" s="50">
        <f t="shared" ref="CA3282" si="31684">(180/PI())*ATAN(-1*(BW3279+BW3282)/(BV3279+BV3282))</f>
        <v>21.201872885659455</v>
      </c>
      <c r="CC3282" s="137">
        <f t="shared" ref="CC3282" si="31685">20*LOG(((1-(10^(CA3279/20)^2)*(1-((1-CC3279)/(1+CC3279))^2))^0.5))</f>
        <v>-31.877120207162374</v>
      </c>
      <c r="CD3282" s="9"/>
      <c r="CE3282" s="38"/>
      <c r="CF3282" s="38"/>
      <c r="CG3282" s="38"/>
      <c r="CH3282" s="38"/>
    </row>
    <row r="3283" spans="2:91" ht="18.600000000000001" customHeight="1">
      <c r="CC3283" s="42"/>
    </row>
    <row r="3284" spans="2:91" ht="18.600000000000001" customHeight="1" thickBot="1">
      <c r="E3284" s="22" t="s">
        <v>4</v>
      </c>
      <c r="J3284" s="22" t="s">
        <v>5</v>
      </c>
      <c r="O3284" s="22" t="s">
        <v>6</v>
      </c>
      <c r="T3284" s="22" t="s">
        <v>7</v>
      </c>
      <c r="Y3284" s="22" t="s">
        <v>8</v>
      </c>
      <c r="AD3284" s="22" t="s">
        <v>65</v>
      </c>
      <c r="AI3284" s="22" t="s">
        <v>9</v>
      </c>
      <c r="AN3284" s="22" t="s">
        <v>66</v>
      </c>
      <c r="AS3284" s="22" t="s">
        <v>51</v>
      </c>
      <c r="AX3284" s="22" t="s">
        <v>67</v>
      </c>
      <c r="BC3284" s="22" t="s">
        <v>52</v>
      </c>
      <c r="BH3284" s="22" t="s">
        <v>68</v>
      </c>
      <c r="BM3284" s="22" t="s">
        <v>63</v>
      </c>
      <c r="BQ3284" s="23" t="s">
        <v>69</v>
      </c>
      <c r="BR3284" s="23"/>
      <c r="BS3284" s="24"/>
      <c r="BT3284" s="24"/>
      <c r="BU3284" s="24"/>
      <c r="BW3284" s="22" t="s">
        <v>64</v>
      </c>
    </row>
    <row r="3285" spans="2:91" ht="18.600000000000001" customHeight="1" thickBot="1">
      <c r="D3285" s="249" t="s">
        <v>103</v>
      </c>
      <c r="E3285" s="250"/>
      <c r="F3285" s="251" t="s">
        <v>104</v>
      </c>
      <c r="G3285" s="252"/>
      <c r="H3285" s="229"/>
      <c r="I3285" s="253" t="s">
        <v>11</v>
      </c>
      <c r="J3285" s="254"/>
      <c r="K3285" s="255" t="s">
        <v>12</v>
      </c>
      <c r="L3285" s="256"/>
      <c r="M3285" s="24"/>
      <c r="N3285" s="253" t="s">
        <v>105</v>
      </c>
      <c r="O3285" s="254"/>
      <c r="P3285" s="255" t="s">
        <v>106</v>
      </c>
      <c r="Q3285" s="256"/>
      <c r="R3285" s="24"/>
      <c r="S3285" s="249" t="s">
        <v>107</v>
      </c>
      <c r="T3285" s="250"/>
      <c r="U3285" s="251" t="s">
        <v>108</v>
      </c>
      <c r="V3285" s="252"/>
      <c r="W3285" s="8"/>
      <c r="X3285" s="253" t="s">
        <v>109</v>
      </c>
      <c r="Y3285" s="254"/>
      <c r="Z3285" s="255" t="s">
        <v>110</v>
      </c>
      <c r="AA3285" s="256"/>
      <c r="AB3285" s="8"/>
      <c r="AC3285" s="253" t="s">
        <v>111</v>
      </c>
      <c r="AD3285" s="254"/>
      <c r="AE3285" s="255" t="s">
        <v>14</v>
      </c>
      <c r="AF3285" s="256"/>
      <c r="AG3285" s="8"/>
      <c r="AH3285" s="253" t="s">
        <v>112</v>
      </c>
      <c r="AI3285" s="254"/>
      <c r="AJ3285" s="255" t="s">
        <v>113</v>
      </c>
      <c r="AK3285" s="256"/>
      <c r="AL3285" s="8"/>
      <c r="AM3285" s="249" t="s">
        <v>114</v>
      </c>
      <c r="AN3285" s="250"/>
      <c r="AO3285" s="251" t="s">
        <v>115</v>
      </c>
      <c r="AP3285" s="252"/>
      <c r="AQ3285" s="24"/>
      <c r="AR3285" s="253" t="s">
        <v>116</v>
      </c>
      <c r="AS3285" s="254"/>
      <c r="AT3285" s="255" t="s">
        <v>13</v>
      </c>
      <c r="AU3285" s="256"/>
      <c r="AV3285" s="4"/>
      <c r="AW3285" s="253" t="s">
        <v>117</v>
      </c>
      <c r="AX3285" s="254"/>
      <c r="AY3285" s="255" t="s">
        <v>118</v>
      </c>
      <c r="AZ3285" s="256"/>
      <c r="BA3285" s="8"/>
      <c r="BB3285" s="253" t="s">
        <v>119</v>
      </c>
      <c r="BC3285" s="254"/>
      <c r="BD3285" s="255" t="s">
        <v>120</v>
      </c>
      <c r="BE3285" s="256"/>
      <c r="BF3285" s="4"/>
      <c r="BG3285" s="249" t="s">
        <v>121</v>
      </c>
      <c r="BH3285" s="250"/>
      <c r="BI3285" s="251" t="s">
        <v>122</v>
      </c>
      <c r="BJ3285" s="252"/>
      <c r="BK3285" s="4"/>
      <c r="BL3285" s="253" t="s">
        <v>123</v>
      </c>
      <c r="BM3285" s="254"/>
      <c r="BN3285" s="255" t="s">
        <v>124</v>
      </c>
      <c r="BO3285" s="256"/>
      <c r="BP3285" s="4"/>
      <c r="BQ3285" s="253" t="s">
        <v>125</v>
      </c>
      <c r="BR3285" s="254"/>
      <c r="BS3285" s="255" t="s">
        <v>126</v>
      </c>
      <c r="BT3285" s="256"/>
      <c r="BU3285" s="8"/>
      <c r="BV3285" s="253" t="s">
        <v>127</v>
      </c>
      <c r="BW3285" s="254"/>
      <c r="BX3285" s="255" t="s">
        <v>128</v>
      </c>
      <c r="BY3285" s="256"/>
      <c r="CA3285" s="27" t="s">
        <v>15</v>
      </c>
      <c r="CC3285" s="133" t="s">
        <v>70</v>
      </c>
      <c r="CD3285" s="9"/>
      <c r="CE3285" s="38"/>
      <c r="CF3285" s="38"/>
      <c r="CG3285" s="38"/>
      <c r="CH3285" s="38"/>
    </row>
    <row r="3286" spans="2:91" ht="18.600000000000001" customHeight="1" thickTop="1" thickBot="1">
      <c r="B3286" s="129">
        <v>8.9000000000000092</v>
      </c>
      <c r="D3286" s="29">
        <v>1</v>
      </c>
      <c r="E3286" s="30">
        <v>0</v>
      </c>
      <c r="F3286" s="31">
        <v>0</v>
      </c>
      <c r="G3286" s="32">
        <f t="shared" ref="G3286:G3349" si="31686">-1/($E$8*$B3286)</f>
        <v>-7.4065168539325779E-2</v>
      </c>
      <c r="I3286" s="29">
        <v>1</v>
      </c>
      <c r="J3286" s="33">
        <v>0</v>
      </c>
      <c r="K3286" s="31">
        <v>0</v>
      </c>
      <c r="L3286" s="32">
        <v>0</v>
      </c>
      <c r="N3286" s="29">
        <f t="shared" ref="N3286" si="31687">D3286*I3286+F3286*I3289-E3286*J3286-G3286*J3289</f>
        <v>0.98974018724212609</v>
      </c>
      <c r="O3286" s="33">
        <f t="shared" ref="O3286" si="31688">(D3286*J3286+E3286*I3286+F3286*J3289+G3286*I3289)</f>
        <v>0</v>
      </c>
      <c r="P3286" s="31">
        <f t="shared" ref="P3286" si="31689">D3286*K3286+F3286*K3289-E3286*L3286-G3286*L3289</f>
        <v>0</v>
      </c>
      <c r="Q3286" s="32">
        <f t="shared" ref="Q3286" si="31690">(D3286*L3286+E3286*K3286+F3286*L3289+G3286*K3289)</f>
        <v>-7.4065168539325779E-2</v>
      </c>
      <c r="S3286" s="29">
        <v>1</v>
      </c>
      <c r="T3286" s="30">
        <v>0</v>
      </c>
      <c r="U3286" s="31">
        <v>0</v>
      </c>
      <c r="V3286" s="32">
        <f t="shared" ref="V3286:V3349" si="31691">-1/($T$8*$B3286)</f>
        <v>-0.1438842696629212</v>
      </c>
      <c r="X3286" s="29">
        <f t="shared" ref="X3286" si="31692">N3286*S3286+P3286*S3289-O3286*T3286-Q3286*T3289</f>
        <v>0.98974018724212609</v>
      </c>
      <c r="Y3286" s="33">
        <f t="shared" ref="Y3286" si="31693">(N3286*T3286+O3286*S3286+P3286*T3289+Q3286*S3289)</f>
        <v>0</v>
      </c>
      <c r="Z3286" s="31">
        <f t="shared" ref="Z3286" si="31694">N3286*U3286+P3286*U3289-O3286*V3286-Q3286*V3289</f>
        <v>0</v>
      </c>
      <c r="AA3286" s="32">
        <f t="shared" ref="AA3286" si="31695">(N3286*V3286+O3286*U3286+P3286*V3289+Q3286*U3289)</f>
        <v>-0.21647321253670199</v>
      </c>
      <c r="AB3286" s="8"/>
      <c r="AC3286" s="29">
        <v>1</v>
      </c>
      <c r="AD3286" s="33">
        <v>0</v>
      </c>
      <c r="AE3286" s="31">
        <v>0</v>
      </c>
      <c r="AF3286" s="32">
        <v>0</v>
      </c>
      <c r="AH3286" s="29">
        <f t="shared" ref="AH3286" si="31696">X3286*AC3286+Z3286*AC3289-Y3286*AD3286-AA3286*AD3289</f>
        <v>0.96641166625686492</v>
      </c>
      <c r="AI3286" s="33">
        <f t="shared" ref="AI3286" si="31697">(X3286*AD3286+Y3286*AC3286+Z3286*AD3289+AA3286*AC3289)</f>
        <v>0</v>
      </c>
      <c r="AJ3286" s="31">
        <f t="shared" ref="AJ3286" si="31698">X3286*AE3286+Z3286*AE3289-Y3286*AF3286-AA3286*AF3289</f>
        <v>0</v>
      </c>
      <c r="AK3286" s="32">
        <f t="shared" ref="AK3286" si="31699">(X3286*AF3286+Y3286*AE3286+Z3286*AF3289+AA3286*AE3289)</f>
        <v>-0.21647321253670199</v>
      </c>
      <c r="AL3286" s="8"/>
      <c r="AM3286" s="29">
        <v>1</v>
      </c>
      <c r="AN3286" s="30">
        <v>0</v>
      </c>
      <c r="AO3286" s="31">
        <v>0</v>
      </c>
      <c r="AP3286" s="32">
        <f t="shared" ref="AP3286:AP3349" si="31700">-1/($AN$8*$B3286)</f>
        <v>-0.13011573033707852</v>
      </c>
      <c r="AR3286" s="29">
        <f t="shared" ref="AR3286" si="31701">AH3286*AM3286+AJ3286*AM3289-AI3286*AN3286-AK3286*AN3289</f>
        <v>0.96641166625686492</v>
      </c>
      <c r="AS3286" s="33">
        <f t="shared" ref="AS3286" si="31702">(AH3286*AN3286+AI3286*AM3286+AJ3286*AN3289+AK3286*AM3289)</f>
        <v>0</v>
      </c>
      <c r="AT3286" s="31">
        <f t="shared" ref="AT3286" si="31703">AH3286*AO3286+AJ3286*AO3289-AI3286*AP3286-AK3286*AP3289</f>
        <v>0</v>
      </c>
      <c r="AU3286" s="32">
        <f t="shared" ref="AU3286" si="31704">(AH3286*AP3286+AI3286*AO3286+AJ3286*AP3289+AK3286*AO3289)</f>
        <v>-0.34221857229798691</v>
      </c>
      <c r="AV3286" s="8"/>
      <c r="AW3286" s="29">
        <v>1</v>
      </c>
      <c r="AX3286" s="33">
        <v>0</v>
      </c>
      <c r="AY3286" s="31">
        <v>0</v>
      </c>
      <c r="AZ3286" s="32">
        <v>0</v>
      </c>
      <c r="BB3286" s="29">
        <f t="shared" ref="BB3286" si="31705">AR3286*AW3286+AT3286*AW3289-AS3286*AX3286-AU3286*AX3289</f>
        <v>0.93288066927892532</v>
      </c>
      <c r="BC3286" s="33">
        <f t="shared" ref="BC3286" si="31706">(AR3286*AX3286+AS3286*AW3286+AT3286*AX3289+AU3286*AW3289)</f>
        <v>0</v>
      </c>
      <c r="BD3286" s="31">
        <f t="shared" ref="BD3286" si="31707">AR3286*AY3286+AT3286*AY3289-AS3286*AZ3286-AU3286*AZ3289</f>
        <v>0</v>
      </c>
      <c r="BE3286" s="32">
        <f t="shared" ref="BE3286" si="31708">(AR3286*AZ3286+AS3286*AY3286+AT3286*AZ3289+AU3286*AY3289)</f>
        <v>-0.34221857229798691</v>
      </c>
      <c r="BF3286" s="8"/>
      <c r="BG3286" s="29">
        <v>1</v>
      </c>
      <c r="BH3286" s="30">
        <v>0</v>
      </c>
      <c r="BI3286" s="31">
        <v>0</v>
      </c>
      <c r="BJ3286" s="32">
        <f t="shared" ref="BJ3286:BJ3349" si="31709">-1/($BH$8*$B3286)</f>
        <v>-4.5751685393258371E-2</v>
      </c>
      <c r="BL3286" s="29">
        <f t="shared" ref="BL3286" si="31710">BB3286*BG3286+BD3286*BG3289-BC3286*BH3286-BE3286*BH3289</f>
        <v>0.93288066927892532</v>
      </c>
      <c r="BM3286" s="33">
        <f t="shared" ref="BM3286" si="31711">(BB3286*BH3286+BC3286*BG3286+BD3286*BH3289+BE3286*BG3289)</f>
        <v>0</v>
      </c>
      <c r="BN3286" s="31">
        <f t="shared" ref="BN3286" si="31712">BB3286*BI3286+BD3286*BI3289-BC3286*BJ3286-BE3286*BJ3289</f>
        <v>0</v>
      </c>
      <c r="BO3286" s="32">
        <f t="shared" ref="BO3286" si="31713">(BB3286*BJ3286+BC3286*BI3286+BD3286*BJ3289+BE3286*BI3289)</f>
        <v>-0.38489943518828862</v>
      </c>
      <c r="BP3286" s="8"/>
      <c r="BQ3286" s="34">
        <v>1</v>
      </c>
      <c r="BR3286" s="35">
        <v>0</v>
      </c>
      <c r="BS3286" s="11">
        <v>0</v>
      </c>
      <c r="BT3286" s="36">
        <v>0</v>
      </c>
      <c r="BV3286" s="29">
        <f t="shared" ref="BV3286" si="31714">BL3286*BQ3286+BN3286*BQ3289-BM3286*BR3286-BO3286*BR3289</f>
        <v>0.93288066927892532</v>
      </c>
      <c r="BW3286" s="33">
        <f t="shared" ref="BW3286" si="31715">(BL3286*BR3286+BM3286*BQ3286+BN3286*BR3289+BO3286*BQ3289)</f>
        <v>-0.38489943518828862</v>
      </c>
      <c r="BX3286" s="31">
        <f t="shared" ref="BX3286" si="31716">BL3286*BS3286+BN3286*BS3289-BM3286*BT3286-BO3286*BT3289</f>
        <v>0</v>
      </c>
      <c r="BY3286" s="32">
        <f t="shared" ref="BY3286" si="31717">(BL3286*BT3286+BM3286*BS3286+BN3286*BT3289+BO3286*BS3289)</f>
        <v>-0.38489943518828862</v>
      </c>
      <c r="CA3286" s="37">
        <f t="shared" ref="CA3286" si="31718">20*LOG(((1+$BR$8)/$BR$8)/((BV3286+BV3289)^2+(BW3286+BW3289)^2)^0.5)</f>
        <v>-2.4842963070880381E-3</v>
      </c>
      <c r="CC3286" s="134">
        <f t="shared" ref="CC3286" si="31719">((BV3286^2+BW3286^2)^0.5)/((BV3289^2+BW3289^2)^0.5)</f>
        <v>1.0174011676512331</v>
      </c>
      <c r="CD3286" s="9"/>
      <c r="CE3286" s="38"/>
      <c r="CF3286" s="38"/>
      <c r="CG3286" s="38"/>
      <c r="CH3286" s="38"/>
      <c r="CM3286" s="129">
        <v>8.8800000000000097</v>
      </c>
    </row>
    <row r="3287" spans="2:91" ht="18.600000000000001" customHeight="1" thickBot="1">
      <c r="D3287" s="39"/>
      <c r="G3287" s="40"/>
      <c r="I3287" s="39"/>
      <c r="L3287" s="40"/>
      <c r="N3287" s="39"/>
      <c r="Q3287" s="40"/>
      <c r="S3287" s="39"/>
      <c r="V3287" s="40"/>
      <c r="X3287" s="39"/>
      <c r="AA3287" s="40"/>
      <c r="AC3287" s="39"/>
      <c r="AF3287" s="40"/>
      <c r="AH3287" s="39"/>
      <c r="AK3287" s="40"/>
      <c r="AM3287" s="39"/>
      <c r="AP3287" s="40"/>
      <c r="AR3287" s="39"/>
      <c r="AU3287" s="40"/>
      <c r="AW3287" s="39"/>
      <c r="AZ3287" s="40"/>
      <c r="BB3287" s="39"/>
      <c r="BE3287" s="40"/>
      <c r="BG3287" s="39"/>
      <c r="BJ3287" s="40"/>
      <c r="BL3287" s="39"/>
      <c r="BO3287" s="40"/>
      <c r="BQ3287" s="34"/>
      <c r="BR3287" s="11"/>
      <c r="BS3287" s="11"/>
      <c r="BT3287" s="41"/>
      <c r="BV3287" s="39"/>
      <c r="BY3287" s="40"/>
      <c r="CC3287" s="135"/>
      <c r="CD3287" s="9"/>
      <c r="CE3287" s="38"/>
      <c r="CF3287" s="38"/>
      <c r="CG3287" s="38"/>
      <c r="CH3287" s="38"/>
    </row>
    <row r="3288" spans="2:91" ht="18.600000000000001" customHeight="1" thickBot="1">
      <c r="D3288" s="258" t="s">
        <v>129</v>
      </c>
      <c r="E3288" s="259"/>
      <c r="F3288" s="260" t="s">
        <v>130</v>
      </c>
      <c r="G3288" s="261"/>
      <c r="H3288" s="229"/>
      <c r="I3288" s="258" t="s">
        <v>131</v>
      </c>
      <c r="J3288" s="259"/>
      <c r="K3288" s="260" t="s">
        <v>132</v>
      </c>
      <c r="L3288" s="261"/>
      <c r="N3288" s="253" t="s">
        <v>133</v>
      </c>
      <c r="O3288" s="254"/>
      <c r="P3288" s="255" t="s">
        <v>134</v>
      </c>
      <c r="Q3288" s="256"/>
      <c r="S3288" s="258" t="s">
        <v>135</v>
      </c>
      <c r="T3288" s="259"/>
      <c r="U3288" s="260" t="s">
        <v>136</v>
      </c>
      <c r="V3288" s="261"/>
      <c r="W3288" s="8"/>
      <c r="X3288" s="253" t="s">
        <v>137</v>
      </c>
      <c r="Y3288" s="254"/>
      <c r="Z3288" s="255" t="s">
        <v>138</v>
      </c>
      <c r="AA3288" s="256"/>
      <c r="AB3288" s="8"/>
      <c r="AC3288" s="258" t="s">
        <v>139</v>
      </c>
      <c r="AD3288" s="259"/>
      <c r="AE3288" s="260" t="s">
        <v>140</v>
      </c>
      <c r="AF3288" s="261"/>
      <c r="AG3288" s="8"/>
      <c r="AH3288" s="253" t="s">
        <v>141</v>
      </c>
      <c r="AI3288" s="254"/>
      <c r="AJ3288" s="255" t="s">
        <v>142</v>
      </c>
      <c r="AK3288" s="256"/>
      <c r="AL3288" s="8"/>
      <c r="AM3288" s="258" t="s">
        <v>143</v>
      </c>
      <c r="AN3288" s="259"/>
      <c r="AO3288" s="260" t="s">
        <v>144</v>
      </c>
      <c r="AP3288" s="261"/>
      <c r="AR3288" s="253" t="s">
        <v>145</v>
      </c>
      <c r="AS3288" s="254"/>
      <c r="AT3288" s="255" t="s">
        <v>146</v>
      </c>
      <c r="AU3288" s="256"/>
      <c r="AV3288" s="4"/>
      <c r="AW3288" s="258" t="s">
        <v>147</v>
      </c>
      <c r="AX3288" s="259"/>
      <c r="AY3288" s="260" t="s">
        <v>148</v>
      </c>
      <c r="AZ3288" s="261"/>
      <c r="BA3288" s="8"/>
      <c r="BB3288" s="253" t="s">
        <v>149</v>
      </c>
      <c r="BC3288" s="254"/>
      <c r="BD3288" s="255" t="s">
        <v>150</v>
      </c>
      <c r="BE3288" s="256"/>
      <c r="BF3288" s="4"/>
      <c r="BG3288" s="258" t="s">
        <v>151</v>
      </c>
      <c r="BH3288" s="259"/>
      <c r="BI3288" s="260" t="s">
        <v>152</v>
      </c>
      <c r="BJ3288" s="261"/>
      <c r="BK3288" s="4"/>
      <c r="BL3288" s="253" t="s">
        <v>153</v>
      </c>
      <c r="BM3288" s="254"/>
      <c r="BN3288" s="255" t="s">
        <v>154</v>
      </c>
      <c r="BO3288" s="256"/>
      <c r="BP3288" s="4"/>
      <c r="BQ3288" s="258" t="s">
        <v>155</v>
      </c>
      <c r="BR3288" s="259"/>
      <c r="BS3288" s="260" t="s">
        <v>156</v>
      </c>
      <c r="BT3288" s="261"/>
      <c r="BU3288" s="8"/>
      <c r="BV3288" s="253" t="s">
        <v>157</v>
      </c>
      <c r="BW3288" s="254"/>
      <c r="BX3288" s="255" t="s">
        <v>158</v>
      </c>
      <c r="BY3288" s="256"/>
      <c r="CA3288" s="46" t="s">
        <v>16</v>
      </c>
      <c r="CC3288" s="136" t="s">
        <v>71</v>
      </c>
      <c r="CD3288" s="9"/>
      <c r="CE3288" s="38"/>
      <c r="CF3288" s="38"/>
      <c r="CG3288" s="38"/>
      <c r="CH3288" s="38"/>
    </row>
    <row r="3289" spans="2:91" ht="18.600000000000001" customHeight="1" thickTop="1" thickBot="1">
      <c r="D3289" s="29">
        <v>0</v>
      </c>
      <c r="E3289" s="33">
        <v>0</v>
      </c>
      <c r="F3289" s="31">
        <v>1</v>
      </c>
      <c r="G3289" s="32">
        <v>0</v>
      </c>
      <c r="I3289" s="29">
        <v>0</v>
      </c>
      <c r="J3289" s="33">
        <f t="shared" ref="J3289" si="31720">IF(0=(1-$J$8*$K$8*$B3286^2),10^14,$B3286*$J$8/(1-$J$8*$K$8*$B3286^2))</f>
        <v>-0.13852412625546587</v>
      </c>
      <c r="K3289" s="31">
        <v>1</v>
      </c>
      <c r="L3289" s="32">
        <v>0</v>
      </c>
      <c r="N3289" s="29">
        <f t="shared" ref="N3289" si="31721">D3289*I3286+F3289*I3289-E3289*J3286-G3289*J3289</f>
        <v>0</v>
      </c>
      <c r="O3289" s="33">
        <f t="shared" ref="O3289" si="31722">(D3289*J3286+E3289*I3286+F3289*J3289+G3289*I3289)</f>
        <v>-0.13852412625546587</v>
      </c>
      <c r="P3289" s="31">
        <f t="shared" ref="P3289" si="31723">D3289*K3286+F3289*K3289-E3289*L3286-G3289*L3289</f>
        <v>1</v>
      </c>
      <c r="Q3289" s="32">
        <f t="shared" ref="Q3289" si="31724">(D3289*L3286+E3289*K3286+F3289*L3289+G3289*K3289)</f>
        <v>0</v>
      </c>
      <c r="S3289" s="29">
        <v>0</v>
      </c>
      <c r="T3289" s="33">
        <v>0</v>
      </c>
      <c r="U3289" s="31">
        <v>1</v>
      </c>
      <c r="V3289" s="32">
        <v>0</v>
      </c>
      <c r="X3289" s="29">
        <f t="shared" ref="X3289" si="31725">N3289*S3286+P3289*S3289-O3289*T3286-Q3289*T3289</f>
        <v>0</v>
      </c>
      <c r="Y3289" s="33">
        <f t="shared" ref="Y3289" si="31726">(N3289*T3286+O3289*S3286+P3289*T3289+Q3289*S3289)</f>
        <v>-0.13852412625546587</v>
      </c>
      <c r="Z3289" s="31">
        <f t="shared" ref="Z3289" si="31727">N3289*U3286+P3289*U3289-O3289*V3286-Q3289*V3289</f>
        <v>0.98006855726303799</v>
      </c>
      <c r="AA3289" s="32">
        <f t="shared" ref="AA3289" si="31728">(N3289*V3286+O3289*U3286+P3289*V3289+Q3289*U3289)</f>
        <v>0</v>
      </c>
      <c r="AB3289" s="8"/>
      <c r="AC3289" s="29">
        <v>0</v>
      </c>
      <c r="AD3289" s="33">
        <f t="shared" ref="AD3289" si="31729">IF(0=(1-$AD$8*$AE$8*$B3286^2),10^14,$B3286*$AD$8/(1-$AD$8*$AE$8*$B3286^2))</f>
        <v>-0.10776631765145524</v>
      </c>
      <c r="AE3289" s="31">
        <v>1</v>
      </c>
      <c r="AF3289" s="32">
        <v>0</v>
      </c>
      <c r="AH3289" s="29">
        <f t="shared" ref="AH3289" si="31730">X3289*AC3286+Z3289*AC3289-Y3289*AD3286-AA3289*AD3289</f>
        <v>0</v>
      </c>
      <c r="AI3289" s="33">
        <f t="shared" ref="AI3289" si="31731">(X3289*AD3286+Y3289*AC3286+Z3289*AD3289+AA3289*AC3289)</f>
        <v>-0.24414250571767787</v>
      </c>
      <c r="AJ3289" s="31">
        <f t="shared" ref="AJ3289" si="31732">X3289*AE3286+Z3289*AE3289-Y3289*AF3286-AA3289*AF3289</f>
        <v>0.98006855726303799</v>
      </c>
      <c r="AK3289" s="32">
        <f t="shared" ref="AK3289" si="31733">(X3289*AF3286+Y3289*AE3286+Z3289*AF3289+AA3289*AE3289)</f>
        <v>0</v>
      </c>
      <c r="AL3289" s="8"/>
      <c r="AM3289" s="29">
        <v>0</v>
      </c>
      <c r="AN3289" s="33">
        <v>0</v>
      </c>
      <c r="AO3289" s="31">
        <v>1</v>
      </c>
      <c r="AP3289" s="32">
        <v>0</v>
      </c>
      <c r="AR3289" s="29">
        <f t="shared" ref="AR3289" si="31734">AH3289*AM3286+AJ3289*AM3289-AI3289*AN3286-AK3289*AN3289</f>
        <v>0</v>
      </c>
      <c r="AS3289" s="33">
        <f t="shared" ref="AS3289" si="31735">(AH3289*AN3286+AI3289*AM3286+AJ3289*AN3289+AK3289*AM3289)</f>
        <v>-0.24414250571767787</v>
      </c>
      <c r="AT3289" s="31">
        <f t="shared" ref="AT3289" si="31736">AH3289*AO3286+AJ3289*AO3289-AI3289*AP3286-AK3289*AP3289</f>
        <v>0.94830177682525796</v>
      </c>
      <c r="AU3289" s="32">
        <f t="shared" ref="AU3289" si="31737">(AH3289*AP3286+AI3289*AO3286+AJ3289*AP3289+AK3289*AO3289)</f>
        <v>0</v>
      </c>
      <c r="AV3289" s="8"/>
      <c r="AW3289" s="29">
        <v>0</v>
      </c>
      <c r="AX3289" s="33">
        <f t="shared" ref="AX3289" si="31738">IF(0=(1-$AX$8*$AY$8*$B3286^2),10^14,$B3286*$AX$8/(1-$AX$8*$AY$8*$B3286^2))</f>
        <v>-9.7981230979896736E-2</v>
      </c>
      <c r="AY3289" s="31">
        <v>1</v>
      </c>
      <c r="AZ3289" s="32">
        <v>0</v>
      </c>
      <c r="BB3289" s="29">
        <f t="shared" ref="BB3289" si="31739">AR3289*AW3286+AT3289*AW3289-AS3289*AX3286-AU3289*AX3289</f>
        <v>0</v>
      </c>
      <c r="BC3289" s="33">
        <f t="shared" ref="BC3289" si="31740">(AR3289*AX3286+AS3289*AW3286+AT3289*AX3289+AU3289*AW3289)</f>
        <v>-0.33705828115143999</v>
      </c>
      <c r="BD3289" s="31">
        <f t="shared" ref="BD3289" si="31741">AR3289*AY3286+AT3289*AY3289-AS3289*AZ3286-AU3289*AZ3289</f>
        <v>0.94830177682525796</v>
      </c>
      <c r="BE3289" s="32">
        <f t="shared" ref="BE3289" si="31742">(AR3289*AZ3286+AS3289*AY3286+AT3289*AZ3289+AU3289*AY3289)</f>
        <v>0</v>
      </c>
      <c r="BF3289" s="8"/>
      <c r="BG3289" s="29">
        <v>0</v>
      </c>
      <c r="BH3289" s="33">
        <v>0</v>
      </c>
      <c r="BI3289" s="31">
        <v>1</v>
      </c>
      <c r="BJ3289" s="32">
        <v>0</v>
      </c>
      <c r="BL3289" s="29">
        <f t="shared" ref="BL3289" si="31743">BB3289*BG3286+BD3289*BG3289-BC3289*BH3286-BE3289*BH3289</f>
        <v>0</v>
      </c>
      <c r="BM3289" s="33">
        <f t="shared" ref="BM3289" si="31744">(BB3289*BH3286+BC3289*BG3286+BD3289*BH3289+BE3289*BG3289)</f>
        <v>-0.33705828115143999</v>
      </c>
      <c r="BN3289" s="31">
        <f t="shared" ref="BN3289" si="31745">BB3289*BI3286+BD3289*BI3289-BC3289*BJ3286-BE3289*BJ3289</f>
        <v>0.93288079238682486</v>
      </c>
      <c r="BO3289" s="32">
        <f t="shared" ref="BO3289" si="31746">(BB3289*BJ3286+BC3289*BI3286+BD3289*BJ3289+BE3289*BI3289)</f>
        <v>0</v>
      </c>
      <c r="BP3289" s="8"/>
      <c r="BQ3289" s="19">
        <f t="shared" ref="BQ3289:BQ3352" si="31747">1/$BR$8</f>
        <v>1</v>
      </c>
      <c r="BR3289" s="47">
        <v>0</v>
      </c>
      <c r="BS3289" s="48">
        <v>1</v>
      </c>
      <c r="BT3289" s="49">
        <v>0</v>
      </c>
      <c r="BV3289" s="29">
        <f t="shared" ref="BV3289" si="31748">BL3289*BQ3286+BN3289*BQ3289-BM3289*BR3286-BO3289*BR3289</f>
        <v>0.93288079238682486</v>
      </c>
      <c r="BW3289" s="33">
        <f t="shared" ref="BW3289" si="31749">(BL3289*BR3286+BM3289*BQ3286+BN3289*BR3289+BO3289*BQ3289)</f>
        <v>-0.33705828115143999</v>
      </c>
      <c r="BX3289" s="31">
        <f t="shared" ref="BX3289" si="31750">BL3289*BS3286+BN3289*BS3289-BM3289*BT3286-BO3289*BT3289</f>
        <v>0.93288079238682486</v>
      </c>
      <c r="BY3289" s="32">
        <f t="shared" ref="BY3289" si="31751">(BL3289*BT3286+BM3289*BS3286+BN3289*BT3289+BO3289*BS3289)</f>
        <v>0</v>
      </c>
      <c r="CA3289" s="50">
        <f t="shared" ref="CA3289" si="31752">(180/PI())*ATAN(-1*(BW3286+BW3289)/(BV3286+BV3289))</f>
        <v>21.153981041215861</v>
      </c>
      <c r="CC3289" s="137">
        <f t="shared" ref="CC3289" si="31753">20*LOG(((1-(10^(CA3286/20)^2)*(1-((1-CC3286)/(1+CC3286))^2))^0.5))</f>
        <v>-31.896168352899306</v>
      </c>
      <c r="CD3289" s="9"/>
      <c r="CE3289" s="38"/>
      <c r="CF3289" s="38"/>
      <c r="CG3289" s="38"/>
      <c r="CH3289" s="38"/>
    </row>
    <row r="3290" spans="2:91" ht="18.600000000000001" customHeight="1">
      <c r="CC3290" s="42"/>
    </row>
    <row r="3291" spans="2:91" ht="18.600000000000001" customHeight="1" thickBot="1">
      <c r="E3291" s="22" t="s">
        <v>4</v>
      </c>
      <c r="J3291" s="22" t="s">
        <v>5</v>
      </c>
      <c r="O3291" s="22" t="s">
        <v>6</v>
      </c>
      <c r="T3291" s="22" t="s">
        <v>7</v>
      </c>
      <c r="Y3291" s="22" t="s">
        <v>8</v>
      </c>
      <c r="AD3291" s="22" t="s">
        <v>65</v>
      </c>
      <c r="AI3291" s="22" t="s">
        <v>9</v>
      </c>
      <c r="AN3291" s="22" t="s">
        <v>66</v>
      </c>
      <c r="AS3291" s="22" t="s">
        <v>51</v>
      </c>
      <c r="AX3291" s="22" t="s">
        <v>67</v>
      </c>
      <c r="BC3291" s="22" t="s">
        <v>52</v>
      </c>
      <c r="BH3291" s="22" t="s">
        <v>68</v>
      </c>
      <c r="BM3291" s="22" t="s">
        <v>63</v>
      </c>
      <c r="BQ3291" s="23" t="s">
        <v>69</v>
      </c>
      <c r="BR3291" s="23"/>
      <c r="BS3291" s="24"/>
      <c r="BT3291" s="24"/>
      <c r="BU3291" s="24"/>
      <c r="BW3291" s="22" t="s">
        <v>64</v>
      </c>
    </row>
    <row r="3292" spans="2:91" ht="18.600000000000001" customHeight="1" thickBot="1">
      <c r="D3292" s="249" t="s">
        <v>103</v>
      </c>
      <c r="E3292" s="250"/>
      <c r="F3292" s="251" t="s">
        <v>104</v>
      </c>
      <c r="G3292" s="252"/>
      <c r="H3292" s="229"/>
      <c r="I3292" s="253" t="s">
        <v>11</v>
      </c>
      <c r="J3292" s="254"/>
      <c r="K3292" s="255" t="s">
        <v>12</v>
      </c>
      <c r="L3292" s="256"/>
      <c r="M3292" s="24"/>
      <c r="N3292" s="253" t="s">
        <v>105</v>
      </c>
      <c r="O3292" s="254"/>
      <c r="P3292" s="255" t="s">
        <v>106</v>
      </c>
      <c r="Q3292" s="256"/>
      <c r="R3292" s="24"/>
      <c r="S3292" s="249" t="s">
        <v>107</v>
      </c>
      <c r="T3292" s="250"/>
      <c r="U3292" s="251" t="s">
        <v>108</v>
      </c>
      <c r="V3292" s="252"/>
      <c r="W3292" s="8"/>
      <c r="X3292" s="253" t="s">
        <v>109</v>
      </c>
      <c r="Y3292" s="254"/>
      <c r="Z3292" s="255" t="s">
        <v>110</v>
      </c>
      <c r="AA3292" s="256"/>
      <c r="AB3292" s="8"/>
      <c r="AC3292" s="253" t="s">
        <v>111</v>
      </c>
      <c r="AD3292" s="254"/>
      <c r="AE3292" s="255" t="s">
        <v>14</v>
      </c>
      <c r="AF3292" s="256"/>
      <c r="AG3292" s="8"/>
      <c r="AH3292" s="253" t="s">
        <v>112</v>
      </c>
      <c r="AI3292" s="254"/>
      <c r="AJ3292" s="255" t="s">
        <v>113</v>
      </c>
      <c r="AK3292" s="256"/>
      <c r="AL3292" s="8"/>
      <c r="AM3292" s="249" t="s">
        <v>114</v>
      </c>
      <c r="AN3292" s="250"/>
      <c r="AO3292" s="251" t="s">
        <v>115</v>
      </c>
      <c r="AP3292" s="252"/>
      <c r="AQ3292" s="24"/>
      <c r="AR3292" s="253" t="s">
        <v>116</v>
      </c>
      <c r="AS3292" s="254"/>
      <c r="AT3292" s="255" t="s">
        <v>13</v>
      </c>
      <c r="AU3292" s="256"/>
      <c r="AV3292" s="4"/>
      <c r="AW3292" s="253" t="s">
        <v>117</v>
      </c>
      <c r="AX3292" s="254"/>
      <c r="AY3292" s="255" t="s">
        <v>118</v>
      </c>
      <c r="AZ3292" s="256"/>
      <c r="BA3292" s="8"/>
      <c r="BB3292" s="253" t="s">
        <v>119</v>
      </c>
      <c r="BC3292" s="254"/>
      <c r="BD3292" s="255" t="s">
        <v>120</v>
      </c>
      <c r="BE3292" s="256"/>
      <c r="BF3292" s="4"/>
      <c r="BG3292" s="249" t="s">
        <v>121</v>
      </c>
      <c r="BH3292" s="250"/>
      <c r="BI3292" s="251" t="s">
        <v>122</v>
      </c>
      <c r="BJ3292" s="252"/>
      <c r="BK3292" s="4"/>
      <c r="BL3292" s="253" t="s">
        <v>123</v>
      </c>
      <c r="BM3292" s="254"/>
      <c r="BN3292" s="255" t="s">
        <v>124</v>
      </c>
      <c r="BO3292" s="256"/>
      <c r="BP3292" s="4"/>
      <c r="BQ3292" s="253" t="s">
        <v>125</v>
      </c>
      <c r="BR3292" s="254"/>
      <c r="BS3292" s="255" t="s">
        <v>126</v>
      </c>
      <c r="BT3292" s="256"/>
      <c r="BU3292" s="8"/>
      <c r="BV3292" s="253" t="s">
        <v>127</v>
      </c>
      <c r="BW3292" s="254"/>
      <c r="BX3292" s="255" t="s">
        <v>128</v>
      </c>
      <c r="BY3292" s="256"/>
      <c r="CA3292" s="27" t="s">
        <v>15</v>
      </c>
      <c r="CC3292" s="133" t="s">
        <v>70</v>
      </c>
      <c r="CD3292" s="9"/>
      <c r="CE3292" s="38"/>
      <c r="CF3292" s="38"/>
      <c r="CG3292" s="38"/>
      <c r="CH3292" s="38"/>
    </row>
    <row r="3293" spans="2:91" ht="18.600000000000001" customHeight="1" thickTop="1" thickBot="1">
      <c r="B3293" s="129">
        <v>8.9200000000000106</v>
      </c>
      <c r="D3293" s="29">
        <v>1</v>
      </c>
      <c r="E3293" s="30">
        <v>0</v>
      </c>
      <c r="F3293" s="31">
        <v>0</v>
      </c>
      <c r="G3293" s="32">
        <f t="shared" ref="G3293:G3356" si="31754">-1/($E$8*$B3293)</f>
        <v>-7.3899103139013364E-2</v>
      </c>
      <c r="I3293" s="29">
        <v>1</v>
      </c>
      <c r="J3293" s="33">
        <v>0</v>
      </c>
      <c r="K3293" s="31">
        <v>0</v>
      </c>
      <c r="L3293" s="32">
        <v>0</v>
      </c>
      <c r="N3293" s="29">
        <f t="shared" ref="N3293" si="31755">D3293*I3293+F3293*I3296-E3293*J3293-G3293*J3296</f>
        <v>0.98978623283106426</v>
      </c>
      <c r="O3293" s="33">
        <f t="shared" ref="O3293" si="31756">(D3293*J3293+E3293*I3293+F3293*J3296+G3293*I3296)</f>
        <v>0</v>
      </c>
      <c r="P3293" s="31">
        <f t="shared" ref="P3293" si="31757">D3293*K3293+F3293*K3296-E3293*L3293-G3293*L3296</f>
        <v>0</v>
      </c>
      <c r="Q3293" s="32">
        <f t="shared" ref="Q3293" si="31758">(D3293*L3293+E3293*K3293+F3293*L3296+G3293*K3296)</f>
        <v>-7.3899103139013364E-2</v>
      </c>
      <c r="S3293" s="29">
        <v>1</v>
      </c>
      <c r="T3293" s="30">
        <v>0</v>
      </c>
      <c r="U3293" s="31">
        <v>0</v>
      </c>
      <c r="V3293" s="32">
        <f t="shared" ref="V3293:V3356" si="31759">-1/($T$8*$B3293)</f>
        <v>-0.14356165919282493</v>
      </c>
      <c r="X3293" s="29">
        <f t="shared" ref="X3293" si="31760">N3293*S3293+P3293*S3296-O3293*T3293-Q3293*T3296</f>
        <v>0.98978623283106426</v>
      </c>
      <c r="Y3293" s="33">
        <f t="shared" ref="Y3293" si="31761">(N3293*T3293+O3293*S3293+P3293*T3296+Q3293*S3296)</f>
        <v>0</v>
      </c>
      <c r="Z3293" s="31">
        <f t="shared" ref="Z3293" si="31762">N3293*U3293+P3293*U3296-O3293*V3293-Q3293*V3296</f>
        <v>0</v>
      </c>
      <c r="AA3293" s="32">
        <f t="shared" ref="AA3293" si="31763">(N3293*V3293+O3293*U3293+P3293*V3296+Q3293*U3296)</f>
        <v>-0.21599445697045666</v>
      </c>
      <c r="AB3293" s="8"/>
      <c r="AC3293" s="29">
        <v>1</v>
      </c>
      <c r="AD3293" s="33">
        <v>0</v>
      </c>
      <c r="AE3293" s="31">
        <v>0</v>
      </c>
      <c r="AF3293" s="32">
        <v>0</v>
      </c>
      <c r="AH3293" s="29">
        <f t="shared" ref="AH3293" si="31764">X3293*AC3293+Z3293*AC3296-Y3293*AD3293-AA3293*AD3296</f>
        <v>0.96656224761487286</v>
      </c>
      <c r="AI3293" s="33">
        <f t="shared" ref="AI3293" si="31765">(X3293*AD3293+Y3293*AC3293+Z3293*AD3296+AA3293*AC3296)</f>
        <v>0</v>
      </c>
      <c r="AJ3293" s="31">
        <f t="shared" ref="AJ3293" si="31766">X3293*AE3293+Z3293*AE3296-Y3293*AF3293-AA3293*AF3296</f>
        <v>0</v>
      </c>
      <c r="AK3293" s="32">
        <f t="shared" ref="AK3293" si="31767">(X3293*AF3293+Y3293*AE3293+Z3293*AF3296+AA3293*AE3296)</f>
        <v>-0.21599445697045666</v>
      </c>
      <c r="AL3293" s="8"/>
      <c r="AM3293" s="29">
        <v>1</v>
      </c>
      <c r="AN3293" s="30">
        <v>0</v>
      </c>
      <c r="AO3293" s="31">
        <v>0</v>
      </c>
      <c r="AP3293" s="32">
        <f t="shared" ref="AP3293:AP3356" si="31768">-1/($AN$8*$B3293)</f>
        <v>-0.12982399103138997</v>
      </c>
      <c r="AR3293" s="29">
        <f t="shared" ref="AR3293" si="31769">AH3293*AM3293+AJ3293*AM3296-AI3293*AN3293-AK3293*AN3296</f>
        <v>0.96656224761487286</v>
      </c>
      <c r="AS3293" s="33">
        <f t="shared" ref="AS3293" si="31770">(AH3293*AN3293+AI3293*AM3293+AJ3293*AN3296+AK3293*AM3296)</f>
        <v>0</v>
      </c>
      <c r="AT3293" s="31">
        <f t="shared" ref="AT3293" si="31771">AH3293*AO3293+AJ3293*AO3296-AI3293*AP3293-AK3293*AP3296</f>
        <v>0</v>
      </c>
      <c r="AU3293" s="32">
        <f t="shared" ref="AU3293" si="31772">(AH3293*AP3293+AI3293*AO3293+AJ3293*AP3296+AK3293*AO3296)</f>
        <v>-0.34147742553609006</v>
      </c>
      <c r="AV3293" s="8"/>
      <c r="AW3293" s="29">
        <v>1</v>
      </c>
      <c r="AX3293" s="33">
        <v>0</v>
      </c>
      <c r="AY3293" s="31">
        <v>0</v>
      </c>
      <c r="AZ3293" s="32">
        <v>0</v>
      </c>
      <c r="BB3293" s="29">
        <f t="shared" ref="BB3293" si="31773">AR3293*AW3293+AT3293*AW3296-AS3293*AX3293-AU3293*AX3296</f>
        <v>0.93317967963116166</v>
      </c>
      <c r="BC3293" s="33">
        <f t="shared" ref="BC3293" si="31774">(AR3293*AX3293+AS3293*AW3293+AT3293*AX3296+AU3293*AW3296)</f>
        <v>0</v>
      </c>
      <c r="BD3293" s="31">
        <f t="shared" ref="BD3293" si="31775">AR3293*AY3293+AT3293*AY3296-AS3293*AZ3293-AU3293*AZ3296</f>
        <v>0</v>
      </c>
      <c r="BE3293" s="32">
        <f t="shared" ref="BE3293" si="31776">(AR3293*AZ3293+AS3293*AY3293+AT3293*AZ3296+AU3293*AY3296)</f>
        <v>-0.34147742553609006</v>
      </c>
      <c r="BF3293" s="8"/>
      <c r="BG3293" s="29">
        <v>1</v>
      </c>
      <c r="BH3293" s="30">
        <v>0</v>
      </c>
      <c r="BI3293" s="31">
        <v>0</v>
      </c>
      <c r="BJ3293" s="32">
        <f t="shared" ref="BJ3293:BJ3356" si="31777">-1/($BH$8*$B3293)</f>
        <v>-4.5649103139013394E-2</v>
      </c>
      <c r="BL3293" s="29">
        <f t="shared" ref="BL3293" si="31778">BB3293*BG3293+BD3293*BG3296-BC3293*BH3293-BE3293*BH3296</f>
        <v>0.93317967963116166</v>
      </c>
      <c r="BM3293" s="33">
        <f t="shared" ref="BM3293" si="31779">(BB3293*BH3293+BC3293*BG3293+BD3293*BH3296+BE3293*BG3296)</f>
        <v>0</v>
      </c>
      <c r="BN3293" s="31">
        <f t="shared" ref="BN3293" si="31780">BB3293*BI3293+BD3293*BI3296-BC3293*BJ3293-BE3293*BJ3296</f>
        <v>0</v>
      </c>
      <c r="BO3293" s="32">
        <f t="shared" ref="BO3293" si="31781">(BB3293*BJ3293+BC3293*BI3293+BD3293*BJ3296+BE3293*BI3296)</f>
        <v>-0.38407624097880444</v>
      </c>
      <c r="BP3293" s="8"/>
      <c r="BQ3293" s="34">
        <v>1</v>
      </c>
      <c r="BR3293" s="35">
        <v>0</v>
      </c>
      <c r="BS3293" s="11">
        <v>0</v>
      </c>
      <c r="BT3293" s="36">
        <v>0</v>
      </c>
      <c r="BV3293" s="29">
        <f t="shared" ref="BV3293" si="31782">BL3293*BQ3293+BN3293*BQ3296-BM3293*BR3293-BO3293*BR3296</f>
        <v>0.93317967963116166</v>
      </c>
      <c r="BW3293" s="33">
        <f t="shared" ref="BW3293" si="31783">(BL3293*BR3293+BM3293*BQ3293+BN3293*BR3296+BO3293*BQ3296)</f>
        <v>-0.38407624097880444</v>
      </c>
      <c r="BX3293" s="31">
        <f t="shared" ref="BX3293" si="31784">BL3293*BS3293+BN3293*BS3296-BM3293*BT3293-BO3293*BT3296</f>
        <v>0</v>
      </c>
      <c r="BY3293" s="32">
        <f t="shared" ref="BY3293" si="31785">(BL3293*BT3293+BM3293*BS3293+BN3293*BT3296+BO3293*BS3296)</f>
        <v>-0.38407624097880444</v>
      </c>
      <c r="CA3293" s="37">
        <f t="shared" ref="CA3293" si="31786">20*LOG(((1+$BR$8)/$BR$8)/((BV3293+BV3296)^2+(BW3293+BW3296)^2)^0.5)</f>
        <v>-2.474664999462901E-3</v>
      </c>
      <c r="CC3293" s="134">
        <f t="shared" ref="CC3293" si="31787">((BV3293^2+BW3293^2)^0.5)/((BV3296^2+BW3296^2)^0.5)</f>
        <v>1.0173294728302784</v>
      </c>
      <c r="CD3293" s="9"/>
      <c r="CE3293" s="38"/>
      <c r="CF3293" s="38"/>
      <c r="CG3293" s="38"/>
      <c r="CH3293" s="38"/>
      <c r="CM3293" s="129">
        <v>8.9000000000000092</v>
      </c>
    </row>
    <row r="3294" spans="2:91" ht="18.600000000000001" customHeight="1" thickBot="1">
      <c r="D3294" s="39"/>
      <c r="G3294" s="40"/>
      <c r="I3294" s="39"/>
      <c r="L3294" s="40"/>
      <c r="N3294" s="39"/>
      <c r="Q3294" s="40"/>
      <c r="S3294" s="39"/>
      <c r="V3294" s="40"/>
      <c r="X3294" s="39"/>
      <c r="AA3294" s="40"/>
      <c r="AC3294" s="39"/>
      <c r="AF3294" s="40"/>
      <c r="AH3294" s="39"/>
      <c r="AK3294" s="40"/>
      <c r="AM3294" s="39"/>
      <c r="AP3294" s="40"/>
      <c r="AR3294" s="39"/>
      <c r="AU3294" s="40"/>
      <c r="AW3294" s="39"/>
      <c r="AZ3294" s="40"/>
      <c r="BB3294" s="39"/>
      <c r="BE3294" s="40"/>
      <c r="BG3294" s="39"/>
      <c r="BJ3294" s="40"/>
      <c r="BL3294" s="39"/>
      <c r="BO3294" s="40"/>
      <c r="BQ3294" s="34"/>
      <c r="BR3294" s="11"/>
      <c r="BS3294" s="11"/>
      <c r="BT3294" s="41"/>
      <c r="BV3294" s="39"/>
      <c r="BY3294" s="40"/>
      <c r="CC3294" s="135"/>
      <c r="CD3294" s="9"/>
      <c r="CE3294" s="38"/>
      <c r="CF3294" s="38"/>
      <c r="CG3294" s="38"/>
      <c r="CH3294" s="38"/>
    </row>
    <row r="3295" spans="2:91" ht="18.600000000000001" customHeight="1" thickBot="1">
      <c r="D3295" s="258" t="s">
        <v>129</v>
      </c>
      <c r="E3295" s="259"/>
      <c r="F3295" s="260" t="s">
        <v>130</v>
      </c>
      <c r="G3295" s="261"/>
      <c r="H3295" s="229"/>
      <c r="I3295" s="258" t="s">
        <v>131</v>
      </c>
      <c r="J3295" s="259"/>
      <c r="K3295" s="260" t="s">
        <v>132</v>
      </c>
      <c r="L3295" s="261"/>
      <c r="N3295" s="253" t="s">
        <v>133</v>
      </c>
      <c r="O3295" s="254"/>
      <c r="P3295" s="255" t="s">
        <v>134</v>
      </c>
      <c r="Q3295" s="256"/>
      <c r="S3295" s="258" t="s">
        <v>135</v>
      </c>
      <c r="T3295" s="259"/>
      <c r="U3295" s="260" t="s">
        <v>136</v>
      </c>
      <c r="V3295" s="261"/>
      <c r="W3295" s="8"/>
      <c r="X3295" s="253" t="s">
        <v>137</v>
      </c>
      <c r="Y3295" s="254"/>
      <c r="Z3295" s="255" t="s">
        <v>138</v>
      </c>
      <c r="AA3295" s="256"/>
      <c r="AB3295" s="8"/>
      <c r="AC3295" s="258" t="s">
        <v>139</v>
      </c>
      <c r="AD3295" s="259"/>
      <c r="AE3295" s="260" t="s">
        <v>140</v>
      </c>
      <c r="AF3295" s="261"/>
      <c r="AG3295" s="8"/>
      <c r="AH3295" s="253" t="s">
        <v>141</v>
      </c>
      <c r="AI3295" s="254"/>
      <c r="AJ3295" s="255" t="s">
        <v>142</v>
      </c>
      <c r="AK3295" s="256"/>
      <c r="AL3295" s="8"/>
      <c r="AM3295" s="258" t="s">
        <v>143</v>
      </c>
      <c r="AN3295" s="259"/>
      <c r="AO3295" s="260" t="s">
        <v>144</v>
      </c>
      <c r="AP3295" s="261"/>
      <c r="AR3295" s="253" t="s">
        <v>145</v>
      </c>
      <c r="AS3295" s="254"/>
      <c r="AT3295" s="255" t="s">
        <v>146</v>
      </c>
      <c r="AU3295" s="256"/>
      <c r="AV3295" s="4"/>
      <c r="AW3295" s="258" t="s">
        <v>147</v>
      </c>
      <c r="AX3295" s="259"/>
      <c r="AY3295" s="260" t="s">
        <v>148</v>
      </c>
      <c r="AZ3295" s="261"/>
      <c r="BA3295" s="8"/>
      <c r="BB3295" s="253" t="s">
        <v>149</v>
      </c>
      <c r="BC3295" s="254"/>
      <c r="BD3295" s="255" t="s">
        <v>150</v>
      </c>
      <c r="BE3295" s="256"/>
      <c r="BF3295" s="4"/>
      <c r="BG3295" s="258" t="s">
        <v>151</v>
      </c>
      <c r="BH3295" s="259"/>
      <c r="BI3295" s="260" t="s">
        <v>152</v>
      </c>
      <c r="BJ3295" s="261"/>
      <c r="BK3295" s="4"/>
      <c r="BL3295" s="253" t="s">
        <v>153</v>
      </c>
      <c r="BM3295" s="254"/>
      <c r="BN3295" s="255" t="s">
        <v>154</v>
      </c>
      <c r="BO3295" s="256"/>
      <c r="BP3295" s="4"/>
      <c r="BQ3295" s="258" t="s">
        <v>155</v>
      </c>
      <c r="BR3295" s="259"/>
      <c r="BS3295" s="260" t="s">
        <v>156</v>
      </c>
      <c r="BT3295" s="261"/>
      <c r="BU3295" s="8"/>
      <c r="BV3295" s="253" t="s">
        <v>157</v>
      </c>
      <c r="BW3295" s="254"/>
      <c r="BX3295" s="255" t="s">
        <v>158</v>
      </c>
      <c r="BY3295" s="256"/>
      <c r="CA3295" s="46" t="s">
        <v>16</v>
      </c>
      <c r="CC3295" s="136" t="s">
        <v>71</v>
      </c>
      <c r="CD3295" s="9"/>
      <c r="CE3295" s="38"/>
      <c r="CF3295" s="38"/>
      <c r="CG3295" s="38"/>
      <c r="CH3295" s="38"/>
    </row>
    <row r="3296" spans="2:91" ht="18.600000000000001" customHeight="1" thickTop="1" thickBot="1">
      <c r="D3296" s="29">
        <v>0</v>
      </c>
      <c r="E3296" s="33">
        <v>0</v>
      </c>
      <c r="F3296" s="31">
        <v>1</v>
      </c>
      <c r="G3296" s="32">
        <v>0</v>
      </c>
      <c r="I3296" s="29">
        <v>0</v>
      </c>
      <c r="J3296" s="33">
        <f t="shared" ref="J3296" si="31788">IF(0=(1-$J$8*$K$8*$B3293^2),10^14,$B3293*$J$8/(1-$J$8*$K$8*$B3293^2))</f>
        <v>-0.13821232917701795</v>
      </c>
      <c r="K3296" s="31">
        <v>1</v>
      </c>
      <c r="L3296" s="32">
        <v>0</v>
      </c>
      <c r="N3296" s="29">
        <f t="shared" ref="N3296" si="31789">D3296*I3293+F3296*I3296-E3296*J3293-G3296*J3296</f>
        <v>0</v>
      </c>
      <c r="O3296" s="33">
        <f t="shared" ref="O3296" si="31790">(D3296*J3293+E3296*I3293+F3296*J3296+G3296*I3296)</f>
        <v>-0.13821232917701795</v>
      </c>
      <c r="P3296" s="31">
        <f t="shared" ref="P3296" si="31791">D3296*K3293+F3296*K3296-E3296*L3293-G3296*L3296</f>
        <v>1</v>
      </c>
      <c r="Q3296" s="32">
        <f t="shared" ref="Q3296" si="31792">(D3296*L3293+E3296*K3293+F3296*L3296+G3296*K3296)</f>
        <v>0</v>
      </c>
      <c r="S3296" s="29">
        <v>0</v>
      </c>
      <c r="T3296" s="33">
        <v>0</v>
      </c>
      <c r="U3296" s="31">
        <v>1</v>
      </c>
      <c r="V3296" s="32">
        <v>0</v>
      </c>
      <c r="X3296" s="29">
        <f t="shared" ref="X3296" si="31793">N3296*S3293+P3296*S3296-O3296*T3293-Q3296*T3296</f>
        <v>0</v>
      </c>
      <c r="Y3296" s="33">
        <f t="shared" ref="Y3296" si="31794">(N3296*T3293+O3296*S3293+P3296*T3296+Q3296*S3296)</f>
        <v>-0.13821232917701795</v>
      </c>
      <c r="Z3296" s="31">
        <f t="shared" ref="Z3296" si="31795">N3296*U3293+P3296*U3296-O3296*V3293-Q3296*V3296</f>
        <v>0.98015800870244241</v>
      </c>
      <c r="AA3296" s="32">
        <f t="shared" ref="AA3296" si="31796">(N3296*V3293+O3296*U3293+P3296*V3296+Q3296*U3296)</f>
        <v>0</v>
      </c>
      <c r="AB3296" s="8"/>
      <c r="AC3296" s="29">
        <v>0</v>
      </c>
      <c r="AD3296" s="33">
        <f t="shared" ref="AD3296" si="31797">IF(0=(1-$AD$8*$AE$8*$B3293^2),10^14,$B3293*$AD$8/(1-$AD$8*$AE$8*$B3293^2))</f>
        <v>-0.10752120930292156</v>
      </c>
      <c r="AE3296" s="31">
        <v>1</v>
      </c>
      <c r="AF3296" s="32">
        <v>0</v>
      </c>
      <c r="AH3296" s="29">
        <f t="shared" ref="AH3296" si="31798">X3296*AC3293+Z3296*AC3296-Y3296*AD3293-AA3296*AD3296</f>
        <v>0</v>
      </c>
      <c r="AI3296" s="33">
        <f t="shared" ref="AI3296" si="31799">(X3296*AD3293+Y3296*AC3293+Z3296*AD3296+AA3296*AC3296)</f>
        <v>-0.24360010358064807</v>
      </c>
      <c r="AJ3296" s="31">
        <f t="shared" ref="AJ3296" si="31800">X3296*AE3293+Z3296*AE3296-Y3296*AF3293-AA3296*AF3296</f>
        <v>0.98015800870244241</v>
      </c>
      <c r="AK3296" s="32">
        <f t="shared" ref="AK3296" si="31801">(X3296*AF3293+Y3296*AE3293+Z3296*AF3296+AA3296*AE3296)</f>
        <v>0</v>
      </c>
      <c r="AL3296" s="8"/>
      <c r="AM3296" s="29">
        <v>0</v>
      </c>
      <c r="AN3296" s="33">
        <v>0</v>
      </c>
      <c r="AO3296" s="31">
        <v>1</v>
      </c>
      <c r="AP3296" s="32">
        <v>0</v>
      </c>
      <c r="AR3296" s="29">
        <f t="shared" ref="AR3296" si="31802">AH3296*AM3293+AJ3296*AM3296-AI3296*AN3293-AK3296*AN3296</f>
        <v>0</v>
      </c>
      <c r="AS3296" s="33">
        <f t="shared" ref="AS3296" si="31803">(AH3296*AN3293+AI3296*AM3293+AJ3296*AN3296+AK3296*AM3296)</f>
        <v>-0.24360010358064807</v>
      </c>
      <c r="AT3296" s="31">
        <f t="shared" ref="AT3296" si="31804">AH3296*AO3293+AJ3296*AO3296-AI3296*AP3293-AK3296*AP3296</f>
        <v>0.94853287103994266</v>
      </c>
      <c r="AU3296" s="32">
        <f t="shared" ref="AU3296" si="31805">(AH3296*AP3293+AI3296*AO3293+AJ3296*AP3296+AK3296*AO3296)</f>
        <v>0</v>
      </c>
      <c r="AV3296" s="8"/>
      <c r="AW3296" s="29">
        <v>0</v>
      </c>
      <c r="AX3296" s="33">
        <f t="shared" ref="AX3296" si="31806">IF(0=(1-$AX$8*$AY$8*$B3293^2),10^14,$B3293*$AX$8/(1-$AX$8*$AY$8*$B3293^2))</f>
        <v>-9.7759223560103525E-2</v>
      </c>
      <c r="AY3296" s="31">
        <v>1</v>
      </c>
      <c r="AZ3296" s="32">
        <v>0</v>
      </c>
      <c r="BB3296" s="29">
        <f t="shared" ref="BB3296" si="31807">AR3296*AW3293+AT3296*AW3296-AS3296*AX3293-AU3296*AX3296</f>
        <v>0</v>
      </c>
      <c r="BC3296" s="33">
        <f t="shared" ref="BC3296" si="31808">(AR3296*AX3293+AS3296*AW3293+AT3296*AX3296+AU3296*AW3296)</f>
        <v>-0.33632794057474868</v>
      </c>
      <c r="BD3296" s="31">
        <f t="shared" ref="BD3296" si="31809">AR3296*AY3293+AT3296*AY3296-AS3296*AZ3293-AU3296*AZ3296</f>
        <v>0.94853287103994266</v>
      </c>
      <c r="BE3296" s="32">
        <f t="shared" ref="BE3296" si="31810">(AR3296*AZ3293+AS3296*AY3293+AT3296*AZ3296+AU3296*AY3296)</f>
        <v>0</v>
      </c>
      <c r="BF3296" s="8"/>
      <c r="BG3296" s="29">
        <v>0</v>
      </c>
      <c r="BH3296" s="33">
        <v>0</v>
      </c>
      <c r="BI3296" s="31">
        <v>1</v>
      </c>
      <c r="BJ3296" s="32">
        <v>0</v>
      </c>
      <c r="BL3296" s="29">
        <f t="shared" ref="BL3296" si="31811">BB3296*BG3293+BD3296*BG3296-BC3296*BH3293-BE3296*BH3296</f>
        <v>0</v>
      </c>
      <c r="BM3296" s="33">
        <f t="shared" ref="BM3296" si="31812">(BB3296*BH3293+BC3296*BG3293+BD3296*BH3296+BE3296*BG3296)</f>
        <v>-0.33632794057474868</v>
      </c>
      <c r="BN3296" s="31">
        <f t="shared" ref="BN3296" si="31813">BB3296*BI3293+BD3296*BI3296-BC3296*BJ3293-BE3296*BJ3296</f>
        <v>0.93317980219211394</v>
      </c>
      <c r="BO3296" s="32">
        <f t="shared" ref="BO3296" si="31814">(BB3296*BJ3293+BC3296*BI3293+BD3296*BJ3296+BE3296*BI3296)</f>
        <v>0</v>
      </c>
      <c r="BP3296" s="8"/>
      <c r="BQ3296" s="19">
        <f t="shared" ref="BQ3296:BQ3359" si="31815">1/$BR$8</f>
        <v>1</v>
      </c>
      <c r="BR3296" s="47">
        <v>0</v>
      </c>
      <c r="BS3296" s="48">
        <v>1</v>
      </c>
      <c r="BT3296" s="49">
        <v>0</v>
      </c>
      <c r="BV3296" s="29">
        <f t="shared" ref="BV3296" si="31816">BL3296*BQ3293+BN3296*BQ3296-BM3296*BR3293-BO3296*BR3296</f>
        <v>0.93317980219211394</v>
      </c>
      <c r="BW3296" s="33">
        <f t="shared" ref="BW3296" si="31817">(BL3296*BR3293+BM3296*BQ3293+BN3296*BR3296+BO3296*BQ3296)</f>
        <v>-0.33632794057474868</v>
      </c>
      <c r="BX3296" s="31">
        <f t="shared" ref="BX3296" si="31818">BL3296*BS3293+BN3296*BS3296-BM3296*BT3293-BO3296*BT3296</f>
        <v>0.93317980219211394</v>
      </c>
      <c r="BY3296" s="32">
        <f t="shared" ref="BY3296" si="31819">(BL3296*BT3293+BM3296*BS3293+BN3296*BT3296+BO3296*BS3296)</f>
        <v>0</v>
      </c>
      <c r="CA3296" s="50">
        <f t="shared" ref="CA3296" si="31820">(180/PI())*ATAN(-1*(BW3293+BW3296)/(BV3293+BV3296))</f>
        <v>21.106305649875896</v>
      </c>
      <c r="CC3296" s="137">
        <f t="shared" ref="CC3296" si="31821">20*LOG(((1-(10^(CA3293/20)^2)*(1-((1-CC3293)/(1+CC3293))^2))^0.5))</f>
        <v>-31.915178346733825</v>
      </c>
      <c r="CD3296" s="9"/>
      <c r="CE3296" s="38"/>
      <c r="CF3296" s="38"/>
      <c r="CG3296" s="38"/>
      <c r="CH3296" s="38"/>
    </row>
    <row r="3297" spans="2:91" ht="18.600000000000001" customHeight="1">
      <c r="CC3297" s="42"/>
    </row>
    <row r="3298" spans="2:91" ht="18.600000000000001" customHeight="1" thickBot="1">
      <c r="E3298" s="22" t="s">
        <v>4</v>
      </c>
      <c r="J3298" s="22" t="s">
        <v>5</v>
      </c>
      <c r="O3298" s="22" t="s">
        <v>6</v>
      </c>
      <c r="T3298" s="22" t="s">
        <v>7</v>
      </c>
      <c r="Y3298" s="22" t="s">
        <v>8</v>
      </c>
      <c r="AD3298" s="22" t="s">
        <v>65</v>
      </c>
      <c r="AI3298" s="22" t="s">
        <v>9</v>
      </c>
      <c r="AN3298" s="22" t="s">
        <v>66</v>
      </c>
      <c r="AS3298" s="22" t="s">
        <v>51</v>
      </c>
      <c r="AX3298" s="22" t="s">
        <v>67</v>
      </c>
      <c r="BC3298" s="22" t="s">
        <v>52</v>
      </c>
      <c r="BH3298" s="22" t="s">
        <v>68</v>
      </c>
      <c r="BM3298" s="22" t="s">
        <v>63</v>
      </c>
      <c r="BQ3298" s="23" t="s">
        <v>69</v>
      </c>
      <c r="BR3298" s="23"/>
      <c r="BS3298" s="24"/>
      <c r="BT3298" s="24"/>
      <c r="BU3298" s="24"/>
      <c r="BW3298" s="22" t="s">
        <v>64</v>
      </c>
    </row>
    <row r="3299" spans="2:91" ht="18.600000000000001" customHeight="1" thickBot="1">
      <c r="D3299" s="249" t="s">
        <v>103</v>
      </c>
      <c r="E3299" s="250"/>
      <c r="F3299" s="251" t="s">
        <v>104</v>
      </c>
      <c r="G3299" s="252"/>
      <c r="H3299" s="229"/>
      <c r="I3299" s="253" t="s">
        <v>11</v>
      </c>
      <c r="J3299" s="254"/>
      <c r="K3299" s="255" t="s">
        <v>12</v>
      </c>
      <c r="L3299" s="256"/>
      <c r="M3299" s="24"/>
      <c r="N3299" s="253" t="s">
        <v>105</v>
      </c>
      <c r="O3299" s="254"/>
      <c r="P3299" s="255" t="s">
        <v>106</v>
      </c>
      <c r="Q3299" s="256"/>
      <c r="R3299" s="24"/>
      <c r="S3299" s="249" t="s">
        <v>107</v>
      </c>
      <c r="T3299" s="250"/>
      <c r="U3299" s="251" t="s">
        <v>108</v>
      </c>
      <c r="V3299" s="252"/>
      <c r="W3299" s="8"/>
      <c r="X3299" s="253" t="s">
        <v>109</v>
      </c>
      <c r="Y3299" s="254"/>
      <c r="Z3299" s="255" t="s">
        <v>110</v>
      </c>
      <c r="AA3299" s="256"/>
      <c r="AB3299" s="8"/>
      <c r="AC3299" s="253" t="s">
        <v>111</v>
      </c>
      <c r="AD3299" s="254"/>
      <c r="AE3299" s="255" t="s">
        <v>14</v>
      </c>
      <c r="AF3299" s="256"/>
      <c r="AG3299" s="8"/>
      <c r="AH3299" s="253" t="s">
        <v>112</v>
      </c>
      <c r="AI3299" s="254"/>
      <c r="AJ3299" s="255" t="s">
        <v>113</v>
      </c>
      <c r="AK3299" s="256"/>
      <c r="AL3299" s="8"/>
      <c r="AM3299" s="249" t="s">
        <v>114</v>
      </c>
      <c r="AN3299" s="250"/>
      <c r="AO3299" s="251" t="s">
        <v>115</v>
      </c>
      <c r="AP3299" s="252"/>
      <c r="AQ3299" s="24"/>
      <c r="AR3299" s="253" t="s">
        <v>116</v>
      </c>
      <c r="AS3299" s="254"/>
      <c r="AT3299" s="255" t="s">
        <v>13</v>
      </c>
      <c r="AU3299" s="256"/>
      <c r="AV3299" s="4"/>
      <c r="AW3299" s="253" t="s">
        <v>117</v>
      </c>
      <c r="AX3299" s="254"/>
      <c r="AY3299" s="255" t="s">
        <v>118</v>
      </c>
      <c r="AZ3299" s="256"/>
      <c r="BA3299" s="8"/>
      <c r="BB3299" s="253" t="s">
        <v>119</v>
      </c>
      <c r="BC3299" s="254"/>
      <c r="BD3299" s="255" t="s">
        <v>120</v>
      </c>
      <c r="BE3299" s="256"/>
      <c r="BF3299" s="4"/>
      <c r="BG3299" s="249" t="s">
        <v>121</v>
      </c>
      <c r="BH3299" s="250"/>
      <c r="BI3299" s="251" t="s">
        <v>122</v>
      </c>
      <c r="BJ3299" s="252"/>
      <c r="BK3299" s="4"/>
      <c r="BL3299" s="253" t="s">
        <v>123</v>
      </c>
      <c r="BM3299" s="254"/>
      <c r="BN3299" s="255" t="s">
        <v>124</v>
      </c>
      <c r="BO3299" s="256"/>
      <c r="BP3299" s="4"/>
      <c r="BQ3299" s="253" t="s">
        <v>125</v>
      </c>
      <c r="BR3299" s="254"/>
      <c r="BS3299" s="255" t="s">
        <v>126</v>
      </c>
      <c r="BT3299" s="256"/>
      <c r="BU3299" s="8"/>
      <c r="BV3299" s="253" t="s">
        <v>127</v>
      </c>
      <c r="BW3299" s="254"/>
      <c r="BX3299" s="255" t="s">
        <v>128</v>
      </c>
      <c r="BY3299" s="256"/>
      <c r="CA3299" s="27" t="s">
        <v>15</v>
      </c>
      <c r="CC3299" s="133" t="s">
        <v>70</v>
      </c>
      <c r="CD3299" s="9"/>
      <c r="CE3299" s="38"/>
      <c r="CF3299" s="38"/>
      <c r="CG3299" s="38"/>
      <c r="CH3299" s="38"/>
    </row>
    <row r="3300" spans="2:91" ht="18.600000000000001" customHeight="1" thickTop="1" thickBot="1">
      <c r="B3300" s="129">
        <v>8.9400000000000102</v>
      </c>
      <c r="D3300" s="29">
        <v>1</v>
      </c>
      <c r="E3300" s="30">
        <v>0</v>
      </c>
      <c r="F3300" s="31">
        <v>0</v>
      </c>
      <c r="G3300" s="32">
        <f t="shared" ref="G3300:G3363" si="31822">-1/($E$8*$B3300)</f>
        <v>-7.3733780760626311E-2</v>
      </c>
      <c r="I3300" s="29">
        <v>1</v>
      </c>
      <c r="J3300" s="33">
        <v>0</v>
      </c>
      <c r="K3300" s="31">
        <v>0</v>
      </c>
      <c r="L3300" s="32">
        <v>0</v>
      </c>
      <c r="N3300" s="29">
        <f t="shared" ref="N3300" si="31823">D3300*I3300+F3300*I3303-E3300*J3300-G3300*J3303</f>
        <v>0.9898319689402687</v>
      </c>
      <c r="O3300" s="33">
        <f t="shared" ref="O3300" si="31824">(D3300*J3300+E3300*I3300+F3300*J3303+G3300*I3303)</f>
        <v>0</v>
      </c>
      <c r="P3300" s="31">
        <f t="shared" ref="P3300" si="31825">D3300*K3300+F3300*K3303-E3300*L3300-G3300*L3303</f>
        <v>0</v>
      </c>
      <c r="Q3300" s="32">
        <f t="shared" ref="Q3300" si="31826">(D3300*L3300+E3300*K3300+F3300*L3303+G3300*K3303)</f>
        <v>-7.3733780760626311E-2</v>
      </c>
      <c r="S3300" s="29">
        <v>1</v>
      </c>
      <c r="T3300" s="30">
        <v>0</v>
      </c>
      <c r="U3300" s="31">
        <v>0</v>
      </c>
      <c r="V3300" s="32">
        <f t="shared" ref="V3300:V3363" si="31827">-1/($T$8*$B3300)</f>
        <v>-0.14324049217002219</v>
      </c>
      <c r="X3300" s="29">
        <f t="shared" ref="X3300" si="31828">N3300*S3300+P3300*S3303-O3300*T3300-Q3300*T3303</f>
        <v>0.9898319689402687</v>
      </c>
      <c r="Y3300" s="33">
        <f t="shared" ref="Y3300" si="31829">(N3300*T3300+O3300*S3300+P3300*T3303+Q3300*S3303)</f>
        <v>0</v>
      </c>
      <c r="Z3300" s="31">
        <f t="shared" ref="Z3300" si="31830">N3300*U3300+P3300*U3303-O3300*V3300-Q3300*V3303</f>
        <v>0</v>
      </c>
      <c r="AA3300" s="32">
        <f t="shared" ref="AA3300" si="31831">(N3300*V3300+O3300*U3300+P3300*V3303+Q3300*U3303)</f>
        <v>-0.21551779915725253</v>
      </c>
      <c r="AB3300" s="8"/>
      <c r="AC3300" s="29">
        <v>1</v>
      </c>
      <c r="AD3300" s="33">
        <v>0</v>
      </c>
      <c r="AE3300" s="31">
        <v>0</v>
      </c>
      <c r="AF3300" s="32">
        <v>0</v>
      </c>
      <c r="AH3300" s="29">
        <f t="shared" ref="AH3300" si="31832">X3300*AC3300+Z3300*AC3303-Y3300*AD3300-AA3300*AD3303</f>
        <v>0.96671181834159647</v>
      </c>
      <c r="AI3300" s="33">
        <f t="shared" ref="AI3300" si="31833">(X3300*AD3300+Y3300*AC3300+Z3300*AD3303+AA3300*AC3303)</f>
        <v>0</v>
      </c>
      <c r="AJ3300" s="31">
        <f t="shared" ref="AJ3300" si="31834">X3300*AE3300+Z3300*AE3303-Y3300*AF3300-AA3300*AF3303</f>
        <v>0</v>
      </c>
      <c r="AK3300" s="32">
        <f t="shared" ref="AK3300" si="31835">(X3300*AF3300+Y3300*AE3300+Z3300*AF3303+AA3300*AE3303)</f>
        <v>-0.21551779915725253</v>
      </c>
      <c r="AL3300" s="8"/>
      <c r="AM3300" s="29">
        <v>1</v>
      </c>
      <c r="AN3300" s="30">
        <v>0</v>
      </c>
      <c r="AO3300" s="31">
        <v>0</v>
      </c>
      <c r="AP3300" s="32">
        <f t="shared" ref="AP3300:AP3363" si="31836">-1/($AN$8*$B3300)</f>
        <v>-0.12953355704697972</v>
      </c>
      <c r="AR3300" s="29">
        <f t="shared" ref="AR3300" si="31837">AH3300*AM3300+AJ3300*AM3303-AI3300*AN3300-AK3300*AN3303</f>
        <v>0.96671181834159647</v>
      </c>
      <c r="AS3300" s="33">
        <f t="shared" ref="AS3300" si="31838">(AH3300*AN3300+AI3300*AM3300+AJ3300*AN3303+AK3300*AM3303)</f>
        <v>0</v>
      </c>
      <c r="AT3300" s="31">
        <f t="shared" ref="AT3300" si="31839">AH3300*AO3300+AJ3300*AO3303-AI3300*AP3300-AK3300*AP3303</f>
        <v>0</v>
      </c>
      <c r="AU3300" s="32">
        <f t="shared" ref="AU3300" si="31840">(AH3300*AP3300+AI3300*AO3300+AJ3300*AP3303+AK3300*AO3303)</f>
        <v>-0.3407394196263932</v>
      </c>
      <c r="AV3300" s="8"/>
      <c r="AW3300" s="29">
        <v>1</v>
      </c>
      <c r="AX3300" s="33">
        <v>0</v>
      </c>
      <c r="AY3300" s="31">
        <v>0</v>
      </c>
      <c r="AZ3300" s="32">
        <v>0</v>
      </c>
      <c r="BB3300" s="29">
        <f t="shared" ref="BB3300" si="31841">AR3300*AW3300+AT3300*AW3303-AS3300*AX3300-AU3300*AX3303</f>
        <v>0.93347670013666906</v>
      </c>
      <c r="BC3300" s="33">
        <f t="shared" ref="BC3300" si="31842">(AR3300*AX3300+AS3300*AW3300+AT3300*AX3303+AU3300*AW3303)</f>
        <v>0</v>
      </c>
      <c r="BD3300" s="31">
        <f t="shared" ref="BD3300" si="31843">AR3300*AY3300+AT3300*AY3303-AS3300*AZ3300-AU3300*AZ3303</f>
        <v>0</v>
      </c>
      <c r="BE3300" s="32">
        <f t="shared" ref="BE3300" si="31844">(AR3300*AZ3300+AS3300*AY3300+AT3300*AZ3303+AU3300*AY3303)</f>
        <v>-0.3407394196263932</v>
      </c>
      <c r="BF3300" s="8"/>
      <c r="BG3300" s="29">
        <v>1</v>
      </c>
      <c r="BH3300" s="30">
        <v>0</v>
      </c>
      <c r="BI3300" s="31">
        <v>0</v>
      </c>
      <c r="BJ3300" s="32">
        <f t="shared" ref="BJ3300:BJ3363" si="31845">-1/($BH$8*$B3300)</f>
        <v>-4.5546979865771761E-2</v>
      </c>
      <c r="BL3300" s="29">
        <f t="shared" ref="BL3300" si="31846">BB3300*BG3300+BD3300*BG3303-BC3300*BH3300-BE3300*BH3303</f>
        <v>0.93347670013666906</v>
      </c>
      <c r="BM3300" s="33">
        <f t="shared" ref="BM3300" si="31847">(BB3300*BH3300+BC3300*BG3300+BD3300*BH3303+BE3300*BG3303)</f>
        <v>0</v>
      </c>
      <c r="BN3300" s="31">
        <f t="shared" ref="BN3300" si="31848">BB3300*BI3300+BD3300*BI3303-BC3300*BJ3300-BE3300*BJ3303</f>
        <v>0</v>
      </c>
      <c r="BO3300" s="32">
        <f t="shared" ref="BO3300" si="31849">(BB3300*BJ3300+BC3300*BI3300+BD3300*BJ3303+BE3300*BI3303)</f>
        <v>-0.38325646409268516</v>
      </c>
      <c r="BP3300" s="8"/>
      <c r="BQ3300" s="34">
        <v>1</v>
      </c>
      <c r="BR3300" s="35">
        <v>0</v>
      </c>
      <c r="BS3300" s="11">
        <v>0</v>
      </c>
      <c r="BT3300" s="36">
        <v>0</v>
      </c>
      <c r="BV3300" s="29">
        <f t="shared" ref="BV3300" si="31850">BL3300*BQ3300+BN3300*BQ3303-BM3300*BR3300-BO3300*BR3303</f>
        <v>0.93347670013666906</v>
      </c>
      <c r="BW3300" s="33">
        <f t="shared" ref="BW3300" si="31851">(BL3300*BR3300+BM3300*BQ3300+BN3300*BR3303+BO3300*BQ3303)</f>
        <v>-0.38325646409268516</v>
      </c>
      <c r="BX3300" s="31">
        <f t="shared" ref="BX3300" si="31852">BL3300*BS3300+BN3300*BS3303-BM3300*BT3300-BO3300*BT3303</f>
        <v>0</v>
      </c>
      <c r="BY3300" s="32">
        <f t="shared" ref="BY3300" si="31853">(BL3300*BT3300+BM3300*BS3300+BN3300*BT3303+BO3300*BS3303)</f>
        <v>-0.38325646409268516</v>
      </c>
      <c r="CA3300" s="37">
        <f t="shared" ref="CA3300" si="31854">20*LOG(((1+$BR$8)/$BR$8)/((BV3300+BV3303)^2+(BW3300+BW3303)^2)^0.5)</f>
        <v>-2.4650855318343497E-3</v>
      </c>
      <c r="CC3300" s="134">
        <f t="shared" ref="CC3300" si="31855">((BV3300^2+BW3300^2)^0.5)/((BV3303^2+BW3303^2)^0.5)</f>
        <v>1.0172582036563089</v>
      </c>
      <c r="CD3300" s="9"/>
      <c r="CE3300" s="38"/>
      <c r="CF3300" s="38"/>
      <c r="CG3300" s="38"/>
      <c r="CH3300" s="38"/>
      <c r="CM3300" s="129">
        <v>8.9200000000000106</v>
      </c>
    </row>
    <row r="3301" spans="2:91" ht="18.600000000000001" customHeight="1" thickBot="1">
      <c r="D3301" s="39"/>
      <c r="G3301" s="40"/>
      <c r="I3301" s="39"/>
      <c r="L3301" s="40"/>
      <c r="N3301" s="39"/>
      <c r="Q3301" s="40"/>
      <c r="S3301" s="39"/>
      <c r="V3301" s="40"/>
      <c r="X3301" s="39"/>
      <c r="AA3301" s="40"/>
      <c r="AC3301" s="39"/>
      <c r="AF3301" s="40"/>
      <c r="AH3301" s="39"/>
      <c r="AK3301" s="40"/>
      <c r="AM3301" s="39"/>
      <c r="AP3301" s="40"/>
      <c r="AR3301" s="39"/>
      <c r="AU3301" s="40"/>
      <c r="AW3301" s="39"/>
      <c r="AZ3301" s="40"/>
      <c r="BB3301" s="39"/>
      <c r="BE3301" s="40"/>
      <c r="BG3301" s="39"/>
      <c r="BJ3301" s="40"/>
      <c r="BL3301" s="39"/>
      <c r="BO3301" s="40"/>
      <c r="BQ3301" s="34"/>
      <c r="BR3301" s="11"/>
      <c r="BS3301" s="11"/>
      <c r="BT3301" s="41"/>
      <c r="BV3301" s="39"/>
      <c r="BY3301" s="40"/>
      <c r="CC3301" s="135"/>
      <c r="CD3301" s="9"/>
      <c r="CE3301" s="38"/>
      <c r="CF3301" s="38"/>
      <c r="CG3301" s="38"/>
      <c r="CH3301" s="38"/>
    </row>
    <row r="3302" spans="2:91" ht="18.600000000000001" customHeight="1" thickBot="1">
      <c r="D3302" s="258" t="s">
        <v>129</v>
      </c>
      <c r="E3302" s="259"/>
      <c r="F3302" s="260" t="s">
        <v>130</v>
      </c>
      <c r="G3302" s="261"/>
      <c r="H3302" s="229"/>
      <c r="I3302" s="258" t="s">
        <v>131</v>
      </c>
      <c r="J3302" s="259"/>
      <c r="K3302" s="260" t="s">
        <v>132</v>
      </c>
      <c r="L3302" s="261"/>
      <c r="N3302" s="253" t="s">
        <v>133</v>
      </c>
      <c r="O3302" s="254"/>
      <c r="P3302" s="255" t="s">
        <v>134</v>
      </c>
      <c r="Q3302" s="256"/>
      <c r="S3302" s="258" t="s">
        <v>135</v>
      </c>
      <c r="T3302" s="259"/>
      <c r="U3302" s="260" t="s">
        <v>136</v>
      </c>
      <c r="V3302" s="261"/>
      <c r="W3302" s="8"/>
      <c r="X3302" s="253" t="s">
        <v>137</v>
      </c>
      <c r="Y3302" s="254"/>
      <c r="Z3302" s="255" t="s">
        <v>138</v>
      </c>
      <c r="AA3302" s="256"/>
      <c r="AB3302" s="8"/>
      <c r="AC3302" s="258" t="s">
        <v>139</v>
      </c>
      <c r="AD3302" s="259"/>
      <c r="AE3302" s="260" t="s">
        <v>140</v>
      </c>
      <c r="AF3302" s="261"/>
      <c r="AG3302" s="8"/>
      <c r="AH3302" s="253" t="s">
        <v>141</v>
      </c>
      <c r="AI3302" s="254"/>
      <c r="AJ3302" s="255" t="s">
        <v>142</v>
      </c>
      <c r="AK3302" s="256"/>
      <c r="AL3302" s="8"/>
      <c r="AM3302" s="258" t="s">
        <v>143</v>
      </c>
      <c r="AN3302" s="259"/>
      <c r="AO3302" s="260" t="s">
        <v>144</v>
      </c>
      <c r="AP3302" s="261"/>
      <c r="AR3302" s="253" t="s">
        <v>145</v>
      </c>
      <c r="AS3302" s="254"/>
      <c r="AT3302" s="255" t="s">
        <v>146</v>
      </c>
      <c r="AU3302" s="256"/>
      <c r="AV3302" s="4"/>
      <c r="AW3302" s="258" t="s">
        <v>147</v>
      </c>
      <c r="AX3302" s="259"/>
      <c r="AY3302" s="260" t="s">
        <v>148</v>
      </c>
      <c r="AZ3302" s="261"/>
      <c r="BA3302" s="8"/>
      <c r="BB3302" s="253" t="s">
        <v>149</v>
      </c>
      <c r="BC3302" s="254"/>
      <c r="BD3302" s="255" t="s">
        <v>150</v>
      </c>
      <c r="BE3302" s="256"/>
      <c r="BF3302" s="4"/>
      <c r="BG3302" s="258" t="s">
        <v>151</v>
      </c>
      <c r="BH3302" s="259"/>
      <c r="BI3302" s="260" t="s">
        <v>152</v>
      </c>
      <c r="BJ3302" s="261"/>
      <c r="BK3302" s="4"/>
      <c r="BL3302" s="253" t="s">
        <v>153</v>
      </c>
      <c r="BM3302" s="254"/>
      <c r="BN3302" s="255" t="s">
        <v>154</v>
      </c>
      <c r="BO3302" s="256"/>
      <c r="BP3302" s="4"/>
      <c r="BQ3302" s="258" t="s">
        <v>155</v>
      </c>
      <c r="BR3302" s="259"/>
      <c r="BS3302" s="260" t="s">
        <v>156</v>
      </c>
      <c r="BT3302" s="261"/>
      <c r="BU3302" s="8"/>
      <c r="BV3302" s="253" t="s">
        <v>157</v>
      </c>
      <c r="BW3302" s="254"/>
      <c r="BX3302" s="255" t="s">
        <v>158</v>
      </c>
      <c r="BY3302" s="256"/>
      <c r="CA3302" s="46" t="s">
        <v>16</v>
      </c>
      <c r="CC3302" s="136" t="s">
        <v>71</v>
      </c>
      <c r="CD3302" s="9"/>
      <c r="CE3302" s="38"/>
      <c r="CF3302" s="38"/>
      <c r="CG3302" s="38"/>
      <c r="CH3302" s="38"/>
    </row>
    <row r="3303" spans="2:91" ht="18.600000000000001" customHeight="1" thickTop="1" thickBot="1">
      <c r="D3303" s="29">
        <v>0</v>
      </c>
      <c r="E3303" s="33">
        <v>0</v>
      </c>
      <c r="F3303" s="31">
        <v>1</v>
      </c>
      <c r="G3303" s="32">
        <v>0</v>
      </c>
      <c r="I3303" s="29">
        <v>0</v>
      </c>
      <c r="J3303" s="33">
        <f t="shared" ref="J3303" si="31856">IF(0=(1-$J$8*$K$8*$B3300^2),10^14,$B3300*$J$8/(1-$J$8*$K$8*$B3300^2))</f>
        <v>-0.13790193524378513</v>
      </c>
      <c r="K3303" s="31">
        <v>1</v>
      </c>
      <c r="L3303" s="32">
        <v>0</v>
      </c>
      <c r="N3303" s="29">
        <f t="shared" ref="N3303" si="31857">D3303*I3300+F3303*I3303-E3303*J3300-G3303*J3303</f>
        <v>0</v>
      </c>
      <c r="O3303" s="33">
        <f t="shared" ref="O3303" si="31858">(D3303*J3300+E3303*I3300+F3303*J3303+G3303*I3303)</f>
        <v>-0.13790193524378513</v>
      </c>
      <c r="P3303" s="31">
        <f t="shared" ref="P3303" si="31859">D3303*K3300+F3303*K3303-E3303*L3300-G3303*L3303</f>
        <v>1</v>
      </c>
      <c r="Q3303" s="32">
        <f t="shared" ref="Q3303" si="31860">(D3303*L3300+E3303*K3300+F3303*L3303+G3303*K3303)</f>
        <v>0</v>
      </c>
      <c r="S3303" s="29">
        <v>0</v>
      </c>
      <c r="T3303" s="33">
        <v>0</v>
      </c>
      <c r="U3303" s="31">
        <v>1</v>
      </c>
      <c r="V3303" s="32">
        <v>0</v>
      </c>
      <c r="X3303" s="29">
        <f t="shared" ref="X3303" si="31861">N3303*S3300+P3303*S3303-O3303*T3300-Q3303*T3303</f>
        <v>0</v>
      </c>
      <c r="Y3303" s="33">
        <f t="shared" ref="Y3303" si="31862">(N3303*T3300+O3303*S3300+P3303*T3303+Q3303*S3303)</f>
        <v>-0.13790193524378513</v>
      </c>
      <c r="Z3303" s="31">
        <f t="shared" ref="Z3303" si="31863">N3303*U3300+P3303*U3303-O3303*V3300-Q3303*V3303</f>
        <v>0.98024685892448171</v>
      </c>
      <c r="AA3303" s="32">
        <f t="shared" ref="AA3303" si="31864">(N3303*V3300+O3303*U3300+P3303*V3303+Q3303*U3303)</f>
        <v>0</v>
      </c>
      <c r="AB3303" s="8"/>
      <c r="AC3303" s="29">
        <v>0</v>
      </c>
      <c r="AD3303" s="33">
        <f t="shared" ref="AD3303" si="31865">IF(0=(1-$AD$8*$AE$8*$B3300^2),10^14,$B3300*$AD$8/(1-$AD$8*$AE$8*$B3300^2))</f>
        <v>-0.10727722113477309</v>
      </c>
      <c r="AE3303" s="31">
        <v>1</v>
      </c>
      <c r="AF3303" s="32">
        <v>0</v>
      </c>
      <c r="AH3303" s="29">
        <f t="shared" ref="AH3303" si="31866">X3303*AC3300+Z3303*AC3303-Y3303*AD3300-AA3303*AD3303</f>
        <v>0</v>
      </c>
      <c r="AI3303" s="33">
        <f t="shared" ref="AI3303" si="31867">(X3303*AD3300+Y3303*AC3300+Z3303*AD3303+AA3303*AC3303)</f>
        <v>-0.24306009429529346</v>
      </c>
      <c r="AJ3303" s="31">
        <f t="shared" ref="AJ3303" si="31868">X3303*AE3300+Z3303*AE3303-Y3303*AF3300-AA3303*AF3303</f>
        <v>0.98024685892448171</v>
      </c>
      <c r="AK3303" s="32">
        <f t="shared" ref="AK3303" si="31869">(X3303*AF3300+Y3303*AE3300+Z3303*AF3303+AA3303*AE3303)</f>
        <v>0</v>
      </c>
      <c r="AL3303" s="8"/>
      <c r="AM3303" s="29">
        <v>0</v>
      </c>
      <c r="AN3303" s="33">
        <v>0</v>
      </c>
      <c r="AO3303" s="31">
        <v>1</v>
      </c>
      <c r="AP3303" s="32">
        <v>0</v>
      </c>
      <c r="AR3303" s="29">
        <f t="shared" ref="AR3303" si="31870">AH3303*AM3300+AJ3303*AM3303-AI3303*AN3300-AK3303*AN3303</f>
        <v>0</v>
      </c>
      <c r="AS3303" s="33">
        <f t="shared" ref="AS3303" si="31871">(AH3303*AN3300+AI3303*AM3300+AJ3303*AN3303+AK3303*AM3303)</f>
        <v>-0.24306009429529346</v>
      </c>
      <c r="AT3303" s="31">
        <f t="shared" ref="AT3303" si="31872">AH3303*AO3300+AJ3303*AO3303-AI3303*AP3300-AK3303*AP3303</f>
        <v>0.94876242033423808</v>
      </c>
      <c r="AU3303" s="32">
        <f t="shared" ref="AU3303" si="31873">(AH3303*AP3300+AI3303*AO3300+AJ3303*AP3303+AK3303*AO3303)</f>
        <v>0</v>
      </c>
      <c r="AV3303" s="8"/>
      <c r="AW3303" s="29">
        <v>0</v>
      </c>
      <c r="AX3303" s="33">
        <f t="shared" ref="AX3303" si="31874">IF(0=(1-$AX$8*$AY$8*$B3300^2),10^14,$B3300*$AX$8/(1-$AX$8*$AY$8*$B3300^2))</f>
        <v>-9.7538225079353502E-2</v>
      </c>
      <c r="AY3303" s="31">
        <v>1</v>
      </c>
      <c r="AZ3303" s="32">
        <v>0</v>
      </c>
      <c r="BB3303" s="29">
        <f t="shared" ref="BB3303" si="31875">AR3303*AW3300+AT3303*AW3303-AS3303*AX3300-AU3303*AX3303</f>
        <v>0</v>
      </c>
      <c r="BC3303" s="33">
        <f t="shared" ref="BC3303" si="31876">(AR3303*AX3300+AS3303*AW3300+AT3303*AX3303+AU3303*AW3303)</f>
        <v>-0.33560069679668658</v>
      </c>
      <c r="BD3303" s="31">
        <f t="shared" ref="BD3303" si="31877">AR3303*AY3300+AT3303*AY3303-AS3303*AZ3300-AU3303*AZ3303</f>
        <v>0.94876242033423808</v>
      </c>
      <c r="BE3303" s="32">
        <f t="shared" ref="BE3303" si="31878">(AR3303*AZ3300+AS3303*AY3300+AT3303*AZ3303+AU3303*AY3303)</f>
        <v>0</v>
      </c>
      <c r="BF3303" s="8"/>
      <c r="BG3303" s="29">
        <v>0</v>
      </c>
      <c r="BH3303" s="33">
        <v>0</v>
      </c>
      <c r="BI3303" s="31">
        <v>1</v>
      </c>
      <c r="BJ3303" s="32">
        <v>0</v>
      </c>
      <c r="BL3303" s="29">
        <f t="shared" ref="BL3303" si="31879">BB3303*BG3300+BD3303*BG3303-BC3303*BH3300-BE3303*BH3303</f>
        <v>0</v>
      </c>
      <c r="BM3303" s="33">
        <f t="shared" ref="BM3303" si="31880">(BB3303*BH3300+BC3303*BG3300+BD3303*BH3303+BE3303*BG3303)</f>
        <v>-0.33560069679668658</v>
      </c>
      <c r="BN3303" s="31">
        <f t="shared" ref="BN3303" si="31881">BB3303*BI3300+BD3303*BI3303-BC3303*BJ3300-BE3303*BJ3303</f>
        <v>0.93347682215430039</v>
      </c>
      <c r="BO3303" s="32">
        <f t="shared" ref="BO3303" si="31882">(BB3303*BJ3300+BC3303*BI3300+BD3303*BJ3303+BE3303*BI3303)</f>
        <v>0</v>
      </c>
      <c r="BP3303" s="8"/>
      <c r="BQ3303" s="19">
        <f t="shared" ref="BQ3303:BQ3366" si="31883">1/$BR$8</f>
        <v>1</v>
      </c>
      <c r="BR3303" s="47">
        <v>0</v>
      </c>
      <c r="BS3303" s="48">
        <v>1</v>
      </c>
      <c r="BT3303" s="49">
        <v>0</v>
      </c>
      <c r="BV3303" s="29">
        <f t="shared" ref="BV3303" si="31884">BL3303*BQ3300+BN3303*BQ3303-BM3303*BR3300-BO3303*BR3303</f>
        <v>0.93347682215430039</v>
      </c>
      <c r="BW3303" s="33">
        <f t="shared" ref="BW3303" si="31885">(BL3303*BR3300+BM3303*BQ3300+BN3303*BR3303+BO3303*BQ3303)</f>
        <v>-0.33560069679668658</v>
      </c>
      <c r="BX3303" s="31">
        <f t="shared" ref="BX3303" si="31886">BL3303*BS3300+BN3303*BS3303-BM3303*BT3300-BO3303*BT3303</f>
        <v>0.93347682215430039</v>
      </c>
      <c r="BY3303" s="32">
        <f t="shared" ref="BY3303" si="31887">(BL3303*BT3300+BM3303*BS3300+BN3303*BT3303+BO3303*BS3303)</f>
        <v>0</v>
      </c>
      <c r="CA3303" s="50">
        <f t="shared" ref="CA3303" si="31888">(180/PI())*ATAN(-1*(BW3300+BW3303)/(BV3300+BV3303))</f>
        <v>21.058845243473733</v>
      </c>
      <c r="CC3303" s="137">
        <f t="shared" ref="CC3303" si="31889">20*LOG(((1-(10^(CA3300/20)^2)*(1-((1-CC3300)/(1+CC3300))^2))^0.5))</f>
        <v>-31.934150309603709</v>
      </c>
      <c r="CD3303" s="9"/>
      <c r="CE3303" s="38"/>
      <c r="CF3303" s="38"/>
      <c r="CG3303" s="38"/>
      <c r="CH3303" s="38"/>
    </row>
    <row r="3304" spans="2:91" ht="18.600000000000001" customHeight="1">
      <c r="CC3304" s="42"/>
    </row>
    <row r="3305" spans="2:91" ht="18.600000000000001" customHeight="1" thickBot="1">
      <c r="E3305" s="22" t="s">
        <v>4</v>
      </c>
      <c r="J3305" s="22" t="s">
        <v>5</v>
      </c>
      <c r="O3305" s="22" t="s">
        <v>6</v>
      </c>
      <c r="T3305" s="22" t="s">
        <v>7</v>
      </c>
      <c r="Y3305" s="22" t="s">
        <v>8</v>
      </c>
      <c r="AD3305" s="22" t="s">
        <v>65</v>
      </c>
      <c r="AI3305" s="22" t="s">
        <v>9</v>
      </c>
      <c r="AN3305" s="22" t="s">
        <v>66</v>
      </c>
      <c r="AS3305" s="22" t="s">
        <v>51</v>
      </c>
      <c r="AX3305" s="22" t="s">
        <v>67</v>
      </c>
      <c r="BC3305" s="22" t="s">
        <v>52</v>
      </c>
      <c r="BH3305" s="22" t="s">
        <v>68</v>
      </c>
      <c r="BM3305" s="22" t="s">
        <v>63</v>
      </c>
      <c r="BQ3305" s="23" t="s">
        <v>69</v>
      </c>
      <c r="BR3305" s="23"/>
      <c r="BS3305" s="24"/>
      <c r="BT3305" s="24"/>
      <c r="BU3305" s="24"/>
      <c r="BW3305" s="22" t="s">
        <v>64</v>
      </c>
    </row>
    <row r="3306" spans="2:91" ht="18.600000000000001" customHeight="1" thickBot="1">
      <c r="D3306" s="249" t="s">
        <v>103</v>
      </c>
      <c r="E3306" s="250"/>
      <c r="F3306" s="251" t="s">
        <v>104</v>
      </c>
      <c r="G3306" s="252"/>
      <c r="H3306" s="229"/>
      <c r="I3306" s="253" t="s">
        <v>11</v>
      </c>
      <c r="J3306" s="254"/>
      <c r="K3306" s="255" t="s">
        <v>12</v>
      </c>
      <c r="L3306" s="256"/>
      <c r="M3306" s="24"/>
      <c r="N3306" s="253" t="s">
        <v>105</v>
      </c>
      <c r="O3306" s="254"/>
      <c r="P3306" s="255" t="s">
        <v>106</v>
      </c>
      <c r="Q3306" s="256"/>
      <c r="R3306" s="24"/>
      <c r="S3306" s="249" t="s">
        <v>107</v>
      </c>
      <c r="T3306" s="250"/>
      <c r="U3306" s="251" t="s">
        <v>108</v>
      </c>
      <c r="V3306" s="252"/>
      <c r="W3306" s="8"/>
      <c r="X3306" s="253" t="s">
        <v>109</v>
      </c>
      <c r="Y3306" s="254"/>
      <c r="Z3306" s="255" t="s">
        <v>110</v>
      </c>
      <c r="AA3306" s="256"/>
      <c r="AB3306" s="8"/>
      <c r="AC3306" s="253" t="s">
        <v>111</v>
      </c>
      <c r="AD3306" s="254"/>
      <c r="AE3306" s="255" t="s">
        <v>14</v>
      </c>
      <c r="AF3306" s="256"/>
      <c r="AG3306" s="8"/>
      <c r="AH3306" s="253" t="s">
        <v>112</v>
      </c>
      <c r="AI3306" s="254"/>
      <c r="AJ3306" s="255" t="s">
        <v>113</v>
      </c>
      <c r="AK3306" s="256"/>
      <c r="AL3306" s="8"/>
      <c r="AM3306" s="249" t="s">
        <v>114</v>
      </c>
      <c r="AN3306" s="250"/>
      <c r="AO3306" s="251" t="s">
        <v>115</v>
      </c>
      <c r="AP3306" s="252"/>
      <c r="AQ3306" s="24"/>
      <c r="AR3306" s="253" t="s">
        <v>116</v>
      </c>
      <c r="AS3306" s="254"/>
      <c r="AT3306" s="255" t="s">
        <v>13</v>
      </c>
      <c r="AU3306" s="256"/>
      <c r="AV3306" s="4"/>
      <c r="AW3306" s="253" t="s">
        <v>117</v>
      </c>
      <c r="AX3306" s="254"/>
      <c r="AY3306" s="255" t="s">
        <v>118</v>
      </c>
      <c r="AZ3306" s="256"/>
      <c r="BA3306" s="8"/>
      <c r="BB3306" s="253" t="s">
        <v>119</v>
      </c>
      <c r="BC3306" s="254"/>
      <c r="BD3306" s="255" t="s">
        <v>120</v>
      </c>
      <c r="BE3306" s="256"/>
      <c r="BF3306" s="4"/>
      <c r="BG3306" s="249" t="s">
        <v>121</v>
      </c>
      <c r="BH3306" s="250"/>
      <c r="BI3306" s="251" t="s">
        <v>122</v>
      </c>
      <c r="BJ3306" s="252"/>
      <c r="BK3306" s="4"/>
      <c r="BL3306" s="253" t="s">
        <v>123</v>
      </c>
      <c r="BM3306" s="254"/>
      <c r="BN3306" s="255" t="s">
        <v>124</v>
      </c>
      <c r="BO3306" s="256"/>
      <c r="BP3306" s="4"/>
      <c r="BQ3306" s="253" t="s">
        <v>125</v>
      </c>
      <c r="BR3306" s="254"/>
      <c r="BS3306" s="255" t="s">
        <v>126</v>
      </c>
      <c r="BT3306" s="256"/>
      <c r="BU3306" s="8"/>
      <c r="BV3306" s="253" t="s">
        <v>127</v>
      </c>
      <c r="BW3306" s="254"/>
      <c r="BX3306" s="255" t="s">
        <v>128</v>
      </c>
      <c r="BY3306" s="256"/>
      <c r="CA3306" s="27" t="s">
        <v>15</v>
      </c>
      <c r="CC3306" s="133" t="s">
        <v>70</v>
      </c>
      <c r="CD3306" s="9"/>
      <c r="CE3306" s="38"/>
      <c r="CF3306" s="38"/>
      <c r="CG3306" s="38"/>
      <c r="CH3306" s="38"/>
    </row>
    <row r="3307" spans="2:91" ht="18.600000000000001" customHeight="1" thickTop="1" thickBot="1">
      <c r="B3307" s="129">
        <v>8.9600000000000097</v>
      </c>
      <c r="D3307" s="29">
        <v>1</v>
      </c>
      <c r="E3307" s="30">
        <v>0</v>
      </c>
      <c r="F3307" s="31">
        <v>0</v>
      </c>
      <c r="G3307" s="32">
        <f t="shared" ref="G3307:G3370" si="31890">-1/($E$8*$B3307)</f>
        <v>-7.3569196428571348E-2</v>
      </c>
      <c r="I3307" s="29">
        <v>1</v>
      </c>
      <c r="J3307" s="33">
        <v>0</v>
      </c>
      <c r="K3307" s="31">
        <v>0</v>
      </c>
      <c r="L3307" s="32">
        <v>0</v>
      </c>
      <c r="N3307" s="29">
        <f t="shared" ref="N3307" si="31891">D3307*I3307+F3307*I3310-E3307*J3307-G3307*J3310</f>
        <v>0.98987739833871558</v>
      </c>
      <c r="O3307" s="33">
        <f t="shared" ref="O3307" si="31892">(D3307*J3307+E3307*I3307+F3307*J3310+G3307*I3310)</f>
        <v>0</v>
      </c>
      <c r="P3307" s="31">
        <f t="shared" ref="P3307" si="31893">D3307*K3307+F3307*K3310-E3307*L3307-G3307*L3310</f>
        <v>0</v>
      </c>
      <c r="Q3307" s="32">
        <f t="shared" ref="Q3307" si="31894">(D3307*L3307+E3307*K3307+F3307*L3310+G3307*K3310)</f>
        <v>-7.3569196428571348E-2</v>
      </c>
      <c r="S3307" s="29">
        <v>1</v>
      </c>
      <c r="T3307" s="30">
        <v>0</v>
      </c>
      <c r="U3307" s="31">
        <v>0</v>
      </c>
      <c r="V3307" s="32">
        <f t="shared" ref="V3307:V3370" si="31895">-1/($T$8*$B3307)</f>
        <v>-0.14292075892857126</v>
      </c>
      <c r="X3307" s="29">
        <f t="shared" ref="X3307" si="31896">N3307*S3307+P3307*S3310-O3307*T3307-Q3307*T3310</f>
        <v>0.98987739833871558</v>
      </c>
      <c r="Y3307" s="33">
        <f t="shared" ref="Y3307" si="31897">(N3307*T3307+O3307*S3307+P3307*T3310+Q3307*S3310)</f>
        <v>0</v>
      </c>
      <c r="Z3307" s="31">
        <f t="shared" ref="Z3307" si="31898">N3307*U3307+P3307*U3310-O3307*V3307-Q3307*V3310</f>
        <v>0</v>
      </c>
      <c r="AA3307" s="32">
        <f t="shared" ref="AA3307" si="31899">(N3307*V3307+O3307*U3307+P3307*V3310+Q3307*U3310)</f>
        <v>-0.21504322544538021</v>
      </c>
      <c r="AB3307" s="8"/>
      <c r="AC3307" s="29">
        <v>1</v>
      </c>
      <c r="AD3307" s="33">
        <v>0</v>
      </c>
      <c r="AE3307" s="31">
        <v>0</v>
      </c>
      <c r="AF3307" s="32">
        <v>0</v>
      </c>
      <c r="AH3307" s="29">
        <f t="shared" ref="AH3307" si="31900">X3307*AC3307+Z3307*AC3310-Y3307*AD3307-AA3307*AD3310</f>
        <v>0.96686038746310887</v>
      </c>
      <c r="AI3307" s="33">
        <f t="shared" ref="AI3307" si="31901">(X3307*AD3307+Y3307*AC3307+Z3307*AD3310+AA3307*AC3310)</f>
        <v>0</v>
      </c>
      <c r="AJ3307" s="31">
        <f t="shared" ref="AJ3307" si="31902">X3307*AE3307+Z3307*AE3310-Y3307*AF3307-AA3307*AF3310</f>
        <v>0</v>
      </c>
      <c r="AK3307" s="32">
        <f t="shared" ref="AK3307" si="31903">(X3307*AF3307+Y3307*AE3307+Z3307*AF3310+AA3307*AE3310)</f>
        <v>-0.21504322544538021</v>
      </c>
      <c r="AL3307" s="8"/>
      <c r="AM3307" s="29">
        <v>1</v>
      </c>
      <c r="AN3307" s="30">
        <v>0</v>
      </c>
      <c r="AO3307" s="31">
        <v>0</v>
      </c>
      <c r="AP3307" s="32">
        <f t="shared" ref="AP3307:AP3370" si="31904">-1/($AN$8*$B3307)</f>
        <v>-0.12924441964285702</v>
      </c>
      <c r="AR3307" s="29">
        <f t="shared" ref="AR3307" si="31905">AH3307*AM3307+AJ3307*AM3310-AI3307*AN3307-AK3307*AN3310</f>
        <v>0.96686038746310887</v>
      </c>
      <c r="AS3307" s="33">
        <f t="shared" ref="AS3307" si="31906">(AH3307*AN3307+AI3307*AM3307+AJ3307*AN3310+AK3307*AM3310)</f>
        <v>0</v>
      </c>
      <c r="AT3307" s="31">
        <f t="shared" ref="AT3307" si="31907">AH3307*AO3307+AJ3307*AO3310-AI3307*AP3307-AK3307*AP3310</f>
        <v>0</v>
      </c>
      <c r="AU3307" s="32">
        <f t="shared" ref="AU3307" si="31908">(AH3307*AP3307+AI3307*AO3307+AJ3307*AP3310+AK3307*AO3310)</f>
        <v>-0.34000453509871759</v>
      </c>
      <c r="AV3307" s="8"/>
      <c r="AW3307" s="29">
        <v>1</v>
      </c>
      <c r="AX3307" s="33">
        <v>0</v>
      </c>
      <c r="AY3307" s="31">
        <v>0</v>
      </c>
      <c r="AZ3307" s="32">
        <v>0</v>
      </c>
      <c r="BB3307" s="29">
        <f t="shared" ref="BB3307" si="31909">AR3307*AW3307+AT3307*AW3310-AS3307*AX3307-AU3307*AX3310</f>
        <v>0.93377174837733601</v>
      </c>
      <c r="BC3307" s="33">
        <f t="shared" ref="BC3307" si="31910">(AR3307*AX3307+AS3307*AW3307+AT3307*AX3310+AU3307*AW3310)</f>
        <v>0</v>
      </c>
      <c r="BD3307" s="31">
        <f t="shared" ref="BD3307" si="31911">AR3307*AY3307+AT3307*AY3310-AS3307*AZ3307-AU3307*AZ3310</f>
        <v>0</v>
      </c>
      <c r="BE3307" s="32">
        <f t="shared" ref="BE3307" si="31912">(AR3307*AZ3307+AS3307*AY3307+AT3307*AZ3310+AU3307*AY3310)</f>
        <v>-0.34000453509871759</v>
      </c>
      <c r="BF3307" s="8"/>
      <c r="BG3307" s="29">
        <v>1</v>
      </c>
      <c r="BH3307" s="30">
        <v>0</v>
      </c>
      <c r="BI3307" s="31">
        <v>0</v>
      </c>
      <c r="BJ3307" s="32">
        <f t="shared" ref="BJ3307:BJ3370" si="31913">-1/($BH$8*$B3307)</f>
        <v>-4.5445312499999946E-2</v>
      </c>
      <c r="BL3307" s="29">
        <f t="shared" ref="BL3307" si="31914">BB3307*BG3307+BD3307*BG3310-BC3307*BH3307-BE3307*BH3310</f>
        <v>0.93377174837733601</v>
      </c>
      <c r="BM3307" s="33">
        <f t="shared" ref="BM3307" si="31915">(BB3307*BH3307+BC3307*BG3307+BD3307*BH3310+BE3307*BG3310)</f>
        <v>0</v>
      </c>
      <c r="BN3307" s="31">
        <f t="shared" ref="BN3307" si="31916">BB3307*BI3307+BD3307*BI3310-BC3307*BJ3307-BE3307*BJ3310</f>
        <v>0</v>
      </c>
      <c r="BO3307" s="32">
        <f t="shared" ref="BO3307" si="31917">(BB3307*BJ3307+BC3307*BI3307+BD3307*BJ3310+BE3307*BI3310)</f>
        <v>-0.38244008400739693</v>
      </c>
      <c r="BP3307" s="8"/>
      <c r="BQ3307" s="34">
        <v>1</v>
      </c>
      <c r="BR3307" s="35">
        <v>0</v>
      </c>
      <c r="BS3307" s="11">
        <v>0</v>
      </c>
      <c r="BT3307" s="36">
        <v>0</v>
      </c>
      <c r="BV3307" s="29">
        <f t="shared" ref="BV3307" si="31918">BL3307*BQ3307+BN3307*BQ3310-BM3307*BR3307-BO3307*BR3310</f>
        <v>0.93377174837733601</v>
      </c>
      <c r="BW3307" s="33">
        <f t="shared" ref="BW3307" si="31919">(BL3307*BR3307+BM3307*BQ3307+BN3307*BR3310+BO3307*BQ3310)</f>
        <v>-0.38244008400739693</v>
      </c>
      <c r="BX3307" s="31">
        <f t="shared" ref="BX3307" si="31920">BL3307*BS3307+BN3307*BS3310-BM3307*BT3307-BO3307*BT3310</f>
        <v>0</v>
      </c>
      <c r="BY3307" s="32">
        <f t="shared" ref="BY3307" si="31921">(BL3307*BT3307+BM3307*BS3307+BN3307*BT3310+BO3307*BS3310)</f>
        <v>-0.38244008400739693</v>
      </c>
      <c r="CA3307" s="37">
        <f t="shared" ref="CA3307" si="31922">20*LOG(((1+$BR$8)/$BR$8)/((BV3307+BV3310)^2+(BW3307+BW3310)^2)^0.5)</f>
        <v>-2.455557575381003E-3</v>
      </c>
      <c r="CC3307" s="134">
        <f t="shared" ref="CC3307" si="31923">((BV3307^2+BW3307^2)^0.5)/((BV3310^2+BW3310^2)^0.5)</f>
        <v>1.0171873569345944</v>
      </c>
      <c r="CD3307" s="9"/>
      <c r="CE3307" s="38"/>
      <c r="CF3307" s="38"/>
      <c r="CG3307" s="38"/>
      <c r="CH3307" s="38"/>
      <c r="CM3307" s="129">
        <v>8.9400000000000102</v>
      </c>
    </row>
    <row r="3308" spans="2:91" ht="18.600000000000001" customHeight="1" thickBot="1">
      <c r="D3308" s="39"/>
      <c r="G3308" s="40"/>
      <c r="I3308" s="39"/>
      <c r="L3308" s="40"/>
      <c r="N3308" s="39"/>
      <c r="Q3308" s="40"/>
      <c r="S3308" s="39"/>
      <c r="V3308" s="40"/>
      <c r="X3308" s="39"/>
      <c r="AA3308" s="40"/>
      <c r="AC3308" s="39"/>
      <c r="AF3308" s="40"/>
      <c r="AH3308" s="39"/>
      <c r="AK3308" s="40"/>
      <c r="AM3308" s="39"/>
      <c r="AP3308" s="40"/>
      <c r="AR3308" s="39"/>
      <c r="AU3308" s="40"/>
      <c r="AW3308" s="39"/>
      <c r="AZ3308" s="40"/>
      <c r="BB3308" s="39"/>
      <c r="BE3308" s="40"/>
      <c r="BG3308" s="39"/>
      <c r="BJ3308" s="40"/>
      <c r="BL3308" s="39"/>
      <c r="BO3308" s="40"/>
      <c r="BQ3308" s="34"/>
      <c r="BR3308" s="11"/>
      <c r="BS3308" s="11"/>
      <c r="BT3308" s="41"/>
      <c r="BV3308" s="39"/>
      <c r="BY3308" s="40"/>
      <c r="CC3308" s="135"/>
      <c r="CD3308" s="9"/>
      <c r="CE3308" s="38"/>
      <c r="CF3308" s="38"/>
      <c r="CG3308" s="38"/>
      <c r="CH3308" s="38"/>
    </row>
    <row r="3309" spans="2:91" ht="18.600000000000001" customHeight="1" thickBot="1">
      <c r="D3309" s="258" t="s">
        <v>129</v>
      </c>
      <c r="E3309" s="259"/>
      <c r="F3309" s="260" t="s">
        <v>130</v>
      </c>
      <c r="G3309" s="261"/>
      <c r="H3309" s="229"/>
      <c r="I3309" s="258" t="s">
        <v>131</v>
      </c>
      <c r="J3309" s="259"/>
      <c r="K3309" s="260" t="s">
        <v>132</v>
      </c>
      <c r="L3309" s="261"/>
      <c r="N3309" s="253" t="s">
        <v>133</v>
      </c>
      <c r="O3309" s="254"/>
      <c r="P3309" s="255" t="s">
        <v>134</v>
      </c>
      <c r="Q3309" s="256"/>
      <c r="S3309" s="258" t="s">
        <v>135</v>
      </c>
      <c r="T3309" s="259"/>
      <c r="U3309" s="260" t="s">
        <v>136</v>
      </c>
      <c r="V3309" s="261"/>
      <c r="W3309" s="8"/>
      <c r="X3309" s="253" t="s">
        <v>137</v>
      </c>
      <c r="Y3309" s="254"/>
      <c r="Z3309" s="255" t="s">
        <v>138</v>
      </c>
      <c r="AA3309" s="256"/>
      <c r="AB3309" s="8"/>
      <c r="AC3309" s="258" t="s">
        <v>139</v>
      </c>
      <c r="AD3309" s="259"/>
      <c r="AE3309" s="260" t="s">
        <v>140</v>
      </c>
      <c r="AF3309" s="261"/>
      <c r="AG3309" s="8"/>
      <c r="AH3309" s="253" t="s">
        <v>141</v>
      </c>
      <c r="AI3309" s="254"/>
      <c r="AJ3309" s="255" t="s">
        <v>142</v>
      </c>
      <c r="AK3309" s="256"/>
      <c r="AL3309" s="8"/>
      <c r="AM3309" s="258" t="s">
        <v>143</v>
      </c>
      <c r="AN3309" s="259"/>
      <c r="AO3309" s="260" t="s">
        <v>144</v>
      </c>
      <c r="AP3309" s="261"/>
      <c r="AR3309" s="253" t="s">
        <v>145</v>
      </c>
      <c r="AS3309" s="254"/>
      <c r="AT3309" s="255" t="s">
        <v>146</v>
      </c>
      <c r="AU3309" s="256"/>
      <c r="AV3309" s="4"/>
      <c r="AW3309" s="258" t="s">
        <v>147</v>
      </c>
      <c r="AX3309" s="259"/>
      <c r="AY3309" s="260" t="s">
        <v>148</v>
      </c>
      <c r="AZ3309" s="261"/>
      <c r="BA3309" s="8"/>
      <c r="BB3309" s="253" t="s">
        <v>149</v>
      </c>
      <c r="BC3309" s="254"/>
      <c r="BD3309" s="255" t="s">
        <v>150</v>
      </c>
      <c r="BE3309" s="256"/>
      <c r="BF3309" s="4"/>
      <c r="BG3309" s="258" t="s">
        <v>151</v>
      </c>
      <c r="BH3309" s="259"/>
      <c r="BI3309" s="260" t="s">
        <v>152</v>
      </c>
      <c r="BJ3309" s="261"/>
      <c r="BK3309" s="4"/>
      <c r="BL3309" s="253" t="s">
        <v>153</v>
      </c>
      <c r="BM3309" s="254"/>
      <c r="BN3309" s="255" t="s">
        <v>154</v>
      </c>
      <c r="BO3309" s="256"/>
      <c r="BP3309" s="4"/>
      <c r="BQ3309" s="258" t="s">
        <v>155</v>
      </c>
      <c r="BR3309" s="259"/>
      <c r="BS3309" s="260" t="s">
        <v>156</v>
      </c>
      <c r="BT3309" s="261"/>
      <c r="BU3309" s="8"/>
      <c r="BV3309" s="253" t="s">
        <v>157</v>
      </c>
      <c r="BW3309" s="254"/>
      <c r="BX3309" s="255" t="s">
        <v>158</v>
      </c>
      <c r="BY3309" s="256"/>
      <c r="CA3309" s="46" t="s">
        <v>16</v>
      </c>
      <c r="CC3309" s="136" t="s">
        <v>71</v>
      </c>
      <c r="CD3309" s="9"/>
      <c r="CE3309" s="38"/>
      <c r="CF3309" s="38"/>
      <c r="CG3309" s="38"/>
      <c r="CH3309" s="38"/>
    </row>
    <row r="3310" spans="2:91" ht="18.600000000000001" customHeight="1" thickTop="1" thickBot="1">
      <c r="D3310" s="29">
        <v>0</v>
      </c>
      <c r="E3310" s="33">
        <v>0</v>
      </c>
      <c r="F3310" s="31">
        <v>1</v>
      </c>
      <c r="G3310" s="32">
        <v>0</v>
      </c>
      <c r="I3310" s="29">
        <v>0</v>
      </c>
      <c r="J3310" s="33">
        <f t="shared" ref="J3310" si="31924">IF(0=(1-$J$8*$K$8*$B3307^2),10^14,$B3307*$J$8/(1-$J$8*$K$8*$B3307^2))</f>
        <v>-0.13759293498757383</v>
      </c>
      <c r="K3310" s="31">
        <v>1</v>
      </c>
      <c r="L3310" s="32">
        <v>0</v>
      </c>
      <c r="N3310" s="29">
        <f t="shared" ref="N3310" si="31925">D3310*I3307+F3310*I3310-E3310*J3307-G3310*J3310</f>
        <v>0</v>
      </c>
      <c r="O3310" s="33">
        <f t="shared" ref="O3310" si="31926">(D3310*J3307+E3310*I3307+F3310*J3310+G3310*I3310)</f>
        <v>-0.13759293498757383</v>
      </c>
      <c r="P3310" s="31">
        <f t="shared" ref="P3310" si="31927">D3310*K3307+F3310*K3310-E3310*L3307-G3310*L3310</f>
        <v>1</v>
      </c>
      <c r="Q3310" s="32">
        <f t="shared" ref="Q3310" si="31928">(D3310*L3307+E3310*K3307+F3310*L3310+G3310*K3310)</f>
        <v>0</v>
      </c>
      <c r="S3310" s="29">
        <v>0</v>
      </c>
      <c r="T3310" s="33">
        <v>0</v>
      </c>
      <c r="U3310" s="31">
        <v>1</v>
      </c>
      <c r="V3310" s="32">
        <v>0</v>
      </c>
      <c r="X3310" s="29">
        <f t="shared" ref="X3310" si="31929">N3310*S3307+P3310*S3310-O3310*T3307-Q3310*T3310</f>
        <v>0</v>
      </c>
      <c r="Y3310" s="33">
        <f t="shared" ref="Y3310" si="31930">(N3310*T3307+O3310*S3307+P3310*T3310+Q3310*S3310)</f>
        <v>-0.13759293498757383</v>
      </c>
      <c r="Z3310" s="31">
        <f t="shared" ref="Z3310" si="31931">N3310*U3307+P3310*U3310-O3310*V3307-Q3310*V3310</f>
        <v>0.98033511330836642</v>
      </c>
      <c r="AA3310" s="32">
        <f t="shared" ref="AA3310" si="31932">(N3310*V3307+O3310*U3307+P3310*V3310+Q3310*U3310)</f>
        <v>0</v>
      </c>
      <c r="AB3310" s="8"/>
      <c r="AC3310" s="29">
        <v>0</v>
      </c>
      <c r="AD3310" s="33">
        <f t="shared" ref="AD3310" si="31933">IF(0=(1-$AD$8*$AE$8*$B3307^2),10^14,$B3307*$AD$8/(1-$AD$8*$AE$8*$B3307^2))</f>
        <v>-0.10703434543420642</v>
      </c>
      <c r="AE3310" s="31">
        <v>1</v>
      </c>
      <c r="AF3310" s="32">
        <v>0</v>
      </c>
      <c r="AH3310" s="29">
        <f t="shared" ref="AH3310" si="31934">X3310*AC3307+Z3310*AC3310-Y3310*AD3307-AA3310*AD3310</f>
        <v>0</v>
      </c>
      <c r="AI3310" s="33">
        <f t="shared" ref="AI3310" si="31935">(X3310*AD3307+Y3310*AC3307+Z3310*AD3310+AA3310*AC3310)</f>
        <v>-0.24252246214670342</v>
      </c>
      <c r="AJ3310" s="31">
        <f t="shared" ref="AJ3310" si="31936">X3310*AE3307+Z3310*AE3310-Y3310*AF3307-AA3310*AF3310</f>
        <v>0.98033511330836642</v>
      </c>
      <c r="AK3310" s="32">
        <f t="shared" ref="AK3310" si="31937">(X3310*AF3307+Y3310*AE3307+Z3310*AF3310+AA3310*AE3310)</f>
        <v>0</v>
      </c>
      <c r="AL3310" s="8"/>
      <c r="AM3310" s="29">
        <v>0</v>
      </c>
      <c r="AN3310" s="33">
        <v>0</v>
      </c>
      <c r="AO3310" s="31">
        <v>1</v>
      </c>
      <c r="AP3310" s="32">
        <v>0</v>
      </c>
      <c r="AR3310" s="29">
        <f t="shared" ref="AR3310" si="31938">AH3310*AM3307+AJ3310*AM3310-AI3310*AN3307-AK3310*AN3310</f>
        <v>0</v>
      </c>
      <c r="AS3310" s="33">
        <f t="shared" ref="AS3310" si="31939">(AH3310*AN3307+AI3310*AM3307+AJ3310*AN3310+AK3310*AM3310)</f>
        <v>-0.24252246214670342</v>
      </c>
      <c r="AT3310" s="31">
        <f t="shared" ref="AT3310" si="31940">AH3310*AO3307+AJ3310*AO3310-AI3310*AP3307-AK3310*AP3310</f>
        <v>0.94899043843785902</v>
      </c>
      <c r="AU3310" s="32">
        <f t="shared" ref="AU3310" si="31941">(AH3310*AP3307+AI3310*AO3307+AJ3310*AP3310+AK3310*AO3310)</f>
        <v>0</v>
      </c>
      <c r="AV3310" s="8"/>
      <c r="AW3310" s="29">
        <v>0</v>
      </c>
      <c r="AX3310" s="33">
        <f t="shared" ref="AX3310" si="31942">IF(0=(1-$AX$8*$AY$8*$B3307^2),10^14,$B3307*$AX$8/(1-$AX$8*$AY$8*$B3307^2))</f>
        <v>-9.7318228641173482E-2</v>
      </c>
      <c r="AY3310" s="31">
        <v>1</v>
      </c>
      <c r="AZ3310" s="32">
        <v>0</v>
      </c>
      <c r="BB3310" s="29">
        <f t="shared" ref="BB3310" si="31943">AR3310*AW3307+AT3310*AW3310-AS3310*AX3307-AU3310*AX3310</f>
        <v>0</v>
      </c>
      <c r="BC3310" s="33">
        <f t="shared" ref="BC3310" si="31944">(AR3310*AX3307+AS3310*AW3307+AT3310*AX3310+AU3310*AW3310)</f>
        <v>-0.33487653061288647</v>
      </c>
      <c r="BD3310" s="31">
        <f t="shared" ref="BD3310" si="31945">AR3310*AY3307+AT3310*AY3310-AS3310*AZ3307-AU3310*AZ3310</f>
        <v>0.94899043843785902</v>
      </c>
      <c r="BE3310" s="32">
        <f t="shared" ref="BE3310" si="31946">(AR3310*AZ3307+AS3310*AY3307+AT3310*AZ3310+AU3310*AY3310)</f>
        <v>0</v>
      </c>
      <c r="BF3310" s="8"/>
      <c r="BG3310" s="29">
        <v>0</v>
      </c>
      <c r="BH3310" s="33">
        <v>0</v>
      </c>
      <c r="BI3310" s="31">
        <v>1</v>
      </c>
      <c r="BJ3310" s="32">
        <v>0</v>
      </c>
      <c r="BL3310" s="29">
        <f t="shared" ref="BL3310" si="31947">BB3310*BG3307+BD3310*BG3310-BC3310*BH3307-BE3310*BH3310</f>
        <v>0</v>
      </c>
      <c r="BM3310" s="33">
        <f t="shared" ref="BM3310" si="31948">(BB3310*BH3307+BC3310*BG3307+BD3310*BH3310+BE3310*BG3310)</f>
        <v>-0.33487653061288647</v>
      </c>
      <c r="BN3310" s="31">
        <f t="shared" ref="BN3310" si="31949">BB3310*BI3307+BD3310*BI3310-BC3310*BJ3307-BE3310*BJ3310</f>
        <v>0.93377186985524063</v>
      </c>
      <c r="BO3310" s="32">
        <f t="shared" ref="BO3310" si="31950">(BB3310*BJ3307+BC3310*BI3307+BD3310*BJ3310+BE3310*BI3310)</f>
        <v>0</v>
      </c>
      <c r="BP3310" s="8"/>
      <c r="BQ3310" s="19">
        <f t="shared" ref="BQ3310:BQ3373" si="31951">1/$BR$8</f>
        <v>1</v>
      </c>
      <c r="BR3310" s="47">
        <v>0</v>
      </c>
      <c r="BS3310" s="48">
        <v>1</v>
      </c>
      <c r="BT3310" s="49">
        <v>0</v>
      </c>
      <c r="BV3310" s="29">
        <f t="shared" ref="BV3310" si="31952">BL3310*BQ3307+BN3310*BQ3310-BM3310*BR3307-BO3310*BR3310</f>
        <v>0.93377186985524063</v>
      </c>
      <c r="BW3310" s="33">
        <f t="shared" ref="BW3310" si="31953">(BL3310*BR3307+BM3310*BQ3307+BN3310*BR3310+BO3310*BQ3310)</f>
        <v>-0.33487653061288647</v>
      </c>
      <c r="BX3310" s="31">
        <f t="shared" ref="BX3310" si="31954">BL3310*BS3307+BN3310*BS3310-BM3310*BT3307-BO3310*BT3310</f>
        <v>0.93377186985524063</v>
      </c>
      <c r="BY3310" s="32">
        <f t="shared" ref="BY3310" si="31955">(BL3310*BT3307+BM3310*BS3307+BN3310*BT3310+BO3310*BS3310)</f>
        <v>0</v>
      </c>
      <c r="CA3310" s="50">
        <f t="shared" ref="CA3310" si="31956">(180/PI())*ATAN(-1*(BW3307+BW3310)/(BV3307+BV3310))</f>
        <v>21.011598367129018</v>
      </c>
      <c r="CC3310" s="137">
        <f t="shared" ref="CC3310" si="31957">20*LOG(((1-(10^(CA3307/20)^2)*(1-((1-CC3307)/(1+CC3307))^2))^0.5))</f>
        <v>-31.953084362254373</v>
      </c>
      <c r="CD3310" s="9"/>
      <c r="CE3310" s="38"/>
      <c r="CF3310" s="38"/>
      <c r="CG3310" s="38"/>
      <c r="CH3310" s="38"/>
    </row>
    <row r="3311" spans="2:91" ht="18.600000000000001" customHeight="1">
      <c r="CC3311" s="42"/>
    </row>
    <row r="3312" spans="2:91" ht="18.600000000000001" customHeight="1" thickBot="1">
      <c r="E3312" s="22" t="s">
        <v>4</v>
      </c>
      <c r="J3312" s="22" t="s">
        <v>5</v>
      </c>
      <c r="O3312" s="22" t="s">
        <v>6</v>
      </c>
      <c r="T3312" s="22" t="s">
        <v>7</v>
      </c>
      <c r="Y3312" s="22" t="s">
        <v>8</v>
      </c>
      <c r="AD3312" s="22" t="s">
        <v>65</v>
      </c>
      <c r="AI3312" s="22" t="s">
        <v>9</v>
      </c>
      <c r="AN3312" s="22" t="s">
        <v>66</v>
      </c>
      <c r="AS3312" s="22" t="s">
        <v>51</v>
      </c>
      <c r="AX3312" s="22" t="s">
        <v>67</v>
      </c>
      <c r="BC3312" s="22" t="s">
        <v>52</v>
      </c>
      <c r="BH3312" s="22" t="s">
        <v>68</v>
      </c>
      <c r="BM3312" s="22" t="s">
        <v>63</v>
      </c>
      <c r="BQ3312" s="23" t="s">
        <v>69</v>
      </c>
      <c r="BR3312" s="23"/>
      <c r="BS3312" s="24"/>
      <c r="BT3312" s="24"/>
      <c r="BU3312" s="24"/>
      <c r="BW3312" s="22" t="s">
        <v>64</v>
      </c>
    </row>
    <row r="3313" spans="2:91" ht="18.600000000000001" customHeight="1" thickBot="1">
      <c r="D3313" s="249" t="s">
        <v>103</v>
      </c>
      <c r="E3313" s="250"/>
      <c r="F3313" s="251" t="s">
        <v>104</v>
      </c>
      <c r="G3313" s="252"/>
      <c r="H3313" s="229"/>
      <c r="I3313" s="253" t="s">
        <v>11</v>
      </c>
      <c r="J3313" s="254"/>
      <c r="K3313" s="255" t="s">
        <v>12</v>
      </c>
      <c r="L3313" s="256"/>
      <c r="M3313" s="24"/>
      <c r="N3313" s="253" t="s">
        <v>105</v>
      </c>
      <c r="O3313" s="254"/>
      <c r="P3313" s="255" t="s">
        <v>106</v>
      </c>
      <c r="Q3313" s="256"/>
      <c r="R3313" s="24"/>
      <c r="S3313" s="249" t="s">
        <v>107</v>
      </c>
      <c r="T3313" s="250"/>
      <c r="U3313" s="251" t="s">
        <v>108</v>
      </c>
      <c r="V3313" s="252"/>
      <c r="W3313" s="8"/>
      <c r="X3313" s="253" t="s">
        <v>109</v>
      </c>
      <c r="Y3313" s="254"/>
      <c r="Z3313" s="255" t="s">
        <v>110</v>
      </c>
      <c r="AA3313" s="256"/>
      <c r="AB3313" s="8"/>
      <c r="AC3313" s="253" t="s">
        <v>111</v>
      </c>
      <c r="AD3313" s="254"/>
      <c r="AE3313" s="255" t="s">
        <v>14</v>
      </c>
      <c r="AF3313" s="256"/>
      <c r="AG3313" s="8"/>
      <c r="AH3313" s="253" t="s">
        <v>112</v>
      </c>
      <c r="AI3313" s="254"/>
      <c r="AJ3313" s="255" t="s">
        <v>113</v>
      </c>
      <c r="AK3313" s="256"/>
      <c r="AL3313" s="8"/>
      <c r="AM3313" s="249" t="s">
        <v>114</v>
      </c>
      <c r="AN3313" s="250"/>
      <c r="AO3313" s="251" t="s">
        <v>115</v>
      </c>
      <c r="AP3313" s="252"/>
      <c r="AQ3313" s="24"/>
      <c r="AR3313" s="253" t="s">
        <v>116</v>
      </c>
      <c r="AS3313" s="254"/>
      <c r="AT3313" s="255" t="s">
        <v>13</v>
      </c>
      <c r="AU3313" s="256"/>
      <c r="AV3313" s="4"/>
      <c r="AW3313" s="253" t="s">
        <v>117</v>
      </c>
      <c r="AX3313" s="254"/>
      <c r="AY3313" s="255" t="s">
        <v>118</v>
      </c>
      <c r="AZ3313" s="256"/>
      <c r="BA3313" s="8"/>
      <c r="BB3313" s="253" t="s">
        <v>119</v>
      </c>
      <c r="BC3313" s="254"/>
      <c r="BD3313" s="255" t="s">
        <v>120</v>
      </c>
      <c r="BE3313" s="256"/>
      <c r="BF3313" s="4"/>
      <c r="BG3313" s="249" t="s">
        <v>121</v>
      </c>
      <c r="BH3313" s="250"/>
      <c r="BI3313" s="251" t="s">
        <v>122</v>
      </c>
      <c r="BJ3313" s="252"/>
      <c r="BK3313" s="4"/>
      <c r="BL3313" s="253" t="s">
        <v>123</v>
      </c>
      <c r="BM3313" s="254"/>
      <c r="BN3313" s="255" t="s">
        <v>124</v>
      </c>
      <c r="BO3313" s="256"/>
      <c r="BP3313" s="4"/>
      <c r="BQ3313" s="253" t="s">
        <v>125</v>
      </c>
      <c r="BR3313" s="254"/>
      <c r="BS3313" s="255" t="s">
        <v>126</v>
      </c>
      <c r="BT3313" s="256"/>
      <c r="BU3313" s="8"/>
      <c r="BV3313" s="253" t="s">
        <v>127</v>
      </c>
      <c r="BW3313" s="254"/>
      <c r="BX3313" s="255" t="s">
        <v>128</v>
      </c>
      <c r="BY3313" s="256"/>
      <c r="CA3313" s="27" t="s">
        <v>15</v>
      </c>
      <c r="CC3313" s="133" t="s">
        <v>70</v>
      </c>
      <c r="CD3313" s="9"/>
      <c r="CE3313" s="38"/>
      <c r="CF3313" s="38"/>
      <c r="CG3313" s="38"/>
      <c r="CH3313" s="38"/>
    </row>
    <row r="3314" spans="2:91" ht="18.600000000000001" customHeight="1" thickTop="1" thickBot="1">
      <c r="B3314" s="129">
        <v>8.9800000000000093</v>
      </c>
      <c r="D3314" s="29">
        <v>1</v>
      </c>
      <c r="E3314" s="30">
        <v>0</v>
      </c>
      <c r="F3314" s="31">
        <v>0</v>
      </c>
      <c r="G3314" s="32">
        <f t="shared" ref="G3314:G3377" si="31958">-1/($E$8*$B3314)</f>
        <v>-7.3405345211581222E-2</v>
      </c>
      <c r="I3314" s="29">
        <v>1</v>
      </c>
      <c r="J3314" s="33">
        <v>0</v>
      </c>
      <c r="K3314" s="31">
        <v>0</v>
      </c>
      <c r="L3314" s="32">
        <v>0</v>
      </c>
      <c r="N3314" s="29">
        <f t="shared" ref="N3314" si="31959">D3314*I3314+F3314*I3317-E3314*J3314-G3314*J3317</f>
        <v>0.98992252376446266</v>
      </c>
      <c r="O3314" s="33">
        <f t="shared" ref="O3314" si="31960">(D3314*J3314+E3314*I3314+F3314*J3317+G3314*I3317)</f>
        <v>0</v>
      </c>
      <c r="P3314" s="31">
        <f t="shared" ref="P3314" si="31961">D3314*K3314+F3314*K3317-E3314*L3314-G3314*L3317</f>
        <v>0</v>
      </c>
      <c r="Q3314" s="32">
        <f t="shared" ref="Q3314" si="31962">(D3314*L3314+E3314*K3314+F3314*L3317+G3314*K3317)</f>
        <v>-7.3405345211581222E-2</v>
      </c>
      <c r="S3314" s="29">
        <v>1</v>
      </c>
      <c r="T3314" s="30">
        <v>0</v>
      </c>
      <c r="U3314" s="31">
        <v>0</v>
      </c>
      <c r="V3314" s="32">
        <f t="shared" ref="V3314:V3377" si="31963">-1/($T$8*$B3314)</f>
        <v>-0.14260244988864126</v>
      </c>
      <c r="X3314" s="29">
        <f t="shared" ref="X3314" si="31964">N3314*S3314+P3314*S3317-O3314*T3314-Q3314*T3317</f>
        <v>0.98992252376446266</v>
      </c>
      <c r="Y3314" s="33">
        <f t="shared" ref="Y3314" si="31965">(N3314*T3314+O3314*S3314+P3314*T3317+Q3314*S3317)</f>
        <v>0</v>
      </c>
      <c r="Z3314" s="31">
        <f t="shared" ref="Z3314" si="31966">N3314*U3314+P3314*U3317-O3314*V3314-Q3314*V3317</f>
        <v>0</v>
      </c>
      <c r="AA3314" s="32">
        <f t="shared" ref="AA3314" si="31967">(N3314*V3314+O3314*U3314+P3314*V3317+Q3314*U3317)</f>
        <v>-0.2145707223003403</v>
      </c>
      <c r="AB3314" s="8"/>
      <c r="AC3314" s="29">
        <v>1</v>
      </c>
      <c r="AD3314" s="33">
        <v>0</v>
      </c>
      <c r="AE3314" s="31">
        <v>0</v>
      </c>
      <c r="AF3314" s="32">
        <v>0</v>
      </c>
      <c r="AH3314" s="29">
        <f t="shared" ref="AH3314" si="31968">X3314*AC3314+Z3314*AC3317-Y3314*AD3314-AA3314*AD3317</f>
        <v>0.9670079639049155</v>
      </c>
      <c r="AI3314" s="33">
        <f t="shared" ref="AI3314" si="31969">(X3314*AD3314+Y3314*AC3314+Z3314*AD3317+AA3314*AC3317)</f>
        <v>0</v>
      </c>
      <c r="AJ3314" s="31">
        <f t="shared" ref="AJ3314" si="31970">X3314*AE3314+Z3314*AE3317-Y3314*AF3314-AA3314*AF3317</f>
        <v>0</v>
      </c>
      <c r="AK3314" s="32">
        <f t="shared" ref="AK3314" si="31971">(X3314*AF3314+Y3314*AE3314+Z3314*AF3317+AA3314*AE3317)</f>
        <v>-0.2145707223003403</v>
      </c>
      <c r="AL3314" s="8"/>
      <c r="AM3314" s="29">
        <v>1</v>
      </c>
      <c r="AN3314" s="30">
        <v>0</v>
      </c>
      <c r="AO3314" s="31">
        <v>0</v>
      </c>
      <c r="AP3314" s="32">
        <f t="shared" ref="AP3314:AP3377" si="31972">-1/($AN$8*$B3314)</f>
        <v>-0.12895657015590187</v>
      </c>
      <c r="AR3314" s="29">
        <f t="shared" ref="AR3314" si="31973">AH3314*AM3314+AJ3314*AM3317-AI3314*AN3314-AK3314*AN3317</f>
        <v>0.9670079639049155</v>
      </c>
      <c r="AS3314" s="33">
        <f t="shared" ref="AS3314" si="31974">(AH3314*AN3314+AI3314*AM3314+AJ3314*AN3317+AK3314*AM3317)</f>
        <v>0</v>
      </c>
      <c r="AT3314" s="31">
        <f t="shared" ref="AT3314" si="31975">AH3314*AO3314+AJ3314*AO3317-AI3314*AP3314-AK3314*AP3317</f>
        <v>0</v>
      </c>
      <c r="AU3314" s="32">
        <f t="shared" ref="AU3314" si="31976">(AH3314*AP3314+AI3314*AO3314+AJ3314*AP3317+AK3314*AO3317)</f>
        <v>-0.33927275263896034</v>
      </c>
      <c r="AV3314" s="8"/>
      <c r="AW3314" s="29">
        <v>1</v>
      </c>
      <c r="AX3314" s="33">
        <v>0</v>
      </c>
      <c r="AY3314" s="31">
        <v>0</v>
      </c>
      <c r="AZ3314" s="32">
        <v>0</v>
      </c>
      <c r="BB3314" s="29">
        <f t="shared" ref="BB3314" si="31977">AR3314*AW3314+AT3314*AW3317-AS3314*AX3314-AU3314*AX3317</f>
        <v>0.93406484174169568</v>
      </c>
      <c r="BC3314" s="33">
        <f t="shared" ref="BC3314" si="31978">(AR3314*AX3314+AS3314*AW3314+AT3314*AX3317+AU3314*AW3317)</f>
        <v>0</v>
      </c>
      <c r="BD3314" s="31">
        <f t="shared" ref="BD3314" si="31979">AR3314*AY3314+AT3314*AY3317-AS3314*AZ3314-AU3314*AZ3317</f>
        <v>0</v>
      </c>
      <c r="BE3314" s="32">
        <f t="shared" ref="BE3314" si="31980">(AR3314*AZ3314+AS3314*AY3314+AT3314*AZ3317+AU3314*AY3317)</f>
        <v>-0.33927275263896034</v>
      </c>
      <c r="BF3314" s="8"/>
      <c r="BG3314" s="29">
        <v>1</v>
      </c>
      <c r="BH3314" s="30">
        <v>0</v>
      </c>
      <c r="BI3314" s="31">
        <v>0</v>
      </c>
      <c r="BJ3314" s="32">
        <f t="shared" ref="BJ3314:BJ3377" si="31981">-1/($BH$8*$B3314)</f>
        <v>-4.5344097995545611E-2</v>
      </c>
      <c r="BL3314" s="29">
        <f t="shared" ref="BL3314" si="31982">BB3314*BG3314+BD3314*BG3317-BC3314*BH3314-BE3314*BH3317</f>
        <v>0.93406484174169568</v>
      </c>
      <c r="BM3314" s="33">
        <f t="shared" ref="BM3314" si="31983">(BB3314*BH3314+BC3314*BG3314+BD3314*BH3317+BE3314*BG3317)</f>
        <v>0</v>
      </c>
      <c r="BN3314" s="31">
        <f t="shared" ref="BN3314" si="31984">BB3314*BI3314+BD3314*BI3317-BC3314*BJ3314-BE3314*BJ3317</f>
        <v>0</v>
      </c>
      <c r="BO3314" s="32">
        <f t="shared" ref="BO3314" si="31985">(BB3314*BJ3314+BC3314*BI3314+BD3314*BJ3317+BE3314*BI3317)</f>
        <v>-0.38162708035708959</v>
      </c>
      <c r="BP3314" s="8"/>
      <c r="BQ3314" s="34">
        <v>1</v>
      </c>
      <c r="BR3314" s="35">
        <v>0</v>
      </c>
      <c r="BS3314" s="11">
        <v>0</v>
      </c>
      <c r="BT3314" s="36">
        <v>0</v>
      </c>
      <c r="BV3314" s="29">
        <f t="shared" ref="BV3314" si="31986">BL3314*BQ3314+BN3314*BQ3317-BM3314*BR3314-BO3314*BR3317</f>
        <v>0.93406484174169568</v>
      </c>
      <c r="BW3314" s="33">
        <f t="shared" ref="BW3314" si="31987">(BL3314*BR3314+BM3314*BQ3314+BN3314*BR3317+BO3314*BQ3317)</f>
        <v>-0.38162708035708959</v>
      </c>
      <c r="BX3314" s="31">
        <f t="shared" ref="BX3314" si="31988">BL3314*BS3314+BN3314*BS3317-BM3314*BT3314-BO3314*BT3317</f>
        <v>0</v>
      </c>
      <c r="BY3314" s="32">
        <f t="shared" ref="BY3314" si="31989">(BL3314*BT3314+BM3314*BS3314+BN3314*BT3317+BO3314*BS3317)</f>
        <v>-0.38162708035708959</v>
      </c>
      <c r="CA3314" s="37">
        <f t="shared" ref="CA3314" si="31990">20*LOG(((1+$BR$8)/$BR$8)/((BV3314+BV3317)^2+(BW3314+BW3317)^2)^0.5)</f>
        <v>-2.4460808032709161E-3</v>
      </c>
      <c r="CC3314" s="134">
        <f t="shared" ref="CC3314" si="31991">((BV3314^2+BW3314^2)^0.5)/((BV3317^2+BW3317^2)^0.5)</f>
        <v>1.017116929498092</v>
      </c>
      <c r="CD3314" s="9"/>
      <c r="CE3314" s="38"/>
      <c r="CF3314" s="38"/>
      <c r="CG3314" s="38"/>
      <c r="CH3314" s="38"/>
      <c r="CM3314" s="129">
        <v>8.9600000000000097</v>
      </c>
    </row>
    <row r="3315" spans="2:91" ht="18.600000000000001" customHeight="1" thickBot="1">
      <c r="D3315" s="39"/>
      <c r="G3315" s="40"/>
      <c r="I3315" s="39"/>
      <c r="L3315" s="40"/>
      <c r="N3315" s="39"/>
      <c r="Q3315" s="40"/>
      <c r="S3315" s="39"/>
      <c r="V3315" s="40"/>
      <c r="X3315" s="39"/>
      <c r="AA3315" s="40"/>
      <c r="AC3315" s="39"/>
      <c r="AF3315" s="40"/>
      <c r="AH3315" s="39"/>
      <c r="AK3315" s="40"/>
      <c r="AM3315" s="39"/>
      <c r="AP3315" s="40"/>
      <c r="AR3315" s="39"/>
      <c r="AU3315" s="40"/>
      <c r="AW3315" s="39"/>
      <c r="AZ3315" s="40"/>
      <c r="BB3315" s="39"/>
      <c r="BE3315" s="40"/>
      <c r="BG3315" s="39"/>
      <c r="BJ3315" s="40"/>
      <c r="BL3315" s="39"/>
      <c r="BO3315" s="40"/>
      <c r="BQ3315" s="34"/>
      <c r="BR3315" s="11"/>
      <c r="BS3315" s="11"/>
      <c r="BT3315" s="41"/>
      <c r="BV3315" s="39"/>
      <c r="BY3315" s="40"/>
      <c r="CC3315" s="135"/>
      <c r="CD3315" s="9"/>
      <c r="CE3315" s="38"/>
      <c r="CF3315" s="38"/>
      <c r="CG3315" s="38"/>
      <c r="CH3315" s="38"/>
    </row>
    <row r="3316" spans="2:91" ht="18.600000000000001" customHeight="1" thickBot="1">
      <c r="D3316" s="258" t="s">
        <v>129</v>
      </c>
      <c r="E3316" s="259"/>
      <c r="F3316" s="260" t="s">
        <v>130</v>
      </c>
      <c r="G3316" s="261"/>
      <c r="H3316" s="229"/>
      <c r="I3316" s="258" t="s">
        <v>131</v>
      </c>
      <c r="J3316" s="259"/>
      <c r="K3316" s="260" t="s">
        <v>132</v>
      </c>
      <c r="L3316" s="261"/>
      <c r="N3316" s="253" t="s">
        <v>133</v>
      </c>
      <c r="O3316" s="254"/>
      <c r="P3316" s="255" t="s">
        <v>134</v>
      </c>
      <c r="Q3316" s="256"/>
      <c r="S3316" s="258" t="s">
        <v>135</v>
      </c>
      <c r="T3316" s="259"/>
      <c r="U3316" s="260" t="s">
        <v>136</v>
      </c>
      <c r="V3316" s="261"/>
      <c r="W3316" s="8"/>
      <c r="X3316" s="253" t="s">
        <v>137</v>
      </c>
      <c r="Y3316" s="254"/>
      <c r="Z3316" s="255" t="s">
        <v>138</v>
      </c>
      <c r="AA3316" s="256"/>
      <c r="AB3316" s="8"/>
      <c r="AC3316" s="258" t="s">
        <v>139</v>
      </c>
      <c r="AD3316" s="259"/>
      <c r="AE3316" s="260" t="s">
        <v>140</v>
      </c>
      <c r="AF3316" s="261"/>
      <c r="AG3316" s="8"/>
      <c r="AH3316" s="253" t="s">
        <v>141</v>
      </c>
      <c r="AI3316" s="254"/>
      <c r="AJ3316" s="255" t="s">
        <v>142</v>
      </c>
      <c r="AK3316" s="256"/>
      <c r="AL3316" s="8"/>
      <c r="AM3316" s="258" t="s">
        <v>143</v>
      </c>
      <c r="AN3316" s="259"/>
      <c r="AO3316" s="260" t="s">
        <v>144</v>
      </c>
      <c r="AP3316" s="261"/>
      <c r="AR3316" s="253" t="s">
        <v>145</v>
      </c>
      <c r="AS3316" s="254"/>
      <c r="AT3316" s="255" t="s">
        <v>146</v>
      </c>
      <c r="AU3316" s="256"/>
      <c r="AV3316" s="4"/>
      <c r="AW3316" s="258" t="s">
        <v>147</v>
      </c>
      <c r="AX3316" s="259"/>
      <c r="AY3316" s="260" t="s">
        <v>148</v>
      </c>
      <c r="AZ3316" s="261"/>
      <c r="BA3316" s="8"/>
      <c r="BB3316" s="253" t="s">
        <v>149</v>
      </c>
      <c r="BC3316" s="254"/>
      <c r="BD3316" s="255" t="s">
        <v>150</v>
      </c>
      <c r="BE3316" s="256"/>
      <c r="BF3316" s="4"/>
      <c r="BG3316" s="258" t="s">
        <v>151</v>
      </c>
      <c r="BH3316" s="259"/>
      <c r="BI3316" s="260" t="s">
        <v>152</v>
      </c>
      <c r="BJ3316" s="261"/>
      <c r="BK3316" s="4"/>
      <c r="BL3316" s="253" t="s">
        <v>153</v>
      </c>
      <c r="BM3316" s="254"/>
      <c r="BN3316" s="255" t="s">
        <v>154</v>
      </c>
      <c r="BO3316" s="256"/>
      <c r="BP3316" s="4"/>
      <c r="BQ3316" s="258" t="s">
        <v>155</v>
      </c>
      <c r="BR3316" s="259"/>
      <c r="BS3316" s="260" t="s">
        <v>156</v>
      </c>
      <c r="BT3316" s="261"/>
      <c r="BU3316" s="8"/>
      <c r="BV3316" s="253" t="s">
        <v>157</v>
      </c>
      <c r="BW3316" s="254"/>
      <c r="BX3316" s="255" t="s">
        <v>158</v>
      </c>
      <c r="BY3316" s="256"/>
      <c r="CA3316" s="46" t="s">
        <v>16</v>
      </c>
      <c r="CC3316" s="136" t="s">
        <v>71</v>
      </c>
      <c r="CD3316" s="9"/>
      <c r="CE3316" s="38"/>
      <c r="CF3316" s="38"/>
      <c r="CG3316" s="38"/>
      <c r="CH3316" s="38"/>
    </row>
    <row r="3317" spans="2:91" ht="18.600000000000001" customHeight="1" thickTop="1" thickBot="1">
      <c r="D3317" s="29">
        <v>0</v>
      </c>
      <c r="E3317" s="33">
        <v>0</v>
      </c>
      <c r="F3317" s="31">
        <v>1</v>
      </c>
      <c r="G3317" s="32">
        <v>0</v>
      </c>
      <c r="I3317" s="29">
        <v>0</v>
      </c>
      <c r="J3317" s="33">
        <f t="shared" ref="J3317" si="31992">IF(0=(1-$J$8*$K$8*$B3314^2),10^14,$B3314*$J$8/(1-$J$8*$K$8*$B3314^2))</f>
        <v>-0.13728531902534324</v>
      </c>
      <c r="K3317" s="31">
        <v>1</v>
      </c>
      <c r="L3317" s="32">
        <v>0</v>
      </c>
      <c r="N3317" s="29">
        <f t="shared" ref="N3317" si="31993">D3317*I3314+F3317*I3317-E3317*J3314-G3317*J3317</f>
        <v>0</v>
      </c>
      <c r="O3317" s="33">
        <f t="shared" ref="O3317" si="31994">(D3317*J3314+E3317*I3314+F3317*J3317+G3317*I3317)</f>
        <v>-0.13728531902534324</v>
      </c>
      <c r="P3317" s="31">
        <f t="shared" ref="P3317" si="31995">D3317*K3314+F3317*K3317-E3317*L3314-G3317*L3317</f>
        <v>1</v>
      </c>
      <c r="Q3317" s="32">
        <f t="shared" ref="Q3317" si="31996">(D3317*L3314+E3317*K3314+F3317*L3317+G3317*K3317)</f>
        <v>0</v>
      </c>
      <c r="S3317" s="29">
        <v>0</v>
      </c>
      <c r="T3317" s="33">
        <v>0</v>
      </c>
      <c r="U3317" s="31">
        <v>1</v>
      </c>
      <c r="V3317" s="32">
        <v>0</v>
      </c>
      <c r="X3317" s="29">
        <f t="shared" ref="X3317" si="31997">N3317*S3314+P3317*S3317-O3317*T3314-Q3317*T3317</f>
        <v>0</v>
      </c>
      <c r="Y3317" s="33">
        <f t="shared" ref="Y3317" si="31998">(N3317*T3314+O3317*S3314+P3317*T3317+Q3317*S3317)</f>
        <v>-0.13728531902534324</v>
      </c>
      <c r="Z3317" s="31">
        <f t="shared" ref="Z3317" si="31999">N3317*U3314+P3317*U3317-O3317*V3314-Q3317*V3317</f>
        <v>0.98042277717324233</v>
      </c>
      <c r="AA3317" s="32">
        <f t="shared" ref="AA3317" si="32000">(N3317*V3314+O3317*U3314+P3317*V3317+Q3317*U3317)</f>
        <v>0</v>
      </c>
      <c r="AB3317" s="8"/>
      <c r="AC3317" s="29">
        <v>0</v>
      </c>
      <c r="AD3317" s="33">
        <f t="shared" ref="AD3317" si="32001">IF(0=(1-$AD$8*$AE$8*$B3314^2),10^14,$B3314*$AD$8/(1-$AD$8*$AE$8*$B3314^2))</f>
        <v>-0.10679257455951081</v>
      </c>
      <c r="AE3317" s="31">
        <v>1</v>
      </c>
      <c r="AF3317" s="32">
        <v>0</v>
      </c>
      <c r="AH3317" s="29">
        <f t="shared" ref="AH3317" si="32002">X3317*AC3314+Z3317*AC3317-Y3317*AD3314-AA3317*AD3317</f>
        <v>0</v>
      </c>
      <c r="AI3317" s="33">
        <f t="shared" ref="AI3317" si="32003">(X3317*AD3314+Y3317*AC3314+Z3317*AD3317+AA3317*AC3317)</f>
        <v>-0.24198719155645937</v>
      </c>
      <c r="AJ3317" s="31">
        <f t="shared" ref="AJ3317" si="32004">X3317*AE3314+Z3317*AE3317-Y3317*AF3314-AA3317*AF3317</f>
        <v>0.98042277717324233</v>
      </c>
      <c r="AK3317" s="32">
        <f t="shared" ref="AK3317" si="32005">(X3317*AF3314+Y3317*AE3314+Z3317*AF3317+AA3317*AE3317)</f>
        <v>0</v>
      </c>
      <c r="AL3317" s="8"/>
      <c r="AM3317" s="29">
        <v>0</v>
      </c>
      <c r="AN3317" s="33">
        <v>0</v>
      </c>
      <c r="AO3317" s="31">
        <v>1</v>
      </c>
      <c r="AP3317" s="32">
        <v>0</v>
      </c>
      <c r="AR3317" s="29">
        <f t="shared" ref="AR3317" si="32006">AH3317*AM3314+AJ3317*AM3317-AI3317*AN3314-AK3317*AN3317</f>
        <v>0</v>
      </c>
      <c r="AS3317" s="33">
        <f t="shared" ref="AS3317" si="32007">(AH3317*AN3314+AI3317*AM3314+AJ3317*AN3317+AK3317*AM3317)</f>
        <v>-0.24198719155645937</v>
      </c>
      <c r="AT3317" s="31">
        <f t="shared" ref="AT3317" si="32008">AH3317*AO3314+AJ3317*AO3317-AI3317*AP3314-AK3317*AP3317</f>
        <v>0.94921693892846215</v>
      </c>
      <c r="AU3317" s="32">
        <f t="shared" ref="AU3317" si="32009">(AH3317*AP3314+AI3317*AO3314+AJ3317*AP3317+AK3317*AO3317)</f>
        <v>0</v>
      </c>
      <c r="AV3317" s="8"/>
      <c r="AW3317" s="29">
        <v>0</v>
      </c>
      <c r="AX3317" s="33">
        <f t="shared" ref="AX3317" si="32010">IF(0=(1-$AX$8*$AY$8*$B3314^2),10^14,$B3314*$AX$8/(1-$AX$8*$AY$8*$B3314^2))</f>
        <v>-9.7099227412100836E-2</v>
      </c>
      <c r="AY3317" s="31">
        <v>1</v>
      </c>
      <c r="AZ3317" s="32">
        <v>0</v>
      </c>
      <c r="BB3317" s="29">
        <f t="shared" ref="BB3317" si="32011">AR3317*AW3314+AT3317*AW3317-AS3317*AX3314-AU3317*AX3317</f>
        <v>0</v>
      </c>
      <c r="BC3317" s="33">
        <f t="shared" ref="BC3317" si="32012">(AR3317*AX3314+AS3317*AW3314+AT3317*AX3317+AU3317*AW3317)</f>
        <v>-0.33415542297289236</v>
      </c>
      <c r="BD3317" s="31">
        <f t="shared" ref="BD3317" si="32013">AR3317*AY3314+AT3317*AY3317-AS3317*AZ3314-AU3317*AZ3317</f>
        <v>0.94921693892846215</v>
      </c>
      <c r="BE3317" s="32">
        <f t="shared" ref="BE3317" si="32014">(AR3317*AZ3314+AS3317*AY3314+AT3317*AZ3317+AU3317*AY3317)</f>
        <v>0</v>
      </c>
      <c r="BF3317" s="8"/>
      <c r="BG3317" s="29">
        <v>0</v>
      </c>
      <c r="BH3317" s="33">
        <v>0</v>
      </c>
      <c r="BI3317" s="31">
        <v>1</v>
      </c>
      <c r="BJ3317" s="32">
        <v>0</v>
      </c>
      <c r="BL3317" s="29">
        <f t="shared" ref="BL3317" si="32015">BB3317*BG3314+BD3317*BG3317-BC3317*BH3314-BE3317*BH3317</f>
        <v>0</v>
      </c>
      <c r="BM3317" s="33">
        <f t="shared" ref="BM3317" si="32016">(BB3317*BH3314+BC3317*BG3314+BD3317*BH3317+BE3317*BG3317)</f>
        <v>-0.33415542297289236</v>
      </c>
      <c r="BN3317" s="31">
        <f t="shared" ref="BN3317" si="32017">BB3317*BI3314+BD3317*BI3317-BC3317*BJ3314-BE3317*BJ3317</f>
        <v>0.93406496268343631</v>
      </c>
      <c r="BO3317" s="32">
        <f t="shared" ref="BO3317" si="32018">(BB3317*BJ3314+BC3317*BI3314+BD3317*BJ3317+BE3317*BI3317)</f>
        <v>0</v>
      </c>
      <c r="BP3317" s="8"/>
      <c r="BQ3317" s="19">
        <f t="shared" ref="BQ3317:BQ3380" si="32019">1/$BR$8</f>
        <v>1</v>
      </c>
      <c r="BR3317" s="47">
        <v>0</v>
      </c>
      <c r="BS3317" s="48">
        <v>1</v>
      </c>
      <c r="BT3317" s="49">
        <v>0</v>
      </c>
      <c r="BV3317" s="29">
        <f t="shared" ref="BV3317" si="32020">BL3317*BQ3314+BN3317*BQ3317-BM3317*BR3314-BO3317*BR3317</f>
        <v>0.93406496268343631</v>
      </c>
      <c r="BW3317" s="33">
        <f t="shared" ref="BW3317" si="32021">(BL3317*BR3314+BM3317*BQ3314+BN3317*BR3317+BO3317*BQ3317)</f>
        <v>-0.33415542297289236</v>
      </c>
      <c r="BX3317" s="31">
        <f t="shared" ref="BX3317" si="32022">BL3317*BS3314+BN3317*BS3317-BM3317*BT3314-BO3317*BT3317</f>
        <v>0.93406496268343631</v>
      </c>
      <c r="BY3317" s="32">
        <f t="shared" ref="BY3317" si="32023">(BL3317*BT3314+BM3317*BS3314+BN3317*BT3317+BO3317*BS3317)</f>
        <v>0</v>
      </c>
      <c r="CA3317" s="50">
        <f t="shared" ref="CA3317" si="32024">(180/PI())*ATAN(-1*(BW3314+BW3317)/(BV3314+BV3317))</f>
        <v>20.964563579096513</v>
      </c>
      <c r="CC3317" s="137">
        <f t="shared" ref="CC3317" si="32025">20*LOG(((1-(10^(CA3314/20)^2)*(1-((1-CC3314)/(1+CC3314))^2))^0.5))</f>
        <v>-31.971980625264958</v>
      </c>
      <c r="CD3317" s="9"/>
      <c r="CE3317" s="38"/>
      <c r="CF3317" s="38"/>
      <c r="CG3317" s="38"/>
      <c r="CH3317" s="38"/>
    </row>
    <row r="3318" spans="2:91" ht="18.600000000000001" customHeight="1">
      <c r="CC3318" s="42"/>
    </row>
    <row r="3319" spans="2:91" ht="18.600000000000001" customHeight="1" thickBot="1">
      <c r="E3319" s="22" t="s">
        <v>4</v>
      </c>
      <c r="J3319" s="22" t="s">
        <v>5</v>
      </c>
      <c r="O3319" s="22" t="s">
        <v>6</v>
      </c>
      <c r="T3319" s="22" t="s">
        <v>7</v>
      </c>
      <c r="Y3319" s="22" t="s">
        <v>8</v>
      </c>
      <c r="AD3319" s="22" t="s">
        <v>65</v>
      </c>
      <c r="AI3319" s="22" t="s">
        <v>9</v>
      </c>
      <c r="AN3319" s="22" t="s">
        <v>66</v>
      </c>
      <c r="AS3319" s="22" t="s">
        <v>51</v>
      </c>
      <c r="AX3319" s="22" t="s">
        <v>67</v>
      </c>
      <c r="BC3319" s="22" t="s">
        <v>52</v>
      </c>
      <c r="BH3319" s="22" t="s">
        <v>68</v>
      </c>
      <c r="BM3319" s="22" t="s">
        <v>63</v>
      </c>
      <c r="BQ3319" s="23" t="s">
        <v>69</v>
      </c>
      <c r="BR3319" s="23"/>
      <c r="BS3319" s="24"/>
      <c r="BT3319" s="24"/>
      <c r="BU3319" s="24"/>
      <c r="BW3319" s="22" t="s">
        <v>64</v>
      </c>
    </row>
    <row r="3320" spans="2:91" ht="18.600000000000001" customHeight="1" thickBot="1">
      <c r="D3320" s="249" t="s">
        <v>103</v>
      </c>
      <c r="E3320" s="250"/>
      <c r="F3320" s="251" t="s">
        <v>104</v>
      </c>
      <c r="G3320" s="252"/>
      <c r="H3320" s="229"/>
      <c r="I3320" s="253" t="s">
        <v>11</v>
      </c>
      <c r="J3320" s="254"/>
      <c r="K3320" s="255" t="s">
        <v>12</v>
      </c>
      <c r="L3320" s="256"/>
      <c r="M3320" s="24"/>
      <c r="N3320" s="253" t="s">
        <v>105</v>
      </c>
      <c r="O3320" s="254"/>
      <c r="P3320" s="255" t="s">
        <v>106</v>
      </c>
      <c r="Q3320" s="256"/>
      <c r="R3320" s="24"/>
      <c r="S3320" s="249" t="s">
        <v>107</v>
      </c>
      <c r="T3320" s="250"/>
      <c r="U3320" s="251" t="s">
        <v>108</v>
      </c>
      <c r="V3320" s="252"/>
      <c r="W3320" s="8"/>
      <c r="X3320" s="253" t="s">
        <v>109</v>
      </c>
      <c r="Y3320" s="254"/>
      <c r="Z3320" s="255" t="s">
        <v>110</v>
      </c>
      <c r="AA3320" s="256"/>
      <c r="AB3320" s="8"/>
      <c r="AC3320" s="253" t="s">
        <v>111</v>
      </c>
      <c r="AD3320" s="254"/>
      <c r="AE3320" s="255" t="s">
        <v>14</v>
      </c>
      <c r="AF3320" s="256"/>
      <c r="AG3320" s="8"/>
      <c r="AH3320" s="253" t="s">
        <v>112</v>
      </c>
      <c r="AI3320" s="254"/>
      <c r="AJ3320" s="255" t="s">
        <v>113</v>
      </c>
      <c r="AK3320" s="256"/>
      <c r="AL3320" s="8"/>
      <c r="AM3320" s="249" t="s">
        <v>114</v>
      </c>
      <c r="AN3320" s="250"/>
      <c r="AO3320" s="251" t="s">
        <v>115</v>
      </c>
      <c r="AP3320" s="252"/>
      <c r="AQ3320" s="24"/>
      <c r="AR3320" s="253" t="s">
        <v>116</v>
      </c>
      <c r="AS3320" s="254"/>
      <c r="AT3320" s="255" t="s">
        <v>13</v>
      </c>
      <c r="AU3320" s="256"/>
      <c r="AV3320" s="4"/>
      <c r="AW3320" s="253" t="s">
        <v>117</v>
      </c>
      <c r="AX3320" s="254"/>
      <c r="AY3320" s="255" t="s">
        <v>118</v>
      </c>
      <c r="AZ3320" s="256"/>
      <c r="BA3320" s="8"/>
      <c r="BB3320" s="253" t="s">
        <v>119</v>
      </c>
      <c r="BC3320" s="254"/>
      <c r="BD3320" s="255" t="s">
        <v>120</v>
      </c>
      <c r="BE3320" s="256"/>
      <c r="BF3320" s="4"/>
      <c r="BG3320" s="249" t="s">
        <v>121</v>
      </c>
      <c r="BH3320" s="250"/>
      <c r="BI3320" s="251" t="s">
        <v>122</v>
      </c>
      <c r="BJ3320" s="252"/>
      <c r="BK3320" s="4"/>
      <c r="BL3320" s="253" t="s">
        <v>123</v>
      </c>
      <c r="BM3320" s="254"/>
      <c r="BN3320" s="255" t="s">
        <v>124</v>
      </c>
      <c r="BO3320" s="256"/>
      <c r="BP3320" s="4"/>
      <c r="BQ3320" s="253" t="s">
        <v>125</v>
      </c>
      <c r="BR3320" s="254"/>
      <c r="BS3320" s="255" t="s">
        <v>126</v>
      </c>
      <c r="BT3320" s="256"/>
      <c r="BU3320" s="8"/>
      <c r="BV3320" s="253" t="s">
        <v>127</v>
      </c>
      <c r="BW3320" s="254"/>
      <c r="BX3320" s="255" t="s">
        <v>128</v>
      </c>
      <c r="BY3320" s="256"/>
      <c r="CA3320" s="27" t="s">
        <v>15</v>
      </c>
      <c r="CC3320" s="133" t="s">
        <v>70</v>
      </c>
      <c r="CD3320" s="9"/>
      <c r="CE3320" s="38"/>
      <c r="CF3320" s="38"/>
      <c r="CG3320" s="38"/>
      <c r="CH3320" s="38"/>
    </row>
    <row r="3321" spans="2:91" ht="18.600000000000001" customHeight="1" thickTop="1" thickBot="1">
      <c r="B3321" s="129">
        <v>9.0000000000000107</v>
      </c>
      <c r="D3321" s="29">
        <v>1</v>
      </c>
      <c r="E3321" s="30">
        <v>0</v>
      </c>
      <c r="F3321" s="31">
        <v>0</v>
      </c>
      <c r="G3321" s="32">
        <f t="shared" ref="G3321:G3384" si="32026">-1/($E$8*$B3321)</f>
        <v>-7.3242222222222139E-2</v>
      </c>
      <c r="I3321" s="29">
        <v>1</v>
      </c>
      <c r="J3321" s="33">
        <v>0</v>
      </c>
      <c r="K3321" s="31">
        <v>0</v>
      </c>
      <c r="L3321" s="32">
        <v>0</v>
      </c>
      <c r="N3321" s="29">
        <f t="shared" ref="N3321" si="32027">D3321*I3321+F3321*I3324-E3321*J3321-G3321*J3324</f>
        <v>0.98996734792506269</v>
      </c>
      <c r="O3321" s="33">
        <f t="shared" ref="O3321" si="32028">(D3321*J3321+E3321*I3321+F3321*J3324+G3321*I3324)</f>
        <v>0</v>
      </c>
      <c r="P3321" s="31">
        <f t="shared" ref="P3321" si="32029">D3321*K3321+F3321*K3324-E3321*L3321-G3321*L3324</f>
        <v>0</v>
      </c>
      <c r="Q3321" s="32">
        <f t="shared" ref="Q3321" si="32030">(D3321*L3321+E3321*K3321+F3321*L3324+G3321*K3324)</f>
        <v>-7.3242222222222139E-2</v>
      </c>
      <c r="S3321" s="29">
        <v>1</v>
      </c>
      <c r="T3321" s="30">
        <v>0</v>
      </c>
      <c r="U3321" s="31">
        <v>0</v>
      </c>
      <c r="V3321" s="32">
        <f t="shared" ref="V3321:V3384" si="32031">-1/($T$8*$B3321)</f>
        <v>-0.14228555555555539</v>
      </c>
      <c r="X3321" s="29">
        <f t="shared" ref="X3321" si="32032">N3321*S3321+P3321*S3324-O3321*T3321-Q3321*T3324</f>
        <v>0.98996734792506269</v>
      </c>
      <c r="Y3321" s="33">
        <f t="shared" ref="Y3321" si="32033">(N3321*T3321+O3321*S3321+P3321*T3324+Q3321*S3324)</f>
        <v>0</v>
      </c>
      <c r="Z3321" s="31">
        <f t="shared" ref="Z3321" si="32034">N3321*U3321+P3321*U3324-O3321*V3321-Q3321*V3324</f>
        <v>0</v>
      </c>
      <c r="AA3321" s="32">
        <f t="shared" ref="AA3321" si="32035">(N3321*V3321+O3321*U3321+P3321*V3324+Q3321*U3324)</f>
        <v>-0.21410027630359946</v>
      </c>
      <c r="AB3321" s="8"/>
      <c r="AC3321" s="29">
        <v>1</v>
      </c>
      <c r="AD3321" s="33">
        <v>0</v>
      </c>
      <c r="AE3321" s="31">
        <v>0</v>
      </c>
      <c r="AF3321" s="32">
        <v>0</v>
      </c>
      <c r="AH3321" s="29">
        <f t="shared" ref="AH3321" si="32036">X3321*AC3321+Z3321*AC3324-Y3321*AD3321-AA3321*AD3324</f>
        <v>0.96715455649329629</v>
      </c>
      <c r="AI3321" s="33">
        <f t="shared" ref="AI3321" si="32037">(X3321*AD3321+Y3321*AC3321+Z3321*AD3324+AA3321*AC3324)</f>
        <v>0</v>
      </c>
      <c r="AJ3321" s="31">
        <f t="shared" ref="AJ3321" si="32038">X3321*AE3321+Z3321*AE3324-Y3321*AF3321-AA3321*AF3324</f>
        <v>0</v>
      </c>
      <c r="AK3321" s="32">
        <f t="shared" ref="AK3321" si="32039">(X3321*AF3321+Y3321*AE3321+Z3321*AF3324+AA3321*AE3324)</f>
        <v>-0.21410027630359946</v>
      </c>
      <c r="AL3321" s="8"/>
      <c r="AM3321" s="29">
        <v>1</v>
      </c>
      <c r="AN3321" s="30">
        <v>0</v>
      </c>
      <c r="AO3321" s="31">
        <v>0</v>
      </c>
      <c r="AP3321" s="32">
        <f t="shared" ref="AP3321:AP3384" si="32040">-1/($AN$8*$B3321)</f>
        <v>-0.12866999999999984</v>
      </c>
      <c r="AR3321" s="29">
        <f t="shared" ref="AR3321" si="32041">AH3321*AM3321+AJ3321*AM3324-AI3321*AN3321-AK3321*AN3324</f>
        <v>0.96715455649329629</v>
      </c>
      <c r="AS3321" s="33">
        <f t="shared" ref="AS3321" si="32042">(AH3321*AN3321+AI3321*AM3321+AJ3321*AN3324+AK3321*AM3324)</f>
        <v>0</v>
      </c>
      <c r="AT3321" s="31">
        <f t="shared" ref="AT3321" si="32043">AH3321*AO3321+AJ3321*AO3324-AI3321*AP3321-AK3321*AP3324</f>
        <v>0</v>
      </c>
      <c r="AU3321" s="32">
        <f t="shared" ref="AU3321" si="32044">(AH3321*AP3321+AI3321*AO3321+AJ3321*AP3324+AK3321*AO3324)</f>
        <v>-0.33854405308759172</v>
      </c>
      <c r="AV3321" s="8"/>
      <c r="AW3321" s="29">
        <v>1</v>
      </c>
      <c r="AX3321" s="33">
        <v>0</v>
      </c>
      <c r="AY3321" s="31">
        <v>0</v>
      </c>
      <c r="AZ3321" s="32">
        <v>0</v>
      </c>
      <c r="BB3321" s="29">
        <f t="shared" ref="BB3321" si="32045">AR3321*AW3321+AT3321*AW3324-AS3321*AX3321-AU3321*AX3324</f>
        <v>0.93435599742746689</v>
      </c>
      <c r="BC3321" s="33">
        <f t="shared" ref="BC3321" si="32046">(AR3321*AX3321+AS3321*AW3321+AT3321*AX3324+AU3321*AW3324)</f>
        <v>0</v>
      </c>
      <c r="BD3321" s="31">
        <f t="shared" ref="BD3321" si="32047">AR3321*AY3321+AT3321*AY3324-AS3321*AZ3321-AU3321*AZ3324</f>
        <v>0</v>
      </c>
      <c r="BE3321" s="32">
        <f t="shared" ref="BE3321" si="32048">(AR3321*AZ3321+AS3321*AY3321+AT3321*AZ3324+AU3321*AY3324)</f>
        <v>-0.33854405308759172</v>
      </c>
      <c r="BF3321" s="8"/>
      <c r="BG3321" s="29">
        <v>1</v>
      </c>
      <c r="BH3321" s="30">
        <v>0</v>
      </c>
      <c r="BI3321" s="31">
        <v>0</v>
      </c>
      <c r="BJ3321" s="32">
        <f t="shared" ref="BJ3321:BJ3384" si="32049">-1/($BH$8*$B3321)</f>
        <v>-4.5243333333333281E-2</v>
      </c>
      <c r="BL3321" s="29">
        <f t="shared" ref="BL3321" si="32050">BB3321*BG3321+BD3321*BG3324-BC3321*BH3321-BE3321*BH3324</f>
        <v>0.93435599742746689</v>
      </c>
      <c r="BM3321" s="33">
        <f t="shared" ref="BM3321" si="32051">(BB3321*BH3321+BC3321*BG3321+BD3321*BH3324+BE3321*BG3324)</f>
        <v>0</v>
      </c>
      <c r="BN3321" s="31">
        <f t="shared" ref="BN3321" si="32052">BB3321*BI3321+BD3321*BI3324-BC3321*BJ3321-BE3321*BJ3324</f>
        <v>0</v>
      </c>
      <c r="BO3321" s="32">
        <f t="shared" ref="BO3321" si="32053">(BB3321*BJ3321+BC3321*BI3321+BD3321*BJ3324+BE3321*BI3324)</f>
        <v>-0.38081743293120168</v>
      </c>
      <c r="BP3321" s="8"/>
      <c r="BQ3321" s="34">
        <v>1</v>
      </c>
      <c r="BR3321" s="35">
        <v>0</v>
      </c>
      <c r="BS3321" s="11">
        <v>0</v>
      </c>
      <c r="BT3321" s="36">
        <v>0</v>
      </c>
      <c r="BV3321" s="29">
        <f t="shared" ref="BV3321" si="32054">BL3321*BQ3321+BN3321*BQ3324-BM3321*BR3321-BO3321*BR3324</f>
        <v>0.93435599742746689</v>
      </c>
      <c r="BW3321" s="33">
        <f t="shared" ref="BW3321" si="32055">(BL3321*BR3321+BM3321*BQ3321+BN3321*BR3324+BO3321*BQ3324)</f>
        <v>-0.38081743293120168</v>
      </c>
      <c r="BX3321" s="31">
        <f t="shared" ref="BX3321" si="32056">BL3321*BS3321+BN3321*BS3324-BM3321*BT3321-BO3321*BT3324</f>
        <v>0</v>
      </c>
      <c r="BY3321" s="32">
        <f t="shared" ref="BY3321" si="32057">(BL3321*BT3321+BM3321*BS3321+BN3321*BT3324+BO3321*BS3324)</f>
        <v>-0.38081743293120168</v>
      </c>
      <c r="CA3321" s="37">
        <f t="shared" ref="CA3321" si="32058">20*LOG(((1+$BR$8)/$BR$8)/((BV3321+BV3324)^2+(BW3321+BW3324)^2)^0.5)</f>
        <v>-2.4366548906818077E-3</v>
      </c>
      <c r="CC3321" s="134">
        <f t="shared" ref="CC3321" si="32059">((BV3321^2+BW3321^2)^0.5)/((BV3324^2+BW3324^2)^0.5)</f>
        <v>1.0170469182071988</v>
      </c>
      <c r="CD3321" s="9"/>
      <c r="CE3321" s="38"/>
      <c r="CF3321" s="38"/>
      <c r="CG3321" s="38"/>
      <c r="CH3321" s="38"/>
      <c r="CM3321" s="129">
        <v>8.9800000000000093</v>
      </c>
    </row>
    <row r="3322" spans="2:91" ht="18.600000000000001" customHeight="1" thickBot="1">
      <c r="D3322" s="39"/>
      <c r="G3322" s="40"/>
      <c r="I3322" s="39"/>
      <c r="L3322" s="40"/>
      <c r="N3322" s="39"/>
      <c r="Q3322" s="40"/>
      <c r="S3322" s="39"/>
      <c r="V3322" s="40"/>
      <c r="X3322" s="39"/>
      <c r="AA3322" s="40"/>
      <c r="AC3322" s="39"/>
      <c r="AF3322" s="40"/>
      <c r="AH3322" s="39"/>
      <c r="AK3322" s="40"/>
      <c r="AM3322" s="39"/>
      <c r="AP3322" s="40"/>
      <c r="AR3322" s="39"/>
      <c r="AU3322" s="40"/>
      <c r="AW3322" s="39"/>
      <c r="AZ3322" s="40"/>
      <c r="BB3322" s="39"/>
      <c r="BE3322" s="40"/>
      <c r="BG3322" s="39"/>
      <c r="BJ3322" s="40"/>
      <c r="BL3322" s="39"/>
      <c r="BO3322" s="40"/>
      <c r="BQ3322" s="34"/>
      <c r="BR3322" s="11"/>
      <c r="BS3322" s="11"/>
      <c r="BT3322" s="41"/>
      <c r="BV3322" s="39"/>
      <c r="BY3322" s="40"/>
      <c r="CC3322" s="135"/>
      <c r="CD3322" s="9"/>
      <c r="CE3322" s="38"/>
      <c r="CF3322" s="38"/>
      <c r="CG3322" s="38"/>
      <c r="CH3322" s="38"/>
    </row>
    <row r="3323" spans="2:91" ht="18.600000000000001" customHeight="1" thickBot="1">
      <c r="D3323" s="258" t="s">
        <v>129</v>
      </c>
      <c r="E3323" s="259"/>
      <c r="F3323" s="260" t="s">
        <v>130</v>
      </c>
      <c r="G3323" s="261"/>
      <c r="H3323" s="229"/>
      <c r="I3323" s="258" t="s">
        <v>131</v>
      </c>
      <c r="J3323" s="259"/>
      <c r="K3323" s="260" t="s">
        <v>132</v>
      </c>
      <c r="L3323" s="261"/>
      <c r="N3323" s="253" t="s">
        <v>133</v>
      </c>
      <c r="O3323" s="254"/>
      <c r="P3323" s="255" t="s">
        <v>134</v>
      </c>
      <c r="Q3323" s="256"/>
      <c r="S3323" s="258" t="s">
        <v>135</v>
      </c>
      <c r="T3323" s="259"/>
      <c r="U3323" s="260" t="s">
        <v>136</v>
      </c>
      <c r="V3323" s="261"/>
      <c r="W3323" s="8"/>
      <c r="X3323" s="253" t="s">
        <v>137</v>
      </c>
      <c r="Y3323" s="254"/>
      <c r="Z3323" s="255" t="s">
        <v>138</v>
      </c>
      <c r="AA3323" s="256"/>
      <c r="AB3323" s="8"/>
      <c r="AC3323" s="258" t="s">
        <v>139</v>
      </c>
      <c r="AD3323" s="259"/>
      <c r="AE3323" s="260" t="s">
        <v>140</v>
      </c>
      <c r="AF3323" s="261"/>
      <c r="AG3323" s="8"/>
      <c r="AH3323" s="253" t="s">
        <v>141</v>
      </c>
      <c r="AI3323" s="254"/>
      <c r="AJ3323" s="255" t="s">
        <v>142</v>
      </c>
      <c r="AK3323" s="256"/>
      <c r="AL3323" s="8"/>
      <c r="AM3323" s="258" t="s">
        <v>143</v>
      </c>
      <c r="AN3323" s="259"/>
      <c r="AO3323" s="260" t="s">
        <v>144</v>
      </c>
      <c r="AP3323" s="261"/>
      <c r="AR3323" s="253" t="s">
        <v>145</v>
      </c>
      <c r="AS3323" s="254"/>
      <c r="AT3323" s="255" t="s">
        <v>146</v>
      </c>
      <c r="AU3323" s="256"/>
      <c r="AV3323" s="4"/>
      <c r="AW3323" s="258" t="s">
        <v>147</v>
      </c>
      <c r="AX3323" s="259"/>
      <c r="AY3323" s="260" t="s">
        <v>148</v>
      </c>
      <c r="AZ3323" s="261"/>
      <c r="BA3323" s="8"/>
      <c r="BB3323" s="253" t="s">
        <v>149</v>
      </c>
      <c r="BC3323" s="254"/>
      <c r="BD3323" s="255" t="s">
        <v>150</v>
      </c>
      <c r="BE3323" s="256"/>
      <c r="BF3323" s="4"/>
      <c r="BG3323" s="258" t="s">
        <v>151</v>
      </c>
      <c r="BH3323" s="259"/>
      <c r="BI3323" s="260" t="s">
        <v>152</v>
      </c>
      <c r="BJ3323" s="261"/>
      <c r="BK3323" s="4"/>
      <c r="BL3323" s="253" t="s">
        <v>153</v>
      </c>
      <c r="BM3323" s="254"/>
      <c r="BN3323" s="255" t="s">
        <v>154</v>
      </c>
      <c r="BO3323" s="256"/>
      <c r="BP3323" s="4"/>
      <c r="BQ3323" s="258" t="s">
        <v>155</v>
      </c>
      <c r="BR3323" s="259"/>
      <c r="BS3323" s="260" t="s">
        <v>156</v>
      </c>
      <c r="BT3323" s="261"/>
      <c r="BU3323" s="8"/>
      <c r="BV3323" s="253" t="s">
        <v>157</v>
      </c>
      <c r="BW3323" s="254"/>
      <c r="BX3323" s="255" t="s">
        <v>158</v>
      </c>
      <c r="BY3323" s="256"/>
      <c r="CA3323" s="46" t="s">
        <v>16</v>
      </c>
      <c r="CC3323" s="136" t="s">
        <v>71</v>
      </c>
      <c r="CD3323" s="9"/>
      <c r="CE3323" s="38"/>
      <c r="CF3323" s="38"/>
      <c r="CG3323" s="38"/>
      <c r="CH3323" s="38"/>
    </row>
    <row r="3324" spans="2:91" ht="18.600000000000001" customHeight="1" thickTop="1" thickBot="1">
      <c r="D3324" s="29">
        <v>0</v>
      </c>
      <c r="E3324" s="33">
        <v>0</v>
      </c>
      <c r="F3324" s="31">
        <v>1</v>
      </c>
      <c r="G3324" s="32">
        <v>0</v>
      </c>
      <c r="I3324" s="29">
        <v>0</v>
      </c>
      <c r="J3324" s="33">
        <f t="shared" ref="J3324" si="32060">IF(0=(1-$J$8*$K$8*$B3321^2),10^14,$B3321*$J$8/(1-$J$8*$K$8*$B3321^2))</f>
        <v>-0.13697907805824844</v>
      </c>
      <c r="K3324" s="31">
        <v>1</v>
      </c>
      <c r="L3324" s="32">
        <v>0</v>
      </c>
      <c r="N3324" s="29">
        <f t="shared" ref="N3324" si="32061">D3324*I3321+F3324*I3324-E3324*J3321-G3324*J3324</f>
        <v>0</v>
      </c>
      <c r="O3324" s="33">
        <f t="shared" ref="O3324" si="32062">(D3324*J3321+E3324*I3321+F3324*J3324+G3324*I3324)</f>
        <v>-0.13697907805824844</v>
      </c>
      <c r="P3324" s="31">
        <f t="shared" ref="P3324" si="32063">D3324*K3321+F3324*K3324-E3324*L3321-G3324*L3324</f>
        <v>1</v>
      </c>
      <c r="Q3324" s="32">
        <f t="shared" ref="Q3324" si="32064">(D3324*L3321+E3324*K3321+F3324*L3324+G3324*K3324)</f>
        <v>0</v>
      </c>
      <c r="S3324" s="29">
        <v>0</v>
      </c>
      <c r="T3324" s="33">
        <v>0</v>
      </c>
      <c r="U3324" s="31">
        <v>1</v>
      </c>
      <c r="V3324" s="32">
        <v>0</v>
      </c>
      <c r="X3324" s="29">
        <f t="shared" ref="X3324" si="32065">N3324*S3321+P3324*S3324-O3324*T3321-Q3324*T3324</f>
        <v>0</v>
      </c>
      <c r="Y3324" s="33">
        <f t="shared" ref="Y3324" si="32066">(N3324*T3321+O3324*S3321+P3324*T3324+Q3324*S3324)</f>
        <v>-0.13697907805824844</v>
      </c>
      <c r="Z3324" s="31">
        <f t="shared" ref="Z3324" si="32067">N3324*U3321+P3324*U3324-O3324*V3321-Q3324*V3324</f>
        <v>0.9805098557789943</v>
      </c>
      <c r="AA3324" s="32">
        <f t="shared" ref="AA3324" si="32068">(N3324*V3321+O3324*U3321+P3324*V3324+Q3324*U3324)</f>
        <v>0</v>
      </c>
      <c r="AB3324" s="8"/>
      <c r="AC3324" s="29">
        <v>0</v>
      </c>
      <c r="AD3324" s="33">
        <f t="shared" ref="AD3324" si="32069">IF(0=(1-$AD$8*$AE$8*$B3321^2),10^14,$B3321*$AD$8/(1-$AD$8*$AE$8*$B3321^2))</f>
        <v>-0.10655190093924626</v>
      </c>
      <c r="AE3324" s="31">
        <v>1</v>
      </c>
      <c r="AF3324" s="32">
        <v>0</v>
      </c>
      <c r="AH3324" s="29">
        <f t="shared" ref="AH3324" si="32070">X3324*AC3321+Z3324*AC3324-Y3324*AD3321-AA3324*AD3324</f>
        <v>0</v>
      </c>
      <c r="AI3324" s="33">
        <f t="shared" ref="AI3324" si="32071">(X3324*AD3321+Y3324*AC3321+Z3324*AD3324+AA3324*AC3324)</f>
        <v>-0.24145426708116646</v>
      </c>
      <c r="AJ3324" s="31">
        <f t="shared" ref="AJ3324" si="32072">X3324*AE3321+Z3324*AE3324-Y3324*AF3321-AA3324*AF3324</f>
        <v>0.9805098557789943</v>
      </c>
      <c r="AK3324" s="32">
        <f t="shared" ref="AK3324" si="32073">(X3324*AF3321+Y3324*AE3321+Z3324*AF3324+AA3324*AE3324)</f>
        <v>0</v>
      </c>
      <c r="AL3324" s="8"/>
      <c r="AM3324" s="29">
        <v>0</v>
      </c>
      <c r="AN3324" s="33">
        <v>0</v>
      </c>
      <c r="AO3324" s="31">
        <v>1</v>
      </c>
      <c r="AP3324" s="32">
        <v>0</v>
      </c>
      <c r="AR3324" s="29">
        <f t="shared" ref="AR3324" si="32074">AH3324*AM3321+AJ3324*AM3324-AI3324*AN3321-AK3324*AN3324</f>
        <v>0</v>
      </c>
      <c r="AS3324" s="33">
        <f t="shared" ref="AS3324" si="32075">(AH3324*AN3321+AI3324*AM3321+AJ3324*AN3324+AK3324*AM3324)</f>
        <v>-0.24145426708116646</v>
      </c>
      <c r="AT3324" s="31">
        <f t="shared" ref="AT3324" si="32076">AH3324*AO3321+AJ3324*AO3324-AI3324*AP3321-AK3324*AP3324</f>
        <v>0.94944193523366061</v>
      </c>
      <c r="AU3324" s="32">
        <f t="shared" ref="AU3324" si="32077">(AH3324*AP3321+AI3324*AO3321+AJ3324*AP3324+AK3324*AO3324)</f>
        <v>0</v>
      </c>
      <c r="AV3324" s="8"/>
      <c r="AW3324" s="29">
        <v>0</v>
      </c>
      <c r="AX3324" s="33">
        <f t="shared" ref="AX3324" si="32078">IF(0=(1-$AX$8*$AY$8*$B3321^2),10^14,$B3321*$AX$8/(1-$AX$8*$AY$8*$B3321^2))</f>
        <v>-9.6881214620962344E-2</v>
      </c>
      <c r="AY3324" s="31">
        <v>1</v>
      </c>
      <c r="AZ3324" s="32">
        <v>0</v>
      </c>
      <c r="BB3324" s="29">
        <f t="shared" ref="BB3324" si="32079">AR3324*AW3321+AT3324*AW3324-AS3324*AX3321-AU3324*AX3324</f>
        <v>0</v>
      </c>
      <c r="BC3324" s="33">
        <f t="shared" ref="BC3324" si="32080">(AR3324*AX3321+AS3324*AW3321+AT3324*AX3324+AU3324*AW3324)</f>
        <v>-0.33343735497868054</v>
      </c>
      <c r="BD3324" s="31">
        <f t="shared" ref="BD3324" si="32081">AR3324*AY3321+AT3324*AY3324-AS3324*AZ3321-AU3324*AZ3324</f>
        <v>0.94944193523366061</v>
      </c>
      <c r="BE3324" s="32">
        <f t="shared" ref="BE3324" si="32082">(AR3324*AZ3321+AS3324*AY3321+AT3324*AZ3324+AU3324*AY3324)</f>
        <v>0</v>
      </c>
      <c r="BF3324" s="8"/>
      <c r="BG3324" s="29">
        <v>0</v>
      </c>
      <c r="BH3324" s="33">
        <v>0</v>
      </c>
      <c r="BI3324" s="31">
        <v>1</v>
      </c>
      <c r="BJ3324" s="32">
        <v>0</v>
      </c>
      <c r="BL3324" s="29">
        <f t="shared" ref="BL3324" si="32083">BB3324*BG3321+BD3324*BG3324-BC3324*BH3321-BE3324*BH3324</f>
        <v>0</v>
      </c>
      <c r="BM3324" s="33">
        <f t="shared" ref="BM3324" si="32084">(BB3324*BH3321+BC3324*BG3321+BD3324*BH3324+BE3324*BG3324)</f>
        <v>-0.33343735497868054</v>
      </c>
      <c r="BN3324" s="31">
        <f t="shared" ref="BN3324" si="32085">BB3324*BI3321+BD3324*BI3324-BC3324*BJ3321-BE3324*BJ3324</f>
        <v>0.93435611783657524</v>
      </c>
      <c r="BO3324" s="32">
        <f t="shared" ref="BO3324" si="32086">(BB3324*BJ3321+BC3324*BI3321+BD3324*BJ3324+BE3324*BI3324)</f>
        <v>0</v>
      </c>
      <c r="BP3324" s="8"/>
      <c r="BQ3324" s="19">
        <f t="shared" ref="BQ3324:BQ3387" si="32087">1/$BR$8</f>
        <v>1</v>
      </c>
      <c r="BR3324" s="47">
        <v>0</v>
      </c>
      <c r="BS3324" s="48">
        <v>1</v>
      </c>
      <c r="BT3324" s="49">
        <v>0</v>
      </c>
      <c r="BV3324" s="29">
        <f t="shared" ref="BV3324" si="32088">BL3324*BQ3321+BN3324*BQ3324-BM3324*BR3321-BO3324*BR3324</f>
        <v>0.93435611783657524</v>
      </c>
      <c r="BW3324" s="33">
        <f t="shared" ref="BW3324" si="32089">(BL3324*BR3321+BM3324*BQ3321+BN3324*BR3324+BO3324*BQ3324)</f>
        <v>-0.33343735497868054</v>
      </c>
      <c r="BX3324" s="31">
        <f t="shared" ref="BX3324" si="32090">BL3324*BS3321+BN3324*BS3324-BM3324*BT3321-BO3324*BT3324</f>
        <v>0.93435611783657524</v>
      </c>
      <c r="BY3324" s="32">
        <f t="shared" ref="BY3324" si="32091">(BL3324*BT3321+BM3324*BS3321+BN3324*BT3324+BO3324*BS3324)</f>
        <v>0</v>
      </c>
      <c r="CA3324" s="50">
        <f t="shared" ref="CA3324" si="32092">(180/PI())*ATAN(-1*(BW3321+BW3324)/(BV3321+BV3324))</f>
        <v>20.917739450617727</v>
      </c>
      <c r="CC3324" s="137">
        <f t="shared" ref="CC3324" si="32093">20*LOG(((1-(10^(CA3321/20)^2)*(1-((1-CC3321)/(1+CC3321))^2))^0.5))</f>
        <v>-31.990839219004584</v>
      </c>
      <c r="CD3324" s="9"/>
      <c r="CE3324" s="38"/>
      <c r="CF3324" s="38"/>
      <c r="CG3324" s="38"/>
      <c r="CH3324" s="38"/>
    </row>
    <row r="3325" spans="2:91" ht="18.600000000000001" customHeight="1">
      <c r="CC3325" s="42"/>
    </row>
    <row r="3326" spans="2:91" ht="18.600000000000001" customHeight="1" thickBot="1">
      <c r="E3326" s="22" t="s">
        <v>4</v>
      </c>
      <c r="J3326" s="22" t="s">
        <v>5</v>
      </c>
      <c r="O3326" s="22" t="s">
        <v>6</v>
      </c>
      <c r="T3326" s="22" t="s">
        <v>7</v>
      </c>
      <c r="Y3326" s="22" t="s">
        <v>8</v>
      </c>
      <c r="AD3326" s="22" t="s">
        <v>65</v>
      </c>
      <c r="AI3326" s="22" t="s">
        <v>9</v>
      </c>
      <c r="AN3326" s="22" t="s">
        <v>66</v>
      </c>
      <c r="AS3326" s="22" t="s">
        <v>51</v>
      </c>
      <c r="AX3326" s="22" t="s">
        <v>67</v>
      </c>
      <c r="BC3326" s="22" t="s">
        <v>52</v>
      </c>
      <c r="BH3326" s="22" t="s">
        <v>68</v>
      </c>
      <c r="BM3326" s="22" t="s">
        <v>63</v>
      </c>
      <c r="BQ3326" s="23" t="s">
        <v>69</v>
      </c>
      <c r="BR3326" s="23"/>
      <c r="BS3326" s="24"/>
      <c r="BT3326" s="24"/>
      <c r="BU3326" s="24"/>
      <c r="BW3326" s="22" t="s">
        <v>64</v>
      </c>
    </row>
    <row r="3327" spans="2:91" ht="18.600000000000001" customHeight="1" thickBot="1">
      <c r="D3327" s="249" t="s">
        <v>103</v>
      </c>
      <c r="E3327" s="250"/>
      <c r="F3327" s="251" t="s">
        <v>104</v>
      </c>
      <c r="G3327" s="252"/>
      <c r="H3327" s="229"/>
      <c r="I3327" s="253" t="s">
        <v>11</v>
      </c>
      <c r="J3327" s="254"/>
      <c r="K3327" s="255" t="s">
        <v>12</v>
      </c>
      <c r="L3327" s="256"/>
      <c r="M3327" s="24"/>
      <c r="N3327" s="253" t="s">
        <v>105</v>
      </c>
      <c r="O3327" s="254"/>
      <c r="P3327" s="255" t="s">
        <v>106</v>
      </c>
      <c r="Q3327" s="256"/>
      <c r="R3327" s="24"/>
      <c r="S3327" s="249" t="s">
        <v>107</v>
      </c>
      <c r="T3327" s="250"/>
      <c r="U3327" s="251" t="s">
        <v>108</v>
      </c>
      <c r="V3327" s="252"/>
      <c r="W3327" s="8"/>
      <c r="X3327" s="253" t="s">
        <v>109</v>
      </c>
      <c r="Y3327" s="254"/>
      <c r="Z3327" s="255" t="s">
        <v>110</v>
      </c>
      <c r="AA3327" s="256"/>
      <c r="AB3327" s="8"/>
      <c r="AC3327" s="253" t="s">
        <v>111</v>
      </c>
      <c r="AD3327" s="254"/>
      <c r="AE3327" s="255" t="s">
        <v>14</v>
      </c>
      <c r="AF3327" s="256"/>
      <c r="AG3327" s="8"/>
      <c r="AH3327" s="253" t="s">
        <v>112</v>
      </c>
      <c r="AI3327" s="254"/>
      <c r="AJ3327" s="255" t="s">
        <v>113</v>
      </c>
      <c r="AK3327" s="256"/>
      <c r="AL3327" s="8"/>
      <c r="AM3327" s="249" t="s">
        <v>114</v>
      </c>
      <c r="AN3327" s="250"/>
      <c r="AO3327" s="251" t="s">
        <v>115</v>
      </c>
      <c r="AP3327" s="252"/>
      <c r="AQ3327" s="24"/>
      <c r="AR3327" s="253" t="s">
        <v>116</v>
      </c>
      <c r="AS3327" s="254"/>
      <c r="AT3327" s="255" t="s">
        <v>13</v>
      </c>
      <c r="AU3327" s="256"/>
      <c r="AV3327" s="4"/>
      <c r="AW3327" s="253" t="s">
        <v>117</v>
      </c>
      <c r="AX3327" s="254"/>
      <c r="AY3327" s="255" t="s">
        <v>118</v>
      </c>
      <c r="AZ3327" s="256"/>
      <c r="BA3327" s="8"/>
      <c r="BB3327" s="253" t="s">
        <v>119</v>
      </c>
      <c r="BC3327" s="254"/>
      <c r="BD3327" s="255" t="s">
        <v>120</v>
      </c>
      <c r="BE3327" s="256"/>
      <c r="BF3327" s="4"/>
      <c r="BG3327" s="249" t="s">
        <v>121</v>
      </c>
      <c r="BH3327" s="250"/>
      <c r="BI3327" s="251" t="s">
        <v>122</v>
      </c>
      <c r="BJ3327" s="252"/>
      <c r="BK3327" s="4"/>
      <c r="BL3327" s="253" t="s">
        <v>123</v>
      </c>
      <c r="BM3327" s="254"/>
      <c r="BN3327" s="255" t="s">
        <v>124</v>
      </c>
      <c r="BO3327" s="256"/>
      <c r="BP3327" s="4"/>
      <c r="BQ3327" s="253" t="s">
        <v>125</v>
      </c>
      <c r="BR3327" s="254"/>
      <c r="BS3327" s="255" t="s">
        <v>126</v>
      </c>
      <c r="BT3327" s="256"/>
      <c r="BU3327" s="8"/>
      <c r="BV3327" s="253" t="s">
        <v>127</v>
      </c>
      <c r="BW3327" s="254"/>
      <c r="BX3327" s="255" t="s">
        <v>128</v>
      </c>
      <c r="BY3327" s="256"/>
      <c r="CA3327" s="27" t="s">
        <v>15</v>
      </c>
      <c r="CC3327" s="133" t="s">
        <v>70</v>
      </c>
      <c r="CD3327" s="9"/>
      <c r="CE3327" s="38"/>
      <c r="CF3327" s="38"/>
      <c r="CG3327" s="38"/>
      <c r="CH3327" s="38"/>
    </row>
    <row r="3328" spans="2:91" ht="18.600000000000001" customHeight="1" thickTop="1" thickBot="1">
      <c r="B3328" s="129">
        <v>9.0200000000000102</v>
      </c>
      <c r="D3328" s="29">
        <v>1</v>
      </c>
      <c r="E3328" s="30">
        <v>0</v>
      </c>
      <c r="F3328" s="31">
        <v>0</v>
      </c>
      <c r="G3328" s="32">
        <f t="shared" ref="G3328:G3391" si="32094">-1/($E$8*$B3328)</f>
        <v>-7.30798226164079E-2</v>
      </c>
      <c r="I3328" s="29">
        <v>1</v>
      </c>
      <c r="J3328" s="33">
        <v>0</v>
      </c>
      <c r="K3328" s="31">
        <v>0</v>
      </c>
      <c r="L3328" s="32">
        <v>0</v>
      </c>
      <c r="N3328" s="29">
        <f t="shared" ref="N3328" si="32095">D3328*I3328+F3328*I3331-E3328*J3328-G3328*J3331</f>
        <v>0.99001187349797048</v>
      </c>
      <c r="O3328" s="33">
        <f t="shared" ref="O3328" si="32096">(D3328*J3328+E3328*I3328+F3328*J3331+G3328*I3331)</f>
        <v>0</v>
      </c>
      <c r="P3328" s="31">
        <f t="shared" ref="P3328" si="32097">D3328*K3328+F3328*K3331-E3328*L3328-G3328*L3331</f>
        <v>0</v>
      </c>
      <c r="Q3328" s="32">
        <f t="shared" ref="Q3328" si="32098">(D3328*L3328+E3328*K3328+F3328*L3331+G3328*K3331)</f>
        <v>-7.30798226164079E-2</v>
      </c>
      <c r="S3328" s="29">
        <v>1</v>
      </c>
      <c r="T3328" s="30">
        <v>0</v>
      </c>
      <c r="U3328" s="31">
        <v>0</v>
      </c>
      <c r="V3328" s="32">
        <f t="shared" ref="V3328:V3391" si="32099">-1/($T$8*$B3328)</f>
        <v>-0.14197006651884683</v>
      </c>
      <c r="X3328" s="29">
        <f t="shared" ref="X3328" si="32100">N3328*S3328+P3328*S3331-O3328*T3328-Q3328*T3331</f>
        <v>0.99001187349797048</v>
      </c>
      <c r="Y3328" s="33">
        <f t="shared" ref="Y3328" si="32101">(N3328*T3328+O3328*S3328+P3328*T3331+Q3328*S3331)</f>
        <v>0</v>
      </c>
      <c r="Z3328" s="31">
        <f t="shared" ref="Z3328" si="32102">N3328*U3328+P3328*U3331-O3328*V3328-Q3328*V3331</f>
        <v>0</v>
      </c>
      <c r="AA3328" s="32">
        <f t="shared" ref="AA3328" si="32103">(N3328*V3328+O3328*U3328+P3328*V3331+Q3328*U3331)</f>
        <v>-0.21363187415136292</v>
      </c>
      <c r="AB3328" s="8"/>
      <c r="AC3328" s="29">
        <v>1</v>
      </c>
      <c r="AD3328" s="33">
        <v>0</v>
      </c>
      <c r="AE3328" s="31">
        <v>0</v>
      </c>
      <c r="AF3328" s="32">
        <v>0</v>
      </c>
      <c r="AH3328" s="29">
        <f t="shared" ref="AH3328" si="32104">X3328*AC3328+Z3328*AC3331-Y3328*AD3328-AA3328*AD3331</f>
        <v>0.96730017395662637</v>
      </c>
      <c r="AI3328" s="33">
        <f t="shared" ref="AI3328" si="32105">(X3328*AD3328+Y3328*AC3328+Z3328*AD3331+AA3328*AC3331)</f>
        <v>0</v>
      </c>
      <c r="AJ3328" s="31">
        <f t="shared" ref="AJ3328" si="32106">X3328*AE3328+Z3328*AE3331-Y3328*AF3328-AA3328*AF3331</f>
        <v>0</v>
      </c>
      <c r="AK3328" s="32">
        <f t="shared" ref="AK3328" si="32107">(X3328*AF3328+Y3328*AE3328+Z3328*AF3331+AA3328*AE3331)</f>
        <v>-0.21363187415136292</v>
      </c>
      <c r="AL3328" s="8"/>
      <c r="AM3328" s="29">
        <v>1</v>
      </c>
      <c r="AN3328" s="30">
        <v>0</v>
      </c>
      <c r="AO3328" s="31">
        <v>0</v>
      </c>
      <c r="AP3328" s="32">
        <f t="shared" ref="AP3328:AP3391" si="32108">-1/($AN$8*$B3328)</f>
        <v>-0.12838470066518831</v>
      </c>
      <c r="AR3328" s="29">
        <f t="shared" ref="AR3328" si="32109">AH3328*AM3328+AJ3328*AM3331-AI3328*AN3328-AK3328*AN3331</f>
        <v>0.96730017395662637</v>
      </c>
      <c r="AS3328" s="33">
        <f t="shared" ref="AS3328" si="32110">(AH3328*AN3328+AI3328*AM3328+AJ3328*AN3331+AK3328*AM3331)</f>
        <v>0</v>
      </c>
      <c r="AT3328" s="31">
        <f t="shared" ref="AT3328" si="32111">AH3328*AO3328+AJ3328*AO3331-AI3328*AP3328-AK3328*AP3331</f>
        <v>0</v>
      </c>
      <c r="AU3328" s="32">
        <f t="shared" ref="AU3328" si="32112">(AH3328*AP3328+AI3328*AO3328+AJ3328*AP3331+AK3328*AO3331)</f>
        <v>-0.33781841743816898</v>
      </c>
      <c r="AV3328" s="8"/>
      <c r="AW3328" s="29">
        <v>1</v>
      </c>
      <c r="AX3328" s="33">
        <v>0</v>
      </c>
      <c r="AY3328" s="31">
        <v>0</v>
      </c>
      <c r="AZ3328" s="32">
        <v>0</v>
      </c>
      <c r="BB3328" s="29">
        <f t="shared" ref="BB3328" si="32113">AR3328*AW3328+AT3328*AW3331-AS3328*AX3328-AU3328*AX3331</f>
        <v>0.93464523244405517</v>
      </c>
      <c r="BC3328" s="33">
        <f t="shared" ref="BC3328" si="32114">(AR3328*AX3328+AS3328*AW3328+AT3328*AX3331+AU3328*AW3331)</f>
        <v>0</v>
      </c>
      <c r="BD3328" s="31">
        <f t="shared" ref="BD3328" si="32115">AR3328*AY3328+AT3328*AY3331-AS3328*AZ3328-AU3328*AZ3331</f>
        <v>0</v>
      </c>
      <c r="BE3328" s="32">
        <f t="shared" ref="BE3328" si="32116">(AR3328*AZ3328+AS3328*AY3328+AT3328*AZ3331+AU3328*AY3331)</f>
        <v>-0.33781841743816898</v>
      </c>
      <c r="BF3328" s="8"/>
      <c r="BG3328" s="29">
        <v>1</v>
      </c>
      <c r="BH3328" s="30">
        <v>0</v>
      </c>
      <c r="BI3328" s="31">
        <v>0</v>
      </c>
      <c r="BJ3328" s="32">
        <f t="shared" ref="BJ3328:BJ3391" si="32117">-1/($BH$8*$B3328)</f>
        <v>-4.5143015521064242E-2</v>
      </c>
      <c r="BL3328" s="29">
        <f t="shared" ref="BL3328" si="32118">BB3328*BG3328+BD3328*BG3331-BC3328*BH3328-BE3328*BH3331</f>
        <v>0.93464523244405517</v>
      </c>
      <c r="BM3328" s="33">
        <f t="shared" ref="BM3328" si="32119">(BB3328*BH3328+BC3328*BG3328+BD3328*BH3331+BE3328*BG3331)</f>
        <v>0</v>
      </c>
      <c r="BN3328" s="31">
        <f t="shared" ref="BN3328" si="32120">BB3328*BI3328+BD3328*BI3331-BC3328*BJ3328-BE3328*BJ3331</f>
        <v>0</v>
      </c>
      <c r="BO3328" s="32">
        <f t="shared" ref="BO3328" si="32121">(BB3328*BJ3328+BC3328*BI3328+BD3328*BJ3331+BE3328*BI3331)</f>
        <v>-0.38001112167307965</v>
      </c>
      <c r="BP3328" s="8"/>
      <c r="BQ3328" s="34">
        <v>1</v>
      </c>
      <c r="BR3328" s="35">
        <v>0</v>
      </c>
      <c r="BS3328" s="11">
        <v>0</v>
      </c>
      <c r="BT3328" s="36">
        <v>0</v>
      </c>
      <c r="BV3328" s="29">
        <f t="shared" ref="BV3328" si="32122">BL3328*BQ3328+BN3328*BQ3331-BM3328*BR3328-BO3328*BR3331</f>
        <v>0.93464523244405517</v>
      </c>
      <c r="BW3328" s="33">
        <f t="shared" ref="BW3328" si="32123">(BL3328*BR3328+BM3328*BQ3328+BN3328*BR3331+BO3328*BQ3331)</f>
        <v>-0.38001112167307965</v>
      </c>
      <c r="BX3328" s="31">
        <f t="shared" ref="BX3328" si="32124">BL3328*BS3328+BN3328*BS3331-BM3328*BT3328-BO3328*BT3331</f>
        <v>0</v>
      </c>
      <c r="BY3328" s="32">
        <f t="shared" ref="BY3328" si="32125">(BL3328*BT3328+BM3328*BS3328+BN3328*BT3331+BO3328*BS3331)</f>
        <v>-0.38001112167307965</v>
      </c>
      <c r="CA3328" s="37">
        <f t="shared" ref="CA3328" si="32126">20*LOG(((1+$BR$8)/$BR$8)/((BV3328+BV3331)^2+(BW3328+BW3331)^2)^0.5)</f>
        <v>-2.4272795147759502E-3</v>
      </c>
      <c r="CC3328" s="134">
        <f t="shared" ref="CC3328" si="32127">((BV3328^2+BW3328^2)^0.5)/((BV3331^2+BW3331^2)^0.5)</f>
        <v>1.016977319949502</v>
      </c>
      <c r="CD3328" s="9"/>
      <c r="CE3328" s="38"/>
      <c r="CF3328" s="38"/>
      <c r="CG3328" s="38"/>
      <c r="CH3328" s="38"/>
      <c r="CM3328" s="129">
        <v>9.0000000000000107</v>
      </c>
    </row>
    <row r="3329" spans="2:91" ht="18.600000000000001" customHeight="1" thickBot="1">
      <c r="D3329" s="39"/>
      <c r="G3329" s="40"/>
      <c r="I3329" s="39"/>
      <c r="L3329" s="40"/>
      <c r="N3329" s="39"/>
      <c r="Q3329" s="40"/>
      <c r="S3329" s="39"/>
      <c r="V3329" s="40"/>
      <c r="X3329" s="39"/>
      <c r="AA3329" s="40"/>
      <c r="AC3329" s="39"/>
      <c r="AF3329" s="40"/>
      <c r="AH3329" s="39"/>
      <c r="AK3329" s="40"/>
      <c r="AM3329" s="39"/>
      <c r="AP3329" s="40"/>
      <c r="AR3329" s="39"/>
      <c r="AU3329" s="40"/>
      <c r="AW3329" s="39"/>
      <c r="AZ3329" s="40"/>
      <c r="BB3329" s="39"/>
      <c r="BE3329" s="40"/>
      <c r="BG3329" s="39"/>
      <c r="BJ3329" s="40"/>
      <c r="BL3329" s="39"/>
      <c r="BO3329" s="40"/>
      <c r="BQ3329" s="34"/>
      <c r="BR3329" s="11"/>
      <c r="BS3329" s="11"/>
      <c r="BT3329" s="41"/>
      <c r="BV3329" s="39"/>
      <c r="BY3329" s="40"/>
      <c r="CC3329" s="135"/>
      <c r="CD3329" s="9"/>
      <c r="CE3329" s="38"/>
      <c r="CF3329" s="38"/>
      <c r="CG3329" s="38"/>
      <c r="CH3329" s="38"/>
    </row>
    <row r="3330" spans="2:91" ht="18.600000000000001" customHeight="1" thickBot="1">
      <c r="D3330" s="258" t="s">
        <v>129</v>
      </c>
      <c r="E3330" s="259"/>
      <c r="F3330" s="260" t="s">
        <v>130</v>
      </c>
      <c r="G3330" s="261"/>
      <c r="H3330" s="229"/>
      <c r="I3330" s="258" t="s">
        <v>131</v>
      </c>
      <c r="J3330" s="259"/>
      <c r="K3330" s="260" t="s">
        <v>132</v>
      </c>
      <c r="L3330" s="261"/>
      <c r="N3330" s="253" t="s">
        <v>133</v>
      </c>
      <c r="O3330" s="254"/>
      <c r="P3330" s="255" t="s">
        <v>134</v>
      </c>
      <c r="Q3330" s="256"/>
      <c r="S3330" s="258" t="s">
        <v>135</v>
      </c>
      <c r="T3330" s="259"/>
      <c r="U3330" s="260" t="s">
        <v>136</v>
      </c>
      <c r="V3330" s="261"/>
      <c r="W3330" s="8"/>
      <c r="X3330" s="253" t="s">
        <v>137</v>
      </c>
      <c r="Y3330" s="254"/>
      <c r="Z3330" s="255" t="s">
        <v>138</v>
      </c>
      <c r="AA3330" s="256"/>
      <c r="AB3330" s="8"/>
      <c r="AC3330" s="258" t="s">
        <v>139</v>
      </c>
      <c r="AD3330" s="259"/>
      <c r="AE3330" s="260" t="s">
        <v>140</v>
      </c>
      <c r="AF3330" s="261"/>
      <c r="AG3330" s="8"/>
      <c r="AH3330" s="253" t="s">
        <v>141</v>
      </c>
      <c r="AI3330" s="254"/>
      <c r="AJ3330" s="255" t="s">
        <v>142</v>
      </c>
      <c r="AK3330" s="256"/>
      <c r="AL3330" s="8"/>
      <c r="AM3330" s="258" t="s">
        <v>143</v>
      </c>
      <c r="AN3330" s="259"/>
      <c r="AO3330" s="260" t="s">
        <v>144</v>
      </c>
      <c r="AP3330" s="261"/>
      <c r="AR3330" s="253" t="s">
        <v>145</v>
      </c>
      <c r="AS3330" s="254"/>
      <c r="AT3330" s="255" t="s">
        <v>146</v>
      </c>
      <c r="AU3330" s="256"/>
      <c r="AV3330" s="4"/>
      <c r="AW3330" s="258" t="s">
        <v>147</v>
      </c>
      <c r="AX3330" s="259"/>
      <c r="AY3330" s="260" t="s">
        <v>148</v>
      </c>
      <c r="AZ3330" s="261"/>
      <c r="BA3330" s="8"/>
      <c r="BB3330" s="253" t="s">
        <v>149</v>
      </c>
      <c r="BC3330" s="254"/>
      <c r="BD3330" s="255" t="s">
        <v>150</v>
      </c>
      <c r="BE3330" s="256"/>
      <c r="BF3330" s="4"/>
      <c r="BG3330" s="258" t="s">
        <v>151</v>
      </c>
      <c r="BH3330" s="259"/>
      <c r="BI3330" s="260" t="s">
        <v>152</v>
      </c>
      <c r="BJ3330" s="261"/>
      <c r="BK3330" s="4"/>
      <c r="BL3330" s="253" t="s">
        <v>153</v>
      </c>
      <c r="BM3330" s="254"/>
      <c r="BN3330" s="255" t="s">
        <v>154</v>
      </c>
      <c r="BO3330" s="256"/>
      <c r="BP3330" s="4"/>
      <c r="BQ3330" s="258" t="s">
        <v>155</v>
      </c>
      <c r="BR3330" s="259"/>
      <c r="BS3330" s="260" t="s">
        <v>156</v>
      </c>
      <c r="BT3330" s="261"/>
      <c r="BU3330" s="8"/>
      <c r="BV3330" s="253" t="s">
        <v>157</v>
      </c>
      <c r="BW3330" s="254"/>
      <c r="BX3330" s="255" t="s">
        <v>158</v>
      </c>
      <c r="BY3330" s="256"/>
      <c r="CA3330" s="46" t="s">
        <v>16</v>
      </c>
      <c r="CC3330" s="136" t="s">
        <v>71</v>
      </c>
      <c r="CD3330" s="9"/>
      <c r="CE3330" s="38"/>
      <c r="CF3330" s="38"/>
      <c r="CG3330" s="38"/>
      <c r="CH3330" s="38"/>
    </row>
    <row r="3331" spans="2:91" ht="18.600000000000001" customHeight="1" thickTop="1" thickBot="1">
      <c r="D3331" s="29">
        <v>0</v>
      </c>
      <c r="E3331" s="33">
        <v>0</v>
      </c>
      <c r="F3331" s="31">
        <v>1</v>
      </c>
      <c r="G3331" s="32">
        <v>0</v>
      </c>
      <c r="I3331" s="29">
        <v>0</v>
      </c>
      <c r="J3331" s="33">
        <f t="shared" ref="J3331" si="32128">IF(0=(1-$J$8*$K$8*$B3328^2),10^14,$B3328*$J$8/(1-$J$8*$K$8*$B3328^2))</f>
        <v>-0.1366742028706967</v>
      </c>
      <c r="K3331" s="31">
        <v>1</v>
      </c>
      <c r="L3331" s="32">
        <v>0</v>
      </c>
      <c r="N3331" s="29">
        <f t="shared" ref="N3331" si="32129">D3331*I3328+F3331*I3331-E3331*J3328-G3331*J3331</f>
        <v>0</v>
      </c>
      <c r="O3331" s="33">
        <f t="shared" ref="O3331" si="32130">(D3331*J3328+E3331*I3328+F3331*J3331+G3331*I3331)</f>
        <v>-0.1366742028706967</v>
      </c>
      <c r="P3331" s="31">
        <f t="shared" ref="P3331" si="32131">D3331*K3328+F3331*K3331-E3331*L3328-G3331*L3331</f>
        <v>1</v>
      </c>
      <c r="Q3331" s="32">
        <f t="shared" ref="Q3331" si="32132">(D3331*L3328+E3331*K3328+F3331*L3331+G3331*K3331)</f>
        <v>0</v>
      </c>
      <c r="S3331" s="29">
        <v>0</v>
      </c>
      <c r="T3331" s="33">
        <v>0</v>
      </c>
      <c r="U3331" s="31">
        <v>1</v>
      </c>
      <c r="V3331" s="32">
        <v>0</v>
      </c>
      <c r="X3331" s="29">
        <f t="shared" ref="X3331" si="32133">N3331*S3328+P3331*S3331-O3331*T3328-Q3331*T3331</f>
        <v>0</v>
      </c>
      <c r="Y3331" s="33">
        <f t="shared" ref="Y3331" si="32134">(N3331*T3328+O3331*S3328+P3331*T3331+Q3331*S3331)</f>
        <v>-0.1366742028706967</v>
      </c>
      <c r="Z3331" s="31">
        <f t="shared" ref="Z3331" si="32135">N3331*U3328+P3331*U3331-O3331*V3328-Q3331*V3331</f>
        <v>0.98059635432703685</v>
      </c>
      <c r="AA3331" s="32">
        <f t="shared" ref="AA3331" si="32136">(N3331*V3328+O3331*U3328+P3331*V3331+Q3331*U3331)</f>
        <v>0</v>
      </c>
      <c r="AB3331" s="8"/>
      <c r="AC3331" s="29">
        <v>0</v>
      </c>
      <c r="AD3331" s="33">
        <f t="shared" ref="AD3331" si="32137">IF(0=(1-$AD$8*$AE$8*$B3328^2),10^14,$B3328*$AD$8/(1-$AD$8*$AE$8*$B3328^2))</f>
        <v>-0.1063123170714327</v>
      </c>
      <c r="AE3331" s="31">
        <v>1</v>
      </c>
      <c r="AF3331" s="32">
        <v>0</v>
      </c>
      <c r="AH3331" s="29">
        <f t="shared" ref="AH3331" si="32138">X3331*AC3328+Z3331*AC3331-Y3331*AD3328-AA3331*AD3331</f>
        <v>0</v>
      </c>
      <c r="AI3331" s="33">
        <f t="shared" ref="AI3331" si="32139">(X3331*AD3328+Y3331*AC3328+Z3331*AD3331+AA3331*AC3331)</f>
        <v>-0.24092367341100362</v>
      </c>
      <c r="AJ3331" s="31">
        <f t="shared" ref="AJ3331" si="32140">X3331*AE3328+Z3331*AE3331-Y3331*AF3328-AA3331*AF3331</f>
        <v>0.98059635432703685</v>
      </c>
      <c r="AK3331" s="32">
        <f t="shared" ref="AK3331" si="32141">(X3331*AF3328+Y3331*AE3328+Z3331*AF3331+AA3331*AE3331)</f>
        <v>0</v>
      </c>
      <c r="AL3331" s="8"/>
      <c r="AM3331" s="29">
        <v>0</v>
      </c>
      <c r="AN3331" s="33">
        <v>0</v>
      </c>
      <c r="AO3331" s="31">
        <v>1</v>
      </c>
      <c r="AP3331" s="32">
        <v>0</v>
      </c>
      <c r="AR3331" s="29">
        <f t="shared" ref="AR3331" si="32142">AH3331*AM3328+AJ3331*AM3331-AI3331*AN3328-AK3331*AN3331</f>
        <v>0</v>
      </c>
      <c r="AS3331" s="33">
        <f t="shared" ref="AS3331" si="32143">(AH3331*AN3328+AI3331*AM3328+AJ3331*AN3331+AK3331*AM3331)</f>
        <v>-0.24092367341100362</v>
      </c>
      <c r="AT3331" s="31">
        <f t="shared" ref="AT3331" si="32144">AH3331*AO3328+AJ3331*AO3331-AI3331*AP3328-AK3331*AP3331</f>
        <v>0.94966544063300751</v>
      </c>
      <c r="AU3331" s="32">
        <f t="shared" ref="AU3331" si="32145">(AH3331*AP3328+AI3331*AO3328+AJ3331*AP3331+AK3331*AO3331)</f>
        <v>0</v>
      </c>
      <c r="AV3331" s="8"/>
      <c r="AW3331" s="29">
        <v>0</v>
      </c>
      <c r="AX3331" s="33">
        <f t="shared" ref="AX3331" si="32146">IF(0=(1-$AX$8*$AY$8*$B3328^2),10^14,$B3328*$AX$8/(1-$AX$8*$AY$8*$B3328^2))</f>
        <v>-9.6664183558162711E-2</v>
      </c>
      <c r="AY3331" s="31">
        <v>1</v>
      </c>
      <c r="AZ3331" s="32">
        <v>0</v>
      </c>
      <c r="BB3331" s="29">
        <f t="shared" ref="BB3331" si="32147">AR3331*AW3328+AT3331*AW3331-AS3331*AX3328-AU3331*AX3331</f>
        <v>0</v>
      </c>
      <c r="BC3331" s="33">
        <f t="shared" ref="BC3331" si="32148">(AR3331*AX3328+AS3331*AW3328+AT3331*AX3331+AU3331*AW3331)</f>
        <v>-0.33272230788319612</v>
      </c>
      <c r="BD3331" s="31">
        <f t="shared" ref="BD3331" si="32149">AR3331*AY3328+AT3331*AY3331-AS3331*AZ3328-AU3331*AZ3331</f>
        <v>0.94966544063300751</v>
      </c>
      <c r="BE3331" s="32">
        <f t="shared" ref="BE3331" si="32150">(AR3331*AZ3328+AS3331*AY3328+AT3331*AZ3331+AU3331*AY3331)</f>
        <v>0</v>
      </c>
      <c r="BF3331" s="8"/>
      <c r="BG3331" s="29">
        <v>0</v>
      </c>
      <c r="BH3331" s="33">
        <v>0</v>
      </c>
      <c r="BI3331" s="31">
        <v>1</v>
      </c>
      <c r="BJ3331" s="32">
        <v>0</v>
      </c>
      <c r="BL3331" s="29">
        <f t="shared" ref="BL3331" si="32151">BB3331*BG3328+BD3331*BG3331-BC3331*BH3328-BE3331*BH3331</f>
        <v>0</v>
      </c>
      <c r="BM3331" s="33">
        <f t="shared" ref="BM3331" si="32152">(BB3331*BH3328+BC3331*BG3328+BD3331*BH3331+BE3331*BG3331)</f>
        <v>-0.33272230788319612</v>
      </c>
      <c r="BN3331" s="31">
        <f t="shared" ref="BN3331" si="32153">BB3331*BI3328+BD3331*BI3331-BC3331*BJ3328-BE3331*BJ3331</f>
        <v>0.93464535232403212</v>
      </c>
      <c r="BO3331" s="32">
        <f t="shared" ref="BO3331" si="32154">(BB3331*BJ3328+BC3331*BI3328+BD3331*BJ3331+BE3331*BI3331)</f>
        <v>0</v>
      </c>
      <c r="BP3331" s="8"/>
      <c r="BQ3331" s="19">
        <f t="shared" ref="BQ3331:BQ3394" si="32155">1/$BR$8</f>
        <v>1</v>
      </c>
      <c r="BR3331" s="47">
        <v>0</v>
      </c>
      <c r="BS3331" s="48">
        <v>1</v>
      </c>
      <c r="BT3331" s="49">
        <v>0</v>
      </c>
      <c r="BV3331" s="29">
        <f t="shared" ref="BV3331" si="32156">BL3331*BQ3328+BN3331*BQ3331-BM3331*BR3328-BO3331*BR3331</f>
        <v>0.93464535232403212</v>
      </c>
      <c r="BW3331" s="33">
        <f t="shared" ref="BW3331" si="32157">(BL3331*BR3328+BM3331*BQ3328+BN3331*BR3331+BO3331*BQ3331)</f>
        <v>-0.33272230788319612</v>
      </c>
      <c r="BX3331" s="31">
        <f t="shared" ref="BX3331" si="32158">BL3331*BS3328+BN3331*BS3331-BM3331*BT3328-BO3331*BT3331</f>
        <v>0.93464535232403212</v>
      </c>
      <c r="BY3331" s="32">
        <f t="shared" ref="BY3331" si="32159">(BL3331*BT3328+BM3331*BS3328+BN3331*BT3331+BO3331*BS3331)</f>
        <v>0</v>
      </c>
      <c r="CA3331" s="50">
        <f t="shared" ref="CA3331" si="32160">(180/PI())*ATAN(-1*(BW3328+BW3331)/(BV3328+BV3331))</f>
        <v>20.871124565774679</v>
      </c>
      <c r="CC3331" s="137">
        <f t="shared" ref="CC3331" si="32161">20*LOG(((1-(10^(CA3328/20)^2)*(1-((1-CC3328)/(1+CC3328))^2))^0.5))</f>
        <v>-32.009660263658304</v>
      </c>
      <c r="CD3331" s="9"/>
      <c r="CE3331" s="38"/>
      <c r="CF3331" s="38"/>
      <c r="CG3331" s="38"/>
      <c r="CH3331" s="38"/>
    </row>
    <row r="3332" spans="2:91" ht="18.600000000000001" customHeight="1">
      <c r="CC3332" s="42"/>
    </row>
    <row r="3333" spans="2:91" ht="18.600000000000001" customHeight="1" thickBot="1">
      <c r="E3333" s="22" t="s">
        <v>4</v>
      </c>
      <c r="J3333" s="22" t="s">
        <v>5</v>
      </c>
      <c r="O3333" s="22" t="s">
        <v>6</v>
      </c>
      <c r="T3333" s="22" t="s">
        <v>7</v>
      </c>
      <c r="Y3333" s="22" t="s">
        <v>8</v>
      </c>
      <c r="AD3333" s="22" t="s">
        <v>65</v>
      </c>
      <c r="AI3333" s="22" t="s">
        <v>9</v>
      </c>
      <c r="AN3333" s="22" t="s">
        <v>66</v>
      </c>
      <c r="AS3333" s="22" t="s">
        <v>51</v>
      </c>
      <c r="AX3333" s="22" t="s">
        <v>67</v>
      </c>
      <c r="BC3333" s="22" t="s">
        <v>52</v>
      </c>
      <c r="BH3333" s="22" t="s">
        <v>68</v>
      </c>
      <c r="BM3333" s="22" t="s">
        <v>63</v>
      </c>
      <c r="BQ3333" s="23" t="s">
        <v>69</v>
      </c>
      <c r="BR3333" s="23"/>
      <c r="BS3333" s="24"/>
      <c r="BT3333" s="24"/>
      <c r="BU3333" s="24"/>
      <c r="BW3333" s="22" t="s">
        <v>64</v>
      </c>
    </row>
    <row r="3334" spans="2:91" ht="18.600000000000001" customHeight="1" thickBot="1">
      <c r="D3334" s="249" t="s">
        <v>103</v>
      </c>
      <c r="E3334" s="250"/>
      <c r="F3334" s="251" t="s">
        <v>104</v>
      </c>
      <c r="G3334" s="252"/>
      <c r="H3334" s="229"/>
      <c r="I3334" s="253" t="s">
        <v>11</v>
      </c>
      <c r="J3334" s="254"/>
      <c r="K3334" s="255" t="s">
        <v>12</v>
      </c>
      <c r="L3334" s="256"/>
      <c r="M3334" s="24"/>
      <c r="N3334" s="253" t="s">
        <v>105</v>
      </c>
      <c r="O3334" s="254"/>
      <c r="P3334" s="255" t="s">
        <v>106</v>
      </c>
      <c r="Q3334" s="256"/>
      <c r="R3334" s="24"/>
      <c r="S3334" s="249" t="s">
        <v>107</v>
      </c>
      <c r="T3334" s="250"/>
      <c r="U3334" s="251" t="s">
        <v>108</v>
      </c>
      <c r="V3334" s="252"/>
      <c r="W3334" s="8"/>
      <c r="X3334" s="253" t="s">
        <v>109</v>
      </c>
      <c r="Y3334" s="254"/>
      <c r="Z3334" s="255" t="s">
        <v>110</v>
      </c>
      <c r="AA3334" s="256"/>
      <c r="AB3334" s="8"/>
      <c r="AC3334" s="253" t="s">
        <v>111</v>
      </c>
      <c r="AD3334" s="254"/>
      <c r="AE3334" s="255" t="s">
        <v>14</v>
      </c>
      <c r="AF3334" s="256"/>
      <c r="AG3334" s="8"/>
      <c r="AH3334" s="253" t="s">
        <v>112</v>
      </c>
      <c r="AI3334" s="254"/>
      <c r="AJ3334" s="255" t="s">
        <v>113</v>
      </c>
      <c r="AK3334" s="256"/>
      <c r="AL3334" s="8"/>
      <c r="AM3334" s="249" t="s">
        <v>114</v>
      </c>
      <c r="AN3334" s="250"/>
      <c r="AO3334" s="251" t="s">
        <v>115</v>
      </c>
      <c r="AP3334" s="252"/>
      <c r="AQ3334" s="24"/>
      <c r="AR3334" s="253" t="s">
        <v>116</v>
      </c>
      <c r="AS3334" s="254"/>
      <c r="AT3334" s="255" t="s">
        <v>13</v>
      </c>
      <c r="AU3334" s="256"/>
      <c r="AV3334" s="4"/>
      <c r="AW3334" s="253" t="s">
        <v>117</v>
      </c>
      <c r="AX3334" s="254"/>
      <c r="AY3334" s="255" t="s">
        <v>118</v>
      </c>
      <c r="AZ3334" s="256"/>
      <c r="BA3334" s="8"/>
      <c r="BB3334" s="253" t="s">
        <v>119</v>
      </c>
      <c r="BC3334" s="254"/>
      <c r="BD3334" s="255" t="s">
        <v>120</v>
      </c>
      <c r="BE3334" s="256"/>
      <c r="BF3334" s="4"/>
      <c r="BG3334" s="249" t="s">
        <v>121</v>
      </c>
      <c r="BH3334" s="250"/>
      <c r="BI3334" s="251" t="s">
        <v>122</v>
      </c>
      <c r="BJ3334" s="252"/>
      <c r="BK3334" s="4"/>
      <c r="BL3334" s="253" t="s">
        <v>123</v>
      </c>
      <c r="BM3334" s="254"/>
      <c r="BN3334" s="255" t="s">
        <v>124</v>
      </c>
      <c r="BO3334" s="256"/>
      <c r="BP3334" s="4"/>
      <c r="BQ3334" s="253" t="s">
        <v>125</v>
      </c>
      <c r="BR3334" s="254"/>
      <c r="BS3334" s="255" t="s">
        <v>126</v>
      </c>
      <c r="BT3334" s="256"/>
      <c r="BU3334" s="8"/>
      <c r="BV3334" s="253" t="s">
        <v>127</v>
      </c>
      <c r="BW3334" s="254"/>
      <c r="BX3334" s="255" t="s">
        <v>128</v>
      </c>
      <c r="BY3334" s="256"/>
      <c r="CA3334" s="27" t="s">
        <v>15</v>
      </c>
      <c r="CC3334" s="133" t="s">
        <v>70</v>
      </c>
      <c r="CD3334" s="9"/>
      <c r="CE3334" s="38"/>
      <c r="CF3334" s="38"/>
      <c r="CG3334" s="38"/>
      <c r="CH3334" s="38"/>
    </row>
    <row r="3335" spans="2:91" ht="18.600000000000001" customHeight="1" thickTop="1" thickBot="1">
      <c r="B3335" s="129">
        <v>9.0400000000000098</v>
      </c>
      <c r="D3335" s="29">
        <v>1</v>
      </c>
      <c r="E3335" s="30">
        <v>0</v>
      </c>
      <c r="F3335" s="31">
        <v>0</v>
      </c>
      <c r="G3335" s="32">
        <f t="shared" ref="G3335:G3398" si="32162">-1/($E$8*$B3335)</f>
        <v>-7.2918141592920274E-2</v>
      </c>
      <c r="I3335" s="29">
        <v>1</v>
      </c>
      <c r="J3335" s="33">
        <v>0</v>
      </c>
      <c r="K3335" s="31">
        <v>0</v>
      </c>
      <c r="L3335" s="32">
        <v>0</v>
      </c>
      <c r="N3335" s="29">
        <f t="shared" ref="N3335" si="32163">D3335*I3335+F3335*I3338-E3335*J3335-G3335*J3338</f>
        <v>0.99005610313094428</v>
      </c>
      <c r="O3335" s="33">
        <f t="shared" ref="O3335" si="32164">(D3335*J3335+E3335*I3335+F3335*J3338+G3335*I3338)</f>
        <v>0</v>
      </c>
      <c r="P3335" s="31">
        <f t="shared" ref="P3335" si="32165">D3335*K3335+F3335*K3338-E3335*L3335-G3335*L3338</f>
        <v>0</v>
      </c>
      <c r="Q3335" s="32">
        <f t="shared" ref="Q3335" si="32166">(D3335*L3335+E3335*K3335+F3335*L3338+G3335*K3338)</f>
        <v>-7.2918141592920274E-2</v>
      </c>
      <c r="S3335" s="29">
        <v>1</v>
      </c>
      <c r="T3335" s="30">
        <v>0</v>
      </c>
      <c r="U3335" s="31">
        <v>0</v>
      </c>
      <c r="V3335" s="32">
        <f t="shared" ref="V3335:V3398" si="32167">-1/($T$8*$B3335)</f>
        <v>-0.14165597345132727</v>
      </c>
      <c r="X3335" s="29">
        <f t="shared" ref="X3335" si="32168">N3335*S3335+P3335*S3338-O3335*T3335-Q3335*T3338</f>
        <v>0.99005610313094428</v>
      </c>
      <c r="Y3335" s="33">
        <f t="shared" ref="Y3335" si="32169">(N3335*T3335+O3335*S3335+P3335*T3338+Q3335*S3338)</f>
        <v>0</v>
      </c>
      <c r="Z3335" s="31">
        <f t="shared" ref="Z3335" si="32170">N3335*U3335+P3335*U3338-O3335*V3335-Q3335*V3338</f>
        <v>0</v>
      </c>
      <c r="AA3335" s="32">
        <f t="shared" ref="AA3335" si="32171">(N3335*V3335+O3335*U3335+P3335*V3338+Q3335*U3338)</f>
        <v>-0.21316550265336187</v>
      </c>
      <c r="AB3335" s="8"/>
      <c r="AC3335" s="29">
        <v>1</v>
      </c>
      <c r="AD3335" s="33">
        <v>0</v>
      </c>
      <c r="AE3335" s="31">
        <v>0</v>
      </c>
      <c r="AF3335" s="32">
        <v>0</v>
      </c>
      <c r="AH3335" s="29">
        <f t="shared" ref="AH3335" si="32172">X3335*AC3335+Z3335*AC3338-Y3335*AD3335-AA3335*AD3338</f>
        <v>0.96744482492667716</v>
      </c>
      <c r="AI3335" s="33">
        <f t="shared" ref="AI3335" si="32173">(X3335*AD3335+Y3335*AC3335+Z3335*AD3338+AA3335*AC3338)</f>
        <v>0</v>
      </c>
      <c r="AJ3335" s="31">
        <f t="shared" ref="AJ3335" si="32174">X3335*AE3335+Z3335*AE3338-Y3335*AF3335-AA3335*AF3338</f>
        <v>0</v>
      </c>
      <c r="AK3335" s="32">
        <f t="shared" ref="AK3335" si="32175">(X3335*AF3335+Y3335*AE3335+Z3335*AF3338+AA3335*AE3338)</f>
        <v>-0.21316550265336187</v>
      </c>
      <c r="AL3335" s="8"/>
      <c r="AM3335" s="29">
        <v>1</v>
      </c>
      <c r="AN3335" s="30">
        <v>0</v>
      </c>
      <c r="AO3335" s="31">
        <v>0</v>
      </c>
      <c r="AP3335" s="32">
        <f t="shared" ref="AP3335:AP3398" si="32176">-1/($AN$8*$B3335)</f>
        <v>-0.12810066371681403</v>
      </c>
      <c r="AR3335" s="29">
        <f t="shared" ref="AR3335" si="32177">AH3335*AM3335+AJ3335*AM3338-AI3335*AN3335-AK3335*AN3338</f>
        <v>0.96744482492667716</v>
      </c>
      <c r="AS3335" s="33">
        <f t="shared" ref="AS3335" si="32178">(AH3335*AN3335+AI3335*AM3335+AJ3335*AN3338+AK3335*AM3338)</f>
        <v>0</v>
      </c>
      <c r="AT3335" s="31">
        <f t="shared" ref="AT3335" si="32179">AH3335*AO3335+AJ3335*AO3338-AI3335*AP3335-AK3335*AP3338</f>
        <v>0</v>
      </c>
      <c r="AU3335" s="32">
        <f t="shared" ref="AU3335" si="32180">(AH3335*AP3335+AI3335*AO3335+AJ3335*AP3338+AK3335*AO3338)</f>
        <v>-0.33709582683586614</v>
      </c>
      <c r="AV3335" s="8"/>
      <c r="AW3335" s="29">
        <v>1</v>
      </c>
      <c r="AX3335" s="33">
        <v>0</v>
      </c>
      <c r="AY3335" s="31">
        <v>0</v>
      </c>
      <c r="AZ3335" s="32">
        <v>0</v>
      </c>
      <c r="BB3335" s="29">
        <f t="shared" ref="BB3335" si="32181">AR3335*AW3335+AT3335*AW3338-AS3335*AX3335-AU3335*AX3338</f>
        <v>0.9349325636150172</v>
      </c>
      <c r="BC3335" s="33">
        <f t="shared" ref="BC3335" si="32182">(AR3335*AX3335+AS3335*AW3335+AT3335*AX3338+AU3335*AW3338)</f>
        <v>0</v>
      </c>
      <c r="BD3335" s="31">
        <f t="shared" ref="BD3335" si="32183">AR3335*AY3335+AT3335*AY3338-AS3335*AZ3335-AU3335*AZ3338</f>
        <v>0</v>
      </c>
      <c r="BE3335" s="32">
        <f t="shared" ref="BE3335" si="32184">(AR3335*AZ3335+AS3335*AY3335+AT3335*AZ3338+AU3335*AY3338)</f>
        <v>-0.33709582683586614</v>
      </c>
      <c r="BF3335" s="8"/>
      <c r="BG3335" s="29">
        <v>1</v>
      </c>
      <c r="BH3335" s="30">
        <v>0</v>
      </c>
      <c r="BI3335" s="31">
        <v>0</v>
      </c>
      <c r="BJ3335" s="32">
        <f t="shared" ref="BJ3335:BJ3398" si="32185">-1/($BH$8*$B3335)</f>
        <v>-4.5043141592920298E-2</v>
      </c>
      <c r="BL3335" s="29">
        <f t="shared" ref="BL3335" si="32186">BB3335*BG3335+BD3335*BG3338-BC3335*BH3335-BE3335*BH3338</f>
        <v>0.9349325636150172</v>
      </c>
      <c r="BM3335" s="33">
        <f t="shared" ref="BM3335" si="32187">(BB3335*BH3335+BC3335*BG3335+BD3335*BH3338+BE3335*BG3338)</f>
        <v>0</v>
      </c>
      <c r="BN3335" s="31">
        <f t="shared" ref="BN3335" si="32188">BB3335*BI3335+BD3335*BI3338-BC3335*BJ3335-BE3335*BJ3338</f>
        <v>0</v>
      </c>
      <c r="BO3335" s="32">
        <f t="shared" ref="BO3335" si="32189">(BB3335*BJ3335+BC3335*BI3335+BD3335*BJ3338+BE3335*BI3338)</f>
        <v>-0.37920812667860931</v>
      </c>
      <c r="BP3335" s="8"/>
      <c r="BQ3335" s="34">
        <v>1</v>
      </c>
      <c r="BR3335" s="35">
        <v>0</v>
      </c>
      <c r="BS3335" s="11">
        <v>0</v>
      </c>
      <c r="BT3335" s="36">
        <v>0</v>
      </c>
      <c r="BV3335" s="29">
        <f t="shared" ref="BV3335" si="32190">BL3335*BQ3335+BN3335*BQ3338-BM3335*BR3335-BO3335*BR3338</f>
        <v>0.9349325636150172</v>
      </c>
      <c r="BW3335" s="33">
        <f t="shared" ref="BW3335" si="32191">(BL3335*BR3335+BM3335*BQ3335+BN3335*BR3338+BO3335*BQ3338)</f>
        <v>-0.37920812667860931</v>
      </c>
      <c r="BX3335" s="31">
        <f t="shared" ref="BX3335" si="32192">BL3335*BS3335+BN3335*BS3338-BM3335*BT3335-BO3335*BT3338</f>
        <v>0</v>
      </c>
      <c r="BY3335" s="32">
        <f t="shared" ref="BY3335" si="32193">(BL3335*BT3335+BM3335*BS3335+BN3335*BT3338+BO3335*BS3338)</f>
        <v>-0.37920812667860931</v>
      </c>
      <c r="CA3335" s="37">
        <f t="shared" ref="CA3335" si="32194">20*LOG(((1+$BR$8)/$BR$8)/((BV3335+BV3338)^2+(BW3335+BW3338)^2)^0.5)</f>
        <v>-2.417954354719433E-3</v>
      </c>
      <c r="CC3335" s="134">
        <f t="shared" ref="CC3335" si="32195">((BV3335^2+BW3335^2)^0.5)/((BV3338^2+BW3338^2)^0.5)</f>
        <v>1.0169081316395336</v>
      </c>
      <c r="CD3335" s="9"/>
      <c r="CE3335" s="38"/>
      <c r="CF3335" s="38"/>
      <c r="CG3335" s="38"/>
      <c r="CH3335" s="38"/>
      <c r="CM3335" s="129">
        <v>9.0200000000000102</v>
      </c>
    </row>
    <row r="3336" spans="2:91" ht="18.600000000000001" customHeight="1" thickBot="1">
      <c r="D3336" s="39"/>
      <c r="G3336" s="40"/>
      <c r="I3336" s="39"/>
      <c r="L3336" s="40"/>
      <c r="N3336" s="39"/>
      <c r="Q3336" s="40"/>
      <c r="S3336" s="39"/>
      <c r="V3336" s="40"/>
      <c r="X3336" s="39"/>
      <c r="AA3336" s="40"/>
      <c r="AC3336" s="39"/>
      <c r="AF3336" s="40"/>
      <c r="AH3336" s="39"/>
      <c r="AK3336" s="40"/>
      <c r="AM3336" s="39"/>
      <c r="AP3336" s="40"/>
      <c r="AR3336" s="39"/>
      <c r="AU3336" s="40"/>
      <c r="AW3336" s="39"/>
      <c r="AZ3336" s="40"/>
      <c r="BB3336" s="39"/>
      <c r="BE3336" s="40"/>
      <c r="BG3336" s="39"/>
      <c r="BJ3336" s="40"/>
      <c r="BL3336" s="39"/>
      <c r="BO3336" s="40"/>
      <c r="BQ3336" s="34"/>
      <c r="BR3336" s="11"/>
      <c r="BS3336" s="11"/>
      <c r="BT3336" s="41"/>
      <c r="BV3336" s="39"/>
      <c r="BY3336" s="40"/>
      <c r="CC3336" s="135"/>
      <c r="CD3336" s="9"/>
      <c r="CE3336" s="38"/>
      <c r="CF3336" s="38"/>
      <c r="CG3336" s="38"/>
      <c r="CH3336" s="38"/>
    </row>
    <row r="3337" spans="2:91" ht="18.600000000000001" customHeight="1" thickBot="1">
      <c r="D3337" s="258" t="s">
        <v>129</v>
      </c>
      <c r="E3337" s="259"/>
      <c r="F3337" s="260" t="s">
        <v>130</v>
      </c>
      <c r="G3337" s="261"/>
      <c r="H3337" s="229"/>
      <c r="I3337" s="258" t="s">
        <v>131</v>
      </c>
      <c r="J3337" s="259"/>
      <c r="K3337" s="260" t="s">
        <v>132</v>
      </c>
      <c r="L3337" s="261"/>
      <c r="N3337" s="253" t="s">
        <v>133</v>
      </c>
      <c r="O3337" s="254"/>
      <c r="P3337" s="255" t="s">
        <v>134</v>
      </c>
      <c r="Q3337" s="256"/>
      <c r="S3337" s="258" t="s">
        <v>135</v>
      </c>
      <c r="T3337" s="259"/>
      <c r="U3337" s="260" t="s">
        <v>136</v>
      </c>
      <c r="V3337" s="261"/>
      <c r="W3337" s="8"/>
      <c r="X3337" s="253" t="s">
        <v>137</v>
      </c>
      <c r="Y3337" s="254"/>
      <c r="Z3337" s="255" t="s">
        <v>138</v>
      </c>
      <c r="AA3337" s="256"/>
      <c r="AB3337" s="8"/>
      <c r="AC3337" s="258" t="s">
        <v>139</v>
      </c>
      <c r="AD3337" s="259"/>
      <c r="AE3337" s="260" t="s">
        <v>140</v>
      </c>
      <c r="AF3337" s="261"/>
      <c r="AG3337" s="8"/>
      <c r="AH3337" s="253" t="s">
        <v>141</v>
      </c>
      <c r="AI3337" s="254"/>
      <c r="AJ3337" s="255" t="s">
        <v>142</v>
      </c>
      <c r="AK3337" s="256"/>
      <c r="AL3337" s="8"/>
      <c r="AM3337" s="258" t="s">
        <v>143</v>
      </c>
      <c r="AN3337" s="259"/>
      <c r="AO3337" s="260" t="s">
        <v>144</v>
      </c>
      <c r="AP3337" s="261"/>
      <c r="AR3337" s="253" t="s">
        <v>145</v>
      </c>
      <c r="AS3337" s="254"/>
      <c r="AT3337" s="255" t="s">
        <v>146</v>
      </c>
      <c r="AU3337" s="256"/>
      <c r="AV3337" s="4"/>
      <c r="AW3337" s="258" t="s">
        <v>147</v>
      </c>
      <c r="AX3337" s="259"/>
      <c r="AY3337" s="260" t="s">
        <v>148</v>
      </c>
      <c r="AZ3337" s="261"/>
      <c r="BA3337" s="8"/>
      <c r="BB3337" s="253" t="s">
        <v>149</v>
      </c>
      <c r="BC3337" s="254"/>
      <c r="BD3337" s="255" t="s">
        <v>150</v>
      </c>
      <c r="BE3337" s="256"/>
      <c r="BF3337" s="4"/>
      <c r="BG3337" s="258" t="s">
        <v>151</v>
      </c>
      <c r="BH3337" s="259"/>
      <c r="BI3337" s="260" t="s">
        <v>152</v>
      </c>
      <c r="BJ3337" s="261"/>
      <c r="BK3337" s="4"/>
      <c r="BL3337" s="253" t="s">
        <v>153</v>
      </c>
      <c r="BM3337" s="254"/>
      <c r="BN3337" s="255" t="s">
        <v>154</v>
      </c>
      <c r="BO3337" s="256"/>
      <c r="BP3337" s="4"/>
      <c r="BQ3337" s="258" t="s">
        <v>155</v>
      </c>
      <c r="BR3337" s="259"/>
      <c r="BS3337" s="260" t="s">
        <v>156</v>
      </c>
      <c r="BT3337" s="261"/>
      <c r="BU3337" s="8"/>
      <c r="BV3337" s="253" t="s">
        <v>157</v>
      </c>
      <c r="BW3337" s="254"/>
      <c r="BX3337" s="255" t="s">
        <v>158</v>
      </c>
      <c r="BY3337" s="256"/>
      <c r="CA3337" s="46" t="s">
        <v>16</v>
      </c>
      <c r="CC3337" s="136" t="s">
        <v>71</v>
      </c>
      <c r="CD3337" s="9"/>
      <c r="CE3337" s="38"/>
      <c r="CF3337" s="38"/>
      <c r="CG3337" s="38"/>
      <c r="CH3337" s="38"/>
    </row>
    <row r="3338" spans="2:91" ht="18.600000000000001" customHeight="1" thickTop="1" thickBot="1">
      <c r="D3338" s="29">
        <v>0</v>
      </c>
      <c r="E3338" s="33">
        <v>0</v>
      </c>
      <c r="F3338" s="31">
        <v>1</v>
      </c>
      <c r="G3338" s="32">
        <v>0</v>
      </c>
      <c r="I3338" s="29">
        <v>0</v>
      </c>
      <c r="J3338" s="33">
        <f t="shared" ref="J3338" si="32196">IF(0=(1-$J$8*$K$8*$B3335^2),10^14,$B3335*$J$8/(1-$J$8*$K$8*$B3335^2))</f>
        <v>-0.13637068432941568</v>
      </c>
      <c r="K3338" s="31">
        <v>1</v>
      </c>
      <c r="L3338" s="32">
        <v>0</v>
      </c>
      <c r="N3338" s="29">
        <f t="shared" ref="N3338" si="32197">D3338*I3335+F3338*I3338-E3338*J3335-G3338*J3338</f>
        <v>0</v>
      </c>
      <c r="O3338" s="33">
        <f t="shared" ref="O3338" si="32198">(D3338*J3335+E3338*I3335+F3338*J3338+G3338*I3338)</f>
        <v>-0.13637068432941568</v>
      </c>
      <c r="P3338" s="31">
        <f t="shared" ref="P3338" si="32199">D3338*K3335+F3338*K3338-E3338*L3335-G3338*L3338</f>
        <v>1</v>
      </c>
      <c r="Q3338" s="32">
        <f t="shared" ref="Q3338" si="32200">(D3338*L3335+E3338*K3335+F3338*L3338+G3338*K3338)</f>
        <v>0</v>
      </c>
      <c r="S3338" s="29">
        <v>0</v>
      </c>
      <c r="T3338" s="33">
        <v>0</v>
      </c>
      <c r="U3338" s="31">
        <v>1</v>
      </c>
      <c r="V3338" s="32">
        <v>0</v>
      </c>
      <c r="X3338" s="29">
        <f t="shared" ref="X3338" si="32201">N3338*S3335+P3338*S3338-O3338*T3335-Q3338*T3338</f>
        <v>0</v>
      </c>
      <c r="Y3338" s="33">
        <f t="shared" ref="Y3338" si="32202">(N3338*T3335+O3338*S3335+P3338*T3338+Q3338*S3338)</f>
        <v>-0.13637068432941568</v>
      </c>
      <c r="Z3338" s="31">
        <f t="shared" ref="Z3338" si="32203">N3338*U3335+P3338*U3338-O3338*V3335-Q3338*V3338</f>
        <v>0.98068227796109297</v>
      </c>
      <c r="AA3338" s="32">
        <f t="shared" ref="AA3338" si="32204">(N3338*V3335+O3338*U3335+P3338*V3338+Q3338*U3338)</f>
        <v>0</v>
      </c>
      <c r="AB3338" s="8"/>
      <c r="AC3338" s="29">
        <v>0</v>
      </c>
      <c r="AD3338" s="33">
        <f t="shared" ref="AD3338" si="32205">IF(0=(1-$AD$8*$AE$8*$B3335^2),10^14,$B3335*$AD$8/(1-$AD$8*$AE$8*$B3335^2))</f>
        <v>-0.10607381552275058</v>
      </c>
      <c r="AE3338" s="31">
        <v>1</v>
      </c>
      <c r="AF3338" s="32">
        <v>0</v>
      </c>
      <c r="AH3338" s="29">
        <f t="shared" ref="AH3338" si="32206">X3338*AC3335+Z3338*AC3338-Y3338*AD3335-AA3338*AD3338</f>
        <v>0</v>
      </c>
      <c r="AI3338" s="33">
        <f t="shared" ref="AI3338" si="32207">(X3338*AD3335+Y3338*AC3335+Z3338*AD3338+AA3338*AC3338)</f>
        <v>-0.24039539536829146</v>
      </c>
      <c r="AJ3338" s="31">
        <f t="shared" ref="AJ3338" si="32208">X3338*AE3335+Z3338*AE3338-Y3338*AF3335-AA3338*AF3338</f>
        <v>0.98068227796109297</v>
      </c>
      <c r="AK3338" s="32">
        <f t="shared" ref="AK3338" si="32209">(X3338*AF3335+Y3338*AE3335+Z3338*AF3338+AA3338*AE3338)</f>
        <v>0</v>
      </c>
      <c r="AL3338" s="8"/>
      <c r="AM3338" s="29">
        <v>0</v>
      </c>
      <c r="AN3338" s="33">
        <v>0</v>
      </c>
      <c r="AO3338" s="31">
        <v>1</v>
      </c>
      <c r="AP3338" s="32">
        <v>0</v>
      </c>
      <c r="AR3338" s="29">
        <f t="shared" ref="AR3338" si="32210">AH3338*AM3335+AJ3338*AM3338-AI3338*AN3335-AK3338*AN3338</f>
        <v>0</v>
      </c>
      <c r="AS3338" s="33">
        <f t="shared" ref="AS3338" si="32211">(AH3338*AN3335+AI3338*AM3335+AJ3338*AN3338+AK3338*AM3338)</f>
        <v>-0.24039539536829146</v>
      </c>
      <c r="AT3338" s="31">
        <f t="shared" ref="AT3338" si="32212">AH3338*AO3335+AJ3338*AO3338-AI3338*AP3335-AK3338*AP3338</f>
        <v>0.94988746825994896</v>
      </c>
      <c r="AU3338" s="32">
        <f t="shared" ref="AU3338" si="32213">(AH3338*AP3335+AI3338*AO3335+AJ3338*AP3338+AK3338*AO3338)</f>
        <v>0</v>
      </c>
      <c r="AV3338" s="8"/>
      <c r="AW3338" s="29">
        <v>0</v>
      </c>
      <c r="AX3338" s="33">
        <f t="shared" ref="AX3338" si="32214">IF(0=(1-$AX$8*$AY$8*$B3335^2),10^14,$B3335*$AX$8/(1-$AX$8*$AY$8*$B3335^2))</f>
        <v>-9.644812757498307E-2</v>
      </c>
      <c r="AY3338" s="31">
        <v>1</v>
      </c>
      <c r="AZ3338" s="32">
        <v>0</v>
      </c>
      <c r="BB3338" s="29">
        <f t="shared" ref="BB3338" si="32215">AR3338*AW3335+AT3338*AW3338-AS3338*AX3335-AU3338*AX3338</f>
        <v>0</v>
      </c>
      <c r="BC3338" s="33">
        <f t="shared" ref="BC3338" si="32216">(AR3338*AX3335+AS3338*AW3335+AT3338*AX3338+AU3338*AW3338)</f>
        <v>-0.33201026308890469</v>
      </c>
      <c r="BD3338" s="31">
        <f t="shared" ref="BD3338" si="32217">AR3338*AY3335+AT3338*AY3338-AS3338*AZ3335-AU3338*AZ3338</f>
        <v>0.94988746825994896</v>
      </c>
      <c r="BE3338" s="32">
        <f t="shared" ref="BE3338" si="32218">(AR3338*AZ3335+AS3338*AY3335+AT3338*AZ3338+AU3338*AY3338)</f>
        <v>0</v>
      </c>
      <c r="BF3338" s="8"/>
      <c r="BG3338" s="29">
        <v>0</v>
      </c>
      <c r="BH3338" s="33">
        <v>0</v>
      </c>
      <c r="BI3338" s="31">
        <v>1</v>
      </c>
      <c r="BJ3338" s="32">
        <v>0</v>
      </c>
      <c r="BL3338" s="29">
        <f t="shared" ref="BL3338" si="32219">BB3338*BG3335+BD3338*BG3338-BC3338*BH3335-BE3338*BH3338</f>
        <v>0</v>
      </c>
      <c r="BM3338" s="33">
        <f t="shared" ref="BM3338" si="32220">(BB3338*BH3335+BC3338*BG3335+BD3338*BH3338+BE3338*BG3338)</f>
        <v>-0.33201026308890469</v>
      </c>
      <c r="BN3338" s="31">
        <f t="shared" ref="BN3338" si="32221">BB3338*BI3335+BD3338*BI3338-BC3338*BJ3335-BE3338*BJ3338</f>
        <v>0.93493268296933274</v>
      </c>
      <c r="BO3338" s="32">
        <f t="shared" ref="BO3338" si="32222">(BB3338*BJ3335+BC3338*BI3335+BD3338*BJ3338+BE3338*BI3338)</f>
        <v>0</v>
      </c>
      <c r="BP3338" s="8"/>
      <c r="BQ3338" s="19">
        <f t="shared" ref="BQ3338:BQ3401" si="32223">1/$BR$8</f>
        <v>1</v>
      </c>
      <c r="BR3338" s="47">
        <v>0</v>
      </c>
      <c r="BS3338" s="48">
        <v>1</v>
      </c>
      <c r="BT3338" s="49">
        <v>0</v>
      </c>
      <c r="BV3338" s="29">
        <f t="shared" ref="BV3338" si="32224">BL3338*BQ3335+BN3338*BQ3338-BM3338*BR3335-BO3338*BR3338</f>
        <v>0.93493268296933274</v>
      </c>
      <c r="BW3338" s="33">
        <f t="shared" ref="BW3338" si="32225">(BL3338*BR3335+BM3338*BQ3335+BN3338*BR3338+BO3338*BQ3338)</f>
        <v>-0.33201026308890469</v>
      </c>
      <c r="BX3338" s="31">
        <f t="shared" ref="BX3338" si="32226">BL3338*BS3335+BN3338*BS3338-BM3338*BT3335-BO3338*BT3338</f>
        <v>0.93493268296933274</v>
      </c>
      <c r="BY3338" s="32">
        <f t="shared" ref="BY3338" si="32227">(BL3338*BT3335+BM3338*BS3335+BN3338*BT3338+BO3338*BS3338)</f>
        <v>0</v>
      </c>
      <c r="CA3338" s="50">
        <f t="shared" ref="CA3338" si="32228">(180/PI())*ATAN(-1*(BW3335+BW3338)/(BV3335+BV3338))</f>
        <v>20.824717521345445</v>
      </c>
      <c r="CC3338" s="137">
        <f t="shared" ref="CC3338" si="32229">20*LOG(((1-(10^(CA3335/20)^2)*(1-((1-CC3335)/(1+CC3335))^2))^0.5))</f>
        <v>-32.02844387918028</v>
      </c>
      <c r="CD3338" s="9"/>
      <c r="CE3338" s="38"/>
      <c r="CF3338" s="38"/>
      <c r="CG3338" s="38"/>
      <c r="CH3338" s="38"/>
    </row>
    <row r="3339" spans="2:91" ht="18.600000000000001" customHeight="1">
      <c r="CC3339" s="42"/>
    </row>
    <row r="3340" spans="2:91" ht="18.600000000000001" customHeight="1" thickBot="1">
      <c r="E3340" s="22" t="s">
        <v>4</v>
      </c>
      <c r="J3340" s="22" t="s">
        <v>5</v>
      </c>
      <c r="O3340" s="22" t="s">
        <v>6</v>
      </c>
      <c r="T3340" s="22" t="s">
        <v>7</v>
      </c>
      <c r="Y3340" s="22" t="s">
        <v>8</v>
      </c>
      <c r="AD3340" s="22" t="s">
        <v>65</v>
      </c>
      <c r="AI3340" s="22" t="s">
        <v>9</v>
      </c>
      <c r="AN3340" s="22" t="s">
        <v>66</v>
      </c>
      <c r="AS3340" s="22" t="s">
        <v>51</v>
      </c>
      <c r="AX3340" s="22" t="s">
        <v>67</v>
      </c>
      <c r="BC3340" s="22" t="s">
        <v>52</v>
      </c>
      <c r="BH3340" s="22" t="s">
        <v>68</v>
      </c>
      <c r="BM3340" s="22" t="s">
        <v>63</v>
      </c>
      <c r="BQ3340" s="23" t="s">
        <v>69</v>
      </c>
      <c r="BR3340" s="23"/>
      <c r="BS3340" s="24"/>
      <c r="BT3340" s="24"/>
      <c r="BU3340" s="24"/>
      <c r="BW3340" s="22" t="s">
        <v>64</v>
      </c>
    </row>
    <row r="3341" spans="2:91" ht="18.600000000000001" customHeight="1" thickBot="1">
      <c r="D3341" s="249" t="s">
        <v>103</v>
      </c>
      <c r="E3341" s="250"/>
      <c r="F3341" s="251" t="s">
        <v>104</v>
      </c>
      <c r="G3341" s="252"/>
      <c r="H3341" s="229"/>
      <c r="I3341" s="253" t="s">
        <v>11</v>
      </c>
      <c r="J3341" s="254"/>
      <c r="K3341" s="255" t="s">
        <v>12</v>
      </c>
      <c r="L3341" s="256"/>
      <c r="M3341" s="24"/>
      <c r="N3341" s="253" t="s">
        <v>105</v>
      </c>
      <c r="O3341" s="254"/>
      <c r="P3341" s="255" t="s">
        <v>106</v>
      </c>
      <c r="Q3341" s="256"/>
      <c r="R3341" s="24"/>
      <c r="S3341" s="249" t="s">
        <v>107</v>
      </c>
      <c r="T3341" s="250"/>
      <c r="U3341" s="251" t="s">
        <v>108</v>
      </c>
      <c r="V3341" s="252"/>
      <c r="W3341" s="8"/>
      <c r="X3341" s="253" t="s">
        <v>109</v>
      </c>
      <c r="Y3341" s="254"/>
      <c r="Z3341" s="255" t="s">
        <v>110</v>
      </c>
      <c r="AA3341" s="256"/>
      <c r="AB3341" s="8"/>
      <c r="AC3341" s="253" t="s">
        <v>111</v>
      </c>
      <c r="AD3341" s="254"/>
      <c r="AE3341" s="255" t="s">
        <v>14</v>
      </c>
      <c r="AF3341" s="256"/>
      <c r="AG3341" s="8"/>
      <c r="AH3341" s="253" t="s">
        <v>112</v>
      </c>
      <c r="AI3341" s="254"/>
      <c r="AJ3341" s="255" t="s">
        <v>113</v>
      </c>
      <c r="AK3341" s="256"/>
      <c r="AL3341" s="8"/>
      <c r="AM3341" s="249" t="s">
        <v>114</v>
      </c>
      <c r="AN3341" s="250"/>
      <c r="AO3341" s="251" t="s">
        <v>115</v>
      </c>
      <c r="AP3341" s="252"/>
      <c r="AQ3341" s="24"/>
      <c r="AR3341" s="253" t="s">
        <v>116</v>
      </c>
      <c r="AS3341" s="254"/>
      <c r="AT3341" s="255" t="s">
        <v>13</v>
      </c>
      <c r="AU3341" s="256"/>
      <c r="AV3341" s="4"/>
      <c r="AW3341" s="253" t="s">
        <v>117</v>
      </c>
      <c r="AX3341" s="254"/>
      <c r="AY3341" s="255" t="s">
        <v>118</v>
      </c>
      <c r="AZ3341" s="256"/>
      <c r="BA3341" s="8"/>
      <c r="BB3341" s="253" t="s">
        <v>119</v>
      </c>
      <c r="BC3341" s="254"/>
      <c r="BD3341" s="255" t="s">
        <v>120</v>
      </c>
      <c r="BE3341" s="256"/>
      <c r="BF3341" s="4"/>
      <c r="BG3341" s="249" t="s">
        <v>121</v>
      </c>
      <c r="BH3341" s="250"/>
      <c r="BI3341" s="251" t="s">
        <v>122</v>
      </c>
      <c r="BJ3341" s="252"/>
      <c r="BK3341" s="4"/>
      <c r="BL3341" s="253" t="s">
        <v>123</v>
      </c>
      <c r="BM3341" s="254"/>
      <c r="BN3341" s="255" t="s">
        <v>124</v>
      </c>
      <c r="BO3341" s="256"/>
      <c r="BP3341" s="4"/>
      <c r="BQ3341" s="253" t="s">
        <v>125</v>
      </c>
      <c r="BR3341" s="254"/>
      <c r="BS3341" s="255" t="s">
        <v>126</v>
      </c>
      <c r="BT3341" s="256"/>
      <c r="BU3341" s="8"/>
      <c r="BV3341" s="253" t="s">
        <v>127</v>
      </c>
      <c r="BW3341" s="254"/>
      <c r="BX3341" s="255" t="s">
        <v>128</v>
      </c>
      <c r="BY3341" s="256"/>
      <c r="CA3341" s="27" t="s">
        <v>15</v>
      </c>
      <c r="CC3341" s="133" t="s">
        <v>70</v>
      </c>
      <c r="CD3341" s="9"/>
      <c r="CE3341" s="38"/>
      <c r="CF3341" s="38"/>
      <c r="CG3341" s="38"/>
      <c r="CH3341" s="38"/>
    </row>
    <row r="3342" spans="2:91" ht="18.600000000000001" customHeight="1" thickTop="1" thickBot="1">
      <c r="B3342" s="129">
        <v>9.0600000000000094</v>
      </c>
      <c r="D3342" s="29">
        <v>1</v>
      </c>
      <c r="E3342" s="30">
        <v>0</v>
      </c>
      <c r="F3342" s="31">
        <v>0</v>
      </c>
      <c r="G3342" s="32">
        <f t="shared" ref="G3342:G3405" si="32230">-1/($E$8*$B3342)</f>
        <v>-7.2757174392935914E-2</v>
      </c>
      <c r="I3342" s="29">
        <v>1</v>
      </c>
      <c r="J3342" s="33">
        <v>0</v>
      </c>
      <c r="K3342" s="31">
        <v>0</v>
      </c>
      <c r="L3342" s="32">
        <v>0</v>
      </c>
      <c r="N3342" s="29">
        <f t="shared" ref="N3342" si="32231">D3342*I3342+F3342*I3345-E3342*J3342-G3342*J3345</f>
        <v>0.99010003944243941</v>
      </c>
      <c r="O3342" s="33">
        <f t="shared" ref="O3342" si="32232">(D3342*J3342+E3342*I3342+F3342*J3345+G3342*I3345)</f>
        <v>0</v>
      </c>
      <c r="P3342" s="31">
        <f t="shared" ref="P3342" si="32233">D3342*K3342+F3342*K3345-E3342*L3342-G3342*L3345</f>
        <v>0</v>
      </c>
      <c r="Q3342" s="32">
        <f t="shared" ref="Q3342" si="32234">(D3342*L3342+E3342*K3342+F3342*L3345+G3342*K3345)</f>
        <v>-7.2757174392935914E-2</v>
      </c>
      <c r="S3342" s="29">
        <v>1</v>
      </c>
      <c r="T3342" s="30">
        <v>0</v>
      </c>
      <c r="U3342" s="31">
        <v>0</v>
      </c>
      <c r="V3342" s="32">
        <f t="shared" ref="V3342:V3405" si="32235">-1/($T$8*$B3342)</f>
        <v>-0.14134326710816761</v>
      </c>
      <c r="X3342" s="29">
        <f t="shared" ref="X3342" si="32236">N3342*S3342+P3342*S3345-O3342*T3342-Q3342*T3345</f>
        <v>0.99010003944243941</v>
      </c>
      <c r="Y3342" s="33">
        <f t="shared" ref="Y3342" si="32237">(N3342*T3342+O3342*S3342+P3342*T3345+Q3342*S3345)</f>
        <v>0</v>
      </c>
      <c r="Z3342" s="31">
        <f t="shared" ref="Z3342" si="32238">N3342*U3342+P3342*U3345-O3342*V3342-Q3342*V3345</f>
        <v>0</v>
      </c>
      <c r="AA3342" s="32">
        <f t="shared" ref="AA3342" si="32239">(N3342*V3342+O3342*U3342+P3342*V3345+Q3342*U3345)</f>
        <v>-0.21270114873165591</v>
      </c>
      <c r="AB3342" s="8"/>
      <c r="AC3342" s="29">
        <v>1</v>
      </c>
      <c r="AD3342" s="33">
        <v>0</v>
      </c>
      <c r="AE3342" s="31">
        <v>0</v>
      </c>
      <c r="AF3342" s="32">
        <v>0</v>
      </c>
      <c r="AH3342" s="29">
        <f t="shared" ref="AH3342" si="32240">X3342*AC3342+Z3342*AC3345-Y3342*AD3342-AA3342*AD3345</f>
        <v>0.96758851793989609</v>
      </c>
      <c r="AI3342" s="33">
        <f t="shared" ref="AI3342" si="32241">(X3342*AD3342+Y3342*AC3342+Z3342*AD3345+AA3342*AC3345)</f>
        <v>0</v>
      </c>
      <c r="AJ3342" s="31">
        <f t="shared" ref="AJ3342" si="32242">X3342*AE3342+Z3342*AE3345-Y3342*AF3342-AA3342*AF3345</f>
        <v>0</v>
      </c>
      <c r="AK3342" s="32">
        <f t="shared" ref="AK3342" si="32243">(X3342*AF3342+Y3342*AE3342+Z3342*AF3345+AA3342*AE3345)</f>
        <v>-0.21270114873165591</v>
      </c>
      <c r="AL3342" s="8"/>
      <c r="AM3342" s="29">
        <v>1</v>
      </c>
      <c r="AN3342" s="30">
        <v>0</v>
      </c>
      <c r="AO3342" s="31">
        <v>0</v>
      </c>
      <c r="AP3342" s="32">
        <f t="shared" ref="AP3342:AP3405" si="32244">-1/($AN$8*$B3342)</f>
        <v>-0.12781788079470185</v>
      </c>
      <c r="AR3342" s="29">
        <f t="shared" ref="AR3342" si="32245">AH3342*AM3342+AJ3342*AM3345-AI3342*AN3342-AK3342*AN3345</f>
        <v>0.96758851793989609</v>
      </c>
      <c r="AS3342" s="33">
        <f t="shared" ref="AS3342" si="32246">(AH3342*AN3342+AI3342*AM3342+AJ3342*AN3345+AK3342*AM3345)</f>
        <v>0</v>
      </c>
      <c r="AT3342" s="31">
        <f t="shared" ref="AT3342" si="32247">AH3342*AO3342+AJ3342*AO3345-AI3342*AP3342-AK3342*AP3345</f>
        <v>0</v>
      </c>
      <c r="AU3342" s="32">
        <f t="shared" ref="AU3342" si="32248">(AH3342*AP3342+AI3342*AO3342+AJ3342*AP3345+AK3342*AO3345)</f>
        <v>-0.33637626257601977</v>
      </c>
      <c r="AV3342" s="8"/>
      <c r="AW3342" s="29">
        <v>1</v>
      </c>
      <c r="AX3342" s="33">
        <v>0</v>
      </c>
      <c r="AY3342" s="31">
        <v>0</v>
      </c>
      <c r="AZ3342" s="32">
        <v>0</v>
      </c>
      <c r="BB3342" s="29">
        <f t="shared" ref="BB3342" si="32249">AR3342*AW3342+AT3342*AW3345-AS3342*AX3342-AU3342*AX3345</f>
        <v>0.93521800758048557</v>
      </c>
      <c r="BC3342" s="33">
        <f t="shared" ref="BC3342" si="32250">(AR3342*AX3342+AS3342*AW3342+AT3342*AX3345+AU3342*AW3345)</f>
        <v>0</v>
      </c>
      <c r="BD3342" s="31">
        <f t="shared" ref="BD3342" si="32251">AR3342*AY3342+AT3342*AY3345-AS3342*AZ3342-AU3342*AZ3345</f>
        <v>0</v>
      </c>
      <c r="BE3342" s="32">
        <f t="shared" ref="BE3342" si="32252">(AR3342*AZ3342+AS3342*AY3342+AT3342*AZ3345+AU3342*AY3345)</f>
        <v>-0.33637626257601977</v>
      </c>
      <c r="BF3342" s="8"/>
      <c r="BG3342" s="29">
        <v>1</v>
      </c>
      <c r="BH3342" s="30">
        <v>0</v>
      </c>
      <c r="BI3342" s="31">
        <v>0</v>
      </c>
      <c r="BJ3342" s="32">
        <f t="shared" ref="BJ3342:BJ3405" si="32253">-1/($BH$8*$B3342)</f>
        <v>-4.4943708609271472E-2</v>
      </c>
      <c r="BL3342" s="29">
        <f t="shared" ref="BL3342" si="32254">BB3342*BG3342+BD3342*BG3345-BC3342*BH3342-BE3342*BH3345</f>
        <v>0.93521800758048557</v>
      </c>
      <c r="BM3342" s="33">
        <f t="shared" ref="BM3342" si="32255">(BB3342*BH3342+BC3342*BG3342+BD3342*BH3345+BE3342*BG3345)</f>
        <v>0</v>
      </c>
      <c r="BN3342" s="31">
        <f t="shared" ref="BN3342" si="32256">BB3342*BI3342+BD3342*BI3345-BC3342*BJ3342-BE3342*BJ3345</f>
        <v>0</v>
      </c>
      <c r="BO3342" s="32">
        <f t="shared" ref="BO3342" si="32257">(BB3342*BJ3342+BC3342*BI3342+BD3342*BJ3345+BE3342*BI3345)</f>
        <v>-0.37840842819486054</v>
      </c>
      <c r="BP3342" s="8"/>
      <c r="BQ3342" s="34">
        <v>1</v>
      </c>
      <c r="BR3342" s="35">
        <v>0</v>
      </c>
      <c r="BS3342" s="11">
        <v>0</v>
      </c>
      <c r="BT3342" s="36">
        <v>0</v>
      </c>
      <c r="BV3342" s="29">
        <f t="shared" ref="BV3342" si="32258">BL3342*BQ3342+BN3342*BQ3345-BM3342*BR3342-BO3342*BR3345</f>
        <v>0.93521800758048557</v>
      </c>
      <c r="BW3342" s="33">
        <f t="shared" ref="BW3342" si="32259">(BL3342*BR3342+BM3342*BQ3342+BN3342*BR3345+BO3342*BQ3345)</f>
        <v>-0.37840842819486054</v>
      </c>
      <c r="BX3342" s="31">
        <f t="shared" ref="BX3342" si="32260">BL3342*BS3342+BN3342*BS3345-BM3342*BT3342-BO3342*BT3345</f>
        <v>0</v>
      </c>
      <c r="BY3342" s="32">
        <f t="shared" ref="BY3342" si="32261">(BL3342*BT3342+BM3342*BS3342+BN3342*BT3345+BO3342*BS3345)</f>
        <v>-0.37840842819486054</v>
      </c>
      <c r="CA3342" s="37">
        <f t="shared" ref="CA3342" si="32262">20*LOG(((1+$BR$8)/$BR$8)/((BV3342+BV3345)^2+(BW3342+BW3345)^2)^0.5)</f>
        <v>-2.4086790916493339E-3</v>
      </c>
      <c r="CC3342" s="134">
        <f t="shared" ref="CC3342" si="32263">((BV3342^2+BW3342^2)^0.5)/((BV3345^2+BW3345^2)^0.5)</f>
        <v>1.0168393502185245</v>
      </c>
      <c r="CD3342" s="9"/>
      <c r="CE3342" s="38"/>
      <c r="CF3342" s="38"/>
      <c r="CG3342" s="38"/>
      <c r="CH3342" s="38"/>
      <c r="CM3342" s="129">
        <v>9.0400000000000098</v>
      </c>
    </row>
    <row r="3343" spans="2:91" ht="18.600000000000001" customHeight="1" thickBot="1">
      <c r="D3343" s="39"/>
      <c r="G3343" s="40"/>
      <c r="I3343" s="39"/>
      <c r="L3343" s="40"/>
      <c r="N3343" s="39"/>
      <c r="Q3343" s="40"/>
      <c r="S3343" s="39"/>
      <c r="V3343" s="40"/>
      <c r="X3343" s="39"/>
      <c r="AA3343" s="40"/>
      <c r="AC3343" s="39"/>
      <c r="AF3343" s="40"/>
      <c r="AH3343" s="39"/>
      <c r="AK3343" s="40"/>
      <c r="AM3343" s="39"/>
      <c r="AP3343" s="40"/>
      <c r="AR3343" s="39"/>
      <c r="AU3343" s="40"/>
      <c r="AW3343" s="39"/>
      <c r="AZ3343" s="40"/>
      <c r="BB3343" s="39"/>
      <c r="BE3343" s="40"/>
      <c r="BG3343" s="39"/>
      <c r="BJ3343" s="40"/>
      <c r="BL3343" s="39"/>
      <c r="BO3343" s="40"/>
      <c r="BQ3343" s="34"/>
      <c r="BR3343" s="11"/>
      <c r="BS3343" s="11"/>
      <c r="BT3343" s="41"/>
      <c r="BV3343" s="39"/>
      <c r="BY3343" s="40"/>
      <c r="CC3343" s="135"/>
      <c r="CD3343" s="9"/>
      <c r="CE3343" s="38"/>
      <c r="CF3343" s="38"/>
      <c r="CG3343" s="38"/>
      <c r="CH3343" s="38"/>
    </row>
    <row r="3344" spans="2:91" ht="18.600000000000001" customHeight="1" thickBot="1">
      <c r="D3344" s="258" t="s">
        <v>129</v>
      </c>
      <c r="E3344" s="259"/>
      <c r="F3344" s="260" t="s">
        <v>130</v>
      </c>
      <c r="G3344" s="261"/>
      <c r="H3344" s="229"/>
      <c r="I3344" s="258" t="s">
        <v>131</v>
      </c>
      <c r="J3344" s="259"/>
      <c r="K3344" s="260" t="s">
        <v>132</v>
      </c>
      <c r="L3344" s="261"/>
      <c r="N3344" s="253" t="s">
        <v>133</v>
      </c>
      <c r="O3344" s="254"/>
      <c r="P3344" s="255" t="s">
        <v>134</v>
      </c>
      <c r="Q3344" s="256"/>
      <c r="S3344" s="258" t="s">
        <v>135</v>
      </c>
      <c r="T3344" s="259"/>
      <c r="U3344" s="260" t="s">
        <v>136</v>
      </c>
      <c r="V3344" s="261"/>
      <c r="W3344" s="8"/>
      <c r="X3344" s="253" t="s">
        <v>137</v>
      </c>
      <c r="Y3344" s="254"/>
      <c r="Z3344" s="255" t="s">
        <v>138</v>
      </c>
      <c r="AA3344" s="256"/>
      <c r="AB3344" s="8"/>
      <c r="AC3344" s="258" t="s">
        <v>139</v>
      </c>
      <c r="AD3344" s="259"/>
      <c r="AE3344" s="260" t="s">
        <v>140</v>
      </c>
      <c r="AF3344" s="261"/>
      <c r="AG3344" s="8"/>
      <c r="AH3344" s="253" t="s">
        <v>141</v>
      </c>
      <c r="AI3344" s="254"/>
      <c r="AJ3344" s="255" t="s">
        <v>142</v>
      </c>
      <c r="AK3344" s="256"/>
      <c r="AL3344" s="8"/>
      <c r="AM3344" s="258" t="s">
        <v>143</v>
      </c>
      <c r="AN3344" s="259"/>
      <c r="AO3344" s="260" t="s">
        <v>144</v>
      </c>
      <c r="AP3344" s="261"/>
      <c r="AR3344" s="253" t="s">
        <v>145</v>
      </c>
      <c r="AS3344" s="254"/>
      <c r="AT3344" s="255" t="s">
        <v>146</v>
      </c>
      <c r="AU3344" s="256"/>
      <c r="AV3344" s="4"/>
      <c r="AW3344" s="258" t="s">
        <v>147</v>
      </c>
      <c r="AX3344" s="259"/>
      <c r="AY3344" s="260" t="s">
        <v>148</v>
      </c>
      <c r="AZ3344" s="261"/>
      <c r="BA3344" s="8"/>
      <c r="BB3344" s="253" t="s">
        <v>149</v>
      </c>
      <c r="BC3344" s="254"/>
      <c r="BD3344" s="255" t="s">
        <v>150</v>
      </c>
      <c r="BE3344" s="256"/>
      <c r="BF3344" s="4"/>
      <c r="BG3344" s="258" t="s">
        <v>151</v>
      </c>
      <c r="BH3344" s="259"/>
      <c r="BI3344" s="260" t="s">
        <v>152</v>
      </c>
      <c r="BJ3344" s="261"/>
      <c r="BK3344" s="4"/>
      <c r="BL3344" s="253" t="s">
        <v>153</v>
      </c>
      <c r="BM3344" s="254"/>
      <c r="BN3344" s="255" t="s">
        <v>154</v>
      </c>
      <c r="BO3344" s="256"/>
      <c r="BP3344" s="4"/>
      <c r="BQ3344" s="258" t="s">
        <v>155</v>
      </c>
      <c r="BR3344" s="259"/>
      <c r="BS3344" s="260" t="s">
        <v>156</v>
      </c>
      <c r="BT3344" s="261"/>
      <c r="BU3344" s="8"/>
      <c r="BV3344" s="253" t="s">
        <v>157</v>
      </c>
      <c r="BW3344" s="254"/>
      <c r="BX3344" s="255" t="s">
        <v>158</v>
      </c>
      <c r="BY3344" s="256"/>
      <c r="CA3344" s="46" t="s">
        <v>16</v>
      </c>
      <c r="CC3344" s="136" t="s">
        <v>71</v>
      </c>
      <c r="CD3344" s="9"/>
      <c r="CE3344" s="38"/>
      <c r="CF3344" s="38"/>
      <c r="CG3344" s="38"/>
      <c r="CH3344" s="38"/>
    </row>
    <row r="3345" spans="2:91" ht="18.600000000000001" customHeight="1" thickTop="1" thickBot="1">
      <c r="D3345" s="29">
        <v>0</v>
      </c>
      <c r="E3345" s="33">
        <v>0</v>
      </c>
      <c r="F3345" s="31">
        <v>1</v>
      </c>
      <c r="G3345" s="32">
        <v>0</v>
      </c>
      <c r="I3345" s="29">
        <v>0</v>
      </c>
      <c r="J3345" s="33">
        <f t="shared" ref="J3345" si="32264">IF(0=(1-$J$8*$K$8*$B3342^2),10^14,$B3342*$J$8/(1-$J$8*$K$8*$B3342^2))</f>
        <v>-0.13606851338253512</v>
      </c>
      <c r="K3345" s="31">
        <v>1</v>
      </c>
      <c r="L3345" s="32">
        <v>0</v>
      </c>
      <c r="N3345" s="29">
        <f t="shared" ref="N3345" si="32265">D3345*I3342+F3345*I3345-E3345*J3342-G3345*J3345</f>
        <v>0</v>
      </c>
      <c r="O3345" s="33">
        <f t="shared" ref="O3345" si="32266">(D3345*J3342+E3345*I3342+F3345*J3345+G3345*I3345)</f>
        <v>-0.13606851338253512</v>
      </c>
      <c r="P3345" s="31">
        <f t="shared" ref="P3345" si="32267">D3345*K3342+F3345*K3345-E3345*L3342-G3345*L3345</f>
        <v>1</v>
      </c>
      <c r="Q3345" s="32">
        <f t="shared" ref="Q3345" si="32268">(D3345*L3342+E3345*K3342+F3345*L3345+G3345*K3345)</f>
        <v>0</v>
      </c>
      <c r="S3345" s="29">
        <v>0</v>
      </c>
      <c r="T3345" s="33">
        <v>0</v>
      </c>
      <c r="U3345" s="31">
        <v>1</v>
      </c>
      <c r="V3345" s="32">
        <v>0</v>
      </c>
      <c r="X3345" s="29">
        <f t="shared" ref="X3345" si="32269">N3345*S3342+P3345*S3345-O3345*T3342-Q3345*T3345</f>
        <v>0</v>
      </c>
      <c r="Y3345" s="33">
        <f t="shared" ref="Y3345" si="32270">(N3345*T3342+O3345*S3342+P3345*T3345+Q3345*S3345)</f>
        <v>-0.13606851338253512</v>
      </c>
      <c r="Z3345" s="31">
        <f t="shared" ref="Z3345" si="32271">N3345*U3342+P3345*U3345-O3345*V3342-Q3345*V3345</f>
        <v>0.98076763176796111</v>
      </c>
      <c r="AA3345" s="32">
        <f t="shared" ref="AA3345" si="32272">(N3345*V3342+O3345*U3342+P3345*V3345+Q3345*U3345)</f>
        <v>0</v>
      </c>
      <c r="AB3345" s="8"/>
      <c r="AC3345" s="29">
        <v>0</v>
      </c>
      <c r="AD3345" s="33">
        <f t="shared" ref="AD3345" si="32273">IF(0=(1-$AD$8*$AE$8*$B3342^2),10^14,$B3342*$AD$8/(1-$AD$8*$AE$8*$B3342^2))</f>
        <v>-0.1058363889277527</v>
      </c>
      <c r="AE3345" s="31">
        <v>1</v>
      </c>
      <c r="AF3345" s="32">
        <v>0</v>
      </c>
      <c r="AH3345" s="29">
        <f t="shared" ref="AH3345" si="32274">X3345*AC3342+Z3345*AC3345-Y3345*AD3342-AA3345*AD3345</f>
        <v>0</v>
      </c>
      <c r="AI3345" s="33">
        <f t="shared" ref="AI3345" si="32275">(X3345*AD3342+Y3345*AC3342+Z3345*AD3345+AA3345*AC3345)</f>
        <v>-0.23986941790607999</v>
      </c>
      <c r="AJ3345" s="31">
        <f t="shared" ref="AJ3345" si="32276">X3345*AE3342+Z3345*AE3345-Y3345*AF3342-AA3345*AF3345</f>
        <v>0.98076763176796111</v>
      </c>
      <c r="AK3345" s="32">
        <f t="shared" ref="AK3345" si="32277">(X3345*AF3342+Y3345*AE3342+Z3345*AF3345+AA3345*AE3345)</f>
        <v>0</v>
      </c>
      <c r="AL3345" s="8"/>
      <c r="AM3345" s="29">
        <v>0</v>
      </c>
      <c r="AN3345" s="33">
        <v>0</v>
      </c>
      <c r="AO3345" s="31">
        <v>1</v>
      </c>
      <c r="AP3345" s="32">
        <v>0</v>
      </c>
      <c r="AR3345" s="29">
        <f t="shared" ref="AR3345" si="32278">AH3345*AM3342+AJ3345*AM3345-AI3345*AN3342-AK3345*AN3345</f>
        <v>0</v>
      </c>
      <c r="AS3345" s="33">
        <f t="shared" ref="AS3345" si="32279">(AH3345*AN3342+AI3345*AM3342+AJ3345*AN3345+AK3345*AM3345)</f>
        <v>-0.23986941790607999</v>
      </c>
      <c r="AT3345" s="31">
        <f t="shared" ref="AT3345" si="32280">AH3345*AO3342+AJ3345*AO3345-AI3345*AP3342-AK3345*AP3345</f>
        <v>0.95010803110374731</v>
      </c>
      <c r="AU3345" s="32">
        <f t="shared" ref="AU3345" si="32281">(AH3345*AP3342+AI3345*AO3342+AJ3345*AP3345+AK3345*AO3345)</f>
        <v>0</v>
      </c>
      <c r="AV3345" s="8"/>
      <c r="AW3345" s="29">
        <v>0</v>
      </c>
      <c r="AX3345" s="33">
        <f t="shared" ref="AX3345" si="32282">IF(0=(1-$AX$8*$AY$8*$B3342^2),10^14,$B3342*$AX$8/(1-$AX$8*$AY$8*$B3342^2))</f>
        <v>-9.6233040082888993E-2</v>
      </c>
      <c r="AY3345" s="31">
        <v>1</v>
      </c>
      <c r="AZ3345" s="32">
        <v>0</v>
      </c>
      <c r="BB3345" s="29">
        <f t="shared" ref="BB3345" si="32283">AR3345*AW3342+AT3345*AW3345-AS3345*AX3342-AU3345*AX3345</f>
        <v>0</v>
      </c>
      <c r="BC3345" s="33">
        <f t="shared" ref="BC3345" si="32284">(AR3345*AX3342+AS3345*AW3342+AT3345*AX3345+AU3345*AW3345)</f>
        <v>-0.33130120214636166</v>
      </c>
      <c r="BD3345" s="31">
        <f t="shared" ref="BD3345" si="32285">AR3345*AY3342+AT3345*AY3345-AS3345*AZ3342-AU3345*AZ3345</f>
        <v>0.95010803110374731</v>
      </c>
      <c r="BE3345" s="32">
        <f t="shared" ref="BE3345" si="32286">(AR3345*AZ3342+AS3345*AY3342+AT3345*AZ3345+AU3345*AY3345)</f>
        <v>0</v>
      </c>
      <c r="BF3345" s="8"/>
      <c r="BG3345" s="29">
        <v>0</v>
      </c>
      <c r="BH3345" s="33">
        <v>0</v>
      </c>
      <c r="BI3345" s="31">
        <v>1</v>
      </c>
      <c r="BJ3345" s="32">
        <v>0</v>
      </c>
      <c r="BL3345" s="29">
        <f t="shared" ref="BL3345" si="32287">BB3345*BG3342+BD3345*BG3345-BC3345*BH3342-BE3345*BH3345</f>
        <v>0</v>
      </c>
      <c r="BM3345" s="33">
        <f t="shared" ref="BM3345" si="32288">(BB3345*BH3342+BC3345*BG3342+BD3345*BH3345+BE3345*BG3345)</f>
        <v>-0.33130120214636166</v>
      </c>
      <c r="BN3345" s="31">
        <f t="shared" ref="BN3345" si="32289">BB3345*BI3342+BD3345*BI3345-BC3345*BJ3342-BE3345*BJ3345</f>
        <v>0.93521812641257984</v>
      </c>
      <c r="BO3345" s="32">
        <f t="shared" ref="BO3345" si="32290">(BB3345*BJ3342+BC3345*BI3342+BD3345*BJ3345+BE3345*BI3345)</f>
        <v>0</v>
      </c>
      <c r="BP3345" s="8"/>
      <c r="BQ3345" s="19">
        <f t="shared" ref="BQ3345:BQ3408" si="32291">1/$BR$8</f>
        <v>1</v>
      </c>
      <c r="BR3345" s="47">
        <v>0</v>
      </c>
      <c r="BS3345" s="48">
        <v>1</v>
      </c>
      <c r="BT3345" s="49">
        <v>0</v>
      </c>
      <c r="BV3345" s="29">
        <f t="shared" ref="BV3345" si="32292">BL3345*BQ3342+BN3345*BQ3345-BM3345*BR3342-BO3345*BR3345</f>
        <v>0.93521812641257984</v>
      </c>
      <c r="BW3345" s="33">
        <f t="shared" ref="BW3345" si="32293">(BL3345*BR3342+BM3345*BQ3342+BN3345*BR3345+BO3345*BQ3345)</f>
        <v>-0.33130120214636166</v>
      </c>
      <c r="BX3345" s="31">
        <f t="shared" ref="BX3345" si="32294">BL3345*BS3342+BN3345*BS3345-BM3345*BT3342-BO3345*BT3345</f>
        <v>0.93521812641257984</v>
      </c>
      <c r="BY3345" s="32">
        <f t="shared" ref="BY3345" si="32295">(BL3345*BT3342+BM3345*BS3342+BN3345*BT3345+BO3345*BS3345)</f>
        <v>0</v>
      </c>
      <c r="CA3345" s="50">
        <f t="shared" ref="CA3345" si="32296">(180/PI())*ATAN(-1*(BW3342+BW3345)/(BV3342+BV3345))</f>
        <v>20.778516926661865</v>
      </c>
      <c r="CC3345" s="137">
        <f t="shared" ref="CC3345" si="32297">20*LOG(((1-(10^(CA3342/20)^2)*(1-((1-CC3342)/(1+CC3342))^2))^0.5))</f>
        <v>-32.047190185340348</v>
      </c>
      <c r="CD3345" s="9"/>
      <c r="CE3345" s="38"/>
      <c r="CF3345" s="38"/>
      <c r="CG3345" s="38"/>
      <c r="CH3345" s="38"/>
    </row>
    <row r="3346" spans="2:91" ht="18.600000000000001" customHeight="1">
      <c r="CC3346" s="42"/>
    </row>
    <row r="3347" spans="2:91" ht="18.600000000000001" customHeight="1" thickBot="1">
      <c r="E3347" s="22" t="s">
        <v>4</v>
      </c>
      <c r="J3347" s="22" t="s">
        <v>5</v>
      </c>
      <c r="O3347" s="22" t="s">
        <v>6</v>
      </c>
      <c r="T3347" s="22" t="s">
        <v>7</v>
      </c>
      <c r="Y3347" s="22" t="s">
        <v>8</v>
      </c>
      <c r="AD3347" s="22" t="s">
        <v>65</v>
      </c>
      <c r="AI3347" s="22" t="s">
        <v>9</v>
      </c>
      <c r="AN3347" s="22" t="s">
        <v>66</v>
      </c>
      <c r="AS3347" s="22" t="s">
        <v>51</v>
      </c>
      <c r="AX3347" s="22" t="s">
        <v>67</v>
      </c>
      <c r="BC3347" s="22" t="s">
        <v>52</v>
      </c>
      <c r="BH3347" s="22" t="s">
        <v>68</v>
      </c>
      <c r="BM3347" s="22" t="s">
        <v>63</v>
      </c>
      <c r="BQ3347" s="23" t="s">
        <v>69</v>
      </c>
      <c r="BR3347" s="23"/>
      <c r="BS3347" s="24"/>
      <c r="BT3347" s="24"/>
      <c r="BU3347" s="24"/>
      <c r="BW3347" s="22" t="s">
        <v>64</v>
      </c>
    </row>
    <row r="3348" spans="2:91" ht="18.600000000000001" customHeight="1" thickBot="1">
      <c r="D3348" s="249" t="s">
        <v>103</v>
      </c>
      <c r="E3348" s="250"/>
      <c r="F3348" s="251" t="s">
        <v>104</v>
      </c>
      <c r="G3348" s="252"/>
      <c r="H3348" s="229"/>
      <c r="I3348" s="253" t="s">
        <v>11</v>
      </c>
      <c r="J3348" s="254"/>
      <c r="K3348" s="255" t="s">
        <v>12</v>
      </c>
      <c r="L3348" s="256"/>
      <c r="M3348" s="24"/>
      <c r="N3348" s="253" t="s">
        <v>105</v>
      </c>
      <c r="O3348" s="254"/>
      <c r="P3348" s="255" t="s">
        <v>106</v>
      </c>
      <c r="Q3348" s="256"/>
      <c r="R3348" s="24"/>
      <c r="S3348" s="249" t="s">
        <v>107</v>
      </c>
      <c r="T3348" s="250"/>
      <c r="U3348" s="251" t="s">
        <v>108</v>
      </c>
      <c r="V3348" s="252"/>
      <c r="W3348" s="8"/>
      <c r="X3348" s="253" t="s">
        <v>109</v>
      </c>
      <c r="Y3348" s="254"/>
      <c r="Z3348" s="255" t="s">
        <v>110</v>
      </c>
      <c r="AA3348" s="256"/>
      <c r="AB3348" s="8"/>
      <c r="AC3348" s="253" t="s">
        <v>111</v>
      </c>
      <c r="AD3348" s="254"/>
      <c r="AE3348" s="255" t="s">
        <v>14</v>
      </c>
      <c r="AF3348" s="256"/>
      <c r="AG3348" s="8"/>
      <c r="AH3348" s="253" t="s">
        <v>112</v>
      </c>
      <c r="AI3348" s="254"/>
      <c r="AJ3348" s="255" t="s">
        <v>113</v>
      </c>
      <c r="AK3348" s="256"/>
      <c r="AL3348" s="8"/>
      <c r="AM3348" s="249" t="s">
        <v>114</v>
      </c>
      <c r="AN3348" s="250"/>
      <c r="AO3348" s="251" t="s">
        <v>115</v>
      </c>
      <c r="AP3348" s="252"/>
      <c r="AQ3348" s="24"/>
      <c r="AR3348" s="253" t="s">
        <v>116</v>
      </c>
      <c r="AS3348" s="254"/>
      <c r="AT3348" s="255" t="s">
        <v>13</v>
      </c>
      <c r="AU3348" s="256"/>
      <c r="AV3348" s="4"/>
      <c r="AW3348" s="253" t="s">
        <v>117</v>
      </c>
      <c r="AX3348" s="254"/>
      <c r="AY3348" s="255" t="s">
        <v>118</v>
      </c>
      <c r="AZ3348" s="256"/>
      <c r="BA3348" s="8"/>
      <c r="BB3348" s="253" t="s">
        <v>119</v>
      </c>
      <c r="BC3348" s="254"/>
      <c r="BD3348" s="255" t="s">
        <v>120</v>
      </c>
      <c r="BE3348" s="256"/>
      <c r="BF3348" s="4"/>
      <c r="BG3348" s="249" t="s">
        <v>121</v>
      </c>
      <c r="BH3348" s="250"/>
      <c r="BI3348" s="251" t="s">
        <v>122</v>
      </c>
      <c r="BJ3348" s="252"/>
      <c r="BK3348" s="4"/>
      <c r="BL3348" s="253" t="s">
        <v>123</v>
      </c>
      <c r="BM3348" s="254"/>
      <c r="BN3348" s="255" t="s">
        <v>124</v>
      </c>
      <c r="BO3348" s="256"/>
      <c r="BP3348" s="4"/>
      <c r="BQ3348" s="253" t="s">
        <v>125</v>
      </c>
      <c r="BR3348" s="254"/>
      <c r="BS3348" s="255" t="s">
        <v>126</v>
      </c>
      <c r="BT3348" s="256"/>
      <c r="BU3348" s="8"/>
      <c r="BV3348" s="253" t="s">
        <v>127</v>
      </c>
      <c r="BW3348" s="254"/>
      <c r="BX3348" s="255" t="s">
        <v>128</v>
      </c>
      <c r="BY3348" s="256"/>
      <c r="CA3348" s="27" t="s">
        <v>15</v>
      </c>
      <c r="CC3348" s="133" t="s">
        <v>70</v>
      </c>
      <c r="CD3348" s="9"/>
      <c r="CE3348" s="38"/>
      <c r="CF3348" s="38"/>
      <c r="CG3348" s="38"/>
      <c r="CH3348" s="38"/>
    </row>
    <row r="3349" spans="2:91" ht="18.600000000000001" customHeight="1" thickTop="1" thickBot="1">
      <c r="B3349" s="129">
        <v>9.0800000000000107</v>
      </c>
      <c r="D3349" s="29">
        <v>1</v>
      </c>
      <c r="E3349" s="30">
        <v>0</v>
      </c>
      <c r="F3349" s="31">
        <v>0</v>
      </c>
      <c r="G3349" s="32">
        <f t="shared" ref="G3349:G3412" si="32298">-1/($E$8*$B3349)</f>
        <v>-7.2596916299559389E-2</v>
      </c>
      <c r="I3349" s="29">
        <v>1</v>
      </c>
      <c r="J3349" s="33">
        <v>0</v>
      </c>
      <c r="K3349" s="31">
        <v>0</v>
      </c>
      <c r="L3349" s="32">
        <v>0</v>
      </c>
      <c r="N3349" s="29">
        <f t="shared" ref="N3349" si="32299">D3349*I3349+F3349*I3352-E3349*J3349-G3349*J3352</f>
        <v>0.99014368502199768</v>
      </c>
      <c r="O3349" s="33">
        <f t="shared" ref="O3349" si="32300">(D3349*J3349+E3349*I3349+F3349*J3352+G3349*I3352)</f>
        <v>0</v>
      </c>
      <c r="P3349" s="31">
        <f t="shared" ref="P3349" si="32301">D3349*K3349+F3349*K3352-E3349*L3349-G3349*L3352</f>
        <v>0</v>
      </c>
      <c r="Q3349" s="32">
        <f t="shared" ref="Q3349" si="32302">(D3349*L3349+E3349*K3349+F3349*L3352+G3349*K3352)</f>
        <v>-7.2596916299559389E-2</v>
      </c>
      <c r="S3349" s="29">
        <v>1</v>
      </c>
      <c r="T3349" s="30">
        <v>0</v>
      </c>
      <c r="U3349" s="31">
        <v>0</v>
      </c>
      <c r="V3349" s="32">
        <f t="shared" ref="V3349:V3412" si="32303">-1/($T$8*$B3349)</f>
        <v>-0.14103193832599104</v>
      </c>
      <c r="X3349" s="29">
        <f t="shared" ref="X3349" si="32304">N3349*S3349+P3349*S3352-O3349*T3349-Q3349*T3352</f>
        <v>0.99014368502199768</v>
      </c>
      <c r="Y3349" s="33">
        <f t="shared" ref="Y3349" si="32305">(N3349*T3349+O3349*S3349+P3349*T3352+Q3349*S3352)</f>
        <v>0</v>
      </c>
      <c r="Z3349" s="31">
        <f t="shared" ref="Z3349" si="32306">N3349*U3349+P3349*U3352-O3349*V3349-Q3349*V3352</f>
        <v>0</v>
      </c>
      <c r="AA3349" s="32">
        <f t="shared" ref="AA3349" si="32307">(N3349*V3349+O3349*U3349+P3349*V3352+Q3349*U3352)</f>
        <v>-0.21223879941945126</v>
      </c>
      <c r="AB3349" s="8"/>
      <c r="AC3349" s="29">
        <v>1</v>
      </c>
      <c r="AD3349" s="33">
        <v>0</v>
      </c>
      <c r="AE3349" s="31">
        <v>0</v>
      </c>
      <c r="AF3349" s="32">
        <v>0</v>
      </c>
      <c r="AH3349" s="29">
        <f t="shared" ref="AH3349" si="32308">X3349*AC3349+Z3349*AC3352-Y3349*AD3349-AA3349*AD3352</f>
        <v>0.96773126143866806</v>
      </c>
      <c r="AI3349" s="33">
        <f t="shared" ref="AI3349" si="32309">(X3349*AD3349+Y3349*AC3349+Z3349*AD3352+AA3349*AC3352)</f>
        <v>0</v>
      </c>
      <c r="AJ3349" s="31">
        <f t="shared" ref="AJ3349" si="32310">X3349*AE3349+Z3349*AE3352-Y3349*AF3349-AA3349*AF3352</f>
        <v>0</v>
      </c>
      <c r="AK3349" s="32">
        <f t="shared" ref="AK3349" si="32311">(X3349*AF3349+Y3349*AE3349+Z3349*AF3352+AA3349*AE3352)</f>
        <v>-0.21223879941945126</v>
      </c>
      <c r="AL3349" s="8"/>
      <c r="AM3349" s="29">
        <v>1</v>
      </c>
      <c r="AN3349" s="30">
        <v>0</v>
      </c>
      <c r="AO3349" s="31">
        <v>0</v>
      </c>
      <c r="AP3349" s="32">
        <f t="shared" ref="AP3349:AP3412" si="32312">-1/($AN$8*$B3349)</f>
        <v>-0.12753634361233465</v>
      </c>
      <c r="AR3349" s="29">
        <f t="shared" ref="AR3349" si="32313">AH3349*AM3349+AJ3349*AM3352-AI3349*AN3349-AK3349*AN3352</f>
        <v>0.96773126143866806</v>
      </c>
      <c r="AS3349" s="33">
        <f t="shared" ref="AS3349" si="32314">(AH3349*AN3349+AI3349*AM3349+AJ3349*AN3352+AK3349*AM3352)</f>
        <v>0</v>
      </c>
      <c r="AT3349" s="31">
        <f t="shared" ref="AT3349" si="32315">AH3349*AO3349+AJ3349*AO3352-AI3349*AP3349-AK3349*AP3352</f>
        <v>0</v>
      </c>
      <c r="AU3349" s="32">
        <f t="shared" ref="AU3349" si="32316">(AH3349*AP3349+AI3349*AO3349+AJ3349*AP3352+AK3349*AO3352)</f>
        <v>-0.3356597061026913</v>
      </c>
      <c r="AV3349" s="8"/>
      <c r="AW3349" s="29">
        <v>1</v>
      </c>
      <c r="AX3349" s="33">
        <v>0</v>
      </c>
      <c r="AY3349" s="31">
        <v>0</v>
      </c>
      <c r="AZ3349" s="32">
        <v>0</v>
      </c>
      <c r="BB3349" s="29">
        <f t="shared" ref="BB3349" si="32317">AR3349*AW3349+AT3349*AW3352-AS3349*AX3349-AU3349*AX3352</f>
        <v>0.93550158079955958</v>
      </c>
      <c r="BC3349" s="33">
        <f t="shared" ref="BC3349" si="32318">(AR3349*AX3349+AS3349*AW3349+AT3349*AX3352+AU3349*AW3352)</f>
        <v>0</v>
      </c>
      <c r="BD3349" s="31">
        <f t="shared" ref="BD3349" si="32319">AR3349*AY3349+AT3349*AY3352-AS3349*AZ3349-AU3349*AZ3352</f>
        <v>0</v>
      </c>
      <c r="BE3349" s="32">
        <f t="shared" ref="BE3349" si="32320">(AR3349*AZ3349+AS3349*AY3349+AT3349*AZ3352+AU3349*AY3352)</f>
        <v>-0.3356597061026913</v>
      </c>
      <c r="BF3349" s="8"/>
      <c r="BG3349" s="29">
        <v>1</v>
      </c>
      <c r="BH3349" s="30">
        <v>0</v>
      </c>
      <c r="BI3349" s="31">
        <v>0</v>
      </c>
      <c r="BJ3349" s="32">
        <f t="shared" ref="BJ3349:BJ3412" si="32321">-1/($BH$8*$B3349)</f>
        <v>-4.4844713656387612E-2</v>
      </c>
      <c r="BL3349" s="29">
        <f t="shared" ref="BL3349" si="32322">BB3349*BG3349+BD3349*BG3352-BC3349*BH3349-BE3349*BH3352</f>
        <v>0.93550158079955958</v>
      </c>
      <c r="BM3349" s="33">
        <f t="shared" ref="BM3349" si="32323">(BB3349*BH3349+BC3349*BG3349+BD3349*BH3352+BE3349*BG3352)</f>
        <v>0</v>
      </c>
      <c r="BN3349" s="31">
        <f t="shared" ref="BN3349" si="32324">BB3349*BI3349+BD3349*BI3352-BC3349*BJ3349-BE3349*BJ3352</f>
        <v>0</v>
      </c>
      <c r="BO3349" s="32">
        <f t="shared" ref="BO3349" si="32325">(BB3349*BJ3349+BC3349*BI3349+BD3349*BJ3352+BE3349*BI3352)</f>
        <v>-0.3776120066187455</v>
      </c>
      <c r="BP3349" s="8"/>
      <c r="BQ3349" s="34">
        <v>1</v>
      </c>
      <c r="BR3349" s="35">
        <v>0</v>
      </c>
      <c r="BS3349" s="11">
        <v>0</v>
      </c>
      <c r="BT3349" s="36">
        <v>0</v>
      </c>
      <c r="BV3349" s="29">
        <f t="shared" ref="BV3349" si="32326">BL3349*BQ3349+BN3349*BQ3352-BM3349*BR3349-BO3349*BR3352</f>
        <v>0.93550158079955958</v>
      </c>
      <c r="BW3349" s="33">
        <f t="shared" ref="BW3349" si="32327">(BL3349*BR3349+BM3349*BQ3349+BN3349*BR3352+BO3349*BQ3352)</f>
        <v>-0.3776120066187455</v>
      </c>
      <c r="BX3349" s="31">
        <f t="shared" ref="BX3349" si="32328">BL3349*BS3349+BN3349*BS3352-BM3349*BT3349-BO3349*BT3352</f>
        <v>0</v>
      </c>
      <c r="BY3349" s="32">
        <f t="shared" ref="BY3349" si="32329">(BL3349*BT3349+BM3349*BS3349+BN3349*BT3352+BO3349*BS3352)</f>
        <v>-0.3776120066187455</v>
      </c>
      <c r="CA3349" s="37">
        <f t="shared" ref="CA3349" si="32330">20*LOG(((1+$BR$8)/$BR$8)/((BV3349+BV3352)^2+(BW3349+BW3352)^2)^0.5)</f>
        <v>-2.399453408697808E-3</v>
      </c>
      <c r="CC3349" s="134">
        <f t="shared" ref="CC3349" si="32331">((BV3349^2+BW3349^2)^0.5)/((BV3352^2+BW3352^2)^0.5)</f>
        <v>1.0167709726541621</v>
      </c>
      <c r="CD3349" s="9"/>
      <c r="CE3349" s="38"/>
      <c r="CF3349" s="38"/>
      <c r="CG3349" s="38"/>
      <c r="CH3349" s="38"/>
      <c r="CM3349" s="129">
        <v>9.0600000000000094</v>
      </c>
    </row>
    <row r="3350" spans="2:91" ht="18.600000000000001" customHeight="1" thickBot="1">
      <c r="D3350" s="39"/>
      <c r="G3350" s="40"/>
      <c r="I3350" s="39"/>
      <c r="L3350" s="40"/>
      <c r="N3350" s="39"/>
      <c r="Q3350" s="40"/>
      <c r="S3350" s="39"/>
      <c r="V3350" s="40"/>
      <c r="X3350" s="39"/>
      <c r="AA3350" s="40"/>
      <c r="AC3350" s="39"/>
      <c r="AF3350" s="40"/>
      <c r="AH3350" s="39"/>
      <c r="AK3350" s="40"/>
      <c r="AM3350" s="39"/>
      <c r="AP3350" s="40"/>
      <c r="AR3350" s="39"/>
      <c r="AU3350" s="40"/>
      <c r="AW3350" s="39"/>
      <c r="AZ3350" s="40"/>
      <c r="BB3350" s="39"/>
      <c r="BE3350" s="40"/>
      <c r="BG3350" s="39"/>
      <c r="BJ3350" s="40"/>
      <c r="BL3350" s="39"/>
      <c r="BO3350" s="40"/>
      <c r="BQ3350" s="34"/>
      <c r="BR3350" s="11"/>
      <c r="BS3350" s="11"/>
      <c r="BT3350" s="41"/>
      <c r="BV3350" s="39"/>
      <c r="BY3350" s="40"/>
      <c r="CC3350" s="135"/>
      <c r="CD3350" s="9"/>
      <c r="CE3350" s="38"/>
      <c r="CF3350" s="38"/>
      <c r="CG3350" s="38"/>
      <c r="CH3350" s="38"/>
    </row>
    <row r="3351" spans="2:91" ht="18.600000000000001" customHeight="1" thickBot="1">
      <c r="D3351" s="258" t="s">
        <v>129</v>
      </c>
      <c r="E3351" s="259"/>
      <c r="F3351" s="260" t="s">
        <v>130</v>
      </c>
      <c r="G3351" s="261"/>
      <c r="H3351" s="229"/>
      <c r="I3351" s="258" t="s">
        <v>131</v>
      </c>
      <c r="J3351" s="259"/>
      <c r="K3351" s="260" t="s">
        <v>132</v>
      </c>
      <c r="L3351" s="261"/>
      <c r="N3351" s="253" t="s">
        <v>133</v>
      </c>
      <c r="O3351" s="254"/>
      <c r="P3351" s="255" t="s">
        <v>134</v>
      </c>
      <c r="Q3351" s="256"/>
      <c r="S3351" s="258" t="s">
        <v>135</v>
      </c>
      <c r="T3351" s="259"/>
      <c r="U3351" s="260" t="s">
        <v>136</v>
      </c>
      <c r="V3351" s="261"/>
      <c r="W3351" s="8"/>
      <c r="X3351" s="253" t="s">
        <v>137</v>
      </c>
      <c r="Y3351" s="254"/>
      <c r="Z3351" s="255" t="s">
        <v>138</v>
      </c>
      <c r="AA3351" s="256"/>
      <c r="AB3351" s="8"/>
      <c r="AC3351" s="258" t="s">
        <v>139</v>
      </c>
      <c r="AD3351" s="259"/>
      <c r="AE3351" s="260" t="s">
        <v>140</v>
      </c>
      <c r="AF3351" s="261"/>
      <c r="AG3351" s="8"/>
      <c r="AH3351" s="253" t="s">
        <v>141</v>
      </c>
      <c r="AI3351" s="254"/>
      <c r="AJ3351" s="255" t="s">
        <v>142</v>
      </c>
      <c r="AK3351" s="256"/>
      <c r="AL3351" s="8"/>
      <c r="AM3351" s="258" t="s">
        <v>143</v>
      </c>
      <c r="AN3351" s="259"/>
      <c r="AO3351" s="260" t="s">
        <v>144</v>
      </c>
      <c r="AP3351" s="261"/>
      <c r="AR3351" s="253" t="s">
        <v>145</v>
      </c>
      <c r="AS3351" s="254"/>
      <c r="AT3351" s="255" t="s">
        <v>146</v>
      </c>
      <c r="AU3351" s="256"/>
      <c r="AV3351" s="4"/>
      <c r="AW3351" s="258" t="s">
        <v>147</v>
      </c>
      <c r="AX3351" s="259"/>
      <c r="AY3351" s="260" t="s">
        <v>148</v>
      </c>
      <c r="AZ3351" s="261"/>
      <c r="BA3351" s="8"/>
      <c r="BB3351" s="253" t="s">
        <v>149</v>
      </c>
      <c r="BC3351" s="254"/>
      <c r="BD3351" s="255" t="s">
        <v>150</v>
      </c>
      <c r="BE3351" s="256"/>
      <c r="BF3351" s="4"/>
      <c r="BG3351" s="258" t="s">
        <v>151</v>
      </c>
      <c r="BH3351" s="259"/>
      <c r="BI3351" s="260" t="s">
        <v>152</v>
      </c>
      <c r="BJ3351" s="261"/>
      <c r="BK3351" s="4"/>
      <c r="BL3351" s="253" t="s">
        <v>153</v>
      </c>
      <c r="BM3351" s="254"/>
      <c r="BN3351" s="255" t="s">
        <v>154</v>
      </c>
      <c r="BO3351" s="256"/>
      <c r="BP3351" s="4"/>
      <c r="BQ3351" s="258" t="s">
        <v>155</v>
      </c>
      <c r="BR3351" s="259"/>
      <c r="BS3351" s="260" t="s">
        <v>156</v>
      </c>
      <c r="BT3351" s="261"/>
      <c r="BU3351" s="8"/>
      <c r="BV3351" s="253" t="s">
        <v>157</v>
      </c>
      <c r="BW3351" s="254"/>
      <c r="BX3351" s="255" t="s">
        <v>158</v>
      </c>
      <c r="BY3351" s="256"/>
      <c r="CA3351" s="46" t="s">
        <v>16</v>
      </c>
      <c r="CC3351" s="136" t="s">
        <v>71</v>
      </c>
      <c r="CD3351" s="9"/>
      <c r="CE3351" s="38"/>
      <c r="CF3351" s="38"/>
      <c r="CG3351" s="38"/>
      <c r="CH3351" s="38"/>
    </row>
    <row r="3352" spans="2:91" ht="18.600000000000001" customHeight="1" thickTop="1" thickBot="1">
      <c r="D3352" s="29">
        <v>0</v>
      </c>
      <c r="E3352" s="33">
        <v>0</v>
      </c>
      <c r="F3352" s="31">
        <v>1</v>
      </c>
      <c r="G3352" s="32">
        <v>0</v>
      </c>
      <c r="I3352" s="29">
        <v>0</v>
      </c>
      <c r="J3352" s="33">
        <f t="shared" ref="J3352" si="32332">IF(0=(1-$J$8*$K$8*$B3349^2),10^14,$B3349*$J$8/(1-$J$8*$K$8*$B3349^2))</f>
        <v>-0.13576768105868009</v>
      </c>
      <c r="K3352" s="31">
        <v>1</v>
      </c>
      <c r="L3352" s="32">
        <v>0</v>
      </c>
      <c r="N3352" s="29">
        <f t="shared" ref="N3352" si="32333">D3352*I3349+F3352*I3352-E3352*J3349-G3352*J3352</f>
        <v>0</v>
      </c>
      <c r="O3352" s="33">
        <f t="shared" ref="O3352" si="32334">(D3352*J3349+E3352*I3349+F3352*J3352+G3352*I3352)</f>
        <v>-0.13576768105868009</v>
      </c>
      <c r="P3352" s="31">
        <f t="shared" ref="P3352" si="32335">D3352*K3349+F3352*K3352-E3352*L3349-G3352*L3352</f>
        <v>1</v>
      </c>
      <c r="Q3352" s="32">
        <f t="shared" ref="Q3352" si="32336">(D3352*L3349+E3352*K3349+F3352*L3352+G3352*K3352)</f>
        <v>0</v>
      </c>
      <c r="S3352" s="29">
        <v>0</v>
      </c>
      <c r="T3352" s="33">
        <v>0</v>
      </c>
      <c r="U3352" s="31">
        <v>1</v>
      </c>
      <c r="V3352" s="32">
        <v>0</v>
      </c>
      <c r="X3352" s="29">
        <f t="shared" ref="X3352" si="32337">N3352*S3349+P3352*S3352-O3352*T3349-Q3352*T3352</f>
        <v>0</v>
      </c>
      <c r="Y3352" s="33">
        <f t="shared" ref="Y3352" si="32338">(N3352*T3349+O3352*S3349+P3352*T3352+Q3352*S3352)</f>
        <v>-0.13576768105868009</v>
      </c>
      <c r="Z3352" s="31">
        <f t="shared" ref="Z3352" si="32339">N3352*U3349+P3352*U3352-O3352*V3349-Q3352*V3352</f>
        <v>0.9808524207782694</v>
      </c>
      <c r="AA3352" s="32">
        <f t="shared" ref="AA3352" si="32340">(N3352*V3349+O3352*U3349+P3352*V3352+Q3352*U3352)</f>
        <v>0</v>
      </c>
      <c r="AB3352" s="8"/>
      <c r="AC3352" s="29">
        <v>0</v>
      </c>
      <c r="AD3352" s="33">
        <f t="shared" ref="AD3352" si="32341">IF(0=(1-$AD$8*$AE$8*$B3349^2),10^14,$B3349*$AD$8/(1-$AD$8*$AE$8*$B3349^2))</f>
        <v>-0.10560002998808674</v>
      </c>
      <c r="AE3352" s="31">
        <v>1</v>
      </c>
      <c r="AF3352" s="32">
        <v>0</v>
      </c>
      <c r="AH3352" s="29">
        <f t="shared" ref="AH3352" si="32342">X3352*AC3349+Z3352*AC3352-Y3352*AD3349-AA3352*AD3352</f>
        <v>0</v>
      </c>
      <c r="AI3352" s="33">
        <f t="shared" ref="AI3352" si="32343">(X3352*AD3349+Y3352*AC3349+Z3352*AD3352+AA3352*AC3352)</f>
        <v>-0.23934572610675281</v>
      </c>
      <c r="AJ3352" s="31">
        <f t="shared" ref="AJ3352" si="32344">X3352*AE3349+Z3352*AE3352-Y3352*AF3349-AA3352*AF3352</f>
        <v>0.9808524207782694</v>
      </c>
      <c r="AK3352" s="32">
        <f t="shared" ref="AK3352" si="32345">(X3352*AF3349+Y3352*AE3349+Z3352*AF3352+AA3352*AE3352)</f>
        <v>0</v>
      </c>
      <c r="AL3352" s="8"/>
      <c r="AM3352" s="29">
        <v>0</v>
      </c>
      <c r="AN3352" s="33">
        <v>0</v>
      </c>
      <c r="AO3352" s="31">
        <v>1</v>
      </c>
      <c r="AP3352" s="32">
        <v>0</v>
      </c>
      <c r="AR3352" s="29">
        <f t="shared" ref="AR3352" si="32346">AH3352*AM3349+AJ3352*AM3352-AI3352*AN3349-AK3352*AN3352</f>
        <v>0</v>
      </c>
      <c r="AS3352" s="33">
        <f t="shared" ref="AS3352" si="32347">(AH3352*AN3349+AI3352*AM3349+AJ3352*AN3352+AK3352*AM3352)</f>
        <v>-0.23934572610675281</v>
      </c>
      <c r="AT3352" s="31">
        <f t="shared" ref="AT3352" si="32348">AH3352*AO3349+AJ3352*AO3352-AI3352*AP3349-AK3352*AP3352</f>
        <v>0.9503271420113748</v>
      </c>
      <c r="AU3352" s="32">
        <f t="shared" ref="AU3352" si="32349">(AH3352*AP3349+AI3352*AO3349+AJ3352*AP3352+AK3352*AO3352)</f>
        <v>0</v>
      </c>
      <c r="AV3352" s="8"/>
      <c r="AW3352" s="29">
        <v>0</v>
      </c>
      <c r="AX3352" s="33">
        <f t="shared" ref="AX3352" si="32350">IF(0=(1-$AX$8*$AY$8*$B3349^2),10^14,$B3349*$AX$8/(1-$AX$8*$AY$8*$B3349^2))</f>
        <v>-9.6018914552848111E-2</v>
      </c>
      <c r="AY3352" s="31">
        <v>1</v>
      </c>
      <c r="AZ3352" s="32">
        <v>0</v>
      </c>
      <c r="BB3352" s="29">
        <f t="shared" ref="BB3352" si="32351">AR3352*AW3349+AT3352*AW3352-AS3352*AX3349-AU3352*AX3352</f>
        <v>0</v>
      </c>
      <c r="BC3352" s="33">
        <f t="shared" ref="BC3352" si="32352">(AR3352*AX3349+AS3352*AW3349+AT3352*AX3352+AU3352*AW3352)</f>
        <v>-0.33059510675279535</v>
      </c>
      <c r="BD3352" s="31">
        <f t="shared" ref="BD3352" si="32353">AR3352*AY3349+AT3352*AY3352-AS3352*AZ3349-AU3352*AZ3352</f>
        <v>0.9503271420113748</v>
      </c>
      <c r="BE3352" s="32">
        <f t="shared" ref="BE3352" si="32354">(AR3352*AZ3349+AS3352*AY3349+AT3352*AZ3352+AU3352*AY3352)</f>
        <v>0</v>
      </c>
      <c r="BF3352" s="8"/>
      <c r="BG3352" s="29">
        <v>0</v>
      </c>
      <c r="BH3352" s="33">
        <v>0</v>
      </c>
      <c r="BI3352" s="31">
        <v>1</v>
      </c>
      <c r="BJ3352" s="32">
        <v>0</v>
      </c>
      <c r="BL3352" s="29">
        <f t="shared" ref="BL3352" si="32355">BB3352*BG3349+BD3352*BG3352-BC3352*BH3349-BE3352*BH3352</f>
        <v>0</v>
      </c>
      <c r="BM3352" s="33">
        <f t="shared" ref="BM3352" si="32356">(BB3352*BH3349+BC3352*BG3349+BD3352*BH3352+BE3352*BG3352)</f>
        <v>-0.33059510675279535</v>
      </c>
      <c r="BN3352" s="31">
        <f t="shared" ref="BN3352" si="32357">BB3352*BI3349+BD3352*BI3352-BC3352*BJ3349-BE3352*BJ3352</f>
        <v>0.93550169911284276</v>
      </c>
      <c r="BO3352" s="32">
        <f t="shared" ref="BO3352" si="32358">(BB3352*BJ3349+BC3352*BI3349+BD3352*BJ3352+BE3352*BI3352)</f>
        <v>0</v>
      </c>
      <c r="BP3352" s="8"/>
      <c r="BQ3352" s="19">
        <f t="shared" ref="BQ3352:BQ3415" si="32359">1/$BR$8</f>
        <v>1</v>
      </c>
      <c r="BR3352" s="47">
        <v>0</v>
      </c>
      <c r="BS3352" s="48">
        <v>1</v>
      </c>
      <c r="BT3352" s="49">
        <v>0</v>
      </c>
      <c r="BV3352" s="29">
        <f t="shared" ref="BV3352" si="32360">BL3352*BQ3349+BN3352*BQ3352-BM3352*BR3349-BO3352*BR3352</f>
        <v>0.93550169911284276</v>
      </c>
      <c r="BW3352" s="33">
        <f t="shared" ref="BW3352" si="32361">(BL3352*BR3349+BM3352*BQ3349+BN3352*BR3352+BO3352*BQ3352)</f>
        <v>-0.33059510675279535</v>
      </c>
      <c r="BX3352" s="31">
        <f t="shared" ref="BX3352" si="32362">BL3352*BS3349+BN3352*BS3352-BM3352*BT3349-BO3352*BT3352</f>
        <v>0.93550169911284276</v>
      </c>
      <c r="BY3352" s="32">
        <f t="shared" ref="BY3352" si="32363">(BL3352*BT3349+BM3352*BS3349+BN3352*BT3352+BO3352*BS3352)</f>
        <v>0</v>
      </c>
      <c r="CA3352" s="50">
        <f t="shared" ref="CA3352" si="32364">(180/PI())*ATAN(-1*(BW3349+BW3352)/(BV3349+BV3352))</f>
        <v>20.732521403469008</v>
      </c>
      <c r="CC3352" s="137">
        <f t="shared" ref="CC3352" si="32365">20*LOG(((1-(10^(CA3349/20)^2)*(1-((1-CC3349)/(1+CC3349))^2))^0.5))</f>
        <v>-32.065899301668168</v>
      </c>
      <c r="CD3352" s="9"/>
      <c r="CE3352" s="38"/>
      <c r="CF3352" s="38"/>
      <c r="CG3352" s="38"/>
      <c r="CH3352" s="38"/>
    </row>
    <row r="3353" spans="2:91" ht="18.600000000000001" customHeight="1">
      <c r="CC3353" s="42"/>
    </row>
    <row r="3354" spans="2:91" ht="18.600000000000001" customHeight="1" thickBot="1">
      <c r="E3354" s="22" t="s">
        <v>4</v>
      </c>
      <c r="J3354" s="22" t="s">
        <v>5</v>
      </c>
      <c r="O3354" s="22" t="s">
        <v>6</v>
      </c>
      <c r="T3354" s="22" t="s">
        <v>7</v>
      </c>
      <c r="Y3354" s="22" t="s">
        <v>8</v>
      </c>
      <c r="AD3354" s="22" t="s">
        <v>65</v>
      </c>
      <c r="AI3354" s="22" t="s">
        <v>9</v>
      </c>
      <c r="AN3354" s="22" t="s">
        <v>66</v>
      </c>
      <c r="AS3354" s="22" t="s">
        <v>51</v>
      </c>
      <c r="AX3354" s="22" t="s">
        <v>67</v>
      </c>
      <c r="BC3354" s="22" t="s">
        <v>52</v>
      </c>
      <c r="BH3354" s="22" t="s">
        <v>68</v>
      </c>
      <c r="BM3354" s="22" t="s">
        <v>63</v>
      </c>
      <c r="BQ3354" s="23" t="s">
        <v>69</v>
      </c>
      <c r="BR3354" s="23"/>
      <c r="BS3354" s="24"/>
      <c r="BT3354" s="24"/>
      <c r="BU3354" s="24"/>
      <c r="BW3354" s="22" t="s">
        <v>64</v>
      </c>
    </row>
    <row r="3355" spans="2:91" ht="18.600000000000001" customHeight="1" thickBot="1">
      <c r="D3355" s="249" t="s">
        <v>103</v>
      </c>
      <c r="E3355" s="250"/>
      <c r="F3355" s="251" t="s">
        <v>104</v>
      </c>
      <c r="G3355" s="252"/>
      <c r="H3355" s="229"/>
      <c r="I3355" s="253" t="s">
        <v>11</v>
      </c>
      <c r="J3355" s="254"/>
      <c r="K3355" s="255" t="s">
        <v>12</v>
      </c>
      <c r="L3355" s="256"/>
      <c r="M3355" s="24"/>
      <c r="N3355" s="253" t="s">
        <v>105</v>
      </c>
      <c r="O3355" s="254"/>
      <c r="P3355" s="255" t="s">
        <v>106</v>
      </c>
      <c r="Q3355" s="256"/>
      <c r="R3355" s="24"/>
      <c r="S3355" s="249" t="s">
        <v>107</v>
      </c>
      <c r="T3355" s="250"/>
      <c r="U3355" s="251" t="s">
        <v>108</v>
      </c>
      <c r="V3355" s="252"/>
      <c r="W3355" s="8"/>
      <c r="X3355" s="253" t="s">
        <v>109</v>
      </c>
      <c r="Y3355" s="254"/>
      <c r="Z3355" s="255" t="s">
        <v>110</v>
      </c>
      <c r="AA3355" s="256"/>
      <c r="AB3355" s="8"/>
      <c r="AC3355" s="253" t="s">
        <v>111</v>
      </c>
      <c r="AD3355" s="254"/>
      <c r="AE3355" s="255" t="s">
        <v>14</v>
      </c>
      <c r="AF3355" s="256"/>
      <c r="AG3355" s="8"/>
      <c r="AH3355" s="253" t="s">
        <v>112</v>
      </c>
      <c r="AI3355" s="254"/>
      <c r="AJ3355" s="255" t="s">
        <v>113</v>
      </c>
      <c r="AK3355" s="256"/>
      <c r="AL3355" s="8"/>
      <c r="AM3355" s="249" t="s">
        <v>114</v>
      </c>
      <c r="AN3355" s="250"/>
      <c r="AO3355" s="251" t="s">
        <v>115</v>
      </c>
      <c r="AP3355" s="252"/>
      <c r="AQ3355" s="24"/>
      <c r="AR3355" s="253" t="s">
        <v>116</v>
      </c>
      <c r="AS3355" s="254"/>
      <c r="AT3355" s="255" t="s">
        <v>13</v>
      </c>
      <c r="AU3355" s="256"/>
      <c r="AV3355" s="4"/>
      <c r="AW3355" s="253" t="s">
        <v>117</v>
      </c>
      <c r="AX3355" s="254"/>
      <c r="AY3355" s="255" t="s">
        <v>118</v>
      </c>
      <c r="AZ3355" s="256"/>
      <c r="BA3355" s="8"/>
      <c r="BB3355" s="253" t="s">
        <v>119</v>
      </c>
      <c r="BC3355" s="254"/>
      <c r="BD3355" s="255" t="s">
        <v>120</v>
      </c>
      <c r="BE3355" s="256"/>
      <c r="BF3355" s="4"/>
      <c r="BG3355" s="249" t="s">
        <v>121</v>
      </c>
      <c r="BH3355" s="250"/>
      <c r="BI3355" s="251" t="s">
        <v>122</v>
      </c>
      <c r="BJ3355" s="252"/>
      <c r="BK3355" s="4"/>
      <c r="BL3355" s="253" t="s">
        <v>123</v>
      </c>
      <c r="BM3355" s="254"/>
      <c r="BN3355" s="255" t="s">
        <v>124</v>
      </c>
      <c r="BO3355" s="256"/>
      <c r="BP3355" s="4"/>
      <c r="BQ3355" s="253" t="s">
        <v>125</v>
      </c>
      <c r="BR3355" s="254"/>
      <c r="BS3355" s="255" t="s">
        <v>126</v>
      </c>
      <c r="BT3355" s="256"/>
      <c r="BU3355" s="8"/>
      <c r="BV3355" s="253" t="s">
        <v>127</v>
      </c>
      <c r="BW3355" s="254"/>
      <c r="BX3355" s="255" t="s">
        <v>128</v>
      </c>
      <c r="BY3355" s="256"/>
      <c r="CA3355" s="27" t="s">
        <v>15</v>
      </c>
      <c r="CC3355" s="133" t="s">
        <v>70</v>
      </c>
      <c r="CD3355" s="9"/>
      <c r="CE3355" s="38"/>
      <c r="CF3355" s="38"/>
      <c r="CG3355" s="38"/>
      <c r="CH3355" s="38"/>
    </row>
    <row r="3356" spans="2:91" ht="18.600000000000001" customHeight="1" thickTop="1" thickBot="1">
      <c r="B3356" s="129">
        <v>9.1000000000000103</v>
      </c>
      <c r="D3356" s="29">
        <v>1</v>
      </c>
      <c r="E3356" s="30">
        <v>0</v>
      </c>
      <c r="F3356" s="31">
        <v>0</v>
      </c>
      <c r="G3356" s="32">
        <f t="shared" ref="G3356:G3419" si="32366">-1/($E$8*$B3356)</f>
        <v>-7.2437362637362557E-2</v>
      </c>
      <c r="I3356" s="29">
        <v>1</v>
      </c>
      <c r="J3356" s="33">
        <v>0</v>
      </c>
      <c r="K3356" s="31">
        <v>0</v>
      </c>
      <c r="L3356" s="32">
        <v>0</v>
      </c>
      <c r="N3356" s="29">
        <f t="shared" ref="N3356" si="32367">D3356*I3356+F3356*I3359-E3356*J3356-G3356*J3359</f>
        <v>0.99018704243062983</v>
      </c>
      <c r="O3356" s="33">
        <f t="shared" ref="O3356" si="32368">(D3356*J3356+E3356*I3356+F3356*J3359+G3356*I3359)</f>
        <v>0</v>
      </c>
      <c r="P3356" s="31">
        <f t="shared" ref="P3356" si="32369">D3356*K3356+F3356*K3359-E3356*L3356-G3356*L3359</f>
        <v>0</v>
      </c>
      <c r="Q3356" s="32">
        <f t="shared" ref="Q3356" si="32370">(D3356*L3356+E3356*K3356+F3356*L3359+G3356*K3359)</f>
        <v>-7.2437362637362557E-2</v>
      </c>
      <c r="S3356" s="29">
        <v>1</v>
      </c>
      <c r="T3356" s="30">
        <v>0</v>
      </c>
      <c r="U3356" s="31">
        <v>0</v>
      </c>
      <c r="V3356" s="32">
        <f t="shared" ref="V3356:V3419" si="32371">-1/($T$8*$B3356)</f>
        <v>-0.14072197802197786</v>
      </c>
      <c r="X3356" s="29">
        <f t="shared" ref="X3356" si="32372">N3356*S3356+P3356*S3359-O3356*T3356-Q3356*T3359</f>
        <v>0.99018704243062983</v>
      </c>
      <c r="Y3356" s="33">
        <f t="shared" ref="Y3356" si="32373">(N3356*T3356+O3356*S3356+P3356*T3359+Q3356*S3359)</f>
        <v>0</v>
      </c>
      <c r="Z3356" s="31">
        <f t="shared" ref="Z3356" si="32374">N3356*U3356+P3356*U3359-O3356*V3356-Q3356*V3359</f>
        <v>0</v>
      </c>
      <c r="AA3356" s="32">
        <f t="shared" ref="AA3356" si="32375">(N3356*V3356+O3356*U3356+P3356*V3359+Q3356*U3359)</f>
        <v>-0.21177844185993291</v>
      </c>
      <c r="AB3356" s="8"/>
      <c r="AC3356" s="29">
        <v>1</v>
      </c>
      <c r="AD3356" s="33">
        <v>0</v>
      </c>
      <c r="AE3356" s="31">
        <v>0</v>
      </c>
      <c r="AF3356" s="32">
        <v>0</v>
      </c>
      <c r="AH3356" s="29">
        <f t="shared" ref="AH3356" si="32376">X3356*AC3356+Z3356*AC3359-Y3356*AD3356-AA3356*AD3359</f>
        <v>0.967873063772557</v>
      </c>
      <c r="AI3356" s="33">
        <f t="shared" ref="AI3356" si="32377">(X3356*AD3356+Y3356*AC3356+Z3356*AD3359+AA3356*AC3359)</f>
        <v>0</v>
      </c>
      <c r="AJ3356" s="31">
        <f t="shared" ref="AJ3356" si="32378">X3356*AE3356+Z3356*AE3359-Y3356*AF3356-AA3356*AF3359</f>
        <v>0</v>
      </c>
      <c r="AK3356" s="32">
        <f t="shared" ref="AK3356" si="32379">(X3356*AF3356+Y3356*AE3356+Z3356*AF3359+AA3356*AE3359)</f>
        <v>-0.21177844185993291</v>
      </c>
      <c r="AL3356" s="8"/>
      <c r="AM3356" s="29">
        <v>1</v>
      </c>
      <c r="AN3356" s="30">
        <v>0</v>
      </c>
      <c r="AO3356" s="31">
        <v>0</v>
      </c>
      <c r="AP3356" s="32">
        <f t="shared" ref="AP3356:AP3419" si="32380">-1/($AN$8*$B3356)</f>
        <v>-0.12725604395604381</v>
      </c>
      <c r="AR3356" s="29">
        <f t="shared" ref="AR3356" si="32381">AH3356*AM3356+AJ3356*AM3359-AI3356*AN3356-AK3356*AN3359</f>
        <v>0.967873063772557</v>
      </c>
      <c r="AS3356" s="33">
        <f t="shared" ref="AS3356" si="32382">(AH3356*AN3356+AI3356*AM3356+AJ3356*AN3359+AK3356*AM3359)</f>
        <v>0</v>
      </c>
      <c r="AT3356" s="31">
        <f t="shared" ref="AT3356" si="32383">AH3356*AO3356+AJ3356*AO3359-AI3356*AP3356-AK3356*AP3359</f>
        <v>0</v>
      </c>
      <c r="AU3356" s="32">
        <f t="shared" ref="AU3356" si="32384">(AH3356*AP3356+AI3356*AO3356+AJ3356*AP3359+AK3356*AO3359)</f>
        <v>-0.33494613900724424</v>
      </c>
      <c r="AV3356" s="8"/>
      <c r="AW3356" s="29">
        <v>1</v>
      </c>
      <c r="AX3356" s="33">
        <v>0</v>
      </c>
      <c r="AY3356" s="31">
        <v>0</v>
      </c>
      <c r="AZ3356" s="32">
        <v>0</v>
      </c>
      <c r="BB3356" s="29">
        <f t="shared" ref="BB3356" si="32385">AR3356*AW3356+AT3356*AW3359-AS3356*AX3356-AU3356*AX3359</f>
        <v>0.93578329955265827</v>
      </c>
      <c r="BC3356" s="33">
        <f t="shared" ref="BC3356" si="32386">(AR3356*AX3356+AS3356*AW3356+AT3356*AX3359+AU3356*AW3359)</f>
        <v>0</v>
      </c>
      <c r="BD3356" s="31">
        <f t="shared" ref="BD3356" si="32387">AR3356*AY3356+AT3356*AY3359-AS3356*AZ3356-AU3356*AZ3359</f>
        <v>0</v>
      </c>
      <c r="BE3356" s="32">
        <f t="shared" ref="BE3356" si="32388">(AR3356*AZ3356+AS3356*AY3356+AT3356*AZ3359+AU3356*AY3359)</f>
        <v>-0.33494613900724424</v>
      </c>
      <c r="BF3356" s="8"/>
      <c r="BG3356" s="29">
        <v>1</v>
      </c>
      <c r="BH3356" s="30">
        <v>0</v>
      </c>
      <c r="BI3356" s="31">
        <v>0</v>
      </c>
      <c r="BJ3356" s="32">
        <f t="shared" ref="BJ3356:BJ3419" si="32389">-1/($BH$8*$B3356)</f>
        <v>-4.4746153846153797E-2</v>
      </c>
      <c r="BL3356" s="29">
        <f t="shared" ref="BL3356" si="32390">BB3356*BG3356+BD3356*BG3359-BC3356*BH3356-BE3356*BH3359</f>
        <v>0.93578329955265827</v>
      </c>
      <c r="BM3356" s="33">
        <f t="shared" ref="BM3356" si="32391">(BB3356*BH3356+BC3356*BG3356+BD3356*BH3359+BE3356*BG3359)</f>
        <v>0</v>
      </c>
      <c r="BN3356" s="31">
        <f t="shared" ref="BN3356" si="32392">BB3356*BI3356+BD3356*BI3359-BC3356*BJ3356-BE3356*BJ3359</f>
        <v>0</v>
      </c>
      <c r="BO3356" s="32">
        <f t="shared" ref="BO3356" si="32393">(BB3356*BJ3356+BC3356*BI3356+BD3356*BJ3359+BE3356*BI3359)</f>
        <v>-0.37681884249568892</v>
      </c>
      <c r="BP3356" s="8"/>
      <c r="BQ3356" s="34">
        <v>1</v>
      </c>
      <c r="BR3356" s="35">
        <v>0</v>
      </c>
      <c r="BS3356" s="11">
        <v>0</v>
      </c>
      <c r="BT3356" s="36">
        <v>0</v>
      </c>
      <c r="BV3356" s="29">
        <f t="shared" ref="BV3356" si="32394">BL3356*BQ3356+BN3356*BQ3359-BM3356*BR3356-BO3356*BR3359</f>
        <v>0.93578329955265827</v>
      </c>
      <c r="BW3356" s="33">
        <f t="shared" ref="BW3356" si="32395">(BL3356*BR3356+BM3356*BQ3356+BN3356*BR3359+BO3356*BQ3359)</f>
        <v>-0.37681884249568892</v>
      </c>
      <c r="BX3356" s="31">
        <f t="shared" ref="BX3356" si="32396">BL3356*BS3356+BN3356*BS3359-BM3356*BT3356-BO3356*BT3359</f>
        <v>0</v>
      </c>
      <c r="BY3356" s="32">
        <f t="shared" ref="BY3356" si="32397">(BL3356*BT3356+BM3356*BS3356+BN3356*BT3359+BO3356*BS3359)</f>
        <v>-0.37681884249568892</v>
      </c>
      <c r="CA3356" s="37">
        <f t="shared" ref="CA3356" si="32398">20*LOG(((1+$BR$8)/$BR$8)/((BV3356+BV3359)^2+(BW3356+BW3359)^2)^0.5)</f>
        <v>-2.3902769909756598E-3</v>
      </c>
      <c r="CC3356" s="134">
        <f t="shared" ref="CC3356" si="32399">((BV3356^2+BW3356^2)^0.5)/((BV3359^2+BW3359^2)^0.5)</f>
        <v>1.0167029959403515</v>
      </c>
      <c r="CD3356" s="9"/>
      <c r="CE3356" s="38"/>
      <c r="CF3356" s="38"/>
      <c r="CG3356" s="38"/>
      <c r="CH3356" s="38"/>
      <c r="CM3356" s="129">
        <v>9.0800000000000107</v>
      </c>
    </row>
    <row r="3357" spans="2:91" ht="18.600000000000001" customHeight="1" thickBot="1">
      <c r="D3357" s="39"/>
      <c r="G3357" s="40"/>
      <c r="I3357" s="39"/>
      <c r="L3357" s="40"/>
      <c r="N3357" s="39"/>
      <c r="Q3357" s="40"/>
      <c r="S3357" s="39"/>
      <c r="V3357" s="40"/>
      <c r="X3357" s="39"/>
      <c r="AA3357" s="40"/>
      <c r="AC3357" s="39"/>
      <c r="AF3357" s="40"/>
      <c r="AH3357" s="39"/>
      <c r="AK3357" s="40"/>
      <c r="AM3357" s="39"/>
      <c r="AP3357" s="40"/>
      <c r="AR3357" s="39"/>
      <c r="AU3357" s="40"/>
      <c r="AW3357" s="39"/>
      <c r="AZ3357" s="40"/>
      <c r="BB3357" s="39"/>
      <c r="BE3357" s="40"/>
      <c r="BG3357" s="39"/>
      <c r="BJ3357" s="40"/>
      <c r="BL3357" s="39"/>
      <c r="BO3357" s="40"/>
      <c r="BQ3357" s="34"/>
      <c r="BR3357" s="11"/>
      <c r="BS3357" s="11"/>
      <c r="BT3357" s="41"/>
      <c r="BV3357" s="39"/>
      <c r="BY3357" s="40"/>
      <c r="CC3357" s="135"/>
      <c r="CD3357" s="9"/>
      <c r="CE3357" s="38"/>
      <c r="CF3357" s="38"/>
      <c r="CG3357" s="38"/>
      <c r="CH3357" s="38"/>
    </row>
    <row r="3358" spans="2:91" ht="18.600000000000001" customHeight="1" thickBot="1">
      <c r="D3358" s="258" t="s">
        <v>129</v>
      </c>
      <c r="E3358" s="259"/>
      <c r="F3358" s="260" t="s">
        <v>130</v>
      </c>
      <c r="G3358" s="261"/>
      <c r="H3358" s="229"/>
      <c r="I3358" s="258" t="s">
        <v>131</v>
      </c>
      <c r="J3358" s="259"/>
      <c r="K3358" s="260" t="s">
        <v>132</v>
      </c>
      <c r="L3358" s="261"/>
      <c r="N3358" s="253" t="s">
        <v>133</v>
      </c>
      <c r="O3358" s="254"/>
      <c r="P3358" s="255" t="s">
        <v>134</v>
      </c>
      <c r="Q3358" s="256"/>
      <c r="S3358" s="258" t="s">
        <v>135</v>
      </c>
      <c r="T3358" s="259"/>
      <c r="U3358" s="260" t="s">
        <v>136</v>
      </c>
      <c r="V3358" s="261"/>
      <c r="W3358" s="8"/>
      <c r="X3358" s="253" t="s">
        <v>137</v>
      </c>
      <c r="Y3358" s="254"/>
      <c r="Z3358" s="255" t="s">
        <v>138</v>
      </c>
      <c r="AA3358" s="256"/>
      <c r="AB3358" s="8"/>
      <c r="AC3358" s="258" t="s">
        <v>139</v>
      </c>
      <c r="AD3358" s="259"/>
      <c r="AE3358" s="260" t="s">
        <v>140</v>
      </c>
      <c r="AF3358" s="261"/>
      <c r="AG3358" s="8"/>
      <c r="AH3358" s="253" t="s">
        <v>141</v>
      </c>
      <c r="AI3358" s="254"/>
      <c r="AJ3358" s="255" t="s">
        <v>142</v>
      </c>
      <c r="AK3358" s="256"/>
      <c r="AL3358" s="8"/>
      <c r="AM3358" s="258" t="s">
        <v>143</v>
      </c>
      <c r="AN3358" s="259"/>
      <c r="AO3358" s="260" t="s">
        <v>144</v>
      </c>
      <c r="AP3358" s="261"/>
      <c r="AR3358" s="253" t="s">
        <v>145</v>
      </c>
      <c r="AS3358" s="254"/>
      <c r="AT3358" s="255" t="s">
        <v>146</v>
      </c>
      <c r="AU3358" s="256"/>
      <c r="AV3358" s="4"/>
      <c r="AW3358" s="258" t="s">
        <v>147</v>
      </c>
      <c r="AX3358" s="259"/>
      <c r="AY3358" s="260" t="s">
        <v>148</v>
      </c>
      <c r="AZ3358" s="261"/>
      <c r="BA3358" s="8"/>
      <c r="BB3358" s="253" t="s">
        <v>149</v>
      </c>
      <c r="BC3358" s="254"/>
      <c r="BD3358" s="255" t="s">
        <v>150</v>
      </c>
      <c r="BE3358" s="256"/>
      <c r="BF3358" s="4"/>
      <c r="BG3358" s="258" t="s">
        <v>151</v>
      </c>
      <c r="BH3358" s="259"/>
      <c r="BI3358" s="260" t="s">
        <v>152</v>
      </c>
      <c r="BJ3358" s="261"/>
      <c r="BK3358" s="4"/>
      <c r="BL3358" s="253" t="s">
        <v>153</v>
      </c>
      <c r="BM3358" s="254"/>
      <c r="BN3358" s="255" t="s">
        <v>154</v>
      </c>
      <c r="BO3358" s="256"/>
      <c r="BP3358" s="4"/>
      <c r="BQ3358" s="258" t="s">
        <v>155</v>
      </c>
      <c r="BR3358" s="259"/>
      <c r="BS3358" s="260" t="s">
        <v>156</v>
      </c>
      <c r="BT3358" s="261"/>
      <c r="BU3358" s="8"/>
      <c r="BV3358" s="253" t="s">
        <v>157</v>
      </c>
      <c r="BW3358" s="254"/>
      <c r="BX3358" s="255" t="s">
        <v>158</v>
      </c>
      <c r="BY3358" s="256"/>
      <c r="CA3358" s="46" t="s">
        <v>16</v>
      </c>
      <c r="CC3358" s="136" t="s">
        <v>71</v>
      </c>
      <c r="CD3358" s="9"/>
      <c r="CE3358" s="38"/>
      <c r="CF3358" s="38"/>
      <c r="CG3358" s="38"/>
      <c r="CH3358" s="38"/>
    </row>
    <row r="3359" spans="2:91" ht="18.600000000000001" customHeight="1" thickTop="1" thickBot="1">
      <c r="D3359" s="29">
        <v>0</v>
      </c>
      <c r="E3359" s="33">
        <v>0</v>
      </c>
      <c r="F3359" s="31">
        <v>1</v>
      </c>
      <c r="G3359" s="32">
        <v>0</v>
      </c>
      <c r="I3359" s="29">
        <v>0</v>
      </c>
      <c r="J3359" s="33">
        <f t="shared" ref="J3359" si="32400">IF(0=(1-$J$8*$K$8*$B3356^2),10^14,$B3356*$J$8/(1-$J$8*$K$8*$B3356^2))</f>
        <v>-0.13546817846607673</v>
      </c>
      <c r="K3359" s="31">
        <v>1</v>
      </c>
      <c r="L3359" s="32">
        <v>0</v>
      </c>
      <c r="N3359" s="29">
        <f t="shared" ref="N3359" si="32401">D3359*I3356+F3359*I3359-E3359*J3356-G3359*J3359</f>
        <v>0</v>
      </c>
      <c r="O3359" s="33">
        <f t="shared" ref="O3359" si="32402">(D3359*J3356+E3359*I3356+F3359*J3359+G3359*I3359)</f>
        <v>-0.13546817846607673</v>
      </c>
      <c r="P3359" s="31">
        <f t="shared" ref="P3359" si="32403">D3359*K3356+F3359*K3359-E3359*L3356-G3359*L3359</f>
        <v>1</v>
      </c>
      <c r="Q3359" s="32">
        <f t="shared" ref="Q3359" si="32404">(D3359*L3356+E3359*K3356+F3359*L3359+G3359*K3359)</f>
        <v>0</v>
      </c>
      <c r="S3359" s="29">
        <v>0</v>
      </c>
      <c r="T3359" s="33">
        <v>0</v>
      </c>
      <c r="U3359" s="31">
        <v>1</v>
      </c>
      <c r="V3359" s="32">
        <v>0</v>
      </c>
      <c r="X3359" s="29">
        <f t="shared" ref="X3359" si="32405">N3359*S3356+P3359*S3359-O3359*T3356-Q3359*T3359</f>
        <v>0</v>
      </c>
      <c r="Y3359" s="33">
        <f t="shared" ref="Y3359" si="32406">(N3359*T3356+O3359*S3356+P3359*T3359+Q3359*S3359)</f>
        <v>-0.13546817846607673</v>
      </c>
      <c r="Z3359" s="31">
        <f t="shared" ref="Z3359" si="32407">N3359*U3356+P3359*U3359-O3359*V3356-Q3359*V3359</f>
        <v>0.98093664996721941</v>
      </c>
      <c r="AA3359" s="32">
        <f t="shared" ref="AA3359" si="32408">(N3359*V3356+O3359*U3356+P3359*V3359+Q3359*U3359)</f>
        <v>0</v>
      </c>
      <c r="AB3359" s="8"/>
      <c r="AC3359" s="29">
        <v>0</v>
      </c>
      <c r="AD3359" s="33">
        <f t="shared" ref="AD3359" si="32409">IF(0=(1-$AD$8*$AE$8*$B3356^2),10^14,$B3356*$AD$8/(1-$AD$8*$AE$8*$B3356^2))</f>
        <v>-0.10536473147172844</v>
      </c>
      <c r="AE3359" s="31">
        <v>1</v>
      </c>
      <c r="AF3359" s="32">
        <v>0</v>
      </c>
      <c r="AH3359" s="29">
        <f t="shared" ref="AH3359" si="32410">X3359*AC3356+Z3359*AC3359-Y3359*AD3356-AA3359*AD3359</f>
        <v>0</v>
      </c>
      <c r="AI3359" s="33">
        <f t="shared" ref="AI3359" si="32411">(X3359*AD3356+Y3359*AC3356+Z3359*AD3359+AA3359*AC3359)</f>
        <v>-0.23882430518064968</v>
      </c>
      <c r="AJ3359" s="31">
        <f t="shared" ref="AJ3359" si="32412">X3359*AE3356+Z3359*AE3359-Y3359*AF3356-AA3359*AF3359</f>
        <v>0.98093664996721941</v>
      </c>
      <c r="AK3359" s="32">
        <f t="shared" ref="AK3359" si="32413">(X3359*AF3356+Y3359*AE3356+Z3359*AF3359+AA3359*AE3359)</f>
        <v>0</v>
      </c>
      <c r="AL3359" s="8"/>
      <c r="AM3359" s="29">
        <v>0</v>
      </c>
      <c r="AN3359" s="33">
        <v>0</v>
      </c>
      <c r="AO3359" s="31">
        <v>1</v>
      </c>
      <c r="AP3359" s="32">
        <v>0</v>
      </c>
      <c r="AR3359" s="29">
        <f t="shared" ref="AR3359" si="32414">AH3359*AM3356+AJ3359*AM3359-AI3359*AN3356-AK3359*AN3359</f>
        <v>0</v>
      </c>
      <c r="AS3359" s="33">
        <f t="shared" ref="AS3359" si="32415">(AH3359*AN3356+AI3359*AM3356+AJ3359*AN3359+AK3359*AM3359)</f>
        <v>-0.23882430518064968</v>
      </c>
      <c r="AT3359" s="31">
        <f t="shared" ref="AT3359" si="32416">AH3359*AO3356+AJ3359*AO3359-AI3359*AP3356-AK3359*AP3359</f>
        <v>0.95054481368937904</v>
      </c>
      <c r="AU3359" s="32">
        <f t="shared" ref="AU3359" si="32417">(AH3359*AP3356+AI3359*AO3356+AJ3359*AP3359+AK3359*AO3359)</f>
        <v>0</v>
      </c>
      <c r="AV3359" s="8"/>
      <c r="AW3359" s="29">
        <v>0</v>
      </c>
      <c r="AX3359" s="33">
        <f t="shared" ref="AX3359" si="32418">IF(0=(1-$AX$8*$AY$8*$B3356^2),10^14,$B3356*$AX$8/(1-$AX$8*$AY$8*$B3356^2))</f>
        <v>-9.5805744514656718E-2</v>
      </c>
      <c r="AY3359" s="31">
        <v>1</v>
      </c>
      <c r="AZ3359" s="32">
        <v>0</v>
      </c>
      <c r="BB3359" s="29">
        <f t="shared" ref="BB3359" si="32419">AR3359*AW3356+AT3359*AW3359-AS3359*AX3356-AU3359*AX3359</f>
        <v>0</v>
      </c>
      <c r="BC3359" s="33">
        <f t="shared" ref="BC3359" si="32420">(AR3359*AX3356+AS3359*AW3356+AT3359*AX3359+AU3359*AW3359)</f>
        <v>-0.32989195875070632</v>
      </c>
      <c r="BD3359" s="31">
        <f t="shared" ref="BD3359" si="32421">AR3359*AY3356+AT3359*AY3359-AS3359*AZ3356-AU3359*AZ3359</f>
        <v>0.95054481368937904</v>
      </c>
      <c r="BE3359" s="32">
        <f t="shared" ref="BE3359" si="32422">(AR3359*AZ3356+AS3359*AY3356+AT3359*AZ3359+AU3359*AY3359)</f>
        <v>0</v>
      </c>
      <c r="BF3359" s="8"/>
      <c r="BG3359" s="29">
        <v>0</v>
      </c>
      <c r="BH3359" s="33">
        <v>0</v>
      </c>
      <c r="BI3359" s="31">
        <v>1</v>
      </c>
      <c r="BJ3359" s="32">
        <v>0</v>
      </c>
      <c r="BL3359" s="29">
        <f t="shared" ref="BL3359" si="32423">BB3359*BG3356+BD3359*BG3359-BC3359*BH3356-BE3359*BH3359</f>
        <v>0</v>
      </c>
      <c r="BM3359" s="33">
        <f t="shared" ref="BM3359" si="32424">(BB3359*BH3356+BC3359*BG3356+BD3359*BH3359+BE3359*BG3359)</f>
        <v>-0.32989195875070632</v>
      </c>
      <c r="BN3359" s="31">
        <f t="shared" ref="BN3359" si="32425">BB3359*BI3356+BD3359*BI3359-BC3359*BJ3356-BE3359*BJ3359</f>
        <v>0.93578341735051096</v>
      </c>
      <c r="BO3359" s="32">
        <f t="shared" ref="BO3359" si="32426">(BB3359*BJ3356+BC3359*BI3356+BD3359*BJ3359+BE3359*BI3359)</f>
        <v>0</v>
      </c>
      <c r="BP3359" s="8"/>
      <c r="BQ3359" s="19">
        <f t="shared" ref="BQ3359:BQ3422" si="32427">1/$BR$8</f>
        <v>1</v>
      </c>
      <c r="BR3359" s="47">
        <v>0</v>
      </c>
      <c r="BS3359" s="48">
        <v>1</v>
      </c>
      <c r="BT3359" s="49">
        <v>0</v>
      </c>
      <c r="BV3359" s="29">
        <f t="shared" ref="BV3359" si="32428">BL3359*BQ3356+BN3359*BQ3359-BM3359*BR3356-BO3359*BR3359</f>
        <v>0.93578341735051096</v>
      </c>
      <c r="BW3359" s="33">
        <f t="shared" ref="BW3359" si="32429">(BL3359*BR3356+BM3359*BQ3356+BN3359*BR3359+BO3359*BQ3359)</f>
        <v>-0.32989195875070632</v>
      </c>
      <c r="BX3359" s="31">
        <f t="shared" ref="BX3359" si="32430">BL3359*BS3356+BN3359*BS3359-BM3359*BT3356-BO3359*BT3359</f>
        <v>0.93578341735051096</v>
      </c>
      <c r="BY3359" s="32">
        <f t="shared" ref="BY3359" si="32431">(BL3359*BT3356+BM3359*BS3356+BN3359*BT3359+BO3359*BS3359)</f>
        <v>0</v>
      </c>
      <c r="CA3359" s="50">
        <f t="shared" ref="CA3359" si="32432">(180/PI())*ATAN(-1*(BW3356+BW3359)/(BV3356+BV3359))</f>
        <v>20.686729585786612</v>
      </c>
      <c r="CC3359" s="137">
        <f t="shared" ref="CC3359" si="32433">20*LOG(((1-(10^(CA3356/20)^2)*(1-((1-CC3356)/(1+CC3356))^2))^0.5))</f>
        <v>-32.084571347463388</v>
      </c>
      <c r="CD3359" s="9"/>
      <c r="CE3359" s="38"/>
      <c r="CF3359" s="38"/>
      <c r="CG3359" s="38"/>
      <c r="CH3359" s="38"/>
    </row>
    <row r="3360" spans="2:91" ht="18.600000000000001" customHeight="1">
      <c r="CC3360" s="42"/>
    </row>
    <row r="3361" spans="2:91" ht="18.600000000000001" customHeight="1" thickBot="1">
      <c r="E3361" s="22" t="s">
        <v>4</v>
      </c>
      <c r="J3361" s="22" t="s">
        <v>5</v>
      </c>
      <c r="O3361" s="22" t="s">
        <v>6</v>
      </c>
      <c r="T3361" s="22" t="s">
        <v>7</v>
      </c>
      <c r="Y3361" s="22" t="s">
        <v>8</v>
      </c>
      <c r="AD3361" s="22" t="s">
        <v>65</v>
      </c>
      <c r="AI3361" s="22" t="s">
        <v>9</v>
      </c>
      <c r="AN3361" s="22" t="s">
        <v>66</v>
      </c>
      <c r="AS3361" s="22" t="s">
        <v>51</v>
      </c>
      <c r="AX3361" s="22" t="s">
        <v>67</v>
      </c>
      <c r="BC3361" s="22" t="s">
        <v>52</v>
      </c>
      <c r="BH3361" s="22" t="s">
        <v>68</v>
      </c>
      <c r="BM3361" s="22" t="s">
        <v>63</v>
      </c>
      <c r="BQ3361" s="23" t="s">
        <v>69</v>
      </c>
      <c r="BR3361" s="23"/>
      <c r="BS3361" s="24"/>
      <c r="BT3361" s="24"/>
      <c r="BU3361" s="24"/>
      <c r="BW3361" s="22" t="s">
        <v>64</v>
      </c>
    </row>
    <row r="3362" spans="2:91" ht="18.600000000000001" customHeight="1" thickBot="1">
      <c r="D3362" s="249" t="s">
        <v>103</v>
      </c>
      <c r="E3362" s="250"/>
      <c r="F3362" s="251" t="s">
        <v>104</v>
      </c>
      <c r="G3362" s="252"/>
      <c r="H3362" s="229"/>
      <c r="I3362" s="253" t="s">
        <v>11</v>
      </c>
      <c r="J3362" s="254"/>
      <c r="K3362" s="255" t="s">
        <v>12</v>
      </c>
      <c r="L3362" s="256"/>
      <c r="M3362" s="24"/>
      <c r="N3362" s="253" t="s">
        <v>105</v>
      </c>
      <c r="O3362" s="254"/>
      <c r="P3362" s="255" t="s">
        <v>106</v>
      </c>
      <c r="Q3362" s="256"/>
      <c r="R3362" s="24"/>
      <c r="S3362" s="249" t="s">
        <v>107</v>
      </c>
      <c r="T3362" s="250"/>
      <c r="U3362" s="251" t="s">
        <v>108</v>
      </c>
      <c r="V3362" s="252"/>
      <c r="W3362" s="8"/>
      <c r="X3362" s="253" t="s">
        <v>109</v>
      </c>
      <c r="Y3362" s="254"/>
      <c r="Z3362" s="255" t="s">
        <v>110</v>
      </c>
      <c r="AA3362" s="256"/>
      <c r="AB3362" s="8"/>
      <c r="AC3362" s="253" t="s">
        <v>111</v>
      </c>
      <c r="AD3362" s="254"/>
      <c r="AE3362" s="255" t="s">
        <v>14</v>
      </c>
      <c r="AF3362" s="256"/>
      <c r="AG3362" s="8"/>
      <c r="AH3362" s="253" t="s">
        <v>112</v>
      </c>
      <c r="AI3362" s="254"/>
      <c r="AJ3362" s="255" t="s">
        <v>113</v>
      </c>
      <c r="AK3362" s="256"/>
      <c r="AL3362" s="8"/>
      <c r="AM3362" s="249" t="s">
        <v>114</v>
      </c>
      <c r="AN3362" s="250"/>
      <c r="AO3362" s="251" t="s">
        <v>115</v>
      </c>
      <c r="AP3362" s="252"/>
      <c r="AQ3362" s="24"/>
      <c r="AR3362" s="253" t="s">
        <v>116</v>
      </c>
      <c r="AS3362" s="254"/>
      <c r="AT3362" s="255" t="s">
        <v>13</v>
      </c>
      <c r="AU3362" s="256"/>
      <c r="AV3362" s="4"/>
      <c r="AW3362" s="253" t="s">
        <v>117</v>
      </c>
      <c r="AX3362" s="254"/>
      <c r="AY3362" s="255" t="s">
        <v>118</v>
      </c>
      <c r="AZ3362" s="256"/>
      <c r="BA3362" s="8"/>
      <c r="BB3362" s="253" t="s">
        <v>119</v>
      </c>
      <c r="BC3362" s="254"/>
      <c r="BD3362" s="255" t="s">
        <v>120</v>
      </c>
      <c r="BE3362" s="256"/>
      <c r="BF3362" s="4"/>
      <c r="BG3362" s="249" t="s">
        <v>121</v>
      </c>
      <c r="BH3362" s="250"/>
      <c r="BI3362" s="251" t="s">
        <v>122</v>
      </c>
      <c r="BJ3362" s="252"/>
      <c r="BK3362" s="4"/>
      <c r="BL3362" s="253" t="s">
        <v>123</v>
      </c>
      <c r="BM3362" s="254"/>
      <c r="BN3362" s="255" t="s">
        <v>124</v>
      </c>
      <c r="BO3362" s="256"/>
      <c r="BP3362" s="4"/>
      <c r="BQ3362" s="253" t="s">
        <v>125</v>
      </c>
      <c r="BR3362" s="254"/>
      <c r="BS3362" s="255" t="s">
        <v>126</v>
      </c>
      <c r="BT3362" s="256"/>
      <c r="BU3362" s="8"/>
      <c r="BV3362" s="253" t="s">
        <v>127</v>
      </c>
      <c r="BW3362" s="254"/>
      <c r="BX3362" s="255" t="s">
        <v>128</v>
      </c>
      <c r="BY3362" s="256"/>
      <c r="CA3362" s="27" t="s">
        <v>15</v>
      </c>
      <c r="CC3362" s="133" t="s">
        <v>70</v>
      </c>
      <c r="CD3362" s="9"/>
      <c r="CE3362" s="38"/>
      <c r="CF3362" s="38"/>
      <c r="CG3362" s="38"/>
      <c r="CH3362" s="38"/>
    </row>
    <row r="3363" spans="2:91" ht="18.600000000000001" customHeight="1" thickTop="1" thickBot="1">
      <c r="B3363" s="129">
        <v>9.1200000000000099</v>
      </c>
      <c r="D3363" s="29">
        <v>1</v>
      </c>
      <c r="E3363" s="30">
        <v>0</v>
      </c>
      <c r="F3363" s="31">
        <v>0</v>
      </c>
      <c r="G3363" s="32">
        <f t="shared" ref="G3363:G3426" si="32434">-1/($E$8*$B3363)</f>
        <v>-7.2278508771929748E-2</v>
      </c>
      <c r="I3363" s="29">
        <v>1</v>
      </c>
      <c r="J3363" s="33">
        <v>0</v>
      </c>
      <c r="K3363" s="31">
        <v>0</v>
      </c>
      <c r="L3363" s="32">
        <v>0</v>
      </c>
      <c r="N3363" s="29">
        <f t="shared" ref="N3363" si="32435">D3363*I3363+F3363*I3366-E3363*J3363-G3363*J3366</f>
        <v>0.99023011420119156</v>
      </c>
      <c r="O3363" s="33">
        <f t="shared" ref="O3363" si="32436">(D3363*J3363+E3363*I3363+F3363*J3366+G3363*I3366)</f>
        <v>0</v>
      </c>
      <c r="P3363" s="31">
        <f t="shared" ref="P3363" si="32437">D3363*K3363+F3363*K3366-E3363*L3363-G3363*L3366</f>
        <v>0</v>
      </c>
      <c r="Q3363" s="32">
        <f t="shared" ref="Q3363" si="32438">(D3363*L3363+E3363*K3363+F3363*L3366+G3363*K3366)</f>
        <v>-7.2278508771929748E-2</v>
      </c>
      <c r="S3363" s="29">
        <v>1</v>
      </c>
      <c r="T3363" s="30">
        <v>0</v>
      </c>
      <c r="U3363" s="31">
        <v>0</v>
      </c>
      <c r="V3363" s="32">
        <f t="shared" ref="V3363:V3426" si="32439">-1/($T$8*$B3363)</f>
        <v>-0.1404133771929823</v>
      </c>
      <c r="X3363" s="29">
        <f t="shared" ref="X3363" si="32440">N3363*S3363+P3363*S3366-O3363*T3363-Q3363*T3366</f>
        <v>0.99023011420119156</v>
      </c>
      <c r="Y3363" s="33">
        <f t="shared" ref="Y3363" si="32441">(N3363*T3363+O3363*S3363+P3363*T3366+Q3363*S3366)</f>
        <v>0</v>
      </c>
      <c r="Z3363" s="31">
        <f t="shared" ref="Z3363" si="32442">N3363*U3363+P3363*U3366-O3363*V3363-Q3363*V3366</f>
        <v>0</v>
      </c>
      <c r="AA3363" s="32">
        <f t="shared" ref="AA3363" si="32443">(N3363*V3363+O3363*U3363+P3363*V3366+Q3363*U3366)</f>
        <v>-0.21132006330511161</v>
      </c>
      <c r="AB3363" s="8"/>
      <c r="AC3363" s="29">
        <v>1</v>
      </c>
      <c r="AD3363" s="33">
        <v>0</v>
      </c>
      <c r="AE3363" s="31">
        <v>0</v>
      </c>
      <c r="AF3363" s="32">
        <v>0</v>
      </c>
      <c r="AH3363" s="29">
        <f t="shared" ref="AH3363" si="32444">X3363*AC3363+Z3363*AC3366-Y3363*AD3363-AA3363*AD3366</f>
        <v>0.96801393319952689</v>
      </c>
      <c r="AI3363" s="33">
        <f t="shared" ref="AI3363" si="32445">(X3363*AD3363+Y3363*AC3363+Z3363*AD3366+AA3363*AC3366)</f>
        <v>0</v>
      </c>
      <c r="AJ3363" s="31">
        <f t="shared" ref="AJ3363" si="32446">X3363*AE3363+Z3363*AE3366-Y3363*AF3363-AA3363*AF3366</f>
        <v>0</v>
      </c>
      <c r="AK3363" s="32">
        <f t="shared" ref="AK3363" si="32447">(X3363*AF3363+Y3363*AE3363+Z3363*AF3366+AA3363*AE3366)</f>
        <v>-0.21132006330511161</v>
      </c>
      <c r="AL3363" s="8"/>
      <c r="AM3363" s="29">
        <v>1</v>
      </c>
      <c r="AN3363" s="30">
        <v>0</v>
      </c>
      <c r="AO3363" s="31">
        <v>0</v>
      </c>
      <c r="AP3363" s="32">
        <f t="shared" ref="AP3363:AP3426" si="32448">-1/($AN$8*$B3363)</f>
        <v>-0.12697697368421038</v>
      </c>
      <c r="AR3363" s="29">
        <f t="shared" ref="AR3363" si="32449">AH3363*AM3363+AJ3363*AM3366-AI3363*AN3363-AK3363*AN3366</f>
        <v>0.96801393319952689</v>
      </c>
      <c r="AS3363" s="33">
        <f t="shared" ref="AS3363" si="32450">(AH3363*AN3363+AI3363*AM3363+AJ3363*AN3366+AK3363*AM3366)</f>
        <v>0</v>
      </c>
      <c r="AT3363" s="31">
        <f t="shared" ref="AT3363" si="32451">AH3363*AO3363+AJ3363*AO3366-AI3363*AP3363-AK3363*AP3366</f>
        <v>0</v>
      </c>
      <c r="AU3363" s="32">
        <f t="shared" ref="AU3363" si="32452">(AH3363*AP3363+AI3363*AO3363+AJ3363*AP3366+AK3363*AO3366)</f>
        <v>-0.33423554302693692</v>
      </c>
      <c r="AV3363" s="8"/>
      <c r="AW3363" s="29">
        <v>1</v>
      </c>
      <c r="AX3363" s="33">
        <v>0</v>
      </c>
      <c r="AY3363" s="31">
        <v>0</v>
      </c>
      <c r="AZ3363" s="32">
        <v>0</v>
      </c>
      <c r="BB3363" s="29">
        <f t="shared" ref="BB3363" si="32453">AR3363*AW3363+AT3363*AW3366-AS3363*AX3363-AU3363*AX3366</f>
        <v>0.9360631799438367</v>
      </c>
      <c r="BC3363" s="33">
        <f t="shared" ref="BC3363" si="32454">(AR3363*AX3363+AS3363*AW3363+AT3363*AX3366+AU3363*AW3366)</f>
        <v>0</v>
      </c>
      <c r="BD3363" s="31">
        <f t="shared" ref="BD3363" si="32455">AR3363*AY3363+AT3363*AY3366-AS3363*AZ3363-AU3363*AZ3366</f>
        <v>0</v>
      </c>
      <c r="BE3363" s="32">
        <f t="shared" ref="BE3363" si="32456">(AR3363*AZ3363+AS3363*AY3363+AT3363*AZ3366+AU3363*AY3366)</f>
        <v>-0.33423554302693692</v>
      </c>
      <c r="BF3363" s="8"/>
      <c r="BG3363" s="29">
        <v>1</v>
      </c>
      <c r="BH3363" s="30">
        <v>0</v>
      </c>
      <c r="BI3363" s="31">
        <v>0</v>
      </c>
      <c r="BJ3363" s="32">
        <f t="shared" ref="BJ3363:BJ3426" si="32457">-1/($BH$8*$B3363)</f>
        <v>-4.4648026315789423E-2</v>
      </c>
      <c r="BL3363" s="29">
        <f t="shared" ref="BL3363" si="32458">BB3363*BG3363+BD3363*BG3366-BC3363*BH3363-BE3363*BH3366</f>
        <v>0.9360631799438367</v>
      </c>
      <c r="BM3363" s="33">
        <f t="shared" ref="BM3363" si="32459">(BB3363*BH3363+BC3363*BG3363+BD3363*BH3366+BE3363*BG3366)</f>
        <v>0</v>
      </c>
      <c r="BN3363" s="31">
        <f t="shared" ref="BN3363" si="32460">BB3363*BI3363+BD3363*BI3366-BC3363*BJ3363-BE3363*BJ3366</f>
        <v>0</v>
      </c>
      <c r="BO3363" s="32">
        <f t="shared" ref="BO3363" si="32461">(BB3363*BJ3363+BC3363*BI3363+BD3363*BJ3366+BE3363*BI3366)</f>
        <v>-0.37602891651831089</v>
      </c>
      <c r="BP3363" s="8"/>
      <c r="BQ3363" s="34">
        <v>1</v>
      </c>
      <c r="BR3363" s="35">
        <v>0</v>
      </c>
      <c r="BS3363" s="11">
        <v>0</v>
      </c>
      <c r="BT3363" s="36">
        <v>0</v>
      </c>
      <c r="BV3363" s="29">
        <f t="shared" ref="BV3363" si="32462">BL3363*BQ3363+BN3363*BQ3366-BM3363*BR3363-BO3363*BR3366</f>
        <v>0.9360631799438367</v>
      </c>
      <c r="BW3363" s="33">
        <f t="shared" ref="BW3363" si="32463">(BL3363*BR3363+BM3363*BQ3363+BN3363*BR3366+BO3363*BQ3366)</f>
        <v>-0.37602891651831089</v>
      </c>
      <c r="BX3363" s="31">
        <f t="shared" ref="BX3363" si="32464">BL3363*BS3363+BN3363*BS3366-BM3363*BT3363-BO3363*BT3366</f>
        <v>0</v>
      </c>
      <c r="BY3363" s="32">
        <f t="shared" ref="BY3363" si="32465">(BL3363*BT3363+BM3363*BS3363+BN3363*BT3366+BO3363*BS3366)</f>
        <v>-0.37602891651831089</v>
      </c>
      <c r="CA3363" s="37">
        <f t="shared" ref="CA3363" si="32466">20*LOG(((1+$BR$8)/$BR$8)/((BV3363+BV3366)^2+(BW3363+BW3366)^2)^0.5)</f>
        <v>-2.3811495255549524E-3</v>
      </c>
      <c r="CC3363" s="134">
        <f t="shared" ref="CC3363" si="32467">((BV3363^2+BW3363^2)^0.5)/((BV3366^2+BW3366^2)^0.5)</f>
        <v>1.0166354170969731</v>
      </c>
      <c r="CD3363" s="9"/>
      <c r="CE3363" s="38"/>
      <c r="CF3363" s="38"/>
      <c r="CG3363" s="38"/>
      <c r="CH3363" s="38"/>
      <c r="CM3363" s="129">
        <v>9.1000000000000103</v>
      </c>
    </row>
    <row r="3364" spans="2:91" ht="18.600000000000001" customHeight="1" thickBot="1">
      <c r="D3364" s="39"/>
      <c r="G3364" s="40"/>
      <c r="I3364" s="39"/>
      <c r="L3364" s="40"/>
      <c r="N3364" s="39"/>
      <c r="Q3364" s="40"/>
      <c r="S3364" s="39"/>
      <c r="V3364" s="40"/>
      <c r="X3364" s="39"/>
      <c r="AA3364" s="40"/>
      <c r="AC3364" s="39"/>
      <c r="AF3364" s="40"/>
      <c r="AH3364" s="39"/>
      <c r="AK3364" s="40"/>
      <c r="AM3364" s="39"/>
      <c r="AP3364" s="40"/>
      <c r="AR3364" s="39"/>
      <c r="AU3364" s="40"/>
      <c r="AW3364" s="39"/>
      <c r="AZ3364" s="40"/>
      <c r="BB3364" s="39"/>
      <c r="BE3364" s="40"/>
      <c r="BG3364" s="39"/>
      <c r="BJ3364" s="40"/>
      <c r="BL3364" s="39"/>
      <c r="BO3364" s="40"/>
      <c r="BQ3364" s="34"/>
      <c r="BR3364" s="11"/>
      <c r="BS3364" s="11"/>
      <c r="BT3364" s="41"/>
      <c r="BV3364" s="39"/>
      <c r="BY3364" s="40"/>
      <c r="CC3364" s="135"/>
      <c r="CD3364" s="9"/>
      <c r="CE3364" s="38"/>
      <c r="CF3364" s="38"/>
      <c r="CG3364" s="38"/>
      <c r="CH3364" s="38"/>
    </row>
    <row r="3365" spans="2:91" ht="18.600000000000001" customHeight="1" thickBot="1">
      <c r="D3365" s="258" t="s">
        <v>129</v>
      </c>
      <c r="E3365" s="259"/>
      <c r="F3365" s="260" t="s">
        <v>130</v>
      </c>
      <c r="G3365" s="261"/>
      <c r="H3365" s="229"/>
      <c r="I3365" s="258" t="s">
        <v>131</v>
      </c>
      <c r="J3365" s="259"/>
      <c r="K3365" s="260" t="s">
        <v>132</v>
      </c>
      <c r="L3365" s="261"/>
      <c r="N3365" s="253" t="s">
        <v>133</v>
      </c>
      <c r="O3365" s="254"/>
      <c r="P3365" s="255" t="s">
        <v>134</v>
      </c>
      <c r="Q3365" s="256"/>
      <c r="S3365" s="258" t="s">
        <v>135</v>
      </c>
      <c r="T3365" s="259"/>
      <c r="U3365" s="260" t="s">
        <v>136</v>
      </c>
      <c r="V3365" s="261"/>
      <c r="W3365" s="8"/>
      <c r="X3365" s="253" t="s">
        <v>137</v>
      </c>
      <c r="Y3365" s="254"/>
      <c r="Z3365" s="255" t="s">
        <v>138</v>
      </c>
      <c r="AA3365" s="256"/>
      <c r="AB3365" s="8"/>
      <c r="AC3365" s="258" t="s">
        <v>139</v>
      </c>
      <c r="AD3365" s="259"/>
      <c r="AE3365" s="260" t="s">
        <v>140</v>
      </c>
      <c r="AF3365" s="261"/>
      <c r="AG3365" s="8"/>
      <c r="AH3365" s="253" t="s">
        <v>141</v>
      </c>
      <c r="AI3365" s="254"/>
      <c r="AJ3365" s="255" t="s">
        <v>142</v>
      </c>
      <c r="AK3365" s="256"/>
      <c r="AL3365" s="8"/>
      <c r="AM3365" s="258" t="s">
        <v>143</v>
      </c>
      <c r="AN3365" s="259"/>
      <c r="AO3365" s="260" t="s">
        <v>144</v>
      </c>
      <c r="AP3365" s="261"/>
      <c r="AR3365" s="253" t="s">
        <v>145</v>
      </c>
      <c r="AS3365" s="254"/>
      <c r="AT3365" s="255" t="s">
        <v>146</v>
      </c>
      <c r="AU3365" s="256"/>
      <c r="AV3365" s="4"/>
      <c r="AW3365" s="258" t="s">
        <v>147</v>
      </c>
      <c r="AX3365" s="259"/>
      <c r="AY3365" s="260" t="s">
        <v>148</v>
      </c>
      <c r="AZ3365" s="261"/>
      <c r="BA3365" s="8"/>
      <c r="BB3365" s="253" t="s">
        <v>149</v>
      </c>
      <c r="BC3365" s="254"/>
      <c r="BD3365" s="255" t="s">
        <v>150</v>
      </c>
      <c r="BE3365" s="256"/>
      <c r="BF3365" s="4"/>
      <c r="BG3365" s="258" t="s">
        <v>151</v>
      </c>
      <c r="BH3365" s="259"/>
      <c r="BI3365" s="260" t="s">
        <v>152</v>
      </c>
      <c r="BJ3365" s="261"/>
      <c r="BK3365" s="4"/>
      <c r="BL3365" s="253" t="s">
        <v>153</v>
      </c>
      <c r="BM3365" s="254"/>
      <c r="BN3365" s="255" t="s">
        <v>154</v>
      </c>
      <c r="BO3365" s="256"/>
      <c r="BP3365" s="4"/>
      <c r="BQ3365" s="258" t="s">
        <v>155</v>
      </c>
      <c r="BR3365" s="259"/>
      <c r="BS3365" s="260" t="s">
        <v>156</v>
      </c>
      <c r="BT3365" s="261"/>
      <c r="BU3365" s="8"/>
      <c r="BV3365" s="253" t="s">
        <v>157</v>
      </c>
      <c r="BW3365" s="254"/>
      <c r="BX3365" s="255" t="s">
        <v>158</v>
      </c>
      <c r="BY3365" s="256"/>
      <c r="CA3365" s="46" t="s">
        <v>16</v>
      </c>
      <c r="CC3365" s="136" t="s">
        <v>71</v>
      </c>
      <c r="CD3365" s="9"/>
      <c r="CE3365" s="38"/>
      <c r="CF3365" s="38"/>
      <c r="CG3365" s="38"/>
      <c r="CH3365" s="38"/>
    </row>
    <row r="3366" spans="2:91" ht="18.600000000000001" customHeight="1" thickTop="1" thickBot="1">
      <c r="D3366" s="29">
        <v>0</v>
      </c>
      <c r="E3366" s="33">
        <v>0</v>
      </c>
      <c r="F3366" s="31">
        <v>1</v>
      </c>
      <c r="G3366" s="32">
        <v>0</v>
      </c>
      <c r="I3366" s="29">
        <v>0</v>
      </c>
      <c r="J3366" s="33">
        <f t="shared" ref="J3366" si="32468">IF(0=(1-$J$8*$K$8*$B3363^2),10^14,$B3363*$J$8/(1-$J$8*$K$8*$B3363^2))</f>
        <v>-0.13516999679166977</v>
      </c>
      <c r="K3366" s="31">
        <v>1</v>
      </c>
      <c r="L3366" s="32">
        <v>0</v>
      </c>
      <c r="N3366" s="29">
        <f t="shared" ref="N3366" si="32469">D3366*I3363+F3366*I3366-E3366*J3363-G3366*J3366</f>
        <v>0</v>
      </c>
      <c r="O3366" s="33">
        <f t="shared" ref="O3366" si="32470">(D3366*J3363+E3366*I3363+F3366*J3366+G3366*I3366)</f>
        <v>-0.13516999679166977</v>
      </c>
      <c r="P3366" s="31">
        <f t="shared" ref="P3366" si="32471">D3366*K3363+F3366*K3366-E3366*L3363-G3366*L3366</f>
        <v>1</v>
      </c>
      <c r="Q3366" s="32">
        <f t="shared" ref="Q3366" si="32472">(D3366*L3363+E3366*K3363+F3366*L3366+G3366*K3366)</f>
        <v>0</v>
      </c>
      <c r="S3366" s="29">
        <v>0</v>
      </c>
      <c r="T3366" s="33">
        <v>0</v>
      </c>
      <c r="U3366" s="31">
        <v>1</v>
      </c>
      <c r="V3366" s="32">
        <v>0</v>
      </c>
      <c r="X3366" s="29">
        <f t="shared" ref="X3366" si="32473">N3366*S3363+P3366*S3366-O3366*T3363-Q3366*T3366</f>
        <v>0</v>
      </c>
      <c r="Y3366" s="33">
        <f t="shared" ref="Y3366" si="32474">(N3366*T3363+O3366*S3363+P3366*T3366+Q3366*S3366)</f>
        <v>-0.13516999679166977</v>
      </c>
      <c r="Z3366" s="31">
        <f t="shared" ref="Z3366" si="32475">N3366*U3363+P3366*U3366-O3366*V3363-Q3366*V3366</f>
        <v>0.98102032425531704</v>
      </c>
      <c r="AA3366" s="32">
        <f t="shared" ref="AA3366" si="32476">(N3366*V3363+O3366*U3363+P3366*V3366+Q3366*U3366)</f>
        <v>0</v>
      </c>
      <c r="AB3366" s="8"/>
      <c r="AC3366" s="29">
        <v>0</v>
      </c>
      <c r="AD3366" s="33">
        <f t="shared" ref="AD3366" si="32477">IF(0=(1-$AD$8*$AE$8*$B3363^2),10^14,$B3363*$AD$8/(1-$AD$8*$AE$8*$B3363^2))</f>
        <v>-0.10513048621222565</v>
      </c>
      <c r="AE3366" s="31">
        <v>1</v>
      </c>
      <c r="AF3366" s="32">
        <v>0</v>
      </c>
      <c r="AH3366" s="29">
        <f t="shared" ref="AH3366" si="32478">X3366*AC3363+Z3366*AC3366-Y3366*AD3363-AA3366*AD3366</f>
        <v>0</v>
      </c>
      <c r="AI3366" s="33">
        <f t="shared" ref="AI3366" si="32479">(X3366*AD3363+Y3366*AC3363+Z3366*AD3366+AA3366*AC3366)</f>
        <v>-0.23830514046470652</v>
      </c>
      <c r="AJ3366" s="31">
        <f t="shared" ref="AJ3366" si="32480">X3366*AE3363+Z3366*AE3366-Y3366*AF3363-AA3366*AF3366</f>
        <v>0.98102032425531704</v>
      </c>
      <c r="AK3366" s="32">
        <f t="shared" ref="AK3366" si="32481">(X3366*AF3363+Y3366*AE3363+Z3366*AF3366+AA3366*AE3366)</f>
        <v>0</v>
      </c>
      <c r="AL3366" s="8"/>
      <c r="AM3366" s="29">
        <v>0</v>
      </c>
      <c r="AN3366" s="33">
        <v>0</v>
      </c>
      <c r="AO3366" s="31">
        <v>1</v>
      </c>
      <c r="AP3366" s="32">
        <v>0</v>
      </c>
      <c r="AR3366" s="29">
        <f t="shared" ref="AR3366" si="32482">AH3366*AM3363+AJ3366*AM3366-AI3366*AN3363-AK3366*AN3366</f>
        <v>0</v>
      </c>
      <c r="AS3366" s="33">
        <f t="shared" ref="AS3366" si="32483">(AH3366*AN3363+AI3366*AM3363+AJ3366*AN3366+AK3366*AM3366)</f>
        <v>-0.23830514046470652</v>
      </c>
      <c r="AT3366" s="31">
        <f t="shared" ref="AT3366" si="32484">AH3366*AO3363+AJ3366*AO3366-AI3366*AP3363-AK3366*AP3366</f>
        <v>0.95076105870571792</v>
      </c>
      <c r="AU3366" s="32">
        <f t="shared" ref="AU3366" si="32485">(AH3366*AP3363+AI3366*AO3363+AJ3366*AP3366+AK3366*AO3366)</f>
        <v>0</v>
      </c>
      <c r="AV3366" s="8"/>
      <c r="AW3366" s="29">
        <v>0</v>
      </c>
      <c r="AX3366" s="33">
        <f t="shared" ref="AX3366" si="32486">IF(0=(1-$AX$8*$AY$8*$B3363^2),10^14,$B3363*$AX$8/(1-$AX$8*$AY$8*$B3363^2))</f>
        <v>-9.5593523556275942E-2</v>
      </c>
      <c r="AY3366" s="31">
        <v>1</v>
      </c>
      <c r="AZ3366" s="32">
        <v>0</v>
      </c>
      <c r="BB3366" s="29">
        <f t="shared" ref="BB3366" si="32487">AR3366*AW3363+AT3366*AW3366-AS3366*AX3363-AU3366*AX3366</f>
        <v>0</v>
      </c>
      <c r="BC3366" s="33">
        <f t="shared" ref="BC3366" si="32488">(AR3366*AX3363+AS3366*AW3363+AT3366*AX3366+AU3366*AW3366)</f>
        <v>-0.32919174012648145</v>
      </c>
      <c r="BD3366" s="31">
        <f t="shared" ref="BD3366" si="32489">AR3366*AY3363+AT3366*AY3366-AS3366*AZ3363-AU3366*AZ3366</f>
        <v>0.95076105870571792</v>
      </c>
      <c r="BE3366" s="32">
        <f t="shared" ref="BE3366" si="32490">(AR3366*AZ3363+AS3366*AY3363+AT3366*AZ3366+AU3366*AY3366)</f>
        <v>0</v>
      </c>
      <c r="BF3366" s="8"/>
      <c r="BG3366" s="29">
        <v>0</v>
      </c>
      <c r="BH3366" s="33">
        <v>0</v>
      </c>
      <c r="BI3366" s="31">
        <v>1</v>
      </c>
      <c r="BJ3366" s="32">
        <v>0</v>
      </c>
      <c r="BL3366" s="29">
        <f t="shared" ref="BL3366" si="32491">BB3366*BG3363+BD3366*BG3366-BC3366*BH3363-BE3366*BH3366</f>
        <v>0</v>
      </c>
      <c r="BM3366" s="33">
        <f t="shared" ref="BM3366" si="32492">(BB3366*BH3363+BC3366*BG3363+BD3366*BH3366+BE3366*BG3366)</f>
        <v>-0.32919174012648145</v>
      </c>
      <c r="BN3366" s="31">
        <f t="shared" ref="BN3366" si="32493">BB3366*BI3363+BD3366*BI3366-BC3366*BJ3363-BE3366*BJ3366</f>
        <v>0.93606329722961024</v>
      </c>
      <c r="BO3366" s="32">
        <f t="shared" ref="BO3366" si="32494">(BB3366*BJ3363+BC3366*BI3363+BD3366*BJ3366+BE3366*BI3366)</f>
        <v>0</v>
      </c>
      <c r="BP3366" s="8"/>
      <c r="BQ3366" s="19">
        <f t="shared" ref="BQ3366:BQ3429" si="32495">1/$BR$8</f>
        <v>1</v>
      </c>
      <c r="BR3366" s="47">
        <v>0</v>
      </c>
      <c r="BS3366" s="48">
        <v>1</v>
      </c>
      <c r="BT3366" s="49">
        <v>0</v>
      </c>
      <c r="BV3366" s="29">
        <f t="shared" ref="BV3366" si="32496">BL3366*BQ3363+BN3366*BQ3366-BM3366*BR3363-BO3366*BR3366</f>
        <v>0.93606329722961024</v>
      </c>
      <c r="BW3366" s="33">
        <f t="shared" ref="BW3366" si="32497">(BL3366*BR3363+BM3366*BQ3363+BN3366*BR3366+BO3366*BQ3366)</f>
        <v>-0.32919174012648145</v>
      </c>
      <c r="BX3366" s="31">
        <f t="shared" ref="BX3366" si="32498">BL3366*BS3363+BN3366*BS3366-BM3366*BT3363-BO3366*BT3366</f>
        <v>0.93606329722961024</v>
      </c>
      <c r="BY3366" s="32">
        <f t="shared" ref="BY3366" si="32499">(BL3366*BT3363+BM3366*BS3363+BN3366*BT3366+BO3366*BS3366)</f>
        <v>0</v>
      </c>
      <c r="CA3366" s="50">
        <f t="shared" ref="CA3366" si="32500">(180/PI())*ATAN(-1*(BW3363+BW3366)/(BV3363+BV3366))</f>
        <v>20.641140119772384</v>
      </c>
      <c r="CC3366" s="137">
        <f t="shared" ref="CC3366" si="32501">20*LOG(((1-(10^(CA3363/20)^2)*(1-((1-CC3363)/(1+CC3363))^2))^0.5))</f>
        <v>-32.103206441813271</v>
      </c>
      <c r="CD3366" s="9"/>
      <c r="CE3366" s="38"/>
      <c r="CF3366" s="38"/>
      <c r="CG3366" s="38"/>
      <c r="CH3366" s="38"/>
    </row>
    <row r="3367" spans="2:91" ht="18.600000000000001" customHeight="1">
      <c r="CC3367" s="42"/>
    </row>
    <row r="3368" spans="2:91" ht="18.600000000000001" customHeight="1" thickBot="1">
      <c r="E3368" s="22" t="s">
        <v>4</v>
      </c>
      <c r="J3368" s="22" t="s">
        <v>5</v>
      </c>
      <c r="O3368" s="22" t="s">
        <v>6</v>
      </c>
      <c r="T3368" s="22" t="s">
        <v>7</v>
      </c>
      <c r="Y3368" s="22" t="s">
        <v>8</v>
      </c>
      <c r="AD3368" s="22" t="s">
        <v>65</v>
      </c>
      <c r="AI3368" s="22" t="s">
        <v>9</v>
      </c>
      <c r="AN3368" s="22" t="s">
        <v>66</v>
      </c>
      <c r="AS3368" s="22" t="s">
        <v>51</v>
      </c>
      <c r="AX3368" s="22" t="s">
        <v>67</v>
      </c>
      <c r="BC3368" s="22" t="s">
        <v>52</v>
      </c>
      <c r="BH3368" s="22" t="s">
        <v>68</v>
      </c>
      <c r="BM3368" s="22" t="s">
        <v>63</v>
      </c>
      <c r="BQ3368" s="23" t="s">
        <v>69</v>
      </c>
      <c r="BR3368" s="23"/>
      <c r="BS3368" s="24"/>
      <c r="BT3368" s="24"/>
      <c r="BU3368" s="24"/>
      <c r="BW3368" s="22" t="s">
        <v>64</v>
      </c>
    </row>
    <row r="3369" spans="2:91" ht="18.600000000000001" customHeight="1" thickBot="1">
      <c r="D3369" s="249" t="s">
        <v>103</v>
      </c>
      <c r="E3369" s="250"/>
      <c r="F3369" s="251" t="s">
        <v>104</v>
      </c>
      <c r="G3369" s="252"/>
      <c r="H3369" s="229"/>
      <c r="I3369" s="253" t="s">
        <v>11</v>
      </c>
      <c r="J3369" s="254"/>
      <c r="K3369" s="255" t="s">
        <v>12</v>
      </c>
      <c r="L3369" s="256"/>
      <c r="M3369" s="24"/>
      <c r="N3369" s="253" t="s">
        <v>105</v>
      </c>
      <c r="O3369" s="254"/>
      <c r="P3369" s="255" t="s">
        <v>106</v>
      </c>
      <c r="Q3369" s="256"/>
      <c r="R3369" s="24"/>
      <c r="S3369" s="249" t="s">
        <v>107</v>
      </c>
      <c r="T3369" s="250"/>
      <c r="U3369" s="251" t="s">
        <v>108</v>
      </c>
      <c r="V3369" s="252"/>
      <c r="W3369" s="8"/>
      <c r="X3369" s="253" t="s">
        <v>109</v>
      </c>
      <c r="Y3369" s="254"/>
      <c r="Z3369" s="255" t="s">
        <v>110</v>
      </c>
      <c r="AA3369" s="256"/>
      <c r="AB3369" s="8"/>
      <c r="AC3369" s="253" t="s">
        <v>111</v>
      </c>
      <c r="AD3369" s="254"/>
      <c r="AE3369" s="255" t="s">
        <v>14</v>
      </c>
      <c r="AF3369" s="256"/>
      <c r="AG3369" s="8"/>
      <c r="AH3369" s="253" t="s">
        <v>112</v>
      </c>
      <c r="AI3369" s="254"/>
      <c r="AJ3369" s="255" t="s">
        <v>113</v>
      </c>
      <c r="AK3369" s="256"/>
      <c r="AL3369" s="8"/>
      <c r="AM3369" s="249" t="s">
        <v>114</v>
      </c>
      <c r="AN3369" s="250"/>
      <c r="AO3369" s="251" t="s">
        <v>115</v>
      </c>
      <c r="AP3369" s="252"/>
      <c r="AQ3369" s="24"/>
      <c r="AR3369" s="253" t="s">
        <v>116</v>
      </c>
      <c r="AS3369" s="254"/>
      <c r="AT3369" s="255" t="s">
        <v>13</v>
      </c>
      <c r="AU3369" s="256"/>
      <c r="AV3369" s="4"/>
      <c r="AW3369" s="253" t="s">
        <v>117</v>
      </c>
      <c r="AX3369" s="254"/>
      <c r="AY3369" s="255" t="s">
        <v>118</v>
      </c>
      <c r="AZ3369" s="256"/>
      <c r="BA3369" s="8"/>
      <c r="BB3369" s="253" t="s">
        <v>119</v>
      </c>
      <c r="BC3369" s="254"/>
      <c r="BD3369" s="255" t="s">
        <v>120</v>
      </c>
      <c r="BE3369" s="256"/>
      <c r="BF3369" s="4"/>
      <c r="BG3369" s="249" t="s">
        <v>121</v>
      </c>
      <c r="BH3369" s="250"/>
      <c r="BI3369" s="251" t="s">
        <v>122</v>
      </c>
      <c r="BJ3369" s="252"/>
      <c r="BK3369" s="4"/>
      <c r="BL3369" s="253" t="s">
        <v>123</v>
      </c>
      <c r="BM3369" s="254"/>
      <c r="BN3369" s="255" t="s">
        <v>124</v>
      </c>
      <c r="BO3369" s="256"/>
      <c r="BP3369" s="4"/>
      <c r="BQ3369" s="253" t="s">
        <v>125</v>
      </c>
      <c r="BR3369" s="254"/>
      <c r="BS3369" s="255" t="s">
        <v>126</v>
      </c>
      <c r="BT3369" s="256"/>
      <c r="BU3369" s="8"/>
      <c r="BV3369" s="253" t="s">
        <v>127</v>
      </c>
      <c r="BW3369" s="254"/>
      <c r="BX3369" s="255" t="s">
        <v>128</v>
      </c>
      <c r="BY3369" s="256"/>
      <c r="CA3369" s="27" t="s">
        <v>15</v>
      </c>
      <c r="CC3369" s="133" t="s">
        <v>70</v>
      </c>
      <c r="CD3369" s="9"/>
      <c r="CE3369" s="38"/>
      <c r="CF3369" s="38"/>
      <c r="CG3369" s="38"/>
      <c r="CH3369" s="38"/>
    </row>
    <row r="3370" spans="2:91" ht="18.600000000000001" customHeight="1" thickTop="1" thickBot="1">
      <c r="B3370" s="129">
        <v>9.1400000000000095</v>
      </c>
      <c r="D3370" s="29">
        <v>1</v>
      </c>
      <c r="E3370" s="30">
        <v>0</v>
      </c>
      <c r="F3370" s="31">
        <v>0</v>
      </c>
      <c r="G3370" s="32">
        <f t="shared" ref="G3370:G3433" si="32502">-1/($E$8*$B3370)</f>
        <v>-7.212035010940912E-2</v>
      </c>
      <c r="I3370" s="29">
        <v>1</v>
      </c>
      <c r="J3370" s="33">
        <v>0</v>
      </c>
      <c r="K3370" s="31">
        <v>0</v>
      </c>
      <c r="L3370" s="32">
        <v>0</v>
      </c>
      <c r="N3370" s="29">
        <f t="shared" ref="N3370" si="32503">D3370*I3370+F3370*I3373-E3370*J3370-G3370*J3373</f>
        <v>0.99027290283875491</v>
      </c>
      <c r="O3370" s="33">
        <f t="shared" ref="O3370" si="32504">(D3370*J3370+E3370*I3370+F3370*J3373+G3370*I3373)</f>
        <v>0</v>
      </c>
      <c r="P3370" s="31">
        <f t="shared" ref="P3370" si="32505">D3370*K3370+F3370*K3373-E3370*L3370-G3370*L3373</f>
        <v>0</v>
      </c>
      <c r="Q3370" s="32">
        <f t="shared" ref="Q3370" si="32506">(D3370*L3370+E3370*K3370+F3370*L3373+G3370*K3373)</f>
        <v>-7.212035010940912E-2</v>
      </c>
      <c r="S3370" s="29">
        <v>1</v>
      </c>
      <c r="T3370" s="30">
        <v>0</v>
      </c>
      <c r="U3370" s="31">
        <v>0</v>
      </c>
      <c r="V3370" s="32">
        <f t="shared" ref="V3370:V3433" si="32507">-1/($T$8*$B3370)</f>
        <v>-0.14010612691466068</v>
      </c>
      <c r="X3370" s="29">
        <f t="shared" ref="X3370" si="32508">N3370*S3370+P3370*S3373-O3370*T3370-Q3370*T3373</f>
        <v>0.99027290283875491</v>
      </c>
      <c r="Y3370" s="33">
        <f t="shared" ref="Y3370" si="32509">(N3370*T3370+O3370*S3370+P3370*T3373+Q3370*S3373)</f>
        <v>0</v>
      </c>
      <c r="Z3370" s="31">
        <f t="shared" ref="Z3370" si="32510">N3370*U3370+P3370*U3373-O3370*V3370-Q3370*V3373</f>
        <v>0</v>
      </c>
      <c r="AA3370" s="32">
        <f t="shared" ref="AA3370" si="32511">(N3370*V3370+O3370*U3370+P3370*V3373+Q3370*U3373)</f>
        <v>-0.21086365111468516</v>
      </c>
      <c r="AB3370" s="8"/>
      <c r="AC3370" s="29">
        <v>1</v>
      </c>
      <c r="AD3370" s="33">
        <v>0</v>
      </c>
      <c r="AE3370" s="31">
        <v>0</v>
      </c>
      <c r="AF3370" s="32">
        <v>0</v>
      </c>
      <c r="AH3370" s="29">
        <f t="shared" ref="AH3370" si="32512">X3370*AC3370+Z3370*AC3373-Y3370*AD3370-AA3370*AD3373</f>
        <v>0.96815387788714669</v>
      </c>
      <c r="AI3370" s="33">
        <f t="shared" ref="AI3370" si="32513">(X3370*AD3370+Y3370*AC3370+Z3370*AD3373+AA3370*AC3373)</f>
        <v>0</v>
      </c>
      <c r="AJ3370" s="31">
        <f t="shared" ref="AJ3370" si="32514">X3370*AE3370+Z3370*AE3373-Y3370*AF3370-AA3370*AF3373</f>
        <v>0</v>
      </c>
      <c r="AK3370" s="32">
        <f t="shared" ref="AK3370" si="32515">(X3370*AF3370+Y3370*AE3370+Z3370*AF3373+AA3370*AE3373)</f>
        <v>-0.21086365111468516</v>
      </c>
      <c r="AL3370" s="8"/>
      <c r="AM3370" s="29">
        <v>1</v>
      </c>
      <c r="AN3370" s="30">
        <v>0</v>
      </c>
      <c r="AO3370" s="31">
        <v>0</v>
      </c>
      <c r="AP3370" s="32">
        <f t="shared" ref="AP3370:AP3433" si="32516">-1/($AN$8*$B3370)</f>
        <v>-0.1266991247264769</v>
      </c>
      <c r="AR3370" s="29">
        <f t="shared" ref="AR3370" si="32517">AH3370*AM3370+AJ3370*AM3373-AI3370*AN3370-AK3370*AN3373</f>
        <v>0.96815387788714669</v>
      </c>
      <c r="AS3370" s="33">
        <f t="shared" ref="AS3370" si="32518">(AH3370*AN3370+AI3370*AM3370+AJ3370*AN3373+AK3370*AM3373)</f>
        <v>0</v>
      </c>
      <c r="AT3370" s="31">
        <f t="shared" ref="AT3370" si="32519">AH3370*AO3370+AJ3370*AO3373-AI3370*AP3370-AK3370*AP3373</f>
        <v>0</v>
      </c>
      <c r="AU3370" s="32">
        <f t="shared" ref="AU3370" si="32520">(AH3370*AP3370+AI3370*AO3370+AJ3370*AP3373+AK3370*AO3373)</f>
        <v>-0.33352790004353106</v>
      </c>
      <c r="AV3370" s="8"/>
      <c r="AW3370" s="29">
        <v>1</v>
      </c>
      <c r="AX3370" s="33">
        <v>0</v>
      </c>
      <c r="AY3370" s="31">
        <v>0</v>
      </c>
      <c r="AZ3370" s="32">
        <v>0</v>
      </c>
      <c r="BB3370" s="29">
        <f t="shared" ref="BB3370" si="32521">AR3370*AW3370+AT3370*AW3373-AS3370*AX3370-AU3370*AX3373</f>
        <v>0.93634123790307067</v>
      </c>
      <c r="BC3370" s="33">
        <f t="shared" ref="BC3370" si="32522">(AR3370*AX3370+AS3370*AW3370+AT3370*AX3373+AU3370*AW3373)</f>
        <v>0</v>
      </c>
      <c r="BD3370" s="31">
        <f t="shared" ref="BD3370" si="32523">AR3370*AY3370+AT3370*AY3373-AS3370*AZ3370-AU3370*AZ3373</f>
        <v>0</v>
      </c>
      <c r="BE3370" s="32">
        <f t="shared" ref="BE3370" si="32524">(AR3370*AZ3370+AS3370*AY3370+AT3370*AZ3373+AU3370*AY3373)</f>
        <v>-0.33352790004353106</v>
      </c>
      <c r="BF3370" s="8"/>
      <c r="BG3370" s="29">
        <v>1</v>
      </c>
      <c r="BH3370" s="30">
        <v>0</v>
      </c>
      <c r="BI3370" s="31">
        <v>0</v>
      </c>
      <c r="BJ3370" s="32">
        <f t="shared" ref="BJ3370:BJ3433" si="32525">-1/($BH$8*$B3370)</f>
        <v>-4.4550328227571073E-2</v>
      </c>
      <c r="BL3370" s="29">
        <f t="shared" ref="BL3370" si="32526">BB3370*BG3370+BD3370*BG3373-BC3370*BH3370-BE3370*BH3373</f>
        <v>0.93634123790307067</v>
      </c>
      <c r="BM3370" s="33">
        <f t="shared" ref="BM3370" si="32527">(BB3370*BH3370+BC3370*BG3370+BD3370*BH3373+BE3370*BG3373)</f>
        <v>0</v>
      </c>
      <c r="BN3370" s="31">
        <f t="shared" ref="BN3370" si="32528">BB3370*BI3370+BD3370*BI3373-BC3370*BJ3370-BE3370*BJ3373</f>
        <v>0</v>
      </c>
      <c r="BO3370" s="32">
        <f t="shared" ref="BO3370" si="32529">(BB3370*BJ3370+BC3370*BI3370+BD3370*BJ3373+BE3370*BI3373)</f>
        <v>-0.37524220952512305</v>
      </c>
      <c r="BP3370" s="8"/>
      <c r="BQ3370" s="34">
        <v>1</v>
      </c>
      <c r="BR3370" s="35">
        <v>0</v>
      </c>
      <c r="BS3370" s="11">
        <v>0</v>
      </c>
      <c r="BT3370" s="36">
        <v>0</v>
      </c>
      <c r="BV3370" s="29">
        <f t="shared" ref="BV3370" si="32530">BL3370*BQ3370+BN3370*BQ3373-BM3370*BR3370-BO3370*BR3373</f>
        <v>0.93634123790307067</v>
      </c>
      <c r="BW3370" s="33">
        <f t="shared" ref="BW3370" si="32531">(BL3370*BR3370+BM3370*BQ3370+BN3370*BR3373+BO3370*BQ3373)</f>
        <v>-0.37524220952512305</v>
      </c>
      <c r="BX3370" s="31">
        <f t="shared" ref="BX3370" si="32532">BL3370*BS3370+BN3370*BS3373-BM3370*BT3370-BO3370*BT3373</f>
        <v>0</v>
      </c>
      <c r="BY3370" s="32">
        <f t="shared" ref="BY3370" si="32533">(BL3370*BT3370+BM3370*BS3370+BN3370*BT3373+BO3370*BS3373)</f>
        <v>-0.37524220952512305</v>
      </c>
      <c r="CA3370" s="37">
        <f t="shared" ref="CA3370" si="32534">20*LOG(((1+$BR$8)/$BR$8)/((BV3370+BV3373)^2+(BW3370+BW3373)^2)^0.5)</f>
        <v>-2.3720707014892343E-3</v>
      </c>
      <c r="CC3370" s="134">
        <f t="shared" ref="CC3370" si="32535">((BV3370^2+BW3370^2)^0.5)/((BV3373^2+BW3373^2)^0.5)</f>
        <v>1.0165682331696484</v>
      </c>
      <c r="CD3370" s="9"/>
      <c r="CE3370" s="38"/>
      <c r="CF3370" s="38"/>
      <c r="CG3370" s="38"/>
      <c r="CH3370" s="38"/>
      <c r="CM3370" s="129">
        <v>9.1200000000000099</v>
      </c>
    </row>
    <row r="3371" spans="2:91" ht="18.600000000000001" customHeight="1" thickBot="1">
      <c r="D3371" s="39"/>
      <c r="G3371" s="40"/>
      <c r="I3371" s="39"/>
      <c r="L3371" s="40"/>
      <c r="N3371" s="39"/>
      <c r="Q3371" s="40"/>
      <c r="S3371" s="39"/>
      <c r="V3371" s="40"/>
      <c r="X3371" s="39"/>
      <c r="AA3371" s="40"/>
      <c r="AC3371" s="39"/>
      <c r="AF3371" s="40"/>
      <c r="AH3371" s="39"/>
      <c r="AK3371" s="40"/>
      <c r="AM3371" s="39"/>
      <c r="AP3371" s="40"/>
      <c r="AR3371" s="39"/>
      <c r="AU3371" s="40"/>
      <c r="AW3371" s="39"/>
      <c r="AZ3371" s="40"/>
      <c r="BB3371" s="39"/>
      <c r="BE3371" s="40"/>
      <c r="BG3371" s="39"/>
      <c r="BJ3371" s="40"/>
      <c r="BL3371" s="39"/>
      <c r="BO3371" s="40"/>
      <c r="BQ3371" s="34"/>
      <c r="BR3371" s="11"/>
      <c r="BS3371" s="11"/>
      <c r="BT3371" s="41"/>
      <c r="BV3371" s="39"/>
      <c r="BY3371" s="40"/>
      <c r="CC3371" s="135"/>
      <c r="CD3371" s="9"/>
      <c r="CE3371" s="38"/>
      <c r="CF3371" s="38"/>
      <c r="CG3371" s="38"/>
      <c r="CH3371" s="38"/>
    </row>
    <row r="3372" spans="2:91" ht="18.600000000000001" customHeight="1" thickBot="1">
      <c r="D3372" s="258" t="s">
        <v>129</v>
      </c>
      <c r="E3372" s="259"/>
      <c r="F3372" s="260" t="s">
        <v>130</v>
      </c>
      <c r="G3372" s="261"/>
      <c r="H3372" s="229"/>
      <c r="I3372" s="258" t="s">
        <v>131</v>
      </c>
      <c r="J3372" s="259"/>
      <c r="K3372" s="260" t="s">
        <v>132</v>
      </c>
      <c r="L3372" s="261"/>
      <c r="N3372" s="253" t="s">
        <v>133</v>
      </c>
      <c r="O3372" s="254"/>
      <c r="P3372" s="255" t="s">
        <v>134</v>
      </c>
      <c r="Q3372" s="256"/>
      <c r="S3372" s="258" t="s">
        <v>135</v>
      </c>
      <c r="T3372" s="259"/>
      <c r="U3372" s="260" t="s">
        <v>136</v>
      </c>
      <c r="V3372" s="261"/>
      <c r="W3372" s="8"/>
      <c r="X3372" s="253" t="s">
        <v>137</v>
      </c>
      <c r="Y3372" s="254"/>
      <c r="Z3372" s="255" t="s">
        <v>138</v>
      </c>
      <c r="AA3372" s="256"/>
      <c r="AB3372" s="8"/>
      <c r="AC3372" s="258" t="s">
        <v>139</v>
      </c>
      <c r="AD3372" s="259"/>
      <c r="AE3372" s="260" t="s">
        <v>140</v>
      </c>
      <c r="AF3372" s="261"/>
      <c r="AG3372" s="8"/>
      <c r="AH3372" s="253" t="s">
        <v>141</v>
      </c>
      <c r="AI3372" s="254"/>
      <c r="AJ3372" s="255" t="s">
        <v>142</v>
      </c>
      <c r="AK3372" s="256"/>
      <c r="AL3372" s="8"/>
      <c r="AM3372" s="258" t="s">
        <v>143</v>
      </c>
      <c r="AN3372" s="259"/>
      <c r="AO3372" s="260" t="s">
        <v>144</v>
      </c>
      <c r="AP3372" s="261"/>
      <c r="AR3372" s="253" t="s">
        <v>145</v>
      </c>
      <c r="AS3372" s="254"/>
      <c r="AT3372" s="255" t="s">
        <v>146</v>
      </c>
      <c r="AU3372" s="256"/>
      <c r="AV3372" s="4"/>
      <c r="AW3372" s="258" t="s">
        <v>147</v>
      </c>
      <c r="AX3372" s="259"/>
      <c r="AY3372" s="260" t="s">
        <v>148</v>
      </c>
      <c r="AZ3372" s="261"/>
      <c r="BA3372" s="8"/>
      <c r="BB3372" s="253" t="s">
        <v>149</v>
      </c>
      <c r="BC3372" s="254"/>
      <c r="BD3372" s="255" t="s">
        <v>150</v>
      </c>
      <c r="BE3372" s="256"/>
      <c r="BF3372" s="4"/>
      <c r="BG3372" s="258" t="s">
        <v>151</v>
      </c>
      <c r="BH3372" s="259"/>
      <c r="BI3372" s="260" t="s">
        <v>152</v>
      </c>
      <c r="BJ3372" s="261"/>
      <c r="BK3372" s="4"/>
      <c r="BL3372" s="253" t="s">
        <v>153</v>
      </c>
      <c r="BM3372" s="254"/>
      <c r="BN3372" s="255" t="s">
        <v>154</v>
      </c>
      <c r="BO3372" s="256"/>
      <c r="BP3372" s="4"/>
      <c r="BQ3372" s="258" t="s">
        <v>155</v>
      </c>
      <c r="BR3372" s="259"/>
      <c r="BS3372" s="260" t="s">
        <v>156</v>
      </c>
      <c r="BT3372" s="261"/>
      <c r="BU3372" s="8"/>
      <c r="BV3372" s="253" t="s">
        <v>157</v>
      </c>
      <c r="BW3372" s="254"/>
      <c r="BX3372" s="255" t="s">
        <v>158</v>
      </c>
      <c r="BY3372" s="256"/>
      <c r="CA3372" s="46" t="s">
        <v>16</v>
      </c>
      <c r="CC3372" s="136" t="s">
        <v>71</v>
      </c>
      <c r="CD3372" s="9"/>
      <c r="CE3372" s="38"/>
      <c r="CF3372" s="38"/>
      <c r="CG3372" s="38"/>
      <c r="CH3372" s="38"/>
    </row>
    <row r="3373" spans="2:91" ht="18.600000000000001" customHeight="1" thickTop="1" thickBot="1">
      <c r="D3373" s="29">
        <v>0</v>
      </c>
      <c r="E3373" s="33">
        <v>0</v>
      </c>
      <c r="F3373" s="31">
        <v>1</v>
      </c>
      <c r="G3373" s="32">
        <v>0</v>
      </c>
      <c r="I3373" s="29">
        <v>0</v>
      </c>
      <c r="J3373" s="33">
        <f t="shared" ref="J3373" si="32536">IF(0=(1-$J$8*$K$8*$B3370^2),10^14,$B3370*$J$8/(1-$J$8*$K$8*$B3370^2))</f>
        <v>-0.13487312730025169</v>
      </c>
      <c r="K3373" s="31">
        <v>1</v>
      </c>
      <c r="L3373" s="32">
        <v>0</v>
      </c>
      <c r="N3373" s="29">
        <f t="shared" ref="N3373" si="32537">D3373*I3370+F3373*I3373-E3373*J3370-G3373*J3373</f>
        <v>0</v>
      </c>
      <c r="O3373" s="33">
        <f t="shared" ref="O3373" si="32538">(D3373*J3370+E3373*I3370+F3373*J3373+G3373*I3373)</f>
        <v>-0.13487312730025169</v>
      </c>
      <c r="P3373" s="31">
        <f t="shared" ref="P3373" si="32539">D3373*K3370+F3373*K3373-E3373*L3370-G3373*L3373</f>
        <v>1</v>
      </c>
      <c r="Q3373" s="32">
        <f t="shared" ref="Q3373" si="32540">(D3373*L3370+E3373*K3370+F3373*L3373+G3373*K3373)</f>
        <v>0</v>
      </c>
      <c r="S3373" s="29">
        <v>0</v>
      </c>
      <c r="T3373" s="33">
        <v>0</v>
      </c>
      <c r="U3373" s="31">
        <v>1</v>
      </c>
      <c r="V3373" s="32">
        <v>0</v>
      </c>
      <c r="X3373" s="29">
        <f t="shared" ref="X3373" si="32541">N3373*S3370+P3373*S3373-O3373*T3370-Q3373*T3373</f>
        <v>0</v>
      </c>
      <c r="Y3373" s="33">
        <f t="shared" ref="Y3373" si="32542">(N3373*T3370+O3373*S3370+P3373*T3373+Q3373*S3373)</f>
        <v>-0.13487312730025169</v>
      </c>
      <c r="Z3373" s="31">
        <f t="shared" ref="Z3373" si="32543">N3373*U3370+P3373*U3373-O3373*V3370-Q3373*V3373</f>
        <v>0.9811034485090937</v>
      </c>
      <c r="AA3373" s="32">
        <f t="shared" ref="AA3373" si="32544">(N3373*V3370+O3373*U3370+P3373*V3373+Q3373*U3373)</f>
        <v>0</v>
      </c>
      <c r="AB3373" s="8"/>
      <c r="AC3373" s="29">
        <v>0</v>
      </c>
      <c r="AD3373" s="33">
        <f t="shared" ref="AD3373" si="32545">IF(0=(1-$AD$8*$AE$8*$B3370^2),10^14,$B3370*$AD$8/(1-$AD$8*$AE$8*$B3370^2))</f>
        <v>-0.10489728710795231</v>
      </c>
      <c r="AE3373" s="31">
        <v>1</v>
      </c>
      <c r="AF3373" s="32">
        <v>0</v>
      </c>
      <c r="AH3373" s="29">
        <f t="shared" ref="AH3373" si="32546">X3373*AC3370+Z3373*AC3373-Y3373*AD3370-AA3373*AD3373</f>
        <v>0</v>
      </c>
      <c r="AI3373" s="33">
        <f t="shared" ref="AI3373" si="32547">(X3373*AD3370+Y3373*AC3370+Z3373*AD3373+AA3373*AC3373)</f>
        <v>-0.2377882174211122</v>
      </c>
      <c r="AJ3373" s="31">
        <f t="shared" ref="AJ3373" si="32548">X3373*AE3370+Z3373*AE3373-Y3373*AF3370-AA3373*AF3373</f>
        <v>0.9811034485090937</v>
      </c>
      <c r="AK3373" s="32">
        <f t="shared" ref="AK3373" si="32549">(X3373*AF3370+Y3373*AE3370+Z3373*AF3373+AA3373*AE3373)</f>
        <v>0</v>
      </c>
      <c r="AL3373" s="8"/>
      <c r="AM3373" s="29">
        <v>0</v>
      </c>
      <c r="AN3373" s="33">
        <v>0</v>
      </c>
      <c r="AO3373" s="31">
        <v>1</v>
      </c>
      <c r="AP3373" s="32">
        <v>0</v>
      </c>
      <c r="AR3373" s="29">
        <f t="shared" ref="AR3373" si="32550">AH3373*AM3370+AJ3373*AM3373-AI3373*AN3370-AK3373*AN3373</f>
        <v>0</v>
      </c>
      <c r="AS3373" s="33">
        <f t="shared" ref="AS3373" si="32551">(AH3373*AN3370+AI3373*AM3370+AJ3373*AN3373+AK3373*AM3373)</f>
        <v>-0.2377882174211122</v>
      </c>
      <c r="AT3373" s="31">
        <f t="shared" ref="AT3373" si="32552">AH3373*AO3370+AJ3373*AO3373-AI3373*AP3370-AK3373*AP3373</f>
        <v>0.95097588949156964</v>
      </c>
      <c r="AU3373" s="32">
        <f t="shared" ref="AU3373" si="32553">(AH3373*AP3370+AI3373*AO3370+AJ3373*AP3373+AK3373*AO3373)</f>
        <v>0</v>
      </c>
      <c r="AV3373" s="8"/>
      <c r="AW3373" s="29">
        <v>0</v>
      </c>
      <c r="AX3373" s="33">
        <f t="shared" ref="AX3373" si="32554">IF(0=(1-$AX$8*$AY$8*$B3370^2),10^14,$B3370*$AX$8/(1-$AX$8*$AY$8*$B3370^2))</f>
        <v>-9.5382245323176518E-2</v>
      </c>
      <c r="AY3373" s="31">
        <v>1</v>
      </c>
      <c r="AZ3373" s="32">
        <v>0</v>
      </c>
      <c r="BB3373" s="29">
        <f t="shared" ref="BB3373" si="32555">AR3373*AW3370+AT3373*AW3373-AS3373*AX3370-AU3373*AX3373</f>
        <v>0</v>
      </c>
      <c r="BC3373" s="33">
        <f t="shared" ref="BC3373" si="32556">(AR3373*AX3370+AS3373*AW3370+AT3373*AX3373+AU3373*AW3373)</f>
        <v>-0.32849443300902309</v>
      </c>
      <c r="BD3373" s="31">
        <f t="shared" ref="BD3373" si="32557">AR3373*AY3370+AT3373*AY3373-AS3373*AZ3370-AU3373*AZ3373</f>
        <v>0.95097588949156964</v>
      </c>
      <c r="BE3373" s="32">
        <f t="shared" ref="BE3373" si="32558">(AR3373*AZ3370+AS3373*AY3370+AT3373*AZ3373+AU3373*AY3373)</f>
        <v>0</v>
      </c>
      <c r="BF3373" s="8"/>
      <c r="BG3373" s="29">
        <v>0</v>
      </c>
      <c r="BH3373" s="33">
        <v>0</v>
      </c>
      <c r="BI3373" s="31">
        <v>1</v>
      </c>
      <c r="BJ3373" s="32">
        <v>0</v>
      </c>
      <c r="BL3373" s="29">
        <f t="shared" ref="BL3373" si="32559">BB3373*BG3370+BD3373*BG3373-BC3373*BH3370-BE3373*BH3373</f>
        <v>0</v>
      </c>
      <c r="BM3373" s="33">
        <f t="shared" ref="BM3373" si="32560">(BB3373*BH3370+BC3373*BG3370+BD3373*BH3373+BE3373*BG3373)</f>
        <v>-0.32849443300902309</v>
      </c>
      <c r="BN3373" s="31">
        <f t="shared" ref="BN3373" si="32561">BB3373*BI3370+BD3373*BI3373-BC3373*BJ3370-BE3373*BJ3373</f>
        <v>0.93634135468008783</v>
      </c>
      <c r="BO3373" s="32">
        <f t="shared" ref="BO3373" si="32562">(BB3373*BJ3370+BC3373*BI3370+BD3373*BJ3373+BE3373*BI3373)</f>
        <v>0</v>
      </c>
      <c r="BP3373" s="8"/>
      <c r="BQ3373" s="19">
        <f t="shared" ref="BQ3373:BQ3436" si="32563">1/$BR$8</f>
        <v>1</v>
      </c>
      <c r="BR3373" s="47">
        <v>0</v>
      </c>
      <c r="BS3373" s="48">
        <v>1</v>
      </c>
      <c r="BT3373" s="49">
        <v>0</v>
      </c>
      <c r="BV3373" s="29">
        <f t="shared" ref="BV3373" si="32564">BL3373*BQ3370+BN3373*BQ3373-BM3373*BR3370-BO3373*BR3373</f>
        <v>0.93634135468008783</v>
      </c>
      <c r="BW3373" s="33">
        <f t="shared" ref="BW3373" si="32565">(BL3373*BR3370+BM3373*BQ3370+BN3373*BR3373+BO3373*BQ3373)</f>
        <v>-0.32849443300902309</v>
      </c>
      <c r="BX3373" s="31">
        <f t="shared" ref="BX3373" si="32566">BL3373*BS3370+BN3373*BS3373-BM3373*BT3370-BO3373*BT3373</f>
        <v>0.93634135468008783</v>
      </c>
      <c r="BY3373" s="32">
        <f t="shared" ref="BY3373" si="32567">(BL3373*BT3370+BM3373*BS3370+BN3373*BT3373+BO3373*BS3373)</f>
        <v>0</v>
      </c>
      <c r="CA3373" s="50">
        <f t="shared" ref="CA3373" si="32568">(180/PI())*ATAN(-1*(BW3370+BW3373)/(BV3370+BV3373))</f>
        <v>20.595751663587027</v>
      </c>
      <c r="CC3373" s="137">
        <f t="shared" ref="CC3373" si="32569">20*LOG(((1-(10^(CA3370/20)^2)*(1-((1-CC3370)/(1+CC3370))^2))^0.5))</f>
        <v>-32.121804703547646</v>
      </c>
      <c r="CD3373" s="9"/>
      <c r="CE3373" s="38"/>
      <c r="CF3373" s="38"/>
      <c r="CG3373" s="38"/>
      <c r="CH3373" s="38"/>
    </row>
    <row r="3374" spans="2:91" ht="18.600000000000001" customHeight="1">
      <c r="CC3374" s="42"/>
    </row>
    <row r="3375" spans="2:91" ht="18.600000000000001" customHeight="1" thickBot="1">
      <c r="E3375" s="22" t="s">
        <v>4</v>
      </c>
      <c r="J3375" s="22" t="s">
        <v>5</v>
      </c>
      <c r="O3375" s="22" t="s">
        <v>6</v>
      </c>
      <c r="T3375" s="22" t="s">
        <v>7</v>
      </c>
      <c r="Y3375" s="22" t="s">
        <v>8</v>
      </c>
      <c r="AD3375" s="22" t="s">
        <v>65</v>
      </c>
      <c r="AI3375" s="22" t="s">
        <v>9</v>
      </c>
      <c r="AN3375" s="22" t="s">
        <v>66</v>
      </c>
      <c r="AS3375" s="22" t="s">
        <v>51</v>
      </c>
      <c r="AX3375" s="22" t="s">
        <v>67</v>
      </c>
      <c r="BC3375" s="22" t="s">
        <v>52</v>
      </c>
      <c r="BH3375" s="22" t="s">
        <v>68</v>
      </c>
      <c r="BM3375" s="22" t="s">
        <v>63</v>
      </c>
      <c r="BQ3375" s="23" t="s">
        <v>69</v>
      </c>
      <c r="BR3375" s="23"/>
      <c r="BS3375" s="24"/>
      <c r="BT3375" s="24"/>
      <c r="BU3375" s="24"/>
      <c r="BW3375" s="22" t="s">
        <v>64</v>
      </c>
    </row>
    <row r="3376" spans="2:91" ht="18.600000000000001" customHeight="1" thickBot="1">
      <c r="D3376" s="249" t="s">
        <v>103</v>
      </c>
      <c r="E3376" s="250"/>
      <c r="F3376" s="251" t="s">
        <v>104</v>
      </c>
      <c r="G3376" s="252"/>
      <c r="H3376" s="229"/>
      <c r="I3376" s="253" t="s">
        <v>11</v>
      </c>
      <c r="J3376" s="254"/>
      <c r="K3376" s="255" t="s">
        <v>12</v>
      </c>
      <c r="L3376" s="256"/>
      <c r="M3376" s="24"/>
      <c r="N3376" s="253" t="s">
        <v>105</v>
      </c>
      <c r="O3376" s="254"/>
      <c r="P3376" s="255" t="s">
        <v>106</v>
      </c>
      <c r="Q3376" s="256"/>
      <c r="R3376" s="24"/>
      <c r="S3376" s="249" t="s">
        <v>107</v>
      </c>
      <c r="T3376" s="250"/>
      <c r="U3376" s="251" t="s">
        <v>108</v>
      </c>
      <c r="V3376" s="252"/>
      <c r="W3376" s="8"/>
      <c r="X3376" s="253" t="s">
        <v>109</v>
      </c>
      <c r="Y3376" s="254"/>
      <c r="Z3376" s="255" t="s">
        <v>110</v>
      </c>
      <c r="AA3376" s="256"/>
      <c r="AB3376" s="8"/>
      <c r="AC3376" s="253" t="s">
        <v>111</v>
      </c>
      <c r="AD3376" s="254"/>
      <c r="AE3376" s="255" t="s">
        <v>14</v>
      </c>
      <c r="AF3376" s="256"/>
      <c r="AG3376" s="8"/>
      <c r="AH3376" s="253" t="s">
        <v>112</v>
      </c>
      <c r="AI3376" s="254"/>
      <c r="AJ3376" s="255" t="s">
        <v>113</v>
      </c>
      <c r="AK3376" s="256"/>
      <c r="AL3376" s="8"/>
      <c r="AM3376" s="249" t="s">
        <v>114</v>
      </c>
      <c r="AN3376" s="250"/>
      <c r="AO3376" s="251" t="s">
        <v>115</v>
      </c>
      <c r="AP3376" s="252"/>
      <c r="AQ3376" s="24"/>
      <c r="AR3376" s="253" t="s">
        <v>116</v>
      </c>
      <c r="AS3376" s="254"/>
      <c r="AT3376" s="255" t="s">
        <v>13</v>
      </c>
      <c r="AU3376" s="256"/>
      <c r="AV3376" s="4"/>
      <c r="AW3376" s="253" t="s">
        <v>117</v>
      </c>
      <c r="AX3376" s="254"/>
      <c r="AY3376" s="255" t="s">
        <v>118</v>
      </c>
      <c r="AZ3376" s="256"/>
      <c r="BA3376" s="8"/>
      <c r="BB3376" s="253" t="s">
        <v>119</v>
      </c>
      <c r="BC3376" s="254"/>
      <c r="BD3376" s="255" t="s">
        <v>120</v>
      </c>
      <c r="BE3376" s="256"/>
      <c r="BF3376" s="4"/>
      <c r="BG3376" s="249" t="s">
        <v>121</v>
      </c>
      <c r="BH3376" s="250"/>
      <c r="BI3376" s="251" t="s">
        <v>122</v>
      </c>
      <c r="BJ3376" s="252"/>
      <c r="BK3376" s="4"/>
      <c r="BL3376" s="253" t="s">
        <v>123</v>
      </c>
      <c r="BM3376" s="254"/>
      <c r="BN3376" s="255" t="s">
        <v>124</v>
      </c>
      <c r="BO3376" s="256"/>
      <c r="BP3376" s="4"/>
      <c r="BQ3376" s="253" t="s">
        <v>125</v>
      </c>
      <c r="BR3376" s="254"/>
      <c r="BS3376" s="255" t="s">
        <v>126</v>
      </c>
      <c r="BT3376" s="256"/>
      <c r="BU3376" s="8"/>
      <c r="BV3376" s="253" t="s">
        <v>127</v>
      </c>
      <c r="BW3376" s="254"/>
      <c r="BX3376" s="255" t="s">
        <v>128</v>
      </c>
      <c r="BY3376" s="256"/>
      <c r="CA3376" s="27" t="s">
        <v>15</v>
      </c>
      <c r="CC3376" s="133" t="s">
        <v>70</v>
      </c>
      <c r="CD3376" s="9"/>
      <c r="CE3376" s="38"/>
      <c r="CF3376" s="38"/>
      <c r="CG3376" s="38"/>
      <c r="CH3376" s="38"/>
    </row>
    <row r="3377" spans="1:91" ht="18.600000000000001" customHeight="1" thickTop="1" thickBot="1">
      <c r="B3377" s="129">
        <v>9.1600000000000108</v>
      </c>
      <c r="D3377" s="29">
        <v>1</v>
      </c>
      <c r="E3377" s="30">
        <v>0</v>
      </c>
      <c r="F3377" s="31">
        <v>0</v>
      </c>
      <c r="G3377" s="32">
        <f t="shared" ref="G3377:G3440" si="32570">-1/($E$8*$B3377)</f>
        <v>-7.1962882096069783E-2</v>
      </c>
      <c r="I3377" s="29">
        <v>1</v>
      </c>
      <c r="J3377" s="33">
        <v>0</v>
      </c>
      <c r="K3377" s="31">
        <v>0</v>
      </c>
      <c r="L3377" s="32">
        <v>0</v>
      </c>
      <c r="N3377" s="29">
        <f t="shared" ref="N3377" si="32571">D3377*I3377+F3377*I3380-E3377*J3377-G3377*J3380</f>
        <v>0.9903154108209733</v>
      </c>
      <c r="O3377" s="33">
        <f t="shared" ref="O3377" si="32572">(D3377*J3377+E3377*I3377+F3377*J3380+G3377*I3380)</f>
        <v>0</v>
      </c>
      <c r="P3377" s="31">
        <f t="shared" ref="P3377" si="32573">D3377*K3377+F3377*K3380-E3377*L3377-G3377*L3380</f>
        <v>0</v>
      </c>
      <c r="Q3377" s="32">
        <f t="shared" ref="Q3377" si="32574">(D3377*L3377+E3377*K3377+F3377*L3380+G3377*K3380)</f>
        <v>-7.1962882096069783E-2</v>
      </c>
      <c r="S3377" s="29">
        <v>1</v>
      </c>
      <c r="T3377" s="30">
        <v>0</v>
      </c>
      <c r="U3377" s="31">
        <v>0</v>
      </c>
      <c r="V3377" s="32">
        <f t="shared" ref="V3377:V3440" si="32575">-1/($T$8*$B3377)</f>
        <v>-0.13980021834061118</v>
      </c>
      <c r="X3377" s="29">
        <f t="shared" ref="X3377" si="32576">N3377*S3377+P3377*S3380-O3377*T3377-Q3377*T3380</f>
        <v>0.9903154108209733</v>
      </c>
      <c r="Y3377" s="33">
        <f t="shared" ref="Y3377" si="32577">(N3377*T3377+O3377*S3377+P3377*T3380+Q3377*S3380)</f>
        <v>0</v>
      </c>
      <c r="Z3377" s="31">
        <f t="shared" ref="Z3377" si="32578">N3377*U3377+P3377*U3380-O3377*V3377-Q3377*V3380</f>
        <v>0</v>
      </c>
      <c r="AA3377" s="32">
        <f t="shared" ref="AA3377" si="32579">(N3377*V3377+O3377*U3377+P3377*V3380+Q3377*U3380)</f>
        <v>-0.21040919275491393</v>
      </c>
      <c r="AB3377" s="8"/>
      <c r="AC3377" s="29">
        <v>1</v>
      </c>
      <c r="AD3377" s="33">
        <v>0</v>
      </c>
      <c r="AE3377" s="31">
        <v>0</v>
      </c>
      <c r="AF3377" s="32">
        <v>0</v>
      </c>
      <c r="AH3377" s="29">
        <f t="shared" ref="AH3377" si="32580">X3377*AC3377+Z3377*AC3380-Y3377*AD3377-AA3377*AD3380</f>
        <v>0.9682929059137747</v>
      </c>
      <c r="AI3377" s="33">
        <f t="shared" ref="AI3377" si="32581">(X3377*AD3377+Y3377*AC3377+Z3377*AD3380+AA3377*AC3380)</f>
        <v>0</v>
      </c>
      <c r="AJ3377" s="31">
        <f t="shared" ref="AJ3377" si="32582">X3377*AE3377+Z3377*AE3380-Y3377*AF3377-AA3377*AF3380</f>
        <v>0</v>
      </c>
      <c r="AK3377" s="32">
        <f t="shared" ref="AK3377" si="32583">(X3377*AF3377+Y3377*AE3377+Z3377*AF3380+AA3377*AE3380)</f>
        <v>-0.21040919275491393</v>
      </c>
      <c r="AL3377" s="8"/>
      <c r="AM3377" s="29">
        <v>1</v>
      </c>
      <c r="AN3377" s="30">
        <v>0</v>
      </c>
      <c r="AO3377" s="31">
        <v>0</v>
      </c>
      <c r="AP3377" s="32">
        <f t="shared" ref="AP3377:AP3440" si="32584">-1/($AN$8*$B3377)</f>
        <v>-0.12642248908296927</v>
      </c>
      <c r="AR3377" s="29">
        <f t="shared" ref="AR3377" si="32585">AH3377*AM3377+AJ3377*AM3380-AI3377*AN3377-AK3377*AN3380</f>
        <v>0.9682929059137747</v>
      </c>
      <c r="AS3377" s="33">
        <f t="shared" ref="AS3377" si="32586">(AH3377*AN3377+AI3377*AM3377+AJ3377*AN3380+AK3377*AM3380)</f>
        <v>0</v>
      </c>
      <c r="AT3377" s="31">
        <f t="shared" ref="AT3377" si="32587">AH3377*AO3377+AJ3377*AO3380-AI3377*AP3377-AK3377*AP3380</f>
        <v>0</v>
      </c>
      <c r="AU3377" s="32">
        <f t="shared" ref="AU3377" si="32588">(AH3377*AP3377+AI3377*AO3377+AJ3377*AP3380+AK3377*AO3380)</f>
        <v>-0.33282319208191469</v>
      </c>
      <c r="AV3377" s="8"/>
      <c r="AW3377" s="29">
        <v>1</v>
      </c>
      <c r="AX3377" s="33">
        <v>0</v>
      </c>
      <c r="AY3377" s="31">
        <v>0</v>
      </c>
      <c r="AZ3377" s="32">
        <v>0</v>
      </c>
      <c r="BB3377" s="29">
        <f t="shared" ref="BB3377" si="32589">AR3377*AW3377+AT3377*AW3380-AS3377*AX3377-AU3377*AX3380</f>
        <v>0.93661748918850418</v>
      </c>
      <c r="BC3377" s="33">
        <f t="shared" ref="BC3377" si="32590">(AR3377*AX3377+AS3377*AW3377+AT3377*AX3380+AU3377*AW3380)</f>
        <v>0</v>
      </c>
      <c r="BD3377" s="31">
        <f t="shared" ref="BD3377" si="32591">AR3377*AY3377+AT3377*AY3380-AS3377*AZ3377-AU3377*AZ3380</f>
        <v>0</v>
      </c>
      <c r="BE3377" s="32">
        <f t="shared" ref="BE3377" si="32592">(AR3377*AZ3377+AS3377*AY3377+AT3377*AZ3380+AU3377*AY3380)</f>
        <v>-0.33282319208191469</v>
      </c>
      <c r="BF3377" s="8"/>
      <c r="BG3377" s="29">
        <v>1</v>
      </c>
      <c r="BH3377" s="30">
        <v>0</v>
      </c>
      <c r="BI3377" s="31">
        <v>0</v>
      </c>
      <c r="BJ3377" s="32">
        <f t="shared" ref="BJ3377:BJ3440" si="32593">-1/($BH$8*$B3377)</f>
        <v>-4.4453056768558895E-2</v>
      </c>
      <c r="BL3377" s="29">
        <f t="shared" ref="BL3377" si="32594">BB3377*BG3377+BD3377*BG3380-BC3377*BH3377-BE3377*BH3380</f>
        <v>0.93661748918850418</v>
      </c>
      <c r="BM3377" s="33">
        <f t="shared" ref="BM3377" si="32595">(BB3377*BH3377+BC3377*BG3377+BD3377*BH3380+BE3377*BG3380)</f>
        <v>0</v>
      </c>
      <c r="BN3377" s="31">
        <f t="shared" ref="BN3377" si="32596">BB3377*BI3377+BD3377*BI3380-BC3377*BJ3377-BE3377*BJ3380</f>
        <v>0</v>
      </c>
      <c r="BO3377" s="32">
        <f t="shared" ref="BO3377" si="32597">(BB3377*BJ3377+BC3377*BI3377+BD3377*BJ3380+BE3377*BI3380)</f>
        <v>-0.37445870249923635</v>
      </c>
      <c r="BP3377" s="8"/>
      <c r="BQ3377" s="34">
        <v>1</v>
      </c>
      <c r="BR3377" s="35">
        <v>0</v>
      </c>
      <c r="BS3377" s="11">
        <v>0</v>
      </c>
      <c r="BT3377" s="36">
        <v>0</v>
      </c>
      <c r="BV3377" s="29">
        <f t="shared" ref="BV3377" si="32598">BL3377*BQ3377+BN3377*BQ3380-BM3377*BR3377-BO3377*BR3380</f>
        <v>0.93661748918850418</v>
      </c>
      <c r="BW3377" s="33">
        <f t="shared" ref="BW3377" si="32599">(BL3377*BR3377+BM3377*BQ3377+BN3377*BR3380+BO3377*BQ3380)</f>
        <v>-0.37445870249923635</v>
      </c>
      <c r="BX3377" s="31">
        <f t="shared" ref="BX3377" si="32600">BL3377*BS3377+BN3377*BS3380-BM3377*BT3377-BO3377*BT3380</f>
        <v>0</v>
      </c>
      <c r="BY3377" s="32">
        <f t="shared" ref="BY3377" si="32601">(BL3377*BT3377+BM3377*BS3377+BN3377*BT3380+BO3377*BS3380)</f>
        <v>-0.37445870249923635</v>
      </c>
      <c r="CA3377" s="37">
        <f t="shared" ref="CA3377" si="32602">20*LOG(((1+$BR$8)/$BR$8)/((BV3377+BV3380)^2+(BW3377+BW3380)^2)^0.5)</f>
        <v>-2.3630402097874702E-3</v>
      </c>
      <c r="CC3377" s="134">
        <f t="shared" ref="CC3377" si="32603">((BV3377^2+BW3377^2)^0.5)/((BV3380^2+BW3380^2)^0.5)</f>
        <v>1.0165014412295037</v>
      </c>
      <c r="CD3377" s="9"/>
      <c r="CE3377" s="38"/>
      <c r="CF3377" s="38"/>
      <c r="CG3377" s="38"/>
      <c r="CH3377" s="38"/>
      <c r="CM3377" s="129">
        <v>9.1400000000000095</v>
      </c>
    </row>
    <row r="3378" spans="1:91" ht="18.600000000000001" customHeight="1" thickBot="1">
      <c r="D3378" s="39"/>
      <c r="G3378" s="40"/>
      <c r="I3378" s="39"/>
      <c r="L3378" s="40"/>
      <c r="N3378" s="39"/>
      <c r="Q3378" s="40"/>
      <c r="S3378" s="39"/>
      <c r="V3378" s="40"/>
      <c r="X3378" s="39"/>
      <c r="AA3378" s="40"/>
      <c r="AC3378" s="39"/>
      <c r="AF3378" s="40"/>
      <c r="AH3378" s="39"/>
      <c r="AK3378" s="40"/>
      <c r="AM3378" s="39"/>
      <c r="AP3378" s="40"/>
      <c r="AR3378" s="39"/>
      <c r="AU3378" s="40"/>
      <c r="AW3378" s="39"/>
      <c r="AZ3378" s="40"/>
      <c r="BB3378" s="39"/>
      <c r="BE3378" s="40"/>
      <c r="BG3378" s="39"/>
      <c r="BJ3378" s="40"/>
      <c r="BL3378" s="39"/>
      <c r="BO3378" s="40"/>
      <c r="BQ3378" s="34"/>
      <c r="BR3378" s="11"/>
      <c r="BS3378" s="11"/>
      <c r="BT3378" s="41"/>
      <c r="BV3378" s="39"/>
      <c r="BY3378" s="40"/>
      <c r="CC3378" s="135"/>
      <c r="CD3378" s="9"/>
      <c r="CE3378" s="38"/>
      <c r="CF3378" s="38"/>
      <c r="CG3378" s="38"/>
      <c r="CH3378" s="38"/>
    </row>
    <row r="3379" spans="1:91" ht="18.600000000000001" customHeight="1" thickBot="1">
      <c r="D3379" s="258" t="s">
        <v>129</v>
      </c>
      <c r="E3379" s="259"/>
      <c r="F3379" s="260" t="s">
        <v>130</v>
      </c>
      <c r="G3379" s="261"/>
      <c r="H3379" s="229"/>
      <c r="I3379" s="258" t="s">
        <v>131</v>
      </c>
      <c r="J3379" s="259"/>
      <c r="K3379" s="260" t="s">
        <v>132</v>
      </c>
      <c r="L3379" s="261"/>
      <c r="N3379" s="253" t="s">
        <v>133</v>
      </c>
      <c r="O3379" s="254"/>
      <c r="P3379" s="255" t="s">
        <v>134</v>
      </c>
      <c r="Q3379" s="256"/>
      <c r="S3379" s="258" t="s">
        <v>135</v>
      </c>
      <c r="T3379" s="259"/>
      <c r="U3379" s="260" t="s">
        <v>136</v>
      </c>
      <c r="V3379" s="261"/>
      <c r="W3379" s="8"/>
      <c r="X3379" s="253" t="s">
        <v>137</v>
      </c>
      <c r="Y3379" s="254"/>
      <c r="Z3379" s="255" t="s">
        <v>138</v>
      </c>
      <c r="AA3379" s="256"/>
      <c r="AB3379" s="8"/>
      <c r="AC3379" s="258" t="s">
        <v>139</v>
      </c>
      <c r="AD3379" s="259"/>
      <c r="AE3379" s="260" t="s">
        <v>140</v>
      </c>
      <c r="AF3379" s="261"/>
      <c r="AG3379" s="8"/>
      <c r="AH3379" s="253" t="s">
        <v>141</v>
      </c>
      <c r="AI3379" s="254"/>
      <c r="AJ3379" s="255" t="s">
        <v>142</v>
      </c>
      <c r="AK3379" s="256"/>
      <c r="AL3379" s="8"/>
      <c r="AM3379" s="258" t="s">
        <v>143</v>
      </c>
      <c r="AN3379" s="259"/>
      <c r="AO3379" s="260" t="s">
        <v>144</v>
      </c>
      <c r="AP3379" s="261"/>
      <c r="AR3379" s="253" t="s">
        <v>145</v>
      </c>
      <c r="AS3379" s="254"/>
      <c r="AT3379" s="255" t="s">
        <v>146</v>
      </c>
      <c r="AU3379" s="256"/>
      <c r="AV3379" s="4"/>
      <c r="AW3379" s="258" t="s">
        <v>147</v>
      </c>
      <c r="AX3379" s="259"/>
      <c r="AY3379" s="260" t="s">
        <v>148</v>
      </c>
      <c r="AZ3379" s="261"/>
      <c r="BA3379" s="8"/>
      <c r="BB3379" s="253" t="s">
        <v>149</v>
      </c>
      <c r="BC3379" s="254"/>
      <c r="BD3379" s="255" t="s">
        <v>150</v>
      </c>
      <c r="BE3379" s="256"/>
      <c r="BF3379" s="4"/>
      <c r="BG3379" s="258" t="s">
        <v>151</v>
      </c>
      <c r="BH3379" s="259"/>
      <c r="BI3379" s="260" t="s">
        <v>152</v>
      </c>
      <c r="BJ3379" s="261"/>
      <c r="BK3379" s="4"/>
      <c r="BL3379" s="253" t="s">
        <v>153</v>
      </c>
      <c r="BM3379" s="254"/>
      <c r="BN3379" s="255" t="s">
        <v>154</v>
      </c>
      <c r="BO3379" s="256"/>
      <c r="BP3379" s="4"/>
      <c r="BQ3379" s="258" t="s">
        <v>155</v>
      </c>
      <c r="BR3379" s="259"/>
      <c r="BS3379" s="260" t="s">
        <v>156</v>
      </c>
      <c r="BT3379" s="261"/>
      <c r="BU3379" s="8"/>
      <c r="BV3379" s="253" t="s">
        <v>157</v>
      </c>
      <c r="BW3379" s="254"/>
      <c r="BX3379" s="255" t="s">
        <v>158</v>
      </c>
      <c r="BY3379" s="256"/>
      <c r="CA3379" s="46" t="s">
        <v>16</v>
      </c>
      <c r="CC3379" s="136" t="s">
        <v>71</v>
      </c>
      <c r="CD3379" s="9"/>
      <c r="CE3379" s="38"/>
      <c r="CF3379" s="38"/>
      <c r="CG3379" s="38"/>
      <c r="CH3379" s="38"/>
    </row>
    <row r="3380" spans="1:91" ht="18.600000000000001" customHeight="1" thickTop="1" thickBot="1">
      <c r="D3380" s="29">
        <v>0</v>
      </c>
      <c r="E3380" s="33">
        <v>0</v>
      </c>
      <c r="F3380" s="31">
        <v>1</v>
      </c>
      <c r="G3380" s="32">
        <v>0</v>
      </c>
      <c r="I3380" s="29">
        <v>0</v>
      </c>
      <c r="J3380" s="33">
        <f t="shared" ref="J3380" si="32604">IF(0=(1-$J$8*$K$8*$B3377^2),10^14,$B3377*$J$8/(1-$J$8*$K$8*$B3377^2))</f>
        <v>-0.13457756133360388</v>
      </c>
      <c r="K3380" s="31">
        <v>1</v>
      </c>
      <c r="L3380" s="32">
        <v>0</v>
      </c>
      <c r="N3380" s="29">
        <f t="shared" ref="N3380" si="32605">D3380*I3377+F3380*I3380-E3380*J3377-G3380*J3380</f>
        <v>0</v>
      </c>
      <c r="O3380" s="33">
        <f t="shared" ref="O3380" si="32606">(D3380*J3377+E3380*I3377+F3380*J3380+G3380*I3380)</f>
        <v>-0.13457756133360388</v>
      </c>
      <c r="P3380" s="31">
        <f t="shared" ref="P3380" si="32607">D3380*K3377+F3380*K3380-E3380*L3377-G3380*L3380</f>
        <v>1</v>
      </c>
      <c r="Q3380" s="32">
        <f t="shared" ref="Q3380" si="32608">(D3380*L3377+E3380*K3377+F3380*L3380+G3380*K3380)</f>
        <v>0</v>
      </c>
      <c r="S3380" s="29">
        <v>0</v>
      </c>
      <c r="T3380" s="33">
        <v>0</v>
      </c>
      <c r="U3380" s="31">
        <v>1</v>
      </c>
      <c r="V3380" s="32">
        <v>0</v>
      </c>
      <c r="X3380" s="29">
        <f t="shared" ref="X3380" si="32609">N3380*S3377+P3380*S3380-O3380*T3377-Q3380*T3380</f>
        <v>0</v>
      </c>
      <c r="Y3380" s="33">
        <f t="shared" ref="Y3380" si="32610">(N3380*T3377+O3380*S3377+P3380*T3380+Q3380*S3380)</f>
        <v>-0.13457756133360388</v>
      </c>
      <c r="Z3380" s="31">
        <f t="shared" ref="Z3380" si="32611">N3380*U3377+P3380*U3380-O3380*V3377-Q3380*V3380</f>
        <v>0.98118602754181516</v>
      </c>
      <c r="AA3380" s="32">
        <f t="shared" ref="AA3380" si="32612">(N3380*V3377+O3380*U3377+P3380*V3380+Q3380*U3380)</f>
        <v>0</v>
      </c>
      <c r="AB3380" s="8"/>
      <c r="AC3380" s="29">
        <v>0</v>
      </c>
      <c r="AD3380" s="33">
        <f t="shared" ref="AD3380" si="32613">IF(0=(1-$AD$8*$AE$8*$B3377^2),10^14,$B3377*$AD$8/(1-$AD$8*$AE$8*$B3377^2))</f>
        <v>-0.10466512712137313</v>
      </c>
      <c r="AE3380" s="31">
        <v>1</v>
      </c>
      <c r="AF3380" s="32">
        <v>0</v>
      </c>
      <c r="AH3380" s="29">
        <f t="shared" ref="AH3380" si="32614">X3380*AC3377+Z3380*AC3380-Y3380*AD3377-AA3380*AD3380</f>
        <v>0</v>
      </c>
      <c r="AI3380" s="33">
        <f t="shared" ref="AI3380" si="32615">(X3380*AD3377+Y3380*AC3377+Z3380*AD3380+AA3380*AC3380)</f>
        <v>-0.23727352163598309</v>
      </c>
      <c r="AJ3380" s="31">
        <f t="shared" ref="AJ3380" si="32616">X3380*AE3377+Z3380*AE3380-Y3380*AF3377-AA3380*AF3380</f>
        <v>0.98118602754181516</v>
      </c>
      <c r="AK3380" s="32">
        <f t="shared" ref="AK3380" si="32617">(X3380*AF3377+Y3380*AE3377+Z3380*AF3380+AA3380*AE3380)</f>
        <v>0</v>
      </c>
      <c r="AL3380" s="8"/>
      <c r="AM3380" s="29">
        <v>0</v>
      </c>
      <c r="AN3380" s="33">
        <v>0</v>
      </c>
      <c r="AO3380" s="31">
        <v>1</v>
      </c>
      <c r="AP3380" s="32">
        <v>0</v>
      </c>
      <c r="AR3380" s="29">
        <f t="shared" ref="AR3380" si="32618">AH3380*AM3377+AJ3380*AM3380-AI3380*AN3377-AK3380*AN3380</f>
        <v>0</v>
      </c>
      <c r="AS3380" s="33">
        <f t="shared" ref="AS3380" si="32619">(AH3380*AN3377+AI3380*AM3377+AJ3380*AN3380+AK3380*AM3380)</f>
        <v>-0.23727352163598309</v>
      </c>
      <c r="AT3380" s="31">
        <f t="shared" ref="AT3380" si="32620">AH3380*AO3377+AJ3380*AO3380-AI3380*AP3377-AK3380*AP3380</f>
        <v>0.95118931834311238</v>
      </c>
      <c r="AU3380" s="32">
        <f t="shared" ref="AU3380" si="32621">(AH3380*AP3377+AI3380*AO3377+AJ3380*AP3380+AK3380*AO3380)</f>
        <v>0</v>
      </c>
      <c r="AV3380" s="8"/>
      <c r="AW3380" s="29">
        <v>0</v>
      </c>
      <c r="AX3380" s="33">
        <f t="shared" ref="AX3380" si="32622">IF(0=(1-$AX$8*$AY$8*$B3377^2),10^14,$B3377*$AX$8/(1-$AX$8*$AY$8*$B3377^2))</f>
        <v>-9.5171903517692821E-2</v>
      </c>
      <c r="AY3380" s="31">
        <v>1</v>
      </c>
      <c r="AZ3380" s="32">
        <v>0</v>
      </c>
      <c r="BB3380" s="29">
        <f t="shared" ref="BB3380" si="32623">AR3380*AW3377+AT3380*AW3380-AS3380*AX3377-AU3380*AX3380</f>
        <v>0</v>
      </c>
      <c r="BC3380" s="33">
        <f t="shared" ref="BC3380" si="32624">(AR3380*AX3377+AS3380*AW3377+AT3380*AX3380+AU3380*AW3380)</f>
        <v>-0.32780001966839378</v>
      </c>
      <c r="BD3380" s="31">
        <f t="shared" ref="BD3380" si="32625">AR3380*AY3377+AT3380*AY3380-AS3380*AZ3377-AU3380*AZ3380</f>
        <v>0.95118931834311238</v>
      </c>
      <c r="BE3380" s="32">
        <f t="shared" ref="BE3380" si="32626">(AR3380*AZ3377+AS3380*AY3377+AT3380*AZ3380+AU3380*AY3380)</f>
        <v>0</v>
      </c>
      <c r="BF3380" s="8"/>
      <c r="BG3380" s="29">
        <v>0</v>
      </c>
      <c r="BH3380" s="33">
        <v>0</v>
      </c>
      <c r="BI3380" s="31">
        <v>1</v>
      </c>
      <c r="BJ3380" s="32">
        <v>0</v>
      </c>
      <c r="BL3380" s="29">
        <f t="shared" ref="BL3380" si="32627">BB3380*BG3377+BD3380*BG3380-BC3380*BH3377-BE3380*BH3380</f>
        <v>0</v>
      </c>
      <c r="BM3380" s="33">
        <f t="shared" ref="BM3380" si="32628">(BB3380*BH3377+BC3380*BG3377+BD3380*BH3380+BE3380*BG3380)</f>
        <v>-0.32780001966839378</v>
      </c>
      <c r="BN3380" s="31">
        <f t="shared" ref="BN3380" si="32629">BB3380*BI3377+BD3380*BI3380-BC3380*BJ3377-BE3380*BJ3380</f>
        <v>0.93661760546005857</v>
      </c>
      <c r="BO3380" s="32">
        <f t="shared" ref="BO3380" si="32630">(BB3380*BJ3377+BC3380*BI3377+BD3380*BJ3380+BE3380*BI3380)</f>
        <v>0</v>
      </c>
      <c r="BP3380" s="8"/>
      <c r="BQ3380" s="19">
        <f t="shared" ref="BQ3380:BQ3443" si="32631">1/$BR$8</f>
        <v>1</v>
      </c>
      <c r="BR3380" s="47">
        <v>0</v>
      </c>
      <c r="BS3380" s="48">
        <v>1</v>
      </c>
      <c r="BT3380" s="49">
        <v>0</v>
      </c>
      <c r="BV3380" s="29">
        <f t="shared" ref="BV3380" si="32632">BL3380*BQ3377+BN3380*BQ3380-BM3380*BR3377-BO3380*BR3380</f>
        <v>0.93661760546005857</v>
      </c>
      <c r="BW3380" s="33">
        <f t="shared" ref="BW3380" si="32633">(BL3380*BR3377+BM3380*BQ3377+BN3380*BR3380+BO3380*BQ3380)</f>
        <v>-0.32780001966839378</v>
      </c>
      <c r="BX3380" s="31">
        <f t="shared" ref="BX3380" si="32634">BL3380*BS3377+BN3380*BS3380-BM3380*BT3377-BO3380*BT3380</f>
        <v>0.93661760546005857</v>
      </c>
      <c r="BY3380" s="32">
        <f t="shared" ref="BY3380" si="32635">(BL3380*BT3377+BM3380*BS3377+BN3380*BT3380+BO3380*BS3380)</f>
        <v>0</v>
      </c>
      <c r="CA3380" s="50">
        <f t="shared" ref="CA3380" si="32636">(180/PI())*ATAN(-1*(BW3377+BW3380)/(BV3377+BV3380))</f>
        <v>20.550562887261208</v>
      </c>
      <c r="CC3380" s="137">
        <f t="shared" ref="CC3380" si="32637">20*LOG(((1-(10^(CA3377/20)^2)*(1-((1-CC3377)/(1+CC3377))^2))^0.5))</f>
        <v>-32.140366251259969</v>
      </c>
      <c r="CD3380" s="9"/>
      <c r="CE3380" s="38"/>
      <c r="CF3380" s="38"/>
      <c r="CG3380" s="38"/>
      <c r="CH3380" s="38"/>
    </row>
    <row r="3381" spans="1:91" ht="18.600000000000001" customHeight="1">
      <c r="CC3381" s="42"/>
    </row>
    <row r="3382" spans="1:91" ht="18.600000000000001" customHeight="1" thickBot="1">
      <c r="A3382">
        <v>0</v>
      </c>
      <c r="E3382" s="22" t="s">
        <v>4</v>
      </c>
      <c r="J3382" s="22" t="s">
        <v>5</v>
      </c>
      <c r="O3382" s="22" t="s">
        <v>6</v>
      </c>
      <c r="T3382" s="22" t="s">
        <v>7</v>
      </c>
      <c r="Y3382" s="22" t="s">
        <v>8</v>
      </c>
      <c r="AD3382" s="22" t="s">
        <v>65</v>
      </c>
      <c r="AI3382" s="22" t="s">
        <v>9</v>
      </c>
      <c r="AN3382" s="22" t="s">
        <v>66</v>
      </c>
      <c r="AS3382" s="22" t="s">
        <v>51</v>
      </c>
      <c r="AX3382" s="22" t="s">
        <v>67</v>
      </c>
      <c r="BC3382" s="22" t="s">
        <v>52</v>
      </c>
      <c r="BH3382" s="22" t="s">
        <v>68</v>
      </c>
      <c r="BM3382" s="22" t="s">
        <v>63</v>
      </c>
      <c r="BQ3382" s="23" t="s">
        <v>69</v>
      </c>
      <c r="BR3382" s="23"/>
      <c r="BS3382" s="24"/>
      <c r="BT3382" s="24"/>
      <c r="BU3382" s="24"/>
      <c r="BW3382" s="22" t="s">
        <v>64</v>
      </c>
    </row>
    <row r="3383" spans="1:91" ht="18.600000000000001" customHeight="1" thickBot="1">
      <c r="D3383" s="249" t="s">
        <v>103</v>
      </c>
      <c r="E3383" s="250"/>
      <c r="F3383" s="251" t="s">
        <v>104</v>
      </c>
      <c r="G3383" s="252"/>
      <c r="H3383" s="229"/>
      <c r="I3383" s="253" t="s">
        <v>11</v>
      </c>
      <c r="J3383" s="254"/>
      <c r="K3383" s="255" t="s">
        <v>12</v>
      </c>
      <c r="L3383" s="256"/>
      <c r="M3383" s="24"/>
      <c r="N3383" s="253" t="s">
        <v>105</v>
      </c>
      <c r="O3383" s="254"/>
      <c r="P3383" s="255" t="s">
        <v>106</v>
      </c>
      <c r="Q3383" s="256"/>
      <c r="R3383" s="24"/>
      <c r="S3383" s="249" t="s">
        <v>107</v>
      </c>
      <c r="T3383" s="250"/>
      <c r="U3383" s="251" t="s">
        <v>108</v>
      </c>
      <c r="V3383" s="252"/>
      <c r="W3383" s="8"/>
      <c r="X3383" s="253" t="s">
        <v>109</v>
      </c>
      <c r="Y3383" s="254"/>
      <c r="Z3383" s="255" t="s">
        <v>110</v>
      </c>
      <c r="AA3383" s="256"/>
      <c r="AB3383" s="8"/>
      <c r="AC3383" s="253" t="s">
        <v>111</v>
      </c>
      <c r="AD3383" s="254"/>
      <c r="AE3383" s="255" t="s">
        <v>14</v>
      </c>
      <c r="AF3383" s="256"/>
      <c r="AG3383" s="8"/>
      <c r="AH3383" s="253" t="s">
        <v>112</v>
      </c>
      <c r="AI3383" s="254"/>
      <c r="AJ3383" s="255" t="s">
        <v>113</v>
      </c>
      <c r="AK3383" s="256"/>
      <c r="AL3383" s="8"/>
      <c r="AM3383" s="249" t="s">
        <v>114</v>
      </c>
      <c r="AN3383" s="250"/>
      <c r="AO3383" s="251" t="s">
        <v>115</v>
      </c>
      <c r="AP3383" s="252"/>
      <c r="AQ3383" s="24"/>
      <c r="AR3383" s="253" t="s">
        <v>116</v>
      </c>
      <c r="AS3383" s="254"/>
      <c r="AT3383" s="255" t="s">
        <v>13</v>
      </c>
      <c r="AU3383" s="256"/>
      <c r="AV3383" s="4"/>
      <c r="AW3383" s="253" t="s">
        <v>117</v>
      </c>
      <c r="AX3383" s="254"/>
      <c r="AY3383" s="255" t="s">
        <v>118</v>
      </c>
      <c r="AZ3383" s="256"/>
      <c r="BA3383" s="8"/>
      <c r="BB3383" s="253" t="s">
        <v>119</v>
      </c>
      <c r="BC3383" s="254"/>
      <c r="BD3383" s="255" t="s">
        <v>120</v>
      </c>
      <c r="BE3383" s="256"/>
      <c r="BF3383" s="4"/>
      <c r="BG3383" s="249" t="s">
        <v>121</v>
      </c>
      <c r="BH3383" s="250"/>
      <c r="BI3383" s="251" t="s">
        <v>122</v>
      </c>
      <c r="BJ3383" s="252"/>
      <c r="BK3383" s="4"/>
      <c r="BL3383" s="253" t="s">
        <v>123</v>
      </c>
      <c r="BM3383" s="254"/>
      <c r="BN3383" s="255" t="s">
        <v>124</v>
      </c>
      <c r="BO3383" s="256"/>
      <c r="BP3383" s="4"/>
      <c r="BQ3383" s="253" t="s">
        <v>125</v>
      </c>
      <c r="BR3383" s="254"/>
      <c r="BS3383" s="255" t="s">
        <v>126</v>
      </c>
      <c r="BT3383" s="256"/>
      <c r="BU3383" s="8"/>
      <c r="BV3383" s="253" t="s">
        <v>127</v>
      </c>
      <c r="BW3383" s="254"/>
      <c r="BX3383" s="255" t="s">
        <v>128</v>
      </c>
      <c r="BY3383" s="256"/>
      <c r="CA3383" s="27" t="s">
        <v>15</v>
      </c>
      <c r="CC3383" s="133" t="s">
        <v>70</v>
      </c>
      <c r="CD3383" s="9"/>
      <c r="CE3383" s="38"/>
      <c r="CF3383" s="38"/>
      <c r="CG3383" s="38"/>
      <c r="CH3383" s="38"/>
    </row>
    <row r="3384" spans="1:91" ht="18.600000000000001" customHeight="1" thickTop="1" thickBot="1">
      <c r="B3384" s="129">
        <v>9.1800000000000104</v>
      </c>
      <c r="D3384" s="29">
        <v>1</v>
      </c>
      <c r="E3384" s="30">
        <v>0</v>
      </c>
      <c r="F3384" s="31">
        <v>0</v>
      </c>
      <c r="G3384" s="32">
        <f t="shared" ref="G3384:G3447" si="32638">-1/($E$8*$B3384)</f>
        <v>-7.1806100217864849E-2</v>
      </c>
      <c r="I3384" s="29">
        <v>1</v>
      </c>
      <c r="J3384" s="33">
        <v>0</v>
      </c>
      <c r="K3384" s="31">
        <v>0</v>
      </c>
      <c r="L3384" s="32">
        <v>0</v>
      </c>
      <c r="N3384" s="29">
        <f t="shared" ref="N3384" si="32639">D3384*I3384+F3384*I3387-E3384*J3384-G3384*J3387</f>
        <v>0.99035764059844078</v>
      </c>
      <c r="O3384" s="33">
        <f t="shared" ref="O3384" si="32640">(D3384*J3384+E3384*I3384+F3384*J3387+G3384*I3387)</f>
        <v>0</v>
      </c>
      <c r="P3384" s="31">
        <f t="shared" ref="P3384" si="32641">D3384*K3384+F3384*K3387-E3384*L3384-G3384*L3387</f>
        <v>0</v>
      </c>
      <c r="Q3384" s="32">
        <f t="shared" ref="Q3384" si="32642">(D3384*L3384+E3384*K3384+F3384*L3387+G3384*K3387)</f>
        <v>-7.1806100217864849E-2</v>
      </c>
      <c r="S3384" s="29">
        <v>1</v>
      </c>
      <c r="T3384" s="30">
        <v>0</v>
      </c>
      <c r="U3384" s="31">
        <v>0</v>
      </c>
      <c r="V3384" s="32">
        <f t="shared" ref="V3384:V3447" si="32643">-1/($T$8*$B3384)</f>
        <v>-0.1394956427015249</v>
      </c>
      <c r="X3384" s="29">
        <f t="shared" ref="X3384" si="32644">N3384*S3384+P3384*S3387-O3384*T3384-Q3384*T3387</f>
        <v>0.99035764059844078</v>
      </c>
      <c r="Y3384" s="33">
        <f t="shared" ref="Y3384" si="32645">(N3384*T3384+O3384*S3384+P3384*T3387+Q3384*S3387)</f>
        <v>0</v>
      </c>
      <c r="Z3384" s="31">
        <f t="shared" ref="Z3384" si="32646">N3384*U3384+P3384*U3387-O3384*V3384-Q3384*V3387</f>
        <v>0</v>
      </c>
      <c r="AA3384" s="32">
        <f t="shared" ref="AA3384" si="32647">(N3384*V3384+O3384*U3384+P3384*V3387+Q3384*U3387)</f>
        <v>-0.20995667579751015</v>
      </c>
      <c r="AB3384" s="8"/>
      <c r="AC3384" s="29">
        <v>1</v>
      </c>
      <c r="AD3384" s="33">
        <v>0</v>
      </c>
      <c r="AE3384" s="31">
        <v>0</v>
      </c>
      <c r="AF3384" s="32">
        <v>0</v>
      </c>
      <c r="AH3384" s="29">
        <f t="shared" ref="AH3384" si="32648">X3384*AC3384+Z3384*AC3387-Y3384*AD3384-AA3384*AD3387</f>
        <v>0.96843102526972558</v>
      </c>
      <c r="AI3384" s="33">
        <f t="shared" ref="AI3384" si="32649">(X3384*AD3384+Y3384*AC3384+Z3384*AD3387+AA3384*AC3387)</f>
        <v>0</v>
      </c>
      <c r="AJ3384" s="31">
        <f t="shared" ref="AJ3384" si="32650">X3384*AE3384+Z3384*AE3387-Y3384*AF3384-AA3384*AF3387</f>
        <v>0</v>
      </c>
      <c r="AK3384" s="32">
        <f t="shared" ref="AK3384" si="32651">(X3384*AF3384+Y3384*AE3384+Z3384*AF3387+AA3384*AE3387)</f>
        <v>-0.20995667579751015</v>
      </c>
      <c r="AL3384" s="8"/>
      <c r="AM3384" s="29">
        <v>1</v>
      </c>
      <c r="AN3384" s="30">
        <v>0</v>
      </c>
      <c r="AO3384" s="31">
        <v>0</v>
      </c>
      <c r="AP3384" s="32">
        <f t="shared" ref="AP3384:AP3447" si="32652">-1/($AN$8*$B3384)</f>
        <v>-0.12614705882352925</v>
      </c>
      <c r="AR3384" s="29">
        <f t="shared" ref="AR3384" si="32653">AH3384*AM3384+AJ3384*AM3387-AI3384*AN3384-AK3384*AN3387</f>
        <v>0.96843102526972558</v>
      </c>
      <c r="AS3384" s="33">
        <f t="shared" ref="AS3384" si="32654">(AH3384*AN3384+AI3384*AM3384+AJ3384*AN3387+AK3384*AM3387)</f>
        <v>0</v>
      </c>
      <c r="AT3384" s="31">
        <f t="shared" ref="AT3384" si="32655">AH3384*AO3384+AJ3384*AO3387-AI3384*AP3384-AK3384*AP3387</f>
        <v>0</v>
      </c>
      <c r="AU3384" s="32">
        <f t="shared" ref="AU3384" si="32656">(AH3384*AP3384+AI3384*AO3384+AJ3384*AP3387+AK3384*AO3387)</f>
        <v>-0.33212140130874096</v>
      </c>
      <c r="AV3384" s="8"/>
      <c r="AW3384" s="29">
        <v>1</v>
      </c>
      <c r="AX3384" s="33">
        <v>0</v>
      </c>
      <c r="AY3384" s="31">
        <v>0</v>
      </c>
      <c r="AZ3384" s="32">
        <v>0</v>
      </c>
      <c r="BB3384" s="29">
        <f t="shared" ref="BB3384" si="32657">AR3384*AW3384+AT3384*AW3387-AS3384*AX3384-AU3384*AX3387</f>
        <v>0.93689194938866394</v>
      </c>
      <c r="BC3384" s="33">
        <f t="shared" ref="BC3384" si="32658">(AR3384*AX3384+AS3384*AW3384+AT3384*AX3387+AU3384*AW3387)</f>
        <v>0</v>
      </c>
      <c r="BD3384" s="31">
        <f t="shared" ref="BD3384" si="32659">AR3384*AY3384+AT3384*AY3387-AS3384*AZ3384-AU3384*AZ3387</f>
        <v>0</v>
      </c>
      <c r="BE3384" s="32">
        <f t="shared" ref="BE3384" si="32660">(AR3384*AZ3384+AS3384*AY3384+AT3384*AZ3387+AU3384*AY3387)</f>
        <v>-0.33212140130874096</v>
      </c>
      <c r="BF3384" s="8"/>
      <c r="BG3384" s="29">
        <v>1</v>
      </c>
      <c r="BH3384" s="30">
        <v>0</v>
      </c>
      <c r="BI3384" s="31">
        <v>0</v>
      </c>
      <c r="BJ3384" s="32">
        <f t="shared" ref="BJ3384:BJ3447" si="32661">-1/($BH$8*$B3384)</f>
        <v>-4.4356209150326745E-2</v>
      </c>
      <c r="BL3384" s="29">
        <f t="shared" ref="BL3384" si="32662">BB3384*BG3384+BD3384*BG3387-BC3384*BH3384-BE3384*BH3387</f>
        <v>0.93689194938866394</v>
      </c>
      <c r="BM3384" s="33">
        <f t="shared" ref="BM3384" si="32663">(BB3384*BH3384+BC3384*BG3384+BD3384*BH3387+BE3384*BG3387)</f>
        <v>0</v>
      </c>
      <c r="BN3384" s="31">
        <f t="shared" ref="BN3384" si="32664">BB3384*BI3384+BD3384*BI3387-BC3384*BJ3384-BE3384*BJ3387</f>
        <v>0</v>
      </c>
      <c r="BO3384" s="32">
        <f t="shared" ref="BO3384" si="32665">(BB3384*BJ3384+BC3384*BI3384+BD3384*BJ3387+BE3384*BI3387)</f>
        <v>-0.37367837656708186</v>
      </c>
      <c r="BP3384" s="8"/>
      <c r="BQ3384" s="34">
        <v>1</v>
      </c>
      <c r="BR3384" s="35">
        <v>0</v>
      </c>
      <c r="BS3384" s="11">
        <v>0</v>
      </c>
      <c r="BT3384" s="36">
        <v>0</v>
      </c>
      <c r="BV3384" s="29">
        <f t="shared" ref="BV3384" si="32666">BL3384*BQ3384+BN3384*BQ3387-BM3384*BR3384-BO3384*BR3387</f>
        <v>0.93689194938866394</v>
      </c>
      <c r="BW3384" s="33">
        <f t="shared" ref="BW3384" si="32667">(BL3384*BR3384+BM3384*BQ3384+BN3384*BR3387+BO3384*BQ3387)</f>
        <v>-0.37367837656708186</v>
      </c>
      <c r="BX3384" s="31">
        <f t="shared" ref="BX3384" si="32668">BL3384*BS3384+BN3384*BS3387-BM3384*BT3384-BO3384*BT3387</f>
        <v>0</v>
      </c>
      <c r="BY3384" s="32">
        <f t="shared" ref="BY3384" si="32669">(BL3384*BT3384+BM3384*BS3384+BN3384*BT3387+BO3384*BS3387)</f>
        <v>-0.37367837656708186</v>
      </c>
      <c r="CA3384" s="37">
        <f t="shared" ref="CA3384" si="32670">20*LOG(((1+$BR$8)/$BR$8)/((BV3384+BV3387)^2+(BW3384+BW3387)^2)^0.5)</f>
        <v>-2.3540577434159409E-3</v>
      </c>
      <c r="CC3384" s="134">
        <f t="shared" ref="CC3384" si="32671">((BV3384^2+BW3384^2)^0.5)/((BV3387^2+BW3387^2)^0.5)</f>
        <v>1.0164350383729359</v>
      </c>
      <c r="CD3384" s="9"/>
      <c r="CE3384" s="38"/>
      <c r="CF3384" s="38"/>
      <c r="CG3384" s="38"/>
      <c r="CH3384" s="38"/>
      <c r="CM3384" s="129">
        <v>9.1600000000000108</v>
      </c>
    </row>
    <row r="3385" spans="1:91" ht="18.600000000000001" customHeight="1" thickBot="1">
      <c r="D3385" s="39"/>
      <c r="G3385" s="40"/>
      <c r="I3385" s="39"/>
      <c r="L3385" s="40"/>
      <c r="N3385" s="39"/>
      <c r="Q3385" s="40"/>
      <c r="S3385" s="39"/>
      <c r="V3385" s="40"/>
      <c r="X3385" s="39"/>
      <c r="AA3385" s="40"/>
      <c r="AC3385" s="39"/>
      <c r="AF3385" s="40"/>
      <c r="AH3385" s="39"/>
      <c r="AK3385" s="40"/>
      <c r="AM3385" s="39"/>
      <c r="AP3385" s="40"/>
      <c r="AR3385" s="39"/>
      <c r="AU3385" s="40"/>
      <c r="AW3385" s="39"/>
      <c r="AZ3385" s="40"/>
      <c r="BB3385" s="39"/>
      <c r="BE3385" s="40"/>
      <c r="BG3385" s="39"/>
      <c r="BJ3385" s="40"/>
      <c r="BL3385" s="39"/>
      <c r="BO3385" s="40"/>
      <c r="BQ3385" s="34"/>
      <c r="BR3385" s="11"/>
      <c r="BS3385" s="11"/>
      <c r="BT3385" s="41"/>
      <c r="BV3385" s="39"/>
      <c r="BY3385" s="40"/>
      <c r="CC3385" s="135"/>
      <c r="CD3385" s="9"/>
      <c r="CE3385" s="38"/>
      <c r="CF3385" s="38"/>
      <c r="CG3385" s="38"/>
      <c r="CH3385" s="38"/>
    </row>
    <row r="3386" spans="1:91" ht="18.600000000000001" customHeight="1" thickBot="1">
      <c r="D3386" s="258" t="s">
        <v>129</v>
      </c>
      <c r="E3386" s="259"/>
      <c r="F3386" s="260" t="s">
        <v>130</v>
      </c>
      <c r="G3386" s="261"/>
      <c r="H3386" s="229"/>
      <c r="I3386" s="258" t="s">
        <v>131</v>
      </c>
      <c r="J3386" s="259"/>
      <c r="K3386" s="260" t="s">
        <v>132</v>
      </c>
      <c r="L3386" s="261"/>
      <c r="N3386" s="253" t="s">
        <v>133</v>
      </c>
      <c r="O3386" s="254"/>
      <c r="P3386" s="255" t="s">
        <v>134</v>
      </c>
      <c r="Q3386" s="256"/>
      <c r="S3386" s="258" t="s">
        <v>135</v>
      </c>
      <c r="T3386" s="259"/>
      <c r="U3386" s="260" t="s">
        <v>136</v>
      </c>
      <c r="V3386" s="261"/>
      <c r="W3386" s="8"/>
      <c r="X3386" s="253" t="s">
        <v>137</v>
      </c>
      <c r="Y3386" s="254"/>
      <c r="Z3386" s="255" t="s">
        <v>138</v>
      </c>
      <c r="AA3386" s="256"/>
      <c r="AB3386" s="8"/>
      <c r="AC3386" s="258" t="s">
        <v>139</v>
      </c>
      <c r="AD3386" s="259"/>
      <c r="AE3386" s="260" t="s">
        <v>140</v>
      </c>
      <c r="AF3386" s="261"/>
      <c r="AG3386" s="8"/>
      <c r="AH3386" s="253" t="s">
        <v>141</v>
      </c>
      <c r="AI3386" s="254"/>
      <c r="AJ3386" s="255" t="s">
        <v>142</v>
      </c>
      <c r="AK3386" s="256"/>
      <c r="AL3386" s="8"/>
      <c r="AM3386" s="258" t="s">
        <v>143</v>
      </c>
      <c r="AN3386" s="259"/>
      <c r="AO3386" s="260" t="s">
        <v>144</v>
      </c>
      <c r="AP3386" s="261"/>
      <c r="AR3386" s="253" t="s">
        <v>145</v>
      </c>
      <c r="AS3386" s="254"/>
      <c r="AT3386" s="255" t="s">
        <v>146</v>
      </c>
      <c r="AU3386" s="256"/>
      <c r="AV3386" s="4"/>
      <c r="AW3386" s="258" t="s">
        <v>147</v>
      </c>
      <c r="AX3386" s="259"/>
      <c r="AY3386" s="260" t="s">
        <v>148</v>
      </c>
      <c r="AZ3386" s="261"/>
      <c r="BA3386" s="8"/>
      <c r="BB3386" s="253" t="s">
        <v>149</v>
      </c>
      <c r="BC3386" s="254"/>
      <c r="BD3386" s="255" t="s">
        <v>150</v>
      </c>
      <c r="BE3386" s="256"/>
      <c r="BF3386" s="4"/>
      <c r="BG3386" s="258" t="s">
        <v>151</v>
      </c>
      <c r="BH3386" s="259"/>
      <c r="BI3386" s="260" t="s">
        <v>152</v>
      </c>
      <c r="BJ3386" s="261"/>
      <c r="BK3386" s="4"/>
      <c r="BL3386" s="253" t="s">
        <v>153</v>
      </c>
      <c r="BM3386" s="254"/>
      <c r="BN3386" s="255" t="s">
        <v>154</v>
      </c>
      <c r="BO3386" s="256"/>
      <c r="BP3386" s="4"/>
      <c r="BQ3386" s="258" t="s">
        <v>155</v>
      </c>
      <c r="BR3386" s="259"/>
      <c r="BS3386" s="260" t="s">
        <v>156</v>
      </c>
      <c r="BT3386" s="261"/>
      <c r="BU3386" s="8"/>
      <c r="BV3386" s="253" t="s">
        <v>157</v>
      </c>
      <c r="BW3386" s="254"/>
      <c r="BX3386" s="255" t="s">
        <v>158</v>
      </c>
      <c r="BY3386" s="256"/>
      <c r="CA3386" s="46" t="s">
        <v>16</v>
      </c>
      <c r="CC3386" s="136" t="s">
        <v>71</v>
      </c>
      <c r="CD3386" s="9"/>
      <c r="CE3386" s="38"/>
      <c r="CF3386" s="38"/>
      <c r="CG3386" s="38"/>
      <c r="CH3386" s="38"/>
    </row>
    <row r="3387" spans="1:91" ht="18.600000000000001" customHeight="1" thickTop="1" thickBot="1">
      <c r="D3387" s="29">
        <v>0</v>
      </c>
      <c r="E3387" s="33">
        <v>0</v>
      </c>
      <c r="F3387" s="31">
        <v>1</v>
      </c>
      <c r="G3387" s="32">
        <v>0</v>
      </c>
      <c r="I3387" s="29">
        <v>0</v>
      </c>
      <c r="J3387" s="33">
        <f t="shared" ref="J3387" si="32672">IF(0=(1-$J$8*$K$8*$B3384^2),10^14,$B3384*$J$8/(1-$J$8*$K$8*$B3384^2))</f>
        <v>-0.13428329030964836</v>
      </c>
      <c r="K3387" s="31">
        <v>1</v>
      </c>
      <c r="L3387" s="32">
        <v>0</v>
      </c>
      <c r="N3387" s="29">
        <f t="shared" ref="N3387" si="32673">D3387*I3384+F3387*I3387-E3387*J3384-G3387*J3387</f>
        <v>0</v>
      </c>
      <c r="O3387" s="33">
        <f t="shared" ref="O3387" si="32674">(D3387*J3384+E3387*I3384+F3387*J3387+G3387*I3387)</f>
        <v>-0.13428329030964836</v>
      </c>
      <c r="P3387" s="31">
        <f t="shared" ref="P3387" si="32675">D3387*K3384+F3387*K3387-E3387*L3384-G3387*L3387</f>
        <v>1</v>
      </c>
      <c r="Q3387" s="32">
        <f t="shared" ref="Q3387" si="32676">(D3387*L3384+E3387*K3384+F3387*L3387+G3387*K3387)</f>
        <v>0</v>
      </c>
      <c r="S3387" s="29">
        <v>0</v>
      </c>
      <c r="T3387" s="33">
        <v>0</v>
      </c>
      <c r="U3387" s="31">
        <v>1</v>
      </c>
      <c r="V3387" s="32">
        <v>0</v>
      </c>
      <c r="X3387" s="29">
        <f t="shared" ref="X3387" si="32677">N3387*S3384+P3387*S3387-O3387*T3384-Q3387*T3387</f>
        <v>0</v>
      </c>
      <c r="Y3387" s="33">
        <f t="shared" ref="Y3387" si="32678">(N3387*T3384+O3387*S3384+P3387*T3387+Q3387*S3387)</f>
        <v>-0.13428329030964836</v>
      </c>
      <c r="Z3387" s="31">
        <f t="shared" ref="Z3387" si="32679">N3387*U3384+P3387*U3387-O3387*V3384-Q3387*V3387</f>
        <v>0.98126806611418016</v>
      </c>
      <c r="AA3387" s="32">
        <f t="shared" ref="AA3387" si="32680">(N3387*V3384+O3387*U3384+P3387*V3387+Q3387*U3387)</f>
        <v>0</v>
      </c>
      <c r="AB3387" s="8"/>
      <c r="AC3387" s="29">
        <v>0</v>
      </c>
      <c r="AD3387" s="33">
        <f t="shared" ref="AD3387" si="32681">IF(0=(1-$AD$8*$AE$8*$B3384^2),10^14,$B3384*$AD$8/(1-$AD$8*$AE$8*$B3384^2))</f>
        <v>-0.10443399927831787</v>
      </c>
      <c r="AE3387" s="31">
        <v>1</v>
      </c>
      <c r="AF3387" s="32">
        <v>0</v>
      </c>
      <c r="AH3387" s="29">
        <f t="shared" ref="AH3387" si="32682">X3387*AC3384+Z3387*AC3387-Y3387*AD3384-AA3387*AD3387</f>
        <v>0</v>
      </c>
      <c r="AI3387" s="33">
        <f t="shared" ref="AI3387" si="32683">(X3387*AD3384+Y3387*AC3384+Z3387*AD3387+AA3387*AC3387)</f>
        <v>-0.23676103881805302</v>
      </c>
      <c r="AJ3387" s="31">
        <f t="shared" ref="AJ3387" si="32684">X3387*AE3384+Z3387*AE3387-Y3387*AF3384-AA3387*AF3387</f>
        <v>0.98126806611418016</v>
      </c>
      <c r="AK3387" s="32">
        <f t="shared" ref="AK3387" si="32685">(X3387*AF3384+Y3387*AE3384+Z3387*AF3387+AA3387*AE3387)</f>
        <v>0</v>
      </c>
      <c r="AL3387" s="8"/>
      <c r="AM3387" s="29">
        <v>0</v>
      </c>
      <c r="AN3387" s="33">
        <v>0</v>
      </c>
      <c r="AO3387" s="31">
        <v>1</v>
      </c>
      <c r="AP3387" s="32">
        <v>0</v>
      </c>
      <c r="AR3387" s="29">
        <f t="shared" ref="AR3387" si="32686">AH3387*AM3384+AJ3387*AM3387-AI3387*AN3384-AK3387*AN3387</f>
        <v>0</v>
      </c>
      <c r="AS3387" s="33">
        <f t="shared" ref="AS3387" si="32687">(AH3387*AN3384+AI3387*AM3384+AJ3387*AN3387+AK3387*AM3387)</f>
        <v>-0.23676103881805302</v>
      </c>
      <c r="AT3387" s="31">
        <f t="shared" ref="AT3387" si="32688">AH3387*AO3384+AJ3387*AO3387-AI3387*AP3384-AK3387*AP3387</f>
        <v>0.95140135742327936</v>
      </c>
      <c r="AU3387" s="32">
        <f t="shared" ref="AU3387" si="32689">(AH3387*AP3384+AI3387*AO3384+AJ3387*AP3387+AK3387*AO3387)</f>
        <v>0</v>
      </c>
      <c r="AV3387" s="8"/>
      <c r="AW3387" s="29">
        <v>0</v>
      </c>
      <c r="AX3387" s="33">
        <f t="shared" ref="AX3387" si="32690">IF(0=(1-$AX$8*$AY$8*$B3384^2),10^14,$B3384*$AX$8/(1-$AX$8*$AY$8*$B3384^2))</f>
        <v>-9.4962491898385307E-2</v>
      </c>
      <c r="AY3387" s="31">
        <v>1</v>
      </c>
      <c r="AZ3387" s="32">
        <v>0</v>
      </c>
      <c r="BB3387" s="29">
        <f t="shared" ref="BB3387" si="32691">AR3387*AW3384+AT3387*AW3387-AS3387*AX3384-AU3387*AX3387</f>
        <v>0</v>
      </c>
      <c r="BC3387" s="33">
        <f t="shared" ref="BC3387" si="32692">(AR3387*AX3384+AS3387*AW3384+AT3387*AX3387+AU3387*AW3387)</f>
        <v>-0.327108482514474</v>
      </c>
      <c r="BD3387" s="31">
        <f t="shared" ref="BD3387" si="32693">AR3387*AY3384+AT3387*AY3387-AS3387*AZ3384-AU3387*AZ3387</f>
        <v>0.95140135742327936</v>
      </c>
      <c r="BE3387" s="32">
        <f t="shared" ref="BE3387" si="32694">(AR3387*AZ3384+AS3387*AY3384+AT3387*AZ3387+AU3387*AY3387)</f>
        <v>0</v>
      </c>
      <c r="BF3387" s="8"/>
      <c r="BG3387" s="29">
        <v>0</v>
      </c>
      <c r="BH3387" s="33">
        <v>0</v>
      </c>
      <c r="BI3387" s="31">
        <v>1</v>
      </c>
      <c r="BJ3387" s="32">
        <v>0</v>
      </c>
      <c r="BL3387" s="29">
        <f t="shared" ref="BL3387" si="32695">BB3387*BG3384+BD3387*BG3387-BC3387*BH3384-BE3387*BH3387</f>
        <v>0</v>
      </c>
      <c r="BM3387" s="33">
        <f t="shared" ref="BM3387" si="32696">(BB3387*BH3384+BC3387*BG3384+BD3387*BH3387+BE3387*BG3387)</f>
        <v>-0.327108482514474</v>
      </c>
      <c r="BN3387" s="31">
        <f t="shared" ref="BN3387" si="32697">BB3387*BI3384+BD3387*BI3387-BC3387*BJ3384-BE3387*BJ3387</f>
        <v>0.93689206515802137</v>
      </c>
      <c r="BO3387" s="32">
        <f t="shared" ref="BO3387" si="32698">(BB3387*BJ3384+BC3387*BI3384+BD3387*BJ3387+BE3387*BI3387)</f>
        <v>0</v>
      </c>
      <c r="BP3387" s="8"/>
      <c r="BQ3387" s="19">
        <f t="shared" ref="BQ3387:BQ3450" si="32699">1/$BR$8</f>
        <v>1</v>
      </c>
      <c r="BR3387" s="47">
        <v>0</v>
      </c>
      <c r="BS3387" s="48">
        <v>1</v>
      </c>
      <c r="BT3387" s="49">
        <v>0</v>
      </c>
      <c r="BV3387" s="29">
        <f t="shared" ref="BV3387" si="32700">BL3387*BQ3384+BN3387*BQ3387-BM3387*BR3384-BO3387*BR3387</f>
        <v>0.93689206515802137</v>
      </c>
      <c r="BW3387" s="33">
        <f t="shared" ref="BW3387" si="32701">(BL3387*BR3384+BM3387*BQ3384+BN3387*BR3387+BO3387*BQ3387)</f>
        <v>-0.327108482514474</v>
      </c>
      <c r="BX3387" s="31">
        <f t="shared" ref="BX3387" si="32702">BL3387*BS3384+BN3387*BS3387-BM3387*BT3384-BO3387*BT3387</f>
        <v>0.93689206515802137</v>
      </c>
      <c r="BY3387" s="32">
        <f t="shared" ref="BY3387" si="32703">(BL3387*BT3384+BM3387*BS3384+BN3387*BT3387+BO3387*BS3387)</f>
        <v>0</v>
      </c>
      <c r="CA3387" s="50">
        <f t="shared" ref="CA3387" si="32704">(180/PI())*ATAN(-1*(BW3384+BW3387)/(BV3384+BV3387))</f>
        <v>20.505572472564189</v>
      </c>
      <c r="CC3387" s="137">
        <f t="shared" ref="CC3387" si="32705">20*LOG(((1-(10^(CA3384/20)^2)*(1-((1-CC3384)/(1+CC3384))^2))^0.5))</f>
        <v>-32.158891203296768</v>
      </c>
      <c r="CD3387" s="9"/>
      <c r="CE3387" s="38"/>
      <c r="CF3387" s="38"/>
      <c r="CG3387" s="38"/>
      <c r="CH3387" s="38"/>
    </row>
    <row r="3388" spans="1:91" ht="18.600000000000001" customHeight="1">
      <c r="CC3388" s="42"/>
    </row>
    <row r="3389" spans="1:91" ht="18.600000000000001" customHeight="1" thickBot="1">
      <c r="E3389" s="22" t="s">
        <v>4</v>
      </c>
      <c r="J3389" s="22" t="s">
        <v>5</v>
      </c>
      <c r="O3389" s="22" t="s">
        <v>6</v>
      </c>
      <c r="T3389" s="22" t="s">
        <v>7</v>
      </c>
      <c r="Y3389" s="22" t="s">
        <v>8</v>
      </c>
      <c r="AD3389" s="22" t="s">
        <v>65</v>
      </c>
      <c r="AI3389" s="22" t="s">
        <v>9</v>
      </c>
      <c r="AN3389" s="22" t="s">
        <v>66</v>
      </c>
      <c r="AS3389" s="22" t="s">
        <v>51</v>
      </c>
      <c r="AX3389" s="22" t="s">
        <v>67</v>
      </c>
      <c r="BC3389" s="22" t="s">
        <v>52</v>
      </c>
      <c r="BH3389" s="22" t="s">
        <v>68</v>
      </c>
      <c r="BM3389" s="22" t="s">
        <v>63</v>
      </c>
      <c r="BQ3389" s="23" t="s">
        <v>69</v>
      </c>
      <c r="BR3389" s="23"/>
      <c r="BS3389" s="24"/>
      <c r="BT3389" s="24"/>
      <c r="BU3389" s="24"/>
      <c r="BW3389" s="22" t="s">
        <v>64</v>
      </c>
    </row>
    <row r="3390" spans="1:91" ht="18.600000000000001" customHeight="1" thickBot="1">
      <c r="D3390" s="249" t="s">
        <v>103</v>
      </c>
      <c r="E3390" s="250"/>
      <c r="F3390" s="251" t="s">
        <v>104</v>
      </c>
      <c r="G3390" s="252"/>
      <c r="H3390" s="229"/>
      <c r="I3390" s="253" t="s">
        <v>11</v>
      </c>
      <c r="J3390" s="254"/>
      <c r="K3390" s="255" t="s">
        <v>12</v>
      </c>
      <c r="L3390" s="256"/>
      <c r="M3390" s="24"/>
      <c r="N3390" s="253" t="s">
        <v>105</v>
      </c>
      <c r="O3390" s="254"/>
      <c r="P3390" s="255" t="s">
        <v>106</v>
      </c>
      <c r="Q3390" s="256"/>
      <c r="R3390" s="24"/>
      <c r="S3390" s="249" t="s">
        <v>107</v>
      </c>
      <c r="T3390" s="250"/>
      <c r="U3390" s="251" t="s">
        <v>108</v>
      </c>
      <c r="V3390" s="252"/>
      <c r="W3390" s="8"/>
      <c r="X3390" s="253" t="s">
        <v>109</v>
      </c>
      <c r="Y3390" s="254"/>
      <c r="Z3390" s="255" t="s">
        <v>110</v>
      </c>
      <c r="AA3390" s="256"/>
      <c r="AB3390" s="8"/>
      <c r="AC3390" s="253" t="s">
        <v>111</v>
      </c>
      <c r="AD3390" s="254"/>
      <c r="AE3390" s="255" t="s">
        <v>14</v>
      </c>
      <c r="AF3390" s="256"/>
      <c r="AG3390" s="8"/>
      <c r="AH3390" s="253" t="s">
        <v>112</v>
      </c>
      <c r="AI3390" s="254"/>
      <c r="AJ3390" s="255" t="s">
        <v>113</v>
      </c>
      <c r="AK3390" s="256"/>
      <c r="AL3390" s="8"/>
      <c r="AM3390" s="249" t="s">
        <v>114</v>
      </c>
      <c r="AN3390" s="250"/>
      <c r="AO3390" s="251" t="s">
        <v>115</v>
      </c>
      <c r="AP3390" s="252"/>
      <c r="AQ3390" s="24"/>
      <c r="AR3390" s="253" t="s">
        <v>116</v>
      </c>
      <c r="AS3390" s="254"/>
      <c r="AT3390" s="255" t="s">
        <v>13</v>
      </c>
      <c r="AU3390" s="256"/>
      <c r="AV3390" s="4"/>
      <c r="AW3390" s="253" t="s">
        <v>117</v>
      </c>
      <c r="AX3390" s="254"/>
      <c r="AY3390" s="255" t="s">
        <v>118</v>
      </c>
      <c r="AZ3390" s="256"/>
      <c r="BA3390" s="8"/>
      <c r="BB3390" s="253" t="s">
        <v>119</v>
      </c>
      <c r="BC3390" s="254"/>
      <c r="BD3390" s="255" t="s">
        <v>120</v>
      </c>
      <c r="BE3390" s="256"/>
      <c r="BF3390" s="4"/>
      <c r="BG3390" s="249" t="s">
        <v>121</v>
      </c>
      <c r="BH3390" s="250"/>
      <c r="BI3390" s="251" t="s">
        <v>122</v>
      </c>
      <c r="BJ3390" s="252"/>
      <c r="BK3390" s="4"/>
      <c r="BL3390" s="253" t="s">
        <v>123</v>
      </c>
      <c r="BM3390" s="254"/>
      <c r="BN3390" s="255" t="s">
        <v>124</v>
      </c>
      <c r="BO3390" s="256"/>
      <c r="BP3390" s="4"/>
      <c r="BQ3390" s="253" t="s">
        <v>125</v>
      </c>
      <c r="BR3390" s="254"/>
      <c r="BS3390" s="255" t="s">
        <v>126</v>
      </c>
      <c r="BT3390" s="256"/>
      <c r="BU3390" s="8"/>
      <c r="BV3390" s="253" t="s">
        <v>127</v>
      </c>
      <c r="BW3390" s="254"/>
      <c r="BX3390" s="255" t="s">
        <v>128</v>
      </c>
      <c r="BY3390" s="256"/>
      <c r="CA3390" s="27" t="s">
        <v>15</v>
      </c>
      <c r="CC3390" s="133" t="s">
        <v>70</v>
      </c>
      <c r="CD3390" s="9"/>
      <c r="CE3390" s="38"/>
      <c r="CF3390" s="38"/>
      <c r="CG3390" s="38"/>
      <c r="CH3390" s="38"/>
    </row>
    <row r="3391" spans="1:91" ht="18" customHeight="1" thickTop="1" thickBot="1">
      <c r="B3391" s="129">
        <v>9.2000000000000099</v>
      </c>
      <c r="D3391" s="29">
        <v>1</v>
      </c>
      <c r="E3391" s="30">
        <v>0</v>
      </c>
      <c r="F3391" s="31">
        <v>0</v>
      </c>
      <c r="G3391" s="32">
        <f t="shared" ref="G3391:G3454" si="32706">-1/($E$8*$B3391)</f>
        <v>-7.1649999999999922E-2</v>
      </c>
      <c r="I3391" s="29">
        <v>1</v>
      </c>
      <c r="J3391" s="33">
        <v>0</v>
      </c>
      <c r="K3391" s="31">
        <v>0</v>
      </c>
      <c r="L3391" s="32">
        <v>0</v>
      </c>
      <c r="N3391" s="29">
        <f t="shared" ref="N3391" si="32707">D3391*I3391+F3391*I3394-E3391*J3391-G3391*J3394</f>
        <v>0.99039959459504656</v>
      </c>
      <c r="O3391" s="33">
        <f t="shared" ref="O3391" si="32708">(D3391*J3391+E3391*I3391+F3391*J3394+G3391*I3394)</f>
        <v>0</v>
      </c>
      <c r="P3391" s="31">
        <f t="shared" ref="P3391" si="32709">D3391*K3391+F3391*K3394-E3391*L3391-G3391*L3394</f>
        <v>0</v>
      </c>
      <c r="Q3391" s="32">
        <f t="shared" ref="Q3391" si="32710">(D3391*L3391+E3391*K3391+F3391*L3394+G3391*K3394)</f>
        <v>-7.1649999999999922E-2</v>
      </c>
      <c r="S3391" s="29">
        <v>1</v>
      </c>
      <c r="T3391" s="30">
        <v>0</v>
      </c>
      <c r="U3391" s="31">
        <v>0</v>
      </c>
      <c r="V3391" s="32">
        <f t="shared" ref="V3391:V3454" si="32711">-1/($T$8*$B3391)</f>
        <v>-0.13919239130434768</v>
      </c>
      <c r="X3391" s="29">
        <f t="shared" ref="X3391" si="32712">N3391*S3391+P3391*S3394-O3391*T3391-Q3391*T3394</f>
        <v>0.99039959459504656</v>
      </c>
      <c r="Y3391" s="33">
        <f t="shared" ref="Y3391" si="32713">(N3391*T3391+O3391*S3391+P3391*T3394+Q3391*S3394)</f>
        <v>0</v>
      </c>
      <c r="Z3391" s="31">
        <f t="shared" ref="Z3391" si="32714">N3391*U3391+P3391*U3394-O3391*V3391-Q3391*V3394</f>
        <v>0</v>
      </c>
      <c r="AA3391" s="32">
        <f t="shared" ref="AA3391" si="32715">(N3391*V3391+O3391*U3391+P3391*V3394+Q3391*U3394)</f>
        <v>-0.20950608791854097</v>
      </c>
      <c r="AB3391" s="8"/>
      <c r="AC3391" s="29">
        <v>1</v>
      </c>
      <c r="AD3391" s="33">
        <v>0</v>
      </c>
      <c r="AE3391" s="31">
        <v>0</v>
      </c>
      <c r="AF3391" s="32">
        <v>0</v>
      </c>
      <c r="AH3391" s="29">
        <f t="shared" ref="AH3391" si="32716">X3391*AC3391+Z3391*AC3394-Y3391*AD3391-AA3391*AD3394</f>
        <v>0.96856824385841978</v>
      </c>
      <c r="AI3391" s="33">
        <f t="shared" ref="AI3391" si="32717">(X3391*AD3391+Y3391*AC3391+Z3391*AD3394+AA3391*AC3394)</f>
        <v>0</v>
      </c>
      <c r="AJ3391" s="31">
        <f t="shared" ref="AJ3391" si="32718">X3391*AE3391+Z3391*AE3394-Y3391*AF3391-AA3391*AF3394</f>
        <v>0</v>
      </c>
      <c r="AK3391" s="32">
        <f t="shared" ref="AK3391" si="32719">(X3391*AF3391+Y3391*AE3391+Z3391*AF3394+AA3391*AE3394)</f>
        <v>-0.20950608791854097</v>
      </c>
      <c r="AL3391" s="8"/>
      <c r="AM3391" s="29">
        <v>1</v>
      </c>
      <c r="AN3391" s="30">
        <v>0</v>
      </c>
      <c r="AO3391" s="31">
        <v>0</v>
      </c>
      <c r="AP3391" s="32">
        <f t="shared" ref="AP3391:AP3454" si="32720">-1/($AN$8*$B3391)</f>
        <v>-0.12587282608695638</v>
      </c>
      <c r="AR3391" s="29">
        <f t="shared" ref="AR3391" si="32721">AH3391*AM3391+AJ3391*AM3394-AI3391*AN3391-AK3391*AN3394</f>
        <v>0.96856824385841978</v>
      </c>
      <c r="AS3391" s="33">
        <f t="shared" ref="AS3391" si="32722">(AH3391*AN3391+AI3391*AM3391+AJ3391*AN3394+AK3391*AM3394)</f>
        <v>0</v>
      </c>
      <c r="AT3391" s="31">
        <f t="shared" ref="AT3391" si="32723">AH3391*AO3391+AJ3391*AO3394-AI3391*AP3391-AK3391*AP3394</f>
        <v>0</v>
      </c>
      <c r="AU3391" s="32">
        <f t="shared" ref="AU3391" si="32724">(AH3391*AP3391+AI3391*AO3391+AJ3391*AP3394+AK3391*AO3394)</f>
        <v>-0.33142251003108059</v>
      </c>
      <c r="AV3391" s="8"/>
      <c r="AW3391" s="29">
        <v>1</v>
      </c>
      <c r="AX3391" s="33">
        <v>0</v>
      </c>
      <c r="AY3391" s="31">
        <v>0</v>
      </c>
      <c r="AZ3391" s="32">
        <v>0</v>
      </c>
      <c r="BB3391" s="29">
        <f t="shared" ref="BB3391" si="32725">AR3391*AW3391+AT3391*AW3394-AS3391*AX3391-AU3391*AX3394</f>
        <v>0.93716463392464133</v>
      </c>
      <c r="BC3391" s="33">
        <f t="shared" ref="BC3391" si="32726">(AR3391*AX3391+AS3391*AW3391+AT3391*AX3394+AU3391*AW3394)</f>
        <v>0</v>
      </c>
      <c r="BD3391" s="31">
        <f t="shared" ref="BD3391" si="32727">AR3391*AY3391+AT3391*AY3394-AS3391*AZ3391-AU3391*AZ3394</f>
        <v>0</v>
      </c>
      <c r="BE3391" s="32">
        <f t="shared" ref="BE3391" si="32728">(AR3391*AZ3391+AS3391*AY3391+AT3391*AZ3394+AU3391*AY3394)</f>
        <v>-0.33142251003108059</v>
      </c>
      <c r="BF3391" s="8"/>
      <c r="BG3391" s="29">
        <v>1</v>
      </c>
      <c r="BH3391" s="30">
        <v>0</v>
      </c>
      <c r="BI3391" s="31">
        <v>0</v>
      </c>
      <c r="BJ3391" s="32">
        <f t="shared" ref="BJ3391:BJ3454" si="32729">-1/($BH$8*$B3391)</f>
        <v>-4.4259782608695598E-2</v>
      </c>
      <c r="BL3391" s="29">
        <f t="shared" ref="BL3391" si="32730">BB3391*BG3391+BD3391*BG3394-BC3391*BH3391-BE3391*BH3394</f>
        <v>0.93716463392464133</v>
      </c>
      <c r="BM3391" s="33">
        <f t="shared" ref="BM3391" si="32731">(BB3391*BH3391+BC3391*BG3391+BD3391*BH3394+BE3391*BG3394)</f>
        <v>0</v>
      </c>
      <c r="BN3391" s="31">
        <f t="shared" ref="BN3391" si="32732">BB3391*BI3391+BD3391*BI3394-BC3391*BJ3391-BE3391*BJ3394</f>
        <v>0</v>
      </c>
      <c r="BO3391" s="32">
        <f t="shared" ref="BO3391" si="32733">(BB3391*BJ3391+BC3391*BI3391+BD3391*BJ3394+BE3391*BI3394)</f>
        <v>-0.37290121299714302</v>
      </c>
      <c r="BP3391" s="8"/>
      <c r="BQ3391" s="34">
        <v>1</v>
      </c>
      <c r="BR3391" s="35">
        <v>0</v>
      </c>
      <c r="BS3391" s="11">
        <v>0</v>
      </c>
      <c r="BT3391" s="36">
        <v>0</v>
      </c>
      <c r="BV3391" s="29">
        <f t="shared" ref="BV3391" si="32734">BL3391*BQ3391+BN3391*BQ3394-BM3391*BR3391-BO3391*BR3394</f>
        <v>0.93716463392464133</v>
      </c>
      <c r="BW3391" s="33">
        <f t="shared" ref="BW3391" si="32735">(BL3391*BR3391+BM3391*BQ3391+BN3391*BR3394+BO3391*BQ3394)</f>
        <v>-0.37290121299714302</v>
      </c>
      <c r="BX3391" s="31">
        <f t="shared" ref="BX3391" si="32736">BL3391*BS3391+BN3391*BS3394-BM3391*BT3391-BO3391*BT3394</f>
        <v>0</v>
      </c>
      <c r="BY3391" s="32">
        <f t="shared" ref="BY3391" si="32737">(BL3391*BT3391+BM3391*BS3391+BN3391*BT3394+BO3391*BS3394)</f>
        <v>-0.37290121299714302</v>
      </c>
      <c r="CA3391" s="37">
        <f t="shared" ref="CA3391" si="32738">20*LOG(((1+$BR$8)/$BR$8)/((BV3391+BV3394)^2+(BW3391+BW3394)^2)^0.5)</f>
        <v>-2.3451229972972516E-3</v>
      </c>
      <c r="CC3391" s="134">
        <f t="shared" ref="CC3391" si="32739">((BV3391^2+BW3391^2)^0.5)/((BV3394^2+BW3394^2)^0.5)</f>
        <v>1.0163690217213825</v>
      </c>
      <c r="CD3391" s="9"/>
      <c r="CE3391" s="38"/>
      <c r="CF3391" s="38"/>
      <c r="CG3391" s="38"/>
      <c r="CH3391" s="38"/>
      <c r="CM3391" s="129">
        <v>9.1800000000000104</v>
      </c>
    </row>
    <row r="3392" spans="1:91" ht="18.600000000000001" customHeight="1" thickBot="1">
      <c r="D3392" s="39"/>
      <c r="G3392" s="40"/>
      <c r="I3392" s="39"/>
      <c r="L3392" s="40"/>
      <c r="N3392" s="39"/>
      <c r="Q3392" s="40"/>
      <c r="S3392" s="39"/>
      <c r="V3392" s="40"/>
      <c r="X3392" s="39"/>
      <c r="AA3392" s="40"/>
      <c r="AC3392" s="39"/>
      <c r="AF3392" s="40"/>
      <c r="AH3392" s="39"/>
      <c r="AK3392" s="40"/>
      <c r="AM3392" s="39"/>
      <c r="AP3392" s="40"/>
      <c r="AR3392" s="39"/>
      <c r="AU3392" s="40"/>
      <c r="AW3392" s="39"/>
      <c r="AZ3392" s="40"/>
      <c r="BB3392" s="39"/>
      <c r="BE3392" s="40"/>
      <c r="BG3392" s="39"/>
      <c r="BJ3392" s="40"/>
      <c r="BL3392" s="39"/>
      <c r="BO3392" s="40"/>
      <c r="BQ3392" s="34"/>
      <c r="BR3392" s="11"/>
      <c r="BS3392" s="11"/>
      <c r="BT3392" s="41"/>
      <c r="BV3392" s="39"/>
      <c r="BY3392" s="40"/>
      <c r="CC3392" s="135"/>
      <c r="CD3392" s="9"/>
      <c r="CE3392" s="38"/>
      <c r="CF3392" s="38"/>
      <c r="CG3392" s="38"/>
      <c r="CH3392" s="38"/>
    </row>
    <row r="3393" spans="2:91" ht="18.600000000000001" customHeight="1" thickBot="1">
      <c r="D3393" s="258" t="s">
        <v>129</v>
      </c>
      <c r="E3393" s="259"/>
      <c r="F3393" s="260" t="s">
        <v>130</v>
      </c>
      <c r="G3393" s="261"/>
      <c r="H3393" s="229"/>
      <c r="I3393" s="258" t="s">
        <v>131</v>
      </c>
      <c r="J3393" s="259"/>
      <c r="K3393" s="260" t="s">
        <v>132</v>
      </c>
      <c r="L3393" s="261"/>
      <c r="N3393" s="253" t="s">
        <v>133</v>
      </c>
      <c r="O3393" s="254"/>
      <c r="P3393" s="255" t="s">
        <v>134</v>
      </c>
      <c r="Q3393" s="256"/>
      <c r="S3393" s="258" t="s">
        <v>135</v>
      </c>
      <c r="T3393" s="259"/>
      <c r="U3393" s="260" t="s">
        <v>136</v>
      </c>
      <c r="V3393" s="261"/>
      <c r="W3393" s="8"/>
      <c r="X3393" s="253" t="s">
        <v>137</v>
      </c>
      <c r="Y3393" s="254"/>
      <c r="Z3393" s="255" t="s">
        <v>138</v>
      </c>
      <c r="AA3393" s="256"/>
      <c r="AB3393" s="8"/>
      <c r="AC3393" s="258" t="s">
        <v>139</v>
      </c>
      <c r="AD3393" s="259"/>
      <c r="AE3393" s="260" t="s">
        <v>140</v>
      </c>
      <c r="AF3393" s="261"/>
      <c r="AG3393" s="8"/>
      <c r="AH3393" s="253" t="s">
        <v>141</v>
      </c>
      <c r="AI3393" s="254"/>
      <c r="AJ3393" s="255" t="s">
        <v>142</v>
      </c>
      <c r="AK3393" s="256"/>
      <c r="AL3393" s="8"/>
      <c r="AM3393" s="258" t="s">
        <v>143</v>
      </c>
      <c r="AN3393" s="259"/>
      <c r="AO3393" s="260" t="s">
        <v>144</v>
      </c>
      <c r="AP3393" s="261"/>
      <c r="AR3393" s="253" t="s">
        <v>145</v>
      </c>
      <c r="AS3393" s="254"/>
      <c r="AT3393" s="255" t="s">
        <v>146</v>
      </c>
      <c r="AU3393" s="256"/>
      <c r="AV3393" s="4"/>
      <c r="AW3393" s="258" t="s">
        <v>147</v>
      </c>
      <c r="AX3393" s="259"/>
      <c r="AY3393" s="260" t="s">
        <v>148</v>
      </c>
      <c r="AZ3393" s="261"/>
      <c r="BA3393" s="8"/>
      <c r="BB3393" s="253" t="s">
        <v>149</v>
      </c>
      <c r="BC3393" s="254"/>
      <c r="BD3393" s="255" t="s">
        <v>150</v>
      </c>
      <c r="BE3393" s="256"/>
      <c r="BF3393" s="4"/>
      <c r="BG3393" s="258" t="s">
        <v>151</v>
      </c>
      <c r="BH3393" s="259"/>
      <c r="BI3393" s="260" t="s">
        <v>152</v>
      </c>
      <c r="BJ3393" s="261"/>
      <c r="BK3393" s="4"/>
      <c r="BL3393" s="253" t="s">
        <v>153</v>
      </c>
      <c r="BM3393" s="254"/>
      <c r="BN3393" s="255" t="s">
        <v>154</v>
      </c>
      <c r="BO3393" s="256"/>
      <c r="BP3393" s="4"/>
      <c r="BQ3393" s="258" t="s">
        <v>155</v>
      </c>
      <c r="BR3393" s="259"/>
      <c r="BS3393" s="260" t="s">
        <v>156</v>
      </c>
      <c r="BT3393" s="261"/>
      <c r="BU3393" s="8"/>
      <c r="BV3393" s="253" t="s">
        <v>157</v>
      </c>
      <c r="BW3393" s="254"/>
      <c r="BX3393" s="255" t="s">
        <v>158</v>
      </c>
      <c r="BY3393" s="256"/>
      <c r="CA3393" s="46" t="s">
        <v>16</v>
      </c>
      <c r="CC3393" s="136" t="s">
        <v>71</v>
      </c>
      <c r="CD3393" s="9"/>
      <c r="CE3393" s="38"/>
      <c r="CF3393" s="38"/>
      <c r="CG3393" s="38"/>
      <c r="CH3393" s="38"/>
    </row>
    <row r="3394" spans="2:91" ht="18.600000000000001" customHeight="1" thickTop="1" thickBot="1">
      <c r="D3394" s="29">
        <v>0</v>
      </c>
      <c r="E3394" s="33">
        <v>0</v>
      </c>
      <c r="F3394" s="31">
        <v>1</v>
      </c>
      <c r="G3394" s="32">
        <v>0</v>
      </c>
      <c r="I3394" s="29">
        <v>0</v>
      </c>
      <c r="J3394" s="33">
        <f t="shared" ref="J3394" si="32740">IF(0=(1-$J$8*$K$8*$B3391^2),10^14,$B3391*$J$8/(1-$J$8*$K$8*$B3391^2))</f>
        <v>-0.13399030572161158</v>
      </c>
      <c r="K3394" s="31">
        <v>1</v>
      </c>
      <c r="L3394" s="32">
        <v>0</v>
      </c>
      <c r="N3394" s="29">
        <f t="shared" ref="N3394" si="32741">D3394*I3391+F3394*I3394-E3394*J3391-G3394*J3394</f>
        <v>0</v>
      </c>
      <c r="O3394" s="33">
        <f t="shared" ref="O3394" si="32742">(D3394*J3391+E3394*I3391+F3394*J3394+G3394*I3394)</f>
        <v>-0.13399030572161158</v>
      </c>
      <c r="P3394" s="31">
        <f t="shared" ref="P3394" si="32743">D3394*K3391+F3394*K3394-E3394*L3391-G3394*L3394</f>
        <v>1</v>
      </c>
      <c r="Q3394" s="32">
        <f t="shared" ref="Q3394" si="32744">(D3394*L3391+E3394*K3391+F3394*L3394+G3394*K3394)</f>
        <v>0</v>
      </c>
      <c r="S3394" s="29">
        <v>0</v>
      </c>
      <c r="T3394" s="33">
        <v>0</v>
      </c>
      <c r="U3394" s="31">
        <v>1</v>
      </c>
      <c r="V3394" s="32">
        <v>0</v>
      </c>
      <c r="X3394" s="29">
        <f t="shared" ref="X3394" si="32745">N3394*S3391+P3394*S3394-O3394*T3391-Q3394*T3394</f>
        <v>0</v>
      </c>
      <c r="Y3394" s="33">
        <f t="shared" ref="Y3394" si="32746">(N3394*T3391+O3394*S3391+P3394*T3394+Q3394*S3394)</f>
        <v>-0.13399030572161158</v>
      </c>
      <c r="Z3394" s="31">
        <f t="shared" ref="Z3394" si="32747">N3394*U3391+P3394*U3394-O3394*V3391-Q3394*V3394</f>
        <v>0.98134956893500824</v>
      </c>
      <c r="AA3394" s="32">
        <f t="shared" ref="AA3394" si="32748">(N3394*V3391+O3394*U3391+P3394*V3394+Q3394*U3394)</f>
        <v>0</v>
      </c>
      <c r="AB3394" s="8"/>
      <c r="AC3394" s="29">
        <v>0</v>
      </c>
      <c r="AD3394" s="33">
        <f t="shared" ref="AD3394" si="32749">IF(0=(1-$AD$8*$AE$8*$B3391^2),10^14,$B3391*$AD$8/(1-$AD$8*$AE$8*$B3391^2))</f>
        <v>-0.10420389666726586</v>
      </c>
      <c r="AE3394" s="31">
        <v>1</v>
      </c>
      <c r="AF3394" s="32">
        <v>0</v>
      </c>
      <c r="AH3394" s="29">
        <f t="shared" ref="AH3394" si="32750">X3394*AC3391+Z3394*AC3394-Y3394*AD3391-AA3394*AD3394</f>
        <v>0</v>
      </c>
      <c r="AI3394" s="33">
        <f t="shared" ref="AI3394" si="32751">(X3394*AD3391+Y3394*AC3391+Z3394*AD3394+AA3394*AC3394)</f>
        <v>-0.23625075479738106</v>
      </c>
      <c r="AJ3394" s="31">
        <f t="shared" ref="AJ3394" si="32752">X3394*AE3391+Z3394*AE3394-Y3394*AF3391-AA3394*AF3394</f>
        <v>0.98134956893500824</v>
      </c>
      <c r="AK3394" s="32">
        <f t="shared" ref="AK3394" si="32753">(X3394*AF3391+Y3394*AE3391+Z3394*AF3394+AA3394*AE3394)</f>
        <v>0</v>
      </c>
      <c r="AL3394" s="8"/>
      <c r="AM3394" s="29">
        <v>0</v>
      </c>
      <c r="AN3394" s="33">
        <v>0</v>
      </c>
      <c r="AO3394" s="31">
        <v>1</v>
      </c>
      <c r="AP3394" s="32">
        <v>0</v>
      </c>
      <c r="AR3394" s="29">
        <f t="shared" ref="AR3394" si="32754">AH3394*AM3391+AJ3394*AM3394-AI3394*AN3391-AK3394*AN3394</f>
        <v>0</v>
      </c>
      <c r="AS3394" s="33">
        <f t="shared" ref="AS3394" si="32755">(AH3394*AN3391+AI3394*AM3391+AJ3394*AN3394+AK3394*AM3394)</f>
        <v>-0.23625075479738106</v>
      </c>
      <c r="AT3394" s="31">
        <f t="shared" ref="AT3394" si="32756">AH3394*AO3391+AJ3394*AO3394-AI3394*AP3391-AK3394*AP3394</f>
        <v>0.95161201876348533</v>
      </c>
      <c r="AU3394" s="32">
        <f t="shared" ref="AU3394" si="32757">(AH3394*AP3391+AI3394*AO3391+AJ3394*AP3394+AK3394*AO3394)</f>
        <v>0</v>
      </c>
      <c r="AV3394" s="8"/>
      <c r="AW3394" s="29">
        <v>0</v>
      </c>
      <c r="AX3394" s="33">
        <f t="shared" ref="AX3394" si="32758">IF(0=(1-$AX$8*$AY$8*$B3391^2),10^14,$B3391*$AX$8/(1-$AX$8*$AY$8*$B3391^2))</f>
        <v>-9.4754004279411802E-2</v>
      </c>
      <c r="AY3394" s="31">
        <v>1</v>
      </c>
      <c r="AZ3394" s="32">
        <v>0</v>
      </c>
      <c r="BB3394" s="29">
        <f t="shared" ref="BB3394" si="32759">AR3394*AW3391+AT3394*AW3394-AS3394*AX3391-AU3394*AX3394</f>
        <v>0</v>
      </c>
      <c r="BC3394" s="33">
        <f t="shared" ref="BC3394" si="32760">(AR3394*AX3391+AS3394*AW3391+AT3394*AX3394+AU3394*AW3394)</f>
        <v>-0.32641980409563603</v>
      </c>
      <c r="BD3394" s="31">
        <f t="shared" ref="BD3394" si="32761">AR3394*AY3391+AT3394*AY3394-AS3394*AZ3391-AU3394*AZ3394</f>
        <v>0.95161201876348533</v>
      </c>
      <c r="BE3394" s="32">
        <f t="shared" ref="BE3394" si="32762">(AR3394*AZ3391+AS3394*AY3391+AT3394*AZ3394+AU3394*AY3394)</f>
        <v>0</v>
      </c>
      <c r="BF3394" s="8"/>
      <c r="BG3394" s="29">
        <v>0</v>
      </c>
      <c r="BH3394" s="33">
        <v>0</v>
      </c>
      <c r="BI3394" s="31">
        <v>1</v>
      </c>
      <c r="BJ3394" s="32">
        <v>0</v>
      </c>
      <c r="BL3394" s="29">
        <f t="shared" ref="BL3394" si="32763">BB3394*BG3391+BD3394*BG3394-BC3394*BH3391-BE3394*BH3394</f>
        <v>0</v>
      </c>
      <c r="BM3394" s="33">
        <f t="shared" ref="BM3394" si="32764">(BB3394*BH3391+BC3394*BG3391+BD3394*BH3394+BE3394*BG3394)</f>
        <v>-0.32641980409563603</v>
      </c>
      <c r="BN3394" s="31">
        <f t="shared" ref="BN3394" si="32765">BB3394*BI3391+BD3394*BI3394-BC3394*BJ3391-BE3394*BJ3394</f>
        <v>0.93716474919503945</v>
      </c>
      <c r="BO3394" s="32">
        <f t="shared" ref="BO3394" si="32766">(BB3394*BJ3391+BC3394*BI3391+BD3394*BJ3394+BE3394*BI3394)</f>
        <v>0</v>
      </c>
      <c r="BP3394" s="8"/>
      <c r="BQ3394" s="19">
        <f t="shared" ref="BQ3394:BQ3457" si="32767">1/$BR$8</f>
        <v>1</v>
      </c>
      <c r="BR3394" s="47">
        <v>0</v>
      </c>
      <c r="BS3394" s="48">
        <v>1</v>
      </c>
      <c r="BT3394" s="49">
        <v>0</v>
      </c>
      <c r="BV3394" s="29">
        <f t="shared" ref="BV3394" si="32768">BL3394*BQ3391+BN3394*BQ3394-BM3394*BR3391-BO3394*BR3394</f>
        <v>0.93716474919503945</v>
      </c>
      <c r="BW3394" s="33">
        <f t="shared" ref="BW3394" si="32769">(BL3394*BR3391+BM3394*BQ3391+BN3394*BR3394+BO3394*BQ3394)</f>
        <v>-0.32641980409563603</v>
      </c>
      <c r="BX3394" s="31">
        <f t="shared" ref="BX3394" si="32770">BL3394*BS3391+BN3394*BS3394-BM3394*BT3391-BO3394*BT3394</f>
        <v>0.93716474919503945</v>
      </c>
      <c r="BY3394" s="32">
        <f t="shared" ref="BY3394" si="32771">(BL3394*BT3391+BM3394*BS3391+BN3394*BT3394+BO3394*BS3394)</f>
        <v>0</v>
      </c>
      <c r="CA3394" s="50">
        <f t="shared" ref="CA3394" si="32772">(180/PI())*ATAN(-1*(BW3391+BW3394)/(BV3391+BV3394))</f>
        <v>20.460779112874299</v>
      </c>
      <c r="CC3394" s="137">
        <f t="shared" ref="CC3394" si="32773">20*LOG(((1-(10^(CA3391/20)^2)*(1-((1-CC3391)/(1+CC3391))^2))^0.5))</f>
        <v>-32.177379677738408</v>
      </c>
      <c r="CD3394" s="9"/>
      <c r="CE3394" s="38"/>
      <c r="CF3394" s="38"/>
      <c r="CG3394" s="38"/>
      <c r="CH3394" s="38"/>
    </row>
    <row r="3395" spans="2:91" ht="18.600000000000001" customHeight="1">
      <c r="CC3395" s="42"/>
    </row>
    <row r="3396" spans="2:91" ht="18.600000000000001" customHeight="1" thickBot="1">
      <c r="E3396" s="22" t="s">
        <v>4</v>
      </c>
      <c r="J3396" s="22" t="s">
        <v>5</v>
      </c>
      <c r="O3396" s="22" t="s">
        <v>6</v>
      </c>
      <c r="T3396" s="22" t="s">
        <v>7</v>
      </c>
      <c r="Y3396" s="22" t="s">
        <v>8</v>
      </c>
      <c r="AD3396" s="22" t="s">
        <v>65</v>
      </c>
      <c r="AI3396" s="22" t="s">
        <v>9</v>
      </c>
      <c r="AN3396" s="22" t="s">
        <v>66</v>
      </c>
      <c r="AS3396" s="22" t="s">
        <v>51</v>
      </c>
      <c r="AX3396" s="22" t="s">
        <v>67</v>
      </c>
      <c r="BC3396" s="22" t="s">
        <v>52</v>
      </c>
      <c r="BH3396" s="22" t="s">
        <v>68</v>
      </c>
      <c r="BM3396" s="22" t="s">
        <v>63</v>
      </c>
      <c r="BQ3396" s="23" t="s">
        <v>69</v>
      </c>
      <c r="BR3396" s="23"/>
      <c r="BS3396" s="24"/>
      <c r="BT3396" s="24"/>
      <c r="BU3396" s="24"/>
      <c r="BW3396" s="22" t="s">
        <v>64</v>
      </c>
    </row>
    <row r="3397" spans="2:91" ht="18.600000000000001" customHeight="1" thickBot="1">
      <c r="D3397" s="249" t="s">
        <v>103</v>
      </c>
      <c r="E3397" s="250"/>
      <c r="F3397" s="251" t="s">
        <v>104</v>
      </c>
      <c r="G3397" s="252"/>
      <c r="H3397" s="229"/>
      <c r="I3397" s="253" t="s">
        <v>11</v>
      </c>
      <c r="J3397" s="254"/>
      <c r="K3397" s="255" t="s">
        <v>12</v>
      </c>
      <c r="L3397" s="256"/>
      <c r="M3397" s="24"/>
      <c r="N3397" s="253" t="s">
        <v>105</v>
      </c>
      <c r="O3397" s="254"/>
      <c r="P3397" s="255" t="s">
        <v>106</v>
      </c>
      <c r="Q3397" s="256"/>
      <c r="R3397" s="24"/>
      <c r="S3397" s="249" t="s">
        <v>107</v>
      </c>
      <c r="T3397" s="250"/>
      <c r="U3397" s="251" t="s">
        <v>108</v>
      </c>
      <c r="V3397" s="252"/>
      <c r="W3397" s="8"/>
      <c r="X3397" s="253" t="s">
        <v>109</v>
      </c>
      <c r="Y3397" s="254"/>
      <c r="Z3397" s="255" t="s">
        <v>110</v>
      </c>
      <c r="AA3397" s="256"/>
      <c r="AB3397" s="8"/>
      <c r="AC3397" s="253" t="s">
        <v>111</v>
      </c>
      <c r="AD3397" s="254"/>
      <c r="AE3397" s="255" t="s">
        <v>14</v>
      </c>
      <c r="AF3397" s="256"/>
      <c r="AG3397" s="8"/>
      <c r="AH3397" s="253" t="s">
        <v>112</v>
      </c>
      <c r="AI3397" s="254"/>
      <c r="AJ3397" s="255" t="s">
        <v>113</v>
      </c>
      <c r="AK3397" s="256"/>
      <c r="AL3397" s="8"/>
      <c r="AM3397" s="249" t="s">
        <v>114</v>
      </c>
      <c r="AN3397" s="250"/>
      <c r="AO3397" s="251" t="s">
        <v>115</v>
      </c>
      <c r="AP3397" s="252"/>
      <c r="AQ3397" s="24"/>
      <c r="AR3397" s="253" t="s">
        <v>116</v>
      </c>
      <c r="AS3397" s="254"/>
      <c r="AT3397" s="255" t="s">
        <v>13</v>
      </c>
      <c r="AU3397" s="256"/>
      <c r="AV3397" s="4"/>
      <c r="AW3397" s="253" t="s">
        <v>117</v>
      </c>
      <c r="AX3397" s="254"/>
      <c r="AY3397" s="255" t="s">
        <v>118</v>
      </c>
      <c r="AZ3397" s="256"/>
      <c r="BA3397" s="8"/>
      <c r="BB3397" s="253" t="s">
        <v>119</v>
      </c>
      <c r="BC3397" s="254"/>
      <c r="BD3397" s="255" t="s">
        <v>120</v>
      </c>
      <c r="BE3397" s="256"/>
      <c r="BF3397" s="4"/>
      <c r="BG3397" s="249" t="s">
        <v>121</v>
      </c>
      <c r="BH3397" s="250"/>
      <c r="BI3397" s="251" t="s">
        <v>122</v>
      </c>
      <c r="BJ3397" s="252"/>
      <c r="BK3397" s="4"/>
      <c r="BL3397" s="253" t="s">
        <v>123</v>
      </c>
      <c r="BM3397" s="254"/>
      <c r="BN3397" s="255" t="s">
        <v>124</v>
      </c>
      <c r="BO3397" s="256"/>
      <c r="BP3397" s="4"/>
      <c r="BQ3397" s="253" t="s">
        <v>125</v>
      </c>
      <c r="BR3397" s="254"/>
      <c r="BS3397" s="255" t="s">
        <v>126</v>
      </c>
      <c r="BT3397" s="256"/>
      <c r="BU3397" s="8"/>
      <c r="BV3397" s="253" t="s">
        <v>127</v>
      </c>
      <c r="BW3397" s="254"/>
      <c r="BX3397" s="255" t="s">
        <v>128</v>
      </c>
      <c r="BY3397" s="256"/>
      <c r="CA3397" s="27" t="s">
        <v>15</v>
      </c>
      <c r="CC3397" s="133" t="s">
        <v>70</v>
      </c>
      <c r="CD3397" s="9"/>
      <c r="CE3397" s="38"/>
      <c r="CF3397" s="38"/>
      <c r="CG3397" s="38"/>
      <c r="CH3397" s="38"/>
    </row>
    <row r="3398" spans="2:91" ht="18.600000000000001" customHeight="1" thickTop="1" thickBot="1">
      <c r="B3398" s="129">
        <v>9.2200000000000095</v>
      </c>
      <c r="D3398" s="29">
        <v>1</v>
      </c>
      <c r="E3398" s="30">
        <v>0</v>
      </c>
      <c r="F3398" s="31">
        <v>0</v>
      </c>
      <c r="G3398" s="32">
        <f t="shared" ref="G3398:G3461" si="32774">-1/($E$8*$B3398)</f>
        <v>-7.149457700650752E-2</v>
      </c>
      <c r="I3398" s="29">
        <v>1</v>
      </c>
      <c r="J3398" s="33">
        <v>0</v>
      </c>
      <c r="K3398" s="31">
        <v>0</v>
      </c>
      <c r="L3398" s="32">
        <v>0</v>
      </c>
      <c r="N3398" s="29">
        <f t="shared" ref="N3398" si="32775">D3398*I3398+F3398*I3401-E3398*J3398-G3398*J3401</f>
        <v>0.99044127520832337</v>
      </c>
      <c r="O3398" s="33">
        <f t="shared" ref="O3398" si="32776">(D3398*J3398+E3398*I3398+F3398*J3401+G3398*I3401)</f>
        <v>0</v>
      </c>
      <c r="P3398" s="31">
        <f t="shared" ref="P3398" si="32777">D3398*K3398+F3398*K3401-E3398*L3398-G3398*L3401</f>
        <v>0</v>
      </c>
      <c r="Q3398" s="32">
        <f t="shared" ref="Q3398" si="32778">(D3398*L3398+E3398*K3398+F3398*L3401+G3398*K3401)</f>
        <v>-7.149457700650752E-2</v>
      </c>
      <c r="S3398" s="29">
        <v>1</v>
      </c>
      <c r="T3398" s="30">
        <v>0</v>
      </c>
      <c r="U3398" s="31">
        <v>0</v>
      </c>
      <c r="V3398" s="32">
        <f t="shared" ref="V3398:V3461" si="32779">-1/($T$8*$B3398)</f>
        <v>-0.13889045553145321</v>
      </c>
      <c r="X3398" s="29">
        <f t="shared" ref="X3398" si="32780">N3398*S3398+P3398*S3401-O3398*T3398-Q3398*T3401</f>
        <v>0.99044127520832337</v>
      </c>
      <c r="Y3398" s="33">
        <f t="shared" ref="Y3398" si="32781">(N3398*T3398+O3398*S3398+P3398*T3401+Q3398*S3401)</f>
        <v>0</v>
      </c>
      <c r="Z3398" s="31">
        <f t="shared" ref="Z3398" si="32782">N3398*U3398+P3398*U3401-O3398*V3398-Q3398*V3401</f>
        <v>0</v>
      </c>
      <c r="AA3398" s="32">
        <f t="shared" ref="AA3398" si="32783">(N3398*V3398+O3398*U3398+P3398*V3401+Q3398*U3401)</f>
        <v>-0.20905741689734497</v>
      </c>
      <c r="AB3398" s="8"/>
      <c r="AC3398" s="29">
        <v>1</v>
      </c>
      <c r="AD3398" s="33">
        <v>0</v>
      </c>
      <c r="AE3398" s="31">
        <v>0</v>
      </c>
      <c r="AF3398" s="32">
        <v>0</v>
      </c>
      <c r="AH3398" s="29">
        <f t="shared" ref="AH3398" si="32784">X3398*AC3398+Z3398*AC3401-Y3398*AD3398-AA3398*AD3401</f>
        <v>0.96870456949751538</v>
      </c>
      <c r="AI3398" s="33">
        <f t="shared" ref="AI3398" si="32785">(X3398*AD3398+Y3398*AC3398+Z3398*AD3401+AA3398*AC3401)</f>
        <v>0</v>
      </c>
      <c r="AJ3398" s="31">
        <f t="shared" ref="AJ3398" si="32786">X3398*AE3398+Z3398*AE3401-Y3398*AF3398-AA3398*AF3401</f>
        <v>0</v>
      </c>
      <c r="AK3398" s="32">
        <f t="shared" ref="AK3398" si="32787">(X3398*AF3398+Y3398*AE3398+Z3398*AF3401+AA3398*AE3401)</f>
        <v>-0.20905741689734497</v>
      </c>
      <c r="AL3398" s="8"/>
      <c r="AM3398" s="29">
        <v>1</v>
      </c>
      <c r="AN3398" s="30">
        <v>0</v>
      </c>
      <c r="AO3398" s="31">
        <v>0</v>
      </c>
      <c r="AP3398" s="32">
        <f t="shared" ref="AP3398:AP3461" si="32788">-1/($AN$8*$B3398)</f>
        <v>-0.12559978308026018</v>
      </c>
      <c r="AR3398" s="29">
        <f t="shared" ref="AR3398" si="32789">AH3398*AM3398+AJ3398*AM3401-AI3398*AN3398-AK3398*AN3401</f>
        <v>0.96870456949751538</v>
      </c>
      <c r="AS3398" s="33">
        <f t="shared" ref="AS3398" si="32790">(AH3398*AN3398+AI3398*AM3398+AJ3398*AN3401+AK3398*AM3401)</f>
        <v>0</v>
      </c>
      <c r="AT3398" s="31">
        <f t="shared" ref="AT3398" si="32791">AH3398*AO3398+AJ3398*AO3401-AI3398*AP3398-AK3398*AP3401</f>
        <v>0</v>
      </c>
      <c r="AU3398" s="32">
        <f t="shared" ref="AU3398" si="32792">(AH3398*AP3398+AI3398*AO3398+AJ3398*AP3401+AK3398*AO3401)</f>
        <v>-0.33072650069508974</v>
      </c>
      <c r="AV3398" s="8"/>
      <c r="AW3398" s="29">
        <v>1</v>
      </c>
      <c r="AX3398" s="33">
        <v>0</v>
      </c>
      <c r="AY3398" s="31">
        <v>0</v>
      </c>
      <c r="AZ3398" s="32">
        <v>0</v>
      </c>
      <c r="BB3398" s="29">
        <f t="shared" ref="BB3398" si="32793">AR3398*AW3398+AT3398*AW3401-AS3398*AX3398-AU3398*AX3401</f>
        <v>0.93743555805224188</v>
      </c>
      <c r="BC3398" s="33">
        <f t="shared" ref="BC3398" si="32794">(AR3398*AX3398+AS3398*AW3398+AT3398*AX3401+AU3398*AW3401)</f>
        <v>0</v>
      </c>
      <c r="BD3398" s="31">
        <f t="shared" ref="BD3398" si="32795">AR3398*AY3398+AT3398*AY3401-AS3398*AZ3398-AU3398*AZ3401</f>
        <v>0</v>
      </c>
      <c r="BE3398" s="32">
        <f t="shared" ref="BE3398" si="32796">(AR3398*AZ3398+AS3398*AY3398+AT3398*AZ3401+AU3398*AY3401)</f>
        <v>-0.33072650069508974</v>
      </c>
      <c r="BF3398" s="8"/>
      <c r="BG3398" s="29">
        <v>1</v>
      </c>
      <c r="BH3398" s="30">
        <v>0</v>
      </c>
      <c r="BI3398" s="31">
        <v>0</v>
      </c>
      <c r="BJ3398" s="32">
        <f t="shared" ref="BJ3398:BJ3461" si="32797">-1/($BH$8*$B3398)</f>
        <v>-4.4163774403470669E-2</v>
      </c>
      <c r="BL3398" s="29">
        <f t="shared" ref="BL3398" si="32798">BB3398*BG3398+BD3398*BG3401-BC3398*BH3398-BE3398*BH3401</f>
        <v>0.93743555805224188</v>
      </c>
      <c r="BM3398" s="33">
        <f t="shared" ref="BM3398" si="32799">(BB3398*BH3398+BC3398*BG3398+BD3398*BH3401+BE3398*BG3401)</f>
        <v>0</v>
      </c>
      <c r="BN3398" s="31">
        <f t="shared" ref="BN3398" si="32800">BB3398*BI3398+BD3398*BI3401-BC3398*BJ3398-BE3398*BJ3401</f>
        <v>0</v>
      </c>
      <c r="BO3398" s="32">
        <f t="shared" ref="BO3398" si="32801">(BB3398*BJ3398+BC3398*BI3398+BD3398*BJ3401+BE3398*BI3401)</f>
        <v>-0.37212719319870058</v>
      </c>
      <c r="BP3398" s="8"/>
      <c r="BQ3398" s="34">
        <v>1</v>
      </c>
      <c r="BR3398" s="35">
        <v>0</v>
      </c>
      <c r="BS3398" s="11">
        <v>0</v>
      </c>
      <c r="BT3398" s="36">
        <v>0</v>
      </c>
      <c r="BV3398" s="29">
        <f t="shared" ref="BV3398" si="32802">BL3398*BQ3398+BN3398*BQ3401-BM3398*BR3398-BO3398*BR3401</f>
        <v>0.93743555805224188</v>
      </c>
      <c r="BW3398" s="33">
        <f t="shared" ref="BW3398" si="32803">(BL3398*BR3398+BM3398*BQ3398+BN3398*BR3401+BO3398*BQ3401)</f>
        <v>-0.37212719319870058</v>
      </c>
      <c r="BX3398" s="31">
        <f t="shared" ref="BX3398" si="32804">BL3398*BS3398+BN3398*BS3401-BM3398*BT3398-BO3398*BT3401</f>
        <v>0</v>
      </c>
      <c r="BY3398" s="32">
        <f t="shared" ref="BY3398" si="32805">(BL3398*BT3398+BM3398*BS3398+BN3398*BT3401+BO3398*BS3401)</f>
        <v>-0.37212719319870058</v>
      </c>
      <c r="CA3398" s="37">
        <f t="shared" ref="CA3398" si="32806">20*LOG(((1+$BR$8)/$BR$8)/((BV3398+BV3401)^2+(BW3398+BW3401)^2)^0.5)</f>
        <v>-2.336235668294872E-3</v>
      </c>
      <c r="CC3398" s="134">
        <f t="shared" ref="CC3398" si="32807">((BV3398^2+BW3398^2)^0.5)/((BV3401^2+BW3401^2)^0.5)</f>
        <v>1.0163033884210919</v>
      </c>
      <c r="CD3398" s="9"/>
      <c r="CE3398" s="38"/>
      <c r="CF3398" s="38"/>
      <c r="CG3398" s="38"/>
      <c r="CH3398" s="38"/>
      <c r="CM3398" s="129">
        <v>9.2000000000000099</v>
      </c>
    </row>
    <row r="3399" spans="2:91" ht="18.600000000000001" customHeight="1" thickBot="1">
      <c r="D3399" s="39"/>
      <c r="G3399" s="40"/>
      <c r="I3399" s="39"/>
      <c r="L3399" s="40"/>
      <c r="N3399" s="39"/>
      <c r="Q3399" s="40"/>
      <c r="S3399" s="39"/>
      <c r="V3399" s="40"/>
      <c r="X3399" s="39"/>
      <c r="AA3399" s="40"/>
      <c r="AC3399" s="39"/>
      <c r="AF3399" s="40"/>
      <c r="AH3399" s="39"/>
      <c r="AK3399" s="40"/>
      <c r="AM3399" s="39"/>
      <c r="AP3399" s="40"/>
      <c r="AR3399" s="39"/>
      <c r="AU3399" s="40"/>
      <c r="AW3399" s="39"/>
      <c r="AZ3399" s="40"/>
      <c r="BB3399" s="39"/>
      <c r="BE3399" s="40"/>
      <c r="BG3399" s="39"/>
      <c r="BJ3399" s="40"/>
      <c r="BL3399" s="39"/>
      <c r="BO3399" s="40"/>
      <c r="BQ3399" s="34"/>
      <c r="BR3399" s="11"/>
      <c r="BS3399" s="11"/>
      <c r="BT3399" s="41"/>
      <c r="BV3399" s="39"/>
      <c r="BY3399" s="40"/>
      <c r="CC3399" s="135"/>
      <c r="CD3399" s="9"/>
      <c r="CE3399" s="38"/>
      <c r="CF3399" s="38"/>
      <c r="CG3399" s="38"/>
      <c r="CH3399" s="38"/>
    </row>
    <row r="3400" spans="2:91" ht="18.600000000000001" customHeight="1" thickBot="1">
      <c r="D3400" s="258" t="s">
        <v>129</v>
      </c>
      <c r="E3400" s="259"/>
      <c r="F3400" s="260" t="s">
        <v>130</v>
      </c>
      <c r="G3400" s="261"/>
      <c r="H3400" s="229"/>
      <c r="I3400" s="258" t="s">
        <v>131</v>
      </c>
      <c r="J3400" s="259"/>
      <c r="K3400" s="260" t="s">
        <v>132</v>
      </c>
      <c r="L3400" s="261"/>
      <c r="N3400" s="253" t="s">
        <v>133</v>
      </c>
      <c r="O3400" s="254"/>
      <c r="P3400" s="255" t="s">
        <v>134</v>
      </c>
      <c r="Q3400" s="256"/>
      <c r="S3400" s="258" t="s">
        <v>135</v>
      </c>
      <c r="T3400" s="259"/>
      <c r="U3400" s="260" t="s">
        <v>136</v>
      </c>
      <c r="V3400" s="261"/>
      <c r="W3400" s="8"/>
      <c r="X3400" s="253" t="s">
        <v>137</v>
      </c>
      <c r="Y3400" s="254"/>
      <c r="Z3400" s="255" t="s">
        <v>138</v>
      </c>
      <c r="AA3400" s="256"/>
      <c r="AB3400" s="8"/>
      <c r="AC3400" s="258" t="s">
        <v>139</v>
      </c>
      <c r="AD3400" s="259"/>
      <c r="AE3400" s="260" t="s">
        <v>140</v>
      </c>
      <c r="AF3400" s="261"/>
      <c r="AG3400" s="8"/>
      <c r="AH3400" s="253" t="s">
        <v>141</v>
      </c>
      <c r="AI3400" s="254"/>
      <c r="AJ3400" s="255" t="s">
        <v>142</v>
      </c>
      <c r="AK3400" s="256"/>
      <c r="AL3400" s="8"/>
      <c r="AM3400" s="258" t="s">
        <v>143</v>
      </c>
      <c r="AN3400" s="259"/>
      <c r="AO3400" s="260" t="s">
        <v>144</v>
      </c>
      <c r="AP3400" s="261"/>
      <c r="AR3400" s="253" t="s">
        <v>145</v>
      </c>
      <c r="AS3400" s="254"/>
      <c r="AT3400" s="255" t="s">
        <v>146</v>
      </c>
      <c r="AU3400" s="256"/>
      <c r="AV3400" s="4"/>
      <c r="AW3400" s="258" t="s">
        <v>147</v>
      </c>
      <c r="AX3400" s="259"/>
      <c r="AY3400" s="260" t="s">
        <v>148</v>
      </c>
      <c r="AZ3400" s="261"/>
      <c r="BA3400" s="8"/>
      <c r="BB3400" s="253" t="s">
        <v>149</v>
      </c>
      <c r="BC3400" s="254"/>
      <c r="BD3400" s="255" t="s">
        <v>150</v>
      </c>
      <c r="BE3400" s="256"/>
      <c r="BF3400" s="4"/>
      <c r="BG3400" s="258" t="s">
        <v>151</v>
      </c>
      <c r="BH3400" s="259"/>
      <c r="BI3400" s="260" t="s">
        <v>152</v>
      </c>
      <c r="BJ3400" s="261"/>
      <c r="BK3400" s="4"/>
      <c r="BL3400" s="253" t="s">
        <v>153</v>
      </c>
      <c r="BM3400" s="254"/>
      <c r="BN3400" s="255" t="s">
        <v>154</v>
      </c>
      <c r="BO3400" s="256"/>
      <c r="BP3400" s="4"/>
      <c r="BQ3400" s="258" t="s">
        <v>155</v>
      </c>
      <c r="BR3400" s="259"/>
      <c r="BS3400" s="260" t="s">
        <v>156</v>
      </c>
      <c r="BT3400" s="261"/>
      <c r="BU3400" s="8"/>
      <c r="BV3400" s="253" t="s">
        <v>157</v>
      </c>
      <c r="BW3400" s="254"/>
      <c r="BX3400" s="255" t="s">
        <v>158</v>
      </c>
      <c r="BY3400" s="256"/>
      <c r="CA3400" s="46" t="s">
        <v>16</v>
      </c>
      <c r="CC3400" s="136" t="s">
        <v>71</v>
      </c>
      <c r="CD3400" s="9"/>
      <c r="CE3400" s="38"/>
      <c r="CF3400" s="38"/>
      <c r="CG3400" s="38"/>
      <c r="CH3400" s="38"/>
    </row>
    <row r="3401" spans="2:91" ht="18.600000000000001" customHeight="1" thickTop="1" thickBot="1">
      <c r="D3401" s="29">
        <v>0</v>
      </c>
      <c r="E3401" s="33">
        <v>0</v>
      </c>
      <c r="F3401" s="31">
        <v>1</v>
      </c>
      <c r="G3401" s="32">
        <v>0</v>
      </c>
      <c r="I3401" s="29">
        <v>0</v>
      </c>
      <c r="J3401" s="33">
        <f t="shared" ref="J3401" si="32808">IF(0=(1-$J$8*$K$8*$B3398^2),10^14,$B3398*$J$8/(1-$J$8*$K$8*$B3398^2))</f>
        <v>-0.1336985991371987</v>
      </c>
      <c r="K3401" s="31">
        <v>1</v>
      </c>
      <c r="L3401" s="32">
        <v>0</v>
      </c>
      <c r="N3401" s="29">
        <f t="shared" ref="N3401" si="32809">D3401*I3398+F3401*I3401-E3401*J3398-G3401*J3401</f>
        <v>0</v>
      </c>
      <c r="O3401" s="33">
        <f t="shared" ref="O3401" si="32810">(D3401*J3398+E3401*I3398+F3401*J3401+G3401*I3401)</f>
        <v>-0.1336985991371987</v>
      </c>
      <c r="P3401" s="31">
        <f t="shared" ref="P3401" si="32811">D3401*K3398+F3401*K3401-E3401*L3398-G3401*L3401</f>
        <v>1</v>
      </c>
      <c r="Q3401" s="32">
        <f t="shared" ref="Q3401" si="32812">(D3401*L3398+E3401*K3398+F3401*L3401+G3401*K3401)</f>
        <v>0</v>
      </c>
      <c r="S3401" s="29">
        <v>0</v>
      </c>
      <c r="T3401" s="33">
        <v>0</v>
      </c>
      <c r="U3401" s="31">
        <v>1</v>
      </c>
      <c r="V3401" s="32">
        <v>0</v>
      </c>
      <c r="X3401" s="29">
        <f t="shared" ref="X3401" si="32813">N3401*S3398+P3401*S3401-O3401*T3398-Q3401*T3401</f>
        <v>0</v>
      </c>
      <c r="Y3401" s="33">
        <f t="shared" ref="Y3401" si="32814">(N3401*T3398+O3401*S3398+P3401*T3401+Q3401*S3401)</f>
        <v>-0.1336985991371987</v>
      </c>
      <c r="Z3401" s="31">
        <f t="shared" ref="Z3401" si="32815">N3401*U3398+P3401*U3401-O3401*V3398-Q3401*V3401</f>
        <v>0.98143054066191726</v>
      </c>
      <c r="AA3401" s="32">
        <f t="shared" ref="AA3401" si="32816">(N3401*V3398+O3401*U3398+P3401*V3401+Q3401*U3401)</f>
        <v>0</v>
      </c>
      <c r="AB3401" s="8"/>
      <c r="AC3401" s="29">
        <v>0</v>
      </c>
      <c r="AD3401" s="33">
        <f t="shared" ref="AD3401" si="32817">IF(0=(1-$AD$8*$AE$8*$B3398^2),10^14,$B3398*$AD$8/(1-$AD$8*$AE$8*$B3398^2))</f>
        <v>-0.1039748124386399</v>
      </c>
      <c r="AE3401" s="31">
        <v>1</v>
      </c>
      <c r="AF3401" s="32">
        <v>0</v>
      </c>
      <c r="AH3401" s="29">
        <f t="shared" ref="AH3401" si="32818">X3401*AC3398+Z3401*AC3401-Y3401*AD3398-AA3401*AD3401</f>
        <v>0</v>
      </c>
      <c r="AI3401" s="33">
        <f t="shared" ref="AI3401" si="32819">(X3401*AD3398+Y3401*AC3398+Z3401*AD3401+AA3401*AC3401)</f>
        <v>-0.2357426555240745</v>
      </c>
      <c r="AJ3401" s="31">
        <f t="shared" ref="AJ3401" si="32820">X3401*AE3398+Z3401*AE3401-Y3401*AF3398-AA3401*AF3401</f>
        <v>0.98143054066191726</v>
      </c>
      <c r="AK3401" s="32">
        <f t="shared" ref="AK3401" si="32821">(X3401*AF3398+Y3401*AE3398+Z3401*AF3401+AA3401*AE3401)</f>
        <v>0</v>
      </c>
      <c r="AL3401" s="8"/>
      <c r="AM3401" s="29">
        <v>0</v>
      </c>
      <c r="AN3401" s="33">
        <v>0</v>
      </c>
      <c r="AO3401" s="31">
        <v>1</v>
      </c>
      <c r="AP3401" s="32">
        <v>0</v>
      </c>
      <c r="AR3401" s="29">
        <f t="shared" ref="AR3401" si="32822">AH3401*AM3398+AJ3401*AM3401-AI3401*AN3398-AK3401*AN3401</f>
        <v>0</v>
      </c>
      <c r="AS3401" s="33">
        <f t="shared" ref="AS3401" si="32823">(AH3401*AN3398+AI3401*AM3398+AJ3401*AN3401+AK3401*AM3401)</f>
        <v>-0.2357426555240745</v>
      </c>
      <c r="AT3401" s="31">
        <f t="shared" ref="AT3401" si="32824">AH3401*AO3398+AJ3401*AO3401-AI3401*AP3398-AK3401*AP3401</f>
        <v>0.95182131426532901</v>
      </c>
      <c r="AU3401" s="32">
        <f t="shared" ref="AU3401" si="32825">(AH3401*AP3398+AI3401*AO3398+AJ3401*AP3401+AK3401*AO3401)</f>
        <v>0</v>
      </c>
      <c r="AV3401" s="8"/>
      <c r="AW3401" s="29">
        <v>0</v>
      </c>
      <c r="AX3401" s="33">
        <f t="shared" ref="AX3401" si="32826">IF(0=(1-$AX$8*$AY$8*$B3398^2),10^14,$B3398*$AX$8/(1-$AX$8*$AY$8*$B3398^2))</f>
        <v>-9.454643452990695E-2</v>
      </c>
      <c r="AY3401" s="31">
        <v>1</v>
      </c>
      <c r="AZ3401" s="32">
        <v>0</v>
      </c>
      <c r="BB3401" s="29">
        <f t="shared" ref="BB3401" si="32827">AR3401*AW3398+AT3401*AW3401-AS3401*AX3398-AU3401*AX3401</f>
        <v>0</v>
      </c>
      <c r="BC3401" s="33">
        <f t="shared" ref="BC3401" si="32828">(AR3401*AX3398+AS3401*AW3398+AT3401*AX3401+AU3401*AW3401)</f>
        <v>-0.32573396709743141</v>
      </c>
      <c r="BD3401" s="31">
        <f t="shared" ref="BD3401" si="32829">AR3401*AY3398+AT3401*AY3401-AS3401*AZ3398-AU3401*AZ3401</f>
        <v>0.95182131426532901</v>
      </c>
      <c r="BE3401" s="32">
        <f t="shared" ref="BE3401" si="32830">(AR3401*AZ3398+AS3401*AY3398+AT3401*AZ3401+AU3401*AY3401)</f>
        <v>0</v>
      </c>
      <c r="BF3401" s="8"/>
      <c r="BG3401" s="29">
        <v>0</v>
      </c>
      <c r="BH3401" s="33">
        <v>0</v>
      </c>
      <c r="BI3401" s="31">
        <v>1</v>
      </c>
      <c r="BJ3401" s="32">
        <v>0</v>
      </c>
      <c r="BL3401" s="29">
        <f t="shared" ref="BL3401" si="32831">BB3401*BG3398+BD3401*BG3401-BC3401*BH3398-BE3401*BH3401</f>
        <v>0</v>
      </c>
      <c r="BM3401" s="33">
        <f t="shared" ref="BM3401" si="32832">(BB3401*BH3398+BC3401*BG3398+BD3401*BH3401+BE3401*BG3401)</f>
        <v>-0.32573396709743141</v>
      </c>
      <c r="BN3401" s="31">
        <f t="shared" ref="BN3401" si="32833">BB3401*BI3398+BD3401*BI3401-BC3401*BJ3398-BE3401*BJ3401</f>
        <v>0.93743567282689055</v>
      </c>
      <c r="BO3401" s="32">
        <f t="shared" ref="BO3401" si="32834">(BB3401*BJ3398+BC3401*BI3398+BD3401*BJ3401+BE3401*BI3401)</f>
        <v>0</v>
      </c>
      <c r="BP3401" s="8"/>
      <c r="BQ3401" s="19">
        <f t="shared" ref="BQ3401:BQ3464" si="32835">1/$BR$8</f>
        <v>1</v>
      </c>
      <c r="BR3401" s="47">
        <v>0</v>
      </c>
      <c r="BS3401" s="48">
        <v>1</v>
      </c>
      <c r="BT3401" s="49">
        <v>0</v>
      </c>
      <c r="BV3401" s="29">
        <f t="shared" ref="BV3401" si="32836">BL3401*BQ3398+BN3401*BQ3401-BM3401*BR3398-BO3401*BR3401</f>
        <v>0.93743567282689055</v>
      </c>
      <c r="BW3401" s="33">
        <f t="shared" ref="BW3401" si="32837">(BL3401*BR3398+BM3401*BQ3398+BN3401*BR3401+BO3401*BQ3401)</f>
        <v>-0.32573396709743141</v>
      </c>
      <c r="BX3401" s="31">
        <f t="shared" ref="BX3401" si="32838">BL3401*BS3398+BN3401*BS3401-BM3401*BT3398-BO3401*BT3401</f>
        <v>0.93743567282689055</v>
      </c>
      <c r="BY3401" s="32">
        <f t="shared" ref="BY3401" si="32839">(BL3401*BT3398+BM3401*BS3398+BN3401*BT3401+BO3401*BS3401)</f>
        <v>0</v>
      </c>
      <c r="CA3401" s="50">
        <f t="shared" ref="CA3401" si="32840">(180/PI())*ATAN(-1*(BW3398+BW3401)/(BV3398+BV3401))</f>
        <v>20.416181513050994</v>
      </c>
      <c r="CC3401" s="137">
        <f t="shared" ref="CC3401" si="32841">20*LOG(((1-(10^(CA3398/20)^2)*(1-((1-CC3398)/(1+CC3398))^2))^0.5))</f>
        <v>-32.195831792415532</v>
      </c>
      <c r="CD3401" s="9"/>
      <c r="CE3401" s="38"/>
      <c r="CF3401" s="38"/>
      <c r="CG3401" s="38"/>
      <c r="CH3401" s="38"/>
    </row>
    <row r="3402" spans="2:91" ht="18.600000000000001" customHeight="1">
      <c r="CC3402" s="42"/>
    </row>
    <row r="3403" spans="2:91" ht="18.600000000000001" customHeight="1" thickBot="1">
      <c r="E3403" s="22" t="s">
        <v>4</v>
      </c>
      <c r="J3403" s="22" t="s">
        <v>5</v>
      </c>
      <c r="O3403" s="22" t="s">
        <v>6</v>
      </c>
      <c r="T3403" s="22" t="s">
        <v>7</v>
      </c>
      <c r="Y3403" s="22" t="s">
        <v>8</v>
      </c>
      <c r="AD3403" s="22" t="s">
        <v>65</v>
      </c>
      <c r="AI3403" s="22" t="s">
        <v>9</v>
      </c>
      <c r="AN3403" s="22" t="s">
        <v>66</v>
      </c>
      <c r="AS3403" s="22" t="s">
        <v>51</v>
      </c>
      <c r="AX3403" s="22" t="s">
        <v>67</v>
      </c>
      <c r="BC3403" s="22" t="s">
        <v>52</v>
      </c>
      <c r="BH3403" s="22" t="s">
        <v>68</v>
      </c>
      <c r="BM3403" s="22" t="s">
        <v>63</v>
      </c>
      <c r="BQ3403" s="23" t="s">
        <v>69</v>
      </c>
      <c r="BR3403" s="23"/>
      <c r="BS3403" s="24"/>
      <c r="BT3403" s="24"/>
      <c r="BU3403" s="24"/>
      <c r="BW3403" s="22" t="s">
        <v>64</v>
      </c>
    </row>
    <row r="3404" spans="2:91" ht="18.600000000000001" customHeight="1" thickBot="1">
      <c r="D3404" s="249" t="s">
        <v>103</v>
      </c>
      <c r="E3404" s="250"/>
      <c r="F3404" s="251" t="s">
        <v>104</v>
      </c>
      <c r="G3404" s="252"/>
      <c r="H3404" s="229"/>
      <c r="I3404" s="253" t="s">
        <v>11</v>
      </c>
      <c r="J3404" s="254"/>
      <c r="K3404" s="255" t="s">
        <v>12</v>
      </c>
      <c r="L3404" s="256"/>
      <c r="M3404" s="24"/>
      <c r="N3404" s="253" t="s">
        <v>105</v>
      </c>
      <c r="O3404" s="254"/>
      <c r="P3404" s="255" t="s">
        <v>106</v>
      </c>
      <c r="Q3404" s="256"/>
      <c r="R3404" s="24"/>
      <c r="S3404" s="249" t="s">
        <v>107</v>
      </c>
      <c r="T3404" s="250"/>
      <c r="U3404" s="251" t="s">
        <v>108</v>
      </c>
      <c r="V3404" s="252"/>
      <c r="W3404" s="8"/>
      <c r="X3404" s="253" t="s">
        <v>109</v>
      </c>
      <c r="Y3404" s="254"/>
      <c r="Z3404" s="255" t="s">
        <v>110</v>
      </c>
      <c r="AA3404" s="256"/>
      <c r="AB3404" s="8"/>
      <c r="AC3404" s="253" t="s">
        <v>111</v>
      </c>
      <c r="AD3404" s="254"/>
      <c r="AE3404" s="255" t="s">
        <v>14</v>
      </c>
      <c r="AF3404" s="256"/>
      <c r="AG3404" s="8"/>
      <c r="AH3404" s="253" t="s">
        <v>112</v>
      </c>
      <c r="AI3404" s="254"/>
      <c r="AJ3404" s="255" t="s">
        <v>113</v>
      </c>
      <c r="AK3404" s="256"/>
      <c r="AL3404" s="8"/>
      <c r="AM3404" s="249" t="s">
        <v>114</v>
      </c>
      <c r="AN3404" s="250"/>
      <c r="AO3404" s="251" t="s">
        <v>115</v>
      </c>
      <c r="AP3404" s="252"/>
      <c r="AQ3404" s="24"/>
      <c r="AR3404" s="253" t="s">
        <v>116</v>
      </c>
      <c r="AS3404" s="254"/>
      <c r="AT3404" s="255" t="s">
        <v>13</v>
      </c>
      <c r="AU3404" s="256"/>
      <c r="AV3404" s="4"/>
      <c r="AW3404" s="253" t="s">
        <v>117</v>
      </c>
      <c r="AX3404" s="254"/>
      <c r="AY3404" s="255" t="s">
        <v>118</v>
      </c>
      <c r="AZ3404" s="256"/>
      <c r="BA3404" s="8"/>
      <c r="BB3404" s="253" t="s">
        <v>119</v>
      </c>
      <c r="BC3404" s="254"/>
      <c r="BD3404" s="255" t="s">
        <v>120</v>
      </c>
      <c r="BE3404" s="256"/>
      <c r="BF3404" s="4"/>
      <c r="BG3404" s="249" t="s">
        <v>121</v>
      </c>
      <c r="BH3404" s="250"/>
      <c r="BI3404" s="251" t="s">
        <v>122</v>
      </c>
      <c r="BJ3404" s="252"/>
      <c r="BK3404" s="4"/>
      <c r="BL3404" s="253" t="s">
        <v>123</v>
      </c>
      <c r="BM3404" s="254"/>
      <c r="BN3404" s="255" t="s">
        <v>124</v>
      </c>
      <c r="BO3404" s="256"/>
      <c r="BP3404" s="4"/>
      <c r="BQ3404" s="253" t="s">
        <v>125</v>
      </c>
      <c r="BR3404" s="254"/>
      <c r="BS3404" s="255" t="s">
        <v>126</v>
      </c>
      <c r="BT3404" s="256"/>
      <c r="BU3404" s="8"/>
      <c r="BV3404" s="253" t="s">
        <v>127</v>
      </c>
      <c r="BW3404" s="254"/>
      <c r="BX3404" s="255" t="s">
        <v>128</v>
      </c>
      <c r="BY3404" s="256"/>
      <c r="CA3404" s="27" t="s">
        <v>15</v>
      </c>
      <c r="CC3404" s="133" t="s">
        <v>70</v>
      </c>
      <c r="CD3404" s="9"/>
      <c r="CE3404" s="38"/>
      <c r="CF3404" s="38"/>
      <c r="CG3404" s="38"/>
      <c r="CH3404" s="38"/>
    </row>
    <row r="3405" spans="2:91" ht="18.600000000000001" customHeight="1" thickTop="1" thickBot="1">
      <c r="B3405" s="129">
        <v>9.2400000000000109</v>
      </c>
      <c r="D3405" s="29">
        <v>1</v>
      </c>
      <c r="E3405" s="30">
        <v>0</v>
      </c>
      <c r="F3405" s="31">
        <v>0</v>
      </c>
      <c r="G3405" s="32">
        <f t="shared" ref="G3405:G3468" si="32842">-1/($E$8*$B3405)</f>
        <v>-7.1339826839826759E-2</v>
      </c>
      <c r="I3405" s="29">
        <v>1</v>
      </c>
      <c r="J3405" s="33">
        <v>0</v>
      </c>
      <c r="K3405" s="31">
        <v>0</v>
      </c>
      <c r="L3405" s="32">
        <v>0</v>
      </c>
      <c r="N3405" s="29">
        <f t="shared" ref="N3405" si="32843">D3405*I3405+F3405*I3408-E3405*J3405-G3405*J3408</f>
        <v>0.99048268480979096</v>
      </c>
      <c r="O3405" s="33">
        <f t="shared" ref="O3405" si="32844">(D3405*J3405+E3405*I3405+F3405*J3408+G3405*I3408)</f>
        <v>0</v>
      </c>
      <c r="P3405" s="31">
        <f t="shared" ref="P3405" si="32845">D3405*K3405+F3405*K3408-E3405*L3405-G3405*L3408</f>
        <v>0</v>
      </c>
      <c r="Q3405" s="32">
        <f t="shared" ref="Q3405" si="32846">(D3405*L3405+E3405*K3405+F3405*L3408+G3405*K3408)</f>
        <v>-7.1339826839826759E-2</v>
      </c>
      <c r="S3405" s="29">
        <v>1</v>
      </c>
      <c r="T3405" s="30">
        <v>0</v>
      </c>
      <c r="U3405" s="31">
        <v>0</v>
      </c>
      <c r="V3405" s="32">
        <f t="shared" ref="V3405:V3468" si="32847">-1/($T$8*$B3405)</f>
        <v>-0.13858982683982668</v>
      </c>
      <c r="X3405" s="29">
        <f t="shared" ref="X3405" si="32848">N3405*S3405+P3405*S3408-O3405*T3405-Q3405*T3408</f>
        <v>0.99048268480979096</v>
      </c>
      <c r="Y3405" s="33">
        <f t="shared" ref="Y3405" si="32849">(N3405*T3405+O3405*S3405+P3405*T3408+Q3405*S3408)</f>
        <v>0</v>
      </c>
      <c r="Z3405" s="31">
        <f t="shared" ref="Z3405" si="32850">N3405*U3405+P3405*U3408-O3405*V3405-Q3405*V3408</f>
        <v>0</v>
      </c>
      <c r="AA3405" s="32">
        <f t="shared" ref="AA3405" si="32851">(N3405*V3405+O3405*U3405+P3405*V3408+Q3405*U3408)</f>
        <v>-0.20861065061546233</v>
      </c>
      <c r="AB3405" s="8"/>
      <c r="AC3405" s="29">
        <v>1</v>
      </c>
      <c r="AD3405" s="33">
        <v>0</v>
      </c>
      <c r="AE3405" s="31">
        <v>0</v>
      </c>
      <c r="AF3405" s="32">
        <v>0</v>
      </c>
      <c r="AH3405" s="29">
        <f t="shared" ref="AH3405" si="32852">X3405*AC3405+Z3405*AC3408-Y3405*AD3405-AA3405*AD3408</f>
        <v>0.9688400099200225</v>
      </c>
      <c r="AI3405" s="33">
        <f t="shared" ref="AI3405" si="32853">(X3405*AD3405+Y3405*AC3405+Z3405*AD3408+AA3405*AC3408)</f>
        <v>0</v>
      </c>
      <c r="AJ3405" s="31">
        <f t="shared" ref="AJ3405" si="32854">X3405*AE3405+Z3405*AE3408-Y3405*AF3405-AA3405*AF3408</f>
        <v>0</v>
      </c>
      <c r="AK3405" s="32">
        <f t="shared" ref="AK3405" si="32855">(X3405*AF3405+Y3405*AE3405+Z3405*AF3408+AA3405*AE3408)</f>
        <v>-0.20861065061546233</v>
      </c>
      <c r="AL3405" s="8"/>
      <c r="AM3405" s="29">
        <v>1</v>
      </c>
      <c r="AN3405" s="30">
        <v>0</v>
      </c>
      <c r="AO3405" s="31">
        <v>0</v>
      </c>
      <c r="AP3405" s="32">
        <f t="shared" ref="AP3405:AP3468" si="32856">-1/($AN$8*$B3405)</f>
        <v>-0.12532792207792193</v>
      </c>
      <c r="AR3405" s="29">
        <f t="shared" ref="AR3405" si="32857">AH3405*AM3405+AJ3405*AM3408-AI3405*AN3405-AK3405*AN3408</f>
        <v>0.9688400099200225</v>
      </c>
      <c r="AS3405" s="33">
        <f t="shared" ref="AS3405" si="32858">(AH3405*AN3405+AI3405*AM3405+AJ3405*AN3408+AK3405*AM3408)</f>
        <v>0</v>
      </c>
      <c r="AT3405" s="31">
        <f t="shared" ref="AT3405" si="32859">AH3405*AO3405+AJ3405*AO3408-AI3405*AP3405-AK3405*AP3408</f>
        <v>0</v>
      </c>
      <c r="AU3405" s="32">
        <f t="shared" ref="AU3405" si="32860">(AH3405*AP3405+AI3405*AO3405+AJ3405*AP3408+AK3405*AO3408)</f>
        <v>-0.33003335588469201</v>
      </c>
      <c r="AV3405" s="8"/>
      <c r="AW3405" s="29">
        <v>1</v>
      </c>
      <c r="AX3405" s="33">
        <v>0</v>
      </c>
      <c r="AY3405" s="31">
        <v>0</v>
      </c>
      <c r="AZ3405" s="32">
        <v>0</v>
      </c>
      <c r="BB3405" s="29">
        <f t="shared" ref="BB3405" si="32861">AR3405*AW3405+AT3405*AW3408-AS3405*AX3405-AU3405*AX3408</f>
        <v>0.93770473686410105</v>
      </c>
      <c r="BC3405" s="33">
        <f t="shared" ref="BC3405" si="32862">(AR3405*AX3405+AS3405*AW3405+AT3405*AX3408+AU3405*AW3408)</f>
        <v>0</v>
      </c>
      <c r="BD3405" s="31">
        <f t="shared" ref="BD3405" si="32863">AR3405*AY3405+AT3405*AY3408-AS3405*AZ3405-AU3405*AZ3408</f>
        <v>0</v>
      </c>
      <c r="BE3405" s="32">
        <f t="shared" ref="BE3405" si="32864">(AR3405*AZ3405+AS3405*AY3405+AT3405*AZ3408+AU3405*AY3408)</f>
        <v>-0.33003335588469201</v>
      </c>
      <c r="BF3405" s="8"/>
      <c r="BG3405" s="29">
        <v>1</v>
      </c>
      <c r="BH3405" s="30">
        <v>0</v>
      </c>
      <c r="BI3405" s="31">
        <v>0</v>
      </c>
      <c r="BJ3405" s="32">
        <f t="shared" ref="BJ3405:BJ3468" si="32865">-1/($BH$8*$B3405)</f>
        <v>-4.4068181818181763E-2</v>
      </c>
      <c r="BL3405" s="29">
        <f t="shared" ref="BL3405" si="32866">BB3405*BG3405+BD3405*BG3408-BC3405*BH3405-BE3405*BH3408</f>
        <v>0.93770473686410105</v>
      </c>
      <c r="BM3405" s="33">
        <f t="shared" ref="BM3405" si="32867">(BB3405*BH3405+BC3405*BG3405+BD3405*BH3408+BE3405*BG3408)</f>
        <v>0</v>
      </c>
      <c r="BN3405" s="31">
        <f t="shared" ref="BN3405" si="32868">BB3405*BI3405+BD3405*BI3408-BC3405*BJ3405-BE3405*BJ3408</f>
        <v>0</v>
      </c>
      <c r="BO3405" s="32">
        <f t="shared" ref="BO3405" si="32869">(BB3405*BJ3405+BC3405*BI3405+BD3405*BJ3408+BE3405*BI3408)</f>
        <v>-0.37135629872058951</v>
      </c>
      <c r="BP3405" s="8"/>
      <c r="BQ3405" s="34">
        <v>1</v>
      </c>
      <c r="BR3405" s="35">
        <v>0</v>
      </c>
      <c r="BS3405" s="11">
        <v>0</v>
      </c>
      <c r="BT3405" s="36">
        <v>0</v>
      </c>
      <c r="BV3405" s="29">
        <f t="shared" ref="BV3405" si="32870">BL3405*BQ3405+BN3405*BQ3408-BM3405*BR3405-BO3405*BR3408</f>
        <v>0.93770473686410105</v>
      </c>
      <c r="BW3405" s="33">
        <f t="shared" ref="BW3405" si="32871">(BL3405*BR3405+BM3405*BQ3405+BN3405*BR3408+BO3405*BQ3408)</f>
        <v>-0.37135629872058951</v>
      </c>
      <c r="BX3405" s="31">
        <f t="shared" ref="BX3405" si="32872">BL3405*BS3405+BN3405*BS3408-BM3405*BT3405-BO3405*BT3408</f>
        <v>0</v>
      </c>
      <c r="BY3405" s="32">
        <f t="shared" ref="BY3405" si="32873">(BL3405*BT3405+BM3405*BS3405+BN3405*BT3408+BO3405*BS3408)</f>
        <v>-0.37135629872058951</v>
      </c>
      <c r="CA3405" s="37">
        <f t="shared" ref="CA3405" si="32874">20*LOG(((1+$BR$8)/$BR$8)/((BV3405+BV3408)^2+(BW3405+BW3408)^2)^0.5)</f>
        <v>-2.3273954552131106E-3</v>
      </c>
      <c r="CC3405" s="134">
        <f t="shared" ref="CC3405" si="32875">((BV3405^2+BW3405^2)^0.5)/((BV3408^2+BW3408^2)^0.5)</f>
        <v>1.0162381356428936</v>
      </c>
      <c r="CD3405" s="9"/>
      <c r="CE3405" s="38"/>
      <c r="CF3405" s="38"/>
      <c r="CG3405" s="38"/>
      <c r="CH3405" s="38"/>
      <c r="CM3405" s="129">
        <v>9.2200000000000095</v>
      </c>
    </row>
    <row r="3406" spans="2:91" ht="18.600000000000001" customHeight="1" thickBot="1">
      <c r="D3406" s="39"/>
      <c r="G3406" s="40"/>
      <c r="I3406" s="39"/>
      <c r="L3406" s="40"/>
      <c r="N3406" s="39"/>
      <c r="Q3406" s="40"/>
      <c r="S3406" s="39"/>
      <c r="V3406" s="40"/>
      <c r="X3406" s="39"/>
      <c r="AA3406" s="40"/>
      <c r="AC3406" s="39"/>
      <c r="AF3406" s="40"/>
      <c r="AH3406" s="39"/>
      <c r="AK3406" s="40"/>
      <c r="AM3406" s="39"/>
      <c r="AP3406" s="40"/>
      <c r="AR3406" s="39"/>
      <c r="AU3406" s="40"/>
      <c r="AW3406" s="39"/>
      <c r="AZ3406" s="40"/>
      <c r="BB3406" s="39"/>
      <c r="BE3406" s="40"/>
      <c r="BG3406" s="39"/>
      <c r="BJ3406" s="40"/>
      <c r="BL3406" s="39"/>
      <c r="BO3406" s="40"/>
      <c r="BQ3406" s="34"/>
      <c r="BR3406" s="11"/>
      <c r="BS3406" s="11"/>
      <c r="BT3406" s="41"/>
      <c r="BV3406" s="39"/>
      <c r="BY3406" s="40"/>
      <c r="CC3406" s="135"/>
      <c r="CD3406" s="9"/>
      <c r="CE3406" s="38"/>
      <c r="CF3406" s="38"/>
      <c r="CG3406" s="38"/>
      <c r="CH3406" s="38"/>
    </row>
    <row r="3407" spans="2:91" ht="18.600000000000001" customHeight="1" thickBot="1">
      <c r="D3407" s="258" t="s">
        <v>129</v>
      </c>
      <c r="E3407" s="259"/>
      <c r="F3407" s="260" t="s">
        <v>130</v>
      </c>
      <c r="G3407" s="261"/>
      <c r="H3407" s="229"/>
      <c r="I3407" s="258" t="s">
        <v>131</v>
      </c>
      <c r="J3407" s="259"/>
      <c r="K3407" s="260" t="s">
        <v>132</v>
      </c>
      <c r="L3407" s="261"/>
      <c r="N3407" s="253" t="s">
        <v>133</v>
      </c>
      <c r="O3407" s="254"/>
      <c r="P3407" s="255" t="s">
        <v>134</v>
      </c>
      <c r="Q3407" s="256"/>
      <c r="S3407" s="258" t="s">
        <v>135</v>
      </c>
      <c r="T3407" s="259"/>
      <c r="U3407" s="260" t="s">
        <v>136</v>
      </c>
      <c r="V3407" s="261"/>
      <c r="W3407" s="8"/>
      <c r="X3407" s="253" t="s">
        <v>137</v>
      </c>
      <c r="Y3407" s="254"/>
      <c r="Z3407" s="255" t="s">
        <v>138</v>
      </c>
      <c r="AA3407" s="256"/>
      <c r="AB3407" s="8"/>
      <c r="AC3407" s="258" t="s">
        <v>139</v>
      </c>
      <c r="AD3407" s="259"/>
      <c r="AE3407" s="260" t="s">
        <v>140</v>
      </c>
      <c r="AF3407" s="261"/>
      <c r="AG3407" s="8"/>
      <c r="AH3407" s="253" t="s">
        <v>141</v>
      </c>
      <c r="AI3407" s="254"/>
      <c r="AJ3407" s="255" t="s">
        <v>142</v>
      </c>
      <c r="AK3407" s="256"/>
      <c r="AL3407" s="8"/>
      <c r="AM3407" s="258" t="s">
        <v>143</v>
      </c>
      <c r="AN3407" s="259"/>
      <c r="AO3407" s="260" t="s">
        <v>144</v>
      </c>
      <c r="AP3407" s="261"/>
      <c r="AR3407" s="253" t="s">
        <v>145</v>
      </c>
      <c r="AS3407" s="254"/>
      <c r="AT3407" s="255" t="s">
        <v>146</v>
      </c>
      <c r="AU3407" s="256"/>
      <c r="AV3407" s="4"/>
      <c r="AW3407" s="258" t="s">
        <v>147</v>
      </c>
      <c r="AX3407" s="259"/>
      <c r="AY3407" s="260" t="s">
        <v>148</v>
      </c>
      <c r="AZ3407" s="261"/>
      <c r="BA3407" s="8"/>
      <c r="BB3407" s="253" t="s">
        <v>149</v>
      </c>
      <c r="BC3407" s="254"/>
      <c r="BD3407" s="255" t="s">
        <v>150</v>
      </c>
      <c r="BE3407" s="256"/>
      <c r="BF3407" s="4"/>
      <c r="BG3407" s="258" t="s">
        <v>151</v>
      </c>
      <c r="BH3407" s="259"/>
      <c r="BI3407" s="260" t="s">
        <v>152</v>
      </c>
      <c r="BJ3407" s="261"/>
      <c r="BK3407" s="4"/>
      <c r="BL3407" s="253" t="s">
        <v>153</v>
      </c>
      <c r="BM3407" s="254"/>
      <c r="BN3407" s="255" t="s">
        <v>154</v>
      </c>
      <c r="BO3407" s="256"/>
      <c r="BP3407" s="4"/>
      <c r="BQ3407" s="258" t="s">
        <v>155</v>
      </c>
      <c r="BR3407" s="259"/>
      <c r="BS3407" s="260" t="s">
        <v>156</v>
      </c>
      <c r="BT3407" s="261"/>
      <c r="BU3407" s="8"/>
      <c r="BV3407" s="253" t="s">
        <v>157</v>
      </c>
      <c r="BW3407" s="254"/>
      <c r="BX3407" s="255" t="s">
        <v>158</v>
      </c>
      <c r="BY3407" s="256"/>
      <c r="CA3407" s="46" t="s">
        <v>16</v>
      </c>
      <c r="CC3407" s="136" t="s">
        <v>71</v>
      </c>
      <c r="CD3407" s="9"/>
      <c r="CE3407" s="38"/>
      <c r="CF3407" s="38"/>
      <c r="CG3407" s="38"/>
      <c r="CH3407" s="38"/>
    </row>
    <row r="3408" spans="2:91" ht="18.600000000000001" customHeight="1" thickTop="1" thickBot="1">
      <c r="D3408" s="29">
        <v>0</v>
      </c>
      <c r="E3408" s="33">
        <v>0</v>
      </c>
      <c r="F3408" s="31">
        <v>1</v>
      </c>
      <c r="G3408" s="32">
        <v>0</v>
      </c>
      <c r="I3408" s="29">
        <v>0</v>
      </c>
      <c r="J3408" s="33">
        <f t="shared" ref="J3408" si="32876">IF(0=(1-$J$8*$K$8*$B3405^2),10^14,$B3405*$J$8/(1-$J$8*$K$8*$B3405^2))</f>
        <v>-0.13340816219777879</v>
      </c>
      <c r="K3408" s="31">
        <v>1</v>
      </c>
      <c r="L3408" s="32">
        <v>0</v>
      </c>
      <c r="N3408" s="29">
        <f t="shared" ref="N3408" si="32877">D3408*I3405+F3408*I3408-E3408*J3405-G3408*J3408</f>
        <v>0</v>
      </c>
      <c r="O3408" s="33">
        <f t="shared" ref="O3408" si="32878">(D3408*J3405+E3408*I3405+F3408*J3408+G3408*I3408)</f>
        <v>-0.13340816219777879</v>
      </c>
      <c r="P3408" s="31">
        <f t="shared" ref="P3408" si="32879">D3408*K3405+F3408*K3408-E3408*L3405-G3408*L3408</f>
        <v>1</v>
      </c>
      <c r="Q3408" s="32">
        <f t="shared" ref="Q3408" si="32880">(D3408*L3405+E3408*K3405+F3408*L3408+G3408*K3408)</f>
        <v>0</v>
      </c>
      <c r="S3408" s="29">
        <v>0</v>
      </c>
      <c r="T3408" s="33">
        <v>0</v>
      </c>
      <c r="U3408" s="31">
        <v>1</v>
      </c>
      <c r="V3408" s="32">
        <v>0</v>
      </c>
      <c r="X3408" s="29">
        <f t="shared" ref="X3408" si="32881">N3408*S3405+P3408*S3408-O3408*T3405-Q3408*T3408</f>
        <v>0</v>
      </c>
      <c r="Y3408" s="33">
        <f t="shared" ref="Y3408" si="32882">(N3408*T3405+O3408*S3405+P3408*T3408+Q3408*S3408)</f>
        <v>-0.13340816219777879</v>
      </c>
      <c r="Z3408" s="31">
        <f t="shared" ref="Z3408" si="32883">N3408*U3405+P3408*U3408-O3408*V3405-Q3408*V3408</f>
        <v>0.98151098590199037</v>
      </c>
      <c r="AA3408" s="32">
        <f t="shared" ref="AA3408" si="32884">(N3408*V3405+O3408*U3405+P3408*V3408+Q3408*U3408)</f>
        <v>0</v>
      </c>
      <c r="AB3408" s="8"/>
      <c r="AC3408" s="29">
        <v>0</v>
      </c>
      <c r="AD3408" s="33">
        <f t="shared" ref="AD3408" si="32885">IF(0=(1-$AD$8*$AE$8*$B3405^2),10^14,$B3405*$AD$8/(1-$AD$8*$AE$8*$B3405^2))</f>
        <v>-0.10374673980411019</v>
      </c>
      <c r="AE3408" s="31">
        <v>1</v>
      </c>
      <c r="AF3408" s="32">
        <v>0</v>
      </c>
      <c r="AH3408" s="29">
        <f t="shared" ref="AH3408" si="32886">X3408*AC3405+Z3408*AC3408-Y3408*AD3405-AA3408*AD3408</f>
        <v>0</v>
      </c>
      <c r="AI3408" s="33">
        <f t="shared" ref="AI3408" si="32887">(X3408*AD3405+Y3408*AC3405+Z3408*AD3408+AA3408*AC3408)</f>
        <v>-0.23523672706702825</v>
      </c>
      <c r="AJ3408" s="31">
        <f t="shared" ref="AJ3408" si="32888">X3408*AE3405+Z3408*AE3408-Y3408*AF3405-AA3408*AF3408</f>
        <v>0.98151098590199037</v>
      </c>
      <c r="AK3408" s="32">
        <f t="shared" ref="AK3408" si="32889">(X3408*AF3405+Y3408*AE3405+Z3408*AF3408+AA3408*AE3408)</f>
        <v>0</v>
      </c>
      <c r="AL3408" s="8"/>
      <c r="AM3408" s="29">
        <v>0</v>
      </c>
      <c r="AN3408" s="33">
        <v>0</v>
      </c>
      <c r="AO3408" s="31">
        <v>1</v>
      </c>
      <c r="AP3408" s="32">
        <v>0</v>
      </c>
      <c r="AR3408" s="29">
        <f t="shared" ref="AR3408" si="32890">AH3408*AM3405+AJ3408*AM3408-AI3408*AN3405-AK3408*AN3408</f>
        <v>0</v>
      </c>
      <c r="AS3408" s="33">
        <f t="shared" ref="AS3408" si="32891">(AH3408*AN3405+AI3408*AM3405+AJ3408*AN3408+AK3408*AM3408)</f>
        <v>-0.23523672706702825</v>
      </c>
      <c r="AT3408" s="31">
        <f t="shared" ref="AT3408" si="32892">AH3408*AO3405+AJ3408*AO3408-AI3408*AP3405-AK3408*AP3408</f>
        <v>0.95202925570226848</v>
      </c>
      <c r="AU3408" s="32">
        <f t="shared" ref="AU3408" si="32893">(AH3408*AP3405+AI3408*AO3405+AJ3408*AP3408+AK3408*AO3408)</f>
        <v>0</v>
      </c>
      <c r="AV3408" s="8"/>
      <c r="AW3408" s="29">
        <v>0</v>
      </c>
      <c r="AX3408" s="33">
        <f t="shared" ref="AX3408" si="32894">IF(0=(1-$AX$8*$AY$8*$B3405^2),10^14,$B3405*$AX$8/(1-$AX$8*$AY$8*$B3405^2))</f>
        <v>-9.4339776573370282E-2</v>
      </c>
      <c r="AY3408" s="31">
        <v>1</v>
      </c>
      <c r="AZ3408" s="32">
        <v>0</v>
      </c>
      <c r="BB3408" s="29">
        <f t="shared" ref="BB3408" si="32895">AR3408*AW3405+AT3408*AW3408-AS3408*AX3405-AU3408*AX3408</f>
        <v>0</v>
      </c>
      <c r="BC3408" s="33">
        <f t="shared" ref="BC3408" si="32896">(AR3408*AX3405+AS3408*AW3405+AT3408*AX3408+AU3408*AW3408)</f>
        <v>-0.32505095434129228</v>
      </c>
      <c r="BD3408" s="31">
        <f t="shared" ref="BD3408" si="32897">AR3408*AY3405+AT3408*AY3408-AS3408*AZ3405-AU3408*AZ3408</f>
        <v>0.95202925570226848</v>
      </c>
      <c r="BE3408" s="32">
        <f t="shared" ref="BE3408" si="32898">(AR3408*AZ3405+AS3408*AY3405+AT3408*AZ3408+AU3408*AY3408)</f>
        <v>0</v>
      </c>
      <c r="BF3408" s="8"/>
      <c r="BG3408" s="29">
        <v>0</v>
      </c>
      <c r="BH3408" s="33">
        <v>0</v>
      </c>
      <c r="BI3408" s="31">
        <v>1</v>
      </c>
      <c r="BJ3408" s="32">
        <v>0</v>
      </c>
      <c r="BL3408" s="29">
        <f t="shared" ref="BL3408" si="32899">BB3408*BG3405+BD3408*BG3408-BC3408*BH3405-BE3408*BH3408</f>
        <v>0</v>
      </c>
      <c r="BM3408" s="33">
        <f t="shared" ref="BM3408" si="32900">(BB3408*BH3405+BC3408*BG3405+BD3408*BH3408+BE3408*BG3408)</f>
        <v>-0.32505095434129228</v>
      </c>
      <c r="BN3408" s="31">
        <f t="shared" ref="BN3408" si="32901">BB3408*BI3405+BD3408*BI3408-BC3408*BJ3405-BE3408*BJ3408</f>
        <v>0.93770485114618296</v>
      </c>
      <c r="BO3408" s="32">
        <f t="shared" ref="BO3408" si="32902">(BB3408*BJ3405+BC3408*BI3405+BD3408*BJ3408+BE3408*BI3408)</f>
        <v>0</v>
      </c>
      <c r="BP3408" s="8"/>
      <c r="BQ3408" s="19">
        <f t="shared" ref="BQ3408:BQ3471" si="32903">1/$BR$8</f>
        <v>1</v>
      </c>
      <c r="BR3408" s="47">
        <v>0</v>
      </c>
      <c r="BS3408" s="48">
        <v>1</v>
      </c>
      <c r="BT3408" s="49">
        <v>0</v>
      </c>
      <c r="BV3408" s="29">
        <f t="shared" ref="BV3408" si="32904">BL3408*BQ3405+BN3408*BQ3408-BM3408*BR3405-BO3408*BR3408</f>
        <v>0.93770485114618296</v>
      </c>
      <c r="BW3408" s="33">
        <f t="shared" ref="BW3408" si="32905">(BL3408*BR3405+BM3408*BQ3405+BN3408*BR3408+BO3408*BQ3408)</f>
        <v>-0.32505095434129228</v>
      </c>
      <c r="BX3408" s="31">
        <f t="shared" ref="BX3408" si="32906">BL3408*BS3405+BN3408*BS3408-BM3408*BT3405-BO3408*BT3408</f>
        <v>0.93770485114618296</v>
      </c>
      <c r="BY3408" s="32">
        <f t="shared" ref="BY3408" si="32907">(BL3408*BT3405+BM3408*BS3405+BN3408*BT3408+BO3408*BS3408)</f>
        <v>0</v>
      </c>
      <c r="CA3408" s="50">
        <f t="shared" ref="CA3408" si="32908">(180/PI())*ATAN(-1*(BW3405+BW3408)/(BV3405+BV3408))</f>
        <v>20.371778389308744</v>
      </c>
      <c r="CC3408" s="137">
        <f t="shared" ref="CC3408" si="32909">20*LOG(((1-(10^(CA3405/20)^2)*(1-((1-CC3405)/(1+CC3405))^2))^0.5))</f>
        <v>-32.214247664886969</v>
      </c>
      <c r="CD3408" s="9"/>
      <c r="CE3408" s="38"/>
      <c r="CF3408" s="38"/>
      <c r="CG3408" s="38"/>
      <c r="CH3408" s="38"/>
    </row>
    <row r="3409" spans="2:91" ht="18.600000000000001" customHeight="1">
      <c r="CC3409" s="42"/>
    </row>
    <row r="3410" spans="2:91" ht="18.600000000000001" customHeight="1" thickBot="1">
      <c r="E3410" s="22" t="s">
        <v>4</v>
      </c>
      <c r="J3410" s="22" t="s">
        <v>5</v>
      </c>
      <c r="O3410" s="22" t="s">
        <v>6</v>
      </c>
      <c r="T3410" s="22" t="s">
        <v>7</v>
      </c>
      <c r="Y3410" s="22" t="s">
        <v>8</v>
      </c>
      <c r="AD3410" s="22" t="s">
        <v>65</v>
      </c>
      <c r="AI3410" s="22" t="s">
        <v>9</v>
      </c>
      <c r="AN3410" s="22" t="s">
        <v>66</v>
      </c>
      <c r="AS3410" s="22" t="s">
        <v>51</v>
      </c>
      <c r="AX3410" s="22" t="s">
        <v>67</v>
      </c>
      <c r="BC3410" s="22" t="s">
        <v>52</v>
      </c>
      <c r="BH3410" s="22" t="s">
        <v>68</v>
      </c>
      <c r="BM3410" s="22" t="s">
        <v>63</v>
      </c>
      <c r="BQ3410" s="23" t="s">
        <v>69</v>
      </c>
      <c r="BR3410" s="23"/>
      <c r="BS3410" s="24"/>
      <c r="BT3410" s="24"/>
      <c r="BU3410" s="24"/>
      <c r="BW3410" s="22" t="s">
        <v>64</v>
      </c>
    </row>
    <row r="3411" spans="2:91" ht="18.600000000000001" customHeight="1" thickBot="1">
      <c r="D3411" s="249" t="s">
        <v>103</v>
      </c>
      <c r="E3411" s="250"/>
      <c r="F3411" s="251" t="s">
        <v>104</v>
      </c>
      <c r="G3411" s="252"/>
      <c r="H3411" s="229"/>
      <c r="I3411" s="253" t="s">
        <v>11</v>
      </c>
      <c r="J3411" s="254"/>
      <c r="K3411" s="255" t="s">
        <v>12</v>
      </c>
      <c r="L3411" s="256"/>
      <c r="M3411" s="24"/>
      <c r="N3411" s="253" t="s">
        <v>105</v>
      </c>
      <c r="O3411" s="254"/>
      <c r="P3411" s="255" t="s">
        <v>106</v>
      </c>
      <c r="Q3411" s="256"/>
      <c r="R3411" s="24"/>
      <c r="S3411" s="249" t="s">
        <v>107</v>
      </c>
      <c r="T3411" s="250"/>
      <c r="U3411" s="251" t="s">
        <v>108</v>
      </c>
      <c r="V3411" s="252"/>
      <c r="W3411" s="8"/>
      <c r="X3411" s="253" t="s">
        <v>109</v>
      </c>
      <c r="Y3411" s="254"/>
      <c r="Z3411" s="255" t="s">
        <v>110</v>
      </c>
      <c r="AA3411" s="256"/>
      <c r="AB3411" s="8"/>
      <c r="AC3411" s="253" t="s">
        <v>111</v>
      </c>
      <c r="AD3411" s="254"/>
      <c r="AE3411" s="255" t="s">
        <v>14</v>
      </c>
      <c r="AF3411" s="256"/>
      <c r="AG3411" s="8"/>
      <c r="AH3411" s="253" t="s">
        <v>112</v>
      </c>
      <c r="AI3411" s="254"/>
      <c r="AJ3411" s="255" t="s">
        <v>113</v>
      </c>
      <c r="AK3411" s="256"/>
      <c r="AL3411" s="8"/>
      <c r="AM3411" s="249" t="s">
        <v>114</v>
      </c>
      <c r="AN3411" s="250"/>
      <c r="AO3411" s="251" t="s">
        <v>115</v>
      </c>
      <c r="AP3411" s="252"/>
      <c r="AQ3411" s="24"/>
      <c r="AR3411" s="253" t="s">
        <v>116</v>
      </c>
      <c r="AS3411" s="254"/>
      <c r="AT3411" s="255" t="s">
        <v>13</v>
      </c>
      <c r="AU3411" s="256"/>
      <c r="AV3411" s="4"/>
      <c r="AW3411" s="253" t="s">
        <v>117</v>
      </c>
      <c r="AX3411" s="254"/>
      <c r="AY3411" s="255" t="s">
        <v>118</v>
      </c>
      <c r="AZ3411" s="256"/>
      <c r="BA3411" s="8"/>
      <c r="BB3411" s="253" t="s">
        <v>119</v>
      </c>
      <c r="BC3411" s="254"/>
      <c r="BD3411" s="255" t="s">
        <v>120</v>
      </c>
      <c r="BE3411" s="256"/>
      <c r="BF3411" s="4"/>
      <c r="BG3411" s="249" t="s">
        <v>121</v>
      </c>
      <c r="BH3411" s="250"/>
      <c r="BI3411" s="251" t="s">
        <v>122</v>
      </c>
      <c r="BJ3411" s="252"/>
      <c r="BK3411" s="4"/>
      <c r="BL3411" s="253" t="s">
        <v>123</v>
      </c>
      <c r="BM3411" s="254"/>
      <c r="BN3411" s="255" t="s">
        <v>124</v>
      </c>
      <c r="BO3411" s="256"/>
      <c r="BP3411" s="4"/>
      <c r="BQ3411" s="253" t="s">
        <v>125</v>
      </c>
      <c r="BR3411" s="254"/>
      <c r="BS3411" s="255" t="s">
        <v>126</v>
      </c>
      <c r="BT3411" s="256"/>
      <c r="BU3411" s="8"/>
      <c r="BV3411" s="253" t="s">
        <v>127</v>
      </c>
      <c r="BW3411" s="254"/>
      <c r="BX3411" s="255" t="s">
        <v>128</v>
      </c>
      <c r="BY3411" s="256"/>
      <c r="CA3411" s="27" t="s">
        <v>15</v>
      </c>
      <c r="CC3411" s="133" t="s">
        <v>70</v>
      </c>
      <c r="CD3411" s="9"/>
      <c r="CE3411" s="38"/>
      <c r="CF3411" s="38"/>
      <c r="CG3411" s="38"/>
      <c r="CH3411" s="38"/>
    </row>
    <row r="3412" spans="2:91" ht="18.600000000000001" customHeight="1" thickTop="1" thickBot="1">
      <c r="B3412" s="129">
        <v>9.2600000000000104</v>
      </c>
      <c r="D3412" s="29">
        <v>1</v>
      </c>
      <c r="E3412" s="30">
        <v>0</v>
      </c>
      <c r="F3412" s="31">
        <v>0</v>
      </c>
      <c r="G3412" s="32">
        <f t="shared" ref="G3412:G3475" si="32910">-1/($E$8*$B3412)</f>
        <v>-7.1185745140388695E-2</v>
      </c>
      <c r="I3412" s="29">
        <v>1</v>
      </c>
      <c r="J3412" s="33">
        <v>0</v>
      </c>
      <c r="K3412" s="31">
        <v>0</v>
      </c>
      <c r="L3412" s="32">
        <v>0</v>
      </c>
      <c r="N3412" s="29">
        <f t="shared" ref="N3412" si="32911">D3412*I3412+F3412*I3415-E3412*J3412-G3412*J3415</f>
        <v>0.99052382574529407</v>
      </c>
      <c r="O3412" s="33">
        <f t="shared" ref="O3412" si="32912">(D3412*J3412+E3412*I3412+F3412*J3415+G3412*I3415)</f>
        <v>0</v>
      </c>
      <c r="P3412" s="31">
        <f t="shared" ref="P3412" si="32913">D3412*K3412+F3412*K3415-E3412*L3412-G3412*L3415</f>
        <v>0</v>
      </c>
      <c r="Q3412" s="32">
        <f t="shared" ref="Q3412" si="32914">(D3412*L3412+E3412*K3412+F3412*L3415+G3412*K3415)</f>
        <v>-7.1185745140388695E-2</v>
      </c>
      <c r="S3412" s="29">
        <v>1</v>
      </c>
      <c r="T3412" s="30">
        <v>0</v>
      </c>
      <c r="U3412" s="31">
        <v>0</v>
      </c>
      <c r="V3412" s="32">
        <f t="shared" ref="V3412:V3475" si="32915">-1/($T$8*$B3412)</f>
        <v>-0.13829049676025904</v>
      </c>
      <c r="X3412" s="29">
        <f t="shared" ref="X3412" si="32916">N3412*S3412+P3412*S3415-O3412*T3412-Q3412*T3415</f>
        <v>0.99052382574529407</v>
      </c>
      <c r="Y3412" s="33">
        <f t="shared" ref="Y3412" si="32917">(N3412*T3412+O3412*S3412+P3412*T3415+Q3412*S3415)</f>
        <v>0</v>
      </c>
      <c r="Z3412" s="31">
        <f t="shared" ref="Z3412" si="32918">N3412*U3412+P3412*U3415-O3412*V3412-Q3412*V3415</f>
        <v>0</v>
      </c>
      <c r="AA3412" s="32">
        <f t="shared" ref="AA3412" si="32919">(N3412*V3412+O3412*U3412+P3412*V3415+Q3412*U3415)</f>
        <v>-0.20816577705557768</v>
      </c>
      <c r="AB3412" s="8"/>
      <c r="AC3412" s="29">
        <v>1</v>
      </c>
      <c r="AD3412" s="33">
        <v>0</v>
      </c>
      <c r="AE3412" s="31">
        <v>0</v>
      </c>
      <c r="AF3412" s="32">
        <v>0</v>
      </c>
      <c r="AH3412" s="29">
        <f t="shared" ref="AH3412" si="32920">X3412*AC3412+Z3412*AC3415-Y3412*AD3412-AA3412*AD3415</f>
        <v>0.96897457277540089</v>
      </c>
      <c r="AI3412" s="33">
        <f t="shared" ref="AI3412" si="32921">(X3412*AD3412+Y3412*AC3412+Z3412*AD3415+AA3412*AC3415)</f>
        <v>0</v>
      </c>
      <c r="AJ3412" s="31">
        <f t="shared" ref="AJ3412" si="32922">X3412*AE3412+Z3412*AE3415-Y3412*AF3412-AA3412*AF3415</f>
        <v>0</v>
      </c>
      <c r="AK3412" s="32">
        <f t="shared" ref="AK3412" si="32923">(X3412*AF3412+Y3412*AE3412+Z3412*AF3415+AA3412*AE3415)</f>
        <v>-0.20816577705557768</v>
      </c>
      <c r="AL3412" s="8"/>
      <c r="AM3412" s="29">
        <v>1</v>
      </c>
      <c r="AN3412" s="30">
        <v>0</v>
      </c>
      <c r="AO3412" s="31">
        <v>0</v>
      </c>
      <c r="AP3412" s="32">
        <f t="shared" ref="AP3412:AP3475" si="32924">-1/($AN$8*$B3412)</f>
        <v>-0.12505723542116617</v>
      </c>
      <c r="AR3412" s="29">
        <f t="shared" ref="AR3412" si="32925">AH3412*AM3412+AJ3412*AM3415-AI3412*AN3412-AK3412*AN3415</f>
        <v>0.96897457277540089</v>
      </c>
      <c r="AS3412" s="33">
        <f t="shared" ref="AS3412" si="32926">(AH3412*AN3412+AI3412*AM3412+AJ3412*AN3415+AK3412*AM3415)</f>
        <v>0</v>
      </c>
      <c r="AT3412" s="31">
        <f t="shared" ref="AT3412" si="32927">AH3412*AO3412+AJ3412*AO3415-AI3412*AP3412-AK3412*AP3415</f>
        <v>0</v>
      </c>
      <c r="AU3412" s="32">
        <f t="shared" ref="AU3412" si="32928">(AH3412*AP3412+AI3412*AO3412+AJ3412*AP3415+AK3412*AO3415)</f>
        <v>-0.32934305832027488</v>
      </c>
      <c r="AV3412" s="8"/>
      <c r="AW3412" s="29">
        <v>1</v>
      </c>
      <c r="AX3412" s="33">
        <v>0</v>
      </c>
      <c r="AY3412" s="31">
        <v>0</v>
      </c>
      <c r="AZ3412" s="32">
        <v>0</v>
      </c>
      <c r="BB3412" s="29">
        <f t="shared" ref="BB3412" si="32929">AR3412*AW3412+AT3412*AW3415-AS3412*AX3412-AU3412*AX3415</f>
        <v>0.9379721852917704</v>
      </c>
      <c r="BC3412" s="33">
        <f t="shared" ref="BC3412" si="32930">(AR3412*AX3412+AS3412*AW3412+AT3412*AX3415+AU3412*AW3415)</f>
        <v>0</v>
      </c>
      <c r="BD3412" s="31">
        <f t="shared" ref="BD3412" si="32931">AR3412*AY3412+AT3412*AY3415-AS3412*AZ3412-AU3412*AZ3415</f>
        <v>0</v>
      </c>
      <c r="BE3412" s="32">
        <f t="shared" ref="BE3412" si="32932">(AR3412*AZ3412+AS3412*AY3412+AT3412*AZ3415+AU3412*AY3415)</f>
        <v>-0.32934305832027488</v>
      </c>
      <c r="BF3412" s="8"/>
      <c r="BG3412" s="29">
        <v>1</v>
      </c>
      <c r="BH3412" s="30">
        <v>0</v>
      </c>
      <c r="BI3412" s="31">
        <v>0</v>
      </c>
      <c r="BJ3412" s="32">
        <f t="shared" ref="BJ3412:BJ3475" si="32933">-1/($BH$8*$B3412)</f>
        <v>-4.3973002159827163E-2</v>
      </c>
      <c r="BL3412" s="29">
        <f t="shared" ref="BL3412" si="32934">BB3412*BG3412+BD3412*BG3415-BC3412*BH3412-BE3412*BH3415</f>
        <v>0.9379721852917704</v>
      </c>
      <c r="BM3412" s="33">
        <f t="shared" ref="BM3412" si="32935">(BB3412*BH3412+BC3412*BG3412+BD3412*BH3415+BE3412*BG3415)</f>
        <v>0</v>
      </c>
      <c r="BN3412" s="31">
        <f t="shared" ref="BN3412" si="32936">BB3412*BI3412+BD3412*BI3415-BC3412*BJ3412-BE3412*BJ3415</f>
        <v>0</v>
      </c>
      <c r="BO3412" s="32">
        <f t="shared" ref="BO3412" si="32937">(BB3412*BJ3412+BC3412*BI3412+BD3412*BJ3415+BE3412*BI3415)</f>
        <v>-0.37058851124996772</v>
      </c>
      <c r="BP3412" s="8"/>
      <c r="BQ3412" s="34">
        <v>1</v>
      </c>
      <c r="BR3412" s="35">
        <v>0</v>
      </c>
      <c r="BS3412" s="11">
        <v>0</v>
      </c>
      <c r="BT3412" s="36">
        <v>0</v>
      </c>
      <c r="BV3412" s="29">
        <f t="shared" ref="BV3412" si="32938">BL3412*BQ3412+BN3412*BQ3415-BM3412*BR3412-BO3412*BR3415</f>
        <v>0.9379721852917704</v>
      </c>
      <c r="BW3412" s="33">
        <f t="shared" ref="BW3412" si="32939">(BL3412*BR3412+BM3412*BQ3412+BN3412*BR3415+BO3412*BQ3415)</f>
        <v>-0.37058851124996772</v>
      </c>
      <c r="BX3412" s="31">
        <f t="shared" ref="BX3412" si="32940">BL3412*BS3412+BN3412*BS3415-BM3412*BT3412-BO3412*BT3415</f>
        <v>0</v>
      </c>
      <c r="BY3412" s="32">
        <f t="shared" ref="BY3412" si="32941">(BL3412*BT3412+BM3412*BS3412+BN3412*BT3415+BO3412*BS3415)</f>
        <v>-0.37058851124996772</v>
      </c>
      <c r="CA3412" s="37">
        <f t="shared" ref="CA3412" si="32942">20*LOG(((1+$BR$8)/$BR$8)/((BV3412+BV3415)^2+(BW3412+BW3415)^2)^0.5)</f>
        <v>-2.318602058784547E-3</v>
      </c>
      <c r="CC3412" s="134">
        <f t="shared" ref="CC3412" si="32943">((BV3412^2+BW3412^2)^0.5)/((BV3415^2+BW3415^2)^0.5)</f>
        <v>1.0161732605819742</v>
      </c>
      <c r="CD3412" s="9"/>
      <c r="CE3412" s="38"/>
      <c r="CF3412" s="38"/>
      <c r="CG3412" s="38"/>
      <c r="CH3412" s="38"/>
      <c r="CM3412" s="129">
        <v>9.2400000000000109</v>
      </c>
    </row>
    <row r="3413" spans="2:91" ht="18.600000000000001" customHeight="1" thickBot="1">
      <c r="D3413" s="39"/>
      <c r="G3413" s="40"/>
      <c r="I3413" s="39"/>
      <c r="L3413" s="40"/>
      <c r="N3413" s="39"/>
      <c r="Q3413" s="40"/>
      <c r="S3413" s="39"/>
      <c r="V3413" s="40"/>
      <c r="X3413" s="39"/>
      <c r="AA3413" s="40"/>
      <c r="AC3413" s="39"/>
      <c r="AF3413" s="40"/>
      <c r="AH3413" s="39"/>
      <c r="AK3413" s="40"/>
      <c r="AM3413" s="39"/>
      <c r="AP3413" s="40"/>
      <c r="AR3413" s="39"/>
      <c r="AU3413" s="40"/>
      <c r="AW3413" s="39"/>
      <c r="AZ3413" s="40"/>
      <c r="BB3413" s="39"/>
      <c r="BE3413" s="40"/>
      <c r="BG3413" s="39"/>
      <c r="BJ3413" s="40"/>
      <c r="BL3413" s="39"/>
      <c r="BO3413" s="40"/>
      <c r="BQ3413" s="34"/>
      <c r="BR3413" s="11"/>
      <c r="BS3413" s="11"/>
      <c r="BT3413" s="41"/>
      <c r="BV3413" s="39"/>
      <c r="BY3413" s="40"/>
      <c r="CC3413" s="135"/>
      <c r="CD3413" s="9"/>
      <c r="CE3413" s="38"/>
      <c r="CF3413" s="38"/>
      <c r="CG3413" s="38"/>
      <c r="CH3413" s="38"/>
    </row>
    <row r="3414" spans="2:91" ht="18.600000000000001" customHeight="1" thickBot="1">
      <c r="D3414" s="258" t="s">
        <v>129</v>
      </c>
      <c r="E3414" s="259"/>
      <c r="F3414" s="260" t="s">
        <v>130</v>
      </c>
      <c r="G3414" s="261"/>
      <c r="H3414" s="229"/>
      <c r="I3414" s="258" t="s">
        <v>131</v>
      </c>
      <c r="J3414" s="259"/>
      <c r="K3414" s="260" t="s">
        <v>132</v>
      </c>
      <c r="L3414" s="261"/>
      <c r="N3414" s="253" t="s">
        <v>133</v>
      </c>
      <c r="O3414" s="254"/>
      <c r="P3414" s="255" t="s">
        <v>134</v>
      </c>
      <c r="Q3414" s="256"/>
      <c r="S3414" s="258" t="s">
        <v>135</v>
      </c>
      <c r="T3414" s="259"/>
      <c r="U3414" s="260" t="s">
        <v>136</v>
      </c>
      <c r="V3414" s="261"/>
      <c r="W3414" s="8"/>
      <c r="X3414" s="253" t="s">
        <v>137</v>
      </c>
      <c r="Y3414" s="254"/>
      <c r="Z3414" s="255" t="s">
        <v>138</v>
      </c>
      <c r="AA3414" s="256"/>
      <c r="AB3414" s="8"/>
      <c r="AC3414" s="258" t="s">
        <v>139</v>
      </c>
      <c r="AD3414" s="259"/>
      <c r="AE3414" s="260" t="s">
        <v>140</v>
      </c>
      <c r="AF3414" s="261"/>
      <c r="AG3414" s="8"/>
      <c r="AH3414" s="253" t="s">
        <v>141</v>
      </c>
      <c r="AI3414" s="254"/>
      <c r="AJ3414" s="255" t="s">
        <v>142</v>
      </c>
      <c r="AK3414" s="256"/>
      <c r="AL3414" s="8"/>
      <c r="AM3414" s="258" t="s">
        <v>143</v>
      </c>
      <c r="AN3414" s="259"/>
      <c r="AO3414" s="260" t="s">
        <v>144</v>
      </c>
      <c r="AP3414" s="261"/>
      <c r="AR3414" s="253" t="s">
        <v>145</v>
      </c>
      <c r="AS3414" s="254"/>
      <c r="AT3414" s="255" t="s">
        <v>146</v>
      </c>
      <c r="AU3414" s="256"/>
      <c r="AV3414" s="4"/>
      <c r="AW3414" s="258" t="s">
        <v>147</v>
      </c>
      <c r="AX3414" s="259"/>
      <c r="AY3414" s="260" t="s">
        <v>148</v>
      </c>
      <c r="AZ3414" s="261"/>
      <c r="BA3414" s="8"/>
      <c r="BB3414" s="253" t="s">
        <v>149</v>
      </c>
      <c r="BC3414" s="254"/>
      <c r="BD3414" s="255" t="s">
        <v>150</v>
      </c>
      <c r="BE3414" s="256"/>
      <c r="BF3414" s="4"/>
      <c r="BG3414" s="258" t="s">
        <v>151</v>
      </c>
      <c r="BH3414" s="259"/>
      <c r="BI3414" s="260" t="s">
        <v>152</v>
      </c>
      <c r="BJ3414" s="261"/>
      <c r="BK3414" s="4"/>
      <c r="BL3414" s="253" t="s">
        <v>153</v>
      </c>
      <c r="BM3414" s="254"/>
      <c r="BN3414" s="255" t="s">
        <v>154</v>
      </c>
      <c r="BO3414" s="256"/>
      <c r="BP3414" s="4"/>
      <c r="BQ3414" s="258" t="s">
        <v>155</v>
      </c>
      <c r="BR3414" s="259"/>
      <c r="BS3414" s="260" t="s">
        <v>156</v>
      </c>
      <c r="BT3414" s="261"/>
      <c r="BU3414" s="8"/>
      <c r="BV3414" s="253" t="s">
        <v>157</v>
      </c>
      <c r="BW3414" s="254"/>
      <c r="BX3414" s="255" t="s">
        <v>158</v>
      </c>
      <c r="BY3414" s="256"/>
      <c r="CA3414" s="46" t="s">
        <v>16</v>
      </c>
      <c r="CC3414" s="136" t="s">
        <v>71</v>
      </c>
      <c r="CD3414" s="9"/>
      <c r="CE3414" s="38"/>
      <c r="CF3414" s="38"/>
      <c r="CG3414" s="38"/>
      <c r="CH3414" s="38"/>
    </row>
    <row r="3415" spans="2:91" ht="18.600000000000001" customHeight="1" thickTop="1" thickBot="1">
      <c r="D3415" s="29">
        <v>0</v>
      </c>
      <c r="E3415" s="33">
        <v>0</v>
      </c>
      <c r="F3415" s="31">
        <v>1</v>
      </c>
      <c r="G3415" s="32">
        <v>0</v>
      </c>
      <c r="I3415" s="29">
        <v>0</v>
      </c>
      <c r="J3415" s="33">
        <f t="shared" ref="J3415" si="32944">IF(0=(1-$J$8*$K$8*$B3412^2),10^14,$B3412*$J$8/(1-$J$8*$K$8*$B3412^2))</f>
        <v>-0.13311898661758095</v>
      </c>
      <c r="K3415" s="31">
        <v>1</v>
      </c>
      <c r="L3415" s="32">
        <v>0</v>
      </c>
      <c r="N3415" s="29">
        <f t="shared" ref="N3415" si="32945">D3415*I3412+F3415*I3415-E3415*J3412-G3415*J3415</f>
        <v>0</v>
      </c>
      <c r="O3415" s="33">
        <f t="shared" ref="O3415" si="32946">(D3415*J3412+E3415*I3412+F3415*J3415+G3415*I3415)</f>
        <v>-0.13311898661758095</v>
      </c>
      <c r="P3415" s="31">
        <f t="shared" ref="P3415" si="32947">D3415*K3412+F3415*K3415-E3415*L3412-G3415*L3415</f>
        <v>1</v>
      </c>
      <c r="Q3415" s="32">
        <f t="shared" ref="Q3415" si="32948">(D3415*L3412+E3415*K3412+F3415*L3415+G3415*K3415)</f>
        <v>0</v>
      </c>
      <c r="S3415" s="29">
        <v>0</v>
      </c>
      <c r="T3415" s="33">
        <v>0</v>
      </c>
      <c r="U3415" s="31">
        <v>1</v>
      </c>
      <c r="V3415" s="32">
        <v>0</v>
      </c>
      <c r="X3415" s="29">
        <f t="shared" ref="X3415" si="32949">N3415*S3412+P3415*S3415-O3415*T3412-Q3415*T3415</f>
        <v>0</v>
      </c>
      <c r="Y3415" s="33">
        <f t="shared" ref="Y3415" si="32950">(N3415*T3412+O3415*S3412+P3415*T3415+Q3415*S3415)</f>
        <v>-0.13311898661758095</v>
      </c>
      <c r="Z3415" s="31">
        <f t="shared" ref="Z3415" si="32951">N3415*U3412+P3415*U3415-O3415*V3412-Q3415*V3415</f>
        <v>0.98159090921243242</v>
      </c>
      <c r="AA3415" s="32">
        <f t="shared" ref="AA3415" si="32952">(N3415*V3412+O3415*U3412+P3415*V3415+Q3415*U3415)</f>
        <v>0</v>
      </c>
      <c r="AB3415" s="8"/>
      <c r="AC3415" s="29">
        <v>0</v>
      </c>
      <c r="AD3415" s="33">
        <f t="shared" ref="AD3415" si="32953">IF(0=(1-$AD$8*$AE$8*$B3412^2),10^14,$B3412*$AD$8/(1-$AD$8*$AE$8*$B3412^2))</f>
        <v>-0.10351967203590712</v>
      </c>
      <c r="AE3415" s="31">
        <v>1</v>
      </c>
      <c r="AF3415" s="32">
        <v>0</v>
      </c>
      <c r="AH3415" s="29">
        <f t="shared" ref="AH3415" si="32954">X3415*AC3412+Z3415*AC3415-Y3415*AD3412-AA3415*AD3415</f>
        <v>0</v>
      </c>
      <c r="AI3415" s="33">
        <f t="shared" ref="AI3415" si="32955">(X3415*AD3412+Y3415*AC3412+Z3415*AD3415+AA3415*AC3415)</f>
        <v>-0.23473295561267982</v>
      </c>
      <c r="AJ3415" s="31">
        <f t="shared" ref="AJ3415" si="32956">X3415*AE3412+Z3415*AE3415-Y3415*AF3412-AA3415*AF3415</f>
        <v>0.98159090921243242</v>
      </c>
      <c r="AK3415" s="32">
        <f t="shared" ref="AK3415" si="32957">(X3415*AF3412+Y3415*AE3412+Z3415*AF3415+AA3415*AE3415)</f>
        <v>0</v>
      </c>
      <c r="AL3415" s="8"/>
      <c r="AM3415" s="29">
        <v>0</v>
      </c>
      <c r="AN3415" s="33">
        <v>0</v>
      </c>
      <c r="AO3415" s="31">
        <v>1</v>
      </c>
      <c r="AP3415" s="32">
        <v>0</v>
      </c>
      <c r="AR3415" s="29">
        <f t="shared" ref="AR3415" si="32958">AH3415*AM3412+AJ3415*AM3415-AI3415*AN3412-AK3415*AN3415</f>
        <v>0</v>
      </c>
      <c r="AS3415" s="33">
        <f t="shared" ref="AS3415" si="32959">(AH3415*AN3412+AI3415*AM3412+AJ3415*AN3415+AK3415*AM3415)</f>
        <v>-0.23473295561267982</v>
      </c>
      <c r="AT3415" s="31">
        <f t="shared" ref="AT3415" si="32960">AH3415*AO3412+AJ3415*AO3415-AI3415*AP3412-AK3415*AP3415</f>
        <v>0.95223585472127137</v>
      </c>
      <c r="AU3415" s="32">
        <f t="shared" ref="AU3415" si="32961">(AH3415*AP3412+AI3415*AO3412+AJ3415*AP3415+AK3415*AO3415)</f>
        <v>0</v>
      </c>
      <c r="AV3415" s="8"/>
      <c r="AW3415" s="29">
        <v>0</v>
      </c>
      <c r="AX3415" s="33">
        <f t="shared" ref="AX3415" si="32962">IF(0=(1-$AX$8*$AY$8*$B3412^2),10^14,$B3412*$AX$8/(1-$AX$8*$AY$8*$B3412^2))</f>
        <v>-9.4134024387062407E-2</v>
      </c>
      <c r="AY3415" s="31">
        <v>1</v>
      </c>
      <c r="AZ3415" s="32">
        <v>0</v>
      </c>
      <c r="BB3415" s="29">
        <f t="shared" ref="BB3415" si="32963">AR3415*AW3412+AT3415*AW3415-AS3415*AX3412-AU3415*AX3415</f>
        <v>0</v>
      </c>
      <c r="BC3415" s="33">
        <f t="shared" ref="BC3415" si="32964">(AR3415*AX3412+AS3415*AW3412+AT3415*AX3415+AU3415*AW3415)</f>
        <v>-0.32437074878324718</v>
      </c>
      <c r="BD3415" s="31">
        <f t="shared" ref="BD3415" si="32965">AR3415*AY3412+AT3415*AY3415-AS3415*AZ3412-AU3415*AZ3415</f>
        <v>0.95223585472127137</v>
      </c>
      <c r="BE3415" s="32">
        <f t="shared" ref="BE3415" si="32966">(AR3415*AZ3412+AS3415*AY3412+AT3415*AZ3415+AU3415*AY3415)</f>
        <v>0</v>
      </c>
      <c r="BF3415" s="8"/>
      <c r="BG3415" s="29">
        <v>0</v>
      </c>
      <c r="BH3415" s="33">
        <v>0</v>
      </c>
      <c r="BI3415" s="31">
        <v>1</v>
      </c>
      <c r="BJ3415" s="32">
        <v>0</v>
      </c>
      <c r="BL3415" s="29">
        <f t="shared" ref="BL3415" si="32967">BB3415*BG3412+BD3415*BG3415-BC3415*BH3412-BE3415*BH3415</f>
        <v>0</v>
      </c>
      <c r="BM3415" s="33">
        <f t="shared" ref="BM3415" si="32968">(BB3415*BH3412+BC3415*BG3412+BD3415*BH3415+BE3415*BG3415)</f>
        <v>-0.32437074878324718</v>
      </c>
      <c r="BN3415" s="31">
        <f t="shared" ref="BN3415" si="32969">BB3415*BI3412+BD3415*BI3415-BC3415*BJ3412-BE3415*BJ3415</f>
        <v>0.93797229908444091</v>
      </c>
      <c r="BO3415" s="32">
        <f t="shared" ref="BO3415" si="32970">(BB3415*BJ3412+BC3415*BI3412+BD3415*BJ3415+BE3415*BI3415)</f>
        <v>0</v>
      </c>
      <c r="BP3415" s="8"/>
      <c r="BQ3415" s="19">
        <f t="shared" ref="BQ3415:BQ3478" si="32971">1/$BR$8</f>
        <v>1</v>
      </c>
      <c r="BR3415" s="47">
        <v>0</v>
      </c>
      <c r="BS3415" s="48">
        <v>1</v>
      </c>
      <c r="BT3415" s="49">
        <v>0</v>
      </c>
      <c r="BV3415" s="29">
        <f t="shared" ref="BV3415" si="32972">BL3415*BQ3412+BN3415*BQ3415-BM3415*BR3412-BO3415*BR3415</f>
        <v>0.93797229908444091</v>
      </c>
      <c r="BW3415" s="33">
        <f t="shared" ref="BW3415" si="32973">(BL3415*BR3412+BM3415*BQ3412+BN3415*BR3415+BO3415*BQ3415)</f>
        <v>-0.32437074878324718</v>
      </c>
      <c r="BX3415" s="31">
        <f t="shared" ref="BX3415" si="32974">BL3415*BS3412+BN3415*BS3415-BM3415*BT3412-BO3415*BT3415</f>
        <v>0.93797229908444091</v>
      </c>
      <c r="BY3415" s="32">
        <f t="shared" ref="BY3415" si="32975">(BL3415*BT3412+BM3415*BS3412+BN3415*BT3415+BO3415*BS3415)</f>
        <v>0</v>
      </c>
      <c r="CA3415" s="50">
        <f t="shared" ref="CA3415" si="32976">(180/PI())*ATAN(-1*(BW3412+BW3415)/(BV3412+BV3415))</f>
        <v>20.327568469092501</v>
      </c>
      <c r="CC3415" s="137">
        <f t="shared" ref="CC3415" si="32977">20*LOG(((1-(10^(CA3412/20)^2)*(1-((1-CC3412)/(1+CC3412))^2))^0.5))</f>
        <v>-32.232627412452722</v>
      </c>
      <c r="CD3415" s="9"/>
      <c r="CE3415" s="38"/>
      <c r="CF3415" s="38"/>
      <c r="CG3415" s="38"/>
      <c r="CH3415" s="38"/>
    </row>
    <row r="3416" spans="2:91" ht="18.600000000000001" customHeight="1">
      <c r="CC3416" s="42"/>
    </row>
    <row r="3417" spans="2:91" ht="18.600000000000001" customHeight="1" thickBot="1">
      <c r="E3417" s="22" t="s">
        <v>4</v>
      </c>
      <c r="J3417" s="22" t="s">
        <v>5</v>
      </c>
      <c r="O3417" s="22" t="s">
        <v>6</v>
      </c>
      <c r="T3417" s="22" t="s">
        <v>7</v>
      </c>
      <c r="Y3417" s="22" t="s">
        <v>8</v>
      </c>
      <c r="AD3417" s="22" t="s">
        <v>65</v>
      </c>
      <c r="AI3417" s="22" t="s">
        <v>9</v>
      </c>
      <c r="AN3417" s="22" t="s">
        <v>66</v>
      </c>
      <c r="AS3417" s="22" t="s">
        <v>51</v>
      </c>
      <c r="AX3417" s="22" t="s">
        <v>67</v>
      </c>
      <c r="BC3417" s="22" t="s">
        <v>52</v>
      </c>
      <c r="BH3417" s="22" t="s">
        <v>68</v>
      </c>
      <c r="BM3417" s="22" t="s">
        <v>63</v>
      </c>
      <c r="BQ3417" s="23" t="s">
        <v>69</v>
      </c>
      <c r="BR3417" s="23"/>
      <c r="BS3417" s="24"/>
      <c r="BT3417" s="24"/>
      <c r="BU3417" s="24"/>
      <c r="BW3417" s="22" t="s">
        <v>64</v>
      </c>
    </row>
    <row r="3418" spans="2:91" ht="18.600000000000001" customHeight="1" thickBot="1">
      <c r="D3418" s="249" t="s">
        <v>103</v>
      </c>
      <c r="E3418" s="250"/>
      <c r="F3418" s="251" t="s">
        <v>104</v>
      </c>
      <c r="G3418" s="252"/>
      <c r="H3418" s="229"/>
      <c r="I3418" s="253" t="s">
        <v>11</v>
      </c>
      <c r="J3418" s="254"/>
      <c r="K3418" s="255" t="s">
        <v>12</v>
      </c>
      <c r="L3418" s="256"/>
      <c r="M3418" s="24"/>
      <c r="N3418" s="253" t="s">
        <v>105</v>
      </c>
      <c r="O3418" s="254"/>
      <c r="P3418" s="255" t="s">
        <v>106</v>
      </c>
      <c r="Q3418" s="256"/>
      <c r="R3418" s="24"/>
      <c r="S3418" s="249" t="s">
        <v>107</v>
      </c>
      <c r="T3418" s="250"/>
      <c r="U3418" s="251" t="s">
        <v>108</v>
      </c>
      <c r="V3418" s="252"/>
      <c r="W3418" s="8"/>
      <c r="X3418" s="253" t="s">
        <v>109</v>
      </c>
      <c r="Y3418" s="254"/>
      <c r="Z3418" s="255" t="s">
        <v>110</v>
      </c>
      <c r="AA3418" s="256"/>
      <c r="AB3418" s="8"/>
      <c r="AC3418" s="253" t="s">
        <v>111</v>
      </c>
      <c r="AD3418" s="254"/>
      <c r="AE3418" s="255" t="s">
        <v>14</v>
      </c>
      <c r="AF3418" s="256"/>
      <c r="AG3418" s="8"/>
      <c r="AH3418" s="253" t="s">
        <v>112</v>
      </c>
      <c r="AI3418" s="254"/>
      <c r="AJ3418" s="255" t="s">
        <v>113</v>
      </c>
      <c r="AK3418" s="256"/>
      <c r="AL3418" s="8"/>
      <c r="AM3418" s="249" t="s">
        <v>114</v>
      </c>
      <c r="AN3418" s="250"/>
      <c r="AO3418" s="251" t="s">
        <v>115</v>
      </c>
      <c r="AP3418" s="252"/>
      <c r="AQ3418" s="24"/>
      <c r="AR3418" s="253" t="s">
        <v>116</v>
      </c>
      <c r="AS3418" s="254"/>
      <c r="AT3418" s="255" t="s">
        <v>13</v>
      </c>
      <c r="AU3418" s="256"/>
      <c r="AV3418" s="4"/>
      <c r="AW3418" s="253" t="s">
        <v>117</v>
      </c>
      <c r="AX3418" s="254"/>
      <c r="AY3418" s="255" t="s">
        <v>118</v>
      </c>
      <c r="AZ3418" s="256"/>
      <c r="BA3418" s="8"/>
      <c r="BB3418" s="253" t="s">
        <v>119</v>
      </c>
      <c r="BC3418" s="254"/>
      <c r="BD3418" s="255" t="s">
        <v>120</v>
      </c>
      <c r="BE3418" s="256"/>
      <c r="BF3418" s="4"/>
      <c r="BG3418" s="249" t="s">
        <v>121</v>
      </c>
      <c r="BH3418" s="250"/>
      <c r="BI3418" s="251" t="s">
        <v>122</v>
      </c>
      <c r="BJ3418" s="252"/>
      <c r="BK3418" s="4"/>
      <c r="BL3418" s="253" t="s">
        <v>123</v>
      </c>
      <c r="BM3418" s="254"/>
      <c r="BN3418" s="255" t="s">
        <v>124</v>
      </c>
      <c r="BO3418" s="256"/>
      <c r="BP3418" s="4"/>
      <c r="BQ3418" s="253" t="s">
        <v>125</v>
      </c>
      <c r="BR3418" s="254"/>
      <c r="BS3418" s="255" t="s">
        <v>126</v>
      </c>
      <c r="BT3418" s="256"/>
      <c r="BU3418" s="8"/>
      <c r="BV3418" s="253" t="s">
        <v>127</v>
      </c>
      <c r="BW3418" s="254"/>
      <c r="BX3418" s="255" t="s">
        <v>128</v>
      </c>
      <c r="BY3418" s="256"/>
      <c r="CA3418" s="27" t="s">
        <v>15</v>
      </c>
      <c r="CC3418" s="133" t="s">
        <v>70</v>
      </c>
      <c r="CD3418" s="9"/>
      <c r="CE3418" s="38"/>
      <c r="CF3418" s="38"/>
      <c r="CG3418" s="38"/>
      <c r="CH3418" s="38"/>
    </row>
    <row r="3419" spans="2:91" ht="18.600000000000001" customHeight="1" thickTop="1" thickBot="1">
      <c r="B3419" s="129">
        <v>9.28000000000001</v>
      </c>
      <c r="D3419" s="29">
        <v>1</v>
      </c>
      <c r="E3419" s="30">
        <v>0</v>
      </c>
      <c r="F3419" s="31">
        <v>0</v>
      </c>
      <c r="G3419" s="32">
        <f t="shared" ref="G3419:G3482" si="32978">-1/($E$8*$B3419)</f>
        <v>-7.1032327586206825E-2</v>
      </c>
      <c r="I3419" s="29">
        <v>1</v>
      </c>
      <c r="J3419" s="33">
        <v>0</v>
      </c>
      <c r="K3419" s="31">
        <v>0</v>
      </c>
      <c r="L3419" s="32">
        <v>0</v>
      </c>
      <c r="N3419" s="29">
        <f t="shared" ref="N3419" si="32979">D3419*I3419+F3419*I3422-E3419*J3419-G3419*J3422</f>
        <v>0.99056470033533572</v>
      </c>
      <c r="O3419" s="33">
        <f t="shared" ref="O3419" si="32980">(D3419*J3419+E3419*I3419+F3419*J3422+G3419*I3422)</f>
        <v>0</v>
      </c>
      <c r="P3419" s="31">
        <f t="shared" ref="P3419" si="32981">D3419*K3419+F3419*K3422-E3419*L3419-G3419*L3422</f>
        <v>0</v>
      </c>
      <c r="Q3419" s="32">
        <f t="shared" ref="Q3419" si="32982">(D3419*L3419+E3419*K3419+F3419*L3422+G3419*K3422)</f>
        <v>-7.1032327586206825E-2</v>
      </c>
      <c r="S3419" s="29">
        <v>1</v>
      </c>
      <c r="T3419" s="30">
        <v>0</v>
      </c>
      <c r="U3419" s="31">
        <v>0</v>
      </c>
      <c r="V3419" s="32">
        <f t="shared" ref="V3419:V3482" si="32983">-1/($T$8*$B3419)</f>
        <v>-0.13799245689655157</v>
      </c>
      <c r="X3419" s="29">
        <f t="shared" ref="X3419" si="32984">N3419*S3419+P3419*S3422-O3419*T3419-Q3419*T3422</f>
        <v>0.99056470033533572</v>
      </c>
      <c r="Y3419" s="33">
        <f t="shared" ref="Y3419" si="32985">(N3419*T3419+O3419*S3419+P3419*T3422+Q3419*S3422)</f>
        <v>0</v>
      </c>
      <c r="Z3419" s="31">
        <f t="shared" ref="Z3419" si="32986">N3419*U3419+P3419*U3422-O3419*V3419-Q3419*V3422</f>
        <v>0</v>
      </c>
      <c r="AA3419" s="32">
        <f t="shared" ref="AA3419" si="32987">(N3419*V3419+O3419*U3419+P3419*V3422+Q3419*U3422)</f>
        <v>-0.20772278430047614</v>
      </c>
      <c r="AB3419" s="8"/>
      <c r="AC3419" s="29">
        <v>1</v>
      </c>
      <c r="AD3419" s="33">
        <v>0</v>
      </c>
      <c r="AE3419" s="31">
        <v>0</v>
      </c>
      <c r="AF3419" s="32">
        <v>0</v>
      </c>
      <c r="AH3419" s="29">
        <f t="shared" ref="AH3419" si="32988">X3419*AC3419+Z3419*AC3422-Y3419*AD3419-AA3419*AD3422</f>
        <v>0.96910826563064179</v>
      </c>
      <c r="AI3419" s="33">
        <f t="shared" ref="AI3419" si="32989">(X3419*AD3419+Y3419*AC3419+Z3419*AD3422+AA3419*AC3422)</f>
        <v>0</v>
      </c>
      <c r="AJ3419" s="31">
        <f t="shared" ref="AJ3419" si="32990">X3419*AE3419+Z3419*AE3422-Y3419*AF3419-AA3419*AF3422</f>
        <v>0</v>
      </c>
      <c r="AK3419" s="32">
        <f t="shared" ref="AK3419" si="32991">(X3419*AF3419+Y3419*AE3419+Z3419*AF3422+AA3419*AE3422)</f>
        <v>-0.20772278430047614</v>
      </c>
      <c r="AL3419" s="8"/>
      <c r="AM3419" s="29">
        <v>1</v>
      </c>
      <c r="AN3419" s="30">
        <v>0</v>
      </c>
      <c r="AO3419" s="31">
        <v>0</v>
      </c>
      <c r="AP3419" s="32">
        <f t="shared" ref="AP3419:AP3482" si="32992">-1/($AN$8*$B3419)</f>
        <v>-0.12478771551724124</v>
      </c>
      <c r="AR3419" s="29">
        <f t="shared" ref="AR3419" si="32993">AH3419*AM3419+AJ3419*AM3422-AI3419*AN3419-AK3419*AN3422</f>
        <v>0.96910826563064179</v>
      </c>
      <c r="AS3419" s="33">
        <f t="shared" ref="AS3419" si="32994">(AH3419*AN3419+AI3419*AM3419+AJ3419*AN3422+AK3419*AM3422)</f>
        <v>0</v>
      </c>
      <c r="AT3419" s="31">
        <f t="shared" ref="AT3419" si="32995">AH3419*AO3419+AJ3419*AO3422-AI3419*AP3419-AK3419*AP3422</f>
        <v>0</v>
      </c>
      <c r="AU3419" s="32">
        <f t="shared" ref="AU3419" si="32996">(AH3419*AP3419+AI3419*AO3419+AJ3419*AP3422+AK3419*AO3422)</f>
        <v>-0.3286555908573997</v>
      </c>
      <c r="AV3419" s="8"/>
      <c r="AW3419" s="29">
        <v>1</v>
      </c>
      <c r="AX3419" s="33">
        <v>0</v>
      </c>
      <c r="AY3419" s="31">
        <v>0</v>
      </c>
      <c r="AZ3419" s="32">
        <v>0</v>
      </c>
      <c r="BB3419" s="29">
        <f t="shared" ref="BB3419" si="32997">AR3419*AW3419+AT3419*AW3422-AS3419*AX3419-AU3419*AX3422</f>
        <v>0.93823791810777235</v>
      </c>
      <c r="BC3419" s="33">
        <f t="shared" ref="BC3419" si="32998">(AR3419*AX3419+AS3419*AW3419+AT3419*AX3422+AU3419*AW3422)</f>
        <v>0</v>
      </c>
      <c r="BD3419" s="31">
        <f t="shared" ref="BD3419" si="32999">AR3419*AY3419+AT3419*AY3422-AS3419*AZ3419-AU3419*AZ3422</f>
        <v>0</v>
      </c>
      <c r="BE3419" s="32">
        <f t="shared" ref="BE3419" si="33000">(AR3419*AZ3419+AS3419*AY3419+AT3419*AZ3422+AU3419*AY3422)</f>
        <v>-0.3286555908573997</v>
      </c>
      <c r="BF3419" s="8"/>
      <c r="BG3419" s="29">
        <v>1</v>
      </c>
      <c r="BH3419" s="30">
        <v>0</v>
      </c>
      <c r="BI3419" s="31">
        <v>0</v>
      </c>
      <c r="BJ3419" s="32">
        <f t="shared" ref="BJ3419:BJ3482" si="33001">-1/($BH$8*$B3419)</f>
        <v>-4.3878232758620642E-2</v>
      </c>
      <c r="BL3419" s="29">
        <f t="shared" ref="BL3419" si="33002">BB3419*BG3419+BD3419*BG3422-BC3419*BH3419-BE3419*BH3422</f>
        <v>0.93823791810777235</v>
      </c>
      <c r="BM3419" s="33">
        <f t="shared" ref="BM3419" si="33003">(BB3419*BH3419+BC3419*BG3419+BD3419*BH3422+BE3419*BG3422)</f>
        <v>0</v>
      </c>
      <c r="BN3419" s="31">
        <f t="shared" ref="BN3419" si="33004">BB3419*BI3419+BD3419*BI3422-BC3419*BJ3419-BE3419*BJ3422</f>
        <v>0</v>
      </c>
      <c r="BO3419" s="32">
        <f t="shared" ref="BO3419" si="33005">(BB3419*BJ3419+BC3419*BI3419+BD3419*BJ3422+BE3419*BI3422)</f>
        <v>-0.3698238126110962</v>
      </c>
      <c r="BP3419" s="8"/>
      <c r="BQ3419" s="34">
        <v>1</v>
      </c>
      <c r="BR3419" s="35">
        <v>0</v>
      </c>
      <c r="BS3419" s="11">
        <v>0</v>
      </c>
      <c r="BT3419" s="36">
        <v>0</v>
      </c>
      <c r="BV3419" s="29">
        <f t="shared" ref="BV3419" si="33006">BL3419*BQ3419+BN3419*BQ3422-BM3419*BR3419-BO3419*BR3422</f>
        <v>0.93823791810777235</v>
      </c>
      <c r="BW3419" s="33">
        <f t="shared" ref="BW3419" si="33007">(BL3419*BR3419+BM3419*BQ3419+BN3419*BR3422+BO3419*BQ3422)</f>
        <v>-0.3698238126110962</v>
      </c>
      <c r="BX3419" s="31">
        <f t="shared" ref="BX3419" si="33008">BL3419*BS3419+BN3419*BS3422-BM3419*BT3419-BO3419*BT3422</f>
        <v>0</v>
      </c>
      <c r="BY3419" s="32">
        <f t="shared" ref="BY3419" si="33009">(BL3419*BT3419+BM3419*BS3419+BN3419*BT3422+BO3419*BS3422)</f>
        <v>-0.3698238126110962</v>
      </c>
      <c r="CA3419" s="37">
        <f t="shared" ref="CA3419" si="33010">20*LOG(((1+$BR$8)/$BR$8)/((BV3419+BV3422)^2+(BW3419+BW3422)^2)^0.5)</f>
        <v>-2.3098551816777236E-3</v>
      </c>
      <c r="CC3419" s="134">
        <f t="shared" ref="CC3419" si="33011">((BV3419^2+BW3419^2)^0.5)/((BV3422^2+BW3422^2)^0.5)</f>
        <v>1.016108760457654</v>
      </c>
      <c r="CD3419" s="9"/>
      <c r="CE3419" s="38"/>
      <c r="CF3419" s="38"/>
      <c r="CG3419" s="38"/>
      <c r="CH3419" s="38"/>
      <c r="CM3419" s="129">
        <v>9.2600000000000104</v>
      </c>
    </row>
    <row r="3420" spans="2:91" ht="18.600000000000001" customHeight="1" thickBot="1">
      <c r="D3420" s="39"/>
      <c r="G3420" s="40"/>
      <c r="I3420" s="39"/>
      <c r="L3420" s="40"/>
      <c r="N3420" s="39"/>
      <c r="Q3420" s="40"/>
      <c r="S3420" s="39"/>
      <c r="V3420" s="40"/>
      <c r="X3420" s="39"/>
      <c r="AA3420" s="40"/>
      <c r="AC3420" s="39"/>
      <c r="AF3420" s="40"/>
      <c r="AH3420" s="39"/>
      <c r="AK3420" s="40"/>
      <c r="AM3420" s="39"/>
      <c r="AP3420" s="40"/>
      <c r="AR3420" s="39"/>
      <c r="AU3420" s="40"/>
      <c r="AW3420" s="39"/>
      <c r="AZ3420" s="40"/>
      <c r="BB3420" s="39"/>
      <c r="BE3420" s="40"/>
      <c r="BG3420" s="39"/>
      <c r="BJ3420" s="40"/>
      <c r="BL3420" s="39"/>
      <c r="BO3420" s="40"/>
      <c r="BQ3420" s="34"/>
      <c r="BR3420" s="11"/>
      <c r="BS3420" s="11"/>
      <c r="BT3420" s="41"/>
      <c r="BV3420" s="39"/>
      <c r="BY3420" s="40"/>
      <c r="CC3420" s="135"/>
      <c r="CD3420" s="9"/>
      <c r="CE3420" s="38"/>
      <c r="CF3420" s="38"/>
      <c r="CG3420" s="38"/>
      <c r="CH3420" s="38"/>
    </row>
    <row r="3421" spans="2:91" ht="18.600000000000001" customHeight="1" thickBot="1">
      <c r="D3421" s="258" t="s">
        <v>129</v>
      </c>
      <c r="E3421" s="259"/>
      <c r="F3421" s="260" t="s">
        <v>130</v>
      </c>
      <c r="G3421" s="261"/>
      <c r="H3421" s="229"/>
      <c r="I3421" s="258" t="s">
        <v>131</v>
      </c>
      <c r="J3421" s="259"/>
      <c r="K3421" s="260" t="s">
        <v>132</v>
      </c>
      <c r="L3421" s="261"/>
      <c r="N3421" s="253" t="s">
        <v>133</v>
      </c>
      <c r="O3421" s="254"/>
      <c r="P3421" s="255" t="s">
        <v>134</v>
      </c>
      <c r="Q3421" s="256"/>
      <c r="S3421" s="258" t="s">
        <v>135</v>
      </c>
      <c r="T3421" s="259"/>
      <c r="U3421" s="260" t="s">
        <v>136</v>
      </c>
      <c r="V3421" s="261"/>
      <c r="W3421" s="8"/>
      <c r="X3421" s="253" t="s">
        <v>137</v>
      </c>
      <c r="Y3421" s="254"/>
      <c r="Z3421" s="255" t="s">
        <v>138</v>
      </c>
      <c r="AA3421" s="256"/>
      <c r="AB3421" s="8"/>
      <c r="AC3421" s="258" t="s">
        <v>139</v>
      </c>
      <c r="AD3421" s="259"/>
      <c r="AE3421" s="260" t="s">
        <v>140</v>
      </c>
      <c r="AF3421" s="261"/>
      <c r="AG3421" s="8"/>
      <c r="AH3421" s="253" t="s">
        <v>141</v>
      </c>
      <c r="AI3421" s="254"/>
      <c r="AJ3421" s="255" t="s">
        <v>142</v>
      </c>
      <c r="AK3421" s="256"/>
      <c r="AL3421" s="8"/>
      <c r="AM3421" s="258" t="s">
        <v>143</v>
      </c>
      <c r="AN3421" s="259"/>
      <c r="AO3421" s="260" t="s">
        <v>144</v>
      </c>
      <c r="AP3421" s="261"/>
      <c r="AR3421" s="253" t="s">
        <v>145</v>
      </c>
      <c r="AS3421" s="254"/>
      <c r="AT3421" s="255" t="s">
        <v>146</v>
      </c>
      <c r="AU3421" s="256"/>
      <c r="AV3421" s="4"/>
      <c r="AW3421" s="258" t="s">
        <v>147</v>
      </c>
      <c r="AX3421" s="259"/>
      <c r="AY3421" s="260" t="s">
        <v>148</v>
      </c>
      <c r="AZ3421" s="261"/>
      <c r="BA3421" s="8"/>
      <c r="BB3421" s="253" t="s">
        <v>149</v>
      </c>
      <c r="BC3421" s="254"/>
      <c r="BD3421" s="255" t="s">
        <v>150</v>
      </c>
      <c r="BE3421" s="256"/>
      <c r="BF3421" s="4"/>
      <c r="BG3421" s="258" t="s">
        <v>151</v>
      </c>
      <c r="BH3421" s="259"/>
      <c r="BI3421" s="260" t="s">
        <v>152</v>
      </c>
      <c r="BJ3421" s="261"/>
      <c r="BK3421" s="4"/>
      <c r="BL3421" s="253" t="s">
        <v>153</v>
      </c>
      <c r="BM3421" s="254"/>
      <c r="BN3421" s="255" t="s">
        <v>154</v>
      </c>
      <c r="BO3421" s="256"/>
      <c r="BP3421" s="4"/>
      <c r="BQ3421" s="258" t="s">
        <v>155</v>
      </c>
      <c r="BR3421" s="259"/>
      <c r="BS3421" s="260" t="s">
        <v>156</v>
      </c>
      <c r="BT3421" s="261"/>
      <c r="BU3421" s="8"/>
      <c r="BV3421" s="253" t="s">
        <v>157</v>
      </c>
      <c r="BW3421" s="254"/>
      <c r="BX3421" s="255" t="s">
        <v>158</v>
      </c>
      <c r="BY3421" s="256"/>
      <c r="CA3421" s="46" t="s">
        <v>16</v>
      </c>
      <c r="CC3421" s="136" t="s">
        <v>71</v>
      </c>
      <c r="CD3421" s="9"/>
      <c r="CE3421" s="38"/>
      <c r="CF3421" s="38"/>
      <c r="CG3421" s="38"/>
      <c r="CH3421" s="38"/>
    </row>
    <row r="3422" spans="2:91" ht="18.600000000000001" customHeight="1" thickTop="1" thickBot="1">
      <c r="D3422" s="29">
        <v>0</v>
      </c>
      <c r="E3422" s="33">
        <v>0</v>
      </c>
      <c r="F3422" s="31">
        <v>1</v>
      </c>
      <c r="G3422" s="32">
        <v>0</v>
      </c>
      <c r="I3422" s="29">
        <v>0</v>
      </c>
      <c r="J3422" s="33">
        <f t="shared" ref="J3422" si="33012">IF(0=(1-$J$8*$K$8*$B3419^2),10^14,$B3419*$J$8/(1-$J$8*$K$8*$B3419^2))</f>
        <v>-0.13283106418290064</v>
      </c>
      <c r="K3422" s="31">
        <v>1</v>
      </c>
      <c r="L3422" s="32">
        <v>0</v>
      </c>
      <c r="N3422" s="29">
        <f t="shared" ref="N3422" si="33013">D3422*I3419+F3422*I3422-E3422*J3419-G3422*J3422</f>
        <v>0</v>
      </c>
      <c r="O3422" s="33">
        <f t="shared" ref="O3422" si="33014">(D3422*J3419+E3422*I3419+F3422*J3422+G3422*I3422)</f>
        <v>-0.13283106418290064</v>
      </c>
      <c r="P3422" s="31">
        <f t="shared" ref="P3422" si="33015">D3422*K3419+F3422*K3422-E3422*L3419-G3422*L3422</f>
        <v>1</v>
      </c>
      <c r="Q3422" s="32">
        <f t="shared" ref="Q3422" si="33016">(D3422*L3419+E3422*K3419+F3422*L3422+G3422*K3422)</f>
        <v>0</v>
      </c>
      <c r="S3422" s="29">
        <v>0</v>
      </c>
      <c r="T3422" s="33">
        <v>0</v>
      </c>
      <c r="U3422" s="31">
        <v>1</v>
      </c>
      <c r="V3422" s="32">
        <v>0</v>
      </c>
      <c r="X3422" s="29">
        <f t="shared" ref="X3422" si="33017">N3422*S3419+P3422*S3422-O3422*T3419-Q3422*T3422</f>
        <v>0</v>
      </c>
      <c r="Y3422" s="33">
        <f t="shared" ref="Y3422" si="33018">(N3422*T3419+O3422*S3419+P3422*T3422+Q3422*S3422)</f>
        <v>-0.13283106418290064</v>
      </c>
      <c r="Z3422" s="31">
        <f t="shared" ref="Z3422" si="33019">N3422*U3419+P3422*U3422-O3422*V3419-Q3422*V3422</f>
        <v>0.98167031510121805</v>
      </c>
      <c r="AA3422" s="32">
        <f t="shared" ref="AA3422" si="33020">(N3422*V3419+O3422*U3419+P3422*V3422+Q3422*U3422)</f>
        <v>0</v>
      </c>
      <c r="AB3422" s="8"/>
      <c r="AC3422" s="29">
        <v>0</v>
      </c>
      <c r="AD3422" s="33">
        <f t="shared" ref="AD3422" si="33021">IF(0=(1-$AD$8*$AE$8*$B3419^2),10^14,$B3419*$AD$8/(1-$AD$8*$AE$8*$B3419^2))</f>
        <v>-0.10329360246614389</v>
      </c>
      <c r="AE3422" s="31">
        <v>1</v>
      </c>
      <c r="AF3422" s="32">
        <v>0</v>
      </c>
      <c r="AH3422" s="29">
        <f t="shared" ref="AH3422" si="33022">X3422*AC3419+Z3422*AC3422-Y3422*AD3419-AA3422*AD3422</f>
        <v>0</v>
      </c>
      <c r="AI3422" s="33">
        <f t="shared" ref="AI3422" si="33023">(X3422*AD3419+Y3422*AC3419+Z3422*AD3422+AA3422*AC3422)</f>
        <v>-0.23423132746378006</v>
      </c>
      <c r="AJ3422" s="31">
        <f t="shared" ref="AJ3422" si="33024">X3422*AE3419+Z3422*AE3422-Y3422*AF3419-AA3422*AF3422</f>
        <v>0.98167031510121805</v>
      </c>
      <c r="AK3422" s="32">
        <f t="shared" ref="AK3422" si="33025">(X3422*AF3419+Y3422*AE3419+Z3422*AF3422+AA3422*AE3422)</f>
        <v>0</v>
      </c>
      <c r="AL3422" s="8"/>
      <c r="AM3422" s="29">
        <v>0</v>
      </c>
      <c r="AN3422" s="33">
        <v>0</v>
      </c>
      <c r="AO3422" s="31">
        <v>1</v>
      </c>
      <c r="AP3422" s="32">
        <v>0</v>
      </c>
      <c r="AR3422" s="29">
        <f t="shared" ref="AR3422" si="33026">AH3422*AM3419+AJ3422*AM3422-AI3422*AN3419-AK3422*AN3422</f>
        <v>0</v>
      </c>
      <c r="AS3422" s="33">
        <f t="shared" ref="AS3422" si="33027">(AH3422*AN3419+AI3422*AM3419+AJ3422*AN3422+AK3422*AM3422)</f>
        <v>-0.23423132746378006</v>
      </c>
      <c r="AT3422" s="31">
        <f t="shared" ref="AT3422" si="33028">AH3422*AO3419+AJ3422*AO3422-AI3422*AP3419-AK3422*AP3422</f>
        <v>0.95244112284444205</v>
      </c>
      <c r="AU3422" s="32">
        <f t="shared" ref="AU3422" si="33029">(AH3422*AP3419+AI3422*AO3419+AJ3422*AP3422+AK3422*AO3422)</f>
        <v>0</v>
      </c>
      <c r="AV3422" s="8"/>
      <c r="AW3422" s="29">
        <v>0</v>
      </c>
      <c r="AX3422" s="33">
        <f t="shared" ref="AX3422" si="33030">IF(0=(1-$AX$8*$AY$8*$B3419^2),10^14,$B3419*$AX$8/(1-$AX$8*$AY$8*$B3419^2))</f>
        <v>-9.3929172001408962E-2</v>
      </c>
      <c r="AY3422" s="31">
        <v>1</v>
      </c>
      <c r="AZ3422" s="32">
        <v>0</v>
      </c>
      <c r="BB3422" s="29">
        <f t="shared" ref="BB3422" si="33031">AR3422*AW3419+AT3422*AW3422-AS3422*AX3419-AU3422*AX3422</f>
        <v>0</v>
      </c>
      <c r="BC3422" s="33">
        <f t="shared" ref="BC3422" si="33032">(AR3422*AX3419+AS3422*AW3419+AT3422*AX3422+AU3422*AW3422)</f>
        <v>-0.32369333351265073</v>
      </c>
      <c r="BD3422" s="31">
        <f t="shared" ref="BD3422" si="33033">AR3422*AY3419+AT3422*AY3422-AS3422*AZ3419-AU3422*AZ3422</f>
        <v>0.95244112284444205</v>
      </c>
      <c r="BE3422" s="32">
        <f t="shared" ref="BE3422" si="33034">(AR3422*AZ3419+AS3422*AY3419+AT3422*AZ3422+AU3422*AY3422)</f>
        <v>0</v>
      </c>
      <c r="BF3422" s="8"/>
      <c r="BG3422" s="29">
        <v>0</v>
      </c>
      <c r="BH3422" s="33">
        <v>0</v>
      </c>
      <c r="BI3422" s="31">
        <v>1</v>
      </c>
      <c r="BJ3422" s="32">
        <v>0</v>
      </c>
      <c r="BL3422" s="29">
        <f t="shared" ref="BL3422" si="33035">BB3422*BG3419+BD3422*BG3422-BC3422*BH3419-BE3422*BH3422</f>
        <v>0</v>
      </c>
      <c r="BM3422" s="33">
        <f t="shared" ref="BM3422" si="33036">(BB3422*BH3419+BC3422*BG3419+BD3422*BH3422+BE3422*BG3422)</f>
        <v>-0.32369333351265073</v>
      </c>
      <c r="BN3422" s="31">
        <f t="shared" ref="BN3422" si="33037">BB3422*BI3419+BD3422*BI3422-BC3422*BJ3419-BE3422*BJ3422</f>
        <v>0.93823803141416018</v>
      </c>
      <c r="BO3422" s="32">
        <f t="shared" ref="BO3422" si="33038">(BB3422*BJ3419+BC3422*BI3419+BD3422*BJ3422+BE3422*BI3422)</f>
        <v>0</v>
      </c>
      <c r="BP3422" s="8"/>
      <c r="BQ3422" s="19">
        <f t="shared" ref="BQ3422:BQ3485" si="33039">1/$BR$8</f>
        <v>1</v>
      </c>
      <c r="BR3422" s="47">
        <v>0</v>
      </c>
      <c r="BS3422" s="48">
        <v>1</v>
      </c>
      <c r="BT3422" s="49">
        <v>0</v>
      </c>
      <c r="BV3422" s="29">
        <f t="shared" ref="BV3422" si="33040">BL3422*BQ3419+BN3422*BQ3422-BM3422*BR3419-BO3422*BR3422</f>
        <v>0.93823803141416018</v>
      </c>
      <c r="BW3422" s="33">
        <f t="shared" ref="BW3422" si="33041">(BL3422*BR3419+BM3422*BQ3419+BN3422*BR3422+BO3422*BQ3422)</f>
        <v>-0.32369333351265073</v>
      </c>
      <c r="BX3422" s="31">
        <f t="shared" ref="BX3422" si="33042">BL3422*BS3419+BN3422*BS3422-BM3422*BT3419-BO3422*BT3422</f>
        <v>0.93823803141416018</v>
      </c>
      <c r="BY3422" s="32">
        <f t="shared" ref="BY3422" si="33043">(BL3422*BT3419+BM3422*BS3419+BN3422*BT3422+BO3422*BS3422)</f>
        <v>0</v>
      </c>
      <c r="CA3422" s="50">
        <f t="shared" ref="CA3422" si="33044">(180/PI())*ATAN(-1*(BW3419+BW3422)/(BV3419+BV3422))</f>
        <v>20.283550490954823</v>
      </c>
      <c r="CC3422" s="137">
        <f t="shared" ref="CC3422" si="33045">20*LOG(((1-(10^(CA3419/20)^2)*(1-((1-CC3419)/(1+CC3419))^2))^0.5))</f>
        <v>-32.250971152115781</v>
      </c>
      <c r="CD3422" s="9"/>
      <c r="CE3422" s="38"/>
      <c r="CF3422" s="38"/>
      <c r="CG3422" s="38"/>
      <c r="CH3422" s="38"/>
    </row>
    <row r="3423" spans="2:91" ht="18.600000000000001" customHeight="1">
      <c r="CC3423" s="42"/>
    </row>
    <row r="3424" spans="2:91" ht="18.600000000000001" customHeight="1" thickBot="1">
      <c r="E3424" s="22" t="s">
        <v>4</v>
      </c>
      <c r="J3424" s="22" t="s">
        <v>5</v>
      </c>
      <c r="O3424" s="22" t="s">
        <v>6</v>
      </c>
      <c r="T3424" s="22" t="s">
        <v>7</v>
      </c>
      <c r="Y3424" s="22" t="s">
        <v>8</v>
      </c>
      <c r="AD3424" s="22" t="s">
        <v>65</v>
      </c>
      <c r="AI3424" s="22" t="s">
        <v>9</v>
      </c>
      <c r="AN3424" s="22" t="s">
        <v>66</v>
      </c>
      <c r="AS3424" s="22" t="s">
        <v>51</v>
      </c>
      <c r="AX3424" s="22" t="s">
        <v>67</v>
      </c>
      <c r="BC3424" s="22" t="s">
        <v>52</v>
      </c>
      <c r="BH3424" s="22" t="s">
        <v>68</v>
      </c>
      <c r="BM3424" s="22" t="s">
        <v>63</v>
      </c>
      <c r="BQ3424" s="23" t="s">
        <v>69</v>
      </c>
      <c r="BR3424" s="23"/>
      <c r="BS3424" s="24"/>
      <c r="BT3424" s="24"/>
      <c r="BU3424" s="24"/>
      <c r="BW3424" s="22" t="s">
        <v>64</v>
      </c>
    </row>
    <row r="3425" spans="2:91" ht="18.600000000000001" customHeight="1" thickBot="1">
      <c r="D3425" s="249" t="s">
        <v>103</v>
      </c>
      <c r="E3425" s="250"/>
      <c r="F3425" s="251" t="s">
        <v>104</v>
      </c>
      <c r="G3425" s="252"/>
      <c r="H3425" s="229"/>
      <c r="I3425" s="253" t="s">
        <v>11</v>
      </c>
      <c r="J3425" s="254"/>
      <c r="K3425" s="255" t="s">
        <v>12</v>
      </c>
      <c r="L3425" s="256"/>
      <c r="M3425" s="24"/>
      <c r="N3425" s="253" t="s">
        <v>105</v>
      </c>
      <c r="O3425" s="254"/>
      <c r="P3425" s="255" t="s">
        <v>106</v>
      </c>
      <c r="Q3425" s="256"/>
      <c r="R3425" s="24"/>
      <c r="S3425" s="249" t="s">
        <v>107</v>
      </c>
      <c r="T3425" s="250"/>
      <c r="U3425" s="251" t="s">
        <v>108</v>
      </c>
      <c r="V3425" s="252"/>
      <c r="W3425" s="8"/>
      <c r="X3425" s="253" t="s">
        <v>109</v>
      </c>
      <c r="Y3425" s="254"/>
      <c r="Z3425" s="255" t="s">
        <v>110</v>
      </c>
      <c r="AA3425" s="256"/>
      <c r="AB3425" s="8"/>
      <c r="AC3425" s="253" t="s">
        <v>111</v>
      </c>
      <c r="AD3425" s="254"/>
      <c r="AE3425" s="255" t="s">
        <v>14</v>
      </c>
      <c r="AF3425" s="256"/>
      <c r="AG3425" s="8"/>
      <c r="AH3425" s="253" t="s">
        <v>112</v>
      </c>
      <c r="AI3425" s="254"/>
      <c r="AJ3425" s="255" t="s">
        <v>113</v>
      </c>
      <c r="AK3425" s="256"/>
      <c r="AL3425" s="8"/>
      <c r="AM3425" s="249" t="s">
        <v>114</v>
      </c>
      <c r="AN3425" s="250"/>
      <c r="AO3425" s="251" t="s">
        <v>115</v>
      </c>
      <c r="AP3425" s="252"/>
      <c r="AQ3425" s="24"/>
      <c r="AR3425" s="253" t="s">
        <v>116</v>
      </c>
      <c r="AS3425" s="254"/>
      <c r="AT3425" s="255" t="s">
        <v>13</v>
      </c>
      <c r="AU3425" s="256"/>
      <c r="AV3425" s="4"/>
      <c r="AW3425" s="253" t="s">
        <v>117</v>
      </c>
      <c r="AX3425" s="254"/>
      <c r="AY3425" s="255" t="s">
        <v>118</v>
      </c>
      <c r="AZ3425" s="256"/>
      <c r="BA3425" s="8"/>
      <c r="BB3425" s="253" t="s">
        <v>119</v>
      </c>
      <c r="BC3425" s="254"/>
      <c r="BD3425" s="255" t="s">
        <v>120</v>
      </c>
      <c r="BE3425" s="256"/>
      <c r="BF3425" s="4"/>
      <c r="BG3425" s="249" t="s">
        <v>121</v>
      </c>
      <c r="BH3425" s="250"/>
      <c r="BI3425" s="251" t="s">
        <v>122</v>
      </c>
      <c r="BJ3425" s="252"/>
      <c r="BK3425" s="4"/>
      <c r="BL3425" s="253" t="s">
        <v>123</v>
      </c>
      <c r="BM3425" s="254"/>
      <c r="BN3425" s="255" t="s">
        <v>124</v>
      </c>
      <c r="BO3425" s="256"/>
      <c r="BP3425" s="4"/>
      <c r="BQ3425" s="253" t="s">
        <v>125</v>
      </c>
      <c r="BR3425" s="254"/>
      <c r="BS3425" s="255" t="s">
        <v>126</v>
      </c>
      <c r="BT3425" s="256"/>
      <c r="BU3425" s="8"/>
      <c r="BV3425" s="253" t="s">
        <v>127</v>
      </c>
      <c r="BW3425" s="254"/>
      <c r="BX3425" s="255" t="s">
        <v>128</v>
      </c>
      <c r="BY3425" s="256"/>
      <c r="CA3425" s="27" t="s">
        <v>15</v>
      </c>
      <c r="CC3425" s="133" t="s">
        <v>70</v>
      </c>
      <c r="CD3425" s="9"/>
      <c r="CE3425" s="38"/>
      <c r="CF3425" s="38"/>
      <c r="CG3425" s="38"/>
      <c r="CH3425" s="38"/>
    </row>
    <row r="3426" spans="2:91" ht="18.600000000000001" customHeight="1" thickTop="1" thickBot="1">
      <c r="B3426" s="129">
        <v>9.3000000000000096</v>
      </c>
      <c r="D3426" s="29">
        <v>1</v>
      </c>
      <c r="E3426" s="30">
        <v>0</v>
      </c>
      <c r="F3426" s="31">
        <v>0</v>
      </c>
      <c r="G3426" s="32">
        <f t="shared" ref="G3426:G3489" si="33046">-1/($E$8*$B3426)</f>
        <v>-7.0879569892473043E-2</v>
      </c>
      <c r="I3426" s="29">
        <v>1</v>
      </c>
      <c r="J3426" s="33">
        <v>0</v>
      </c>
      <c r="K3426" s="31">
        <v>0</v>
      </c>
      <c r="L3426" s="32">
        <v>0</v>
      </c>
      <c r="N3426" s="29">
        <f t="shared" ref="N3426" si="33047">D3426*I3426+F3426*I3429-E3426*J3426-G3426*J3429</f>
        <v>0.99060531087540504</v>
      </c>
      <c r="O3426" s="33">
        <f t="shared" ref="O3426" si="33048">(D3426*J3426+E3426*I3426+F3426*J3429+G3426*I3429)</f>
        <v>0</v>
      </c>
      <c r="P3426" s="31">
        <f t="shared" ref="P3426" si="33049">D3426*K3426+F3426*K3429-E3426*L3426-G3426*L3429</f>
        <v>0</v>
      </c>
      <c r="Q3426" s="32">
        <f t="shared" ref="Q3426" si="33050">(D3426*L3426+E3426*K3426+F3426*L3429+G3426*K3429)</f>
        <v>-7.0879569892473043E-2</v>
      </c>
      <c r="S3426" s="29">
        <v>1</v>
      </c>
      <c r="T3426" s="30">
        <v>0</v>
      </c>
      <c r="U3426" s="31">
        <v>0</v>
      </c>
      <c r="V3426" s="32">
        <f t="shared" ref="V3426:V3489" si="33051">-1/($T$8*$B3426)</f>
        <v>-0.13769569892473105</v>
      </c>
      <c r="X3426" s="29">
        <f t="shared" ref="X3426" si="33052">N3426*S3426+P3426*S3429-O3426*T3426-Q3426*T3429</f>
        <v>0.99060531087540504</v>
      </c>
      <c r="Y3426" s="33">
        <f t="shared" ref="Y3426" si="33053">(N3426*T3426+O3426*S3426+P3426*T3429+Q3426*S3429)</f>
        <v>0</v>
      </c>
      <c r="Z3426" s="31">
        <f t="shared" ref="Z3426" si="33054">N3426*U3426+P3426*U3429-O3426*V3426-Q3426*V3429</f>
        <v>0</v>
      </c>
      <c r="AA3426" s="32">
        <f t="shared" ref="AA3426" si="33055">(N3426*V3426+O3426*U3426+P3426*V3429+Q3426*U3429)</f>
        <v>-0.20728166053201241</v>
      </c>
      <c r="AB3426" s="8"/>
      <c r="AC3426" s="29">
        <v>1</v>
      </c>
      <c r="AD3426" s="33">
        <v>0</v>
      </c>
      <c r="AE3426" s="31">
        <v>0</v>
      </c>
      <c r="AF3426" s="32">
        <v>0</v>
      </c>
      <c r="AH3426" s="29">
        <f t="shared" ref="AH3426" si="33056">X3426*AC3426+Z3426*AC3429-Y3426*AD3426-AA3426*AD3429</f>
        <v>0.9692410959713319</v>
      </c>
      <c r="AI3426" s="33">
        <f t="shared" ref="AI3426" si="33057">(X3426*AD3426+Y3426*AC3426+Z3426*AD3429+AA3426*AC3429)</f>
        <v>0</v>
      </c>
      <c r="AJ3426" s="31">
        <f t="shared" ref="AJ3426" si="33058">X3426*AE3426+Z3426*AE3429-Y3426*AF3426-AA3426*AF3429</f>
        <v>0</v>
      </c>
      <c r="AK3426" s="32">
        <f t="shared" ref="AK3426" si="33059">(X3426*AF3426+Y3426*AE3426+Z3426*AF3429+AA3426*AE3429)</f>
        <v>-0.20728166053201241</v>
      </c>
      <c r="AL3426" s="8"/>
      <c r="AM3426" s="29">
        <v>1</v>
      </c>
      <c r="AN3426" s="30">
        <v>0</v>
      </c>
      <c r="AO3426" s="31">
        <v>0</v>
      </c>
      <c r="AP3426" s="32">
        <f t="shared" ref="AP3426:AP3489" si="33060">-1/($AN$8*$B3426)</f>
        <v>-0.12451935483870955</v>
      </c>
      <c r="AR3426" s="29">
        <f t="shared" ref="AR3426" si="33061">AH3426*AM3426+AJ3426*AM3429-AI3426*AN3426-AK3426*AN3429</f>
        <v>0.9692410959713319</v>
      </c>
      <c r="AS3426" s="33">
        <f t="shared" ref="AS3426" si="33062">(AH3426*AN3426+AI3426*AM3426+AJ3426*AN3429+AK3426*AM3429)</f>
        <v>0</v>
      </c>
      <c r="AT3426" s="31">
        <f t="shared" ref="AT3426" si="33063">AH3426*AO3426+AJ3426*AO3429-AI3426*AP3426-AK3426*AP3429</f>
        <v>0</v>
      </c>
      <c r="AU3426" s="32">
        <f t="shared" ref="AU3426" si="33064">(AH3426*AP3426+AI3426*AO3426+AJ3426*AP3429+AK3426*AO3429)</f>
        <v>-0.32797093648552644</v>
      </c>
      <c r="AV3426" s="8"/>
      <c r="AW3426" s="29">
        <v>1</v>
      </c>
      <c r="AX3426" s="33">
        <v>0</v>
      </c>
      <c r="AY3426" s="31">
        <v>0</v>
      </c>
      <c r="AZ3426" s="32">
        <v>0</v>
      </c>
      <c r="BB3426" s="29">
        <f t="shared" ref="BB3426" si="33065">AR3426*AW3426+AT3426*AW3429-AS3426*AX3426-AU3426*AX3429</f>
        <v>0.93850194992762348</v>
      </c>
      <c r="BC3426" s="33">
        <f t="shared" ref="BC3426" si="33066">(AR3426*AX3426+AS3426*AW3426+AT3426*AX3429+AU3426*AW3429)</f>
        <v>0</v>
      </c>
      <c r="BD3426" s="31">
        <f t="shared" ref="BD3426" si="33067">AR3426*AY3426+AT3426*AY3429-AS3426*AZ3426-AU3426*AZ3429</f>
        <v>0</v>
      </c>
      <c r="BE3426" s="32">
        <f t="shared" ref="BE3426" si="33068">(AR3426*AZ3426+AS3426*AY3426+AT3426*AZ3429+AU3426*AY3429)</f>
        <v>-0.32797093648552644</v>
      </c>
      <c r="BF3426" s="8"/>
      <c r="BG3426" s="29">
        <v>1</v>
      </c>
      <c r="BH3426" s="30">
        <v>0</v>
      </c>
      <c r="BI3426" s="31">
        <v>0</v>
      </c>
      <c r="BJ3426" s="32">
        <f t="shared" ref="BJ3426:BJ3489" si="33069">-1/($BH$8*$B3426)</f>
        <v>-4.3783870967741889E-2</v>
      </c>
      <c r="BL3426" s="29">
        <f t="shared" ref="BL3426" si="33070">BB3426*BG3426+BD3426*BG3429-BC3426*BH3426-BE3426*BH3429</f>
        <v>0.93850194992762348</v>
      </c>
      <c r="BM3426" s="33">
        <f t="shared" ref="BM3426" si="33071">(BB3426*BH3426+BC3426*BG3426+BD3426*BH3429+BE3426*BG3429)</f>
        <v>0</v>
      </c>
      <c r="BN3426" s="31">
        <f t="shared" ref="BN3426" si="33072">BB3426*BI3426+BD3426*BI3429-BC3426*BJ3426-BE3426*BJ3429</f>
        <v>0</v>
      </c>
      <c r="BO3426" s="32">
        <f t="shared" ref="BO3426" si="33073">(BB3426*BJ3426+BC3426*BI3426+BD3426*BJ3429+BE3426*BI3429)</f>
        <v>-0.36906218476413166</v>
      </c>
      <c r="BP3426" s="8"/>
      <c r="BQ3426" s="34">
        <v>1</v>
      </c>
      <c r="BR3426" s="35">
        <v>0</v>
      </c>
      <c r="BS3426" s="11">
        <v>0</v>
      </c>
      <c r="BT3426" s="36">
        <v>0</v>
      </c>
      <c r="BV3426" s="29">
        <f t="shared" ref="BV3426" si="33074">BL3426*BQ3426+BN3426*BQ3429-BM3426*BR3426-BO3426*BR3429</f>
        <v>0.93850194992762348</v>
      </c>
      <c r="BW3426" s="33">
        <f t="shared" ref="BW3426" si="33075">(BL3426*BR3426+BM3426*BQ3426+BN3426*BR3429+BO3426*BQ3429)</f>
        <v>-0.36906218476413166</v>
      </c>
      <c r="BX3426" s="31">
        <f t="shared" ref="BX3426" si="33076">BL3426*BS3426+BN3426*BS3429-BM3426*BT3426-BO3426*BT3429</f>
        <v>0</v>
      </c>
      <c r="BY3426" s="32">
        <f t="shared" ref="BY3426" si="33077">(BL3426*BT3426+BM3426*BS3426+BN3426*BT3429+BO3426*BS3429)</f>
        <v>-0.36906218476413166</v>
      </c>
      <c r="CA3426" s="37">
        <f t="shared" ref="CA3426" si="33078">20*LOG(((1+$BR$8)/$BR$8)/((BV3426+BV3429)^2+(BW3426+BW3429)^2)^0.5)</f>
        <v>-2.3011545284701116E-3</v>
      </c>
      <c r="CC3426" s="134">
        <f t="shared" ref="CC3426" si="33079">((BV3426^2+BW3426^2)^0.5)/((BV3429^2+BW3429^2)^0.5)</f>
        <v>1.016044632513162</v>
      </c>
      <c r="CD3426" s="9"/>
      <c r="CE3426" s="38"/>
      <c r="CF3426" s="38"/>
      <c r="CG3426" s="38"/>
      <c r="CH3426" s="38"/>
      <c r="CM3426" s="129">
        <v>9.28000000000001</v>
      </c>
    </row>
    <row r="3427" spans="2:91" ht="18.600000000000001" customHeight="1" thickBot="1">
      <c r="D3427" s="39"/>
      <c r="G3427" s="40"/>
      <c r="I3427" s="39"/>
      <c r="L3427" s="40"/>
      <c r="N3427" s="39"/>
      <c r="Q3427" s="40"/>
      <c r="S3427" s="39"/>
      <c r="V3427" s="40"/>
      <c r="X3427" s="39"/>
      <c r="AA3427" s="40"/>
      <c r="AC3427" s="39"/>
      <c r="AF3427" s="40"/>
      <c r="AH3427" s="39"/>
      <c r="AK3427" s="40"/>
      <c r="AM3427" s="39"/>
      <c r="AP3427" s="40"/>
      <c r="AR3427" s="39"/>
      <c r="AU3427" s="40"/>
      <c r="AW3427" s="39"/>
      <c r="AZ3427" s="40"/>
      <c r="BB3427" s="39"/>
      <c r="BE3427" s="40"/>
      <c r="BG3427" s="39"/>
      <c r="BJ3427" s="40"/>
      <c r="BL3427" s="39"/>
      <c r="BO3427" s="40"/>
      <c r="BQ3427" s="34"/>
      <c r="BR3427" s="11"/>
      <c r="BS3427" s="11"/>
      <c r="BT3427" s="41"/>
      <c r="BV3427" s="39"/>
      <c r="BY3427" s="40"/>
      <c r="CC3427" s="135"/>
      <c r="CD3427" s="9"/>
      <c r="CE3427" s="38"/>
      <c r="CF3427" s="38"/>
      <c r="CG3427" s="38"/>
      <c r="CH3427" s="38"/>
    </row>
    <row r="3428" spans="2:91" ht="18.600000000000001" customHeight="1" thickBot="1">
      <c r="D3428" s="258" t="s">
        <v>129</v>
      </c>
      <c r="E3428" s="259"/>
      <c r="F3428" s="260" t="s">
        <v>130</v>
      </c>
      <c r="G3428" s="261"/>
      <c r="H3428" s="229"/>
      <c r="I3428" s="258" t="s">
        <v>131</v>
      </c>
      <c r="J3428" s="259"/>
      <c r="K3428" s="260" t="s">
        <v>132</v>
      </c>
      <c r="L3428" s="261"/>
      <c r="N3428" s="253" t="s">
        <v>133</v>
      </c>
      <c r="O3428" s="254"/>
      <c r="P3428" s="255" t="s">
        <v>134</v>
      </c>
      <c r="Q3428" s="256"/>
      <c r="S3428" s="258" t="s">
        <v>135</v>
      </c>
      <c r="T3428" s="259"/>
      <c r="U3428" s="260" t="s">
        <v>136</v>
      </c>
      <c r="V3428" s="261"/>
      <c r="W3428" s="8"/>
      <c r="X3428" s="253" t="s">
        <v>137</v>
      </c>
      <c r="Y3428" s="254"/>
      <c r="Z3428" s="255" t="s">
        <v>138</v>
      </c>
      <c r="AA3428" s="256"/>
      <c r="AB3428" s="8"/>
      <c r="AC3428" s="258" t="s">
        <v>139</v>
      </c>
      <c r="AD3428" s="259"/>
      <c r="AE3428" s="260" t="s">
        <v>140</v>
      </c>
      <c r="AF3428" s="261"/>
      <c r="AG3428" s="8"/>
      <c r="AH3428" s="253" t="s">
        <v>141</v>
      </c>
      <c r="AI3428" s="254"/>
      <c r="AJ3428" s="255" t="s">
        <v>142</v>
      </c>
      <c r="AK3428" s="256"/>
      <c r="AL3428" s="8"/>
      <c r="AM3428" s="258" t="s">
        <v>143</v>
      </c>
      <c r="AN3428" s="259"/>
      <c r="AO3428" s="260" t="s">
        <v>144</v>
      </c>
      <c r="AP3428" s="261"/>
      <c r="AR3428" s="253" t="s">
        <v>145</v>
      </c>
      <c r="AS3428" s="254"/>
      <c r="AT3428" s="255" t="s">
        <v>146</v>
      </c>
      <c r="AU3428" s="256"/>
      <c r="AV3428" s="4"/>
      <c r="AW3428" s="258" t="s">
        <v>147</v>
      </c>
      <c r="AX3428" s="259"/>
      <c r="AY3428" s="260" t="s">
        <v>148</v>
      </c>
      <c r="AZ3428" s="261"/>
      <c r="BA3428" s="8"/>
      <c r="BB3428" s="253" t="s">
        <v>149</v>
      </c>
      <c r="BC3428" s="254"/>
      <c r="BD3428" s="255" t="s">
        <v>150</v>
      </c>
      <c r="BE3428" s="256"/>
      <c r="BF3428" s="4"/>
      <c r="BG3428" s="258" t="s">
        <v>151</v>
      </c>
      <c r="BH3428" s="259"/>
      <c r="BI3428" s="260" t="s">
        <v>152</v>
      </c>
      <c r="BJ3428" s="261"/>
      <c r="BK3428" s="4"/>
      <c r="BL3428" s="253" t="s">
        <v>153</v>
      </c>
      <c r="BM3428" s="254"/>
      <c r="BN3428" s="255" t="s">
        <v>154</v>
      </c>
      <c r="BO3428" s="256"/>
      <c r="BP3428" s="4"/>
      <c r="BQ3428" s="258" t="s">
        <v>155</v>
      </c>
      <c r="BR3428" s="259"/>
      <c r="BS3428" s="260" t="s">
        <v>156</v>
      </c>
      <c r="BT3428" s="261"/>
      <c r="BU3428" s="8"/>
      <c r="BV3428" s="253" t="s">
        <v>157</v>
      </c>
      <c r="BW3428" s="254"/>
      <c r="BX3428" s="255" t="s">
        <v>158</v>
      </c>
      <c r="BY3428" s="256"/>
      <c r="CA3428" s="46" t="s">
        <v>16</v>
      </c>
      <c r="CC3428" s="136" t="s">
        <v>71</v>
      </c>
      <c r="CD3428" s="9"/>
      <c r="CE3428" s="38"/>
      <c r="CF3428" s="38"/>
      <c r="CG3428" s="38"/>
      <c r="CH3428" s="38"/>
    </row>
    <row r="3429" spans="2:91" ht="18.600000000000001" customHeight="1" thickTop="1" thickBot="1">
      <c r="D3429" s="29">
        <v>0</v>
      </c>
      <c r="E3429" s="33">
        <v>0</v>
      </c>
      <c r="F3429" s="31">
        <v>1</v>
      </c>
      <c r="G3429" s="32">
        <v>0</v>
      </c>
      <c r="I3429" s="29">
        <v>0</v>
      </c>
      <c r="J3429" s="33">
        <f t="shared" ref="J3429" si="33080">IF(0=(1-$J$8*$K$8*$B3426^2),10^14,$B3426*$J$8/(1-$J$8*$K$8*$B3426^2))</f>
        <v>-0.13254438675131677</v>
      </c>
      <c r="K3429" s="31">
        <v>1</v>
      </c>
      <c r="L3429" s="32">
        <v>0</v>
      </c>
      <c r="N3429" s="29">
        <f t="shared" ref="N3429" si="33081">D3429*I3426+F3429*I3429-E3429*J3426-G3429*J3429</f>
        <v>0</v>
      </c>
      <c r="O3429" s="33">
        <f t="shared" ref="O3429" si="33082">(D3429*J3426+E3429*I3426+F3429*J3429+G3429*I3429)</f>
        <v>-0.13254438675131677</v>
      </c>
      <c r="P3429" s="31">
        <f t="shared" ref="P3429" si="33083">D3429*K3426+F3429*K3429-E3429*L3426-G3429*L3429</f>
        <v>1</v>
      </c>
      <c r="Q3429" s="32">
        <f t="shared" ref="Q3429" si="33084">(D3429*L3426+E3429*K3426+F3429*L3429+G3429*K3429)</f>
        <v>0</v>
      </c>
      <c r="S3429" s="29">
        <v>0</v>
      </c>
      <c r="T3429" s="33">
        <v>0</v>
      </c>
      <c r="U3429" s="31">
        <v>1</v>
      </c>
      <c r="V3429" s="32">
        <v>0</v>
      </c>
      <c r="X3429" s="29">
        <f t="shared" ref="X3429" si="33085">N3429*S3426+P3429*S3429-O3429*T3426-Q3429*T3429</f>
        <v>0</v>
      </c>
      <c r="Y3429" s="33">
        <f t="shared" ref="Y3429" si="33086">(N3429*T3426+O3429*S3426+P3429*T3429+Q3429*S3429)</f>
        <v>-0.13254438675131677</v>
      </c>
      <c r="Z3429" s="31">
        <f t="shared" ref="Z3429" si="33087">N3429*U3426+P3429*U3429-O3429*V3426-Q3429*V3429</f>
        <v>0.98174920802772758</v>
      </c>
      <c r="AA3429" s="32">
        <f t="shared" ref="AA3429" si="33088">(N3429*V3426+O3429*U3426+P3429*V3429+Q3429*U3429)</f>
        <v>0</v>
      </c>
      <c r="AB3429" s="8"/>
      <c r="AC3429" s="29">
        <v>0</v>
      </c>
      <c r="AD3429" s="33">
        <f t="shared" ref="AD3429" si="33089">IF(0=(1-$AD$8*$AE$8*$B3426^2),10^14,$B3426*$AD$8/(1-$AD$8*$AE$8*$B3426^2))</f>
        <v>-0.10306852448614783</v>
      </c>
      <c r="AE3429" s="31">
        <v>1</v>
      </c>
      <c r="AF3429" s="32">
        <v>0</v>
      </c>
      <c r="AH3429" s="29">
        <f t="shared" ref="AH3429" si="33090">X3429*AC3426+Z3429*AC3429-Y3429*AD3426-AA3429*AD3429</f>
        <v>0</v>
      </c>
      <c r="AI3429" s="33">
        <f t="shared" ref="AI3429" si="33091">(X3429*AD3426+Y3429*AC3426+Z3429*AD3429+AA3429*AC3429)</f>
        <v>-0.23373182903817885</v>
      </c>
      <c r="AJ3429" s="31">
        <f t="shared" ref="AJ3429" si="33092">X3429*AE3426+Z3429*AE3429-Y3429*AF3426-AA3429*AF3429</f>
        <v>0.98174920802772758</v>
      </c>
      <c r="AK3429" s="32">
        <f t="shared" ref="AK3429" si="33093">(X3429*AF3426+Y3429*AE3426+Z3429*AF3429+AA3429*AE3429)</f>
        <v>0</v>
      </c>
      <c r="AL3429" s="8"/>
      <c r="AM3429" s="29">
        <v>0</v>
      </c>
      <c r="AN3429" s="33">
        <v>0</v>
      </c>
      <c r="AO3429" s="31">
        <v>1</v>
      </c>
      <c r="AP3429" s="32">
        <v>0</v>
      </c>
      <c r="AR3429" s="29">
        <f t="shared" ref="AR3429" si="33094">AH3429*AM3426+AJ3429*AM3429-AI3429*AN3426-AK3429*AN3429</f>
        <v>0</v>
      </c>
      <c r="AS3429" s="33">
        <f t="shared" ref="AS3429" si="33095">(AH3429*AN3426+AI3429*AM3426+AJ3429*AN3429+AK3429*AM3429)</f>
        <v>-0.23373182903817885</v>
      </c>
      <c r="AT3429" s="31">
        <f t="shared" ref="AT3429" si="33096">AH3429*AO3426+AJ3429*AO3429-AI3429*AP3426-AK3429*AP3429</f>
        <v>0.95264507147062205</v>
      </c>
      <c r="AU3429" s="32">
        <f t="shared" ref="AU3429" si="33097">(AH3429*AP3426+AI3429*AO3426+AJ3429*AP3429+AK3429*AO3429)</f>
        <v>0</v>
      </c>
      <c r="AV3429" s="8"/>
      <c r="AW3429" s="29">
        <v>0</v>
      </c>
      <c r="AX3429" s="33">
        <f t="shared" ref="AX3429" si="33098">IF(0=(1-$AX$8*$AY$8*$B3426^2),10^14,$B3426*$AX$8/(1-$AX$8*$AY$8*$B3426^2))</f>
        <v>-9.3725213499413082E-2</v>
      </c>
      <c r="AY3429" s="31">
        <v>1</v>
      </c>
      <c r="AZ3429" s="32">
        <v>0</v>
      </c>
      <c r="BB3429" s="29">
        <f t="shared" ref="BB3429" si="33099">AR3429*AW3426+AT3429*AW3429-AS3429*AX3426-AU3429*AX3429</f>
        <v>0</v>
      </c>
      <c r="BC3429" s="33">
        <f t="shared" ref="BC3429" si="33100">(AR3429*AX3426+AS3429*AW3426+AT3429*AX3429+AU3429*AW3429)</f>
        <v>-0.32301869175092657</v>
      </c>
      <c r="BD3429" s="31">
        <f t="shared" ref="BD3429" si="33101">AR3429*AY3426+AT3429*AY3429-AS3429*AZ3426-AU3429*AZ3429</f>
        <v>0.95264507147062205</v>
      </c>
      <c r="BE3429" s="32">
        <f t="shared" ref="BE3429" si="33102">(AR3429*AZ3426+AS3429*AY3426+AT3429*AZ3429+AU3429*AY3429)</f>
        <v>0</v>
      </c>
      <c r="BF3429" s="8"/>
      <c r="BG3429" s="29">
        <v>0</v>
      </c>
      <c r="BH3429" s="33">
        <v>0</v>
      </c>
      <c r="BI3429" s="31">
        <v>1</v>
      </c>
      <c r="BJ3429" s="32">
        <v>0</v>
      </c>
      <c r="BL3429" s="29">
        <f t="shared" ref="BL3429" si="33103">BB3429*BG3426+BD3429*BG3429-BC3429*BH3426-BE3429*BH3429</f>
        <v>0</v>
      </c>
      <c r="BM3429" s="33">
        <f t="shared" ref="BM3429" si="33104">(BB3429*BH3426+BC3429*BG3426+BD3429*BH3429+BE3429*BG3429)</f>
        <v>-0.32301869175092657</v>
      </c>
      <c r="BN3429" s="31">
        <f t="shared" ref="BN3429" si="33105">BB3429*BI3426+BD3429*BI3429-BC3429*BJ3426-BE3429*BJ3429</f>
        <v>0.9385020627508307</v>
      </c>
      <c r="BO3429" s="32">
        <f t="shared" ref="BO3429" si="33106">(BB3429*BJ3426+BC3429*BI3426+BD3429*BJ3429+BE3429*BI3429)</f>
        <v>0</v>
      </c>
      <c r="BP3429" s="8"/>
      <c r="BQ3429" s="19">
        <f t="shared" ref="BQ3429:BQ3492" si="33107">1/$BR$8</f>
        <v>1</v>
      </c>
      <c r="BR3429" s="47">
        <v>0</v>
      </c>
      <c r="BS3429" s="48">
        <v>1</v>
      </c>
      <c r="BT3429" s="49">
        <v>0</v>
      </c>
      <c r="BV3429" s="29">
        <f t="shared" ref="BV3429" si="33108">BL3429*BQ3426+BN3429*BQ3429-BM3429*BR3426-BO3429*BR3429</f>
        <v>0.9385020627508307</v>
      </c>
      <c r="BW3429" s="33">
        <f t="shared" ref="BW3429" si="33109">(BL3429*BR3426+BM3429*BQ3426+BN3429*BR3429+BO3429*BQ3429)</f>
        <v>-0.32301869175092657</v>
      </c>
      <c r="BX3429" s="31">
        <f t="shared" ref="BX3429" si="33110">BL3429*BS3426+BN3429*BS3429-BM3429*BT3426-BO3429*BT3429</f>
        <v>0.9385020627508307</v>
      </c>
      <c r="BY3429" s="32">
        <f t="shared" ref="BY3429" si="33111">(BL3429*BT3426+BM3429*BS3426+BN3429*BT3429+BO3429*BS3429)</f>
        <v>0</v>
      </c>
      <c r="CA3429" s="50">
        <f t="shared" ref="CA3429" si="33112">(180/PI())*ATAN(-1*(BW3426+BW3429)/(BV3426+BV3429))</f>
        <v>20.239723204434654</v>
      </c>
      <c r="CC3429" s="137">
        <f t="shared" ref="CC3429" si="33113">20*LOG(((1-(10^(CA3426/20)^2)*(1-((1-CC3426)/(1+CC3426))^2))^0.5))</f>
        <v>-32.269279000622852</v>
      </c>
      <c r="CD3429" s="9"/>
      <c r="CE3429" s="38"/>
      <c r="CF3429" s="38"/>
      <c r="CG3429" s="38"/>
      <c r="CH3429" s="38"/>
    </row>
    <row r="3430" spans="2:91" ht="18.600000000000001" customHeight="1">
      <c r="CC3430" s="42"/>
    </row>
    <row r="3431" spans="2:91" ht="18.600000000000001" customHeight="1" thickBot="1">
      <c r="E3431" s="22" t="s">
        <v>4</v>
      </c>
      <c r="J3431" s="22" t="s">
        <v>5</v>
      </c>
      <c r="O3431" s="22" t="s">
        <v>6</v>
      </c>
      <c r="T3431" s="22" t="s">
        <v>7</v>
      </c>
      <c r="Y3431" s="22" t="s">
        <v>8</v>
      </c>
      <c r="AD3431" s="22" t="s">
        <v>65</v>
      </c>
      <c r="AI3431" s="22" t="s">
        <v>9</v>
      </c>
      <c r="AN3431" s="22" t="s">
        <v>66</v>
      </c>
      <c r="AS3431" s="22" t="s">
        <v>51</v>
      </c>
      <c r="AX3431" s="22" t="s">
        <v>67</v>
      </c>
      <c r="BC3431" s="22" t="s">
        <v>52</v>
      </c>
      <c r="BH3431" s="22" t="s">
        <v>68</v>
      </c>
      <c r="BM3431" s="22" t="s">
        <v>63</v>
      </c>
      <c r="BQ3431" s="23" t="s">
        <v>69</v>
      </c>
      <c r="BR3431" s="23"/>
      <c r="BS3431" s="24"/>
      <c r="BT3431" s="24"/>
      <c r="BU3431" s="24"/>
      <c r="BW3431" s="22" t="s">
        <v>64</v>
      </c>
    </row>
    <row r="3432" spans="2:91" ht="18.600000000000001" customHeight="1" thickBot="1">
      <c r="D3432" s="249" t="s">
        <v>103</v>
      </c>
      <c r="E3432" s="250"/>
      <c r="F3432" s="251" t="s">
        <v>104</v>
      </c>
      <c r="G3432" s="252"/>
      <c r="H3432" s="229"/>
      <c r="I3432" s="253" t="s">
        <v>11</v>
      </c>
      <c r="J3432" s="254"/>
      <c r="K3432" s="255" t="s">
        <v>12</v>
      </c>
      <c r="L3432" s="256"/>
      <c r="M3432" s="24"/>
      <c r="N3432" s="253" t="s">
        <v>105</v>
      </c>
      <c r="O3432" s="254"/>
      <c r="P3432" s="255" t="s">
        <v>106</v>
      </c>
      <c r="Q3432" s="256"/>
      <c r="R3432" s="24"/>
      <c r="S3432" s="249" t="s">
        <v>107</v>
      </c>
      <c r="T3432" s="250"/>
      <c r="U3432" s="251" t="s">
        <v>108</v>
      </c>
      <c r="V3432" s="252"/>
      <c r="W3432" s="8"/>
      <c r="X3432" s="253" t="s">
        <v>109</v>
      </c>
      <c r="Y3432" s="254"/>
      <c r="Z3432" s="255" t="s">
        <v>110</v>
      </c>
      <c r="AA3432" s="256"/>
      <c r="AB3432" s="8"/>
      <c r="AC3432" s="253" t="s">
        <v>111</v>
      </c>
      <c r="AD3432" s="254"/>
      <c r="AE3432" s="255" t="s">
        <v>14</v>
      </c>
      <c r="AF3432" s="256"/>
      <c r="AG3432" s="8"/>
      <c r="AH3432" s="253" t="s">
        <v>112</v>
      </c>
      <c r="AI3432" s="254"/>
      <c r="AJ3432" s="255" t="s">
        <v>113</v>
      </c>
      <c r="AK3432" s="256"/>
      <c r="AL3432" s="8"/>
      <c r="AM3432" s="249" t="s">
        <v>114</v>
      </c>
      <c r="AN3432" s="250"/>
      <c r="AO3432" s="251" t="s">
        <v>115</v>
      </c>
      <c r="AP3432" s="252"/>
      <c r="AQ3432" s="24"/>
      <c r="AR3432" s="253" t="s">
        <v>116</v>
      </c>
      <c r="AS3432" s="254"/>
      <c r="AT3432" s="255" t="s">
        <v>13</v>
      </c>
      <c r="AU3432" s="256"/>
      <c r="AV3432" s="4"/>
      <c r="AW3432" s="253" t="s">
        <v>117</v>
      </c>
      <c r="AX3432" s="254"/>
      <c r="AY3432" s="255" t="s">
        <v>118</v>
      </c>
      <c r="AZ3432" s="256"/>
      <c r="BA3432" s="8"/>
      <c r="BB3432" s="253" t="s">
        <v>119</v>
      </c>
      <c r="BC3432" s="254"/>
      <c r="BD3432" s="255" t="s">
        <v>120</v>
      </c>
      <c r="BE3432" s="256"/>
      <c r="BF3432" s="4"/>
      <c r="BG3432" s="249" t="s">
        <v>121</v>
      </c>
      <c r="BH3432" s="250"/>
      <c r="BI3432" s="251" t="s">
        <v>122</v>
      </c>
      <c r="BJ3432" s="252"/>
      <c r="BK3432" s="4"/>
      <c r="BL3432" s="253" t="s">
        <v>123</v>
      </c>
      <c r="BM3432" s="254"/>
      <c r="BN3432" s="255" t="s">
        <v>124</v>
      </c>
      <c r="BO3432" s="256"/>
      <c r="BP3432" s="4"/>
      <c r="BQ3432" s="253" t="s">
        <v>125</v>
      </c>
      <c r="BR3432" s="254"/>
      <c r="BS3432" s="255" t="s">
        <v>126</v>
      </c>
      <c r="BT3432" s="256"/>
      <c r="BU3432" s="8"/>
      <c r="BV3432" s="253" t="s">
        <v>127</v>
      </c>
      <c r="BW3432" s="254"/>
      <c r="BX3432" s="255" t="s">
        <v>128</v>
      </c>
      <c r="BY3432" s="256"/>
      <c r="CA3432" s="27" t="s">
        <v>15</v>
      </c>
      <c r="CC3432" s="133" t="s">
        <v>70</v>
      </c>
      <c r="CD3432" s="9"/>
      <c r="CE3432" s="38"/>
      <c r="CF3432" s="38"/>
      <c r="CG3432" s="38"/>
      <c r="CH3432" s="38"/>
    </row>
    <row r="3433" spans="2:91" ht="18.600000000000001" customHeight="1" thickTop="1" thickBot="1">
      <c r="B3433" s="129">
        <v>9.3200000000000092</v>
      </c>
      <c r="D3433" s="29">
        <v>1</v>
      </c>
      <c r="E3433" s="30">
        <v>0</v>
      </c>
      <c r="F3433" s="31">
        <v>0</v>
      </c>
      <c r="G3433" s="32">
        <f t="shared" ref="G3433:G3496" si="33114">-1/($E$8*$B3433)</f>
        <v>-7.0727467811158726E-2</v>
      </c>
      <c r="I3433" s="29">
        <v>1</v>
      </c>
      <c r="J3433" s="33">
        <v>0</v>
      </c>
      <c r="K3433" s="31">
        <v>0</v>
      </c>
      <c r="L3433" s="32">
        <v>0</v>
      </c>
      <c r="N3433" s="29">
        <f t="shared" ref="N3433" si="33115">D3433*I3433+F3433*I3436-E3433*J3433-G3433*J3436</f>
        <v>0.99064565963630036</v>
      </c>
      <c r="O3433" s="33">
        <f t="shared" ref="O3433" si="33116">(D3433*J3433+E3433*I3433+F3433*J3436+G3433*I3436)</f>
        <v>0</v>
      </c>
      <c r="P3433" s="31">
        <f t="shared" ref="P3433" si="33117">D3433*K3433+F3433*K3436-E3433*L3433-G3433*L3436</f>
        <v>0</v>
      </c>
      <c r="Q3433" s="32">
        <f t="shared" ref="Q3433" si="33118">(D3433*L3433+E3433*K3433+F3433*L3436+G3433*K3436)</f>
        <v>-7.0727467811158726E-2</v>
      </c>
      <c r="S3433" s="29">
        <v>1</v>
      </c>
      <c r="T3433" s="30">
        <v>0</v>
      </c>
      <c r="U3433" s="31">
        <v>0</v>
      </c>
      <c r="V3433" s="32">
        <f t="shared" ref="V3433:V3496" si="33119">-1/($T$8*$B3433)</f>
        <v>-0.13740021459227453</v>
      </c>
      <c r="X3433" s="29">
        <f t="shared" ref="X3433" si="33120">N3433*S3433+P3433*S3436-O3433*T3433-Q3433*T3436</f>
        <v>0.99064565963630036</v>
      </c>
      <c r="Y3433" s="33">
        <f t="shared" ref="Y3433" si="33121">(N3433*T3433+O3433*S3433+P3433*T3436+Q3433*S3436)</f>
        <v>0</v>
      </c>
      <c r="Z3433" s="31">
        <f t="shared" ref="Z3433" si="33122">N3433*U3433+P3433*U3436-O3433*V3433-Q3433*V3436</f>
        <v>0</v>
      </c>
      <c r="AA3433" s="32">
        <f t="shared" ref="AA3433" si="33123">(N3433*V3433+O3433*U3433+P3433*V3436+Q3433*U3436)</f>
        <v>-0.20684239403009175</v>
      </c>
      <c r="AB3433" s="8"/>
      <c r="AC3433" s="29">
        <v>1</v>
      </c>
      <c r="AD3433" s="33">
        <v>0</v>
      </c>
      <c r="AE3433" s="31">
        <v>0</v>
      </c>
      <c r="AF3433" s="32">
        <v>0</v>
      </c>
      <c r="AH3433" s="29">
        <f t="shared" ref="AH3433" si="33124">X3433*AC3433+Z3433*AC3436-Y3433*AD3433-AA3433*AD3436</f>
        <v>0.969373071202703</v>
      </c>
      <c r="AI3433" s="33">
        <f t="shared" ref="AI3433" si="33125">(X3433*AD3433+Y3433*AC3433+Z3433*AD3436+AA3433*AC3436)</f>
        <v>0</v>
      </c>
      <c r="AJ3433" s="31">
        <f t="shared" ref="AJ3433" si="33126">X3433*AE3433+Z3433*AE3436-Y3433*AF3433-AA3433*AF3436</f>
        <v>0</v>
      </c>
      <c r="AK3433" s="32">
        <f t="shared" ref="AK3433" si="33127">(X3433*AF3433+Y3433*AE3433+Z3433*AF3436+AA3433*AE3436)</f>
        <v>-0.20684239403009175</v>
      </c>
      <c r="AL3433" s="8"/>
      <c r="AM3433" s="29">
        <v>1</v>
      </c>
      <c r="AN3433" s="30">
        <v>0</v>
      </c>
      <c r="AO3433" s="31">
        <v>0</v>
      </c>
      <c r="AP3433" s="32">
        <f t="shared" ref="AP3433:AP3496" si="33128">-1/($AN$8*$B3433)</f>
        <v>-0.12425214592274664</v>
      </c>
      <c r="AR3433" s="29">
        <f t="shared" ref="AR3433" si="33129">AH3433*AM3433+AJ3433*AM3436-AI3433*AN3433-AK3433*AN3436</f>
        <v>0.969373071202703</v>
      </c>
      <c r="AS3433" s="33">
        <f t="shared" ref="AS3433" si="33130">(AH3433*AN3433+AI3433*AM3433+AJ3433*AN3436+AK3433*AM3436)</f>
        <v>0</v>
      </c>
      <c r="AT3433" s="31">
        <f t="shared" ref="AT3433" si="33131">AH3433*AO3433+AJ3433*AO3436-AI3433*AP3433-AK3433*AP3436</f>
        <v>0</v>
      </c>
      <c r="AU3433" s="32">
        <f t="shared" ref="AU3433" si="33132">(AH3433*AP3433+AI3433*AO3433+AJ3433*AP3436+AK3433*AO3436)</f>
        <v>-0.32728907832675108</v>
      </c>
      <c r="AV3433" s="8"/>
      <c r="AW3433" s="29">
        <v>1</v>
      </c>
      <c r="AX3433" s="33">
        <v>0</v>
      </c>
      <c r="AY3433" s="31">
        <v>0</v>
      </c>
      <c r="AZ3433" s="32">
        <v>0</v>
      </c>
      <c r="BB3433" s="29">
        <f t="shared" ref="BB3433" si="33133">AR3433*AW3433+AT3433*AW3436-AS3433*AX3433-AU3433*AX3436</f>
        <v>0.93876429521182914</v>
      </c>
      <c r="BC3433" s="33">
        <f t="shared" ref="BC3433" si="33134">(AR3433*AX3433+AS3433*AW3433+AT3433*AX3436+AU3433*AW3436)</f>
        <v>0</v>
      </c>
      <c r="BD3433" s="31">
        <f t="shared" ref="BD3433" si="33135">AR3433*AY3433+AT3433*AY3436-AS3433*AZ3433-AU3433*AZ3436</f>
        <v>0</v>
      </c>
      <c r="BE3433" s="32">
        <f t="shared" ref="BE3433" si="33136">(AR3433*AZ3433+AS3433*AY3433+AT3433*AZ3436+AU3433*AY3436)</f>
        <v>-0.32728907832675108</v>
      </c>
      <c r="BF3433" s="8"/>
      <c r="BG3433" s="29">
        <v>1</v>
      </c>
      <c r="BH3433" s="30">
        <v>0</v>
      </c>
      <c r="BI3433" s="31">
        <v>0</v>
      </c>
      <c r="BJ3433" s="32">
        <f t="shared" ref="BJ3433:BJ3496" si="33137">-1/($BH$8*$B3433)</f>
        <v>-4.3689914163090079E-2</v>
      </c>
      <c r="BL3433" s="29">
        <f t="shared" ref="BL3433" si="33138">BB3433*BG3433+BD3433*BG3436-BC3433*BH3433-BE3433*BH3436</f>
        <v>0.93876429521182914</v>
      </c>
      <c r="BM3433" s="33">
        <f t="shared" ref="BM3433" si="33139">(BB3433*BH3433+BC3433*BG3433+BD3433*BH3436+BE3433*BG3436)</f>
        <v>0</v>
      </c>
      <c r="BN3433" s="31">
        <f t="shared" ref="BN3433" si="33140">BB3433*BI3433+BD3433*BI3436-BC3433*BJ3433-BE3433*BJ3436</f>
        <v>0</v>
      </c>
      <c r="BO3433" s="32">
        <f t="shared" ref="BO3433" si="33141">(BB3433*BJ3433+BC3433*BI3433+BD3433*BJ3436+BE3433*BI3436)</f>
        <v>-0.36830360980392962</v>
      </c>
      <c r="BP3433" s="8"/>
      <c r="BQ3433" s="34">
        <v>1</v>
      </c>
      <c r="BR3433" s="35">
        <v>0</v>
      </c>
      <c r="BS3433" s="11">
        <v>0</v>
      </c>
      <c r="BT3433" s="36">
        <v>0</v>
      </c>
      <c r="BV3433" s="29">
        <f t="shared" ref="BV3433" si="33142">BL3433*BQ3433+BN3433*BQ3436-BM3433*BR3433-BO3433*BR3436</f>
        <v>0.93876429521182914</v>
      </c>
      <c r="BW3433" s="33">
        <f t="shared" ref="BW3433" si="33143">(BL3433*BR3433+BM3433*BQ3433+BN3433*BR3436+BO3433*BQ3436)</f>
        <v>-0.36830360980392962</v>
      </c>
      <c r="BX3433" s="31">
        <f t="shared" ref="BX3433" si="33144">BL3433*BS3433+BN3433*BS3436-BM3433*BT3433-BO3433*BT3436</f>
        <v>0</v>
      </c>
      <c r="BY3433" s="32">
        <f t="shared" ref="BY3433" si="33145">(BL3433*BT3433+BM3433*BS3433+BN3433*BT3436+BO3433*BS3436)</f>
        <v>-0.36830360980392962</v>
      </c>
      <c r="CA3433" s="37">
        <f t="shared" ref="CA3433" si="33146">20*LOG(((1+$BR$8)/$BR$8)/((BV3433+BV3436)^2+(BW3433+BW3436)^2)^0.5)</f>
        <v>-2.2924998056548375E-3</v>
      </c>
      <c r="CC3433" s="134">
        <f t="shared" ref="CC3433" si="33147">((BV3433^2+BW3433^2)^0.5)/((BV3436^2+BW3436^2)^0.5)</f>
        <v>1.0159808740154186</v>
      </c>
      <c r="CD3433" s="9"/>
      <c r="CE3433" s="38"/>
      <c r="CF3433" s="38"/>
      <c r="CG3433" s="38"/>
      <c r="CH3433" s="38"/>
      <c r="CM3433" s="129">
        <v>9.3000000000000096</v>
      </c>
    </row>
    <row r="3434" spans="2:91" ht="18.600000000000001" customHeight="1" thickBot="1">
      <c r="D3434" s="39"/>
      <c r="G3434" s="40"/>
      <c r="I3434" s="39"/>
      <c r="L3434" s="40"/>
      <c r="N3434" s="39"/>
      <c r="Q3434" s="40"/>
      <c r="S3434" s="39"/>
      <c r="V3434" s="40"/>
      <c r="X3434" s="39"/>
      <c r="AA3434" s="40"/>
      <c r="AC3434" s="39"/>
      <c r="AF3434" s="40"/>
      <c r="AH3434" s="39"/>
      <c r="AK3434" s="40"/>
      <c r="AM3434" s="39"/>
      <c r="AP3434" s="40"/>
      <c r="AR3434" s="39"/>
      <c r="AU3434" s="40"/>
      <c r="AW3434" s="39"/>
      <c r="AZ3434" s="40"/>
      <c r="BB3434" s="39"/>
      <c r="BE3434" s="40"/>
      <c r="BG3434" s="39"/>
      <c r="BJ3434" s="40"/>
      <c r="BL3434" s="39"/>
      <c r="BO3434" s="40"/>
      <c r="BQ3434" s="34"/>
      <c r="BR3434" s="11"/>
      <c r="BS3434" s="11"/>
      <c r="BT3434" s="41"/>
      <c r="BV3434" s="39"/>
      <c r="BY3434" s="40"/>
      <c r="CC3434" s="135"/>
      <c r="CD3434" s="9"/>
      <c r="CE3434" s="38"/>
      <c r="CF3434" s="38"/>
      <c r="CG3434" s="38"/>
      <c r="CH3434" s="38"/>
    </row>
    <row r="3435" spans="2:91" ht="18.600000000000001" customHeight="1" thickBot="1">
      <c r="D3435" s="258" t="s">
        <v>129</v>
      </c>
      <c r="E3435" s="259"/>
      <c r="F3435" s="260" t="s">
        <v>130</v>
      </c>
      <c r="G3435" s="261"/>
      <c r="H3435" s="229"/>
      <c r="I3435" s="258" t="s">
        <v>131</v>
      </c>
      <c r="J3435" s="259"/>
      <c r="K3435" s="260" t="s">
        <v>132</v>
      </c>
      <c r="L3435" s="261"/>
      <c r="N3435" s="253" t="s">
        <v>133</v>
      </c>
      <c r="O3435" s="254"/>
      <c r="P3435" s="255" t="s">
        <v>134</v>
      </c>
      <c r="Q3435" s="256"/>
      <c r="S3435" s="258" t="s">
        <v>135</v>
      </c>
      <c r="T3435" s="259"/>
      <c r="U3435" s="260" t="s">
        <v>136</v>
      </c>
      <c r="V3435" s="261"/>
      <c r="W3435" s="8"/>
      <c r="X3435" s="253" t="s">
        <v>137</v>
      </c>
      <c r="Y3435" s="254"/>
      <c r="Z3435" s="255" t="s">
        <v>138</v>
      </c>
      <c r="AA3435" s="256"/>
      <c r="AB3435" s="8"/>
      <c r="AC3435" s="258" t="s">
        <v>139</v>
      </c>
      <c r="AD3435" s="259"/>
      <c r="AE3435" s="260" t="s">
        <v>140</v>
      </c>
      <c r="AF3435" s="261"/>
      <c r="AG3435" s="8"/>
      <c r="AH3435" s="253" t="s">
        <v>141</v>
      </c>
      <c r="AI3435" s="254"/>
      <c r="AJ3435" s="255" t="s">
        <v>142</v>
      </c>
      <c r="AK3435" s="256"/>
      <c r="AL3435" s="8"/>
      <c r="AM3435" s="258" t="s">
        <v>143</v>
      </c>
      <c r="AN3435" s="259"/>
      <c r="AO3435" s="260" t="s">
        <v>144</v>
      </c>
      <c r="AP3435" s="261"/>
      <c r="AR3435" s="253" t="s">
        <v>145</v>
      </c>
      <c r="AS3435" s="254"/>
      <c r="AT3435" s="255" t="s">
        <v>146</v>
      </c>
      <c r="AU3435" s="256"/>
      <c r="AV3435" s="4"/>
      <c r="AW3435" s="258" t="s">
        <v>147</v>
      </c>
      <c r="AX3435" s="259"/>
      <c r="AY3435" s="260" t="s">
        <v>148</v>
      </c>
      <c r="AZ3435" s="261"/>
      <c r="BA3435" s="8"/>
      <c r="BB3435" s="253" t="s">
        <v>149</v>
      </c>
      <c r="BC3435" s="254"/>
      <c r="BD3435" s="255" t="s">
        <v>150</v>
      </c>
      <c r="BE3435" s="256"/>
      <c r="BF3435" s="4"/>
      <c r="BG3435" s="258" t="s">
        <v>151</v>
      </c>
      <c r="BH3435" s="259"/>
      <c r="BI3435" s="260" t="s">
        <v>152</v>
      </c>
      <c r="BJ3435" s="261"/>
      <c r="BK3435" s="4"/>
      <c r="BL3435" s="253" t="s">
        <v>153</v>
      </c>
      <c r="BM3435" s="254"/>
      <c r="BN3435" s="255" t="s">
        <v>154</v>
      </c>
      <c r="BO3435" s="256"/>
      <c r="BP3435" s="4"/>
      <c r="BQ3435" s="258" t="s">
        <v>155</v>
      </c>
      <c r="BR3435" s="259"/>
      <c r="BS3435" s="260" t="s">
        <v>156</v>
      </c>
      <c r="BT3435" s="261"/>
      <c r="BU3435" s="8"/>
      <c r="BV3435" s="253" t="s">
        <v>157</v>
      </c>
      <c r="BW3435" s="254"/>
      <c r="BX3435" s="255" t="s">
        <v>158</v>
      </c>
      <c r="BY3435" s="256"/>
      <c r="CA3435" s="46" t="s">
        <v>16</v>
      </c>
      <c r="CC3435" s="136" t="s">
        <v>71</v>
      </c>
      <c r="CD3435" s="9"/>
      <c r="CE3435" s="38"/>
      <c r="CF3435" s="38"/>
      <c r="CG3435" s="38"/>
      <c r="CH3435" s="38"/>
    </row>
    <row r="3436" spans="2:91" ht="18.600000000000001" customHeight="1" thickTop="1" thickBot="1">
      <c r="D3436" s="29">
        <v>0</v>
      </c>
      <c r="E3436" s="33">
        <v>0</v>
      </c>
      <c r="F3436" s="31">
        <v>1</v>
      </c>
      <c r="G3436" s="32">
        <v>0</v>
      </c>
      <c r="I3436" s="29">
        <v>0</v>
      </c>
      <c r="J3436" s="33">
        <f t="shared" ref="J3436" si="33148">IF(0=(1-$J$8*$K$8*$B3433^2),10^14,$B3433*$J$8/(1-$J$8*$K$8*$B3433^2))</f>
        <v>-0.1322589462509185</v>
      </c>
      <c r="K3436" s="31">
        <v>1</v>
      </c>
      <c r="L3436" s="32">
        <v>0</v>
      </c>
      <c r="N3436" s="29">
        <f t="shared" ref="N3436" si="33149">D3436*I3433+F3436*I3436-E3436*J3433-G3436*J3436</f>
        <v>0</v>
      </c>
      <c r="O3436" s="33">
        <f t="shared" ref="O3436" si="33150">(D3436*J3433+E3436*I3433+F3436*J3436+G3436*I3436)</f>
        <v>-0.1322589462509185</v>
      </c>
      <c r="P3436" s="31">
        <f t="shared" ref="P3436" si="33151">D3436*K3433+F3436*K3436-E3436*L3433-G3436*L3436</f>
        <v>1</v>
      </c>
      <c r="Q3436" s="32">
        <f t="shared" ref="Q3436" si="33152">(D3436*L3433+E3436*K3433+F3436*L3436+G3436*K3436)</f>
        <v>0</v>
      </c>
      <c r="S3436" s="29">
        <v>0</v>
      </c>
      <c r="T3436" s="33">
        <v>0</v>
      </c>
      <c r="U3436" s="31">
        <v>1</v>
      </c>
      <c r="V3436" s="32">
        <v>0</v>
      </c>
      <c r="X3436" s="29">
        <f t="shared" ref="X3436" si="33153">N3436*S3433+P3436*S3436-O3436*T3433-Q3436*T3436</f>
        <v>0</v>
      </c>
      <c r="Y3436" s="33">
        <f t="shared" ref="Y3436" si="33154">(N3436*T3433+O3436*S3433+P3436*T3436+Q3436*S3436)</f>
        <v>-0.1322589462509185</v>
      </c>
      <c r="Z3436" s="31">
        <f t="shared" ref="Z3436" si="33155">N3436*U3433+P3436*U3436-O3436*V3433-Q3436*V3436</f>
        <v>0.98182759240337569</v>
      </c>
      <c r="AA3436" s="32">
        <f t="shared" ref="AA3436" si="33156">(N3436*V3433+O3436*U3433+P3436*V3436+Q3436*U3436)</f>
        <v>0</v>
      </c>
      <c r="AB3436" s="8"/>
      <c r="AC3436" s="29">
        <v>0</v>
      </c>
      <c r="AD3436" s="33">
        <f t="shared" ref="AD3436" si="33157">IF(0=(1-$AD$8*$AE$8*$B3433^2),10^14,$B3433*$AD$8/(1-$AD$8*$AE$8*$B3433^2))</f>
        <v>-0.1028444315458009</v>
      </c>
      <c r="AE3436" s="31">
        <v>1</v>
      </c>
      <c r="AF3436" s="32">
        <v>0</v>
      </c>
      <c r="AH3436" s="29">
        <f t="shared" ref="AH3436" si="33158">X3436*AC3433+Z3436*AC3436-Y3436*AD3433-AA3436*AD3436</f>
        <v>0</v>
      </c>
      <c r="AI3436" s="33">
        <f t="shared" ref="AI3436" si="33159">(X3436*AD3433+Y3436*AC3433+Z3436*AD3436+AA3436*AC3436)</f>
        <v>-0.23323444686762598</v>
      </c>
      <c r="AJ3436" s="31">
        <f t="shared" ref="AJ3436" si="33160">X3436*AE3433+Z3436*AE3436-Y3436*AF3433-AA3436*AF3436</f>
        <v>0.98182759240337569</v>
      </c>
      <c r="AK3436" s="32">
        <f t="shared" ref="AK3436" si="33161">(X3436*AF3433+Y3436*AE3433+Z3436*AF3436+AA3436*AE3436)</f>
        <v>0</v>
      </c>
      <c r="AL3436" s="8"/>
      <c r="AM3436" s="29">
        <v>0</v>
      </c>
      <c r="AN3436" s="33">
        <v>0</v>
      </c>
      <c r="AO3436" s="31">
        <v>1</v>
      </c>
      <c r="AP3436" s="32">
        <v>0</v>
      </c>
      <c r="AR3436" s="29">
        <f t="shared" ref="AR3436" si="33162">AH3436*AM3433+AJ3436*AM3436-AI3436*AN3433-AK3436*AN3436</f>
        <v>0</v>
      </c>
      <c r="AS3436" s="33">
        <f t="shared" ref="AS3436" si="33163">(AH3436*AN3433+AI3436*AM3433+AJ3436*AN3436+AK3436*AM3436)</f>
        <v>-0.23323444686762598</v>
      </c>
      <c r="AT3436" s="31">
        <f t="shared" ref="AT3436" si="33164">AH3436*AO3433+AJ3436*AO3436-AI3436*AP3433-AK3436*AP3436</f>
        <v>0.95284771187696837</v>
      </c>
      <c r="AU3436" s="32">
        <f t="shared" ref="AU3436" si="33165">(AH3436*AP3433+AI3436*AO3433+AJ3436*AP3436+AK3436*AO3436)</f>
        <v>0</v>
      </c>
      <c r="AV3436" s="8"/>
      <c r="AW3436" s="29">
        <v>0</v>
      </c>
      <c r="AX3436" s="33">
        <f t="shared" ref="AX3436" si="33166">IF(0=(1-$AX$8*$AY$8*$B3433^2),10^14,$B3433*$AX$8/(1-$AX$8*$AY$8*$B3433^2))</f>
        <v>-9.3522143016075074E-2</v>
      </c>
      <c r="AY3436" s="31">
        <v>1</v>
      </c>
      <c r="AZ3436" s="32">
        <v>0</v>
      </c>
      <c r="BB3436" s="29">
        <f t="shared" ref="BB3436" si="33167">AR3436*AW3433+AT3436*AW3436-AS3436*AX3433-AU3436*AX3436</f>
        <v>0</v>
      </c>
      <c r="BC3436" s="33">
        <f t="shared" ref="BC3436" si="33168">(AR3436*AX3433+AS3436*AW3433+AT3436*AX3436+AU3436*AW3436)</f>
        <v>-0.32234680685032369</v>
      </c>
      <c r="BD3436" s="31">
        <f t="shared" ref="BD3436" si="33169">AR3436*AY3433+AT3436*AY3436-AS3436*AZ3433-AU3436*AZ3436</f>
        <v>0.95284771187696837</v>
      </c>
      <c r="BE3436" s="32">
        <f t="shared" ref="BE3436" si="33170">(AR3436*AZ3433+AS3436*AY3433+AT3436*AZ3436+AU3436*AY3436)</f>
        <v>0</v>
      </c>
      <c r="BF3436" s="8"/>
      <c r="BG3436" s="29">
        <v>0</v>
      </c>
      <c r="BH3436" s="33">
        <v>0</v>
      </c>
      <c r="BI3436" s="31">
        <v>1</v>
      </c>
      <c r="BJ3436" s="32">
        <v>0</v>
      </c>
      <c r="BL3436" s="29">
        <f t="shared" ref="BL3436" si="33171">BB3436*BG3433+BD3436*BG3436-BC3436*BH3433-BE3436*BH3436</f>
        <v>0</v>
      </c>
      <c r="BM3436" s="33">
        <f t="shared" ref="BM3436" si="33172">(BB3436*BH3433+BC3436*BG3433+BD3436*BH3436+BE3436*BG3436)</f>
        <v>-0.32234680685032369</v>
      </c>
      <c r="BN3436" s="31">
        <f t="shared" ref="BN3436" si="33173">BB3436*BI3433+BD3436*BI3436-BC3436*BJ3433-BE3436*BJ3436</f>
        <v>0.93876440755493151</v>
      </c>
      <c r="BO3436" s="32">
        <f t="shared" ref="BO3436" si="33174">(BB3436*BJ3433+BC3436*BI3433+BD3436*BJ3436+BE3436*BI3436)</f>
        <v>0</v>
      </c>
      <c r="BP3436" s="8"/>
      <c r="BQ3436" s="19">
        <f t="shared" ref="BQ3436:BQ3499" si="33175">1/$BR$8</f>
        <v>1</v>
      </c>
      <c r="BR3436" s="47">
        <v>0</v>
      </c>
      <c r="BS3436" s="48">
        <v>1</v>
      </c>
      <c r="BT3436" s="49">
        <v>0</v>
      </c>
      <c r="BV3436" s="29">
        <f t="shared" ref="BV3436" si="33176">BL3436*BQ3433+BN3436*BQ3436-BM3436*BR3433-BO3436*BR3436</f>
        <v>0.93876440755493151</v>
      </c>
      <c r="BW3436" s="33">
        <f t="shared" ref="BW3436" si="33177">(BL3436*BR3433+BM3436*BQ3433+BN3436*BR3436+BO3436*BQ3436)</f>
        <v>-0.32234680685032369</v>
      </c>
      <c r="BX3436" s="31">
        <f t="shared" ref="BX3436" si="33178">BL3436*BS3433+BN3436*BS3436-BM3436*BT3433-BO3436*BT3436</f>
        <v>0.93876440755493151</v>
      </c>
      <c r="BY3436" s="32">
        <f t="shared" ref="BY3436" si="33179">(BL3436*BT3433+BM3436*BS3433+BN3436*BT3436+BO3436*BS3436)</f>
        <v>0</v>
      </c>
      <c r="CA3436" s="50">
        <f t="shared" ref="CA3436" si="33180">(180/PI())*ATAN(-1*(BW3433+BW3436)/(BV3433+BV3436))</f>
        <v>20.196085369937599</v>
      </c>
      <c r="CC3436" s="137">
        <f t="shared" ref="CC3436" si="33181">20*LOG(((1-(10^(CA3433/20)^2)*(1-((1-CC3433)/(1+CC3433))^2))^0.5))</f>
        <v>-32.287551074427213</v>
      </c>
      <c r="CD3436" s="9"/>
      <c r="CE3436" s="38"/>
      <c r="CF3436" s="38"/>
      <c r="CG3436" s="38"/>
      <c r="CH3436" s="38"/>
    </row>
    <row r="3437" spans="2:91" ht="18.600000000000001" customHeight="1">
      <c r="CC3437" s="42"/>
    </row>
    <row r="3438" spans="2:91" ht="18.600000000000001" customHeight="1" thickBot="1">
      <c r="E3438" s="22" t="s">
        <v>4</v>
      </c>
      <c r="J3438" s="22" t="s">
        <v>5</v>
      </c>
      <c r="O3438" s="22" t="s">
        <v>6</v>
      </c>
      <c r="T3438" s="22" t="s">
        <v>7</v>
      </c>
      <c r="Y3438" s="22" t="s">
        <v>8</v>
      </c>
      <c r="AD3438" s="22" t="s">
        <v>65</v>
      </c>
      <c r="AI3438" s="22" t="s">
        <v>9</v>
      </c>
      <c r="AN3438" s="22" t="s">
        <v>66</v>
      </c>
      <c r="AS3438" s="22" t="s">
        <v>51</v>
      </c>
      <c r="AX3438" s="22" t="s">
        <v>67</v>
      </c>
      <c r="BC3438" s="22" t="s">
        <v>52</v>
      </c>
      <c r="BH3438" s="22" t="s">
        <v>68</v>
      </c>
      <c r="BM3438" s="22" t="s">
        <v>63</v>
      </c>
      <c r="BQ3438" s="23" t="s">
        <v>69</v>
      </c>
      <c r="BR3438" s="23"/>
      <c r="BS3438" s="24"/>
      <c r="BT3438" s="24"/>
      <c r="BU3438" s="24"/>
      <c r="BW3438" s="22" t="s">
        <v>64</v>
      </c>
    </row>
    <row r="3439" spans="2:91" ht="18.600000000000001" customHeight="1" thickBot="1">
      <c r="D3439" s="249" t="s">
        <v>103</v>
      </c>
      <c r="E3439" s="250"/>
      <c r="F3439" s="251" t="s">
        <v>104</v>
      </c>
      <c r="G3439" s="252"/>
      <c r="H3439" s="229"/>
      <c r="I3439" s="253" t="s">
        <v>11</v>
      </c>
      <c r="J3439" s="254"/>
      <c r="K3439" s="255" t="s">
        <v>12</v>
      </c>
      <c r="L3439" s="256"/>
      <c r="M3439" s="24"/>
      <c r="N3439" s="253" t="s">
        <v>105</v>
      </c>
      <c r="O3439" s="254"/>
      <c r="P3439" s="255" t="s">
        <v>106</v>
      </c>
      <c r="Q3439" s="256"/>
      <c r="R3439" s="24"/>
      <c r="S3439" s="249" t="s">
        <v>107</v>
      </c>
      <c r="T3439" s="250"/>
      <c r="U3439" s="251" t="s">
        <v>108</v>
      </c>
      <c r="V3439" s="252"/>
      <c r="W3439" s="8"/>
      <c r="X3439" s="253" t="s">
        <v>109</v>
      </c>
      <c r="Y3439" s="254"/>
      <c r="Z3439" s="255" t="s">
        <v>110</v>
      </c>
      <c r="AA3439" s="256"/>
      <c r="AB3439" s="8"/>
      <c r="AC3439" s="253" t="s">
        <v>111</v>
      </c>
      <c r="AD3439" s="254"/>
      <c r="AE3439" s="255" t="s">
        <v>14</v>
      </c>
      <c r="AF3439" s="256"/>
      <c r="AG3439" s="8"/>
      <c r="AH3439" s="253" t="s">
        <v>112</v>
      </c>
      <c r="AI3439" s="254"/>
      <c r="AJ3439" s="255" t="s">
        <v>113</v>
      </c>
      <c r="AK3439" s="256"/>
      <c r="AL3439" s="8"/>
      <c r="AM3439" s="249" t="s">
        <v>114</v>
      </c>
      <c r="AN3439" s="250"/>
      <c r="AO3439" s="251" t="s">
        <v>115</v>
      </c>
      <c r="AP3439" s="252"/>
      <c r="AQ3439" s="24"/>
      <c r="AR3439" s="253" t="s">
        <v>116</v>
      </c>
      <c r="AS3439" s="254"/>
      <c r="AT3439" s="255" t="s">
        <v>13</v>
      </c>
      <c r="AU3439" s="256"/>
      <c r="AV3439" s="4"/>
      <c r="AW3439" s="253" t="s">
        <v>117</v>
      </c>
      <c r="AX3439" s="254"/>
      <c r="AY3439" s="255" t="s">
        <v>118</v>
      </c>
      <c r="AZ3439" s="256"/>
      <c r="BA3439" s="8"/>
      <c r="BB3439" s="253" t="s">
        <v>119</v>
      </c>
      <c r="BC3439" s="254"/>
      <c r="BD3439" s="255" t="s">
        <v>120</v>
      </c>
      <c r="BE3439" s="256"/>
      <c r="BF3439" s="4"/>
      <c r="BG3439" s="249" t="s">
        <v>121</v>
      </c>
      <c r="BH3439" s="250"/>
      <c r="BI3439" s="251" t="s">
        <v>122</v>
      </c>
      <c r="BJ3439" s="252"/>
      <c r="BK3439" s="4"/>
      <c r="BL3439" s="253" t="s">
        <v>123</v>
      </c>
      <c r="BM3439" s="254"/>
      <c r="BN3439" s="255" t="s">
        <v>124</v>
      </c>
      <c r="BO3439" s="256"/>
      <c r="BP3439" s="4"/>
      <c r="BQ3439" s="253" t="s">
        <v>125</v>
      </c>
      <c r="BR3439" s="254"/>
      <c r="BS3439" s="255" t="s">
        <v>126</v>
      </c>
      <c r="BT3439" s="256"/>
      <c r="BU3439" s="8"/>
      <c r="BV3439" s="253" t="s">
        <v>127</v>
      </c>
      <c r="BW3439" s="254"/>
      <c r="BX3439" s="255" t="s">
        <v>128</v>
      </c>
      <c r="BY3439" s="256"/>
      <c r="CA3439" s="27" t="s">
        <v>15</v>
      </c>
      <c r="CC3439" s="133" t="s">
        <v>70</v>
      </c>
      <c r="CD3439" s="9"/>
      <c r="CE3439" s="38"/>
      <c r="CF3439" s="38"/>
      <c r="CG3439" s="38"/>
      <c r="CH3439" s="38"/>
    </row>
    <row r="3440" spans="2:91" ht="18.600000000000001" customHeight="1" thickTop="1" thickBot="1">
      <c r="B3440" s="129">
        <v>9.3400000000000105</v>
      </c>
      <c r="D3440" s="29">
        <v>1</v>
      </c>
      <c r="E3440" s="30">
        <v>0</v>
      </c>
      <c r="F3440" s="31">
        <v>0</v>
      </c>
      <c r="G3440" s="32">
        <f t="shared" ref="G3440:G3503" si="33182">-1/($E$8*$B3440)</f>
        <v>-7.0576017130620908E-2</v>
      </c>
      <c r="I3440" s="29">
        <v>1</v>
      </c>
      <c r="J3440" s="33">
        <v>0</v>
      </c>
      <c r="K3440" s="31">
        <v>0</v>
      </c>
      <c r="L3440" s="32">
        <v>0</v>
      </c>
      <c r="N3440" s="29">
        <f t="shared" ref="N3440" si="33183">D3440*I3440+F3440*I3443-E3440*J3440-G3440*J3443</f>
        <v>0.99068574886444749</v>
      </c>
      <c r="O3440" s="33">
        <f t="shared" ref="O3440" si="33184">(D3440*J3440+E3440*I3440+F3440*J3443+G3440*I3443)</f>
        <v>0</v>
      </c>
      <c r="P3440" s="31">
        <f t="shared" ref="P3440" si="33185">D3440*K3440+F3440*K3443-E3440*L3440-G3440*L3443</f>
        <v>0</v>
      </c>
      <c r="Q3440" s="32">
        <f t="shared" ref="Q3440" si="33186">(D3440*L3440+E3440*K3440+F3440*L3443+G3440*K3443)</f>
        <v>-7.0576017130620908E-2</v>
      </c>
      <c r="S3440" s="29">
        <v>1</v>
      </c>
      <c r="T3440" s="30">
        <v>0</v>
      </c>
      <c r="U3440" s="31">
        <v>0</v>
      </c>
      <c r="V3440" s="32">
        <f t="shared" ref="V3440:V3503" si="33187">-1/($T$8*$B3440)</f>
        <v>-0.13710599571734461</v>
      </c>
      <c r="X3440" s="29">
        <f t="shared" ref="X3440" si="33188">N3440*S3440+P3440*S3443-O3440*T3440-Q3440*T3443</f>
        <v>0.99068574886444749</v>
      </c>
      <c r="Y3440" s="33">
        <f t="shared" ref="Y3440" si="33189">(N3440*T3440+O3440*S3440+P3440*T3443+Q3440*S3443)</f>
        <v>0</v>
      </c>
      <c r="Z3440" s="31">
        <f t="shared" ref="Z3440" si="33190">N3440*U3440+P3440*U3443-O3440*V3440-Q3440*V3443</f>
        <v>0</v>
      </c>
      <c r="AA3440" s="32">
        <f t="shared" ref="AA3440" si="33191">(N3440*V3440+O3440*U3440+P3440*V3443+Q3440*U3443)</f>
        <v>-0.20640497317166417</v>
      </c>
      <c r="AB3440" s="8"/>
      <c r="AC3440" s="29">
        <v>1</v>
      </c>
      <c r="AD3440" s="33">
        <v>0</v>
      </c>
      <c r="AE3440" s="31">
        <v>0</v>
      </c>
      <c r="AF3440" s="32">
        <v>0</v>
      </c>
      <c r="AH3440" s="29">
        <f t="shared" ref="AH3440" si="33192">X3440*AC3440+Z3440*AC3443-Y3440*AD3440-AA3440*AD3443</f>
        <v>0.96950419865066462</v>
      </c>
      <c r="AI3440" s="33">
        <f t="shared" ref="AI3440" si="33193">(X3440*AD3440+Y3440*AC3440+Z3440*AD3443+AA3440*AC3443)</f>
        <v>0</v>
      </c>
      <c r="AJ3440" s="31">
        <f t="shared" ref="AJ3440" si="33194">X3440*AE3440+Z3440*AE3443-Y3440*AF3440-AA3440*AF3443</f>
        <v>0</v>
      </c>
      <c r="AK3440" s="32">
        <f t="shared" ref="AK3440" si="33195">(X3440*AF3440+Y3440*AE3440+Z3440*AF3443+AA3440*AE3443)</f>
        <v>-0.20640497317166417</v>
      </c>
      <c r="AL3440" s="8"/>
      <c r="AM3440" s="29">
        <v>1</v>
      </c>
      <c r="AN3440" s="30">
        <v>0</v>
      </c>
      <c r="AO3440" s="31">
        <v>0</v>
      </c>
      <c r="AP3440" s="32">
        <f t="shared" ref="AP3440:AP3503" si="33196">-1/($AN$8*$B3440)</f>
        <v>-0.12398608137044953</v>
      </c>
      <c r="AR3440" s="29">
        <f t="shared" ref="AR3440" si="33197">AH3440*AM3440+AJ3440*AM3443-AI3440*AN3440-AK3440*AN3443</f>
        <v>0.96950419865066462</v>
      </c>
      <c r="AS3440" s="33">
        <f t="shared" ref="AS3440" si="33198">(AH3440*AN3440+AI3440*AM3440+AJ3440*AN3443+AK3440*AM3443)</f>
        <v>0</v>
      </c>
      <c r="AT3440" s="31">
        <f t="shared" ref="AT3440" si="33199">AH3440*AO3440+AJ3440*AO3443-AI3440*AP3440-AK3440*AP3443</f>
        <v>0</v>
      </c>
      <c r="AU3440" s="32">
        <f t="shared" ref="AU3440" si="33200">(AH3440*AP3440+AI3440*AO3440+AJ3440*AP3443+AK3440*AO3443)</f>
        <v>-0.32660999963455795</v>
      </c>
      <c r="AV3440" s="8"/>
      <c r="AW3440" s="29">
        <v>1</v>
      </c>
      <c r="AX3440" s="33">
        <v>0</v>
      </c>
      <c r="AY3440" s="31">
        <v>0</v>
      </c>
      <c r="AZ3440" s="32">
        <v>0</v>
      </c>
      <c r="BB3440" s="29">
        <f t="shared" ref="BB3440" si="33201">AR3440*AW3440+AT3440*AW3443-AS3440*AX3440-AU3440*AX3443</f>
        <v>0.9390249682678482</v>
      </c>
      <c r="BC3440" s="33">
        <f t="shared" ref="BC3440" si="33202">(AR3440*AX3440+AS3440*AW3440+AT3440*AX3443+AU3440*AW3443)</f>
        <v>0</v>
      </c>
      <c r="BD3440" s="31">
        <f t="shared" ref="BD3440" si="33203">AR3440*AY3440+AT3440*AY3443-AS3440*AZ3440-AU3440*AZ3443</f>
        <v>0</v>
      </c>
      <c r="BE3440" s="32">
        <f t="shared" ref="BE3440" si="33204">(AR3440*AZ3440+AS3440*AY3440+AT3440*AZ3443+AU3440*AY3443)</f>
        <v>-0.32660999963455795</v>
      </c>
      <c r="BF3440" s="8"/>
      <c r="BG3440" s="29">
        <v>1</v>
      </c>
      <c r="BH3440" s="30">
        <v>0</v>
      </c>
      <c r="BI3440" s="31">
        <v>0</v>
      </c>
      <c r="BJ3440" s="32">
        <f t="shared" ref="BJ3440:BJ3503" si="33205">-1/($BH$8*$B3440)</f>
        <v>-4.359635974304063E-2</v>
      </c>
      <c r="BL3440" s="29">
        <f t="shared" ref="BL3440" si="33206">BB3440*BG3440+BD3440*BG3443-BC3440*BH3440-BE3440*BH3443</f>
        <v>0.9390249682678482</v>
      </c>
      <c r="BM3440" s="33">
        <f t="shared" ref="BM3440" si="33207">(BB3440*BH3440+BC3440*BG3440+BD3440*BH3443+BE3440*BG3443)</f>
        <v>0</v>
      </c>
      <c r="BN3440" s="31">
        <f t="shared" ref="BN3440" si="33208">BB3440*BI3440+BD3440*BI3443-BC3440*BJ3440-BE3440*BJ3443</f>
        <v>0</v>
      </c>
      <c r="BO3440" s="32">
        <f t="shared" ref="BO3440" si="33209">(BB3440*BJ3440+BC3440*BI3440+BD3440*BJ3443+BE3440*BI3443)</f>
        <v>-0.36754806995886036</v>
      </c>
      <c r="BP3440" s="8"/>
      <c r="BQ3440" s="34">
        <v>1</v>
      </c>
      <c r="BR3440" s="35">
        <v>0</v>
      </c>
      <c r="BS3440" s="11">
        <v>0</v>
      </c>
      <c r="BT3440" s="36">
        <v>0</v>
      </c>
      <c r="BV3440" s="29">
        <f t="shared" ref="BV3440" si="33210">BL3440*BQ3440+BN3440*BQ3443-BM3440*BR3440-BO3440*BR3443</f>
        <v>0.9390249682678482</v>
      </c>
      <c r="BW3440" s="33">
        <f t="shared" ref="BW3440" si="33211">(BL3440*BR3440+BM3440*BQ3440+BN3440*BR3443+BO3440*BQ3443)</f>
        <v>-0.36754806995886036</v>
      </c>
      <c r="BX3440" s="31">
        <f t="shared" ref="BX3440" si="33212">BL3440*BS3440+BN3440*BS3443-BM3440*BT3440-BO3440*BT3443</f>
        <v>0</v>
      </c>
      <c r="BY3440" s="32">
        <f t="shared" ref="BY3440" si="33213">(BL3440*BT3440+BM3440*BS3440+BN3440*BT3443+BO3440*BS3443)</f>
        <v>-0.36754806995886036</v>
      </c>
      <c r="CA3440" s="37">
        <f t="shared" ref="CA3440" si="33214">20*LOG(((1+$BR$8)/$BR$8)/((BV3440+BV3443)^2+(BW3440+BW3443)^2)^0.5)</f>
        <v>-2.2838907216319762E-3</v>
      </c>
      <c r="CC3440" s="134">
        <f t="shared" ref="CC3440" si="33215">((BV3440^2+BW3440^2)^0.5)/((BV3443^2+BW3443^2)^0.5)</f>
        <v>1.0159174822548154</v>
      </c>
      <c r="CD3440" s="9"/>
      <c r="CE3440" s="38"/>
      <c r="CF3440" s="38"/>
      <c r="CG3440" s="38"/>
      <c r="CH3440" s="38"/>
      <c r="CM3440" s="129">
        <v>9.3200000000000092</v>
      </c>
    </row>
    <row r="3441" spans="2:91" ht="18.600000000000001" customHeight="1" thickBot="1">
      <c r="D3441" s="39"/>
      <c r="G3441" s="40"/>
      <c r="I3441" s="39"/>
      <c r="L3441" s="40"/>
      <c r="N3441" s="39"/>
      <c r="Q3441" s="40"/>
      <c r="S3441" s="39"/>
      <c r="V3441" s="40"/>
      <c r="X3441" s="39"/>
      <c r="AA3441" s="40"/>
      <c r="AC3441" s="39"/>
      <c r="AF3441" s="40"/>
      <c r="AH3441" s="39"/>
      <c r="AK3441" s="40"/>
      <c r="AM3441" s="39"/>
      <c r="AP3441" s="40"/>
      <c r="AR3441" s="39"/>
      <c r="AU3441" s="40"/>
      <c r="AW3441" s="39"/>
      <c r="AZ3441" s="40"/>
      <c r="BB3441" s="39"/>
      <c r="BE3441" s="40"/>
      <c r="BG3441" s="39"/>
      <c r="BJ3441" s="40"/>
      <c r="BL3441" s="39"/>
      <c r="BO3441" s="40"/>
      <c r="BQ3441" s="34"/>
      <c r="BR3441" s="11"/>
      <c r="BS3441" s="11"/>
      <c r="BT3441" s="41"/>
      <c r="BV3441" s="39"/>
      <c r="BY3441" s="40"/>
      <c r="CC3441" s="135"/>
      <c r="CD3441" s="9"/>
      <c r="CE3441" s="38"/>
      <c r="CF3441" s="38"/>
      <c r="CG3441" s="38"/>
      <c r="CH3441" s="38"/>
    </row>
    <row r="3442" spans="2:91" ht="18.600000000000001" customHeight="1" thickBot="1">
      <c r="D3442" s="258" t="s">
        <v>129</v>
      </c>
      <c r="E3442" s="259"/>
      <c r="F3442" s="260" t="s">
        <v>130</v>
      </c>
      <c r="G3442" s="261"/>
      <c r="H3442" s="229"/>
      <c r="I3442" s="258" t="s">
        <v>131</v>
      </c>
      <c r="J3442" s="259"/>
      <c r="K3442" s="260" t="s">
        <v>132</v>
      </c>
      <c r="L3442" s="261"/>
      <c r="N3442" s="253" t="s">
        <v>133</v>
      </c>
      <c r="O3442" s="254"/>
      <c r="P3442" s="255" t="s">
        <v>134</v>
      </c>
      <c r="Q3442" s="256"/>
      <c r="S3442" s="258" t="s">
        <v>135</v>
      </c>
      <c r="T3442" s="259"/>
      <c r="U3442" s="260" t="s">
        <v>136</v>
      </c>
      <c r="V3442" s="261"/>
      <c r="W3442" s="8"/>
      <c r="X3442" s="253" t="s">
        <v>137</v>
      </c>
      <c r="Y3442" s="254"/>
      <c r="Z3442" s="255" t="s">
        <v>138</v>
      </c>
      <c r="AA3442" s="256"/>
      <c r="AB3442" s="8"/>
      <c r="AC3442" s="258" t="s">
        <v>139</v>
      </c>
      <c r="AD3442" s="259"/>
      <c r="AE3442" s="260" t="s">
        <v>140</v>
      </c>
      <c r="AF3442" s="261"/>
      <c r="AG3442" s="8"/>
      <c r="AH3442" s="253" t="s">
        <v>141</v>
      </c>
      <c r="AI3442" s="254"/>
      <c r="AJ3442" s="255" t="s">
        <v>142</v>
      </c>
      <c r="AK3442" s="256"/>
      <c r="AL3442" s="8"/>
      <c r="AM3442" s="258" t="s">
        <v>143</v>
      </c>
      <c r="AN3442" s="259"/>
      <c r="AO3442" s="260" t="s">
        <v>144</v>
      </c>
      <c r="AP3442" s="261"/>
      <c r="AR3442" s="253" t="s">
        <v>145</v>
      </c>
      <c r="AS3442" s="254"/>
      <c r="AT3442" s="255" t="s">
        <v>146</v>
      </c>
      <c r="AU3442" s="256"/>
      <c r="AV3442" s="4"/>
      <c r="AW3442" s="258" t="s">
        <v>147</v>
      </c>
      <c r="AX3442" s="259"/>
      <c r="AY3442" s="260" t="s">
        <v>148</v>
      </c>
      <c r="AZ3442" s="261"/>
      <c r="BA3442" s="8"/>
      <c r="BB3442" s="253" t="s">
        <v>149</v>
      </c>
      <c r="BC3442" s="254"/>
      <c r="BD3442" s="255" t="s">
        <v>150</v>
      </c>
      <c r="BE3442" s="256"/>
      <c r="BF3442" s="4"/>
      <c r="BG3442" s="258" t="s">
        <v>151</v>
      </c>
      <c r="BH3442" s="259"/>
      <c r="BI3442" s="260" t="s">
        <v>152</v>
      </c>
      <c r="BJ3442" s="261"/>
      <c r="BK3442" s="4"/>
      <c r="BL3442" s="253" t="s">
        <v>153</v>
      </c>
      <c r="BM3442" s="254"/>
      <c r="BN3442" s="255" t="s">
        <v>154</v>
      </c>
      <c r="BO3442" s="256"/>
      <c r="BP3442" s="4"/>
      <c r="BQ3442" s="258" t="s">
        <v>155</v>
      </c>
      <c r="BR3442" s="259"/>
      <c r="BS3442" s="260" t="s">
        <v>156</v>
      </c>
      <c r="BT3442" s="261"/>
      <c r="BU3442" s="8"/>
      <c r="BV3442" s="253" t="s">
        <v>157</v>
      </c>
      <c r="BW3442" s="254"/>
      <c r="BX3442" s="255" t="s">
        <v>158</v>
      </c>
      <c r="BY3442" s="256"/>
      <c r="CA3442" s="46" t="s">
        <v>16</v>
      </c>
      <c r="CC3442" s="136" t="s">
        <v>71</v>
      </c>
      <c r="CD3442" s="9"/>
      <c r="CE3442" s="38"/>
      <c r="CF3442" s="38"/>
      <c r="CG3442" s="38"/>
      <c r="CH3442" s="38"/>
    </row>
    <row r="3443" spans="2:91" ht="18.600000000000001" customHeight="1" thickTop="1" thickBot="1">
      <c r="D3443" s="29">
        <v>0</v>
      </c>
      <c r="E3443" s="33">
        <v>0</v>
      </c>
      <c r="F3443" s="31">
        <v>1</v>
      </c>
      <c r="G3443" s="32">
        <v>0</v>
      </c>
      <c r="I3443" s="29">
        <v>0</v>
      </c>
      <c r="J3443" s="33">
        <f t="shared" ref="J3443" si="33216">IF(0=(1-$J$8*$K$8*$B3440^2),10^14,$B3440*$J$8/(1-$J$8*$K$8*$B3440^2))</f>
        <v>-0.13197473467954252</v>
      </c>
      <c r="K3443" s="31">
        <v>1</v>
      </c>
      <c r="L3443" s="32">
        <v>0</v>
      </c>
      <c r="N3443" s="29">
        <f t="shared" ref="N3443" si="33217">D3443*I3440+F3443*I3443-E3443*J3440-G3443*J3443</f>
        <v>0</v>
      </c>
      <c r="O3443" s="33">
        <f t="shared" ref="O3443" si="33218">(D3443*J3440+E3443*I3440+F3443*J3443+G3443*I3443)</f>
        <v>-0.13197473467954252</v>
      </c>
      <c r="P3443" s="31">
        <f t="shared" ref="P3443" si="33219">D3443*K3440+F3443*K3443-E3443*L3440-G3443*L3443</f>
        <v>1</v>
      </c>
      <c r="Q3443" s="32">
        <f t="shared" ref="Q3443" si="33220">(D3443*L3440+E3443*K3440+F3443*L3443+G3443*K3443)</f>
        <v>0</v>
      </c>
      <c r="S3443" s="29">
        <v>0</v>
      </c>
      <c r="T3443" s="33">
        <v>0</v>
      </c>
      <c r="U3443" s="31">
        <v>1</v>
      </c>
      <c r="V3443" s="32">
        <v>0</v>
      </c>
      <c r="X3443" s="29">
        <f t="shared" ref="X3443" si="33221">N3443*S3440+P3443*S3443-O3443*T3440-Q3443*T3443</f>
        <v>0</v>
      </c>
      <c r="Y3443" s="33">
        <f t="shared" ref="Y3443" si="33222">(N3443*T3440+O3443*S3440+P3443*T3443+Q3443*S3443)</f>
        <v>-0.13197473467954252</v>
      </c>
      <c r="Z3443" s="31">
        <f t="shared" ref="Z3443" si="33223">N3443*U3440+P3443*U3443-O3443*V3440-Q3443*V3443</f>
        <v>0.98190547259222893</v>
      </c>
      <c r="AA3443" s="32">
        <f t="shared" ref="AA3443" si="33224">(N3443*V3440+O3443*U3440+P3443*V3443+Q3443*U3443)</f>
        <v>0</v>
      </c>
      <c r="AB3443" s="8"/>
      <c r="AC3443" s="29">
        <v>0</v>
      </c>
      <c r="AD3443" s="33">
        <f t="shared" ref="AD3443" si="33225">IF(0=(1-$AD$8*$AE$8*$B3440^2),10^14,$B3440*$AD$8/(1-$AD$8*$AE$8*$B3440^2))</f>
        <v>-0.10262131715288907</v>
      </c>
      <c r="AE3443" s="31">
        <v>1</v>
      </c>
      <c r="AF3443" s="32">
        <v>0</v>
      </c>
      <c r="AH3443" s="29">
        <f t="shared" ref="AH3443" si="33226">X3443*AC3440+Z3443*AC3443-Y3443*AD3440-AA3443*AD3443</f>
        <v>0</v>
      </c>
      <c r="AI3443" s="33">
        <f t="shared" ref="AI3443" si="33227">(X3443*AD3440+Y3443*AC3440+Z3443*AD3443+AA3443*AC3443)</f>
        <v>-0.23273916759658708</v>
      </c>
      <c r="AJ3443" s="31">
        <f t="shared" ref="AJ3443" si="33228">X3443*AE3440+Z3443*AE3443-Y3443*AF3440-AA3443*AF3443</f>
        <v>0.98190547259222893</v>
      </c>
      <c r="AK3443" s="32">
        <f t="shared" ref="AK3443" si="33229">(X3443*AF3440+Y3443*AE3440+Z3443*AF3443+AA3443*AE3443)</f>
        <v>0</v>
      </c>
      <c r="AL3443" s="8"/>
      <c r="AM3443" s="29">
        <v>0</v>
      </c>
      <c r="AN3443" s="33">
        <v>0</v>
      </c>
      <c r="AO3443" s="31">
        <v>1</v>
      </c>
      <c r="AP3443" s="32">
        <v>0</v>
      </c>
      <c r="AR3443" s="29">
        <f t="shared" ref="AR3443" si="33230">AH3443*AM3440+AJ3443*AM3443-AI3443*AN3440-AK3443*AN3443</f>
        <v>0</v>
      </c>
      <c r="AS3443" s="33">
        <f t="shared" ref="AS3443" si="33231">(AH3443*AN3440+AI3443*AM3440+AJ3443*AN3443+AK3443*AM3443)</f>
        <v>-0.23273916759658708</v>
      </c>
      <c r="AT3443" s="31">
        <f t="shared" ref="AT3443" si="33232">AH3443*AO3440+AJ3443*AO3443-AI3443*AP3440-AK3443*AP3443</f>
        <v>0.95304905522050776</v>
      </c>
      <c r="AU3443" s="32">
        <f t="shared" ref="AU3443" si="33233">(AH3443*AP3440+AI3443*AO3440+AJ3443*AP3443+AK3443*AO3443)</f>
        <v>0</v>
      </c>
      <c r="AV3443" s="8"/>
      <c r="AW3443" s="29">
        <v>0</v>
      </c>
      <c r="AX3443" s="33">
        <f t="shared" ref="AX3443" si="33234">IF(0=(1-$AX$8*$AY$8*$B3440^2),10^14,$B3440*$AX$8/(1-$AX$8*$AY$8*$B3440^2))</f>
        <v>-9.3319954737820177E-2</v>
      </c>
      <c r="AY3443" s="31">
        <v>1</v>
      </c>
      <c r="AZ3443" s="32">
        <v>0</v>
      </c>
      <c r="BB3443" s="29">
        <f t="shared" ref="BB3443" si="33235">AR3443*AW3440+AT3443*AW3443-AS3443*AX3440-AU3443*AX3443</f>
        <v>0</v>
      </c>
      <c r="BC3443" s="33">
        <f t="shared" ref="BC3443" si="33236">(AR3443*AX3440+AS3443*AW3440+AT3443*AX3443+AU3443*AW3443)</f>
        <v>-0.32167766229268713</v>
      </c>
      <c r="BD3443" s="31">
        <f t="shared" ref="BD3443" si="33237">AR3443*AY3440+AT3443*AY3443-AS3443*AZ3440-AU3443*AZ3443</f>
        <v>0.95304905522050776</v>
      </c>
      <c r="BE3443" s="32">
        <f t="shared" ref="BE3443" si="33238">(AR3443*AZ3440+AS3443*AY3440+AT3443*AZ3443+AU3443*AY3443)</f>
        <v>0</v>
      </c>
      <c r="BF3443" s="8"/>
      <c r="BG3443" s="29">
        <v>0</v>
      </c>
      <c r="BH3443" s="33">
        <v>0</v>
      </c>
      <c r="BI3443" s="31">
        <v>1</v>
      </c>
      <c r="BJ3443" s="32">
        <v>0</v>
      </c>
      <c r="BL3443" s="29">
        <f t="shared" ref="BL3443" si="33239">BB3443*BG3440+BD3443*BG3443-BC3443*BH3440-BE3443*BH3443</f>
        <v>0</v>
      </c>
      <c r="BM3443" s="33">
        <f t="shared" ref="BM3443" si="33240">(BB3443*BH3440+BC3443*BG3440+BD3443*BH3443+BE3443*BG3443)</f>
        <v>-0.32167766229268713</v>
      </c>
      <c r="BN3443" s="31">
        <f t="shared" ref="BN3443" si="33241">BB3443*BI3440+BD3443*BI3443-BC3443*BJ3440-BE3443*BJ3443</f>
        <v>0.93902508013389541</v>
      </c>
      <c r="BO3443" s="32">
        <f t="shared" ref="BO3443" si="33242">(BB3443*BJ3440+BC3443*BI3440+BD3443*BJ3443+BE3443*BI3443)</f>
        <v>0</v>
      </c>
      <c r="BP3443" s="8"/>
      <c r="BQ3443" s="19">
        <f t="shared" ref="BQ3443:BQ3506" si="33243">1/$BR$8</f>
        <v>1</v>
      </c>
      <c r="BR3443" s="47">
        <v>0</v>
      </c>
      <c r="BS3443" s="48">
        <v>1</v>
      </c>
      <c r="BT3443" s="49">
        <v>0</v>
      </c>
      <c r="BV3443" s="29">
        <f t="shared" ref="BV3443" si="33244">BL3443*BQ3440+BN3443*BQ3443-BM3443*BR3440-BO3443*BR3443</f>
        <v>0.93902508013389541</v>
      </c>
      <c r="BW3443" s="33">
        <f t="shared" ref="BW3443" si="33245">(BL3443*BR3440+BM3443*BQ3440+BN3443*BR3443+BO3443*BQ3443)</f>
        <v>-0.32167766229268713</v>
      </c>
      <c r="BX3443" s="31">
        <f t="shared" ref="BX3443" si="33246">BL3443*BS3440+BN3443*BS3443-BM3443*BT3440-BO3443*BT3443</f>
        <v>0.93902508013389541</v>
      </c>
      <c r="BY3443" s="32">
        <f t="shared" ref="BY3443" si="33247">(BL3443*BT3440+BM3443*BS3440+BN3443*BT3443+BO3443*BS3443)</f>
        <v>0</v>
      </c>
      <c r="CA3443" s="50">
        <f t="shared" ref="CA3443" si="33248">(180/PI())*ATAN(-1*(BW3440+BW3443)/(BV3440+BV3443))</f>
        <v>20.15263575861788</v>
      </c>
      <c r="CC3443" s="137">
        <f t="shared" ref="CC3443" si="33249">20*LOG(((1-(10^(CA3440/20)^2)*(1-((1-CC3440)/(1+CC3440))^2))^0.5))</f>
        <v>-32.305787489690147</v>
      </c>
      <c r="CD3443" s="9"/>
      <c r="CE3443" s="38"/>
      <c r="CF3443" s="38"/>
      <c r="CG3443" s="38"/>
      <c r="CH3443" s="38"/>
    </row>
    <row r="3444" spans="2:91" ht="18.600000000000001" customHeight="1">
      <c r="CC3444" s="42"/>
    </row>
    <row r="3445" spans="2:91" ht="18.600000000000001" customHeight="1" thickBot="1">
      <c r="E3445" s="22" t="s">
        <v>4</v>
      </c>
      <c r="J3445" s="22" t="s">
        <v>5</v>
      </c>
      <c r="O3445" s="22" t="s">
        <v>6</v>
      </c>
      <c r="T3445" s="22" t="s">
        <v>7</v>
      </c>
      <c r="Y3445" s="22" t="s">
        <v>8</v>
      </c>
      <c r="AD3445" s="22" t="s">
        <v>65</v>
      </c>
      <c r="AI3445" s="22" t="s">
        <v>9</v>
      </c>
      <c r="AN3445" s="22" t="s">
        <v>66</v>
      </c>
      <c r="AS3445" s="22" t="s">
        <v>51</v>
      </c>
      <c r="AX3445" s="22" t="s">
        <v>67</v>
      </c>
      <c r="BC3445" s="22" t="s">
        <v>52</v>
      </c>
      <c r="BH3445" s="22" t="s">
        <v>68</v>
      </c>
      <c r="BM3445" s="22" t="s">
        <v>63</v>
      </c>
      <c r="BQ3445" s="23" t="s">
        <v>69</v>
      </c>
      <c r="BR3445" s="23"/>
      <c r="BS3445" s="24"/>
      <c r="BT3445" s="24"/>
      <c r="BU3445" s="24"/>
      <c r="BW3445" s="22" t="s">
        <v>64</v>
      </c>
    </row>
    <row r="3446" spans="2:91" ht="18.600000000000001" customHeight="1" thickBot="1">
      <c r="D3446" s="249" t="s">
        <v>103</v>
      </c>
      <c r="E3446" s="250"/>
      <c r="F3446" s="251" t="s">
        <v>104</v>
      </c>
      <c r="G3446" s="252"/>
      <c r="H3446" s="229"/>
      <c r="I3446" s="253" t="s">
        <v>11</v>
      </c>
      <c r="J3446" s="254"/>
      <c r="K3446" s="255" t="s">
        <v>12</v>
      </c>
      <c r="L3446" s="256"/>
      <c r="M3446" s="24"/>
      <c r="N3446" s="253" t="s">
        <v>105</v>
      </c>
      <c r="O3446" s="254"/>
      <c r="P3446" s="255" t="s">
        <v>106</v>
      </c>
      <c r="Q3446" s="256"/>
      <c r="R3446" s="24"/>
      <c r="S3446" s="249" t="s">
        <v>107</v>
      </c>
      <c r="T3446" s="250"/>
      <c r="U3446" s="251" t="s">
        <v>108</v>
      </c>
      <c r="V3446" s="252"/>
      <c r="W3446" s="8"/>
      <c r="X3446" s="253" t="s">
        <v>109</v>
      </c>
      <c r="Y3446" s="254"/>
      <c r="Z3446" s="255" t="s">
        <v>110</v>
      </c>
      <c r="AA3446" s="256"/>
      <c r="AB3446" s="8"/>
      <c r="AC3446" s="253" t="s">
        <v>111</v>
      </c>
      <c r="AD3446" s="254"/>
      <c r="AE3446" s="255" t="s">
        <v>14</v>
      </c>
      <c r="AF3446" s="256"/>
      <c r="AG3446" s="8"/>
      <c r="AH3446" s="253" t="s">
        <v>112</v>
      </c>
      <c r="AI3446" s="254"/>
      <c r="AJ3446" s="255" t="s">
        <v>113</v>
      </c>
      <c r="AK3446" s="256"/>
      <c r="AL3446" s="8"/>
      <c r="AM3446" s="249" t="s">
        <v>114</v>
      </c>
      <c r="AN3446" s="250"/>
      <c r="AO3446" s="251" t="s">
        <v>115</v>
      </c>
      <c r="AP3446" s="252"/>
      <c r="AQ3446" s="24"/>
      <c r="AR3446" s="253" t="s">
        <v>116</v>
      </c>
      <c r="AS3446" s="254"/>
      <c r="AT3446" s="255" t="s">
        <v>13</v>
      </c>
      <c r="AU3446" s="256"/>
      <c r="AV3446" s="4"/>
      <c r="AW3446" s="253" t="s">
        <v>117</v>
      </c>
      <c r="AX3446" s="254"/>
      <c r="AY3446" s="255" t="s">
        <v>118</v>
      </c>
      <c r="AZ3446" s="256"/>
      <c r="BA3446" s="8"/>
      <c r="BB3446" s="253" t="s">
        <v>119</v>
      </c>
      <c r="BC3446" s="254"/>
      <c r="BD3446" s="255" t="s">
        <v>120</v>
      </c>
      <c r="BE3446" s="256"/>
      <c r="BF3446" s="4"/>
      <c r="BG3446" s="249" t="s">
        <v>121</v>
      </c>
      <c r="BH3446" s="250"/>
      <c r="BI3446" s="251" t="s">
        <v>122</v>
      </c>
      <c r="BJ3446" s="252"/>
      <c r="BK3446" s="4"/>
      <c r="BL3446" s="253" t="s">
        <v>123</v>
      </c>
      <c r="BM3446" s="254"/>
      <c r="BN3446" s="255" t="s">
        <v>124</v>
      </c>
      <c r="BO3446" s="256"/>
      <c r="BP3446" s="4"/>
      <c r="BQ3446" s="253" t="s">
        <v>125</v>
      </c>
      <c r="BR3446" s="254"/>
      <c r="BS3446" s="255" t="s">
        <v>126</v>
      </c>
      <c r="BT3446" s="256"/>
      <c r="BU3446" s="8"/>
      <c r="BV3446" s="253" t="s">
        <v>127</v>
      </c>
      <c r="BW3446" s="254"/>
      <c r="BX3446" s="255" t="s">
        <v>128</v>
      </c>
      <c r="BY3446" s="256"/>
      <c r="CA3446" s="27" t="s">
        <v>15</v>
      </c>
      <c r="CC3446" s="133" t="s">
        <v>70</v>
      </c>
      <c r="CD3446" s="9"/>
      <c r="CE3446" s="38"/>
      <c r="CF3446" s="38"/>
      <c r="CG3446" s="38"/>
      <c r="CH3446" s="38"/>
    </row>
    <row r="3447" spans="2:91" ht="18.600000000000001" customHeight="1" thickTop="1" thickBot="1">
      <c r="B3447" s="129">
        <v>9.3600000000000101</v>
      </c>
      <c r="D3447" s="29">
        <v>1</v>
      </c>
      <c r="E3447" s="30">
        <v>0</v>
      </c>
      <c r="F3447" s="31">
        <v>0</v>
      </c>
      <c r="G3447" s="32">
        <f t="shared" ref="G3447:G3510" si="33250">-1/($E$8*$B3447)</f>
        <v>-7.0425213675213594E-2</v>
      </c>
      <c r="I3447" s="29">
        <v>1</v>
      </c>
      <c r="J3447" s="33">
        <v>0</v>
      </c>
      <c r="K3447" s="31">
        <v>0</v>
      </c>
      <c r="L3447" s="32">
        <v>0</v>
      </c>
      <c r="N3447" s="29">
        <f t="shared" ref="N3447" si="33251">D3447*I3447+F3447*I3450-E3447*J3447-G3447*J3450</f>
        <v>0.99072558078221284</v>
      </c>
      <c r="O3447" s="33">
        <f t="shared" ref="O3447" si="33252">(D3447*J3447+E3447*I3447+F3447*J3450+G3447*I3450)</f>
        <v>0</v>
      </c>
      <c r="P3447" s="31">
        <f t="shared" ref="P3447" si="33253">D3447*K3447+F3447*K3450-E3447*L3447-G3447*L3450</f>
        <v>0</v>
      </c>
      <c r="Q3447" s="32">
        <f t="shared" ref="Q3447" si="33254">(D3447*L3447+E3447*K3447+F3447*L3450+G3447*K3450)</f>
        <v>-7.0425213675213594E-2</v>
      </c>
      <c r="S3447" s="29">
        <v>1</v>
      </c>
      <c r="T3447" s="30">
        <v>0</v>
      </c>
      <c r="U3447" s="31">
        <v>0</v>
      </c>
      <c r="V3447" s="32">
        <f t="shared" ref="V3447:V3510" si="33255">-1/($T$8*$B3447)</f>
        <v>-0.13681303418803403</v>
      </c>
      <c r="X3447" s="29">
        <f t="shared" ref="X3447" si="33256">N3447*S3447+P3447*S3450-O3447*T3447-Q3447*T3450</f>
        <v>0.99072558078221284</v>
      </c>
      <c r="Y3447" s="33">
        <f t="shared" ref="Y3447" si="33257">(N3447*T3447+O3447*S3447+P3447*T3450+Q3447*S3450)</f>
        <v>0</v>
      </c>
      <c r="Z3447" s="31">
        <f t="shared" ref="Z3447" si="33258">N3447*U3447+P3447*U3450-O3447*V3447-Q3447*V3450</f>
        <v>0</v>
      </c>
      <c r="AA3447" s="32">
        <f t="shared" ref="AA3447" si="33259">(N3447*V3447+O3447*U3447+P3447*V3450+Q3447*U3450)</f>
        <v>-0.20596938642973034</v>
      </c>
      <c r="AB3447" s="8"/>
      <c r="AC3447" s="29">
        <v>1</v>
      </c>
      <c r="AD3447" s="33">
        <v>0</v>
      </c>
      <c r="AE3447" s="31">
        <v>0</v>
      </c>
      <c r="AF3447" s="32">
        <v>0</v>
      </c>
      <c r="AH3447" s="29">
        <f t="shared" ref="AH3447" si="33260">X3447*AC3447+Z3447*AC3450-Y3447*AD3447-AA3447*AD3450</f>
        <v>0.9696344855628215</v>
      </c>
      <c r="AI3447" s="33">
        <f t="shared" ref="AI3447" si="33261">(X3447*AD3447+Y3447*AC3447+Z3447*AD3450+AA3447*AC3450)</f>
        <v>0</v>
      </c>
      <c r="AJ3447" s="31">
        <f t="shared" ref="AJ3447" si="33262">X3447*AE3447+Z3447*AE3450-Y3447*AF3447-AA3447*AF3450</f>
        <v>0</v>
      </c>
      <c r="AK3447" s="32">
        <f t="shared" ref="AK3447" si="33263">(X3447*AF3447+Y3447*AE3447+Z3447*AF3450+AA3447*AE3450)</f>
        <v>-0.20596938642973034</v>
      </c>
      <c r="AL3447" s="8"/>
      <c r="AM3447" s="29">
        <v>1</v>
      </c>
      <c r="AN3447" s="30">
        <v>0</v>
      </c>
      <c r="AO3447" s="31">
        <v>0</v>
      </c>
      <c r="AP3447" s="32">
        <f t="shared" ref="AP3447:AP3510" si="33264">-1/($AN$8*$B3447)</f>
        <v>-0.1237211538461537</v>
      </c>
      <c r="AR3447" s="29">
        <f t="shared" ref="AR3447" si="33265">AH3447*AM3447+AJ3447*AM3450-AI3447*AN3447-AK3447*AN3450</f>
        <v>0.9696344855628215</v>
      </c>
      <c r="AS3447" s="33">
        <f t="shared" ref="AS3447" si="33266">(AH3447*AN3447+AI3447*AM3447+AJ3447*AN3450+AK3447*AM3450)</f>
        <v>0</v>
      </c>
      <c r="AT3447" s="31">
        <f t="shared" ref="AT3447" si="33267">AH3447*AO3447+AJ3447*AO3450-AI3447*AP3447-AK3447*AP3450</f>
        <v>0</v>
      </c>
      <c r="AU3447" s="32">
        <f t="shared" ref="AU3447" si="33268">(AH3447*AP3447+AI3447*AO3447+AJ3447*AP3450+AK3447*AO3450)</f>
        <v>-0.32593368379258425</v>
      </c>
      <c r="AV3447" s="8"/>
      <c r="AW3447" s="29">
        <v>1</v>
      </c>
      <c r="AX3447" s="33">
        <v>0</v>
      </c>
      <c r="AY3447" s="31">
        <v>0</v>
      </c>
      <c r="AZ3447" s="32">
        <v>0</v>
      </c>
      <c r="BB3447" s="29">
        <f t="shared" ref="BB3447" si="33269">AR3447*AW3447+AT3447*AW3450-AS3447*AX3447-AU3447*AX3450</f>
        <v>0.939283983252028</v>
      </c>
      <c r="BC3447" s="33">
        <f t="shared" ref="BC3447" si="33270">(AR3447*AX3447+AS3447*AW3447+AT3447*AX3450+AU3447*AW3450)</f>
        <v>0</v>
      </c>
      <c r="BD3447" s="31">
        <f t="shared" ref="BD3447" si="33271">AR3447*AY3447+AT3447*AY3450-AS3447*AZ3447-AU3447*AZ3450</f>
        <v>0</v>
      </c>
      <c r="BE3447" s="32">
        <f t="shared" ref="BE3447" si="33272">(AR3447*AZ3447+AS3447*AY3447+AT3447*AZ3450+AU3447*AY3450)</f>
        <v>-0.32593368379258425</v>
      </c>
      <c r="BF3447" s="8"/>
      <c r="BG3447" s="29">
        <v>1</v>
      </c>
      <c r="BH3447" s="30">
        <v>0</v>
      </c>
      <c r="BI3447" s="31">
        <v>0</v>
      </c>
      <c r="BJ3447" s="32">
        <f t="shared" ref="BJ3447:BJ3510" si="33273">-1/($BH$8*$B3447)</f>
        <v>-4.3503205128205082E-2</v>
      </c>
      <c r="BL3447" s="29">
        <f t="shared" ref="BL3447" si="33274">BB3447*BG3447+BD3447*BG3450-BC3447*BH3447-BE3447*BH3450</f>
        <v>0.939283983252028</v>
      </c>
      <c r="BM3447" s="33">
        <f t="shared" ref="BM3447" si="33275">(BB3447*BH3447+BC3447*BG3447+BD3447*BH3450+BE3447*BG3450)</f>
        <v>0</v>
      </c>
      <c r="BN3447" s="31">
        <f t="shared" ref="BN3447" si="33276">BB3447*BI3447+BD3447*BI3450-BC3447*BJ3447-BE3447*BJ3450</f>
        <v>0</v>
      </c>
      <c r="BO3447" s="32">
        <f t="shared" ref="BO3447" si="33277">(BB3447*BJ3447+BC3447*BI3447+BD3447*BJ3450+BE3447*BI3450)</f>
        <v>-0.36679554758963479</v>
      </c>
      <c r="BP3447" s="8"/>
      <c r="BQ3447" s="34">
        <v>1</v>
      </c>
      <c r="BR3447" s="35">
        <v>0</v>
      </c>
      <c r="BS3447" s="11">
        <v>0</v>
      </c>
      <c r="BT3447" s="36">
        <v>0</v>
      </c>
      <c r="BV3447" s="29">
        <f t="shared" ref="BV3447" si="33278">BL3447*BQ3447+BN3447*BQ3450-BM3447*BR3447-BO3447*BR3450</f>
        <v>0.939283983252028</v>
      </c>
      <c r="BW3447" s="33">
        <f t="shared" ref="BW3447" si="33279">(BL3447*BR3447+BM3447*BQ3447+BN3447*BR3450+BO3447*BQ3450)</f>
        <v>-0.36679554758963479</v>
      </c>
      <c r="BX3447" s="31">
        <f t="shared" ref="BX3447" si="33280">BL3447*BS3447+BN3447*BS3450-BM3447*BT3447-BO3447*BT3450</f>
        <v>0</v>
      </c>
      <c r="BY3447" s="32">
        <f t="shared" ref="BY3447" si="33281">(BL3447*BT3447+BM3447*BS3447+BN3447*BT3450+BO3447*BS3450)</f>
        <v>-0.36679554758963479</v>
      </c>
      <c r="CA3447" s="37">
        <f t="shared" ref="CA3447" si="33282">20*LOG(((1+$BR$8)/$BR$8)/((BV3447+BV3450)^2+(BW3447+BW3450)^2)^0.5)</f>
        <v>-2.2753269866940583E-3</v>
      </c>
      <c r="CC3447" s="134">
        <f t="shared" ref="CC3447" si="33283">((BV3447^2+BW3447^2)^0.5)/((BV3450^2+BW3450^2)^0.5)</f>
        <v>1.0158544545449979</v>
      </c>
      <c r="CD3447" s="9"/>
      <c r="CE3447" s="38"/>
      <c r="CF3447" s="38"/>
      <c r="CG3447" s="38"/>
      <c r="CH3447" s="38"/>
      <c r="CM3447" s="129">
        <v>9.3400000000000105</v>
      </c>
    </row>
    <row r="3448" spans="2:91" ht="18.600000000000001" customHeight="1" thickBot="1">
      <c r="D3448" s="39"/>
      <c r="G3448" s="40"/>
      <c r="I3448" s="39"/>
      <c r="L3448" s="40"/>
      <c r="N3448" s="39"/>
      <c r="Q3448" s="40"/>
      <c r="S3448" s="39"/>
      <c r="V3448" s="40"/>
      <c r="X3448" s="39"/>
      <c r="AA3448" s="40"/>
      <c r="AC3448" s="39"/>
      <c r="AF3448" s="40"/>
      <c r="AH3448" s="39"/>
      <c r="AK3448" s="40"/>
      <c r="AM3448" s="39"/>
      <c r="AP3448" s="40"/>
      <c r="AR3448" s="39"/>
      <c r="AU3448" s="40"/>
      <c r="AW3448" s="39"/>
      <c r="AZ3448" s="40"/>
      <c r="BB3448" s="39"/>
      <c r="BE3448" s="40"/>
      <c r="BG3448" s="39"/>
      <c r="BJ3448" s="40"/>
      <c r="BL3448" s="39"/>
      <c r="BO3448" s="40"/>
      <c r="BQ3448" s="34"/>
      <c r="BR3448" s="11"/>
      <c r="BS3448" s="11"/>
      <c r="BT3448" s="41"/>
      <c r="BV3448" s="39"/>
      <c r="BY3448" s="40"/>
      <c r="CC3448" s="135"/>
      <c r="CD3448" s="9"/>
      <c r="CE3448" s="38"/>
      <c r="CF3448" s="38"/>
      <c r="CG3448" s="38"/>
      <c r="CH3448" s="38"/>
    </row>
    <row r="3449" spans="2:91" ht="18.600000000000001" customHeight="1" thickBot="1">
      <c r="D3449" s="258" t="s">
        <v>129</v>
      </c>
      <c r="E3449" s="259"/>
      <c r="F3449" s="260" t="s">
        <v>130</v>
      </c>
      <c r="G3449" s="261"/>
      <c r="H3449" s="229"/>
      <c r="I3449" s="258" t="s">
        <v>131</v>
      </c>
      <c r="J3449" s="259"/>
      <c r="K3449" s="260" t="s">
        <v>132</v>
      </c>
      <c r="L3449" s="261"/>
      <c r="N3449" s="253" t="s">
        <v>133</v>
      </c>
      <c r="O3449" s="254"/>
      <c r="P3449" s="255" t="s">
        <v>134</v>
      </c>
      <c r="Q3449" s="256"/>
      <c r="S3449" s="258" t="s">
        <v>135</v>
      </c>
      <c r="T3449" s="259"/>
      <c r="U3449" s="260" t="s">
        <v>136</v>
      </c>
      <c r="V3449" s="261"/>
      <c r="W3449" s="8"/>
      <c r="X3449" s="253" t="s">
        <v>137</v>
      </c>
      <c r="Y3449" s="254"/>
      <c r="Z3449" s="255" t="s">
        <v>138</v>
      </c>
      <c r="AA3449" s="256"/>
      <c r="AB3449" s="8"/>
      <c r="AC3449" s="258" t="s">
        <v>139</v>
      </c>
      <c r="AD3449" s="259"/>
      <c r="AE3449" s="260" t="s">
        <v>140</v>
      </c>
      <c r="AF3449" s="261"/>
      <c r="AG3449" s="8"/>
      <c r="AH3449" s="253" t="s">
        <v>141</v>
      </c>
      <c r="AI3449" s="254"/>
      <c r="AJ3449" s="255" t="s">
        <v>142</v>
      </c>
      <c r="AK3449" s="256"/>
      <c r="AL3449" s="8"/>
      <c r="AM3449" s="258" t="s">
        <v>143</v>
      </c>
      <c r="AN3449" s="259"/>
      <c r="AO3449" s="260" t="s">
        <v>144</v>
      </c>
      <c r="AP3449" s="261"/>
      <c r="AR3449" s="253" t="s">
        <v>145</v>
      </c>
      <c r="AS3449" s="254"/>
      <c r="AT3449" s="255" t="s">
        <v>146</v>
      </c>
      <c r="AU3449" s="256"/>
      <c r="AV3449" s="4"/>
      <c r="AW3449" s="258" t="s">
        <v>147</v>
      </c>
      <c r="AX3449" s="259"/>
      <c r="AY3449" s="260" t="s">
        <v>148</v>
      </c>
      <c r="AZ3449" s="261"/>
      <c r="BA3449" s="8"/>
      <c r="BB3449" s="253" t="s">
        <v>149</v>
      </c>
      <c r="BC3449" s="254"/>
      <c r="BD3449" s="255" t="s">
        <v>150</v>
      </c>
      <c r="BE3449" s="256"/>
      <c r="BF3449" s="4"/>
      <c r="BG3449" s="258" t="s">
        <v>151</v>
      </c>
      <c r="BH3449" s="259"/>
      <c r="BI3449" s="260" t="s">
        <v>152</v>
      </c>
      <c r="BJ3449" s="261"/>
      <c r="BK3449" s="4"/>
      <c r="BL3449" s="253" t="s">
        <v>153</v>
      </c>
      <c r="BM3449" s="254"/>
      <c r="BN3449" s="255" t="s">
        <v>154</v>
      </c>
      <c r="BO3449" s="256"/>
      <c r="BP3449" s="4"/>
      <c r="BQ3449" s="258" t="s">
        <v>155</v>
      </c>
      <c r="BR3449" s="259"/>
      <c r="BS3449" s="260" t="s">
        <v>156</v>
      </c>
      <c r="BT3449" s="261"/>
      <c r="BU3449" s="8"/>
      <c r="BV3449" s="253" t="s">
        <v>157</v>
      </c>
      <c r="BW3449" s="254"/>
      <c r="BX3449" s="255" t="s">
        <v>158</v>
      </c>
      <c r="BY3449" s="256"/>
      <c r="CA3449" s="46" t="s">
        <v>16</v>
      </c>
      <c r="CC3449" s="136" t="s">
        <v>71</v>
      </c>
      <c r="CD3449" s="9"/>
      <c r="CE3449" s="38"/>
      <c r="CF3449" s="38"/>
      <c r="CG3449" s="38"/>
      <c r="CH3449" s="38"/>
    </row>
    <row r="3450" spans="2:91" ht="18.600000000000001" customHeight="1" thickTop="1" thickBot="1">
      <c r="D3450" s="29">
        <v>0</v>
      </c>
      <c r="E3450" s="33">
        <v>0</v>
      </c>
      <c r="F3450" s="31">
        <v>1</v>
      </c>
      <c r="G3450" s="32">
        <v>0</v>
      </c>
      <c r="I3450" s="29">
        <v>0</v>
      </c>
      <c r="J3450" s="33">
        <f t="shared" ref="J3450" si="33284">IF(0=(1-$J$8*$K$8*$B3447^2),10^14,$B3447*$J$8/(1-$J$8*$K$8*$B3447^2))</f>
        <v>-0.13169174410402013</v>
      </c>
      <c r="K3450" s="31">
        <v>1</v>
      </c>
      <c r="L3450" s="32">
        <v>0</v>
      </c>
      <c r="N3450" s="29">
        <f t="shared" ref="N3450" si="33285">D3450*I3447+F3450*I3450-E3450*J3447-G3450*J3450</f>
        <v>0</v>
      </c>
      <c r="O3450" s="33">
        <f t="shared" ref="O3450" si="33286">(D3450*J3447+E3450*I3447+F3450*J3450+G3450*I3450)</f>
        <v>-0.13169174410402013</v>
      </c>
      <c r="P3450" s="31">
        <f t="shared" ref="P3450" si="33287">D3450*K3447+F3450*K3450-E3450*L3447-G3450*L3450</f>
        <v>1</v>
      </c>
      <c r="Q3450" s="32">
        <f t="shared" ref="Q3450" si="33288">(D3450*L3447+E3450*K3447+F3450*L3450+G3450*K3450)</f>
        <v>0</v>
      </c>
      <c r="S3450" s="29">
        <v>0</v>
      </c>
      <c r="T3450" s="33">
        <v>0</v>
      </c>
      <c r="U3450" s="31">
        <v>1</v>
      </c>
      <c r="V3450" s="32">
        <v>0</v>
      </c>
      <c r="X3450" s="29">
        <f t="shared" ref="X3450" si="33289">N3450*S3447+P3450*S3450-O3450*T3447-Q3450*T3450</f>
        <v>0</v>
      </c>
      <c r="Y3450" s="33">
        <f t="shared" ref="Y3450" si="33290">(N3450*T3447+O3450*S3447+P3450*T3450+Q3450*S3450)</f>
        <v>-0.13169174410402013</v>
      </c>
      <c r="Z3450" s="31">
        <f t="shared" ref="Z3450" si="33291">N3450*U3447+P3450*U3450-O3450*V3447-Q3450*V3450</f>
        <v>0.98198285291161491</v>
      </c>
      <c r="AA3450" s="32">
        <f t="shared" ref="AA3450" si="33292">(N3450*V3447+O3450*U3447+P3450*V3450+Q3450*U3450)</f>
        <v>0</v>
      </c>
      <c r="AB3450" s="8"/>
      <c r="AC3450" s="29">
        <v>0</v>
      </c>
      <c r="AD3450" s="33">
        <f t="shared" ref="AD3450" si="33293">IF(0=(1-$AD$8*$AE$8*$B3447^2),10^14,$B3447*$AD$8/(1-$AD$8*$AE$8*$B3447^2))</f>
        <v>-0.10239917487246031</v>
      </c>
      <c r="AE3450" s="31">
        <v>1</v>
      </c>
      <c r="AF3450" s="32">
        <v>0</v>
      </c>
      <c r="AH3450" s="29">
        <f t="shared" ref="AH3450" si="33294">X3450*AC3447+Z3450*AC3450-Y3450*AD3447-AA3450*AD3450</f>
        <v>0</v>
      </c>
      <c r="AI3450" s="33">
        <f t="shared" ref="AI3450" si="33295">(X3450*AD3447+Y3450*AC3447+Z3450*AD3450+AA3450*AC3450)</f>
        <v>-0.23224597798107405</v>
      </c>
      <c r="AJ3450" s="31">
        <f t="shared" ref="AJ3450" si="33296">X3450*AE3447+Z3450*AE3450-Y3450*AF3447-AA3450*AF3450</f>
        <v>0.98198285291161491</v>
      </c>
      <c r="AK3450" s="32">
        <f t="shared" ref="AK3450" si="33297">(X3450*AF3447+Y3450*AE3447+Z3450*AF3450+AA3450*AE3450)</f>
        <v>0</v>
      </c>
      <c r="AL3450" s="8"/>
      <c r="AM3450" s="29">
        <v>0</v>
      </c>
      <c r="AN3450" s="33">
        <v>0</v>
      </c>
      <c r="AO3450" s="31">
        <v>1</v>
      </c>
      <c r="AP3450" s="32">
        <v>0</v>
      </c>
      <c r="AR3450" s="29">
        <f t="shared" ref="AR3450" si="33298">AH3450*AM3447+AJ3450*AM3450-AI3450*AN3447-AK3450*AN3450</f>
        <v>0</v>
      </c>
      <c r="AS3450" s="33">
        <f t="shared" ref="AS3450" si="33299">(AH3450*AN3447+AI3450*AM3447+AJ3450*AN3450+AK3450*AM3450)</f>
        <v>-0.23224597798107405</v>
      </c>
      <c r="AT3450" s="31">
        <f t="shared" ref="AT3450" si="33300">AH3450*AO3447+AJ3450*AO3450-AI3450*AP3447-AK3450*AP3450</f>
        <v>0.95324911253966804</v>
      </c>
      <c r="AU3450" s="32">
        <f t="shared" ref="AU3450" si="33301">(AH3450*AP3447+AI3450*AO3447+AJ3450*AP3450+AK3450*AO3450)</f>
        <v>0</v>
      </c>
      <c r="AV3450" s="8"/>
      <c r="AW3450" s="29">
        <v>0</v>
      </c>
      <c r="AX3450" s="33">
        <f t="shared" ref="AX3450" si="33302">IF(0=(1-$AX$8*$AY$8*$B3447^2),10^14,$B3447*$AX$8/(1-$AX$8*$AY$8*$B3447^2))</f>
        <v>-9.3118642901933821E-2</v>
      </c>
      <c r="AY3450" s="31">
        <v>1</v>
      </c>
      <c r="AZ3450" s="32">
        <v>0</v>
      </c>
      <c r="BB3450" s="29">
        <f t="shared" ref="BB3450" si="33303">AR3450*AW3447+AT3450*AW3450-AS3450*AX3447-AU3450*AX3450</f>
        <v>0</v>
      </c>
      <c r="BC3450" s="33">
        <f t="shared" ref="BC3450" si="33304">(AR3450*AX3447+AS3450*AW3447+AT3450*AX3450+AU3450*AW3450)</f>
        <v>-0.32101124168824069</v>
      </c>
      <c r="BD3450" s="31">
        <f t="shared" ref="BD3450" si="33305">AR3450*AY3447+AT3450*AY3450-AS3450*AZ3447-AU3450*AZ3450</f>
        <v>0.95324911253966804</v>
      </c>
      <c r="BE3450" s="32">
        <f t="shared" ref="BE3450" si="33306">(AR3450*AZ3447+AS3450*AY3447+AT3450*AZ3450+AU3450*AY3450)</f>
        <v>0</v>
      </c>
      <c r="BF3450" s="8"/>
      <c r="BG3450" s="29">
        <v>0</v>
      </c>
      <c r="BH3450" s="33">
        <v>0</v>
      </c>
      <c r="BI3450" s="31">
        <v>1</v>
      </c>
      <c r="BJ3450" s="32">
        <v>0</v>
      </c>
      <c r="BL3450" s="29">
        <f t="shared" ref="BL3450" si="33307">BB3450*BG3447+BD3450*BG3450-BC3450*BH3447-BE3450*BH3450</f>
        <v>0</v>
      </c>
      <c r="BM3450" s="33">
        <f t="shared" ref="BM3450" si="33308">(BB3450*BH3447+BC3450*BG3447+BD3450*BH3450+BE3450*BG3450)</f>
        <v>-0.32101124168824069</v>
      </c>
      <c r="BN3450" s="31">
        <f t="shared" ref="BN3450" si="33309">BB3450*BI3447+BD3450*BI3450-BC3450*BJ3447-BE3450*BJ3450</f>
        <v>0.93928409464404472</v>
      </c>
      <c r="BO3450" s="32">
        <f t="shared" ref="BO3450" si="33310">(BB3450*BJ3447+BC3450*BI3447+BD3450*BJ3450+BE3450*BI3450)</f>
        <v>0</v>
      </c>
      <c r="BP3450" s="8"/>
      <c r="BQ3450" s="19">
        <f t="shared" ref="BQ3450:BQ3513" si="33311">1/$BR$8</f>
        <v>1</v>
      </c>
      <c r="BR3450" s="47">
        <v>0</v>
      </c>
      <c r="BS3450" s="48">
        <v>1</v>
      </c>
      <c r="BT3450" s="49">
        <v>0</v>
      </c>
      <c r="BV3450" s="29">
        <f t="shared" ref="BV3450" si="33312">BL3450*BQ3447+BN3450*BQ3450-BM3450*BR3447-BO3450*BR3450</f>
        <v>0.93928409464404472</v>
      </c>
      <c r="BW3450" s="33">
        <f t="shared" ref="BW3450" si="33313">(BL3450*BR3447+BM3450*BQ3447+BN3450*BR3450+BO3450*BQ3450)</f>
        <v>-0.32101124168824069</v>
      </c>
      <c r="BX3450" s="31">
        <f t="shared" ref="BX3450" si="33314">BL3450*BS3447+BN3450*BS3450-BM3450*BT3447-BO3450*BT3450</f>
        <v>0.93928409464404472</v>
      </c>
      <c r="BY3450" s="32">
        <f t="shared" ref="BY3450" si="33315">(BL3450*BT3447+BM3450*BS3447+BN3450*BT3450+BO3450*BS3450)</f>
        <v>0</v>
      </c>
      <c r="CA3450" s="50">
        <f t="shared" ref="CA3450" si="33316">(180/PI())*ATAN(-1*(BW3447+BW3450)/(BV3447+BV3450))</f>
        <v>20.109373152261746</v>
      </c>
      <c r="CC3450" s="137">
        <f t="shared" ref="CC3450" si="33317">20*LOG(((1-(10^(CA3447/20)^2)*(1-((1-CC3447)/(1+CC3447))^2))^0.5))</f>
        <v>-32.323988362292503</v>
      </c>
      <c r="CD3450" s="9"/>
      <c r="CE3450" s="38"/>
      <c r="CF3450" s="38"/>
      <c r="CG3450" s="38"/>
      <c r="CH3450" s="38"/>
    </row>
    <row r="3451" spans="2:91" ht="18.600000000000001" customHeight="1">
      <c r="CC3451" s="42"/>
    </row>
    <row r="3452" spans="2:91" ht="18.600000000000001" customHeight="1" thickBot="1">
      <c r="E3452" s="22" t="s">
        <v>4</v>
      </c>
      <c r="J3452" s="22" t="s">
        <v>5</v>
      </c>
      <c r="O3452" s="22" t="s">
        <v>6</v>
      </c>
      <c r="T3452" s="22" t="s">
        <v>7</v>
      </c>
      <c r="Y3452" s="22" t="s">
        <v>8</v>
      </c>
      <c r="AD3452" s="22" t="s">
        <v>65</v>
      </c>
      <c r="AI3452" s="22" t="s">
        <v>9</v>
      </c>
      <c r="AN3452" s="22" t="s">
        <v>66</v>
      </c>
      <c r="AS3452" s="22" t="s">
        <v>51</v>
      </c>
      <c r="AX3452" s="22" t="s">
        <v>67</v>
      </c>
      <c r="BC3452" s="22" t="s">
        <v>52</v>
      </c>
      <c r="BH3452" s="22" t="s">
        <v>68</v>
      </c>
      <c r="BM3452" s="22" t="s">
        <v>63</v>
      </c>
      <c r="BQ3452" s="23" t="s">
        <v>69</v>
      </c>
      <c r="BR3452" s="23"/>
      <c r="BS3452" s="24"/>
      <c r="BT3452" s="24"/>
      <c r="BU3452" s="24"/>
      <c r="BW3452" s="22" t="s">
        <v>64</v>
      </c>
    </row>
    <row r="3453" spans="2:91" ht="18.600000000000001" customHeight="1" thickBot="1">
      <c r="D3453" s="249" t="s">
        <v>103</v>
      </c>
      <c r="E3453" s="250"/>
      <c r="F3453" s="251" t="s">
        <v>104</v>
      </c>
      <c r="G3453" s="252"/>
      <c r="H3453" s="229"/>
      <c r="I3453" s="253" t="s">
        <v>11</v>
      </c>
      <c r="J3453" s="254"/>
      <c r="K3453" s="255" t="s">
        <v>12</v>
      </c>
      <c r="L3453" s="256"/>
      <c r="M3453" s="24"/>
      <c r="N3453" s="253" t="s">
        <v>105</v>
      </c>
      <c r="O3453" s="254"/>
      <c r="P3453" s="255" t="s">
        <v>106</v>
      </c>
      <c r="Q3453" s="256"/>
      <c r="R3453" s="24"/>
      <c r="S3453" s="249" t="s">
        <v>107</v>
      </c>
      <c r="T3453" s="250"/>
      <c r="U3453" s="251" t="s">
        <v>108</v>
      </c>
      <c r="V3453" s="252"/>
      <c r="W3453" s="8"/>
      <c r="X3453" s="253" t="s">
        <v>109</v>
      </c>
      <c r="Y3453" s="254"/>
      <c r="Z3453" s="255" t="s">
        <v>110</v>
      </c>
      <c r="AA3453" s="256"/>
      <c r="AB3453" s="8"/>
      <c r="AC3453" s="253" t="s">
        <v>111</v>
      </c>
      <c r="AD3453" s="254"/>
      <c r="AE3453" s="255" t="s">
        <v>14</v>
      </c>
      <c r="AF3453" s="256"/>
      <c r="AG3453" s="8"/>
      <c r="AH3453" s="253" t="s">
        <v>112</v>
      </c>
      <c r="AI3453" s="254"/>
      <c r="AJ3453" s="255" t="s">
        <v>113</v>
      </c>
      <c r="AK3453" s="256"/>
      <c r="AL3453" s="8"/>
      <c r="AM3453" s="249" t="s">
        <v>114</v>
      </c>
      <c r="AN3453" s="250"/>
      <c r="AO3453" s="251" t="s">
        <v>115</v>
      </c>
      <c r="AP3453" s="252"/>
      <c r="AQ3453" s="24"/>
      <c r="AR3453" s="253" t="s">
        <v>116</v>
      </c>
      <c r="AS3453" s="254"/>
      <c r="AT3453" s="255" t="s">
        <v>13</v>
      </c>
      <c r="AU3453" s="256"/>
      <c r="AV3453" s="4"/>
      <c r="AW3453" s="253" t="s">
        <v>117</v>
      </c>
      <c r="AX3453" s="254"/>
      <c r="AY3453" s="255" t="s">
        <v>118</v>
      </c>
      <c r="AZ3453" s="256"/>
      <c r="BA3453" s="8"/>
      <c r="BB3453" s="253" t="s">
        <v>119</v>
      </c>
      <c r="BC3453" s="254"/>
      <c r="BD3453" s="255" t="s">
        <v>120</v>
      </c>
      <c r="BE3453" s="256"/>
      <c r="BF3453" s="4"/>
      <c r="BG3453" s="249" t="s">
        <v>121</v>
      </c>
      <c r="BH3453" s="250"/>
      <c r="BI3453" s="251" t="s">
        <v>122</v>
      </c>
      <c r="BJ3453" s="252"/>
      <c r="BK3453" s="4"/>
      <c r="BL3453" s="253" t="s">
        <v>123</v>
      </c>
      <c r="BM3453" s="254"/>
      <c r="BN3453" s="255" t="s">
        <v>124</v>
      </c>
      <c r="BO3453" s="256"/>
      <c r="BP3453" s="4"/>
      <c r="BQ3453" s="253" t="s">
        <v>125</v>
      </c>
      <c r="BR3453" s="254"/>
      <c r="BS3453" s="255" t="s">
        <v>126</v>
      </c>
      <c r="BT3453" s="256"/>
      <c r="BU3453" s="8"/>
      <c r="BV3453" s="253" t="s">
        <v>127</v>
      </c>
      <c r="BW3453" s="254"/>
      <c r="BX3453" s="255" t="s">
        <v>128</v>
      </c>
      <c r="BY3453" s="256"/>
      <c r="CA3453" s="27" t="s">
        <v>15</v>
      </c>
      <c r="CC3453" s="133" t="s">
        <v>70</v>
      </c>
      <c r="CD3453" s="9"/>
      <c r="CE3453" s="38"/>
      <c r="CF3453" s="38"/>
      <c r="CG3453" s="38"/>
      <c r="CH3453" s="38"/>
    </row>
    <row r="3454" spans="2:91" ht="18.600000000000001" customHeight="1" thickTop="1" thickBot="1">
      <c r="B3454" s="129">
        <v>9.3800000000000097</v>
      </c>
      <c r="D3454" s="29">
        <v>1</v>
      </c>
      <c r="E3454" s="30">
        <v>0</v>
      </c>
      <c r="F3454" s="31">
        <v>0</v>
      </c>
      <c r="G3454" s="32">
        <f t="shared" ref="G3454:G3517" si="33318">-1/($E$8*$B3454)</f>
        <v>-7.0275053304903981E-2</v>
      </c>
      <c r="I3454" s="29">
        <v>1</v>
      </c>
      <c r="J3454" s="33">
        <v>0</v>
      </c>
      <c r="K3454" s="31">
        <v>0</v>
      </c>
      <c r="L3454" s="32">
        <v>0</v>
      </c>
      <c r="N3454" s="29">
        <f t="shared" ref="N3454" si="33319">D3454*I3454+F3454*I3457-E3454*J3454-G3454*J3457</f>
        <v>0.9907651575882126</v>
      </c>
      <c r="O3454" s="33">
        <f t="shared" ref="O3454" si="33320">(D3454*J3454+E3454*I3454+F3454*J3457+G3454*I3457)</f>
        <v>0</v>
      </c>
      <c r="P3454" s="31">
        <f t="shared" ref="P3454" si="33321">D3454*K3454+F3454*K3457-E3454*L3454-G3454*L3457</f>
        <v>0</v>
      </c>
      <c r="Q3454" s="32">
        <f t="shared" ref="Q3454" si="33322">(D3454*L3454+E3454*K3454+F3454*L3457+G3454*K3457)</f>
        <v>-7.0275053304903981E-2</v>
      </c>
      <c r="S3454" s="29">
        <v>1</v>
      </c>
      <c r="T3454" s="30">
        <v>0</v>
      </c>
      <c r="U3454" s="31">
        <v>0</v>
      </c>
      <c r="V3454" s="32">
        <f t="shared" ref="V3454:V3517" si="33323">-1/($T$8*$B3454)</f>
        <v>-0.13652132196162034</v>
      </c>
      <c r="X3454" s="29">
        <f t="shared" ref="X3454" si="33324">N3454*S3454+P3454*S3457-O3454*T3454-Q3454*T3457</f>
        <v>0.9907651575882126</v>
      </c>
      <c r="Y3454" s="33">
        <f t="shared" ref="Y3454" si="33325">(N3454*T3454+O3454*S3454+P3454*T3457+Q3454*S3457)</f>
        <v>0</v>
      </c>
      <c r="Z3454" s="31">
        <f t="shared" ref="Z3454" si="33326">N3454*U3454+P3454*U3457-O3454*V3454-Q3454*V3457</f>
        <v>0</v>
      </c>
      <c r="AA3454" s="32">
        <f t="shared" ref="AA3454" si="33327">(N3454*V3454+O3454*U3454+P3454*V3457+Q3454*U3457)</f>
        <v>-0.20553562237235989</v>
      </c>
      <c r="AB3454" s="8"/>
      <c r="AC3454" s="29">
        <v>1</v>
      </c>
      <c r="AD3454" s="33">
        <v>0</v>
      </c>
      <c r="AE3454" s="31">
        <v>0</v>
      </c>
      <c r="AF3454" s="32">
        <v>0</v>
      </c>
      <c r="AH3454" s="29">
        <f t="shared" ref="AH3454" si="33328">X3454*AC3454+Z3454*AC3457-Y3454*AD3454-AA3454*AD3457</f>
        <v>0.969763939109477</v>
      </c>
      <c r="AI3454" s="33">
        <f t="shared" ref="AI3454" si="33329">(X3454*AD3454+Y3454*AC3454+Z3454*AD3457+AA3454*AC3457)</f>
        <v>0</v>
      </c>
      <c r="AJ3454" s="31">
        <f t="shared" ref="AJ3454" si="33330">X3454*AE3454+Z3454*AE3457-Y3454*AF3454-AA3454*AF3457</f>
        <v>0</v>
      </c>
      <c r="AK3454" s="32">
        <f t="shared" ref="AK3454" si="33331">(X3454*AF3454+Y3454*AE3454+Z3454*AF3457+AA3454*AE3457)</f>
        <v>-0.20553562237235989</v>
      </c>
      <c r="AL3454" s="8"/>
      <c r="AM3454" s="29">
        <v>1</v>
      </c>
      <c r="AN3454" s="30">
        <v>0</v>
      </c>
      <c r="AO3454" s="31">
        <v>0</v>
      </c>
      <c r="AP3454" s="32">
        <f t="shared" ref="AP3454:AP3517" si="33332">-1/($AN$8*$B3454)</f>
        <v>-0.12345735607675894</v>
      </c>
      <c r="AR3454" s="29">
        <f t="shared" ref="AR3454" si="33333">AH3454*AM3454+AJ3454*AM3457-AI3454*AN3454-AK3454*AN3457</f>
        <v>0.969763939109477</v>
      </c>
      <c r="AS3454" s="33">
        <f t="shared" ref="AS3454" si="33334">(AH3454*AN3454+AI3454*AM3454+AJ3454*AN3457+AK3454*AM3457)</f>
        <v>0</v>
      </c>
      <c r="AT3454" s="31">
        <f t="shared" ref="AT3454" si="33335">AH3454*AO3454+AJ3454*AO3457-AI3454*AP3454-AK3454*AP3457</f>
        <v>0</v>
      </c>
      <c r="AU3454" s="32">
        <f t="shared" ref="AU3454" si="33336">(AH3454*AP3454+AI3454*AO3454+AJ3454*AP3457+AK3454*AO3457)</f>
        <v>-0.32526011431339896</v>
      </c>
      <c r="AV3454" s="8"/>
      <c r="AW3454" s="29">
        <v>1</v>
      </c>
      <c r="AX3454" s="33">
        <v>0</v>
      </c>
      <c r="AY3454" s="31">
        <v>0</v>
      </c>
      <c r="AZ3454" s="32">
        <v>0</v>
      </c>
      <c r="BB3454" s="29">
        <f t="shared" ref="BB3454" si="33337">AR3454*AW3454+AT3454*AW3457-AS3454*AX3454-AU3454*AX3457</f>
        <v>0.93954135417151319</v>
      </c>
      <c r="BC3454" s="33">
        <f t="shared" ref="BC3454" si="33338">(AR3454*AX3454+AS3454*AW3454+AT3454*AX3457+AU3454*AW3457)</f>
        <v>0</v>
      </c>
      <c r="BD3454" s="31">
        <f t="shared" ref="BD3454" si="33339">AR3454*AY3454+AT3454*AY3457-AS3454*AZ3454-AU3454*AZ3457</f>
        <v>0</v>
      </c>
      <c r="BE3454" s="32">
        <f t="shared" ref="BE3454" si="33340">(AR3454*AZ3454+AS3454*AY3454+AT3454*AZ3457+AU3454*AY3457)</f>
        <v>-0.32526011431339896</v>
      </c>
      <c r="BF3454" s="8"/>
      <c r="BG3454" s="29">
        <v>1</v>
      </c>
      <c r="BH3454" s="30">
        <v>0</v>
      </c>
      <c r="BI3454" s="31">
        <v>0</v>
      </c>
      <c r="BJ3454" s="32">
        <f t="shared" ref="BJ3454:BJ3517" si="33341">-1/($BH$8*$B3454)</f>
        <v>-4.3410447761193981E-2</v>
      </c>
      <c r="BL3454" s="29">
        <f t="shared" ref="BL3454" si="33342">BB3454*BG3454+BD3454*BG3457-BC3454*BH3454-BE3454*BH3457</f>
        <v>0.93954135417151319</v>
      </c>
      <c r="BM3454" s="33">
        <f t="shared" ref="BM3454" si="33343">(BB3454*BH3454+BC3454*BG3454+BD3454*BH3457+BE3454*BG3457)</f>
        <v>0</v>
      </c>
      <c r="BN3454" s="31">
        <f t="shared" ref="BN3454" si="33344">BB3454*BI3454+BD3454*BI3457-BC3454*BJ3454-BE3454*BJ3457</f>
        <v>0</v>
      </c>
      <c r="BO3454" s="32">
        <f t="shared" ref="BO3454" si="33345">(BB3454*BJ3454+BC3454*BI3454+BD3454*BJ3457+BE3454*BI3457)</f>
        <v>-0.36604602518814289</v>
      </c>
      <c r="BP3454" s="8"/>
      <c r="BQ3454" s="34">
        <v>1</v>
      </c>
      <c r="BR3454" s="35">
        <v>0</v>
      </c>
      <c r="BS3454" s="11">
        <v>0</v>
      </c>
      <c r="BT3454" s="36">
        <v>0</v>
      </c>
      <c r="BV3454" s="29">
        <f t="shared" ref="BV3454" si="33346">BL3454*BQ3454+BN3454*BQ3457-BM3454*BR3454-BO3454*BR3457</f>
        <v>0.93954135417151319</v>
      </c>
      <c r="BW3454" s="33">
        <f t="shared" ref="BW3454" si="33347">(BL3454*BR3454+BM3454*BQ3454+BN3454*BR3457+BO3454*BQ3457)</f>
        <v>-0.36604602518814289</v>
      </c>
      <c r="BX3454" s="31">
        <f t="shared" ref="BX3454" si="33348">BL3454*BS3454+BN3454*BS3457-BM3454*BT3454-BO3454*BT3457</f>
        <v>0</v>
      </c>
      <c r="BY3454" s="32">
        <f t="shared" ref="BY3454" si="33349">(BL3454*BT3454+BM3454*BS3454+BN3454*BT3457+BO3454*BS3457)</f>
        <v>-0.36604602518814289</v>
      </c>
      <c r="CA3454" s="37">
        <f t="shared" ref="CA3454" si="33350">20*LOG(((1+$BR$8)/$BR$8)/((BV3454+BV3457)^2+(BW3454+BW3457)^2)^0.5)</f>
        <v>-2.2668083130289391E-3</v>
      </c>
      <c r="CC3454" s="134">
        <f t="shared" ref="CC3454" si="33351">((BV3454^2+BW3454^2)^0.5)/((BV3457^2+BW3457^2)^0.5)</f>
        <v>1.0157917882226537</v>
      </c>
      <c r="CD3454" s="9"/>
      <c r="CE3454" s="38"/>
      <c r="CF3454" s="38"/>
      <c r="CG3454" s="38"/>
      <c r="CH3454" s="38"/>
      <c r="CM3454" s="129">
        <v>9.3600000000000101</v>
      </c>
    </row>
    <row r="3455" spans="2:91" ht="18.600000000000001" customHeight="1" thickBot="1">
      <c r="D3455" s="39"/>
      <c r="G3455" s="40"/>
      <c r="I3455" s="39"/>
      <c r="L3455" s="40"/>
      <c r="N3455" s="39"/>
      <c r="Q3455" s="40"/>
      <c r="S3455" s="39"/>
      <c r="V3455" s="40"/>
      <c r="X3455" s="39"/>
      <c r="AA3455" s="40"/>
      <c r="AC3455" s="39"/>
      <c r="AF3455" s="40"/>
      <c r="AH3455" s="39"/>
      <c r="AK3455" s="40"/>
      <c r="AM3455" s="39"/>
      <c r="AP3455" s="40"/>
      <c r="AR3455" s="39"/>
      <c r="AU3455" s="40"/>
      <c r="AW3455" s="39"/>
      <c r="AZ3455" s="40"/>
      <c r="BB3455" s="39"/>
      <c r="BE3455" s="40"/>
      <c r="BG3455" s="39"/>
      <c r="BJ3455" s="40"/>
      <c r="BL3455" s="39"/>
      <c r="BO3455" s="40"/>
      <c r="BQ3455" s="34"/>
      <c r="BR3455" s="11"/>
      <c r="BS3455" s="11"/>
      <c r="BT3455" s="41"/>
      <c r="BV3455" s="39"/>
      <c r="BY3455" s="40"/>
      <c r="CC3455" s="135"/>
      <c r="CD3455" s="9"/>
      <c r="CE3455" s="38"/>
      <c r="CF3455" s="38"/>
      <c r="CG3455" s="38"/>
      <c r="CH3455" s="38"/>
    </row>
    <row r="3456" spans="2:91" ht="18.600000000000001" customHeight="1" thickBot="1">
      <c r="D3456" s="258" t="s">
        <v>129</v>
      </c>
      <c r="E3456" s="259"/>
      <c r="F3456" s="260" t="s">
        <v>130</v>
      </c>
      <c r="G3456" s="261"/>
      <c r="H3456" s="229"/>
      <c r="I3456" s="258" t="s">
        <v>131</v>
      </c>
      <c r="J3456" s="259"/>
      <c r="K3456" s="260" t="s">
        <v>132</v>
      </c>
      <c r="L3456" s="261"/>
      <c r="N3456" s="253" t="s">
        <v>133</v>
      </c>
      <c r="O3456" s="254"/>
      <c r="P3456" s="255" t="s">
        <v>134</v>
      </c>
      <c r="Q3456" s="256"/>
      <c r="S3456" s="258" t="s">
        <v>135</v>
      </c>
      <c r="T3456" s="259"/>
      <c r="U3456" s="260" t="s">
        <v>136</v>
      </c>
      <c r="V3456" s="261"/>
      <c r="W3456" s="8"/>
      <c r="X3456" s="253" t="s">
        <v>137</v>
      </c>
      <c r="Y3456" s="254"/>
      <c r="Z3456" s="255" t="s">
        <v>138</v>
      </c>
      <c r="AA3456" s="256"/>
      <c r="AB3456" s="8"/>
      <c r="AC3456" s="258" t="s">
        <v>139</v>
      </c>
      <c r="AD3456" s="259"/>
      <c r="AE3456" s="260" t="s">
        <v>140</v>
      </c>
      <c r="AF3456" s="261"/>
      <c r="AG3456" s="8"/>
      <c r="AH3456" s="253" t="s">
        <v>141</v>
      </c>
      <c r="AI3456" s="254"/>
      <c r="AJ3456" s="255" t="s">
        <v>142</v>
      </c>
      <c r="AK3456" s="256"/>
      <c r="AL3456" s="8"/>
      <c r="AM3456" s="258" t="s">
        <v>143</v>
      </c>
      <c r="AN3456" s="259"/>
      <c r="AO3456" s="260" t="s">
        <v>144</v>
      </c>
      <c r="AP3456" s="261"/>
      <c r="AR3456" s="253" t="s">
        <v>145</v>
      </c>
      <c r="AS3456" s="254"/>
      <c r="AT3456" s="255" t="s">
        <v>146</v>
      </c>
      <c r="AU3456" s="256"/>
      <c r="AV3456" s="4"/>
      <c r="AW3456" s="258" t="s">
        <v>147</v>
      </c>
      <c r="AX3456" s="259"/>
      <c r="AY3456" s="260" t="s">
        <v>148</v>
      </c>
      <c r="AZ3456" s="261"/>
      <c r="BA3456" s="8"/>
      <c r="BB3456" s="253" t="s">
        <v>149</v>
      </c>
      <c r="BC3456" s="254"/>
      <c r="BD3456" s="255" t="s">
        <v>150</v>
      </c>
      <c r="BE3456" s="256"/>
      <c r="BF3456" s="4"/>
      <c r="BG3456" s="258" t="s">
        <v>151</v>
      </c>
      <c r="BH3456" s="259"/>
      <c r="BI3456" s="260" t="s">
        <v>152</v>
      </c>
      <c r="BJ3456" s="261"/>
      <c r="BK3456" s="4"/>
      <c r="BL3456" s="253" t="s">
        <v>153</v>
      </c>
      <c r="BM3456" s="254"/>
      <c r="BN3456" s="255" t="s">
        <v>154</v>
      </c>
      <c r="BO3456" s="256"/>
      <c r="BP3456" s="4"/>
      <c r="BQ3456" s="258" t="s">
        <v>155</v>
      </c>
      <c r="BR3456" s="259"/>
      <c r="BS3456" s="260" t="s">
        <v>156</v>
      </c>
      <c r="BT3456" s="261"/>
      <c r="BU3456" s="8"/>
      <c r="BV3456" s="253" t="s">
        <v>157</v>
      </c>
      <c r="BW3456" s="254"/>
      <c r="BX3456" s="255" t="s">
        <v>158</v>
      </c>
      <c r="BY3456" s="256"/>
      <c r="CA3456" s="46" t="s">
        <v>16</v>
      </c>
      <c r="CC3456" s="136" t="s">
        <v>71</v>
      </c>
      <c r="CD3456" s="9"/>
      <c r="CE3456" s="38"/>
      <c r="CF3456" s="38"/>
      <c r="CG3456" s="38"/>
      <c r="CH3456" s="38"/>
    </row>
    <row r="3457" spans="2:91" ht="18.600000000000001" customHeight="1" thickTop="1" thickBot="1">
      <c r="D3457" s="29">
        <v>0</v>
      </c>
      <c r="E3457" s="33">
        <v>0</v>
      </c>
      <c r="F3457" s="31">
        <v>1</v>
      </c>
      <c r="G3457" s="32">
        <v>0</v>
      </c>
      <c r="I3457" s="29">
        <v>0</v>
      </c>
      <c r="J3457" s="33">
        <f t="shared" ref="J3457" si="33352">IF(0=(1-$J$8*$K$8*$B3454^2),10^14,$B3454*$J$8/(1-$J$8*$K$8*$B3454^2))</f>
        <v>-0.13140996665943377</v>
      </c>
      <c r="K3457" s="31">
        <v>1</v>
      </c>
      <c r="L3457" s="32">
        <v>0</v>
      </c>
      <c r="N3457" s="29">
        <f t="shared" ref="N3457" si="33353">D3457*I3454+F3457*I3457-E3457*J3454-G3457*J3457</f>
        <v>0</v>
      </c>
      <c r="O3457" s="33">
        <f t="shared" ref="O3457" si="33354">(D3457*J3454+E3457*I3454+F3457*J3457+G3457*I3457)</f>
        <v>-0.13140996665943377</v>
      </c>
      <c r="P3457" s="31">
        <f t="shared" ref="P3457" si="33355">D3457*K3454+F3457*K3457-E3457*L3454-G3457*L3457</f>
        <v>1</v>
      </c>
      <c r="Q3457" s="32">
        <f t="shared" ref="Q3457" si="33356">(D3457*L3454+E3457*K3454+F3457*L3457+G3457*K3457)</f>
        <v>0</v>
      </c>
      <c r="S3457" s="29">
        <v>0</v>
      </c>
      <c r="T3457" s="33">
        <v>0</v>
      </c>
      <c r="U3457" s="31">
        <v>1</v>
      </c>
      <c r="V3457" s="32">
        <v>0</v>
      </c>
      <c r="X3457" s="29">
        <f t="shared" ref="X3457" si="33357">N3457*S3454+P3457*S3457-O3457*T3454-Q3457*T3457</f>
        <v>0</v>
      </c>
      <c r="Y3457" s="33">
        <f t="shared" ref="Y3457" si="33358">(N3457*T3454+O3457*S3454+P3457*T3457+Q3457*S3457)</f>
        <v>-0.13140996665943377</v>
      </c>
      <c r="Z3457" s="31">
        <f t="shared" ref="Z3457" si="33359">N3457*U3454+P3457*U3457-O3457*V3454-Q3457*V3457</f>
        <v>0.9820597376327217</v>
      </c>
      <c r="AA3457" s="32">
        <f t="shared" ref="AA3457" si="33360">(N3457*V3454+O3457*U3454+P3457*V3457+Q3457*U3457)</f>
        <v>0</v>
      </c>
      <c r="AB3457" s="8"/>
      <c r="AC3457" s="29">
        <v>0</v>
      </c>
      <c r="AD3457" s="33">
        <f t="shared" ref="AD3457" si="33361">IF(0=(1-$AD$8*$AE$8*$B3454^2),10^14,$B3454*$AD$8/(1-$AD$8*$AE$8*$B3454^2))</f>
        <v>-0.10217799832619107</v>
      </c>
      <c r="AE3457" s="31">
        <v>1</v>
      </c>
      <c r="AF3457" s="32">
        <v>0</v>
      </c>
      <c r="AH3457" s="29">
        <f t="shared" ref="AH3457" si="33362">X3457*AC3454+Z3457*AC3457-Y3457*AD3454-AA3457*AD3457</f>
        <v>0</v>
      </c>
      <c r="AI3457" s="33">
        <f t="shared" ref="AI3457" si="33363">(X3457*AD3454+Y3457*AC3454+Z3457*AD3457+AA3457*AC3457)</f>
        <v>-0.23175486488748964</v>
      </c>
      <c r="AJ3457" s="31">
        <f t="shared" ref="AJ3457" si="33364">X3457*AE3454+Z3457*AE3457-Y3457*AF3454-AA3457*AF3457</f>
        <v>0.9820597376327217</v>
      </c>
      <c r="AK3457" s="32">
        <f t="shared" ref="AK3457" si="33365">(X3457*AF3454+Y3457*AE3454+Z3457*AF3457+AA3457*AE3457)</f>
        <v>0</v>
      </c>
      <c r="AL3457" s="8"/>
      <c r="AM3457" s="29">
        <v>0</v>
      </c>
      <c r="AN3457" s="33">
        <v>0</v>
      </c>
      <c r="AO3457" s="31">
        <v>1</v>
      </c>
      <c r="AP3457" s="32">
        <v>0</v>
      </c>
      <c r="AR3457" s="29">
        <f t="shared" ref="AR3457" si="33366">AH3457*AM3454+AJ3457*AM3457-AI3457*AN3454-AK3457*AN3457</f>
        <v>0</v>
      </c>
      <c r="AS3457" s="33">
        <f t="shared" ref="AS3457" si="33367">(AH3457*AN3454+AI3457*AM3454+AJ3457*AN3457+AK3457*AM3457)</f>
        <v>-0.23175486488748964</v>
      </c>
      <c r="AT3457" s="31">
        <f t="shared" ref="AT3457" si="33368">AH3457*AO3454+AJ3457*AO3457-AI3457*AP3454-AK3457*AP3457</f>
        <v>0.95344789475578573</v>
      </c>
      <c r="AU3457" s="32">
        <f t="shared" ref="AU3457" si="33369">(AH3457*AP3454+AI3457*AO3454+AJ3457*AP3457+AK3457*AO3457)</f>
        <v>0</v>
      </c>
      <c r="AV3457" s="8"/>
      <c r="AW3457" s="29">
        <v>0</v>
      </c>
      <c r="AX3457" s="33">
        <f t="shared" ref="AX3457" si="33370">IF(0=(1-$AX$8*$AY$8*$B3454^2),10^14,$B3454*$AX$8/(1-$AX$8*$AY$8*$B3454^2))</f>
        <v>-9.2918201796004241E-2</v>
      </c>
      <c r="AY3457" s="31">
        <v>1</v>
      </c>
      <c r="AZ3457" s="32">
        <v>0</v>
      </c>
      <c r="BB3457" s="29">
        <f t="shared" ref="BB3457" si="33371">AR3457*AW3454+AT3457*AW3457-AS3457*AX3454-AU3457*AX3457</f>
        <v>0</v>
      </c>
      <c r="BC3457" s="33">
        <f t="shared" ref="BC3457" si="33372">(AR3457*AX3454+AS3457*AW3454+AT3457*AX3457+AU3457*AW3457)</f>
        <v>-0.32034752877438316</v>
      </c>
      <c r="BD3457" s="31">
        <f t="shared" ref="BD3457" si="33373">AR3457*AY3454+AT3457*AY3457-AS3457*AZ3454-AU3457*AZ3457</f>
        <v>0.95344789475578573</v>
      </c>
      <c r="BE3457" s="32">
        <f t="shared" ref="BE3457" si="33374">(AR3457*AZ3454+AS3457*AY3454+AT3457*AZ3457+AU3457*AY3457)</f>
        <v>0</v>
      </c>
      <c r="BF3457" s="8"/>
      <c r="BG3457" s="29">
        <v>0</v>
      </c>
      <c r="BH3457" s="33">
        <v>0</v>
      </c>
      <c r="BI3457" s="31">
        <v>1</v>
      </c>
      <c r="BJ3457" s="32">
        <v>0</v>
      </c>
      <c r="BL3457" s="29">
        <f t="shared" ref="BL3457" si="33375">BB3457*BG3454+BD3457*BG3457-BC3457*BH3454-BE3457*BH3457</f>
        <v>0</v>
      </c>
      <c r="BM3457" s="33">
        <f t="shared" ref="BM3457" si="33376">(BB3457*BH3454+BC3457*BG3454+BD3457*BH3457+BE3457*BG3457)</f>
        <v>-0.32034752877438316</v>
      </c>
      <c r="BN3457" s="31">
        <f t="shared" ref="BN3457" si="33377">BB3457*BI3454+BD3457*BI3457-BC3457*BJ3454-BE3457*BJ3457</f>
        <v>0.93954146509249781</v>
      </c>
      <c r="BO3457" s="32">
        <f t="shared" ref="BO3457" si="33378">(BB3457*BJ3454+BC3457*BI3454+BD3457*BJ3457+BE3457*BI3457)</f>
        <v>0</v>
      </c>
      <c r="BP3457" s="8"/>
      <c r="BQ3457" s="19">
        <f t="shared" ref="BQ3457:BQ3520" si="33379">1/$BR$8</f>
        <v>1</v>
      </c>
      <c r="BR3457" s="47">
        <v>0</v>
      </c>
      <c r="BS3457" s="48">
        <v>1</v>
      </c>
      <c r="BT3457" s="49">
        <v>0</v>
      </c>
      <c r="BV3457" s="29">
        <f t="shared" ref="BV3457" si="33380">BL3457*BQ3454+BN3457*BQ3457-BM3457*BR3454-BO3457*BR3457</f>
        <v>0.93954146509249781</v>
      </c>
      <c r="BW3457" s="33">
        <f t="shared" ref="BW3457" si="33381">(BL3457*BR3454+BM3457*BQ3454+BN3457*BR3457+BO3457*BQ3457)</f>
        <v>-0.32034752877438316</v>
      </c>
      <c r="BX3457" s="31">
        <f t="shared" ref="BX3457" si="33382">BL3457*BS3454+BN3457*BS3457-BM3457*BT3454-BO3457*BT3457</f>
        <v>0.93954146509249781</v>
      </c>
      <c r="BY3457" s="32">
        <f t="shared" ref="BY3457" si="33383">(BL3457*BT3454+BM3457*BS3454+BN3457*BT3457+BO3457*BS3457)</f>
        <v>0</v>
      </c>
      <c r="CA3457" s="50">
        <f t="shared" ref="CA3457" si="33384">(180/PI())*ATAN(-1*(BW3454+BW3457)/(BV3454+BV3457))</f>
        <v>20.06629634317245</v>
      </c>
      <c r="CC3457" s="137">
        <f t="shared" ref="CC3457" si="33385">20*LOG(((1-(10^(CA3454/20)^2)*(1-((1-CC3454)/(1+CC3454))^2))^0.5))</f>
        <v>-32.342153807809609</v>
      </c>
      <c r="CD3457" s="9"/>
      <c r="CE3457" s="38"/>
      <c r="CF3457" s="38"/>
      <c r="CG3457" s="38"/>
      <c r="CH3457" s="38"/>
    </row>
    <row r="3458" spans="2:91" ht="18.600000000000001" customHeight="1">
      <c r="CC3458" s="42"/>
    </row>
    <row r="3459" spans="2:91" ht="18.600000000000001" customHeight="1" thickBot="1">
      <c r="E3459" s="22" t="s">
        <v>4</v>
      </c>
      <c r="J3459" s="22" t="s">
        <v>5</v>
      </c>
      <c r="O3459" s="22" t="s">
        <v>6</v>
      </c>
      <c r="T3459" s="22" t="s">
        <v>7</v>
      </c>
      <c r="Y3459" s="22" t="s">
        <v>8</v>
      </c>
      <c r="AD3459" s="22" t="s">
        <v>65</v>
      </c>
      <c r="AI3459" s="22" t="s">
        <v>9</v>
      </c>
      <c r="AN3459" s="22" t="s">
        <v>66</v>
      </c>
      <c r="AS3459" s="22" t="s">
        <v>51</v>
      </c>
      <c r="AX3459" s="22" t="s">
        <v>67</v>
      </c>
      <c r="BC3459" s="22" t="s">
        <v>52</v>
      </c>
      <c r="BH3459" s="22" t="s">
        <v>68</v>
      </c>
      <c r="BM3459" s="22" t="s">
        <v>63</v>
      </c>
      <c r="BQ3459" s="23" t="s">
        <v>69</v>
      </c>
      <c r="BR3459" s="23"/>
      <c r="BS3459" s="24"/>
      <c r="BT3459" s="24"/>
      <c r="BU3459" s="24"/>
      <c r="BW3459" s="22" t="s">
        <v>64</v>
      </c>
    </row>
    <row r="3460" spans="2:91" ht="18.600000000000001" customHeight="1" thickBot="1">
      <c r="D3460" s="249" t="s">
        <v>103</v>
      </c>
      <c r="E3460" s="250"/>
      <c r="F3460" s="251" t="s">
        <v>104</v>
      </c>
      <c r="G3460" s="252"/>
      <c r="H3460" s="229"/>
      <c r="I3460" s="253" t="s">
        <v>11</v>
      </c>
      <c r="J3460" s="254"/>
      <c r="K3460" s="255" t="s">
        <v>12</v>
      </c>
      <c r="L3460" s="256"/>
      <c r="M3460" s="24"/>
      <c r="N3460" s="253" t="s">
        <v>105</v>
      </c>
      <c r="O3460" s="254"/>
      <c r="P3460" s="255" t="s">
        <v>106</v>
      </c>
      <c r="Q3460" s="256"/>
      <c r="R3460" s="24"/>
      <c r="S3460" s="249" t="s">
        <v>107</v>
      </c>
      <c r="T3460" s="250"/>
      <c r="U3460" s="251" t="s">
        <v>108</v>
      </c>
      <c r="V3460" s="252"/>
      <c r="W3460" s="8"/>
      <c r="X3460" s="253" t="s">
        <v>109</v>
      </c>
      <c r="Y3460" s="254"/>
      <c r="Z3460" s="255" t="s">
        <v>110</v>
      </c>
      <c r="AA3460" s="256"/>
      <c r="AB3460" s="8"/>
      <c r="AC3460" s="253" t="s">
        <v>111</v>
      </c>
      <c r="AD3460" s="254"/>
      <c r="AE3460" s="255" t="s">
        <v>14</v>
      </c>
      <c r="AF3460" s="256"/>
      <c r="AG3460" s="8"/>
      <c r="AH3460" s="253" t="s">
        <v>112</v>
      </c>
      <c r="AI3460" s="254"/>
      <c r="AJ3460" s="255" t="s">
        <v>113</v>
      </c>
      <c r="AK3460" s="256"/>
      <c r="AL3460" s="8"/>
      <c r="AM3460" s="249" t="s">
        <v>114</v>
      </c>
      <c r="AN3460" s="250"/>
      <c r="AO3460" s="251" t="s">
        <v>115</v>
      </c>
      <c r="AP3460" s="252"/>
      <c r="AQ3460" s="24"/>
      <c r="AR3460" s="253" t="s">
        <v>116</v>
      </c>
      <c r="AS3460" s="254"/>
      <c r="AT3460" s="255" t="s">
        <v>13</v>
      </c>
      <c r="AU3460" s="256"/>
      <c r="AV3460" s="4"/>
      <c r="AW3460" s="253" t="s">
        <v>117</v>
      </c>
      <c r="AX3460" s="254"/>
      <c r="AY3460" s="255" t="s">
        <v>118</v>
      </c>
      <c r="AZ3460" s="256"/>
      <c r="BA3460" s="8"/>
      <c r="BB3460" s="253" t="s">
        <v>119</v>
      </c>
      <c r="BC3460" s="254"/>
      <c r="BD3460" s="255" t="s">
        <v>120</v>
      </c>
      <c r="BE3460" s="256"/>
      <c r="BF3460" s="4"/>
      <c r="BG3460" s="249" t="s">
        <v>121</v>
      </c>
      <c r="BH3460" s="250"/>
      <c r="BI3460" s="251" t="s">
        <v>122</v>
      </c>
      <c r="BJ3460" s="252"/>
      <c r="BK3460" s="4"/>
      <c r="BL3460" s="253" t="s">
        <v>123</v>
      </c>
      <c r="BM3460" s="254"/>
      <c r="BN3460" s="255" t="s">
        <v>124</v>
      </c>
      <c r="BO3460" s="256"/>
      <c r="BP3460" s="4"/>
      <c r="BQ3460" s="253" t="s">
        <v>125</v>
      </c>
      <c r="BR3460" s="254"/>
      <c r="BS3460" s="255" t="s">
        <v>126</v>
      </c>
      <c r="BT3460" s="256"/>
      <c r="BU3460" s="8"/>
      <c r="BV3460" s="253" t="s">
        <v>127</v>
      </c>
      <c r="BW3460" s="254"/>
      <c r="BX3460" s="255" t="s">
        <v>128</v>
      </c>
      <c r="BY3460" s="256"/>
      <c r="CA3460" s="27" t="s">
        <v>15</v>
      </c>
      <c r="CC3460" s="133" t="s">
        <v>70</v>
      </c>
      <c r="CD3460" s="9"/>
      <c r="CE3460" s="38"/>
      <c r="CF3460" s="38"/>
      <c r="CG3460" s="38"/>
      <c r="CH3460" s="38"/>
    </row>
    <row r="3461" spans="2:91" ht="18.600000000000001" customHeight="1" thickTop="1" thickBot="1">
      <c r="B3461" s="129">
        <v>9.4000000000000092</v>
      </c>
      <c r="D3461" s="29">
        <v>1</v>
      </c>
      <c r="E3461" s="30">
        <v>0</v>
      </c>
      <c r="F3461" s="31">
        <v>0</v>
      </c>
      <c r="G3461" s="32">
        <f t="shared" ref="G3461:G3524" si="33386">-1/($E$8*$B3461)</f>
        <v>-7.0125531914893555E-2</v>
      </c>
      <c r="I3461" s="29">
        <v>1</v>
      </c>
      <c r="J3461" s="33">
        <v>0</v>
      </c>
      <c r="K3461" s="31">
        <v>0</v>
      </c>
      <c r="L3461" s="32">
        <v>0</v>
      </c>
      <c r="N3461" s="29">
        <f t="shared" ref="N3461" si="33387">D3461*I3461+F3461*I3464-E3461*J3461-G3461*J3464</f>
        <v>0.99080448145761668</v>
      </c>
      <c r="O3461" s="33">
        <f t="shared" ref="O3461" si="33388">(D3461*J3461+E3461*I3461+F3461*J3464+G3461*I3464)</f>
        <v>0</v>
      </c>
      <c r="P3461" s="31">
        <f t="shared" ref="P3461" si="33389">D3461*K3461+F3461*K3464-E3461*L3461-G3461*L3464</f>
        <v>0</v>
      </c>
      <c r="Q3461" s="32">
        <f t="shared" ref="Q3461" si="33390">(D3461*L3461+E3461*K3461+F3461*L3464+G3461*K3464)</f>
        <v>-7.0125531914893555E-2</v>
      </c>
      <c r="S3461" s="29">
        <v>1</v>
      </c>
      <c r="T3461" s="30">
        <v>0</v>
      </c>
      <c r="U3461" s="31">
        <v>0</v>
      </c>
      <c r="V3461" s="32">
        <f t="shared" ref="V3461:V3524" si="33391">-1/($T$8*$B3461)</f>
        <v>-0.13623085106382965</v>
      </c>
      <c r="X3461" s="29">
        <f t="shared" ref="X3461" si="33392">N3461*S3461+P3461*S3464-O3461*T3461-Q3461*T3464</f>
        <v>0.99080448145761668</v>
      </c>
      <c r="Y3461" s="33">
        <f t="shared" ref="Y3461" si="33393">(N3461*T3461+O3461*S3461+P3461*T3464+Q3461*S3464)</f>
        <v>0</v>
      </c>
      <c r="Z3461" s="31">
        <f t="shared" ref="Z3461" si="33394">N3461*U3461+P3461*U3464-O3461*V3461-Q3461*V3464</f>
        <v>0</v>
      </c>
      <c r="AA3461" s="32">
        <f t="shared" ref="AA3461" si="33395">(N3461*V3461+O3461*U3461+P3461*V3464+Q3461*U3464)</f>
        <v>-0.20510366966172111</v>
      </c>
      <c r="AB3461" s="8"/>
      <c r="AC3461" s="29">
        <v>1</v>
      </c>
      <c r="AD3461" s="33">
        <v>0</v>
      </c>
      <c r="AE3461" s="31">
        <v>0</v>
      </c>
      <c r="AF3461" s="32">
        <v>0</v>
      </c>
      <c r="AH3461" s="29">
        <f t="shared" ref="AH3461" si="33396">X3461*AC3461+Z3461*AC3464-Y3461*AD3461-AA3461*AD3464</f>
        <v>0.96989256638461963</v>
      </c>
      <c r="AI3461" s="33">
        <f t="shared" ref="AI3461" si="33397">(X3461*AD3461+Y3461*AC3461+Z3461*AD3464+AA3461*AC3464)</f>
        <v>0</v>
      </c>
      <c r="AJ3461" s="31">
        <f t="shared" ref="AJ3461" si="33398">X3461*AE3461+Z3461*AE3464-Y3461*AF3461-AA3461*AF3464</f>
        <v>0</v>
      </c>
      <c r="AK3461" s="32">
        <f t="shared" ref="AK3461" si="33399">(X3461*AF3461+Y3461*AE3461+Z3461*AF3464+AA3461*AE3464)</f>
        <v>-0.20510366966172111</v>
      </c>
      <c r="AL3461" s="8"/>
      <c r="AM3461" s="29">
        <v>1</v>
      </c>
      <c r="AN3461" s="30">
        <v>0</v>
      </c>
      <c r="AO3461" s="31">
        <v>0</v>
      </c>
      <c r="AP3461" s="32">
        <f t="shared" ref="AP3461:AP3524" si="33400">-1/($AN$8*$B3461)</f>
        <v>-0.12319468085106371</v>
      </c>
      <c r="AR3461" s="29">
        <f t="shared" ref="AR3461" si="33401">AH3461*AM3461+AJ3461*AM3464-AI3461*AN3461-AK3461*AN3464</f>
        <v>0.96989256638461963</v>
      </c>
      <c r="AS3461" s="33">
        <f t="shared" ref="AS3461" si="33402">(AH3461*AN3461+AI3461*AM3461+AJ3461*AN3464+AK3461*AM3464)</f>
        <v>0</v>
      </c>
      <c r="AT3461" s="31">
        <f t="shared" ref="AT3461" si="33403">AH3461*AO3461+AJ3461*AO3464-AI3461*AP3461-AK3461*AP3464</f>
        <v>0</v>
      </c>
      <c r="AU3461" s="32">
        <f t="shared" ref="AU3461" si="33404">(AH3461*AP3461+AI3461*AO3461+AJ3461*AP3464+AK3461*AO3464)</f>
        <v>-0.32458927483729344</v>
      </c>
      <c r="AV3461" s="8"/>
      <c r="AW3461" s="29">
        <v>1</v>
      </c>
      <c r="AX3461" s="33">
        <v>0</v>
      </c>
      <c r="AY3461" s="31">
        <v>0</v>
      </c>
      <c r="AZ3461" s="32">
        <v>0</v>
      </c>
      <c r="BB3461" s="29">
        <f t="shared" ref="BB3461" si="33405">AR3461*AW3461+AT3461*AW3464-AS3461*AX3461-AU3461*AX3464</f>
        <v>0.93979709488612373</v>
      </c>
      <c r="BC3461" s="33">
        <f t="shared" ref="BC3461" si="33406">(AR3461*AX3461+AS3461*AW3461+AT3461*AX3464+AU3461*AW3464)</f>
        <v>0</v>
      </c>
      <c r="BD3461" s="31">
        <f t="shared" ref="BD3461" si="33407">AR3461*AY3461+AT3461*AY3464-AS3461*AZ3461-AU3461*AZ3464</f>
        <v>0</v>
      </c>
      <c r="BE3461" s="32">
        <f t="shared" ref="BE3461" si="33408">(AR3461*AZ3461+AS3461*AY3461+AT3461*AZ3464+AU3461*AY3464)</f>
        <v>-0.32458927483729344</v>
      </c>
      <c r="BF3461" s="8"/>
      <c r="BG3461" s="29">
        <v>1</v>
      </c>
      <c r="BH3461" s="30">
        <v>0</v>
      </c>
      <c r="BI3461" s="31">
        <v>0</v>
      </c>
      <c r="BJ3461" s="32">
        <f t="shared" ref="BJ3461:BJ3524" si="33409">-1/($BH$8*$B3461)</f>
        <v>-4.3318085106382936E-2</v>
      </c>
      <c r="BL3461" s="29">
        <f t="shared" ref="BL3461" si="33410">BB3461*BG3461+BD3461*BG3464-BC3461*BH3461-BE3461*BH3464</f>
        <v>0.93979709488612373</v>
      </c>
      <c r="BM3461" s="33">
        <f t="shared" ref="BM3461" si="33411">(BB3461*BH3461+BC3461*BG3461+BD3461*BH3464+BE3461*BG3464)</f>
        <v>0</v>
      </c>
      <c r="BN3461" s="31">
        <f t="shared" ref="BN3461" si="33412">BB3461*BI3461+BD3461*BI3464-BC3461*BJ3461-BE3461*BJ3464</f>
        <v>0</v>
      </c>
      <c r="BO3461" s="32">
        <f t="shared" ref="BO3461" si="33413">(BB3461*BJ3461+BC3461*BI3461+BD3461*BJ3464+BE3461*BI3464)</f>
        <v>-0.36529948537630197</v>
      </c>
      <c r="BP3461" s="8"/>
      <c r="BQ3461" s="34">
        <v>1</v>
      </c>
      <c r="BR3461" s="35">
        <v>0</v>
      </c>
      <c r="BS3461" s="11">
        <v>0</v>
      </c>
      <c r="BT3461" s="36">
        <v>0</v>
      </c>
      <c r="BV3461" s="29">
        <f t="shared" ref="BV3461" si="33414">BL3461*BQ3461+BN3461*BQ3464-BM3461*BR3461-BO3461*BR3464</f>
        <v>0.93979709488612373</v>
      </c>
      <c r="BW3461" s="33">
        <f t="shared" ref="BW3461" si="33415">(BL3461*BR3461+BM3461*BQ3461+BN3461*BR3464+BO3461*BQ3464)</f>
        <v>-0.36529948537630197</v>
      </c>
      <c r="BX3461" s="31">
        <f t="shared" ref="BX3461" si="33416">BL3461*BS3461+BN3461*BS3464-BM3461*BT3461-BO3461*BT3464</f>
        <v>0</v>
      </c>
      <c r="BY3461" s="32">
        <f t="shared" ref="BY3461" si="33417">(BL3461*BT3461+BM3461*BS3461+BN3461*BT3464+BO3461*BS3464)</f>
        <v>-0.36529948537630197</v>
      </c>
      <c r="CA3461" s="37">
        <f t="shared" ref="CA3461" si="33418">20*LOG(((1+$BR$8)/$BR$8)/((BV3461+BV3464)^2+(BW3461+BW3464)^2)^0.5)</f>
        <v>-2.2583344147033757E-3</v>
      </c>
      <c r="CC3461" s="134">
        <f t="shared" ref="CC3461" si="33419">((BV3461^2+BW3461^2)^0.5)/((BV3464^2+BW3464^2)^0.5)</f>
        <v>1.0157294806472965</v>
      </c>
      <c r="CD3461" s="9"/>
      <c r="CE3461" s="38"/>
      <c r="CF3461" s="38"/>
      <c r="CG3461" s="38"/>
      <c r="CH3461" s="38"/>
      <c r="CM3461" s="129">
        <v>9.3800000000000097</v>
      </c>
    </row>
    <row r="3462" spans="2:91" ht="18.600000000000001" customHeight="1" thickBot="1">
      <c r="D3462" s="39"/>
      <c r="G3462" s="40"/>
      <c r="I3462" s="39"/>
      <c r="L3462" s="40"/>
      <c r="N3462" s="39"/>
      <c r="Q3462" s="40"/>
      <c r="S3462" s="39"/>
      <c r="V3462" s="40"/>
      <c r="X3462" s="39"/>
      <c r="AA3462" s="40"/>
      <c r="AC3462" s="39"/>
      <c r="AF3462" s="40"/>
      <c r="AH3462" s="39"/>
      <c r="AK3462" s="40"/>
      <c r="AM3462" s="39"/>
      <c r="AP3462" s="40"/>
      <c r="AR3462" s="39"/>
      <c r="AU3462" s="40"/>
      <c r="AW3462" s="39"/>
      <c r="AZ3462" s="40"/>
      <c r="BB3462" s="39"/>
      <c r="BE3462" s="40"/>
      <c r="BG3462" s="39"/>
      <c r="BJ3462" s="40"/>
      <c r="BL3462" s="39"/>
      <c r="BO3462" s="40"/>
      <c r="BQ3462" s="34"/>
      <c r="BR3462" s="11"/>
      <c r="BS3462" s="11"/>
      <c r="BT3462" s="41"/>
      <c r="BV3462" s="39"/>
      <c r="BY3462" s="40"/>
      <c r="CC3462" s="135"/>
      <c r="CD3462" s="9"/>
      <c r="CE3462" s="38"/>
      <c r="CF3462" s="38"/>
      <c r="CG3462" s="38"/>
      <c r="CH3462" s="38"/>
    </row>
    <row r="3463" spans="2:91" ht="18.600000000000001" customHeight="1" thickBot="1">
      <c r="D3463" s="258" t="s">
        <v>129</v>
      </c>
      <c r="E3463" s="259"/>
      <c r="F3463" s="260" t="s">
        <v>130</v>
      </c>
      <c r="G3463" s="261"/>
      <c r="H3463" s="229"/>
      <c r="I3463" s="258" t="s">
        <v>131</v>
      </c>
      <c r="J3463" s="259"/>
      <c r="K3463" s="260" t="s">
        <v>132</v>
      </c>
      <c r="L3463" s="261"/>
      <c r="N3463" s="253" t="s">
        <v>133</v>
      </c>
      <c r="O3463" s="254"/>
      <c r="P3463" s="255" t="s">
        <v>134</v>
      </c>
      <c r="Q3463" s="256"/>
      <c r="S3463" s="258" t="s">
        <v>135</v>
      </c>
      <c r="T3463" s="259"/>
      <c r="U3463" s="260" t="s">
        <v>136</v>
      </c>
      <c r="V3463" s="261"/>
      <c r="W3463" s="8"/>
      <c r="X3463" s="253" t="s">
        <v>137</v>
      </c>
      <c r="Y3463" s="254"/>
      <c r="Z3463" s="255" t="s">
        <v>138</v>
      </c>
      <c r="AA3463" s="256"/>
      <c r="AB3463" s="8"/>
      <c r="AC3463" s="258" t="s">
        <v>139</v>
      </c>
      <c r="AD3463" s="259"/>
      <c r="AE3463" s="260" t="s">
        <v>140</v>
      </c>
      <c r="AF3463" s="261"/>
      <c r="AG3463" s="8"/>
      <c r="AH3463" s="253" t="s">
        <v>141</v>
      </c>
      <c r="AI3463" s="254"/>
      <c r="AJ3463" s="255" t="s">
        <v>142</v>
      </c>
      <c r="AK3463" s="256"/>
      <c r="AL3463" s="8"/>
      <c r="AM3463" s="258" t="s">
        <v>143</v>
      </c>
      <c r="AN3463" s="259"/>
      <c r="AO3463" s="260" t="s">
        <v>144</v>
      </c>
      <c r="AP3463" s="261"/>
      <c r="AR3463" s="253" t="s">
        <v>145</v>
      </c>
      <c r="AS3463" s="254"/>
      <c r="AT3463" s="255" t="s">
        <v>146</v>
      </c>
      <c r="AU3463" s="256"/>
      <c r="AV3463" s="4"/>
      <c r="AW3463" s="258" t="s">
        <v>147</v>
      </c>
      <c r="AX3463" s="259"/>
      <c r="AY3463" s="260" t="s">
        <v>148</v>
      </c>
      <c r="AZ3463" s="261"/>
      <c r="BA3463" s="8"/>
      <c r="BB3463" s="253" t="s">
        <v>149</v>
      </c>
      <c r="BC3463" s="254"/>
      <c r="BD3463" s="255" t="s">
        <v>150</v>
      </c>
      <c r="BE3463" s="256"/>
      <c r="BF3463" s="4"/>
      <c r="BG3463" s="258" t="s">
        <v>151</v>
      </c>
      <c r="BH3463" s="259"/>
      <c r="BI3463" s="260" t="s">
        <v>152</v>
      </c>
      <c r="BJ3463" s="261"/>
      <c r="BK3463" s="4"/>
      <c r="BL3463" s="253" t="s">
        <v>153</v>
      </c>
      <c r="BM3463" s="254"/>
      <c r="BN3463" s="255" t="s">
        <v>154</v>
      </c>
      <c r="BO3463" s="256"/>
      <c r="BP3463" s="4"/>
      <c r="BQ3463" s="258" t="s">
        <v>155</v>
      </c>
      <c r="BR3463" s="259"/>
      <c r="BS3463" s="260" t="s">
        <v>156</v>
      </c>
      <c r="BT3463" s="261"/>
      <c r="BU3463" s="8"/>
      <c r="BV3463" s="253" t="s">
        <v>157</v>
      </c>
      <c r="BW3463" s="254"/>
      <c r="BX3463" s="255" t="s">
        <v>158</v>
      </c>
      <c r="BY3463" s="256"/>
      <c r="CA3463" s="46" t="s">
        <v>16</v>
      </c>
      <c r="CC3463" s="136" t="s">
        <v>71</v>
      </c>
      <c r="CD3463" s="9"/>
      <c r="CE3463" s="38"/>
      <c r="CF3463" s="38"/>
      <c r="CG3463" s="38"/>
      <c r="CH3463" s="38"/>
    </row>
    <row r="3464" spans="2:91" ht="18.600000000000001" customHeight="1" thickTop="1" thickBot="1">
      <c r="D3464" s="29">
        <v>0</v>
      </c>
      <c r="E3464" s="33">
        <v>0</v>
      </c>
      <c r="F3464" s="31">
        <v>1</v>
      </c>
      <c r="G3464" s="32">
        <v>0</v>
      </c>
      <c r="I3464" s="29">
        <v>0</v>
      </c>
      <c r="J3464" s="33">
        <f t="shared" ref="J3464" si="33420">IF(0=(1-$J$8*$K$8*$B3461^2),10^14,$B3461*$J$8/(1-$J$8*$K$8*$B3461^2))</f>
        <v>-0.13112939454838363</v>
      </c>
      <c r="K3464" s="31">
        <v>1</v>
      </c>
      <c r="L3464" s="32">
        <v>0</v>
      </c>
      <c r="N3464" s="29">
        <f t="shared" ref="N3464" si="33421">D3464*I3461+F3464*I3464-E3464*J3461-G3464*J3464</f>
        <v>0</v>
      </c>
      <c r="O3464" s="33">
        <f t="shared" ref="O3464" si="33422">(D3464*J3461+E3464*I3461+F3464*J3464+G3464*I3464)</f>
        <v>-0.13112939454838363</v>
      </c>
      <c r="P3464" s="31">
        <f t="shared" ref="P3464" si="33423">D3464*K3461+F3464*K3464-E3464*L3461-G3464*L3464</f>
        <v>1</v>
      </c>
      <c r="Q3464" s="32">
        <f t="shared" ref="Q3464" si="33424">(D3464*L3461+E3464*K3461+F3464*L3464+G3464*K3464)</f>
        <v>0</v>
      </c>
      <c r="S3464" s="29">
        <v>0</v>
      </c>
      <c r="T3464" s="33">
        <v>0</v>
      </c>
      <c r="U3464" s="31">
        <v>1</v>
      </c>
      <c r="V3464" s="32">
        <v>0</v>
      </c>
      <c r="X3464" s="29">
        <f t="shared" ref="X3464" si="33425">N3464*S3461+P3464*S3464-O3464*T3461-Q3464*T3464</f>
        <v>0</v>
      </c>
      <c r="Y3464" s="33">
        <f t="shared" ref="Y3464" si="33426">(N3464*T3461+O3464*S3461+P3464*T3464+Q3464*S3464)</f>
        <v>-0.13112939454838363</v>
      </c>
      <c r="Z3464" s="31">
        <f t="shared" ref="Z3464" si="33427">N3464*U3461+P3464*U3464-O3464*V3461-Q3464*V3464</f>
        <v>0.98213613098118902</v>
      </c>
      <c r="AA3464" s="32">
        <f t="shared" ref="AA3464" si="33428">(N3464*V3461+O3464*U3461+P3464*V3464+Q3464*U3464)</f>
        <v>0</v>
      </c>
      <c r="AB3464" s="8"/>
      <c r="AC3464" s="29">
        <v>0</v>
      </c>
      <c r="AD3464" s="33">
        <f t="shared" ref="AD3464" si="33429">IF(0=(1-$AD$8*$AE$8*$B3461^2),10^14,$B3461*$AD$8/(1-$AD$8*$AE$8*$B3461^2))</f>
        <v>-0.10195778119176141</v>
      </c>
      <c r="AE3464" s="31">
        <v>1</v>
      </c>
      <c r="AF3464" s="32">
        <v>0</v>
      </c>
      <c r="AH3464" s="29">
        <f t="shared" ref="AH3464" si="33430">X3464*AC3461+Z3464*AC3464-Y3464*AD3461-AA3464*AD3464</f>
        <v>0</v>
      </c>
      <c r="AI3464" s="33">
        <f t="shared" ref="AI3464" si="33431">(X3464*AD3461+Y3464*AC3461+Z3464*AD3464+AA3464*AC3464)</f>
        <v>-0.23126581529148682</v>
      </c>
      <c r="AJ3464" s="31">
        <f t="shared" ref="AJ3464" si="33432">X3464*AE3461+Z3464*AE3464-Y3464*AF3461-AA3464*AF3464</f>
        <v>0.98213613098118902</v>
      </c>
      <c r="AK3464" s="32">
        <f t="shared" ref="AK3464" si="33433">(X3464*AF3461+Y3464*AE3461+Z3464*AF3464+AA3464*AE3464)</f>
        <v>0</v>
      </c>
      <c r="AL3464" s="8"/>
      <c r="AM3464" s="29">
        <v>0</v>
      </c>
      <c r="AN3464" s="33">
        <v>0</v>
      </c>
      <c r="AO3464" s="31">
        <v>1</v>
      </c>
      <c r="AP3464" s="32">
        <v>0</v>
      </c>
      <c r="AR3464" s="29">
        <f t="shared" ref="AR3464" si="33434">AH3464*AM3461+AJ3464*AM3464-AI3464*AN3461-AK3464*AN3464</f>
        <v>0</v>
      </c>
      <c r="AS3464" s="33">
        <f t="shared" ref="AS3464" si="33435">(AH3464*AN3461+AI3464*AM3461+AJ3464*AN3464+AK3464*AM3464)</f>
        <v>-0.23126581529148682</v>
      </c>
      <c r="AT3464" s="31">
        <f t="shared" ref="AT3464" si="33436">AH3464*AO3461+AJ3464*AO3464-AI3464*AP3461-AK3464*AP3464</f>
        <v>0.95364541267459324</v>
      </c>
      <c r="AU3464" s="32">
        <f t="shared" ref="AU3464" si="33437">(AH3464*AP3461+AI3464*AO3461+AJ3464*AP3464+AK3464*AO3464)</f>
        <v>0</v>
      </c>
      <c r="AV3464" s="8"/>
      <c r="AW3464" s="29">
        <v>0</v>
      </c>
      <c r="AX3464" s="33">
        <f t="shared" ref="AX3464" si="33438">IF(0=(1-$AX$8*$AY$8*$B3461^2),10^14,$B3461*$AX$8/(1-$AX$8*$AY$8*$B3461^2))</f>
        <v>-9.2718625757372483E-2</v>
      </c>
      <c r="AY3464" s="31">
        <v>1</v>
      </c>
      <c r="AZ3464" s="32">
        <v>0</v>
      </c>
      <c r="BB3464" s="29">
        <f t="shared" ref="BB3464" si="33439">AR3464*AW3461+AT3464*AW3464-AS3464*AX3461-AU3464*AX3464</f>
        <v>0</v>
      </c>
      <c r="BC3464" s="33">
        <f t="shared" ref="BC3464" si="33440">(AR3464*AX3461+AS3464*AW3461+AT3464*AX3464+AU3464*AW3464)</f>
        <v>-0.31968650741449745</v>
      </c>
      <c r="BD3464" s="31">
        <f t="shared" ref="BD3464" si="33441">AR3464*AY3461+AT3464*AY3464-AS3464*AZ3461-AU3464*AZ3464</f>
        <v>0.95364541267459324</v>
      </c>
      <c r="BE3464" s="32">
        <f t="shared" ref="BE3464" si="33442">(AR3464*AZ3461+AS3464*AY3461+AT3464*AZ3464+AU3464*AY3464)</f>
        <v>0</v>
      </c>
      <c r="BF3464" s="8"/>
      <c r="BG3464" s="29">
        <v>0</v>
      </c>
      <c r="BH3464" s="33">
        <v>0</v>
      </c>
      <c r="BI3464" s="31">
        <v>1</v>
      </c>
      <c r="BJ3464" s="32">
        <v>0</v>
      </c>
      <c r="BL3464" s="29">
        <f t="shared" ref="BL3464" si="33443">BB3464*BG3461+BD3464*BG3464-BC3464*BH3461-BE3464*BH3464</f>
        <v>0</v>
      </c>
      <c r="BM3464" s="33">
        <f t="shared" ref="BM3464" si="33444">(BB3464*BH3461+BC3464*BG3461+BD3464*BH3464+BE3464*BG3464)</f>
        <v>-0.31968650741449745</v>
      </c>
      <c r="BN3464" s="31">
        <f t="shared" ref="BN3464" si="33445">BB3464*BI3461+BD3464*BI3464-BC3464*BJ3461-BE3464*BJ3464</f>
        <v>0.93979720533904976</v>
      </c>
      <c r="BO3464" s="32">
        <f t="shared" ref="BO3464" si="33446">(BB3464*BJ3461+BC3464*BI3461+BD3464*BJ3464+BE3464*BI3464)</f>
        <v>0</v>
      </c>
      <c r="BP3464" s="8"/>
      <c r="BQ3464" s="19">
        <f t="shared" ref="BQ3464:BQ3527" si="33447">1/$BR$8</f>
        <v>1</v>
      </c>
      <c r="BR3464" s="47">
        <v>0</v>
      </c>
      <c r="BS3464" s="48">
        <v>1</v>
      </c>
      <c r="BT3464" s="49">
        <v>0</v>
      </c>
      <c r="BV3464" s="29">
        <f t="shared" ref="BV3464" si="33448">BL3464*BQ3461+BN3464*BQ3464-BM3464*BR3461-BO3464*BR3464</f>
        <v>0.93979720533904976</v>
      </c>
      <c r="BW3464" s="33">
        <f t="shared" ref="BW3464" si="33449">(BL3464*BR3461+BM3464*BQ3461+BN3464*BR3464+BO3464*BQ3464)</f>
        <v>-0.31968650741449745</v>
      </c>
      <c r="BX3464" s="31">
        <f t="shared" ref="BX3464" si="33450">BL3464*BS3461+BN3464*BS3464-BM3464*BT3461-BO3464*BT3464</f>
        <v>0.93979720533904976</v>
      </c>
      <c r="BY3464" s="32">
        <f t="shared" ref="BY3464" si="33451">(BL3464*BT3461+BM3464*BS3461+BN3464*BT3464+BO3464*BS3464)</f>
        <v>0</v>
      </c>
      <c r="CA3464" s="50">
        <f t="shared" ref="CA3464" si="33452">(180/PI())*ATAN(-1*(BW3461+BW3464)/(BV3461+BV3464))</f>
        <v>20.023404134056658</v>
      </c>
      <c r="CC3464" s="137">
        <f t="shared" ref="CC3464" si="33453">20*LOG(((1-(10^(CA3461/20)^2)*(1-((1-CC3461)/(1+CC3461))^2))^0.5))</f>
        <v>-32.360283941519739</v>
      </c>
      <c r="CD3464" s="9"/>
      <c r="CE3464" s="38"/>
      <c r="CF3464" s="38"/>
      <c r="CG3464" s="38"/>
      <c r="CH3464" s="38"/>
    </row>
    <row r="3465" spans="2:91" ht="18.600000000000001" customHeight="1">
      <c r="CC3465" s="42"/>
    </row>
    <row r="3466" spans="2:91" ht="18.600000000000001" customHeight="1" thickBot="1">
      <c r="E3466" s="22" t="s">
        <v>4</v>
      </c>
      <c r="J3466" s="22" t="s">
        <v>5</v>
      </c>
      <c r="O3466" s="22" t="s">
        <v>6</v>
      </c>
      <c r="T3466" s="22" t="s">
        <v>7</v>
      </c>
      <c r="Y3466" s="22" t="s">
        <v>8</v>
      </c>
      <c r="AD3466" s="22" t="s">
        <v>65</v>
      </c>
      <c r="AI3466" s="22" t="s">
        <v>9</v>
      </c>
      <c r="AN3466" s="22" t="s">
        <v>66</v>
      </c>
      <c r="AS3466" s="22" t="s">
        <v>51</v>
      </c>
      <c r="AX3466" s="22" t="s">
        <v>67</v>
      </c>
      <c r="BC3466" s="22" t="s">
        <v>52</v>
      </c>
      <c r="BH3466" s="22" t="s">
        <v>68</v>
      </c>
      <c r="BM3466" s="22" t="s">
        <v>63</v>
      </c>
      <c r="BQ3466" s="23" t="s">
        <v>69</v>
      </c>
      <c r="BR3466" s="23"/>
      <c r="BS3466" s="24"/>
      <c r="BT3466" s="24"/>
      <c r="BU3466" s="24"/>
      <c r="BW3466" s="22" t="s">
        <v>64</v>
      </c>
    </row>
    <row r="3467" spans="2:91" ht="18.600000000000001" customHeight="1" thickBot="1">
      <c r="D3467" s="249" t="s">
        <v>103</v>
      </c>
      <c r="E3467" s="250"/>
      <c r="F3467" s="251" t="s">
        <v>104</v>
      </c>
      <c r="G3467" s="252"/>
      <c r="H3467" s="229"/>
      <c r="I3467" s="253" t="s">
        <v>11</v>
      </c>
      <c r="J3467" s="254"/>
      <c r="K3467" s="255" t="s">
        <v>12</v>
      </c>
      <c r="L3467" s="256"/>
      <c r="M3467" s="24"/>
      <c r="N3467" s="253" t="s">
        <v>105</v>
      </c>
      <c r="O3467" s="254"/>
      <c r="P3467" s="255" t="s">
        <v>106</v>
      </c>
      <c r="Q3467" s="256"/>
      <c r="R3467" s="24"/>
      <c r="S3467" s="249" t="s">
        <v>107</v>
      </c>
      <c r="T3467" s="250"/>
      <c r="U3467" s="251" t="s">
        <v>108</v>
      </c>
      <c r="V3467" s="252"/>
      <c r="W3467" s="8"/>
      <c r="X3467" s="253" t="s">
        <v>109</v>
      </c>
      <c r="Y3467" s="254"/>
      <c r="Z3467" s="255" t="s">
        <v>110</v>
      </c>
      <c r="AA3467" s="256"/>
      <c r="AB3467" s="8"/>
      <c r="AC3467" s="253" t="s">
        <v>111</v>
      </c>
      <c r="AD3467" s="254"/>
      <c r="AE3467" s="255" t="s">
        <v>14</v>
      </c>
      <c r="AF3467" s="256"/>
      <c r="AG3467" s="8"/>
      <c r="AH3467" s="253" t="s">
        <v>112</v>
      </c>
      <c r="AI3467" s="254"/>
      <c r="AJ3467" s="255" t="s">
        <v>113</v>
      </c>
      <c r="AK3467" s="256"/>
      <c r="AL3467" s="8"/>
      <c r="AM3467" s="249" t="s">
        <v>114</v>
      </c>
      <c r="AN3467" s="250"/>
      <c r="AO3467" s="251" t="s">
        <v>115</v>
      </c>
      <c r="AP3467" s="252"/>
      <c r="AQ3467" s="24"/>
      <c r="AR3467" s="253" t="s">
        <v>116</v>
      </c>
      <c r="AS3467" s="254"/>
      <c r="AT3467" s="255" t="s">
        <v>13</v>
      </c>
      <c r="AU3467" s="256"/>
      <c r="AV3467" s="4"/>
      <c r="AW3467" s="253" t="s">
        <v>117</v>
      </c>
      <c r="AX3467" s="254"/>
      <c r="AY3467" s="255" t="s">
        <v>118</v>
      </c>
      <c r="AZ3467" s="256"/>
      <c r="BA3467" s="8"/>
      <c r="BB3467" s="253" t="s">
        <v>119</v>
      </c>
      <c r="BC3467" s="254"/>
      <c r="BD3467" s="255" t="s">
        <v>120</v>
      </c>
      <c r="BE3467" s="256"/>
      <c r="BF3467" s="4"/>
      <c r="BG3467" s="249" t="s">
        <v>121</v>
      </c>
      <c r="BH3467" s="250"/>
      <c r="BI3467" s="251" t="s">
        <v>122</v>
      </c>
      <c r="BJ3467" s="252"/>
      <c r="BK3467" s="4"/>
      <c r="BL3467" s="253" t="s">
        <v>123</v>
      </c>
      <c r="BM3467" s="254"/>
      <c r="BN3467" s="255" t="s">
        <v>124</v>
      </c>
      <c r="BO3467" s="256"/>
      <c r="BP3467" s="4"/>
      <c r="BQ3467" s="253" t="s">
        <v>125</v>
      </c>
      <c r="BR3467" s="254"/>
      <c r="BS3467" s="255" t="s">
        <v>126</v>
      </c>
      <c r="BT3467" s="256"/>
      <c r="BU3467" s="8"/>
      <c r="BV3467" s="253" t="s">
        <v>127</v>
      </c>
      <c r="BW3467" s="254"/>
      <c r="BX3467" s="255" t="s">
        <v>128</v>
      </c>
      <c r="BY3467" s="256"/>
      <c r="CA3467" s="27" t="s">
        <v>15</v>
      </c>
      <c r="CC3467" s="133" t="s">
        <v>70</v>
      </c>
      <c r="CD3467" s="9"/>
      <c r="CE3467" s="38"/>
      <c r="CF3467" s="38"/>
      <c r="CG3467" s="38"/>
      <c r="CH3467" s="38"/>
    </row>
    <row r="3468" spans="2:91" ht="18.600000000000001" customHeight="1" thickTop="1" thickBot="1">
      <c r="B3468" s="129">
        <v>9.4200000000000106</v>
      </c>
      <c r="D3468" s="29">
        <v>1</v>
      </c>
      <c r="E3468" s="30">
        <v>0</v>
      </c>
      <c r="F3468" s="31">
        <v>0</v>
      </c>
      <c r="G3468" s="32">
        <f t="shared" ref="G3468:G3531" si="33454">-1/($E$8*$B3468)</f>
        <v>-6.9976645435244095E-2</v>
      </c>
      <c r="I3468" s="29">
        <v>1</v>
      </c>
      <c r="J3468" s="33">
        <v>0</v>
      </c>
      <c r="K3468" s="31">
        <v>0</v>
      </c>
      <c r="L3468" s="32">
        <v>0</v>
      </c>
      <c r="N3468" s="29">
        <f t="shared" ref="N3468" si="33455">D3468*I3468+F3468*I3471-E3468*J3468-G3468*J3471</f>
        <v>0.99084355454244788</v>
      </c>
      <c r="O3468" s="33">
        <f t="shared" ref="O3468" si="33456">(D3468*J3468+E3468*I3468+F3468*J3471+G3468*I3471)</f>
        <v>0</v>
      </c>
      <c r="P3468" s="31">
        <f t="shared" ref="P3468" si="33457">D3468*K3468+F3468*K3471-E3468*L3468-G3468*L3471</f>
        <v>0</v>
      </c>
      <c r="Q3468" s="32">
        <f t="shared" ref="Q3468" si="33458">(D3468*L3468+E3468*K3468+F3468*L3471+G3468*K3471)</f>
        <v>-6.9976645435244095E-2</v>
      </c>
      <c r="S3468" s="29">
        <v>1</v>
      </c>
      <c r="T3468" s="30">
        <v>0</v>
      </c>
      <c r="U3468" s="31">
        <v>0</v>
      </c>
      <c r="V3468" s="32">
        <f t="shared" ref="V3468:V3531" si="33459">-1/($T$8*$B3468)</f>
        <v>-0.13594161358811024</v>
      </c>
      <c r="X3468" s="29">
        <f t="shared" ref="X3468" si="33460">N3468*S3468+P3468*S3471-O3468*T3468-Q3468*T3471</f>
        <v>0.99084355454244788</v>
      </c>
      <c r="Y3468" s="33">
        <f t="shared" ref="Y3468" si="33461">(N3468*T3468+O3468*S3468+P3468*T3471+Q3468*S3471)</f>
        <v>0</v>
      </c>
      <c r="Z3468" s="31">
        <f t="shared" ref="Z3468" si="33462">N3468*U3468+P3468*U3471-O3468*V3468-Q3468*V3471</f>
        <v>0</v>
      </c>
      <c r="AA3468" s="32">
        <f t="shared" ref="AA3468" si="33463">(N3468*V3468+O3468*U3468+P3468*V3471+Q3468*U3471)</f>
        <v>-0.20467351705312317</v>
      </c>
      <c r="AB3468" s="8"/>
      <c r="AC3468" s="29">
        <v>1</v>
      </c>
      <c r="AD3468" s="33">
        <v>0</v>
      </c>
      <c r="AE3468" s="31">
        <v>0</v>
      </c>
      <c r="AF3468" s="32">
        <v>0</v>
      </c>
      <c r="AH3468" s="29">
        <f t="shared" ref="AH3468" si="33464">X3468*AC3468+Z3468*AC3471-Y3468*AD3468-AA3468*AD3471</f>
        <v>0.97002037440689615</v>
      </c>
      <c r="AI3468" s="33">
        <f t="shared" ref="AI3468" si="33465">(X3468*AD3468+Y3468*AC3468+Z3468*AD3471+AA3468*AC3471)</f>
        <v>0</v>
      </c>
      <c r="AJ3468" s="31">
        <f t="shared" ref="AJ3468" si="33466">X3468*AE3468+Z3468*AE3471-Y3468*AF3468-AA3468*AF3471</f>
        <v>0</v>
      </c>
      <c r="AK3468" s="32">
        <f t="shared" ref="AK3468" si="33467">(X3468*AF3468+Y3468*AE3468+Z3468*AF3471+AA3468*AE3471)</f>
        <v>-0.20467351705312317</v>
      </c>
      <c r="AL3468" s="8"/>
      <c r="AM3468" s="29">
        <v>1</v>
      </c>
      <c r="AN3468" s="30">
        <v>0</v>
      </c>
      <c r="AO3468" s="31">
        <v>0</v>
      </c>
      <c r="AP3468" s="32">
        <f t="shared" ref="AP3468:AP3531" si="33468">-1/($AN$8*$B3468)</f>
        <v>-0.12293312101910812</v>
      </c>
      <c r="AR3468" s="29">
        <f t="shared" ref="AR3468" si="33469">AH3468*AM3468+AJ3468*AM3471-AI3468*AN3468-AK3468*AN3471</f>
        <v>0.97002037440689615</v>
      </c>
      <c r="AS3468" s="33">
        <f t="shared" ref="AS3468" si="33470">(AH3468*AN3468+AI3468*AM3468+AJ3468*AN3471+AK3468*AM3471)</f>
        <v>0</v>
      </c>
      <c r="AT3468" s="31">
        <f t="shared" ref="AT3468" si="33471">AH3468*AO3468+AJ3468*AO3471-AI3468*AP3468-AK3468*AP3471</f>
        <v>0</v>
      </c>
      <c r="AU3468" s="32">
        <f t="shared" ref="AU3468" si="33472">(AH3468*AP3468+AI3468*AO3468+AJ3468*AP3471+AK3468*AO3471)</f>
        <v>-0.32392114913108672</v>
      </c>
      <c r="AV3468" s="8"/>
      <c r="AW3468" s="29">
        <v>1</v>
      </c>
      <c r="AX3468" s="33">
        <v>0</v>
      </c>
      <c r="AY3468" s="31">
        <v>0</v>
      </c>
      <c r="AZ3468" s="32">
        <v>0</v>
      </c>
      <c r="BB3468" s="29">
        <f t="shared" ref="BB3468" si="33473">AR3468*AW3468+AT3468*AW3471-AS3468*AX3468-AU3468*AX3471</f>
        <v>0.94005121911020717</v>
      </c>
      <c r="BC3468" s="33">
        <f t="shared" ref="BC3468" si="33474">(AR3468*AX3468+AS3468*AW3468+AT3468*AX3471+AU3468*AW3471)</f>
        <v>0</v>
      </c>
      <c r="BD3468" s="31">
        <f t="shared" ref="BD3468" si="33475">AR3468*AY3468+AT3468*AY3471-AS3468*AZ3468-AU3468*AZ3471</f>
        <v>0</v>
      </c>
      <c r="BE3468" s="32">
        <f t="shared" ref="BE3468" si="33476">(AR3468*AZ3468+AS3468*AY3468+AT3468*AZ3471+AU3468*AY3471)</f>
        <v>-0.32392114913108672</v>
      </c>
      <c r="BF3468" s="8"/>
      <c r="BG3468" s="29">
        <v>1</v>
      </c>
      <c r="BH3468" s="30">
        <v>0</v>
      </c>
      <c r="BI3468" s="31">
        <v>0</v>
      </c>
      <c r="BJ3468" s="32">
        <f t="shared" ref="BJ3468:BJ3531" si="33477">-1/($BH$8*$B3468)</f>
        <v>-4.3226114649681478E-2</v>
      </c>
      <c r="BL3468" s="29">
        <f t="shared" ref="BL3468" si="33478">BB3468*BG3468+BD3468*BG3471-BC3468*BH3468-BE3468*BH3471</f>
        <v>0.94005121911020717</v>
      </c>
      <c r="BM3468" s="33">
        <f t="shared" ref="BM3468" si="33479">(BB3468*BH3468+BC3468*BG3468+BD3468*BH3471+BE3468*BG3471)</f>
        <v>0</v>
      </c>
      <c r="BN3468" s="31">
        <f t="shared" ref="BN3468" si="33480">BB3468*BI3468+BD3468*BI3471-BC3468*BJ3468-BE3468*BJ3471</f>
        <v>0</v>
      </c>
      <c r="BO3468" s="32">
        <f t="shared" ref="BO3468" si="33481">(BB3468*BJ3468+BC3468*BI3468+BD3468*BJ3471+BE3468*BI3471)</f>
        <v>-0.36455591090491735</v>
      </c>
      <c r="BP3468" s="8"/>
      <c r="BQ3468" s="34">
        <v>1</v>
      </c>
      <c r="BR3468" s="35">
        <v>0</v>
      </c>
      <c r="BS3468" s="11">
        <v>0</v>
      </c>
      <c r="BT3468" s="36">
        <v>0</v>
      </c>
      <c r="BV3468" s="29">
        <f t="shared" ref="BV3468" si="33482">BL3468*BQ3468+BN3468*BQ3471-BM3468*BR3468-BO3468*BR3471</f>
        <v>0.94005121911020717</v>
      </c>
      <c r="BW3468" s="33">
        <f t="shared" ref="BW3468" si="33483">(BL3468*BR3468+BM3468*BQ3468+BN3468*BR3471+BO3468*BQ3471)</f>
        <v>-0.36455591090491735</v>
      </c>
      <c r="BX3468" s="31">
        <f t="shared" ref="BX3468" si="33484">BL3468*BS3468+BN3468*BS3471-BM3468*BT3468-BO3468*BT3471</f>
        <v>0</v>
      </c>
      <c r="BY3468" s="32">
        <f t="shared" ref="BY3468" si="33485">(BL3468*BT3468+BM3468*BS3468+BN3468*BT3471+BO3468*BS3471)</f>
        <v>-0.36455591090491735</v>
      </c>
      <c r="CA3468" s="37">
        <f t="shared" ref="CA3468" si="33486">20*LOG(((1+$BR$8)/$BR$8)/((BV3468+BV3471)^2+(BW3468+BW3471)^2)^0.5)</f>
        <v>-2.2499050076581813E-3</v>
      </c>
      <c r="CC3468" s="134">
        <f t="shared" ref="CC3468" si="33487">((BV3468^2+BW3468^2)^0.5)/((BV3471^2+BW3471^2)^0.5)</f>
        <v>1.0156675292010562</v>
      </c>
      <c r="CD3468" s="9"/>
      <c r="CE3468" s="38"/>
      <c r="CF3468" s="38"/>
      <c r="CG3468" s="38"/>
      <c r="CH3468" s="38"/>
      <c r="CM3468" s="129">
        <v>9.4000000000000092</v>
      </c>
    </row>
    <row r="3469" spans="2:91" ht="18.600000000000001" customHeight="1" thickBot="1">
      <c r="D3469" s="39"/>
      <c r="G3469" s="40"/>
      <c r="I3469" s="39"/>
      <c r="L3469" s="40"/>
      <c r="N3469" s="39"/>
      <c r="Q3469" s="40"/>
      <c r="S3469" s="39"/>
      <c r="V3469" s="40"/>
      <c r="X3469" s="39"/>
      <c r="AA3469" s="40"/>
      <c r="AC3469" s="39"/>
      <c r="AF3469" s="40"/>
      <c r="AH3469" s="39"/>
      <c r="AK3469" s="40"/>
      <c r="AM3469" s="39"/>
      <c r="AP3469" s="40"/>
      <c r="AR3469" s="39"/>
      <c r="AU3469" s="40"/>
      <c r="AW3469" s="39"/>
      <c r="AZ3469" s="40"/>
      <c r="BB3469" s="39"/>
      <c r="BE3469" s="40"/>
      <c r="BG3469" s="39"/>
      <c r="BJ3469" s="40"/>
      <c r="BL3469" s="39"/>
      <c r="BO3469" s="40"/>
      <c r="BQ3469" s="34"/>
      <c r="BR3469" s="11"/>
      <c r="BS3469" s="11"/>
      <c r="BT3469" s="41"/>
      <c r="BV3469" s="39"/>
      <c r="BY3469" s="40"/>
      <c r="CC3469" s="135"/>
      <c r="CD3469" s="9"/>
      <c r="CE3469" s="38"/>
      <c r="CF3469" s="38"/>
      <c r="CG3469" s="38"/>
      <c r="CH3469" s="38"/>
    </row>
    <row r="3470" spans="2:91" ht="18.600000000000001" customHeight="1" thickBot="1">
      <c r="D3470" s="258" t="s">
        <v>129</v>
      </c>
      <c r="E3470" s="259"/>
      <c r="F3470" s="260" t="s">
        <v>130</v>
      </c>
      <c r="G3470" s="261"/>
      <c r="H3470" s="229"/>
      <c r="I3470" s="258" t="s">
        <v>131</v>
      </c>
      <c r="J3470" s="259"/>
      <c r="K3470" s="260" t="s">
        <v>132</v>
      </c>
      <c r="L3470" s="261"/>
      <c r="N3470" s="253" t="s">
        <v>133</v>
      </c>
      <c r="O3470" s="254"/>
      <c r="P3470" s="255" t="s">
        <v>134</v>
      </c>
      <c r="Q3470" s="256"/>
      <c r="S3470" s="258" t="s">
        <v>135</v>
      </c>
      <c r="T3470" s="259"/>
      <c r="U3470" s="260" t="s">
        <v>136</v>
      </c>
      <c r="V3470" s="261"/>
      <c r="W3470" s="8"/>
      <c r="X3470" s="253" t="s">
        <v>137</v>
      </c>
      <c r="Y3470" s="254"/>
      <c r="Z3470" s="255" t="s">
        <v>138</v>
      </c>
      <c r="AA3470" s="256"/>
      <c r="AB3470" s="8"/>
      <c r="AC3470" s="258" t="s">
        <v>139</v>
      </c>
      <c r="AD3470" s="259"/>
      <c r="AE3470" s="260" t="s">
        <v>140</v>
      </c>
      <c r="AF3470" s="261"/>
      <c r="AG3470" s="8"/>
      <c r="AH3470" s="253" t="s">
        <v>141</v>
      </c>
      <c r="AI3470" s="254"/>
      <c r="AJ3470" s="255" t="s">
        <v>142</v>
      </c>
      <c r="AK3470" s="256"/>
      <c r="AL3470" s="8"/>
      <c r="AM3470" s="258" t="s">
        <v>143</v>
      </c>
      <c r="AN3470" s="259"/>
      <c r="AO3470" s="260" t="s">
        <v>144</v>
      </c>
      <c r="AP3470" s="261"/>
      <c r="AR3470" s="253" t="s">
        <v>145</v>
      </c>
      <c r="AS3470" s="254"/>
      <c r="AT3470" s="255" t="s">
        <v>146</v>
      </c>
      <c r="AU3470" s="256"/>
      <c r="AV3470" s="4"/>
      <c r="AW3470" s="258" t="s">
        <v>147</v>
      </c>
      <c r="AX3470" s="259"/>
      <c r="AY3470" s="260" t="s">
        <v>148</v>
      </c>
      <c r="AZ3470" s="261"/>
      <c r="BA3470" s="8"/>
      <c r="BB3470" s="253" t="s">
        <v>149</v>
      </c>
      <c r="BC3470" s="254"/>
      <c r="BD3470" s="255" t="s">
        <v>150</v>
      </c>
      <c r="BE3470" s="256"/>
      <c r="BF3470" s="4"/>
      <c r="BG3470" s="258" t="s">
        <v>151</v>
      </c>
      <c r="BH3470" s="259"/>
      <c r="BI3470" s="260" t="s">
        <v>152</v>
      </c>
      <c r="BJ3470" s="261"/>
      <c r="BK3470" s="4"/>
      <c r="BL3470" s="253" t="s">
        <v>153</v>
      </c>
      <c r="BM3470" s="254"/>
      <c r="BN3470" s="255" t="s">
        <v>154</v>
      </c>
      <c r="BO3470" s="256"/>
      <c r="BP3470" s="4"/>
      <c r="BQ3470" s="258" t="s">
        <v>155</v>
      </c>
      <c r="BR3470" s="259"/>
      <c r="BS3470" s="260" t="s">
        <v>156</v>
      </c>
      <c r="BT3470" s="261"/>
      <c r="BU3470" s="8"/>
      <c r="BV3470" s="253" t="s">
        <v>157</v>
      </c>
      <c r="BW3470" s="254"/>
      <c r="BX3470" s="255" t="s">
        <v>158</v>
      </c>
      <c r="BY3470" s="256"/>
      <c r="CA3470" s="46" t="s">
        <v>16</v>
      </c>
      <c r="CC3470" s="136" t="s">
        <v>71</v>
      </c>
      <c r="CD3470" s="9"/>
      <c r="CE3470" s="38"/>
      <c r="CF3470" s="38"/>
      <c r="CG3470" s="38"/>
      <c r="CH3470" s="38"/>
    </row>
    <row r="3471" spans="2:91" ht="18.600000000000001" customHeight="1" thickTop="1" thickBot="1">
      <c r="D3471" s="29">
        <v>0</v>
      </c>
      <c r="E3471" s="33">
        <v>0</v>
      </c>
      <c r="F3471" s="31">
        <v>1</v>
      </c>
      <c r="G3471" s="32">
        <v>0</v>
      </c>
      <c r="I3471" s="29">
        <v>0</v>
      </c>
      <c r="J3471" s="33">
        <f t="shared" ref="J3471" si="33488">IF(0=(1-$J$8*$K$8*$B3468^2),10^14,$B3468*$J$8/(1-$J$8*$K$8*$B3468^2))</f>
        <v>-0.1308500200402633</v>
      </c>
      <c r="K3471" s="31">
        <v>1</v>
      </c>
      <c r="L3471" s="32">
        <v>0</v>
      </c>
      <c r="N3471" s="29">
        <f t="shared" ref="N3471" si="33489">D3471*I3468+F3471*I3471-E3471*J3468-G3471*J3471</f>
        <v>0</v>
      </c>
      <c r="O3471" s="33">
        <f t="shared" ref="O3471" si="33490">(D3471*J3468+E3471*I3468+F3471*J3471+G3471*I3471)</f>
        <v>-0.1308500200402633</v>
      </c>
      <c r="P3471" s="31">
        <f t="shared" ref="P3471" si="33491">D3471*K3468+F3471*K3471-E3471*L3468-G3471*L3471</f>
        <v>1</v>
      </c>
      <c r="Q3471" s="32">
        <f t="shared" ref="Q3471" si="33492">(D3471*L3468+E3471*K3468+F3471*L3471+G3471*K3471)</f>
        <v>0</v>
      </c>
      <c r="S3471" s="29">
        <v>0</v>
      </c>
      <c r="T3471" s="33">
        <v>0</v>
      </c>
      <c r="U3471" s="31">
        <v>1</v>
      </c>
      <c r="V3471" s="32">
        <v>0</v>
      </c>
      <c r="X3471" s="29">
        <f t="shared" ref="X3471" si="33493">N3471*S3468+P3471*S3471-O3471*T3468-Q3471*T3471</f>
        <v>0</v>
      </c>
      <c r="Y3471" s="33">
        <f t="shared" ref="Y3471" si="33494">(N3471*T3468+O3471*S3468+P3471*T3471+Q3471*S3471)</f>
        <v>-0.1308500200402633</v>
      </c>
      <c r="Z3471" s="31">
        <f t="shared" ref="Z3471" si="33495">N3471*U3468+P3471*U3471-O3471*V3468-Q3471*V3471</f>
        <v>0.98221203713769001</v>
      </c>
      <c r="AA3471" s="32">
        <f t="shared" ref="AA3471" si="33496">(N3471*V3468+O3471*U3468+P3471*V3471+Q3471*U3471)</f>
        <v>0</v>
      </c>
      <c r="AB3471" s="8"/>
      <c r="AC3471" s="29">
        <v>0</v>
      </c>
      <c r="AD3471" s="33">
        <f t="shared" ref="AD3471" si="33497">IF(0=(1-$AD$8*$AE$8*$B3468^2),10^14,$B3468*$AD$8/(1-$AD$8*$AE$8*$B3468^2))</f>
        <v>-0.10173851720223823</v>
      </c>
      <c r="AE3471" s="31">
        <v>1</v>
      </c>
      <c r="AF3471" s="32">
        <v>0</v>
      </c>
      <c r="AH3471" s="29">
        <f t="shared" ref="AH3471" si="33498">X3471*AC3468+Z3471*AC3471-Y3471*AD3468-AA3471*AD3471</f>
        <v>0</v>
      </c>
      <c r="AI3471" s="33">
        <f t="shared" ref="AI3471" si="33499">(X3471*AD3468+Y3471*AC3468+Z3471*AD3471+AA3471*AC3471)</f>
        <v>-0.23077881627684163</v>
      </c>
      <c r="AJ3471" s="31">
        <f t="shared" ref="AJ3471" si="33500">X3471*AE3468+Z3471*AE3471-Y3471*AF3468-AA3471*AF3471</f>
        <v>0.98221203713769001</v>
      </c>
      <c r="AK3471" s="32">
        <f t="shared" ref="AK3471" si="33501">(X3471*AF3468+Y3471*AE3468+Z3471*AF3471+AA3471*AE3471)</f>
        <v>0</v>
      </c>
      <c r="AL3471" s="8"/>
      <c r="AM3471" s="29">
        <v>0</v>
      </c>
      <c r="AN3471" s="33">
        <v>0</v>
      </c>
      <c r="AO3471" s="31">
        <v>1</v>
      </c>
      <c r="AP3471" s="32">
        <v>0</v>
      </c>
      <c r="AR3471" s="29">
        <f t="shared" ref="AR3471" si="33502">AH3471*AM3468+AJ3471*AM3471-AI3471*AN3468-AK3471*AN3471</f>
        <v>0</v>
      </c>
      <c r="AS3471" s="33">
        <f t="shared" ref="AS3471" si="33503">(AH3471*AN3468+AI3471*AM3468+AJ3471*AN3471+AK3471*AM3471)</f>
        <v>-0.23077881627684163</v>
      </c>
      <c r="AT3471" s="31">
        <f t="shared" ref="AT3471" si="33504">AH3471*AO3468+AJ3471*AO3471-AI3471*AP3468-AK3471*AP3471</f>
        <v>0.95384167698768252</v>
      </c>
      <c r="AU3471" s="32">
        <f t="shared" ref="AU3471" si="33505">(AH3471*AP3468+AI3471*AO3468+AJ3471*AP3471+AK3471*AO3471)</f>
        <v>0</v>
      </c>
      <c r="AV3471" s="8"/>
      <c r="AW3471" s="29">
        <v>0</v>
      </c>
      <c r="AX3471" s="33">
        <f t="shared" ref="AX3471" si="33506">IF(0=(1-$AX$8*$AY$8*$B3468^2),10^14,$B3468*$AX$8/(1-$AX$8*$AY$8*$B3468^2))</f>
        <v>-9.2519909172589676E-2</v>
      </c>
      <c r="AY3471" s="31">
        <v>1</v>
      </c>
      <c r="AZ3471" s="32">
        <v>0</v>
      </c>
      <c r="BB3471" s="29">
        <f t="shared" ref="BB3471" si="33507">AR3471*AW3468+AT3471*AW3471-AS3471*AX3468-AU3471*AX3471</f>
        <v>0</v>
      </c>
      <c r="BC3471" s="33">
        <f t="shared" ref="BC3471" si="33508">(AR3471*AX3468+AS3471*AW3468+AT3471*AX3471+AU3471*AW3471)</f>
        <v>-0.31902816159677261</v>
      </c>
      <c r="BD3471" s="31">
        <f t="shared" ref="BD3471" si="33509">AR3471*AY3468+AT3471*AY3471-AS3471*AZ3468-AU3471*AZ3471</f>
        <v>0.95384167698768252</v>
      </c>
      <c r="BE3471" s="32">
        <f t="shared" ref="BE3471" si="33510">(AR3471*AZ3468+AS3471*AY3468+AT3471*AZ3471+AU3471*AY3471)</f>
        <v>0</v>
      </c>
      <c r="BF3471" s="8"/>
      <c r="BG3471" s="29">
        <v>0</v>
      </c>
      <c r="BH3471" s="33">
        <v>0</v>
      </c>
      <c r="BI3471" s="31">
        <v>1</v>
      </c>
      <c r="BJ3471" s="32">
        <v>0</v>
      </c>
      <c r="BL3471" s="29">
        <f t="shared" ref="BL3471" si="33511">BB3471*BG3468+BD3471*BG3471-BC3471*BH3468-BE3471*BH3471</f>
        <v>0</v>
      </c>
      <c r="BM3471" s="33">
        <f t="shared" ref="BM3471" si="33512">(BB3471*BH3468+BC3471*BG3468+BD3471*BH3471+BE3471*BG3471)</f>
        <v>-0.31902816159677261</v>
      </c>
      <c r="BN3471" s="31">
        <f t="shared" ref="BN3471" si="33513">BB3471*BI3468+BD3471*BI3471-BC3471*BJ3468-BE3471*BJ3471</f>
        <v>0.94005132909802336</v>
      </c>
      <c r="BO3471" s="32">
        <f t="shared" ref="BO3471" si="33514">(BB3471*BJ3468+BC3471*BI3468+BD3471*BJ3471+BE3471*BI3471)</f>
        <v>0</v>
      </c>
      <c r="BP3471" s="8"/>
      <c r="BQ3471" s="19">
        <f t="shared" ref="BQ3471:BQ3534" si="33515">1/$BR$8</f>
        <v>1</v>
      </c>
      <c r="BR3471" s="47">
        <v>0</v>
      </c>
      <c r="BS3471" s="48">
        <v>1</v>
      </c>
      <c r="BT3471" s="49">
        <v>0</v>
      </c>
      <c r="BV3471" s="29">
        <f t="shared" ref="BV3471" si="33516">BL3471*BQ3468+BN3471*BQ3471-BM3471*BR3468-BO3471*BR3471</f>
        <v>0.94005132909802336</v>
      </c>
      <c r="BW3471" s="33">
        <f t="shared" ref="BW3471" si="33517">(BL3471*BR3468+BM3471*BQ3468+BN3471*BR3471+BO3471*BQ3471)</f>
        <v>-0.31902816159677261</v>
      </c>
      <c r="BX3471" s="31">
        <f t="shared" ref="BX3471" si="33518">BL3471*BS3468+BN3471*BS3471-BM3471*BT3468-BO3471*BT3471</f>
        <v>0.94005132909802336</v>
      </c>
      <c r="BY3471" s="32">
        <f t="shared" ref="BY3471" si="33519">(BL3471*BT3468+BM3471*BS3468+BN3471*BT3471+BO3471*BS3471)</f>
        <v>0</v>
      </c>
      <c r="CA3471" s="50">
        <f t="shared" ref="CA3471" si="33520">(180/PI())*ATAN(-1*(BW3468+BW3471)/(BV3468+BV3471))</f>
        <v>19.98069533791244</v>
      </c>
      <c r="CC3471" s="137">
        <f t="shared" ref="CC3471" si="33521">20*LOG(((1-(10^(CA3468/20)^2)*(1-((1-CC3468)/(1+CC3468))^2))^0.5))</f>
        <v>-32.378378878405428</v>
      </c>
      <c r="CD3471" s="9"/>
      <c r="CE3471" s="38"/>
      <c r="CF3471" s="38"/>
      <c r="CG3471" s="38"/>
      <c r="CH3471" s="38"/>
    </row>
    <row r="3472" spans="2:91" ht="18.600000000000001" customHeight="1">
      <c r="CC3472" s="42"/>
    </row>
    <row r="3473" spans="2:91" ht="18.600000000000001" customHeight="1" thickBot="1">
      <c r="E3473" s="22" t="s">
        <v>4</v>
      </c>
      <c r="J3473" s="22" t="s">
        <v>5</v>
      </c>
      <c r="O3473" s="22" t="s">
        <v>6</v>
      </c>
      <c r="T3473" s="22" t="s">
        <v>7</v>
      </c>
      <c r="Y3473" s="22" t="s">
        <v>8</v>
      </c>
      <c r="AD3473" s="22" t="s">
        <v>65</v>
      </c>
      <c r="AI3473" s="22" t="s">
        <v>9</v>
      </c>
      <c r="AN3473" s="22" t="s">
        <v>66</v>
      </c>
      <c r="AS3473" s="22" t="s">
        <v>51</v>
      </c>
      <c r="AX3473" s="22" t="s">
        <v>67</v>
      </c>
      <c r="BC3473" s="22" t="s">
        <v>52</v>
      </c>
      <c r="BH3473" s="22" t="s">
        <v>68</v>
      </c>
      <c r="BM3473" s="22" t="s">
        <v>63</v>
      </c>
      <c r="BQ3473" s="23" t="s">
        <v>69</v>
      </c>
      <c r="BR3473" s="23"/>
      <c r="BS3473" s="24"/>
      <c r="BT3473" s="24"/>
      <c r="BU3473" s="24"/>
      <c r="BW3473" s="22" t="s">
        <v>64</v>
      </c>
    </row>
    <row r="3474" spans="2:91" ht="18.600000000000001" customHeight="1" thickBot="1">
      <c r="D3474" s="249" t="s">
        <v>103</v>
      </c>
      <c r="E3474" s="250"/>
      <c r="F3474" s="251" t="s">
        <v>104</v>
      </c>
      <c r="G3474" s="252"/>
      <c r="H3474" s="229"/>
      <c r="I3474" s="253" t="s">
        <v>11</v>
      </c>
      <c r="J3474" s="254"/>
      <c r="K3474" s="255" t="s">
        <v>12</v>
      </c>
      <c r="L3474" s="256"/>
      <c r="M3474" s="24"/>
      <c r="N3474" s="253" t="s">
        <v>105</v>
      </c>
      <c r="O3474" s="254"/>
      <c r="P3474" s="255" t="s">
        <v>106</v>
      </c>
      <c r="Q3474" s="256"/>
      <c r="R3474" s="24"/>
      <c r="S3474" s="249" t="s">
        <v>107</v>
      </c>
      <c r="T3474" s="250"/>
      <c r="U3474" s="251" t="s">
        <v>108</v>
      </c>
      <c r="V3474" s="252"/>
      <c r="W3474" s="8"/>
      <c r="X3474" s="253" t="s">
        <v>109</v>
      </c>
      <c r="Y3474" s="254"/>
      <c r="Z3474" s="255" t="s">
        <v>110</v>
      </c>
      <c r="AA3474" s="256"/>
      <c r="AB3474" s="8"/>
      <c r="AC3474" s="253" t="s">
        <v>111</v>
      </c>
      <c r="AD3474" s="254"/>
      <c r="AE3474" s="255" t="s">
        <v>14</v>
      </c>
      <c r="AF3474" s="256"/>
      <c r="AG3474" s="8"/>
      <c r="AH3474" s="253" t="s">
        <v>112</v>
      </c>
      <c r="AI3474" s="254"/>
      <c r="AJ3474" s="255" t="s">
        <v>113</v>
      </c>
      <c r="AK3474" s="256"/>
      <c r="AL3474" s="8"/>
      <c r="AM3474" s="249" t="s">
        <v>114</v>
      </c>
      <c r="AN3474" s="250"/>
      <c r="AO3474" s="251" t="s">
        <v>115</v>
      </c>
      <c r="AP3474" s="252"/>
      <c r="AQ3474" s="24"/>
      <c r="AR3474" s="253" t="s">
        <v>116</v>
      </c>
      <c r="AS3474" s="254"/>
      <c r="AT3474" s="255" t="s">
        <v>13</v>
      </c>
      <c r="AU3474" s="256"/>
      <c r="AV3474" s="4"/>
      <c r="AW3474" s="253" t="s">
        <v>117</v>
      </c>
      <c r="AX3474" s="254"/>
      <c r="AY3474" s="255" t="s">
        <v>118</v>
      </c>
      <c r="AZ3474" s="256"/>
      <c r="BA3474" s="8"/>
      <c r="BB3474" s="253" t="s">
        <v>119</v>
      </c>
      <c r="BC3474" s="254"/>
      <c r="BD3474" s="255" t="s">
        <v>120</v>
      </c>
      <c r="BE3474" s="256"/>
      <c r="BF3474" s="4"/>
      <c r="BG3474" s="249" t="s">
        <v>121</v>
      </c>
      <c r="BH3474" s="250"/>
      <c r="BI3474" s="251" t="s">
        <v>122</v>
      </c>
      <c r="BJ3474" s="252"/>
      <c r="BK3474" s="4"/>
      <c r="BL3474" s="253" t="s">
        <v>123</v>
      </c>
      <c r="BM3474" s="254"/>
      <c r="BN3474" s="255" t="s">
        <v>124</v>
      </c>
      <c r="BO3474" s="256"/>
      <c r="BP3474" s="4"/>
      <c r="BQ3474" s="253" t="s">
        <v>125</v>
      </c>
      <c r="BR3474" s="254"/>
      <c r="BS3474" s="255" t="s">
        <v>126</v>
      </c>
      <c r="BT3474" s="256"/>
      <c r="BU3474" s="8"/>
      <c r="BV3474" s="253" t="s">
        <v>127</v>
      </c>
      <c r="BW3474" s="254"/>
      <c r="BX3474" s="255" t="s">
        <v>128</v>
      </c>
      <c r="BY3474" s="256"/>
      <c r="CA3474" s="27" t="s">
        <v>15</v>
      </c>
      <c r="CC3474" s="133" t="s">
        <v>70</v>
      </c>
      <c r="CD3474" s="9"/>
      <c r="CE3474" s="38"/>
      <c r="CF3474" s="38"/>
      <c r="CG3474" s="38"/>
      <c r="CH3474" s="38"/>
    </row>
    <row r="3475" spans="2:91" ht="18.600000000000001" customHeight="1" thickTop="1" thickBot="1">
      <c r="B3475" s="129">
        <v>9.4400000000000102</v>
      </c>
      <c r="D3475" s="29">
        <v>1</v>
      </c>
      <c r="E3475" s="30">
        <v>0</v>
      </c>
      <c r="F3475" s="31">
        <v>0</v>
      </c>
      <c r="G3475" s="32">
        <f t="shared" ref="G3475:G3538" si="33522">-1/($E$8*$B3475)</f>
        <v>-6.9828389830508403E-2</v>
      </c>
      <c r="I3475" s="29">
        <v>1</v>
      </c>
      <c r="J3475" s="33">
        <v>0</v>
      </c>
      <c r="K3475" s="31">
        <v>0</v>
      </c>
      <c r="L3475" s="32">
        <v>0</v>
      </c>
      <c r="N3475" s="29">
        <f t="shared" ref="N3475" si="33523">D3475*I3475+F3475*I3478-E3475*J3475-G3475*J3478</f>
        <v>0.99088237897187781</v>
      </c>
      <c r="O3475" s="33">
        <f t="shared" ref="O3475" si="33524">(D3475*J3475+E3475*I3475+F3475*J3478+G3475*I3478)</f>
        <v>0</v>
      </c>
      <c r="P3475" s="31">
        <f t="shared" ref="P3475" si="33525">D3475*K3475+F3475*K3478-E3475*L3475-G3475*L3478</f>
        <v>0</v>
      </c>
      <c r="Q3475" s="32">
        <f t="shared" ref="Q3475" si="33526">(D3475*L3475+E3475*K3475+F3475*L3478+G3475*K3478)</f>
        <v>-6.9828389830508403E-2</v>
      </c>
      <c r="S3475" s="29">
        <v>1</v>
      </c>
      <c r="T3475" s="30">
        <v>0</v>
      </c>
      <c r="U3475" s="31">
        <v>0</v>
      </c>
      <c r="V3475" s="32">
        <f t="shared" ref="V3475:V3538" si="33527">-1/($T$8*$B3475)</f>
        <v>-0.13565360169491511</v>
      </c>
      <c r="X3475" s="29">
        <f t="shared" ref="X3475" si="33528">N3475*S3475+P3475*S3478-O3475*T3475-Q3475*T3478</f>
        <v>0.99088237897187781</v>
      </c>
      <c r="Y3475" s="33">
        <f t="shared" ref="Y3475" si="33529">(N3475*T3475+O3475*S3475+P3475*T3478+Q3475*S3478)</f>
        <v>0</v>
      </c>
      <c r="Z3475" s="31">
        <f t="shared" ref="Z3475" si="33530">N3475*U3475+P3475*U3478-O3475*V3475-Q3475*V3478</f>
        <v>0</v>
      </c>
      <c r="AA3475" s="32">
        <f t="shared" ref="AA3475" si="33531">(N3475*V3475+O3475*U3475+P3475*V3478+Q3475*U3478)</f>
        <v>-0.20424515339406946</v>
      </c>
      <c r="AB3475" s="8"/>
      <c r="AC3475" s="29">
        <v>1</v>
      </c>
      <c r="AD3475" s="33">
        <v>0</v>
      </c>
      <c r="AE3475" s="31">
        <v>0</v>
      </c>
      <c r="AF3475" s="32">
        <v>0</v>
      </c>
      <c r="AH3475" s="29">
        <f t="shared" ref="AH3475" si="33532">X3475*AC3475+Z3475*AC3478-Y3475*AD3475-AA3475*AD3478</f>
        <v>0.97014737012057028</v>
      </c>
      <c r="AI3475" s="33">
        <f t="shared" ref="AI3475" si="33533">(X3475*AD3475+Y3475*AC3475+Z3475*AD3478+AA3475*AC3478)</f>
        <v>0</v>
      </c>
      <c r="AJ3475" s="31">
        <f t="shared" ref="AJ3475" si="33534">X3475*AE3475+Z3475*AE3478-Y3475*AF3475-AA3475*AF3478</f>
        <v>0</v>
      </c>
      <c r="AK3475" s="32">
        <f t="shared" ref="AK3475" si="33535">(X3475*AF3475+Y3475*AE3475+Z3475*AF3478+AA3475*AE3478)</f>
        <v>-0.20424515339406946</v>
      </c>
      <c r="AL3475" s="8"/>
      <c r="AM3475" s="29">
        <v>1</v>
      </c>
      <c r="AN3475" s="30">
        <v>0</v>
      </c>
      <c r="AO3475" s="31">
        <v>0</v>
      </c>
      <c r="AP3475" s="32">
        <f t="shared" ref="AP3475:AP3538" si="33536">-1/($AN$8*$B3475)</f>
        <v>-0.12267266949152529</v>
      </c>
      <c r="AR3475" s="29">
        <f t="shared" ref="AR3475" si="33537">AH3475*AM3475+AJ3475*AM3478-AI3475*AN3475-AK3475*AN3478</f>
        <v>0.97014737012057028</v>
      </c>
      <c r="AS3475" s="33">
        <f t="shared" ref="AS3475" si="33538">(AH3475*AN3475+AI3475*AM3475+AJ3475*AN3478+AK3475*AM3478)</f>
        <v>0</v>
      </c>
      <c r="AT3475" s="31">
        <f t="shared" ref="AT3475" si="33539">AH3475*AO3475+AJ3475*AO3478-AI3475*AP3475-AK3475*AP3478</f>
        <v>0</v>
      </c>
      <c r="AU3475" s="32">
        <f t="shared" ref="AU3475" si="33540">(AH3475*AP3475+AI3475*AO3475+AJ3475*AP3478+AK3475*AO3478)</f>
        <v>-0.32325572108694262</v>
      </c>
      <c r="AV3475" s="8"/>
      <c r="AW3475" s="29">
        <v>1</v>
      </c>
      <c r="AX3475" s="33">
        <v>0</v>
      </c>
      <c r="AY3475" s="31">
        <v>0</v>
      </c>
      <c r="AZ3475" s="32">
        <v>0</v>
      </c>
      <c r="BB3475" s="29">
        <f t="shared" ref="BB3475" si="33541">AR3475*AW3475+AT3475*AW3478-AS3475*AX3475-AU3475*AX3478</f>
        <v>0.94030374041446374</v>
      </c>
      <c r="BC3475" s="33">
        <f t="shared" ref="BC3475" si="33542">(AR3475*AX3475+AS3475*AW3475+AT3475*AX3478+AU3475*AW3478)</f>
        <v>0</v>
      </c>
      <c r="BD3475" s="31">
        <f t="shared" ref="BD3475" si="33543">AR3475*AY3475+AT3475*AY3478-AS3475*AZ3475-AU3475*AZ3478</f>
        <v>0</v>
      </c>
      <c r="BE3475" s="32">
        <f t="shared" ref="BE3475" si="33544">(AR3475*AZ3475+AS3475*AY3475+AT3475*AZ3478+AU3475*AY3478)</f>
        <v>-0.32325572108694262</v>
      </c>
      <c r="BF3475" s="8"/>
      <c r="BG3475" s="29">
        <v>1</v>
      </c>
      <c r="BH3475" s="30">
        <v>0</v>
      </c>
      <c r="BI3475" s="31">
        <v>0</v>
      </c>
      <c r="BJ3475" s="32">
        <f t="shared" ref="BJ3475:BJ3538" si="33545">-1/($BH$8*$B3475)</f>
        <v>-4.313453389830503E-2</v>
      </c>
      <c r="BL3475" s="29">
        <f t="shared" ref="BL3475" si="33546">BB3475*BG3475+BD3475*BG3478-BC3475*BH3475-BE3475*BH3478</f>
        <v>0.94030374041446374</v>
      </c>
      <c r="BM3475" s="33">
        <f t="shared" ref="BM3475" si="33547">(BB3475*BH3475+BC3475*BG3475+BD3475*BH3478+BE3475*BG3478)</f>
        <v>0</v>
      </c>
      <c r="BN3475" s="31">
        <f t="shared" ref="BN3475" si="33548">BB3475*BI3475+BD3475*BI3478-BC3475*BJ3475-BE3475*BJ3478</f>
        <v>0</v>
      </c>
      <c r="BO3475" s="32">
        <f t="shared" ref="BO3475" si="33549">(BB3475*BJ3475+BC3475*BI3475+BD3475*BJ3478+BE3475*BI3478)</f>
        <v>-0.36381528465255331</v>
      </c>
      <c r="BP3475" s="8"/>
      <c r="BQ3475" s="34">
        <v>1</v>
      </c>
      <c r="BR3475" s="35">
        <v>0</v>
      </c>
      <c r="BS3475" s="11">
        <v>0</v>
      </c>
      <c r="BT3475" s="36">
        <v>0</v>
      </c>
      <c r="BV3475" s="29">
        <f t="shared" ref="BV3475" si="33550">BL3475*BQ3475+BN3475*BQ3478-BM3475*BR3475-BO3475*BR3478</f>
        <v>0.94030374041446374</v>
      </c>
      <c r="BW3475" s="33">
        <f t="shared" ref="BW3475" si="33551">(BL3475*BR3475+BM3475*BQ3475+BN3475*BR3478+BO3475*BQ3478)</f>
        <v>-0.36381528465255331</v>
      </c>
      <c r="BX3475" s="31">
        <f t="shared" ref="BX3475" si="33552">BL3475*BS3475+BN3475*BS3478-BM3475*BT3475-BO3475*BT3478</f>
        <v>0</v>
      </c>
      <c r="BY3475" s="32">
        <f t="shared" ref="BY3475" si="33553">(BL3475*BT3475+BM3475*BS3475+BN3475*BT3478+BO3475*BS3478)</f>
        <v>-0.36381528465255331</v>
      </c>
      <c r="CA3475" s="37">
        <f t="shared" ref="CA3475" si="33554">20*LOG(((1+$BR$8)/$BR$8)/((BV3475+BV3478)^2+(BW3475+BW3478)^2)^0.5)</f>
        <v>-2.2415198097043417E-3</v>
      </c>
      <c r="CC3475" s="134">
        <f t="shared" ref="CC3475" si="33555">((BV3475^2+BW3475^2)^0.5)/((BV3478^2+BW3478^2)^0.5)</f>
        <v>1.0156059312884691</v>
      </c>
      <c r="CD3475" s="9"/>
      <c r="CE3475" s="38"/>
      <c r="CF3475" s="38"/>
      <c r="CG3475" s="38"/>
      <c r="CH3475" s="38"/>
      <c r="CM3475" s="129">
        <v>9.4200000000000106</v>
      </c>
    </row>
    <row r="3476" spans="2:91" ht="18.600000000000001" customHeight="1" thickBot="1">
      <c r="D3476" s="39"/>
      <c r="G3476" s="40"/>
      <c r="I3476" s="39"/>
      <c r="L3476" s="40"/>
      <c r="N3476" s="39"/>
      <c r="Q3476" s="40"/>
      <c r="S3476" s="39"/>
      <c r="V3476" s="40"/>
      <c r="X3476" s="39"/>
      <c r="AA3476" s="40"/>
      <c r="AC3476" s="39"/>
      <c r="AF3476" s="40"/>
      <c r="AH3476" s="39"/>
      <c r="AK3476" s="40"/>
      <c r="AM3476" s="39"/>
      <c r="AP3476" s="40"/>
      <c r="AR3476" s="39"/>
      <c r="AU3476" s="40"/>
      <c r="AW3476" s="39"/>
      <c r="AZ3476" s="40"/>
      <c r="BB3476" s="39"/>
      <c r="BE3476" s="40"/>
      <c r="BG3476" s="39"/>
      <c r="BJ3476" s="40"/>
      <c r="BL3476" s="39"/>
      <c r="BO3476" s="40"/>
      <c r="BQ3476" s="34"/>
      <c r="BR3476" s="11"/>
      <c r="BS3476" s="11"/>
      <c r="BT3476" s="41"/>
      <c r="BV3476" s="39"/>
      <c r="BY3476" s="40"/>
      <c r="CC3476" s="135"/>
      <c r="CD3476" s="9"/>
      <c r="CE3476" s="38"/>
      <c r="CF3476" s="38"/>
      <c r="CG3476" s="38"/>
      <c r="CH3476" s="38"/>
    </row>
    <row r="3477" spans="2:91" ht="18.600000000000001" customHeight="1" thickBot="1">
      <c r="D3477" s="258" t="s">
        <v>129</v>
      </c>
      <c r="E3477" s="259"/>
      <c r="F3477" s="260" t="s">
        <v>130</v>
      </c>
      <c r="G3477" s="261"/>
      <c r="H3477" s="229"/>
      <c r="I3477" s="258" t="s">
        <v>131</v>
      </c>
      <c r="J3477" s="259"/>
      <c r="K3477" s="260" t="s">
        <v>132</v>
      </c>
      <c r="L3477" s="261"/>
      <c r="N3477" s="253" t="s">
        <v>133</v>
      </c>
      <c r="O3477" s="254"/>
      <c r="P3477" s="255" t="s">
        <v>134</v>
      </c>
      <c r="Q3477" s="256"/>
      <c r="S3477" s="258" t="s">
        <v>135</v>
      </c>
      <c r="T3477" s="259"/>
      <c r="U3477" s="260" t="s">
        <v>136</v>
      </c>
      <c r="V3477" s="261"/>
      <c r="W3477" s="8"/>
      <c r="X3477" s="253" t="s">
        <v>137</v>
      </c>
      <c r="Y3477" s="254"/>
      <c r="Z3477" s="255" t="s">
        <v>138</v>
      </c>
      <c r="AA3477" s="256"/>
      <c r="AB3477" s="8"/>
      <c r="AC3477" s="258" t="s">
        <v>139</v>
      </c>
      <c r="AD3477" s="259"/>
      <c r="AE3477" s="260" t="s">
        <v>140</v>
      </c>
      <c r="AF3477" s="261"/>
      <c r="AG3477" s="8"/>
      <c r="AH3477" s="253" t="s">
        <v>141</v>
      </c>
      <c r="AI3477" s="254"/>
      <c r="AJ3477" s="255" t="s">
        <v>142</v>
      </c>
      <c r="AK3477" s="256"/>
      <c r="AL3477" s="8"/>
      <c r="AM3477" s="258" t="s">
        <v>143</v>
      </c>
      <c r="AN3477" s="259"/>
      <c r="AO3477" s="260" t="s">
        <v>144</v>
      </c>
      <c r="AP3477" s="261"/>
      <c r="AR3477" s="253" t="s">
        <v>145</v>
      </c>
      <c r="AS3477" s="254"/>
      <c r="AT3477" s="255" t="s">
        <v>146</v>
      </c>
      <c r="AU3477" s="256"/>
      <c r="AV3477" s="4"/>
      <c r="AW3477" s="258" t="s">
        <v>147</v>
      </c>
      <c r="AX3477" s="259"/>
      <c r="AY3477" s="260" t="s">
        <v>148</v>
      </c>
      <c r="AZ3477" s="261"/>
      <c r="BA3477" s="8"/>
      <c r="BB3477" s="253" t="s">
        <v>149</v>
      </c>
      <c r="BC3477" s="254"/>
      <c r="BD3477" s="255" t="s">
        <v>150</v>
      </c>
      <c r="BE3477" s="256"/>
      <c r="BF3477" s="4"/>
      <c r="BG3477" s="258" t="s">
        <v>151</v>
      </c>
      <c r="BH3477" s="259"/>
      <c r="BI3477" s="260" t="s">
        <v>152</v>
      </c>
      <c r="BJ3477" s="261"/>
      <c r="BK3477" s="4"/>
      <c r="BL3477" s="253" t="s">
        <v>153</v>
      </c>
      <c r="BM3477" s="254"/>
      <c r="BN3477" s="255" t="s">
        <v>154</v>
      </c>
      <c r="BO3477" s="256"/>
      <c r="BP3477" s="4"/>
      <c r="BQ3477" s="258" t="s">
        <v>155</v>
      </c>
      <c r="BR3477" s="259"/>
      <c r="BS3477" s="260" t="s">
        <v>156</v>
      </c>
      <c r="BT3477" s="261"/>
      <c r="BU3477" s="8"/>
      <c r="BV3477" s="253" t="s">
        <v>157</v>
      </c>
      <c r="BW3477" s="254"/>
      <c r="BX3477" s="255" t="s">
        <v>158</v>
      </c>
      <c r="BY3477" s="256"/>
      <c r="CA3477" s="46" t="s">
        <v>16</v>
      </c>
      <c r="CC3477" s="136" t="s">
        <v>71</v>
      </c>
      <c r="CD3477" s="9"/>
      <c r="CE3477" s="38"/>
      <c r="CF3477" s="38"/>
      <c r="CG3477" s="38"/>
      <c r="CH3477" s="38"/>
    </row>
    <row r="3478" spans="2:91" ht="18.600000000000001" customHeight="1" thickTop="1" thickBot="1">
      <c r="D3478" s="29">
        <v>0</v>
      </c>
      <c r="E3478" s="33">
        <v>0</v>
      </c>
      <c r="F3478" s="31">
        <v>1</v>
      </c>
      <c r="G3478" s="32">
        <v>0</v>
      </c>
      <c r="I3478" s="29">
        <v>0</v>
      </c>
      <c r="J3478" s="33">
        <f t="shared" ref="J3478" si="33556">IF(0=(1-$J$8*$K$8*$B3475^2),10^14,$B3475*$J$8/(1-$J$8*$K$8*$B3475^2))</f>
        <v>-0.13057183547054516</v>
      </c>
      <c r="K3478" s="31">
        <v>1</v>
      </c>
      <c r="L3478" s="32">
        <v>0</v>
      </c>
      <c r="N3478" s="29">
        <f t="shared" ref="N3478" si="33557">D3478*I3475+F3478*I3478-E3478*J3475-G3478*J3478</f>
        <v>0</v>
      </c>
      <c r="O3478" s="33">
        <f t="shared" ref="O3478" si="33558">(D3478*J3475+E3478*I3475+F3478*J3478+G3478*I3478)</f>
        <v>-0.13057183547054516</v>
      </c>
      <c r="P3478" s="31">
        <f t="shared" ref="P3478" si="33559">D3478*K3475+F3478*K3478-E3478*L3475-G3478*L3478</f>
        <v>1</v>
      </c>
      <c r="Q3478" s="32">
        <f t="shared" ref="Q3478" si="33560">(D3478*L3475+E3478*K3475+F3478*L3478+G3478*K3478)</f>
        <v>0</v>
      </c>
      <c r="S3478" s="29">
        <v>0</v>
      </c>
      <c r="T3478" s="33">
        <v>0</v>
      </c>
      <c r="U3478" s="31">
        <v>1</v>
      </c>
      <c r="V3478" s="32">
        <v>0</v>
      </c>
      <c r="X3478" s="29">
        <f t="shared" ref="X3478" si="33561">N3478*S3475+P3478*S3478-O3478*T3475-Q3478*T3478</f>
        <v>0</v>
      </c>
      <c r="Y3478" s="33">
        <f t="shared" ref="Y3478" si="33562">(N3478*T3475+O3478*S3475+P3478*T3478+Q3478*S3478)</f>
        <v>-0.13057183547054516</v>
      </c>
      <c r="Z3478" s="31">
        <f t="shared" ref="Z3478" si="33563">N3478*U3475+P3478*U3478-O3478*V3475-Q3478*V3478</f>
        <v>0.98228746023850466</v>
      </c>
      <c r="AA3478" s="32">
        <f t="shared" ref="AA3478" si="33564">(N3478*V3475+O3478*U3475+P3478*V3478+Q3478*U3478)</f>
        <v>0</v>
      </c>
      <c r="AB3478" s="8"/>
      <c r="AC3478" s="29">
        <v>0</v>
      </c>
      <c r="AD3478" s="33">
        <f t="shared" ref="AD3478" si="33565">IF(0=(1-$AD$8*$AE$8*$B3475^2),10^14,$B3475*$AD$8/(1-$AD$8*$AE$8*$B3475^2))</f>
        <v>-0.10152020014546691</v>
      </c>
      <c r="AE3478" s="31">
        <v>1</v>
      </c>
      <c r="AF3478" s="32">
        <v>0</v>
      </c>
      <c r="AH3478" s="29">
        <f t="shared" ref="AH3478" si="33566">X3478*AC3475+Z3478*AC3478-Y3478*AD3475-AA3478*AD3478</f>
        <v>0</v>
      </c>
      <c r="AI3478" s="33">
        <f t="shared" ref="AI3478" si="33567">(X3478*AD3475+Y3478*AC3475+Z3478*AD3478+AA3478*AC3478)</f>
        <v>-0.23029385503434052</v>
      </c>
      <c r="AJ3478" s="31">
        <f t="shared" ref="AJ3478" si="33568">X3478*AE3475+Z3478*AE3478-Y3478*AF3475-AA3478*AF3478</f>
        <v>0.98228746023850466</v>
      </c>
      <c r="AK3478" s="32">
        <f t="shared" ref="AK3478" si="33569">(X3478*AF3475+Y3478*AE3475+Z3478*AF3478+AA3478*AE3478)</f>
        <v>0</v>
      </c>
      <c r="AL3478" s="8"/>
      <c r="AM3478" s="29">
        <v>0</v>
      </c>
      <c r="AN3478" s="33">
        <v>0</v>
      </c>
      <c r="AO3478" s="31">
        <v>1</v>
      </c>
      <c r="AP3478" s="32">
        <v>0</v>
      </c>
      <c r="AR3478" s="29">
        <f t="shared" ref="AR3478" si="33570">AH3478*AM3475+AJ3478*AM3478-AI3478*AN3475-AK3478*AN3478</f>
        <v>0</v>
      </c>
      <c r="AS3478" s="33">
        <f t="shared" ref="AS3478" si="33571">(AH3478*AN3475+AI3478*AM3475+AJ3478*AN3478+AK3478*AM3478)</f>
        <v>-0.23029385503434052</v>
      </c>
      <c r="AT3478" s="31">
        <f t="shared" ref="AT3478" si="33572">AH3478*AO3475+AJ3478*AO3478-AI3478*AP3475-AK3478*AP3478</f>
        <v>0.95403669827394777</v>
      </c>
      <c r="AU3478" s="32">
        <f t="shared" ref="AU3478" si="33573">(AH3478*AP3475+AI3478*AO3475+AJ3478*AP3478+AK3478*AO3478)</f>
        <v>0</v>
      </c>
      <c r="AV3478" s="8"/>
      <c r="AW3478" s="29">
        <v>0</v>
      </c>
      <c r="AX3478" s="33">
        <f t="shared" ref="AX3478" si="33574">IF(0=(1-$AX$8*$AY$8*$B3475^2),10^14,$B3475*$AX$8/(1-$AX$8*$AY$8*$B3475^2))</f>
        <v>-9.2322046476881456E-2</v>
      </c>
      <c r="AY3478" s="31">
        <v>1</v>
      </c>
      <c r="AZ3478" s="32">
        <v>0</v>
      </c>
      <c r="BB3478" s="29">
        <f t="shared" ref="BB3478" si="33575">AR3478*AW3475+AT3478*AW3478-AS3478*AX3475-AU3478*AX3478</f>
        <v>0</v>
      </c>
      <c r="BC3478" s="33">
        <f t="shared" ref="BC3478" si="33576">(AR3478*AX3475+AS3478*AW3475+AT3478*AX3478+AU3478*AW3478)</f>
        <v>-0.31837247543303848</v>
      </c>
      <c r="BD3478" s="31">
        <f t="shared" ref="BD3478" si="33577">AR3478*AY3475+AT3478*AY3478-AS3478*AZ3475-AU3478*AZ3478</f>
        <v>0.95403669827394777</v>
      </c>
      <c r="BE3478" s="32">
        <f t="shared" ref="BE3478" si="33578">(AR3478*AZ3475+AS3478*AY3475+AT3478*AZ3478+AU3478*AY3478)</f>
        <v>0</v>
      </c>
      <c r="BF3478" s="8"/>
      <c r="BG3478" s="29">
        <v>0</v>
      </c>
      <c r="BH3478" s="33">
        <v>0</v>
      </c>
      <c r="BI3478" s="31">
        <v>1</v>
      </c>
      <c r="BJ3478" s="32">
        <v>0</v>
      </c>
      <c r="BL3478" s="29">
        <f t="shared" ref="BL3478" si="33579">BB3478*BG3475+BD3478*BG3478-BC3478*BH3475-BE3478*BH3478</f>
        <v>0</v>
      </c>
      <c r="BM3478" s="33">
        <f t="shared" ref="BM3478" si="33580">(BB3478*BH3475+BC3478*BG3475+BD3478*BH3478+BE3478*BG3478)</f>
        <v>-0.31837247543303848</v>
      </c>
      <c r="BN3478" s="31">
        <f t="shared" ref="BN3478" si="33581">BB3478*BI3475+BD3478*BI3478-BC3478*BJ3475-BE3478*BJ3478</f>
        <v>0.94030384994009408</v>
      </c>
      <c r="BO3478" s="32">
        <f t="shared" ref="BO3478" si="33582">(BB3478*BJ3475+BC3478*BI3475+BD3478*BJ3478+BE3478*BI3478)</f>
        <v>0</v>
      </c>
      <c r="BP3478" s="8"/>
      <c r="BQ3478" s="19">
        <f t="shared" ref="BQ3478:BQ3541" si="33583">1/$BR$8</f>
        <v>1</v>
      </c>
      <c r="BR3478" s="47">
        <v>0</v>
      </c>
      <c r="BS3478" s="48">
        <v>1</v>
      </c>
      <c r="BT3478" s="49">
        <v>0</v>
      </c>
      <c r="BV3478" s="29">
        <f t="shared" ref="BV3478" si="33584">BL3478*BQ3475+BN3478*BQ3478-BM3478*BR3475-BO3478*BR3478</f>
        <v>0.94030384994009408</v>
      </c>
      <c r="BW3478" s="33">
        <f t="shared" ref="BW3478" si="33585">(BL3478*BR3475+BM3478*BQ3475+BN3478*BR3478+BO3478*BQ3478)</f>
        <v>-0.31837247543303848</v>
      </c>
      <c r="BX3478" s="31">
        <f t="shared" ref="BX3478" si="33586">BL3478*BS3475+BN3478*BS3478-BM3478*BT3475-BO3478*BT3478</f>
        <v>0.94030384994009408</v>
      </c>
      <c r="BY3478" s="32">
        <f t="shared" ref="BY3478" si="33587">(BL3478*BT3475+BM3478*BS3475+BN3478*BT3478+BO3478*BS3478)</f>
        <v>0</v>
      </c>
      <c r="CA3478" s="50">
        <f t="shared" ref="CA3478" si="33588">(180/PI())*ATAN(-1*(BW3475+BW3478)/(BV3475+BV3478))</f>
        <v>19.938168777918598</v>
      </c>
      <c r="CC3478" s="137">
        <f t="shared" ref="CC3478" si="33589">20*LOG(((1-(10^(CA3475/20)^2)*(1-((1-CC3475)/(1+CC3475))^2))^0.5))</f>
        <v>-32.396438733130815</v>
      </c>
      <c r="CD3478" s="9"/>
      <c r="CE3478" s="38"/>
      <c r="CF3478" s="38"/>
      <c r="CG3478" s="38"/>
      <c r="CH3478" s="38"/>
    </row>
    <row r="3479" spans="2:91" ht="18.600000000000001" customHeight="1">
      <c r="CC3479" s="42"/>
    </row>
    <row r="3480" spans="2:91" ht="18.600000000000001" customHeight="1" thickBot="1">
      <c r="E3480" s="22" t="s">
        <v>4</v>
      </c>
      <c r="J3480" s="22" t="s">
        <v>5</v>
      </c>
      <c r="O3480" s="22" t="s">
        <v>6</v>
      </c>
      <c r="T3480" s="22" t="s">
        <v>7</v>
      </c>
      <c r="Y3480" s="22" t="s">
        <v>8</v>
      </c>
      <c r="AD3480" s="22" t="s">
        <v>65</v>
      </c>
      <c r="AI3480" s="22" t="s">
        <v>9</v>
      </c>
      <c r="AN3480" s="22" t="s">
        <v>66</v>
      </c>
      <c r="AS3480" s="22" t="s">
        <v>51</v>
      </c>
      <c r="AX3480" s="22" t="s">
        <v>67</v>
      </c>
      <c r="BC3480" s="22" t="s">
        <v>52</v>
      </c>
      <c r="BH3480" s="22" t="s">
        <v>68</v>
      </c>
      <c r="BM3480" s="22" t="s">
        <v>63</v>
      </c>
      <c r="BQ3480" s="23" t="s">
        <v>69</v>
      </c>
      <c r="BR3480" s="23"/>
      <c r="BS3480" s="24"/>
      <c r="BT3480" s="24"/>
      <c r="BU3480" s="24"/>
      <c r="BW3480" s="22" t="s">
        <v>64</v>
      </c>
    </row>
    <row r="3481" spans="2:91" ht="18.600000000000001" customHeight="1" thickBot="1">
      <c r="D3481" s="249" t="s">
        <v>103</v>
      </c>
      <c r="E3481" s="250"/>
      <c r="F3481" s="251" t="s">
        <v>104</v>
      </c>
      <c r="G3481" s="252"/>
      <c r="H3481" s="229"/>
      <c r="I3481" s="253" t="s">
        <v>11</v>
      </c>
      <c r="J3481" s="254"/>
      <c r="K3481" s="255" t="s">
        <v>12</v>
      </c>
      <c r="L3481" s="256"/>
      <c r="M3481" s="24"/>
      <c r="N3481" s="253" t="s">
        <v>105</v>
      </c>
      <c r="O3481" s="254"/>
      <c r="P3481" s="255" t="s">
        <v>106</v>
      </c>
      <c r="Q3481" s="256"/>
      <c r="R3481" s="24"/>
      <c r="S3481" s="249" t="s">
        <v>107</v>
      </c>
      <c r="T3481" s="250"/>
      <c r="U3481" s="251" t="s">
        <v>108</v>
      </c>
      <c r="V3481" s="252"/>
      <c r="W3481" s="8"/>
      <c r="X3481" s="253" t="s">
        <v>109</v>
      </c>
      <c r="Y3481" s="254"/>
      <c r="Z3481" s="255" t="s">
        <v>110</v>
      </c>
      <c r="AA3481" s="256"/>
      <c r="AB3481" s="8"/>
      <c r="AC3481" s="253" t="s">
        <v>111</v>
      </c>
      <c r="AD3481" s="254"/>
      <c r="AE3481" s="255" t="s">
        <v>14</v>
      </c>
      <c r="AF3481" s="256"/>
      <c r="AG3481" s="8"/>
      <c r="AH3481" s="253" t="s">
        <v>112</v>
      </c>
      <c r="AI3481" s="254"/>
      <c r="AJ3481" s="255" t="s">
        <v>113</v>
      </c>
      <c r="AK3481" s="256"/>
      <c r="AL3481" s="8"/>
      <c r="AM3481" s="249" t="s">
        <v>114</v>
      </c>
      <c r="AN3481" s="250"/>
      <c r="AO3481" s="251" t="s">
        <v>115</v>
      </c>
      <c r="AP3481" s="252"/>
      <c r="AQ3481" s="24"/>
      <c r="AR3481" s="253" t="s">
        <v>116</v>
      </c>
      <c r="AS3481" s="254"/>
      <c r="AT3481" s="255" t="s">
        <v>13</v>
      </c>
      <c r="AU3481" s="256"/>
      <c r="AV3481" s="4"/>
      <c r="AW3481" s="253" t="s">
        <v>117</v>
      </c>
      <c r="AX3481" s="254"/>
      <c r="AY3481" s="255" t="s">
        <v>118</v>
      </c>
      <c r="AZ3481" s="256"/>
      <c r="BA3481" s="8"/>
      <c r="BB3481" s="253" t="s">
        <v>119</v>
      </c>
      <c r="BC3481" s="254"/>
      <c r="BD3481" s="255" t="s">
        <v>120</v>
      </c>
      <c r="BE3481" s="256"/>
      <c r="BF3481" s="4"/>
      <c r="BG3481" s="249" t="s">
        <v>121</v>
      </c>
      <c r="BH3481" s="250"/>
      <c r="BI3481" s="251" t="s">
        <v>122</v>
      </c>
      <c r="BJ3481" s="252"/>
      <c r="BK3481" s="4"/>
      <c r="BL3481" s="253" t="s">
        <v>123</v>
      </c>
      <c r="BM3481" s="254"/>
      <c r="BN3481" s="255" t="s">
        <v>124</v>
      </c>
      <c r="BO3481" s="256"/>
      <c r="BP3481" s="4"/>
      <c r="BQ3481" s="253" t="s">
        <v>125</v>
      </c>
      <c r="BR3481" s="254"/>
      <c r="BS3481" s="255" t="s">
        <v>126</v>
      </c>
      <c r="BT3481" s="256"/>
      <c r="BU3481" s="8"/>
      <c r="BV3481" s="253" t="s">
        <v>127</v>
      </c>
      <c r="BW3481" s="254"/>
      <c r="BX3481" s="255" t="s">
        <v>128</v>
      </c>
      <c r="BY3481" s="256"/>
      <c r="CA3481" s="27" t="s">
        <v>15</v>
      </c>
      <c r="CC3481" s="133" t="s">
        <v>70</v>
      </c>
      <c r="CD3481" s="9"/>
      <c r="CE3481" s="38"/>
      <c r="CF3481" s="38"/>
      <c r="CG3481" s="38"/>
      <c r="CH3481" s="38"/>
    </row>
    <row r="3482" spans="2:91" ht="18.600000000000001" customHeight="1" thickTop="1" thickBot="1">
      <c r="B3482" s="129">
        <v>9.4600000000000097</v>
      </c>
      <c r="D3482" s="29">
        <v>1</v>
      </c>
      <c r="E3482" s="30">
        <v>0</v>
      </c>
      <c r="F3482" s="31">
        <v>0</v>
      </c>
      <c r="G3482" s="32">
        <f t="shared" ref="G3482:G3545" si="33590">-1/($E$8*$B3482)</f>
        <v>-6.9680761099365676E-2</v>
      </c>
      <c r="I3482" s="29">
        <v>1</v>
      </c>
      <c r="J3482" s="33">
        <v>0</v>
      </c>
      <c r="K3482" s="31">
        <v>0</v>
      </c>
      <c r="L3482" s="32">
        <v>0</v>
      </c>
      <c r="N3482" s="29">
        <f t="shared" ref="N3482" si="33591">D3482*I3482+F3482*I3485-E3482*J3482-G3482*J3485</f>
        <v>0.99092095685251669</v>
      </c>
      <c r="O3482" s="33">
        <f t="shared" ref="O3482" si="33592">(D3482*J3482+E3482*I3482+F3482*J3485+G3482*I3485)</f>
        <v>0</v>
      </c>
      <c r="P3482" s="31">
        <f t="shared" ref="P3482" si="33593">D3482*K3482+F3482*K3485-E3482*L3482-G3482*L3485</f>
        <v>0</v>
      </c>
      <c r="Q3482" s="32">
        <f t="shared" ref="Q3482" si="33594">(D3482*L3482+E3482*K3482+F3482*L3485+G3482*K3485)</f>
        <v>-6.9680761099365676E-2</v>
      </c>
      <c r="S3482" s="29">
        <v>1</v>
      </c>
      <c r="T3482" s="30">
        <v>0</v>
      </c>
      <c r="U3482" s="31">
        <v>0</v>
      </c>
      <c r="V3482" s="32">
        <f t="shared" ref="V3482:V3545" si="33595">-1/($T$8*$B3482)</f>
        <v>-0.13536680761099351</v>
      </c>
      <c r="X3482" s="29">
        <f t="shared" ref="X3482" si="33596">N3482*S3482+P3482*S3485-O3482*T3482-Q3482*T3485</f>
        <v>0.99092095685251669</v>
      </c>
      <c r="Y3482" s="33">
        <f t="shared" ref="Y3482" si="33597">(N3482*T3482+O3482*S3482+P3482*T3485+Q3482*S3485)</f>
        <v>0</v>
      </c>
      <c r="Z3482" s="31">
        <f t="shared" ref="Z3482" si="33598">N3482*U3482+P3482*U3485-O3482*V3482-Q3482*V3485</f>
        <v>0</v>
      </c>
      <c r="AA3482" s="32">
        <f t="shared" ref="AA3482" si="33599">(N3482*V3482+O3482*U3482+P3482*V3485+Q3482*U3485)</f>
        <v>-0.2038185676233219</v>
      </c>
      <c r="AB3482" s="8"/>
      <c r="AC3482" s="29">
        <v>1</v>
      </c>
      <c r="AD3482" s="33">
        <v>0</v>
      </c>
      <c r="AE3482" s="31">
        <v>0</v>
      </c>
      <c r="AF3482" s="32">
        <v>0</v>
      </c>
      <c r="AH3482" s="29">
        <f t="shared" ref="AH3482" si="33600">X3482*AC3482+Z3482*AC3485-Y3482*AD3482-AA3482*AD3485</f>
        <v>0.97027356039646639</v>
      </c>
      <c r="AI3482" s="33">
        <f t="shared" ref="AI3482" si="33601">(X3482*AD3482+Y3482*AC3482+Z3482*AD3485+AA3482*AC3485)</f>
        <v>0</v>
      </c>
      <c r="AJ3482" s="31">
        <f t="shared" ref="AJ3482" si="33602">X3482*AE3482+Z3482*AE3485-Y3482*AF3482-AA3482*AF3485</f>
        <v>0</v>
      </c>
      <c r="AK3482" s="32">
        <f t="shared" ref="AK3482" si="33603">(X3482*AF3482+Y3482*AE3482+Z3482*AF3485+AA3482*AE3485)</f>
        <v>-0.2038185676233219</v>
      </c>
      <c r="AL3482" s="8"/>
      <c r="AM3482" s="29">
        <v>1</v>
      </c>
      <c r="AN3482" s="30">
        <v>0</v>
      </c>
      <c r="AO3482" s="31">
        <v>0</v>
      </c>
      <c r="AP3482" s="32">
        <f t="shared" ref="AP3482:AP3545" si="33604">-1/($AN$8*$B3482)</f>
        <v>-0.1224133192389005</v>
      </c>
      <c r="AR3482" s="29">
        <f t="shared" ref="AR3482" si="33605">AH3482*AM3482+AJ3482*AM3485-AI3482*AN3482-AK3482*AN3485</f>
        <v>0.97027356039646639</v>
      </c>
      <c r="AS3482" s="33">
        <f t="shared" ref="AS3482" si="33606">(AH3482*AN3482+AI3482*AM3482+AJ3482*AN3485+AK3482*AM3485)</f>
        <v>0</v>
      </c>
      <c r="AT3482" s="31">
        <f t="shared" ref="AT3482" si="33607">AH3482*AO3482+AJ3482*AO3485-AI3482*AP3482-AK3482*AP3485</f>
        <v>0</v>
      </c>
      <c r="AU3482" s="32">
        <f t="shared" ref="AU3482" si="33608">(AH3482*AP3482+AI3482*AO3482+AJ3482*AP3485+AK3482*AO3485)</f>
        <v>-0.32259297472119913</v>
      </c>
      <c r="AV3482" s="8"/>
      <c r="AW3482" s="29">
        <v>1</v>
      </c>
      <c r="AX3482" s="33">
        <v>0</v>
      </c>
      <c r="AY3482" s="31">
        <v>0</v>
      </c>
      <c r="AZ3482" s="32">
        <v>0</v>
      </c>
      <c r="BB3482" s="29">
        <f t="shared" ref="BB3482" si="33609">AR3482*AW3482+AT3482*AW3485-AS3482*AX3482-AU3482*AX3485</f>
        <v>0.94055467222774425</v>
      </c>
      <c r="BC3482" s="33">
        <f t="shared" ref="BC3482" si="33610">(AR3482*AX3482+AS3482*AW3482+AT3482*AX3485+AU3482*AW3485)</f>
        <v>0</v>
      </c>
      <c r="BD3482" s="31">
        <f t="shared" ref="BD3482" si="33611">AR3482*AY3482+AT3482*AY3485-AS3482*AZ3482-AU3482*AZ3485</f>
        <v>0</v>
      </c>
      <c r="BE3482" s="32">
        <f t="shared" ref="BE3482" si="33612">(AR3482*AZ3482+AS3482*AY3482+AT3482*AZ3485+AU3482*AY3485)</f>
        <v>-0.32259297472119913</v>
      </c>
      <c r="BF3482" s="8"/>
      <c r="BG3482" s="29">
        <v>1</v>
      </c>
      <c r="BH3482" s="30">
        <v>0</v>
      </c>
      <c r="BI3482" s="31">
        <v>0</v>
      </c>
      <c r="BJ3482" s="32">
        <f t="shared" ref="BJ3482:BJ3545" si="33613">-1/($BH$8*$B3482)</f>
        <v>-4.3043340380549633E-2</v>
      </c>
      <c r="BL3482" s="29">
        <f t="shared" ref="BL3482" si="33614">BB3482*BG3482+BD3482*BG3485-BC3482*BH3482-BE3482*BH3485</f>
        <v>0.94055467222774425</v>
      </c>
      <c r="BM3482" s="33">
        <f t="shared" ref="BM3482" si="33615">(BB3482*BH3482+BC3482*BG3482+BD3482*BH3485+BE3482*BG3485)</f>
        <v>0</v>
      </c>
      <c r="BN3482" s="31">
        <f t="shared" ref="BN3482" si="33616">BB3482*BI3482+BD3482*BI3485-BC3482*BJ3482-BE3482*BJ3485</f>
        <v>0</v>
      </c>
      <c r="BO3482" s="32">
        <f t="shared" ref="BO3482" si="33617">(BB3482*BJ3482+BC3482*BI3482+BD3482*BJ3485+BE3482*BI3485)</f>
        <v>-0.36307758962441422</v>
      </c>
      <c r="BP3482" s="8"/>
      <c r="BQ3482" s="34">
        <v>1</v>
      </c>
      <c r="BR3482" s="35">
        <v>0</v>
      </c>
      <c r="BS3482" s="11">
        <v>0</v>
      </c>
      <c r="BT3482" s="36">
        <v>0</v>
      </c>
      <c r="BV3482" s="29">
        <f t="shared" ref="BV3482" si="33618">BL3482*BQ3482+BN3482*BQ3485-BM3482*BR3482-BO3482*BR3485</f>
        <v>0.94055467222774425</v>
      </c>
      <c r="BW3482" s="33">
        <f t="shared" ref="BW3482" si="33619">(BL3482*BR3482+BM3482*BQ3482+BN3482*BR3485+BO3482*BQ3485)</f>
        <v>-0.36307758962441422</v>
      </c>
      <c r="BX3482" s="31">
        <f t="shared" ref="BX3482" si="33620">BL3482*BS3482+BN3482*BS3485-BM3482*BT3482-BO3482*BT3485</f>
        <v>0</v>
      </c>
      <c r="BY3482" s="32">
        <f t="shared" ref="BY3482" si="33621">(BL3482*BT3482+BM3482*BS3482+BN3482*BT3485+BO3482*BS3485)</f>
        <v>-0.36307758962441422</v>
      </c>
      <c r="CA3482" s="37">
        <f t="shared" ref="CA3482" si="33622">20*LOG(((1+$BR$8)/$BR$8)/((BV3482+BV3485)^2+(BW3482+BW3485)^2)^0.5)</f>
        <v>-2.2331785405085252E-3</v>
      </c>
      <c r="CC3482" s="134">
        <f t="shared" ref="CC3482" si="33623">((BV3482^2+BW3482^2)^0.5)/((BV3485^2+BW3485^2)^0.5)</f>
        <v>1.0155446843362714</v>
      </c>
      <c r="CD3482" s="9"/>
      <c r="CE3482" s="38"/>
      <c r="CF3482" s="38"/>
      <c r="CG3482" s="38"/>
      <c r="CH3482" s="38"/>
      <c r="CM3482" s="129">
        <v>9.4400000000000102</v>
      </c>
    </row>
    <row r="3483" spans="2:91" ht="18.600000000000001" customHeight="1" thickBot="1">
      <c r="D3483" s="39"/>
      <c r="G3483" s="40"/>
      <c r="I3483" s="39"/>
      <c r="L3483" s="40"/>
      <c r="N3483" s="39"/>
      <c r="Q3483" s="40"/>
      <c r="S3483" s="39"/>
      <c r="V3483" s="40"/>
      <c r="X3483" s="39"/>
      <c r="AA3483" s="40"/>
      <c r="AC3483" s="39"/>
      <c r="AF3483" s="40"/>
      <c r="AH3483" s="39"/>
      <c r="AK3483" s="40"/>
      <c r="AM3483" s="39"/>
      <c r="AP3483" s="40"/>
      <c r="AR3483" s="39"/>
      <c r="AU3483" s="40"/>
      <c r="AW3483" s="39"/>
      <c r="AZ3483" s="40"/>
      <c r="BB3483" s="39"/>
      <c r="BE3483" s="40"/>
      <c r="BG3483" s="39"/>
      <c r="BJ3483" s="40"/>
      <c r="BL3483" s="39"/>
      <c r="BO3483" s="40"/>
      <c r="BQ3483" s="34"/>
      <c r="BR3483" s="11"/>
      <c r="BS3483" s="11"/>
      <c r="BT3483" s="41"/>
      <c r="BV3483" s="39"/>
      <c r="BY3483" s="40"/>
      <c r="CC3483" s="135"/>
      <c r="CD3483" s="9"/>
      <c r="CE3483" s="38"/>
      <c r="CF3483" s="38"/>
      <c r="CG3483" s="38"/>
      <c r="CH3483" s="38"/>
    </row>
    <row r="3484" spans="2:91" ht="18.600000000000001" customHeight="1" thickBot="1">
      <c r="D3484" s="258" t="s">
        <v>129</v>
      </c>
      <c r="E3484" s="259"/>
      <c r="F3484" s="260" t="s">
        <v>130</v>
      </c>
      <c r="G3484" s="261"/>
      <c r="H3484" s="229"/>
      <c r="I3484" s="258" t="s">
        <v>131</v>
      </c>
      <c r="J3484" s="259"/>
      <c r="K3484" s="260" t="s">
        <v>132</v>
      </c>
      <c r="L3484" s="261"/>
      <c r="N3484" s="253" t="s">
        <v>133</v>
      </c>
      <c r="O3484" s="254"/>
      <c r="P3484" s="255" t="s">
        <v>134</v>
      </c>
      <c r="Q3484" s="256"/>
      <c r="S3484" s="258" t="s">
        <v>135</v>
      </c>
      <c r="T3484" s="259"/>
      <c r="U3484" s="260" t="s">
        <v>136</v>
      </c>
      <c r="V3484" s="261"/>
      <c r="W3484" s="8"/>
      <c r="X3484" s="253" t="s">
        <v>137</v>
      </c>
      <c r="Y3484" s="254"/>
      <c r="Z3484" s="255" t="s">
        <v>138</v>
      </c>
      <c r="AA3484" s="256"/>
      <c r="AB3484" s="8"/>
      <c r="AC3484" s="258" t="s">
        <v>139</v>
      </c>
      <c r="AD3484" s="259"/>
      <c r="AE3484" s="260" t="s">
        <v>140</v>
      </c>
      <c r="AF3484" s="261"/>
      <c r="AG3484" s="8"/>
      <c r="AH3484" s="253" t="s">
        <v>141</v>
      </c>
      <c r="AI3484" s="254"/>
      <c r="AJ3484" s="255" t="s">
        <v>142</v>
      </c>
      <c r="AK3484" s="256"/>
      <c r="AL3484" s="8"/>
      <c r="AM3484" s="258" t="s">
        <v>143</v>
      </c>
      <c r="AN3484" s="259"/>
      <c r="AO3484" s="260" t="s">
        <v>144</v>
      </c>
      <c r="AP3484" s="261"/>
      <c r="AR3484" s="253" t="s">
        <v>145</v>
      </c>
      <c r="AS3484" s="254"/>
      <c r="AT3484" s="255" t="s">
        <v>146</v>
      </c>
      <c r="AU3484" s="256"/>
      <c r="AV3484" s="4"/>
      <c r="AW3484" s="258" t="s">
        <v>147</v>
      </c>
      <c r="AX3484" s="259"/>
      <c r="AY3484" s="260" t="s">
        <v>148</v>
      </c>
      <c r="AZ3484" s="261"/>
      <c r="BA3484" s="8"/>
      <c r="BB3484" s="253" t="s">
        <v>149</v>
      </c>
      <c r="BC3484" s="254"/>
      <c r="BD3484" s="255" t="s">
        <v>150</v>
      </c>
      <c r="BE3484" s="256"/>
      <c r="BF3484" s="4"/>
      <c r="BG3484" s="258" t="s">
        <v>151</v>
      </c>
      <c r="BH3484" s="259"/>
      <c r="BI3484" s="260" t="s">
        <v>152</v>
      </c>
      <c r="BJ3484" s="261"/>
      <c r="BK3484" s="4"/>
      <c r="BL3484" s="253" t="s">
        <v>153</v>
      </c>
      <c r="BM3484" s="254"/>
      <c r="BN3484" s="255" t="s">
        <v>154</v>
      </c>
      <c r="BO3484" s="256"/>
      <c r="BP3484" s="4"/>
      <c r="BQ3484" s="258" t="s">
        <v>155</v>
      </c>
      <c r="BR3484" s="259"/>
      <c r="BS3484" s="260" t="s">
        <v>156</v>
      </c>
      <c r="BT3484" s="261"/>
      <c r="BU3484" s="8"/>
      <c r="BV3484" s="253" t="s">
        <v>157</v>
      </c>
      <c r="BW3484" s="254"/>
      <c r="BX3484" s="255" t="s">
        <v>158</v>
      </c>
      <c r="BY3484" s="256"/>
      <c r="CA3484" s="46" t="s">
        <v>16</v>
      </c>
      <c r="CC3484" s="136" t="s">
        <v>71</v>
      </c>
      <c r="CD3484" s="9"/>
      <c r="CE3484" s="38"/>
      <c r="CF3484" s="38"/>
      <c r="CG3484" s="38"/>
      <c r="CH3484" s="38"/>
    </row>
    <row r="3485" spans="2:91" ht="18.600000000000001" customHeight="1" thickTop="1" thickBot="1">
      <c r="D3485" s="29">
        <v>0</v>
      </c>
      <c r="E3485" s="33">
        <v>0</v>
      </c>
      <c r="F3485" s="31">
        <v>1</v>
      </c>
      <c r="G3485" s="32">
        <v>0</v>
      </c>
      <c r="I3485" s="29">
        <v>0</v>
      </c>
      <c r="J3485" s="33">
        <f t="shared" ref="J3485" si="33624">IF(0=(1-$J$8*$K$8*$B3482^2),10^14,$B3482*$J$8/(1-$J$8*$K$8*$B3482^2))</f>
        <v>-0.13029483324007438</v>
      </c>
      <c r="K3485" s="31">
        <v>1</v>
      </c>
      <c r="L3485" s="32">
        <v>0</v>
      </c>
      <c r="N3485" s="29">
        <f t="shared" ref="N3485" si="33625">D3485*I3482+F3485*I3485-E3485*J3482-G3485*J3485</f>
        <v>0</v>
      </c>
      <c r="O3485" s="33">
        <f t="shared" ref="O3485" si="33626">(D3485*J3482+E3485*I3482+F3485*J3485+G3485*I3485)</f>
        <v>-0.13029483324007438</v>
      </c>
      <c r="P3485" s="31">
        <f t="shared" ref="P3485" si="33627">D3485*K3482+F3485*K3485-E3485*L3482-G3485*L3485</f>
        <v>1</v>
      </c>
      <c r="Q3485" s="32">
        <f t="shared" ref="Q3485" si="33628">(D3485*L3482+E3485*K3482+F3485*L3485+G3485*K3485)</f>
        <v>0</v>
      </c>
      <c r="S3485" s="29">
        <v>0</v>
      </c>
      <c r="T3485" s="33">
        <v>0</v>
      </c>
      <c r="U3485" s="31">
        <v>1</v>
      </c>
      <c r="V3485" s="32">
        <v>0</v>
      </c>
      <c r="X3485" s="29">
        <f t="shared" ref="X3485" si="33629">N3485*S3482+P3485*S3485-O3485*T3482-Q3485*T3485</f>
        <v>0</v>
      </c>
      <c r="Y3485" s="33">
        <f t="shared" ref="Y3485" si="33630">(N3485*T3482+O3485*S3482+P3485*T3485+Q3485*S3485)</f>
        <v>-0.13029483324007438</v>
      </c>
      <c r="Z3485" s="31">
        <f t="shared" ref="Z3485" si="33631">N3485*U3482+P3485*U3485-O3485*V3482-Q3485*V3485</f>
        <v>0.98236240437608435</v>
      </c>
      <c r="AA3485" s="32">
        <f t="shared" ref="AA3485" si="33632">(N3485*V3482+O3485*U3482+P3485*V3485+Q3485*U3485)</f>
        <v>0</v>
      </c>
      <c r="AB3485" s="8"/>
      <c r="AC3485" s="29">
        <v>0</v>
      </c>
      <c r="AD3485" s="33">
        <f t="shared" ref="AD3485" si="33633">IF(0=(1-$AD$8*$AE$8*$B3482^2),10^14,$B3482*$AD$8/(1-$AD$8*$AE$8*$B3482^2))</f>
        <v>-0.10130282386347059</v>
      </c>
      <c r="AE3485" s="31">
        <v>1</v>
      </c>
      <c r="AF3485" s="32">
        <v>0</v>
      </c>
      <c r="AH3485" s="29">
        <f t="shared" ref="AH3485" si="33634">X3485*AC3482+Z3485*AC3485-Y3485*AD3482-AA3485*AD3485</f>
        <v>0</v>
      </c>
      <c r="AI3485" s="33">
        <f t="shared" ref="AI3485" si="33635">(X3485*AD3482+Y3485*AC3482+Z3485*AD3485+AA3485*AC3485)</f>
        <v>-0.22981091886068034</v>
      </c>
      <c r="AJ3485" s="31">
        <f t="shared" ref="AJ3485" si="33636">X3485*AE3482+Z3485*AE3485-Y3485*AF3482-AA3485*AF3485</f>
        <v>0.98236240437608435</v>
      </c>
      <c r="AK3485" s="32">
        <f t="shared" ref="AK3485" si="33637">(X3485*AF3482+Y3485*AE3482+Z3485*AF3485+AA3485*AE3485)</f>
        <v>0</v>
      </c>
      <c r="AL3485" s="8"/>
      <c r="AM3485" s="29">
        <v>0</v>
      </c>
      <c r="AN3485" s="33">
        <v>0</v>
      </c>
      <c r="AO3485" s="31">
        <v>1</v>
      </c>
      <c r="AP3485" s="32">
        <v>0</v>
      </c>
      <c r="AR3485" s="29">
        <f t="shared" ref="AR3485" si="33638">AH3485*AM3482+AJ3485*AM3485-AI3485*AN3482-AK3485*AN3485</f>
        <v>0</v>
      </c>
      <c r="AS3485" s="33">
        <f t="shared" ref="AS3485" si="33639">(AH3485*AN3482+AI3485*AM3482+AJ3485*AN3485+AK3485*AM3485)</f>
        <v>-0.22981091886068034</v>
      </c>
      <c r="AT3485" s="31">
        <f t="shared" ref="AT3485" si="33640">AH3485*AO3482+AJ3485*AO3485-AI3485*AP3482-AK3485*AP3485</f>
        <v>0.95423048700100688</v>
      </c>
      <c r="AU3485" s="32">
        <f t="shared" ref="AU3485" si="33641">(AH3485*AP3482+AI3485*AO3482+AJ3485*AP3485+AK3485*AO3485)</f>
        <v>0</v>
      </c>
      <c r="AV3485" s="8"/>
      <c r="AW3485" s="29">
        <v>0</v>
      </c>
      <c r="AX3485" s="33">
        <f t="shared" ref="AX3485" si="33642">IF(0=(1-$AX$8*$AY$8*$B3482^2),10^14,$B3482*$AX$8/(1-$AX$8*$AY$8*$B3482^2))</f>
        <v>-9.2125032153619224E-2</v>
      </c>
      <c r="AY3485" s="31">
        <v>1</v>
      </c>
      <c r="AZ3485" s="32">
        <v>0</v>
      </c>
      <c r="BB3485" s="29">
        <f t="shared" ref="BB3485" si="33643">AR3485*AW3482+AT3485*AW3485-AS3485*AX3482-AU3485*AX3485</f>
        <v>0</v>
      </c>
      <c r="BC3485" s="33">
        <f t="shared" ref="BC3485" si="33644">(AR3485*AX3482+AS3485*AW3482+AT3485*AX3485+AU3485*AW3485)</f>
        <v>-0.31771943315761181</v>
      </c>
      <c r="BD3485" s="31">
        <f t="shared" ref="BD3485" si="33645">AR3485*AY3482+AT3485*AY3485-AS3485*AZ3482-AU3485*AZ3485</f>
        <v>0.95423048700100688</v>
      </c>
      <c r="BE3485" s="32">
        <f t="shared" ref="BE3485" si="33646">(AR3485*AZ3482+AS3485*AY3482+AT3485*AZ3485+AU3485*AY3485)</f>
        <v>0</v>
      </c>
      <c r="BF3485" s="8"/>
      <c r="BG3485" s="29">
        <v>0</v>
      </c>
      <c r="BH3485" s="33">
        <v>0</v>
      </c>
      <c r="BI3485" s="31">
        <v>1</v>
      </c>
      <c r="BJ3485" s="32">
        <v>0</v>
      </c>
      <c r="BL3485" s="29">
        <f t="shared" ref="BL3485" si="33647">BB3485*BG3482+BD3485*BG3485-BC3485*BH3482-BE3485*BH3485</f>
        <v>0</v>
      </c>
      <c r="BM3485" s="33">
        <f t="shared" ref="BM3485" si="33648">(BB3485*BH3482+BC3485*BG3482+BD3485*BH3485+BE3485*BG3485)</f>
        <v>-0.31771943315761181</v>
      </c>
      <c r="BN3485" s="31">
        <f t="shared" ref="BN3485" si="33649">BB3485*BI3482+BD3485*BI3485-BC3485*BJ3482-BE3485*BJ3485</f>
        <v>0.94055478129408854</v>
      </c>
      <c r="BO3485" s="32">
        <f t="shared" ref="BO3485" si="33650">(BB3485*BJ3482+BC3485*BI3482+BD3485*BJ3485+BE3485*BI3485)</f>
        <v>0</v>
      </c>
      <c r="BP3485" s="8"/>
      <c r="BQ3485" s="19">
        <f t="shared" ref="BQ3485:BQ3548" si="33651">1/$BR$8</f>
        <v>1</v>
      </c>
      <c r="BR3485" s="47">
        <v>0</v>
      </c>
      <c r="BS3485" s="48">
        <v>1</v>
      </c>
      <c r="BT3485" s="49">
        <v>0</v>
      </c>
      <c r="BV3485" s="29">
        <f t="shared" ref="BV3485" si="33652">BL3485*BQ3482+BN3485*BQ3485-BM3485*BR3482-BO3485*BR3485</f>
        <v>0.94055478129408854</v>
      </c>
      <c r="BW3485" s="33">
        <f t="shared" ref="BW3485" si="33653">(BL3485*BR3482+BM3485*BQ3482+BN3485*BR3485+BO3485*BQ3485)</f>
        <v>-0.31771943315761181</v>
      </c>
      <c r="BX3485" s="31">
        <f t="shared" ref="BX3485" si="33654">BL3485*BS3482+BN3485*BS3485-BM3485*BT3482-BO3485*BT3485</f>
        <v>0.94055478129408854</v>
      </c>
      <c r="BY3485" s="32">
        <f t="shared" ref="BY3485" si="33655">(BL3485*BT3482+BM3485*BS3482+BN3485*BT3485+BO3485*BS3485)</f>
        <v>0</v>
      </c>
      <c r="CA3485" s="50">
        <f t="shared" ref="CA3485" si="33656">(180/PI())*ATAN(-1*(BW3482+BW3485)/(BV3482+BV3485))</f>
        <v>19.895823287325467</v>
      </c>
      <c r="CC3485" s="137">
        <f t="shared" ref="CC3485" si="33657">20*LOG(((1-(10^(CA3482/20)^2)*(1-((1-CC3482)/(1+CC3482))^2))^0.5))</f>
        <v>-32.414463620057965</v>
      </c>
      <c r="CD3485" s="9"/>
      <c r="CE3485" s="38"/>
      <c r="CF3485" s="38"/>
      <c r="CG3485" s="38"/>
      <c r="CH3485" s="38"/>
    </row>
    <row r="3486" spans="2:91" ht="18.600000000000001" customHeight="1">
      <c r="CC3486" s="42"/>
    </row>
    <row r="3487" spans="2:91" ht="18.600000000000001" customHeight="1" thickBot="1">
      <c r="E3487" s="22" t="s">
        <v>4</v>
      </c>
      <c r="J3487" s="22" t="s">
        <v>5</v>
      </c>
      <c r="O3487" s="22" t="s">
        <v>6</v>
      </c>
      <c r="T3487" s="22" t="s">
        <v>7</v>
      </c>
      <c r="Y3487" s="22" t="s">
        <v>8</v>
      </c>
      <c r="AD3487" s="22" t="s">
        <v>65</v>
      </c>
      <c r="AI3487" s="22" t="s">
        <v>9</v>
      </c>
      <c r="AN3487" s="22" t="s">
        <v>66</v>
      </c>
      <c r="AS3487" s="22" t="s">
        <v>51</v>
      </c>
      <c r="AX3487" s="22" t="s">
        <v>67</v>
      </c>
      <c r="BC3487" s="22" t="s">
        <v>52</v>
      </c>
      <c r="BH3487" s="22" t="s">
        <v>68</v>
      </c>
      <c r="BM3487" s="22" t="s">
        <v>63</v>
      </c>
      <c r="BQ3487" s="23" t="s">
        <v>69</v>
      </c>
      <c r="BR3487" s="23"/>
      <c r="BS3487" s="24"/>
      <c r="BT3487" s="24"/>
      <c r="BU3487" s="24"/>
      <c r="BW3487" s="22" t="s">
        <v>64</v>
      </c>
    </row>
    <row r="3488" spans="2:91" ht="18.600000000000001" customHeight="1" thickBot="1">
      <c r="D3488" s="249" t="s">
        <v>103</v>
      </c>
      <c r="E3488" s="250"/>
      <c r="F3488" s="251" t="s">
        <v>104</v>
      </c>
      <c r="G3488" s="252"/>
      <c r="H3488" s="229"/>
      <c r="I3488" s="253" t="s">
        <v>11</v>
      </c>
      <c r="J3488" s="254"/>
      <c r="K3488" s="255" t="s">
        <v>12</v>
      </c>
      <c r="L3488" s="256"/>
      <c r="M3488" s="24"/>
      <c r="N3488" s="253" t="s">
        <v>105</v>
      </c>
      <c r="O3488" s="254"/>
      <c r="P3488" s="255" t="s">
        <v>106</v>
      </c>
      <c r="Q3488" s="256"/>
      <c r="R3488" s="24"/>
      <c r="S3488" s="249" t="s">
        <v>107</v>
      </c>
      <c r="T3488" s="250"/>
      <c r="U3488" s="251" t="s">
        <v>108</v>
      </c>
      <c r="V3488" s="252"/>
      <c r="W3488" s="8"/>
      <c r="X3488" s="253" t="s">
        <v>109</v>
      </c>
      <c r="Y3488" s="254"/>
      <c r="Z3488" s="255" t="s">
        <v>110</v>
      </c>
      <c r="AA3488" s="256"/>
      <c r="AB3488" s="8"/>
      <c r="AC3488" s="253" t="s">
        <v>111</v>
      </c>
      <c r="AD3488" s="254"/>
      <c r="AE3488" s="255" t="s">
        <v>14</v>
      </c>
      <c r="AF3488" s="256"/>
      <c r="AG3488" s="8"/>
      <c r="AH3488" s="253" t="s">
        <v>112</v>
      </c>
      <c r="AI3488" s="254"/>
      <c r="AJ3488" s="255" t="s">
        <v>113</v>
      </c>
      <c r="AK3488" s="256"/>
      <c r="AL3488" s="8"/>
      <c r="AM3488" s="249" t="s">
        <v>114</v>
      </c>
      <c r="AN3488" s="250"/>
      <c r="AO3488" s="251" t="s">
        <v>115</v>
      </c>
      <c r="AP3488" s="252"/>
      <c r="AQ3488" s="24"/>
      <c r="AR3488" s="253" t="s">
        <v>116</v>
      </c>
      <c r="AS3488" s="254"/>
      <c r="AT3488" s="255" t="s">
        <v>13</v>
      </c>
      <c r="AU3488" s="256"/>
      <c r="AV3488" s="4"/>
      <c r="AW3488" s="253" t="s">
        <v>117</v>
      </c>
      <c r="AX3488" s="254"/>
      <c r="AY3488" s="255" t="s">
        <v>118</v>
      </c>
      <c r="AZ3488" s="256"/>
      <c r="BA3488" s="8"/>
      <c r="BB3488" s="253" t="s">
        <v>119</v>
      </c>
      <c r="BC3488" s="254"/>
      <c r="BD3488" s="255" t="s">
        <v>120</v>
      </c>
      <c r="BE3488" s="256"/>
      <c r="BF3488" s="4"/>
      <c r="BG3488" s="249" t="s">
        <v>121</v>
      </c>
      <c r="BH3488" s="250"/>
      <c r="BI3488" s="251" t="s">
        <v>122</v>
      </c>
      <c r="BJ3488" s="252"/>
      <c r="BK3488" s="4"/>
      <c r="BL3488" s="253" t="s">
        <v>123</v>
      </c>
      <c r="BM3488" s="254"/>
      <c r="BN3488" s="255" t="s">
        <v>124</v>
      </c>
      <c r="BO3488" s="256"/>
      <c r="BP3488" s="4"/>
      <c r="BQ3488" s="253" t="s">
        <v>125</v>
      </c>
      <c r="BR3488" s="254"/>
      <c r="BS3488" s="255" t="s">
        <v>126</v>
      </c>
      <c r="BT3488" s="256"/>
      <c r="BU3488" s="8"/>
      <c r="BV3488" s="253" t="s">
        <v>127</v>
      </c>
      <c r="BW3488" s="254"/>
      <c r="BX3488" s="255" t="s">
        <v>128</v>
      </c>
      <c r="BY3488" s="256"/>
      <c r="CA3488" s="27" t="s">
        <v>15</v>
      </c>
      <c r="CC3488" s="133" t="s">
        <v>70</v>
      </c>
      <c r="CD3488" s="9"/>
      <c r="CE3488" s="38"/>
      <c r="CF3488" s="38"/>
      <c r="CG3488" s="38"/>
      <c r="CH3488" s="38"/>
    </row>
    <row r="3489" spans="2:91" ht="18.600000000000001" customHeight="1" thickTop="1" thickBot="1">
      <c r="B3489" s="129">
        <v>9.4800000000000093</v>
      </c>
      <c r="D3489" s="29">
        <v>1</v>
      </c>
      <c r="E3489" s="30">
        <v>0</v>
      </c>
      <c r="F3489" s="31">
        <v>0</v>
      </c>
      <c r="G3489" s="32">
        <f t="shared" ref="G3489:G3552" si="33658">-1/($E$8*$B3489)</f>
        <v>-6.9533755274261547E-2</v>
      </c>
      <c r="I3489" s="29">
        <v>1</v>
      </c>
      <c r="J3489" s="33">
        <v>0</v>
      </c>
      <c r="K3489" s="31">
        <v>0</v>
      </c>
      <c r="L3489" s="32">
        <v>0</v>
      </c>
      <c r="N3489" s="29">
        <f t="shared" ref="N3489" si="33659">D3489*I3489+F3489*I3492-E3489*J3489-G3489*J3492</f>
        <v>0.99095929026870067</v>
      </c>
      <c r="O3489" s="33">
        <f t="shared" ref="O3489" si="33660">(D3489*J3489+E3489*I3489+F3489*J3492+G3489*I3492)</f>
        <v>0</v>
      </c>
      <c r="P3489" s="31">
        <f t="shared" ref="P3489" si="33661">D3489*K3489+F3489*K3492-E3489*L3489-G3489*L3492</f>
        <v>0</v>
      </c>
      <c r="Q3489" s="32">
        <f t="shared" ref="Q3489" si="33662">(D3489*L3489+E3489*K3489+F3489*L3492+G3489*K3492)</f>
        <v>-6.9533755274261547E-2</v>
      </c>
      <c r="S3489" s="29">
        <v>1</v>
      </c>
      <c r="T3489" s="30">
        <v>0</v>
      </c>
      <c r="U3489" s="31">
        <v>0</v>
      </c>
      <c r="V3489" s="32">
        <f t="shared" ref="V3489:V3552" si="33663">-1/($T$8*$B3489)</f>
        <v>-0.13508122362869185</v>
      </c>
      <c r="X3489" s="29">
        <f t="shared" ref="X3489" si="33664">N3489*S3489+P3489*S3492-O3489*T3489-Q3489*T3492</f>
        <v>0.99095929026870067</v>
      </c>
      <c r="Y3489" s="33">
        <f t="shared" ref="Y3489" si="33665">(N3489*T3489+O3489*S3489+P3489*T3492+Q3489*S3492)</f>
        <v>0</v>
      </c>
      <c r="Z3489" s="31">
        <f t="shared" ref="Z3489" si="33666">N3489*U3489+P3489*U3492-O3489*V3489-Q3489*V3492</f>
        <v>0</v>
      </c>
      <c r="AA3489" s="32">
        <f t="shared" ref="AA3489" si="33667">(N3489*V3489+O3489*U3489+P3489*V3492+Q3489*U3492)</f>
        <v>-0.20339374876997768</v>
      </c>
      <c r="AB3489" s="8"/>
      <c r="AC3489" s="29">
        <v>1</v>
      </c>
      <c r="AD3489" s="33">
        <v>0</v>
      </c>
      <c r="AE3489" s="31">
        <v>0</v>
      </c>
      <c r="AF3489" s="32">
        <v>0</v>
      </c>
      <c r="AH3489" s="29">
        <f t="shared" ref="AH3489" si="33668">X3489*AC3489+Z3489*AC3492-Y3489*AD3489-AA3489*AD3492</f>
        <v>0.97039895203290039</v>
      </c>
      <c r="AI3489" s="33">
        <f t="shared" ref="AI3489" si="33669">(X3489*AD3489+Y3489*AC3489+Z3489*AD3492+AA3489*AC3492)</f>
        <v>0</v>
      </c>
      <c r="AJ3489" s="31">
        <f t="shared" ref="AJ3489" si="33670">X3489*AE3489+Z3489*AE3492-Y3489*AF3489-AA3489*AF3492</f>
        <v>0</v>
      </c>
      <c r="AK3489" s="32">
        <f t="shared" ref="AK3489" si="33671">(X3489*AF3489+Y3489*AE3489+Z3489*AF3492+AA3489*AE3492)</f>
        <v>-0.20339374876997768</v>
      </c>
      <c r="AL3489" s="8"/>
      <c r="AM3489" s="29">
        <v>1</v>
      </c>
      <c r="AN3489" s="30">
        <v>0</v>
      </c>
      <c r="AO3489" s="31">
        <v>0</v>
      </c>
      <c r="AP3489" s="32">
        <f t="shared" ref="AP3489:AP3552" si="33672">-1/($AN$8*$B3489)</f>
        <v>-0.12215506329113912</v>
      </c>
      <c r="AR3489" s="29">
        <f t="shared" ref="AR3489" si="33673">AH3489*AM3489+AJ3489*AM3492-AI3489*AN3489-AK3489*AN3492</f>
        <v>0.97039895203290039</v>
      </c>
      <c r="AS3489" s="33">
        <f t="shared" ref="AS3489" si="33674">(AH3489*AN3489+AI3489*AM3489+AJ3489*AN3492+AK3489*AM3492)</f>
        <v>0</v>
      </c>
      <c r="AT3489" s="31">
        <f t="shared" ref="AT3489" si="33675">AH3489*AO3489+AJ3489*AO3492-AI3489*AP3489-AK3489*AP3492</f>
        <v>0</v>
      </c>
      <c r="AU3489" s="32">
        <f t="shared" ref="AU3489" si="33676">(AH3489*AP3489+AI3489*AO3489+AJ3489*AP3492+AK3489*AO3492)</f>
        <v>-0.32193289417321169</v>
      </c>
      <c r="AV3489" s="8"/>
      <c r="AW3489" s="29">
        <v>1</v>
      </c>
      <c r="AX3489" s="33">
        <v>0</v>
      </c>
      <c r="AY3489" s="31">
        <v>0</v>
      </c>
      <c r="AZ3489" s="32">
        <v>0</v>
      </c>
      <c r="BB3489" s="29">
        <f t="shared" ref="BB3489" si="33677">AR3489*AW3489+AT3489*AW3492-AS3489*AX3489-AU3489*AX3492</f>
        <v>0.94080402783882255</v>
      </c>
      <c r="BC3489" s="33">
        <f t="shared" ref="BC3489" si="33678">(AR3489*AX3489+AS3489*AW3489+AT3489*AX3492+AU3489*AW3492)</f>
        <v>0</v>
      </c>
      <c r="BD3489" s="31">
        <f t="shared" ref="BD3489" si="33679">AR3489*AY3489+AT3489*AY3492-AS3489*AZ3489-AU3489*AZ3492</f>
        <v>0</v>
      </c>
      <c r="BE3489" s="32">
        <f t="shared" ref="BE3489" si="33680">(AR3489*AZ3489+AS3489*AY3489+AT3489*AZ3492+AU3489*AY3492)</f>
        <v>-0.32193289417321169</v>
      </c>
      <c r="BF3489" s="8"/>
      <c r="BG3489" s="29">
        <v>1</v>
      </c>
      <c r="BH3489" s="30">
        <v>0</v>
      </c>
      <c r="BI3489" s="31">
        <v>0</v>
      </c>
      <c r="BJ3489" s="32">
        <f t="shared" ref="BJ3489:BJ3552" si="33681">-1/($BH$8*$B3489)</f>
        <v>-4.2952531645569572E-2</v>
      </c>
      <c r="BL3489" s="29">
        <f t="shared" ref="BL3489" si="33682">BB3489*BG3489+BD3489*BG3492-BC3489*BH3489-BE3489*BH3492</f>
        <v>0.94080402783882255</v>
      </c>
      <c r="BM3489" s="33">
        <f t="shared" ref="BM3489" si="33683">(BB3489*BH3489+BC3489*BG3489+BD3489*BH3492+BE3489*BG3492)</f>
        <v>0</v>
      </c>
      <c r="BN3489" s="31">
        <f t="shared" ref="BN3489" si="33684">BB3489*BI3489+BD3489*BI3492-BC3489*BJ3489-BE3489*BJ3492</f>
        <v>0</v>
      </c>
      <c r="BO3489" s="32">
        <f t="shared" ref="BO3489" si="33685">(BB3489*BJ3489+BC3489*BI3489+BD3489*BJ3492+BE3489*BI3492)</f>
        <v>-0.36234280895123805</v>
      </c>
      <c r="BP3489" s="8"/>
      <c r="BQ3489" s="34">
        <v>1</v>
      </c>
      <c r="BR3489" s="35">
        <v>0</v>
      </c>
      <c r="BS3489" s="11">
        <v>0</v>
      </c>
      <c r="BT3489" s="36">
        <v>0</v>
      </c>
      <c r="BV3489" s="29">
        <f t="shared" ref="BV3489" si="33686">BL3489*BQ3489+BN3489*BQ3492-BM3489*BR3489-BO3489*BR3492</f>
        <v>0.94080402783882255</v>
      </c>
      <c r="BW3489" s="33">
        <f t="shared" ref="BW3489" si="33687">(BL3489*BR3489+BM3489*BQ3489+BN3489*BR3492+BO3489*BQ3492)</f>
        <v>-0.36234280895123805</v>
      </c>
      <c r="BX3489" s="31">
        <f t="shared" ref="BX3489" si="33688">BL3489*BS3489+BN3489*BS3492-BM3489*BT3489-BO3489*BT3492</f>
        <v>0</v>
      </c>
      <c r="BY3489" s="32">
        <f t="shared" ref="BY3489" si="33689">(BL3489*BT3489+BM3489*BS3489+BN3489*BT3492+BO3489*BS3492)</f>
        <v>-0.36234280895123805</v>
      </c>
      <c r="CA3489" s="37">
        <f t="shared" ref="CA3489" si="33690">20*LOG(((1+$BR$8)/$BR$8)/((BV3489+BV3492)^2+(BW3489+BW3492)^2)^0.5)</f>
        <v>-2.2248809215872703E-3</v>
      </c>
      <c r="CC3489" s="134">
        <f t="shared" ref="CC3489" si="33691">((BV3489^2+BW3489^2)^0.5)/((BV3492^2+BW3492^2)^0.5)</f>
        <v>1.0154837857931927</v>
      </c>
      <c r="CD3489" s="9"/>
      <c r="CE3489" s="38"/>
      <c r="CF3489" s="38"/>
      <c r="CG3489" s="38"/>
      <c r="CH3489" s="38"/>
      <c r="CM3489" s="129">
        <v>9.4600000000000097</v>
      </c>
    </row>
    <row r="3490" spans="2:91" ht="18.600000000000001" customHeight="1" thickBot="1">
      <c r="D3490" s="39"/>
      <c r="G3490" s="40"/>
      <c r="I3490" s="39"/>
      <c r="L3490" s="40"/>
      <c r="N3490" s="39"/>
      <c r="Q3490" s="40"/>
      <c r="S3490" s="39"/>
      <c r="V3490" s="40"/>
      <c r="X3490" s="39"/>
      <c r="AA3490" s="40"/>
      <c r="AC3490" s="39"/>
      <c r="AF3490" s="40"/>
      <c r="AH3490" s="39"/>
      <c r="AK3490" s="40"/>
      <c r="AM3490" s="39"/>
      <c r="AP3490" s="40"/>
      <c r="AR3490" s="39"/>
      <c r="AU3490" s="40"/>
      <c r="AW3490" s="39"/>
      <c r="AZ3490" s="40"/>
      <c r="BB3490" s="39"/>
      <c r="BE3490" s="40"/>
      <c r="BG3490" s="39"/>
      <c r="BJ3490" s="40"/>
      <c r="BL3490" s="39"/>
      <c r="BO3490" s="40"/>
      <c r="BQ3490" s="34"/>
      <c r="BR3490" s="11"/>
      <c r="BS3490" s="11"/>
      <c r="BT3490" s="41"/>
      <c r="BV3490" s="39"/>
      <c r="BY3490" s="40"/>
      <c r="CC3490" s="135"/>
      <c r="CD3490" s="9"/>
      <c r="CE3490" s="38"/>
      <c r="CF3490" s="38"/>
      <c r="CG3490" s="38"/>
      <c r="CH3490" s="38"/>
    </row>
    <row r="3491" spans="2:91" ht="18.600000000000001" customHeight="1" thickBot="1">
      <c r="D3491" s="258" t="s">
        <v>129</v>
      </c>
      <c r="E3491" s="259"/>
      <c r="F3491" s="260" t="s">
        <v>130</v>
      </c>
      <c r="G3491" s="261"/>
      <c r="H3491" s="229"/>
      <c r="I3491" s="258" t="s">
        <v>131</v>
      </c>
      <c r="J3491" s="259"/>
      <c r="K3491" s="260" t="s">
        <v>132</v>
      </c>
      <c r="L3491" s="261"/>
      <c r="N3491" s="253" t="s">
        <v>133</v>
      </c>
      <c r="O3491" s="254"/>
      <c r="P3491" s="255" t="s">
        <v>134</v>
      </c>
      <c r="Q3491" s="256"/>
      <c r="S3491" s="258" t="s">
        <v>135</v>
      </c>
      <c r="T3491" s="259"/>
      <c r="U3491" s="260" t="s">
        <v>136</v>
      </c>
      <c r="V3491" s="261"/>
      <c r="W3491" s="8"/>
      <c r="X3491" s="253" t="s">
        <v>137</v>
      </c>
      <c r="Y3491" s="254"/>
      <c r="Z3491" s="255" t="s">
        <v>138</v>
      </c>
      <c r="AA3491" s="256"/>
      <c r="AB3491" s="8"/>
      <c r="AC3491" s="258" t="s">
        <v>139</v>
      </c>
      <c r="AD3491" s="259"/>
      <c r="AE3491" s="260" t="s">
        <v>140</v>
      </c>
      <c r="AF3491" s="261"/>
      <c r="AG3491" s="8"/>
      <c r="AH3491" s="253" t="s">
        <v>141</v>
      </c>
      <c r="AI3491" s="254"/>
      <c r="AJ3491" s="255" t="s">
        <v>142</v>
      </c>
      <c r="AK3491" s="256"/>
      <c r="AL3491" s="8"/>
      <c r="AM3491" s="258" t="s">
        <v>143</v>
      </c>
      <c r="AN3491" s="259"/>
      <c r="AO3491" s="260" t="s">
        <v>144</v>
      </c>
      <c r="AP3491" s="261"/>
      <c r="AR3491" s="253" t="s">
        <v>145</v>
      </c>
      <c r="AS3491" s="254"/>
      <c r="AT3491" s="255" t="s">
        <v>146</v>
      </c>
      <c r="AU3491" s="256"/>
      <c r="AV3491" s="4"/>
      <c r="AW3491" s="258" t="s">
        <v>147</v>
      </c>
      <c r="AX3491" s="259"/>
      <c r="AY3491" s="260" t="s">
        <v>148</v>
      </c>
      <c r="AZ3491" s="261"/>
      <c r="BA3491" s="8"/>
      <c r="BB3491" s="253" t="s">
        <v>149</v>
      </c>
      <c r="BC3491" s="254"/>
      <c r="BD3491" s="255" t="s">
        <v>150</v>
      </c>
      <c r="BE3491" s="256"/>
      <c r="BF3491" s="4"/>
      <c r="BG3491" s="258" t="s">
        <v>151</v>
      </c>
      <c r="BH3491" s="259"/>
      <c r="BI3491" s="260" t="s">
        <v>152</v>
      </c>
      <c r="BJ3491" s="261"/>
      <c r="BK3491" s="4"/>
      <c r="BL3491" s="253" t="s">
        <v>153</v>
      </c>
      <c r="BM3491" s="254"/>
      <c r="BN3491" s="255" t="s">
        <v>154</v>
      </c>
      <c r="BO3491" s="256"/>
      <c r="BP3491" s="4"/>
      <c r="BQ3491" s="258" t="s">
        <v>155</v>
      </c>
      <c r="BR3491" s="259"/>
      <c r="BS3491" s="260" t="s">
        <v>156</v>
      </c>
      <c r="BT3491" s="261"/>
      <c r="BU3491" s="8"/>
      <c r="BV3491" s="253" t="s">
        <v>157</v>
      </c>
      <c r="BW3491" s="254"/>
      <c r="BX3491" s="255" t="s">
        <v>158</v>
      </c>
      <c r="BY3491" s="256"/>
      <c r="CA3491" s="46" t="s">
        <v>16</v>
      </c>
      <c r="CC3491" s="136" t="s">
        <v>71</v>
      </c>
      <c r="CD3491" s="9"/>
      <c r="CE3491" s="38"/>
      <c r="CF3491" s="38"/>
      <c r="CG3491" s="38"/>
      <c r="CH3491" s="38"/>
    </row>
    <row r="3492" spans="2:91" ht="18.600000000000001" customHeight="1" thickTop="1" thickBot="1">
      <c r="D3492" s="29">
        <v>0</v>
      </c>
      <c r="E3492" s="33">
        <v>0</v>
      </c>
      <c r="F3492" s="31">
        <v>1</v>
      </c>
      <c r="G3492" s="32">
        <v>0</v>
      </c>
      <c r="I3492" s="29">
        <v>0</v>
      </c>
      <c r="J3492" s="33">
        <f t="shared" ref="J3492" si="33692">IF(0=(1-$J$8*$K$8*$B3489^2),10^14,$B3489*$J$8/(1-$J$8*$K$8*$B3489^2))</f>
        <v>-0.13001900581437251</v>
      </c>
      <c r="K3492" s="31">
        <v>1</v>
      </c>
      <c r="L3492" s="32">
        <v>0</v>
      </c>
      <c r="N3492" s="29">
        <f t="shared" ref="N3492" si="33693">D3492*I3489+F3492*I3492-E3492*J3489-G3492*J3492</f>
        <v>0</v>
      </c>
      <c r="O3492" s="33">
        <f t="shared" ref="O3492" si="33694">(D3492*J3489+E3492*I3489+F3492*J3492+G3492*I3492)</f>
        <v>-0.13001900581437251</v>
      </c>
      <c r="P3492" s="31">
        <f t="shared" ref="P3492" si="33695">D3492*K3489+F3492*K3492-E3492*L3489-G3492*L3492</f>
        <v>1</v>
      </c>
      <c r="Q3492" s="32">
        <f t="shared" ref="Q3492" si="33696">(D3492*L3489+E3492*K3489+F3492*L3492+G3492*K3492)</f>
        <v>0</v>
      </c>
      <c r="S3492" s="29">
        <v>0</v>
      </c>
      <c r="T3492" s="33">
        <v>0</v>
      </c>
      <c r="U3492" s="31">
        <v>1</v>
      </c>
      <c r="V3492" s="32">
        <v>0</v>
      </c>
      <c r="X3492" s="29">
        <f t="shared" ref="X3492" si="33697">N3492*S3489+P3492*S3492-O3492*T3489-Q3492*T3492</f>
        <v>0</v>
      </c>
      <c r="Y3492" s="33">
        <f t="shared" ref="Y3492" si="33698">(N3492*T3489+O3492*S3489+P3492*T3492+Q3492*S3492)</f>
        <v>-0.13001900581437251</v>
      </c>
      <c r="Z3492" s="31">
        <f t="shared" ref="Z3492" si="33699">N3492*U3489+P3492*U3492-O3492*V3489-Q3492*V3492</f>
        <v>0.98243687359960852</v>
      </c>
      <c r="AA3492" s="32">
        <f t="shared" ref="AA3492" si="33700">(N3492*V3489+O3492*U3489+P3492*V3492+Q3492*U3492)</f>
        <v>0</v>
      </c>
      <c r="AB3492" s="8"/>
      <c r="AC3492" s="29">
        <v>0</v>
      </c>
      <c r="AD3492" s="33">
        <f t="shared" ref="AD3492" si="33701">IF(0=(1-$AD$8*$AE$8*$B3489^2),10^14,$B3489*$AD$8/(1-$AD$8*$AE$8*$B3489^2))</f>
        <v>-0.10108638225185786</v>
      </c>
      <c r="AE3492" s="31">
        <v>1</v>
      </c>
      <c r="AF3492" s="32">
        <v>0</v>
      </c>
      <c r="AH3492" s="29">
        <f t="shared" ref="AH3492" si="33702">X3492*AC3489+Z3492*AC3492-Y3492*AD3489-AA3492*AD3492</f>
        <v>0</v>
      </c>
      <c r="AI3492" s="33">
        <f t="shared" ref="AI3492" si="33703">(X3492*AD3489+Y3492*AC3489+Z3492*AD3492+AA3492*AC3492)</f>
        <v>-0.2293299951573827</v>
      </c>
      <c r="AJ3492" s="31">
        <f t="shared" ref="AJ3492" si="33704">X3492*AE3489+Z3492*AE3492-Y3492*AF3489-AA3492*AF3492</f>
        <v>0.98243687359960852</v>
      </c>
      <c r="AK3492" s="32">
        <f t="shared" ref="AK3492" si="33705">(X3492*AF3489+Y3492*AE3489+Z3492*AF3492+AA3492*AE3492)</f>
        <v>0</v>
      </c>
      <c r="AL3492" s="8"/>
      <c r="AM3492" s="29">
        <v>0</v>
      </c>
      <c r="AN3492" s="33">
        <v>0</v>
      </c>
      <c r="AO3492" s="31">
        <v>1</v>
      </c>
      <c r="AP3492" s="32">
        <v>0</v>
      </c>
      <c r="AR3492" s="29">
        <f t="shared" ref="AR3492" si="33706">AH3492*AM3489+AJ3492*AM3492-AI3492*AN3489-AK3492*AN3492</f>
        <v>0</v>
      </c>
      <c r="AS3492" s="33">
        <f t="shared" ref="AS3492" si="33707">(AH3492*AN3489+AI3492*AM3489+AJ3492*AN3492+AK3492*AM3492)</f>
        <v>-0.2293299951573827</v>
      </c>
      <c r="AT3492" s="31">
        <f t="shared" ref="AT3492" si="33708">AH3492*AO3489+AJ3492*AO3492-AI3492*AP3489-AK3492*AP3492</f>
        <v>0.95442305352660184</v>
      </c>
      <c r="AU3492" s="32">
        <f t="shared" ref="AU3492" si="33709">(AH3492*AP3489+AI3492*AO3489+AJ3492*AP3492+AK3492*AO3492)</f>
        <v>0</v>
      </c>
      <c r="AV3492" s="8"/>
      <c r="AW3492" s="29">
        <v>0</v>
      </c>
      <c r="AX3492" s="33">
        <f t="shared" ref="AX3492" si="33710">IF(0=(1-$AX$8*$AY$8*$B3489^2),10^14,$B3489*$AX$8/(1-$AX$8*$AY$8*$B3489^2))</f>
        <v>-9.1928860733798495E-2</v>
      </c>
      <c r="AY3492" s="31">
        <v>1</v>
      </c>
      <c r="AZ3492" s="32">
        <v>0</v>
      </c>
      <c r="BB3492" s="29">
        <f t="shared" ref="BB3492" si="33711">AR3492*AW3489+AT3492*AW3492-AS3492*AX3489-AU3492*AX3492</f>
        <v>0</v>
      </c>
      <c r="BC3492" s="33">
        <f t="shared" ref="BC3492" si="33712">(AR3492*AX3489+AS3492*AW3489+AT3492*AX3492+AU3492*AW3492)</f>
        <v>-0.31706901912615637</v>
      </c>
      <c r="BD3492" s="31">
        <f t="shared" ref="BD3492" si="33713">AR3492*AY3489+AT3492*AY3492-AS3492*AZ3489-AU3492*AZ3492</f>
        <v>0.95442305352660184</v>
      </c>
      <c r="BE3492" s="32">
        <f t="shared" ref="BE3492" si="33714">(AR3492*AZ3489+AS3492*AY3489+AT3492*AZ3492+AU3492*AY3492)</f>
        <v>0</v>
      </c>
      <c r="BF3492" s="8"/>
      <c r="BG3492" s="29">
        <v>0</v>
      </c>
      <c r="BH3492" s="33">
        <v>0</v>
      </c>
      <c r="BI3492" s="31">
        <v>1</v>
      </c>
      <c r="BJ3492" s="32">
        <v>0</v>
      </c>
      <c r="BL3492" s="29">
        <f t="shared" ref="BL3492" si="33715">BB3492*BG3489+BD3492*BG3492-BC3492*BH3489-BE3492*BH3492</f>
        <v>0</v>
      </c>
      <c r="BM3492" s="33">
        <f t="shared" ref="BM3492" si="33716">(BB3492*BH3489+BC3492*BG3489+BD3492*BH3492+BE3492*BG3492)</f>
        <v>-0.31706901912615637</v>
      </c>
      <c r="BN3492" s="31">
        <f t="shared" ref="BN3492" si="33717">BB3492*BI3489+BD3492*BI3492-BC3492*BJ3489-BE3492*BJ3492</f>
        <v>0.94080413644875593</v>
      </c>
      <c r="BO3492" s="32">
        <f t="shared" ref="BO3492" si="33718">(BB3492*BJ3489+BC3492*BI3489+BD3492*BJ3492+BE3492*BI3492)</f>
        <v>0</v>
      </c>
      <c r="BP3492" s="8"/>
      <c r="BQ3492" s="19">
        <f t="shared" ref="BQ3492:BQ3555" si="33719">1/$BR$8</f>
        <v>1</v>
      </c>
      <c r="BR3492" s="47">
        <v>0</v>
      </c>
      <c r="BS3492" s="48">
        <v>1</v>
      </c>
      <c r="BT3492" s="49">
        <v>0</v>
      </c>
      <c r="BV3492" s="29">
        <f t="shared" ref="BV3492" si="33720">BL3492*BQ3489+BN3492*BQ3492-BM3492*BR3489-BO3492*BR3492</f>
        <v>0.94080413644875593</v>
      </c>
      <c r="BW3492" s="33">
        <f t="shared" ref="BW3492" si="33721">(BL3492*BR3489+BM3492*BQ3489+BN3492*BR3492+BO3492*BQ3492)</f>
        <v>-0.31706901912615637</v>
      </c>
      <c r="BX3492" s="31">
        <f t="shared" ref="BX3492" si="33722">BL3492*BS3489+BN3492*BS3492-BM3492*BT3489-BO3492*BT3492</f>
        <v>0.94080413644875593</v>
      </c>
      <c r="BY3492" s="32">
        <f t="shared" ref="BY3492" si="33723">(BL3492*BT3489+BM3492*BS3489+BN3492*BT3492+BO3492*BS3492)</f>
        <v>0</v>
      </c>
      <c r="CA3492" s="50">
        <f t="shared" ref="CA3492" si="33724">(180/PI())*ATAN(-1*(BW3489+BW3492)/(BV3489+BV3492))</f>
        <v>19.853657709347154</v>
      </c>
      <c r="CC3492" s="137">
        <f t="shared" ref="CC3492" si="33725">20*LOG(((1-(10^(CA3489/20)^2)*(1-((1-CC3489)/(1+CC3489))^2))^0.5))</f>
        <v>-32.432453653235186</v>
      </c>
      <c r="CD3492" s="9"/>
      <c r="CE3492" s="38"/>
      <c r="CF3492" s="38"/>
      <c r="CG3492" s="38"/>
      <c r="CH3492" s="38"/>
    </row>
    <row r="3493" spans="2:91" ht="18.600000000000001" customHeight="1">
      <c r="CC3493" s="42"/>
    </row>
    <row r="3494" spans="2:91" ht="18.600000000000001" customHeight="1" thickBot="1">
      <c r="E3494" s="22" t="s">
        <v>4</v>
      </c>
      <c r="J3494" s="22" t="s">
        <v>5</v>
      </c>
      <c r="O3494" s="22" t="s">
        <v>6</v>
      </c>
      <c r="T3494" s="22" t="s">
        <v>7</v>
      </c>
      <c r="Y3494" s="22" t="s">
        <v>8</v>
      </c>
      <c r="AD3494" s="22" t="s">
        <v>65</v>
      </c>
      <c r="AI3494" s="22" t="s">
        <v>9</v>
      </c>
      <c r="AN3494" s="22" t="s">
        <v>66</v>
      </c>
      <c r="AS3494" s="22" t="s">
        <v>51</v>
      </c>
      <c r="AX3494" s="22" t="s">
        <v>67</v>
      </c>
      <c r="BC3494" s="22" t="s">
        <v>52</v>
      </c>
      <c r="BH3494" s="22" t="s">
        <v>68</v>
      </c>
      <c r="BM3494" s="22" t="s">
        <v>63</v>
      </c>
      <c r="BQ3494" s="23" t="s">
        <v>69</v>
      </c>
      <c r="BR3494" s="23"/>
      <c r="BS3494" s="24"/>
      <c r="BT3494" s="24"/>
      <c r="BU3494" s="24"/>
      <c r="BW3494" s="22" t="s">
        <v>64</v>
      </c>
    </row>
    <row r="3495" spans="2:91" ht="18.600000000000001" customHeight="1" thickBot="1">
      <c r="D3495" s="249" t="s">
        <v>103</v>
      </c>
      <c r="E3495" s="250"/>
      <c r="F3495" s="251" t="s">
        <v>104</v>
      </c>
      <c r="G3495" s="252"/>
      <c r="H3495" s="229"/>
      <c r="I3495" s="253" t="s">
        <v>11</v>
      </c>
      <c r="J3495" s="254"/>
      <c r="K3495" s="255" t="s">
        <v>12</v>
      </c>
      <c r="L3495" s="256"/>
      <c r="M3495" s="24"/>
      <c r="N3495" s="253" t="s">
        <v>105</v>
      </c>
      <c r="O3495" s="254"/>
      <c r="P3495" s="255" t="s">
        <v>106</v>
      </c>
      <c r="Q3495" s="256"/>
      <c r="R3495" s="24"/>
      <c r="S3495" s="249" t="s">
        <v>107</v>
      </c>
      <c r="T3495" s="250"/>
      <c r="U3495" s="251" t="s">
        <v>108</v>
      </c>
      <c r="V3495" s="252"/>
      <c r="W3495" s="8"/>
      <c r="X3495" s="253" t="s">
        <v>109</v>
      </c>
      <c r="Y3495" s="254"/>
      <c r="Z3495" s="255" t="s">
        <v>110</v>
      </c>
      <c r="AA3495" s="256"/>
      <c r="AB3495" s="8"/>
      <c r="AC3495" s="253" t="s">
        <v>111</v>
      </c>
      <c r="AD3495" s="254"/>
      <c r="AE3495" s="255" t="s">
        <v>14</v>
      </c>
      <c r="AF3495" s="256"/>
      <c r="AG3495" s="8"/>
      <c r="AH3495" s="253" t="s">
        <v>112</v>
      </c>
      <c r="AI3495" s="254"/>
      <c r="AJ3495" s="255" t="s">
        <v>113</v>
      </c>
      <c r="AK3495" s="256"/>
      <c r="AL3495" s="8"/>
      <c r="AM3495" s="249" t="s">
        <v>114</v>
      </c>
      <c r="AN3495" s="250"/>
      <c r="AO3495" s="251" t="s">
        <v>115</v>
      </c>
      <c r="AP3495" s="252"/>
      <c r="AQ3495" s="24"/>
      <c r="AR3495" s="253" t="s">
        <v>116</v>
      </c>
      <c r="AS3495" s="254"/>
      <c r="AT3495" s="255" t="s">
        <v>13</v>
      </c>
      <c r="AU3495" s="256"/>
      <c r="AV3495" s="4"/>
      <c r="AW3495" s="253" t="s">
        <v>117</v>
      </c>
      <c r="AX3495" s="254"/>
      <c r="AY3495" s="255" t="s">
        <v>118</v>
      </c>
      <c r="AZ3495" s="256"/>
      <c r="BA3495" s="8"/>
      <c r="BB3495" s="253" t="s">
        <v>119</v>
      </c>
      <c r="BC3495" s="254"/>
      <c r="BD3495" s="255" t="s">
        <v>120</v>
      </c>
      <c r="BE3495" s="256"/>
      <c r="BF3495" s="4"/>
      <c r="BG3495" s="249" t="s">
        <v>121</v>
      </c>
      <c r="BH3495" s="250"/>
      <c r="BI3495" s="251" t="s">
        <v>122</v>
      </c>
      <c r="BJ3495" s="252"/>
      <c r="BK3495" s="4"/>
      <c r="BL3495" s="253" t="s">
        <v>123</v>
      </c>
      <c r="BM3495" s="254"/>
      <c r="BN3495" s="255" t="s">
        <v>124</v>
      </c>
      <c r="BO3495" s="256"/>
      <c r="BP3495" s="4"/>
      <c r="BQ3495" s="253" t="s">
        <v>125</v>
      </c>
      <c r="BR3495" s="254"/>
      <c r="BS3495" s="255" t="s">
        <v>126</v>
      </c>
      <c r="BT3495" s="256"/>
      <c r="BU3495" s="8"/>
      <c r="BV3495" s="253" t="s">
        <v>127</v>
      </c>
      <c r="BW3495" s="254"/>
      <c r="BX3495" s="255" t="s">
        <v>128</v>
      </c>
      <c r="BY3495" s="256"/>
      <c r="CA3495" s="27" t="s">
        <v>15</v>
      </c>
      <c r="CC3495" s="133" t="s">
        <v>70</v>
      </c>
      <c r="CD3495" s="9"/>
      <c r="CE3495" s="38"/>
      <c r="CF3495" s="38"/>
      <c r="CG3495" s="38"/>
      <c r="CH3495" s="38"/>
    </row>
    <row r="3496" spans="2:91" ht="18.600000000000001" customHeight="1" thickTop="1" thickBot="1">
      <c r="B3496" s="129">
        <v>9.5000000000000107</v>
      </c>
      <c r="D3496" s="29">
        <v>1</v>
      </c>
      <c r="E3496" s="30">
        <v>0</v>
      </c>
      <c r="F3496" s="31">
        <v>0</v>
      </c>
      <c r="G3496" s="32">
        <f t="shared" ref="G3496:G3559" si="33726">-1/($E$8*$B3496)</f>
        <v>-6.9387368421052559E-2</v>
      </c>
      <c r="I3496" s="29">
        <v>1</v>
      </c>
      <c r="J3496" s="33">
        <v>0</v>
      </c>
      <c r="K3496" s="31">
        <v>0</v>
      </c>
      <c r="L3496" s="32">
        <v>0</v>
      </c>
      <c r="N3496" s="29">
        <f t="shared" ref="N3496" si="33727">D3496*I3496+F3496*I3499-E3496*J3496-G3496*J3499</f>
        <v>0.99099738128277326</v>
      </c>
      <c r="O3496" s="33">
        <f t="shared" ref="O3496" si="33728">(D3496*J3496+E3496*I3496+F3496*J3499+G3496*I3499)</f>
        <v>0</v>
      </c>
      <c r="P3496" s="31">
        <f t="shared" ref="P3496" si="33729">D3496*K3496+F3496*K3499-E3496*L3496-G3496*L3499</f>
        <v>0</v>
      </c>
      <c r="Q3496" s="32">
        <f t="shared" ref="Q3496" si="33730">(D3496*L3496+E3496*K3496+F3496*L3499+G3496*K3499)</f>
        <v>-6.9387368421052559E-2</v>
      </c>
      <c r="S3496" s="29">
        <v>1</v>
      </c>
      <c r="T3496" s="30">
        <v>0</v>
      </c>
      <c r="U3496" s="31">
        <v>0</v>
      </c>
      <c r="V3496" s="32">
        <f t="shared" ref="V3496:V3559" si="33731">-1/($T$8*$B3496)</f>
        <v>-0.13479684210526299</v>
      </c>
      <c r="X3496" s="29">
        <f t="shared" ref="X3496" si="33732">N3496*S3496+P3496*S3499-O3496*T3496-Q3496*T3499</f>
        <v>0.99099738128277326</v>
      </c>
      <c r="Y3496" s="33">
        <f t="shared" ref="Y3496" si="33733">(N3496*T3496+O3496*S3496+P3496*T3499+Q3496*S3499)</f>
        <v>0</v>
      </c>
      <c r="Z3496" s="31">
        <f t="shared" ref="Z3496" si="33734">N3496*U3496+P3496*U3499-O3496*V3496-Q3496*V3499</f>
        <v>0</v>
      </c>
      <c r="AA3496" s="32">
        <f t="shared" ref="AA3496" si="33735">(N3496*V3496+O3496*U3496+P3496*V3499+Q3496*U3499)</f>
        <v>-0.20297068595255566</v>
      </c>
      <c r="AB3496" s="8"/>
      <c r="AC3496" s="29">
        <v>1</v>
      </c>
      <c r="AD3496" s="33">
        <v>0</v>
      </c>
      <c r="AE3496" s="31">
        <v>0</v>
      </c>
      <c r="AF3496" s="32">
        <v>0</v>
      </c>
      <c r="AH3496" s="29">
        <f t="shared" ref="AH3496" si="33736">X3496*AC3496+Z3496*AC3499-Y3496*AD3496-AA3496*AD3499</f>
        <v>0.97052355175659522</v>
      </c>
      <c r="AI3496" s="33">
        <f t="shared" ref="AI3496" si="33737">(X3496*AD3496+Y3496*AC3496+Z3496*AD3499+AA3496*AC3499)</f>
        <v>0</v>
      </c>
      <c r="AJ3496" s="31">
        <f t="shared" ref="AJ3496" si="33738">X3496*AE3496+Z3496*AE3499-Y3496*AF3496-AA3496*AF3499</f>
        <v>0</v>
      </c>
      <c r="AK3496" s="32">
        <f t="shared" ref="AK3496" si="33739">(X3496*AF3496+Y3496*AE3496+Z3496*AF3499+AA3496*AE3499)</f>
        <v>-0.20297068595255566</v>
      </c>
      <c r="AL3496" s="8"/>
      <c r="AM3496" s="29">
        <v>1</v>
      </c>
      <c r="AN3496" s="30">
        <v>0</v>
      </c>
      <c r="AO3496" s="31">
        <v>0</v>
      </c>
      <c r="AP3496" s="32">
        <f t="shared" ref="AP3496:AP3559" si="33740">-1/($AN$8*$B3496)</f>
        <v>-0.12189789473684196</v>
      </c>
      <c r="AR3496" s="29">
        <f t="shared" ref="AR3496" si="33741">AH3496*AM3496+AJ3496*AM3499-AI3496*AN3496-AK3496*AN3499</f>
        <v>0.97052355175659522</v>
      </c>
      <c r="AS3496" s="33">
        <f t="shared" ref="AS3496" si="33742">(AH3496*AN3496+AI3496*AM3496+AJ3496*AN3499+AK3496*AM3499)</f>
        <v>0</v>
      </c>
      <c r="AT3496" s="31">
        <f t="shared" ref="AT3496" si="33743">AH3496*AO3496+AJ3496*AO3499-AI3496*AP3496-AK3496*AP3499</f>
        <v>0</v>
      </c>
      <c r="AU3496" s="32">
        <f t="shared" ref="AU3496" si="33744">(AH3496*AP3496+AI3496*AO3496+AJ3496*AP3499+AK3496*AO3499)</f>
        <v>-0.32127546370420712</v>
      </c>
      <c r="AV3496" s="8"/>
      <c r="AW3496" s="29">
        <v>1</v>
      </c>
      <c r="AX3496" s="33">
        <v>0</v>
      </c>
      <c r="AY3496" s="31">
        <v>0</v>
      </c>
      <c r="AZ3496" s="32">
        <v>0</v>
      </c>
      <c r="BB3496" s="29">
        <f t="shared" ref="BB3496" si="33745">AR3496*AW3496+AT3496*AW3499-AS3496*AX3496-AU3496*AX3499</f>
        <v>0.94105182039814095</v>
      </c>
      <c r="BC3496" s="33">
        <f t="shared" ref="BC3496" si="33746">(AR3496*AX3496+AS3496*AW3496+AT3496*AX3499+AU3496*AW3499)</f>
        <v>0</v>
      </c>
      <c r="BD3496" s="31">
        <f t="shared" ref="BD3496" si="33747">AR3496*AY3496+AT3496*AY3499-AS3496*AZ3496-AU3496*AZ3499</f>
        <v>0</v>
      </c>
      <c r="BE3496" s="32">
        <f t="shared" ref="BE3496" si="33748">(AR3496*AZ3496+AS3496*AY3496+AT3496*AZ3499+AU3496*AY3499)</f>
        <v>-0.32127546370420712</v>
      </c>
      <c r="BF3496" s="8"/>
      <c r="BG3496" s="29">
        <v>1</v>
      </c>
      <c r="BH3496" s="30">
        <v>0</v>
      </c>
      <c r="BI3496" s="31">
        <v>0</v>
      </c>
      <c r="BJ3496" s="32">
        <f t="shared" ref="BJ3496:BJ3559" si="33749">-1/($BH$8*$B3496)</f>
        <v>-4.2862105263157847E-2</v>
      </c>
      <c r="BL3496" s="29">
        <f t="shared" ref="BL3496" si="33750">BB3496*BG3496+BD3496*BG3499-BC3496*BH3496-BE3496*BH3499</f>
        <v>0.94105182039814095</v>
      </c>
      <c r="BM3496" s="33">
        <f t="shared" ref="BM3496" si="33751">(BB3496*BH3496+BC3496*BG3496+BD3496*BH3499+BE3496*BG3499)</f>
        <v>0</v>
      </c>
      <c r="BN3496" s="31">
        <f t="shared" ref="BN3496" si="33752">BB3496*BI3496+BD3496*BI3499-BC3496*BJ3496-BE3496*BJ3499</f>
        <v>0</v>
      </c>
      <c r="BO3496" s="32">
        <f t="shared" ref="BO3496" si="33753">(BB3496*BJ3496+BC3496*BI3496+BD3496*BJ3499+BE3496*BI3499)</f>
        <v>-0.36161092588819854</v>
      </c>
      <c r="BP3496" s="8"/>
      <c r="BQ3496" s="34">
        <v>1</v>
      </c>
      <c r="BR3496" s="35">
        <v>0</v>
      </c>
      <c r="BS3496" s="11">
        <v>0</v>
      </c>
      <c r="BT3496" s="36">
        <v>0</v>
      </c>
      <c r="BV3496" s="29">
        <f t="shared" ref="BV3496" si="33754">BL3496*BQ3496+BN3496*BQ3499-BM3496*BR3496-BO3496*BR3499</f>
        <v>0.94105182039814095</v>
      </c>
      <c r="BW3496" s="33">
        <f t="shared" ref="BW3496" si="33755">(BL3496*BR3496+BM3496*BQ3496+BN3496*BR3499+BO3496*BQ3499)</f>
        <v>-0.36161092588819854</v>
      </c>
      <c r="BX3496" s="31">
        <f t="shared" ref="BX3496" si="33756">BL3496*BS3496+BN3496*BS3499-BM3496*BT3496-BO3496*BT3499</f>
        <v>0</v>
      </c>
      <c r="BY3496" s="32">
        <f t="shared" ref="BY3496" si="33757">(BL3496*BT3496+BM3496*BS3496+BN3496*BT3499+BO3496*BS3499)</f>
        <v>-0.36161092588819854</v>
      </c>
      <c r="CA3496" s="37">
        <f t="shared" ref="CA3496" si="33758">20*LOG(((1+$BR$8)/$BR$8)/((BV3496+BV3499)^2+(BW3496+BW3499)^2)^0.5)</f>
        <v>-2.2166266762982806E-3</v>
      </c>
      <c r="CC3496" s="134">
        <f t="shared" ref="CC3496" si="33759">((BV3496^2+BW3496^2)^0.5)/((BV3499^2+BW3499^2)^0.5)</f>
        <v>1.0154232331297519</v>
      </c>
      <c r="CD3496" s="9"/>
      <c r="CE3496" s="38"/>
      <c r="CF3496" s="38"/>
      <c r="CG3496" s="38"/>
      <c r="CH3496" s="38"/>
      <c r="CM3496" s="129">
        <v>9.4800000000000093</v>
      </c>
    </row>
    <row r="3497" spans="2:91" ht="18.600000000000001" customHeight="1" thickBot="1">
      <c r="D3497" s="39"/>
      <c r="G3497" s="40"/>
      <c r="I3497" s="39"/>
      <c r="L3497" s="40"/>
      <c r="N3497" s="39"/>
      <c r="Q3497" s="40"/>
      <c r="S3497" s="39"/>
      <c r="V3497" s="40"/>
      <c r="X3497" s="39"/>
      <c r="AA3497" s="40"/>
      <c r="AC3497" s="39"/>
      <c r="AF3497" s="40"/>
      <c r="AH3497" s="39"/>
      <c r="AK3497" s="40"/>
      <c r="AM3497" s="39"/>
      <c r="AP3497" s="40"/>
      <c r="AR3497" s="39"/>
      <c r="AU3497" s="40"/>
      <c r="AW3497" s="39"/>
      <c r="AZ3497" s="40"/>
      <c r="BB3497" s="39"/>
      <c r="BE3497" s="40"/>
      <c r="BG3497" s="39"/>
      <c r="BJ3497" s="40"/>
      <c r="BL3497" s="39"/>
      <c r="BO3497" s="40"/>
      <c r="BQ3497" s="34"/>
      <c r="BR3497" s="11"/>
      <c r="BS3497" s="11"/>
      <c r="BT3497" s="41"/>
      <c r="BV3497" s="39"/>
      <c r="BY3497" s="40"/>
      <c r="CC3497" s="135"/>
      <c r="CD3497" s="9"/>
      <c r="CE3497" s="38"/>
      <c r="CF3497" s="38"/>
      <c r="CG3497" s="38"/>
      <c r="CH3497" s="38"/>
    </row>
    <row r="3498" spans="2:91" ht="18.600000000000001" customHeight="1" thickBot="1">
      <c r="D3498" s="258" t="s">
        <v>129</v>
      </c>
      <c r="E3498" s="259"/>
      <c r="F3498" s="260" t="s">
        <v>130</v>
      </c>
      <c r="G3498" s="261"/>
      <c r="H3498" s="229"/>
      <c r="I3498" s="258" t="s">
        <v>131</v>
      </c>
      <c r="J3498" s="259"/>
      <c r="K3498" s="260" t="s">
        <v>132</v>
      </c>
      <c r="L3498" s="261"/>
      <c r="N3498" s="253" t="s">
        <v>133</v>
      </c>
      <c r="O3498" s="254"/>
      <c r="P3498" s="255" t="s">
        <v>134</v>
      </c>
      <c r="Q3498" s="256"/>
      <c r="S3498" s="258" t="s">
        <v>135</v>
      </c>
      <c r="T3498" s="259"/>
      <c r="U3498" s="260" t="s">
        <v>136</v>
      </c>
      <c r="V3498" s="261"/>
      <c r="W3498" s="8"/>
      <c r="X3498" s="253" t="s">
        <v>137</v>
      </c>
      <c r="Y3498" s="254"/>
      <c r="Z3498" s="255" t="s">
        <v>138</v>
      </c>
      <c r="AA3498" s="256"/>
      <c r="AB3498" s="8"/>
      <c r="AC3498" s="258" t="s">
        <v>139</v>
      </c>
      <c r="AD3498" s="259"/>
      <c r="AE3498" s="260" t="s">
        <v>140</v>
      </c>
      <c r="AF3498" s="261"/>
      <c r="AG3498" s="8"/>
      <c r="AH3498" s="253" t="s">
        <v>141</v>
      </c>
      <c r="AI3498" s="254"/>
      <c r="AJ3498" s="255" t="s">
        <v>142</v>
      </c>
      <c r="AK3498" s="256"/>
      <c r="AL3498" s="8"/>
      <c r="AM3498" s="258" t="s">
        <v>143</v>
      </c>
      <c r="AN3498" s="259"/>
      <c r="AO3498" s="260" t="s">
        <v>144</v>
      </c>
      <c r="AP3498" s="261"/>
      <c r="AR3498" s="253" t="s">
        <v>145</v>
      </c>
      <c r="AS3498" s="254"/>
      <c r="AT3498" s="255" t="s">
        <v>146</v>
      </c>
      <c r="AU3498" s="256"/>
      <c r="AV3498" s="4"/>
      <c r="AW3498" s="258" t="s">
        <v>147</v>
      </c>
      <c r="AX3498" s="259"/>
      <c r="AY3498" s="260" t="s">
        <v>148</v>
      </c>
      <c r="AZ3498" s="261"/>
      <c r="BA3498" s="8"/>
      <c r="BB3498" s="253" t="s">
        <v>149</v>
      </c>
      <c r="BC3498" s="254"/>
      <c r="BD3498" s="255" t="s">
        <v>150</v>
      </c>
      <c r="BE3498" s="256"/>
      <c r="BF3498" s="4"/>
      <c r="BG3498" s="258" t="s">
        <v>151</v>
      </c>
      <c r="BH3498" s="259"/>
      <c r="BI3498" s="260" t="s">
        <v>152</v>
      </c>
      <c r="BJ3498" s="261"/>
      <c r="BK3498" s="4"/>
      <c r="BL3498" s="253" t="s">
        <v>153</v>
      </c>
      <c r="BM3498" s="254"/>
      <c r="BN3498" s="255" t="s">
        <v>154</v>
      </c>
      <c r="BO3498" s="256"/>
      <c r="BP3498" s="4"/>
      <c r="BQ3498" s="258" t="s">
        <v>155</v>
      </c>
      <c r="BR3498" s="259"/>
      <c r="BS3498" s="260" t="s">
        <v>156</v>
      </c>
      <c r="BT3498" s="261"/>
      <c r="BU3498" s="8"/>
      <c r="BV3498" s="253" t="s">
        <v>157</v>
      </c>
      <c r="BW3498" s="254"/>
      <c r="BX3498" s="255" t="s">
        <v>158</v>
      </c>
      <c r="BY3498" s="256"/>
      <c r="CA3498" s="46" t="s">
        <v>16</v>
      </c>
      <c r="CC3498" s="136" t="s">
        <v>71</v>
      </c>
      <c r="CD3498" s="9"/>
      <c r="CE3498" s="38"/>
      <c r="CF3498" s="38"/>
      <c r="CG3498" s="38"/>
      <c r="CH3498" s="38"/>
    </row>
    <row r="3499" spans="2:91" ht="18.600000000000001" customHeight="1" thickTop="1" thickBot="1">
      <c r="D3499" s="29">
        <v>0</v>
      </c>
      <c r="E3499" s="33">
        <v>0</v>
      </c>
      <c r="F3499" s="31">
        <v>1</v>
      </c>
      <c r="G3499" s="32">
        <v>0</v>
      </c>
      <c r="I3499" s="29">
        <v>0</v>
      </c>
      <c r="J3499" s="33">
        <f t="shared" ref="J3499" si="33760">IF(0=(1-$J$8*$K$8*$B3496^2),10^14,$B3496*$J$8/(1-$J$8*$K$8*$B3496^2))</f>
        <v>-0.12974434572294966</v>
      </c>
      <c r="K3499" s="31">
        <v>1</v>
      </c>
      <c r="L3499" s="32">
        <v>0</v>
      </c>
      <c r="N3499" s="29">
        <f t="shared" ref="N3499" si="33761">D3499*I3496+F3499*I3499-E3499*J3496-G3499*J3499</f>
        <v>0</v>
      </c>
      <c r="O3499" s="33">
        <f t="shared" ref="O3499" si="33762">(D3499*J3496+E3499*I3496+F3499*J3499+G3499*I3499)</f>
        <v>-0.12974434572294966</v>
      </c>
      <c r="P3499" s="31">
        <f t="shared" ref="P3499" si="33763">D3499*K3496+F3499*K3499-E3499*L3496-G3499*L3499</f>
        <v>1</v>
      </c>
      <c r="Q3499" s="32">
        <f t="shared" ref="Q3499" si="33764">(D3499*L3496+E3499*K3496+F3499*L3499+G3499*K3499)</f>
        <v>0</v>
      </c>
      <c r="S3499" s="29">
        <v>0</v>
      </c>
      <c r="T3499" s="33">
        <v>0</v>
      </c>
      <c r="U3499" s="31">
        <v>1</v>
      </c>
      <c r="V3499" s="32">
        <v>0</v>
      </c>
      <c r="X3499" s="29">
        <f t="shared" ref="X3499" si="33765">N3499*S3496+P3499*S3499-O3499*T3496-Q3499*T3499</f>
        <v>0</v>
      </c>
      <c r="Y3499" s="33">
        <f t="shared" ref="Y3499" si="33766">(N3499*T3496+O3499*S3496+P3499*T3499+Q3499*S3499)</f>
        <v>-0.12974434572294966</v>
      </c>
      <c r="Z3499" s="31">
        <f t="shared" ref="Z3499" si="33767">N3499*U3496+P3499*U3499-O3499*V3496-Q3499*V3499</f>
        <v>0.98251087191553288</v>
      </c>
      <c r="AA3499" s="32">
        <f t="shared" ref="AA3499" si="33768">(N3499*V3496+O3499*U3496+P3499*V3499+Q3499*U3499)</f>
        <v>0</v>
      </c>
      <c r="AB3499" s="8"/>
      <c r="AC3499" s="29">
        <v>0</v>
      </c>
      <c r="AD3499" s="33">
        <f t="shared" ref="AD3499" si="33769">IF(0=(1-$AD$8*$AE$8*$B3496^2),10^14,$B3496*$AD$8/(1-$AD$8*$AE$8*$B3496^2))</f>
        <v>-0.1008708692592378</v>
      </c>
      <c r="AE3499" s="31">
        <v>1</v>
      </c>
      <c r="AF3499" s="32">
        <v>0</v>
      </c>
      <c r="AH3499" s="29">
        <f t="shared" ref="AH3499" si="33770">X3499*AC3496+Z3499*AC3499-Y3499*AD3496-AA3499*AD3499</f>
        <v>0</v>
      </c>
      <c r="AI3499" s="33">
        <f t="shared" ref="AI3499" si="33771">(X3499*AD3496+Y3499*AC3496+Z3499*AD3499+AA3499*AC3499)</f>
        <v>-0.22885107142972111</v>
      </c>
      <c r="AJ3499" s="31">
        <f t="shared" ref="AJ3499" si="33772">X3499*AE3496+Z3499*AE3499-Y3499*AF3496-AA3499*AF3499</f>
        <v>0.98251087191553288</v>
      </c>
      <c r="AK3499" s="32">
        <f t="shared" ref="AK3499" si="33773">(X3499*AF3496+Y3499*AE3496+Z3499*AF3499+AA3499*AE3499)</f>
        <v>0</v>
      </c>
      <c r="AL3499" s="8"/>
      <c r="AM3499" s="29">
        <v>0</v>
      </c>
      <c r="AN3499" s="33">
        <v>0</v>
      </c>
      <c r="AO3499" s="31">
        <v>1</v>
      </c>
      <c r="AP3499" s="32">
        <v>0</v>
      </c>
      <c r="AR3499" s="29">
        <f t="shared" ref="AR3499" si="33774">AH3499*AM3496+AJ3499*AM3499-AI3499*AN3496-AK3499*AN3499</f>
        <v>0</v>
      </c>
      <c r="AS3499" s="33">
        <f t="shared" ref="AS3499" si="33775">(AH3499*AN3496+AI3499*AM3496+AJ3499*AN3499+AK3499*AM3499)</f>
        <v>-0.22885107142972111</v>
      </c>
      <c r="AT3499" s="31">
        <f t="shared" ref="AT3499" si="33776">AH3499*AO3496+AJ3499*AO3499-AI3499*AP3496-AK3499*AP3499</f>
        <v>0.95461440809997922</v>
      </c>
      <c r="AU3499" s="32">
        <f t="shared" ref="AU3499" si="33777">(AH3499*AP3496+AI3499*AO3496+AJ3499*AP3499+AK3499*AO3499)</f>
        <v>0</v>
      </c>
      <c r="AV3499" s="8"/>
      <c r="AW3499" s="29">
        <v>0</v>
      </c>
      <c r="AX3499" s="33">
        <f t="shared" ref="AX3499" si="33778">IF(0=(1-$AX$8*$AY$8*$B3496^2),10^14,$B3496*$AX$8/(1-$AX$8*$AY$8*$B3496^2))</f>
        <v>-9.1733526795523934E-2</v>
      </c>
      <c r="AY3499" s="31">
        <v>1</v>
      </c>
      <c r="AZ3499" s="32">
        <v>0</v>
      </c>
      <c r="BB3499" s="29">
        <f t="shared" ref="BB3499" si="33779">AR3499*AW3496+AT3499*AW3499-AS3499*AX3496-AU3499*AX3499</f>
        <v>0</v>
      </c>
      <c r="BC3499" s="33">
        <f t="shared" ref="BC3499" si="33780">(AR3499*AX3496+AS3499*AW3496+AT3499*AX3499+AU3499*AW3499)</f>
        <v>-0.31642121781455379</v>
      </c>
      <c r="BD3499" s="31">
        <f t="shared" ref="BD3499" si="33781">AR3499*AY3496+AT3499*AY3499-AS3499*AZ3496-AU3499*AZ3499</f>
        <v>0.95461440809997922</v>
      </c>
      <c r="BE3499" s="32">
        <f t="shared" ref="BE3499" si="33782">(AR3499*AZ3496+AS3499*AY3496+AT3499*AZ3499+AU3499*AY3499)</f>
        <v>0</v>
      </c>
      <c r="BF3499" s="8"/>
      <c r="BG3499" s="29">
        <v>0</v>
      </c>
      <c r="BH3499" s="33">
        <v>0</v>
      </c>
      <c r="BI3499" s="31">
        <v>1</v>
      </c>
      <c r="BJ3499" s="32">
        <v>0</v>
      </c>
      <c r="BL3499" s="29">
        <f t="shared" ref="BL3499" si="33783">BB3499*BG3496+BD3499*BG3499-BC3499*BH3496-BE3499*BH3499</f>
        <v>0</v>
      </c>
      <c r="BM3499" s="33">
        <f t="shared" ref="BM3499" si="33784">(BB3499*BH3496+BC3499*BG3496+BD3499*BH3499+BE3499*BG3499)</f>
        <v>-0.31642121781455379</v>
      </c>
      <c r="BN3499" s="31">
        <f t="shared" ref="BN3499" si="33785">BB3499*BI3496+BD3499*BI3499-BC3499*BJ3496-BE3499*BJ3499</f>
        <v>0.94105192855451525</v>
      </c>
      <c r="BO3499" s="32">
        <f t="shared" ref="BO3499" si="33786">(BB3499*BJ3496+BC3499*BI3496+BD3499*BJ3499+BE3499*BI3499)</f>
        <v>0</v>
      </c>
      <c r="BP3499" s="8"/>
      <c r="BQ3499" s="19">
        <f t="shared" ref="BQ3499:BQ3562" si="33787">1/$BR$8</f>
        <v>1</v>
      </c>
      <c r="BR3499" s="47">
        <v>0</v>
      </c>
      <c r="BS3499" s="48">
        <v>1</v>
      </c>
      <c r="BT3499" s="49">
        <v>0</v>
      </c>
      <c r="BV3499" s="29">
        <f t="shared" ref="BV3499" si="33788">BL3499*BQ3496+BN3499*BQ3499-BM3499*BR3496-BO3499*BR3499</f>
        <v>0.94105192855451525</v>
      </c>
      <c r="BW3499" s="33">
        <f t="shared" ref="BW3499" si="33789">(BL3499*BR3496+BM3499*BQ3496+BN3499*BR3499+BO3499*BQ3499)</f>
        <v>-0.31642121781455379</v>
      </c>
      <c r="BX3499" s="31">
        <f t="shared" ref="BX3499" si="33790">BL3499*BS3496+BN3499*BS3499-BM3499*BT3496-BO3499*BT3499</f>
        <v>0.94105192855451525</v>
      </c>
      <c r="BY3499" s="32">
        <f t="shared" ref="BY3499" si="33791">(BL3499*BT3496+BM3499*BS3496+BN3499*BT3499+BO3499*BS3499)</f>
        <v>0</v>
      </c>
      <c r="CA3499" s="50">
        <f t="shared" ref="CA3499" si="33792">(180/PI())*ATAN(-1*(BW3496+BW3499)/(BV3496+BV3499))</f>
        <v>19.811670897055087</v>
      </c>
      <c r="CC3499" s="137">
        <f t="shared" ref="CC3499" si="33793">20*LOG(((1-(10^(CA3496/20)^2)*(1-((1-CC3496)/(1+CC3496))^2))^0.5))</f>
        <v>-32.450408946397744</v>
      </c>
      <c r="CD3499" s="9"/>
      <c r="CE3499" s="38"/>
      <c r="CF3499" s="38"/>
      <c r="CG3499" s="38"/>
      <c r="CH3499" s="38"/>
    </row>
    <row r="3500" spans="2:91" ht="18.600000000000001" customHeight="1">
      <c r="CC3500" s="42"/>
    </row>
    <row r="3501" spans="2:91" ht="18.600000000000001" customHeight="1" thickBot="1">
      <c r="E3501" s="22" t="s">
        <v>4</v>
      </c>
      <c r="J3501" s="22" t="s">
        <v>5</v>
      </c>
      <c r="O3501" s="22" t="s">
        <v>6</v>
      </c>
      <c r="T3501" s="22" t="s">
        <v>7</v>
      </c>
      <c r="Y3501" s="22" t="s">
        <v>8</v>
      </c>
      <c r="AD3501" s="22" t="s">
        <v>65</v>
      </c>
      <c r="AI3501" s="22" t="s">
        <v>9</v>
      </c>
      <c r="AN3501" s="22" t="s">
        <v>66</v>
      </c>
      <c r="AS3501" s="22" t="s">
        <v>51</v>
      </c>
      <c r="AX3501" s="22" t="s">
        <v>67</v>
      </c>
      <c r="BC3501" s="22" t="s">
        <v>52</v>
      </c>
      <c r="BH3501" s="22" t="s">
        <v>68</v>
      </c>
      <c r="BM3501" s="22" t="s">
        <v>63</v>
      </c>
      <c r="BQ3501" s="23" t="s">
        <v>69</v>
      </c>
      <c r="BR3501" s="23"/>
      <c r="BS3501" s="24"/>
      <c r="BT3501" s="24"/>
      <c r="BU3501" s="24"/>
      <c r="BW3501" s="22" t="s">
        <v>64</v>
      </c>
    </row>
    <row r="3502" spans="2:91" ht="18.600000000000001" customHeight="1" thickBot="1">
      <c r="D3502" s="249" t="s">
        <v>103</v>
      </c>
      <c r="E3502" s="250"/>
      <c r="F3502" s="251" t="s">
        <v>104</v>
      </c>
      <c r="G3502" s="252"/>
      <c r="H3502" s="229"/>
      <c r="I3502" s="253" t="s">
        <v>11</v>
      </c>
      <c r="J3502" s="254"/>
      <c r="K3502" s="255" t="s">
        <v>12</v>
      </c>
      <c r="L3502" s="256"/>
      <c r="M3502" s="24"/>
      <c r="N3502" s="253" t="s">
        <v>105</v>
      </c>
      <c r="O3502" s="254"/>
      <c r="P3502" s="255" t="s">
        <v>106</v>
      </c>
      <c r="Q3502" s="256"/>
      <c r="R3502" s="24"/>
      <c r="S3502" s="249" t="s">
        <v>107</v>
      </c>
      <c r="T3502" s="250"/>
      <c r="U3502" s="251" t="s">
        <v>108</v>
      </c>
      <c r="V3502" s="252"/>
      <c r="W3502" s="8"/>
      <c r="X3502" s="253" t="s">
        <v>109</v>
      </c>
      <c r="Y3502" s="254"/>
      <c r="Z3502" s="255" t="s">
        <v>110</v>
      </c>
      <c r="AA3502" s="256"/>
      <c r="AB3502" s="8"/>
      <c r="AC3502" s="253" t="s">
        <v>111</v>
      </c>
      <c r="AD3502" s="254"/>
      <c r="AE3502" s="255" t="s">
        <v>14</v>
      </c>
      <c r="AF3502" s="256"/>
      <c r="AG3502" s="8"/>
      <c r="AH3502" s="253" t="s">
        <v>112</v>
      </c>
      <c r="AI3502" s="254"/>
      <c r="AJ3502" s="255" t="s">
        <v>113</v>
      </c>
      <c r="AK3502" s="256"/>
      <c r="AL3502" s="8"/>
      <c r="AM3502" s="249" t="s">
        <v>114</v>
      </c>
      <c r="AN3502" s="250"/>
      <c r="AO3502" s="251" t="s">
        <v>115</v>
      </c>
      <c r="AP3502" s="252"/>
      <c r="AQ3502" s="24"/>
      <c r="AR3502" s="253" t="s">
        <v>116</v>
      </c>
      <c r="AS3502" s="254"/>
      <c r="AT3502" s="255" t="s">
        <v>13</v>
      </c>
      <c r="AU3502" s="256"/>
      <c r="AV3502" s="4"/>
      <c r="AW3502" s="253" t="s">
        <v>117</v>
      </c>
      <c r="AX3502" s="254"/>
      <c r="AY3502" s="255" t="s">
        <v>118</v>
      </c>
      <c r="AZ3502" s="256"/>
      <c r="BA3502" s="8"/>
      <c r="BB3502" s="253" t="s">
        <v>119</v>
      </c>
      <c r="BC3502" s="254"/>
      <c r="BD3502" s="255" t="s">
        <v>120</v>
      </c>
      <c r="BE3502" s="256"/>
      <c r="BF3502" s="4"/>
      <c r="BG3502" s="249" t="s">
        <v>121</v>
      </c>
      <c r="BH3502" s="250"/>
      <c r="BI3502" s="251" t="s">
        <v>122</v>
      </c>
      <c r="BJ3502" s="252"/>
      <c r="BK3502" s="4"/>
      <c r="BL3502" s="253" t="s">
        <v>123</v>
      </c>
      <c r="BM3502" s="254"/>
      <c r="BN3502" s="255" t="s">
        <v>124</v>
      </c>
      <c r="BO3502" s="256"/>
      <c r="BP3502" s="4"/>
      <c r="BQ3502" s="253" t="s">
        <v>125</v>
      </c>
      <c r="BR3502" s="254"/>
      <c r="BS3502" s="255" t="s">
        <v>126</v>
      </c>
      <c r="BT3502" s="256"/>
      <c r="BU3502" s="8"/>
      <c r="BV3502" s="253" t="s">
        <v>127</v>
      </c>
      <c r="BW3502" s="254"/>
      <c r="BX3502" s="255" t="s">
        <v>128</v>
      </c>
      <c r="BY3502" s="256"/>
      <c r="CA3502" s="27" t="s">
        <v>15</v>
      </c>
      <c r="CC3502" s="133" t="s">
        <v>70</v>
      </c>
      <c r="CD3502" s="9"/>
      <c r="CE3502" s="38"/>
      <c r="CF3502" s="38"/>
      <c r="CG3502" s="38"/>
      <c r="CH3502" s="38"/>
    </row>
    <row r="3503" spans="2:91" ht="18.600000000000001" customHeight="1" thickTop="1" thickBot="1">
      <c r="B3503" s="129">
        <v>9.5200000000000102</v>
      </c>
      <c r="D3503" s="29">
        <v>1</v>
      </c>
      <c r="E3503" s="30">
        <v>0</v>
      </c>
      <c r="F3503" s="31">
        <v>0</v>
      </c>
      <c r="G3503" s="32">
        <f t="shared" ref="G3503:G3566" si="33794">-1/($E$8*$B3503)</f>
        <v>-6.9241596638655381E-2</v>
      </c>
      <c r="I3503" s="29">
        <v>1</v>
      </c>
      <c r="J3503" s="33">
        <v>0</v>
      </c>
      <c r="K3503" s="31">
        <v>0</v>
      </c>
      <c r="L3503" s="32">
        <v>0</v>
      </c>
      <c r="N3503" s="29">
        <f t="shared" ref="N3503" si="33795">D3503*I3503+F3503*I3506-E3503*J3503-G3503*J3506</f>
        <v>0.99103523193536402</v>
      </c>
      <c r="O3503" s="33">
        <f t="shared" ref="O3503" si="33796">(D3503*J3503+E3503*I3503+F3503*J3506+G3503*I3506)</f>
        <v>0</v>
      </c>
      <c r="P3503" s="31">
        <f t="shared" ref="P3503" si="33797">D3503*K3503+F3503*K3506-E3503*L3503-G3503*L3506</f>
        <v>0</v>
      </c>
      <c r="Q3503" s="32">
        <f t="shared" ref="Q3503" si="33798">(D3503*L3503+E3503*K3503+F3503*L3506+G3503*K3506)</f>
        <v>-6.9241596638655381E-2</v>
      </c>
      <c r="S3503" s="29">
        <v>1</v>
      </c>
      <c r="T3503" s="30">
        <v>0</v>
      </c>
      <c r="U3503" s="31">
        <v>0</v>
      </c>
      <c r="V3503" s="32">
        <f t="shared" ref="V3503:V3566" si="33799">-1/($T$8*$B3503)</f>
        <v>-0.13451365546218472</v>
      </c>
      <c r="X3503" s="29">
        <f t="shared" ref="X3503" si="33800">N3503*S3503+P3503*S3506-O3503*T3503-Q3503*T3506</f>
        <v>0.99103523193536402</v>
      </c>
      <c r="Y3503" s="33">
        <f t="shared" ref="Y3503" si="33801">(N3503*T3503+O3503*S3503+P3503*T3506+Q3503*S3506)</f>
        <v>0</v>
      </c>
      <c r="Z3503" s="31">
        <f t="shared" ref="Z3503" si="33802">N3503*U3503+P3503*U3506-O3503*V3503-Q3503*V3506</f>
        <v>0</v>
      </c>
      <c r="AA3503" s="32">
        <f t="shared" ref="AA3503" si="33803">(N3503*V3503+O3503*U3503+P3503*V3506+Q3503*U3506)</f>
        <v>-0.20254936837809528</v>
      </c>
      <c r="AB3503" s="8"/>
      <c r="AC3503" s="29">
        <v>1</v>
      </c>
      <c r="AD3503" s="33">
        <v>0</v>
      </c>
      <c r="AE3503" s="31">
        <v>0</v>
      </c>
      <c r="AF3503" s="32">
        <v>0</v>
      </c>
      <c r="AH3503" s="29">
        <f t="shared" ref="AH3503" si="33804">X3503*AC3503+Z3503*AC3506-Y3503*AD3503-AA3503*AD3506</f>
        <v>0.97064736622358505</v>
      </c>
      <c r="AI3503" s="33">
        <f t="shared" ref="AI3503" si="33805">(X3503*AD3503+Y3503*AC3503+Z3503*AD3506+AA3503*AC3506)</f>
        <v>0</v>
      </c>
      <c r="AJ3503" s="31">
        <f t="shared" ref="AJ3503" si="33806">X3503*AE3503+Z3503*AE3506-Y3503*AF3503-AA3503*AF3506</f>
        <v>0</v>
      </c>
      <c r="AK3503" s="32">
        <f t="shared" ref="AK3503" si="33807">(X3503*AF3503+Y3503*AE3503+Z3503*AF3506+AA3503*AE3506)</f>
        <v>-0.20254936837809528</v>
      </c>
      <c r="AL3503" s="8"/>
      <c r="AM3503" s="29">
        <v>1</v>
      </c>
      <c r="AN3503" s="30">
        <v>0</v>
      </c>
      <c r="AO3503" s="31">
        <v>0</v>
      </c>
      <c r="AP3503" s="32">
        <f t="shared" ref="AP3503:AP3566" si="33808">-1/($AN$8*$B3503)</f>
        <v>-0.12164180672268893</v>
      </c>
      <c r="AR3503" s="29">
        <f t="shared" ref="AR3503" si="33809">AH3503*AM3503+AJ3503*AM3506-AI3503*AN3503-AK3503*AN3506</f>
        <v>0.97064736622358505</v>
      </c>
      <c r="AS3503" s="33">
        <f t="shared" ref="AS3503" si="33810">(AH3503*AN3503+AI3503*AM3503+AJ3503*AN3506+AK3503*AM3506)</f>
        <v>0</v>
      </c>
      <c r="AT3503" s="31">
        <f t="shared" ref="AT3503" si="33811">AH3503*AO3503+AJ3503*AO3506-AI3503*AP3503-AK3503*AP3506</f>
        <v>0</v>
      </c>
      <c r="AU3503" s="32">
        <f t="shared" ref="AU3503" si="33812">(AH3503*AP3503+AI3503*AO3503+AJ3503*AP3506+AK3503*AO3506)</f>
        <v>-0.32062066769615166</v>
      </c>
      <c r="AV3503" s="8"/>
      <c r="AW3503" s="29">
        <v>1</v>
      </c>
      <c r="AX3503" s="33">
        <v>0</v>
      </c>
      <c r="AY3503" s="31">
        <v>0</v>
      </c>
      <c r="AZ3503" s="32">
        <v>0</v>
      </c>
      <c r="BB3503" s="29">
        <f t="shared" ref="BB3503" si="33813">AR3503*AW3503+AT3503*AW3506-AS3503*AX3503-AU3503*AX3506</f>
        <v>0.94129806291953255</v>
      </c>
      <c r="BC3503" s="33">
        <f t="shared" ref="BC3503" si="33814">(AR3503*AX3503+AS3503*AW3503+AT3503*AX3506+AU3503*AW3506)</f>
        <v>0</v>
      </c>
      <c r="BD3503" s="31">
        <f t="shared" ref="BD3503" si="33815">AR3503*AY3503+AT3503*AY3506-AS3503*AZ3503-AU3503*AZ3506</f>
        <v>0</v>
      </c>
      <c r="BE3503" s="32">
        <f t="shared" ref="BE3503" si="33816">(AR3503*AZ3503+AS3503*AY3503+AT3503*AZ3506+AU3503*AY3506)</f>
        <v>-0.32062066769615166</v>
      </c>
      <c r="BF3503" s="8"/>
      <c r="BG3503" s="29">
        <v>1</v>
      </c>
      <c r="BH3503" s="30">
        <v>0</v>
      </c>
      <c r="BI3503" s="31">
        <v>0</v>
      </c>
      <c r="BJ3503" s="32">
        <f t="shared" ref="BJ3503:BJ3566" si="33817">-1/($BH$8*$B3503)</f>
        <v>-4.2772058823529364E-2</v>
      </c>
      <c r="BL3503" s="29">
        <f t="shared" ref="BL3503" si="33818">BB3503*BG3503+BD3503*BG3506-BC3503*BH3503-BE3503*BH3506</f>
        <v>0.94129806291953255</v>
      </c>
      <c r="BM3503" s="33">
        <f t="shared" ref="BM3503" si="33819">(BB3503*BH3503+BC3503*BG3503+BD3503*BH3506+BE3503*BG3506)</f>
        <v>0</v>
      </c>
      <c r="BN3503" s="31">
        <f t="shared" ref="BN3503" si="33820">BB3503*BI3503+BD3503*BI3506-BC3503*BJ3503-BE3503*BJ3506</f>
        <v>0</v>
      </c>
      <c r="BO3503" s="32">
        <f t="shared" ref="BO3503" si="33821">(BB3503*BJ3503+BC3503*BI3503+BD3503*BJ3506+BE3503*BI3506)</f>
        <v>-0.36088192381382017</v>
      </c>
      <c r="BP3503" s="8"/>
      <c r="BQ3503" s="34">
        <v>1</v>
      </c>
      <c r="BR3503" s="35">
        <v>0</v>
      </c>
      <c r="BS3503" s="11">
        <v>0</v>
      </c>
      <c r="BT3503" s="36">
        <v>0</v>
      </c>
      <c r="BV3503" s="29">
        <f t="shared" ref="BV3503" si="33822">BL3503*BQ3503+BN3503*BQ3506-BM3503*BR3503-BO3503*BR3506</f>
        <v>0.94129806291953255</v>
      </c>
      <c r="BW3503" s="33">
        <f t="shared" ref="BW3503" si="33823">(BL3503*BR3503+BM3503*BQ3503+BN3503*BR3506+BO3503*BQ3506)</f>
        <v>-0.36088192381382017</v>
      </c>
      <c r="BX3503" s="31">
        <f t="shared" ref="BX3503" si="33824">BL3503*BS3503+BN3503*BS3506-BM3503*BT3503-BO3503*BT3506</f>
        <v>0</v>
      </c>
      <c r="BY3503" s="32">
        <f t="shared" ref="BY3503" si="33825">(BL3503*BT3503+BM3503*BS3503+BN3503*BT3506+BO3503*BS3506)</f>
        <v>-0.36088192381382017</v>
      </c>
      <c r="CA3503" s="37">
        <f t="shared" ref="CA3503" si="33826">20*LOG(((1+$BR$8)/$BR$8)/((BV3503+BV3506)^2+(BW3503+BW3506)^2)^0.5)</f>
        <v>-2.2084155298375129E-3</v>
      </c>
      <c r="CC3503" s="134">
        <f t="shared" ref="CC3503" si="33827">((BV3503^2+BW3503^2)^0.5)/((BV3506^2+BW3506^2)^0.5)</f>
        <v>1.0153630238380564</v>
      </c>
      <c r="CD3503" s="9"/>
      <c r="CE3503" s="38"/>
      <c r="CF3503" s="38"/>
      <c r="CG3503" s="38"/>
      <c r="CH3503" s="38"/>
      <c r="CM3503" s="129">
        <v>9.5000000000000107</v>
      </c>
    </row>
    <row r="3504" spans="2:91" ht="18.600000000000001" customHeight="1" thickBot="1">
      <c r="D3504" s="39"/>
      <c r="G3504" s="40"/>
      <c r="I3504" s="39"/>
      <c r="L3504" s="40"/>
      <c r="N3504" s="39"/>
      <c r="Q3504" s="40"/>
      <c r="S3504" s="39"/>
      <c r="V3504" s="40"/>
      <c r="X3504" s="39"/>
      <c r="AA3504" s="40"/>
      <c r="AC3504" s="39"/>
      <c r="AF3504" s="40"/>
      <c r="AH3504" s="39"/>
      <c r="AK3504" s="40"/>
      <c r="AM3504" s="39"/>
      <c r="AP3504" s="40"/>
      <c r="AR3504" s="39"/>
      <c r="AU3504" s="40"/>
      <c r="AW3504" s="39"/>
      <c r="AZ3504" s="40"/>
      <c r="BB3504" s="39"/>
      <c r="BE3504" s="40"/>
      <c r="BG3504" s="39"/>
      <c r="BJ3504" s="40"/>
      <c r="BL3504" s="39"/>
      <c r="BO3504" s="40"/>
      <c r="BQ3504" s="34"/>
      <c r="BR3504" s="11"/>
      <c r="BS3504" s="11"/>
      <c r="BT3504" s="41"/>
      <c r="BV3504" s="39"/>
      <c r="BY3504" s="40"/>
      <c r="CC3504" s="135"/>
      <c r="CD3504" s="9"/>
      <c r="CE3504" s="38"/>
      <c r="CF3504" s="38"/>
      <c r="CG3504" s="38"/>
      <c r="CH3504" s="38"/>
    </row>
    <row r="3505" spans="2:91" ht="18.600000000000001" customHeight="1" thickBot="1">
      <c r="D3505" s="258" t="s">
        <v>129</v>
      </c>
      <c r="E3505" s="259"/>
      <c r="F3505" s="260" t="s">
        <v>130</v>
      </c>
      <c r="G3505" s="261"/>
      <c r="H3505" s="229"/>
      <c r="I3505" s="258" t="s">
        <v>131</v>
      </c>
      <c r="J3505" s="259"/>
      <c r="K3505" s="260" t="s">
        <v>132</v>
      </c>
      <c r="L3505" s="261"/>
      <c r="N3505" s="253" t="s">
        <v>133</v>
      </c>
      <c r="O3505" s="254"/>
      <c r="P3505" s="255" t="s">
        <v>134</v>
      </c>
      <c r="Q3505" s="256"/>
      <c r="S3505" s="258" t="s">
        <v>135</v>
      </c>
      <c r="T3505" s="259"/>
      <c r="U3505" s="260" t="s">
        <v>136</v>
      </c>
      <c r="V3505" s="261"/>
      <c r="W3505" s="8"/>
      <c r="X3505" s="253" t="s">
        <v>137</v>
      </c>
      <c r="Y3505" s="254"/>
      <c r="Z3505" s="255" t="s">
        <v>138</v>
      </c>
      <c r="AA3505" s="256"/>
      <c r="AB3505" s="8"/>
      <c r="AC3505" s="258" t="s">
        <v>139</v>
      </c>
      <c r="AD3505" s="259"/>
      <c r="AE3505" s="260" t="s">
        <v>140</v>
      </c>
      <c r="AF3505" s="261"/>
      <c r="AG3505" s="8"/>
      <c r="AH3505" s="253" t="s">
        <v>141</v>
      </c>
      <c r="AI3505" s="254"/>
      <c r="AJ3505" s="255" t="s">
        <v>142</v>
      </c>
      <c r="AK3505" s="256"/>
      <c r="AL3505" s="8"/>
      <c r="AM3505" s="258" t="s">
        <v>143</v>
      </c>
      <c r="AN3505" s="259"/>
      <c r="AO3505" s="260" t="s">
        <v>144</v>
      </c>
      <c r="AP3505" s="261"/>
      <c r="AR3505" s="253" t="s">
        <v>145</v>
      </c>
      <c r="AS3505" s="254"/>
      <c r="AT3505" s="255" t="s">
        <v>146</v>
      </c>
      <c r="AU3505" s="256"/>
      <c r="AV3505" s="4"/>
      <c r="AW3505" s="258" t="s">
        <v>147</v>
      </c>
      <c r="AX3505" s="259"/>
      <c r="AY3505" s="260" t="s">
        <v>148</v>
      </c>
      <c r="AZ3505" s="261"/>
      <c r="BA3505" s="8"/>
      <c r="BB3505" s="253" t="s">
        <v>149</v>
      </c>
      <c r="BC3505" s="254"/>
      <c r="BD3505" s="255" t="s">
        <v>150</v>
      </c>
      <c r="BE3505" s="256"/>
      <c r="BF3505" s="4"/>
      <c r="BG3505" s="258" t="s">
        <v>151</v>
      </c>
      <c r="BH3505" s="259"/>
      <c r="BI3505" s="260" t="s">
        <v>152</v>
      </c>
      <c r="BJ3505" s="261"/>
      <c r="BK3505" s="4"/>
      <c r="BL3505" s="253" t="s">
        <v>153</v>
      </c>
      <c r="BM3505" s="254"/>
      <c r="BN3505" s="255" t="s">
        <v>154</v>
      </c>
      <c r="BO3505" s="256"/>
      <c r="BP3505" s="4"/>
      <c r="BQ3505" s="258" t="s">
        <v>155</v>
      </c>
      <c r="BR3505" s="259"/>
      <c r="BS3505" s="260" t="s">
        <v>156</v>
      </c>
      <c r="BT3505" s="261"/>
      <c r="BU3505" s="8"/>
      <c r="BV3505" s="253" t="s">
        <v>157</v>
      </c>
      <c r="BW3505" s="254"/>
      <c r="BX3505" s="255" t="s">
        <v>158</v>
      </c>
      <c r="BY3505" s="256"/>
      <c r="CA3505" s="46" t="s">
        <v>16</v>
      </c>
      <c r="CC3505" s="136" t="s">
        <v>71</v>
      </c>
      <c r="CD3505" s="9"/>
      <c r="CE3505" s="38"/>
      <c r="CF3505" s="38"/>
      <c r="CG3505" s="38"/>
      <c r="CH3505" s="38"/>
    </row>
    <row r="3506" spans="2:91" ht="18.600000000000001" customHeight="1" thickTop="1" thickBot="1">
      <c r="D3506" s="29">
        <v>0</v>
      </c>
      <c r="E3506" s="33">
        <v>0</v>
      </c>
      <c r="F3506" s="31">
        <v>1</v>
      </c>
      <c r="G3506" s="32">
        <v>0</v>
      </c>
      <c r="I3506" s="29">
        <v>0</v>
      </c>
      <c r="J3506" s="33">
        <f t="shared" ref="J3506" si="33828">IF(0=(1-$J$8*$K$8*$B3503^2),10^14,$B3503*$J$8/(1-$J$8*$K$8*$B3503^2))</f>
        <v>-0.12947084555862554</v>
      </c>
      <c r="K3506" s="31">
        <v>1</v>
      </c>
      <c r="L3506" s="32">
        <v>0</v>
      </c>
      <c r="N3506" s="29">
        <f t="shared" ref="N3506" si="33829">D3506*I3503+F3506*I3506-E3506*J3503-G3506*J3506</f>
        <v>0</v>
      </c>
      <c r="O3506" s="33">
        <f t="shared" ref="O3506" si="33830">(D3506*J3503+E3506*I3503+F3506*J3506+G3506*I3506)</f>
        <v>-0.12947084555862554</v>
      </c>
      <c r="P3506" s="31">
        <f t="shared" ref="P3506" si="33831">D3506*K3503+F3506*K3506-E3506*L3503-G3506*L3506</f>
        <v>1</v>
      </c>
      <c r="Q3506" s="32">
        <f t="shared" ref="Q3506" si="33832">(D3506*L3503+E3506*K3503+F3506*L3506+G3506*K3506)</f>
        <v>0</v>
      </c>
      <c r="S3506" s="29">
        <v>0</v>
      </c>
      <c r="T3506" s="33">
        <v>0</v>
      </c>
      <c r="U3506" s="31">
        <v>1</v>
      </c>
      <c r="V3506" s="32">
        <v>0</v>
      </c>
      <c r="X3506" s="29">
        <f t="shared" ref="X3506" si="33833">N3506*S3503+P3506*S3506-O3506*T3503-Q3506*T3506</f>
        <v>0</v>
      </c>
      <c r="Y3506" s="33">
        <f t="shared" ref="Y3506" si="33834">(N3506*T3503+O3506*S3503+P3506*T3506+Q3506*S3506)</f>
        <v>-0.12947084555862554</v>
      </c>
      <c r="Z3506" s="31">
        <f t="shared" ref="Z3506" si="33835">N3506*U3503+P3506*U3506-O3506*V3503-Q3506*V3506</f>
        <v>0.98258440328812935</v>
      </c>
      <c r="AA3506" s="32">
        <f t="shared" ref="AA3506" si="33836">(N3506*V3503+O3506*U3503+P3506*V3506+Q3506*U3506)</f>
        <v>0</v>
      </c>
      <c r="AB3506" s="8"/>
      <c r="AC3506" s="29">
        <v>0</v>
      </c>
      <c r="AD3506" s="33">
        <f t="shared" ref="AD3506" si="33837">IF(0=(1-$AD$8*$AE$8*$B3503^2),10^14,$B3503*$AD$8/(1-$AD$8*$AE$8*$B3503^2))</f>
        <v>-0.10065627888664318</v>
      </c>
      <c r="AE3506" s="31">
        <v>1</v>
      </c>
      <c r="AF3506" s="32">
        <v>0</v>
      </c>
      <c r="AH3506" s="29">
        <f t="shared" ref="AH3506" si="33838">X3506*AC3503+Z3506*AC3506-Y3506*AD3503-AA3506*AD3506</f>
        <v>0</v>
      </c>
      <c r="AI3506" s="33">
        <f t="shared" ref="AI3506" si="33839">(X3506*AD3503+Y3506*AC3503+Z3506*AD3506+AA3506*AC3506)</f>
        <v>-0.22837413528566136</v>
      </c>
      <c r="AJ3506" s="31">
        <f t="shared" ref="AJ3506" si="33840">X3506*AE3503+Z3506*AE3506-Y3506*AF3503-AA3506*AF3506</f>
        <v>0.98258440328812935</v>
      </c>
      <c r="AK3506" s="32">
        <f t="shared" ref="AK3506" si="33841">(X3506*AF3503+Y3506*AE3503+Z3506*AF3506+AA3506*AE3506)</f>
        <v>0</v>
      </c>
      <c r="AL3506" s="8"/>
      <c r="AM3506" s="29">
        <v>0</v>
      </c>
      <c r="AN3506" s="33">
        <v>0</v>
      </c>
      <c r="AO3506" s="31">
        <v>1</v>
      </c>
      <c r="AP3506" s="32">
        <v>0</v>
      </c>
      <c r="AR3506" s="29">
        <f t="shared" ref="AR3506" si="33842">AH3506*AM3503+AJ3506*AM3506-AI3506*AN3503-AK3506*AN3506</f>
        <v>0</v>
      </c>
      <c r="AS3506" s="33">
        <f t="shared" ref="AS3506" si="33843">(AH3506*AN3503+AI3506*AM3503+AJ3506*AN3506+AK3506*AM3506)</f>
        <v>-0.22837413528566136</v>
      </c>
      <c r="AT3506" s="31">
        <f t="shared" ref="AT3506" si="33844">AH3506*AO3503+AJ3506*AO3506-AI3506*AP3503-AK3506*AP3506</f>
        <v>0.95480456086324972</v>
      </c>
      <c r="AU3506" s="32">
        <f t="shared" ref="AU3506" si="33845">(AH3506*AP3503+AI3506*AO3503+AJ3506*AP3506+AK3506*AO3506)</f>
        <v>0</v>
      </c>
      <c r="AV3506" s="8"/>
      <c r="AW3506" s="29">
        <v>0</v>
      </c>
      <c r="AX3506" s="33">
        <f t="shared" ref="AX3506" si="33846">IF(0=(1-$AX$8*$AY$8*$B3503^2),10^14,$B3503*$AX$8/(1-$AX$8*$AY$8*$B3503^2))</f>
        <v>-9.1539024963501192E-2</v>
      </c>
      <c r="AY3506" s="31">
        <v>1</v>
      </c>
      <c r="AZ3506" s="32">
        <v>0</v>
      </c>
      <c r="BB3506" s="29">
        <f t="shared" ref="BB3506" si="33847">AR3506*AW3503+AT3506*AW3506-AS3506*AX3503-AU3506*AX3506</f>
        <v>0</v>
      </c>
      <c r="BC3506" s="33">
        <f t="shared" ref="BC3506" si="33848">(AR3506*AX3503+AS3506*AW3503+AT3506*AX3506+AU3506*AW3506)</f>
        <v>-0.31577601381778719</v>
      </c>
      <c r="BD3506" s="31">
        <f t="shared" ref="BD3506" si="33849">AR3506*AY3503+AT3506*AY3506-AS3506*AZ3503-AU3506*AZ3506</f>
        <v>0.95480456086324972</v>
      </c>
      <c r="BE3506" s="32">
        <f t="shared" ref="BE3506" si="33850">(AR3506*AZ3503+AS3506*AY3503+AT3506*AZ3506+AU3506*AY3506)</f>
        <v>0</v>
      </c>
      <c r="BF3506" s="8"/>
      <c r="BG3506" s="29">
        <v>0</v>
      </c>
      <c r="BH3506" s="33">
        <v>0</v>
      </c>
      <c r="BI3506" s="31">
        <v>1</v>
      </c>
      <c r="BJ3506" s="32">
        <v>0</v>
      </c>
      <c r="BL3506" s="29">
        <f t="shared" ref="BL3506" si="33851">BB3506*BG3503+BD3506*BG3506-BC3506*BH3503-BE3506*BH3506</f>
        <v>0</v>
      </c>
      <c r="BM3506" s="33">
        <f t="shared" ref="BM3506" si="33852">(BB3506*BH3503+BC3506*BG3503+BD3506*BH3506+BE3506*BG3506)</f>
        <v>-0.31577601381778719</v>
      </c>
      <c r="BN3506" s="31">
        <f t="shared" ref="BN3506" si="33853">BB3506*BI3503+BD3506*BI3506-BC3506*BJ3503-BE3506*BJ3506</f>
        <v>0.94129817062517573</v>
      </c>
      <c r="BO3506" s="32">
        <f t="shared" ref="BO3506" si="33854">(BB3506*BJ3503+BC3506*BI3503+BD3506*BJ3506+BE3506*BI3506)</f>
        <v>0</v>
      </c>
      <c r="BP3506" s="8"/>
      <c r="BQ3506" s="19">
        <f t="shared" ref="BQ3506:BQ3569" si="33855">1/$BR$8</f>
        <v>1</v>
      </c>
      <c r="BR3506" s="47">
        <v>0</v>
      </c>
      <c r="BS3506" s="48">
        <v>1</v>
      </c>
      <c r="BT3506" s="49">
        <v>0</v>
      </c>
      <c r="BV3506" s="29">
        <f t="shared" ref="BV3506" si="33856">BL3506*BQ3503+BN3506*BQ3506-BM3506*BR3503-BO3506*BR3506</f>
        <v>0.94129817062517573</v>
      </c>
      <c r="BW3506" s="33">
        <f t="shared" ref="BW3506" si="33857">(BL3506*BR3503+BM3506*BQ3503+BN3506*BR3506+BO3506*BQ3506)</f>
        <v>-0.31577601381778719</v>
      </c>
      <c r="BX3506" s="31">
        <f t="shared" ref="BX3506" si="33858">BL3506*BS3503+BN3506*BS3506-BM3506*BT3503-BO3506*BT3506</f>
        <v>0.94129817062517573</v>
      </c>
      <c r="BY3506" s="32">
        <f t="shared" ref="BY3506" si="33859">(BL3506*BT3503+BM3506*BS3503+BN3506*BT3506+BO3506*BS3506)</f>
        <v>0</v>
      </c>
      <c r="CA3506" s="50">
        <f t="shared" ref="CA3506" si="33860">(180/PI())*ATAN(-1*(BW3503+BW3506)/(BV3503+BV3506))</f>
        <v>19.769861713273027</v>
      </c>
      <c r="CC3506" s="137">
        <f t="shared" ref="CC3506" si="33861">20*LOG(((1-(10^(CA3503/20)^2)*(1-((1-CC3503)/(1+CC3503))^2))^0.5))</f>
        <v>-32.468329612953561</v>
      </c>
      <c r="CD3506" s="9"/>
      <c r="CE3506" s="38"/>
      <c r="CF3506" s="38"/>
      <c r="CG3506" s="38"/>
      <c r="CH3506" s="38"/>
    </row>
    <row r="3507" spans="2:91">
      <c r="CC3507" s="42"/>
    </row>
    <row r="3508" spans="2:91" ht="18.600000000000001" thickBot="1">
      <c r="E3508" s="22" t="s">
        <v>4</v>
      </c>
      <c r="J3508" s="22" t="s">
        <v>5</v>
      </c>
      <c r="O3508" s="22" t="s">
        <v>6</v>
      </c>
      <c r="T3508" s="22" t="s">
        <v>7</v>
      </c>
      <c r="Y3508" s="22" t="s">
        <v>8</v>
      </c>
      <c r="AD3508" s="22" t="s">
        <v>65</v>
      </c>
      <c r="AI3508" s="22" t="s">
        <v>9</v>
      </c>
      <c r="AN3508" s="22" t="s">
        <v>66</v>
      </c>
      <c r="AS3508" s="22" t="s">
        <v>51</v>
      </c>
      <c r="AX3508" s="22" t="s">
        <v>67</v>
      </c>
      <c r="BC3508" s="22" t="s">
        <v>52</v>
      </c>
      <c r="BH3508" s="22" t="s">
        <v>68</v>
      </c>
      <c r="BM3508" s="22" t="s">
        <v>63</v>
      </c>
      <c r="BQ3508" s="23" t="s">
        <v>69</v>
      </c>
      <c r="BR3508" s="23"/>
      <c r="BS3508" s="24"/>
      <c r="BT3508" s="24"/>
      <c r="BU3508" s="24"/>
      <c r="BW3508" s="22" t="s">
        <v>64</v>
      </c>
    </row>
    <row r="3509" spans="2:91" ht="18.600000000000001" thickBot="1">
      <c r="D3509" s="249" t="s">
        <v>103</v>
      </c>
      <c r="E3509" s="250"/>
      <c r="F3509" s="251" t="s">
        <v>104</v>
      </c>
      <c r="G3509" s="252"/>
      <c r="H3509" s="229"/>
      <c r="I3509" s="253" t="s">
        <v>11</v>
      </c>
      <c r="J3509" s="254"/>
      <c r="K3509" s="255" t="s">
        <v>12</v>
      </c>
      <c r="L3509" s="256"/>
      <c r="M3509" s="24"/>
      <c r="N3509" s="253" t="s">
        <v>105</v>
      </c>
      <c r="O3509" s="254"/>
      <c r="P3509" s="255" t="s">
        <v>106</v>
      </c>
      <c r="Q3509" s="256"/>
      <c r="R3509" s="24"/>
      <c r="S3509" s="249" t="s">
        <v>107</v>
      </c>
      <c r="T3509" s="250"/>
      <c r="U3509" s="251" t="s">
        <v>108</v>
      </c>
      <c r="V3509" s="252"/>
      <c r="W3509" s="8"/>
      <c r="X3509" s="253" t="s">
        <v>109</v>
      </c>
      <c r="Y3509" s="254"/>
      <c r="Z3509" s="255" t="s">
        <v>110</v>
      </c>
      <c r="AA3509" s="256"/>
      <c r="AB3509" s="8"/>
      <c r="AC3509" s="253" t="s">
        <v>111</v>
      </c>
      <c r="AD3509" s="254"/>
      <c r="AE3509" s="255" t="s">
        <v>14</v>
      </c>
      <c r="AF3509" s="256"/>
      <c r="AG3509" s="8"/>
      <c r="AH3509" s="253" t="s">
        <v>112</v>
      </c>
      <c r="AI3509" s="254"/>
      <c r="AJ3509" s="255" t="s">
        <v>113</v>
      </c>
      <c r="AK3509" s="256"/>
      <c r="AL3509" s="8"/>
      <c r="AM3509" s="249" t="s">
        <v>114</v>
      </c>
      <c r="AN3509" s="250"/>
      <c r="AO3509" s="251" t="s">
        <v>115</v>
      </c>
      <c r="AP3509" s="252"/>
      <c r="AQ3509" s="24"/>
      <c r="AR3509" s="253" t="s">
        <v>116</v>
      </c>
      <c r="AS3509" s="254"/>
      <c r="AT3509" s="255" t="s">
        <v>13</v>
      </c>
      <c r="AU3509" s="256"/>
      <c r="AV3509" s="4"/>
      <c r="AW3509" s="253" t="s">
        <v>117</v>
      </c>
      <c r="AX3509" s="254"/>
      <c r="AY3509" s="255" t="s">
        <v>118</v>
      </c>
      <c r="AZ3509" s="256"/>
      <c r="BA3509" s="8"/>
      <c r="BB3509" s="253" t="s">
        <v>119</v>
      </c>
      <c r="BC3509" s="254"/>
      <c r="BD3509" s="255" t="s">
        <v>120</v>
      </c>
      <c r="BE3509" s="256"/>
      <c r="BF3509" s="4"/>
      <c r="BG3509" s="249" t="s">
        <v>121</v>
      </c>
      <c r="BH3509" s="250"/>
      <c r="BI3509" s="251" t="s">
        <v>122</v>
      </c>
      <c r="BJ3509" s="252"/>
      <c r="BK3509" s="4"/>
      <c r="BL3509" s="253" t="s">
        <v>123</v>
      </c>
      <c r="BM3509" s="254"/>
      <c r="BN3509" s="255" t="s">
        <v>124</v>
      </c>
      <c r="BO3509" s="256"/>
      <c r="BP3509" s="4"/>
      <c r="BQ3509" s="253" t="s">
        <v>125</v>
      </c>
      <c r="BR3509" s="254"/>
      <c r="BS3509" s="255" t="s">
        <v>126</v>
      </c>
      <c r="BT3509" s="256"/>
      <c r="BU3509" s="8"/>
      <c r="BV3509" s="253" t="s">
        <v>127</v>
      </c>
      <c r="BW3509" s="254"/>
      <c r="BX3509" s="255" t="s">
        <v>128</v>
      </c>
      <c r="BY3509" s="256"/>
      <c r="CA3509" s="27" t="s">
        <v>15</v>
      </c>
      <c r="CC3509" s="133" t="s">
        <v>70</v>
      </c>
    </row>
    <row r="3510" spans="2:91" ht="19.2" thickTop="1" thickBot="1">
      <c r="B3510" s="129">
        <v>9.5400000000000098</v>
      </c>
      <c r="D3510" s="29">
        <v>1</v>
      </c>
      <c r="E3510" s="30">
        <v>0</v>
      </c>
      <c r="F3510" s="31">
        <v>0</v>
      </c>
      <c r="G3510" s="32">
        <f t="shared" ref="G3510:G3573" si="33862">-1/($E$8*$B3510)</f>
        <v>-6.9096436058700139E-2</v>
      </c>
      <c r="I3510" s="29">
        <v>1</v>
      </c>
      <c r="J3510" s="33">
        <v>0</v>
      </c>
      <c r="K3510" s="31">
        <v>0</v>
      </c>
      <c r="L3510" s="32">
        <v>0</v>
      </c>
      <c r="N3510" s="29">
        <f t="shared" ref="N3510" si="33863">D3510*I3510+F3510*I3513-E3510*J3510-G3510*J3513</f>
        <v>0.99107284424566189</v>
      </c>
      <c r="O3510" s="33">
        <f t="shared" ref="O3510" si="33864">(D3510*J3510+E3510*I3510+F3510*J3513+G3510*I3513)</f>
        <v>0</v>
      </c>
      <c r="P3510" s="31">
        <f t="shared" ref="P3510" si="33865">D3510*K3510+F3510*K3513-E3510*L3510-G3510*L3513</f>
        <v>0</v>
      </c>
      <c r="Q3510" s="32">
        <f t="shared" ref="Q3510" si="33866">(D3510*L3510+E3510*K3510+F3510*L3513+G3510*K3513)</f>
        <v>-6.9096436058700139E-2</v>
      </c>
      <c r="S3510" s="29">
        <v>1</v>
      </c>
      <c r="T3510" s="30">
        <v>0</v>
      </c>
      <c r="U3510" s="31">
        <v>0</v>
      </c>
      <c r="V3510" s="32">
        <f t="shared" ref="V3510:V3573" si="33867">-1/($T$8*$B3510)</f>
        <v>-0.13423165618448624</v>
      </c>
      <c r="X3510" s="29">
        <f t="shared" ref="X3510" si="33868">N3510*S3510+P3510*S3513-O3510*T3510-Q3510*T3513</f>
        <v>0.99107284424566189</v>
      </c>
      <c r="Y3510" s="33">
        <f t="shared" ref="Y3510" si="33869">(N3510*T3510+O3510*S3510+P3510*T3513+Q3510*S3513)</f>
        <v>0</v>
      </c>
      <c r="Z3510" s="31">
        <f t="shared" ref="Z3510" si="33870">N3510*U3510+P3510*U3513-O3510*V3510-Q3510*V3513</f>
        <v>0</v>
      </c>
      <c r="AA3510" s="32">
        <f t="shared" ref="AA3510" si="33871">(N3510*V3510+O3510*U3510+P3510*V3513+Q3510*U3513)</f>
        <v>-0.20212978534126472</v>
      </c>
      <c r="AB3510" s="8"/>
      <c r="AC3510" s="29">
        <v>1</v>
      </c>
      <c r="AD3510" s="33">
        <v>0</v>
      </c>
      <c r="AE3510" s="31">
        <v>0</v>
      </c>
      <c r="AF3510" s="32">
        <v>0</v>
      </c>
      <c r="AH3510" s="29">
        <f t="shared" ref="AH3510" si="33872">X3510*AC3510+Z3510*AC3513-Y3510*AD3510-AA3510*AD3513</f>
        <v>0.97077040202010412</v>
      </c>
      <c r="AI3510" s="33">
        <f t="shared" ref="AI3510" si="33873">(X3510*AD3510+Y3510*AC3510+Z3510*AD3513+AA3510*AC3513)</f>
        <v>0</v>
      </c>
      <c r="AJ3510" s="31">
        <f t="shared" ref="AJ3510" si="33874">X3510*AE3510+Z3510*AE3513-Y3510*AF3510-AA3510*AF3513</f>
        <v>0</v>
      </c>
      <c r="AK3510" s="32">
        <f t="shared" ref="AK3510" si="33875">(X3510*AF3510+Y3510*AE3510+Z3510*AF3513+AA3510*AE3513)</f>
        <v>-0.20212978534126472</v>
      </c>
      <c r="AL3510" s="8"/>
      <c r="AM3510" s="29">
        <v>1</v>
      </c>
      <c r="AN3510" s="30">
        <v>0</v>
      </c>
      <c r="AO3510" s="31">
        <v>0</v>
      </c>
      <c r="AP3510" s="32">
        <f t="shared" ref="AP3510:AP3573" si="33876">-1/($AN$8*$B3510)</f>
        <v>-0.12138679245283006</v>
      </c>
      <c r="AR3510" s="29">
        <f t="shared" ref="AR3510" si="33877">AH3510*AM3510+AJ3510*AM3513-AI3510*AN3510-AK3510*AN3513</f>
        <v>0.97077040202010412</v>
      </c>
      <c r="AS3510" s="33">
        <f t="shared" ref="AS3510" si="33878">(AH3510*AN3510+AI3510*AM3510+AJ3510*AN3513+AK3510*AM3513)</f>
        <v>0</v>
      </c>
      <c r="AT3510" s="31">
        <f t="shared" ref="AT3510" si="33879">AH3510*AO3510+AJ3510*AO3513-AI3510*AP3510-AK3510*AP3513</f>
        <v>0</v>
      </c>
      <c r="AU3510" s="32">
        <f t="shared" ref="AU3510" si="33880">(AH3510*AP3510+AI3510*AO3510+AJ3510*AP3513+AK3510*AO3513)</f>
        <v>-0.31996849065062949</v>
      </c>
      <c r="AV3510" s="8"/>
      <c r="AW3510" s="29">
        <v>1</v>
      </c>
      <c r="AX3510" s="33">
        <v>0</v>
      </c>
      <c r="AY3510" s="31">
        <v>0</v>
      </c>
      <c r="AZ3510" s="32">
        <v>0</v>
      </c>
      <c r="BB3510" s="29">
        <f t="shared" ref="BB3510" si="33881">AR3510*AW3510+AT3510*AW3513-AS3510*AX3510-AU3510*AX3513</f>
        <v>0.94154276828191652</v>
      </c>
      <c r="BC3510" s="33">
        <f t="shared" ref="BC3510" si="33882">(AR3510*AX3510+AS3510*AW3510+AT3510*AX3513+AU3510*AW3513)</f>
        <v>0</v>
      </c>
      <c r="BD3510" s="31">
        <f t="shared" ref="BD3510" si="33883">AR3510*AY3510+AT3510*AY3513-AS3510*AZ3510-AU3510*AZ3513</f>
        <v>0</v>
      </c>
      <c r="BE3510" s="32">
        <f t="shared" ref="BE3510" si="33884">(AR3510*AZ3510+AS3510*AY3510+AT3510*AZ3513+AU3510*AY3513)</f>
        <v>-0.31996849065062949</v>
      </c>
      <c r="BF3510" s="8"/>
      <c r="BG3510" s="29">
        <v>1</v>
      </c>
      <c r="BH3510" s="30">
        <v>0</v>
      </c>
      <c r="BI3510" s="31">
        <v>0</v>
      </c>
      <c r="BJ3510" s="32">
        <f t="shared" ref="BJ3510:BJ3573" si="33885">-1/($BH$8*$B3510)</f>
        <v>-4.2682389937106872E-2</v>
      </c>
      <c r="BL3510" s="29">
        <f t="shared" ref="BL3510" si="33886">BB3510*BG3510+BD3510*BG3513-BC3510*BH3510-BE3510*BH3513</f>
        <v>0.94154276828191652</v>
      </c>
      <c r="BM3510" s="33">
        <f t="shared" ref="BM3510" si="33887">(BB3510*BH3510+BC3510*BG3510+BD3510*BH3513+BE3510*BG3513)</f>
        <v>0</v>
      </c>
      <c r="BN3510" s="31">
        <f t="shared" ref="BN3510" si="33888">BB3510*BI3510+BD3510*BI3513-BC3510*BJ3510-BE3510*BJ3513</f>
        <v>0</v>
      </c>
      <c r="BO3510" s="32">
        <f t="shared" ref="BO3510" si="33889">(BB3510*BJ3510+BC3510*BI3510+BD3510*BJ3513+BE3510*BI3513)</f>
        <v>-0.36015578622890132</v>
      </c>
      <c r="BP3510" s="8"/>
      <c r="BQ3510" s="34">
        <v>1</v>
      </c>
      <c r="BR3510" s="35">
        <v>0</v>
      </c>
      <c r="BS3510" s="11">
        <v>0</v>
      </c>
      <c r="BT3510" s="36">
        <v>0</v>
      </c>
      <c r="BV3510" s="29">
        <f t="shared" ref="BV3510" si="33890">BL3510*BQ3510+BN3510*BQ3513-BM3510*BR3510-BO3510*BR3513</f>
        <v>0.94154276828191652</v>
      </c>
      <c r="BW3510" s="33">
        <f t="shared" ref="BW3510" si="33891">(BL3510*BR3510+BM3510*BQ3510+BN3510*BR3513+BO3510*BQ3513)</f>
        <v>-0.36015578622890132</v>
      </c>
      <c r="BX3510" s="31">
        <f t="shared" ref="BX3510" si="33892">BL3510*BS3510+BN3510*BS3513-BM3510*BT3510-BO3510*BT3513</f>
        <v>0</v>
      </c>
      <c r="BY3510" s="32">
        <f t="shared" ref="BY3510" si="33893">(BL3510*BT3510+BM3510*BS3510+BN3510*BT3513+BO3510*BS3513)</f>
        <v>-0.36015578622890132</v>
      </c>
      <c r="CA3510" s="37">
        <f t="shared" ref="CA3510" si="33894">20*LOG(((1+$BR$8)/$BR$8)/((BV3510+BV3513)^2+(BW3510+BW3513)^2)^0.5)</f>
        <v>-2.2002472092198578E-3</v>
      </c>
      <c r="CC3510" s="134">
        <f t="shared" ref="CC3510" si="33895">((BV3510^2+BW3510^2)^0.5)/((BV3513^2+BW3513^2)^0.5)</f>
        <v>1.0153031554316001</v>
      </c>
      <c r="CM3510" s="129">
        <v>9.5200000000000102</v>
      </c>
    </row>
    <row r="3511" spans="2:91" ht="18.600000000000001" thickBot="1">
      <c r="D3511" s="39"/>
      <c r="G3511" s="40"/>
      <c r="I3511" s="39"/>
      <c r="L3511" s="40"/>
      <c r="N3511" s="39"/>
      <c r="Q3511" s="40"/>
      <c r="S3511" s="39"/>
      <c r="V3511" s="40"/>
      <c r="X3511" s="39"/>
      <c r="AA3511" s="40"/>
      <c r="AC3511" s="39"/>
      <c r="AF3511" s="40"/>
      <c r="AH3511" s="39"/>
      <c r="AK3511" s="40"/>
      <c r="AM3511" s="39"/>
      <c r="AP3511" s="40"/>
      <c r="AR3511" s="39"/>
      <c r="AU3511" s="40"/>
      <c r="AW3511" s="39"/>
      <c r="AZ3511" s="40"/>
      <c r="BB3511" s="39"/>
      <c r="BE3511" s="40"/>
      <c r="BG3511" s="39"/>
      <c r="BJ3511" s="40"/>
      <c r="BL3511" s="39"/>
      <c r="BO3511" s="40"/>
      <c r="BQ3511" s="34"/>
      <c r="BR3511" s="11"/>
      <c r="BS3511" s="11"/>
      <c r="BT3511" s="41"/>
      <c r="BV3511" s="39"/>
      <c r="BY3511" s="40"/>
      <c r="CC3511" s="135"/>
    </row>
    <row r="3512" spans="2:91" ht="18.600000000000001" thickBot="1">
      <c r="D3512" s="258" t="s">
        <v>129</v>
      </c>
      <c r="E3512" s="259"/>
      <c r="F3512" s="260" t="s">
        <v>130</v>
      </c>
      <c r="G3512" s="261"/>
      <c r="H3512" s="229"/>
      <c r="I3512" s="258" t="s">
        <v>131</v>
      </c>
      <c r="J3512" s="259"/>
      <c r="K3512" s="260" t="s">
        <v>132</v>
      </c>
      <c r="L3512" s="261"/>
      <c r="N3512" s="253" t="s">
        <v>133</v>
      </c>
      <c r="O3512" s="254"/>
      <c r="P3512" s="255" t="s">
        <v>134</v>
      </c>
      <c r="Q3512" s="256"/>
      <c r="S3512" s="258" t="s">
        <v>135</v>
      </c>
      <c r="T3512" s="259"/>
      <c r="U3512" s="260" t="s">
        <v>136</v>
      </c>
      <c r="V3512" s="261"/>
      <c r="W3512" s="8"/>
      <c r="X3512" s="253" t="s">
        <v>137</v>
      </c>
      <c r="Y3512" s="254"/>
      <c r="Z3512" s="255" t="s">
        <v>138</v>
      </c>
      <c r="AA3512" s="256"/>
      <c r="AB3512" s="8"/>
      <c r="AC3512" s="258" t="s">
        <v>139</v>
      </c>
      <c r="AD3512" s="259"/>
      <c r="AE3512" s="260" t="s">
        <v>140</v>
      </c>
      <c r="AF3512" s="261"/>
      <c r="AG3512" s="8"/>
      <c r="AH3512" s="253" t="s">
        <v>141</v>
      </c>
      <c r="AI3512" s="254"/>
      <c r="AJ3512" s="255" t="s">
        <v>142</v>
      </c>
      <c r="AK3512" s="256"/>
      <c r="AL3512" s="8"/>
      <c r="AM3512" s="258" t="s">
        <v>143</v>
      </c>
      <c r="AN3512" s="259"/>
      <c r="AO3512" s="260" t="s">
        <v>144</v>
      </c>
      <c r="AP3512" s="261"/>
      <c r="AR3512" s="253" t="s">
        <v>145</v>
      </c>
      <c r="AS3512" s="254"/>
      <c r="AT3512" s="255" t="s">
        <v>146</v>
      </c>
      <c r="AU3512" s="256"/>
      <c r="AV3512" s="4"/>
      <c r="AW3512" s="258" t="s">
        <v>147</v>
      </c>
      <c r="AX3512" s="259"/>
      <c r="AY3512" s="260" t="s">
        <v>148</v>
      </c>
      <c r="AZ3512" s="261"/>
      <c r="BA3512" s="8"/>
      <c r="BB3512" s="253" t="s">
        <v>149</v>
      </c>
      <c r="BC3512" s="254"/>
      <c r="BD3512" s="255" t="s">
        <v>150</v>
      </c>
      <c r="BE3512" s="256"/>
      <c r="BF3512" s="4"/>
      <c r="BG3512" s="258" t="s">
        <v>151</v>
      </c>
      <c r="BH3512" s="259"/>
      <c r="BI3512" s="260" t="s">
        <v>152</v>
      </c>
      <c r="BJ3512" s="261"/>
      <c r="BK3512" s="4"/>
      <c r="BL3512" s="253" t="s">
        <v>153</v>
      </c>
      <c r="BM3512" s="254"/>
      <c r="BN3512" s="255" t="s">
        <v>154</v>
      </c>
      <c r="BO3512" s="256"/>
      <c r="BP3512" s="4"/>
      <c r="BQ3512" s="258" t="s">
        <v>155</v>
      </c>
      <c r="BR3512" s="259"/>
      <c r="BS3512" s="260" t="s">
        <v>156</v>
      </c>
      <c r="BT3512" s="261"/>
      <c r="BU3512" s="8"/>
      <c r="BV3512" s="253" t="s">
        <v>157</v>
      </c>
      <c r="BW3512" s="254"/>
      <c r="BX3512" s="255" t="s">
        <v>158</v>
      </c>
      <c r="BY3512" s="256"/>
      <c r="CA3512" s="46" t="s">
        <v>16</v>
      </c>
      <c r="CC3512" s="136" t="s">
        <v>71</v>
      </c>
    </row>
    <row r="3513" spans="2:91" ht="19.2" thickTop="1" thickBot="1">
      <c r="D3513" s="29">
        <v>0</v>
      </c>
      <c r="E3513" s="33">
        <v>0</v>
      </c>
      <c r="F3513" s="31">
        <v>1</v>
      </c>
      <c r="G3513" s="32">
        <v>0</v>
      </c>
      <c r="I3513" s="29">
        <v>0</v>
      </c>
      <c r="J3513" s="33">
        <f t="shared" ref="J3513" si="33896">IF(0=(1-$J$8*$K$8*$B3510^2),10^14,$B3510*$J$8/(1-$J$8*$K$8*$B3510^2))</f>
        <v>-0.1291984979768592</v>
      </c>
      <c r="K3513" s="31">
        <v>1</v>
      </c>
      <c r="L3513" s="32">
        <v>0</v>
      </c>
      <c r="N3513" s="29">
        <f t="shared" ref="N3513" si="33897">D3513*I3510+F3513*I3513-E3513*J3510-G3513*J3513</f>
        <v>0</v>
      </c>
      <c r="O3513" s="33">
        <f t="shared" ref="O3513" si="33898">(D3513*J3510+E3513*I3510+F3513*J3513+G3513*I3513)</f>
        <v>-0.1291984979768592</v>
      </c>
      <c r="P3513" s="31">
        <f t="shared" ref="P3513" si="33899">D3513*K3510+F3513*K3513-E3513*L3510-G3513*L3513</f>
        <v>1</v>
      </c>
      <c r="Q3513" s="32">
        <f t="shared" ref="Q3513" si="33900">(D3513*L3510+E3513*K3510+F3513*L3513+G3513*K3513)</f>
        <v>0</v>
      </c>
      <c r="S3513" s="29">
        <v>0</v>
      </c>
      <c r="T3513" s="33">
        <v>0</v>
      </c>
      <c r="U3513" s="31">
        <v>1</v>
      </c>
      <c r="V3513" s="32">
        <v>0</v>
      </c>
      <c r="X3513" s="29">
        <f t="shared" ref="X3513" si="33901">N3513*S3510+P3513*S3513-O3513*T3510-Q3513*T3513</f>
        <v>0</v>
      </c>
      <c r="Y3513" s="33">
        <f t="shared" ref="Y3513" si="33902">(N3513*T3510+O3513*S3510+P3513*T3513+Q3513*S3513)</f>
        <v>-0.1291984979768592</v>
      </c>
      <c r="Z3513" s="31">
        <f t="shared" ref="Z3513" si="33903">N3513*U3510+P3513*U3513-O3513*V3510-Q3513*V3513</f>
        <v>0.98265747164001815</v>
      </c>
      <c r="AA3513" s="32">
        <f t="shared" ref="AA3513" si="33904">(N3513*V3510+O3513*U3510+P3513*V3513+Q3513*U3513)</f>
        <v>0</v>
      </c>
      <c r="AB3513" s="8"/>
      <c r="AC3513" s="29">
        <v>0</v>
      </c>
      <c r="AD3513" s="33">
        <f t="shared" ref="AD3513" si="33905">IF(0=(1-$AD$8*$AE$8*$B3510^2),10^14,$B3510*$AD$8/(1-$AD$8*$AE$8*$B3510^2))</f>
        <v>-0.10044260518696072</v>
      </c>
      <c r="AE3513" s="31">
        <v>1</v>
      </c>
      <c r="AF3513" s="32">
        <v>0</v>
      </c>
      <c r="AH3513" s="29">
        <f t="shared" ref="AH3513" si="33906">X3513*AC3510+Z3513*AC3513-Y3513*AD3510-AA3513*AD3513</f>
        <v>0</v>
      </c>
      <c r="AI3513" s="33">
        <f t="shared" ref="AI3513" si="33907">(X3513*AD3510+Y3513*AC3510+Z3513*AD3513+AA3513*AC3513)</f>
        <v>-0.22789917443481458</v>
      </c>
      <c r="AJ3513" s="31">
        <f t="shared" ref="AJ3513" si="33908">X3513*AE3510+Z3513*AE3513-Y3513*AF3510-AA3513*AF3513</f>
        <v>0.98265747164001815</v>
      </c>
      <c r="AK3513" s="32">
        <f t="shared" ref="AK3513" si="33909">(X3513*AF3510+Y3513*AE3510+Z3513*AF3513+AA3513*AE3513)</f>
        <v>0</v>
      </c>
      <c r="AL3513" s="8"/>
      <c r="AM3513" s="29">
        <v>0</v>
      </c>
      <c r="AN3513" s="33">
        <v>0</v>
      </c>
      <c r="AO3513" s="31">
        <v>1</v>
      </c>
      <c r="AP3513" s="32">
        <v>0</v>
      </c>
      <c r="AR3513" s="29">
        <f t="shared" ref="AR3513" si="33910">AH3513*AM3510+AJ3513*AM3513-AI3513*AN3510-AK3513*AN3513</f>
        <v>0</v>
      </c>
      <c r="AS3513" s="33">
        <f t="shared" ref="AS3513" si="33911">(AH3513*AN3510+AI3513*AM3510+AJ3513*AN3513+AK3513*AM3513)</f>
        <v>-0.22789917443481458</v>
      </c>
      <c r="AT3513" s="31">
        <f t="shared" ref="AT3513" si="33912">AH3513*AO3510+AJ3513*AO3513-AI3513*AP3510-AK3513*AP3513</f>
        <v>0.95499352185272801</v>
      </c>
      <c r="AU3513" s="32">
        <f t="shared" ref="AU3513" si="33913">(AH3513*AP3510+AI3513*AO3510+AJ3513*AP3513+AK3513*AO3513)</f>
        <v>0</v>
      </c>
      <c r="AV3513" s="8"/>
      <c r="AW3513" s="29">
        <v>0</v>
      </c>
      <c r="AX3513" s="33">
        <f t="shared" ref="AX3513" si="33914">IF(0=(1-$AX$8*$AY$8*$B3510^2),10^14,$B3510*$AX$8/(1-$AX$8*$AY$8*$B3510^2))</f>
        <v>-9.1345349908535142E-2</v>
      </c>
      <c r="AY3513" s="31">
        <v>1</v>
      </c>
      <c r="AZ3513" s="32">
        <v>0</v>
      </c>
      <c r="BB3513" s="29">
        <f t="shared" ref="BB3513" si="33915">AR3513*AW3510+AT3513*AW3513-AS3513*AX3510-AU3513*AX3513</f>
        <v>0</v>
      </c>
      <c r="BC3513" s="33">
        <f t="shared" ref="BC3513" si="33916">(AR3513*AX3510+AS3513*AW3510+AT3513*AX3513+AU3513*AW3513)</f>
        <v>-0.31513339184883632</v>
      </c>
      <c r="BD3513" s="31">
        <f t="shared" ref="BD3513" si="33917">AR3513*AY3510+AT3513*AY3513-AS3513*AZ3510-AU3513*AZ3513</f>
        <v>0.95499352185272801</v>
      </c>
      <c r="BE3513" s="32">
        <f t="shared" ref="BE3513" si="33918">(AR3513*AZ3510+AS3513*AY3510+AT3513*AZ3513+AU3513*AY3513)</f>
        <v>0</v>
      </c>
      <c r="BF3513" s="8"/>
      <c r="BG3513" s="29">
        <v>0</v>
      </c>
      <c r="BH3513" s="33">
        <v>0</v>
      </c>
      <c r="BI3513" s="31">
        <v>1</v>
      </c>
      <c r="BJ3513" s="32">
        <v>0</v>
      </c>
      <c r="BL3513" s="29">
        <f t="shared" ref="BL3513" si="33919">BB3513*BG3510+BD3513*BG3513-BC3513*BH3510-BE3513*BH3513</f>
        <v>0</v>
      </c>
      <c r="BM3513" s="33">
        <f t="shared" ref="BM3513" si="33920">(BB3513*BH3510+BC3513*BG3510+BD3513*BH3513+BE3513*BG3513)</f>
        <v>-0.31513339184883632</v>
      </c>
      <c r="BN3513" s="31">
        <f t="shared" ref="BN3513" si="33921">BB3513*BI3510+BD3513*BI3513-BC3513*BJ3510-BE3513*BJ3513</f>
        <v>0.9415428755396329</v>
      </c>
      <c r="BO3513" s="32">
        <f t="shared" ref="BO3513" si="33922">(BB3513*BJ3510+BC3513*BI3510+BD3513*BJ3513+BE3513*BI3513)</f>
        <v>0</v>
      </c>
      <c r="BP3513" s="8"/>
      <c r="BQ3513" s="19">
        <f t="shared" ref="BQ3513:BQ3576" si="33923">1/$BR$8</f>
        <v>1</v>
      </c>
      <c r="BR3513" s="47">
        <v>0</v>
      </c>
      <c r="BS3513" s="48">
        <v>1</v>
      </c>
      <c r="BT3513" s="49">
        <v>0</v>
      </c>
      <c r="BV3513" s="29">
        <f t="shared" ref="BV3513" si="33924">BL3513*BQ3510+BN3513*BQ3513-BM3513*BR3510-BO3513*BR3513</f>
        <v>0.9415428755396329</v>
      </c>
      <c r="BW3513" s="33">
        <f t="shared" ref="BW3513" si="33925">(BL3513*BR3510+BM3513*BQ3510+BN3513*BR3513+BO3513*BQ3513)</f>
        <v>-0.31513339184883632</v>
      </c>
      <c r="BX3513" s="31">
        <f t="shared" ref="BX3513" si="33926">BL3513*BS3510+BN3513*BS3513-BM3513*BT3510-BO3513*BT3513</f>
        <v>0.9415428755396329</v>
      </c>
      <c r="BY3513" s="32">
        <f t="shared" ref="BY3513" si="33927">(BL3513*BT3510+BM3513*BS3510+BN3513*BT3513+BO3513*BS3513)</f>
        <v>0</v>
      </c>
      <c r="CA3513" s="50">
        <f t="shared" ref="CA3513" si="33928">(180/PI())*ATAN(-1*(BW3510+BW3513)/(BV3510+BV3513))</f>
        <v>19.728229030473322</v>
      </c>
      <c r="CC3513" s="137">
        <f t="shared" ref="CC3513" si="33929">20*LOG(((1-(10^(CA3510/20)^2)*(1-((1-CC3510)/(1+CC3510))^2))^0.5))</f>
        <v>-32.486215765998459</v>
      </c>
    </row>
    <row r="3514" spans="2:91">
      <c r="CC3514" s="42"/>
    </row>
    <row r="3515" spans="2:91" ht="18.600000000000001" thickBot="1">
      <c r="E3515" s="22" t="s">
        <v>4</v>
      </c>
      <c r="J3515" s="22" t="s">
        <v>5</v>
      </c>
      <c r="O3515" s="22" t="s">
        <v>6</v>
      </c>
      <c r="T3515" s="22" t="s">
        <v>7</v>
      </c>
      <c r="Y3515" s="22" t="s">
        <v>8</v>
      </c>
      <c r="AD3515" s="22" t="s">
        <v>65</v>
      </c>
      <c r="AI3515" s="22" t="s">
        <v>9</v>
      </c>
      <c r="AN3515" s="22" t="s">
        <v>66</v>
      </c>
      <c r="AS3515" s="22" t="s">
        <v>51</v>
      </c>
      <c r="AX3515" s="22" t="s">
        <v>67</v>
      </c>
      <c r="BC3515" s="22" t="s">
        <v>52</v>
      </c>
      <c r="BH3515" s="22" t="s">
        <v>68</v>
      </c>
      <c r="BM3515" s="22" t="s">
        <v>63</v>
      </c>
      <c r="BQ3515" s="23" t="s">
        <v>69</v>
      </c>
      <c r="BR3515" s="23"/>
      <c r="BS3515" s="24"/>
      <c r="BT3515" s="24"/>
      <c r="BU3515" s="24"/>
      <c r="BW3515" s="22" t="s">
        <v>64</v>
      </c>
    </row>
    <row r="3516" spans="2:91" ht="18.600000000000001" thickBot="1">
      <c r="D3516" s="249" t="s">
        <v>103</v>
      </c>
      <c r="E3516" s="250"/>
      <c r="F3516" s="251" t="s">
        <v>104</v>
      </c>
      <c r="G3516" s="252"/>
      <c r="H3516" s="229"/>
      <c r="I3516" s="253" t="s">
        <v>11</v>
      </c>
      <c r="J3516" s="254"/>
      <c r="K3516" s="255" t="s">
        <v>12</v>
      </c>
      <c r="L3516" s="256"/>
      <c r="M3516" s="24"/>
      <c r="N3516" s="253" t="s">
        <v>105</v>
      </c>
      <c r="O3516" s="254"/>
      <c r="P3516" s="255" t="s">
        <v>106</v>
      </c>
      <c r="Q3516" s="256"/>
      <c r="R3516" s="24"/>
      <c r="S3516" s="249" t="s">
        <v>107</v>
      </c>
      <c r="T3516" s="250"/>
      <c r="U3516" s="251" t="s">
        <v>108</v>
      </c>
      <c r="V3516" s="252"/>
      <c r="W3516" s="8"/>
      <c r="X3516" s="253" t="s">
        <v>109</v>
      </c>
      <c r="Y3516" s="254"/>
      <c r="Z3516" s="255" t="s">
        <v>110</v>
      </c>
      <c r="AA3516" s="256"/>
      <c r="AB3516" s="8"/>
      <c r="AC3516" s="253" t="s">
        <v>111</v>
      </c>
      <c r="AD3516" s="254"/>
      <c r="AE3516" s="255" t="s">
        <v>14</v>
      </c>
      <c r="AF3516" s="256"/>
      <c r="AG3516" s="8"/>
      <c r="AH3516" s="253" t="s">
        <v>112</v>
      </c>
      <c r="AI3516" s="254"/>
      <c r="AJ3516" s="255" t="s">
        <v>113</v>
      </c>
      <c r="AK3516" s="256"/>
      <c r="AL3516" s="8"/>
      <c r="AM3516" s="249" t="s">
        <v>114</v>
      </c>
      <c r="AN3516" s="250"/>
      <c r="AO3516" s="251" t="s">
        <v>115</v>
      </c>
      <c r="AP3516" s="252"/>
      <c r="AQ3516" s="24"/>
      <c r="AR3516" s="253" t="s">
        <v>116</v>
      </c>
      <c r="AS3516" s="254"/>
      <c r="AT3516" s="255" t="s">
        <v>13</v>
      </c>
      <c r="AU3516" s="256"/>
      <c r="AV3516" s="4"/>
      <c r="AW3516" s="253" t="s">
        <v>117</v>
      </c>
      <c r="AX3516" s="254"/>
      <c r="AY3516" s="255" t="s">
        <v>118</v>
      </c>
      <c r="AZ3516" s="256"/>
      <c r="BA3516" s="8"/>
      <c r="BB3516" s="253" t="s">
        <v>119</v>
      </c>
      <c r="BC3516" s="254"/>
      <c r="BD3516" s="255" t="s">
        <v>120</v>
      </c>
      <c r="BE3516" s="256"/>
      <c r="BF3516" s="4"/>
      <c r="BG3516" s="249" t="s">
        <v>121</v>
      </c>
      <c r="BH3516" s="250"/>
      <c r="BI3516" s="251" t="s">
        <v>122</v>
      </c>
      <c r="BJ3516" s="252"/>
      <c r="BK3516" s="4"/>
      <c r="BL3516" s="253" t="s">
        <v>123</v>
      </c>
      <c r="BM3516" s="254"/>
      <c r="BN3516" s="255" t="s">
        <v>124</v>
      </c>
      <c r="BO3516" s="256"/>
      <c r="BP3516" s="4"/>
      <c r="BQ3516" s="253" t="s">
        <v>125</v>
      </c>
      <c r="BR3516" s="254"/>
      <c r="BS3516" s="255" t="s">
        <v>126</v>
      </c>
      <c r="BT3516" s="256"/>
      <c r="BU3516" s="8"/>
      <c r="BV3516" s="253" t="s">
        <v>127</v>
      </c>
      <c r="BW3516" s="254"/>
      <c r="BX3516" s="255" t="s">
        <v>128</v>
      </c>
      <c r="BY3516" s="256"/>
      <c r="CA3516" s="27" t="s">
        <v>15</v>
      </c>
      <c r="CC3516" s="133" t="s">
        <v>70</v>
      </c>
    </row>
    <row r="3517" spans="2:91" ht="19.2" thickTop="1" thickBot="1">
      <c r="B3517" s="129">
        <v>9.5600000000000094</v>
      </c>
      <c r="D3517" s="29">
        <v>1</v>
      </c>
      <c r="E3517" s="30">
        <v>0</v>
      </c>
      <c r="F3517" s="31">
        <v>0</v>
      </c>
      <c r="G3517" s="32">
        <f t="shared" ref="G3517:G3580" si="33930">-1/($E$8*$B3517)</f>
        <v>-6.8951882845188217E-2</v>
      </c>
      <c r="I3517" s="29">
        <v>1</v>
      </c>
      <c r="J3517" s="33">
        <v>0</v>
      </c>
      <c r="K3517" s="31">
        <v>0</v>
      </c>
      <c r="L3517" s="32">
        <v>0</v>
      </c>
      <c r="N3517" s="29">
        <f t="shared" ref="N3517" si="33931">D3517*I3517+F3517*I3520-E3517*J3517-G3517*J3520</f>
        <v>0.99111022021168538</v>
      </c>
      <c r="O3517" s="33">
        <f t="shared" ref="O3517" si="33932">(D3517*J3517+E3517*I3517+F3517*J3520+G3517*I3520)</f>
        <v>0</v>
      </c>
      <c r="P3517" s="31">
        <f t="shared" ref="P3517" si="33933">D3517*K3517+F3517*K3520-E3517*L3517-G3517*L3520</f>
        <v>0</v>
      </c>
      <c r="Q3517" s="32">
        <f t="shared" ref="Q3517" si="33934">(D3517*L3517+E3517*K3517+F3517*L3520+G3517*K3520)</f>
        <v>-6.8951882845188217E-2</v>
      </c>
      <c r="S3517" s="29">
        <v>1</v>
      </c>
      <c r="T3517" s="30">
        <v>0</v>
      </c>
      <c r="U3517" s="31">
        <v>0</v>
      </c>
      <c r="V3517" s="32">
        <f t="shared" ref="V3517:V3580" si="33935">-1/($T$8*$B3517)</f>
        <v>-0.13395083682008355</v>
      </c>
      <c r="X3517" s="29">
        <f t="shared" ref="X3517" si="33936">N3517*S3517+P3517*S3520-O3517*T3517-Q3517*T3520</f>
        <v>0.99111022021168538</v>
      </c>
      <c r="Y3517" s="33">
        <f t="shared" ref="Y3517" si="33937">(N3517*T3517+O3517*S3517+P3517*T3520+Q3517*S3520)</f>
        <v>0</v>
      </c>
      <c r="Z3517" s="31">
        <f t="shared" ref="Z3517" si="33938">N3517*U3517+P3517*U3520-O3517*V3517-Q3517*V3520</f>
        <v>0</v>
      </c>
      <c r="AA3517" s="32">
        <f t="shared" ref="AA3517" si="33939">(N3517*V3517+O3517*U3517+P3517*V3520+Q3517*U3520)</f>
        <v>-0.20171192622348075</v>
      </c>
      <c r="AB3517" s="8"/>
      <c r="AC3517" s="29">
        <v>1</v>
      </c>
      <c r="AD3517" s="33">
        <v>0</v>
      </c>
      <c r="AE3517" s="31">
        <v>0</v>
      </c>
      <c r="AF3517" s="32">
        <v>0</v>
      </c>
      <c r="AH3517" s="29">
        <f t="shared" ref="AH3517" si="33940">X3517*AC3517+Z3517*AC3520-Y3517*AD3517-AA3517*AD3520</f>
        <v>0.97089266566346388</v>
      </c>
      <c r="AI3517" s="33">
        <f t="shared" ref="AI3517" si="33941">(X3517*AD3517+Y3517*AC3517+Z3517*AD3520+AA3517*AC3520)</f>
        <v>0</v>
      </c>
      <c r="AJ3517" s="31">
        <f t="shared" ref="AJ3517" si="33942">X3517*AE3517+Z3517*AE3520-Y3517*AF3517-AA3517*AF3520</f>
        <v>0</v>
      </c>
      <c r="AK3517" s="32">
        <f t="shared" ref="AK3517" si="33943">(X3517*AF3517+Y3517*AE3517+Z3517*AF3520+AA3517*AE3520)</f>
        <v>-0.20171192622348075</v>
      </c>
      <c r="AL3517" s="8"/>
      <c r="AM3517" s="29">
        <v>1</v>
      </c>
      <c r="AN3517" s="30">
        <v>0</v>
      </c>
      <c r="AO3517" s="31">
        <v>0</v>
      </c>
      <c r="AP3517" s="32">
        <f t="shared" ref="AP3517:AP3580" si="33944">-1/($AN$8*$B3517)</f>
        <v>-0.12113284518828439</v>
      </c>
      <c r="AR3517" s="29">
        <f t="shared" ref="AR3517" si="33945">AH3517*AM3517+AJ3517*AM3520-AI3517*AN3517-AK3517*AN3520</f>
        <v>0.97089266566346388</v>
      </c>
      <c r="AS3517" s="33">
        <f t="shared" ref="AS3517" si="33946">(AH3517*AN3517+AI3517*AM3517+AJ3517*AN3520+AK3517*AM3520)</f>
        <v>0</v>
      </c>
      <c r="AT3517" s="31">
        <f t="shared" ref="AT3517" si="33947">AH3517*AO3517+AJ3517*AO3520-AI3517*AP3517-AK3517*AP3520</f>
        <v>0</v>
      </c>
      <c r="AU3517" s="32">
        <f t="shared" ref="AU3517" si="33948">(AH3517*AP3517+AI3517*AO3517+AJ3517*AP3520+AK3517*AO3520)</f>
        <v>-0.31931891718773386</v>
      </c>
      <c r="AV3517" s="8"/>
      <c r="AW3517" s="29">
        <v>1</v>
      </c>
      <c r="AX3517" s="33">
        <v>0</v>
      </c>
      <c r="AY3517" s="31">
        <v>0</v>
      </c>
      <c r="AZ3517" s="32">
        <v>0</v>
      </c>
      <c r="BB3517" s="29">
        <f t="shared" ref="BB3517" si="33949">AR3517*AW3517+AT3517*AW3520-AS3517*AX3517-AU3517*AX3520</f>
        <v>0.94178594923096981</v>
      </c>
      <c r="BC3517" s="33">
        <f t="shared" ref="BC3517" si="33950">(AR3517*AX3517+AS3517*AW3517+AT3517*AX3520+AU3517*AW3520)</f>
        <v>0</v>
      </c>
      <c r="BD3517" s="31">
        <f t="shared" ref="BD3517" si="33951">AR3517*AY3517+AT3517*AY3520-AS3517*AZ3517-AU3517*AZ3520</f>
        <v>0</v>
      </c>
      <c r="BE3517" s="32">
        <f t="shared" ref="BE3517" si="33952">(AR3517*AZ3517+AS3517*AY3517+AT3517*AZ3520+AU3517*AY3520)</f>
        <v>-0.31931891718773386</v>
      </c>
      <c r="BF3517" s="8"/>
      <c r="BG3517" s="29">
        <v>1</v>
      </c>
      <c r="BH3517" s="30">
        <v>0</v>
      </c>
      <c r="BI3517" s="31">
        <v>0</v>
      </c>
      <c r="BJ3517" s="32">
        <f t="shared" ref="BJ3517:BJ3580" si="33953">-1/($BH$8*$B3517)</f>
        <v>-4.2593096234309583E-2</v>
      </c>
      <c r="BL3517" s="29">
        <f t="shared" ref="BL3517" si="33954">BB3517*BG3517+BD3517*BG3520-BC3517*BH3517-BE3517*BH3520</f>
        <v>0.94178594923096981</v>
      </c>
      <c r="BM3517" s="33">
        <f t="shared" ref="BM3517" si="33955">(BB3517*BH3517+BC3517*BG3517+BD3517*BH3520+BE3517*BG3520)</f>
        <v>0</v>
      </c>
      <c r="BN3517" s="31">
        <f t="shared" ref="BN3517" si="33956">BB3517*BI3517+BD3517*BI3520-BC3517*BJ3517-BE3517*BJ3520</f>
        <v>0</v>
      </c>
      <c r="BO3517" s="32">
        <f t="shared" ref="BO3517" si="33957">(BB3517*BJ3517+BC3517*BI3517+BD3517*BJ3520+BE3517*BI3520)</f>
        <v>-0.35943249675544914</v>
      </c>
      <c r="BP3517" s="8"/>
      <c r="BQ3517" s="34">
        <v>1</v>
      </c>
      <c r="BR3517" s="35">
        <v>0</v>
      </c>
      <c r="BS3517" s="11">
        <v>0</v>
      </c>
      <c r="BT3517" s="36">
        <v>0</v>
      </c>
      <c r="BV3517" s="29">
        <f t="shared" ref="BV3517" si="33958">BL3517*BQ3517+BN3517*BQ3520-BM3517*BR3517-BO3517*BR3520</f>
        <v>0.94178594923096981</v>
      </c>
      <c r="BW3517" s="33">
        <f t="shared" ref="BW3517" si="33959">(BL3517*BR3517+BM3517*BQ3517+BN3517*BR3520+BO3517*BQ3520)</f>
        <v>-0.35943249675544914</v>
      </c>
      <c r="BX3517" s="31">
        <f t="shared" ref="BX3517" si="33960">BL3517*BS3517+BN3517*BS3520-BM3517*BT3517-BO3517*BT3520</f>
        <v>0</v>
      </c>
      <c r="BY3517" s="32">
        <f t="shared" ref="BY3517" si="33961">(BL3517*BT3517+BM3517*BS3517+BN3517*BT3520+BO3517*BS3520)</f>
        <v>-0.35943249675544914</v>
      </c>
      <c r="CA3517" s="37">
        <f t="shared" ref="CA3517" si="33962">20*LOG(((1+$BR$8)/$BR$8)/((BV3517+BV3520)^2+(BW3517+BW3520)^2)^0.5)</f>
        <v>-2.1921214432839451E-3</v>
      </c>
      <c r="CC3517" s="134">
        <f t="shared" ref="CC3517" si="33963">((BV3517^2+BW3517^2)^0.5)/((BV3520^2+BW3520^2)^0.5)</f>
        <v>1.0152436254450656</v>
      </c>
      <c r="CM3517" s="129">
        <v>9.5400000000000098</v>
      </c>
    </row>
    <row r="3518" spans="2:91" ht="18.600000000000001" thickBot="1">
      <c r="D3518" s="39"/>
      <c r="G3518" s="40"/>
      <c r="I3518" s="39"/>
      <c r="L3518" s="40"/>
      <c r="N3518" s="39"/>
      <c r="Q3518" s="40"/>
      <c r="S3518" s="39"/>
      <c r="V3518" s="40"/>
      <c r="X3518" s="39"/>
      <c r="AA3518" s="40"/>
      <c r="AC3518" s="39"/>
      <c r="AF3518" s="40"/>
      <c r="AH3518" s="39"/>
      <c r="AK3518" s="40"/>
      <c r="AM3518" s="39"/>
      <c r="AP3518" s="40"/>
      <c r="AR3518" s="39"/>
      <c r="AU3518" s="40"/>
      <c r="AW3518" s="39"/>
      <c r="AZ3518" s="40"/>
      <c r="BB3518" s="39"/>
      <c r="BE3518" s="40"/>
      <c r="BG3518" s="39"/>
      <c r="BJ3518" s="40"/>
      <c r="BL3518" s="39"/>
      <c r="BO3518" s="40"/>
      <c r="BQ3518" s="34"/>
      <c r="BR3518" s="11"/>
      <c r="BS3518" s="11"/>
      <c r="BT3518" s="41"/>
      <c r="BV3518" s="39"/>
      <c r="BY3518" s="40"/>
      <c r="CC3518" s="135"/>
    </row>
    <row r="3519" spans="2:91" ht="18.600000000000001" thickBot="1">
      <c r="D3519" s="258" t="s">
        <v>129</v>
      </c>
      <c r="E3519" s="259"/>
      <c r="F3519" s="260" t="s">
        <v>130</v>
      </c>
      <c r="G3519" s="261"/>
      <c r="H3519" s="229"/>
      <c r="I3519" s="258" t="s">
        <v>131</v>
      </c>
      <c r="J3519" s="259"/>
      <c r="K3519" s="260" t="s">
        <v>132</v>
      </c>
      <c r="L3519" s="261"/>
      <c r="N3519" s="253" t="s">
        <v>133</v>
      </c>
      <c r="O3519" s="254"/>
      <c r="P3519" s="255" t="s">
        <v>134</v>
      </c>
      <c r="Q3519" s="256"/>
      <c r="S3519" s="258" t="s">
        <v>135</v>
      </c>
      <c r="T3519" s="259"/>
      <c r="U3519" s="260" t="s">
        <v>136</v>
      </c>
      <c r="V3519" s="261"/>
      <c r="W3519" s="8"/>
      <c r="X3519" s="253" t="s">
        <v>137</v>
      </c>
      <c r="Y3519" s="254"/>
      <c r="Z3519" s="255" t="s">
        <v>138</v>
      </c>
      <c r="AA3519" s="256"/>
      <c r="AB3519" s="8"/>
      <c r="AC3519" s="258" t="s">
        <v>139</v>
      </c>
      <c r="AD3519" s="259"/>
      <c r="AE3519" s="260" t="s">
        <v>140</v>
      </c>
      <c r="AF3519" s="261"/>
      <c r="AG3519" s="8"/>
      <c r="AH3519" s="253" t="s">
        <v>141</v>
      </c>
      <c r="AI3519" s="254"/>
      <c r="AJ3519" s="255" t="s">
        <v>142</v>
      </c>
      <c r="AK3519" s="256"/>
      <c r="AL3519" s="8"/>
      <c r="AM3519" s="258" t="s">
        <v>143</v>
      </c>
      <c r="AN3519" s="259"/>
      <c r="AO3519" s="260" t="s">
        <v>144</v>
      </c>
      <c r="AP3519" s="261"/>
      <c r="AR3519" s="253" t="s">
        <v>145</v>
      </c>
      <c r="AS3519" s="254"/>
      <c r="AT3519" s="255" t="s">
        <v>146</v>
      </c>
      <c r="AU3519" s="256"/>
      <c r="AV3519" s="4"/>
      <c r="AW3519" s="258" t="s">
        <v>147</v>
      </c>
      <c r="AX3519" s="259"/>
      <c r="AY3519" s="260" t="s">
        <v>148</v>
      </c>
      <c r="AZ3519" s="261"/>
      <c r="BA3519" s="8"/>
      <c r="BB3519" s="253" t="s">
        <v>149</v>
      </c>
      <c r="BC3519" s="254"/>
      <c r="BD3519" s="255" t="s">
        <v>150</v>
      </c>
      <c r="BE3519" s="256"/>
      <c r="BF3519" s="4"/>
      <c r="BG3519" s="258" t="s">
        <v>151</v>
      </c>
      <c r="BH3519" s="259"/>
      <c r="BI3519" s="260" t="s">
        <v>152</v>
      </c>
      <c r="BJ3519" s="261"/>
      <c r="BK3519" s="4"/>
      <c r="BL3519" s="253" t="s">
        <v>153</v>
      </c>
      <c r="BM3519" s="254"/>
      <c r="BN3519" s="255" t="s">
        <v>154</v>
      </c>
      <c r="BO3519" s="256"/>
      <c r="BP3519" s="4"/>
      <c r="BQ3519" s="258" t="s">
        <v>155</v>
      </c>
      <c r="BR3519" s="259"/>
      <c r="BS3519" s="260" t="s">
        <v>156</v>
      </c>
      <c r="BT3519" s="261"/>
      <c r="BU3519" s="8"/>
      <c r="BV3519" s="253" t="s">
        <v>157</v>
      </c>
      <c r="BW3519" s="254"/>
      <c r="BX3519" s="255" t="s">
        <v>158</v>
      </c>
      <c r="BY3519" s="256"/>
      <c r="CA3519" s="46" t="s">
        <v>16</v>
      </c>
      <c r="CC3519" s="136" t="s">
        <v>71</v>
      </c>
    </row>
    <row r="3520" spans="2:91" ht="19.2" thickTop="1" thickBot="1">
      <c r="D3520" s="29">
        <v>0</v>
      </c>
      <c r="E3520" s="33">
        <v>0</v>
      </c>
      <c r="F3520" s="31">
        <v>1</v>
      </c>
      <c r="G3520" s="32">
        <v>0</v>
      </c>
      <c r="I3520" s="29">
        <v>0</v>
      </c>
      <c r="J3520" s="33">
        <f t="shared" ref="J3520" si="33964">IF(0=(1-$J$8*$K$8*$B3517^2),10^14,$B3517*$J$8/(1-$J$8*$K$8*$B3517^2))</f>
        <v>-0.1289272956950871</v>
      </c>
      <c r="K3520" s="31">
        <v>1</v>
      </c>
      <c r="L3520" s="32">
        <v>0</v>
      </c>
      <c r="N3520" s="29">
        <f t="shared" ref="N3520" si="33965">D3520*I3517+F3520*I3520-E3520*J3517-G3520*J3520</f>
        <v>0</v>
      </c>
      <c r="O3520" s="33">
        <f t="shared" ref="O3520" si="33966">(D3520*J3517+E3520*I3517+F3520*J3520+G3520*I3520)</f>
        <v>-0.1289272956950871</v>
      </c>
      <c r="P3520" s="31">
        <f t="shared" ref="P3520" si="33967">D3520*K3517+F3520*K3520-E3520*L3517-G3520*L3520</f>
        <v>1</v>
      </c>
      <c r="Q3520" s="32">
        <f t="shared" ref="Q3520" si="33968">(D3520*L3517+E3520*K3517+F3520*L3520+G3520*K3520)</f>
        <v>0</v>
      </c>
      <c r="S3520" s="29">
        <v>0</v>
      </c>
      <c r="T3520" s="33">
        <v>0</v>
      </c>
      <c r="U3520" s="31">
        <v>1</v>
      </c>
      <c r="V3520" s="32">
        <v>0</v>
      </c>
      <c r="X3520" s="29">
        <f t="shared" ref="X3520" si="33969">N3520*S3517+P3520*S3520-O3520*T3517-Q3520*T3520</f>
        <v>0</v>
      </c>
      <c r="Y3520" s="33">
        <f t="shared" ref="Y3520" si="33970">(N3520*T3517+O3520*S3517+P3520*T3520+Q3520*S3520)</f>
        <v>-0.1289272956950871</v>
      </c>
      <c r="Z3520" s="31">
        <f t="shared" ref="Z3520" si="33971">N3520*U3517+P3520*U3520-O3520*V3517-Q3520*V3520</f>
        <v>0.98273008085269276</v>
      </c>
      <c r="AA3520" s="32">
        <f t="shared" ref="AA3520" si="33972">(N3520*V3517+O3520*U3517+P3520*V3520+Q3520*U3520)</f>
        <v>0</v>
      </c>
      <c r="AB3520" s="8"/>
      <c r="AC3520" s="29">
        <v>0</v>
      </c>
      <c r="AD3520" s="33">
        <f t="shared" ref="AD3520" si="33973">IF(0=(1-$AD$8*$AE$8*$B3517^2),10^14,$B3517*$AD$8/(1-$AD$8*$AE$8*$B3517^2))</f>
        <v>-0.10022984226436908</v>
      </c>
      <c r="AE3520" s="31">
        <v>1</v>
      </c>
      <c r="AF3520" s="32">
        <v>0</v>
      </c>
      <c r="AH3520" s="29">
        <f t="shared" ref="AH3520" si="33974">X3520*AC3517+Z3520*AC3520-Y3520*AD3517-AA3520*AD3520</f>
        <v>0</v>
      </c>
      <c r="AI3520" s="33">
        <f t="shared" ref="AI3520" si="33975">(X3520*AD3517+Y3520*AC3517+Z3520*AD3520+AA3520*AC3520)</f>
        <v>-0.22742617668740317</v>
      </c>
      <c r="AJ3520" s="31">
        <f t="shared" ref="AJ3520" si="33976">X3520*AE3517+Z3520*AE3520-Y3520*AF3517-AA3520*AF3520</f>
        <v>0.98273008085269276</v>
      </c>
      <c r="AK3520" s="32">
        <f t="shared" ref="AK3520" si="33977">(X3520*AF3517+Y3520*AE3517+Z3520*AF3520+AA3520*AE3520)</f>
        <v>0</v>
      </c>
      <c r="AL3520" s="8"/>
      <c r="AM3520" s="29">
        <v>0</v>
      </c>
      <c r="AN3520" s="33">
        <v>0</v>
      </c>
      <c r="AO3520" s="31">
        <v>1</v>
      </c>
      <c r="AP3520" s="32">
        <v>0</v>
      </c>
      <c r="AR3520" s="29">
        <f t="shared" ref="AR3520" si="33978">AH3520*AM3517+AJ3520*AM3520-AI3520*AN3517-AK3520*AN3520</f>
        <v>0</v>
      </c>
      <c r="AS3520" s="33">
        <f t="shared" ref="AS3520" si="33979">(AH3520*AN3517+AI3520*AM3517+AJ3520*AN3520+AK3520*AM3520)</f>
        <v>-0.22742617668740317</v>
      </c>
      <c r="AT3520" s="31">
        <f t="shared" ref="AT3520" si="33980">AH3520*AO3517+AJ3520*AO3520-AI3520*AP3517-AK3520*AP3520</f>
        <v>0.95518130100025411</v>
      </c>
      <c r="AU3520" s="32">
        <f t="shared" ref="AU3520" si="33981">(AH3520*AP3517+AI3520*AO3517+AJ3520*AP3520+AK3520*AO3520)</f>
        <v>0</v>
      </c>
      <c r="AV3520" s="8"/>
      <c r="AW3520" s="29">
        <v>0</v>
      </c>
      <c r="AX3520" s="33">
        <f t="shared" ref="AX3520" si="33982">IF(0=(1-$AX$8*$AY$8*$B3517^2),10^14,$B3517*$AX$8/(1-$AX$8*$AY$8*$B3517^2))</f>
        <v>-9.1152496347034845E-2</v>
      </c>
      <c r="AY3520" s="31">
        <v>1</v>
      </c>
      <c r="AZ3520" s="32">
        <v>0</v>
      </c>
      <c r="BB3520" s="29">
        <f t="shared" ref="BB3520" si="33983">AR3520*AW3517+AT3520*AW3520-AS3520*AX3517-AU3520*AX3520</f>
        <v>0</v>
      </c>
      <c r="BC3520" s="33">
        <f t="shared" ref="BC3520" si="33984">(AR3520*AX3517+AS3520*AW3517+AT3520*AX3520+AU3520*AW3520)</f>
        <v>-0.31449333673758484</v>
      </c>
      <c r="BD3520" s="31">
        <f t="shared" ref="BD3520" si="33985">AR3520*AY3517+AT3520*AY3520-AS3520*AZ3517-AU3520*AZ3520</f>
        <v>0.95518130100025411</v>
      </c>
      <c r="BE3520" s="32">
        <f t="shared" ref="BE3520" si="33986">(AR3520*AZ3517+AS3520*AY3517+AT3520*AZ3520+AU3520*AY3520)</f>
        <v>0</v>
      </c>
      <c r="BF3520" s="8"/>
      <c r="BG3520" s="29">
        <v>0</v>
      </c>
      <c r="BH3520" s="33">
        <v>0</v>
      </c>
      <c r="BI3520" s="31">
        <v>1</v>
      </c>
      <c r="BJ3520" s="32">
        <v>0</v>
      </c>
      <c r="BL3520" s="29">
        <f t="shared" ref="BL3520" si="33987">BB3520*BG3517+BD3520*BG3520-BC3520*BH3517-BE3520*BH3520</f>
        <v>0</v>
      </c>
      <c r="BM3520" s="33">
        <f t="shared" ref="BM3520" si="33988">(BB3520*BH3517+BC3520*BG3517+BD3520*BH3520+BE3520*BG3520)</f>
        <v>-0.31449333673758484</v>
      </c>
      <c r="BN3520" s="31">
        <f t="shared" ref="BN3520" si="33989">BB3520*BI3517+BD3520*BI3520-BC3520*BJ3517-BE3520*BJ3520</f>
        <v>0.94178605604354104</v>
      </c>
      <c r="BO3520" s="32">
        <f t="shared" ref="BO3520" si="33990">(BB3520*BJ3517+BC3520*BI3517+BD3520*BJ3520+BE3520*BI3520)</f>
        <v>0</v>
      </c>
      <c r="BP3520" s="8"/>
      <c r="BQ3520" s="19">
        <f t="shared" ref="BQ3520:BQ3583" si="33991">1/$BR$8</f>
        <v>1</v>
      </c>
      <c r="BR3520" s="47">
        <v>0</v>
      </c>
      <c r="BS3520" s="48">
        <v>1</v>
      </c>
      <c r="BT3520" s="49">
        <v>0</v>
      </c>
      <c r="BV3520" s="29">
        <f t="shared" ref="BV3520" si="33992">BL3520*BQ3517+BN3520*BQ3520-BM3520*BR3517-BO3520*BR3520</f>
        <v>0.94178605604354104</v>
      </c>
      <c r="BW3520" s="33">
        <f t="shared" ref="BW3520" si="33993">(BL3520*BR3517+BM3520*BQ3517+BN3520*BR3520+BO3520*BQ3520)</f>
        <v>-0.31449333673758484</v>
      </c>
      <c r="BX3520" s="31">
        <f t="shared" ref="BX3520" si="33994">BL3520*BS3517+BN3520*BS3520-BM3520*BT3517-BO3520*BT3520</f>
        <v>0.94178605604354104</v>
      </c>
      <c r="BY3520" s="32">
        <f t="shared" ref="BY3520" si="33995">(BL3520*BT3517+BM3520*BS3517+BN3520*BT3520+BO3520*BS3520)</f>
        <v>0</v>
      </c>
      <c r="CA3520" s="50">
        <f t="shared" ref="CA3520" si="33996">(180/PI())*ATAN(-1*(BW3517+BW3520)/(BV3517+BV3520))</f>
        <v>19.68677173067455</v>
      </c>
      <c r="CC3520" s="137">
        <f t="shared" ref="CC3520" si="33997">20*LOG(((1-(10^(CA3517/20)^2)*(1-((1-CC3517)/(1+CC3517))^2))^0.5))</f>
        <v>-32.504067518291613</v>
      </c>
    </row>
    <row r="3521" spans="2:91">
      <c r="CC3521" s="42"/>
    </row>
    <row r="3522" spans="2:91" ht="18.600000000000001" thickBot="1">
      <c r="E3522" s="22" t="s">
        <v>4</v>
      </c>
      <c r="J3522" s="22" t="s">
        <v>5</v>
      </c>
      <c r="O3522" s="22" t="s">
        <v>6</v>
      </c>
      <c r="T3522" s="22" t="s">
        <v>7</v>
      </c>
      <c r="Y3522" s="22" t="s">
        <v>8</v>
      </c>
      <c r="AD3522" s="22" t="s">
        <v>65</v>
      </c>
      <c r="AI3522" s="22" t="s">
        <v>9</v>
      </c>
      <c r="AN3522" s="22" t="s">
        <v>66</v>
      </c>
      <c r="AS3522" s="22" t="s">
        <v>51</v>
      </c>
      <c r="AX3522" s="22" t="s">
        <v>67</v>
      </c>
      <c r="BC3522" s="22" t="s">
        <v>52</v>
      </c>
      <c r="BH3522" s="22" t="s">
        <v>68</v>
      </c>
      <c r="BM3522" s="22" t="s">
        <v>63</v>
      </c>
      <c r="BQ3522" s="23" t="s">
        <v>69</v>
      </c>
      <c r="BR3522" s="23"/>
      <c r="BS3522" s="24"/>
      <c r="BT3522" s="24"/>
      <c r="BU3522" s="24"/>
      <c r="BW3522" s="22" t="s">
        <v>64</v>
      </c>
    </row>
    <row r="3523" spans="2:91" ht="18.600000000000001" thickBot="1">
      <c r="D3523" s="249" t="s">
        <v>103</v>
      </c>
      <c r="E3523" s="250"/>
      <c r="F3523" s="251" t="s">
        <v>104</v>
      </c>
      <c r="G3523" s="252"/>
      <c r="H3523" s="229"/>
      <c r="I3523" s="253" t="s">
        <v>11</v>
      </c>
      <c r="J3523" s="254"/>
      <c r="K3523" s="255" t="s">
        <v>12</v>
      </c>
      <c r="L3523" s="256"/>
      <c r="M3523" s="24"/>
      <c r="N3523" s="253" t="s">
        <v>105</v>
      </c>
      <c r="O3523" s="254"/>
      <c r="P3523" s="255" t="s">
        <v>106</v>
      </c>
      <c r="Q3523" s="256"/>
      <c r="R3523" s="24"/>
      <c r="S3523" s="249" t="s">
        <v>107</v>
      </c>
      <c r="T3523" s="250"/>
      <c r="U3523" s="251" t="s">
        <v>108</v>
      </c>
      <c r="V3523" s="252"/>
      <c r="W3523" s="8"/>
      <c r="X3523" s="253" t="s">
        <v>109</v>
      </c>
      <c r="Y3523" s="254"/>
      <c r="Z3523" s="255" t="s">
        <v>110</v>
      </c>
      <c r="AA3523" s="256"/>
      <c r="AB3523" s="8"/>
      <c r="AC3523" s="253" t="s">
        <v>111</v>
      </c>
      <c r="AD3523" s="254"/>
      <c r="AE3523" s="255" t="s">
        <v>14</v>
      </c>
      <c r="AF3523" s="256"/>
      <c r="AG3523" s="8"/>
      <c r="AH3523" s="253" t="s">
        <v>112</v>
      </c>
      <c r="AI3523" s="254"/>
      <c r="AJ3523" s="255" t="s">
        <v>113</v>
      </c>
      <c r="AK3523" s="256"/>
      <c r="AL3523" s="8"/>
      <c r="AM3523" s="249" t="s">
        <v>114</v>
      </c>
      <c r="AN3523" s="250"/>
      <c r="AO3523" s="251" t="s">
        <v>115</v>
      </c>
      <c r="AP3523" s="252"/>
      <c r="AQ3523" s="24"/>
      <c r="AR3523" s="253" t="s">
        <v>116</v>
      </c>
      <c r="AS3523" s="254"/>
      <c r="AT3523" s="255" t="s">
        <v>13</v>
      </c>
      <c r="AU3523" s="256"/>
      <c r="AV3523" s="4"/>
      <c r="AW3523" s="253" t="s">
        <v>117</v>
      </c>
      <c r="AX3523" s="254"/>
      <c r="AY3523" s="255" t="s">
        <v>118</v>
      </c>
      <c r="AZ3523" s="256"/>
      <c r="BA3523" s="8"/>
      <c r="BB3523" s="253" t="s">
        <v>119</v>
      </c>
      <c r="BC3523" s="254"/>
      <c r="BD3523" s="255" t="s">
        <v>120</v>
      </c>
      <c r="BE3523" s="256"/>
      <c r="BF3523" s="4"/>
      <c r="BG3523" s="249" t="s">
        <v>121</v>
      </c>
      <c r="BH3523" s="250"/>
      <c r="BI3523" s="251" t="s">
        <v>122</v>
      </c>
      <c r="BJ3523" s="252"/>
      <c r="BK3523" s="4"/>
      <c r="BL3523" s="253" t="s">
        <v>123</v>
      </c>
      <c r="BM3523" s="254"/>
      <c r="BN3523" s="255" t="s">
        <v>124</v>
      </c>
      <c r="BO3523" s="256"/>
      <c r="BP3523" s="4"/>
      <c r="BQ3523" s="253" t="s">
        <v>125</v>
      </c>
      <c r="BR3523" s="254"/>
      <c r="BS3523" s="255" t="s">
        <v>126</v>
      </c>
      <c r="BT3523" s="256"/>
      <c r="BU3523" s="8"/>
      <c r="BV3523" s="253" t="s">
        <v>127</v>
      </c>
      <c r="BW3523" s="254"/>
      <c r="BX3523" s="255" t="s">
        <v>128</v>
      </c>
      <c r="BY3523" s="256"/>
      <c r="CA3523" s="27" t="s">
        <v>15</v>
      </c>
      <c r="CC3523" s="133" t="s">
        <v>70</v>
      </c>
    </row>
    <row r="3524" spans="2:91" ht="19.2" thickTop="1" thickBot="1">
      <c r="B3524" s="129">
        <v>9.5800000000000107</v>
      </c>
      <c r="D3524" s="29">
        <v>1</v>
      </c>
      <c r="E3524" s="30">
        <v>0</v>
      </c>
      <c r="F3524" s="31">
        <v>0</v>
      </c>
      <c r="G3524" s="32">
        <f t="shared" ref="G3524:G3587" si="33998">-1/($E$8*$B3524)</f>
        <v>-6.8807933194154416E-2</v>
      </c>
      <c r="I3524" s="29">
        <v>1</v>
      </c>
      <c r="J3524" s="33">
        <v>0</v>
      </c>
      <c r="K3524" s="31">
        <v>0</v>
      </c>
      <c r="L3524" s="32">
        <v>0</v>
      </c>
      <c r="N3524" s="29">
        <f t="shared" ref="N3524" si="33999">D3524*I3524+F3524*I3527-E3524*J3524-G3524*J3527</f>
        <v>0.99114736181054885</v>
      </c>
      <c r="O3524" s="33">
        <f t="shared" ref="O3524" si="34000">(D3524*J3524+E3524*I3524+F3524*J3527+G3524*I3527)</f>
        <v>0</v>
      </c>
      <c r="P3524" s="31">
        <f t="shared" ref="P3524" si="34001">D3524*K3524+F3524*K3527-E3524*L3524-G3524*L3527</f>
        <v>0</v>
      </c>
      <c r="Q3524" s="32">
        <f t="shared" ref="Q3524" si="34002">(D3524*L3524+E3524*K3524+F3524*L3527+G3524*K3527)</f>
        <v>-6.8807933194154416E-2</v>
      </c>
      <c r="S3524" s="29">
        <v>1</v>
      </c>
      <c r="T3524" s="30">
        <v>0</v>
      </c>
      <c r="U3524" s="31">
        <v>0</v>
      </c>
      <c r="V3524" s="32">
        <f t="shared" ref="V3524:V3587" si="34003">-1/($T$8*$B3524)</f>
        <v>-0.13367118997912303</v>
      </c>
      <c r="X3524" s="29">
        <f t="shared" ref="X3524" si="34004">N3524*S3524+P3524*S3527-O3524*T3524-Q3524*T3527</f>
        <v>0.99114736181054885</v>
      </c>
      <c r="Y3524" s="33">
        <f t="shared" ref="Y3524" si="34005">(N3524*T3524+O3524*S3524+P3524*T3527+Q3524*S3527)</f>
        <v>0</v>
      </c>
      <c r="Z3524" s="31">
        <f t="shared" ref="Z3524" si="34006">N3524*U3524+P3524*U3527-O3524*V3524-Q3524*V3527</f>
        <v>0</v>
      </c>
      <c r="AA3524" s="32">
        <f t="shared" ref="AA3524" si="34007">(N3524*V3524+O3524*U3524+P3524*V3527+Q3524*U3527)</f>
        <v>-0.20129578049203889</v>
      </c>
      <c r="AB3524" s="8"/>
      <c r="AC3524" s="29">
        <v>1</v>
      </c>
      <c r="AD3524" s="33">
        <v>0</v>
      </c>
      <c r="AE3524" s="31">
        <v>0</v>
      </c>
      <c r="AF3524" s="32">
        <v>0</v>
      </c>
      <c r="AH3524" s="29">
        <f t="shared" ref="AH3524" si="34008">X3524*AC3524+Z3524*AC3527-Y3524*AD3524-AA3524*AD3527</f>
        <v>0.97101416360291704</v>
      </c>
      <c r="AI3524" s="33">
        <f t="shared" ref="AI3524" si="34009">(X3524*AD3524+Y3524*AC3524+Z3524*AD3527+AA3524*AC3527)</f>
        <v>0</v>
      </c>
      <c r="AJ3524" s="31">
        <f t="shared" ref="AJ3524" si="34010">X3524*AE3524+Z3524*AE3527-Y3524*AF3524-AA3524*AF3527</f>
        <v>0</v>
      </c>
      <c r="AK3524" s="32">
        <f t="shared" ref="AK3524" si="34011">(X3524*AF3524+Y3524*AE3524+Z3524*AF3527+AA3524*AE3527)</f>
        <v>-0.20129578049203889</v>
      </c>
      <c r="AL3524" s="8"/>
      <c r="AM3524" s="29">
        <v>1</v>
      </c>
      <c r="AN3524" s="30">
        <v>0</v>
      </c>
      <c r="AO3524" s="31">
        <v>0</v>
      </c>
      <c r="AP3524" s="32">
        <f t="shared" ref="AP3524:AP3587" si="34012">-1/($AN$8*$B3524)</f>
        <v>-0.12087995824634643</v>
      </c>
      <c r="AR3524" s="29">
        <f t="shared" ref="AR3524" si="34013">AH3524*AM3524+AJ3524*AM3527-AI3524*AN3524-AK3524*AN3527</f>
        <v>0.97101416360291704</v>
      </c>
      <c r="AS3524" s="33">
        <f t="shared" ref="AS3524" si="34014">(AH3524*AN3524+AI3524*AM3524+AJ3524*AN3527+AK3524*AM3527)</f>
        <v>0</v>
      </c>
      <c r="AT3524" s="31">
        <f t="shared" ref="AT3524" si="34015">AH3524*AO3524+AJ3524*AO3527-AI3524*AP3524-AK3524*AP3527</f>
        <v>0</v>
      </c>
      <c r="AU3524" s="32">
        <f t="shared" ref="AU3524" si="34016">(AH3524*AP3524+AI3524*AO3524+AJ3524*AP3527+AK3524*AO3527)</f>
        <v>-0.31867193204497046</v>
      </c>
      <c r="AV3524" s="8"/>
      <c r="AW3524" s="29">
        <v>1</v>
      </c>
      <c r="AX3524" s="33">
        <v>0</v>
      </c>
      <c r="AY3524" s="31">
        <v>0</v>
      </c>
      <c r="AZ3524" s="32">
        <v>0</v>
      </c>
      <c r="BB3524" s="29">
        <f t="shared" ref="BB3524" si="34017">AR3524*AW3524+AT3524*AW3527-AS3524*AX3524-AU3524*AX3527</f>
        <v>0.94202761838077564</v>
      </c>
      <c r="BC3524" s="33">
        <f t="shared" ref="BC3524" si="34018">(AR3524*AX3524+AS3524*AW3524+AT3524*AX3527+AU3524*AW3527)</f>
        <v>0</v>
      </c>
      <c r="BD3524" s="31">
        <f t="shared" ref="BD3524" si="34019">AR3524*AY3524+AT3524*AY3527-AS3524*AZ3524-AU3524*AZ3527</f>
        <v>0</v>
      </c>
      <c r="BE3524" s="32">
        <f t="shared" ref="BE3524" si="34020">(AR3524*AZ3524+AS3524*AY3524+AT3524*AZ3527+AU3524*AY3527)</f>
        <v>-0.31867193204497046</v>
      </c>
      <c r="BF3524" s="8"/>
      <c r="BG3524" s="29">
        <v>1</v>
      </c>
      <c r="BH3524" s="30">
        <v>0</v>
      </c>
      <c r="BI3524" s="31">
        <v>0</v>
      </c>
      <c r="BJ3524" s="32">
        <f t="shared" ref="BJ3524:BJ3587" si="34021">-1/($BH$8*$B3524)</f>
        <v>-4.2504175365344413E-2</v>
      </c>
      <c r="BL3524" s="29">
        <f t="shared" ref="BL3524" si="34022">BB3524*BG3524+BD3524*BG3527-BC3524*BH3524-BE3524*BH3527</f>
        <v>0.94202761838077564</v>
      </c>
      <c r="BM3524" s="33">
        <f t="shared" ref="BM3524" si="34023">(BB3524*BH3524+BC3524*BG3524+BD3524*BH3527+BE3524*BG3527)</f>
        <v>0</v>
      </c>
      <c r="BN3524" s="31">
        <f t="shared" ref="BN3524" si="34024">BB3524*BI3524+BD3524*BI3527-BC3524*BJ3524-BE3524*BJ3527</f>
        <v>0</v>
      </c>
      <c r="BO3524" s="32">
        <f t="shared" ref="BO3524" si="34025">(BB3524*BJ3524+BC3524*BI3524+BD3524*BJ3527+BE3524*BI3527)</f>
        <v>-0.35871203913562472</v>
      </c>
      <c r="BP3524" s="8"/>
      <c r="BQ3524" s="34">
        <v>1</v>
      </c>
      <c r="BR3524" s="35">
        <v>0</v>
      </c>
      <c r="BS3524" s="11">
        <v>0</v>
      </c>
      <c r="BT3524" s="36">
        <v>0</v>
      </c>
      <c r="BV3524" s="29">
        <f t="shared" ref="BV3524" si="34026">BL3524*BQ3524+BN3524*BQ3527-BM3524*BR3524-BO3524*BR3527</f>
        <v>0.94202761838077564</v>
      </c>
      <c r="BW3524" s="33">
        <f t="shared" ref="BW3524" si="34027">(BL3524*BR3524+BM3524*BQ3524+BN3524*BR3527+BO3524*BQ3527)</f>
        <v>-0.35871203913562472</v>
      </c>
      <c r="BX3524" s="31">
        <f t="shared" ref="BX3524" si="34028">BL3524*BS3524+BN3524*BS3527-BM3524*BT3524-BO3524*BT3527</f>
        <v>0</v>
      </c>
      <c r="BY3524" s="32">
        <f t="shared" ref="BY3524" si="34029">(BL3524*BT3524+BM3524*BS3524+BN3524*BT3527+BO3524*BS3527)</f>
        <v>-0.35871203913562472</v>
      </c>
      <c r="CA3524" s="37">
        <f t="shared" ref="CA3524" si="34030">20*LOG(((1+$BR$8)/$BR$8)/((BV3524+BV3527)^2+(BW3524+BW3527)^2)^0.5)</f>
        <v>-2.1840379626670396E-3</v>
      </c>
      <c r="CC3524" s="134">
        <f t="shared" ref="CC3524" si="34031">((BV3524^2+BW3524^2)^0.5)/((BV3527^2+BW3527^2)^0.5)</f>
        <v>1.0151844314341283</v>
      </c>
      <c r="CM3524" s="129">
        <v>9.5600000000000094</v>
      </c>
    </row>
    <row r="3525" spans="2:91" ht="18.600000000000001" thickBot="1">
      <c r="D3525" s="39"/>
      <c r="G3525" s="40"/>
      <c r="I3525" s="39"/>
      <c r="L3525" s="40"/>
      <c r="N3525" s="39"/>
      <c r="Q3525" s="40"/>
      <c r="S3525" s="39"/>
      <c r="V3525" s="40"/>
      <c r="X3525" s="39"/>
      <c r="AA3525" s="40"/>
      <c r="AC3525" s="39"/>
      <c r="AF3525" s="40"/>
      <c r="AH3525" s="39"/>
      <c r="AK3525" s="40"/>
      <c r="AM3525" s="39"/>
      <c r="AP3525" s="40"/>
      <c r="AR3525" s="39"/>
      <c r="AU3525" s="40"/>
      <c r="AW3525" s="39"/>
      <c r="AZ3525" s="40"/>
      <c r="BB3525" s="39"/>
      <c r="BE3525" s="40"/>
      <c r="BG3525" s="39"/>
      <c r="BJ3525" s="40"/>
      <c r="BL3525" s="39"/>
      <c r="BO3525" s="40"/>
      <c r="BQ3525" s="34"/>
      <c r="BR3525" s="11"/>
      <c r="BS3525" s="11"/>
      <c r="BT3525" s="41"/>
      <c r="BV3525" s="39"/>
      <c r="BY3525" s="40"/>
      <c r="CC3525" s="135"/>
    </row>
    <row r="3526" spans="2:91" ht="18.600000000000001" thickBot="1">
      <c r="D3526" s="258" t="s">
        <v>129</v>
      </c>
      <c r="E3526" s="259"/>
      <c r="F3526" s="260" t="s">
        <v>130</v>
      </c>
      <c r="G3526" s="261"/>
      <c r="H3526" s="229"/>
      <c r="I3526" s="258" t="s">
        <v>131</v>
      </c>
      <c r="J3526" s="259"/>
      <c r="K3526" s="260" t="s">
        <v>132</v>
      </c>
      <c r="L3526" s="261"/>
      <c r="N3526" s="253" t="s">
        <v>133</v>
      </c>
      <c r="O3526" s="254"/>
      <c r="P3526" s="255" t="s">
        <v>134</v>
      </c>
      <c r="Q3526" s="256"/>
      <c r="S3526" s="258" t="s">
        <v>135</v>
      </c>
      <c r="T3526" s="259"/>
      <c r="U3526" s="260" t="s">
        <v>136</v>
      </c>
      <c r="V3526" s="261"/>
      <c r="W3526" s="8"/>
      <c r="X3526" s="253" t="s">
        <v>137</v>
      </c>
      <c r="Y3526" s="254"/>
      <c r="Z3526" s="255" t="s">
        <v>138</v>
      </c>
      <c r="AA3526" s="256"/>
      <c r="AB3526" s="8"/>
      <c r="AC3526" s="258" t="s">
        <v>139</v>
      </c>
      <c r="AD3526" s="259"/>
      <c r="AE3526" s="260" t="s">
        <v>140</v>
      </c>
      <c r="AF3526" s="261"/>
      <c r="AG3526" s="8"/>
      <c r="AH3526" s="253" t="s">
        <v>141</v>
      </c>
      <c r="AI3526" s="254"/>
      <c r="AJ3526" s="255" t="s">
        <v>142</v>
      </c>
      <c r="AK3526" s="256"/>
      <c r="AL3526" s="8"/>
      <c r="AM3526" s="258" t="s">
        <v>143</v>
      </c>
      <c r="AN3526" s="259"/>
      <c r="AO3526" s="260" t="s">
        <v>144</v>
      </c>
      <c r="AP3526" s="261"/>
      <c r="AR3526" s="253" t="s">
        <v>145</v>
      </c>
      <c r="AS3526" s="254"/>
      <c r="AT3526" s="255" t="s">
        <v>146</v>
      </c>
      <c r="AU3526" s="256"/>
      <c r="AV3526" s="4"/>
      <c r="AW3526" s="258" t="s">
        <v>147</v>
      </c>
      <c r="AX3526" s="259"/>
      <c r="AY3526" s="260" t="s">
        <v>148</v>
      </c>
      <c r="AZ3526" s="261"/>
      <c r="BA3526" s="8"/>
      <c r="BB3526" s="253" t="s">
        <v>149</v>
      </c>
      <c r="BC3526" s="254"/>
      <c r="BD3526" s="255" t="s">
        <v>150</v>
      </c>
      <c r="BE3526" s="256"/>
      <c r="BF3526" s="4"/>
      <c r="BG3526" s="258" t="s">
        <v>151</v>
      </c>
      <c r="BH3526" s="259"/>
      <c r="BI3526" s="260" t="s">
        <v>152</v>
      </c>
      <c r="BJ3526" s="261"/>
      <c r="BK3526" s="4"/>
      <c r="BL3526" s="253" t="s">
        <v>153</v>
      </c>
      <c r="BM3526" s="254"/>
      <c r="BN3526" s="255" t="s">
        <v>154</v>
      </c>
      <c r="BO3526" s="256"/>
      <c r="BP3526" s="4"/>
      <c r="BQ3526" s="258" t="s">
        <v>155</v>
      </c>
      <c r="BR3526" s="259"/>
      <c r="BS3526" s="260" t="s">
        <v>156</v>
      </c>
      <c r="BT3526" s="261"/>
      <c r="BU3526" s="8"/>
      <c r="BV3526" s="253" t="s">
        <v>157</v>
      </c>
      <c r="BW3526" s="254"/>
      <c r="BX3526" s="255" t="s">
        <v>158</v>
      </c>
      <c r="BY3526" s="256"/>
      <c r="CA3526" s="46" t="s">
        <v>16</v>
      </c>
      <c r="CC3526" s="136" t="s">
        <v>71</v>
      </c>
    </row>
    <row r="3527" spans="2:91" ht="19.2" thickTop="1" thickBot="1">
      <c r="D3527" s="29">
        <v>0</v>
      </c>
      <c r="E3527" s="33">
        <v>0</v>
      </c>
      <c r="F3527" s="31">
        <v>1</v>
      </c>
      <c r="G3527" s="32">
        <v>0</v>
      </c>
      <c r="I3527" s="29">
        <v>0</v>
      </c>
      <c r="J3527" s="33">
        <f t="shared" ref="J3527" si="34032">IF(0=(1-$J$8*$K$8*$B3524^2),10^14,$B3524*$J$8/(1-$J$8*$K$8*$B3524^2))</f>
        <v>-0.1286572314920697</v>
      </c>
      <c r="K3527" s="31">
        <v>1</v>
      </c>
      <c r="L3527" s="32">
        <v>0</v>
      </c>
      <c r="N3527" s="29">
        <f t="shared" ref="N3527" si="34033">D3527*I3524+F3527*I3527-E3527*J3524-G3527*J3527</f>
        <v>0</v>
      </c>
      <c r="O3527" s="33">
        <f t="shared" ref="O3527" si="34034">(D3527*J3524+E3527*I3524+F3527*J3527+G3527*I3527)</f>
        <v>-0.1286572314920697</v>
      </c>
      <c r="P3527" s="31">
        <f t="shared" ref="P3527" si="34035">D3527*K3524+F3527*K3527-E3527*L3524-G3527*L3527</f>
        <v>1</v>
      </c>
      <c r="Q3527" s="32">
        <f t="shared" ref="Q3527" si="34036">(D3527*L3524+E3527*K3524+F3527*L3527+G3527*K3527)</f>
        <v>0</v>
      </c>
      <c r="S3527" s="29">
        <v>0</v>
      </c>
      <c r="T3527" s="33">
        <v>0</v>
      </c>
      <c r="U3527" s="31">
        <v>1</v>
      </c>
      <c r="V3527" s="32">
        <v>0</v>
      </c>
      <c r="X3527" s="29">
        <f t="shared" ref="X3527" si="34037">N3527*S3524+P3527*S3527-O3527*T3524-Q3527*T3527</f>
        <v>0</v>
      </c>
      <c r="Y3527" s="33">
        <f t="shared" ref="Y3527" si="34038">(N3527*T3524+O3527*S3524+P3527*T3527+Q3527*S3527)</f>
        <v>-0.1286572314920697</v>
      </c>
      <c r="Z3527" s="31">
        <f t="shared" ref="Z3527" si="34039">N3527*U3524+P3527*U3527-O3527*V3524-Q3527*V3527</f>
        <v>0.98280223476703554</v>
      </c>
      <c r="AA3527" s="32">
        <f t="shared" ref="AA3527" si="34040">(N3527*V3524+O3527*U3524+P3527*V3527+Q3527*U3527)</f>
        <v>0</v>
      </c>
      <c r="AB3527" s="8"/>
      <c r="AC3527" s="29">
        <v>0</v>
      </c>
      <c r="AD3527" s="33">
        <f t="shared" ref="AD3527" si="34041">IF(0=(1-$AD$8*$AE$8*$B3524^2),10^14,$B3524*$AD$8/(1-$AD$8*$AE$8*$B3524^2))</f>
        <v>-0.10001798427378415</v>
      </c>
      <c r="AE3527" s="31">
        <v>1</v>
      </c>
      <c r="AF3527" s="32">
        <v>0</v>
      </c>
      <c r="AH3527" s="29">
        <f t="shared" ref="AH3527" si="34042">X3527*AC3524+Z3527*AC3527-Y3527*AD3524-AA3527*AD3527</f>
        <v>0</v>
      </c>
      <c r="AI3527" s="33">
        <f t="shared" ref="AI3527" si="34043">(X3527*AD3524+Y3527*AC3524+Z3527*AD3527+AA3527*AC3527)</f>
        <v>-0.22695512995323897</v>
      </c>
      <c r="AJ3527" s="31">
        <f t="shared" ref="AJ3527" si="34044">X3527*AE3524+Z3527*AE3527-Y3527*AF3524-AA3527*AF3527</f>
        <v>0.98280223476703554</v>
      </c>
      <c r="AK3527" s="32">
        <f t="shared" ref="AK3527" si="34045">(X3527*AF3524+Y3527*AE3524+Z3527*AF3527+AA3527*AE3527)</f>
        <v>0</v>
      </c>
      <c r="AL3527" s="8"/>
      <c r="AM3527" s="29">
        <v>0</v>
      </c>
      <c r="AN3527" s="33">
        <v>0</v>
      </c>
      <c r="AO3527" s="31">
        <v>1</v>
      </c>
      <c r="AP3527" s="32">
        <v>0</v>
      </c>
      <c r="AR3527" s="29">
        <f t="shared" ref="AR3527" si="34046">AH3527*AM3524+AJ3527*AM3527-AI3527*AN3524-AK3527*AN3527</f>
        <v>0</v>
      </c>
      <c r="AS3527" s="33">
        <f t="shared" ref="AS3527" si="34047">(AH3527*AN3524+AI3527*AM3524+AJ3527*AN3527+AK3527*AM3527)</f>
        <v>-0.22695512995323897</v>
      </c>
      <c r="AT3527" s="31">
        <f t="shared" ref="AT3527" si="34048">AH3527*AO3524+AJ3527*AO3527-AI3527*AP3524-AK3527*AP3527</f>
        <v>0.9553679081344939</v>
      </c>
      <c r="AU3527" s="32">
        <f t="shared" ref="AU3527" si="34049">(AH3527*AP3524+AI3527*AO3524+AJ3527*AP3527+AK3527*AO3527)</f>
        <v>0</v>
      </c>
      <c r="AV3527" s="8"/>
      <c r="AW3527" s="29">
        <v>0</v>
      </c>
      <c r="AX3527" s="33">
        <f t="shared" ref="AX3527" si="34050">IF(0=(1-$AX$8*$AY$8*$B3524^2),10^14,$B3524*$AX$8/(1-$AX$8*$AY$8*$B3524^2))</f>
        <v>-9.0960459040524647E-2</v>
      </c>
      <c r="AY3527" s="31">
        <v>1</v>
      </c>
      <c r="AZ3527" s="32">
        <v>0</v>
      </c>
      <c r="BB3527" s="29">
        <f t="shared" ref="BB3527" si="34051">AR3527*AW3524+AT3527*AW3527-AS3527*AX3524-AU3527*AX3527</f>
        <v>0</v>
      </c>
      <c r="BC3527" s="33">
        <f t="shared" ref="BC3527" si="34052">(AR3527*AX3524+AS3527*AW3524+AT3527*AX3527+AU3527*AW3527)</f>
        <v>-0.31385583342973833</v>
      </c>
      <c r="BD3527" s="31">
        <f t="shared" ref="BD3527" si="34053">AR3527*AY3524+AT3527*AY3527-AS3527*AZ3524-AU3527*AZ3527</f>
        <v>0.9553679081344939</v>
      </c>
      <c r="BE3527" s="32">
        <f t="shared" ref="BE3527" si="34054">(AR3527*AZ3524+AS3527*AY3524+AT3527*AZ3527+AU3527*AY3527)</f>
        <v>0</v>
      </c>
      <c r="BF3527" s="8"/>
      <c r="BG3527" s="29">
        <v>0</v>
      </c>
      <c r="BH3527" s="33">
        <v>0</v>
      </c>
      <c r="BI3527" s="31">
        <v>1</v>
      </c>
      <c r="BJ3527" s="32">
        <v>0</v>
      </c>
      <c r="BL3527" s="29">
        <f t="shared" ref="BL3527" si="34055">BB3527*BG3524+BD3527*BG3527-BC3527*BH3524-BE3527*BH3527</f>
        <v>0</v>
      </c>
      <c r="BM3527" s="33">
        <f t="shared" ref="BM3527" si="34056">(BB3527*BH3524+BC3527*BG3524+BD3527*BH3527+BE3527*BG3527)</f>
        <v>-0.31385583342973833</v>
      </c>
      <c r="BN3527" s="31">
        <f t="shared" ref="BN3527" si="34057">BB3527*BI3524+BD3527*BI3527-BC3527*BJ3524-BE3527*BJ3527</f>
        <v>0.94202772475095997</v>
      </c>
      <c r="BO3527" s="32">
        <f t="shared" ref="BO3527" si="34058">(BB3527*BJ3524+BC3527*BI3524+BD3527*BJ3527+BE3527*BI3527)</f>
        <v>0</v>
      </c>
      <c r="BP3527" s="8"/>
      <c r="BQ3527" s="19">
        <f t="shared" ref="BQ3527:BQ3590" si="34059">1/$BR$8</f>
        <v>1</v>
      </c>
      <c r="BR3527" s="47">
        <v>0</v>
      </c>
      <c r="BS3527" s="48">
        <v>1</v>
      </c>
      <c r="BT3527" s="49">
        <v>0</v>
      </c>
      <c r="BV3527" s="29">
        <f t="shared" ref="BV3527" si="34060">BL3527*BQ3524+BN3527*BQ3527-BM3527*BR3524-BO3527*BR3527</f>
        <v>0.94202772475095997</v>
      </c>
      <c r="BW3527" s="33">
        <f t="shared" ref="BW3527" si="34061">(BL3527*BR3524+BM3527*BQ3524+BN3527*BR3527+BO3527*BQ3527)</f>
        <v>-0.31385583342973833</v>
      </c>
      <c r="BX3527" s="31">
        <f t="shared" ref="BX3527" si="34062">BL3527*BS3524+BN3527*BS3527-BM3527*BT3524-BO3527*BT3527</f>
        <v>0.94202772475095997</v>
      </c>
      <c r="BY3527" s="32">
        <f t="shared" ref="BY3527" si="34063">(BL3527*BT3524+BM3527*BS3524+BN3527*BT3527+BO3527*BS3527)</f>
        <v>0</v>
      </c>
      <c r="CA3527" s="50">
        <f t="shared" ref="CA3527" si="34064">(180/PI())*ATAN(-1*(BW3524+BW3527)/(BV3524+BV3527))</f>
        <v>19.645488705340448</v>
      </c>
      <c r="CC3527" s="137">
        <f t="shared" ref="CC3527" si="34065">20*LOG(((1-(10^(CA3524/20)^2)*(1-((1-CC3524)/(1+CC3524))^2))^0.5))</f>
        <v>-32.521884982282202</v>
      </c>
    </row>
    <row r="3528" spans="2:91">
      <c r="CC3528" s="42"/>
    </row>
    <row r="3529" spans="2:91" ht="18.600000000000001" thickBot="1">
      <c r="E3529" s="22" t="s">
        <v>4</v>
      </c>
      <c r="J3529" s="22" t="s">
        <v>5</v>
      </c>
      <c r="O3529" s="22" t="s">
        <v>6</v>
      </c>
      <c r="T3529" s="22" t="s">
        <v>7</v>
      </c>
      <c r="Y3529" s="22" t="s">
        <v>8</v>
      </c>
      <c r="AD3529" s="22" t="s">
        <v>65</v>
      </c>
      <c r="AI3529" s="22" t="s">
        <v>9</v>
      </c>
      <c r="AN3529" s="22" t="s">
        <v>66</v>
      </c>
      <c r="AS3529" s="22" t="s">
        <v>51</v>
      </c>
      <c r="AX3529" s="22" t="s">
        <v>67</v>
      </c>
      <c r="BC3529" s="22" t="s">
        <v>52</v>
      </c>
      <c r="BH3529" s="22" t="s">
        <v>68</v>
      </c>
      <c r="BM3529" s="22" t="s">
        <v>63</v>
      </c>
      <c r="BQ3529" s="23" t="s">
        <v>69</v>
      </c>
      <c r="BR3529" s="23"/>
      <c r="BS3529" s="24"/>
      <c r="BT3529" s="24"/>
      <c r="BU3529" s="24"/>
      <c r="BW3529" s="22" t="s">
        <v>64</v>
      </c>
    </row>
    <row r="3530" spans="2:91" ht="18.600000000000001" thickBot="1">
      <c r="D3530" s="249" t="s">
        <v>103</v>
      </c>
      <c r="E3530" s="250"/>
      <c r="F3530" s="251" t="s">
        <v>104</v>
      </c>
      <c r="G3530" s="252"/>
      <c r="H3530" s="229"/>
      <c r="I3530" s="253" t="s">
        <v>11</v>
      </c>
      <c r="J3530" s="254"/>
      <c r="K3530" s="255" t="s">
        <v>12</v>
      </c>
      <c r="L3530" s="256"/>
      <c r="M3530" s="24"/>
      <c r="N3530" s="253" t="s">
        <v>105</v>
      </c>
      <c r="O3530" s="254"/>
      <c r="P3530" s="255" t="s">
        <v>106</v>
      </c>
      <c r="Q3530" s="256"/>
      <c r="R3530" s="24"/>
      <c r="S3530" s="249" t="s">
        <v>107</v>
      </c>
      <c r="T3530" s="250"/>
      <c r="U3530" s="251" t="s">
        <v>108</v>
      </c>
      <c r="V3530" s="252"/>
      <c r="W3530" s="8"/>
      <c r="X3530" s="253" t="s">
        <v>109</v>
      </c>
      <c r="Y3530" s="254"/>
      <c r="Z3530" s="255" t="s">
        <v>110</v>
      </c>
      <c r="AA3530" s="256"/>
      <c r="AB3530" s="8"/>
      <c r="AC3530" s="253" t="s">
        <v>111</v>
      </c>
      <c r="AD3530" s="254"/>
      <c r="AE3530" s="255" t="s">
        <v>14</v>
      </c>
      <c r="AF3530" s="256"/>
      <c r="AG3530" s="8"/>
      <c r="AH3530" s="253" t="s">
        <v>112</v>
      </c>
      <c r="AI3530" s="254"/>
      <c r="AJ3530" s="255" t="s">
        <v>113</v>
      </c>
      <c r="AK3530" s="256"/>
      <c r="AL3530" s="8"/>
      <c r="AM3530" s="249" t="s">
        <v>114</v>
      </c>
      <c r="AN3530" s="250"/>
      <c r="AO3530" s="251" t="s">
        <v>115</v>
      </c>
      <c r="AP3530" s="252"/>
      <c r="AQ3530" s="24"/>
      <c r="AR3530" s="253" t="s">
        <v>116</v>
      </c>
      <c r="AS3530" s="254"/>
      <c r="AT3530" s="255" t="s">
        <v>13</v>
      </c>
      <c r="AU3530" s="256"/>
      <c r="AV3530" s="4"/>
      <c r="AW3530" s="253" t="s">
        <v>117</v>
      </c>
      <c r="AX3530" s="254"/>
      <c r="AY3530" s="255" t="s">
        <v>118</v>
      </c>
      <c r="AZ3530" s="256"/>
      <c r="BA3530" s="8"/>
      <c r="BB3530" s="253" t="s">
        <v>119</v>
      </c>
      <c r="BC3530" s="254"/>
      <c r="BD3530" s="255" t="s">
        <v>120</v>
      </c>
      <c r="BE3530" s="256"/>
      <c r="BF3530" s="4"/>
      <c r="BG3530" s="249" t="s">
        <v>121</v>
      </c>
      <c r="BH3530" s="250"/>
      <c r="BI3530" s="251" t="s">
        <v>122</v>
      </c>
      <c r="BJ3530" s="252"/>
      <c r="BK3530" s="4"/>
      <c r="BL3530" s="253" t="s">
        <v>123</v>
      </c>
      <c r="BM3530" s="254"/>
      <c r="BN3530" s="255" t="s">
        <v>124</v>
      </c>
      <c r="BO3530" s="256"/>
      <c r="BP3530" s="4"/>
      <c r="BQ3530" s="253" t="s">
        <v>125</v>
      </c>
      <c r="BR3530" s="254"/>
      <c r="BS3530" s="255" t="s">
        <v>126</v>
      </c>
      <c r="BT3530" s="256"/>
      <c r="BU3530" s="8"/>
      <c r="BV3530" s="253" t="s">
        <v>127</v>
      </c>
      <c r="BW3530" s="254"/>
      <c r="BX3530" s="255" t="s">
        <v>128</v>
      </c>
      <c r="BY3530" s="256"/>
      <c r="CA3530" s="27" t="s">
        <v>15</v>
      </c>
      <c r="CC3530" s="133" t="s">
        <v>70</v>
      </c>
    </row>
    <row r="3531" spans="2:91" ht="19.2" thickTop="1" thickBot="1">
      <c r="B3531" s="129">
        <v>9.6000000000000103</v>
      </c>
      <c r="D3531" s="29">
        <v>1</v>
      </c>
      <c r="E3531" s="30">
        <v>0</v>
      </c>
      <c r="F3531" s="31">
        <v>0</v>
      </c>
      <c r="G3531" s="32">
        <f t="shared" ref="G3531:G3594" si="34066">-1/($E$8*$B3531)</f>
        <v>-6.8664583333333265E-2</v>
      </c>
      <c r="I3531" s="29">
        <v>1</v>
      </c>
      <c r="J3531" s="33">
        <v>0</v>
      </c>
      <c r="K3531" s="31">
        <v>0</v>
      </c>
      <c r="L3531" s="32">
        <v>0</v>
      </c>
      <c r="N3531" s="29">
        <f t="shared" ref="N3531" si="34067">D3531*I3531+F3531*I3534-E3531*J3531-G3531*J3534</f>
        <v>0.99118427099872364</v>
      </c>
      <c r="O3531" s="33">
        <f t="shared" ref="O3531" si="34068">(D3531*J3531+E3531*I3531+F3531*J3534+G3531*I3534)</f>
        <v>0</v>
      </c>
      <c r="P3531" s="31">
        <f t="shared" ref="P3531" si="34069">D3531*K3531+F3531*K3534-E3531*L3531-G3531*L3534</f>
        <v>0</v>
      </c>
      <c r="Q3531" s="32">
        <f t="shared" ref="Q3531" si="34070">(D3531*L3531+E3531*K3531+F3531*L3534+G3531*K3534)</f>
        <v>-6.8664583333333265E-2</v>
      </c>
      <c r="S3531" s="29">
        <v>1</v>
      </c>
      <c r="T3531" s="30">
        <v>0</v>
      </c>
      <c r="U3531" s="31">
        <v>0</v>
      </c>
      <c r="V3531" s="32">
        <f t="shared" ref="V3531:V3594" si="34071">-1/($T$8*$B3531)</f>
        <v>-0.13339270833333319</v>
      </c>
      <c r="X3531" s="29">
        <f t="shared" ref="X3531" si="34072">N3531*S3531+P3531*S3534-O3531*T3531-Q3531*T3534</f>
        <v>0.99118427099872364</v>
      </c>
      <c r="Y3531" s="33">
        <f t="shared" ref="Y3531" si="34073">(N3531*T3531+O3531*S3531+P3531*T3534+Q3531*S3534)</f>
        <v>0</v>
      </c>
      <c r="Z3531" s="31">
        <f t="shared" ref="Z3531" si="34074">N3531*U3531+P3531*U3534-O3531*V3531-Q3531*V3534</f>
        <v>0</v>
      </c>
      <c r="AA3531" s="32">
        <f t="shared" ref="AA3531" si="34075">(N3531*V3531+O3531*U3531+P3531*V3534+Q3531*U3534)</f>
        <v>-0.20088133769925348</v>
      </c>
      <c r="AB3531" s="8"/>
      <c r="AC3531" s="29">
        <v>1</v>
      </c>
      <c r="AD3531" s="33">
        <v>0</v>
      </c>
      <c r="AE3531" s="31">
        <v>0</v>
      </c>
      <c r="AF3531" s="32">
        <v>0</v>
      </c>
      <c r="AH3531" s="29">
        <f t="shared" ref="AH3531" si="34076">X3531*AC3531+Z3531*AC3534-Y3531*AD3531-AA3531*AD3534</f>
        <v>0.97113490222050802</v>
      </c>
      <c r="AI3531" s="33">
        <f t="shared" ref="AI3531" si="34077">(X3531*AD3531+Y3531*AC3531+Z3531*AD3534+AA3531*AC3534)</f>
        <v>0</v>
      </c>
      <c r="AJ3531" s="31">
        <f t="shared" ref="AJ3531" si="34078">X3531*AE3531+Z3531*AE3534-Y3531*AF3531-AA3531*AF3534</f>
        <v>0</v>
      </c>
      <c r="AK3531" s="32">
        <f t="shared" ref="AK3531" si="34079">(X3531*AF3531+Y3531*AE3531+Z3531*AF3534+AA3531*AE3534)</f>
        <v>-0.20088133769925348</v>
      </c>
      <c r="AL3531" s="8"/>
      <c r="AM3531" s="29">
        <v>1</v>
      </c>
      <c r="AN3531" s="30">
        <v>0</v>
      </c>
      <c r="AO3531" s="31">
        <v>0</v>
      </c>
      <c r="AP3531" s="32">
        <f t="shared" ref="AP3531:AP3594" si="34080">-1/($AN$8*$B3531)</f>
        <v>-0.12062812499999986</v>
      </c>
      <c r="AR3531" s="29">
        <f t="shared" ref="AR3531" si="34081">AH3531*AM3531+AJ3531*AM3534-AI3531*AN3531-AK3531*AN3534</f>
        <v>0.97113490222050802</v>
      </c>
      <c r="AS3531" s="33">
        <f t="shared" ref="AS3531" si="34082">(AH3531*AN3531+AI3531*AM3531+AJ3531*AN3534+AK3531*AM3534)</f>
        <v>0</v>
      </c>
      <c r="AT3531" s="31">
        <f t="shared" ref="AT3531" si="34083">AH3531*AO3531+AJ3531*AO3534-AI3531*AP3531-AK3531*AP3534</f>
        <v>0</v>
      </c>
      <c r="AU3531" s="32">
        <f t="shared" ref="AU3531" si="34084">(AH3531*AP3531+AI3531*AO3531+AJ3531*AP3534+AK3531*AO3534)</f>
        <v>-0.31802752007617158</v>
      </c>
      <c r="AV3531" s="8"/>
      <c r="AW3531" s="29">
        <v>1</v>
      </c>
      <c r="AX3531" s="33">
        <v>0</v>
      </c>
      <c r="AY3531" s="31">
        <v>0</v>
      </c>
      <c r="AZ3531" s="32">
        <v>0</v>
      </c>
      <c r="BB3531" s="29">
        <f t="shared" ref="BB3531" si="34085">AR3531*AW3531+AT3531*AW3534-AS3531*AX3531-AU3531*AX3534</f>
        <v>0.94226778821544599</v>
      </c>
      <c r="BC3531" s="33">
        <f t="shared" ref="BC3531" si="34086">(AR3531*AX3531+AS3531*AW3531+AT3531*AX3534+AU3531*AW3534)</f>
        <v>0</v>
      </c>
      <c r="BD3531" s="31">
        <f t="shared" ref="BD3531" si="34087">AR3531*AY3531+AT3531*AY3534-AS3531*AZ3531-AU3531*AZ3534</f>
        <v>0</v>
      </c>
      <c r="BE3531" s="32">
        <f t="shared" ref="BE3531" si="34088">(AR3531*AZ3531+AS3531*AY3531+AT3531*AZ3534+AU3531*AY3534)</f>
        <v>-0.31802752007617158</v>
      </c>
      <c r="BF3531" s="8"/>
      <c r="BG3531" s="29">
        <v>1</v>
      </c>
      <c r="BH3531" s="30">
        <v>0</v>
      </c>
      <c r="BI3531" s="31">
        <v>0</v>
      </c>
      <c r="BJ3531" s="32">
        <f t="shared" ref="BJ3531:BJ3594" si="34089">-1/($BH$8*$B3531)</f>
        <v>-4.241562499999995E-2</v>
      </c>
      <c r="BL3531" s="29">
        <f t="shared" ref="BL3531" si="34090">BB3531*BG3531+BD3531*BG3534-BC3531*BH3531-BE3531*BH3534</f>
        <v>0.94226778821544599</v>
      </c>
      <c r="BM3531" s="33">
        <f t="shared" ref="BM3531" si="34091">(BB3531*BH3531+BC3531*BG3531+BD3531*BH3534+BE3531*BG3534)</f>
        <v>0</v>
      </c>
      <c r="BN3531" s="31">
        <f t="shared" ref="BN3531" si="34092">BB3531*BI3531+BD3531*BI3534-BC3531*BJ3531-BE3531*BJ3534</f>
        <v>0</v>
      </c>
      <c r="BO3531" s="32">
        <f t="shared" ref="BO3531" si="34093">(BB3531*BJ3531+BC3531*BI3531+BD3531*BJ3534+BE3531*BI3534)</f>
        <v>-0.35799439723069731</v>
      </c>
      <c r="BP3531" s="8"/>
      <c r="BQ3531" s="34">
        <v>1</v>
      </c>
      <c r="BR3531" s="35">
        <v>0</v>
      </c>
      <c r="BS3531" s="11">
        <v>0</v>
      </c>
      <c r="BT3531" s="36">
        <v>0</v>
      </c>
      <c r="BV3531" s="29">
        <f t="shared" ref="BV3531" si="34094">BL3531*BQ3531+BN3531*BQ3534-BM3531*BR3531-BO3531*BR3534</f>
        <v>0.94226778821544599</v>
      </c>
      <c r="BW3531" s="33">
        <f t="shared" ref="BW3531" si="34095">(BL3531*BR3531+BM3531*BQ3531+BN3531*BR3534+BO3531*BQ3534)</f>
        <v>-0.35799439723069731</v>
      </c>
      <c r="BX3531" s="31">
        <f t="shared" ref="BX3531" si="34096">BL3531*BS3531+BN3531*BS3534-BM3531*BT3531-BO3531*BT3534</f>
        <v>0</v>
      </c>
      <c r="BY3531" s="32">
        <f t="shared" ref="BY3531" si="34097">(BL3531*BT3531+BM3531*BS3531+BN3531*BT3534+BO3531*BS3534)</f>
        <v>-0.35799439723069731</v>
      </c>
      <c r="CA3531" s="37">
        <f t="shared" ref="CA3531" si="34098">20*LOG(((1+$BR$8)/$BR$8)/((BV3531+BV3534)^2+(BW3531+BW3534)^2)^0.5)</f>
        <v>-2.1759964998117731E-3</v>
      </c>
      <c r="CC3531" s="134">
        <f t="shared" ref="CC3531" si="34099">((BV3531^2+BW3531^2)^0.5)/((BV3534^2+BW3534^2)^0.5)</f>
        <v>1.0151255709752598</v>
      </c>
      <c r="CM3531" s="129">
        <v>9.5800000000000107</v>
      </c>
    </row>
    <row r="3532" spans="2:91" ht="18.600000000000001" thickBot="1">
      <c r="D3532" s="39"/>
      <c r="G3532" s="40"/>
      <c r="I3532" s="39"/>
      <c r="L3532" s="40"/>
      <c r="N3532" s="39"/>
      <c r="Q3532" s="40"/>
      <c r="S3532" s="39"/>
      <c r="V3532" s="40"/>
      <c r="X3532" s="39"/>
      <c r="AA3532" s="40"/>
      <c r="AC3532" s="39"/>
      <c r="AF3532" s="40"/>
      <c r="AH3532" s="39"/>
      <c r="AK3532" s="40"/>
      <c r="AM3532" s="39"/>
      <c r="AP3532" s="40"/>
      <c r="AR3532" s="39"/>
      <c r="AU3532" s="40"/>
      <c r="AW3532" s="39"/>
      <c r="AZ3532" s="40"/>
      <c r="BB3532" s="39"/>
      <c r="BE3532" s="40"/>
      <c r="BG3532" s="39"/>
      <c r="BJ3532" s="40"/>
      <c r="BL3532" s="39"/>
      <c r="BO3532" s="40"/>
      <c r="BQ3532" s="34"/>
      <c r="BR3532" s="11"/>
      <c r="BS3532" s="11"/>
      <c r="BT3532" s="41"/>
      <c r="BV3532" s="39"/>
      <c r="BY3532" s="40"/>
      <c r="CC3532" s="135"/>
    </row>
    <row r="3533" spans="2:91" ht="18.600000000000001" thickBot="1">
      <c r="D3533" s="258" t="s">
        <v>129</v>
      </c>
      <c r="E3533" s="259"/>
      <c r="F3533" s="260" t="s">
        <v>130</v>
      </c>
      <c r="G3533" s="261"/>
      <c r="H3533" s="229"/>
      <c r="I3533" s="258" t="s">
        <v>131</v>
      </c>
      <c r="J3533" s="259"/>
      <c r="K3533" s="260" t="s">
        <v>132</v>
      </c>
      <c r="L3533" s="261"/>
      <c r="N3533" s="253" t="s">
        <v>133</v>
      </c>
      <c r="O3533" s="254"/>
      <c r="P3533" s="255" t="s">
        <v>134</v>
      </c>
      <c r="Q3533" s="256"/>
      <c r="S3533" s="258" t="s">
        <v>135</v>
      </c>
      <c r="T3533" s="259"/>
      <c r="U3533" s="260" t="s">
        <v>136</v>
      </c>
      <c r="V3533" s="261"/>
      <c r="W3533" s="8"/>
      <c r="X3533" s="253" t="s">
        <v>137</v>
      </c>
      <c r="Y3533" s="254"/>
      <c r="Z3533" s="255" t="s">
        <v>138</v>
      </c>
      <c r="AA3533" s="256"/>
      <c r="AB3533" s="8"/>
      <c r="AC3533" s="258" t="s">
        <v>139</v>
      </c>
      <c r="AD3533" s="259"/>
      <c r="AE3533" s="260" t="s">
        <v>140</v>
      </c>
      <c r="AF3533" s="261"/>
      <c r="AG3533" s="8"/>
      <c r="AH3533" s="253" t="s">
        <v>141</v>
      </c>
      <c r="AI3533" s="254"/>
      <c r="AJ3533" s="255" t="s">
        <v>142</v>
      </c>
      <c r="AK3533" s="256"/>
      <c r="AL3533" s="8"/>
      <c r="AM3533" s="258" t="s">
        <v>143</v>
      </c>
      <c r="AN3533" s="259"/>
      <c r="AO3533" s="260" t="s">
        <v>144</v>
      </c>
      <c r="AP3533" s="261"/>
      <c r="AR3533" s="253" t="s">
        <v>145</v>
      </c>
      <c r="AS3533" s="254"/>
      <c r="AT3533" s="255" t="s">
        <v>146</v>
      </c>
      <c r="AU3533" s="256"/>
      <c r="AV3533" s="4"/>
      <c r="AW3533" s="258" t="s">
        <v>147</v>
      </c>
      <c r="AX3533" s="259"/>
      <c r="AY3533" s="260" t="s">
        <v>148</v>
      </c>
      <c r="AZ3533" s="261"/>
      <c r="BA3533" s="8"/>
      <c r="BB3533" s="253" t="s">
        <v>149</v>
      </c>
      <c r="BC3533" s="254"/>
      <c r="BD3533" s="255" t="s">
        <v>150</v>
      </c>
      <c r="BE3533" s="256"/>
      <c r="BF3533" s="4"/>
      <c r="BG3533" s="258" t="s">
        <v>151</v>
      </c>
      <c r="BH3533" s="259"/>
      <c r="BI3533" s="260" t="s">
        <v>152</v>
      </c>
      <c r="BJ3533" s="261"/>
      <c r="BK3533" s="4"/>
      <c r="BL3533" s="253" t="s">
        <v>153</v>
      </c>
      <c r="BM3533" s="254"/>
      <c r="BN3533" s="255" t="s">
        <v>154</v>
      </c>
      <c r="BO3533" s="256"/>
      <c r="BP3533" s="4"/>
      <c r="BQ3533" s="258" t="s">
        <v>155</v>
      </c>
      <c r="BR3533" s="259"/>
      <c r="BS3533" s="260" t="s">
        <v>156</v>
      </c>
      <c r="BT3533" s="261"/>
      <c r="BU3533" s="8"/>
      <c r="BV3533" s="253" t="s">
        <v>157</v>
      </c>
      <c r="BW3533" s="254"/>
      <c r="BX3533" s="255" t="s">
        <v>158</v>
      </c>
      <c r="BY3533" s="256"/>
      <c r="CA3533" s="46" t="s">
        <v>16</v>
      </c>
      <c r="CC3533" s="136" t="s">
        <v>71</v>
      </c>
    </row>
    <row r="3534" spans="2:91" ht="19.2" thickTop="1" thickBot="1">
      <c r="D3534" s="29">
        <v>0</v>
      </c>
      <c r="E3534" s="33">
        <v>0</v>
      </c>
      <c r="F3534" s="31">
        <v>1</v>
      </c>
      <c r="G3534" s="32">
        <v>0</v>
      </c>
      <c r="I3534" s="29">
        <v>0</v>
      </c>
      <c r="J3534" s="33">
        <f t="shared" ref="J3534" si="34100">IF(0=(1-$J$8*$K$8*$B3531^2),10^14,$B3531*$J$8/(1-$J$8*$K$8*$B3531^2))</f>
        <v>-0.12838829820724657</v>
      </c>
      <c r="K3534" s="31">
        <v>1</v>
      </c>
      <c r="L3534" s="32">
        <v>0</v>
      </c>
      <c r="N3534" s="29">
        <f t="shared" ref="N3534" si="34101">D3534*I3531+F3534*I3534-E3534*J3531-G3534*J3534</f>
        <v>0</v>
      </c>
      <c r="O3534" s="33">
        <f t="shared" ref="O3534" si="34102">(D3534*J3531+E3534*I3531+F3534*J3534+G3534*I3534)</f>
        <v>-0.12838829820724657</v>
      </c>
      <c r="P3534" s="31">
        <f t="shared" ref="P3534" si="34103">D3534*K3531+F3534*K3534-E3534*L3531-G3534*L3534</f>
        <v>1</v>
      </c>
      <c r="Q3534" s="32">
        <f t="shared" ref="Q3534" si="34104">(D3534*L3531+E3534*K3531+F3534*L3534+G3534*K3534)</f>
        <v>0</v>
      </c>
      <c r="S3534" s="29">
        <v>0</v>
      </c>
      <c r="T3534" s="33">
        <v>0</v>
      </c>
      <c r="U3534" s="31">
        <v>1</v>
      </c>
      <c r="V3534" s="32">
        <v>0</v>
      </c>
      <c r="X3534" s="29">
        <f t="shared" ref="X3534" si="34105">N3534*S3531+P3534*S3534-O3534*T3531-Q3534*T3534</f>
        <v>0</v>
      </c>
      <c r="Y3534" s="33">
        <f t="shared" ref="Y3534" si="34106">(N3534*T3531+O3534*S3531+P3534*T3534+Q3534*S3534)</f>
        <v>-0.12838829820724657</v>
      </c>
      <c r="Z3534" s="31">
        <f t="shared" ref="Z3534" si="34107">N3534*U3531+P3534*U3534-O3534*V3531-Q3534*V3534</f>
        <v>0.98287393718382776</v>
      </c>
      <c r="AA3534" s="32">
        <f t="shared" ref="AA3534" si="34108">(N3534*V3531+O3534*U3531+P3534*V3534+Q3534*U3534)</f>
        <v>0</v>
      </c>
      <c r="AB3534" s="8"/>
      <c r="AC3534" s="29">
        <v>0</v>
      </c>
      <c r="AD3534" s="33">
        <f t="shared" ref="AD3534" si="34109">IF(0=(1-$AD$8*$AE$8*$B3531^2),10^14,$B3531*$AD$8/(1-$AD$8*$AE$8*$B3531^2))</f>
        <v>-9.980702542031171E-2</v>
      </c>
      <c r="AE3534" s="31">
        <v>1</v>
      </c>
      <c r="AF3534" s="32">
        <v>0</v>
      </c>
      <c r="AH3534" s="29">
        <f t="shared" ref="AH3534" si="34110">X3534*AC3531+Z3534*AC3534-Y3534*AD3531-AA3534*AD3534</f>
        <v>0</v>
      </c>
      <c r="AI3534" s="33">
        <f t="shared" ref="AI3534" si="34111">(X3534*AD3531+Y3534*AC3531+Z3534*AD3534+AA3534*AC3534)</f>
        <v>-0.22648602224071473</v>
      </c>
      <c r="AJ3534" s="31">
        <f t="shared" ref="AJ3534" si="34112">X3534*AE3531+Z3534*AE3534-Y3534*AF3531-AA3534*AF3534</f>
        <v>0.98287393718382776</v>
      </c>
      <c r="AK3534" s="32">
        <f t="shared" ref="AK3534" si="34113">(X3534*AF3531+Y3534*AE3531+Z3534*AF3534+AA3534*AE3534)</f>
        <v>0</v>
      </c>
      <c r="AL3534" s="8"/>
      <c r="AM3534" s="29">
        <v>0</v>
      </c>
      <c r="AN3534" s="33">
        <v>0</v>
      </c>
      <c r="AO3534" s="31">
        <v>1</v>
      </c>
      <c r="AP3534" s="32">
        <v>0</v>
      </c>
      <c r="AR3534" s="29">
        <f t="shared" ref="AR3534" si="34114">AH3534*AM3531+AJ3534*AM3534-AI3534*AN3531-AK3534*AN3534</f>
        <v>0</v>
      </c>
      <c r="AS3534" s="33">
        <f t="shared" ref="AS3534" si="34115">(AH3534*AN3531+AI3534*AM3531+AJ3534*AN3534+AK3534*AM3534)</f>
        <v>-0.22648602224071473</v>
      </c>
      <c r="AT3534" s="31">
        <f t="shared" ref="AT3534" si="34116">AH3534*AO3531+AJ3534*AO3534-AI3534*AP3531-AK3534*AP3534</f>
        <v>0.9555533529822221</v>
      </c>
      <c r="AU3534" s="32">
        <f t="shared" ref="AU3534" si="34117">(AH3534*AP3531+AI3534*AO3531+AJ3534*AP3534+AK3534*AO3534)</f>
        <v>0</v>
      </c>
      <c r="AV3534" s="8"/>
      <c r="AW3534" s="29">
        <v>0</v>
      </c>
      <c r="AX3534" s="33">
        <f t="shared" ref="AX3534" si="34118">IF(0=(1-$AX$8*$AY$8*$B3531^2),10^14,$B3531*$AX$8/(1-$AX$8*$AY$8*$B3531^2))</f>
        <v>-9.0769232795161942E-2</v>
      </c>
      <c r="AY3534" s="31">
        <v>1</v>
      </c>
      <c r="AZ3534" s="32">
        <v>0</v>
      </c>
      <c r="BB3534" s="29">
        <f t="shared" ref="BB3534" si="34119">AR3534*AW3531+AT3534*AW3534-AS3534*AX3531-AU3534*AX3534</f>
        <v>0</v>
      </c>
      <c r="BC3534" s="33">
        <f t="shared" ref="BC3534" si="34120">(AR3534*AX3531+AS3534*AW3531+AT3534*AX3534+AU3534*AW3534)</f>
        <v>-0.31322086698575557</v>
      </c>
      <c r="BD3534" s="31">
        <f t="shared" ref="BD3534" si="34121">AR3534*AY3531+AT3534*AY3534-AS3534*AZ3531-AU3534*AZ3534</f>
        <v>0.9555533529822221</v>
      </c>
      <c r="BE3534" s="32">
        <f t="shared" ref="BE3534" si="34122">(AR3534*AZ3531+AS3534*AY3531+AT3534*AZ3534+AU3534*AY3534)</f>
        <v>0</v>
      </c>
      <c r="BF3534" s="8"/>
      <c r="BG3534" s="29">
        <v>0</v>
      </c>
      <c r="BH3534" s="33">
        <v>0</v>
      </c>
      <c r="BI3534" s="31">
        <v>1</v>
      </c>
      <c r="BJ3534" s="32">
        <v>0</v>
      </c>
      <c r="BL3534" s="29">
        <f t="shared" ref="BL3534" si="34123">BB3534*BG3531+BD3534*BG3534-BC3534*BH3531-BE3534*BH3534</f>
        <v>0</v>
      </c>
      <c r="BM3534" s="33">
        <f t="shared" ref="BM3534" si="34124">(BB3534*BH3531+BC3534*BG3531+BD3534*BH3534+BE3534*BG3534)</f>
        <v>-0.31322086698575557</v>
      </c>
      <c r="BN3534" s="31">
        <f t="shared" ref="BN3534" si="34125">BB3534*BI3531+BD3534*BI3534-BC3534*BJ3531-BE3534*BJ3534</f>
        <v>0.94226789414597945</v>
      </c>
      <c r="BO3534" s="32">
        <f t="shared" ref="BO3534" si="34126">(BB3534*BJ3531+BC3534*BI3531+BD3534*BJ3534+BE3534*BI3534)</f>
        <v>0</v>
      </c>
      <c r="BP3534" s="8"/>
      <c r="BQ3534" s="19">
        <f t="shared" ref="BQ3534:BQ3597" si="34127">1/$BR$8</f>
        <v>1</v>
      </c>
      <c r="BR3534" s="47">
        <v>0</v>
      </c>
      <c r="BS3534" s="48">
        <v>1</v>
      </c>
      <c r="BT3534" s="49">
        <v>0</v>
      </c>
      <c r="BV3534" s="29">
        <f t="shared" ref="BV3534" si="34128">BL3534*BQ3531+BN3534*BQ3534-BM3534*BR3531-BO3534*BR3534</f>
        <v>0.94226789414597945</v>
      </c>
      <c r="BW3534" s="33">
        <f t="shared" ref="BW3534" si="34129">(BL3534*BR3531+BM3534*BQ3531+BN3534*BR3534+BO3534*BQ3534)</f>
        <v>-0.31322086698575557</v>
      </c>
      <c r="BX3534" s="31">
        <f t="shared" ref="BX3534" si="34130">BL3534*BS3531+BN3534*BS3534-BM3534*BT3531-BO3534*BT3534</f>
        <v>0.94226789414597945</v>
      </c>
      <c r="BY3534" s="32">
        <f t="shared" ref="BY3534" si="34131">(BL3534*BT3531+BM3534*BS3531+BN3534*BT3534+BO3534*BS3534)</f>
        <v>0</v>
      </c>
      <c r="CA3534" s="50">
        <f t="shared" ref="CA3534" si="34132">(180/PI())*ATAN(-1*(BW3531+BW3534)/(BV3531+BV3534))</f>
        <v>19.604378855280139</v>
      </c>
      <c r="CC3534" s="137">
        <f t="shared" ref="CC3534" si="34133">20*LOG(((1-(10^(CA3531/20)^2)*(1-((1-CC3531)/(1+CC3531))^2))^0.5))</f>
        <v>-32.539668270076206</v>
      </c>
    </row>
    <row r="3535" spans="2:91">
      <c r="CC3535" s="42"/>
    </row>
    <row r="3536" spans="2:91" ht="18.600000000000001" thickBot="1">
      <c r="E3536" s="22" t="s">
        <v>4</v>
      </c>
      <c r="J3536" s="22" t="s">
        <v>5</v>
      </c>
      <c r="O3536" s="22" t="s">
        <v>6</v>
      </c>
      <c r="T3536" s="22" t="s">
        <v>7</v>
      </c>
      <c r="Y3536" s="22" t="s">
        <v>8</v>
      </c>
      <c r="AD3536" s="22" t="s">
        <v>65</v>
      </c>
      <c r="AI3536" s="22" t="s">
        <v>9</v>
      </c>
      <c r="AN3536" s="22" t="s">
        <v>66</v>
      </c>
      <c r="AS3536" s="22" t="s">
        <v>51</v>
      </c>
      <c r="AX3536" s="22" t="s">
        <v>67</v>
      </c>
      <c r="BC3536" s="22" t="s">
        <v>52</v>
      </c>
      <c r="BH3536" s="22" t="s">
        <v>68</v>
      </c>
      <c r="BM3536" s="22" t="s">
        <v>63</v>
      </c>
      <c r="BQ3536" s="23" t="s">
        <v>69</v>
      </c>
      <c r="BR3536" s="23"/>
      <c r="BS3536" s="24"/>
      <c r="BT3536" s="24"/>
      <c r="BU3536" s="24"/>
      <c r="BW3536" s="22" t="s">
        <v>64</v>
      </c>
    </row>
    <row r="3537" spans="2:91" ht="18.600000000000001" thickBot="1">
      <c r="D3537" s="249" t="s">
        <v>103</v>
      </c>
      <c r="E3537" s="250"/>
      <c r="F3537" s="251" t="s">
        <v>104</v>
      </c>
      <c r="G3537" s="252"/>
      <c r="H3537" s="229"/>
      <c r="I3537" s="253" t="s">
        <v>11</v>
      </c>
      <c r="J3537" s="254"/>
      <c r="K3537" s="255" t="s">
        <v>12</v>
      </c>
      <c r="L3537" s="256"/>
      <c r="M3537" s="24"/>
      <c r="N3537" s="253" t="s">
        <v>105</v>
      </c>
      <c r="O3537" s="254"/>
      <c r="P3537" s="255" t="s">
        <v>106</v>
      </c>
      <c r="Q3537" s="256"/>
      <c r="R3537" s="24"/>
      <c r="S3537" s="249" t="s">
        <v>107</v>
      </c>
      <c r="T3537" s="250"/>
      <c r="U3537" s="251" t="s">
        <v>108</v>
      </c>
      <c r="V3537" s="252"/>
      <c r="W3537" s="8"/>
      <c r="X3537" s="253" t="s">
        <v>109</v>
      </c>
      <c r="Y3537" s="254"/>
      <c r="Z3537" s="255" t="s">
        <v>110</v>
      </c>
      <c r="AA3537" s="256"/>
      <c r="AB3537" s="8"/>
      <c r="AC3537" s="253" t="s">
        <v>111</v>
      </c>
      <c r="AD3537" s="254"/>
      <c r="AE3537" s="255" t="s">
        <v>14</v>
      </c>
      <c r="AF3537" s="256"/>
      <c r="AG3537" s="8"/>
      <c r="AH3537" s="253" t="s">
        <v>112</v>
      </c>
      <c r="AI3537" s="254"/>
      <c r="AJ3537" s="255" t="s">
        <v>113</v>
      </c>
      <c r="AK3537" s="256"/>
      <c r="AL3537" s="8"/>
      <c r="AM3537" s="249" t="s">
        <v>114</v>
      </c>
      <c r="AN3537" s="250"/>
      <c r="AO3537" s="251" t="s">
        <v>115</v>
      </c>
      <c r="AP3537" s="252"/>
      <c r="AQ3537" s="24"/>
      <c r="AR3537" s="253" t="s">
        <v>116</v>
      </c>
      <c r="AS3537" s="254"/>
      <c r="AT3537" s="255" t="s">
        <v>13</v>
      </c>
      <c r="AU3537" s="256"/>
      <c r="AV3537" s="4"/>
      <c r="AW3537" s="253" t="s">
        <v>117</v>
      </c>
      <c r="AX3537" s="254"/>
      <c r="AY3537" s="255" t="s">
        <v>118</v>
      </c>
      <c r="AZ3537" s="256"/>
      <c r="BA3537" s="8"/>
      <c r="BB3537" s="253" t="s">
        <v>119</v>
      </c>
      <c r="BC3537" s="254"/>
      <c r="BD3537" s="255" t="s">
        <v>120</v>
      </c>
      <c r="BE3537" s="256"/>
      <c r="BF3537" s="4"/>
      <c r="BG3537" s="249" t="s">
        <v>121</v>
      </c>
      <c r="BH3537" s="250"/>
      <c r="BI3537" s="251" t="s">
        <v>122</v>
      </c>
      <c r="BJ3537" s="252"/>
      <c r="BK3537" s="4"/>
      <c r="BL3537" s="253" t="s">
        <v>123</v>
      </c>
      <c r="BM3537" s="254"/>
      <c r="BN3537" s="255" t="s">
        <v>124</v>
      </c>
      <c r="BO3537" s="256"/>
      <c r="BP3537" s="4"/>
      <c r="BQ3537" s="253" t="s">
        <v>125</v>
      </c>
      <c r="BR3537" s="254"/>
      <c r="BS3537" s="255" t="s">
        <v>126</v>
      </c>
      <c r="BT3537" s="256"/>
      <c r="BU3537" s="8"/>
      <c r="BV3537" s="253" t="s">
        <v>127</v>
      </c>
      <c r="BW3537" s="254"/>
      <c r="BX3537" s="255" t="s">
        <v>128</v>
      </c>
      <c r="BY3537" s="256"/>
      <c r="CA3537" s="27" t="s">
        <v>15</v>
      </c>
      <c r="CC3537" s="133" t="s">
        <v>70</v>
      </c>
    </row>
    <row r="3538" spans="2:91" ht="19.2" thickTop="1" thickBot="1">
      <c r="B3538" s="129">
        <v>9.6200000000000099</v>
      </c>
      <c r="D3538" s="29">
        <v>1</v>
      </c>
      <c r="E3538" s="30">
        <v>0</v>
      </c>
      <c r="F3538" s="31">
        <v>0</v>
      </c>
      <c r="G3538" s="32">
        <f t="shared" ref="G3538:G3601" si="34134">-1/($E$8*$B3538)</f>
        <v>-6.8521829521829447E-2</v>
      </c>
      <c r="I3538" s="29">
        <v>1</v>
      </c>
      <c r="J3538" s="33">
        <v>0</v>
      </c>
      <c r="K3538" s="31">
        <v>0</v>
      </c>
      <c r="L3538" s="32">
        <v>0</v>
      </c>
      <c r="N3538" s="29">
        <f t="shared" ref="N3538" si="34135">D3538*I3538+F3538*I3541-E3538*J3538-G3538*J3541</f>
        <v>0.99122094971229746</v>
      </c>
      <c r="O3538" s="33">
        <f t="shared" ref="O3538" si="34136">(D3538*J3538+E3538*I3538+F3538*J3541+G3538*I3541)</f>
        <v>0</v>
      </c>
      <c r="P3538" s="31">
        <f t="shared" ref="P3538" si="34137">D3538*K3538+F3538*K3541-E3538*L3538-G3538*L3541</f>
        <v>0</v>
      </c>
      <c r="Q3538" s="32">
        <f t="shared" ref="Q3538" si="34138">(D3538*L3538+E3538*K3538+F3538*L3541+G3538*K3541)</f>
        <v>-6.8521829521829447E-2</v>
      </c>
      <c r="S3538" s="29">
        <v>1</v>
      </c>
      <c r="T3538" s="30">
        <v>0</v>
      </c>
      <c r="U3538" s="31">
        <v>0</v>
      </c>
      <c r="V3538" s="32">
        <f t="shared" ref="V3538:V3601" si="34139">-1/($T$8*$B3538)</f>
        <v>-0.13311538461538447</v>
      </c>
      <c r="X3538" s="29">
        <f t="shared" ref="X3538" si="34140">N3538*S3538+P3538*S3541-O3538*T3538-Q3538*T3541</f>
        <v>0.99122094971229746</v>
      </c>
      <c r="Y3538" s="33">
        <f t="shared" ref="Y3538" si="34141">(N3538*T3538+O3538*S3538+P3538*T3541+Q3538*S3541)</f>
        <v>0</v>
      </c>
      <c r="Z3538" s="31">
        <f t="shared" ref="Z3538" si="34142">N3538*U3538+P3538*U3541-O3538*V3538-Q3538*V3541</f>
        <v>0</v>
      </c>
      <c r="AA3538" s="32">
        <f t="shared" ref="AA3538" si="34143">(N3538*V3538+O3538*U3538+P3538*V3541+Q3538*U3541)</f>
        <v>-0.20046858748160859</v>
      </c>
      <c r="AB3538" s="8"/>
      <c r="AC3538" s="29">
        <v>1</v>
      </c>
      <c r="AD3538" s="33">
        <v>0</v>
      </c>
      <c r="AE3538" s="31">
        <v>0</v>
      </c>
      <c r="AF3538" s="32">
        <v>0</v>
      </c>
      <c r="AH3538" s="29">
        <f t="shared" ref="AH3538" si="34144">X3538*AC3538+Z3538*AC3541-Y3538*AD3538-AA3538*AD3541</f>
        <v>0.97125488783191316</v>
      </c>
      <c r="AI3538" s="33">
        <f t="shared" ref="AI3538" si="34145">(X3538*AD3538+Y3538*AC3538+Z3538*AD3541+AA3538*AC3541)</f>
        <v>0</v>
      </c>
      <c r="AJ3538" s="31">
        <f t="shared" ref="AJ3538" si="34146">X3538*AE3538+Z3538*AE3541-Y3538*AF3538-AA3538*AF3541</f>
        <v>0</v>
      </c>
      <c r="AK3538" s="32">
        <f t="shared" ref="AK3538" si="34147">(X3538*AF3538+Y3538*AE3538+Z3538*AF3541+AA3538*AE3541)</f>
        <v>-0.20046858748160859</v>
      </c>
      <c r="AL3538" s="8"/>
      <c r="AM3538" s="29">
        <v>1</v>
      </c>
      <c r="AN3538" s="30">
        <v>0</v>
      </c>
      <c r="AO3538" s="31">
        <v>0</v>
      </c>
      <c r="AP3538" s="32">
        <f t="shared" ref="AP3538:AP3601" si="34148">-1/($AN$8*$B3538)</f>
        <v>-0.12037733887733874</v>
      </c>
      <c r="AR3538" s="29">
        <f t="shared" ref="AR3538" si="34149">AH3538*AM3538+AJ3538*AM3541-AI3538*AN3538-AK3538*AN3541</f>
        <v>0.97125488783191316</v>
      </c>
      <c r="AS3538" s="33">
        <f t="shared" ref="AS3538" si="34150">(AH3538*AN3538+AI3538*AM3538+AJ3538*AN3541+AK3538*AM3541)</f>
        <v>0</v>
      </c>
      <c r="AT3538" s="31">
        <f t="shared" ref="AT3538" si="34151">AH3538*AO3538+AJ3538*AO3541-AI3538*AP3538-AK3538*AP3541</f>
        <v>0</v>
      </c>
      <c r="AU3538" s="32">
        <f t="shared" ref="AU3538" si="34152">(AH3538*AP3538+AI3538*AO3538+AJ3538*AP3541+AK3538*AO3541)</f>
        <v>-0.31738566625042242</v>
      </c>
      <c r="AV3538" s="8"/>
      <c r="AW3538" s="29">
        <v>1</v>
      </c>
      <c r="AX3538" s="33">
        <v>0</v>
      </c>
      <c r="AY3538" s="31">
        <v>0</v>
      </c>
      <c r="AZ3538" s="32">
        <v>0</v>
      </c>
      <c r="BB3538" s="29">
        <f t="shared" ref="BB3538" si="34153">AR3538*AW3538+AT3538*AW3541-AS3538*AX3538-AU3538*AX3541</f>
        <v>0.94250647109072394</v>
      </c>
      <c r="BC3538" s="33">
        <f t="shared" ref="BC3538" si="34154">(AR3538*AX3538+AS3538*AW3538+AT3538*AX3541+AU3538*AW3541)</f>
        <v>0</v>
      </c>
      <c r="BD3538" s="31">
        <f t="shared" ref="BD3538" si="34155">AR3538*AY3538+AT3538*AY3541-AS3538*AZ3538-AU3538*AZ3541</f>
        <v>0</v>
      </c>
      <c r="BE3538" s="32">
        <f t="shared" ref="BE3538" si="34156">(AR3538*AZ3538+AS3538*AY3538+AT3538*AZ3541+AU3538*AY3541)</f>
        <v>-0.31738566625042242</v>
      </c>
      <c r="BF3538" s="8"/>
      <c r="BG3538" s="29">
        <v>1</v>
      </c>
      <c r="BH3538" s="30">
        <v>0</v>
      </c>
      <c r="BI3538" s="31">
        <v>0</v>
      </c>
      <c r="BJ3538" s="32">
        <f t="shared" ref="BJ3538:BJ3601" si="34157">-1/($BH$8*$B3538)</f>
        <v>-4.2327442827442781E-2</v>
      </c>
      <c r="BL3538" s="29">
        <f t="shared" ref="BL3538" si="34158">BB3538*BG3538+BD3538*BG3541-BC3538*BH3538-BE3538*BH3541</f>
        <v>0.94250647109072394</v>
      </c>
      <c r="BM3538" s="33">
        <f t="shared" ref="BM3538" si="34159">(BB3538*BH3538+BC3538*BG3538+BD3538*BH3541+BE3538*BG3541)</f>
        <v>0</v>
      </c>
      <c r="BN3538" s="31">
        <f t="shared" ref="BN3538" si="34160">BB3538*BI3538+BD3538*BI3541-BC3538*BJ3538-BE3538*BJ3541</f>
        <v>0</v>
      </c>
      <c r="BO3538" s="32">
        <f t="shared" ref="BO3538" si="34161">(BB3538*BJ3538+BC3538*BI3538+BD3538*BJ3541+BE3538*BI3541)</f>
        <v>-0.35727955502000991</v>
      </c>
      <c r="BP3538" s="8"/>
      <c r="BQ3538" s="34">
        <v>1</v>
      </c>
      <c r="BR3538" s="35">
        <v>0</v>
      </c>
      <c r="BS3538" s="11">
        <v>0</v>
      </c>
      <c r="BT3538" s="36">
        <v>0</v>
      </c>
      <c r="BV3538" s="29">
        <f t="shared" ref="BV3538" si="34162">BL3538*BQ3538+BN3538*BQ3541-BM3538*BR3538-BO3538*BR3541</f>
        <v>0.94250647109072394</v>
      </c>
      <c r="BW3538" s="33">
        <f t="shared" ref="BW3538" si="34163">(BL3538*BR3538+BM3538*BQ3538+BN3538*BR3541+BO3538*BQ3541)</f>
        <v>-0.35727955502000991</v>
      </c>
      <c r="BX3538" s="31">
        <f t="shared" ref="BX3538" si="34164">BL3538*BS3538+BN3538*BS3541-BM3538*BT3538-BO3538*BT3541</f>
        <v>0</v>
      </c>
      <c r="BY3538" s="32">
        <f t="shared" ref="BY3538" si="34165">(BL3538*BT3538+BM3538*BS3538+BN3538*BT3541+BO3538*BS3541)</f>
        <v>-0.35727955502000991</v>
      </c>
      <c r="CA3538" s="37">
        <f t="shared" ref="CA3538" si="34166">20*LOG(((1+$BR$8)/$BR$8)/((BV3538+BV3541)^2+(BW3538+BW3541)^2)^0.5)</f>
        <v>-2.1679967889487615E-3</v>
      </c>
      <c r="CC3538" s="134">
        <f t="shared" ref="CC3538" si="34167">((BV3538^2+BW3538^2)^0.5)/((BV3541^2+BW3541^2)^0.5)</f>
        <v>1.0150670416655361</v>
      </c>
      <c r="CM3538" s="129">
        <v>9.6000000000000103</v>
      </c>
    </row>
    <row r="3539" spans="2:91" ht="18.600000000000001" thickBot="1">
      <c r="D3539" s="39"/>
      <c r="G3539" s="40"/>
      <c r="I3539" s="39"/>
      <c r="L3539" s="40"/>
      <c r="N3539" s="39"/>
      <c r="Q3539" s="40"/>
      <c r="S3539" s="39"/>
      <c r="V3539" s="40"/>
      <c r="X3539" s="39"/>
      <c r="AA3539" s="40"/>
      <c r="AC3539" s="39"/>
      <c r="AF3539" s="40"/>
      <c r="AH3539" s="39"/>
      <c r="AK3539" s="40"/>
      <c r="AM3539" s="39"/>
      <c r="AP3539" s="40"/>
      <c r="AR3539" s="39"/>
      <c r="AU3539" s="40"/>
      <c r="AW3539" s="39"/>
      <c r="AZ3539" s="40"/>
      <c r="BB3539" s="39"/>
      <c r="BE3539" s="40"/>
      <c r="BG3539" s="39"/>
      <c r="BJ3539" s="40"/>
      <c r="BL3539" s="39"/>
      <c r="BO3539" s="40"/>
      <c r="BQ3539" s="34"/>
      <c r="BR3539" s="11"/>
      <c r="BS3539" s="11"/>
      <c r="BT3539" s="41"/>
      <c r="BV3539" s="39"/>
      <c r="BY3539" s="40"/>
      <c r="CC3539" s="135"/>
    </row>
    <row r="3540" spans="2:91" ht="18.600000000000001" thickBot="1">
      <c r="D3540" s="258" t="s">
        <v>129</v>
      </c>
      <c r="E3540" s="259"/>
      <c r="F3540" s="260" t="s">
        <v>130</v>
      </c>
      <c r="G3540" s="261"/>
      <c r="H3540" s="229"/>
      <c r="I3540" s="258" t="s">
        <v>131</v>
      </c>
      <c r="J3540" s="259"/>
      <c r="K3540" s="260" t="s">
        <v>132</v>
      </c>
      <c r="L3540" s="261"/>
      <c r="N3540" s="253" t="s">
        <v>133</v>
      </c>
      <c r="O3540" s="254"/>
      <c r="P3540" s="255" t="s">
        <v>134</v>
      </c>
      <c r="Q3540" s="256"/>
      <c r="S3540" s="258" t="s">
        <v>135</v>
      </c>
      <c r="T3540" s="259"/>
      <c r="U3540" s="260" t="s">
        <v>136</v>
      </c>
      <c r="V3540" s="261"/>
      <c r="W3540" s="8"/>
      <c r="X3540" s="253" t="s">
        <v>137</v>
      </c>
      <c r="Y3540" s="254"/>
      <c r="Z3540" s="255" t="s">
        <v>138</v>
      </c>
      <c r="AA3540" s="256"/>
      <c r="AB3540" s="8"/>
      <c r="AC3540" s="258" t="s">
        <v>139</v>
      </c>
      <c r="AD3540" s="259"/>
      <c r="AE3540" s="260" t="s">
        <v>140</v>
      </c>
      <c r="AF3540" s="261"/>
      <c r="AG3540" s="8"/>
      <c r="AH3540" s="253" t="s">
        <v>141</v>
      </c>
      <c r="AI3540" s="254"/>
      <c r="AJ3540" s="255" t="s">
        <v>142</v>
      </c>
      <c r="AK3540" s="256"/>
      <c r="AL3540" s="8"/>
      <c r="AM3540" s="258" t="s">
        <v>143</v>
      </c>
      <c r="AN3540" s="259"/>
      <c r="AO3540" s="260" t="s">
        <v>144</v>
      </c>
      <c r="AP3540" s="261"/>
      <c r="AR3540" s="253" t="s">
        <v>145</v>
      </c>
      <c r="AS3540" s="254"/>
      <c r="AT3540" s="255" t="s">
        <v>146</v>
      </c>
      <c r="AU3540" s="256"/>
      <c r="AV3540" s="4"/>
      <c r="AW3540" s="258" t="s">
        <v>147</v>
      </c>
      <c r="AX3540" s="259"/>
      <c r="AY3540" s="260" t="s">
        <v>148</v>
      </c>
      <c r="AZ3540" s="261"/>
      <c r="BA3540" s="8"/>
      <c r="BB3540" s="253" t="s">
        <v>149</v>
      </c>
      <c r="BC3540" s="254"/>
      <c r="BD3540" s="255" t="s">
        <v>150</v>
      </c>
      <c r="BE3540" s="256"/>
      <c r="BF3540" s="4"/>
      <c r="BG3540" s="258" t="s">
        <v>151</v>
      </c>
      <c r="BH3540" s="259"/>
      <c r="BI3540" s="260" t="s">
        <v>152</v>
      </c>
      <c r="BJ3540" s="261"/>
      <c r="BK3540" s="4"/>
      <c r="BL3540" s="253" t="s">
        <v>153</v>
      </c>
      <c r="BM3540" s="254"/>
      <c r="BN3540" s="255" t="s">
        <v>154</v>
      </c>
      <c r="BO3540" s="256"/>
      <c r="BP3540" s="4"/>
      <c r="BQ3540" s="258" t="s">
        <v>155</v>
      </c>
      <c r="BR3540" s="259"/>
      <c r="BS3540" s="260" t="s">
        <v>156</v>
      </c>
      <c r="BT3540" s="261"/>
      <c r="BU3540" s="8"/>
      <c r="BV3540" s="253" t="s">
        <v>157</v>
      </c>
      <c r="BW3540" s="254"/>
      <c r="BX3540" s="255" t="s">
        <v>158</v>
      </c>
      <c r="BY3540" s="256"/>
      <c r="CA3540" s="46" t="s">
        <v>16</v>
      </c>
      <c r="CC3540" s="136" t="s">
        <v>71</v>
      </c>
    </row>
    <row r="3541" spans="2:91" ht="19.2" thickTop="1" thickBot="1">
      <c r="D3541" s="29">
        <v>0</v>
      </c>
      <c r="E3541" s="33">
        <v>0</v>
      </c>
      <c r="F3541" s="31">
        <v>1</v>
      </c>
      <c r="G3541" s="32">
        <v>0</v>
      </c>
      <c r="I3541" s="29">
        <v>0</v>
      </c>
      <c r="J3541" s="33">
        <f t="shared" ref="J3541" si="34168">IF(0=(1-$J$8*$K$8*$B3538^2),10^14,$B3538*$J$8/(1-$J$8*$K$8*$B3538^2))</f>
        <v>-0.12812048874009882</v>
      </c>
      <c r="K3541" s="31">
        <v>1</v>
      </c>
      <c r="L3541" s="32">
        <v>0</v>
      </c>
      <c r="N3541" s="29">
        <f t="shared" ref="N3541" si="34169">D3541*I3538+F3541*I3541-E3541*J3538-G3541*J3541</f>
        <v>0</v>
      </c>
      <c r="O3541" s="33">
        <f t="shared" ref="O3541" si="34170">(D3541*J3538+E3541*I3538+F3541*J3541+G3541*I3541)</f>
        <v>-0.12812048874009882</v>
      </c>
      <c r="P3541" s="31">
        <f t="shared" ref="P3541" si="34171">D3541*K3538+F3541*K3541-E3541*L3538-G3541*L3541</f>
        <v>1</v>
      </c>
      <c r="Q3541" s="32">
        <f t="shared" ref="Q3541" si="34172">(D3541*L3538+E3541*K3538+F3541*L3541+G3541*K3541)</f>
        <v>0</v>
      </c>
      <c r="S3541" s="29">
        <v>0</v>
      </c>
      <c r="T3541" s="33">
        <v>0</v>
      </c>
      <c r="U3541" s="31">
        <v>1</v>
      </c>
      <c r="V3541" s="32">
        <v>0</v>
      </c>
      <c r="X3541" s="29">
        <f t="shared" ref="X3541" si="34173">N3541*S3538+P3541*S3541-O3541*T3538-Q3541*T3541</f>
        <v>0</v>
      </c>
      <c r="Y3541" s="33">
        <f t="shared" ref="Y3541" si="34174">(N3541*T3538+O3541*S3538+P3541*T3541+Q3541*S3541)</f>
        <v>-0.12812048874009882</v>
      </c>
      <c r="Z3541" s="31">
        <f t="shared" ref="Z3541" si="34175">N3541*U3538+P3541*U3541-O3541*V3538-Q3541*V3541</f>
        <v>0.98294519186425067</v>
      </c>
      <c r="AA3541" s="32">
        <f t="shared" ref="AA3541" si="34176">(N3541*V3538+O3541*U3538+P3541*V3541+Q3541*U3541)</f>
        <v>0</v>
      </c>
      <c r="AB3541" s="8"/>
      <c r="AC3541" s="29">
        <v>0</v>
      </c>
      <c r="AD3541" s="33">
        <f t="shared" ref="AD3541" si="34177">IF(0=(1-$AD$8*$AE$8*$B3538^2),10^14,$B3538*$AD$8/(1-$AD$8*$AE$8*$B3538^2))</f>
        <v>-9.9596959958706627E-2</v>
      </c>
      <c r="AE3541" s="31">
        <v>1</v>
      </c>
      <c r="AF3541" s="32">
        <v>0</v>
      </c>
      <c r="AH3541" s="29">
        <f t="shared" ref="AH3541" si="34178">X3541*AC3538+Z3541*AC3541-Y3541*AD3538-AA3541*AD3541</f>
        <v>0</v>
      </c>
      <c r="AI3541" s="33">
        <f t="shared" ref="AI3541" si="34179">(X3541*AD3538+Y3541*AC3538+Z3541*AD3541+AA3541*AC3541)</f>
        <v>-0.2260188416558058</v>
      </c>
      <c r="AJ3541" s="31">
        <f t="shared" ref="AJ3541" si="34180">X3541*AE3538+Z3541*AE3541-Y3541*AF3538-AA3541*AF3541</f>
        <v>0.98294519186425067</v>
      </c>
      <c r="AK3541" s="32">
        <f t="shared" ref="AK3541" si="34181">(X3541*AF3538+Y3541*AE3538+Z3541*AF3541+AA3541*AE3541)</f>
        <v>0</v>
      </c>
      <c r="AL3541" s="8"/>
      <c r="AM3541" s="29">
        <v>0</v>
      </c>
      <c r="AN3541" s="33">
        <v>0</v>
      </c>
      <c r="AO3541" s="31">
        <v>1</v>
      </c>
      <c r="AP3541" s="32">
        <v>0</v>
      </c>
      <c r="AR3541" s="29">
        <f t="shared" ref="AR3541" si="34182">AH3541*AM3538+AJ3541*AM3541-AI3541*AN3538-AK3541*AN3541</f>
        <v>0</v>
      </c>
      <c r="AS3541" s="33">
        <f t="shared" ref="AS3541" si="34183">(AH3541*AN3538+AI3541*AM3538+AJ3541*AN3541+AK3541*AM3541)</f>
        <v>-0.2260188416558058</v>
      </c>
      <c r="AT3541" s="31">
        <f t="shared" ref="AT3541" si="34184">AH3541*AO3538+AJ3541*AO3541-AI3541*AP3538-AK3541*AP3541</f>
        <v>0.95573764516958615</v>
      </c>
      <c r="AU3541" s="32">
        <f t="shared" ref="AU3541" si="34185">(AH3541*AP3538+AI3541*AO3538+AJ3541*AP3541+AK3541*AO3541)</f>
        <v>0</v>
      </c>
      <c r="AV3541" s="8"/>
      <c r="AW3541" s="29">
        <v>0</v>
      </c>
      <c r="AX3541" s="33">
        <f t="shared" ref="AX3541" si="34186">IF(0=(1-$AX$8*$AY$8*$B3538^2),10^14,$B3538*$AX$8/(1-$AX$8*$AY$8*$B3538^2))</f>
        <v>-9.0578812461260635E-2</v>
      </c>
      <c r="AY3541" s="31">
        <v>1</v>
      </c>
      <c r="AZ3541" s="32">
        <v>0</v>
      </c>
      <c r="BB3541" s="29">
        <f t="shared" ref="BB3541" si="34187">AR3541*AW3538+AT3541*AW3541-AS3541*AX3538-AU3541*AX3541</f>
        <v>0</v>
      </c>
      <c r="BC3541" s="33">
        <f t="shared" ref="BC3541" si="34188">(AR3541*AX3538+AS3541*AW3538+AT3541*AX3541+AU3541*AW3541)</f>
        <v>-0.31258842257978858</v>
      </c>
      <c r="BD3541" s="31">
        <f t="shared" ref="BD3541" si="34189">AR3541*AY3538+AT3541*AY3541-AS3541*AZ3538-AU3541*AZ3541</f>
        <v>0.95573764516958615</v>
      </c>
      <c r="BE3541" s="32">
        <f t="shared" ref="BE3541" si="34190">(AR3541*AZ3538+AS3541*AY3538+AT3541*AZ3541+AU3541*AY3541)</f>
        <v>0</v>
      </c>
      <c r="BF3541" s="8"/>
      <c r="BG3541" s="29">
        <v>0</v>
      </c>
      <c r="BH3541" s="33">
        <v>0</v>
      </c>
      <c r="BI3541" s="31">
        <v>1</v>
      </c>
      <c r="BJ3541" s="32">
        <v>0</v>
      </c>
      <c r="BL3541" s="29">
        <f t="shared" ref="BL3541" si="34191">BB3541*BG3538+BD3541*BG3541-BC3541*BH3538-BE3541*BH3541</f>
        <v>0</v>
      </c>
      <c r="BM3541" s="33">
        <f t="shared" ref="BM3541" si="34192">(BB3541*BH3538+BC3541*BG3538+BD3541*BH3541+BE3541*BG3541)</f>
        <v>-0.31258842257978858</v>
      </c>
      <c r="BN3541" s="31">
        <f t="shared" ref="BN3541" si="34193">BB3541*BI3538+BD3541*BI3541-BC3541*BJ3538-BE3541*BJ3541</f>
        <v>0.94250657658431958</v>
      </c>
      <c r="BO3541" s="32">
        <f t="shared" ref="BO3541" si="34194">(BB3541*BJ3538+BC3541*BI3538+BD3541*BJ3541+BE3541*BI3541)</f>
        <v>0</v>
      </c>
      <c r="BP3541" s="8"/>
      <c r="BQ3541" s="19">
        <f t="shared" ref="BQ3541:BQ3604" si="34195">1/$BR$8</f>
        <v>1</v>
      </c>
      <c r="BR3541" s="47">
        <v>0</v>
      </c>
      <c r="BS3541" s="48">
        <v>1</v>
      </c>
      <c r="BT3541" s="49">
        <v>0</v>
      </c>
      <c r="BV3541" s="29">
        <f t="shared" ref="BV3541" si="34196">BL3541*BQ3538+BN3541*BQ3541-BM3541*BR3538-BO3541*BR3541</f>
        <v>0.94250657658431958</v>
      </c>
      <c r="BW3541" s="33">
        <f t="shared" ref="BW3541" si="34197">(BL3541*BR3538+BM3541*BQ3538+BN3541*BR3541+BO3541*BQ3541)</f>
        <v>-0.31258842257978858</v>
      </c>
      <c r="BX3541" s="31">
        <f t="shared" ref="BX3541" si="34198">BL3541*BS3538+BN3541*BS3541-BM3541*BT3538-BO3541*BT3541</f>
        <v>0.94250657658431958</v>
      </c>
      <c r="BY3541" s="32">
        <f t="shared" ref="BY3541" si="34199">(BL3541*BT3538+BM3541*BS3538+BN3541*BT3541+BO3541*BS3541)</f>
        <v>0</v>
      </c>
      <c r="CA3541" s="50">
        <f t="shared" ref="CA3541" si="34200">(180/PI())*ATAN(-1*(BW3538+BW3541)/(BV3538+BV3541))</f>
        <v>19.563441090549585</v>
      </c>
      <c r="CC3541" s="137">
        <f t="shared" ref="CC3541" si="34201">20*LOG(((1-(10^(CA3538/20)^2)*(1-((1-CC3538)/(1+CC3538))^2))^0.5))</f>
        <v>-32.557417493454579</v>
      </c>
    </row>
    <row r="3542" spans="2:91">
      <c r="CC3542" s="42"/>
    </row>
    <row r="3543" spans="2:91" ht="18.600000000000001" thickBot="1">
      <c r="E3543" s="22" t="s">
        <v>4</v>
      </c>
      <c r="J3543" s="22" t="s">
        <v>5</v>
      </c>
      <c r="O3543" s="22" t="s">
        <v>6</v>
      </c>
      <c r="T3543" s="22" t="s">
        <v>7</v>
      </c>
      <c r="Y3543" s="22" t="s">
        <v>8</v>
      </c>
      <c r="AD3543" s="22" t="s">
        <v>65</v>
      </c>
      <c r="AI3543" s="22" t="s">
        <v>9</v>
      </c>
      <c r="AN3543" s="22" t="s">
        <v>66</v>
      </c>
      <c r="AS3543" s="22" t="s">
        <v>51</v>
      </c>
      <c r="AX3543" s="22" t="s">
        <v>67</v>
      </c>
      <c r="BC3543" s="22" t="s">
        <v>52</v>
      </c>
      <c r="BH3543" s="22" t="s">
        <v>68</v>
      </c>
      <c r="BM3543" s="22" t="s">
        <v>63</v>
      </c>
      <c r="BQ3543" s="23" t="s">
        <v>69</v>
      </c>
      <c r="BR3543" s="23"/>
      <c r="BS3543" s="24"/>
      <c r="BT3543" s="24"/>
      <c r="BU3543" s="24"/>
      <c r="BW3543" s="22" t="s">
        <v>64</v>
      </c>
    </row>
    <row r="3544" spans="2:91" ht="18.600000000000001" thickBot="1">
      <c r="D3544" s="249" t="s">
        <v>103</v>
      </c>
      <c r="E3544" s="250"/>
      <c r="F3544" s="251" t="s">
        <v>104</v>
      </c>
      <c r="G3544" s="252"/>
      <c r="H3544" s="229"/>
      <c r="I3544" s="253" t="s">
        <v>11</v>
      </c>
      <c r="J3544" s="254"/>
      <c r="K3544" s="255" t="s">
        <v>12</v>
      </c>
      <c r="L3544" s="256"/>
      <c r="M3544" s="24"/>
      <c r="N3544" s="253" t="s">
        <v>105</v>
      </c>
      <c r="O3544" s="254"/>
      <c r="P3544" s="255" t="s">
        <v>106</v>
      </c>
      <c r="Q3544" s="256"/>
      <c r="R3544" s="24"/>
      <c r="S3544" s="249" t="s">
        <v>107</v>
      </c>
      <c r="T3544" s="250"/>
      <c r="U3544" s="251" t="s">
        <v>108</v>
      </c>
      <c r="V3544" s="252"/>
      <c r="W3544" s="8"/>
      <c r="X3544" s="253" t="s">
        <v>109</v>
      </c>
      <c r="Y3544" s="254"/>
      <c r="Z3544" s="255" t="s">
        <v>110</v>
      </c>
      <c r="AA3544" s="256"/>
      <c r="AB3544" s="8"/>
      <c r="AC3544" s="253" t="s">
        <v>111</v>
      </c>
      <c r="AD3544" s="254"/>
      <c r="AE3544" s="255" t="s">
        <v>14</v>
      </c>
      <c r="AF3544" s="256"/>
      <c r="AG3544" s="8"/>
      <c r="AH3544" s="253" t="s">
        <v>112</v>
      </c>
      <c r="AI3544" s="254"/>
      <c r="AJ3544" s="255" t="s">
        <v>113</v>
      </c>
      <c r="AK3544" s="256"/>
      <c r="AL3544" s="8"/>
      <c r="AM3544" s="249" t="s">
        <v>114</v>
      </c>
      <c r="AN3544" s="250"/>
      <c r="AO3544" s="251" t="s">
        <v>115</v>
      </c>
      <c r="AP3544" s="252"/>
      <c r="AQ3544" s="24"/>
      <c r="AR3544" s="253" t="s">
        <v>116</v>
      </c>
      <c r="AS3544" s="254"/>
      <c r="AT3544" s="255" t="s">
        <v>13</v>
      </c>
      <c r="AU3544" s="256"/>
      <c r="AV3544" s="4"/>
      <c r="AW3544" s="253" t="s">
        <v>117</v>
      </c>
      <c r="AX3544" s="254"/>
      <c r="AY3544" s="255" t="s">
        <v>118</v>
      </c>
      <c r="AZ3544" s="256"/>
      <c r="BA3544" s="8"/>
      <c r="BB3544" s="253" t="s">
        <v>119</v>
      </c>
      <c r="BC3544" s="254"/>
      <c r="BD3544" s="255" t="s">
        <v>120</v>
      </c>
      <c r="BE3544" s="256"/>
      <c r="BF3544" s="4"/>
      <c r="BG3544" s="249" t="s">
        <v>121</v>
      </c>
      <c r="BH3544" s="250"/>
      <c r="BI3544" s="251" t="s">
        <v>122</v>
      </c>
      <c r="BJ3544" s="252"/>
      <c r="BK3544" s="4"/>
      <c r="BL3544" s="253" t="s">
        <v>123</v>
      </c>
      <c r="BM3544" s="254"/>
      <c r="BN3544" s="255" t="s">
        <v>124</v>
      </c>
      <c r="BO3544" s="256"/>
      <c r="BP3544" s="4"/>
      <c r="BQ3544" s="253" t="s">
        <v>125</v>
      </c>
      <c r="BR3544" s="254"/>
      <c r="BS3544" s="255" t="s">
        <v>126</v>
      </c>
      <c r="BT3544" s="256"/>
      <c r="BU3544" s="8"/>
      <c r="BV3544" s="253" t="s">
        <v>127</v>
      </c>
      <c r="BW3544" s="254"/>
      <c r="BX3544" s="255" t="s">
        <v>128</v>
      </c>
      <c r="BY3544" s="256"/>
      <c r="CA3544" s="27" t="s">
        <v>15</v>
      </c>
      <c r="CC3544" s="133" t="s">
        <v>70</v>
      </c>
    </row>
    <row r="3545" spans="2:91" ht="19.2" thickTop="1" thickBot="1">
      <c r="B3545" s="129">
        <v>9.6400000000000095</v>
      </c>
      <c r="D3545" s="29">
        <v>1</v>
      </c>
      <c r="E3545" s="30">
        <v>0</v>
      </c>
      <c r="F3545" s="31">
        <v>0</v>
      </c>
      <c r="G3545" s="32">
        <f t="shared" ref="G3545:G3608" si="34202">-1/($E$8*$B3545)</f>
        <v>-6.8379668049792466E-2</v>
      </c>
      <c r="I3545" s="29">
        <v>1</v>
      </c>
      <c r="J3545" s="33">
        <v>0</v>
      </c>
      <c r="K3545" s="31">
        <v>0</v>
      </c>
      <c r="L3545" s="32">
        <v>0</v>
      </c>
      <c r="N3545" s="29">
        <f t="shared" ref="N3545" si="34203">D3545*I3545+F3545*I3548-E3545*J3545-G3545*J3548</f>
        <v>0.99125739986722794</v>
      </c>
      <c r="O3545" s="33">
        <f t="shared" ref="O3545" si="34204">(D3545*J3545+E3545*I3545+F3545*J3548+G3545*I3548)</f>
        <v>0</v>
      </c>
      <c r="P3545" s="31">
        <f t="shared" ref="P3545" si="34205">D3545*K3545+F3545*K3548-E3545*L3545-G3545*L3548</f>
        <v>0</v>
      </c>
      <c r="Q3545" s="32">
        <f t="shared" ref="Q3545" si="34206">(D3545*L3545+E3545*K3545+F3545*L3548+G3545*K3548)</f>
        <v>-6.8379668049792466E-2</v>
      </c>
      <c r="S3545" s="29">
        <v>1</v>
      </c>
      <c r="T3545" s="30">
        <v>0</v>
      </c>
      <c r="U3545" s="31">
        <v>0</v>
      </c>
      <c r="V3545" s="32">
        <f t="shared" ref="V3545:V3608" si="34207">-1/($T$8*$B3545)</f>
        <v>-0.13283921161825712</v>
      </c>
      <c r="X3545" s="29">
        <f t="shared" ref="X3545" si="34208">N3545*S3545+P3545*S3548-O3545*T3545-Q3545*T3548</f>
        <v>0.99125739986722794</v>
      </c>
      <c r="Y3545" s="33">
        <f t="shared" ref="Y3545" si="34209">(N3545*T3545+O3545*S3545+P3545*T3548+Q3545*S3548)</f>
        <v>0</v>
      </c>
      <c r="Z3545" s="31">
        <f t="shared" ref="Z3545" si="34210">N3545*U3545+P3545*U3548-O3545*V3545-Q3545*V3548</f>
        <v>0</v>
      </c>
      <c r="AA3545" s="32">
        <f t="shared" ref="AA3545" si="34211">(N3545*V3545+O3545*U3545+P3545*V3548+Q3545*U3548)</f>
        <v>-0.20005751955891848</v>
      </c>
      <c r="AB3545" s="8"/>
      <c r="AC3545" s="29">
        <v>1</v>
      </c>
      <c r="AD3545" s="33">
        <v>0</v>
      </c>
      <c r="AE3545" s="31">
        <v>0</v>
      </c>
      <c r="AF3545" s="32">
        <v>0</v>
      </c>
      <c r="AH3545" s="29">
        <f t="shared" ref="AH3545" si="34212">X3545*AC3545+Z3545*AC3548-Y3545*AD3545-AA3545*AD3548</f>
        <v>0.9713741266872663</v>
      </c>
      <c r="AI3545" s="33">
        <f t="shared" ref="AI3545" si="34213">(X3545*AD3545+Y3545*AC3545+Z3545*AD3548+AA3545*AC3548)</f>
        <v>0</v>
      </c>
      <c r="AJ3545" s="31">
        <f t="shared" ref="AJ3545" si="34214">X3545*AE3545+Z3545*AE3548-Y3545*AF3545-AA3545*AF3548</f>
        <v>0</v>
      </c>
      <c r="AK3545" s="32">
        <f t="shared" ref="AK3545" si="34215">(X3545*AF3545+Y3545*AE3545+Z3545*AF3548+AA3545*AE3548)</f>
        <v>-0.20005751955891848</v>
      </c>
      <c r="AL3545" s="8"/>
      <c r="AM3545" s="29">
        <v>1</v>
      </c>
      <c r="AN3545" s="30">
        <v>0</v>
      </c>
      <c r="AO3545" s="31">
        <v>0</v>
      </c>
      <c r="AP3545" s="32">
        <f t="shared" ref="AP3545:AP3608" si="34216">-1/($AN$8*$B3545)</f>
        <v>-0.12012759336099574</v>
      </c>
      <c r="AR3545" s="29">
        <f t="shared" ref="AR3545" si="34217">AH3545*AM3545+AJ3545*AM3548-AI3545*AN3545-AK3545*AN3548</f>
        <v>0.9713741266872663</v>
      </c>
      <c r="AS3545" s="33">
        <f t="shared" ref="AS3545" si="34218">(AH3545*AN3545+AI3545*AM3545+AJ3545*AN3548+AK3545*AM3548)</f>
        <v>0</v>
      </c>
      <c r="AT3545" s="31">
        <f t="shared" ref="AT3545" si="34219">AH3545*AO3545+AJ3545*AO3548-AI3545*AP3545-AK3545*AP3548</f>
        <v>0</v>
      </c>
      <c r="AU3545" s="32">
        <f t="shared" ref="AU3545" si="34220">(AH3545*AP3545+AI3545*AO3545+AJ3545*AP3548+AK3545*AO3548)</f>
        <v>-0.31674635565099873</v>
      </c>
      <c r="AV3545" s="8"/>
      <c r="AW3545" s="29">
        <v>1</v>
      </c>
      <c r="AX3545" s="33">
        <v>0</v>
      </c>
      <c r="AY3545" s="31">
        <v>0</v>
      </c>
      <c r="AZ3545" s="32">
        <v>0</v>
      </c>
      <c r="BB3545" s="29">
        <f t="shared" ref="BB3545" si="34221">AR3545*AW3545+AT3545*AW3548-AS3545*AX3545-AU3545*AX3548</f>
        <v>0.94274367923556013</v>
      </c>
      <c r="BC3545" s="33">
        <f t="shared" ref="BC3545" si="34222">(AR3545*AX3545+AS3545*AW3545+AT3545*AX3548+AU3545*AW3548)</f>
        <v>0</v>
      </c>
      <c r="BD3545" s="31">
        <f t="shared" ref="BD3545" si="34223">AR3545*AY3545+AT3545*AY3548-AS3545*AZ3545-AU3545*AZ3548</f>
        <v>0</v>
      </c>
      <c r="BE3545" s="32">
        <f t="shared" ref="BE3545" si="34224">(AR3545*AZ3545+AS3545*AY3545+AT3545*AZ3548+AU3545*AY3548)</f>
        <v>-0.31674635565099873</v>
      </c>
      <c r="BF3545" s="8"/>
      <c r="BG3545" s="29">
        <v>1</v>
      </c>
      <c r="BH3545" s="30">
        <v>0</v>
      </c>
      <c r="BI3545" s="31">
        <v>0</v>
      </c>
      <c r="BJ3545" s="32">
        <f t="shared" ref="BJ3545:BJ3608" si="34225">-1/($BH$8*$B3545)</f>
        <v>-4.2239626556016555E-2</v>
      </c>
      <c r="BL3545" s="29">
        <f t="shared" ref="BL3545" si="34226">BB3545*BG3545+BD3545*BG3548-BC3545*BH3545-BE3545*BH3548</f>
        <v>0.94274367923556013</v>
      </c>
      <c r="BM3545" s="33">
        <f t="shared" ref="BM3545" si="34227">(BB3545*BH3545+BC3545*BG3545+BD3545*BH3548+BE3545*BG3548)</f>
        <v>0</v>
      </c>
      <c r="BN3545" s="31">
        <f t="shared" ref="BN3545" si="34228">BB3545*BI3545+BD3545*BI3548-BC3545*BJ3545-BE3545*BJ3548</f>
        <v>0</v>
      </c>
      <c r="BO3545" s="32">
        <f t="shared" ref="BO3545" si="34229">(BB3545*BJ3545+BC3545*BI3545+BD3545*BJ3548+BE3545*BI3548)</f>
        <v>-0.35656749659995385</v>
      </c>
      <c r="BP3545" s="8"/>
      <c r="BQ3545" s="34">
        <v>1</v>
      </c>
      <c r="BR3545" s="35">
        <v>0</v>
      </c>
      <c r="BS3545" s="11">
        <v>0</v>
      </c>
      <c r="BT3545" s="36">
        <v>0</v>
      </c>
      <c r="BV3545" s="29">
        <f t="shared" ref="BV3545" si="34230">BL3545*BQ3545+BN3545*BQ3548-BM3545*BR3545-BO3545*BR3548</f>
        <v>0.94274367923556013</v>
      </c>
      <c r="BW3545" s="33">
        <f t="shared" ref="BW3545" si="34231">(BL3545*BR3545+BM3545*BQ3545+BN3545*BR3548+BO3545*BQ3548)</f>
        <v>-0.35656749659995385</v>
      </c>
      <c r="BX3545" s="31">
        <f t="shared" ref="BX3545" si="34232">BL3545*BS3545+BN3545*BS3548-BM3545*BT3545-BO3545*BT3548</f>
        <v>0</v>
      </c>
      <c r="BY3545" s="32">
        <f t="shared" ref="BY3545" si="34233">(BL3545*BT3545+BM3545*BS3545+BN3545*BT3548+BO3545*BS3548)</f>
        <v>-0.35656749659995385</v>
      </c>
      <c r="CA3545" s="37">
        <f t="shared" ref="CA3545" si="34234">20*LOG(((1+$BR$8)/$BR$8)/((BV3545+BV3548)^2+(BW3545+BW3548)^2)^0.5)</f>
        <v>-2.1600385660936888E-3</v>
      </c>
      <c r="CC3545" s="134">
        <f t="shared" ref="CC3545" si="34235">((BV3545^2+BW3545^2)^0.5)/((BV3548^2+BW3548^2)^0.5)</f>
        <v>1.0150088411224445</v>
      </c>
      <c r="CM3545" s="129">
        <v>9.6200000000000099</v>
      </c>
    </row>
    <row r="3546" spans="2:91" ht="18.600000000000001" thickBot="1">
      <c r="D3546" s="39"/>
      <c r="G3546" s="40"/>
      <c r="I3546" s="39"/>
      <c r="L3546" s="40"/>
      <c r="N3546" s="39"/>
      <c r="Q3546" s="40"/>
      <c r="S3546" s="39"/>
      <c r="V3546" s="40"/>
      <c r="X3546" s="39"/>
      <c r="AA3546" s="40"/>
      <c r="AC3546" s="39"/>
      <c r="AF3546" s="40"/>
      <c r="AH3546" s="39"/>
      <c r="AK3546" s="40"/>
      <c r="AM3546" s="39"/>
      <c r="AP3546" s="40"/>
      <c r="AR3546" s="39"/>
      <c r="AU3546" s="40"/>
      <c r="AW3546" s="39"/>
      <c r="AZ3546" s="40"/>
      <c r="BB3546" s="39"/>
      <c r="BE3546" s="40"/>
      <c r="BG3546" s="39"/>
      <c r="BJ3546" s="40"/>
      <c r="BL3546" s="39"/>
      <c r="BO3546" s="40"/>
      <c r="BQ3546" s="34"/>
      <c r="BR3546" s="11"/>
      <c r="BS3546" s="11"/>
      <c r="BT3546" s="41"/>
      <c r="BV3546" s="39"/>
      <c r="BY3546" s="40"/>
      <c r="CC3546" s="135"/>
    </row>
    <row r="3547" spans="2:91" ht="18.600000000000001" thickBot="1">
      <c r="D3547" s="258" t="s">
        <v>129</v>
      </c>
      <c r="E3547" s="259"/>
      <c r="F3547" s="260" t="s">
        <v>130</v>
      </c>
      <c r="G3547" s="261"/>
      <c r="H3547" s="229"/>
      <c r="I3547" s="258" t="s">
        <v>131</v>
      </c>
      <c r="J3547" s="259"/>
      <c r="K3547" s="260" t="s">
        <v>132</v>
      </c>
      <c r="L3547" s="261"/>
      <c r="N3547" s="253" t="s">
        <v>133</v>
      </c>
      <c r="O3547" s="254"/>
      <c r="P3547" s="255" t="s">
        <v>134</v>
      </c>
      <c r="Q3547" s="256"/>
      <c r="S3547" s="258" t="s">
        <v>135</v>
      </c>
      <c r="T3547" s="259"/>
      <c r="U3547" s="260" t="s">
        <v>136</v>
      </c>
      <c r="V3547" s="261"/>
      <c r="W3547" s="8"/>
      <c r="X3547" s="253" t="s">
        <v>137</v>
      </c>
      <c r="Y3547" s="254"/>
      <c r="Z3547" s="255" t="s">
        <v>138</v>
      </c>
      <c r="AA3547" s="256"/>
      <c r="AB3547" s="8"/>
      <c r="AC3547" s="258" t="s">
        <v>139</v>
      </c>
      <c r="AD3547" s="259"/>
      <c r="AE3547" s="260" t="s">
        <v>140</v>
      </c>
      <c r="AF3547" s="261"/>
      <c r="AG3547" s="8"/>
      <c r="AH3547" s="253" t="s">
        <v>141</v>
      </c>
      <c r="AI3547" s="254"/>
      <c r="AJ3547" s="255" t="s">
        <v>142</v>
      </c>
      <c r="AK3547" s="256"/>
      <c r="AL3547" s="8"/>
      <c r="AM3547" s="258" t="s">
        <v>143</v>
      </c>
      <c r="AN3547" s="259"/>
      <c r="AO3547" s="260" t="s">
        <v>144</v>
      </c>
      <c r="AP3547" s="261"/>
      <c r="AR3547" s="253" t="s">
        <v>145</v>
      </c>
      <c r="AS3547" s="254"/>
      <c r="AT3547" s="255" t="s">
        <v>146</v>
      </c>
      <c r="AU3547" s="256"/>
      <c r="AV3547" s="4"/>
      <c r="AW3547" s="258" t="s">
        <v>147</v>
      </c>
      <c r="AX3547" s="259"/>
      <c r="AY3547" s="260" t="s">
        <v>148</v>
      </c>
      <c r="AZ3547" s="261"/>
      <c r="BA3547" s="8"/>
      <c r="BB3547" s="253" t="s">
        <v>149</v>
      </c>
      <c r="BC3547" s="254"/>
      <c r="BD3547" s="255" t="s">
        <v>150</v>
      </c>
      <c r="BE3547" s="256"/>
      <c r="BF3547" s="4"/>
      <c r="BG3547" s="258" t="s">
        <v>151</v>
      </c>
      <c r="BH3547" s="259"/>
      <c r="BI3547" s="260" t="s">
        <v>152</v>
      </c>
      <c r="BJ3547" s="261"/>
      <c r="BK3547" s="4"/>
      <c r="BL3547" s="253" t="s">
        <v>153</v>
      </c>
      <c r="BM3547" s="254"/>
      <c r="BN3547" s="255" t="s">
        <v>154</v>
      </c>
      <c r="BO3547" s="256"/>
      <c r="BP3547" s="4"/>
      <c r="BQ3547" s="258" t="s">
        <v>155</v>
      </c>
      <c r="BR3547" s="259"/>
      <c r="BS3547" s="260" t="s">
        <v>156</v>
      </c>
      <c r="BT3547" s="261"/>
      <c r="BU3547" s="8"/>
      <c r="BV3547" s="253" t="s">
        <v>157</v>
      </c>
      <c r="BW3547" s="254"/>
      <c r="BX3547" s="255" t="s">
        <v>158</v>
      </c>
      <c r="BY3547" s="256"/>
      <c r="CA3547" s="46" t="s">
        <v>16</v>
      </c>
      <c r="CC3547" s="136" t="s">
        <v>71</v>
      </c>
    </row>
    <row r="3548" spans="2:91" ht="19.2" thickTop="1" thickBot="1">
      <c r="D3548" s="29">
        <v>0</v>
      </c>
      <c r="E3548" s="33">
        <v>0</v>
      </c>
      <c r="F3548" s="31">
        <v>1</v>
      </c>
      <c r="G3548" s="32">
        <v>0</v>
      </c>
      <c r="I3548" s="29">
        <v>0</v>
      </c>
      <c r="J3548" s="33">
        <f t="shared" ref="J3548" si="34236">IF(0=(1-$J$8*$K$8*$B3545^2),10^14,$B3545*$J$8/(1-$J$8*$K$8*$B3545^2))</f>
        <v>-0.12785379604952068</v>
      </c>
      <c r="K3548" s="31">
        <v>1</v>
      </c>
      <c r="L3548" s="32">
        <v>0</v>
      </c>
      <c r="N3548" s="29">
        <f t="shared" ref="N3548" si="34237">D3548*I3545+F3548*I3548-E3548*J3545-G3548*J3548</f>
        <v>0</v>
      </c>
      <c r="O3548" s="33">
        <f t="shared" ref="O3548" si="34238">(D3548*J3545+E3548*I3545+F3548*J3548+G3548*I3548)</f>
        <v>-0.12785379604952068</v>
      </c>
      <c r="P3548" s="31">
        <f t="shared" ref="P3548" si="34239">D3548*K3545+F3548*K3548-E3548*L3545-G3548*L3548</f>
        <v>1</v>
      </c>
      <c r="Q3548" s="32">
        <f t="shared" ref="Q3548" si="34240">(D3548*L3545+E3548*K3545+F3548*L3548+G3548*K3548)</f>
        <v>0</v>
      </c>
      <c r="S3548" s="29">
        <v>0</v>
      </c>
      <c r="T3548" s="33">
        <v>0</v>
      </c>
      <c r="U3548" s="31">
        <v>1</v>
      </c>
      <c r="V3548" s="32">
        <v>0</v>
      </c>
      <c r="X3548" s="29">
        <f t="shared" ref="X3548" si="34241">N3548*S3545+P3548*S3548-O3548*T3545-Q3548*T3548</f>
        <v>0</v>
      </c>
      <c r="Y3548" s="33">
        <f t="shared" ref="Y3548" si="34242">(N3548*T3545+O3548*S3545+P3548*T3548+Q3548*S3548)</f>
        <v>-0.12785379604952068</v>
      </c>
      <c r="Z3548" s="31">
        <f t="shared" ref="Z3548" si="34243">N3548*U3545+P3548*U3548-O3548*V3545-Q3548*V3548</f>
        <v>0.98301600253038024</v>
      </c>
      <c r="AA3548" s="32">
        <f t="shared" ref="AA3548" si="34244">(N3548*V3545+O3548*U3545+P3548*V3548+Q3548*U3548)</f>
        <v>0</v>
      </c>
      <c r="AB3548" s="8"/>
      <c r="AC3548" s="29">
        <v>0</v>
      </c>
      <c r="AD3548" s="33">
        <f t="shared" ref="AD3548" si="34245">IF(0=(1-$AD$8*$AE$8*$B3545^2),10^14,$B3545*$AD$8/(1-$AD$8*$AE$8*$B3545^2))</f>
        <v>-9.9387782192839891E-2</v>
      </c>
      <c r="AE3548" s="31">
        <v>1</v>
      </c>
      <c r="AF3548" s="32">
        <v>0</v>
      </c>
      <c r="AH3548" s="29">
        <f t="shared" ref="AH3548" si="34246">X3548*AC3545+Z3548*AC3548-Y3548*AD3545-AA3548*AD3548</f>
        <v>0</v>
      </c>
      <c r="AI3548" s="33">
        <f t="shared" ref="AI3548" si="34247">(X3548*AD3545+Y3548*AC3545+Z3548*AD3548+AA3548*AC3548)</f>
        <v>-0.22555357640108625</v>
      </c>
      <c r="AJ3548" s="31">
        <f t="shared" ref="AJ3548" si="34248">X3548*AE3545+Z3548*AE3548-Y3548*AF3545-AA3548*AF3548</f>
        <v>0.98301600253038024</v>
      </c>
      <c r="AK3548" s="32">
        <f t="shared" ref="AK3548" si="34249">(X3548*AF3545+Y3548*AE3545+Z3548*AF3548+AA3548*AE3548)</f>
        <v>0</v>
      </c>
      <c r="AL3548" s="8"/>
      <c r="AM3548" s="29">
        <v>0</v>
      </c>
      <c r="AN3548" s="33">
        <v>0</v>
      </c>
      <c r="AO3548" s="31">
        <v>1</v>
      </c>
      <c r="AP3548" s="32">
        <v>0</v>
      </c>
      <c r="AR3548" s="29">
        <f t="shared" ref="AR3548" si="34250">AH3548*AM3545+AJ3548*AM3548-AI3548*AN3545-AK3548*AN3548</f>
        <v>0</v>
      </c>
      <c r="AS3548" s="33">
        <f t="shared" ref="AS3548" si="34251">(AH3548*AN3545+AI3548*AM3545+AJ3548*AN3548+AK3548*AM3548)</f>
        <v>-0.22555357640108625</v>
      </c>
      <c r="AT3548" s="31">
        <f t="shared" ref="AT3548" si="34252">AH3548*AO3545+AJ3548*AO3548-AI3548*AP3545-AK3548*AP3548</f>
        <v>0.9559207942233523</v>
      </c>
      <c r="AU3548" s="32">
        <f t="shared" ref="AU3548" si="34253">(AH3548*AP3545+AI3548*AO3545+AJ3548*AP3548+AK3548*AO3548)</f>
        <v>0</v>
      </c>
      <c r="AV3548" s="8"/>
      <c r="AW3548" s="29">
        <v>0</v>
      </c>
      <c r="AX3548" s="33">
        <f t="shared" ref="AX3548" si="34254">IF(0=(1-$AX$8*$AY$8*$B3545^2),10^14,$B3545*$AX$8/(1-$AX$8*$AY$8*$B3545^2))</f>
        <v>-9.0389192932821244E-2</v>
      </c>
      <c r="AY3548" s="31">
        <v>1</v>
      </c>
      <c r="AZ3548" s="32">
        <v>0</v>
      </c>
      <c r="BB3548" s="29">
        <f t="shared" ref="BB3548" si="34255">AR3548*AW3545+AT3548*AW3548-AS3548*AX3545-AU3548*AX3548</f>
        <v>0</v>
      </c>
      <c r="BC3548" s="33">
        <f t="shared" ref="BC3548" si="34256">(AR3548*AX3545+AS3548*AW3545+AT3548*AX3548+AU3548*AW3548)</f>
        <v>-0.31195848549863658</v>
      </c>
      <c r="BD3548" s="31">
        <f t="shared" ref="BD3548" si="34257">AR3548*AY3545+AT3548*AY3548-AS3548*AZ3545-AU3548*AZ3548</f>
        <v>0.9559207942233523</v>
      </c>
      <c r="BE3548" s="32">
        <f t="shared" ref="BE3548" si="34258">(AR3548*AZ3545+AS3548*AY3545+AT3548*AZ3548+AU3548*AY3548)</f>
        <v>0</v>
      </c>
      <c r="BF3548" s="8"/>
      <c r="BG3548" s="29">
        <v>0</v>
      </c>
      <c r="BH3548" s="33">
        <v>0</v>
      </c>
      <c r="BI3548" s="31">
        <v>1</v>
      </c>
      <c r="BJ3548" s="32">
        <v>0</v>
      </c>
      <c r="BL3548" s="29">
        <f t="shared" ref="BL3548" si="34259">BB3548*BG3545+BD3548*BG3548-BC3548*BH3545-BE3548*BH3548</f>
        <v>0</v>
      </c>
      <c r="BM3548" s="33">
        <f t="shared" ref="BM3548" si="34260">(BB3548*BH3545+BC3548*BG3545+BD3548*BH3548+BE3548*BG3548)</f>
        <v>-0.31195848549863658</v>
      </c>
      <c r="BN3548" s="31">
        <f t="shared" ref="BN3548" si="34261">BB3548*BI3545+BD3548*BI3548-BC3548*BJ3545-BE3548*BJ3548</f>
        <v>0.94274378429490935</v>
      </c>
      <c r="BO3548" s="32">
        <f t="shared" ref="BO3548" si="34262">(BB3548*BJ3545+BC3548*BI3545+BD3548*BJ3548+BE3548*BI3548)</f>
        <v>0</v>
      </c>
      <c r="BP3548" s="8"/>
      <c r="BQ3548" s="19">
        <f t="shared" ref="BQ3548:BQ3579" si="34263">1/$BR$8</f>
        <v>1</v>
      </c>
      <c r="BR3548" s="47">
        <v>0</v>
      </c>
      <c r="BS3548" s="48">
        <v>1</v>
      </c>
      <c r="BT3548" s="49">
        <v>0</v>
      </c>
      <c r="BV3548" s="29">
        <f t="shared" ref="BV3548" si="34264">BL3548*BQ3545+BN3548*BQ3548-BM3548*BR3545-BO3548*BR3548</f>
        <v>0.94274378429490935</v>
      </c>
      <c r="BW3548" s="33">
        <f t="shared" ref="BW3548" si="34265">(BL3548*BR3545+BM3548*BQ3545+BN3548*BR3548+BO3548*BQ3548)</f>
        <v>-0.31195848549863658</v>
      </c>
      <c r="BX3548" s="31">
        <f t="shared" ref="BX3548" si="34266">BL3548*BS3545+BN3548*BS3548-BM3548*BT3545-BO3548*BT3548</f>
        <v>0.94274378429490935</v>
      </c>
      <c r="BY3548" s="32">
        <f t="shared" ref="BY3548" si="34267">(BL3548*BT3545+BM3548*BS3545+BN3548*BT3548+BO3548*BS3548)</f>
        <v>0</v>
      </c>
      <c r="CA3548" s="50">
        <f t="shared" ref="CA3548" si="34268">(180/PI())*ATAN(-1*(BW3545+BW3548)/(BV3545+BV3548))</f>
        <v>19.522674330354338</v>
      </c>
      <c r="CC3548" s="137">
        <f t="shared" ref="CC3548" si="34269">20*LOG(((1-(10^(CA3545/20)^2)*(1-((1-CC3545)/(1+CC3545))^2))^0.5))</f>
        <v>-32.57513276385356</v>
      </c>
    </row>
    <row r="3549" spans="2:91">
      <c r="CC3549" s="42"/>
    </row>
    <row r="3550" spans="2:91" ht="18.600000000000001" thickBot="1">
      <c r="E3550" s="22" t="s">
        <v>4</v>
      </c>
      <c r="J3550" s="22" t="s">
        <v>5</v>
      </c>
      <c r="O3550" s="22" t="s">
        <v>6</v>
      </c>
      <c r="T3550" s="22" t="s">
        <v>7</v>
      </c>
      <c r="Y3550" s="22" t="s">
        <v>8</v>
      </c>
      <c r="AD3550" s="22" t="s">
        <v>65</v>
      </c>
      <c r="AI3550" s="22" t="s">
        <v>9</v>
      </c>
      <c r="AN3550" s="22" t="s">
        <v>66</v>
      </c>
      <c r="AS3550" s="22" t="s">
        <v>51</v>
      </c>
      <c r="AX3550" s="22" t="s">
        <v>67</v>
      </c>
      <c r="BC3550" s="22" t="s">
        <v>52</v>
      </c>
      <c r="BH3550" s="22" t="s">
        <v>68</v>
      </c>
      <c r="BM3550" s="22" t="s">
        <v>63</v>
      </c>
      <c r="BQ3550" s="23" t="s">
        <v>69</v>
      </c>
      <c r="BR3550" s="23"/>
      <c r="BS3550" s="24"/>
      <c r="BT3550" s="24"/>
      <c r="BU3550" s="24"/>
      <c r="BW3550" s="22" t="s">
        <v>64</v>
      </c>
    </row>
    <row r="3551" spans="2:91" ht="18.600000000000001" thickBot="1">
      <c r="D3551" s="249" t="s">
        <v>103</v>
      </c>
      <c r="E3551" s="250"/>
      <c r="F3551" s="251" t="s">
        <v>104</v>
      </c>
      <c r="G3551" s="252"/>
      <c r="H3551" s="229"/>
      <c r="I3551" s="253" t="s">
        <v>11</v>
      </c>
      <c r="J3551" s="254"/>
      <c r="K3551" s="255" t="s">
        <v>12</v>
      </c>
      <c r="L3551" s="256"/>
      <c r="M3551" s="24"/>
      <c r="N3551" s="253" t="s">
        <v>105</v>
      </c>
      <c r="O3551" s="254"/>
      <c r="P3551" s="255" t="s">
        <v>106</v>
      </c>
      <c r="Q3551" s="256"/>
      <c r="R3551" s="24"/>
      <c r="S3551" s="249" t="s">
        <v>107</v>
      </c>
      <c r="T3551" s="250"/>
      <c r="U3551" s="251" t="s">
        <v>108</v>
      </c>
      <c r="V3551" s="252"/>
      <c r="W3551" s="8"/>
      <c r="X3551" s="253" t="s">
        <v>109</v>
      </c>
      <c r="Y3551" s="254"/>
      <c r="Z3551" s="255" t="s">
        <v>110</v>
      </c>
      <c r="AA3551" s="256"/>
      <c r="AB3551" s="8"/>
      <c r="AC3551" s="253" t="s">
        <v>111</v>
      </c>
      <c r="AD3551" s="254"/>
      <c r="AE3551" s="255" t="s">
        <v>14</v>
      </c>
      <c r="AF3551" s="256"/>
      <c r="AG3551" s="8"/>
      <c r="AH3551" s="253" t="s">
        <v>112</v>
      </c>
      <c r="AI3551" s="254"/>
      <c r="AJ3551" s="255" t="s">
        <v>113</v>
      </c>
      <c r="AK3551" s="256"/>
      <c r="AL3551" s="8"/>
      <c r="AM3551" s="249" t="s">
        <v>114</v>
      </c>
      <c r="AN3551" s="250"/>
      <c r="AO3551" s="251" t="s">
        <v>115</v>
      </c>
      <c r="AP3551" s="252"/>
      <c r="AQ3551" s="24"/>
      <c r="AR3551" s="253" t="s">
        <v>116</v>
      </c>
      <c r="AS3551" s="254"/>
      <c r="AT3551" s="255" t="s">
        <v>13</v>
      </c>
      <c r="AU3551" s="256"/>
      <c r="AV3551" s="4"/>
      <c r="AW3551" s="253" t="s">
        <v>117</v>
      </c>
      <c r="AX3551" s="254"/>
      <c r="AY3551" s="255" t="s">
        <v>118</v>
      </c>
      <c r="AZ3551" s="256"/>
      <c r="BA3551" s="8"/>
      <c r="BB3551" s="253" t="s">
        <v>119</v>
      </c>
      <c r="BC3551" s="254"/>
      <c r="BD3551" s="255" t="s">
        <v>120</v>
      </c>
      <c r="BE3551" s="256"/>
      <c r="BF3551" s="4"/>
      <c r="BG3551" s="249" t="s">
        <v>121</v>
      </c>
      <c r="BH3551" s="250"/>
      <c r="BI3551" s="251" t="s">
        <v>122</v>
      </c>
      <c r="BJ3551" s="252"/>
      <c r="BK3551" s="4"/>
      <c r="BL3551" s="253" t="s">
        <v>123</v>
      </c>
      <c r="BM3551" s="254"/>
      <c r="BN3551" s="255" t="s">
        <v>124</v>
      </c>
      <c r="BO3551" s="256"/>
      <c r="BP3551" s="4"/>
      <c r="BQ3551" s="253" t="s">
        <v>125</v>
      </c>
      <c r="BR3551" s="254"/>
      <c r="BS3551" s="255" t="s">
        <v>126</v>
      </c>
      <c r="BT3551" s="256"/>
      <c r="BU3551" s="8"/>
      <c r="BV3551" s="253" t="s">
        <v>127</v>
      </c>
      <c r="BW3551" s="254"/>
      <c r="BX3551" s="255" t="s">
        <v>128</v>
      </c>
      <c r="BY3551" s="256"/>
      <c r="CA3551" s="27" t="s">
        <v>15</v>
      </c>
      <c r="CC3551" s="133" t="s">
        <v>70</v>
      </c>
    </row>
    <row r="3552" spans="2:91" ht="19.2" thickTop="1" thickBot="1">
      <c r="B3552" s="129">
        <v>9.6600000000000108</v>
      </c>
      <c r="D3552" s="29">
        <v>1</v>
      </c>
      <c r="E3552" s="30">
        <v>0</v>
      </c>
      <c r="F3552" s="31">
        <v>0</v>
      </c>
      <c r="G3552" s="32">
        <f t="shared" ref="G3552:G3583" si="34270">-1/($E$8*$B3552)</f>
        <v>-6.8238095238095167E-2</v>
      </c>
      <c r="I3552" s="29">
        <v>1</v>
      </c>
      <c r="J3552" s="33">
        <v>0</v>
      </c>
      <c r="K3552" s="31">
        <v>0</v>
      </c>
      <c r="L3552" s="32">
        <v>0</v>
      </c>
      <c r="N3552" s="29">
        <f t="shared" ref="N3552" si="34271">D3552*I3552+F3552*I3555-E3552*J3552-G3552*J3555</f>
        <v>0.9912936233595937</v>
      </c>
      <c r="O3552" s="33">
        <f t="shared" ref="O3552" si="34272">(D3552*J3552+E3552*I3552+F3552*J3555+G3552*I3555)</f>
        <v>0</v>
      </c>
      <c r="P3552" s="31">
        <f t="shared" ref="P3552" si="34273">D3552*K3552+F3552*K3555-E3552*L3552-G3552*L3555</f>
        <v>0</v>
      </c>
      <c r="Q3552" s="32">
        <f t="shared" ref="Q3552" si="34274">(D3552*L3552+E3552*K3552+F3552*L3555+G3552*K3555)</f>
        <v>-6.8238095238095167E-2</v>
      </c>
      <c r="S3552" s="29">
        <v>1</v>
      </c>
      <c r="T3552" s="30">
        <v>0</v>
      </c>
      <c r="U3552" s="31">
        <v>0</v>
      </c>
      <c r="V3552" s="32">
        <f t="shared" ref="V3552:V3583" si="34275">-1/($T$8*$B3552)</f>
        <v>-0.13256418219461683</v>
      </c>
      <c r="X3552" s="29">
        <f t="shared" ref="X3552" si="34276">N3552*S3552+P3552*S3555-O3552*T3552-Q3552*T3555</f>
        <v>0.9912936233595937</v>
      </c>
      <c r="Y3552" s="33">
        <f t="shared" ref="Y3552" si="34277">(N3552*T3552+O3552*S3552+P3552*T3555+Q3552*S3555)</f>
        <v>0</v>
      </c>
      <c r="Z3552" s="31">
        <f t="shared" ref="Z3552" si="34278">N3552*U3552+P3552*U3555-O3552*V3552-Q3552*V3555</f>
        <v>0</v>
      </c>
      <c r="AA3552" s="32">
        <f t="shared" ref="AA3552" si="34279">(N3552*V3552+O3552*U3552+P3552*V3555+Q3552*U3555)</f>
        <v>-0.19964812373349822</v>
      </c>
      <c r="AB3552" s="8"/>
      <c r="AC3552" s="29">
        <v>1</v>
      </c>
      <c r="AD3552" s="33">
        <v>0</v>
      </c>
      <c r="AE3552" s="31">
        <v>0</v>
      </c>
      <c r="AF3552" s="32">
        <v>0</v>
      </c>
      <c r="AH3552" s="29">
        <f t="shared" ref="AH3552" si="34280">X3552*AC3552+Z3552*AC3555-Y3552*AD3552-AA3552*AD3555</f>
        <v>0.97149262497197375</v>
      </c>
      <c r="AI3552" s="33">
        <f t="shared" ref="AI3552" si="34281">(X3552*AD3552+Y3552*AC3552+Z3552*AD3555+AA3552*AC3555)</f>
        <v>0</v>
      </c>
      <c r="AJ3552" s="31">
        <f t="shared" ref="AJ3552" si="34282">X3552*AE3552+Z3552*AE3555-Y3552*AF3552-AA3552*AF3555</f>
        <v>0</v>
      </c>
      <c r="AK3552" s="32">
        <f t="shared" ref="AK3552" si="34283">(X3552*AF3552+Y3552*AE3552+Z3552*AF3555+AA3552*AE3555)</f>
        <v>-0.19964812373349822</v>
      </c>
      <c r="AL3552" s="8"/>
      <c r="AM3552" s="29">
        <v>1</v>
      </c>
      <c r="AN3552" s="30">
        <v>0</v>
      </c>
      <c r="AO3552" s="31">
        <v>0</v>
      </c>
      <c r="AP3552" s="32">
        <f t="shared" ref="AP3552:AP3583" si="34284">-1/($AN$8*$B3552)</f>
        <v>-0.1198788819875775</v>
      </c>
      <c r="AR3552" s="29">
        <f t="shared" ref="AR3552" si="34285">AH3552*AM3552+AJ3552*AM3555-AI3552*AN3552-AK3552*AN3555</f>
        <v>0.97149262497197375</v>
      </c>
      <c r="AS3552" s="33">
        <f t="shared" ref="AS3552" si="34286">(AH3552*AN3552+AI3552*AM3552+AJ3552*AN3555+AK3552*AM3555)</f>
        <v>0</v>
      </c>
      <c r="AT3552" s="31">
        <f t="shared" ref="AT3552" si="34287">AH3552*AO3552+AJ3552*AO3555-AI3552*AP3552-AK3552*AP3555</f>
        <v>0</v>
      </c>
      <c r="AU3552" s="32">
        <f t="shared" ref="AU3552" si="34288">(AH3552*AP3552+AI3552*AO3552+AJ3552*AP3555+AK3552*AO3555)</f>
        <v>-0.31610957347431534</v>
      </c>
      <c r="AV3552" s="8"/>
      <c r="AW3552" s="29">
        <v>1</v>
      </c>
      <c r="AX3552" s="33">
        <v>0</v>
      </c>
      <c r="AY3552" s="31">
        <v>0</v>
      </c>
      <c r="AZ3552" s="32">
        <v>0</v>
      </c>
      <c r="BB3552" s="29">
        <f t="shared" ref="BB3552" si="34289">AR3552*AW3552+AT3552*AW3555-AS3552*AX3552-AU3552*AX3555</f>
        <v>0.9429794247536688</v>
      </c>
      <c r="BC3552" s="33">
        <f t="shared" ref="BC3552" si="34290">(AR3552*AX3552+AS3552*AW3552+AT3552*AX3555+AU3552*AW3555)</f>
        <v>0</v>
      </c>
      <c r="BD3552" s="31">
        <f t="shared" ref="BD3552" si="34291">AR3552*AY3552+AT3552*AY3555-AS3552*AZ3552-AU3552*AZ3555</f>
        <v>0</v>
      </c>
      <c r="BE3552" s="32">
        <f t="shared" ref="BE3552" si="34292">(AR3552*AZ3552+AS3552*AY3552+AT3552*AZ3555+AU3552*AY3555)</f>
        <v>-0.31610957347431534</v>
      </c>
      <c r="BF3552" s="8"/>
      <c r="BG3552" s="29">
        <v>1</v>
      </c>
      <c r="BH3552" s="30">
        <v>0</v>
      </c>
      <c r="BI3552" s="31">
        <v>0</v>
      </c>
      <c r="BJ3552" s="32">
        <f t="shared" ref="BJ3552:BJ3583" si="34293">-1/($BH$8*$B3552)</f>
        <v>-4.2152173913043434E-2</v>
      </c>
      <c r="BL3552" s="29">
        <f t="shared" ref="BL3552" si="34294">BB3552*BG3552+BD3552*BG3555-BC3552*BH3552-BE3552*BH3555</f>
        <v>0.9429794247536688</v>
      </c>
      <c r="BM3552" s="33">
        <f t="shared" ref="BM3552" si="34295">(BB3552*BH3552+BC3552*BG3552+BD3552*BH3555+BE3552*BG3555)</f>
        <v>0</v>
      </c>
      <c r="BN3552" s="31">
        <f t="shared" ref="BN3552" si="34296">BB3552*BI3552+BD3552*BI3555-BC3552*BJ3552-BE3552*BJ3555</f>
        <v>0</v>
      </c>
      <c r="BO3552" s="32">
        <f t="shared" ref="BO3552" si="34297">(BB3552*BJ3552+BC3552*BI3552+BD3552*BJ3555+BE3552*BI3555)</f>
        <v>-0.35585820618295366</v>
      </c>
      <c r="BP3552" s="8"/>
      <c r="BQ3552" s="34">
        <v>1</v>
      </c>
      <c r="BR3552" s="35">
        <v>0</v>
      </c>
      <c r="BS3552" s="11">
        <v>0</v>
      </c>
      <c r="BT3552" s="36">
        <v>0</v>
      </c>
      <c r="BV3552" s="29">
        <f t="shared" ref="BV3552" si="34298">BL3552*BQ3552+BN3552*BQ3555-BM3552*BR3552-BO3552*BR3555</f>
        <v>0.9429794247536688</v>
      </c>
      <c r="BW3552" s="33">
        <f t="shared" ref="BW3552" si="34299">(BL3552*BR3552+BM3552*BQ3552+BN3552*BR3555+BO3552*BQ3555)</f>
        <v>-0.35585820618295366</v>
      </c>
      <c r="BX3552" s="31">
        <f t="shared" ref="BX3552" si="34300">BL3552*BS3552+BN3552*BS3555-BM3552*BT3552-BO3552*BT3555</f>
        <v>0</v>
      </c>
      <c r="BY3552" s="32">
        <f t="shared" ref="BY3552" si="34301">(BL3552*BT3552+BM3552*BS3552+BN3552*BT3555+BO3552*BS3555)</f>
        <v>-0.35585820618295366</v>
      </c>
      <c r="CA3552" s="37">
        <f t="shared" ref="CA3552" si="34302">20*LOG(((1+$BR$8)/$BR$8)/((BV3552+BV3555)^2+(BW3552+BW3555)^2)^0.5)</f>
        <v>-2.1521215690251021E-3</v>
      </c>
      <c r="CC3552" s="134">
        <f t="shared" ref="CC3552" si="34303">((BV3552^2+BW3552^2)^0.5)/((BV3555^2+BW3555^2)^0.5)</f>
        <v>1.014950966983696</v>
      </c>
      <c r="CM3552" s="129">
        <v>9.6400000000000095</v>
      </c>
    </row>
    <row r="3553" spans="2:91" ht="18.600000000000001" thickBot="1">
      <c r="D3553" s="39"/>
      <c r="G3553" s="40"/>
      <c r="I3553" s="39"/>
      <c r="L3553" s="40"/>
      <c r="N3553" s="39"/>
      <c r="Q3553" s="40"/>
      <c r="S3553" s="39"/>
      <c r="V3553" s="40"/>
      <c r="X3553" s="39"/>
      <c r="AA3553" s="40"/>
      <c r="AC3553" s="39"/>
      <c r="AF3553" s="40"/>
      <c r="AH3553" s="39"/>
      <c r="AK3553" s="40"/>
      <c r="AM3553" s="39"/>
      <c r="AP3553" s="40"/>
      <c r="AR3553" s="39"/>
      <c r="AU3553" s="40"/>
      <c r="AW3553" s="39"/>
      <c r="AZ3553" s="40"/>
      <c r="BB3553" s="39"/>
      <c r="BE3553" s="40"/>
      <c r="BG3553" s="39"/>
      <c r="BJ3553" s="40"/>
      <c r="BL3553" s="39"/>
      <c r="BO3553" s="40"/>
      <c r="BQ3553" s="34"/>
      <c r="BR3553" s="11"/>
      <c r="BS3553" s="11"/>
      <c r="BT3553" s="41"/>
      <c r="BV3553" s="39"/>
      <c r="BY3553" s="40"/>
      <c r="CC3553" s="135"/>
    </row>
    <row r="3554" spans="2:91" ht="18.600000000000001" thickBot="1">
      <c r="D3554" s="258" t="s">
        <v>129</v>
      </c>
      <c r="E3554" s="259"/>
      <c r="F3554" s="260" t="s">
        <v>130</v>
      </c>
      <c r="G3554" s="261"/>
      <c r="H3554" s="229"/>
      <c r="I3554" s="258" t="s">
        <v>131</v>
      </c>
      <c r="J3554" s="259"/>
      <c r="K3554" s="260" t="s">
        <v>132</v>
      </c>
      <c r="L3554" s="261"/>
      <c r="N3554" s="253" t="s">
        <v>133</v>
      </c>
      <c r="O3554" s="254"/>
      <c r="P3554" s="255" t="s">
        <v>134</v>
      </c>
      <c r="Q3554" s="256"/>
      <c r="S3554" s="258" t="s">
        <v>135</v>
      </c>
      <c r="T3554" s="259"/>
      <c r="U3554" s="260" t="s">
        <v>136</v>
      </c>
      <c r="V3554" s="261"/>
      <c r="W3554" s="8"/>
      <c r="X3554" s="253" t="s">
        <v>137</v>
      </c>
      <c r="Y3554" s="254"/>
      <c r="Z3554" s="255" t="s">
        <v>138</v>
      </c>
      <c r="AA3554" s="256"/>
      <c r="AB3554" s="8"/>
      <c r="AC3554" s="258" t="s">
        <v>139</v>
      </c>
      <c r="AD3554" s="259"/>
      <c r="AE3554" s="260" t="s">
        <v>140</v>
      </c>
      <c r="AF3554" s="261"/>
      <c r="AG3554" s="8"/>
      <c r="AH3554" s="253" t="s">
        <v>141</v>
      </c>
      <c r="AI3554" s="254"/>
      <c r="AJ3554" s="255" t="s">
        <v>142</v>
      </c>
      <c r="AK3554" s="256"/>
      <c r="AL3554" s="8"/>
      <c r="AM3554" s="258" t="s">
        <v>143</v>
      </c>
      <c r="AN3554" s="259"/>
      <c r="AO3554" s="260" t="s">
        <v>144</v>
      </c>
      <c r="AP3554" s="261"/>
      <c r="AR3554" s="253" t="s">
        <v>145</v>
      </c>
      <c r="AS3554" s="254"/>
      <c r="AT3554" s="255" t="s">
        <v>146</v>
      </c>
      <c r="AU3554" s="256"/>
      <c r="AV3554" s="4"/>
      <c r="AW3554" s="258" t="s">
        <v>147</v>
      </c>
      <c r="AX3554" s="259"/>
      <c r="AY3554" s="260" t="s">
        <v>148</v>
      </c>
      <c r="AZ3554" s="261"/>
      <c r="BA3554" s="8"/>
      <c r="BB3554" s="253" t="s">
        <v>149</v>
      </c>
      <c r="BC3554" s="254"/>
      <c r="BD3554" s="255" t="s">
        <v>150</v>
      </c>
      <c r="BE3554" s="256"/>
      <c r="BF3554" s="4"/>
      <c r="BG3554" s="258" t="s">
        <v>151</v>
      </c>
      <c r="BH3554" s="259"/>
      <c r="BI3554" s="260" t="s">
        <v>152</v>
      </c>
      <c r="BJ3554" s="261"/>
      <c r="BK3554" s="4"/>
      <c r="BL3554" s="253" t="s">
        <v>153</v>
      </c>
      <c r="BM3554" s="254"/>
      <c r="BN3554" s="255" t="s">
        <v>154</v>
      </c>
      <c r="BO3554" s="256"/>
      <c r="BP3554" s="4"/>
      <c r="BQ3554" s="258" t="s">
        <v>155</v>
      </c>
      <c r="BR3554" s="259"/>
      <c r="BS3554" s="260" t="s">
        <v>156</v>
      </c>
      <c r="BT3554" s="261"/>
      <c r="BU3554" s="8"/>
      <c r="BV3554" s="253" t="s">
        <v>157</v>
      </c>
      <c r="BW3554" s="254"/>
      <c r="BX3554" s="255" t="s">
        <v>158</v>
      </c>
      <c r="BY3554" s="256"/>
      <c r="CA3554" s="46" t="s">
        <v>16</v>
      </c>
      <c r="CC3554" s="136" t="s">
        <v>71</v>
      </c>
    </row>
    <row r="3555" spans="2:91" ht="19.2" thickTop="1" thickBot="1">
      <c r="D3555" s="29">
        <v>0</v>
      </c>
      <c r="E3555" s="33">
        <v>0</v>
      </c>
      <c r="F3555" s="31">
        <v>1</v>
      </c>
      <c r="G3555" s="32">
        <v>0</v>
      </c>
      <c r="I3555" s="29">
        <v>0</v>
      </c>
      <c r="J3555" s="33">
        <f t="shared" ref="J3555" si="34304">IF(0=(1-$J$8*$K$8*$B3552^2),10^14,$B3552*$J$8/(1-$J$8*$K$8*$B3552^2))</f>
        <v>-0.12758821315319799</v>
      </c>
      <c r="K3555" s="31">
        <v>1</v>
      </c>
      <c r="L3555" s="32">
        <v>0</v>
      </c>
      <c r="N3555" s="29">
        <f t="shared" ref="N3555" si="34305">D3555*I3552+F3555*I3555-E3555*J3552-G3555*J3555</f>
        <v>0</v>
      </c>
      <c r="O3555" s="33">
        <f t="shared" ref="O3555" si="34306">(D3555*J3552+E3555*I3552+F3555*J3555+G3555*I3555)</f>
        <v>-0.12758821315319799</v>
      </c>
      <c r="P3555" s="31">
        <f t="shared" ref="P3555" si="34307">D3555*K3552+F3555*K3555-E3555*L3552-G3555*L3555</f>
        <v>1</v>
      </c>
      <c r="Q3555" s="32">
        <f t="shared" ref="Q3555" si="34308">(D3555*L3552+E3555*K3552+F3555*L3555+G3555*K3555)</f>
        <v>0</v>
      </c>
      <c r="S3555" s="29">
        <v>0</v>
      </c>
      <c r="T3555" s="33">
        <v>0</v>
      </c>
      <c r="U3555" s="31">
        <v>1</v>
      </c>
      <c r="V3555" s="32">
        <v>0</v>
      </c>
      <c r="X3555" s="29">
        <f t="shared" ref="X3555" si="34309">N3555*S3552+P3555*S3555-O3555*T3552-Q3555*T3555</f>
        <v>0</v>
      </c>
      <c r="Y3555" s="33">
        <f t="shared" ref="Y3555" si="34310">(N3555*T3552+O3555*S3552+P3555*T3555+Q3555*S3555)</f>
        <v>-0.12758821315319799</v>
      </c>
      <c r="Z3555" s="31">
        <f t="shared" ref="Z3555" si="34311">N3555*U3552+P3555*U3555-O3555*V3552-Q3555*V3555</f>
        <v>0.98308637286567391</v>
      </c>
      <c r="AA3555" s="32">
        <f t="shared" ref="AA3555" si="34312">(N3555*V3552+O3555*U3552+P3555*V3555+Q3555*U3555)</f>
        <v>0</v>
      </c>
      <c r="AB3555" s="8"/>
      <c r="AC3555" s="29">
        <v>0</v>
      </c>
      <c r="AD3555" s="33">
        <f t="shared" ref="AD3555" si="34313">IF(0=(1-$AD$8*$AE$8*$B3552^2),10^14,$B3552*$AD$8/(1-$AD$8*$AE$8*$B3552^2))</f>
        <v>-9.9179486475171774E-2</v>
      </c>
      <c r="AE3555" s="31">
        <v>1</v>
      </c>
      <c r="AF3555" s="32">
        <v>0</v>
      </c>
      <c r="AH3555" s="29">
        <f t="shared" ref="AH3555" si="34314">X3555*AC3552+Z3555*AC3555-Y3555*AD3552-AA3555*AD3555</f>
        <v>0</v>
      </c>
      <c r="AI3555" s="33">
        <f t="shared" ref="AI3555" si="34315">(X3555*AD3552+Y3555*AC3552+Z3555*AD3555+AA3555*AC3555)</f>
        <v>-0.22509021477475477</v>
      </c>
      <c r="AJ3555" s="31">
        <f t="shared" ref="AJ3555" si="34316">X3555*AE3552+Z3555*AE3555-Y3555*AF3552-AA3555*AF3555</f>
        <v>0.98308637286567391</v>
      </c>
      <c r="AK3555" s="32">
        <f t="shared" ref="AK3555" si="34317">(X3555*AF3552+Y3555*AE3552+Z3555*AF3555+AA3555*AE3555)</f>
        <v>0</v>
      </c>
      <c r="AL3555" s="8"/>
      <c r="AM3555" s="29">
        <v>0</v>
      </c>
      <c r="AN3555" s="33">
        <v>0</v>
      </c>
      <c r="AO3555" s="31">
        <v>1</v>
      </c>
      <c r="AP3555" s="32">
        <v>0</v>
      </c>
      <c r="AR3555" s="29">
        <f t="shared" ref="AR3555" si="34318">AH3555*AM3552+AJ3555*AM3555-AI3555*AN3552-AK3555*AN3555</f>
        <v>0</v>
      </c>
      <c r="AS3555" s="33">
        <f t="shared" ref="AS3555" si="34319">(AH3555*AN3552+AI3555*AM3552+AJ3555*AN3555+AK3555*AM3555)</f>
        <v>-0.22509021477475477</v>
      </c>
      <c r="AT3555" s="31">
        <f t="shared" ref="AT3555" si="34320">AH3555*AO3552+AJ3555*AO3555-AI3555*AP3552-AK3555*AP3555</f>
        <v>0.95610280957213256</v>
      </c>
      <c r="AU3555" s="32">
        <f t="shared" ref="AU3555" si="34321">(AH3555*AP3552+AI3555*AO3552+AJ3555*AP3555+AK3555*AO3555)</f>
        <v>0</v>
      </c>
      <c r="AV3555" s="8"/>
      <c r="AW3555" s="29">
        <v>0</v>
      </c>
      <c r="AX3555" s="33">
        <f t="shared" ref="AX3555" si="34322">IF(0=(1-$AX$8*$AY$8*$B3552^2),10^14,$B3552*$AX$8/(1-$AX$8*$AY$8*$B3552^2))</f>
        <v>-9.0200369147066528E-2</v>
      </c>
      <c r="AY3555" s="31">
        <v>1</v>
      </c>
      <c r="AZ3555" s="32">
        <v>0</v>
      </c>
      <c r="BB3555" s="29">
        <f t="shared" ref="BB3555" si="34323">AR3555*AW3552+AT3555*AW3555-AS3555*AX3552-AU3555*AX3555</f>
        <v>0</v>
      </c>
      <c r="BC3555" s="33">
        <f t="shared" ref="BC3555" si="34324">(AR3555*AX3552+AS3555*AW3552+AT3555*AX3555+AU3555*AW3555)</f>
        <v>-0.31133104114070859</v>
      </c>
      <c r="BD3555" s="31">
        <f t="shared" ref="BD3555" si="34325">AR3555*AY3552+AT3555*AY3555-AS3555*AZ3552-AU3555*AZ3555</f>
        <v>0.95610280957213256</v>
      </c>
      <c r="BE3555" s="32">
        <f t="shared" ref="BE3555" si="34326">(AR3555*AZ3552+AS3555*AY3552+AT3555*AZ3555+AU3555*AY3555)</f>
        <v>0</v>
      </c>
      <c r="BF3555" s="8"/>
      <c r="BG3555" s="29">
        <v>0</v>
      </c>
      <c r="BH3555" s="33">
        <v>0</v>
      </c>
      <c r="BI3555" s="31">
        <v>1</v>
      </c>
      <c r="BJ3555" s="32">
        <v>0</v>
      </c>
      <c r="BL3555" s="29">
        <f t="shared" ref="BL3555" si="34327">BB3555*BG3552+BD3555*BG3555-BC3555*BH3552-BE3555*BH3555</f>
        <v>0</v>
      </c>
      <c r="BM3555" s="33">
        <f t="shared" ref="BM3555" si="34328">(BB3555*BH3552+BC3555*BG3552+BD3555*BH3555+BE3555*BG3555)</f>
        <v>-0.31133104114070859</v>
      </c>
      <c r="BN3555" s="31">
        <f t="shared" ref="BN3555" si="34329">BB3555*BI3552+BD3555*BI3555-BC3555*BJ3552-BE3555*BJ3555</f>
        <v>0.94297952938144058</v>
      </c>
      <c r="BO3555" s="32">
        <f t="shared" ref="BO3555" si="34330">(BB3555*BJ3552+BC3555*BI3552+BD3555*BJ3555+BE3555*BI3555)</f>
        <v>0</v>
      </c>
      <c r="BP3555" s="8"/>
      <c r="BQ3555" s="19">
        <f t="shared" ref="BQ3555:BQ3586" si="34331">1/$BR$8</f>
        <v>1</v>
      </c>
      <c r="BR3555" s="47">
        <v>0</v>
      </c>
      <c r="BS3555" s="48">
        <v>1</v>
      </c>
      <c r="BT3555" s="49">
        <v>0</v>
      </c>
      <c r="BV3555" s="29">
        <f t="shared" ref="BV3555" si="34332">BL3555*BQ3552+BN3555*BQ3555-BM3555*BR3552-BO3555*BR3555</f>
        <v>0.94297952938144058</v>
      </c>
      <c r="BW3555" s="33">
        <f t="shared" ref="BW3555" si="34333">(BL3555*BR3552+BM3555*BQ3552+BN3555*BR3555+BO3555*BQ3555)</f>
        <v>-0.31133104114070859</v>
      </c>
      <c r="BX3555" s="31">
        <f t="shared" ref="BX3555" si="34334">BL3555*BS3552+BN3555*BS3555-BM3555*BT3552-BO3555*BT3555</f>
        <v>0.94297952938144058</v>
      </c>
      <c r="BY3555" s="32">
        <f t="shared" ref="BY3555" si="34335">(BL3555*BT3552+BM3555*BS3552+BN3555*BT3555+BO3555*BS3555)</f>
        <v>0</v>
      </c>
      <c r="CA3555" s="50">
        <f t="shared" ref="CA3555" si="34336">(180/PI())*ATAN(-1*(BW3552+BW3555)/(BV3552+BV3555))</f>
        <v>19.482077502953459</v>
      </c>
      <c r="CC3555" s="137">
        <f t="shared" ref="CC3555" si="34337">20*LOG(((1-(10^(CA3552/20)^2)*(1-((1-CC3552)/(1+CC3552))^2))^0.5))</f>
        <v>-32.592814192392751</v>
      </c>
    </row>
    <row r="3556" spans="2:91">
      <c r="CC3556" s="42"/>
    </row>
    <row r="3557" spans="2:91" ht="18.600000000000001" thickBot="1">
      <c r="E3557" s="22" t="s">
        <v>4</v>
      </c>
      <c r="J3557" s="22" t="s">
        <v>5</v>
      </c>
      <c r="O3557" s="22" t="s">
        <v>6</v>
      </c>
      <c r="T3557" s="22" t="s">
        <v>7</v>
      </c>
      <c r="Y3557" s="22" t="s">
        <v>8</v>
      </c>
      <c r="AD3557" s="22" t="s">
        <v>65</v>
      </c>
      <c r="AI3557" s="22" t="s">
        <v>9</v>
      </c>
      <c r="AN3557" s="22" t="s">
        <v>66</v>
      </c>
      <c r="AS3557" s="22" t="s">
        <v>51</v>
      </c>
      <c r="AX3557" s="22" t="s">
        <v>67</v>
      </c>
      <c r="BC3557" s="22" t="s">
        <v>52</v>
      </c>
      <c r="BH3557" s="22" t="s">
        <v>68</v>
      </c>
      <c r="BM3557" s="22" t="s">
        <v>63</v>
      </c>
      <c r="BQ3557" s="23" t="s">
        <v>69</v>
      </c>
      <c r="BR3557" s="23"/>
      <c r="BS3557" s="24"/>
      <c r="BT3557" s="24"/>
      <c r="BU3557" s="24"/>
      <c r="BW3557" s="22" t="s">
        <v>64</v>
      </c>
    </row>
    <row r="3558" spans="2:91" ht="18.600000000000001" thickBot="1">
      <c r="D3558" s="249" t="s">
        <v>103</v>
      </c>
      <c r="E3558" s="250"/>
      <c r="F3558" s="251" t="s">
        <v>104</v>
      </c>
      <c r="G3558" s="252"/>
      <c r="H3558" s="229"/>
      <c r="I3558" s="253" t="s">
        <v>11</v>
      </c>
      <c r="J3558" s="254"/>
      <c r="K3558" s="255" t="s">
        <v>12</v>
      </c>
      <c r="L3558" s="256"/>
      <c r="M3558" s="24"/>
      <c r="N3558" s="253" t="s">
        <v>105</v>
      </c>
      <c r="O3558" s="254"/>
      <c r="P3558" s="255" t="s">
        <v>106</v>
      </c>
      <c r="Q3558" s="256"/>
      <c r="R3558" s="24"/>
      <c r="S3558" s="249" t="s">
        <v>107</v>
      </c>
      <c r="T3558" s="250"/>
      <c r="U3558" s="251" t="s">
        <v>108</v>
      </c>
      <c r="V3558" s="252"/>
      <c r="W3558" s="8"/>
      <c r="X3558" s="253" t="s">
        <v>109</v>
      </c>
      <c r="Y3558" s="254"/>
      <c r="Z3558" s="255" t="s">
        <v>110</v>
      </c>
      <c r="AA3558" s="256"/>
      <c r="AB3558" s="8"/>
      <c r="AC3558" s="253" t="s">
        <v>111</v>
      </c>
      <c r="AD3558" s="254"/>
      <c r="AE3558" s="255" t="s">
        <v>14</v>
      </c>
      <c r="AF3558" s="256"/>
      <c r="AG3558" s="8"/>
      <c r="AH3558" s="253" t="s">
        <v>112</v>
      </c>
      <c r="AI3558" s="254"/>
      <c r="AJ3558" s="255" t="s">
        <v>113</v>
      </c>
      <c r="AK3558" s="256"/>
      <c r="AL3558" s="8"/>
      <c r="AM3558" s="249" t="s">
        <v>114</v>
      </c>
      <c r="AN3558" s="250"/>
      <c r="AO3558" s="251" t="s">
        <v>115</v>
      </c>
      <c r="AP3558" s="252"/>
      <c r="AQ3558" s="24"/>
      <c r="AR3558" s="253" t="s">
        <v>116</v>
      </c>
      <c r="AS3558" s="254"/>
      <c r="AT3558" s="255" t="s">
        <v>13</v>
      </c>
      <c r="AU3558" s="256"/>
      <c r="AV3558" s="4"/>
      <c r="AW3558" s="253" t="s">
        <v>117</v>
      </c>
      <c r="AX3558" s="254"/>
      <c r="AY3558" s="255" t="s">
        <v>118</v>
      </c>
      <c r="AZ3558" s="256"/>
      <c r="BA3558" s="8"/>
      <c r="BB3558" s="253" t="s">
        <v>119</v>
      </c>
      <c r="BC3558" s="254"/>
      <c r="BD3558" s="255" t="s">
        <v>120</v>
      </c>
      <c r="BE3558" s="256"/>
      <c r="BF3558" s="4"/>
      <c r="BG3558" s="249" t="s">
        <v>121</v>
      </c>
      <c r="BH3558" s="250"/>
      <c r="BI3558" s="251" t="s">
        <v>122</v>
      </c>
      <c r="BJ3558" s="252"/>
      <c r="BK3558" s="4"/>
      <c r="BL3558" s="253" t="s">
        <v>123</v>
      </c>
      <c r="BM3558" s="254"/>
      <c r="BN3558" s="255" t="s">
        <v>124</v>
      </c>
      <c r="BO3558" s="256"/>
      <c r="BP3558" s="4"/>
      <c r="BQ3558" s="253" t="s">
        <v>125</v>
      </c>
      <c r="BR3558" s="254"/>
      <c r="BS3558" s="255" t="s">
        <v>126</v>
      </c>
      <c r="BT3558" s="256"/>
      <c r="BU3558" s="8"/>
      <c r="BV3558" s="253" t="s">
        <v>127</v>
      </c>
      <c r="BW3558" s="254"/>
      <c r="BX3558" s="255" t="s">
        <v>128</v>
      </c>
      <c r="BY3558" s="256"/>
      <c r="CA3558" s="27" t="s">
        <v>15</v>
      </c>
      <c r="CC3558" s="133" t="s">
        <v>70</v>
      </c>
    </row>
    <row r="3559" spans="2:91" ht="19.2" thickTop="1" thickBot="1">
      <c r="B3559" s="129">
        <v>9.6800000000000104</v>
      </c>
      <c r="D3559" s="29">
        <v>1</v>
      </c>
      <c r="E3559" s="30">
        <v>0</v>
      </c>
      <c r="F3559" s="31">
        <v>0</v>
      </c>
      <c r="G3559" s="32">
        <f t="shared" ref="G3559:G3590" si="34338">-1/($E$8*$B3559)</f>
        <v>-6.809710743801646E-2</v>
      </c>
      <c r="I3559" s="29">
        <v>1</v>
      </c>
      <c r="J3559" s="33">
        <v>0</v>
      </c>
      <c r="K3559" s="31">
        <v>0</v>
      </c>
      <c r="L3559" s="32">
        <v>0</v>
      </c>
      <c r="N3559" s="29">
        <f t="shared" ref="N3559" si="34339">D3559*I3559+F3559*I3562-E3559*J3559-G3559*J3562</f>
        <v>0.99132962206584163</v>
      </c>
      <c r="O3559" s="33">
        <f t="shared" ref="O3559" si="34340">(D3559*J3559+E3559*I3559+F3559*J3562+G3559*I3562)</f>
        <v>0</v>
      </c>
      <c r="P3559" s="31">
        <f t="shared" ref="P3559" si="34341">D3559*K3559+F3559*K3562-E3559*L3559-G3559*L3562</f>
        <v>0</v>
      </c>
      <c r="Q3559" s="32">
        <f t="shared" ref="Q3559" si="34342">(D3559*L3559+E3559*K3559+F3559*L3562+G3559*K3562)</f>
        <v>-6.809710743801646E-2</v>
      </c>
      <c r="S3559" s="29">
        <v>1</v>
      </c>
      <c r="T3559" s="30">
        <v>0</v>
      </c>
      <c r="U3559" s="31">
        <v>0</v>
      </c>
      <c r="V3559" s="32">
        <f t="shared" ref="V3559:V3590" si="34343">-1/($T$8*$B3559)</f>
        <v>-0.13229028925619821</v>
      </c>
      <c r="X3559" s="29">
        <f t="shared" ref="X3559" si="34344">N3559*S3559+P3559*S3562-O3559*T3559-Q3559*T3562</f>
        <v>0.99132962206584163</v>
      </c>
      <c r="Y3559" s="33">
        <f t="shared" ref="Y3559" si="34345">(N3559*T3559+O3559*S3559+P3559*T3562+Q3559*S3562)</f>
        <v>0</v>
      </c>
      <c r="Z3559" s="31">
        <f t="shared" ref="Z3559" si="34346">N3559*U3559+P3559*U3562-O3559*V3559-Q3559*V3562</f>
        <v>0</v>
      </c>
      <c r="AA3559" s="32">
        <f t="shared" ref="AA3559" si="34347">(N3559*V3559+O3559*U3559+P3559*V3562+Q3559*U3562)</f>
        <v>-0.19924038988934428</v>
      </c>
      <c r="AB3559" s="8"/>
      <c r="AC3559" s="29">
        <v>1</v>
      </c>
      <c r="AD3559" s="33">
        <v>0</v>
      </c>
      <c r="AE3559" s="31">
        <v>0</v>
      </c>
      <c r="AF3559" s="32">
        <v>0</v>
      </c>
      <c r="AH3559" s="29">
        <f t="shared" ref="AH3559" si="34348">X3559*AC3559+Z3559*AC3562-Y3559*AD3559-AA3559*AD3562</f>
        <v>0.97161038880751749</v>
      </c>
      <c r="AI3559" s="33">
        <f t="shared" ref="AI3559" si="34349">(X3559*AD3559+Y3559*AC3559+Z3559*AD3562+AA3559*AC3562)</f>
        <v>0</v>
      </c>
      <c r="AJ3559" s="31">
        <f t="shared" ref="AJ3559" si="34350">X3559*AE3559+Z3559*AE3562-Y3559*AF3559-AA3559*AF3562</f>
        <v>0</v>
      </c>
      <c r="AK3559" s="32">
        <f t="shared" ref="AK3559" si="34351">(X3559*AF3559+Y3559*AE3559+Z3559*AF3562+AA3559*AE3562)</f>
        <v>-0.19924038988934428</v>
      </c>
      <c r="AL3559" s="8"/>
      <c r="AM3559" s="29">
        <v>1</v>
      </c>
      <c r="AN3559" s="30">
        <v>0</v>
      </c>
      <c r="AO3559" s="31">
        <v>0</v>
      </c>
      <c r="AP3559" s="32">
        <f t="shared" ref="AP3559:AP3590" si="34352">-1/($AN$8*$B3559)</f>
        <v>-0.11963119834710731</v>
      </c>
      <c r="AR3559" s="29">
        <f t="shared" ref="AR3559" si="34353">AH3559*AM3559+AJ3559*AM3562-AI3559*AN3559-AK3559*AN3562</f>
        <v>0.97161038880751749</v>
      </c>
      <c r="AS3559" s="33">
        <f t="shared" ref="AS3559" si="34354">(AH3559*AN3559+AI3559*AM3559+AJ3559*AN3562+AK3559*AM3562)</f>
        <v>0</v>
      </c>
      <c r="AT3559" s="31">
        <f t="shared" ref="AT3559" si="34355">AH3559*AO3559+AJ3559*AO3562-AI3559*AP3559-AK3559*AP3562</f>
        <v>0</v>
      </c>
      <c r="AU3559" s="32">
        <f t="shared" ref="AU3559" si="34356">(AH3559*AP3559+AI3559*AO3559+AJ3559*AP3562+AK3559*AO3562)</f>
        <v>-0.31547530502888643</v>
      </c>
      <c r="AV3559" s="8"/>
      <c r="AW3559" s="29">
        <v>1</v>
      </c>
      <c r="AX3559" s="33">
        <v>0</v>
      </c>
      <c r="AY3559" s="31">
        <v>0</v>
      </c>
      <c r="AZ3559" s="32">
        <v>0</v>
      </c>
      <c r="BB3559" s="29">
        <f t="shared" ref="BB3559" si="34357">AR3559*AW3559+AT3559*AW3562-AS3559*AX3559-AU3559*AX3562</f>
        <v>0.94321371962506018</v>
      </c>
      <c r="BC3559" s="33">
        <f t="shared" ref="BC3559" si="34358">(AR3559*AX3559+AS3559*AW3559+AT3559*AX3562+AU3559*AW3562)</f>
        <v>0</v>
      </c>
      <c r="BD3559" s="31">
        <f t="shared" ref="BD3559" si="34359">AR3559*AY3559+AT3559*AY3562-AS3559*AZ3559-AU3559*AZ3562</f>
        <v>0</v>
      </c>
      <c r="BE3559" s="32">
        <f t="shared" ref="BE3559" si="34360">(AR3559*AZ3559+AS3559*AY3559+AT3559*AZ3562+AU3559*AY3562)</f>
        <v>-0.31547530502888643</v>
      </c>
      <c r="BF3559" s="8"/>
      <c r="BG3559" s="29">
        <v>1</v>
      </c>
      <c r="BH3559" s="30">
        <v>0</v>
      </c>
      <c r="BI3559" s="31">
        <v>0</v>
      </c>
      <c r="BJ3559" s="32">
        <f t="shared" ref="BJ3559:BJ3590" si="34361">-1/($BH$8*$B3559)</f>
        <v>-4.2065082644628056E-2</v>
      </c>
      <c r="BL3559" s="29">
        <f t="shared" ref="BL3559" si="34362">BB3559*BG3559+BD3559*BG3562-BC3559*BH3559-BE3559*BH3562</f>
        <v>0.94321371962506018</v>
      </c>
      <c r="BM3559" s="33">
        <f t="shared" ref="BM3559" si="34363">(BB3559*BH3559+BC3559*BG3559+BD3559*BH3562+BE3559*BG3562)</f>
        <v>0</v>
      </c>
      <c r="BN3559" s="31">
        <f t="shared" ref="BN3559" si="34364">BB3559*BI3559+BD3559*BI3562-BC3559*BJ3559-BE3559*BJ3562</f>
        <v>0</v>
      </c>
      <c r="BO3559" s="32">
        <f t="shared" ref="BO3559" si="34365">(BB3559*BJ3559+BC3559*BI3559+BD3559*BJ3562+BE3559*BI3562)</f>
        <v>-0.35515166809646165</v>
      </c>
      <c r="BP3559" s="8"/>
      <c r="BQ3559" s="34">
        <v>1</v>
      </c>
      <c r="BR3559" s="35">
        <v>0</v>
      </c>
      <c r="BS3559" s="11">
        <v>0</v>
      </c>
      <c r="BT3559" s="36">
        <v>0</v>
      </c>
      <c r="BV3559" s="29">
        <f t="shared" ref="BV3559" si="34366">BL3559*BQ3559+BN3559*BQ3562-BM3559*BR3559-BO3559*BR3562</f>
        <v>0.94321371962506018</v>
      </c>
      <c r="BW3559" s="33">
        <f t="shared" ref="BW3559" si="34367">(BL3559*BR3559+BM3559*BQ3559+BN3559*BR3562+BO3559*BQ3562)</f>
        <v>-0.35515166809646165</v>
      </c>
      <c r="BX3559" s="31">
        <f t="shared" ref="BX3559" si="34368">BL3559*BS3559+BN3559*BS3562-BM3559*BT3559-BO3559*BT3562</f>
        <v>0</v>
      </c>
      <c r="BY3559" s="32">
        <f t="shared" ref="BY3559" si="34369">(BL3559*BT3559+BM3559*BS3559+BN3559*BT3562+BO3559*BS3562)</f>
        <v>-0.35515166809646165</v>
      </c>
      <c r="CA3559" s="37">
        <f t="shared" ref="CA3559" si="34370">20*LOG(((1+$BR$8)/$BR$8)/((BV3559+BV3562)^2+(BW3559+BW3562)^2)^0.5)</f>
        <v>-2.1442455372940343E-3</v>
      </c>
      <c r="CC3559" s="134">
        <f t="shared" ref="CC3559" si="34371">((BV3559^2+BW3559^2)^0.5)/((BV3562^2+BW3562^2)^0.5)</f>
        <v>1.0148934169070349</v>
      </c>
      <c r="CM3559" s="129">
        <v>9.6600000000000108</v>
      </c>
    </row>
    <row r="3560" spans="2:91" ht="18.600000000000001" thickBot="1">
      <c r="D3560" s="39"/>
      <c r="G3560" s="40"/>
      <c r="I3560" s="39"/>
      <c r="L3560" s="40"/>
      <c r="N3560" s="39"/>
      <c r="Q3560" s="40"/>
      <c r="S3560" s="39"/>
      <c r="V3560" s="40"/>
      <c r="X3560" s="39"/>
      <c r="AA3560" s="40"/>
      <c r="AC3560" s="39"/>
      <c r="AF3560" s="40"/>
      <c r="AH3560" s="39"/>
      <c r="AK3560" s="40"/>
      <c r="AM3560" s="39"/>
      <c r="AP3560" s="40"/>
      <c r="AR3560" s="39"/>
      <c r="AU3560" s="40"/>
      <c r="AW3560" s="39"/>
      <c r="AZ3560" s="40"/>
      <c r="BB3560" s="39"/>
      <c r="BE3560" s="40"/>
      <c r="BG3560" s="39"/>
      <c r="BJ3560" s="40"/>
      <c r="BL3560" s="39"/>
      <c r="BO3560" s="40"/>
      <c r="BQ3560" s="34"/>
      <c r="BR3560" s="11"/>
      <c r="BS3560" s="11"/>
      <c r="BT3560" s="41"/>
      <c r="BV3560" s="39"/>
      <c r="BY3560" s="40"/>
      <c r="CC3560" s="135"/>
    </row>
    <row r="3561" spans="2:91" ht="18.600000000000001" thickBot="1">
      <c r="D3561" s="258" t="s">
        <v>129</v>
      </c>
      <c r="E3561" s="259"/>
      <c r="F3561" s="260" t="s">
        <v>130</v>
      </c>
      <c r="G3561" s="261"/>
      <c r="H3561" s="229"/>
      <c r="I3561" s="258" t="s">
        <v>131</v>
      </c>
      <c r="J3561" s="259"/>
      <c r="K3561" s="260" t="s">
        <v>132</v>
      </c>
      <c r="L3561" s="261"/>
      <c r="N3561" s="253" t="s">
        <v>133</v>
      </c>
      <c r="O3561" s="254"/>
      <c r="P3561" s="255" t="s">
        <v>134</v>
      </c>
      <c r="Q3561" s="256"/>
      <c r="S3561" s="258" t="s">
        <v>135</v>
      </c>
      <c r="T3561" s="259"/>
      <c r="U3561" s="260" t="s">
        <v>136</v>
      </c>
      <c r="V3561" s="261"/>
      <c r="W3561" s="8"/>
      <c r="X3561" s="253" t="s">
        <v>137</v>
      </c>
      <c r="Y3561" s="254"/>
      <c r="Z3561" s="255" t="s">
        <v>138</v>
      </c>
      <c r="AA3561" s="256"/>
      <c r="AB3561" s="8"/>
      <c r="AC3561" s="258" t="s">
        <v>139</v>
      </c>
      <c r="AD3561" s="259"/>
      <c r="AE3561" s="260" t="s">
        <v>140</v>
      </c>
      <c r="AF3561" s="261"/>
      <c r="AG3561" s="8"/>
      <c r="AH3561" s="253" t="s">
        <v>141</v>
      </c>
      <c r="AI3561" s="254"/>
      <c r="AJ3561" s="255" t="s">
        <v>142</v>
      </c>
      <c r="AK3561" s="256"/>
      <c r="AL3561" s="8"/>
      <c r="AM3561" s="258" t="s">
        <v>143</v>
      </c>
      <c r="AN3561" s="259"/>
      <c r="AO3561" s="260" t="s">
        <v>144</v>
      </c>
      <c r="AP3561" s="261"/>
      <c r="AR3561" s="253" t="s">
        <v>145</v>
      </c>
      <c r="AS3561" s="254"/>
      <c r="AT3561" s="255" t="s">
        <v>146</v>
      </c>
      <c r="AU3561" s="256"/>
      <c r="AV3561" s="4"/>
      <c r="AW3561" s="258" t="s">
        <v>147</v>
      </c>
      <c r="AX3561" s="259"/>
      <c r="AY3561" s="260" t="s">
        <v>148</v>
      </c>
      <c r="AZ3561" s="261"/>
      <c r="BA3561" s="8"/>
      <c r="BB3561" s="253" t="s">
        <v>149</v>
      </c>
      <c r="BC3561" s="254"/>
      <c r="BD3561" s="255" t="s">
        <v>150</v>
      </c>
      <c r="BE3561" s="256"/>
      <c r="BF3561" s="4"/>
      <c r="BG3561" s="258" t="s">
        <v>151</v>
      </c>
      <c r="BH3561" s="259"/>
      <c r="BI3561" s="260" t="s">
        <v>152</v>
      </c>
      <c r="BJ3561" s="261"/>
      <c r="BK3561" s="4"/>
      <c r="BL3561" s="253" t="s">
        <v>153</v>
      </c>
      <c r="BM3561" s="254"/>
      <c r="BN3561" s="255" t="s">
        <v>154</v>
      </c>
      <c r="BO3561" s="256"/>
      <c r="BP3561" s="4"/>
      <c r="BQ3561" s="258" t="s">
        <v>155</v>
      </c>
      <c r="BR3561" s="259"/>
      <c r="BS3561" s="260" t="s">
        <v>156</v>
      </c>
      <c r="BT3561" s="261"/>
      <c r="BU3561" s="8"/>
      <c r="BV3561" s="253" t="s">
        <v>157</v>
      </c>
      <c r="BW3561" s="254"/>
      <c r="BX3561" s="255" t="s">
        <v>158</v>
      </c>
      <c r="BY3561" s="256"/>
      <c r="CA3561" s="46" t="s">
        <v>16</v>
      </c>
      <c r="CC3561" s="136" t="s">
        <v>71</v>
      </c>
    </row>
    <row r="3562" spans="2:91" ht="19.2" thickTop="1" thickBot="1">
      <c r="D3562" s="29">
        <v>0</v>
      </c>
      <c r="E3562" s="33">
        <v>0</v>
      </c>
      <c r="F3562" s="31">
        <v>1</v>
      </c>
      <c r="G3562" s="32">
        <v>0</v>
      </c>
      <c r="I3562" s="29">
        <v>0</v>
      </c>
      <c r="J3562" s="33">
        <f t="shared" ref="J3562" si="34372">IF(0=(1-$J$8*$K$8*$B3559^2),10^14,$B3559*$J$8/(1-$J$8*$K$8*$B3559^2))</f>
        <v>-0.12732373312699505</v>
      </c>
      <c r="K3562" s="31">
        <v>1</v>
      </c>
      <c r="L3562" s="32">
        <v>0</v>
      </c>
      <c r="N3562" s="29">
        <f t="shared" ref="N3562" si="34373">D3562*I3559+F3562*I3562-E3562*J3559-G3562*J3562</f>
        <v>0</v>
      </c>
      <c r="O3562" s="33">
        <f t="shared" ref="O3562" si="34374">(D3562*J3559+E3562*I3559+F3562*J3562+G3562*I3562)</f>
        <v>-0.12732373312699505</v>
      </c>
      <c r="P3562" s="31">
        <f t="shared" ref="P3562" si="34375">D3562*K3559+F3562*K3562-E3562*L3559-G3562*L3562</f>
        <v>1</v>
      </c>
      <c r="Q3562" s="32">
        <f t="shared" ref="Q3562" si="34376">(D3562*L3559+E3562*K3559+F3562*L3562+G3562*K3562)</f>
        <v>0</v>
      </c>
      <c r="S3562" s="29">
        <v>0</v>
      </c>
      <c r="T3562" s="33">
        <v>0</v>
      </c>
      <c r="U3562" s="31">
        <v>1</v>
      </c>
      <c r="V3562" s="32">
        <v>0</v>
      </c>
      <c r="X3562" s="29">
        <f t="shared" ref="X3562" si="34377">N3562*S3559+P3562*S3562-O3562*T3559-Q3562*T3562</f>
        <v>0</v>
      </c>
      <c r="Y3562" s="33">
        <f t="shared" ref="Y3562" si="34378">(N3562*T3559+O3562*S3559+P3562*T3562+Q3562*S3562)</f>
        <v>-0.12732373312699505</v>
      </c>
      <c r="Z3562" s="31">
        <f t="shared" ref="Z3562" si="34379">N3562*U3559+P3562*U3562-O3562*V3559-Q3562*V3562</f>
        <v>0.98315630651545083</v>
      </c>
      <c r="AA3562" s="32">
        <f t="shared" ref="AA3562" si="34380">(N3562*V3559+O3562*U3559+P3562*V3562+Q3562*U3562)</f>
        <v>0</v>
      </c>
      <c r="AB3562" s="8"/>
      <c r="AC3562" s="29">
        <v>0</v>
      </c>
      <c r="AD3562" s="33">
        <f t="shared" ref="AD3562" si="34381">IF(0=(1-$AD$8*$AE$8*$B3559^2),10^14,$B3559*$AD$8/(1-$AD$8*$AE$8*$B3559^2))</f>
        <v>-9.8972067206232361E-2</v>
      </c>
      <c r="AE3562" s="31">
        <v>1</v>
      </c>
      <c r="AF3562" s="32">
        <v>0</v>
      </c>
      <c r="AH3562" s="29">
        <f t="shared" ref="AH3562" si="34382">X3562*AC3559+Z3562*AC3562-Y3562*AD3559-AA3562*AD3562</f>
        <v>0</v>
      </c>
      <c r="AI3562" s="33">
        <f t="shared" ref="AI3562" si="34383">(X3562*AD3559+Y3562*AC3559+Z3562*AD3562+AA3562*AC3562)</f>
        <v>-0.22462874516967343</v>
      </c>
      <c r="AJ3562" s="31">
        <f t="shared" ref="AJ3562" si="34384">X3562*AE3559+Z3562*AE3562-Y3562*AF3559-AA3562*AF3562</f>
        <v>0.98315630651545083</v>
      </c>
      <c r="AK3562" s="32">
        <f t="shared" ref="AK3562" si="34385">(X3562*AF3559+Y3562*AE3559+Z3562*AF3562+AA3562*AE3562)</f>
        <v>0</v>
      </c>
      <c r="AL3562" s="8"/>
      <c r="AM3562" s="29">
        <v>0</v>
      </c>
      <c r="AN3562" s="33">
        <v>0</v>
      </c>
      <c r="AO3562" s="31">
        <v>1</v>
      </c>
      <c r="AP3562" s="32">
        <v>0</v>
      </c>
      <c r="AR3562" s="29">
        <f t="shared" ref="AR3562" si="34386">AH3562*AM3559+AJ3562*AM3562-AI3562*AN3559-AK3562*AN3562</f>
        <v>0</v>
      </c>
      <c r="AS3562" s="33">
        <f t="shared" ref="AS3562" si="34387">(AH3562*AN3559+AI3562*AM3559+AJ3562*AN3562+AK3562*AM3562)</f>
        <v>-0.22462874516967343</v>
      </c>
      <c r="AT3562" s="31">
        <f t="shared" ref="AT3562" si="34388">AH3562*AO3559+AJ3562*AO3562-AI3562*AP3559-AK3562*AP3562</f>
        <v>0.95628370054759582</v>
      </c>
      <c r="AU3562" s="32">
        <f t="shared" ref="AU3562" si="34389">(AH3562*AP3559+AI3562*AO3559+AJ3562*AP3562+AK3562*AO3562)</f>
        <v>0</v>
      </c>
      <c r="AV3562" s="8"/>
      <c r="AW3562" s="29">
        <v>0</v>
      </c>
      <c r="AX3562" s="33">
        <f t="shared" ref="AX3562" si="34390">IF(0=(1-$AX$8*$AY$8*$B3559^2),10^14,$B3559*$AX$8/(1-$AX$8*$AY$8*$B3559^2))</f>
        <v>-9.0012336083983513E-2</v>
      </c>
      <c r="AY3562" s="31">
        <v>1</v>
      </c>
      <c r="AZ3562" s="32">
        <v>0</v>
      </c>
      <c r="BB3562" s="29">
        <f t="shared" ref="BB3562" si="34391">AR3562*AW3559+AT3562*AW3562-AS3562*AX3559-AU3562*AX3562</f>
        <v>0</v>
      </c>
      <c r="BC3562" s="33">
        <f t="shared" ref="BC3562" si="34392">(AR3562*AX3559+AS3562*AW3559+AT3562*AX3562+AU3562*AW3562)</f>
        <v>-0.31070607501499908</v>
      </c>
      <c r="BD3562" s="31">
        <f t="shared" ref="BD3562" si="34393">AR3562*AY3559+AT3562*AY3562-AS3562*AZ3559-AU3562*AZ3562</f>
        <v>0.95628370054759582</v>
      </c>
      <c r="BE3562" s="32">
        <f t="shared" ref="BE3562" si="34394">(AR3562*AZ3559+AS3562*AY3559+AT3562*AZ3562+AU3562*AY3562)</f>
        <v>0</v>
      </c>
      <c r="BF3562" s="8"/>
      <c r="BG3562" s="29">
        <v>0</v>
      </c>
      <c r="BH3562" s="33">
        <v>0</v>
      </c>
      <c r="BI3562" s="31">
        <v>1</v>
      </c>
      <c r="BJ3562" s="32">
        <v>0</v>
      </c>
      <c r="BL3562" s="29">
        <f t="shared" ref="BL3562" si="34395">BB3562*BG3559+BD3562*BG3562-BC3562*BH3559-BE3562*BH3562</f>
        <v>0</v>
      </c>
      <c r="BM3562" s="33">
        <f t="shared" ref="BM3562" si="34396">(BB3562*BH3559+BC3562*BG3559+BD3562*BH3562+BE3562*BG3562)</f>
        <v>-0.31070607501499908</v>
      </c>
      <c r="BN3562" s="31">
        <f t="shared" ref="BN3562" si="34397">BB3562*BI3559+BD3562*BI3562-BC3562*BJ3559-BE3562*BJ3562</f>
        <v>0.94321382382390184</v>
      </c>
      <c r="BO3562" s="32">
        <f t="shared" ref="BO3562" si="34398">(BB3562*BJ3559+BC3562*BI3559+BD3562*BJ3562+BE3562*BI3562)</f>
        <v>0</v>
      </c>
      <c r="BP3562" s="8"/>
      <c r="BQ3562" s="19">
        <f t="shared" ref="BQ3562:BQ3593" si="34399">1/$BR$8</f>
        <v>1</v>
      </c>
      <c r="BR3562" s="47">
        <v>0</v>
      </c>
      <c r="BS3562" s="48">
        <v>1</v>
      </c>
      <c r="BT3562" s="49">
        <v>0</v>
      </c>
      <c r="BV3562" s="29">
        <f t="shared" ref="BV3562" si="34400">BL3562*BQ3559+BN3562*BQ3562-BM3562*BR3559-BO3562*BR3562</f>
        <v>0.94321382382390184</v>
      </c>
      <c r="BW3562" s="33">
        <f t="shared" ref="BW3562" si="34401">(BL3562*BR3559+BM3562*BQ3559+BN3562*BR3562+BO3562*BQ3562)</f>
        <v>-0.31070607501499908</v>
      </c>
      <c r="BX3562" s="31">
        <f t="shared" ref="BX3562" si="34402">BL3562*BS3559+BN3562*BS3562-BM3562*BT3559-BO3562*BT3562</f>
        <v>0.94321382382390184</v>
      </c>
      <c r="BY3562" s="32">
        <f t="shared" ref="BY3562" si="34403">(BL3562*BT3559+BM3562*BS3559+BN3562*BT3562+BO3562*BS3562)</f>
        <v>0</v>
      </c>
      <c r="CA3562" s="50">
        <f t="shared" ref="CA3562" si="34404">(180/PI())*ATAN(-1*(BW3559+BW3562)/(BV3559+BV3562))</f>
        <v>19.441649545564747</v>
      </c>
      <c r="CC3562" s="137">
        <f t="shared" ref="CC3562" si="34405">20*LOG(((1-(10^(CA3559/20)^2)*(1-((1-CC3559)/(1+CC3559))^2))^0.5))</f>
        <v>-32.61046188983353</v>
      </c>
    </row>
    <row r="3563" spans="2:91">
      <c r="CC3563" s="42"/>
    </row>
    <row r="3564" spans="2:91" ht="18.600000000000001" thickBot="1">
      <c r="E3564" s="22" t="s">
        <v>4</v>
      </c>
      <c r="J3564" s="22" t="s">
        <v>5</v>
      </c>
      <c r="O3564" s="22" t="s">
        <v>6</v>
      </c>
      <c r="T3564" s="22" t="s">
        <v>7</v>
      </c>
      <c r="Y3564" s="22" t="s">
        <v>8</v>
      </c>
      <c r="AD3564" s="22" t="s">
        <v>65</v>
      </c>
      <c r="AI3564" s="22" t="s">
        <v>9</v>
      </c>
      <c r="AN3564" s="22" t="s">
        <v>66</v>
      </c>
      <c r="AS3564" s="22" t="s">
        <v>51</v>
      </c>
      <c r="AX3564" s="22" t="s">
        <v>67</v>
      </c>
      <c r="BC3564" s="22" t="s">
        <v>52</v>
      </c>
      <c r="BH3564" s="22" t="s">
        <v>68</v>
      </c>
      <c r="BM3564" s="22" t="s">
        <v>63</v>
      </c>
      <c r="BQ3564" s="23" t="s">
        <v>69</v>
      </c>
      <c r="BR3564" s="23"/>
      <c r="BS3564" s="24"/>
      <c r="BT3564" s="24"/>
      <c r="BU3564" s="24"/>
      <c r="BW3564" s="22" t="s">
        <v>64</v>
      </c>
    </row>
    <row r="3565" spans="2:91" ht="18.600000000000001" thickBot="1">
      <c r="D3565" s="249" t="s">
        <v>103</v>
      </c>
      <c r="E3565" s="250"/>
      <c r="F3565" s="251" t="s">
        <v>104</v>
      </c>
      <c r="G3565" s="252"/>
      <c r="H3565" s="229"/>
      <c r="I3565" s="253" t="s">
        <v>11</v>
      </c>
      <c r="J3565" s="254"/>
      <c r="K3565" s="255" t="s">
        <v>12</v>
      </c>
      <c r="L3565" s="256"/>
      <c r="M3565" s="24"/>
      <c r="N3565" s="253" t="s">
        <v>105</v>
      </c>
      <c r="O3565" s="254"/>
      <c r="P3565" s="255" t="s">
        <v>106</v>
      </c>
      <c r="Q3565" s="256"/>
      <c r="R3565" s="24"/>
      <c r="S3565" s="249" t="s">
        <v>107</v>
      </c>
      <c r="T3565" s="250"/>
      <c r="U3565" s="251" t="s">
        <v>108</v>
      </c>
      <c r="V3565" s="252"/>
      <c r="W3565" s="8"/>
      <c r="X3565" s="253" t="s">
        <v>109</v>
      </c>
      <c r="Y3565" s="254"/>
      <c r="Z3565" s="255" t="s">
        <v>110</v>
      </c>
      <c r="AA3565" s="256"/>
      <c r="AB3565" s="8"/>
      <c r="AC3565" s="253" t="s">
        <v>111</v>
      </c>
      <c r="AD3565" s="254"/>
      <c r="AE3565" s="255" t="s">
        <v>14</v>
      </c>
      <c r="AF3565" s="256"/>
      <c r="AG3565" s="8"/>
      <c r="AH3565" s="253" t="s">
        <v>112</v>
      </c>
      <c r="AI3565" s="254"/>
      <c r="AJ3565" s="255" t="s">
        <v>113</v>
      </c>
      <c r="AK3565" s="256"/>
      <c r="AL3565" s="8"/>
      <c r="AM3565" s="249" t="s">
        <v>114</v>
      </c>
      <c r="AN3565" s="250"/>
      <c r="AO3565" s="251" t="s">
        <v>115</v>
      </c>
      <c r="AP3565" s="252"/>
      <c r="AQ3565" s="24"/>
      <c r="AR3565" s="253" t="s">
        <v>116</v>
      </c>
      <c r="AS3565" s="254"/>
      <c r="AT3565" s="255" t="s">
        <v>13</v>
      </c>
      <c r="AU3565" s="256"/>
      <c r="AV3565" s="4"/>
      <c r="AW3565" s="253" t="s">
        <v>117</v>
      </c>
      <c r="AX3565" s="254"/>
      <c r="AY3565" s="255" t="s">
        <v>118</v>
      </c>
      <c r="AZ3565" s="256"/>
      <c r="BA3565" s="8"/>
      <c r="BB3565" s="253" t="s">
        <v>119</v>
      </c>
      <c r="BC3565" s="254"/>
      <c r="BD3565" s="255" t="s">
        <v>120</v>
      </c>
      <c r="BE3565" s="256"/>
      <c r="BF3565" s="4"/>
      <c r="BG3565" s="249" t="s">
        <v>121</v>
      </c>
      <c r="BH3565" s="250"/>
      <c r="BI3565" s="251" t="s">
        <v>122</v>
      </c>
      <c r="BJ3565" s="252"/>
      <c r="BK3565" s="4"/>
      <c r="BL3565" s="253" t="s">
        <v>123</v>
      </c>
      <c r="BM3565" s="254"/>
      <c r="BN3565" s="255" t="s">
        <v>124</v>
      </c>
      <c r="BO3565" s="256"/>
      <c r="BP3565" s="4"/>
      <c r="BQ3565" s="253" t="s">
        <v>125</v>
      </c>
      <c r="BR3565" s="254"/>
      <c r="BS3565" s="255" t="s">
        <v>126</v>
      </c>
      <c r="BT3565" s="256"/>
      <c r="BU3565" s="8"/>
      <c r="BV3565" s="253" t="s">
        <v>127</v>
      </c>
      <c r="BW3565" s="254"/>
      <c r="BX3565" s="255" t="s">
        <v>128</v>
      </c>
      <c r="BY3565" s="256"/>
      <c r="CA3565" s="27" t="s">
        <v>15</v>
      </c>
      <c r="CC3565" s="133" t="s">
        <v>70</v>
      </c>
    </row>
    <row r="3566" spans="2:91" ht="19.2" thickTop="1" thickBot="1">
      <c r="B3566" s="129">
        <v>9.6999999999999993</v>
      </c>
      <c r="D3566" s="29">
        <v>1</v>
      </c>
      <c r="E3566" s="30">
        <v>0</v>
      </c>
      <c r="F3566" s="31">
        <v>0</v>
      </c>
      <c r="G3566" s="32">
        <f t="shared" ref="G3566:G3597" si="34406">-1/($E$8*$B3566)</f>
        <v>-6.7956701030927838E-2</v>
      </c>
      <c r="I3566" s="29">
        <v>1</v>
      </c>
      <c r="J3566" s="33">
        <v>0</v>
      </c>
      <c r="K3566" s="31">
        <v>0</v>
      </c>
      <c r="L3566" s="32">
        <v>0</v>
      </c>
      <c r="N3566" s="29">
        <f t="shared" ref="N3566" si="34407">D3566*I3566+F3566*I3569-E3566*J3566-G3566*J3569</f>
        <v>0.99136539784303046</v>
      </c>
      <c r="O3566" s="33">
        <f t="shared" ref="O3566" si="34408">(D3566*J3566+E3566*I3566+F3566*J3569+G3566*I3569)</f>
        <v>0</v>
      </c>
      <c r="P3566" s="31">
        <f t="shared" ref="P3566" si="34409">D3566*K3566+F3566*K3569-E3566*L3566-G3566*L3569</f>
        <v>0</v>
      </c>
      <c r="Q3566" s="32">
        <f t="shared" ref="Q3566" si="34410">(D3566*L3566+E3566*K3566+F3566*L3569+G3566*K3569)</f>
        <v>-6.7956701030927838E-2</v>
      </c>
      <c r="S3566" s="29">
        <v>1</v>
      </c>
      <c r="T3566" s="30">
        <v>0</v>
      </c>
      <c r="U3566" s="31">
        <v>0</v>
      </c>
      <c r="V3566" s="32">
        <f t="shared" ref="V3566:V3597" si="34411">-1/($T$8*$B3566)</f>
        <v>-0.13201752577319587</v>
      </c>
      <c r="X3566" s="29">
        <f t="shared" ref="X3566" si="34412">N3566*S3566+P3566*S3569-O3566*T3566-Q3566*T3569</f>
        <v>0.99136539784303046</v>
      </c>
      <c r="Y3566" s="33">
        <f t="shared" ref="Y3566" si="34413">(N3566*T3566+O3566*S3566+P3566*T3569+Q3566*S3569)</f>
        <v>0</v>
      </c>
      <c r="Z3566" s="31">
        <f t="shared" ref="Z3566" si="34414">N3566*U3566+P3566*U3569-O3566*V3566-Q3566*V3569</f>
        <v>0</v>
      </c>
      <c r="AA3566" s="32">
        <f t="shared" ref="AA3566" si="34415">(N3566*V3566+O3566*U3566+P3566*V3569+Q3566*U3569)</f>
        <v>-0.19883430799132468</v>
      </c>
      <c r="AB3566" s="8"/>
      <c r="AC3566" s="29">
        <v>1</v>
      </c>
      <c r="AD3566" s="33">
        <v>0</v>
      </c>
      <c r="AE3566" s="31">
        <v>0</v>
      </c>
      <c r="AF3566" s="32">
        <v>0</v>
      </c>
      <c r="AH3566" s="29">
        <f t="shared" ref="AH3566" si="34416">X3566*AC3566+Z3566*AC3569-Y3566*AD3566-AA3566*AD3569</f>
        <v>0.97172742425224634</v>
      </c>
      <c r="AI3566" s="33">
        <f t="shared" ref="AI3566" si="34417">(X3566*AD3566+Y3566*AC3566+Z3566*AD3569+AA3566*AC3569)</f>
        <v>0</v>
      </c>
      <c r="AJ3566" s="31">
        <f t="shared" ref="AJ3566" si="34418">X3566*AE3566+Z3566*AE3569-Y3566*AF3566-AA3566*AF3569</f>
        <v>0</v>
      </c>
      <c r="AK3566" s="32">
        <f t="shared" ref="AK3566" si="34419">(X3566*AF3566+Y3566*AE3566+Z3566*AF3569+AA3566*AE3569)</f>
        <v>-0.19883430799132468</v>
      </c>
      <c r="AL3566" s="8"/>
      <c r="AM3566" s="29">
        <v>1</v>
      </c>
      <c r="AN3566" s="30">
        <v>0</v>
      </c>
      <c r="AO3566" s="31">
        <v>0</v>
      </c>
      <c r="AP3566" s="32">
        <f t="shared" ref="AP3566:AP3597" si="34420">-1/($AN$8*$B3566)</f>
        <v>-0.11938453608247422</v>
      </c>
      <c r="AR3566" s="29">
        <f t="shared" ref="AR3566" si="34421">AH3566*AM3566+AJ3566*AM3569-AI3566*AN3566-AK3566*AN3569</f>
        <v>0.97172742425224634</v>
      </c>
      <c r="AS3566" s="33">
        <f t="shared" ref="AS3566" si="34422">(AH3566*AN3566+AI3566*AM3566+AJ3566*AN3569+AK3566*AM3569)</f>
        <v>0</v>
      </c>
      <c r="AT3566" s="31">
        <f t="shared" ref="AT3566" si="34423">AH3566*AO3566+AJ3566*AO3569-AI3566*AP3566-AK3566*AP3569</f>
        <v>0</v>
      </c>
      <c r="AU3566" s="32">
        <f t="shared" ref="AU3566" si="34424">(AH3566*AP3566+AI3566*AO3566+AJ3566*AP3569+AK3566*AO3569)</f>
        <v>-0.31484353573429669</v>
      </c>
      <c r="AV3566" s="8"/>
      <c r="AW3566" s="29">
        <v>1</v>
      </c>
      <c r="AX3566" s="33">
        <v>0</v>
      </c>
      <c r="AY3566" s="31">
        <v>0</v>
      </c>
      <c r="AZ3566" s="32">
        <v>0</v>
      </c>
      <c r="BB3566" s="29">
        <f t="shared" ref="BB3566" si="34425">AR3566*AW3566+AT3566*AW3569-AS3566*AX3566-AU3566*AX3569</f>
        <v>0.94344657570755242</v>
      </c>
      <c r="BC3566" s="33">
        <f t="shared" ref="BC3566" si="34426">(AR3566*AX3566+AS3566*AW3566+AT3566*AX3569+AU3566*AW3569)</f>
        <v>0</v>
      </c>
      <c r="BD3566" s="31">
        <f t="shared" ref="BD3566" si="34427">AR3566*AY3566+AT3566*AY3569-AS3566*AZ3566-AU3566*AZ3569</f>
        <v>0</v>
      </c>
      <c r="BE3566" s="32">
        <f t="shared" ref="BE3566" si="34428">(AR3566*AZ3566+AS3566*AY3566+AT3566*AZ3569+AU3566*AY3569)</f>
        <v>-0.31484353573429669</v>
      </c>
      <c r="BF3566" s="8"/>
      <c r="BG3566" s="29">
        <v>1</v>
      </c>
      <c r="BH3566" s="30">
        <v>0</v>
      </c>
      <c r="BI3566" s="31">
        <v>0</v>
      </c>
      <c r="BJ3566" s="32">
        <f t="shared" ref="BJ3566:BJ3597" si="34429">-1/($BH$8*$B3566)</f>
        <v>-4.1978350515463919E-2</v>
      </c>
      <c r="BL3566" s="29">
        <f t="shared" ref="BL3566" si="34430">BB3566*BG3566+BD3566*BG3569-BC3566*BH3566-BE3566*BH3569</f>
        <v>0.94344657570755242</v>
      </c>
      <c r="BM3566" s="33">
        <f t="shared" ref="BM3566" si="34431">(BB3566*BH3566+BC3566*BG3566+BD3566*BH3569+BE3566*BG3569)</f>
        <v>0</v>
      </c>
      <c r="BN3566" s="31">
        <f t="shared" ref="BN3566" si="34432">BB3566*BI3566+BD3566*BI3569-BC3566*BJ3566-BE3566*BJ3569</f>
        <v>0</v>
      </c>
      <c r="BO3566" s="32">
        <f t="shared" ref="BO3566" si="34433">(BB3566*BJ3566+BC3566*BI3566+BD3566*BJ3569+BE3566*BI3569)</f>
        <v>-0.3544478667819625</v>
      </c>
      <c r="BP3566" s="8"/>
      <c r="BQ3566" s="34">
        <v>1</v>
      </c>
      <c r="BR3566" s="35">
        <v>0</v>
      </c>
      <c r="BS3566" s="11">
        <v>0</v>
      </c>
      <c r="BT3566" s="36">
        <v>0</v>
      </c>
      <c r="BV3566" s="29">
        <f t="shared" ref="BV3566" si="34434">BL3566*BQ3566+BN3566*BQ3569-BM3566*BR3566-BO3566*BR3569</f>
        <v>0.94344657570755242</v>
      </c>
      <c r="BW3566" s="33">
        <f t="shared" ref="BW3566" si="34435">(BL3566*BR3566+BM3566*BQ3566+BN3566*BR3569+BO3566*BQ3569)</f>
        <v>-0.3544478667819625</v>
      </c>
      <c r="BX3566" s="31">
        <f t="shared" ref="BX3566" si="34436">BL3566*BS3566+BN3566*BS3569-BM3566*BT3566-BO3566*BT3569</f>
        <v>0</v>
      </c>
      <c r="BY3566" s="32">
        <f t="shared" ref="BY3566" si="34437">(BL3566*BT3566+BM3566*BS3566+BN3566*BT3569+BO3566*BS3569)</f>
        <v>-0.3544478667819625</v>
      </c>
      <c r="CA3566" s="37">
        <f t="shared" ref="CA3566" si="34438">20*LOG(((1+$BR$8)/$BR$8)/((BV3566+BV3569)^2+(BW3566+BW3569)^2)^0.5)</f>
        <v>-2.1364102122027676E-3</v>
      </c>
      <c r="CC3566" s="134">
        <f t="shared" ref="CC3566" si="34439">((BV3566^2+BW3566^2)^0.5)/((BV3569^2+BW3569^2)^0.5)</f>
        <v>1.0148361885700543</v>
      </c>
      <c r="CM3566" s="129">
        <v>9.6800000000000104</v>
      </c>
    </row>
    <row r="3567" spans="2:91" ht="18.600000000000001" thickBot="1">
      <c r="D3567" s="39"/>
      <c r="G3567" s="40"/>
      <c r="I3567" s="39"/>
      <c r="L3567" s="40"/>
      <c r="N3567" s="39"/>
      <c r="Q3567" s="40"/>
      <c r="S3567" s="39"/>
      <c r="V3567" s="40"/>
      <c r="X3567" s="39"/>
      <c r="AA3567" s="40"/>
      <c r="AC3567" s="39"/>
      <c r="AF3567" s="40"/>
      <c r="AH3567" s="39"/>
      <c r="AK3567" s="40"/>
      <c r="AM3567" s="39"/>
      <c r="AP3567" s="40"/>
      <c r="AR3567" s="39"/>
      <c r="AU3567" s="40"/>
      <c r="AW3567" s="39"/>
      <c r="AZ3567" s="40"/>
      <c r="BB3567" s="39"/>
      <c r="BE3567" s="40"/>
      <c r="BG3567" s="39"/>
      <c r="BJ3567" s="40"/>
      <c r="BL3567" s="39"/>
      <c r="BO3567" s="40"/>
      <c r="BQ3567" s="34"/>
      <c r="BR3567" s="11"/>
      <c r="BS3567" s="11"/>
      <c r="BT3567" s="41"/>
      <c r="BV3567" s="39"/>
      <c r="BY3567" s="40"/>
      <c r="CC3567" s="135"/>
    </row>
    <row r="3568" spans="2:91" ht="18.600000000000001" thickBot="1">
      <c r="D3568" s="258" t="s">
        <v>129</v>
      </c>
      <c r="E3568" s="259"/>
      <c r="F3568" s="260" t="s">
        <v>130</v>
      </c>
      <c r="G3568" s="261"/>
      <c r="H3568" s="229"/>
      <c r="I3568" s="258" t="s">
        <v>131</v>
      </c>
      <c r="J3568" s="259"/>
      <c r="K3568" s="260" t="s">
        <v>132</v>
      </c>
      <c r="L3568" s="261"/>
      <c r="N3568" s="253" t="s">
        <v>133</v>
      </c>
      <c r="O3568" s="254"/>
      <c r="P3568" s="255" t="s">
        <v>134</v>
      </c>
      <c r="Q3568" s="256"/>
      <c r="S3568" s="258" t="s">
        <v>135</v>
      </c>
      <c r="T3568" s="259"/>
      <c r="U3568" s="260" t="s">
        <v>136</v>
      </c>
      <c r="V3568" s="261"/>
      <c r="W3568" s="8"/>
      <c r="X3568" s="253" t="s">
        <v>137</v>
      </c>
      <c r="Y3568" s="254"/>
      <c r="Z3568" s="255" t="s">
        <v>138</v>
      </c>
      <c r="AA3568" s="256"/>
      <c r="AB3568" s="8"/>
      <c r="AC3568" s="258" t="s">
        <v>139</v>
      </c>
      <c r="AD3568" s="259"/>
      <c r="AE3568" s="260" t="s">
        <v>140</v>
      </c>
      <c r="AF3568" s="261"/>
      <c r="AG3568" s="8"/>
      <c r="AH3568" s="253" t="s">
        <v>141</v>
      </c>
      <c r="AI3568" s="254"/>
      <c r="AJ3568" s="255" t="s">
        <v>142</v>
      </c>
      <c r="AK3568" s="256"/>
      <c r="AL3568" s="8"/>
      <c r="AM3568" s="258" t="s">
        <v>143</v>
      </c>
      <c r="AN3568" s="259"/>
      <c r="AO3568" s="260" t="s">
        <v>144</v>
      </c>
      <c r="AP3568" s="261"/>
      <c r="AR3568" s="253" t="s">
        <v>145</v>
      </c>
      <c r="AS3568" s="254"/>
      <c r="AT3568" s="255" t="s">
        <v>146</v>
      </c>
      <c r="AU3568" s="256"/>
      <c r="AV3568" s="4"/>
      <c r="AW3568" s="258" t="s">
        <v>147</v>
      </c>
      <c r="AX3568" s="259"/>
      <c r="AY3568" s="260" t="s">
        <v>148</v>
      </c>
      <c r="AZ3568" s="261"/>
      <c r="BA3568" s="8"/>
      <c r="BB3568" s="253" t="s">
        <v>149</v>
      </c>
      <c r="BC3568" s="254"/>
      <c r="BD3568" s="255" t="s">
        <v>150</v>
      </c>
      <c r="BE3568" s="256"/>
      <c r="BF3568" s="4"/>
      <c r="BG3568" s="258" t="s">
        <v>151</v>
      </c>
      <c r="BH3568" s="259"/>
      <c r="BI3568" s="260" t="s">
        <v>152</v>
      </c>
      <c r="BJ3568" s="261"/>
      <c r="BK3568" s="4"/>
      <c r="BL3568" s="253" t="s">
        <v>153</v>
      </c>
      <c r="BM3568" s="254"/>
      <c r="BN3568" s="255" t="s">
        <v>154</v>
      </c>
      <c r="BO3568" s="256"/>
      <c r="BP3568" s="4"/>
      <c r="BQ3568" s="258" t="s">
        <v>155</v>
      </c>
      <c r="BR3568" s="259"/>
      <c r="BS3568" s="260" t="s">
        <v>156</v>
      </c>
      <c r="BT3568" s="261"/>
      <c r="BU3568" s="8"/>
      <c r="BV3568" s="253" t="s">
        <v>157</v>
      </c>
      <c r="BW3568" s="254"/>
      <c r="BX3568" s="255" t="s">
        <v>158</v>
      </c>
      <c r="BY3568" s="256"/>
      <c r="CA3568" s="46" t="s">
        <v>16</v>
      </c>
      <c r="CC3568" s="136" t="s">
        <v>71</v>
      </c>
    </row>
    <row r="3569" spans="2:91" ht="19.2" thickTop="1" thickBot="1">
      <c r="D3569" s="29">
        <v>0</v>
      </c>
      <c r="E3569" s="33">
        <v>0</v>
      </c>
      <c r="F3569" s="31">
        <v>1</v>
      </c>
      <c r="G3569" s="32">
        <v>0</v>
      </c>
      <c r="I3569" s="29">
        <v>0</v>
      </c>
      <c r="J3569" s="33">
        <f t="shared" ref="J3569" si="34440">IF(0=(1-$J$8*$K$8*$B3566^2),10^14,$B3566*$J$8/(1-$J$8*$K$8*$B3566^2))</f>
        <v>-0.12706034910434919</v>
      </c>
      <c r="K3569" s="31">
        <v>1</v>
      </c>
      <c r="L3569" s="32">
        <v>0</v>
      </c>
      <c r="N3569" s="29">
        <f t="shared" ref="N3569" si="34441">D3569*I3566+F3569*I3569-E3569*J3566-G3569*J3569</f>
        <v>0</v>
      </c>
      <c r="O3569" s="33">
        <f t="shared" ref="O3569" si="34442">(D3569*J3566+E3569*I3566+F3569*J3569+G3569*I3569)</f>
        <v>-0.12706034910434919</v>
      </c>
      <c r="P3569" s="31">
        <f t="shared" ref="P3569" si="34443">D3569*K3566+F3569*K3569-E3569*L3566-G3569*L3569</f>
        <v>1</v>
      </c>
      <c r="Q3569" s="32">
        <f t="shared" ref="Q3569" si="34444">(D3569*L3566+E3569*K3566+F3569*L3569+G3569*K3569)</f>
        <v>0</v>
      </c>
      <c r="S3569" s="29">
        <v>0</v>
      </c>
      <c r="T3569" s="33">
        <v>0</v>
      </c>
      <c r="U3569" s="31">
        <v>1</v>
      </c>
      <c r="V3569" s="32">
        <v>0</v>
      </c>
      <c r="X3569" s="29">
        <f t="shared" ref="X3569" si="34445">N3569*S3566+P3569*S3569-O3569*T3566-Q3569*T3569</f>
        <v>0</v>
      </c>
      <c r="Y3569" s="33">
        <f t="shared" ref="Y3569" si="34446">(N3569*T3566+O3569*S3566+P3569*T3569+Q3569*S3569)</f>
        <v>-0.12706034910434919</v>
      </c>
      <c r="Z3569" s="31">
        <f t="shared" ref="Z3569" si="34447">N3569*U3566+P3569*U3569-O3569*V3566-Q3569*V3569</f>
        <v>0.98322580708736529</v>
      </c>
      <c r="AA3569" s="32">
        <f t="shared" ref="AA3569" si="34448">(N3569*V3566+O3569*U3566+P3569*V3569+Q3569*U3569)</f>
        <v>0</v>
      </c>
      <c r="AB3569" s="8"/>
      <c r="AC3569" s="29">
        <v>0</v>
      </c>
      <c r="AD3569" s="33">
        <f t="shared" ref="AD3569" si="34449">IF(0=(1-$AD$8*$AE$8*$B3566^2),10^14,$B3566*$AD$8/(1-$AD$8*$AE$8*$B3566^2))</f>
        <v>-9.8765518834108529E-2</v>
      </c>
      <c r="AE3569" s="31">
        <v>1</v>
      </c>
      <c r="AF3569" s="32">
        <v>0</v>
      </c>
      <c r="AH3569" s="29">
        <f t="shared" ref="AH3569" si="34450">X3569*AC3566+Z3569*AC3569-Y3569*AD3566-AA3569*AD3569</f>
        <v>0</v>
      </c>
      <c r="AI3569" s="33">
        <f t="shared" ref="AI3569" si="34451">(X3569*AD3566+Y3569*AC3566+Z3569*AD3569+AA3569*AC3569)</f>
        <v>-0.22416915607241794</v>
      </c>
      <c r="AJ3569" s="31">
        <f t="shared" ref="AJ3569" si="34452">X3569*AE3566+Z3569*AE3569-Y3569*AF3566-AA3569*AF3569</f>
        <v>0.98322580708736529</v>
      </c>
      <c r="AK3569" s="32">
        <f t="shared" ref="AK3569" si="34453">(X3569*AF3566+Y3569*AE3566+Z3569*AF3569+AA3569*AE3569)</f>
        <v>0</v>
      </c>
      <c r="AL3569" s="8"/>
      <c r="AM3569" s="29">
        <v>0</v>
      </c>
      <c r="AN3569" s="33">
        <v>0</v>
      </c>
      <c r="AO3569" s="31">
        <v>1</v>
      </c>
      <c r="AP3569" s="32">
        <v>0</v>
      </c>
      <c r="AR3569" s="29">
        <f t="shared" ref="AR3569" si="34454">AH3569*AM3566+AJ3569*AM3569-AI3569*AN3566-AK3569*AN3569</f>
        <v>0</v>
      </c>
      <c r="AS3569" s="33">
        <f t="shared" ref="AS3569" si="34455">(AH3569*AN3566+AI3569*AM3566+AJ3569*AN3569+AK3569*AM3569)</f>
        <v>-0.22416915607241794</v>
      </c>
      <c r="AT3569" s="31">
        <f t="shared" ref="AT3569" si="34456">AH3569*AO3566+AJ3569*AO3569-AI3569*AP3566-AK3569*AP3569</f>
        <v>0.95646347638565987</v>
      </c>
      <c r="AU3569" s="32">
        <f t="shared" ref="AU3569" si="34457">(AH3569*AP3566+AI3569*AO3566+AJ3569*AP3569+AK3569*AO3569)</f>
        <v>0</v>
      </c>
      <c r="AV3569" s="8"/>
      <c r="AW3569" s="29">
        <v>0</v>
      </c>
      <c r="AX3569" s="33">
        <f t="shared" ref="AX3569" si="34458">IF(0=(1-$AX$8*$AY$8*$B3566^2),10^14,$B3566*$AX$8/(1-$AX$8*$AY$8*$B3566^2))</f>
        <v>-8.9825088765871003E-2</v>
      </c>
      <c r="AY3569" s="31">
        <v>1</v>
      </c>
      <c r="AZ3569" s="32">
        <v>0</v>
      </c>
      <c r="BB3569" s="29">
        <f t="shared" ref="BB3569" si="34459">AR3569*AW3566+AT3569*AW3569-AS3569*AX3566-AU3569*AX3569</f>
        <v>0</v>
      </c>
      <c r="BC3569" s="33">
        <f t="shared" ref="BC3569" si="34460">(AR3569*AX3566+AS3569*AW3566+AT3569*AX3569+AU3569*AW3569)</f>
        <v>-0.31008357274007342</v>
      </c>
      <c r="BD3569" s="31">
        <f t="shared" ref="BD3569" si="34461">AR3569*AY3566+AT3569*AY3569-AS3569*AZ3566-AU3569*AZ3569</f>
        <v>0.95646347638565987</v>
      </c>
      <c r="BE3569" s="32">
        <f t="shared" ref="BE3569" si="34462">(AR3569*AZ3566+AS3569*AY3566+AT3569*AZ3569+AU3569*AY3569)</f>
        <v>0</v>
      </c>
      <c r="BF3569" s="8"/>
      <c r="BG3569" s="29">
        <v>0</v>
      </c>
      <c r="BH3569" s="33">
        <v>0</v>
      </c>
      <c r="BI3569" s="31">
        <v>1</v>
      </c>
      <c r="BJ3569" s="32">
        <v>0</v>
      </c>
      <c r="BL3569" s="29">
        <f t="shared" ref="BL3569" si="34463">BB3569*BG3566+BD3569*BG3569-BC3569*BH3566-BE3569*BH3569</f>
        <v>0</v>
      </c>
      <c r="BM3569" s="33">
        <f t="shared" ref="BM3569" si="34464">(BB3569*BH3566+BC3569*BG3566+BD3569*BH3569+BE3569*BG3569)</f>
        <v>-0.31008357274007342</v>
      </c>
      <c r="BN3569" s="31">
        <f t="shared" ref="BN3569" si="34465">BB3569*BI3566+BD3569*BI3569-BC3569*BJ3566-BE3569*BJ3569</f>
        <v>0.94344667948008976</v>
      </c>
      <c r="BO3569" s="32">
        <f t="shared" ref="BO3569" si="34466">(BB3569*BJ3566+BC3569*BI3566+BD3569*BJ3569+BE3569*BI3569)</f>
        <v>0</v>
      </c>
      <c r="BP3569" s="8"/>
      <c r="BQ3569" s="19">
        <f t="shared" ref="BQ3569:BQ3600" si="34467">1/$BR$8</f>
        <v>1</v>
      </c>
      <c r="BR3569" s="47">
        <v>0</v>
      </c>
      <c r="BS3569" s="48">
        <v>1</v>
      </c>
      <c r="BT3569" s="49">
        <v>0</v>
      </c>
      <c r="BV3569" s="29">
        <f t="shared" ref="BV3569" si="34468">BL3569*BQ3566+BN3569*BQ3569-BM3569*BR3566-BO3569*BR3569</f>
        <v>0.94344667948008976</v>
      </c>
      <c r="BW3569" s="33">
        <f t="shared" ref="BW3569" si="34469">(BL3569*BR3566+BM3569*BQ3566+BN3569*BR3569+BO3569*BQ3569)</f>
        <v>-0.31008357274007342</v>
      </c>
      <c r="BX3569" s="31">
        <f t="shared" ref="BX3569" si="34470">BL3569*BS3566+BN3569*BS3569-BM3569*BT3566-BO3569*BT3569</f>
        <v>0.94344667948008976</v>
      </c>
      <c r="BY3569" s="32">
        <f t="shared" ref="BY3569" si="34471">(BL3569*BT3566+BM3569*BS3566+BN3569*BT3569+BO3569*BS3569)</f>
        <v>0</v>
      </c>
      <c r="CA3569" s="50">
        <f t="shared" ref="CA3569" si="34472">(180/PI())*ATAN(-1*(BW3566+BW3569)/(BV3566+BV3569))</f>
        <v>19.401389404271043</v>
      </c>
      <c r="CC3569" s="137">
        <f t="shared" ref="CC3569" si="34473">20*LOG(((1-(10^(CA3566/20)^2)*(1-((1-CC3566)/(1+CC3566))^2))^0.5))</f>
        <v>-32.628075966604435</v>
      </c>
    </row>
    <row r="3570" spans="2:91">
      <c r="CC3570" s="42"/>
    </row>
    <row r="3571" spans="2:91" ht="18.600000000000001" thickBot="1">
      <c r="E3571" s="22" t="s">
        <v>4</v>
      </c>
      <c r="J3571" s="22" t="s">
        <v>5</v>
      </c>
      <c r="O3571" s="22" t="s">
        <v>6</v>
      </c>
      <c r="T3571" s="22" t="s">
        <v>7</v>
      </c>
      <c r="Y3571" s="22" t="s">
        <v>8</v>
      </c>
      <c r="AD3571" s="22" t="s">
        <v>65</v>
      </c>
      <c r="AI3571" s="22" t="s">
        <v>9</v>
      </c>
      <c r="AN3571" s="22" t="s">
        <v>66</v>
      </c>
      <c r="AS3571" s="22" t="s">
        <v>51</v>
      </c>
      <c r="AX3571" s="22" t="s">
        <v>67</v>
      </c>
      <c r="BC3571" s="22" t="s">
        <v>52</v>
      </c>
      <c r="BH3571" s="22" t="s">
        <v>68</v>
      </c>
      <c r="BM3571" s="22" t="s">
        <v>63</v>
      </c>
      <c r="BQ3571" s="23" t="s">
        <v>69</v>
      </c>
      <c r="BR3571" s="23"/>
      <c r="BS3571" s="24"/>
      <c r="BT3571" s="24"/>
      <c r="BU3571" s="24"/>
      <c r="BW3571" s="22" t="s">
        <v>64</v>
      </c>
    </row>
    <row r="3572" spans="2:91" ht="18.600000000000001" thickBot="1">
      <c r="D3572" s="249" t="s">
        <v>103</v>
      </c>
      <c r="E3572" s="250"/>
      <c r="F3572" s="251" t="s">
        <v>104</v>
      </c>
      <c r="G3572" s="252"/>
      <c r="H3572" s="229"/>
      <c r="I3572" s="253" t="s">
        <v>11</v>
      </c>
      <c r="J3572" s="254"/>
      <c r="K3572" s="255" t="s">
        <v>12</v>
      </c>
      <c r="L3572" s="256"/>
      <c r="M3572" s="24"/>
      <c r="N3572" s="253" t="s">
        <v>105</v>
      </c>
      <c r="O3572" s="254"/>
      <c r="P3572" s="255" t="s">
        <v>106</v>
      </c>
      <c r="Q3572" s="256"/>
      <c r="R3572" s="24"/>
      <c r="S3572" s="249" t="s">
        <v>107</v>
      </c>
      <c r="T3572" s="250"/>
      <c r="U3572" s="251" t="s">
        <v>108</v>
      </c>
      <c r="V3572" s="252"/>
      <c r="W3572" s="8"/>
      <c r="X3572" s="253" t="s">
        <v>109</v>
      </c>
      <c r="Y3572" s="254"/>
      <c r="Z3572" s="255" t="s">
        <v>110</v>
      </c>
      <c r="AA3572" s="256"/>
      <c r="AB3572" s="8"/>
      <c r="AC3572" s="253" t="s">
        <v>111</v>
      </c>
      <c r="AD3572" s="254"/>
      <c r="AE3572" s="255" t="s">
        <v>14</v>
      </c>
      <c r="AF3572" s="256"/>
      <c r="AG3572" s="8"/>
      <c r="AH3572" s="253" t="s">
        <v>112</v>
      </c>
      <c r="AI3572" s="254"/>
      <c r="AJ3572" s="255" t="s">
        <v>113</v>
      </c>
      <c r="AK3572" s="256"/>
      <c r="AL3572" s="8"/>
      <c r="AM3572" s="249" t="s">
        <v>114</v>
      </c>
      <c r="AN3572" s="250"/>
      <c r="AO3572" s="251" t="s">
        <v>115</v>
      </c>
      <c r="AP3572" s="252"/>
      <c r="AQ3572" s="24"/>
      <c r="AR3572" s="253" t="s">
        <v>116</v>
      </c>
      <c r="AS3572" s="254"/>
      <c r="AT3572" s="255" t="s">
        <v>13</v>
      </c>
      <c r="AU3572" s="256"/>
      <c r="AV3572" s="4"/>
      <c r="AW3572" s="253" t="s">
        <v>117</v>
      </c>
      <c r="AX3572" s="254"/>
      <c r="AY3572" s="255" t="s">
        <v>118</v>
      </c>
      <c r="AZ3572" s="256"/>
      <c r="BA3572" s="8"/>
      <c r="BB3572" s="253" t="s">
        <v>119</v>
      </c>
      <c r="BC3572" s="254"/>
      <c r="BD3572" s="255" t="s">
        <v>120</v>
      </c>
      <c r="BE3572" s="256"/>
      <c r="BF3572" s="4"/>
      <c r="BG3572" s="249" t="s">
        <v>121</v>
      </c>
      <c r="BH3572" s="250"/>
      <c r="BI3572" s="251" t="s">
        <v>122</v>
      </c>
      <c r="BJ3572" s="252"/>
      <c r="BK3572" s="4"/>
      <c r="BL3572" s="253" t="s">
        <v>123</v>
      </c>
      <c r="BM3572" s="254"/>
      <c r="BN3572" s="255" t="s">
        <v>124</v>
      </c>
      <c r="BO3572" s="256"/>
      <c r="BP3572" s="4"/>
      <c r="BQ3572" s="253" t="s">
        <v>125</v>
      </c>
      <c r="BR3572" s="254"/>
      <c r="BS3572" s="255" t="s">
        <v>126</v>
      </c>
      <c r="BT3572" s="256"/>
      <c r="BU3572" s="8"/>
      <c r="BV3572" s="253" t="s">
        <v>127</v>
      </c>
      <c r="BW3572" s="254"/>
      <c r="BX3572" s="255" t="s">
        <v>128</v>
      </c>
      <c r="BY3572" s="256"/>
      <c r="CA3572" s="27" t="s">
        <v>15</v>
      </c>
      <c r="CC3572" s="133" t="s">
        <v>70</v>
      </c>
    </row>
    <row r="3573" spans="2:91" ht="19.2" thickTop="1" thickBot="1">
      <c r="B3573" s="129">
        <v>9.7200000000000006</v>
      </c>
      <c r="D3573" s="29">
        <v>1</v>
      </c>
      <c r="E3573" s="30">
        <v>0</v>
      </c>
      <c r="F3573" s="31">
        <v>0</v>
      </c>
      <c r="G3573" s="32">
        <f t="shared" ref="G3573:G3604" si="34474">-1/($E$8*$B3573)</f>
        <v>-6.7816872427983538E-2</v>
      </c>
      <c r="I3573" s="29">
        <v>1</v>
      </c>
      <c r="J3573" s="33">
        <v>0</v>
      </c>
      <c r="K3573" s="31">
        <v>0</v>
      </c>
      <c r="L3573" s="32">
        <v>0</v>
      </c>
      <c r="N3573" s="29">
        <f t="shared" ref="N3573" si="34475">D3573*I3573+F3573*I3576-E3573*J3573-G3573*J3576</f>
        <v>0.99140095252907023</v>
      </c>
      <c r="O3573" s="33">
        <f t="shared" ref="O3573" si="34476">(D3573*J3573+E3573*I3573+F3573*J3576+G3573*I3576)</f>
        <v>0</v>
      </c>
      <c r="P3573" s="31">
        <f t="shared" ref="P3573" si="34477">D3573*K3573+F3573*K3576-E3573*L3573-G3573*L3576</f>
        <v>0</v>
      </c>
      <c r="Q3573" s="32">
        <f t="shared" ref="Q3573" si="34478">(D3573*L3573+E3573*K3573+F3573*L3576+G3573*K3576)</f>
        <v>-6.7816872427983538E-2</v>
      </c>
      <c r="S3573" s="29">
        <v>1</v>
      </c>
      <c r="T3573" s="30">
        <v>0</v>
      </c>
      <c r="U3573" s="31">
        <v>0</v>
      </c>
      <c r="V3573" s="32">
        <f t="shared" ref="V3573:V3604" si="34479">-1/($T$8*$B3573)</f>
        <v>-0.13174588477366256</v>
      </c>
      <c r="X3573" s="29">
        <f t="shared" ref="X3573" si="34480">N3573*S3573+P3573*S3576-O3573*T3573-Q3573*T3576</f>
        <v>0.99140095252907023</v>
      </c>
      <c r="Y3573" s="33">
        <f t="shared" ref="Y3573" si="34481">(N3573*T3573+O3573*S3573+P3573*T3576+Q3573*S3576)</f>
        <v>0</v>
      </c>
      <c r="Z3573" s="31">
        <f t="shared" ref="Z3573" si="34482">N3573*U3573+P3573*U3576-O3573*V3573-Q3573*V3576</f>
        <v>0</v>
      </c>
      <c r="AA3573" s="32">
        <f t="shared" ref="AA3573" si="34483">(N3573*V3573+O3573*U3573+P3573*V3576+Q3573*U3576)</f>
        <v>-0.19842986808437774</v>
      </c>
      <c r="AB3573" s="8"/>
      <c r="AC3573" s="29">
        <v>1</v>
      </c>
      <c r="AD3573" s="33">
        <v>0</v>
      </c>
      <c r="AE3573" s="31">
        <v>0</v>
      </c>
      <c r="AF3573" s="32">
        <v>0</v>
      </c>
      <c r="AH3573" s="29">
        <f t="shared" ref="AH3573" si="34484">X3573*AC3573+Z3573*AC3576-Y3573*AD3573-AA3573*AD3576</f>
        <v>0.97184373730215556</v>
      </c>
      <c r="AI3573" s="33">
        <f t="shared" ref="AI3573" si="34485">(X3573*AD3573+Y3573*AC3573+Z3573*AD3576+AA3573*AC3576)</f>
        <v>0</v>
      </c>
      <c r="AJ3573" s="31">
        <f t="shared" ref="AJ3573" si="34486">X3573*AE3573+Z3573*AE3576-Y3573*AF3573-AA3573*AF3576</f>
        <v>0</v>
      </c>
      <c r="AK3573" s="32">
        <f t="shared" ref="AK3573" si="34487">(X3573*AF3573+Y3573*AE3573+Z3573*AF3576+AA3573*AE3576)</f>
        <v>-0.19842986808437774</v>
      </c>
      <c r="AL3573" s="8"/>
      <c r="AM3573" s="29">
        <v>1</v>
      </c>
      <c r="AN3573" s="30">
        <v>0</v>
      </c>
      <c r="AO3573" s="31">
        <v>0</v>
      </c>
      <c r="AP3573" s="32">
        <f t="shared" ref="AP3573:AP3604" si="34488">-1/($AN$8*$B3573)</f>
        <v>-0.11913888888888889</v>
      </c>
      <c r="AR3573" s="29">
        <f t="shared" ref="AR3573" si="34489">AH3573*AM3573+AJ3573*AM3576-AI3573*AN3573-AK3573*AN3576</f>
        <v>0.97184373730215556</v>
      </c>
      <c r="AS3573" s="33">
        <f t="shared" ref="AS3573" si="34490">(AH3573*AN3573+AI3573*AM3573+AJ3573*AN3576+AK3573*AM3576)</f>
        <v>0</v>
      </c>
      <c r="AT3573" s="31">
        <f t="shared" ref="AT3573" si="34491">AH3573*AO3573+AJ3573*AO3576-AI3573*AP3573-AK3573*AP3576</f>
        <v>0</v>
      </c>
      <c r="AU3573" s="32">
        <f t="shared" ref="AU3573" si="34492">(AH3573*AP3573+AI3573*AO3573+AJ3573*AP3576+AK3573*AO3576)</f>
        <v>-0.31421425112018175</v>
      </c>
      <c r="AV3573" s="8"/>
      <c r="AW3573" s="29">
        <v>1</v>
      </c>
      <c r="AX3573" s="33">
        <v>0</v>
      </c>
      <c r="AY3573" s="31">
        <v>0</v>
      </c>
      <c r="AZ3573" s="32">
        <v>0</v>
      </c>
      <c r="BB3573" s="29">
        <f t="shared" ref="BB3573" si="34493">AR3573*AW3573+AT3573*AW3576-AS3573*AX3573-AU3573*AX3576</f>
        <v>0.94367800473826113</v>
      </c>
      <c r="BC3573" s="33">
        <f t="shared" ref="BC3573" si="34494">(AR3573*AX3573+AS3573*AW3573+AT3573*AX3576+AU3573*AW3576)</f>
        <v>0</v>
      </c>
      <c r="BD3573" s="31">
        <f t="shared" ref="BD3573" si="34495">AR3573*AY3573+AT3573*AY3576-AS3573*AZ3573-AU3573*AZ3576</f>
        <v>0</v>
      </c>
      <c r="BE3573" s="32">
        <f t="shared" ref="BE3573" si="34496">(AR3573*AZ3573+AS3573*AY3573+AT3573*AZ3576+AU3573*AY3576)</f>
        <v>-0.31421425112018175</v>
      </c>
      <c r="BF3573" s="8"/>
      <c r="BG3573" s="29">
        <v>1</v>
      </c>
      <c r="BH3573" s="30">
        <v>0</v>
      </c>
      <c r="BI3573" s="31">
        <v>0</v>
      </c>
      <c r="BJ3573" s="32">
        <f t="shared" ref="BJ3573:BJ3604" si="34497">-1/($BH$8*$B3573)</f>
        <v>-4.1891975308641971E-2</v>
      </c>
      <c r="BL3573" s="29">
        <f t="shared" ref="BL3573" si="34498">BB3573*BG3573+BD3573*BG3576-BC3573*BH3573-BE3573*BH3576</f>
        <v>0.94367800473826113</v>
      </c>
      <c r="BM3573" s="33">
        <f t="shared" ref="BM3573" si="34499">(BB3573*BH3573+BC3573*BG3573+BD3573*BH3576+BE3573*BG3576)</f>
        <v>0</v>
      </c>
      <c r="BN3573" s="31">
        <f t="shared" ref="BN3573" si="34500">BB3573*BI3573+BD3573*BI3576-BC3573*BJ3573-BE3573*BJ3576</f>
        <v>0</v>
      </c>
      <c r="BO3573" s="32">
        <f t="shared" ref="BO3573" si="34501">(BB3573*BJ3573+BC3573*BI3573+BD3573*BJ3576+BE3573*BI3576)</f>
        <v>-0.35374678679398552</v>
      </c>
      <c r="BP3573" s="8"/>
      <c r="BQ3573" s="34">
        <v>1</v>
      </c>
      <c r="BR3573" s="35">
        <v>0</v>
      </c>
      <c r="BS3573" s="11">
        <v>0</v>
      </c>
      <c r="BT3573" s="36">
        <v>0</v>
      </c>
      <c r="BV3573" s="29">
        <f t="shared" ref="BV3573" si="34502">BL3573*BQ3573+BN3573*BQ3576-BM3573*BR3573-BO3573*BR3576</f>
        <v>0.94367800473826113</v>
      </c>
      <c r="BW3573" s="33">
        <f t="shared" ref="BW3573" si="34503">(BL3573*BR3573+BM3573*BQ3573+BN3573*BR3576+BO3573*BQ3576)</f>
        <v>-0.35374678679398552</v>
      </c>
      <c r="BX3573" s="31">
        <f t="shared" ref="BX3573" si="34504">BL3573*BS3573+BN3573*BS3576-BM3573*BT3573-BO3573*BT3576</f>
        <v>0</v>
      </c>
      <c r="BY3573" s="32">
        <f t="shared" ref="BY3573" si="34505">(BL3573*BT3573+BM3573*BS3573+BN3573*BT3576+BO3573*BS3576)</f>
        <v>-0.35374678679398552</v>
      </c>
      <c r="CA3573" s="37">
        <f t="shared" ref="CA3573" si="34506">20*LOG(((1+$BR$8)/$BR$8)/((BV3573+BV3576)^2+(BW3573+BW3576)^2)^0.5)</f>
        <v>-2.1286153367922698E-3</v>
      </c>
      <c r="CC3573" s="134">
        <f t="shared" ref="CC3573" si="34507">((BV3573^2+BW3573^2)^0.5)/((BV3576^2+BW3576^2)^0.5)</f>
        <v>1.0147792796700099</v>
      </c>
      <c r="CM3573" s="129">
        <v>9.6999999999999993</v>
      </c>
    </row>
    <row r="3574" spans="2:91" ht="18.600000000000001" thickBot="1">
      <c r="D3574" s="39"/>
      <c r="G3574" s="40"/>
      <c r="I3574" s="39"/>
      <c r="L3574" s="40"/>
      <c r="N3574" s="39"/>
      <c r="Q3574" s="40"/>
      <c r="S3574" s="39"/>
      <c r="V3574" s="40"/>
      <c r="X3574" s="39"/>
      <c r="AA3574" s="40"/>
      <c r="AC3574" s="39"/>
      <c r="AF3574" s="40"/>
      <c r="AH3574" s="39"/>
      <c r="AK3574" s="40"/>
      <c r="AM3574" s="39"/>
      <c r="AP3574" s="40"/>
      <c r="AR3574" s="39"/>
      <c r="AU3574" s="40"/>
      <c r="AW3574" s="39"/>
      <c r="AZ3574" s="40"/>
      <c r="BB3574" s="39"/>
      <c r="BE3574" s="40"/>
      <c r="BG3574" s="39"/>
      <c r="BJ3574" s="40"/>
      <c r="BL3574" s="39"/>
      <c r="BO3574" s="40"/>
      <c r="BQ3574" s="34"/>
      <c r="BR3574" s="11"/>
      <c r="BS3574" s="11"/>
      <c r="BT3574" s="41"/>
      <c r="BV3574" s="39"/>
      <c r="BY3574" s="40"/>
      <c r="CC3574" s="135"/>
    </row>
    <row r="3575" spans="2:91" ht="18.600000000000001" thickBot="1">
      <c r="D3575" s="258" t="s">
        <v>129</v>
      </c>
      <c r="E3575" s="259"/>
      <c r="F3575" s="260" t="s">
        <v>130</v>
      </c>
      <c r="G3575" s="261"/>
      <c r="H3575" s="229"/>
      <c r="I3575" s="258" t="s">
        <v>131</v>
      </c>
      <c r="J3575" s="259"/>
      <c r="K3575" s="260" t="s">
        <v>132</v>
      </c>
      <c r="L3575" s="261"/>
      <c r="N3575" s="253" t="s">
        <v>133</v>
      </c>
      <c r="O3575" s="254"/>
      <c r="P3575" s="255" t="s">
        <v>134</v>
      </c>
      <c r="Q3575" s="256"/>
      <c r="S3575" s="258" t="s">
        <v>135</v>
      </c>
      <c r="T3575" s="259"/>
      <c r="U3575" s="260" t="s">
        <v>136</v>
      </c>
      <c r="V3575" s="261"/>
      <c r="W3575" s="8"/>
      <c r="X3575" s="253" t="s">
        <v>137</v>
      </c>
      <c r="Y3575" s="254"/>
      <c r="Z3575" s="255" t="s">
        <v>138</v>
      </c>
      <c r="AA3575" s="256"/>
      <c r="AB3575" s="8"/>
      <c r="AC3575" s="258" t="s">
        <v>139</v>
      </c>
      <c r="AD3575" s="259"/>
      <c r="AE3575" s="260" t="s">
        <v>140</v>
      </c>
      <c r="AF3575" s="261"/>
      <c r="AG3575" s="8"/>
      <c r="AH3575" s="253" t="s">
        <v>141</v>
      </c>
      <c r="AI3575" s="254"/>
      <c r="AJ3575" s="255" t="s">
        <v>142</v>
      </c>
      <c r="AK3575" s="256"/>
      <c r="AL3575" s="8"/>
      <c r="AM3575" s="258" t="s">
        <v>143</v>
      </c>
      <c r="AN3575" s="259"/>
      <c r="AO3575" s="260" t="s">
        <v>144</v>
      </c>
      <c r="AP3575" s="261"/>
      <c r="AR3575" s="253" t="s">
        <v>145</v>
      </c>
      <c r="AS3575" s="254"/>
      <c r="AT3575" s="255" t="s">
        <v>146</v>
      </c>
      <c r="AU3575" s="256"/>
      <c r="AV3575" s="4"/>
      <c r="AW3575" s="258" t="s">
        <v>147</v>
      </c>
      <c r="AX3575" s="259"/>
      <c r="AY3575" s="260" t="s">
        <v>148</v>
      </c>
      <c r="AZ3575" s="261"/>
      <c r="BA3575" s="8"/>
      <c r="BB3575" s="253" t="s">
        <v>149</v>
      </c>
      <c r="BC3575" s="254"/>
      <c r="BD3575" s="255" t="s">
        <v>150</v>
      </c>
      <c r="BE3575" s="256"/>
      <c r="BF3575" s="4"/>
      <c r="BG3575" s="258" t="s">
        <v>151</v>
      </c>
      <c r="BH3575" s="259"/>
      <c r="BI3575" s="260" t="s">
        <v>152</v>
      </c>
      <c r="BJ3575" s="261"/>
      <c r="BK3575" s="4"/>
      <c r="BL3575" s="253" t="s">
        <v>153</v>
      </c>
      <c r="BM3575" s="254"/>
      <c r="BN3575" s="255" t="s">
        <v>154</v>
      </c>
      <c r="BO3575" s="256"/>
      <c r="BP3575" s="4"/>
      <c r="BQ3575" s="258" t="s">
        <v>155</v>
      </c>
      <c r="BR3575" s="259"/>
      <c r="BS3575" s="260" t="s">
        <v>156</v>
      </c>
      <c r="BT3575" s="261"/>
      <c r="BU3575" s="8"/>
      <c r="BV3575" s="253" t="s">
        <v>157</v>
      </c>
      <c r="BW3575" s="254"/>
      <c r="BX3575" s="255" t="s">
        <v>158</v>
      </c>
      <c r="BY3575" s="256"/>
      <c r="CA3575" s="46" t="s">
        <v>16</v>
      </c>
      <c r="CC3575" s="136" t="s">
        <v>71</v>
      </c>
    </row>
    <row r="3576" spans="2:91" ht="19.2" thickTop="1" thickBot="1">
      <c r="D3576" s="29">
        <v>0</v>
      </c>
      <c r="E3576" s="33">
        <v>0</v>
      </c>
      <c r="F3576" s="31">
        <v>1</v>
      </c>
      <c r="G3576" s="32">
        <v>0</v>
      </c>
      <c r="I3576" s="29">
        <v>0</v>
      </c>
      <c r="J3576" s="33">
        <f t="shared" ref="J3576" si="34508">IF(0=(1-$J$8*$K$8*$B3573^2),10^14,$B3573*$J$8/(1-$J$8*$K$8*$B3573^2))</f>
        <v>-0.12679805427567198</v>
      </c>
      <c r="K3576" s="31">
        <v>1</v>
      </c>
      <c r="L3576" s="32">
        <v>0</v>
      </c>
      <c r="N3576" s="29">
        <f t="shared" ref="N3576" si="34509">D3576*I3573+F3576*I3576-E3576*J3573-G3576*J3576</f>
        <v>0</v>
      </c>
      <c r="O3576" s="33">
        <f t="shared" ref="O3576" si="34510">(D3576*J3573+E3576*I3573+F3576*J3576+G3576*I3576)</f>
        <v>-0.12679805427567198</v>
      </c>
      <c r="P3576" s="31">
        <f t="shared" ref="P3576" si="34511">D3576*K3573+F3576*K3576-E3576*L3573-G3576*L3576</f>
        <v>1</v>
      </c>
      <c r="Q3576" s="32">
        <f t="shared" ref="Q3576" si="34512">(D3576*L3573+E3576*K3573+F3576*L3576+G3576*K3576)</f>
        <v>0</v>
      </c>
      <c r="S3576" s="29">
        <v>0</v>
      </c>
      <c r="T3576" s="33">
        <v>0</v>
      </c>
      <c r="U3576" s="31">
        <v>1</v>
      </c>
      <c r="V3576" s="32">
        <v>0</v>
      </c>
      <c r="X3576" s="29">
        <f t="shared" ref="X3576" si="34513">N3576*S3573+P3576*S3576-O3576*T3573-Q3576*T3576</f>
        <v>0</v>
      </c>
      <c r="Y3576" s="33">
        <f t="shared" ref="Y3576" si="34514">(N3576*T3573+O3576*S3573+P3576*T3576+Q3576*S3576)</f>
        <v>-0.12679805427567198</v>
      </c>
      <c r="Z3576" s="31">
        <f t="shared" ref="Z3576" si="34515">N3576*U3573+P3576*U3576-O3576*V3573-Q3576*V3576</f>
        <v>0.98329487815187266</v>
      </c>
      <c r="AA3576" s="32">
        <f t="shared" ref="AA3576" si="34516">(N3576*V3573+O3576*U3573+P3576*V3576+Q3576*U3576)</f>
        <v>0</v>
      </c>
      <c r="AB3576" s="8"/>
      <c r="AC3576" s="29">
        <v>0</v>
      </c>
      <c r="AD3576" s="33">
        <f t="shared" ref="AD3576" si="34517">IF(0=(1-$AD$8*$AE$8*$B3573^2),10^14,$B3573*$AD$8/(1-$AD$8*$AE$8*$B3573^2))</f>
        <v>-9.8559835853937017E-2</v>
      </c>
      <c r="AE3576" s="31">
        <v>1</v>
      </c>
      <c r="AF3576" s="32">
        <v>0</v>
      </c>
      <c r="AH3576" s="29">
        <f t="shared" ref="AH3576" si="34518">X3576*AC3573+Z3576*AC3576-Y3576*AD3573-AA3576*AD3576</f>
        <v>0</v>
      </c>
      <c r="AI3576" s="33">
        <f t="shared" ref="AI3576" si="34519">(X3576*AD3573+Y3576*AC3573+Z3576*AD3576+AA3576*AC3576)</f>
        <v>-0.22371143606233757</v>
      </c>
      <c r="AJ3576" s="31">
        <f t="shared" ref="AJ3576" si="34520">X3576*AE3573+Z3576*AE3576-Y3576*AF3573-AA3576*AF3576</f>
        <v>0.98329487815187266</v>
      </c>
      <c r="AK3576" s="32">
        <f t="shared" ref="AK3576" si="34521">(X3576*AF3573+Y3576*AE3573+Z3576*AF3576+AA3576*AE3576)</f>
        <v>0</v>
      </c>
      <c r="AL3576" s="8"/>
      <c r="AM3576" s="29">
        <v>0</v>
      </c>
      <c r="AN3576" s="33">
        <v>0</v>
      </c>
      <c r="AO3576" s="31">
        <v>1</v>
      </c>
      <c r="AP3576" s="32">
        <v>0</v>
      </c>
      <c r="AR3576" s="29">
        <f t="shared" ref="AR3576" si="34522">AH3576*AM3573+AJ3576*AM3576-AI3576*AN3573-AK3576*AN3576</f>
        <v>0</v>
      </c>
      <c r="AS3576" s="33">
        <f t="shared" ref="AS3576" si="34523">(AH3576*AN3573+AI3576*AM3573+AJ3576*AN3576+AK3576*AM3576)</f>
        <v>-0.22371143606233757</v>
      </c>
      <c r="AT3576" s="31">
        <f t="shared" ref="AT3576" si="34524">AH3576*AO3573+AJ3576*AO3576-AI3576*AP3573-AK3576*AP3576</f>
        <v>0.95664214622766808</v>
      </c>
      <c r="AU3576" s="32">
        <f t="shared" ref="AU3576" si="34525">(AH3576*AP3573+AI3576*AO3573+AJ3576*AP3576+AK3576*AO3576)</f>
        <v>0</v>
      </c>
      <c r="AV3576" s="8"/>
      <c r="AW3576" s="29">
        <v>0</v>
      </c>
      <c r="AX3576" s="33">
        <f t="shared" ref="AX3576" si="34526">IF(0=(1-$AX$8*$AY$8*$B3573^2),10^14,$B3573*$AX$8/(1-$AX$8*$AY$8*$B3573^2))</f>
        <v>-8.9638622256892744E-2</v>
      </c>
      <c r="AY3576" s="31">
        <v>1</v>
      </c>
      <c r="AZ3576" s="32">
        <v>0</v>
      </c>
      <c r="BB3576" s="29">
        <f t="shared" ref="BB3576" si="34527">AR3576*AW3573+AT3576*AW3576-AS3576*AX3573-AU3576*AX3576</f>
        <v>0</v>
      </c>
      <c r="BC3576" s="33">
        <f t="shared" ref="BC3576" si="34528">(AR3576*AX3573+AS3576*AW3573+AT3576*AX3576+AU3576*AW3576)</f>
        <v>-0.30946352004306266</v>
      </c>
      <c r="BD3576" s="31">
        <f t="shared" ref="BD3576" si="34529">AR3576*AY3573+AT3576*AY3576-AS3576*AZ3573-AU3576*AZ3576</f>
        <v>0.95664214622766808</v>
      </c>
      <c r="BE3576" s="32">
        <f t="shared" ref="BE3576" si="34530">(AR3576*AZ3573+AS3576*AY3573+AT3576*AZ3576+AU3576*AY3576)</f>
        <v>0</v>
      </c>
      <c r="BF3576" s="8"/>
      <c r="BG3576" s="29">
        <v>0</v>
      </c>
      <c r="BH3576" s="33">
        <v>0</v>
      </c>
      <c r="BI3576" s="31">
        <v>1</v>
      </c>
      <c r="BJ3576" s="32">
        <v>0</v>
      </c>
      <c r="BL3576" s="29">
        <f t="shared" ref="BL3576" si="34531">BB3576*BG3573+BD3576*BG3576-BC3576*BH3573-BE3576*BH3576</f>
        <v>0</v>
      </c>
      <c r="BM3576" s="33">
        <f t="shared" ref="BM3576" si="34532">(BB3576*BH3573+BC3576*BG3573+BD3576*BH3576+BE3576*BG3576)</f>
        <v>-0.30946352004306266</v>
      </c>
      <c r="BN3576" s="31">
        <f t="shared" ref="BN3576" si="34533">BB3576*BI3573+BD3576*BI3576-BC3576*BJ3573-BE3576*BJ3576</f>
        <v>0.94367810808709862</v>
      </c>
      <c r="BO3576" s="32">
        <f t="shared" ref="BO3576" si="34534">(BB3576*BJ3573+BC3576*BI3573+BD3576*BJ3576+BE3576*BI3576)</f>
        <v>0</v>
      </c>
      <c r="BP3576" s="8"/>
      <c r="BQ3576" s="19">
        <f t="shared" ref="BQ3576:BQ3607" si="34535">1/$BR$8</f>
        <v>1</v>
      </c>
      <c r="BR3576" s="47">
        <v>0</v>
      </c>
      <c r="BS3576" s="48">
        <v>1</v>
      </c>
      <c r="BT3576" s="49">
        <v>0</v>
      </c>
      <c r="BV3576" s="29">
        <f t="shared" ref="BV3576" si="34536">BL3576*BQ3573+BN3576*BQ3576-BM3576*BR3573-BO3576*BR3576</f>
        <v>0.94367810808709862</v>
      </c>
      <c r="BW3576" s="33">
        <f t="shared" ref="BW3576" si="34537">(BL3576*BR3573+BM3576*BQ3573+BN3576*BR3576+BO3576*BQ3576)</f>
        <v>-0.30946352004306266</v>
      </c>
      <c r="BX3576" s="31">
        <f t="shared" ref="BX3576" si="34538">BL3576*BS3573+BN3576*BS3576-BM3576*BT3573-BO3576*BT3576</f>
        <v>0.94367810808709862</v>
      </c>
      <c r="BY3576" s="32">
        <f t="shared" ref="BY3576" si="34539">(BL3576*BT3573+BM3576*BS3573+BN3576*BT3576+BO3576*BS3576)</f>
        <v>0</v>
      </c>
      <c r="CA3576" s="50">
        <f t="shared" ref="CA3576" si="34540">(180/PI())*ATAN(-1*(BW3573+BW3576)/(BV3573+BV3576))</f>
        <v>19.361296033927754</v>
      </c>
      <c r="CC3576" s="137">
        <f t="shared" ref="CC3576" si="34541">20*LOG(((1-(10^(CA3573/20)^2)*(1-((1-CC3573)/(1+CC3573))^2))^0.5))</f>
        <v>-32.645656532799826</v>
      </c>
    </row>
    <row r="3577" spans="2:91">
      <c r="CC3577" s="42"/>
    </row>
    <row r="3578" spans="2:91" ht="18.600000000000001" thickBot="1">
      <c r="E3578" s="22" t="s">
        <v>4</v>
      </c>
      <c r="J3578" s="22" t="s">
        <v>5</v>
      </c>
      <c r="O3578" s="22" t="s">
        <v>6</v>
      </c>
      <c r="T3578" s="22" t="s">
        <v>7</v>
      </c>
      <c r="Y3578" s="22" t="s">
        <v>8</v>
      </c>
      <c r="AD3578" s="22" t="s">
        <v>65</v>
      </c>
      <c r="AI3578" s="22" t="s">
        <v>9</v>
      </c>
      <c r="AN3578" s="22" t="s">
        <v>66</v>
      </c>
      <c r="AS3578" s="22" t="s">
        <v>51</v>
      </c>
      <c r="AX3578" s="22" t="s">
        <v>67</v>
      </c>
      <c r="BC3578" s="22" t="s">
        <v>52</v>
      </c>
      <c r="BH3578" s="22" t="s">
        <v>68</v>
      </c>
      <c r="BM3578" s="22" t="s">
        <v>63</v>
      </c>
      <c r="BQ3578" s="23" t="s">
        <v>69</v>
      </c>
      <c r="BR3578" s="23"/>
      <c r="BS3578" s="24"/>
      <c r="BT3578" s="24"/>
      <c r="BU3578" s="24"/>
      <c r="BW3578" s="22" t="s">
        <v>64</v>
      </c>
    </row>
    <row r="3579" spans="2:91" ht="18.600000000000001" thickBot="1">
      <c r="D3579" s="249" t="s">
        <v>103</v>
      </c>
      <c r="E3579" s="250"/>
      <c r="F3579" s="251" t="s">
        <v>104</v>
      </c>
      <c r="G3579" s="252"/>
      <c r="H3579" s="229"/>
      <c r="I3579" s="253" t="s">
        <v>11</v>
      </c>
      <c r="J3579" s="254"/>
      <c r="K3579" s="255" t="s">
        <v>12</v>
      </c>
      <c r="L3579" s="256"/>
      <c r="M3579" s="24"/>
      <c r="N3579" s="253" t="s">
        <v>105</v>
      </c>
      <c r="O3579" s="254"/>
      <c r="P3579" s="255" t="s">
        <v>106</v>
      </c>
      <c r="Q3579" s="256"/>
      <c r="R3579" s="24"/>
      <c r="S3579" s="249" t="s">
        <v>107</v>
      </c>
      <c r="T3579" s="250"/>
      <c r="U3579" s="251" t="s">
        <v>108</v>
      </c>
      <c r="V3579" s="252"/>
      <c r="W3579" s="8"/>
      <c r="X3579" s="253" t="s">
        <v>109</v>
      </c>
      <c r="Y3579" s="254"/>
      <c r="Z3579" s="255" t="s">
        <v>110</v>
      </c>
      <c r="AA3579" s="256"/>
      <c r="AB3579" s="8"/>
      <c r="AC3579" s="253" t="s">
        <v>111</v>
      </c>
      <c r="AD3579" s="254"/>
      <c r="AE3579" s="255" t="s">
        <v>14</v>
      </c>
      <c r="AF3579" s="256"/>
      <c r="AG3579" s="8"/>
      <c r="AH3579" s="253" t="s">
        <v>112</v>
      </c>
      <c r="AI3579" s="254"/>
      <c r="AJ3579" s="255" t="s">
        <v>113</v>
      </c>
      <c r="AK3579" s="256"/>
      <c r="AL3579" s="8"/>
      <c r="AM3579" s="249" t="s">
        <v>114</v>
      </c>
      <c r="AN3579" s="250"/>
      <c r="AO3579" s="251" t="s">
        <v>115</v>
      </c>
      <c r="AP3579" s="252"/>
      <c r="AQ3579" s="24"/>
      <c r="AR3579" s="253" t="s">
        <v>116</v>
      </c>
      <c r="AS3579" s="254"/>
      <c r="AT3579" s="255" t="s">
        <v>13</v>
      </c>
      <c r="AU3579" s="256"/>
      <c r="AV3579" s="4"/>
      <c r="AW3579" s="253" t="s">
        <v>117</v>
      </c>
      <c r="AX3579" s="254"/>
      <c r="AY3579" s="255" t="s">
        <v>118</v>
      </c>
      <c r="AZ3579" s="256"/>
      <c r="BA3579" s="8"/>
      <c r="BB3579" s="253" t="s">
        <v>119</v>
      </c>
      <c r="BC3579" s="254"/>
      <c r="BD3579" s="255" t="s">
        <v>120</v>
      </c>
      <c r="BE3579" s="256"/>
      <c r="BF3579" s="4"/>
      <c r="BG3579" s="249" t="s">
        <v>121</v>
      </c>
      <c r="BH3579" s="250"/>
      <c r="BI3579" s="251" t="s">
        <v>122</v>
      </c>
      <c r="BJ3579" s="252"/>
      <c r="BK3579" s="4"/>
      <c r="BL3579" s="253" t="s">
        <v>123</v>
      </c>
      <c r="BM3579" s="254"/>
      <c r="BN3579" s="255" t="s">
        <v>124</v>
      </c>
      <c r="BO3579" s="256"/>
      <c r="BP3579" s="4"/>
      <c r="BQ3579" s="253" t="s">
        <v>125</v>
      </c>
      <c r="BR3579" s="254"/>
      <c r="BS3579" s="255" t="s">
        <v>126</v>
      </c>
      <c r="BT3579" s="256"/>
      <c r="BU3579" s="8"/>
      <c r="BV3579" s="253" t="s">
        <v>127</v>
      </c>
      <c r="BW3579" s="254"/>
      <c r="BX3579" s="255" t="s">
        <v>128</v>
      </c>
      <c r="BY3579" s="256"/>
      <c r="CA3579" s="27" t="s">
        <v>15</v>
      </c>
      <c r="CC3579" s="133" t="s">
        <v>70</v>
      </c>
    </row>
    <row r="3580" spans="2:91" ht="19.2" thickTop="1" thickBot="1">
      <c r="B3580" s="129">
        <v>9.74</v>
      </c>
      <c r="D3580" s="29">
        <v>1</v>
      </c>
      <c r="E3580" s="30">
        <v>0</v>
      </c>
      <c r="F3580" s="31">
        <v>0</v>
      </c>
      <c r="G3580" s="32">
        <f t="shared" ref="G3580:G3611" si="34542">-1/($E$8*$B3580)</f>
        <v>-6.767761806981519E-2</v>
      </c>
      <c r="I3580" s="29">
        <v>1</v>
      </c>
      <c r="J3580" s="33">
        <v>0</v>
      </c>
      <c r="K3580" s="31">
        <v>0</v>
      </c>
      <c r="L3580" s="32">
        <v>0</v>
      </c>
      <c r="N3580" s="29">
        <f t="shared" ref="N3580" si="34543">D3580*I3580+F3580*I3583-E3580*J3580-G3580*J3583</f>
        <v>0.99143628794295957</v>
      </c>
      <c r="O3580" s="33">
        <f t="shared" ref="O3580" si="34544">(D3580*J3580+E3580*I3580+F3580*J3583+G3580*I3583)</f>
        <v>0</v>
      </c>
      <c r="P3580" s="31">
        <f t="shared" ref="P3580" si="34545">D3580*K3580+F3580*K3583-E3580*L3580-G3580*L3583</f>
        <v>0</v>
      </c>
      <c r="Q3580" s="32">
        <f t="shared" ref="Q3580" si="34546">(D3580*L3580+E3580*K3580+F3580*L3583+G3580*K3583)</f>
        <v>-6.767761806981519E-2</v>
      </c>
      <c r="S3580" s="29">
        <v>1</v>
      </c>
      <c r="T3580" s="30">
        <v>0</v>
      </c>
      <c r="U3580" s="31">
        <v>0</v>
      </c>
      <c r="V3580" s="32">
        <f t="shared" ref="V3580:V3611" si="34547">-1/($T$8*$B3580)</f>
        <v>-0.13147535934291582</v>
      </c>
      <c r="X3580" s="29">
        <f t="shared" ref="X3580" si="34548">N3580*S3580+P3580*S3583-O3580*T3580-Q3580*T3583</f>
        <v>0.99143628794295957</v>
      </c>
      <c r="Y3580" s="33">
        <f t="shared" ref="Y3580" si="34549">(N3580*T3580+O3580*S3580+P3580*T3583+Q3580*S3583)</f>
        <v>0</v>
      </c>
      <c r="Z3580" s="31">
        <f t="shared" ref="Z3580" si="34550">N3580*U3580+P3580*U3583-O3580*V3580-Q3580*V3583</f>
        <v>0</v>
      </c>
      <c r="AA3580" s="32">
        <f t="shared" ref="AA3580" si="34551">(N3580*V3580+O3580*U3580+P3580*V3583+Q3580*U3583)</f>
        <v>-0.19802706029272238</v>
      </c>
      <c r="AB3580" s="8"/>
      <c r="AC3580" s="29">
        <v>1</v>
      </c>
      <c r="AD3580" s="33">
        <v>0</v>
      </c>
      <c r="AE3580" s="31">
        <v>0</v>
      </c>
      <c r="AF3580" s="32">
        <v>0</v>
      </c>
      <c r="AH3580" s="29">
        <f t="shared" ref="AH3580" si="34552">X3580*AC3580+Z3580*AC3583-Y3580*AD3580-AA3580*AD3583</f>
        <v>0.97195933389165601</v>
      </c>
      <c r="AI3580" s="33">
        <f t="shared" ref="AI3580" si="34553">(X3580*AD3580+Y3580*AC3580+Z3580*AD3583+AA3580*AC3583)</f>
        <v>0</v>
      </c>
      <c r="AJ3580" s="31">
        <f t="shared" ref="AJ3580" si="34554">X3580*AE3580+Z3580*AE3583-Y3580*AF3580-AA3580*AF3583</f>
        <v>0</v>
      </c>
      <c r="AK3580" s="32">
        <f t="shared" ref="AK3580" si="34555">(X3580*AF3580+Y3580*AE3580+Z3580*AF3583+AA3580*AE3583)</f>
        <v>-0.19802706029272238</v>
      </c>
      <c r="AL3580" s="8"/>
      <c r="AM3580" s="29">
        <v>1</v>
      </c>
      <c r="AN3580" s="30">
        <v>0</v>
      </c>
      <c r="AO3580" s="31">
        <v>0</v>
      </c>
      <c r="AP3580" s="32">
        <f t="shared" ref="AP3580:AP3611" si="34556">-1/($AN$8*$B3580)</f>
        <v>-0.11889425051334701</v>
      </c>
      <c r="AR3580" s="29">
        <f t="shared" ref="AR3580" si="34557">AH3580*AM3580+AJ3580*AM3583-AI3580*AN3580-AK3580*AN3583</f>
        <v>0.97195933389165601</v>
      </c>
      <c r="AS3580" s="33">
        <f t="shared" ref="AS3580" si="34558">(AH3580*AN3580+AI3580*AM3580+AJ3580*AN3583+AK3580*AM3583)</f>
        <v>0</v>
      </c>
      <c r="AT3580" s="31">
        <f t="shared" ref="AT3580" si="34559">AH3580*AO3580+AJ3580*AO3583-AI3580*AP3580-AK3580*AP3583</f>
        <v>0</v>
      </c>
      <c r="AU3580" s="32">
        <f t="shared" ref="AU3580" si="34560">(AH3580*AP3580+AI3580*AO3580+AJ3580*AP3583+AK3580*AO3583)</f>
        <v>-0.31358743682522283</v>
      </c>
      <c r="AV3580" s="8"/>
      <c r="AW3580" s="29">
        <v>1</v>
      </c>
      <c r="AX3580" s="33">
        <v>0</v>
      </c>
      <c r="AY3580" s="31">
        <v>0</v>
      </c>
      <c r="AZ3580" s="32">
        <v>0</v>
      </c>
      <c r="BB3580" s="29">
        <f t="shared" ref="BB3580" si="34561">AR3580*AW3580+AT3580*AW3583-AS3580*AX3580-AU3580*AX3583</f>
        <v>0.94390801833506788</v>
      </c>
      <c r="BC3580" s="33">
        <f t="shared" ref="BC3580" si="34562">(AR3580*AX3580+AS3580*AW3580+AT3580*AX3583+AU3580*AW3583)</f>
        <v>0</v>
      </c>
      <c r="BD3580" s="31">
        <f t="shared" ref="BD3580" si="34563">AR3580*AY3580+AT3580*AY3583-AS3580*AZ3580-AU3580*AZ3583</f>
        <v>0</v>
      </c>
      <c r="BE3580" s="32">
        <f t="shared" ref="BE3580" si="34564">(AR3580*AZ3580+AS3580*AY3580+AT3580*AZ3583+AU3580*AY3583)</f>
        <v>-0.31358743682522283</v>
      </c>
      <c r="BF3580" s="8"/>
      <c r="BG3580" s="29">
        <v>1</v>
      </c>
      <c r="BH3580" s="30">
        <v>0</v>
      </c>
      <c r="BI3580" s="31">
        <v>0</v>
      </c>
      <c r="BJ3580" s="32">
        <f t="shared" ref="BJ3580:BJ3611" si="34565">-1/($BH$8*$B3580)</f>
        <v>-4.1805954825462011E-2</v>
      </c>
      <c r="BL3580" s="29">
        <f t="shared" ref="BL3580" si="34566">BB3580*BG3580+BD3580*BG3583-BC3580*BH3580-BE3580*BH3583</f>
        <v>0.94390801833506788</v>
      </c>
      <c r="BM3580" s="33">
        <f t="shared" ref="BM3580" si="34567">(BB3580*BH3580+BC3580*BG3580+BD3580*BH3583+BE3580*BG3583)</f>
        <v>0</v>
      </c>
      <c r="BN3580" s="31">
        <f t="shared" ref="BN3580" si="34568">BB3580*BI3580+BD3580*BI3583-BC3580*BJ3580-BE3580*BJ3583</f>
        <v>0</v>
      </c>
      <c r="BO3580" s="32">
        <f t="shared" ref="BO3580" si="34569">(BB3580*BJ3580+BC3580*BI3580+BD3580*BJ3583+BE3580*BI3583)</f>
        <v>-0.35304841279913002</v>
      </c>
      <c r="BP3580" s="8"/>
      <c r="BQ3580" s="34">
        <v>1</v>
      </c>
      <c r="BR3580" s="35">
        <v>0</v>
      </c>
      <c r="BS3580" s="11">
        <v>0</v>
      </c>
      <c r="BT3580" s="36">
        <v>0</v>
      </c>
      <c r="BV3580" s="29">
        <f t="shared" ref="BV3580" si="34570">BL3580*BQ3580+BN3580*BQ3583-BM3580*BR3580-BO3580*BR3583</f>
        <v>0.94390801833506788</v>
      </c>
      <c r="BW3580" s="33">
        <f t="shared" ref="BW3580" si="34571">(BL3580*BR3580+BM3580*BQ3580+BN3580*BR3583+BO3580*BQ3583)</f>
        <v>-0.35304841279913002</v>
      </c>
      <c r="BX3580" s="31">
        <f t="shared" ref="BX3580" si="34572">BL3580*BS3580+BN3580*BS3583-BM3580*BT3580-BO3580*BT3583</f>
        <v>0</v>
      </c>
      <c r="BY3580" s="32">
        <f t="shared" ref="BY3580" si="34573">(BL3580*BT3580+BM3580*BS3580+BN3580*BT3583+BO3580*BS3583)</f>
        <v>-0.35304841279913002</v>
      </c>
      <c r="CA3580" s="37">
        <f t="shared" ref="CA3580" si="34574">20*LOG(((1+$BR$8)/$BR$8)/((BV3580+BV3583)^2+(BW3580+BW3583)^2)^0.5)</f>
        <v>-2.1208606558470004E-3</v>
      </c>
      <c r="CC3580" s="134">
        <f t="shared" ref="CC3580" si="34575">((BV3580^2+BW3580^2)^0.5)/((BV3583^2+BW3583^2)^0.5)</f>
        <v>1.0147226879236382</v>
      </c>
      <c r="CM3580" s="129">
        <v>9.7200000000000006</v>
      </c>
    </row>
    <row r="3581" spans="2:91" ht="18.600000000000001" thickBot="1">
      <c r="D3581" s="39"/>
      <c r="G3581" s="40"/>
      <c r="I3581" s="39"/>
      <c r="L3581" s="40"/>
      <c r="N3581" s="39"/>
      <c r="Q3581" s="40"/>
      <c r="S3581" s="39"/>
      <c r="V3581" s="40"/>
      <c r="X3581" s="39"/>
      <c r="AA3581" s="40"/>
      <c r="AC3581" s="39"/>
      <c r="AF3581" s="40"/>
      <c r="AH3581" s="39"/>
      <c r="AK3581" s="40"/>
      <c r="AM3581" s="39"/>
      <c r="AP3581" s="40"/>
      <c r="AR3581" s="39"/>
      <c r="AU3581" s="40"/>
      <c r="AW3581" s="39"/>
      <c r="AZ3581" s="40"/>
      <c r="BB3581" s="39"/>
      <c r="BE3581" s="40"/>
      <c r="BG3581" s="39"/>
      <c r="BJ3581" s="40"/>
      <c r="BL3581" s="39"/>
      <c r="BO3581" s="40"/>
      <c r="BQ3581" s="34"/>
      <c r="BR3581" s="11"/>
      <c r="BS3581" s="11"/>
      <c r="BT3581" s="41"/>
      <c r="BV3581" s="39"/>
      <c r="BY3581" s="40"/>
      <c r="CC3581" s="135"/>
    </row>
    <row r="3582" spans="2:91" ht="18.600000000000001" thickBot="1">
      <c r="D3582" s="258" t="s">
        <v>129</v>
      </c>
      <c r="E3582" s="259"/>
      <c r="F3582" s="260" t="s">
        <v>130</v>
      </c>
      <c r="G3582" s="261"/>
      <c r="H3582" s="229"/>
      <c r="I3582" s="258" t="s">
        <v>131</v>
      </c>
      <c r="J3582" s="259"/>
      <c r="K3582" s="260" t="s">
        <v>132</v>
      </c>
      <c r="L3582" s="261"/>
      <c r="N3582" s="253" t="s">
        <v>133</v>
      </c>
      <c r="O3582" s="254"/>
      <c r="P3582" s="255" t="s">
        <v>134</v>
      </c>
      <c r="Q3582" s="256"/>
      <c r="S3582" s="258" t="s">
        <v>135</v>
      </c>
      <c r="T3582" s="259"/>
      <c r="U3582" s="260" t="s">
        <v>136</v>
      </c>
      <c r="V3582" s="261"/>
      <c r="W3582" s="8"/>
      <c r="X3582" s="253" t="s">
        <v>137</v>
      </c>
      <c r="Y3582" s="254"/>
      <c r="Z3582" s="255" t="s">
        <v>138</v>
      </c>
      <c r="AA3582" s="256"/>
      <c r="AB3582" s="8"/>
      <c r="AC3582" s="258" t="s">
        <v>139</v>
      </c>
      <c r="AD3582" s="259"/>
      <c r="AE3582" s="260" t="s">
        <v>140</v>
      </c>
      <c r="AF3582" s="261"/>
      <c r="AG3582" s="8"/>
      <c r="AH3582" s="253" t="s">
        <v>141</v>
      </c>
      <c r="AI3582" s="254"/>
      <c r="AJ3582" s="255" t="s">
        <v>142</v>
      </c>
      <c r="AK3582" s="256"/>
      <c r="AL3582" s="8"/>
      <c r="AM3582" s="258" t="s">
        <v>143</v>
      </c>
      <c r="AN3582" s="259"/>
      <c r="AO3582" s="260" t="s">
        <v>144</v>
      </c>
      <c r="AP3582" s="261"/>
      <c r="AR3582" s="253" t="s">
        <v>145</v>
      </c>
      <c r="AS3582" s="254"/>
      <c r="AT3582" s="255" t="s">
        <v>146</v>
      </c>
      <c r="AU3582" s="256"/>
      <c r="AV3582" s="4"/>
      <c r="AW3582" s="258" t="s">
        <v>147</v>
      </c>
      <c r="AX3582" s="259"/>
      <c r="AY3582" s="260" t="s">
        <v>148</v>
      </c>
      <c r="AZ3582" s="261"/>
      <c r="BA3582" s="8"/>
      <c r="BB3582" s="253" t="s">
        <v>149</v>
      </c>
      <c r="BC3582" s="254"/>
      <c r="BD3582" s="255" t="s">
        <v>150</v>
      </c>
      <c r="BE3582" s="256"/>
      <c r="BF3582" s="4"/>
      <c r="BG3582" s="258" t="s">
        <v>151</v>
      </c>
      <c r="BH3582" s="259"/>
      <c r="BI3582" s="260" t="s">
        <v>152</v>
      </c>
      <c r="BJ3582" s="261"/>
      <c r="BK3582" s="4"/>
      <c r="BL3582" s="253" t="s">
        <v>153</v>
      </c>
      <c r="BM3582" s="254"/>
      <c r="BN3582" s="255" t="s">
        <v>154</v>
      </c>
      <c r="BO3582" s="256"/>
      <c r="BP3582" s="4"/>
      <c r="BQ3582" s="258" t="s">
        <v>155</v>
      </c>
      <c r="BR3582" s="259"/>
      <c r="BS3582" s="260" t="s">
        <v>156</v>
      </c>
      <c r="BT3582" s="261"/>
      <c r="BU3582" s="8"/>
      <c r="BV3582" s="253" t="s">
        <v>157</v>
      </c>
      <c r="BW3582" s="254"/>
      <c r="BX3582" s="255" t="s">
        <v>158</v>
      </c>
      <c r="BY3582" s="256"/>
      <c r="CA3582" s="46" t="s">
        <v>16</v>
      </c>
      <c r="CC3582" s="136" t="s">
        <v>71</v>
      </c>
    </row>
    <row r="3583" spans="2:91" ht="19.2" thickTop="1" thickBot="1">
      <c r="D3583" s="29">
        <v>0</v>
      </c>
      <c r="E3583" s="33">
        <v>0</v>
      </c>
      <c r="F3583" s="31">
        <v>1</v>
      </c>
      <c r="G3583" s="32">
        <v>0</v>
      </c>
      <c r="I3583" s="29">
        <v>0</v>
      </c>
      <c r="J3583" s="33">
        <f t="shared" ref="J3583" si="34576">IF(0=(1-$J$8*$K$8*$B3580^2),10^14,$B3580*$J$8/(1-$J$8*$K$8*$B3580^2))</f>
        <v>-0.12653684188775954</v>
      </c>
      <c r="K3583" s="31">
        <v>1</v>
      </c>
      <c r="L3583" s="32">
        <v>0</v>
      </c>
      <c r="N3583" s="29">
        <f t="shared" ref="N3583" si="34577">D3583*I3580+F3583*I3583-E3583*J3580-G3583*J3583</f>
        <v>0</v>
      </c>
      <c r="O3583" s="33">
        <f t="shared" ref="O3583" si="34578">(D3583*J3580+E3583*I3580+F3583*J3583+G3583*I3583)</f>
        <v>-0.12653684188775954</v>
      </c>
      <c r="P3583" s="31">
        <f t="shared" ref="P3583" si="34579">D3583*K3580+F3583*K3583-E3583*L3580-G3583*L3583</f>
        <v>1</v>
      </c>
      <c r="Q3583" s="32">
        <f t="shared" ref="Q3583" si="34580">(D3583*L3580+E3583*K3580+F3583*L3583+G3583*K3583)</f>
        <v>0</v>
      </c>
      <c r="S3583" s="29">
        <v>0</v>
      </c>
      <c r="T3583" s="33">
        <v>0</v>
      </c>
      <c r="U3583" s="31">
        <v>1</v>
      </c>
      <c r="V3583" s="32">
        <v>0</v>
      </c>
      <c r="X3583" s="29">
        <f t="shared" ref="X3583" si="34581">N3583*S3580+P3583*S3583-O3583*T3580-Q3583*T3583</f>
        <v>0</v>
      </c>
      <c r="Y3583" s="33">
        <f t="shared" ref="Y3583" si="34582">(N3583*T3580+O3583*S3580+P3583*T3583+Q3583*S3583)</f>
        <v>-0.12653684188775954</v>
      </c>
      <c r="Z3583" s="31">
        <f t="shared" ref="Z3583" si="34583">N3583*U3580+P3583*U3583-O3583*V3580-Q3583*V3583</f>
        <v>0.98336352324268905</v>
      </c>
      <c r="AA3583" s="32">
        <f t="shared" ref="AA3583" si="34584">(N3583*V3580+O3583*U3580+P3583*V3583+Q3583*U3583)</f>
        <v>0</v>
      </c>
      <c r="AB3583" s="8"/>
      <c r="AC3583" s="29">
        <v>0</v>
      </c>
      <c r="AD3583" s="33">
        <f t="shared" ref="AD3583" si="34585">IF(0=(1-$AD$8*$AE$8*$B3580^2),10^14,$B3580*$AD$8/(1-$AD$8*$AE$8*$B3580^2))</f>
        <v>-9.8355012807405273E-2</v>
      </c>
      <c r="AE3583" s="31">
        <v>1</v>
      </c>
      <c r="AF3583" s="32">
        <v>0</v>
      </c>
      <c r="AH3583" s="29">
        <f t="shared" ref="AH3583" si="34586">X3583*AC3580+Z3583*AC3583-Y3583*AD3580-AA3583*AD3583</f>
        <v>0</v>
      </c>
      <c r="AI3583" s="33">
        <f t="shared" ref="AI3583" si="34587">(X3583*AD3580+Y3583*AC3580+Z3583*AD3583+AA3583*AC3583)</f>
        <v>-0.22325557381062938</v>
      </c>
      <c r="AJ3583" s="31">
        <f t="shared" ref="AJ3583" si="34588">X3583*AE3580+Z3583*AE3583-Y3583*AF3580-AA3583*AF3583</f>
        <v>0.98336352324268905</v>
      </c>
      <c r="AK3583" s="32">
        <f t="shared" ref="AK3583" si="34589">(X3583*AF3580+Y3583*AE3580+Z3583*AF3583+AA3583*AE3583)</f>
        <v>0</v>
      </c>
      <c r="AL3583" s="8"/>
      <c r="AM3583" s="29">
        <v>0</v>
      </c>
      <c r="AN3583" s="33">
        <v>0</v>
      </c>
      <c r="AO3583" s="31">
        <v>1</v>
      </c>
      <c r="AP3583" s="32">
        <v>0</v>
      </c>
      <c r="AR3583" s="29">
        <f t="shared" ref="AR3583" si="34590">AH3583*AM3580+AJ3583*AM3583-AI3583*AN3580-AK3583*AN3583</f>
        <v>0</v>
      </c>
      <c r="AS3583" s="33">
        <f t="shared" ref="AS3583" si="34591">(AH3583*AN3580+AI3583*AM3580+AJ3583*AN3583+AK3583*AM3583)</f>
        <v>-0.22325557381062938</v>
      </c>
      <c r="AT3583" s="31">
        <f t="shared" ref="AT3583" si="34592">AH3583*AO3580+AJ3583*AO3583-AI3583*AP3580-AK3583*AP3583</f>
        <v>0.95681971912154706</v>
      </c>
      <c r="AU3583" s="32">
        <f t="shared" ref="AU3583" si="34593">(AH3583*AP3580+AI3583*AO3580+AJ3583*AP3583+AK3583*AO3583)</f>
        <v>0</v>
      </c>
      <c r="AV3583" s="8"/>
      <c r="AW3583" s="29">
        <v>0</v>
      </c>
      <c r="AX3583" s="33">
        <f t="shared" ref="AX3583" si="34594">IF(0=(1-$AX$8*$AY$8*$B3580^2),10^14,$B3580*$AX$8/(1-$AX$8*$AY$8*$B3580^2))</f>
        <v>-8.9452931662636986E-2</v>
      </c>
      <c r="AY3583" s="31">
        <v>1</v>
      </c>
      <c r="AZ3583" s="32">
        <v>0</v>
      </c>
      <c r="BB3583" s="29">
        <f t="shared" ref="BB3583" si="34595">AR3583*AW3580+AT3583*AW3583-AS3583*AX3580-AU3583*AX3583</f>
        <v>0</v>
      </c>
      <c r="BC3583" s="33">
        <f t="shared" ref="BC3583" si="34596">(AR3583*AX3580+AS3583*AW3580+AT3583*AX3583+AU3583*AW3583)</f>
        <v>-0.30884590275867263</v>
      </c>
      <c r="BD3583" s="31">
        <f t="shared" ref="BD3583" si="34597">AR3583*AY3580+AT3583*AY3583-AS3583*AZ3580-AU3583*AZ3583</f>
        <v>0.95681971912154706</v>
      </c>
      <c r="BE3583" s="32">
        <f t="shared" ref="BE3583" si="34598">(AR3583*AZ3580+AS3583*AY3580+AT3583*AZ3583+AU3583*AY3583)</f>
        <v>0</v>
      </c>
      <c r="BF3583" s="8"/>
      <c r="BG3583" s="29">
        <v>0</v>
      </c>
      <c r="BH3583" s="33">
        <v>0</v>
      </c>
      <c r="BI3583" s="31">
        <v>1</v>
      </c>
      <c r="BJ3583" s="32">
        <v>0</v>
      </c>
      <c r="BL3583" s="29">
        <f t="shared" ref="BL3583" si="34599">BB3583*BG3580+BD3583*BG3583-BC3583*BH3580-BE3583*BH3583</f>
        <v>0</v>
      </c>
      <c r="BM3583" s="33">
        <f t="shared" ref="BM3583" si="34600">(BB3583*BH3580+BC3583*BG3580+BD3583*BH3583+BE3583*BG3583)</f>
        <v>-0.30884590275867263</v>
      </c>
      <c r="BN3583" s="31">
        <f t="shared" ref="BN3583" si="34601">BB3583*BI3580+BD3583*BI3583-BC3583*BJ3580-BE3583*BJ3583</f>
        <v>0.943908121262789</v>
      </c>
      <c r="BO3583" s="32">
        <f t="shared" ref="BO3583" si="34602">(BB3583*BJ3580+BC3583*BI3580+BD3583*BJ3583+BE3583*BI3583)</f>
        <v>0</v>
      </c>
      <c r="BP3583" s="8"/>
      <c r="BQ3583" s="19">
        <f t="shared" ref="BQ3583:BQ3614" si="34603">1/$BR$8</f>
        <v>1</v>
      </c>
      <c r="BR3583" s="47">
        <v>0</v>
      </c>
      <c r="BS3583" s="48">
        <v>1</v>
      </c>
      <c r="BT3583" s="49">
        <v>0</v>
      </c>
      <c r="BV3583" s="29">
        <f t="shared" ref="BV3583" si="34604">BL3583*BQ3580+BN3583*BQ3583-BM3583*BR3580-BO3583*BR3583</f>
        <v>0.943908121262789</v>
      </c>
      <c r="BW3583" s="33">
        <f t="shared" ref="BW3583" si="34605">(BL3583*BR3580+BM3583*BQ3580+BN3583*BR3583+BO3583*BQ3583)</f>
        <v>-0.30884590275867263</v>
      </c>
      <c r="BX3583" s="31">
        <f t="shared" ref="BX3583" si="34606">BL3583*BS3580+BN3583*BS3583-BM3583*BT3580-BO3583*BT3583</f>
        <v>0.943908121262789</v>
      </c>
      <c r="BY3583" s="32">
        <f t="shared" ref="BY3583" si="34607">(BL3583*BT3580+BM3583*BS3580+BN3583*BT3583+BO3583*BS3583)</f>
        <v>0</v>
      </c>
      <c r="CA3583" s="50">
        <f t="shared" ref="CA3583" si="34608">(180/PI())*ATAN(-1*(BW3580+BW3583)/(BV3580+BV3583))</f>
        <v>19.321368398071584</v>
      </c>
      <c r="CC3583" s="137">
        <f t="shared" ref="CC3583" si="34609">20*LOG(((1-(10^(CA3580/20)^2)*(1-((1-CC3580)/(1+CC3580))^2))^0.5))</f>
        <v>-32.663203698158796</v>
      </c>
    </row>
    <row r="3584" spans="2:91">
      <c r="CC3584" s="42"/>
    </row>
    <row r="3585" spans="2:91" ht="18.600000000000001" thickBot="1">
      <c r="E3585" s="22" t="s">
        <v>4</v>
      </c>
      <c r="J3585" s="22" t="s">
        <v>5</v>
      </c>
      <c r="O3585" s="22" t="s">
        <v>6</v>
      </c>
      <c r="T3585" s="22" t="s">
        <v>7</v>
      </c>
      <c r="Y3585" s="22" t="s">
        <v>8</v>
      </c>
      <c r="AD3585" s="22" t="s">
        <v>65</v>
      </c>
      <c r="AI3585" s="22" t="s">
        <v>9</v>
      </c>
      <c r="AN3585" s="22" t="s">
        <v>66</v>
      </c>
      <c r="AS3585" s="22" t="s">
        <v>51</v>
      </c>
      <c r="AX3585" s="22" t="s">
        <v>67</v>
      </c>
      <c r="BC3585" s="22" t="s">
        <v>52</v>
      </c>
      <c r="BH3585" s="22" t="s">
        <v>68</v>
      </c>
      <c r="BM3585" s="22" t="s">
        <v>63</v>
      </c>
      <c r="BQ3585" s="23" t="s">
        <v>69</v>
      </c>
      <c r="BR3585" s="23"/>
      <c r="BS3585" s="24"/>
      <c r="BT3585" s="24"/>
      <c r="BU3585" s="24"/>
      <c r="BW3585" s="22" t="s">
        <v>64</v>
      </c>
    </row>
    <row r="3586" spans="2:91" ht="18.600000000000001" thickBot="1">
      <c r="D3586" s="249" t="s">
        <v>103</v>
      </c>
      <c r="E3586" s="250"/>
      <c r="F3586" s="251" t="s">
        <v>104</v>
      </c>
      <c r="G3586" s="252"/>
      <c r="H3586" s="229"/>
      <c r="I3586" s="253" t="s">
        <v>11</v>
      </c>
      <c r="J3586" s="254"/>
      <c r="K3586" s="255" t="s">
        <v>12</v>
      </c>
      <c r="L3586" s="256"/>
      <c r="M3586" s="24"/>
      <c r="N3586" s="253" t="s">
        <v>105</v>
      </c>
      <c r="O3586" s="254"/>
      <c r="P3586" s="255" t="s">
        <v>106</v>
      </c>
      <c r="Q3586" s="256"/>
      <c r="R3586" s="24"/>
      <c r="S3586" s="249" t="s">
        <v>107</v>
      </c>
      <c r="T3586" s="250"/>
      <c r="U3586" s="251" t="s">
        <v>108</v>
      </c>
      <c r="V3586" s="252"/>
      <c r="W3586" s="8"/>
      <c r="X3586" s="253" t="s">
        <v>109</v>
      </c>
      <c r="Y3586" s="254"/>
      <c r="Z3586" s="255" t="s">
        <v>110</v>
      </c>
      <c r="AA3586" s="256"/>
      <c r="AB3586" s="8"/>
      <c r="AC3586" s="253" t="s">
        <v>111</v>
      </c>
      <c r="AD3586" s="254"/>
      <c r="AE3586" s="255" t="s">
        <v>14</v>
      </c>
      <c r="AF3586" s="256"/>
      <c r="AG3586" s="8"/>
      <c r="AH3586" s="253" t="s">
        <v>112</v>
      </c>
      <c r="AI3586" s="254"/>
      <c r="AJ3586" s="255" t="s">
        <v>113</v>
      </c>
      <c r="AK3586" s="256"/>
      <c r="AL3586" s="8"/>
      <c r="AM3586" s="249" t="s">
        <v>114</v>
      </c>
      <c r="AN3586" s="250"/>
      <c r="AO3586" s="251" t="s">
        <v>115</v>
      </c>
      <c r="AP3586" s="252"/>
      <c r="AQ3586" s="24"/>
      <c r="AR3586" s="253" t="s">
        <v>116</v>
      </c>
      <c r="AS3586" s="254"/>
      <c r="AT3586" s="255" t="s">
        <v>13</v>
      </c>
      <c r="AU3586" s="256"/>
      <c r="AV3586" s="4"/>
      <c r="AW3586" s="253" t="s">
        <v>117</v>
      </c>
      <c r="AX3586" s="254"/>
      <c r="AY3586" s="255" t="s">
        <v>118</v>
      </c>
      <c r="AZ3586" s="256"/>
      <c r="BA3586" s="8"/>
      <c r="BB3586" s="253" t="s">
        <v>119</v>
      </c>
      <c r="BC3586" s="254"/>
      <c r="BD3586" s="255" t="s">
        <v>120</v>
      </c>
      <c r="BE3586" s="256"/>
      <c r="BF3586" s="4"/>
      <c r="BG3586" s="249" t="s">
        <v>121</v>
      </c>
      <c r="BH3586" s="250"/>
      <c r="BI3586" s="251" t="s">
        <v>122</v>
      </c>
      <c r="BJ3586" s="252"/>
      <c r="BK3586" s="4"/>
      <c r="BL3586" s="253" t="s">
        <v>123</v>
      </c>
      <c r="BM3586" s="254"/>
      <c r="BN3586" s="255" t="s">
        <v>124</v>
      </c>
      <c r="BO3586" s="256"/>
      <c r="BP3586" s="4"/>
      <c r="BQ3586" s="253" t="s">
        <v>125</v>
      </c>
      <c r="BR3586" s="254"/>
      <c r="BS3586" s="255" t="s">
        <v>126</v>
      </c>
      <c r="BT3586" s="256"/>
      <c r="BU3586" s="8"/>
      <c r="BV3586" s="253" t="s">
        <v>127</v>
      </c>
      <c r="BW3586" s="254"/>
      <c r="BX3586" s="255" t="s">
        <v>128</v>
      </c>
      <c r="BY3586" s="256"/>
      <c r="CA3586" s="27" t="s">
        <v>15</v>
      </c>
      <c r="CC3586" s="133" t="s">
        <v>70</v>
      </c>
    </row>
    <row r="3587" spans="2:91" ht="19.2" thickTop="1" thickBot="1">
      <c r="B3587" s="129">
        <v>9.76</v>
      </c>
      <c r="D3587" s="29">
        <v>1</v>
      </c>
      <c r="E3587" s="30">
        <v>0</v>
      </c>
      <c r="F3587" s="31">
        <v>0</v>
      </c>
      <c r="G3587" s="32">
        <f t="shared" ref="G3587:G3618" si="34610">-1/($E$8*$B3587)</f>
        <v>-6.7538934426229519E-2</v>
      </c>
      <c r="I3587" s="29">
        <v>1</v>
      </c>
      <c r="J3587" s="33">
        <v>0</v>
      </c>
      <c r="K3587" s="31">
        <v>0</v>
      </c>
      <c r="L3587" s="32">
        <v>0</v>
      </c>
      <c r="N3587" s="29">
        <f t="shared" ref="N3587" si="34611">D3587*I3587+F3587*I3590-E3587*J3587-G3587*J3590</f>
        <v>0.99147140588501859</v>
      </c>
      <c r="O3587" s="33">
        <f t="shared" ref="O3587" si="34612">(D3587*J3587+E3587*I3587+F3587*J3590+G3587*I3590)</f>
        <v>0</v>
      </c>
      <c r="P3587" s="31">
        <f t="shared" ref="P3587" si="34613">D3587*K3587+F3587*K3590-E3587*L3587-G3587*L3590</f>
        <v>0</v>
      </c>
      <c r="Q3587" s="32">
        <f t="shared" ref="Q3587" si="34614">(D3587*L3587+E3587*K3587+F3587*L3590+G3587*K3590)</f>
        <v>-6.7538934426229519E-2</v>
      </c>
      <c r="S3587" s="29">
        <v>1</v>
      </c>
      <c r="T3587" s="30">
        <v>0</v>
      </c>
      <c r="U3587" s="31">
        <v>0</v>
      </c>
      <c r="V3587" s="32">
        <f t="shared" ref="V3587:V3618" si="34615">-1/($T$8*$B3587)</f>
        <v>-0.13120594262295082</v>
      </c>
      <c r="X3587" s="29">
        <f t="shared" ref="X3587" si="34616">N3587*S3587+P3587*S3590-O3587*T3587-Q3587*T3590</f>
        <v>0.99147140588501859</v>
      </c>
      <c r="Y3587" s="33">
        <f t="shared" ref="Y3587" si="34617">(N3587*T3587+O3587*S3587+P3587*T3590+Q3587*S3590)</f>
        <v>0</v>
      </c>
      <c r="Z3587" s="31">
        <f t="shared" ref="Z3587" si="34618">N3587*U3587+P3587*U3590-O3587*V3587-Q3587*V3590</f>
        <v>0</v>
      </c>
      <c r="AA3587" s="32">
        <f t="shared" ref="AA3587" si="34619">(N3587*V3587+O3587*U3587+P3587*V3590+Q3587*U3590)</f>
        <v>-0.19762587481907565</v>
      </c>
      <c r="AB3587" s="8"/>
      <c r="AC3587" s="29">
        <v>1</v>
      </c>
      <c r="AD3587" s="33">
        <v>0</v>
      </c>
      <c r="AE3587" s="31">
        <v>0</v>
      </c>
      <c r="AF3587" s="32">
        <v>0</v>
      </c>
      <c r="AH3587" s="29">
        <f t="shared" ref="AH3587" si="34620">X3587*AC3587+Z3587*AC3590-Y3587*AD3587-AA3587*AD3590</f>
        <v>0.97207421989433163</v>
      </c>
      <c r="AI3587" s="33">
        <f t="shared" ref="AI3587" si="34621">(X3587*AD3587+Y3587*AC3587+Z3587*AD3590+AA3587*AC3590)</f>
        <v>0</v>
      </c>
      <c r="AJ3587" s="31">
        <f t="shared" ref="AJ3587" si="34622">X3587*AE3587+Z3587*AE3590-Y3587*AF3587-AA3587*AF3590</f>
        <v>0</v>
      </c>
      <c r="AK3587" s="32">
        <f t="shared" ref="AK3587" si="34623">(X3587*AF3587+Y3587*AE3587+Z3587*AF3590+AA3587*AE3590)</f>
        <v>-0.19762587481907565</v>
      </c>
      <c r="AL3587" s="8"/>
      <c r="AM3587" s="29">
        <v>1</v>
      </c>
      <c r="AN3587" s="30">
        <v>0</v>
      </c>
      <c r="AO3587" s="31">
        <v>0</v>
      </c>
      <c r="AP3587" s="32">
        <f t="shared" ref="AP3587:AP3618" si="34624">-1/($AN$8*$B3587)</f>
        <v>-0.11865061475409835</v>
      </c>
      <c r="AR3587" s="29">
        <f t="shared" ref="AR3587" si="34625">AH3587*AM3587+AJ3587*AM3590-AI3587*AN3587-AK3587*AN3590</f>
        <v>0.97207421989433163</v>
      </c>
      <c r="AS3587" s="33">
        <f t="shared" ref="AS3587" si="34626">(AH3587*AN3587+AI3587*AM3587+AJ3587*AN3590+AK3587*AM3590)</f>
        <v>0</v>
      </c>
      <c r="AT3587" s="31">
        <f t="shared" ref="AT3587" si="34627">AH3587*AO3587+AJ3587*AO3590-AI3587*AP3587-AK3587*AP3590</f>
        <v>0</v>
      </c>
      <c r="AU3587" s="32">
        <f t="shared" ref="AU3587" si="34628">(AH3587*AP3587+AI3587*AO3587+AJ3587*AP3590+AK3587*AO3590)</f>
        <v>-0.31296307859614869</v>
      </c>
      <c r="AV3587" s="8"/>
      <c r="AW3587" s="29">
        <v>1</v>
      </c>
      <c r="AX3587" s="33">
        <v>0</v>
      </c>
      <c r="AY3587" s="31">
        <v>0</v>
      </c>
      <c r="AZ3587" s="32">
        <v>0</v>
      </c>
      <c r="BB3587" s="29">
        <f t="shared" ref="BB3587" si="34629">AR3587*AW3587+AT3587*AW3590-AS3587*AX3587-AU3587*AX3590</f>
        <v>0.94413662799806841</v>
      </c>
      <c r="BC3587" s="33">
        <f t="shared" ref="BC3587" si="34630">(AR3587*AX3587+AS3587*AW3587+AT3587*AX3590+AU3587*AW3590)</f>
        <v>0</v>
      </c>
      <c r="BD3587" s="31">
        <f t="shared" ref="BD3587" si="34631">AR3587*AY3587+AT3587*AY3590-AS3587*AZ3587-AU3587*AZ3590</f>
        <v>0</v>
      </c>
      <c r="BE3587" s="32">
        <f t="shared" ref="BE3587" si="34632">(AR3587*AZ3587+AS3587*AY3587+AT3587*AZ3590+AU3587*AY3590)</f>
        <v>-0.31296307859614869</v>
      </c>
      <c r="BF3587" s="8"/>
      <c r="BG3587" s="29">
        <v>1</v>
      </c>
      <c r="BH3587" s="30">
        <v>0</v>
      </c>
      <c r="BI3587" s="31">
        <v>0</v>
      </c>
      <c r="BJ3587" s="32">
        <f t="shared" ref="BJ3587:BJ3618" si="34633">-1/($BH$8*$B3587)</f>
        <v>-4.17202868852459E-2</v>
      </c>
      <c r="BL3587" s="29">
        <f t="shared" ref="BL3587" si="34634">BB3587*BG3587+BD3587*BG3590-BC3587*BH3587-BE3587*BH3590</f>
        <v>0.94413662799806841</v>
      </c>
      <c r="BM3587" s="33">
        <f t="shared" ref="BM3587" si="34635">(BB3587*BH3587+BC3587*BG3587+BD3587*BH3590+BE3587*BG3590)</f>
        <v>0</v>
      </c>
      <c r="BN3587" s="31">
        <f t="shared" ref="BN3587" si="34636">BB3587*BI3587+BD3587*BI3590-BC3587*BJ3587-BE3587*BJ3590</f>
        <v>0</v>
      </c>
      <c r="BO3587" s="32">
        <f t="shared" ref="BO3587" si="34637">(BB3587*BJ3587+BC3587*BI3587+BD3587*BJ3590+BE3587*BI3590)</f>
        <v>-0.35235272957509678</v>
      </c>
      <c r="BP3587" s="8"/>
      <c r="BQ3587" s="34">
        <v>1</v>
      </c>
      <c r="BR3587" s="35">
        <v>0</v>
      </c>
      <c r="BS3587" s="11">
        <v>0</v>
      </c>
      <c r="BT3587" s="36">
        <v>0</v>
      </c>
      <c r="BV3587" s="29">
        <f t="shared" ref="BV3587" si="34638">BL3587*BQ3587+BN3587*BQ3590-BM3587*BR3587-BO3587*BR3590</f>
        <v>0.94413662799806841</v>
      </c>
      <c r="BW3587" s="33">
        <f t="shared" ref="BW3587" si="34639">(BL3587*BR3587+BM3587*BQ3587+BN3587*BR3590+BO3587*BQ3590)</f>
        <v>-0.35235272957509678</v>
      </c>
      <c r="BX3587" s="31">
        <f t="shared" ref="BX3587" si="34640">BL3587*BS3587+BN3587*BS3590-BM3587*BT3587-BO3587*BT3590</f>
        <v>0</v>
      </c>
      <c r="BY3587" s="32">
        <f t="shared" ref="BY3587" si="34641">(BL3587*BT3587+BM3587*BS3587+BN3587*BT3590+BO3587*BS3590)</f>
        <v>-0.35235272957509678</v>
      </c>
      <c r="CA3587" s="37">
        <f t="shared" ref="CA3587" si="34642">20*LOG(((1+$BR$8)/$BR$8)/((BV3587+BV3590)^2+(BW3587+BW3590)^2)^0.5)</f>
        <v>-2.1131459158746329E-3</v>
      </c>
      <c r="CC3587" s="134">
        <f t="shared" ref="CC3587" si="34643">((BV3587^2+BW3587^2)^0.5)/((BV3590^2+BW3590^2)^0.5)</f>
        <v>1.0146664110669752</v>
      </c>
      <c r="CM3587" s="129">
        <v>9.74</v>
      </c>
    </row>
    <row r="3588" spans="2:91" ht="18.600000000000001" thickBot="1">
      <c r="D3588" s="39"/>
      <c r="G3588" s="40"/>
      <c r="I3588" s="39"/>
      <c r="L3588" s="40"/>
      <c r="N3588" s="39"/>
      <c r="Q3588" s="40"/>
      <c r="S3588" s="39"/>
      <c r="V3588" s="40"/>
      <c r="X3588" s="39"/>
      <c r="AA3588" s="40"/>
      <c r="AC3588" s="39"/>
      <c r="AF3588" s="40"/>
      <c r="AH3588" s="39"/>
      <c r="AK3588" s="40"/>
      <c r="AM3588" s="39"/>
      <c r="AP3588" s="40"/>
      <c r="AR3588" s="39"/>
      <c r="AU3588" s="40"/>
      <c r="AW3588" s="39"/>
      <c r="AZ3588" s="40"/>
      <c r="BB3588" s="39"/>
      <c r="BE3588" s="40"/>
      <c r="BG3588" s="39"/>
      <c r="BJ3588" s="40"/>
      <c r="BL3588" s="39"/>
      <c r="BO3588" s="40"/>
      <c r="BQ3588" s="34"/>
      <c r="BR3588" s="11"/>
      <c r="BS3588" s="11"/>
      <c r="BT3588" s="41"/>
      <c r="BV3588" s="39"/>
      <c r="BY3588" s="40"/>
      <c r="CC3588" s="135"/>
    </row>
    <row r="3589" spans="2:91" ht="18.600000000000001" thickBot="1">
      <c r="D3589" s="258" t="s">
        <v>129</v>
      </c>
      <c r="E3589" s="259"/>
      <c r="F3589" s="260" t="s">
        <v>130</v>
      </c>
      <c r="G3589" s="261"/>
      <c r="H3589" s="229"/>
      <c r="I3589" s="258" t="s">
        <v>131</v>
      </c>
      <c r="J3589" s="259"/>
      <c r="K3589" s="260" t="s">
        <v>132</v>
      </c>
      <c r="L3589" s="261"/>
      <c r="N3589" s="253" t="s">
        <v>133</v>
      </c>
      <c r="O3589" s="254"/>
      <c r="P3589" s="255" t="s">
        <v>134</v>
      </c>
      <c r="Q3589" s="256"/>
      <c r="S3589" s="258" t="s">
        <v>135</v>
      </c>
      <c r="T3589" s="259"/>
      <c r="U3589" s="260" t="s">
        <v>136</v>
      </c>
      <c r="V3589" s="261"/>
      <c r="W3589" s="8"/>
      <c r="X3589" s="253" t="s">
        <v>137</v>
      </c>
      <c r="Y3589" s="254"/>
      <c r="Z3589" s="255" t="s">
        <v>138</v>
      </c>
      <c r="AA3589" s="256"/>
      <c r="AB3589" s="8"/>
      <c r="AC3589" s="258" t="s">
        <v>139</v>
      </c>
      <c r="AD3589" s="259"/>
      <c r="AE3589" s="260" t="s">
        <v>140</v>
      </c>
      <c r="AF3589" s="261"/>
      <c r="AG3589" s="8"/>
      <c r="AH3589" s="253" t="s">
        <v>141</v>
      </c>
      <c r="AI3589" s="254"/>
      <c r="AJ3589" s="255" t="s">
        <v>142</v>
      </c>
      <c r="AK3589" s="256"/>
      <c r="AL3589" s="8"/>
      <c r="AM3589" s="258" t="s">
        <v>143</v>
      </c>
      <c r="AN3589" s="259"/>
      <c r="AO3589" s="260" t="s">
        <v>144</v>
      </c>
      <c r="AP3589" s="261"/>
      <c r="AR3589" s="253" t="s">
        <v>145</v>
      </c>
      <c r="AS3589" s="254"/>
      <c r="AT3589" s="255" t="s">
        <v>146</v>
      </c>
      <c r="AU3589" s="256"/>
      <c r="AV3589" s="4"/>
      <c r="AW3589" s="258" t="s">
        <v>147</v>
      </c>
      <c r="AX3589" s="259"/>
      <c r="AY3589" s="260" t="s">
        <v>148</v>
      </c>
      <c r="AZ3589" s="261"/>
      <c r="BA3589" s="8"/>
      <c r="BB3589" s="253" t="s">
        <v>149</v>
      </c>
      <c r="BC3589" s="254"/>
      <c r="BD3589" s="255" t="s">
        <v>150</v>
      </c>
      <c r="BE3589" s="256"/>
      <c r="BF3589" s="4"/>
      <c r="BG3589" s="258" t="s">
        <v>151</v>
      </c>
      <c r="BH3589" s="259"/>
      <c r="BI3589" s="260" t="s">
        <v>152</v>
      </c>
      <c r="BJ3589" s="261"/>
      <c r="BK3589" s="4"/>
      <c r="BL3589" s="253" t="s">
        <v>153</v>
      </c>
      <c r="BM3589" s="254"/>
      <c r="BN3589" s="255" t="s">
        <v>154</v>
      </c>
      <c r="BO3589" s="256"/>
      <c r="BP3589" s="4"/>
      <c r="BQ3589" s="258" t="s">
        <v>155</v>
      </c>
      <c r="BR3589" s="259"/>
      <c r="BS3589" s="260" t="s">
        <v>156</v>
      </c>
      <c r="BT3589" s="261"/>
      <c r="BU3589" s="8"/>
      <c r="BV3589" s="253" t="s">
        <v>157</v>
      </c>
      <c r="BW3589" s="254"/>
      <c r="BX3589" s="255" t="s">
        <v>158</v>
      </c>
      <c r="BY3589" s="256"/>
      <c r="CA3589" s="46" t="s">
        <v>16</v>
      </c>
      <c r="CC3589" s="136" t="s">
        <v>71</v>
      </c>
    </row>
    <row r="3590" spans="2:91" ht="19.2" thickTop="1" thickBot="1">
      <c r="D3590" s="29">
        <v>0</v>
      </c>
      <c r="E3590" s="33">
        <v>0</v>
      </c>
      <c r="F3590" s="31">
        <v>1</v>
      </c>
      <c r="G3590" s="32">
        <v>0</v>
      </c>
      <c r="I3590" s="29">
        <v>0</v>
      </c>
      <c r="J3590" s="33">
        <f t="shared" ref="J3590" si="34644">IF(0=(1-$J$8*$K$8*$B3587^2),10^14,$B3587*$J$8/(1-$J$8*$K$8*$B3587^2))</f>
        <v>-0.12627670524320872</v>
      </c>
      <c r="K3590" s="31">
        <v>1</v>
      </c>
      <c r="L3590" s="32">
        <v>0</v>
      </c>
      <c r="N3590" s="29">
        <f t="shared" ref="N3590" si="34645">D3590*I3587+F3590*I3590-E3590*J3587-G3590*J3590</f>
        <v>0</v>
      </c>
      <c r="O3590" s="33">
        <f t="shared" ref="O3590" si="34646">(D3590*J3587+E3590*I3587+F3590*J3590+G3590*I3590)</f>
        <v>-0.12627670524320872</v>
      </c>
      <c r="P3590" s="31">
        <f t="shared" ref="P3590" si="34647">D3590*K3587+F3590*K3590-E3590*L3587-G3590*L3590</f>
        <v>1</v>
      </c>
      <c r="Q3590" s="32">
        <f t="shared" ref="Q3590" si="34648">(D3590*L3587+E3590*K3587+F3590*L3590+G3590*K3590)</f>
        <v>0</v>
      </c>
      <c r="S3590" s="29">
        <v>0</v>
      </c>
      <c r="T3590" s="33">
        <v>0</v>
      </c>
      <c r="U3590" s="31">
        <v>1</v>
      </c>
      <c r="V3590" s="32">
        <v>0</v>
      </c>
      <c r="X3590" s="29">
        <f t="shared" ref="X3590" si="34649">N3590*S3587+P3590*S3590-O3590*T3587-Q3590*T3590</f>
        <v>0</v>
      </c>
      <c r="Y3590" s="33">
        <f t="shared" ref="Y3590" si="34650">(N3590*T3587+O3590*S3587+P3590*T3590+Q3590*S3590)</f>
        <v>-0.12627670524320872</v>
      </c>
      <c r="Z3590" s="31">
        <f t="shared" ref="Z3590" si="34651">N3590*U3587+P3590*U3590-O3590*V3587-Q3590*V3590</f>
        <v>0.98343174585724424</v>
      </c>
      <c r="AA3590" s="32">
        <f t="shared" ref="AA3590" si="34652">(N3590*V3587+O3590*U3587+P3590*V3590+Q3590*U3590)</f>
        <v>0</v>
      </c>
      <c r="AB3590" s="8"/>
      <c r="AC3590" s="29">
        <v>0</v>
      </c>
      <c r="AD3590" s="33">
        <f t="shared" ref="AD3590" si="34653">IF(0=(1-$AD$8*$AE$8*$B3587^2),10^14,$B3587*$AD$8/(1-$AD$8*$AE$8*$B3587^2))</f>
        <v>-9.8151044282257391E-2</v>
      </c>
      <c r="AE3590" s="31">
        <v>1</v>
      </c>
      <c r="AF3590" s="32">
        <v>0</v>
      </c>
      <c r="AH3590" s="29">
        <f t="shared" ref="AH3590" si="34654">X3590*AC3587+Z3590*AC3590-Y3590*AD3587-AA3590*AD3590</f>
        <v>0</v>
      </c>
      <c r="AI3590" s="33">
        <f t="shared" ref="AI3590" si="34655">(X3590*AD3587+Y3590*AC3587+Z3590*AD3590+AA3590*AC3590)</f>
        <v>-0.22280155807942081</v>
      </c>
      <c r="AJ3590" s="31">
        <f t="shared" ref="AJ3590" si="34656">X3590*AE3587+Z3590*AE3590-Y3590*AF3587-AA3590*AF3590</f>
        <v>0.98343174585724424</v>
      </c>
      <c r="AK3590" s="32">
        <f t="shared" ref="AK3590" si="34657">(X3590*AF3587+Y3590*AE3587+Z3590*AF3590+AA3590*AE3590)</f>
        <v>0</v>
      </c>
      <c r="AL3590" s="8"/>
      <c r="AM3590" s="29">
        <v>0</v>
      </c>
      <c r="AN3590" s="33">
        <v>0</v>
      </c>
      <c r="AO3590" s="31">
        <v>1</v>
      </c>
      <c r="AP3590" s="32">
        <v>0</v>
      </c>
      <c r="AR3590" s="29">
        <f t="shared" ref="AR3590" si="34658">AH3590*AM3587+AJ3590*AM3590-AI3590*AN3587-AK3590*AN3590</f>
        <v>0</v>
      </c>
      <c r="AS3590" s="33">
        <f t="shared" ref="AS3590" si="34659">(AH3590*AN3587+AI3590*AM3587+AJ3590*AN3590+AK3590*AM3590)</f>
        <v>-0.22280155807942081</v>
      </c>
      <c r="AT3590" s="31">
        <f t="shared" ref="AT3590" si="34660">AH3590*AO3587+AJ3590*AO3590-AI3590*AP3587-AK3590*AP3590</f>
        <v>0.95699620402295005</v>
      </c>
      <c r="AU3590" s="32">
        <f t="shared" ref="AU3590" si="34661">(AH3590*AP3587+AI3590*AO3587+AJ3590*AP3590+AK3590*AO3590)</f>
        <v>0</v>
      </c>
      <c r="AV3590" s="8"/>
      <c r="AW3590" s="29">
        <v>0</v>
      </c>
      <c r="AX3590" s="33">
        <f t="shared" ref="AX3590" si="34662">IF(0=(1-$AX$8*$AY$8*$B3587^2),10^14,$B3587*$AX$8/(1-$AX$8*$AY$8*$B3587^2))</f>
        <v>-8.9268012129680677E-2</v>
      </c>
      <c r="AY3590" s="31">
        <v>1</v>
      </c>
      <c r="AZ3590" s="32">
        <v>0</v>
      </c>
      <c r="BB3590" s="29">
        <f t="shared" ref="BB3590" si="34663">AR3590*AW3587+AT3590*AW3590-AS3590*AX3587-AU3590*AX3590</f>
        <v>0</v>
      </c>
      <c r="BC3590" s="33">
        <f t="shared" ref="BC3590" si="34664">(AR3590*AX3587+AS3590*AW3587+AT3590*AX3590+AU3590*AW3590)</f>
        <v>-0.30823070682819986</v>
      </c>
      <c r="BD3590" s="31">
        <f t="shared" ref="BD3590" si="34665">AR3590*AY3587+AT3590*AY3590-AS3590*AZ3587-AU3590*AZ3590</f>
        <v>0.95699620402295005</v>
      </c>
      <c r="BE3590" s="32">
        <f t="shared" ref="BE3590" si="34666">(AR3590*AZ3587+AS3590*AY3587+AT3590*AZ3590+AU3590*AY3590)</f>
        <v>0</v>
      </c>
      <c r="BF3590" s="8"/>
      <c r="BG3590" s="29">
        <v>0</v>
      </c>
      <c r="BH3590" s="33">
        <v>0</v>
      </c>
      <c r="BI3590" s="31">
        <v>1</v>
      </c>
      <c r="BJ3590" s="32">
        <v>0</v>
      </c>
      <c r="BL3590" s="29">
        <f t="shared" ref="BL3590" si="34667">BB3590*BG3587+BD3590*BG3590-BC3590*BH3587-BE3590*BH3590</f>
        <v>0</v>
      </c>
      <c r="BM3590" s="33">
        <f t="shared" ref="BM3590" si="34668">(BB3590*BH3587+BC3590*BG3587+BD3590*BH3590+BE3590*BG3590)</f>
        <v>-0.30823070682819986</v>
      </c>
      <c r="BN3590" s="31">
        <f t="shared" ref="BN3590" si="34669">BB3590*BI3587+BD3590*BI3590-BC3590*BJ3587-BE3590*BJ3590</f>
        <v>0.94413673050723546</v>
      </c>
      <c r="BO3590" s="32">
        <f t="shared" ref="BO3590" si="34670">(BB3590*BJ3587+BC3590*BI3587+BD3590*BJ3590+BE3590*BI3590)</f>
        <v>0</v>
      </c>
      <c r="BP3590" s="8"/>
      <c r="BQ3590" s="19">
        <f t="shared" ref="BQ3590:BQ3621" si="34671">1/$BR$8</f>
        <v>1</v>
      </c>
      <c r="BR3590" s="47">
        <v>0</v>
      </c>
      <c r="BS3590" s="48">
        <v>1</v>
      </c>
      <c r="BT3590" s="49">
        <v>0</v>
      </c>
      <c r="BV3590" s="29">
        <f t="shared" ref="BV3590" si="34672">BL3590*BQ3587+BN3590*BQ3590-BM3590*BR3587-BO3590*BR3590</f>
        <v>0.94413673050723546</v>
      </c>
      <c r="BW3590" s="33">
        <f t="shared" ref="BW3590" si="34673">(BL3590*BR3587+BM3590*BQ3587+BN3590*BR3590+BO3590*BQ3590)</f>
        <v>-0.30823070682819986</v>
      </c>
      <c r="BX3590" s="31">
        <f t="shared" ref="BX3590" si="34674">BL3590*BS3587+BN3590*BS3590-BM3590*BT3587-BO3590*BT3590</f>
        <v>0.94413673050723546</v>
      </c>
      <c r="BY3590" s="32">
        <f t="shared" ref="BY3590" si="34675">(BL3590*BT3587+BM3590*BS3587+BN3590*BT3590+BO3590*BS3590)</f>
        <v>0</v>
      </c>
      <c r="CA3590" s="50">
        <f t="shared" ref="CA3590" si="34676">(180/PI())*ATAN(-1*(BW3587+BW3590)/(BV3587+BV3590))</f>
        <v>19.281605468830374</v>
      </c>
      <c r="CC3590" s="137">
        <f t="shared" ref="CC3590" si="34677">20*LOG(((1-(10^(CA3587/20)^2)*(1-((1-CC3587)/(1+CC3587))^2))^0.5))</f>
        <v>-32.68071757207403</v>
      </c>
    </row>
    <row r="3591" spans="2:91">
      <c r="CC3591" s="42"/>
    </row>
    <row r="3592" spans="2:91" ht="18.600000000000001" thickBot="1">
      <c r="E3592" s="22" t="s">
        <v>4</v>
      </c>
      <c r="J3592" s="22" t="s">
        <v>5</v>
      </c>
      <c r="O3592" s="22" t="s">
        <v>6</v>
      </c>
      <c r="T3592" s="22" t="s">
        <v>7</v>
      </c>
      <c r="Y3592" s="22" t="s">
        <v>8</v>
      </c>
      <c r="AD3592" s="22" t="s">
        <v>65</v>
      </c>
      <c r="AI3592" s="22" t="s">
        <v>9</v>
      </c>
      <c r="AN3592" s="22" t="s">
        <v>66</v>
      </c>
      <c r="AS3592" s="22" t="s">
        <v>51</v>
      </c>
      <c r="AX3592" s="22" t="s">
        <v>67</v>
      </c>
      <c r="BC3592" s="22" t="s">
        <v>52</v>
      </c>
      <c r="BH3592" s="22" t="s">
        <v>68</v>
      </c>
      <c r="BM3592" s="22" t="s">
        <v>63</v>
      </c>
      <c r="BQ3592" s="23" t="s">
        <v>69</v>
      </c>
      <c r="BR3592" s="23"/>
      <c r="BS3592" s="24"/>
      <c r="BT3592" s="24"/>
      <c r="BU3592" s="24"/>
      <c r="BW3592" s="22" t="s">
        <v>64</v>
      </c>
    </row>
    <row r="3593" spans="2:91" ht="18.600000000000001" thickBot="1">
      <c r="D3593" s="249" t="s">
        <v>103</v>
      </c>
      <c r="E3593" s="250"/>
      <c r="F3593" s="251" t="s">
        <v>104</v>
      </c>
      <c r="G3593" s="252"/>
      <c r="H3593" s="229"/>
      <c r="I3593" s="253" t="s">
        <v>11</v>
      </c>
      <c r="J3593" s="254"/>
      <c r="K3593" s="255" t="s">
        <v>12</v>
      </c>
      <c r="L3593" s="256"/>
      <c r="M3593" s="24"/>
      <c r="N3593" s="253" t="s">
        <v>105</v>
      </c>
      <c r="O3593" s="254"/>
      <c r="P3593" s="255" t="s">
        <v>106</v>
      </c>
      <c r="Q3593" s="256"/>
      <c r="R3593" s="24"/>
      <c r="S3593" s="249" t="s">
        <v>107</v>
      </c>
      <c r="T3593" s="250"/>
      <c r="U3593" s="251" t="s">
        <v>108</v>
      </c>
      <c r="V3593" s="252"/>
      <c r="W3593" s="8"/>
      <c r="X3593" s="253" t="s">
        <v>109</v>
      </c>
      <c r="Y3593" s="254"/>
      <c r="Z3593" s="255" t="s">
        <v>110</v>
      </c>
      <c r="AA3593" s="256"/>
      <c r="AB3593" s="8"/>
      <c r="AC3593" s="253" t="s">
        <v>111</v>
      </c>
      <c r="AD3593" s="254"/>
      <c r="AE3593" s="255" t="s">
        <v>14</v>
      </c>
      <c r="AF3593" s="256"/>
      <c r="AG3593" s="8"/>
      <c r="AH3593" s="253" t="s">
        <v>112</v>
      </c>
      <c r="AI3593" s="254"/>
      <c r="AJ3593" s="255" t="s">
        <v>113</v>
      </c>
      <c r="AK3593" s="256"/>
      <c r="AL3593" s="8"/>
      <c r="AM3593" s="249" t="s">
        <v>114</v>
      </c>
      <c r="AN3593" s="250"/>
      <c r="AO3593" s="251" t="s">
        <v>115</v>
      </c>
      <c r="AP3593" s="252"/>
      <c r="AQ3593" s="24"/>
      <c r="AR3593" s="253" t="s">
        <v>116</v>
      </c>
      <c r="AS3593" s="254"/>
      <c r="AT3593" s="255" t="s">
        <v>13</v>
      </c>
      <c r="AU3593" s="256"/>
      <c r="AV3593" s="4"/>
      <c r="AW3593" s="253" t="s">
        <v>117</v>
      </c>
      <c r="AX3593" s="254"/>
      <c r="AY3593" s="255" t="s">
        <v>118</v>
      </c>
      <c r="AZ3593" s="256"/>
      <c r="BA3593" s="8"/>
      <c r="BB3593" s="253" t="s">
        <v>119</v>
      </c>
      <c r="BC3593" s="254"/>
      <c r="BD3593" s="255" t="s">
        <v>120</v>
      </c>
      <c r="BE3593" s="256"/>
      <c r="BF3593" s="4"/>
      <c r="BG3593" s="249" t="s">
        <v>121</v>
      </c>
      <c r="BH3593" s="250"/>
      <c r="BI3593" s="251" t="s">
        <v>122</v>
      </c>
      <c r="BJ3593" s="252"/>
      <c r="BK3593" s="4"/>
      <c r="BL3593" s="253" t="s">
        <v>123</v>
      </c>
      <c r="BM3593" s="254"/>
      <c r="BN3593" s="255" t="s">
        <v>124</v>
      </c>
      <c r="BO3593" s="256"/>
      <c r="BP3593" s="4"/>
      <c r="BQ3593" s="253" t="s">
        <v>125</v>
      </c>
      <c r="BR3593" s="254"/>
      <c r="BS3593" s="255" t="s">
        <v>126</v>
      </c>
      <c r="BT3593" s="256"/>
      <c r="BU3593" s="8"/>
      <c r="BV3593" s="253" t="s">
        <v>127</v>
      </c>
      <c r="BW3593" s="254"/>
      <c r="BX3593" s="255" t="s">
        <v>128</v>
      </c>
      <c r="BY3593" s="256"/>
      <c r="CA3593" s="27" t="s">
        <v>15</v>
      </c>
      <c r="CC3593" s="133" t="s">
        <v>70</v>
      </c>
    </row>
    <row r="3594" spans="2:91" ht="19.2" thickTop="1" thickBot="1">
      <c r="B3594" s="129">
        <v>9.7799999999999994</v>
      </c>
      <c r="D3594" s="29">
        <v>1</v>
      </c>
      <c r="E3594" s="30">
        <v>0</v>
      </c>
      <c r="F3594" s="31">
        <v>0</v>
      </c>
      <c r="G3594" s="32">
        <f t="shared" ref="G3594:G3625" si="34678">-1/($E$8*$B3594)</f>
        <v>-6.7400817995910023E-2</v>
      </c>
      <c r="I3594" s="29">
        <v>1</v>
      </c>
      <c r="J3594" s="33">
        <v>0</v>
      </c>
      <c r="K3594" s="31">
        <v>0</v>
      </c>
      <c r="L3594" s="32">
        <v>0</v>
      </c>
      <c r="N3594" s="29">
        <f t="shared" ref="N3594" si="34679">D3594*I3594+F3594*I3597-E3594*J3594-G3594*J3597</f>
        <v>0.99150630813711849</v>
      </c>
      <c r="O3594" s="33">
        <f t="shared" ref="O3594" si="34680">(D3594*J3594+E3594*I3594+F3594*J3597+G3594*I3597)</f>
        <v>0</v>
      </c>
      <c r="P3594" s="31">
        <f t="shared" ref="P3594" si="34681">D3594*K3594+F3594*K3597-E3594*L3594-G3594*L3597</f>
        <v>0</v>
      </c>
      <c r="Q3594" s="32">
        <f t="shared" ref="Q3594" si="34682">(D3594*L3594+E3594*K3594+F3594*L3597+G3594*K3597)</f>
        <v>-6.7400817995910023E-2</v>
      </c>
      <c r="S3594" s="29">
        <v>1</v>
      </c>
      <c r="T3594" s="30">
        <v>0</v>
      </c>
      <c r="U3594" s="31">
        <v>0</v>
      </c>
      <c r="V3594" s="32">
        <f t="shared" ref="V3594:V3625" si="34683">-1/($T$8*$B3594)</f>
        <v>-0.13093762781186094</v>
      </c>
      <c r="X3594" s="29">
        <f t="shared" ref="X3594" si="34684">N3594*S3594+P3594*S3597-O3594*T3594-Q3594*T3597</f>
        <v>0.99150630813711849</v>
      </c>
      <c r="Y3594" s="33">
        <f t="shared" ref="Y3594" si="34685">(N3594*T3594+O3594*S3594+P3594*T3597+Q3594*S3597)</f>
        <v>0</v>
      </c>
      <c r="Z3594" s="31">
        <f t="shared" ref="Z3594" si="34686">N3594*U3594+P3594*U3597-O3594*V3594-Q3594*V3597</f>
        <v>0</v>
      </c>
      <c r="AA3594" s="32">
        <f t="shared" ref="AA3594" si="34687">(N3594*V3594+O3594*U3594+P3594*V3597+Q3594*U3597)</f>
        <v>-0.19722630194388036</v>
      </c>
      <c r="AB3594" s="8"/>
      <c r="AC3594" s="29">
        <v>1</v>
      </c>
      <c r="AD3594" s="33">
        <v>0</v>
      </c>
      <c r="AE3594" s="31">
        <v>0</v>
      </c>
      <c r="AF3594" s="32">
        <v>0</v>
      </c>
      <c r="AH3594" s="29">
        <f t="shared" ref="AH3594" si="34688">X3594*AC3594+Z3594*AC3597-Y3594*AD3594-AA3594*AD3597</f>
        <v>0.97218840112368587</v>
      </c>
      <c r="AI3594" s="33">
        <f t="shared" ref="AI3594" si="34689">(X3594*AD3594+Y3594*AC3594+Z3594*AD3597+AA3594*AC3597)</f>
        <v>0</v>
      </c>
      <c r="AJ3594" s="31">
        <f t="shared" ref="AJ3594" si="34690">X3594*AE3594+Z3594*AE3597-Y3594*AF3594-AA3594*AF3597</f>
        <v>0</v>
      </c>
      <c r="AK3594" s="32">
        <f t="shared" ref="AK3594" si="34691">(X3594*AF3594+Y3594*AE3594+Z3594*AF3597+AA3594*AE3597)</f>
        <v>-0.19722630194388036</v>
      </c>
      <c r="AL3594" s="8"/>
      <c r="AM3594" s="29">
        <v>1</v>
      </c>
      <c r="AN3594" s="30">
        <v>0</v>
      </c>
      <c r="AO3594" s="31">
        <v>0</v>
      </c>
      <c r="AP3594" s="32">
        <f t="shared" ref="AP3594:AP3625" si="34692">-1/($AN$8*$B3594)</f>
        <v>-0.1184079754601227</v>
      </c>
      <c r="AR3594" s="29">
        <f t="shared" ref="AR3594" si="34693">AH3594*AM3594+AJ3594*AM3597-AI3594*AN3594-AK3594*AN3597</f>
        <v>0.97218840112368587</v>
      </c>
      <c r="AS3594" s="33">
        <f t="shared" ref="AS3594" si="34694">(AH3594*AN3594+AI3594*AM3594+AJ3594*AN3597+AK3594*AM3597)</f>
        <v>0</v>
      </c>
      <c r="AT3594" s="31">
        <f t="shared" ref="AT3594" si="34695">AH3594*AO3594+AJ3594*AO3597-AI3594*AP3594-AK3594*AP3597</f>
        <v>0</v>
      </c>
      <c r="AU3594" s="32">
        <f t="shared" ref="AU3594" si="34696">(AH3594*AP3594+AI3594*AO3594+AJ3594*AP3597+AK3594*AO3597)</f>
        <v>-0.31234116228674969</v>
      </c>
      <c r="AV3594" s="8"/>
      <c r="AW3594" s="29">
        <v>1</v>
      </c>
      <c r="AX3594" s="33">
        <v>0</v>
      </c>
      <c r="AY3594" s="31">
        <v>0</v>
      </c>
      <c r="AZ3594" s="32">
        <v>0</v>
      </c>
      <c r="BB3594" s="29">
        <f t="shared" ref="BB3594" si="34697">AR3594*AW3594+AT3594*AW3597-AS3594*AX3594-AU3594*AX3597</f>
        <v>0.94436384511099991</v>
      </c>
      <c r="BC3594" s="33">
        <f t="shared" ref="BC3594" si="34698">(AR3594*AX3594+AS3594*AW3594+AT3594*AX3597+AU3594*AW3597)</f>
        <v>0</v>
      </c>
      <c r="BD3594" s="31">
        <f t="shared" ref="BD3594" si="34699">AR3594*AY3594+AT3594*AY3597-AS3594*AZ3594-AU3594*AZ3597</f>
        <v>0</v>
      </c>
      <c r="BE3594" s="32">
        <f t="shared" ref="BE3594" si="34700">(AR3594*AZ3594+AS3594*AY3594+AT3594*AZ3597+AU3594*AY3597)</f>
        <v>-0.31234116228674969</v>
      </c>
      <c r="BF3594" s="8"/>
      <c r="BG3594" s="29">
        <v>1</v>
      </c>
      <c r="BH3594" s="30">
        <v>0</v>
      </c>
      <c r="BI3594" s="31">
        <v>0</v>
      </c>
      <c r="BJ3594" s="32">
        <f t="shared" ref="BJ3594:BJ3625" si="34701">-1/($BH$8*$B3594)</f>
        <v>-4.163496932515337E-2</v>
      </c>
      <c r="BL3594" s="29">
        <f t="shared" ref="BL3594" si="34702">BB3594*BG3594+BD3594*BG3597-BC3594*BH3594-BE3594*BH3597</f>
        <v>0.94436384511099991</v>
      </c>
      <c r="BM3594" s="33">
        <f t="shared" ref="BM3594" si="34703">(BB3594*BH3594+BC3594*BG3594+BD3594*BH3597+BE3594*BG3597)</f>
        <v>0</v>
      </c>
      <c r="BN3594" s="31">
        <f t="shared" ref="BN3594" si="34704">BB3594*BI3594+BD3594*BI3597-BC3594*BJ3594-BE3594*BJ3597</f>
        <v>0</v>
      </c>
      <c r="BO3594" s="32">
        <f t="shared" ref="BO3594" si="34705">(BB3594*BJ3594+BC3594*BI3594+BD3594*BJ3597+BE3594*BI3597)</f>
        <v>-0.35165972200973006</v>
      </c>
      <c r="BP3594" s="8"/>
      <c r="BQ3594" s="34">
        <v>1</v>
      </c>
      <c r="BR3594" s="35">
        <v>0</v>
      </c>
      <c r="BS3594" s="11">
        <v>0</v>
      </c>
      <c r="BT3594" s="36">
        <v>0</v>
      </c>
      <c r="BV3594" s="29">
        <f t="shared" ref="BV3594" si="34706">BL3594*BQ3594+BN3594*BQ3597-BM3594*BR3594-BO3594*BR3597</f>
        <v>0.94436384511099991</v>
      </c>
      <c r="BW3594" s="33">
        <f t="shared" ref="BW3594" si="34707">(BL3594*BR3594+BM3594*BQ3594+BN3594*BR3597+BO3594*BQ3597)</f>
        <v>-0.35165972200973006</v>
      </c>
      <c r="BX3594" s="31">
        <f t="shared" ref="BX3594" si="34708">BL3594*BS3594+BN3594*BS3597-BM3594*BT3594-BO3594*BT3597</f>
        <v>0</v>
      </c>
      <c r="BY3594" s="32">
        <f t="shared" ref="BY3594" si="34709">(BL3594*BT3594+BM3594*BS3594+BN3594*BT3597+BO3594*BS3597)</f>
        <v>-0.35165972200973006</v>
      </c>
      <c r="CA3594" s="37">
        <f t="shared" ref="CA3594" si="34710">20*LOG(((1+$BR$8)/$BR$8)/((BV3594+BV3597)^2+(BW3594+BW3597)^2)^0.5)</f>
        <v>-2.105470865098321E-3</v>
      </c>
      <c r="CC3594" s="134">
        <f t="shared" ref="CC3594" si="34711">((BV3594^2+BW3594^2)^0.5)/((BV3597^2+BW3597^2)^0.5)</f>
        <v>1.014610446855176</v>
      </c>
      <c r="CM3594" s="129">
        <v>9.76</v>
      </c>
    </row>
    <row r="3595" spans="2:91" ht="18.600000000000001" thickBot="1">
      <c r="D3595" s="39"/>
      <c r="G3595" s="40"/>
      <c r="I3595" s="39"/>
      <c r="L3595" s="40"/>
      <c r="N3595" s="39"/>
      <c r="Q3595" s="40"/>
      <c r="S3595" s="39"/>
      <c r="V3595" s="40"/>
      <c r="X3595" s="39"/>
      <c r="AA3595" s="40"/>
      <c r="AC3595" s="39"/>
      <c r="AF3595" s="40"/>
      <c r="AH3595" s="39"/>
      <c r="AK3595" s="40"/>
      <c r="AM3595" s="39"/>
      <c r="AP3595" s="40"/>
      <c r="AR3595" s="39"/>
      <c r="AU3595" s="40"/>
      <c r="AW3595" s="39"/>
      <c r="AZ3595" s="40"/>
      <c r="BB3595" s="39"/>
      <c r="BE3595" s="40"/>
      <c r="BG3595" s="39"/>
      <c r="BJ3595" s="40"/>
      <c r="BL3595" s="39"/>
      <c r="BO3595" s="40"/>
      <c r="BQ3595" s="34"/>
      <c r="BR3595" s="11"/>
      <c r="BS3595" s="11"/>
      <c r="BT3595" s="41"/>
      <c r="BV3595" s="39"/>
      <c r="BY3595" s="40"/>
      <c r="CC3595" s="135"/>
    </row>
    <row r="3596" spans="2:91" ht="18.600000000000001" thickBot="1">
      <c r="D3596" s="258" t="s">
        <v>129</v>
      </c>
      <c r="E3596" s="259"/>
      <c r="F3596" s="260" t="s">
        <v>130</v>
      </c>
      <c r="G3596" s="261"/>
      <c r="H3596" s="229"/>
      <c r="I3596" s="258" t="s">
        <v>131</v>
      </c>
      <c r="J3596" s="259"/>
      <c r="K3596" s="260" t="s">
        <v>132</v>
      </c>
      <c r="L3596" s="261"/>
      <c r="N3596" s="253" t="s">
        <v>133</v>
      </c>
      <c r="O3596" s="254"/>
      <c r="P3596" s="255" t="s">
        <v>134</v>
      </c>
      <c r="Q3596" s="256"/>
      <c r="S3596" s="258" t="s">
        <v>135</v>
      </c>
      <c r="T3596" s="259"/>
      <c r="U3596" s="260" t="s">
        <v>136</v>
      </c>
      <c r="V3596" s="261"/>
      <c r="W3596" s="8"/>
      <c r="X3596" s="253" t="s">
        <v>137</v>
      </c>
      <c r="Y3596" s="254"/>
      <c r="Z3596" s="255" t="s">
        <v>138</v>
      </c>
      <c r="AA3596" s="256"/>
      <c r="AB3596" s="8"/>
      <c r="AC3596" s="258" t="s">
        <v>139</v>
      </c>
      <c r="AD3596" s="259"/>
      <c r="AE3596" s="260" t="s">
        <v>140</v>
      </c>
      <c r="AF3596" s="261"/>
      <c r="AG3596" s="8"/>
      <c r="AH3596" s="253" t="s">
        <v>141</v>
      </c>
      <c r="AI3596" s="254"/>
      <c r="AJ3596" s="255" t="s">
        <v>142</v>
      </c>
      <c r="AK3596" s="256"/>
      <c r="AL3596" s="8"/>
      <c r="AM3596" s="258" t="s">
        <v>143</v>
      </c>
      <c r="AN3596" s="259"/>
      <c r="AO3596" s="260" t="s">
        <v>144</v>
      </c>
      <c r="AP3596" s="261"/>
      <c r="AR3596" s="253" t="s">
        <v>145</v>
      </c>
      <c r="AS3596" s="254"/>
      <c r="AT3596" s="255" t="s">
        <v>146</v>
      </c>
      <c r="AU3596" s="256"/>
      <c r="AV3596" s="4"/>
      <c r="AW3596" s="258" t="s">
        <v>147</v>
      </c>
      <c r="AX3596" s="259"/>
      <c r="AY3596" s="260" t="s">
        <v>148</v>
      </c>
      <c r="AZ3596" s="261"/>
      <c r="BA3596" s="8"/>
      <c r="BB3596" s="253" t="s">
        <v>149</v>
      </c>
      <c r="BC3596" s="254"/>
      <c r="BD3596" s="255" t="s">
        <v>150</v>
      </c>
      <c r="BE3596" s="256"/>
      <c r="BF3596" s="4"/>
      <c r="BG3596" s="258" t="s">
        <v>151</v>
      </c>
      <c r="BH3596" s="259"/>
      <c r="BI3596" s="260" t="s">
        <v>152</v>
      </c>
      <c r="BJ3596" s="261"/>
      <c r="BK3596" s="4"/>
      <c r="BL3596" s="253" t="s">
        <v>153</v>
      </c>
      <c r="BM3596" s="254"/>
      <c r="BN3596" s="255" t="s">
        <v>154</v>
      </c>
      <c r="BO3596" s="256"/>
      <c r="BP3596" s="4"/>
      <c r="BQ3596" s="258" t="s">
        <v>155</v>
      </c>
      <c r="BR3596" s="259"/>
      <c r="BS3596" s="260" t="s">
        <v>156</v>
      </c>
      <c r="BT3596" s="261"/>
      <c r="BU3596" s="8"/>
      <c r="BV3596" s="253" t="s">
        <v>157</v>
      </c>
      <c r="BW3596" s="254"/>
      <c r="BX3596" s="255" t="s">
        <v>158</v>
      </c>
      <c r="BY3596" s="256"/>
      <c r="CA3596" s="46" t="s">
        <v>16</v>
      </c>
      <c r="CC3596" s="136" t="s">
        <v>71</v>
      </c>
    </row>
    <row r="3597" spans="2:91" ht="19.2" thickTop="1" thickBot="1">
      <c r="D3597" s="29">
        <v>0</v>
      </c>
      <c r="E3597" s="33">
        <v>0</v>
      </c>
      <c r="F3597" s="31">
        <v>1</v>
      </c>
      <c r="G3597" s="32">
        <v>0</v>
      </c>
      <c r="I3597" s="29">
        <v>0</v>
      </c>
      <c r="J3597" s="33">
        <f t="shared" ref="J3597" si="34712">IF(0=(1-$J$8*$K$8*$B3594^2),10^14,$B3594*$J$8/(1-$J$8*$K$8*$B3594^2))</f>
        <v>-0.12601763769984101</v>
      </c>
      <c r="K3597" s="31">
        <v>1</v>
      </c>
      <c r="L3597" s="32">
        <v>0</v>
      </c>
      <c r="N3597" s="29">
        <f t="shared" ref="N3597" si="34713">D3597*I3594+F3597*I3597-E3597*J3594-G3597*J3597</f>
        <v>0</v>
      </c>
      <c r="O3597" s="33">
        <f t="shared" ref="O3597" si="34714">(D3597*J3594+E3597*I3594+F3597*J3597+G3597*I3597)</f>
        <v>-0.12601763769984101</v>
      </c>
      <c r="P3597" s="31">
        <f t="shared" ref="P3597" si="34715">D3597*K3594+F3597*K3597-E3597*L3594-G3597*L3597</f>
        <v>1</v>
      </c>
      <c r="Q3597" s="32">
        <f t="shared" ref="Q3597" si="34716">(D3597*L3594+E3597*K3594+F3597*L3597+G3597*K3597)</f>
        <v>0</v>
      </c>
      <c r="S3597" s="29">
        <v>0</v>
      </c>
      <c r="T3597" s="33">
        <v>0</v>
      </c>
      <c r="U3597" s="31">
        <v>1</v>
      </c>
      <c r="V3597" s="32">
        <v>0</v>
      </c>
      <c r="X3597" s="29">
        <f t="shared" ref="X3597" si="34717">N3597*S3594+P3597*S3597-O3597*T3594-Q3597*T3597</f>
        <v>0</v>
      </c>
      <c r="Y3597" s="33">
        <f t="shared" ref="Y3597" si="34718">(N3597*T3594+O3597*S3594+P3597*T3597+Q3597*S3597)</f>
        <v>-0.12601763769984101</v>
      </c>
      <c r="Z3597" s="31">
        <f t="shared" ref="Z3597" si="34719">N3597*U3594+P3597*U3597-O3597*V3594-Q3597*V3597</f>
        <v>0.98349954945712825</v>
      </c>
      <c r="AA3597" s="32">
        <f t="shared" ref="AA3597" si="34720">(N3597*V3594+O3597*U3594+P3597*V3597+Q3597*U3597)</f>
        <v>0</v>
      </c>
      <c r="AB3597" s="8"/>
      <c r="AC3597" s="29">
        <v>0</v>
      </c>
      <c r="AD3597" s="33">
        <f t="shared" ref="AD3597" si="34721">IF(0=(1-$AD$8*$AE$8*$B3594^2),10^14,$B3594*$AD$8/(1-$AD$8*$AE$8*$B3594^2))</f>
        <v>-9.7947924911806941E-2</v>
      </c>
      <c r="AE3597" s="31">
        <v>1</v>
      </c>
      <c r="AF3597" s="32">
        <v>0</v>
      </c>
      <c r="AH3597" s="29">
        <f t="shared" ref="AH3597" si="34722">X3597*AC3594+Z3597*AC3597-Y3597*AD3594-AA3597*AD3597</f>
        <v>0</v>
      </c>
      <c r="AI3597" s="33">
        <f t="shared" ref="AI3597" si="34723">(X3597*AD3594+Y3597*AC3594+Z3597*AD3597+AA3597*AC3597)</f>
        <v>-0.22234937772086377</v>
      </c>
      <c r="AJ3597" s="31">
        <f t="shared" ref="AJ3597" si="34724">X3597*AE3594+Z3597*AE3597-Y3597*AF3594-AA3597*AF3597</f>
        <v>0.98349954945712825</v>
      </c>
      <c r="AK3597" s="32">
        <f t="shared" ref="AK3597" si="34725">(X3597*AF3594+Y3597*AE3594+Z3597*AF3597+AA3597*AE3597)</f>
        <v>0</v>
      </c>
      <c r="AL3597" s="8"/>
      <c r="AM3597" s="29">
        <v>0</v>
      </c>
      <c r="AN3597" s="33">
        <v>0</v>
      </c>
      <c r="AO3597" s="31">
        <v>1</v>
      </c>
      <c r="AP3597" s="32">
        <v>0</v>
      </c>
      <c r="AR3597" s="29">
        <f t="shared" ref="AR3597" si="34726">AH3597*AM3594+AJ3597*AM3597-AI3597*AN3594-AK3597*AN3597</f>
        <v>0</v>
      </c>
      <c r="AS3597" s="33">
        <f t="shared" ref="AS3597" si="34727">(AH3597*AN3594+AI3597*AM3594+AJ3597*AN3597+AK3597*AM3597)</f>
        <v>-0.22234937772086377</v>
      </c>
      <c r="AT3597" s="31">
        <f t="shared" ref="AT3597" si="34728">AH3597*AO3594+AJ3597*AO3597-AI3597*AP3594-AK3597*AP3597</f>
        <v>0.95717160979638272</v>
      </c>
      <c r="AU3597" s="32">
        <f t="shared" ref="AU3597" si="34729">(AH3597*AP3594+AI3597*AO3594+AJ3597*AP3597+AK3597*AO3597)</f>
        <v>0</v>
      </c>
      <c r="AV3597" s="8"/>
      <c r="AW3597" s="29">
        <v>0</v>
      </c>
      <c r="AX3597" s="33">
        <f t="shared" ref="AX3597" si="34730">IF(0=(1-$AX$8*$AY$8*$B3594^2),10^14,$B3594*$AX$8/(1-$AX$8*$AY$8*$B3594^2))</f>
        <v>-8.9083858845159805E-2</v>
      </c>
      <c r="AY3597" s="31">
        <v>1</v>
      </c>
      <c r="AZ3597" s="32">
        <v>0</v>
      </c>
      <c r="BB3597" s="29">
        <f t="shared" ref="BB3597" si="34731">AR3597*AW3594+AT3597*AW3597-AS3597*AX3594-AU3597*AX3597</f>
        <v>0</v>
      </c>
      <c r="BC3597" s="33">
        <f t="shared" ref="BC3597" si="34732">(AR3597*AX3594+AS3597*AW3594+AT3597*AX3597+AU3597*AW3597)</f>
        <v>-0.30761791829855911</v>
      </c>
      <c r="BD3597" s="31">
        <f t="shared" ref="BD3597" si="34733">AR3597*AY3594+AT3597*AY3597-AS3597*AZ3594-AU3597*AZ3597</f>
        <v>0.95717160979638272</v>
      </c>
      <c r="BE3597" s="32">
        <f t="shared" ref="BE3597" si="34734">(AR3597*AZ3594+AS3597*AY3594+AT3597*AZ3597+AU3597*AY3597)</f>
        <v>0</v>
      </c>
      <c r="BF3597" s="8"/>
      <c r="BG3597" s="29">
        <v>0</v>
      </c>
      <c r="BH3597" s="33">
        <v>0</v>
      </c>
      <c r="BI3597" s="31">
        <v>1</v>
      </c>
      <c r="BJ3597" s="32">
        <v>0</v>
      </c>
      <c r="BL3597" s="29">
        <f t="shared" ref="BL3597" si="34735">BB3597*BG3594+BD3597*BG3597-BC3597*BH3594-BE3597*BH3597</f>
        <v>0</v>
      </c>
      <c r="BM3597" s="33">
        <f t="shared" ref="BM3597" si="34736">(BB3597*BH3594+BC3597*BG3594+BD3597*BH3597+BE3597*BG3597)</f>
        <v>-0.30761791829855911</v>
      </c>
      <c r="BN3597" s="31">
        <f t="shared" ref="BN3597" si="34737">BB3597*BI3594+BD3597*BI3597-BC3597*BJ3594-BE3597*BJ3597</f>
        <v>0.94436394720415462</v>
      </c>
      <c r="BO3597" s="32">
        <f t="shared" ref="BO3597" si="34738">(BB3597*BJ3594+BC3597*BI3594+BD3597*BJ3597+BE3597*BI3597)</f>
        <v>0</v>
      </c>
      <c r="BP3597" s="8"/>
      <c r="BQ3597" s="19">
        <f t="shared" ref="BQ3597:BQ3628" si="34739">1/$BR$8</f>
        <v>1</v>
      </c>
      <c r="BR3597" s="47">
        <v>0</v>
      </c>
      <c r="BS3597" s="48">
        <v>1</v>
      </c>
      <c r="BT3597" s="49">
        <v>0</v>
      </c>
      <c r="BV3597" s="29">
        <f t="shared" ref="BV3597" si="34740">BL3597*BQ3594+BN3597*BQ3597-BM3597*BR3594-BO3597*BR3597</f>
        <v>0.94436394720415462</v>
      </c>
      <c r="BW3597" s="33">
        <f t="shared" ref="BW3597" si="34741">(BL3597*BR3594+BM3597*BQ3594+BN3597*BR3597+BO3597*BQ3597)</f>
        <v>-0.30761791829855911</v>
      </c>
      <c r="BX3597" s="31">
        <f t="shared" ref="BX3597" si="34742">BL3597*BS3594+BN3597*BS3597-BM3597*BT3594-BO3597*BT3597</f>
        <v>0.94436394720415462</v>
      </c>
      <c r="BY3597" s="32">
        <f t="shared" ref="BY3597" si="34743">(BL3597*BT3594+BM3597*BS3594+BN3597*BT3597+BO3597*BS3597)</f>
        <v>0</v>
      </c>
      <c r="CA3597" s="50">
        <f t="shared" ref="CA3597" si="34744">(180/PI())*ATAN(-1*(BW3594+BW3597)/(BV3594+BV3597))</f>
        <v>19.242006226834008</v>
      </c>
      <c r="CC3597" s="137">
        <f t="shared" ref="CC3597" si="34745">20*LOG(((1-(10^(CA3594/20)^2)*(1-((1-CC3594)/(1+CC3594))^2))^0.5))</f>
        <v>-32.698198263599082</v>
      </c>
    </row>
    <row r="3598" spans="2:91">
      <c r="CC3598" s="42"/>
    </row>
    <row r="3599" spans="2:91" ht="18.600000000000001" thickBot="1">
      <c r="E3599" s="22" t="s">
        <v>4</v>
      </c>
      <c r="J3599" s="22" t="s">
        <v>5</v>
      </c>
      <c r="O3599" s="22" t="s">
        <v>6</v>
      </c>
      <c r="T3599" s="22" t="s">
        <v>7</v>
      </c>
      <c r="Y3599" s="22" t="s">
        <v>8</v>
      </c>
      <c r="AD3599" s="22" t="s">
        <v>65</v>
      </c>
      <c r="AI3599" s="22" t="s">
        <v>9</v>
      </c>
      <c r="AN3599" s="22" t="s">
        <v>66</v>
      </c>
      <c r="AS3599" s="22" t="s">
        <v>51</v>
      </c>
      <c r="AX3599" s="22" t="s">
        <v>67</v>
      </c>
      <c r="BC3599" s="22" t="s">
        <v>52</v>
      </c>
      <c r="BH3599" s="22" t="s">
        <v>68</v>
      </c>
      <c r="BM3599" s="22" t="s">
        <v>63</v>
      </c>
      <c r="BQ3599" s="23" t="s">
        <v>69</v>
      </c>
      <c r="BR3599" s="23"/>
      <c r="BS3599" s="24"/>
      <c r="BT3599" s="24"/>
      <c r="BU3599" s="24"/>
      <c r="BW3599" s="22" t="s">
        <v>64</v>
      </c>
    </row>
    <row r="3600" spans="2:91" ht="18.600000000000001" thickBot="1">
      <c r="D3600" s="249" t="s">
        <v>103</v>
      </c>
      <c r="E3600" s="250"/>
      <c r="F3600" s="251" t="s">
        <v>104</v>
      </c>
      <c r="G3600" s="252"/>
      <c r="H3600" s="229"/>
      <c r="I3600" s="253" t="s">
        <v>11</v>
      </c>
      <c r="J3600" s="254"/>
      <c r="K3600" s="255" t="s">
        <v>12</v>
      </c>
      <c r="L3600" s="256"/>
      <c r="M3600" s="24"/>
      <c r="N3600" s="253" t="s">
        <v>105</v>
      </c>
      <c r="O3600" s="254"/>
      <c r="P3600" s="255" t="s">
        <v>106</v>
      </c>
      <c r="Q3600" s="256"/>
      <c r="R3600" s="24"/>
      <c r="S3600" s="249" t="s">
        <v>107</v>
      </c>
      <c r="T3600" s="250"/>
      <c r="U3600" s="251" t="s">
        <v>108</v>
      </c>
      <c r="V3600" s="252"/>
      <c r="W3600" s="8"/>
      <c r="X3600" s="253" t="s">
        <v>109</v>
      </c>
      <c r="Y3600" s="254"/>
      <c r="Z3600" s="255" t="s">
        <v>110</v>
      </c>
      <c r="AA3600" s="256"/>
      <c r="AB3600" s="8"/>
      <c r="AC3600" s="253" t="s">
        <v>111</v>
      </c>
      <c r="AD3600" s="254"/>
      <c r="AE3600" s="255" t="s">
        <v>14</v>
      </c>
      <c r="AF3600" s="256"/>
      <c r="AG3600" s="8"/>
      <c r="AH3600" s="253" t="s">
        <v>112</v>
      </c>
      <c r="AI3600" s="254"/>
      <c r="AJ3600" s="255" t="s">
        <v>113</v>
      </c>
      <c r="AK3600" s="256"/>
      <c r="AL3600" s="8"/>
      <c r="AM3600" s="249" t="s">
        <v>114</v>
      </c>
      <c r="AN3600" s="250"/>
      <c r="AO3600" s="251" t="s">
        <v>115</v>
      </c>
      <c r="AP3600" s="252"/>
      <c r="AQ3600" s="24"/>
      <c r="AR3600" s="253" t="s">
        <v>116</v>
      </c>
      <c r="AS3600" s="254"/>
      <c r="AT3600" s="255" t="s">
        <v>13</v>
      </c>
      <c r="AU3600" s="256"/>
      <c r="AV3600" s="4"/>
      <c r="AW3600" s="253" t="s">
        <v>117</v>
      </c>
      <c r="AX3600" s="254"/>
      <c r="AY3600" s="255" t="s">
        <v>118</v>
      </c>
      <c r="AZ3600" s="256"/>
      <c r="BA3600" s="8"/>
      <c r="BB3600" s="253" t="s">
        <v>119</v>
      </c>
      <c r="BC3600" s="254"/>
      <c r="BD3600" s="255" t="s">
        <v>120</v>
      </c>
      <c r="BE3600" s="256"/>
      <c r="BF3600" s="4"/>
      <c r="BG3600" s="249" t="s">
        <v>121</v>
      </c>
      <c r="BH3600" s="250"/>
      <c r="BI3600" s="251" t="s">
        <v>122</v>
      </c>
      <c r="BJ3600" s="252"/>
      <c r="BK3600" s="4"/>
      <c r="BL3600" s="253" t="s">
        <v>123</v>
      </c>
      <c r="BM3600" s="254"/>
      <c r="BN3600" s="255" t="s">
        <v>124</v>
      </c>
      <c r="BO3600" s="256"/>
      <c r="BP3600" s="4"/>
      <c r="BQ3600" s="253" t="s">
        <v>125</v>
      </c>
      <c r="BR3600" s="254"/>
      <c r="BS3600" s="255" t="s">
        <v>126</v>
      </c>
      <c r="BT3600" s="256"/>
      <c r="BU3600" s="8"/>
      <c r="BV3600" s="253" t="s">
        <v>127</v>
      </c>
      <c r="BW3600" s="254"/>
      <c r="BX3600" s="255" t="s">
        <v>128</v>
      </c>
      <c r="BY3600" s="256"/>
      <c r="CA3600" s="27" t="s">
        <v>15</v>
      </c>
      <c r="CC3600" s="133" t="s">
        <v>70</v>
      </c>
    </row>
    <row r="3601" spans="2:91" ht="19.2" thickTop="1" thickBot="1">
      <c r="B3601" s="129">
        <v>9.8000000000000007</v>
      </c>
      <c r="D3601" s="29">
        <v>1</v>
      </c>
      <c r="E3601" s="30">
        <v>0</v>
      </c>
      <c r="F3601" s="31">
        <v>0</v>
      </c>
      <c r="G3601" s="32">
        <f t="shared" ref="G3601:G3632" si="34746">-1/($E$8*$B3601)</f>
        <v>-6.7263265306122449E-2</v>
      </c>
      <c r="I3601" s="29">
        <v>1</v>
      </c>
      <c r="J3601" s="33">
        <v>0</v>
      </c>
      <c r="K3601" s="31">
        <v>0</v>
      </c>
      <c r="L3601" s="32">
        <v>0</v>
      </c>
      <c r="N3601" s="29">
        <f t="shared" ref="N3601" si="34747">D3601*I3601+F3601*I3604-E3601*J3601-G3601*J3604</f>
        <v>0.99154099646290828</v>
      </c>
      <c r="O3601" s="33">
        <f t="shared" ref="O3601" si="34748">(D3601*J3601+E3601*I3601+F3601*J3604+G3601*I3604)</f>
        <v>0</v>
      </c>
      <c r="P3601" s="31">
        <f t="shared" ref="P3601" si="34749">D3601*K3601+F3601*K3604-E3601*L3601-G3601*L3604</f>
        <v>0</v>
      </c>
      <c r="Q3601" s="32">
        <f t="shared" ref="Q3601" si="34750">(D3601*L3601+E3601*K3601+F3601*L3604+G3601*K3604)</f>
        <v>-6.7263265306122449E-2</v>
      </c>
      <c r="S3601" s="29">
        <v>1</v>
      </c>
      <c r="T3601" s="30">
        <v>0</v>
      </c>
      <c r="U3601" s="31">
        <v>0</v>
      </c>
      <c r="V3601" s="32">
        <f t="shared" ref="V3601:V3632" si="34751">-1/($T$8*$B3601)</f>
        <v>-0.13067040816326531</v>
      </c>
      <c r="X3601" s="29">
        <f t="shared" ref="X3601" si="34752">N3601*S3601+P3601*S3604-O3601*T3601-Q3601*T3604</f>
        <v>0.99154099646290828</v>
      </c>
      <c r="Y3601" s="33">
        <f t="shared" ref="Y3601" si="34753">(N3601*T3601+O3601*S3601+P3601*T3604+Q3601*S3604)</f>
        <v>0</v>
      </c>
      <c r="Z3601" s="31">
        <f t="shared" ref="Z3601" si="34754">N3601*U3601+P3601*U3604-O3601*V3601-Q3601*V3604</f>
        <v>0</v>
      </c>
      <c r="AA3601" s="32">
        <f t="shared" ref="AA3601" si="34755">(N3601*V3601+O3601*U3601+P3601*V3604+Q3601*U3604)</f>
        <v>-0.19682833202454147</v>
      </c>
      <c r="AB3601" s="8"/>
      <c r="AC3601" s="29">
        <v>1</v>
      </c>
      <c r="AD3601" s="33">
        <v>0</v>
      </c>
      <c r="AE3601" s="31">
        <v>0</v>
      </c>
      <c r="AF3601" s="32">
        <v>0</v>
      </c>
      <c r="AH3601" s="29">
        <f t="shared" ref="AH3601" si="34756">X3601*AC3601+Z3601*AC3604-Y3601*AD3601-AA3601*AD3604</f>
        <v>0.97230188333387846</v>
      </c>
      <c r="AI3601" s="33">
        <f t="shared" ref="AI3601" si="34757">(X3601*AD3601+Y3601*AC3601+Z3601*AD3604+AA3601*AC3604)</f>
        <v>0</v>
      </c>
      <c r="AJ3601" s="31">
        <f t="shared" ref="AJ3601" si="34758">X3601*AE3601+Z3601*AE3604-Y3601*AF3601-AA3601*AF3604</f>
        <v>0</v>
      </c>
      <c r="AK3601" s="32">
        <f t="shared" ref="AK3601" si="34759">(X3601*AF3601+Y3601*AE3601+Z3601*AF3604+AA3601*AE3604)</f>
        <v>-0.19682833202454147</v>
      </c>
      <c r="AL3601" s="8"/>
      <c r="AM3601" s="29">
        <v>1</v>
      </c>
      <c r="AN3601" s="30">
        <v>0</v>
      </c>
      <c r="AO3601" s="31">
        <v>0</v>
      </c>
      <c r="AP3601" s="32">
        <f t="shared" ref="AP3601:AP3632" si="34760">-1/($AN$8*$B3601)</f>
        <v>-0.11816632653061222</v>
      </c>
      <c r="AR3601" s="29">
        <f t="shared" ref="AR3601" si="34761">AH3601*AM3601+AJ3601*AM3604-AI3601*AN3601-AK3601*AN3604</f>
        <v>0.97230188333387846</v>
      </c>
      <c r="AS3601" s="33">
        <f t="shared" ref="AS3601" si="34762">(AH3601*AN3601+AI3601*AM3601+AJ3601*AN3604+AK3601*AM3604)</f>
        <v>0</v>
      </c>
      <c r="AT3601" s="31">
        <f t="shared" ref="AT3601" si="34763">AH3601*AO3601+AJ3601*AO3604-AI3601*AP3601-AK3601*AP3604</f>
        <v>0</v>
      </c>
      <c r="AU3601" s="32">
        <f t="shared" ref="AU3601" si="34764">(AH3601*AP3601+AI3601*AO3601+AJ3601*AP3604+AK3601*AO3604)</f>
        <v>-0.3117216738569018</v>
      </c>
      <c r="AV3601" s="8"/>
      <c r="AW3601" s="29">
        <v>1</v>
      </c>
      <c r="AX3601" s="33">
        <v>0</v>
      </c>
      <c r="AY3601" s="31">
        <v>0</v>
      </c>
      <c r="AZ3601" s="32">
        <v>0</v>
      </c>
      <c r="BB3601" s="29">
        <f t="shared" ref="BB3601" si="34765">AR3601*AW3601+AT3601*AW3604-AS3601*AX3601-AU3601*AX3604</f>
        <v>0.94458968094264872</v>
      </c>
      <c r="BC3601" s="33">
        <f t="shared" ref="BC3601" si="34766">(AR3601*AX3601+AS3601*AW3601+AT3601*AX3604+AU3601*AW3604)</f>
        <v>0</v>
      </c>
      <c r="BD3601" s="31">
        <f t="shared" ref="BD3601" si="34767">AR3601*AY3601+AT3601*AY3604-AS3601*AZ3601-AU3601*AZ3604</f>
        <v>0</v>
      </c>
      <c r="BE3601" s="32">
        <f t="shared" ref="BE3601" si="34768">(AR3601*AZ3601+AS3601*AY3601+AT3601*AZ3604+AU3601*AY3604)</f>
        <v>-0.3117216738569018</v>
      </c>
      <c r="BF3601" s="8"/>
      <c r="BG3601" s="29">
        <v>1</v>
      </c>
      <c r="BH3601" s="30">
        <v>0</v>
      </c>
      <c r="BI3601" s="31">
        <v>0</v>
      </c>
      <c r="BJ3601" s="32">
        <f t="shared" ref="BJ3601:BJ3632" si="34769">-1/($BH$8*$B3601)</f>
        <v>-4.1549999999999997E-2</v>
      </c>
      <c r="BL3601" s="29">
        <f t="shared" ref="BL3601" si="34770">BB3601*BG3601+BD3601*BG3604-BC3601*BH3601-BE3601*BH3604</f>
        <v>0.94458968094264872</v>
      </c>
      <c r="BM3601" s="33">
        <f t="shared" ref="BM3601" si="34771">(BB3601*BH3601+BC3601*BG3601+BD3601*BH3604+BE3601*BG3604)</f>
        <v>0</v>
      </c>
      <c r="BN3601" s="31">
        <f t="shared" ref="BN3601" si="34772">BB3601*BI3601+BD3601*BI3604-BC3601*BJ3601-BE3601*BJ3604</f>
        <v>0</v>
      </c>
      <c r="BO3601" s="32">
        <f t="shared" ref="BO3601" si="34773">(BB3601*BJ3601+BC3601*BI3601+BD3601*BJ3604+BE3601*BI3604)</f>
        <v>-0.35096937510006887</v>
      </c>
      <c r="BP3601" s="8"/>
      <c r="BQ3601" s="34">
        <v>1</v>
      </c>
      <c r="BR3601" s="35">
        <v>0</v>
      </c>
      <c r="BS3601" s="11">
        <v>0</v>
      </c>
      <c r="BT3601" s="36">
        <v>0</v>
      </c>
      <c r="BV3601" s="29">
        <f t="shared" ref="BV3601" si="34774">BL3601*BQ3601+BN3601*BQ3604-BM3601*BR3601-BO3601*BR3604</f>
        <v>0.94458968094264872</v>
      </c>
      <c r="BW3601" s="33">
        <f t="shared" ref="BW3601" si="34775">(BL3601*BR3601+BM3601*BQ3601+BN3601*BR3604+BO3601*BQ3604)</f>
        <v>-0.35096937510006887</v>
      </c>
      <c r="BX3601" s="31">
        <f t="shared" ref="BX3601" si="34776">BL3601*BS3601+BN3601*BS3604-BM3601*BT3601-BO3601*BT3604</f>
        <v>0</v>
      </c>
      <c r="BY3601" s="32">
        <f t="shared" ref="BY3601" si="34777">(BL3601*BT3601+BM3601*BS3601+BN3601*BT3604+BO3601*BS3604)</f>
        <v>-0.35096937510006887</v>
      </c>
      <c r="CA3601" s="37">
        <f t="shared" ref="CA3601" si="34778">20*LOG(((1+$BR$8)/$BR$8)/((BV3601+BV3604)^2+(BW3601+BW3604)^2)^0.5)</f>
        <v>-2.0978352534460672E-3</v>
      </c>
      <c r="CC3601" s="134">
        <f t="shared" ref="CC3601" si="34779">((BV3601^2+BW3601^2)^0.5)/((BV3604^2+BW3604^2)^0.5)</f>
        <v>1.0145547930623369</v>
      </c>
      <c r="CM3601" s="129">
        <v>9.7799999999999994</v>
      </c>
    </row>
    <row r="3602" spans="2:91" ht="18.600000000000001" thickBot="1">
      <c r="D3602" s="39"/>
      <c r="G3602" s="40"/>
      <c r="I3602" s="39"/>
      <c r="L3602" s="40"/>
      <c r="N3602" s="39"/>
      <c r="Q3602" s="40"/>
      <c r="S3602" s="39"/>
      <c r="V3602" s="40"/>
      <c r="X3602" s="39"/>
      <c r="AA3602" s="40"/>
      <c r="AC3602" s="39"/>
      <c r="AF3602" s="40"/>
      <c r="AH3602" s="39"/>
      <c r="AK3602" s="40"/>
      <c r="AM3602" s="39"/>
      <c r="AP3602" s="40"/>
      <c r="AR3602" s="39"/>
      <c r="AU3602" s="40"/>
      <c r="AW3602" s="39"/>
      <c r="AZ3602" s="40"/>
      <c r="BB3602" s="39"/>
      <c r="BE3602" s="40"/>
      <c r="BG3602" s="39"/>
      <c r="BJ3602" s="40"/>
      <c r="BL3602" s="39"/>
      <c r="BO3602" s="40"/>
      <c r="BQ3602" s="34"/>
      <c r="BR3602" s="11"/>
      <c r="BS3602" s="11"/>
      <c r="BT3602" s="41"/>
      <c r="BV3602" s="39"/>
      <c r="BY3602" s="40"/>
      <c r="CC3602" s="135"/>
    </row>
    <row r="3603" spans="2:91" ht="18.600000000000001" thickBot="1">
      <c r="D3603" s="258" t="s">
        <v>129</v>
      </c>
      <c r="E3603" s="259"/>
      <c r="F3603" s="260" t="s">
        <v>130</v>
      </c>
      <c r="G3603" s="261"/>
      <c r="H3603" s="229"/>
      <c r="I3603" s="258" t="s">
        <v>131</v>
      </c>
      <c r="J3603" s="259"/>
      <c r="K3603" s="260" t="s">
        <v>132</v>
      </c>
      <c r="L3603" s="261"/>
      <c r="N3603" s="253" t="s">
        <v>133</v>
      </c>
      <c r="O3603" s="254"/>
      <c r="P3603" s="255" t="s">
        <v>134</v>
      </c>
      <c r="Q3603" s="256"/>
      <c r="S3603" s="258" t="s">
        <v>135</v>
      </c>
      <c r="T3603" s="259"/>
      <c r="U3603" s="260" t="s">
        <v>136</v>
      </c>
      <c r="V3603" s="261"/>
      <c r="W3603" s="8"/>
      <c r="X3603" s="253" t="s">
        <v>137</v>
      </c>
      <c r="Y3603" s="254"/>
      <c r="Z3603" s="255" t="s">
        <v>138</v>
      </c>
      <c r="AA3603" s="256"/>
      <c r="AB3603" s="8"/>
      <c r="AC3603" s="258" t="s">
        <v>139</v>
      </c>
      <c r="AD3603" s="259"/>
      <c r="AE3603" s="260" t="s">
        <v>140</v>
      </c>
      <c r="AF3603" s="261"/>
      <c r="AG3603" s="8"/>
      <c r="AH3603" s="253" t="s">
        <v>141</v>
      </c>
      <c r="AI3603" s="254"/>
      <c r="AJ3603" s="255" t="s">
        <v>142</v>
      </c>
      <c r="AK3603" s="256"/>
      <c r="AL3603" s="8"/>
      <c r="AM3603" s="258" t="s">
        <v>143</v>
      </c>
      <c r="AN3603" s="259"/>
      <c r="AO3603" s="260" t="s">
        <v>144</v>
      </c>
      <c r="AP3603" s="261"/>
      <c r="AR3603" s="253" t="s">
        <v>145</v>
      </c>
      <c r="AS3603" s="254"/>
      <c r="AT3603" s="255" t="s">
        <v>146</v>
      </c>
      <c r="AU3603" s="256"/>
      <c r="AV3603" s="4"/>
      <c r="AW3603" s="258" t="s">
        <v>147</v>
      </c>
      <c r="AX3603" s="259"/>
      <c r="AY3603" s="260" t="s">
        <v>148</v>
      </c>
      <c r="AZ3603" s="261"/>
      <c r="BA3603" s="8"/>
      <c r="BB3603" s="253" t="s">
        <v>149</v>
      </c>
      <c r="BC3603" s="254"/>
      <c r="BD3603" s="255" t="s">
        <v>150</v>
      </c>
      <c r="BE3603" s="256"/>
      <c r="BF3603" s="4"/>
      <c r="BG3603" s="258" t="s">
        <v>151</v>
      </c>
      <c r="BH3603" s="259"/>
      <c r="BI3603" s="260" t="s">
        <v>152</v>
      </c>
      <c r="BJ3603" s="261"/>
      <c r="BK3603" s="4"/>
      <c r="BL3603" s="253" t="s">
        <v>153</v>
      </c>
      <c r="BM3603" s="254"/>
      <c r="BN3603" s="255" t="s">
        <v>154</v>
      </c>
      <c r="BO3603" s="256"/>
      <c r="BP3603" s="4"/>
      <c r="BQ3603" s="258" t="s">
        <v>155</v>
      </c>
      <c r="BR3603" s="259"/>
      <c r="BS3603" s="260" t="s">
        <v>156</v>
      </c>
      <c r="BT3603" s="261"/>
      <c r="BU3603" s="8"/>
      <c r="BV3603" s="253" t="s">
        <v>157</v>
      </c>
      <c r="BW3603" s="254"/>
      <c r="BX3603" s="255" t="s">
        <v>158</v>
      </c>
      <c r="BY3603" s="256"/>
      <c r="CA3603" s="46" t="s">
        <v>16</v>
      </c>
      <c r="CC3603" s="136" t="s">
        <v>71</v>
      </c>
    </row>
    <row r="3604" spans="2:91" ht="19.2" thickTop="1" thickBot="1">
      <c r="D3604" s="29">
        <v>0</v>
      </c>
      <c r="E3604" s="33">
        <v>0</v>
      </c>
      <c r="F3604" s="31">
        <v>1</v>
      </c>
      <c r="G3604" s="32">
        <v>0</v>
      </c>
      <c r="I3604" s="29">
        <v>0</v>
      </c>
      <c r="J3604" s="33">
        <f t="shared" ref="J3604" si="34780">IF(0=(1-$J$8*$K$8*$B3601^2),10^14,$B3601*$J$8/(1-$J$8*$K$8*$B3601^2))</f>
        <v>-0.1257596326701339</v>
      </c>
      <c r="K3604" s="31">
        <v>1</v>
      </c>
      <c r="L3604" s="32">
        <v>0</v>
      </c>
      <c r="N3604" s="29">
        <f t="shared" ref="N3604" si="34781">D3604*I3601+F3604*I3604-E3604*J3601-G3604*J3604</f>
        <v>0</v>
      </c>
      <c r="O3604" s="33">
        <f t="shared" ref="O3604" si="34782">(D3604*J3601+E3604*I3601+F3604*J3604+G3604*I3604)</f>
        <v>-0.1257596326701339</v>
      </c>
      <c r="P3604" s="31">
        <f t="shared" ref="P3604" si="34783">D3604*K3601+F3604*K3604-E3604*L3601-G3604*L3604</f>
        <v>1</v>
      </c>
      <c r="Q3604" s="32">
        <f t="shared" ref="Q3604" si="34784">(D3604*L3601+E3604*K3601+F3604*L3604+G3604*K3604)</f>
        <v>0</v>
      </c>
      <c r="S3604" s="29">
        <v>0</v>
      </c>
      <c r="T3604" s="33">
        <v>0</v>
      </c>
      <c r="U3604" s="31">
        <v>1</v>
      </c>
      <c r="V3604" s="32">
        <v>0</v>
      </c>
      <c r="X3604" s="29">
        <f t="shared" ref="X3604" si="34785">N3604*S3601+P3604*S3604-O3604*T3601-Q3604*T3604</f>
        <v>0</v>
      </c>
      <c r="Y3604" s="33">
        <f t="shared" ref="Y3604" si="34786">(N3604*T3601+O3604*S3601+P3604*T3604+Q3604*S3604)</f>
        <v>-0.1257596326701339</v>
      </c>
      <c r="Z3604" s="31">
        <f t="shared" ref="Z3604" si="34787">N3604*U3601+P3604*U3604-O3604*V3601-Q3604*V3604</f>
        <v>0.9835669374685313</v>
      </c>
      <c r="AA3604" s="32">
        <f t="shared" ref="AA3604" si="34788">(N3604*V3601+O3604*U3601+P3604*V3604+Q3604*U3604)</f>
        <v>0</v>
      </c>
      <c r="AB3604" s="8"/>
      <c r="AC3604" s="29">
        <v>0</v>
      </c>
      <c r="AD3604" s="33">
        <f t="shared" ref="AD3604" si="34789">IF(0=(1-$AD$8*$AE$8*$B3601^2),10^14,$B3601*$AD$8/(1-$AD$8*$AE$8*$B3601^2))</f>
        <v>-9.7745649374455845E-2</v>
      </c>
      <c r="AE3604" s="31">
        <v>1</v>
      </c>
      <c r="AF3604" s="32">
        <v>0</v>
      </c>
      <c r="AH3604" s="29">
        <f t="shared" ref="AH3604" si="34790">X3604*AC3601+Z3604*AC3604-Y3604*AD3601-AA3604*AD3604</f>
        <v>0</v>
      </c>
      <c r="AI3604" s="33">
        <f t="shared" ref="AI3604" si="34791">(X3604*AD3601+Y3604*AC3601+Z3604*AD3604+AA3604*AC3604)</f>
        <v>-0.22189902167624032</v>
      </c>
      <c r="AJ3604" s="31">
        <f t="shared" ref="AJ3604" si="34792">X3604*AE3601+Z3604*AE3604-Y3604*AF3601-AA3604*AF3604</f>
        <v>0.9835669374685313</v>
      </c>
      <c r="AK3604" s="32">
        <f t="shared" ref="AK3604" si="34793">(X3604*AF3601+Y3604*AE3601+Z3604*AF3604+AA3604*AE3604)</f>
        <v>0</v>
      </c>
      <c r="AL3604" s="8"/>
      <c r="AM3604" s="29">
        <v>0</v>
      </c>
      <c r="AN3604" s="33">
        <v>0</v>
      </c>
      <c r="AO3604" s="31">
        <v>1</v>
      </c>
      <c r="AP3604" s="32">
        <v>0</v>
      </c>
      <c r="AR3604" s="29">
        <f t="shared" ref="AR3604" si="34794">AH3604*AM3601+AJ3604*AM3604-AI3604*AN3601-AK3604*AN3604</f>
        <v>0</v>
      </c>
      <c r="AS3604" s="33">
        <f t="shared" ref="AS3604" si="34795">(AH3604*AN3601+AI3604*AM3601+AJ3604*AN3604+AK3604*AM3604)</f>
        <v>-0.22189902167624032</v>
      </c>
      <c r="AT3604" s="31">
        <f t="shared" ref="AT3604" si="34796">AH3604*AO3601+AJ3604*AO3604-AI3604*AP3601-AK3604*AP3604</f>
        <v>0.95734594521631333</v>
      </c>
      <c r="AU3604" s="32">
        <f t="shared" ref="AU3604" si="34797">(AH3604*AP3601+AI3604*AO3601+AJ3604*AP3604+AK3604*AO3604)</f>
        <v>0</v>
      </c>
      <c r="AV3604" s="8"/>
      <c r="AW3604" s="29">
        <v>0</v>
      </c>
      <c r="AX3604" s="33">
        <f t="shared" ref="AX3604" si="34798">IF(0=(1-$AX$8*$AY$8*$B3601^2),10^14,$B3601*$AX$8/(1-$AX$8*$AY$8*$B3601^2))</f>
        <v>-8.8900467036344771E-2</v>
      </c>
      <c r="AY3604" s="31">
        <v>1</v>
      </c>
      <c r="AZ3604" s="32">
        <v>0</v>
      </c>
      <c r="BB3604" s="29">
        <f t="shared" ref="BB3604" si="34799">AR3604*AW3601+AT3604*AW3604-AS3604*AX3601-AU3604*AX3604</f>
        <v>0</v>
      </c>
      <c r="BC3604" s="33">
        <f t="shared" ref="BC3604" si="34800">(AR3604*AX3601+AS3604*AW3601+AT3604*AX3604+AU3604*AW3604)</f>
        <v>-0.30700752332132153</v>
      </c>
      <c r="BD3604" s="31">
        <f t="shared" ref="BD3604" si="34801">AR3604*AY3601+AT3604*AY3604-AS3604*AZ3601-AU3604*AZ3604</f>
        <v>0.95734594521631333</v>
      </c>
      <c r="BE3604" s="32">
        <f t="shared" ref="BE3604" si="34802">(AR3604*AZ3601+AS3604*AY3601+AT3604*AZ3604+AU3604*AY3604)</f>
        <v>0</v>
      </c>
      <c r="BF3604" s="8"/>
      <c r="BG3604" s="29">
        <v>0</v>
      </c>
      <c r="BH3604" s="33">
        <v>0</v>
      </c>
      <c r="BI3604" s="31">
        <v>1</v>
      </c>
      <c r="BJ3604" s="32">
        <v>0</v>
      </c>
      <c r="BL3604" s="29">
        <f t="shared" ref="BL3604" si="34803">BB3604*BG3601+BD3604*BG3604-BC3604*BH3601-BE3604*BH3604</f>
        <v>0</v>
      </c>
      <c r="BM3604" s="33">
        <f t="shared" ref="BM3604" si="34804">(BB3604*BH3601+BC3604*BG3601+BD3604*BH3604+BE3604*BG3604)</f>
        <v>-0.30700752332132153</v>
      </c>
      <c r="BN3604" s="31">
        <f t="shared" ref="BN3604" si="34805">BB3604*BI3601+BD3604*BI3604-BC3604*BJ3601-BE3604*BJ3604</f>
        <v>0.94458978262231241</v>
      </c>
      <c r="BO3604" s="32">
        <f t="shared" ref="BO3604" si="34806">(BB3604*BJ3601+BC3604*BI3601+BD3604*BJ3604+BE3604*BI3604)</f>
        <v>0</v>
      </c>
      <c r="BP3604" s="8"/>
      <c r="BQ3604" s="19">
        <f t="shared" ref="BQ3604:BQ3635" si="34807">1/$BR$8</f>
        <v>1</v>
      </c>
      <c r="BR3604" s="47">
        <v>0</v>
      </c>
      <c r="BS3604" s="48">
        <v>1</v>
      </c>
      <c r="BT3604" s="49">
        <v>0</v>
      </c>
      <c r="BV3604" s="29">
        <f t="shared" ref="BV3604" si="34808">BL3604*BQ3601+BN3604*BQ3604-BM3604*BR3601-BO3604*BR3604</f>
        <v>0.94458978262231241</v>
      </c>
      <c r="BW3604" s="33">
        <f t="shared" ref="BW3604" si="34809">(BL3604*BR3601+BM3604*BQ3601+BN3604*BR3604+BO3604*BQ3604)</f>
        <v>-0.30700752332132153</v>
      </c>
      <c r="BX3604" s="31">
        <f t="shared" ref="BX3604" si="34810">BL3604*BS3601+BN3604*BS3604-BM3604*BT3601-BO3604*BT3604</f>
        <v>0.94458978262231241</v>
      </c>
      <c r="BY3604" s="32">
        <f t="shared" ref="BY3604" si="34811">(BL3604*BT3601+BM3604*BS3601+BN3604*BT3604+BO3604*BS3604)</f>
        <v>0</v>
      </c>
      <c r="CA3604" s="50">
        <f t="shared" ref="CA3604" si="34812">(180/PI())*ATAN(-1*(BW3601+BW3604)/(BV3601+BV3604))</f>
        <v>19.202569661126507</v>
      </c>
      <c r="CC3604" s="137">
        <f t="shared" ref="CC3604" si="34813">20*LOG(((1-(10^(CA3601/20)^2)*(1-((1-CC3601)/(1+CC3601))^2))^0.5))</f>
        <v>-32.715645881438611</v>
      </c>
    </row>
    <row r="3605" spans="2:91">
      <c r="CC3605" s="42"/>
    </row>
    <row r="3606" spans="2:91" ht="18.600000000000001" thickBot="1">
      <c r="E3606" s="22" t="s">
        <v>4</v>
      </c>
      <c r="J3606" s="22" t="s">
        <v>5</v>
      </c>
      <c r="O3606" s="22" t="s">
        <v>6</v>
      </c>
      <c r="T3606" s="22" t="s">
        <v>7</v>
      </c>
      <c r="Y3606" s="22" t="s">
        <v>8</v>
      </c>
      <c r="AD3606" s="22" t="s">
        <v>65</v>
      </c>
      <c r="AI3606" s="22" t="s">
        <v>9</v>
      </c>
      <c r="AN3606" s="22" t="s">
        <v>66</v>
      </c>
      <c r="AS3606" s="22" t="s">
        <v>51</v>
      </c>
      <c r="AX3606" s="22" t="s">
        <v>67</v>
      </c>
      <c r="BC3606" s="22" t="s">
        <v>52</v>
      </c>
      <c r="BH3606" s="22" t="s">
        <v>68</v>
      </c>
      <c r="BM3606" s="22" t="s">
        <v>63</v>
      </c>
      <c r="BQ3606" s="23" t="s">
        <v>69</v>
      </c>
      <c r="BR3606" s="23"/>
      <c r="BS3606" s="24"/>
      <c r="BT3606" s="24"/>
      <c r="BU3606" s="24"/>
      <c r="BW3606" s="22" t="s">
        <v>64</v>
      </c>
    </row>
    <row r="3607" spans="2:91" ht="18.600000000000001" thickBot="1">
      <c r="D3607" s="249" t="s">
        <v>103</v>
      </c>
      <c r="E3607" s="250"/>
      <c r="F3607" s="251" t="s">
        <v>104</v>
      </c>
      <c r="G3607" s="252"/>
      <c r="H3607" s="229"/>
      <c r="I3607" s="253" t="s">
        <v>11</v>
      </c>
      <c r="J3607" s="254"/>
      <c r="K3607" s="255" t="s">
        <v>12</v>
      </c>
      <c r="L3607" s="256"/>
      <c r="M3607" s="24"/>
      <c r="N3607" s="253" t="s">
        <v>105</v>
      </c>
      <c r="O3607" s="254"/>
      <c r="P3607" s="255" t="s">
        <v>106</v>
      </c>
      <c r="Q3607" s="256"/>
      <c r="R3607" s="24"/>
      <c r="S3607" s="249" t="s">
        <v>107</v>
      </c>
      <c r="T3607" s="250"/>
      <c r="U3607" s="251" t="s">
        <v>108</v>
      </c>
      <c r="V3607" s="252"/>
      <c r="W3607" s="8"/>
      <c r="X3607" s="253" t="s">
        <v>109</v>
      </c>
      <c r="Y3607" s="254"/>
      <c r="Z3607" s="255" t="s">
        <v>110</v>
      </c>
      <c r="AA3607" s="256"/>
      <c r="AB3607" s="8"/>
      <c r="AC3607" s="253" t="s">
        <v>111</v>
      </c>
      <c r="AD3607" s="254"/>
      <c r="AE3607" s="255" t="s">
        <v>14</v>
      </c>
      <c r="AF3607" s="256"/>
      <c r="AG3607" s="8"/>
      <c r="AH3607" s="253" t="s">
        <v>112</v>
      </c>
      <c r="AI3607" s="254"/>
      <c r="AJ3607" s="255" t="s">
        <v>113</v>
      </c>
      <c r="AK3607" s="256"/>
      <c r="AL3607" s="8"/>
      <c r="AM3607" s="249" t="s">
        <v>114</v>
      </c>
      <c r="AN3607" s="250"/>
      <c r="AO3607" s="251" t="s">
        <v>115</v>
      </c>
      <c r="AP3607" s="252"/>
      <c r="AQ3607" s="24"/>
      <c r="AR3607" s="253" t="s">
        <v>116</v>
      </c>
      <c r="AS3607" s="254"/>
      <c r="AT3607" s="255" t="s">
        <v>13</v>
      </c>
      <c r="AU3607" s="256"/>
      <c r="AV3607" s="4"/>
      <c r="AW3607" s="253" t="s">
        <v>117</v>
      </c>
      <c r="AX3607" s="254"/>
      <c r="AY3607" s="255" t="s">
        <v>118</v>
      </c>
      <c r="AZ3607" s="256"/>
      <c r="BA3607" s="8"/>
      <c r="BB3607" s="253" t="s">
        <v>119</v>
      </c>
      <c r="BC3607" s="254"/>
      <c r="BD3607" s="255" t="s">
        <v>120</v>
      </c>
      <c r="BE3607" s="256"/>
      <c r="BF3607" s="4"/>
      <c r="BG3607" s="249" t="s">
        <v>121</v>
      </c>
      <c r="BH3607" s="250"/>
      <c r="BI3607" s="251" t="s">
        <v>122</v>
      </c>
      <c r="BJ3607" s="252"/>
      <c r="BK3607" s="4"/>
      <c r="BL3607" s="253" t="s">
        <v>123</v>
      </c>
      <c r="BM3607" s="254"/>
      <c r="BN3607" s="255" t="s">
        <v>124</v>
      </c>
      <c r="BO3607" s="256"/>
      <c r="BP3607" s="4"/>
      <c r="BQ3607" s="253" t="s">
        <v>125</v>
      </c>
      <c r="BR3607" s="254"/>
      <c r="BS3607" s="255" t="s">
        <v>126</v>
      </c>
      <c r="BT3607" s="256"/>
      <c r="BU3607" s="8"/>
      <c r="BV3607" s="253" t="s">
        <v>127</v>
      </c>
      <c r="BW3607" s="254"/>
      <c r="BX3607" s="255" t="s">
        <v>128</v>
      </c>
      <c r="BY3607" s="256"/>
      <c r="CA3607" s="27" t="s">
        <v>15</v>
      </c>
      <c r="CC3607" s="133" t="s">
        <v>70</v>
      </c>
    </row>
    <row r="3608" spans="2:91" ht="19.2" thickTop="1" thickBot="1">
      <c r="B3608" s="129">
        <v>9.82</v>
      </c>
      <c r="D3608" s="29">
        <v>1</v>
      </c>
      <c r="E3608" s="30">
        <v>0</v>
      </c>
      <c r="F3608" s="31">
        <v>0</v>
      </c>
      <c r="G3608" s="32">
        <f t="shared" ref="G3608:G3639" si="34814">-1/($E$8*$B3608)</f>
        <v>-6.7126272912423623E-2</v>
      </c>
      <c r="I3608" s="29">
        <v>1</v>
      </c>
      <c r="J3608" s="33">
        <v>0</v>
      </c>
      <c r="K3608" s="31">
        <v>0</v>
      </c>
      <c r="L3608" s="32">
        <v>0</v>
      </c>
      <c r="N3608" s="29">
        <f t="shared" ref="N3608" si="34815">D3608*I3608+F3608*I3611-E3608*J3608-G3608*J3611</f>
        <v>0.99157547260803813</v>
      </c>
      <c r="O3608" s="33">
        <f t="shared" ref="O3608" si="34816">(D3608*J3608+E3608*I3608+F3608*J3611+G3608*I3611)</f>
        <v>0</v>
      </c>
      <c r="P3608" s="31">
        <f t="shared" ref="P3608" si="34817">D3608*K3608+F3608*K3611-E3608*L3608-G3608*L3611</f>
        <v>0</v>
      </c>
      <c r="Q3608" s="32">
        <f t="shared" ref="Q3608" si="34818">(D3608*L3608+E3608*K3608+F3608*L3611+G3608*K3611)</f>
        <v>-6.7126272912423623E-2</v>
      </c>
      <c r="S3608" s="29">
        <v>1</v>
      </c>
      <c r="T3608" s="30">
        <v>0</v>
      </c>
      <c r="U3608" s="31">
        <v>0</v>
      </c>
      <c r="V3608" s="32">
        <f t="shared" ref="V3608:V3639" si="34819">-1/($T$8*$B3608)</f>
        <v>-0.13040427698574339</v>
      </c>
      <c r="X3608" s="29">
        <f t="shared" ref="X3608" si="34820">N3608*S3608+P3608*S3611-O3608*T3608-Q3608*T3611</f>
        <v>0.99157547260803813</v>
      </c>
      <c r="Y3608" s="33">
        <f t="shared" ref="Y3608" si="34821">(N3608*T3608+O3608*S3608+P3608*T3611+Q3608*S3611)</f>
        <v>0</v>
      </c>
      <c r="Z3608" s="31">
        <f t="shared" ref="Z3608" si="34822">N3608*U3608+P3608*U3611-O3608*V3608-Q3608*V3611</f>
        <v>0</v>
      </c>
      <c r="AA3608" s="32">
        <f t="shared" ref="AA3608" si="34823">(N3608*V3608+O3608*U3608+P3608*V3611+Q3608*U3611)</f>
        <v>-0.19643195549467163</v>
      </c>
      <c r="AB3608" s="8"/>
      <c r="AC3608" s="29">
        <v>1</v>
      </c>
      <c r="AD3608" s="33">
        <v>0</v>
      </c>
      <c r="AE3608" s="31">
        <v>0</v>
      </c>
      <c r="AF3608" s="32">
        <v>0</v>
      </c>
      <c r="AH3608" s="29">
        <f t="shared" ref="AH3608" si="34824">X3608*AC3608+Z3608*AC3611-Y3608*AD3608-AA3608*AD3611</f>
        <v>0.97241467222045042</v>
      </c>
      <c r="AI3608" s="33">
        <f t="shared" ref="AI3608" si="34825">(X3608*AD3608+Y3608*AC3608+Z3608*AD3611+AA3608*AC3611)</f>
        <v>0</v>
      </c>
      <c r="AJ3608" s="31">
        <f t="shared" ref="AJ3608" si="34826">X3608*AE3608+Z3608*AE3611-Y3608*AF3608-AA3608*AF3611</f>
        <v>0</v>
      </c>
      <c r="AK3608" s="32">
        <f t="shared" ref="AK3608" si="34827">(X3608*AF3608+Y3608*AE3608+Z3608*AF3611+AA3608*AE3611)</f>
        <v>-0.19643195549467163</v>
      </c>
      <c r="AL3608" s="8"/>
      <c r="AM3608" s="29">
        <v>1</v>
      </c>
      <c r="AN3608" s="30">
        <v>0</v>
      </c>
      <c r="AO3608" s="31">
        <v>0</v>
      </c>
      <c r="AP3608" s="32">
        <f t="shared" ref="AP3608:AP3639" si="34828">-1/($AN$8*$B3608)</f>
        <v>-0.11792566191446029</v>
      </c>
      <c r="AR3608" s="29">
        <f t="shared" ref="AR3608" si="34829">AH3608*AM3608+AJ3608*AM3611-AI3608*AN3608-AK3608*AN3611</f>
        <v>0.97241467222045042</v>
      </c>
      <c r="AS3608" s="33">
        <f t="shared" ref="AS3608" si="34830">(AH3608*AN3608+AI3608*AM3608+AJ3608*AN3611+AK3608*AM3611)</f>
        <v>0</v>
      </c>
      <c r="AT3608" s="31">
        <f t="shared" ref="AT3608" si="34831">AH3608*AO3608+AJ3608*AO3611-AI3608*AP3608-AK3608*AP3611</f>
        <v>0</v>
      </c>
      <c r="AU3608" s="32">
        <f t="shared" ref="AU3608" si="34832">(AH3608*AP3608+AI3608*AO3608+AJ3608*AP3611+AK3608*AO3611)</f>
        <v>-0.31110459937160118</v>
      </c>
      <c r="AV3608" s="8"/>
      <c r="AW3608" s="29">
        <v>1</v>
      </c>
      <c r="AX3608" s="33">
        <v>0</v>
      </c>
      <c r="AY3608" s="31">
        <v>0</v>
      </c>
      <c r="AZ3608" s="32">
        <v>0</v>
      </c>
      <c r="BB3608" s="29">
        <f t="shared" ref="BB3608" si="34833">AR3608*AW3608+AT3608*AW3611-AS3608*AX3608-AU3608*AX3611</f>
        <v>0.9448141466482376</v>
      </c>
      <c r="BC3608" s="33">
        <f t="shared" ref="BC3608" si="34834">(AR3608*AX3608+AS3608*AW3608+AT3608*AX3611+AU3608*AW3611)</f>
        <v>0</v>
      </c>
      <c r="BD3608" s="31">
        <f t="shared" ref="BD3608" si="34835">AR3608*AY3608+AT3608*AY3611-AS3608*AZ3608-AU3608*AZ3611</f>
        <v>0</v>
      </c>
      <c r="BE3608" s="32">
        <f t="shared" ref="BE3608" si="34836">(AR3608*AZ3608+AS3608*AY3608+AT3608*AZ3611+AU3608*AY3611)</f>
        <v>-0.31110459937160118</v>
      </c>
      <c r="BF3608" s="8"/>
      <c r="BG3608" s="29">
        <v>1</v>
      </c>
      <c r="BH3608" s="30">
        <v>0</v>
      </c>
      <c r="BI3608" s="31">
        <v>0</v>
      </c>
      <c r="BJ3608" s="32">
        <f t="shared" ref="BJ3608:BJ3639" si="34837">-1/($BH$8*$B3608)</f>
        <v>-4.1465376782077387E-2</v>
      </c>
      <c r="BL3608" s="29">
        <f t="shared" ref="BL3608" si="34838">BB3608*BG3608+BD3608*BG3611-BC3608*BH3608-BE3608*BH3611</f>
        <v>0.9448141466482376</v>
      </c>
      <c r="BM3608" s="33">
        <f t="shared" ref="BM3608" si="34839">(BB3608*BH3608+BC3608*BG3608+BD3608*BH3611+BE3608*BG3611)</f>
        <v>0</v>
      </c>
      <c r="BN3608" s="31">
        <f t="shared" ref="BN3608" si="34840">BB3608*BI3608+BD3608*BI3611-BC3608*BJ3608-BE3608*BJ3611</f>
        <v>0</v>
      </c>
      <c r="BO3608" s="32">
        <f t="shared" ref="BO3608" si="34841">(BB3608*BJ3608+BC3608*BI3608+BD3608*BJ3611+BE3608*BI3611)</f>
        <v>-0.35028167395140725</v>
      </c>
      <c r="BP3608" s="8"/>
      <c r="BQ3608" s="34">
        <v>1</v>
      </c>
      <c r="BR3608" s="35">
        <v>0</v>
      </c>
      <c r="BS3608" s="11">
        <v>0</v>
      </c>
      <c r="BT3608" s="36">
        <v>0</v>
      </c>
      <c r="BV3608" s="29">
        <f t="shared" ref="BV3608" si="34842">BL3608*BQ3608+BN3608*BQ3611-BM3608*BR3608-BO3608*BR3611</f>
        <v>0.9448141466482376</v>
      </c>
      <c r="BW3608" s="33">
        <f t="shared" ref="BW3608" si="34843">(BL3608*BR3608+BM3608*BQ3608+BN3608*BR3611+BO3608*BQ3611)</f>
        <v>-0.35028167395140725</v>
      </c>
      <c r="BX3608" s="31">
        <f t="shared" ref="BX3608" si="34844">BL3608*BS3608+BN3608*BS3611-BM3608*BT3608-BO3608*BT3611</f>
        <v>0</v>
      </c>
      <c r="BY3608" s="32">
        <f t="shared" ref="BY3608" si="34845">(BL3608*BT3608+BM3608*BS3608+BN3608*BT3611+BO3608*BS3611)</f>
        <v>-0.35028167395140725</v>
      </c>
      <c r="CA3608" s="37">
        <f t="shared" ref="CA3608" si="34846">20*LOG(((1+$BR$8)/$BR$8)/((BV3608+BV3611)^2+(BW3608+BW3611)^2)^0.5)</f>
        <v>-2.090238832554563E-3</v>
      </c>
      <c r="CC3608" s="134">
        <f t="shared" ref="CC3608" si="34847">((BV3608^2+BW3608^2)^0.5)/((BV3611^2+BW3611^2)^0.5)</f>
        <v>1.0144994474813205</v>
      </c>
      <c r="CM3608" s="129">
        <v>9.8000000000000007</v>
      </c>
    </row>
    <row r="3609" spans="2:91" ht="18.600000000000001" thickBot="1">
      <c r="D3609" s="39"/>
      <c r="G3609" s="40"/>
      <c r="I3609" s="39"/>
      <c r="L3609" s="40"/>
      <c r="N3609" s="39"/>
      <c r="Q3609" s="40"/>
      <c r="S3609" s="39"/>
      <c r="V3609" s="40"/>
      <c r="X3609" s="39"/>
      <c r="AA3609" s="40"/>
      <c r="AC3609" s="39"/>
      <c r="AF3609" s="40"/>
      <c r="AH3609" s="39"/>
      <c r="AK3609" s="40"/>
      <c r="AM3609" s="39"/>
      <c r="AP3609" s="40"/>
      <c r="AR3609" s="39"/>
      <c r="AU3609" s="40"/>
      <c r="AW3609" s="39"/>
      <c r="AZ3609" s="40"/>
      <c r="BB3609" s="39"/>
      <c r="BE3609" s="40"/>
      <c r="BG3609" s="39"/>
      <c r="BJ3609" s="40"/>
      <c r="BL3609" s="39"/>
      <c r="BO3609" s="40"/>
      <c r="BQ3609" s="34"/>
      <c r="BR3609" s="11"/>
      <c r="BS3609" s="11"/>
      <c r="BT3609" s="41"/>
      <c r="BV3609" s="39"/>
      <c r="BY3609" s="40"/>
      <c r="CC3609" s="135"/>
    </row>
    <row r="3610" spans="2:91" ht="18.600000000000001" thickBot="1">
      <c r="D3610" s="258" t="s">
        <v>129</v>
      </c>
      <c r="E3610" s="259"/>
      <c r="F3610" s="260" t="s">
        <v>130</v>
      </c>
      <c r="G3610" s="261"/>
      <c r="H3610" s="229"/>
      <c r="I3610" s="258" t="s">
        <v>131</v>
      </c>
      <c r="J3610" s="259"/>
      <c r="K3610" s="260" t="s">
        <v>132</v>
      </c>
      <c r="L3610" s="261"/>
      <c r="N3610" s="253" t="s">
        <v>133</v>
      </c>
      <c r="O3610" s="254"/>
      <c r="P3610" s="255" t="s">
        <v>134</v>
      </c>
      <c r="Q3610" s="256"/>
      <c r="S3610" s="258" t="s">
        <v>135</v>
      </c>
      <c r="T3610" s="259"/>
      <c r="U3610" s="260" t="s">
        <v>136</v>
      </c>
      <c r="V3610" s="261"/>
      <c r="W3610" s="8"/>
      <c r="X3610" s="253" t="s">
        <v>137</v>
      </c>
      <c r="Y3610" s="254"/>
      <c r="Z3610" s="255" t="s">
        <v>138</v>
      </c>
      <c r="AA3610" s="256"/>
      <c r="AB3610" s="8"/>
      <c r="AC3610" s="258" t="s">
        <v>139</v>
      </c>
      <c r="AD3610" s="259"/>
      <c r="AE3610" s="260" t="s">
        <v>140</v>
      </c>
      <c r="AF3610" s="261"/>
      <c r="AG3610" s="8"/>
      <c r="AH3610" s="253" t="s">
        <v>141</v>
      </c>
      <c r="AI3610" s="254"/>
      <c r="AJ3610" s="255" t="s">
        <v>142</v>
      </c>
      <c r="AK3610" s="256"/>
      <c r="AL3610" s="8"/>
      <c r="AM3610" s="258" t="s">
        <v>143</v>
      </c>
      <c r="AN3610" s="259"/>
      <c r="AO3610" s="260" t="s">
        <v>144</v>
      </c>
      <c r="AP3610" s="261"/>
      <c r="AR3610" s="253" t="s">
        <v>145</v>
      </c>
      <c r="AS3610" s="254"/>
      <c r="AT3610" s="255" t="s">
        <v>146</v>
      </c>
      <c r="AU3610" s="256"/>
      <c r="AV3610" s="4"/>
      <c r="AW3610" s="258" t="s">
        <v>147</v>
      </c>
      <c r="AX3610" s="259"/>
      <c r="AY3610" s="260" t="s">
        <v>148</v>
      </c>
      <c r="AZ3610" s="261"/>
      <c r="BA3610" s="8"/>
      <c r="BB3610" s="253" t="s">
        <v>149</v>
      </c>
      <c r="BC3610" s="254"/>
      <c r="BD3610" s="255" t="s">
        <v>150</v>
      </c>
      <c r="BE3610" s="256"/>
      <c r="BF3610" s="4"/>
      <c r="BG3610" s="258" t="s">
        <v>151</v>
      </c>
      <c r="BH3610" s="259"/>
      <c r="BI3610" s="260" t="s">
        <v>152</v>
      </c>
      <c r="BJ3610" s="261"/>
      <c r="BK3610" s="4"/>
      <c r="BL3610" s="253" t="s">
        <v>153</v>
      </c>
      <c r="BM3610" s="254"/>
      <c r="BN3610" s="255" t="s">
        <v>154</v>
      </c>
      <c r="BO3610" s="256"/>
      <c r="BP3610" s="4"/>
      <c r="BQ3610" s="258" t="s">
        <v>155</v>
      </c>
      <c r="BR3610" s="259"/>
      <c r="BS3610" s="260" t="s">
        <v>156</v>
      </c>
      <c r="BT3610" s="261"/>
      <c r="BU3610" s="8"/>
      <c r="BV3610" s="253" t="s">
        <v>157</v>
      </c>
      <c r="BW3610" s="254"/>
      <c r="BX3610" s="255" t="s">
        <v>158</v>
      </c>
      <c r="BY3610" s="256"/>
      <c r="CA3610" s="46" t="s">
        <v>16</v>
      </c>
      <c r="CC3610" s="136" t="s">
        <v>71</v>
      </c>
    </row>
    <row r="3611" spans="2:91" ht="19.2" thickTop="1" thickBot="1">
      <c r="D3611" s="29">
        <v>0</v>
      </c>
      <c r="E3611" s="33">
        <v>0</v>
      </c>
      <c r="F3611" s="31">
        <v>1</v>
      </c>
      <c r="G3611" s="32">
        <v>0</v>
      </c>
      <c r="I3611" s="29">
        <v>0</v>
      </c>
      <c r="J3611" s="33">
        <f t="shared" ref="J3611" si="34848">IF(0=(1-$J$8*$K$8*$B3608^2),10^14,$B3608*$J$8/(1-$J$8*$K$8*$B3608^2))</f>
        <v>-0.12550268362065886</v>
      </c>
      <c r="K3611" s="31">
        <v>1</v>
      </c>
      <c r="L3611" s="32">
        <v>0</v>
      </c>
      <c r="N3611" s="29">
        <f t="shared" ref="N3611" si="34849">D3611*I3608+F3611*I3611-E3611*J3608-G3611*J3611</f>
        <v>0</v>
      </c>
      <c r="O3611" s="33">
        <f t="shared" ref="O3611" si="34850">(D3611*J3608+E3611*I3608+F3611*J3611+G3611*I3611)</f>
        <v>-0.12550268362065886</v>
      </c>
      <c r="P3611" s="31">
        <f t="shared" ref="P3611" si="34851">D3611*K3608+F3611*K3611-E3611*L3608-G3611*L3611</f>
        <v>1</v>
      </c>
      <c r="Q3611" s="32">
        <f t="shared" ref="Q3611" si="34852">(D3611*L3608+E3611*K3608+F3611*L3611+G3611*K3611)</f>
        <v>0</v>
      </c>
      <c r="S3611" s="29">
        <v>0</v>
      </c>
      <c r="T3611" s="33">
        <v>0</v>
      </c>
      <c r="U3611" s="31">
        <v>1</v>
      </c>
      <c r="V3611" s="32">
        <v>0</v>
      </c>
      <c r="X3611" s="29">
        <f t="shared" ref="X3611" si="34853">N3611*S3608+P3611*S3611-O3611*T3608-Q3611*T3611</f>
        <v>0</v>
      </c>
      <c r="Y3611" s="33">
        <f t="shared" ref="Y3611" si="34854">(N3611*T3608+O3611*S3608+P3611*T3611+Q3611*S3611)</f>
        <v>-0.12550268362065886</v>
      </c>
      <c r="Z3611" s="31">
        <f t="shared" ref="Z3611" si="34855">N3611*U3608+P3611*U3611-O3611*V3608-Q3611*V3611</f>
        <v>0.98363391328267746</v>
      </c>
      <c r="AA3611" s="32">
        <f t="shared" ref="AA3611" si="34856">(N3611*V3608+O3611*U3608+P3611*V3611+Q3611*U3611)</f>
        <v>0</v>
      </c>
      <c r="AB3611" s="8"/>
      <c r="AC3611" s="29">
        <v>0</v>
      </c>
      <c r="AD3611" s="33">
        <f t="shared" ref="AD3611" si="34857">IF(0=(1-$AD$8*$AE$8*$B3608^2),10^14,$B3608*$AD$8/(1-$AD$8*$AE$8*$B3608^2))</f>
        <v>-9.7544212393219795E-2</v>
      </c>
      <c r="AE3611" s="31">
        <v>1</v>
      </c>
      <c r="AF3611" s="32">
        <v>0</v>
      </c>
      <c r="AH3611" s="29">
        <f t="shared" ref="AH3611" si="34858">X3611*AC3608+Z3611*AC3611-Y3611*AD3608-AA3611*AD3611</f>
        <v>0</v>
      </c>
      <c r="AI3611" s="33">
        <f t="shared" ref="AI3611" si="34859">(X3611*AD3608+Y3611*AC3608+Z3611*AD3611+AA3611*AC3611)</f>
        <v>-0.2214504789750783</v>
      </c>
      <c r="AJ3611" s="31">
        <f t="shared" ref="AJ3611" si="34860">X3611*AE3608+Z3611*AE3611-Y3611*AF3608-AA3611*AF3611</f>
        <v>0.98363391328267746</v>
      </c>
      <c r="AK3611" s="32">
        <f t="shared" ref="AK3611" si="34861">(X3611*AF3608+Y3611*AE3608+Z3611*AF3611+AA3611*AE3611)</f>
        <v>0</v>
      </c>
      <c r="AL3611" s="8"/>
      <c r="AM3611" s="29">
        <v>0</v>
      </c>
      <c r="AN3611" s="33">
        <v>0</v>
      </c>
      <c r="AO3611" s="31">
        <v>1</v>
      </c>
      <c r="AP3611" s="32">
        <v>0</v>
      </c>
      <c r="AR3611" s="29">
        <f t="shared" ref="AR3611" si="34862">AH3611*AM3608+AJ3611*AM3611-AI3611*AN3608-AK3611*AN3611</f>
        <v>0</v>
      </c>
      <c r="AS3611" s="33">
        <f t="shared" ref="AS3611" si="34863">(AH3611*AN3608+AI3611*AM3608+AJ3611*AN3611+AK3611*AM3611)</f>
        <v>-0.2214504789750783</v>
      </c>
      <c r="AT3611" s="31">
        <f t="shared" ref="AT3611" si="34864">AH3611*AO3608+AJ3611*AO3611-AI3611*AP3608-AK3611*AP3611</f>
        <v>0.95751921896826708</v>
      </c>
      <c r="AU3611" s="32">
        <f t="shared" ref="AU3611" si="34865">(AH3611*AP3608+AI3611*AO3608+AJ3611*AP3611+AK3611*AO3611)</f>
        <v>0</v>
      </c>
      <c r="AV3611" s="8"/>
      <c r="AW3611" s="29">
        <v>0</v>
      </c>
      <c r="AX3611" s="33">
        <f t="shared" ref="AX3611" si="34866">IF(0=(1-$AX$8*$AY$8*$B3608^2),10^14,$B3608*$AX$8/(1-$AX$8*$AY$8*$B3608^2))</f>
        <v>-8.8717831970221595E-2</v>
      </c>
      <c r="AY3611" s="31">
        <v>1</v>
      </c>
      <c r="AZ3611" s="32">
        <v>0</v>
      </c>
      <c r="BB3611" s="29">
        <f t="shared" ref="BB3611" si="34867">AR3611*AW3608+AT3611*AW3611-AS3611*AX3608-AU3611*AX3611</f>
        <v>0</v>
      </c>
      <c r="BC3611" s="33">
        <f t="shared" ref="BC3611" si="34868">(AR3611*AX3608+AS3611*AW3608+AT3611*AX3611+AU3611*AW3611)</f>
        <v>-0.30639950815176287</v>
      </c>
      <c r="BD3611" s="31">
        <f t="shared" ref="BD3611" si="34869">AR3611*AY3608+AT3611*AY3611-AS3611*AZ3608-AU3611*AZ3611</f>
        <v>0.95751921896826708</v>
      </c>
      <c r="BE3611" s="32">
        <f t="shared" ref="BE3611" si="34870">(AR3611*AZ3608+AS3611*AY3608+AT3611*AZ3611+AU3611*AY3611)</f>
        <v>0</v>
      </c>
      <c r="BF3611" s="8"/>
      <c r="BG3611" s="29">
        <v>0</v>
      </c>
      <c r="BH3611" s="33">
        <v>0</v>
      </c>
      <c r="BI3611" s="31">
        <v>1</v>
      </c>
      <c r="BJ3611" s="32">
        <v>0</v>
      </c>
      <c r="BL3611" s="29">
        <f t="shared" ref="BL3611" si="34871">BB3611*BG3608+BD3611*BG3611-BC3611*BH3608-BE3611*BH3611</f>
        <v>0</v>
      </c>
      <c r="BM3611" s="33">
        <f t="shared" ref="BM3611" si="34872">(BB3611*BH3608+BC3611*BG3608+BD3611*BH3611+BE3611*BG3611)</f>
        <v>-0.30639950815176287</v>
      </c>
      <c r="BN3611" s="31">
        <f t="shared" ref="BN3611" si="34873">BB3611*BI3608+BD3611*BI3611-BC3611*BJ3608-BE3611*BJ3611</f>
        <v>0.94481424791691104</v>
      </c>
      <c r="BO3611" s="32">
        <f t="shared" ref="BO3611" si="34874">(BB3611*BJ3608+BC3611*BI3608+BD3611*BJ3611+BE3611*BI3611)</f>
        <v>0</v>
      </c>
      <c r="BP3611" s="8"/>
      <c r="BQ3611" s="19">
        <f t="shared" ref="BQ3611:BQ3642" si="34875">1/$BR$8</f>
        <v>1</v>
      </c>
      <c r="BR3611" s="47">
        <v>0</v>
      </c>
      <c r="BS3611" s="48">
        <v>1</v>
      </c>
      <c r="BT3611" s="49">
        <v>0</v>
      </c>
      <c r="BV3611" s="29">
        <f t="shared" ref="BV3611" si="34876">BL3611*BQ3608+BN3611*BQ3611-BM3611*BR3608-BO3611*BR3611</f>
        <v>0.94481424791691104</v>
      </c>
      <c r="BW3611" s="33">
        <f t="shared" ref="BW3611" si="34877">(BL3611*BR3608+BM3611*BQ3608+BN3611*BR3611+BO3611*BQ3611)</f>
        <v>-0.30639950815176287</v>
      </c>
      <c r="BX3611" s="31">
        <f t="shared" ref="BX3611" si="34878">BL3611*BS3608+BN3611*BS3611-BM3611*BT3608-BO3611*BT3611</f>
        <v>0.94481424791691104</v>
      </c>
      <c r="BY3611" s="32">
        <f t="shared" ref="BY3611" si="34879">(BL3611*BT3608+BM3611*BS3608+BN3611*BT3611+BO3611*BS3611)</f>
        <v>0</v>
      </c>
      <c r="CA3611" s="50">
        <f t="shared" ref="CA3611" si="34880">(180/PI())*ATAN(-1*(BW3608+BW3611)/(BV3608+BV3611))</f>
        <v>19.163294769079183</v>
      </c>
      <c r="CC3611" s="137">
        <f t="shared" ref="CC3611" si="34881">20*LOG(((1-(10^(CA3608/20)^2)*(1-((1-CC3608)/(1+CC3608))^2))^0.5))</f>
        <v>-32.733060533931209</v>
      </c>
    </row>
    <row r="3612" spans="2:91">
      <c r="CC3612" s="42"/>
    </row>
    <row r="3613" spans="2:91" ht="18.600000000000001" thickBot="1">
      <c r="E3613" s="22" t="s">
        <v>4</v>
      </c>
      <c r="J3613" s="22" t="s">
        <v>5</v>
      </c>
      <c r="O3613" s="22" t="s">
        <v>6</v>
      </c>
      <c r="T3613" s="22" t="s">
        <v>7</v>
      </c>
      <c r="Y3613" s="22" t="s">
        <v>8</v>
      </c>
      <c r="AD3613" s="22" t="s">
        <v>65</v>
      </c>
      <c r="AI3613" s="22" t="s">
        <v>9</v>
      </c>
      <c r="AN3613" s="22" t="s">
        <v>66</v>
      </c>
      <c r="AS3613" s="22" t="s">
        <v>51</v>
      </c>
      <c r="AX3613" s="22" t="s">
        <v>67</v>
      </c>
      <c r="BC3613" s="22" t="s">
        <v>52</v>
      </c>
      <c r="BH3613" s="22" t="s">
        <v>68</v>
      </c>
      <c r="BM3613" s="22" t="s">
        <v>63</v>
      </c>
      <c r="BQ3613" s="23" t="s">
        <v>69</v>
      </c>
      <c r="BR3613" s="23"/>
      <c r="BS3613" s="24"/>
      <c r="BT3613" s="24"/>
      <c r="BU3613" s="24"/>
      <c r="BW3613" s="22" t="s">
        <v>64</v>
      </c>
    </row>
    <row r="3614" spans="2:91" ht="18.600000000000001" thickBot="1">
      <c r="D3614" s="249" t="s">
        <v>103</v>
      </c>
      <c r="E3614" s="250"/>
      <c r="F3614" s="251" t="s">
        <v>104</v>
      </c>
      <c r="G3614" s="252"/>
      <c r="H3614" s="229"/>
      <c r="I3614" s="253" t="s">
        <v>11</v>
      </c>
      <c r="J3614" s="254"/>
      <c r="K3614" s="255" t="s">
        <v>12</v>
      </c>
      <c r="L3614" s="256"/>
      <c r="M3614" s="24"/>
      <c r="N3614" s="253" t="s">
        <v>105</v>
      </c>
      <c r="O3614" s="254"/>
      <c r="P3614" s="255" t="s">
        <v>106</v>
      </c>
      <c r="Q3614" s="256"/>
      <c r="R3614" s="24"/>
      <c r="S3614" s="249" t="s">
        <v>107</v>
      </c>
      <c r="T3614" s="250"/>
      <c r="U3614" s="251" t="s">
        <v>108</v>
      </c>
      <c r="V3614" s="252"/>
      <c r="W3614" s="8"/>
      <c r="X3614" s="253" t="s">
        <v>109</v>
      </c>
      <c r="Y3614" s="254"/>
      <c r="Z3614" s="255" t="s">
        <v>110</v>
      </c>
      <c r="AA3614" s="256"/>
      <c r="AB3614" s="8"/>
      <c r="AC3614" s="253" t="s">
        <v>111</v>
      </c>
      <c r="AD3614" s="254"/>
      <c r="AE3614" s="255" t="s">
        <v>14</v>
      </c>
      <c r="AF3614" s="256"/>
      <c r="AG3614" s="8"/>
      <c r="AH3614" s="253" t="s">
        <v>112</v>
      </c>
      <c r="AI3614" s="254"/>
      <c r="AJ3614" s="255" t="s">
        <v>113</v>
      </c>
      <c r="AK3614" s="256"/>
      <c r="AL3614" s="8"/>
      <c r="AM3614" s="249" t="s">
        <v>114</v>
      </c>
      <c r="AN3614" s="250"/>
      <c r="AO3614" s="251" t="s">
        <v>115</v>
      </c>
      <c r="AP3614" s="252"/>
      <c r="AQ3614" s="24"/>
      <c r="AR3614" s="253" t="s">
        <v>116</v>
      </c>
      <c r="AS3614" s="254"/>
      <c r="AT3614" s="255" t="s">
        <v>13</v>
      </c>
      <c r="AU3614" s="256"/>
      <c r="AV3614" s="4"/>
      <c r="AW3614" s="253" t="s">
        <v>117</v>
      </c>
      <c r="AX3614" s="254"/>
      <c r="AY3614" s="255" t="s">
        <v>118</v>
      </c>
      <c r="AZ3614" s="256"/>
      <c r="BA3614" s="8"/>
      <c r="BB3614" s="253" t="s">
        <v>119</v>
      </c>
      <c r="BC3614" s="254"/>
      <c r="BD3614" s="255" t="s">
        <v>120</v>
      </c>
      <c r="BE3614" s="256"/>
      <c r="BF3614" s="4"/>
      <c r="BG3614" s="249" t="s">
        <v>121</v>
      </c>
      <c r="BH3614" s="250"/>
      <c r="BI3614" s="251" t="s">
        <v>122</v>
      </c>
      <c r="BJ3614" s="252"/>
      <c r="BK3614" s="4"/>
      <c r="BL3614" s="253" t="s">
        <v>123</v>
      </c>
      <c r="BM3614" s="254"/>
      <c r="BN3614" s="255" t="s">
        <v>124</v>
      </c>
      <c r="BO3614" s="256"/>
      <c r="BP3614" s="4"/>
      <c r="BQ3614" s="253" t="s">
        <v>125</v>
      </c>
      <c r="BR3614" s="254"/>
      <c r="BS3614" s="255" t="s">
        <v>126</v>
      </c>
      <c r="BT3614" s="256"/>
      <c r="BU3614" s="8"/>
      <c r="BV3614" s="253" t="s">
        <v>127</v>
      </c>
      <c r="BW3614" s="254"/>
      <c r="BX3614" s="255" t="s">
        <v>128</v>
      </c>
      <c r="BY3614" s="256"/>
      <c r="CA3614" s="27" t="s">
        <v>15</v>
      </c>
      <c r="CC3614" s="133" t="s">
        <v>70</v>
      </c>
    </row>
    <row r="3615" spans="2:91" ht="19.2" thickTop="1" thickBot="1">
      <c r="B3615" s="129">
        <v>9.84</v>
      </c>
      <c r="D3615" s="29">
        <v>1</v>
      </c>
      <c r="E3615" s="30">
        <v>0</v>
      </c>
      <c r="F3615" s="31">
        <v>0</v>
      </c>
      <c r="G3615" s="32">
        <f t="shared" ref="G3615:G3646" si="34882">-1/($E$8*$B3615)</f>
        <v>-6.6989837398373997E-2</v>
      </c>
      <c r="I3615" s="29">
        <v>1</v>
      </c>
      <c r="J3615" s="33">
        <v>0</v>
      </c>
      <c r="K3615" s="31">
        <v>0</v>
      </c>
      <c r="L3615" s="32">
        <v>0</v>
      </c>
      <c r="N3615" s="29">
        <f t="shared" ref="N3615" si="34883">D3615*I3615+F3615*I3618-E3615*J3615-G3615*J3618</f>
        <v>0.99160973830037924</v>
      </c>
      <c r="O3615" s="33">
        <f t="shared" ref="O3615" si="34884">(D3615*J3615+E3615*I3615+F3615*J3618+G3615*I3618)</f>
        <v>0</v>
      </c>
      <c r="P3615" s="31">
        <f t="shared" ref="P3615" si="34885">D3615*K3615+F3615*K3618-E3615*L3615-G3615*L3618</f>
        <v>0</v>
      </c>
      <c r="Q3615" s="32">
        <f t="shared" ref="Q3615" si="34886">(D3615*L3615+E3615*K3615+F3615*L3618+G3615*K3618)</f>
        <v>-6.6989837398373997E-2</v>
      </c>
      <c r="S3615" s="29">
        <v>1</v>
      </c>
      <c r="T3615" s="30">
        <v>0</v>
      </c>
      <c r="U3615" s="31">
        <v>0</v>
      </c>
      <c r="V3615" s="32">
        <f t="shared" ref="V3615:V3646" si="34887">-1/($T$8*$B3615)</f>
        <v>-0.13013922764227642</v>
      </c>
      <c r="X3615" s="29">
        <f t="shared" ref="X3615" si="34888">N3615*S3615+P3615*S3618-O3615*T3615-Q3615*T3618</f>
        <v>0.99160973830037924</v>
      </c>
      <c r="Y3615" s="33">
        <f t="shared" ref="Y3615" si="34889">(N3615*T3615+O3615*S3615+P3615*T3618+Q3615*S3618)</f>
        <v>0</v>
      </c>
      <c r="Z3615" s="31">
        <f t="shared" ref="Z3615" si="34890">N3615*U3615+P3615*U3618-O3615*V3615-Q3615*V3618</f>
        <v>0</v>
      </c>
      <c r="AA3615" s="32">
        <f t="shared" ref="AA3615" si="34891">(N3615*V3615+O3615*U3615+P3615*V3618+Q3615*U3618)</f>
        <v>-0.19603716286334519</v>
      </c>
      <c r="AB3615" s="8"/>
      <c r="AC3615" s="29">
        <v>1</v>
      </c>
      <c r="AD3615" s="33">
        <v>0</v>
      </c>
      <c r="AE3615" s="31">
        <v>0</v>
      </c>
      <c r="AF3615" s="32">
        <v>0</v>
      </c>
      <c r="AH3615" s="29">
        <f t="shared" ref="AH3615" si="34892">X3615*AC3615+Z3615*AC3618-Y3615*AD3615-AA3615*AD3618</f>
        <v>0.97252677342103955</v>
      </c>
      <c r="AI3615" s="33">
        <f t="shared" ref="AI3615" si="34893">(X3615*AD3615+Y3615*AC3615+Z3615*AD3618+AA3615*AC3618)</f>
        <v>0</v>
      </c>
      <c r="AJ3615" s="31">
        <f t="shared" ref="AJ3615" si="34894">X3615*AE3615+Z3615*AE3618-Y3615*AF3615-AA3615*AF3618</f>
        <v>0</v>
      </c>
      <c r="AK3615" s="32">
        <f t="shared" ref="AK3615" si="34895">(X3615*AF3615+Y3615*AE3615+Z3615*AF3618+AA3615*AE3618)</f>
        <v>-0.19603716286334519</v>
      </c>
      <c r="AL3615" s="8"/>
      <c r="AM3615" s="29">
        <v>1</v>
      </c>
      <c r="AN3615" s="30">
        <v>0</v>
      </c>
      <c r="AO3615" s="31">
        <v>0</v>
      </c>
      <c r="AP3615" s="32">
        <f t="shared" ref="AP3615:AP3646" si="34896">-1/($AN$8*$B3615)</f>
        <v>-0.11768597560975609</v>
      </c>
      <c r="AR3615" s="29">
        <f t="shared" ref="AR3615" si="34897">AH3615*AM3615+AJ3615*AM3618-AI3615*AN3615-AK3615*AN3618</f>
        <v>0.97252677342103955</v>
      </c>
      <c r="AS3615" s="33">
        <f t="shared" ref="AS3615" si="34898">(AH3615*AN3615+AI3615*AM3615+AJ3615*AN3618+AK3615*AM3618)</f>
        <v>0</v>
      </c>
      <c r="AT3615" s="31">
        <f t="shared" ref="AT3615" si="34899">AH3615*AO3615+AJ3615*AO3618-AI3615*AP3615-AK3615*AP3618</f>
        <v>0</v>
      </c>
      <c r="AU3615" s="32">
        <f t="shared" ref="AU3615" si="34900">(AH3615*AP3615+AI3615*AO3615+AJ3615*AP3618+AK3615*AO3618)</f>
        <v>-0.31048992500000844</v>
      </c>
      <c r="AV3615" s="8"/>
      <c r="AW3615" s="29">
        <v>1</v>
      </c>
      <c r="AX3615" s="33">
        <v>0</v>
      </c>
      <c r="AY3615" s="31">
        <v>0</v>
      </c>
      <c r="AZ3615" s="32">
        <v>0</v>
      </c>
      <c r="BB3615" s="29">
        <f t="shared" ref="BB3615" si="34901">AR3615*AW3615+AT3615*AW3618-AS3615*AX3615-AU3615*AX3618</f>
        <v>0.94503725327079391</v>
      </c>
      <c r="BC3615" s="33">
        <f t="shared" ref="BC3615" si="34902">(AR3615*AX3615+AS3615*AW3615+AT3615*AX3618+AU3615*AW3618)</f>
        <v>0</v>
      </c>
      <c r="BD3615" s="31">
        <f t="shared" ref="BD3615" si="34903">AR3615*AY3615+AT3615*AY3618-AS3615*AZ3615-AU3615*AZ3618</f>
        <v>0</v>
      </c>
      <c r="BE3615" s="32">
        <f t="shared" ref="BE3615" si="34904">(AR3615*AZ3615+AS3615*AY3615+AT3615*AZ3618+AU3615*AY3618)</f>
        <v>-0.31048992500000844</v>
      </c>
      <c r="BF3615" s="8"/>
      <c r="BG3615" s="29">
        <v>1</v>
      </c>
      <c r="BH3615" s="30">
        <v>0</v>
      </c>
      <c r="BI3615" s="31">
        <v>0</v>
      </c>
      <c r="BJ3615" s="32">
        <f t="shared" ref="BJ3615:BJ3646" si="34905">-1/($BH$8*$B3615)</f>
        <v>-4.1381097560975612E-2</v>
      </c>
      <c r="BL3615" s="29">
        <f t="shared" ref="BL3615" si="34906">BB3615*BG3615+BD3615*BG3618-BC3615*BH3615-BE3615*BH3618</f>
        <v>0.94503725327079391</v>
      </c>
      <c r="BM3615" s="33">
        <f t="shared" ref="BM3615" si="34907">(BB3615*BH3615+BC3615*BG3615+BD3615*BH3618+BE3615*BG3618)</f>
        <v>0</v>
      </c>
      <c r="BN3615" s="31">
        <f t="shared" ref="BN3615" si="34908">BB3615*BI3615+BD3615*BI3618-BC3615*BJ3615-BE3615*BJ3618</f>
        <v>0</v>
      </c>
      <c r="BO3615" s="32">
        <f t="shared" ref="BO3615" si="34909">(BB3615*BJ3615+BC3615*BI3615+BD3615*BJ3618+BE3615*BI3618)</f>
        <v>-0.34959660377636359</v>
      </c>
      <c r="BP3615" s="8"/>
      <c r="BQ3615" s="34">
        <v>1</v>
      </c>
      <c r="BR3615" s="35">
        <v>0</v>
      </c>
      <c r="BS3615" s="11">
        <v>0</v>
      </c>
      <c r="BT3615" s="36">
        <v>0</v>
      </c>
      <c r="BV3615" s="29">
        <f t="shared" ref="BV3615" si="34910">BL3615*BQ3615+BN3615*BQ3618-BM3615*BR3615-BO3615*BR3618</f>
        <v>0.94503725327079391</v>
      </c>
      <c r="BW3615" s="33">
        <f t="shared" ref="BW3615" si="34911">(BL3615*BR3615+BM3615*BQ3615+BN3615*BR3618+BO3615*BQ3618)</f>
        <v>-0.34959660377636359</v>
      </c>
      <c r="BX3615" s="31">
        <f t="shared" ref="BX3615" si="34912">BL3615*BS3615+BN3615*BS3618-BM3615*BT3615-BO3615*BT3618</f>
        <v>0</v>
      </c>
      <c r="BY3615" s="32">
        <f t="shared" ref="BY3615" si="34913">(BL3615*BT3615+BM3615*BS3615+BN3615*BT3618+BO3615*BS3618)</f>
        <v>-0.34959660377636359</v>
      </c>
      <c r="CA3615" s="37">
        <f t="shared" ref="CA3615" si="34914">20*LOG(((1+$BR$8)/$BR$8)/((BV3615+BV3618)^2+(BW3615+BW3618)^2)^0.5)</f>
        <v>-2.0826813557325175E-3</v>
      </c>
      <c r="CC3615" s="134">
        <f t="shared" ref="CC3615" si="34915">((BV3615^2+BW3615^2)^0.5)/((BV3618^2+BW3618^2)^0.5)</f>
        <v>1.0144444079235786</v>
      </c>
      <c r="CM3615" s="129">
        <v>9.82</v>
      </c>
    </row>
    <row r="3616" spans="2:91" ht="18.600000000000001" thickBot="1">
      <c r="D3616" s="39"/>
      <c r="G3616" s="40"/>
      <c r="I3616" s="39"/>
      <c r="L3616" s="40"/>
      <c r="N3616" s="39"/>
      <c r="Q3616" s="40"/>
      <c r="S3616" s="39"/>
      <c r="V3616" s="40"/>
      <c r="X3616" s="39"/>
      <c r="AA3616" s="40"/>
      <c r="AC3616" s="39"/>
      <c r="AF3616" s="40"/>
      <c r="AH3616" s="39"/>
      <c r="AK3616" s="40"/>
      <c r="AM3616" s="39"/>
      <c r="AP3616" s="40"/>
      <c r="AR3616" s="39"/>
      <c r="AU3616" s="40"/>
      <c r="AW3616" s="39"/>
      <c r="AZ3616" s="40"/>
      <c r="BB3616" s="39"/>
      <c r="BE3616" s="40"/>
      <c r="BG3616" s="39"/>
      <c r="BJ3616" s="40"/>
      <c r="BL3616" s="39"/>
      <c r="BO3616" s="40"/>
      <c r="BQ3616" s="34"/>
      <c r="BR3616" s="11"/>
      <c r="BS3616" s="11"/>
      <c r="BT3616" s="41"/>
      <c r="BV3616" s="39"/>
      <c r="BY3616" s="40"/>
      <c r="CC3616" s="135"/>
    </row>
    <row r="3617" spans="2:91" ht="18.600000000000001" thickBot="1">
      <c r="D3617" s="258" t="s">
        <v>129</v>
      </c>
      <c r="E3617" s="259"/>
      <c r="F3617" s="260" t="s">
        <v>130</v>
      </c>
      <c r="G3617" s="261"/>
      <c r="H3617" s="229"/>
      <c r="I3617" s="258" t="s">
        <v>131</v>
      </c>
      <c r="J3617" s="259"/>
      <c r="K3617" s="260" t="s">
        <v>132</v>
      </c>
      <c r="L3617" s="261"/>
      <c r="N3617" s="253" t="s">
        <v>133</v>
      </c>
      <c r="O3617" s="254"/>
      <c r="P3617" s="255" t="s">
        <v>134</v>
      </c>
      <c r="Q3617" s="256"/>
      <c r="S3617" s="258" t="s">
        <v>135</v>
      </c>
      <c r="T3617" s="259"/>
      <c r="U3617" s="260" t="s">
        <v>136</v>
      </c>
      <c r="V3617" s="261"/>
      <c r="W3617" s="8"/>
      <c r="X3617" s="253" t="s">
        <v>137</v>
      </c>
      <c r="Y3617" s="254"/>
      <c r="Z3617" s="255" t="s">
        <v>138</v>
      </c>
      <c r="AA3617" s="256"/>
      <c r="AB3617" s="8"/>
      <c r="AC3617" s="258" t="s">
        <v>139</v>
      </c>
      <c r="AD3617" s="259"/>
      <c r="AE3617" s="260" t="s">
        <v>140</v>
      </c>
      <c r="AF3617" s="261"/>
      <c r="AG3617" s="8"/>
      <c r="AH3617" s="253" t="s">
        <v>141</v>
      </c>
      <c r="AI3617" s="254"/>
      <c r="AJ3617" s="255" t="s">
        <v>142</v>
      </c>
      <c r="AK3617" s="256"/>
      <c r="AL3617" s="8"/>
      <c r="AM3617" s="258" t="s">
        <v>143</v>
      </c>
      <c r="AN3617" s="259"/>
      <c r="AO3617" s="260" t="s">
        <v>144</v>
      </c>
      <c r="AP3617" s="261"/>
      <c r="AR3617" s="253" t="s">
        <v>145</v>
      </c>
      <c r="AS3617" s="254"/>
      <c r="AT3617" s="255" t="s">
        <v>146</v>
      </c>
      <c r="AU3617" s="256"/>
      <c r="AV3617" s="4"/>
      <c r="AW3617" s="258" t="s">
        <v>147</v>
      </c>
      <c r="AX3617" s="259"/>
      <c r="AY3617" s="260" t="s">
        <v>148</v>
      </c>
      <c r="AZ3617" s="261"/>
      <c r="BA3617" s="8"/>
      <c r="BB3617" s="253" t="s">
        <v>149</v>
      </c>
      <c r="BC3617" s="254"/>
      <c r="BD3617" s="255" t="s">
        <v>150</v>
      </c>
      <c r="BE3617" s="256"/>
      <c r="BF3617" s="4"/>
      <c r="BG3617" s="258" t="s">
        <v>151</v>
      </c>
      <c r="BH3617" s="259"/>
      <c r="BI3617" s="260" t="s">
        <v>152</v>
      </c>
      <c r="BJ3617" s="261"/>
      <c r="BK3617" s="4"/>
      <c r="BL3617" s="253" t="s">
        <v>153</v>
      </c>
      <c r="BM3617" s="254"/>
      <c r="BN3617" s="255" t="s">
        <v>154</v>
      </c>
      <c r="BO3617" s="256"/>
      <c r="BP3617" s="4"/>
      <c r="BQ3617" s="258" t="s">
        <v>155</v>
      </c>
      <c r="BR3617" s="259"/>
      <c r="BS3617" s="260" t="s">
        <v>156</v>
      </c>
      <c r="BT3617" s="261"/>
      <c r="BU3617" s="8"/>
      <c r="BV3617" s="253" t="s">
        <v>157</v>
      </c>
      <c r="BW3617" s="254"/>
      <c r="BX3617" s="255" t="s">
        <v>158</v>
      </c>
      <c r="BY3617" s="256"/>
      <c r="CA3617" s="46" t="s">
        <v>16</v>
      </c>
      <c r="CC3617" s="136" t="s">
        <v>71</v>
      </c>
    </row>
    <row r="3618" spans="2:91" ht="19.2" thickTop="1" thickBot="1">
      <c r="D3618" s="29">
        <v>0</v>
      </c>
      <c r="E3618" s="33">
        <v>0</v>
      </c>
      <c r="F3618" s="31">
        <v>1</v>
      </c>
      <c r="G3618" s="32">
        <v>0</v>
      </c>
      <c r="I3618" s="29">
        <v>0</v>
      </c>
      <c r="J3618" s="33">
        <f t="shared" ref="J3618" si="34916">IF(0=(1-$J$8*$K$8*$B3615^2),10^14,$B3615*$J$8/(1-$J$8*$K$8*$B3615^2))</f>
        <v>-0.12524678407152631</v>
      </c>
      <c r="K3618" s="31">
        <v>1</v>
      </c>
      <c r="L3618" s="32">
        <v>0</v>
      </c>
      <c r="N3618" s="29">
        <f t="shared" ref="N3618" si="34917">D3618*I3615+F3618*I3618-E3618*J3615-G3618*J3618</f>
        <v>0</v>
      </c>
      <c r="O3618" s="33">
        <f t="shared" ref="O3618" si="34918">(D3618*J3615+E3618*I3615+F3618*J3618+G3618*I3618)</f>
        <v>-0.12524678407152631</v>
      </c>
      <c r="P3618" s="31">
        <f t="shared" ref="P3618" si="34919">D3618*K3615+F3618*K3618-E3618*L3615-G3618*L3618</f>
        <v>1</v>
      </c>
      <c r="Q3618" s="32">
        <f t="shared" ref="Q3618" si="34920">(D3618*L3615+E3618*K3615+F3618*L3618+G3618*K3618)</f>
        <v>0</v>
      </c>
      <c r="S3618" s="29">
        <v>0</v>
      </c>
      <c r="T3618" s="33">
        <v>0</v>
      </c>
      <c r="U3618" s="31">
        <v>1</v>
      </c>
      <c r="V3618" s="32">
        <v>0</v>
      </c>
      <c r="X3618" s="29">
        <f t="shared" ref="X3618" si="34921">N3618*S3615+P3618*S3618-O3618*T3615-Q3618*T3618</f>
        <v>0</v>
      </c>
      <c r="Y3618" s="33">
        <f t="shared" ref="Y3618" si="34922">(N3618*T3615+O3618*S3615+P3618*T3618+Q3618*S3618)</f>
        <v>-0.12524678407152631</v>
      </c>
      <c r="Z3618" s="31">
        <f t="shared" ref="Z3618" si="34923">N3618*U3615+P3618*U3618-O3618*V3615-Q3618*V3618</f>
        <v>0.98370048025625256</v>
      </c>
      <c r="AA3618" s="32">
        <f t="shared" ref="AA3618" si="34924">(N3618*V3615+O3618*U3615+P3618*V3618+Q3618*U3618)</f>
        <v>0</v>
      </c>
      <c r="AB3618" s="8"/>
      <c r="AC3618" s="29">
        <v>0</v>
      </c>
      <c r="AD3618" s="33">
        <f t="shared" ref="AD3618" si="34925">IF(0=(1-$AD$8*$AE$8*$B3615^2),10^14,$B3615*$AD$8/(1-$AD$8*$AE$8*$B3615^2))</f>
        <v>-9.7343608735258838E-2</v>
      </c>
      <c r="AE3618" s="31">
        <v>1</v>
      </c>
      <c r="AF3618" s="32">
        <v>0</v>
      </c>
      <c r="AH3618" s="29">
        <f t="shared" ref="AH3618" si="34926">X3618*AC3615+Z3618*AC3618-Y3618*AD3615-AA3618*AD3618</f>
        <v>0</v>
      </c>
      <c r="AI3618" s="33">
        <f t="shared" ref="AI3618" si="34927">(X3618*AD3615+Y3618*AC3615+Z3618*AD3618+AA3618*AC3618)</f>
        <v>-0.22100373873427717</v>
      </c>
      <c r="AJ3618" s="31">
        <f t="shared" ref="AJ3618" si="34928">X3618*AE3615+Z3618*AE3618-Y3618*AF3615-AA3618*AF3618</f>
        <v>0.98370048025625256</v>
      </c>
      <c r="AK3618" s="32">
        <f t="shared" ref="AK3618" si="34929">(X3618*AF3615+Y3618*AE3615+Z3618*AF3618+AA3618*AE3618)</f>
        <v>0</v>
      </c>
      <c r="AL3618" s="8"/>
      <c r="AM3618" s="29">
        <v>0</v>
      </c>
      <c r="AN3618" s="33">
        <v>0</v>
      </c>
      <c r="AO3618" s="31">
        <v>1</v>
      </c>
      <c r="AP3618" s="32">
        <v>0</v>
      </c>
      <c r="AR3618" s="29">
        <f t="shared" ref="AR3618" si="34930">AH3618*AM3615+AJ3618*AM3618-AI3618*AN3615-AK3618*AN3618</f>
        <v>0</v>
      </c>
      <c r="AS3618" s="33">
        <f t="shared" ref="AS3618" si="34931">(AH3618*AN3615+AI3618*AM3615+AJ3618*AN3618+AK3618*AM3618)</f>
        <v>-0.22100373873427717</v>
      </c>
      <c r="AT3618" s="31">
        <f t="shared" ref="AT3618" si="34932">AH3618*AO3615+AJ3618*AO3618-AI3618*AP3615-AK3618*AP3618</f>
        <v>0.95769143964990555</v>
      </c>
      <c r="AU3618" s="32">
        <f t="shared" ref="AU3618" si="34933">(AH3618*AP3615+AI3618*AO3615+AJ3618*AP3618+AK3618*AO3618)</f>
        <v>0</v>
      </c>
      <c r="AV3618" s="8"/>
      <c r="AW3618" s="29">
        <v>0</v>
      </c>
      <c r="AX3618" s="33">
        <f t="shared" ref="AX3618" si="34934">IF(0=(1-$AX$8*$AY$8*$B3615^2),10^14,$B3615*$AX$8/(1-$AX$8*$AY$8*$B3615^2))</f>
        <v>-8.8535948953077648E-2</v>
      </c>
      <c r="AY3618" s="31">
        <v>1</v>
      </c>
      <c r="AZ3618" s="32">
        <v>0</v>
      </c>
      <c r="BB3618" s="29">
        <f t="shared" ref="BB3618" si="34935">AR3618*AW3615+AT3618*AW3618-AS3618*AX3615-AU3618*AX3618</f>
        <v>0</v>
      </c>
      <c r="BC3618" s="33">
        <f t="shared" ref="BC3618" si="34936">(AR3618*AX3615+AS3618*AW3615+AT3618*AX3618+AU3618*AW3618)</f>
        <v>-0.30579385914792068</v>
      </c>
      <c r="BD3618" s="31">
        <f t="shared" ref="BD3618" si="34937">AR3618*AY3615+AT3618*AY3618-AS3618*AZ3615-AU3618*AZ3618</f>
        <v>0.95769143964990555</v>
      </c>
      <c r="BE3618" s="32">
        <f t="shared" ref="BE3618" si="34938">(AR3618*AZ3615+AS3618*AY3615+AT3618*AZ3618+AU3618*AY3618)</f>
        <v>0</v>
      </c>
      <c r="BF3618" s="8"/>
      <c r="BG3618" s="29">
        <v>0</v>
      </c>
      <c r="BH3618" s="33">
        <v>0</v>
      </c>
      <c r="BI3618" s="31">
        <v>1</v>
      </c>
      <c r="BJ3618" s="32">
        <v>0</v>
      </c>
      <c r="BL3618" s="29">
        <f t="shared" ref="BL3618" si="34939">BB3618*BG3615+BD3618*BG3618-BC3618*BH3615-BE3618*BH3618</f>
        <v>0</v>
      </c>
      <c r="BM3618" s="33">
        <f t="shared" ref="BM3618" si="34940">(BB3618*BH3615+BC3618*BG3615+BD3618*BH3618+BE3618*BG3618)</f>
        <v>-0.30579385914792068</v>
      </c>
      <c r="BN3618" s="31">
        <f t="shared" ref="BN3618" si="34941">BB3618*BI3615+BD3618*BI3618-BC3618*BJ3615-BE3618*BJ3618</f>
        <v>0.94503735413095824</v>
      </c>
      <c r="BO3618" s="32">
        <f t="shared" ref="BO3618" si="34942">(BB3618*BJ3615+BC3618*BI3615+BD3618*BJ3618+BE3618*BI3618)</f>
        <v>0</v>
      </c>
      <c r="BP3618" s="8"/>
      <c r="BQ3618" s="19">
        <f t="shared" ref="BQ3618:BQ3649" si="34943">1/$BR$8</f>
        <v>1</v>
      </c>
      <c r="BR3618" s="47">
        <v>0</v>
      </c>
      <c r="BS3618" s="48">
        <v>1</v>
      </c>
      <c r="BT3618" s="49">
        <v>0</v>
      </c>
      <c r="BV3618" s="29">
        <f t="shared" ref="BV3618" si="34944">BL3618*BQ3615+BN3618*BQ3618-BM3618*BR3615-BO3618*BR3618</f>
        <v>0.94503735413095824</v>
      </c>
      <c r="BW3618" s="33">
        <f t="shared" ref="BW3618" si="34945">(BL3618*BR3615+BM3618*BQ3615+BN3618*BR3618+BO3618*BQ3618)</f>
        <v>-0.30579385914792068</v>
      </c>
      <c r="BX3618" s="31">
        <f t="shared" ref="BX3618" si="34946">BL3618*BS3615+BN3618*BS3618-BM3618*BT3615-BO3618*BT3618</f>
        <v>0.94503735413095824</v>
      </c>
      <c r="BY3618" s="32">
        <f t="shared" ref="BY3618" si="34947">(BL3618*BT3615+BM3618*BS3615+BN3618*BT3618+BO3618*BS3618)</f>
        <v>0</v>
      </c>
      <c r="CA3618" s="50">
        <f t="shared" ref="CA3618" si="34948">(180/PI())*ATAN(-1*(BW3615+BW3618)/(BV3615+BV3618))</f>
        <v>19.124180556304868</v>
      </c>
      <c r="CC3618" s="137">
        <f t="shared" ref="CC3618" si="34949">20*LOG(((1-(10^(CA3615/20)^2)*(1-((1-CC3615)/(1+CC3615))^2))^0.5))</f>
        <v>-32.750442329091619</v>
      </c>
    </row>
    <row r="3619" spans="2:91">
      <c r="CC3619" s="42"/>
    </row>
    <row r="3620" spans="2:91" ht="18.600000000000001" thickBot="1">
      <c r="E3620" s="22" t="s">
        <v>4</v>
      </c>
      <c r="J3620" s="22" t="s">
        <v>5</v>
      </c>
      <c r="O3620" s="22" t="s">
        <v>6</v>
      </c>
      <c r="T3620" s="22" t="s">
        <v>7</v>
      </c>
      <c r="Y3620" s="22" t="s">
        <v>8</v>
      </c>
      <c r="AD3620" s="22" t="s">
        <v>65</v>
      </c>
      <c r="AI3620" s="22" t="s">
        <v>9</v>
      </c>
      <c r="AN3620" s="22" t="s">
        <v>66</v>
      </c>
      <c r="AS3620" s="22" t="s">
        <v>51</v>
      </c>
      <c r="AX3620" s="22" t="s">
        <v>67</v>
      </c>
      <c r="BC3620" s="22" t="s">
        <v>52</v>
      </c>
      <c r="BH3620" s="22" t="s">
        <v>68</v>
      </c>
      <c r="BM3620" s="22" t="s">
        <v>63</v>
      </c>
      <c r="BQ3620" s="23" t="s">
        <v>69</v>
      </c>
      <c r="BR3620" s="23"/>
      <c r="BS3620" s="24"/>
      <c r="BT3620" s="24"/>
      <c r="BU3620" s="24"/>
      <c r="BW3620" s="22" t="s">
        <v>64</v>
      </c>
    </row>
    <row r="3621" spans="2:91" ht="18.600000000000001" thickBot="1">
      <c r="D3621" s="249" t="s">
        <v>103</v>
      </c>
      <c r="E3621" s="250"/>
      <c r="F3621" s="251" t="s">
        <v>104</v>
      </c>
      <c r="G3621" s="252"/>
      <c r="H3621" s="229"/>
      <c r="I3621" s="253" t="s">
        <v>11</v>
      </c>
      <c r="J3621" s="254"/>
      <c r="K3621" s="255" t="s">
        <v>12</v>
      </c>
      <c r="L3621" s="256"/>
      <c r="M3621" s="24"/>
      <c r="N3621" s="253" t="s">
        <v>105</v>
      </c>
      <c r="O3621" s="254"/>
      <c r="P3621" s="255" t="s">
        <v>106</v>
      </c>
      <c r="Q3621" s="256"/>
      <c r="R3621" s="24"/>
      <c r="S3621" s="249" t="s">
        <v>107</v>
      </c>
      <c r="T3621" s="250"/>
      <c r="U3621" s="251" t="s">
        <v>108</v>
      </c>
      <c r="V3621" s="252"/>
      <c r="W3621" s="8"/>
      <c r="X3621" s="253" t="s">
        <v>109</v>
      </c>
      <c r="Y3621" s="254"/>
      <c r="Z3621" s="255" t="s">
        <v>110</v>
      </c>
      <c r="AA3621" s="256"/>
      <c r="AB3621" s="8"/>
      <c r="AC3621" s="253" t="s">
        <v>111</v>
      </c>
      <c r="AD3621" s="254"/>
      <c r="AE3621" s="255" t="s">
        <v>14</v>
      </c>
      <c r="AF3621" s="256"/>
      <c r="AG3621" s="8"/>
      <c r="AH3621" s="253" t="s">
        <v>112</v>
      </c>
      <c r="AI3621" s="254"/>
      <c r="AJ3621" s="255" t="s">
        <v>113</v>
      </c>
      <c r="AK3621" s="256"/>
      <c r="AL3621" s="8"/>
      <c r="AM3621" s="249" t="s">
        <v>114</v>
      </c>
      <c r="AN3621" s="250"/>
      <c r="AO3621" s="251" t="s">
        <v>115</v>
      </c>
      <c r="AP3621" s="252"/>
      <c r="AQ3621" s="24"/>
      <c r="AR3621" s="253" t="s">
        <v>116</v>
      </c>
      <c r="AS3621" s="254"/>
      <c r="AT3621" s="255" t="s">
        <v>13</v>
      </c>
      <c r="AU3621" s="256"/>
      <c r="AV3621" s="4"/>
      <c r="AW3621" s="253" t="s">
        <v>117</v>
      </c>
      <c r="AX3621" s="254"/>
      <c r="AY3621" s="255" t="s">
        <v>118</v>
      </c>
      <c r="AZ3621" s="256"/>
      <c r="BA3621" s="8"/>
      <c r="BB3621" s="253" t="s">
        <v>119</v>
      </c>
      <c r="BC3621" s="254"/>
      <c r="BD3621" s="255" t="s">
        <v>120</v>
      </c>
      <c r="BE3621" s="256"/>
      <c r="BF3621" s="4"/>
      <c r="BG3621" s="249" t="s">
        <v>121</v>
      </c>
      <c r="BH3621" s="250"/>
      <c r="BI3621" s="251" t="s">
        <v>122</v>
      </c>
      <c r="BJ3621" s="252"/>
      <c r="BK3621" s="4"/>
      <c r="BL3621" s="253" t="s">
        <v>123</v>
      </c>
      <c r="BM3621" s="254"/>
      <c r="BN3621" s="255" t="s">
        <v>124</v>
      </c>
      <c r="BO3621" s="256"/>
      <c r="BP3621" s="4"/>
      <c r="BQ3621" s="253" t="s">
        <v>125</v>
      </c>
      <c r="BR3621" s="254"/>
      <c r="BS3621" s="255" t="s">
        <v>126</v>
      </c>
      <c r="BT3621" s="256"/>
      <c r="BU3621" s="8"/>
      <c r="BV3621" s="253" t="s">
        <v>127</v>
      </c>
      <c r="BW3621" s="254"/>
      <c r="BX3621" s="255" t="s">
        <v>128</v>
      </c>
      <c r="BY3621" s="256"/>
      <c r="CA3621" s="27" t="s">
        <v>15</v>
      </c>
      <c r="CC3621" s="133" t="s">
        <v>70</v>
      </c>
    </row>
    <row r="3622" spans="2:91" ht="19.2" thickTop="1" thickBot="1">
      <c r="B3622" s="129">
        <v>9.86</v>
      </c>
      <c r="D3622" s="29">
        <v>1</v>
      </c>
      <c r="E3622" s="30">
        <v>0</v>
      </c>
      <c r="F3622" s="31">
        <v>0</v>
      </c>
      <c r="G3622" s="32">
        <f t="shared" ref="G3622:G3653" si="34950">-1/($E$8*$B3622)</f>
        <v>-6.6853955375253557E-2</v>
      </c>
      <c r="I3622" s="29">
        <v>1</v>
      </c>
      <c r="J3622" s="33">
        <v>0</v>
      </c>
      <c r="K3622" s="31">
        <v>0</v>
      </c>
      <c r="L3622" s="32">
        <v>0</v>
      </c>
      <c r="N3622" s="29">
        <f t="shared" ref="N3622" si="34951">D3622*I3622+F3622*I3625-E3622*J3622-G3622*J3625</f>
        <v>0.99164379525024093</v>
      </c>
      <c r="O3622" s="33">
        <f t="shared" ref="O3622" si="34952">(D3622*J3622+E3622*I3622+F3622*J3625+G3622*I3625)</f>
        <v>0</v>
      </c>
      <c r="P3622" s="31">
        <f t="shared" ref="P3622" si="34953">D3622*K3622+F3622*K3625-E3622*L3622-G3622*L3625</f>
        <v>0</v>
      </c>
      <c r="Q3622" s="32">
        <f t="shared" ref="Q3622" si="34954">(D3622*L3622+E3622*K3622+F3622*L3625+G3622*K3625)</f>
        <v>-6.6853955375253557E-2</v>
      </c>
      <c r="S3622" s="29">
        <v>1</v>
      </c>
      <c r="T3622" s="30">
        <v>0</v>
      </c>
      <c r="U3622" s="31">
        <v>0</v>
      </c>
      <c r="V3622" s="32">
        <f t="shared" ref="V3622:V3653" si="34955">-1/($T$8*$B3622)</f>
        <v>-0.12987525354969573</v>
      </c>
      <c r="X3622" s="29">
        <f t="shared" ref="X3622" si="34956">N3622*S3622+P3622*S3625-O3622*T3622-Q3622*T3625</f>
        <v>0.99164379525024093</v>
      </c>
      <c r="Y3622" s="33">
        <f t="shared" ref="Y3622" si="34957">(N3622*T3622+O3622*S3622+P3622*T3625+Q3622*S3625)</f>
        <v>0</v>
      </c>
      <c r="Z3622" s="31">
        <f t="shared" ref="Z3622" si="34958">N3622*U3622+P3622*U3625-O3622*V3622-Q3622*V3625</f>
        <v>0</v>
      </c>
      <c r="AA3622" s="32">
        <f t="shared" ref="AA3622" si="34959">(N3622*V3622+O3622*U3622+P3622*V3625+Q3622*U3625)</f>
        <v>-0.19564394471436114</v>
      </c>
      <c r="AB3622" s="8"/>
      <c r="AC3622" s="29">
        <v>1</v>
      </c>
      <c r="AD3622" s="33">
        <v>0</v>
      </c>
      <c r="AE3622" s="31">
        <v>0</v>
      </c>
      <c r="AF3622" s="32">
        <v>0</v>
      </c>
      <c r="AH3622" s="29">
        <f t="shared" ref="AH3622" si="34960">X3622*AC3622+Z3622*AC3625-Y3622*AD3622-AA3622*AD3625</f>
        <v>0.97263819251608585</v>
      </c>
      <c r="AI3622" s="33">
        <f t="shared" ref="AI3622" si="34961">(X3622*AD3622+Y3622*AC3622+Z3622*AD3625+AA3622*AC3625)</f>
        <v>0</v>
      </c>
      <c r="AJ3622" s="31">
        <f t="shared" ref="AJ3622" si="34962">X3622*AE3622+Z3622*AE3625-Y3622*AF3622-AA3622*AF3625</f>
        <v>0</v>
      </c>
      <c r="AK3622" s="32">
        <f t="shared" ref="AK3622" si="34963">(X3622*AF3622+Y3622*AE3622+Z3622*AF3625+AA3622*AE3625)</f>
        <v>-0.19564394471436114</v>
      </c>
      <c r="AL3622" s="8"/>
      <c r="AM3622" s="29">
        <v>1</v>
      </c>
      <c r="AN3622" s="30">
        <v>0</v>
      </c>
      <c r="AO3622" s="31">
        <v>0</v>
      </c>
      <c r="AP3622" s="32">
        <f t="shared" ref="AP3622:AP3653" si="34964">-1/($AN$8*$B3622)</f>
        <v>-0.11744726166328599</v>
      </c>
      <c r="AR3622" s="29">
        <f t="shared" ref="AR3622" si="34965">AH3622*AM3622+AJ3622*AM3625-AI3622*AN3622-AK3622*AN3625</f>
        <v>0.97263819251608585</v>
      </c>
      <c r="AS3622" s="33">
        <f t="shared" ref="AS3622" si="34966">(AH3622*AN3622+AI3622*AM3622+AJ3622*AN3625+AK3622*AM3625)</f>
        <v>0</v>
      </c>
      <c r="AT3622" s="31">
        <f t="shared" ref="AT3622" si="34967">AH3622*AO3622+AJ3622*AO3625-AI3622*AP3622-AK3622*AP3625</f>
        <v>0</v>
      </c>
      <c r="AU3622" s="32">
        <f t="shared" ref="AU3622" si="34968">(AH3622*AP3622+AI3622*AO3622+AJ3622*AP3625+AK3622*AO3625)</f>
        <v>-0.30987763701450344</v>
      </c>
      <c r="AV3622" s="8"/>
      <c r="AW3622" s="29">
        <v>1</v>
      </c>
      <c r="AX3622" s="33">
        <v>0</v>
      </c>
      <c r="AY3622" s="31">
        <v>0</v>
      </c>
      <c r="AZ3622" s="32">
        <v>0</v>
      </c>
      <c r="BB3622" s="29">
        <f t="shared" ref="BB3622" si="34969">AR3622*AW3622+AT3622*AW3625-AS3622*AX3622-AU3622*AX3625</f>
        <v>0.94525901174249893</v>
      </c>
      <c r="BC3622" s="33">
        <f t="shared" ref="BC3622" si="34970">(AR3622*AX3622+AS3622*AW3622+AT3622*AX3625+AU3622*AW3625)</f>
        <v>0</v>
      </c>
      <c r="BD3622" s="31">
        <f t="shared" ref="BD3622" si="34971">AR3622*AY3622+AT3622*AY3625-AS3622*AZ3622-AU3622*AZ3625</f>
        <v>0</v>
      </c>
      <c r="BE3622" s="32">
        <f t="shared" ref="BE3622" si="34972">(AR3622*AZ3622+AS3622*AY3622+AT3622*AZ3625+AU3622*AY3625)</f>
        <v>-0.30987763701450344</v>
      </c>
      <c r="BF3622" s="8"/>
      <c r="BG3622" s="29">
        <v>1</v>
      </c>
      <c r="BH3622" s="30">
        <v>0</v>
      </c>
      <c r="BI3622" s="31">
        <v>0</v>
      </c>
      <c r="BJ3622" s="32">
        <f t="shared" ref="BJ3622:BJ3653" si="34973">-1/($BH$8*$B3622)</f>
        <v>-4.129716024340771E-2</v>
      </c>
      <c r="BL3622" s="29">
        <f t="shared" ref="BL3622" si="34974">BB3622*BG3622+BD3622*BG3625-BC3622*BH3622-BE3622*BH3625</f>
        <v>0.94525901174249893</v>
      </c>
      <c r="BM3622" s="33">
        <f t="shared" ref="BM3622" si="34975">(BB3622*BH3622+BC3622*BG3622+BD3622*BH3625+BE3622*BG3625)</f>
        <v>0</v>
      </c>
      <c r="BN3622" s="31">
        <f t="shared" ref="BN3622" si="34976">BB3622*BI3622+BD3622*BI3625-BC3622*BJ3622-BE3622*BJ3625</f>
        <v>0</v>
      </c>
      <c r="BO3622" s="32">
        <f t="shared" ref="BO3622" si="34977">(BB3622*BJ3622+BC3622*BI3622+BD3622*BJ3625+BE3622*BI3625)</f>
        <v>-0.34891414989395864</v>
      </c>
      <c r="BP3622" s="8"/>
      <c r="BQ3622" s="34">
        <v>1</v>
      </c>
      <c r="BR3622" s="35">
        <v>0</v>
      </c>
      <c r="BS3622" s="11">
        <v>0</v>
      </c>
      <c r="BT3622" s="36">
        <v>0</v>
      </c>
      <c r="BV3622" s="29">
        <f t="shared" ref="BV3622" si="34978">BL3622*BQ3622+BN3622*BQ3625-BM3622*BR3622-BO3622*BR3625</f>
        <v>0.94525901174249893</v>
      </c>
      <c r="BW3622" s="33">
        <f t="shared" ref="BW3622" si="34979">(BL3622*BR3622+BM3622*BQ3622+BN3622*BR3625+BO3622*BQ3625)</f>
        <v>-0.34891414989395864</v>
      </c>
      <c r="BX3622" s="31">
        <f t="shared" ref="BX3622" si="34980">BL3622*BS3622+BN3622*BS3625-BM3622*BT3622-BO3622*BT3625</f>
        <v>0</v>
      </c>
      <c r="BY3622" s="32">
        <f t="shared" ref="BY3622" si="34981">(BL3622*BT3622+BM3622*BS3622+BN3622*BT3625+BO3622*BS3625)</f>
        <v>-0.34891414989395864</v>
      </c>
      <c r="CA3622" s="37">
        <f t="shared" ref="CA3622" si="34982">20*LOG(((1+$BR$8)/$BR$8)/((BV3622+BV3625)^2+(BW3622+BW3625)^2)^0.5)</f>
        <v>-2.0751625779828228E-3</v>
      </c>
      <c r="CC3622" s="134">
        <f t="shared" ref="CC3622" si="34983">((BV3622^2+BW3622^2)^0.5)/((BV3625^2+BW3625^2)^0.5)</f>
        <v>1.014389672218982</v>
      </c>
      <c r="CM3622" s="129">
        <v>9.84</v>
      </c>
    </row>
    <row r="3623" spans="2:91" ht="18.600000000000001" thickBot="1">
      <c r="D3623" s="39"/>
      <c r="G3623" s="40"/>
      <c r="I3623" s="39"/>
      <c r="L3623" s="40"/>
      <c r="N3623" s="39"/>
      <c r="Q3623" s="40"/>
      <c r="S3623" s="39"/>
      <c r="V3623" s="40"/>
      <c r="X3623" s="39"/>
      <c r="AA3623" s="40"/>
      <c r="AC3623" s="39"/>
      <c r="AF3623" s="40"/>
      <c r="AH3623" s="39"/>
      <c r="AK3623" s="40"/>
      <c r="AM3623" s="39"/>
      <c r="AP3623" s="40"/>
      <c r="AR3623" s="39"/>
      <c r="AU3623" s="40"/>
      <c r="AW3623" s="39"/>
      <c r="AZ3623" s="40"/>
      <c r="BB3623" s="39"/>
      <c r="BE3623" s="40"/>
      <c r="BG3623" s="39"/>
      <c r="BJ3623" s="40"/>
      <c r="BL3623" s="39"/>
      <c r="BO3623" s="40"/>
      <c r="BQ3623" s="34"/>
      <c r="BR3623" s="11"/>
      <c r="BS3623" s="11"/>
      <c r="BT3623" s="41"/>
      <c r="BV3623" s="39"/>
      <c r="BY3623" s="40"/>
      <c r="CC3623" s="135"/>
    </row>
    <row r="3624" spans="2:91" ht="18.600000000000001" thickBot="1">
      <c r="D3624" s="258" t="s">
        <v>129</v>
      </c>
      <c r="E3624" s="259"/>
      <c r="F3624" s="260" t="s">
        <v>130</v>
      </c>
      <c r="G3624" s="261"/>
      <c r="H3624" s="229"/>
      <c r="I3624" s="258" t="s">
        <v>131</v>
      </c>
      <c r="J3624" s="259"/>
      <c r="K3624" s="260" t="s">
        <v>132</v>
      </c>
      <c r="L3624" s="261"/>
      <c r="N3624" s="253" t="s">
        <v>133</v>
      </c>
      <c r="O3624" s="254"/>
      <c r="P3624" s="255" t="s">
        <v>134</v>
      </c>
      <c r="Q3624" s="256"/>
      <c r="S3624" s="258" t="s">
        <v>135</v>
      </c>
      <c r="T3624" s="259"/>
      <c r="U3624" s="260" t="s">
        <v>136</v>
      </c>
      <c r="V3624" s="261"/>
      <c r="W3624" s="8"/>
      <c r="X3624" s="253" t="s">
        <v>137</v>
      </c>
      <c r="Y3624" s="254"/>
      <c r="Z3624" s="255" t="s">
        <v>138</v>
      </c>
      <c r="AA3624" s="256"/>
      <c r="AB3624" s="8"/>
      <c r="AC3624" s="258" t="s">
        <v>139</v>
      </c>
      <c r="AD3624" s="259"/>
      <c r="AE3624" s="260" t="s">
        <v>140</v>
      </c>
      <c r="AF3624" s="261"/>
      <c r="AG3624" s="8"/>
      <c r="AH3624" s="253" t="s">
        <v>141</v>
      </c>
      <c r="AI3624" s="254"/>
      <c r="AJ3624" s="255" t="s">
        <v>142</v>
      </c>
      <c r="AK3624" s="256"/>
      <c r="AL3624" s="8"/>
      <c r="AM3624" s="258" t="s">
        <v>143</v>
      </c>
      <c r="AN3624" s="259"/>
      <c r="AO3624" s="260" t="s">
        <v>144</v>
      </c>
      <c r="AP3624" s="261"/>
      <c r="AR3624" s="253" t="s">
        <v>145</v>
      </c>
      <c r="AS3624" s="254"/>
      <c r="AT3624" s="255" t="s">
        <v>146</v>
      </c>
      <c r="AU3624" s="256"/>
      <c r="AV3624" s="4"/>
      <c r="AW3624" s="258" t="s">
        <v>147</v>
      </c>
      <c r="AX3624" s="259"/>
      <c r="AY3624" s="260" t="s">
        <v>148</v>
      </c>
      <c r="AZ3624" s="261"/>
      <c r="BA3624" s="8"/>
      <c r="BB3624" s="253" t="s">
        <v>149</v>
      </c>
      <c r="BC3624" s="254"/>
      <c r="BD3624" s="255" t="s">
        <v>150</v>
      </c>
      <c r="BE3624" s="256"/>
      <c r="BF3624" s="4"/>
      <c r="BG3624" s="258" t="s">
        <v>151</v>
      </c>
      <c r="BH3624" s="259"/>
      <c r="BI3624" s="260" t="s">
        <v>152</v>
      </c>
      <c r="BJ3624" s="261"/>
      <c r="BK3624" s="4"/>
      <c r="BL3624" s="253" t="s">
        <v>153</v>
      </c>
      <c r="BM3624" s="254"/>
      <c r="BN3624" s="255" t="s">
        <v>154</v>
      </c>
      <c r="BO3624" s="256"/>
      <c r="BP3624" s="4"/>
      <c r="BQ3624" s="258" t="s">
        <v>155</v>
      </c>
      <c r="BR3624" s="259"/>
      <c r="BS3624" s="260" t="s">
        <v>156</v>
      </c>
      <c r="BT3624" s="261"/>
      <c r="BU3624" s="8"/>
      <c r="BV3624" s="253" t="s">
        <v>157</v>
      </c>
      <c r="BW3624" s="254"/>
      <c r="BX3624" s="255" t="s">
        <v>158</v>
      </c>
      <c r="BY3624" s="256"/>
      <c r="CA3624" s="46" t="s">
        <v>16</v>
      </c>
      <c r="CC3624" s="136" t="s">
        <v>71</v>
      </c>
    </row>
    <row r="3625" spans="2:91" ht="19.2" thickTop="1" thickBot="1">
      <c r="D3625" s="29">
        <v>0</v>
      </c>
      <c r="E3625" s="33">
        <v>0</v>
      </c>
      <c r="F3625" s="31">
        <v>1</v>
      </c>
      <c r="G3625" s="32">
        <v>0</v>
      </c>
      <c r="I3625" s="29">
        <v>0</v>
      </c>
      <c r="J3625" s="33">
        <f t="shared" ref="J3625" si="34984">IF(0=(1-$J$8*$K$8*$B3622^2),10^14,$B3622*$J$8/(1-$J$8*$K$8*$B3622^2))</f>
        <v>-0.12499192759583758</v>
      </c>
      <c r="K3625" s="31">
        <v>1</v>
      </c>
      <c r="L3625" s="32">
        <v>0</v>
      </c>
      <c r="N3625" s="29">
        <f t="shared" ref="N3625" si="34985">D3625*I3622+F3625*I3625-E3625*J3622-G3625*J3625</f>
        <v>0</v>
      </c>
      <c r="O3625" s="33">
        <f t="shared" ref="O3625" si="34986">(D3625*J3622+E3625*I3622+F3625*J3625+G3625*I3625)</f>
        <v>-0.12499192759583758</v>
      </c>
      <c r="P3625" s="31">
        <f t="shared" ref="P3625" si="34987">D3625*K3622+F3625*K3625-E3625*L3622-G3625*L3625</f>
        <v>1</v>
      </c>
      <c r="Q3625" s="32">
        <f t="shared" ref="Q3625" si="34988">(D3625*L3622+E3625*K3622+F3625*L3625+G3625*K3625)</f>
        <v>0</v>
      </c>
      <c r="S3625" s="29">
        <v>0</v>
      </c>
      <c r="T3625" s="33">
        <v>0</v>
      </c>
      <c r="U3625" s="31">
        <v>1</v>
      </c>
      <c r="V3625" s="32">
        <v>0</v>
      </c>
      <c r="X3625" s="29">
        <f t="shared" ref="X3625" si="34989">N3625*S3622+P3625*S3625-O3625*T3622-Q3625*T3625</f>
        <v>0</v>
      </c>
      <c r="Y3625" s="33">
        <f t="shared" ref="Y3625" si="34990">(N3625*T3622+O3625*S3622+P3625*T3625+Q3625*S3625)</f>
        <v>-0.12499192759583758</v>
      </c>
      <c r="Z3625" s="31">
        <f t="shared" ref="Z3625" si="34991">N3625*U3622+P3625*U3625-O3625*V3622-Q3625*V3625</f>
        <v>0.98376664171182537</v>
      </c>
      <c r="AA3625" s="32">
        <f t="shared" ref="AA3625" si="34992">(N3625*V3622+O3625*U3622+P3625*V3625+Q3625*U3625)</f>
        <v>0</v>
      </c>
      <c r="AB3625" s="8"/>
      <c r="AC3625" s="29">
        <v>0</v>
      </c>
      <c r="AD3625" s="33">
        <f t="shared" ref="AD3625" si="34993">IF(0=(1-$AD$8*$AE$8*$B3622^2),10^14,$B3622*$AD$8/(1-$AD$8*$AE$8*$B3622^2))</f>
        <v>-9.7143833211414635E-2</v>
      </c>
      <c r="AE3625" s="31">
        <v>1</v>
      </c>
      <c r="AF3625" s="32">
        <v>0</v>
      </c>
      <c r="AH3625" s="29">
        <f t="shared" ref="AH3625" si="34994">X3625*AC3622+Z3625*AC3625-Y3625*AD3622-AA3625*AD3625</f>
        <v>0</v>
      </c>
      <c r="AI3625" s="33">
        <f t="shared" ref="AI3625" si="34995">(X3625*AD3622+Y3625*AC3622+Z3625*AD3625+AA3625*AC3625)</f>
        <v>-0.22055879015724464</v>
      </c>
      <c r="AJ3625" s="31">
        <f t="shared" ref="AJ3625" si="34996">X3625*AE3622+Z3625*AE3625-Y3625*AF3622-AA3625*AF3625</f>
        <v>0.98376664171182537</v>
      </c>
      <c r="AK3625" s="32">
        <f t="shared" ref="AK3625" si="34997">(X3625*AF3622+Y3625*AE3622+Z3625*AF3625+AA3625*AE3625)</f>
        <v>0</v>
      </c>
      <c r="AL3625" s="8"/>
      <c r="AM3625" s="29">
        <v>0</v>
      </c>
      <c r="AN3625" s="33">
        <v>0</v>
      </c>
      <c r="AO3625" s="31">
        <v>1</v>
      </c>
      <c r="AP3625" s="32">
        <v>0</v>
      </c>
      <c r="AR3625" s="29">
        <f t="shared" ref="AR3625" si="34998">AH3625*AM3622+AJ3625*AM3625-AI3625*AN3622-AK3625*AN3625</f>
        <v>0</v>
      </c>
      <c r="AS3625" s="33">
        <f t="shared" ref="AS3625" si="34999">(AH3625*AN3622+AI3625*AM3622+AJ3625*AN3625+AK3625*AM3625)</f>
        <v>-0.22055879015724464</v>
      </c>
      <c r="AT3625" s="31">
        <f t="shared" ref="AT3625" si="35000">AH3625*AO3622+AJ3625*AO3625-AI3625*AP3622-AK3625*AP3625</f>
        <v>0.95786261577208964</v>
      </c>
      <c r="AU3625" s="32">
        <f t="shared" ref="AU3625" si="35001">(AH3625*AP3622+AI3625*AO3622+AJ3625*AP3625+AK3625*AO3625)</f>
        <v>0</v>
      </c>
      <c r="AV3625" s="8"/>
      <c r="AW3625" s="29">
        <v>0</v>
      </c>
      <c r="AX3625" s="33">
        <f t="shared" ref="AX3625" si="35002">IF(0=(1-$AX$8*$AY$8*$B3622^2),10^14,$B3622*$AX$8/(1-$AX$8*$AY$8*$B3622^2))</f>
        <v>-8.8354813330093318E-2</v>
      </c>
      <c r="AY3625" s="31">
        <v>1</v>
      </c>
      <c r="AZ3625" s="32">
        <v>0</v>
      </c>
      <c r="BB3625" s="29">
        <f t="shared" ref="BB3625" si="35003">AR3625*AW3622+AT3625*AW3625-AS3625*AX3622-AU3625*AX3625</f>
        <v>0</v>
      </c>
      <c r="BC3625" s="33">
        <f t="shared" ref="BC3625" si="35004">(AR3625*AX3622+AS3625*AW3622+AT3625*AX3625+AU3625*AW3625)</f>
        <v>-0.3051905627696625</v>
      </c>
      <c r="BD3625" s="31">
        <f t="shared" ref="BD3625" si="35005">AR3625*AY3622+AT3625*AY3625-AS3625*AZ3622-AU3625*AZ3625</f>
        <v>0.95786261577208964</v>
      </c>
      <c r="BE3625" s="32">
        <f t="shared" ref="BE3625" si="35006">(AR3625*AZ3622+AS3625*AY3622+AT3625*AZ3625+AU3625*AY3625)</f>
        <v>0</v>
      </c>
      <c r="BF3625" s="8"/>
      <c r="BG3625" s="29">
        <v>0</v>
      </c>
      <c r="BH3625" s="33">
        <v>0</v>
      </c>
      <c r="BI3625" s="31">
        <v>1</v>
      </c>
      <c r="BJ3625" s="32">
        <v>0</v>
      </c>
      <c r="BL3625" s="29">
        <f t="shared" ref="BL3625" si="35007">BB3625*BG3622+BD3625*BG3625-BC3625*BH3622-BE3625*BH3625</f>
        <v>0</v>
      </c>
      <c r="BM3625" s="33">
        <f t="shared" ref="BM3625" si="35008">(BB3625*BH3622+BC3625*BG3622+BD3625*BH3625+BE3625*BG3625)</f>
        <v>-0.3051905627696625</v>
      </c>
      <c r="BN3625" s="31">
        <f t="shared" ref="BN3625" si="35009">BB3625*BI3622+BD3625*BI3625-BC3625*BJ3622-BE3625*BJ3625</f>
        <v>0.94525911219661507</v>
      </c>
      <c r="BO3625" s="32">
        <f t="shared" ref="BO3625" si="35010">(BB3625*BJ3622+BC3625*BI3622+BD3625*BJ3625+BE3625*BI3625)</f>
        <v>0</v>
      </c>
      <c r="BP3625" s="8"/>
      <c r="BQ3625" s="19">
        <f t="shared" ref="BQ3625:BQ3656" si="35011">1/$BR$8</f>
        <v>1</v>
      </c>
      <c r="BR3625" s="47">
        <v>0</v>
      </c>
      <c r="BS3625" s="48">
        <v>1</v>
      </c>
      <c r="BT3625" s="49">
        <v>0</v>
      </c>
      <c r="BV3625" s="29">
        <f t="shared" ref="BV3625" si="35012">BL3625*BQ3622+BN3625*BQ3625-BM3625*BR3622-BO3625*BR3625</f>
        <v>0.94525911219661507</v>
      </c>
      <c r="BW3625" s="33">
        <f t="shared" ref="BW3625" si="35013">(BL3625*BR3622+BM3625*BQ3622+BN3625*BR3625+BO3625*BQ3625)</f>
        <v>-0.3051905627696625</v>
      </c>
      <c r="BX3625" s="31">
        <f t="shared" ref="BX3625" si="35014">BL3625*BS3622+BN3625*BS3625-BM3625*BT3622-BO3625*BT3625</f>
        <v>0.94525911219661507</v>
      </c>
      <c r="BY3625" s="32">
        <f t="shared" ref="BY3625" si="35015">(BL3625*BT3622+BM3625*BS3622+BN3625*BT3625+BO3625*BS3625)</f>
        <v>0</v>
      </c>
      <c r="CA3625" s="50">
        <f t="shared" ref="CA3625" si="35016">(180/PI())*ATAN(-1*(BW3622+BW3625)/(BV3622+BV3625))</f>
        <v>19.085226036573218</v>
      </c>
      <c r="CC3625" s="137">
        <f t="shared" ref="CC3625" si="35017">20*LOG(((1-(10^(CA3622/20)^2)*(1-((1-CC3622)/(1+CC3622))^2))^0.5))</f>
        <v>-32.76779137455005</v>
      </c>
    </row>
    <row r="3626" spans="2:91">
      <c r="CC3626" s="42"/>
    </row>
    <row r="3627" spans="2:91" ht="18.600000000000001" thickBot="1">
      <c r="E3627" s="22" t="s">
        <v>4</v>
      </c>
      <c r="J3627" s="22" t="s">
        <v>5</v>
      </c>
      <c r="O3627" s="22" t="s">
        <v>6</v>
      </c>
      <c r="T3627" s="22" t="s">
        <v>7</v>
      </c>
      <c r="Y3627" s="22" t="s">
        <v>8</v>
      </c>
      <c r="AD3627" s="22" t="s">
        <v>65</v>
      </c>
      <c r="AI3627" s="22" t="s">
        <v>9</v>
      </c>
      <c r="AN3627" s="22" t="s">
        <v>66</v>
      </c>
      <c r="AS3627" s="22" t="s">
        <v>51</v>
      </c>
      <c r="AX3627" s="22" t="s">
        <v>67</v>
      </c>
      <c r="BC3627" s="22" t="s">
        <v>52</v>
      </c>
      <c r="BH3627" s="22" t="s">
        <v>68</v>
      </c>
      <c r="BM3627" s="22" t="s">
        <v>63</v>
      </c>
      <c r="BQ3627" s="23" t="s">
        <v>69</v>
      </c>
      <c r="BR3627" s="23"/>
      <c r="BS3627" s="24"/>
      <c r="BT3627" s="24"/>
      <c r="BU3627" s="24"/>
      <c r="BW3627" s="22" t="s">
        <v>64</v>
      </c>
    </row>
    <row r="3628" spans="2:91" ht="18.600000000000001" thickBot="1">
      <c r="D3628" s="249" t="s">
        <v>103</v>
      </c>
      <c r="E3628" s="250"/>
      <c r="F3628" s="251" t="s">
        <v>104</v>
      </c>
      <c r="G3628" s="252"/>
      <c r="H3628" s="229"/>
      <c r="I3628" s="253" t="s">
        <v>11</v>
      </c>
      <c r="J3628" s="254"/>
      <c r="K3628" s="255" t="s">
        <v>12</v>
      </c>
      <c r="L3628" s="256"/>
      <c r="M3628" s="24"/>
      <c r="N3628" s="253" t="s">
        <v>105</v>
      </c>
      <c r="O3628" s="254"/>
      <c r="P3628" s="255" t="s">
        <v>106</v>
      </c>
      <c r="Q3628" s="256"/>
      <c r="R3628" s="24"/>
      <c r="S3628" s="249" t="s">
        <v>107</v>
      </c>
      <c r="T3628" s="250"/>
      <c r="U3628" s="251" t="s">
        <v>108</v>
      </c>
      <c r="V3628" s="252"/>
      <c r="W3628" s="8"/>
      <c r="X3628" s="253" t="s">
        <v>109</v>
      </c>
      <c r="Y3628" s="254"/>
      <c r="Z3628" s="255" t="s">
        <v>110</v>
      </c>
      <c r="AA3628" s="256"/>
      <c r="AB3628" s="8"/>
      <c r="AC3628" s="253" t="s">
        <v>111</v>
      </c>
      <c r="AD3628" s="254"/>
      <c r="AE3628" s="255" t="s">
        <v>14</v>
      </c>
      <c r="AF3628" s="256"/>
      <c r="AG3628" s="8"/>
      <c r="AH3628" s="253" t="s">
        <v>112</v>
      </c>
      <c r="AI3628" s="254"/>
      <c r="AJ3628" s="255" t="s">
        <v>113</v>
      </c>
      <c r="AK3628" s="256"/>
      <c r="AL3628" s="8"/>
      <c r="AM3628" s="249" t="s">
        <v>114</v>
      </c>
      <c r="AN3628" s="250"/>
      <c r="AO3628" s="251" t="s">
        <v>115</v>
      </c>
      <c r="AP3628" s="252"/>
      <c r="AQ3628" s="24"/>
      <c r="AR3628" s="253" t="s">
        <v>116</v>
      </c>
      <c r="AS3628" s="254"/>
      <c r="AT3628" s="255" t="s">
        <v>13</v>
      </c>
      <c r="AU3628" s="256"/>
      <c r="AV3628" s="4"/>
      <c r="AW3628" s="253" t="s">
        <v>117</v>
      </c>
      <c r="AX3628" s="254"/>
      <c r="AY3628" s="255" t="s">
        <v>118</v>
      </c>
      <c r="AZ3628" s="256"/>
      <c r="BA3628" s="8"/>
      <c r="BB3628" s="253" t="s">
        <v>119</v>
      </c>
      <c r="BC3628" s="254"/>
      <c r="BD3628" s="255" t="s">
        <v>120</v>
      </c>
      <c r="BE3628" s="256"/>
      <c r="BF3628" s="4"/>
      <c r="BG3628" s="249" t="s">
        <v>121</v>
      </c>
      <c r="BH3628" s="250"/>
      <c r="BI3628" s="251" t="s">
        <v>122</v>
      </c>
      <c r="BJ3628" s="252"/>
      <c r="BK3628" s="4"/>
      <c r="BL3628" s="253" t="s">
        <v>123</v>
      </c>
      <c r="BM3628" s="254"/>
      <c r="BN3628" s="255" t="s">
        <v>124</v>
      </c>
      <c r="BO3628" s="256"/>
      <c r="BP3628" s="4"/>
      <c r="BQ3628" s="253" t="s">
        <v>125</v>
      </c>
      <c r="BR3628" s="254"/>
      <c r="BS3628" s="255" t="s">
        <v>126</v>
      </c>
      <c r="BT3628" s="256"/>
      <c r="BU3628" s="8"/>
      <c r="BV3628" s="253" t="s">
        <v>127</v>
      </c>
      <c r="BW3628" s="254"/>
      <c r="BX3628" s="255" t="s">
        <v>128</v>
      </c>
      <c r="BY3628" s="256"/>
      <c r="CA3628" s="27" t="s">
        <v>15</v>
      </c>
      <c r="CC3628" s="133" t="s">
        <v>70</v>
      </c>
    </row>
    <row r="3629" spans="2:91" ht="19.2" thickTop="1" thickBot="1">
      <c r="B3629" s="129">
        <v>9.8800000000000008</v>
      </c>
      <c r="D3629" s="29">
        <v>1</v>
      </c>
      <c r="E3629" s="30">
        <v>0</v>
      </c>
      <c r="F3629" s="31">
        <v>0</v>
      </c>
      <c r="G3629" s="32">
        <f t="shared" ref="G3629:G3660" si="35018">-1/($E$8*$B3629)</f>
        <v>-6.6718623481781369E-2</v>
      </c>
      <c r="I3629" s="29">
        <v>1</v>
      </c>
      <c r="J3629" s="33">
        <v>0</v>
      </c>
      <c r="K3629" s="31">
        <v>0</v>
      </c>
      <c r="L3629" s="32">
        <v>0</v>
      </c>
      <c r="N3629" s="29">
        <f t="shared" ref="N3629" si="35019">D3629*I3629+F3629*I3632-E3629*J3629-G3629*J3632</f>
        <v>0.99167764515058476</v>
      </c>
      <c r="O3629" s="33">
        <f t="shared" ref="O3629" si="35020">(D3629*J3629+E3629*I3629+F3629*J3632+G3629*I3632)</f>
        <v>0</v>
      </c>
      <c r="P3629" s="31">
        <f t="shared" ref="P3629" si="35021">D3629*K3629+F3629*K3632-E3629*L3629-G3629*L3632</f>
        <v>0</v>
      </c>
      <c r="Q3629" s="32">
        <f t="shared" ref="Q3629" si="35022">(D3629*L3629+E3629*K3629+F3629*L3632+G3629*K3632)</f>
        <v>-6.6718623481781369E-2</v>
      </c>
      <c r="S3629" s="29">
        <v>1</v>
      </c>
      <c r="T3629" s="30">
        <v>0</v>
      </c>
      <c r="U3629" s="31">
        <v>0</v>
      </c>
      <c r="V3629" s="32">
        <f t="shared" ref="V3629:V3660" si="35023">-1/($T$8*$B3629)</f>
        <v>-0.12961234817813763</v>
      </c>
      <c r="X3629" s="29">
        <f t="shared" ref="X3629" si="35024">N3629*S3629+P3629*S3632-O3629*T3629-Q3629*T3632</f>
        <v>0.99167764515058476</v>
      </c>
      <c r="Y3629" s="33">
        <f t="shared" ref="Y3629" si="35025">(N3629*T3629+O3629*S3629+P3629*T3632+Q3629*S3632)</f>
        <v>0</v>
      </c>
      <c r="Z3629" s="31">
        <f t="shared" ref="Z3629" si="35026">N3629*U3629+P3629*U3632-O3629*V3629-Q3629*V3632</f>
        <v>0</v>
      </c>
      <c r="AA3629" s="32">
        <f t="shared" ref="AA3629" si="35027">(N3629*V3629+O3629*U3629+P3629*V3632+Q3629*U3632)</f>
        <v>-0.19525229170551459</v>
      </c>
      <c r="AB3629" s="8"/>
      <c r="AC3629" s="29">
        <v>1</v>
      </c>
      <c r="AD3629" s="33">
        <v>0</v>
      </c>
      <c r="AE3629" s="31">
        <v>0</v>
      </c>
      <c r="AF3629" s="32">
        <v>0</v>
      </c>
      <c r="AH3629" s="29">
        <f t="shared" ref="AH3629" si="35028">X3629*AC3629+Z3629*AC3632-Y3629*AD3629-AA3629*AD3632</f>
        <v>0.97274893502952631</v>
      </c>
      <c r="AI3629" s="33">
        <f t="shared" ref="AI3629" si="35029">(X3629*AD3629+Y3629*AC3629+Z3629*AD3632+AA3629*AC3632)</f>
        <v>0</v>
      </c>
      <c r="AJ3629" s="31">
        <f t="shared" ref="AJ3629" si="35030">X3629*AE3629+Z3629*AE3632-Y3629*AF3629-AA3629*AF3632</f>
        <v>0</v>
      </c>
      <c r="AK3629" s="32">
        <f t="shared" ref="AK3629" si="35031">(X3629*AF3629+Y3629*AE3629+Z3629*AF3632+AA3629*AE3632)</f>
        <v>-0.19525229170551459</v>
      </c>
      <c r="AL3629" s="8"/>
      <c r="AM3629" s="29">
        <v>1</v>
      </c>
      <c r="AN3629" s="30">
        <v>0</v>
      </c>
      <c r="AO3629" s="31">
        <v>0</v>
      </c>
      <c r="AP3629" s="32">
        <f t="shared" ref="AP3629:AP3660" si="35032">-1/($AN$8*$B3629)</f>
        <v>-0.11720951417004048</v>
      </c>
      <c r="AR3629" s="29">
        <f t="shared" ref="AR3629" si="35033">AH3629*AM3629+AJ3629*AM3632-AI3629*AN3629-AK3629*AN3632</f>
        <v>0.97274893502952631</v>
      </c>
      <c r="AS3629" s="33">
        <f t="shared" ref="AS3629" si="35034">(AH3629*AN3629+AI3629*AM3629+AJ3629*AN3632+AK3629*AM3632)</f>
        <v>0</v>
      </c>
      <c r="AT3629" s="31">
        <f t="shared" ref="AT3629" si="35035">AH3629*AO3629+AJ3629*AO3632-AI3629*AP3629-AK3629*AP3632</f>
        <v>0</v>
      </c>
      <c r="AU3629" s="32">
        <f t="shared" ref="AU3629" si="35036">(AH3629*AP3629+AI3629*AO3629+AJ3629*AP3632+AK3629*AO3632)</f>
        <v>-0.30926772178974965</v>
      </c>
      <c r="AV3629" s="8"/>
      <c r="AW3629" s="29">
        <v>1</v>
      </c>
      <c r="AX3629" s="33">
        <v>0</v>
      </c>
      <c r="AY3629" s="31">
        <v>0</v>
      </c>
      <c r="AZ3629" s="32">
        <v>0</v>
      </c>
      <c r="BB3629" s="29">
        <f t="shared" ref="BB3629" si="35037">AR3629*AW3629+AT3629*AW3632-AS3629*AX3629-AU3629*AX3632</f>
        <v>0.94547943288601799</v>
      </c>
      <c r="BC3629" s="33">
        <f t="shared" ref="BC3629" si="35038">(AR3629*AX3629+AS3629*AW3629+AT3629*AX3632+AU3629*AW3632)</f>
        <v>0</v>
      </c>
      <c r="BD3629" s="31">
        <f t="shared" ref="BD3629" si="35039">AR3629*AY3629+AT3629*AY3632-AS3629*AZ3629-AU3629*AZ3632</f>
        <v>0</v>
      </c>
      <c r="BE3629" s="32">
        <f t="shared" ref="BE3629" si="35040">(AR3629*AZ3629+AS3629*AY3629+AT3629*AZ3632+AU3629*AY3632)</f>
        <v>-0.30926772178974965</v>
      </c>
      <c r="BF3629" s="8"/>
      <c r="BG3629" s="29">
        <v>1</v>
      </c>
      <c r="BH3629" s="30">
        <v>0</v>
      </c>
      <c r="BI3629" s="31">
        <v>0</v>
      </c>
      <c r="BJ3629" s="32">
        <f t="shared" ref="BJ3629:BJ3660" si="35041">-1/($BH$8*$B3629)</f>
        <v>-4.1213562753036434E-2</v>
      </c>
      <c r="BL3629" s="29">
        <f t="shared" ref="BL3629" si="35042">BB3629*BG3629+BD3629*BG3632-BC3629*BH3629-BE3629*BH3632</f>
        <v>0.94547943288601799</v>
      </c>
      <c r="BM3629" s="33">
        <f t="shared" ref="BM3629" si="35043">(BB3629*BH3629+BC3629*BG3629+BD3629*BH3632+BE3629*BG3632)</f>
        <v>0</v>
      </c>
      <c r="BN3629" s="31">
        <f t="shared" ref="BN3629" si="35044">BB3629*BI3629+BD3629*BI3632-BC3629*BJ3629-BE3629*BJ3632</f>
        <v>0</v>
      </c>
      <c r="BO3629" s="32">
        <f t="shared" ref="BO3629" si="35045">(BB3629*BJ3629+BC3629*BI3629+BD3629*BJ3632+BE3629*BI3632)</f>
        <v>-0.34823429772870285</v>
      </c>
      <c r="BP3629" s="8"/>
      <c r="BQ3629" s="34">
        <v>1</v>
      </c>
      <c r="BR3629" s="35">
        <v>0</v>
      </c>
      <c r="BS3629" s="11">
        <v>0</v>
      </c>
      <c r="BT3629" s="36">
        <v>0</v>
      </c>
      <c r="BV3629" s="29">
        <f t="shared" ref="BV3629" si="35046">BL3629*BQ3629+BN3629*BQ3632-BM3629*BR3629-BO3629*BR3632</f>
        <v>0.94547943288601799</v>
      </c>
      <c r="BW3629" s="33">
        <f t="shared" ref="BW3629" si="35047">(BL3629*BR3629+BM3629*BQ3629+BN3629*BR3632+BO3629*BQ3632)</f>
        <v>-0.34823429772870285</v>
      </c>
      <c r="BX3629" s="31">
        <f t="shared" ref="BX3629" si="35048">BL3629*BS3629+BN3629*BS3632-BM3629*BT3629-BO3629*BT3632</f>
        <v>0</v>
      </c>
      <c r="BY3629" s="32">
        <f t="shared" ref="BY3629" si="35049">(BL3629*BT3629+BM3629*BS3629+BN3629*BT3632+BO3629*BS3632)</f>
        <v>-0.34823429772870285</v>
      </c>
      <c r="CA3629" s="37">
        <f t="shared" ref="CA3629" si="35050">20*LOG(((1+$BR$8)/$BR$8)/((BV3629+BV3632)^2+(BW3629+BW3632)^2)^0.5)</f>
        <v>-2.0676822559668488E-3</v>
      </c>
      <c r="CC3629" s="134">
        <f t="shared" ref="CC3629" si="35051">((BV3629^2+BW3629^2)^0.5)/((BV3632^2+BW3632^2)^0.5)</f>
        <v>1.0143352382156463</v>
      </c>
      <c r="CM3629" s="129">
        <v>9.86</v>
      </c>
    </row>
    <row r="3630" spans="2:91" ht="18.600000000000001" thickBot="1">
      <c r="D3630" s="39"/>
      <c r="G3630" s="40"/>
      <c r="I3630" s="39"/>
      <c r="L3630" s="40"/>
      <c r="N3630" s="39"/>
      <c r="Q3630" s="40"/>
      <c r="S3630" s="39"/>
      <c r="V3630" s="40"/>
      <c r="X3630" s="39"/>
      <c r="AA3630" s="40"/>
      <c r="AC3630" s="39"/>
      <c r="AF3630" s="40"/>
      <c r="AH3630" s="39"/>
      <c r="AK3630" s="40"/>
      <c r="AM3630" s="39"/>
      <c r="AP3630" s="40"/>
      <c r="AR3630" s="39"/>
      <c r="AU3630" s="40"/>
      <c r="AW3630" s="39"/>
      <c r="AZ3630" s="40"/>
      <c r="BB3630" s="39"/>
      <c r="BE3630" s="40"/>
      <c r="BG3630" s="39"/>
      <c r="BJ3630" s="40"/>
      <c r="BL3630" s="39"/>
      <c r="BO3630" s="40"/>
      <c r="BQ3630" s="34"/>
      <c r="BR3630" s="11"/>
      <c r="BS3630" s="11"/>
      <c r="BT3630" s="41"/>
      <c r="BV3630" s="39"/>
      <c r="BY3630" s="40"/>
      <c r="CC3630" s="135"/>
    </row>
    <row r="3631" spans="2:91" ht="18.600000000000001" thickBot="1">
      <c r="D3631" s="258" t="s">
        <v>129</v>
      </c>
      <c r="E3631" s="259"/>
      <c r="F3631" s="260" t="s">
        <v>130</v>
      </c>
      <c r="G3631" s="261"/>
      <c r="H3631" s="229"/>
      <c r="I3631" s="258" t="s">
        <v>131</v>
      </c>
      <c r="J3631" s="259"/>
      <c r="K3631" s="260" t="s">
        <v>132</v>
      </c>
      <c r="L3631" s="261"/>
      <c r="N3631" s="253" t="s">
        <v>133</v>
      </c>
      <c r="O3631" s="254"/>
      <c r="P3631" s="255" t="s">
        <v>134</v>
      </c>
      <c r="Q3631" s="256"/>
      <c r="S3631" s="258" t="s">
        <v>135</v>
      </c>
      <c r="T3631" s="259"/>
      <c r="U3631" s="260" t="s">
        <v>136</v>
      </c>
      <c r="V3631" s="261"/>
      <c r="W3631" s="8"/>
      <c r="X3631" s="253" t="s">
        <v>137</v>
      </c>
      <c r="Y3631" s="254"/>
      <c r="Z3631" s="255" t="s">
        <v>138</v>
      </c>
      <c r="AA3631" s="256"/>
      <c r="AB3631" s="8"/>
      <c r="AC3631" s="258" t="s">
        <v>139</v>
      </c>
      <c r="AD3631" s="259"/>
      <c r="AE3631" s="260" t="s">
        <v>140</v>
      </c>
      <c r="AF3631" s="261"/>
      <c r="AG3631" s="8"/>
      <c r="AH3631" s="253" t="s">
        <v>141</v>
      </c>
      <c r="AI3631" s="254"/>
      <c r="AJ3631" s="255" t="s">
        <v>142</v>
      </c>
      <c r="AK3631" s="256"/>
      <c r="AL3631" s="8"/>
      <c r="AM3631" s="258" t="s">
        <v>143</v>
      </c>
      <c r="AN3631" s="259"/>
      <c r="AO3631" s="260" t="s">
        <v>144</v>
      </c>
      <c r="AP3631" s="261"/>
      <c r="AR3631" s="253" t="s">
        <v>145</v>
      </c>
      <c r="AS3631" s="254"/>
      <c r="AT3631" s="255" t="s">
        <v>146</v>
      </c>
      <c r="AU3631" s="256"/>
      <c r="AV3631" s="4"/>
      <c r="AW3631" s="258" t="s">
        <v>147</v>
      </c>
      <c r="AX3631" s="259"/>
      <c r="AY3631" s="260" t="s">
        <v>148</v>
      </c>
      <c r="AZ3631" s="261"/>
      <c r="BA3631" s="8"/>
      <c r="BB3631" s="253" t="s">
        <v>149</v>
      </c>
      <c r="BC3631" s="254"/>
      <c r="BD3631" s="255" t="s">
        <v>150</v>
      </c>
      <c r="BE3631" s="256"/>
      <c r="BF3631" s="4"/>
      <c r="BG3631" s="258" t="s">
        <v>151</v>
      </c>
      <c r="BH3631" s="259"/>
      <c r="BI3631" s="260" t="s">
        <v>152</v>
      </c>
      <c r="BJ3631" s="261"/>
      <c r="BK3631" s="4"/>
      <c r="BL3631" s="253" t="s">
        <v>153</v>
      </c>
      <c r="BM3631" s="254"/>
      <c r="BN3631" s="255" t="s">
        <v>154</v>
      </c>
      <c r="BO3631" s="256"/>
      <c r="BP3631" s="4"/>
      <c r="BQ3631" s="258" t="s">
        <v>155</v>
      </c>
      <c r="BR3631" s="259"/>
      <c r="BS3631" s="260" t="s">
        <v>156</v>
      </c>
      <c r="BT3631" s="261"/>
      <c r="BU3631" s="8"/>
      <c r="BV3631" s="253" t="s">
        <v>157</v>
      </c>
      <c r="BW3631" s="254"/>
      <c r="BX3631" s="255" t="s">
        <v>158</v>
      </c>
      <c r="BY3631" s="256"/>
      <c r="CA3631" s="46" t="s">
        <v>16</v>
      </c>
      <c r="CC3631" s="136" t="s">
        <v>71</v>
      </c>
    </row>
    <row r="3632" spans="2:91" ht="19.2" thickTop="1" thickBot="1">
      <c r="D3632" s="29">
        <v>0</v>
      </c>
      <c r="E3632" s="33">
        <v>0</v>
      </c>
      <c r="F3632" s="31">
        <v>1</v>
      </c>
      <c r="G3632" s="32">
        <v>0</v>
      </c>
      <c r="I3632" s="29">
        <v>0</v>
      </c>
      <c r="J3632" s="33">
        <f t="shared" ref="J3632" si="35052">IF(0=(1-$J$8*$K$8*$B3629^2),10^14,$B3629*$J$8/(1-$J$8*$K$8*$B3629^2))</f>
        <v>-0.12473810781914355</v>
      </c>
      <c r="K3632" s="31">
        <v>1</v>
      </c>
      <c r="L3632" s="32">
        <v>0</v>
      </c>
      <c r="N3632" s="29">
        <f t="shared" ref="N3632" si="35053">D3632*I3629+F3632*I3632-E3632*J3629-G3632*J3632</f>
        <v>0</v>
      </c>
      <c r="O3632" s="33">
        <f t="shared" ref="O3632" si="35054">(D3632*J3629+E3632*I3629+F3632*J3632+G3632*I3632)</f>
        <v>-0.12473810781914355</v>
      </c>
      <c r="P3632" s="31">
        <f t="shared" ref="P3632" si="35055">D3632*K3629+F3632*K3632-E3632*L3629-G3632*L3632</f>
        <v>1</v>
      </c>
      <c r="Q3632" s="32">
        <f t="shared" ref="Q3632" si="35056">(D3632*L3629+E3632*K3629+F3632*L3632+G3632*K3632)</f>
        <v>0</v>
      </c>
      <c r="S3632" s="29">
        <v>0</v>
      </c>
      <c r="T3632" s="33">
        <v>0</v>
      </c>
      <c r="U3632" s="31">
        <v>1</v>
      </c>
      <c r="V3632" s="32">
        <v>0</v>
      </c>
      <c r="X3632" s="29">
        <f t="shared" ref="X3632" si="35057">N3632*S3629+P3632*S3632-O3632*T3629-Q3632*T3632</f>
        <v>0</v>
      </c>
      <c r="Y3632" s="33">
        <f t="shared" ref="Y3632" si="35058">(N3632*T3629+O3632*S3629+P3632*T3632+Q3632*S3632)</f>
        <v>-0.12473810781914355</v>
      </c>
      <c r="Z3632" s="31">
        <f t="shared" ref="Z3632" si="35059">N3632*U3629+P3632*U3632-O3632*V3629-Q3632*V3632</f>
        <v>0.98383240093826307</v>
      </c>
      <c r="AA3632" s="32">
        <f t="shared" ref="AA3632" si="35060">(N3632*V3629+O3632*U3629+P3632*V3632+Q3632*U3632)</f>
        <v>0</v>
      </c>
      <c r="AB3632" s="8"/>
      <c r="AC3632" s="29">
        <v>0</v>
      </c>
      <c r="AD3632" s="33">
        <f t="shared" ref="AD3632" si="35061">IF(0=(1-$AD$8*$AE$8*$B3629^2),10^14,$B3629*$AD$8/(1-$AD$8*$AE$8*$B3629^2))</f>
        <v>-9.6944880675753367E-2</v>
      </c>
      <c r="AE3632" s="31">
        <v>1</v>
      </c>
      <c r="AF3632" s="32">
        <v>0</v>
      </c>
      <c r="AH3632" s="29">
        <f t="shared" ref="AH3632" si="35062">X3632*AC3629+Z3632*AC3632-Y3632*AD3629-AA3632*AD3632</f>
        <v>0</v>
      </c>
      <c r="AI3632" s="33">
        <f t="shared" ref="AI3632" si="35063">(X3632*AD3629+Y3632*AC3629+Z3632*AD3632+AA3632*AC3632)</f>
        <v>-0.2201156225330434</v>
      </c>
      <c r="AJ3632" s="31">
        <f t="shared" ref="AJ3632" si="35064">X3632*AE3629+Z3632*AE3632-Y3632*AF3629-AA3632*AF3632</f>
        <v>0.98383240093826307</v>
      </c>
      <c r="AK3632" s="32">
        <f t="shared" ref="AK3632" si="35065">(X3632*AF3629+Y3632*AE3629+Z3632*AF3632+AA3632*AE3632)</f>
        <v>0</v>
      </c>
      <c r="AL3632" s="8"/>
      <c r="AM3632" s="29">
        <v>0</v>
      </c>
      <c r="AN3632" s="33">
        <v>0</v>
      </c>
      <c r="AO3632" s="31">
        <v>1</v>
      </c>
      <c r="AP3632" s="32">
        <v>0</v>
      </c>
      <c r="AR3632" s="29">
        <f t="shared" ref="AR3632" si="35066">AH3632*AM3629+AJ3632*AM3632-AI3632*AN3629-AK3632*AN3632</f>
        <v>0</v>
      </c>
      <c r="AS3632" s="33">
        <f t="shared" ref="AS3632" si="35067">(AH3632*AN3629+AI3632*AM3629+AJ3632*AN3632+AK3632*AM3632)</f>
        <v>-0.2201156225330434</v>
      </c>
      <c r="AT3632" s="31">
        <f t="shared" ref="AT3632" si="35068">AH3632*AO3629+AJ3632*AO3632-AI3632*AP3629-AK3632*AP3632</f>
        <v>0.95803275575992908</v>
      </c>
      <c r="AU3632" s="32">
        <f t="shared" ref="AU3632" si="35069">(AH3632*AP3629+AI3632*AO3629+AJ3632*AP3632+AK3632*AO3632)</f>
        <v>0</v>
      </c>
      <c r="AV3632" s="8"/>
      <c r="AW3632" s="29">
        <v>0</v>
      </c>
      <c r="AX3632" s="33">
        <f t="shared" ref="AX3632" si="35070">IF(0=(1-$AX$8*$AY$8*$B3629^2),10^14,$B3629*$AX$8/(1-$AX$8*$AY$8*$B3629^2))</f>
        <v>-8.8174420484938273E-2</v>
      </c>
      <c r="AY3632" s="31">
        <v>1</v>
      </c>
      <c r="AZ3632" s="32">
        <v>0</v>
      </c>
      <c r="BB3632" s="29">
        <f t="shared" ref="BB3632" si="35071">AR3632*AW3629+AT3632*AW3632-AS3632*AX3629-AU3632*AX3632</f>
        <v>0</v>
      </c>
      <c r="BC3632" s="33">
        <f t="shared" ref="BC3632" si="35072">(AR3632*AX3629+AS3632*AW3629+AT3632*AX3632+AU3632*AW3632)</f>
        <v>-0.30458960557776354</v>
      </c>
      <c r="BD3632" s="31">
        <f t="shared" ref="BD3632" si="35073">AR3632*AY3629+AT3632*AY3632-AS3632*AZ3629-AU3632*AZ3632</f>
        <v>0.95803275575992908</v>
      </c>
      <c r="BE3632" s="32">
        <f t="shared" ref="BE3632" si="35074">(AR3632*AZ3629+AS3632*AY3629+AT3632*AZ3632+AU3632*AY3632)</f>
        <v>0</v>
      </c>
      <c r="BF3632" s="8"/>
      <c r="BG3632" s="29">
        <v>0</v>
      </c>
      <c r="BH3632" s="33">
        <v>0</v>
      </c>
      <c r="BI3632" s="31">
        <v>1</v>
      </c>
      <c r="BJ3632" s="32">
        <v>0</v>
      </c>
      <c r="BL3632" s="29">
        <f t="shared" ref="BL3632" si="35075">BB3632*BG3629+BD3632*BG3632-BC3632*BH3629-BE3632*BH3632</f>
        <v>0</v>
      </c>
      <c r="BM3632" s="33">
        <f t="shared" ref="BM3632" si="35076">(BB3632*BH3629+BC3632*BG3629+BD3632*BH3632+BE3632*BG3632)</f>
        <v>-0.30458960557776354</v>
      </c>
      <c r="BN3632" s="31">
        <f t="shared" ref="BN3632" si="35077">BB3632*BI3629+BD3632*BI3632-BC3632*BJ3629-BE3632*BJ3632</f>
        <v>0.94547953293652731</v>
      </c>
      <c r="BO3632" s="32">
        <f t="shared" ref="BO3632" si="35078">(BB3632*BJ3629+BC3632*BI3629+BD3632*BJ3632+BE3632*BI3632)</f>
        <v>0</v>
      </c>
      <c r="BP3632" s="8"/>
      <c r="BQ3632" s="19">
        <f t="shared" ref="BQ3632:BQ3663" si="35079">1/$BR$8</f>
        <v>1</v>
      </c>
      <c r="BR3632" s="47">
        <v>0</v>
      </c>
      <c r="BS3632" s="48">
        <v>1</v>
      </c>
      <c r="BT3632" s="49">
        <v>0</v>
      </c>
      <c r="BV3632" s="29">
        <f t="shared" ref="BV3632" si="35080">BL3632*BQ3629+BN3632*BQ3632-BM3632*BR3629-BO3632*BR3632</f>
        <v>0.94547953293652731</v>
      </c>
      <c r="BW3632" s="33">
        <f t="shared" ref="BW3632" si="35081">(BL3632*BR3629+BM3632*BQ3629+BN3632*BR3632+BO3632*BQ3632)</f>
        <v>-0.30458960557776354</v>
      </c>
      <c r="BX3632" s="31">
        <f t="shared" ref="BX3632" si="35082">BL3632*BS3629+BN3632*BS3632-BM3632*BT3629-BO3632*BT3632</f>
        <v>0.94547953293652731</v>
      </c>
      <c r="BY3632" s="32">
        <f t="shared" ref="BY3632" si="35083">(BL3632*BT3629+BM3632*BS3629+BN3632*BT3632+BO3632*BS3632)</f>
        <v>0</v>
      </c>
      <c r="CA3632" s="50">
        <f t="shared" ref="CA3632" si="35084">(180/PI())*ATAN(-1*(BW3629+BW3632)/(BV3629+BV3632))</f>
        <v>19.046430231727026</v>
      </c>
      <c r="CC3632" s="137">
        <f t="shared" ref="CC3632" si="35085">20*LOG(((1-(10^(CA3629/20)^2)*(1-((1-CC3629)/(1+CC3629))^2))^0.5))</f>
        <v>-32.785107777608872</v>
      </c>
    </row>
    <row r="3633" spans="2:91">
      <c r="CC3633" s="42"/>
    </row>
    <row r="3634" spans="2:91" ht="18.600000000000001" thickBot="1">
      <c r="E3634" s="22" t="s">
        <v>4</v>
      </c>
      <c r="J3634" s="22" t="s">
        <v>5</v>
      </c>
      <c r="O3634" s="22" t="s">
        <v>6</v>
      </c>
      <c r="T3634" s="22" t="s">
        <v>7</v>
      </c>
      <c r="Y3634" s="22" t="s">
        <v>8</v>
      </c>
      <c r="AD3634" s="22" t="s">
        <v>65</v>
      </c>
      <c r="AI3634" s="22" t="s">
        <v>9</v>
      </c>
      <c r="AN3634" s="22" t="s">
        <v>66</v>
      </c>
      <c r="AS3634" s="22" t="s">
        <v>51</v>
      </c>
      <c r="AX3634" s="22" t="s">
        <v>67</v>
      </c>
      <c r="BC3634" s="22" t="s">
        <v>52</v>
      </c>
      <c r="BH3634" s="22" t="s">
        <v>68</v>
      </c>
      <c r="BM3634" s="22" t="s">
        <v>63</v>
      </c>
      <c r="BQ3634" s="23" t="s">
        <v>69</v>
      </c>
      <c r="BR3634" s="23"/>
      <c r="BS3634" s="24"/>
      <c r="BT3634" s="24"/>
      <c r="BU3634" s="24"/>
      <c r="BW3634" s="22" t="s">
        <v>64</v>
      </c>
    </row>
    <row r="3635" spans="2:91" ht="18.600000000000001" thickBot="1">
      <c r="D3635" s="249" t="s">
        <v>103</v>
      </c>
      <c r="E3635" s="250"/>
      <c r="F3635" s="251" t="s">
        <v>104</v>
      </c>
      <c r="G3635" s="252"/>
      <c r="H3635" s="229"/>
      <c r="I3635" s="253" t="s">
        <v>11</v>
      </c>
      <c r="J3635" s="254"/>
      <c r="K3635" s="255" t="s">
        <v>12</v>
      </c>
      <c r="L3635" s="256"/>
      <c r="M3635" s="24"/>
      <c r="N3635" s="253" t="s">
        <v>105</v>
      </c>
      <c r="O3635" s="254"/>
      <c r="P3635" s="255" t="s">
        <v>106</v>
      </c>
      <c r="Q3635" s="256"/>
      <c r="R3635" s="24"/>
      <c r="S3635" s="249" t="s">
        <v>107</v>
      </c>
      <c r="T3635" s="250"/>
      <c r="U3635" s="251" t="s">
        <v>108</v>
      </c>
      <c r="V3635" s="252"/>
      <c r="W3635" s="8"/>
      <c r="X3635" s="253" t="s">
        <v>109</v>
      </c>
      <c r="Y3635" s="254"/>
      <c r="Z3635" s="255" t="s">
        <v>110</v>
      </c>
      <c r="AA3635" s="256"/>
      <c r="AB3635" s="8"/>
      <c r="AC3635" s="253" t="s">
        <v>111</v>
      </c>
      <c r="AD3635" s="254"/>
      <c r="AE3635" s="255" t="s">
        <v>14</v>
      </c>
      <c r="AF3635" s="256"/>
      <c r="AG3635" s="8"/>
      <c r="AH3635" s="253" t="s">
        <v>112</v>
      </c>
      <c r="AI3635" s="254"/>
      <c r="AJ3635" s="255" t="s">
        <v>113</v>
      </c>
      <c r="AK3635" s="256"/>
      <c r="AL3635" s="8"/>
      <c r="AM3635" s="249" t="s">
        <v>114</v>
      </c>
      <c r="AN3635" s="250"/>
      <c r="AO3635" s="251" t="s">
        <v>115</v>
      </c>
      <c r="AP3635" s="252"/>
      <c r="AQ3635" s="24"/>
      <c r="AR3635" s="253" t="s">
        <v>116</v>
      </c>
      <c r="AS3635" s="254"/>
      <c r="AT3635" s="255" t="s">
        <v>13</v>
      </c>
      <c r="AU3635" s="256"/>
      <c r="AV3635" s="4"/>
      <c r="AW3635" s="253" t="s">
        <v>117</v>
      </c>
      <c r="AX3635" s="254"/>
      <c r="AY3635" s="255" t="s">
        <v>118</v>
      </c>
      <c r="AZ3635" s="256"/>
      <c r="BA3635" s="8"/>
      <c r="BB3635" s="253" t="s">
        <v>119</v>
      </c>
      <c r="BC3635" s="254"/>
      <c r="BD3635" s="255" t="s">
        <v>120</v>
      </c>
      <c r="BE3635" s="256"/>
      <c r="BF3635" s="4"/>
      <c r="BG3635" s="249" t="s">
        <v>121</v>
      </c>
      <c r="BH3635" s="250"/>
      <c r="BI3635" s="251" t="s">
        <v>122</v>
      </c>
      <c r="BJ3635" s="252"/>
      <c r="BK3635" s="4"/>
      <c r="BL3635" s="253" t="s">
        <v>123</v>
      </c>
      <c r="BM3635" s="254"/>
      <c r="BN3635" s="255" t="s">
        <v>124</v>
      </c>
      <c r="BO3635" s="256"/>
      <c r="BP3635" s="4"/>
      <c r="BQ3635" s="253" t="s">
        <v>125</v>
      </c>
      <c r="BR3635" s="254"/>
      <c r="BS3635" s="255" t="s">
        <v>126</v>
      </c>
      <c r="BT3635" s="256"/>
      <c r="BU3635" s="8"/>
      <c r="BV3635" s="253" t="s">
        <v>127</v>
      </c>
      <c r="BW3635" s="254"/>
      <c r="BX3635" s="255" t="s">
        <v>128</v>
      </c>
      <c r="BY3635" s="256"/>
      <c r="CA3635" s="27" t="s">
        <v>15</v>
      </c>
      <c r="CC3635" s="133" t="s">
        <v>70</v>
      </c>
    </row>
    <row r="3636" spans="2:91" ht="19.2" thickTop="1" thickBot="1">
      <c r="B3636" s="129">
        <v>9.9</v>
      </c>
      <c r="D3636" s="29">
        <v>1</v>
      </c>
      <c r="E3636" s="30">
        <v>0</v>
      </c>
      <c r="F3636" s="31">
        <v>0</v>
      </c>
      <c r="G3636" s="32">
        <f t="shared" ref="G3636:G3667" si="35086">-1/($E$8*$B3636)</f>
        <v>-6.6583838383838384E-2</v>
      </c>
      <c r="I3636" s="29">
        <v>1</v>
      </c>
      <c r="J3636" s="33">
        <v>0</v>
      </c>
      <c r="K3636" s="31">
        <v>0</v>
      </c>
      <c r="L3636" s="32">
        <v>0</v>
      </c>
      <c r="N3636" s="29">
        <f t="shared" ref="N3636" si="35087">D3636*I3636+F3636*I3639-E3636*J3636-G3636*J3639</f>
        <v>0.99171128967723465</v>
      </c>
      <c r="O3636" s="33">
        <f t="shared" ref="O3636" si="35088">(D3636*J3636+E3636*I3636+F3636*J3639+G3636*I3639)</f>
        <v>0</v>
      </c>
      <c r="P3636" s="31">
        <f t="shared" ref="P3636" si="35089">D3636*K3636+F3636*K3639-E3636*L3636-G3636*L3639</f>
        <v>0</v>
      </c>
      <c r="Q3636" s="32">
        <f t="shared" ref="Q3636" si="35090">(D3636*L3636+E3636*K3636+F3636*L3639+G3636*K3639)</f>
        <v>-6.6583838383838384E-2</v>
      </c>
      <c r="S3636" s="29">
        <v>1</v>
      </c>
      <c r="T3636" s="30">
        <v>0</v>
      </c>
      <c r="U3636" s="31">
        <v>0</v>
      </c>
      <c r="V3636" s="32">
        <f t="shared" ref="V3636:V3667" si="35091">-1/($T$8*$B3636)</f>
        <v>-0.12935050505050505</v>
      </c>
      <c r="X3636" s="29">
        <f t="shared" ref="X3636" si="35092">N3636*S3636+P3636*S3639-O3636*T3636-Q3636*T3639</f>
        <v>0.99171128967723465</v>
      </c>
      <c r="Y3636" s="33">
        <f t="shared" ref="Y3636" si="35093">(N3636*T3636+O3636*S3636+P3636*T3639+Q3636*S3639)</f>
        <v>0</v>
      </c>
      <c r="Z3636" s="31">
        <f t="shared" ref="Z3636" si="35094">N3636*U3636+P3636*U3639-O3636*V3636-Q3636*V3639</f>
        <v>0</v>
      </c>
      <c r="AA3636" s="32">
        <f t="shared" ref="AA3636" si="35095">(N3636*V3636+O3636*U3636+P3636*V3639+Q3636*U3639)</f>
        <v>-0.1948621945678764</v>
      </c>
      <c r="AB3636" s="8"/>
      <c r="AC3636" s="29">
        <v>1</v>
      </c>
      <c r="AD3636" s="33">
        <v>0</v>
      </c>
      <c r="AE3636" s="31">
        <v>0</v>
      </c>
      <c r="AF3636" s="32">
        <v>0</v>
      </c>
      <c r="AH3636" s="29">
        <f t="shared" ref="AH3636" si="35096">X3636*AC3636+Z3636*AC3639-Y3636*AD3636-AA3636*AD3639</f>
        <v>0.97285900642947987</v>
      </c>
      <c r="AI3636" s="33">
        <f t="shared" ref="AI3636" si="35097">(X3636*AD3636+Y3636*AC3636+Z3636*AD3639+AA3636*AC3639)</f>
        <v>0</v>
      </c>
      <c r="AJ3636" s="31">
        <f t="shared" ref="AJ3636" si="35098">X3636*AE3636+Z3636*AE3639-Y3636*AF3636-AA3636*AF3639</f>
        <v>0</v>
      </c>
      <c r="AK3636" s="32">
        <f t="shared" ref="AK3636" si="35099">(X3636*AF3636+Y3636*AE3636+Z3636*AF3639+AA3636*AE3639)</f>
        <v>-0.1948621945678764</v>
      </c>
      <c r="AL3636" s="8"/>
      <c r="AM3636" s="29">
        <v>1</v>
      </c>
      <c r="AN3636" s="30">
        <v>0</v>
      </c>
      <c r="AO3636" s="31">
        <v>0</v>
      </c>
      <c r="AP3636" s="32">
        <f t="shared" ref="AP3636:AP3667" si="35100">-1/($AN$8*$B3636)</f>
        <v>-0.11697272727272726</v>
      </c>
      <c r="AR3636" s="29">
        <f t="shared" ref="AR3636" si="35101">AH3636*AM3636+AJ3636*AM3639-AI3636*AN3636-AK3636*AN3639</f>
        <v>0.97285900642947987</v>
      </c>
      <c r="AS3636" s="33">
        <f t="shared" ref="AS3636" si="35102">(AH3636*AN3636+AI3636*AM3636+AJ3636*AN3639+AK3636*AM3639)</f>
        <v>0</v>
      </c>
      <c r="AT3636" s="31">
        <f t="shared" ref="AT3636" si="35103">AH3636*AO3636+AJ3636*AO3639-AI3636*AP3636-AK3636*AP3639</f>
        <v>0</v>
      </c>
      <c r="AU3636" s="32">
        <f t="shared" ref="AU3636" si="35104">(AH3636*AP3636+AI3636*AO3636+AJ3636*AP3639+AK3636*AO3639)</f>
        <v>-0.30866016580176836</v>
      </c>
      <c r="AV3636" s="8"/>
      <c r="AW3636" s="29">
        <v>1</v>
      </c>
      <c r="AX3636" s="33">
        <v>0</v>
      </c>
      <c r="AY3636" s="31">
        <v>0</v>
      </c>
      <c r="AZ3636" s="32">
        <v>0</v>
      </c>
      <c r="BB3636" s="29">
        <f t="shared" ref="BB3636" si="35105">AR3636*AW3636+AT3636*AW3639-AS3636*AX3636-AU3636*AX3639</f>
        <v>0.94569852741581117</v>
      </c>
      <c r="BC3636" s="33">
        <f t="shared" ref="BC3636" si="35106">(AR3636*AX3636+AS3636*AW3636+AT3636*AX3639+AU3636*AW3639)</f>
        <v>0</v>
      </c>
      <c r="BD3636" s="31">
        <f t="shared" ref="BD3636" si="35107">AR3636*AY3636+AT3636*AY3639-AS3636*AZ3636-AU3636*AZ3639</f>
        <v>0</v>
      </c>
      <c r="BE3636" s="32">
        <f t="shared" ref="BE3636" si="35108">(AR3636*AZ3636+AS3636*AY3636+AT3636*AZ3639+AU3636*AY3639)</f>
        <v>-0.30866016580176836</v>
      </c>
      <c r="BF3636" s="8"/>
      <c r="BG3636" s="29">
        <v>1</v>
      </c>
      <c r="BH3636" s="30">
        <v>0</v>
      </c>
      <c r="BI3636" s="31">
        <v>0</v>
      </c>
      <c r="BJ3636" s="32">
        <f t="shared" ref="BJ3636:BJ3667" si="35109">-1/($BH$8*$B3636)</f>
        <v>-4.1130303030303024E-2</v>
      </c>
      <c r="BL3636" s="29">
        <f t="shared" ref="BL3636" si="35110">BB3636*BG3636+BD3636*BG3639-BC3636*BH3636-BE3636*BH3639</f>
        <v>0.94569852741581117</v>
      </c>
      <c r="BM3636" s="33">
        <f t="shared" ref="BM3636" si="35111">(BB3636*BH3636+BC3636*BG3636+BD3636*BH3639+BE3636*BG3639)</f>
        <v>0</v>
      </c>
      <c r="BN3636" s="31">
        <f t="shared" ref="BN3636" si="35112">BB3636*BI3636+BD3636*BI3639-BC3636*BJ3636-BE3636*BJ3639</f>
        <v>0</v>
      </c>
      <c r="BO3636" s="32">
        <f t="shared" ref="BO3636" si="35113">(BB3636*BJ3636+BC3636*BI3636+BD3636*BJ3639+BE3636*BI3639)</f>
        <v>-0.34755703280969202</v>
      </c>
      <c r="BP3636" s="8"/>
      <c r="BQ3636" s="34">
        <v>1</v>
      </c>
      <c r="BR3636" s="35">
        <v>0</v>
      </c>
      <c r="BS3636" s="11">
        <v>0</v>
      </c>
      <c r="BT3636" s="36">
        <v>0</v>
      </c>
      <c r="BV3636" s="29">
        <f t="shared" ref="BV3636" si="35114">BL3636*BQ3636+BN3636*BQ3639-BM3636*BR3636-BO3636*BR3639</f>
        <v>0.94569852741581117</v>
      </c>
      <c r="BW3636" s="33">
        <f t="shared" ref="BW3636" si="35115">(BL3636*BR3636+BM3636*BQ3636+BN3636*BR3639+BO3636*BQ3639)</f>
        <v>-0.34755703280969202</v>
      </c>
      <c r="BX3636" s="31">
        <f t="shared" ref="BX3636" si="35116">BL3636*BS3636+BN3636*BS3639-BM3636*BT3636-BO3636*BT3639</f>
        <v>0</v>
      </c>
      <c r="BY3636" s="32">
        <f t="shared" ref="BY3636" si="35117">(BL3636*BT3636+BM3636*BS3636+BN3636*BT3639+BO3636*BS3639)</f>
        <v>-0.34755703280969202</v>
      </c>
      <c r="CA3636" s="37">
        <f t="shared" ref="CA3636" si="35118">20*LOG(((1+$BR$8)/$BR$8)/((BV3636+BV3639)^2+(BW3636+BW3639)^2)^0.5)</f>
        <v>-2.0602401480102096E-3</v>
      </c>
      <c r="CC3636" s="134">
        <f t="shared" ref="CC3636" si="35119">((BV3636^2+BW3636^2)^0.5)/((BV3639^2+BW3639^2)^0.5)</f>
        <v>1.0142811037797641</v>
      </c>
      <c r="CM3636" s="129">
        <v>9.8800000000000008</v>
      </c>
    </row>
    <row r="3637" spans="2:91" ht="18.600000000000001" thickBot="1">
      <c r="D3637" s="39"/>
      <c r="G3637" s="40"/>
      <c r="I3637" s="39"/>
      <c r="L3637" s="40"/>
      <c r="N3637" s="39"/>
      <c r="Q3637" s="40"/>
      <c r="S3637" s="39"/>
      <c r="V3637" s="40"/>
      <c r="X3637" s="39"/>
      <c r="AA3637" s="40"/>
      <c r="AC3637" s="39"/>
      <c r="AF3637" s="40"/>
      <c r="AH3637" s="39"/>
      <c r="AK3637" s="40"/>
      <c r="AM3637" s="39"/>
      <c r="AP3637" s="40"/>
      <c r="AR3637" s="39"/>
      <c r="AU3637" s="40"/>
      <c r="AW3637" s="39"/>
      <c r="AZ3637" s="40"/>
      <c r="BB3637" s="39"/>
      <c r="BE3637" s="40"/>
      <c r="BG3637" s="39"/>
      <c r="BJ3637" s="40"/>
      <c r="BL3637" s="39"/>
      <c r="BO3637" s="40"/>
      <c r="BQ3637" s="34"/>
      <c r="BR3637" s="11"/>
      <c r="BS3637" s="11"/>
      <c r="BT3637" s="41"/>
      <c r="BV3637" s="39"/>
      <c r="BY3637" s="40"/>
      <c r="CC3637" s="135"/>
    </row>
    <row r="3638" spans="2:91" ht="18.600000000000001" thickBot="1">
      <c r="D3638" s="258" t="s">
        <v>129</v>
      </c>
      <c r="E3638" s="259"/>
      <c r="F3638" s="260" t="s">
        <v>130</v>
      </c>
      <c r="G3638" s="261"/>
      <c r="H3638" s="229"/>
      <c r="I3638" s="258" t="s">
        <v>131</v>
      </c>
      <c r="J3638" s="259"/>
      <c r="K3638" s="260" t="s">
        <v>132</v>
      </c>
      <c r="L3638" s="261"/>
      <c r="N3638" s="253" t="s">
        <v>133</v>
      </c>
      <c r="O3638" s="254"/>
      <c r="P3638" s="255" t="s">
        <v>134</v>
      </c>
      <c r="Q3638" s="256"/>
      <c r="S3638" s="258" t="s">
        <v>135</v>
      </c>
      <c r="T3638" s="259"/>
      <c r="U3638" s="260" t="s">
        <v>136</v>
      </c>
      <c r="V3638" s="261"/>
      <c r="W3638" s="8"/>
      <c r="X3638" s="253" t="s">
        <v>137</v>
      </c>
      <c r="Y3638" s="254"/>
      <c r="Z3638" s="255" t="s">
        <v>138</v>
      </c>
      <c r="AA3638" s="256"/>
      <c r="AB3638" s="8"/>
      <c r="AC3638" s="258" t="s">
        <v>139</v>
      </c>
      <c r="AD3638" s="259"/>
      <c r="AE3638" s="260" t="s">
        <v>140</v>
      </c>
      <c r="AF3638" s="261"/>
      <c r="AG3638" s="8"/>
      <c r="AH3638" s="253" t="s">
        <v>141</v>
      </c>
      <c r="AI3638" s="254"/>
      <c r="AJ3638" s="255" t="s">
        <v>142</v>
      </c>
      <c r="AK3638" s="256"/>
      <c r="AL3638" s="8"/>
      <c r="AM3638" s="258" t="s">
        <v>143</v>
      </c>
      <c r="AN3638" s="259"/>
      <c r="AO3638" s="260" t="s">
        <v>144</v>
      </c>
      <c r="AP3638" s="261"/>
      <c r="AR3638" s="253" t="s">
        <v>145</v>
      </c>
      <c r="AS3638" s="254"/>
      <c r="AT3638" s="255" t="s">
        <v>146</v>
      </c>
      <c r="AU3638" s="256"/>
      <c r="AV3638" s="4"/>
      <c r="AW3638" s="258" t="s">
        <v>147</v>
      </c>
      <c r="AX3638" s="259"/>
      <c r="AY3638" s="260" t="s">
        <v>148</v>
      </c>
      <c r="AZ3638" s="261"/>
      <c r="BA3638" s="8"/>
      <c r="BB3638" s="253" t="s">
        <v>149</v>
      </c>
      <c r="BC3638" s="254"/>
      <c r="BD3638" s="255" t="s">
        <v>150</v>
      </c>
      <c r="BE3638" s="256"/>
      <c r="BF3638" s="4"/>
      <c r="BG3638" s="258" t="s">
        <v>151</v>
      </c>
      <c r="BH3638" s="259"/>
      <c r="BI3638" s="260" t="s">
        <v>152</v>
      </c>
      <c r="BJ3638" s="261"/>
      <c r="BK3638" s="4"/>
      <c r="BL3638" s="253" t="s">
        <v>153</v>
      </c>
      <c r="BM3638" s="254"/>
      <c r="BN3638" s="255" t="s">
        <v>154</v>
      </c>
      <c r="BO3638" s="256"/>
      <c r="BP3638" s="4"/>
      <c r="BQ3638" s="258" t="s">
        <v>155</v>
      </c>
      <c r="BR3638" s="259"/>
      <c r="BS3638" s="260" t="s">
        <v>156</v>
      </c>
      <c r="BT3638" s="261"/>
      <c r="BU3638" s="8"/>
      <c r="BV3638" s="253" t="s">
        <v>157</v>
      </c>
      <c r="BW3638" s="254"/>
      <c r="BX3638" s="255" t="s">
        <v>158</v>
      </c>
      <c r="BY3638" s="256"/>
      <c r="CA3638" s="46" t="s">
        <v>16</v>
      </c>
      <c r="CC3638" s="136" t="s">
        <v>71</v>
      </c>
    </row>
    <row r="3639" spans="2:91" ht="19.2" thickTop="1" thickBot="1">
      <c r="D3639" s="29">
        <v>0</v>
      </c>
      <c r="E3639" s="33">
        <v>0</v>
      </c>
      <c r="F3639" s="31">
        <v>1</v>
      </c>
      <c r="G3639" s="32">
        <v>0</v>
      </c>
      <c r="I3639" s="29">
        <v>0</v>
      </c>
      <c r="J3639" s="33">
        <f t="shared" ref="J3639" si="35120">IF(0=(1-$J$8*$K$8*$B3636^2),10^14,$B3636*$J$8/(1-$J$8*$K$8*$B3636^2))</f>
        <v>-0.12448531841890985</v>
      </c>
      <c r="K3639" s="31">
        <v>1</v>
      </c>
      <c r="L3639" s="32">
        <v>0</v>
      </c>
      <c r="N3639" s="29">
        <f t="shared" ref="N3639" si="35121">D3639*I3636+F3639*I3639-E3639*J3636-G3639*J3639</f>
        <v>0</v>
      </c>
      <c r="O3639" s="33">
        <f t="shared" ref="O3639" si="35122">(D3639*J3636+E3639*I3636+F3639*J3639+G3639*I3639)</f>
        <v>-0.12448531841890985</v>
      </c>
      <c r="P3639" s="31">
        <f t="shared" ref="P3639" si="35123">D3639*K3636+F3639*K3639-E3639*L3636-G3639*L3639</f>
        <v>1</v>
      </c>
      <c r="Q3639" s="32">
        <f t="shared" ref="Q3639" si="35124">(D3639*L3636+E3639*K3636+F3639*L3639+G3639*K3639)</f>
        <v>0</v>
      </c>
      <c r="S3639" s="29">
        <v>0</v>
      </c>
      <c r="T3639" s="33">
        <v>0</v>
      </c>
      <c r="U3639" s="31">
        <v>1</v>
      </c>
      <c r="V3639" s="32">
        <v>0</v>
      </c>
      <c r="X3639" s="29">
        <f t="shared" ref="X3639" si="35125">N3639*S3636+P3639*S3639-O3639*T3636-Q3639*T3639</f>
        <v>0</v>
      </c>
      <c r="Y3639" s="33">
        <f t="shared" ref="Y3639" si="35126">(N3639*T3636+O3639*S3636+P3639*T3639+Q3639*S3639)</f>
        <v>-0.12448531841890985</v>
      </c>
      <c r="Z3639" s="31">
        <f t="shared" ref="Z3639" si="35127">N3639*U3636+P3639*U3639-O3639*V3636-Q3639*V3639</f>
        <v>0.98389776119114103</v>
      </c>
      <c r="AA3639" s="32">
        <f t="shared" ref="AA3639" si="35128">(N3639*V3636+O3639*U3636+P3639*V3639+Q3639*U3639)</f>
        <v>0</v>
      </c>
      <c r="AB3639" s="8"/>
      <c r="AC3639" s="29">
        <v>0</v>
      </c>
      <c r="AD3639" s="33">
        <f t="shared" ref="AD3639" si="35129">IF(0=(1-$AD$8*$AE$8*$B3636^2),10^14,$B3636*$AD$8/(1-$AD$8*$AE$8*$B3636^2))</f>
        <v>-9.6746746025114294E-2</v>
      </c>
      <c r="AE3639" s="31">
        <v>1</v>
      </c>
      <c r="AF3639" s="32">
        <v>0</v>
      </c>
      <c r="AH3639" s="29">
        <f t="shared" ref="AH3639" si="35130">X3639*AC3636+Z3639*AC3639-Y3639*AD3636-AA3639*AD3639</f>
        <v>0</v>
      </c>
      <c r="AI3639" s="33">
        <f t="shared" ref="AI3639" si="35131">(X3639*AD3636+Y3639*AC3636+Z3639*AD3639+AA3639*AC3639)</f>
        <v>-0.21967422523554772</v>
      </c>
      <c r="AJ3639" s="31">
        <f t="shared" ref="AJ3639" si="35132">X3639*AE3636+Z3639*AE3639-Y3639*AF3636-AA3639*AF3639</f>
        <v>0.98389776119114103</v>
      </c>
      <c r="AK3639" s="32">
        <f t="shared" ref="AK3639" si="35133">(X3639*AF3636+Y3639*AE3636+Z3639*AF3639+AA3639*AE3639)</f>
        <v>0</v>
      </c>
      <c r="AL3639" s="8"/>
      <c r="AM3639" s="29">
        <v>0</v>
      </c>
      <c r="AN3639" s="33">
        <v>0</v>
      </c>
      <c r="AO3639" s="31">
        <v>1</v>
      </c>
      <c r="AP3639" s="32">
        <v>0</v>
      </c>
      <c r="AR3639" s="29">
        <f t="shared" ref="AR3639" si="35134">AH3639*AM3636+AJ3639*AM3639-AI3639*AN3636-AK3639*AN3639</f>
        <v>0</v>
      </c>
      <c r="AS3639" s="33">
        <f t="shared" ref="AS3639" si="35135">(AH3639*AN3636+AI3639*AM3636+AJ3639*AN3639+AK3639*AM3639)</f>
        <v>-0.21967422523554772</v>
      </c>
      <c r="AT3639" s="31">
        <f t="shared" ref="AT3639" si="35136">AH3639*AO3636+AJ3639*AO3639-AI3639*AP3636-AK3639*AP3639</f>
        <v>0.95820186795381568</v>
      </c>
      <c r="AU3639" s="32">
        <f t="shared" ref="AU3639" si="35137">(AH3639*AP3636+AI3639*AO3636+AJ3639*AP3639+AK3639*AO3639)</f>
        <v>0</v>
      </c>
      <c r="AV3639" s="8"/>
      <c r="AW3639" s="29">
        <v>0</v>
      </c>
      <c r="AX3639" s="33">
        <f t="shared" ref="AX3639" si="35138">IF(0=(1-$AX$8*$AY$8*$B3636^2),10^14,$B3636*$AX$8/(1-$AX$8*$AY$8*$B3636^2))</f>
        <v>-8.7994765839373074E-2</v>
      </c>
      <c r="AY3639" s="31">
        <v>1</v>
      </c>
      <c r="AZ3639" s="32">
        <v>0</v>
      </c>
      <c r="BB3639" s="29">
        <f t="shared" ref="BB3639" si="35139">AR3639*AW3636+AT3639*AW3639-AS3639*AX3636-AU3639*AX3639</f>
        <v>0</v>
      </c>
      <c r="BC3639" s="33">
        <f t="shared" ref="BC3639" si="35140">(AR3639*AX3636+AS3639*AW3636+AT3639*AX3639+AU3639*AW3639)</f>
        <v>-0.30399097423299359</v>
      </c>
      <c r="BD3639" s="31">
        <f t="shared" ref="BD3639" si="35141">AR3639*AY3636+AT3639*AY3639-AS3639*AZ3636-AU3639*AZ3639</f>
        <v>0.95820186795381568</v>
      </c>
      <c r="BE3639" s="32">
        <f t="shared" ref="BE3639" si="35142">(AR3639*AZ3636+AS3639*AY3636+AT3639*AZ3639+AU3639*AY3639)</f>
        <v>0</v>
      </c>
      <c r="BF3639" s="8"/>
      <c r="BG3639" s="29">
        <v>0</v>
      </c>
      <c r="BH3639" s="33">
        <v>0</v>
      </c>
      <c r="BI3639" s="31">
        <v>1</v>
      </c>
      <c r="BJ3639" s="32">
        <v>0</v>
      </c>
      <c r="BL3639" s="29">
        <f t="shared" ref="BL3639" si="35143">BB3639*BG3636+BD3639*BG3639-BC3639*BH3636-BE3639*BH3639</f>
        <v>0</v>
      </c>
      <c r="BM3639" s="33">
        <f t="shared" ref="BM3639" si="35144">(BB3639*BH3636+BC3639*BG3636+BD3639*BH3639+BE3639*BG3639)</f>
        <v>-0.30399097423299359</v>
      </c>
      <c r="BN3639" s="31">
        <f t="shared" ref="BN3639" si="35145">BB3639*BI3636+BD3639*BI3639-BC3639*BJ3636-BE3639*BJ3639</f>
        <v>0.94569862706513563</v>
      </c>
      <c r="BO3639" s="32">
        <f t="shared" ref="BO3639" si="35146">(BB3639*BJ3636+BC3639*BI3636+BD3639*BJ3639+BE3639*BI3639)</f>
        <v>0</v>
      </c>
      <c r="BP3639" s="8"/>
      <c r="BQ3639" s="19">
        <f t="shared" ref="BQ3639:BQ3670" si="35147">1/$BR$8</f>
        <v>1</v>
      </c>
      <c r="BR3639" s="47">
        <v>0</v>
      </c>
      <c r="BS3639" s="48">
        <v>1</v>
      </c>
      <c r="BT3639" s="49">
        <v>0</v>
      </c>
      <c r="BV3639" s="29">
        <f t="shared" ref="BV3639" si="35148">BL3639*BQ3636+BN3639*BQ3639-BM3639*BR3636-BO3639*BR3639</f>
        <v>0.94569862706513563</v>
      </c>
      <c r="BW3639" s="33">
        <f t="shared" ref="BW3639" si="35149">(BL3639*BR3636+BM3639*BQ3636+BN3639*BR3639+BO3639*BQ3639)</f>
        <v>-0.30399097423299359</v>
      </c>
      <c r="BX3639" s="31">
        <f t="shared" ref="BX3639" si="35150">BL3639*BS3636+BN3639*BS3639-BM3639*BT3636-BO3639*BT3639</f>
        <v>0.94569862706513563</v>
      </c>
      <c r="BY3639" s="32">
        <f t="shared" ref="BY3639" si="35151">(BL3639*BT3636+BM3639*BS3636+BN3639*BT3639+BO3639*BS3639)</f>
        <v>0</v>
      </c>
      <c r="CA3639" s="50">
        <f t="shared" ref="CA3639" si="35152">(180/PI())*ATAN(-1*(BW3636+BW3639)/(BV3636+BV3639))</f>
        <v>19.007792171599608</v>
      </c>
      <c r="CC3639" s="137">
        <f t="shared" ref="CC3639" si="35153">20*LOG(((1-(10^(CA3636/20)^2)*(1-((1-CC3636)/(1+CC3636))^2))^0.5))</f>
        <v>-32.802391645202363</v>
      </c>
    </row>
    <row r="3640" spans="2:91">
      <c r="CC3640" s="42"/>
    </row>
    <row r="3641" spans="2:91" ht="18.600000000000001" thickBot="1">
      <c r="E3641" s="22" t="s">
        <v>4</v>
      </c>
      <c r="J3641" s="22" t="s">
        <v>5</v>
      </c>
      <c r="O3641" s="22" t="s">
        <v>6</v>
      </c>
      <c r="T3641" s="22" t="s">
        <v>7</v>
      </c>
      <c r="Y3641" s="22" t="s">
        <v>8</v>
      </c>
      <c r="AD3641" s="22" t="s">
        <v>65</v>
      </c>
      <c r="AI3641" s="22" t="s">
        <v>9</v>
      </c>
      <c r="AN3641" s="22" t="s">
        <v>66</v>
      </c>
      <c r="AS3641" s="22" t="s">
        <v>51</v>
      </c>
      <c r="AX3641" s="22" t="s">
        <v>67</v>
      </c>
      <c r="BC3641" s="22" t="s">
        <v>52</v>
      </c>
      <c r="BH3641" s="22" t="s">
        <v>68</v>
      </c>
      <c r="BM3641" s="22" t="s">
        <v>63</v>
      </c>
      <c r="BQ3641" s="23" t="s">
        <v>69</v>
      </c>
      <c r="BR3641" s="23"/>
      <c r="BS3641" s="24"/>
      <c r="BT3641" s="24"/>
      <c r="BU3641" s="24"/>
      <c r="BW3641" s="22" t="s">
        <v>64</v>
      </c>
    </row>
    <row r="3642" spans="2:91" ht="18.600000000000001" thickBot="1">
      <c r="D3642" s="249" t="s">
        <v>103</v>
      </c>
      <c r="E3642" s="250"/>
      <c r="F3642" s="251" t="s">
        <v>104</v>
      </c>
      <c r="G3642" s="252"/>
      <c r="H3642" s="229"/>
      <c r="I3642" s="253" t="s">
        <v>11</v>
      </c>
      <c r="J3642" s="254"/>
      <c r="K3642" s="255" t="s">
        <v>12</v>
      </c>
      <c r="L3642" s="256"/>
      <c r="M3642" s="24"/>
      <c r="N3642" s="253" t="s">
        <v>105</v>
      </c>
      <c r="O3642" s="254"/>
      <c r="P3642" s="255" t="s">
        <v>106</v>
      </c>
      <c r="Q3642" s="256"/>
      <c r="R3642" s="24"/>
      <c r="S3642" s="249" t="s">
        <v>107</v>
      </c>
      <c r="T3642" s="250"/>
      <c r="U3642" s="251" t="s">
        <v>108</v>
      </c>
      <c r="V3642" s="252"/>
      <c r="W3642" s="8"/>
      <c r="X3642" s="253" t="s">
        <v>109</v>
      </c>
      <c r="Y3642" s="254"/>
      <c r="Z3642" s="255" t="s">
        <v>110</v>
      </c>
      <c r="AA3642" s="256"/>
      <c r="AB3642" s="8"/>
      <c r="AC3642" s="253" t="s">
        <v>111</v>
      </c>
      <c r="AD3642" s="254"/>
      <c r="AE3642" s="255" t="s">
        <v>14</v>
      </c>
      <c r="AF3642" s="256"/>
      <c r="AG3642" s="8"/>
      <c r="AH3642" s="253" t="s">
        <v>112</v>
      </c>
      <c r="AI3642" s="254"/>
      <c r="AJ3642" s="255" t="s">
        <v>113</v>
      </c>
      <c r="AK3642" s="256"/>
      <c r="AL3642" s="8"/>
      <c r="AM3642" s="249" t="s">
        <v>114</v>
      </c>
      <c r="AN3642" s="250"/>
      <c r="AO3642" s="251" t="s">
        <v>115</v>
      </c>
      <c r="AP3642" s="252"/>
      <c r="AQ3642" s="24"/>
      <c r="AR3642" s="253" t="s">
        <v>116</v>
      </c>
      <c r="AS3642" s="254"/>
      <c r="AT3642" s="255" t="s">
        <v>13</v>
      </c>
      <c r="AU3642" s="256"/>
      <c r="AV3642" s="4"/>
      <c r="AW3642" s="253" t="s">
        <v>117</v>
      </c>
      <c r="AX3642" s="254"/>
      <c r="AY3642" s="255" t="s">
        <v>118</v>
      </c>
      <c r="AZ3642" s="256"/>
      <c r="BA3642" s="8"/>
      <c r="BB3642" s="253" t="s">
        <v>119</v>
      </c>
      <c r="BC3642" s="254"/>
      <c r="BD3642" s="255" t="s">
        <v>120</v>
      </c>
      <c r="BE3642" s="256"/>
      <c r="BF3642" s="4"/>
      <c r="BG3642" s="249" t="s">
        <v>121</v>
      </c>
      <c r="BH3642" s="250"/>
      <c r="BI3642" s="251" t="s">
        <v>122</v>
      </c>
      <c r="BJ3642" s="252"/>
      <c r="BK3642" s="4"/>
      <c r="BL3642" s="253" t="s">
        <v>123</v>
      </c>
      <c r="BM3642" s="254"/>
      <c r="BN3642" s="255" t="s">
        <v>124</v>
      </c>
      <c r="BO3642" s="256"/>
      <c r="BP3642" s="4"/>
      <c r="BQ3642" s="253" t="s">
        <v>125</v>
      </c>
      <c r="BR3642" s="254"/>
      <c r="BS3642" s="255" t="s">
        <v>126</v>
      </c>
      <c r="BT3642" s="256"/>
      <c r="BU3642" s="8"/>
      <c r="BV3642" s="253" t="s">
        <v>127</v>
      </c>
      <c r="BW3642" s="254"/>
      <c r="BX3642" s="255" t="s">
        <v>128</v>
      </c>
      <c r="BY3642" s="256"/>
      <c r="CA3642" s="27" t="s">
        <v>15</v>
      </c>
      <c r="CC3642" s="133" t="s">
        <v>70</v>
      </c>
    </row>
    <row r="3643" spans="2:91" ht="19.2" thickTop="1" thickBot="1">
      <c r="B3643" s="129">
        <v>9.92</v>
      </c>
      <c r="D3643" s="29">
        <v>1</v>
      </c>
      <c r="E3643" s="30">
        <v>0</v>
      </c>
      <c r="F3643" s="31">
        <v>0</v>
      </c>
      <c r="G3643" s="32">
        <f t="shared" ref="G3643:G3674" si="35154">-1/($E$8*$B3643)</f>
        <v>-6.6449596774193556E-2</v>
      </c>
      <c r="I3643" s="29">
        <v>1</v>
      </c>
      <c r="J3643" s="33">
        <v>0</v>
      </c>
      <c r="K3643" s="31">
        <v>0</v>
      </c>
      <c r="L3643" s="32">
        <v>0</v>
      </c>
      <c r="N3643" s="29">
        <f t="shared" ref="N3643" si="35155">D3643*I3643+F3643*I3646-E3643*J3643-G3643*J3646</f>
        <v>0.99174473048908562</v>
      </c>
      <c r="O3643" s="33">
        <f t="shared" ref="O3643" si="35156">(D3643*J3643+E3643*I3643+F3643*J3646+G3643*I3646)</f>
        <v>0</v>
      </c>
      <c r="P3643" s="31">
        <f t="shared" ref="P3643" si="35157">D3643*K3643+F3643*K3646-E3643*L3643-G3643*L3646</f>
        <v>0</v>
      </c>
      <c r="Q3643" s="32">
        <f t="shared" ref="Q3643" si="35158">(D3643*L3643+E3643*K3643+F3643*L3646+G3643*K3646)</f>
        <v>-6.6449596774193556E-2</v>
      </c>
      <c r="S3643" s="29">
        <v>1</v>
      </c>
      <c r="T3643" s="30">
        <v>0</v>
      </c>
      <c r="U3643" s="31">
        <v>0</v>
      </c>
      <c r="V3643" s="32">
        <f t="shared" ref="V3643:V3674" si="35159">-1/($T$8*$B3643)</f>
        <v>-0.12908971774193548</v>
      </c>
      <c r="X3643" s="29">
        <f t="shared" ref="X3643" si="35160">N3643*S3643+P3643*S3646-O3643*T3643-Q3643*T3646</f>
        <v>0.99174473048908562</v>
      </c>
      <c r="Y3643" s="33">
        <f t="shared" ref="Y3643" si="35161">(N3643*T3643+O3643*S3643+P3643*T3646+Q3643*S3646)</f>
        <v>0</v>
      </c>
      <c r="Z3643" s="31">
        <f t="shared" ref="Z3643" si="35162">N3643*U3643+P3643*U3646-O3643*V3643-Q3643*V3646</f>
        <v>0</v>
      </c>
      <c r="AA3643" s="32">
        <f t="shared" ref="AA3643" si="35163">(N3643*V3643+O3643*U3643+P3643*V3646+Q3643*U3646)</f>
        <v>-0.1944736441050815</v>
      </c>
      <c r="AB3643" s="8"/>
      <c r="AC3643" s="29">
        <v>1</v>
      </c>
      <c r="AD3643" s="33">
        <v>0</v>
      </c>
      <c r="AE3643" s="31">
        <v>0</v>
      </c>
      <c r="AF3643" s="32">
        <v>0</v>
      </c>
      <c r="AH3643" s="29">
        <f t="shared" ref="AH3643" si="35164">X3643*AC3643+Z3643*AC3646-Y3643*AD3643-AA3643*AD3646</f>
        <v>0.97296841212892415</v>
      </c>
      <c r="AI3643" s="33">
        <f t="shared" ref="AI3643" si="35165">(X3643*AD3643+Y3643*AC3643+Z3643*AD3646+AA3643*AC3646)</f>
        <v>0</v>
      </c>
      <c r="AJ3643" s="31">
        <f t="shared" ref="AJ3643" si="35166">X3643*AE3643+Z3643*AE3646-Y3643*AF3643-AA3643*AF3646</f>
        <v>0</v>
      </c>
      <c r="AK3643" s="32">
        <f t="shared" ref="AK3643" si="35167">(X3643*AF3643+Y3643*AE3643+Z3643*AF3646+AA3643*AE3646)</f>
        <v>-0.1944736441050815</v>
      </c>
      <c r="AL3643" s="8"/>
      <c r="AM3643" s="29">
        <v>1</v>
      </c>
      <c r="AN3643" s="30">
        <v>0</v>
      </c>
      <c r="AO3643" s="31">
        <v>0</v>
      </c>
      <c r="AP3643" s="32">
        <f t="shared" ref="AP3643:AP3674" si="35168">-1/($AN$8*$B3643)</f>
        <v>-0.11673689516129034</v>
      </c>
      <c r="AR3643" s="29">
        <f t="shared" ref="AR3643" si="35169">AH3643*AM3643+AJ3643*AM3646-AI3643*AN3643-AK3643*AN3646</f>
        <v>0.97296841212892415</v>
      </c>
      <c r="AS3643" s="33">
        <f t="shared" ref="AS3643" si="35170">(AH3643*AN3643+AI3643*AM3643+AJ3643*AN3646+AK3643*AM3646)</f>
        <v>0</v>
      </c>
      <c r="AT3643" s="31">
        <f t="shared" ref="AT3643" si="35171">AH3643*AO3643+AJ3643*AO3646-AI3643*AP3643-AK3643*AP3646</f>
        <v>0</v>
      </c>
      <c r="AU3643" s="32">
        <f t="shared" ref="AU3643" si="35172">(AH3643*AP3643+AI3643*AO3643+AJ3643*AP3646+AK3643*AO3646)</f>
        <v>-0.30805495562702284</v>
      </c>
      <c r="AV3643" s="8"/>
      <c r="AW3643" s="29">
        <v>1</v>
      </c>
      <c r="AX3643" s="33">
        <v>0</v>
      </c>
      <c r="AY3643" s="31">
        <v>0</v>
      </c>
      <c r="AZ3643" s="32">
        <v>0</v>
      </c>
      <c r="BB3643" s="29">
        <f t="shared" ref="BB3643" si="35173">AR3643*AW3643+AT3643*AW3646-AS3643*AX3643-AU3643*AX3646</f>
        <v>0.94591630593942821</v>
      </c>
      <c r="BC3643" s="33">
        <f t="shared" ref="BC3643" si="35174">(AR3643*AX3643+AS3643*AW3643+AT3643*AX3646+AU3643*AW3646)</f>
        <v>0</v>
      </c>
      <c r="BD3643" s="31">
        <f t="shared" ref="BD3643" si="35175">AR3643*AY3643+AT3643*AY3646-AS3643*AZ3643-AU3643*AZ3646</f>
        <v>0</v>
      </c>
      <c r="BE3643" s="32">
        <f t="shared" ref="BE3643" si="35176">(AR3643*AZ3643+AS3643*AY3643+AT3643*AZ3646+AU3643*AY3646)</f>
        <v>-0.30805495562702284</v>
      </c>
      <c r="BF3643" s="8"/>
      <c r="BG3643" s="29">
        <v>1</v>
      </c>
      <c r="BH3643" s="30">
        <v>0</v>
      </c>
      <c r="BI3643" s="31">
        <v>0</v>
      </c>
      <c r="BJ3643" s="32">
        <f t="shared" ref="BJ3643:BJ3674" si="35177">-1/($BH$8*$B3643)</f>
        <v>-4.1047379032258059E-2</v>
      </c>
      <c r="BL3643" s="29">
        <f t="shared" ref="BL3643" si="35178">BB3643*BG3643+BD3643*BG3646-BC3643*BH3643-BE3643*BH3646</f>
        <v>0.94591630593942821</v>
      </c>
      <c r="BM3643" s="33">
        <f t="shared" ref="BM3643" si="35179">(BB3643*BH3643+BC3643*BG3643+BD3643*BH3646+BE3643*BG3646)</f>
        <v>0</v>
      </c>
      <c r="BN3643" s="31">
        <f t="shared" ref="BN3643" si="35180">BB3643*BI3643+BD3643*BI3646-BC3643*BJ3643-BE3643*BJ3646</f>
        <v>0</v>
      </c>
      <c r="BO3643" s="32">
        <f t="shared" ref="BO3643" si="35181">(BB3643*BJ3643+BC3643*BI3643+BD3643*BJ3646+BE3643*BI3646)</f>
        <v>-0.34688234076971192</v>
      </c>
      <c r="BP3643" s="8"/>
      <c r="BQ3643" s="34">
        <v>1</v>
      </c>
      <c r="BR3643" s="35">
        <v>0</v>
      </c>
      <c r="BS3643" s="11">
        <v>0</v>
      </c>
      <c r="BT3643" s="36">
        <v>0</v>
      </c>
      <c r="BV3643" s="29">
        <f t="shared" ref="BV3643" si="35182">BL3643*BQ3643+BN3643*BQ3646-BM3643*BR3643-BO3643*BR3646</f>
        <v>0.94591630593942821</v>
      </c>
      <c r="BW3643" s="33">
        <f t="shared" ref="BW3643" si="35183">(BL3643*BR3643+BM3643*BQ3643+BN3643*BR3646+BO3643*BQ3646)</f>
        <v>-0.34688234076971192</v>
      </c>
      <c r="BX3643" s="31">
        <f t="shared" ref="BX3643" si="35184">BL3643*BS3643+BN3643*BS3646-BM3643*BT3643-BO3643*BT3646</f>
        <v>0</v>
      </c>
      <c r="BY3643" s="32">
        <f t="shared" ref="BY3643" si="35185">(BL3643*BT3643+BM3643*BS3643+BN3643*BT3646+BO3643*BS3646)</f>
        <v>-0.34688234076971192</v>
      </c>
      <c r="CA3643" s="37">
        <f t="shared" ref="CA3643" si="35186">20*LOG(((1+$BR$8)/$BR$8)/((BV3643+BV3646)^2+(BW3643+BW3646)^2)^0.5)</f>
        <v>-2.0528360140940681E-3</v>
      </c>
      <c r="CC3643" s="134">
        <f t="shared" ref="CC3643" si="35187">((BV3643^2+BW3643^2)^0.5)/((BV3646^2+BW3646^2)^0.5)</f>
        <v>1.0142272667954362</v>
      </c>
      <c r="CM3643" s="129">
        <v>9.9</v>
      </c>
    </row>
    <row r="3644" spans="2:91" ht="18.600000000000001" thickBot="1">
      <c r="D3644" s="39"/>
      <c r="G3644" s="40"/>
      <c r="I3644" s="39"/>
      <c r="L3644" s="40"/>
      <c r="N3644" s="39"/>
      <c r="Q3644" s="40"/>
      <c r="S3644" s="39"/>
      <c r="V3644" s="40"/>
      <c r="X3644" s="39"/>
      <c r="AA3644" s="40"/>
      <c r="AC3644" s="39"/>
      <c r="AF3644" s="40"/>
      <c r="AH3644" s="39"/>
      <c r="AK3644" s="40"/>
      <c r="AM3644" s="39"/>
      <c r="AP3644" s="40"/>
      <c r="AR3644" s="39"/>
      <c r="AU3644" s="40"/>
      <c r="AW3644" s="39"/>
      <c r="AZ3644" s="40"/>
      <c r="BB3644" s="39"/>
      <c r="BE3644" s="40"/>
      <c r="BG3644" s="39"/>
      <c r="BJ3644" s="40"/>
      <c r="BL3644" s="39"/>
      <c r="BO3644" s="40"/>
      <c r="BQ3644" s="34"/>
      <c r="BR3644" s="11"/>
      <c r="BS3644" s="11"/>
      <c r="BT3644" s="41"/>
      <c r="BV3644" s="39"/>
      <c r="BY3644" s="40"/>
      <c r="CC3644" s="135"/>
    </row>
    <row r="3645" spans="2:91" ht="18.600000000000001" thickBot="1">
      <c r="D3645" s="258" t="s">
        <v>129</v>
      </c>
      <c r="E3645" s="259"/>
      <c r="F3645" s="260" t="s">
        <v>130</v>
      </c>
      <c r="G3645" s="261"/>
      <c r="H3645" s="229"/>
      <c r="I3645" s="258" t="s">
        <v>131</v>
      </c>
      <c r="J3645" s="259"/>
      <c r="K3645" s="260" t="s">
        <v>132</v>
      </c>
      <c r="L3645" s="261"/>
      <c r="N3645" s="253" t="s">
        <v>133</v>
      </c>
      <c r="O3645" s="254"/>
      <c r="P3645" s="255" t="s">
        <v>134</v>
      </c>
      <c r="Q3645" s="256"/>
      <c r="S3645" s="258" t="s">
        <v>135</v>
      </c>
      <c r="T3645" s="259"/>
      <c r="U3645" s="260" t="s">
        <v>136</v>
      </c>
      <c r="V3645" s="261"/>
      <c r="W3645" s="8"/>
      <c r="X3645" s="253" t="s">
        <v>137</v>
      </c>
      <c r="Y3645" s="254"/>
      <c r="Z3645" s="255" t="s">
        <v>138</v>
      </c>
      <c r="AA3645" s="256"/>
      <c r="AB3645" s="8"/>
      <c r="AC3645" s="258" t="s">
        <v>139</v>
      </c>
      <c r="AD3645" s="259"/>
      <c r="AE3645" s="260" t="s">
        <v>140</v>
      </c>
      <c r="AF3645" s="261"/>
      <c r="AG3645" s="8"/>
      <c r="AH3645" s="253" t="s">
        <v>141</v>
      </c>
      <c r="AI3645" s="254"/>
      <c r="AJ3645" s="255" t="s">
        <v>142</v>
      </c>
      <c r="AK3645" s="256"/>
      <c r="AL3645" s="8"/>
      <c r="AM3645" s="258" t="s">
        <v>143</v>
      </c>
      <c r="AN3645" s="259"/>
      <c r="AO3645" s="260" t="s">
        <v>144</v>
      </c>
      <c r="AP3645" s="261"/>
      <c r="AR3645" s="253" t="s">
        <v>145</v>
      </c>
      <c r="AS3645" s="254"/>
      <c r="AT3645" s="255" t="s">
        <v>146</v>
      </c>
      <c r="AU3645" s="256"/>
      <c r="AV3645" s="4"/>
      <c r="AW3645" s="258" t="s">
        <v>147</v>
      </c>
      <c r="AX3645" s="259"/>
      <c r="AY3645" s="260" t="s">
        <v>148</v>
      </c>
      <c r="AZ3645" s="261"/>
      <c r="BA3645" s="8"/>
      <c r="BB3645" s="253" t="s">
        <v>149</v>
      </c>
      <c r="BC3645" s="254"/>
      <c r="BD3645" s="255" t="s">
        <v>150</v>
      </c>
      <c r="BE3645" s="256"/>
      <c r="BF3645" s="4"/>
      <c r="BG3645" s="258" t="s">
        <v>151</v>
      </c>
      <c r="BH3645" s="259"/>
      <c r="BI3645" s="260" t="s">
        <v>152</v>
      </c>
      <c r="BJ3645" s="261"/>
      <c r="BK3645" s="4"/>
      <c r="BL3645" s="253" t="s">
        <v>153</v>
      </c>
      <c r="BM3645" s="254"/>
      <c r="BN3645" s="255" t="s">
        <v>154</v>
      </c>
      <c r="BO3645" s="256"/>
      <c r="BP3645" s="4"/>
      <c r="BQ3645" s="258" t="s">
        <v>155</v>
      </c>
      <c r="BR3645" s="259"/>
      <c r="BS3645" s="260" t="s">
        <v>156</v>
      </c>
      <c r="BT3645" s="261"/>
      <c r="BU3645" s="8"/>
      <c r="BV3645" s="253" t="s">
        <v>157</v>
      </c>
      <c r="BW3645" s="254"/>
      <c r="BX3645" s="255" t="s">
        <v>158</v>
      </c>
      <c r="BY3645" s="256"/>
      <c r="CA3645" s="46" t="s">
        <v>16</v>
      </c>
      <c r="CC3645" s="136" t="s">
        <v>71</v>
      </c>
    </row>
    <row r="3646" spans="2:91" ht="19.2" thickTop="1" thickBot="1">
      <c r="D3646" s="29">
        <v>0</v>
      </c>
      <c r="E3646" s="33">
        <v>0</v>
      </c>
      <c r="F3646" s="31">
        <v>1</v>
      </c>
      <c r="G3646" s="32">
        <v>0</v>
      </c>
      <c r="I3646" s="29">
        <v>0</v>
      </c>
      <c r="J3646" s="33">
        <f t="shared" ref="J3646" si="35188">IF(0=(1-$J$8*$K$8*$B3643^2),10^14,$B3643*$J$8/(1-$J$8*$K$8*$B3643^2))</f>
        <v>-0.1242335531239885</v>
      </c>
      <c r="K3646" s="31">
        <v>1</v>
      </c>
      <c r="L3646" s="32">
        <v>0</v>
      </c>
      <c r="N3646" s="29">
        <f t="shared" ref="N3646" si="35189">D3646*I3643+F3646*I3646-E3646*J3643-G3646*J3646</f>
        <v>0</v>
      </c>
      <c r="O3646" s="33">
        <f t="shared" ref="O3646" si="35190">(D3646*J3643+E3646*I3643+F3646*J3646+G3646*I3646)</f>
        <v>-0.1242335531239885</v>
      </c>
      <c r="P3646" s="31">
        <f t="shared" ref="P3646" si="35191">D3646*K3643+F3646*K3646-E3646*L3643-G3646*L3646</f>
        <v>1</v>
      </c>
      <c r="Q3646" s="32">
        <f t="shared" ref="Q3646" si="35192">(D3646*L3643+E3646*K3643+F3646*L3646+G3646*K3646)</f>
        <v>0</v>
      </c>
      <c r="S3646" s="29">
        <v>0</v>
      </c>
      <c r="T3646" s="33">
        <v>0</v>
      </c>
      <c r="U3646" s="31">
        <v>1</v>
      </c>
      <c r="V3646" s="32">
        <v>0</v>
      </c>
      <c r="X3646" s="29">
        <f t="shared" ref="X3646" si="35193">N3646*S3643+P3646*S3646-O3646*T3643-Q3646*T3646</f>
        <v>0</v>
      </c>
      <c r="Y3646" s="33">
        <f t="shared" ref="Y3646" si="35194">(N3646*T3643+O3646*S3643+P3646*T3646+Q3646*S3646)</f>
        <v>-0.1242335531239885</v>
      </c>
      <c r="Z3646" s="31">
        <f t="shared" ref="Z3646" si="35195">N3646*U3643+P3646*U3646-O3646*V3643-Q3646*V3646</f>
        <v>0.98396272569314658</v>
      </c>
      <c r="AA3646" s="32">
        <f t="shared" ref="AA3646" si="35196">(N3646*V3643+O3646*U3643+P3646*V3646+Q3646*U3646)</f>
        <v>0</v>
      </c>
      <c r="AB3646" s="8"/>
      <c r="AC3646" s="29">
        <v>0</v>
      </c>
      <c r="AD3646" s="33">
        <f t="shared" ref="AD3646" si="35197">IF(0=(1-$AD$8*$AE$8*$B3643^2),10^14,$B3643*$AD$8/(1-$AD$8*$AE$8*$B3643^2))</f>
        <v>-9.6549424198663802E-2</v>
      </c>
      <c r="AE3646" s="31">
        <v>1</v>
      </c>
      <c r="AF3646" s="32">
        <v>0</v>
      </c>
      <c r="AH3646" s="29">
        <f t="shared" ref="AH3646" si="35198">X3646*AC3643+Z3646*AC3646-Y3646*AD3643-AA3646*AD3646</f>
        <v>0</v>
      </c>
      <c r="AI3646" s="33">
        <f t="shared" ref="AI3646" si="35199">(X3646*AD3643+Y3646*AC3643+Z3646*AD3646+AA3646*AC3646)</f>
        <v>-0.21923458772260956</v>
      </c>
      <c r="AJ3646" s="31">
        <f t="shared" ref="AJ3646" si="35200">X3646*AE3643+Z3646*AE3646-Y3646*AF3643-AA3646*AF3646</f>
        <v>0.98396272569314658</v>
      </c>
      <c r="AK3646" s="32">
        <f t="shared" ref="AK3646" si="35201">(X3646*AF3643+Y3646*AE3643+Z3646*AF3646+AA3646*AE3646)</f>
        <v>0</v>
      </c>
      <c r="AL3646" s="8"/>
      <c r="AM3646" s="29">
        <v>0</v>
      </c>
      <c r="AN3646" s="33">
        <v>0</v>
      </c>
      <c r="AO3646" s="31">
        <v>1</v>
      </c>
      <c r="AP3646" s="32">
        <v>0</v>
      </c>
      <c r="AR3646" s="29">
        <f t="shared" ref="AR3646" si="35202">AH3646*AM3643+AJ3646*AM3646-AI3646*AN3643-AK3646*AN3646</f>
        <v>0</v>
      </c>
      <c r="AS3646" s="33">
        <f t="shared" ref="AS3646" si="35203">(AH3646*AN3643+AI3646*AM3643+AJ3646*AN3646+AK3646*AM3646)</f>
        <v>-0.21923458772260956</v>
      </c>
      <c r="AT3646" s="31">
        <f t="shared" ref="AT3646" si="35204">AH3646*AO3643+AJ3646*AO3646-AI3646*AP3643-AK3646*AP3646</f>
        <v>0.95836996061044355</v>
      </c>
      <c r="AU3646" s="32">
        <f t="shared" ref="AU3646" si="35205">(AH3646*AP3643+AI3646*AO3643+AJ3646*AP3646+AK3646*AO3646)</f>
        <v>0</v>
      </c>
      <c r="AV3646" s="8"/>
      <c r="AW3646" s="29">
        <v>0</v>
      </c>
      <c r="AX3646" s="33">
        <f t="shared" ref="AX3646" si="35206">IF(0=(1-$AX$8*$AY$8*$B3643^2),10^14,$B3643*$AX$8/(1-$AX$8*$AY$8*$B3643^2))</f>
        <v>-8.7815844852855443E-2</v>
      </c>
      <c r="AY3646" s="31">
        <v>1</v>
      </c>
      <c r="AZ3646" s="32">
        <v>0</v>
      </c>
      <c r="BB3646" s="29">
        <f t="shared" ref="BB3646" si="35207">AR3646*AW3643+AT3646*AW3646-AS3646*AX3643-AU3646*AX3646</f>
        <v>0</v>
      </c>
      <c r="BC3646" s="33">
        <f t="shared" ref="BC3646" si="35208">(AR3646*AX3643+AS3646*AW3643+AT3646*AX3646+AU3646*AW3646)</f>
        <v>-0.30339465549521344</v>
      </c>
      <c r="BD3646" s="31">
        <f t="shared" ref="BD3646" si="35209">AR3646*AY3643+AT3646*AY3646-AS3646*AZ3643-AU3646*AZ3646</f>
        <v>0.95836996061044355</v>
      </c>
      <c r="BE3646" s="32">
        <f t="shared" ref="BE3646" si="35210">(AR3646*AZ3643+AS3646*AY3643+AT3646*AZ3646+AU3646*AY3646)</f>
        <v>0</v>
      </c>
      <c r="BF3646" s="8"/>
      <c r="BG3646" s="29">
        <v>0</v>
      </c>
      <c r="BH3646" s="33">
        <v>0</v>
      </c>
      <c r="BI3646" s="31">
        <v>1</v>
      </c>
      <c r="BJ3646" s="32">
        <v>0</v>
      </c>
      <c r="BL3646" s="29">
        <f t="shared" ref="BL3646" si="35211">BB3646*BG3643+BD3646*BG3646-BC3646*BH3643-BE3646*BH3646</f>
        <v>0</v>
      </c>
      <c r="BM3646" s="33">
        <f t="shared" ref="BM3646" si="35212">(BB3646*BH3643+BC3646*BG3643+BD3646*BH3646+BE3646*BG3646)</f>
        <v>-0.30339465549521344</v>
      </c>
      <c r="BN3646" s="31">
        <f t="shared" ref="BN3646" si="35213">BB3646*BI3643+BD3646*BI3646-BC3646*BJ3643-BE3646*BJ3646</f>
        <v>0.94591640518997022</v>
      </c>
      <c r="BO3646" s="32">
        <f t="shared" ref="BO3646" si="35214">(BB3646*BJ3643+BC3646*BI3643+BD3646*BJ3646+BE3646*BI3646)</f>
        <v>0</v>
      </c>
      <c r="BP3646" s="8"/>
      <c r="BQ3646" s="19">
        <f t="shared" ref="BQ3646:BQ3677" si="35215">1/$BR$8</f>
        <v>1</v>
      </c>
      <c r="BR3646" s="47">
        <v>0</v>
      </c>
      <c r="BS3646" s="48">
        <v>1</v>
      </c>
      <c r="BT3646" s="49">
        <v>0</v>
      </c>
      <c r="BV3646" s="29">
        <f t="shared" ref="BV3646" si="35216">BL3646*BQ3643+BN3646*BQ3646-BM3646*BR3643-BO3646*BR3646</f>
        <v>0.94591640518997022</v>
      </c>
      <c r="BW3646" s="33">
        <f t="shared" ref="BW3646" si="35217">(BL3646*BR3643+BM3646*BQ3643+BN3646*BR3646+BO3646*BQ3646)</f>
        <v>-0.30339465549521344</v>
      </c>
      <c r="BX3646" s="31">
        <f t="shared" ref="BX3646" si="35218">BL3646*BS3643+BN3646*BS3646-BM3646*BT3643-BO3646*BT3646</f>
        <v>0.94591640518997022</v>
      </c>
      <c r="BY3646" s="32">
        <f t="shared" ref="BY3646" si="35219">(BL3646*BT3643+BM3646*BS3643+BN3646*BT3646+BO3646*BS3646)</f>
        <v>0</v>
      </c>
      <c r="CA3646" s="50">
        <f t="shared" ref="CA3646" si="35220">(180/PI())*ATAN(-1*(BW3643+BW3646)/(BV3643+BV3646))</f>
        <v>18.969310893933184</v>
      </c>
      <c r="CC3646" s="137">
        <f t="shared" ref="CC3646" si="35221">20*LOG(((1-(10^(CA3643/20)^2)*(1-((1-CC3643)/(1+CC3643))^2))^0.5))</f>
        <v>-32.819643083898711</v>
      </c>
    </row>
    <row r="3647" spans="2:91">
      <c r="CC3647" s="42"/>
    </row>
    <row r="3648" spans="2:91" ht="18.600000000000001" thickBot="1">
      <c r="E3648" s="22" t="s">
        <v>4</v>
      </c>
      <c r="J3648" s="22" t="s">
        <v>5</v>
      </c>
      <c r="O3648" s="22" t="s">
        <v>6</v>
      </c>
      <c r="T3648" s="22" t="s">
        <v>7</v>
      </c>
      <c r="Y3648" s="22" t="s">
        <v>8</v>
      </c>
      <c r="AD3648" s="22" t="s">
        <v>65</v>
      </c>
      <c r="AI3648" s="22" t="s">
        <v>9</v>
      </c>
      <c r="AN3648" s="22" t="s">
        <v>66</v>
      </c>
      <c r="AS3648" s="22" t="s">
        <v>51</v>
      </c>
      <c r="AX3648" s="22" t="s">
        <v>67</v>
      </c>
      <c r="BC3648" s="22" t="s">
        <v>52</v>
      </c>
      <c r="BH3648" s="22" t="s">
        <v>68</v>
      </c>
      <c r="BM3648" s="22" t="s">
        <v>63</v>
      </c>
      <c r="BQ3648" s="23" t="s">
        <v>69</v>
      </c>
      <c r="BR3648" s="23"/>
      <c r="BS3648" s="24"/>
      <c r="BT3648" s="24"/>
      <c r="BU3648" s="24"/>
      <c r="BW3648" s="22" t="s">
        <v>64</v>
      </c>
    </row>
    <row r="3649" spans="2:91" ht="18.600000000000001" thickBot="1">
      <c r="D3649" s="249" t="s">
        <v>103</v>
      </c>
      <c r="E3649" s="250"/>
      <c r="F3649" s="251" t="s">
        <v>104</v>
      </c>
      <c r="G3649" s="252"/>
      <c r="H3649" s="229"/>
      <c r="I3649" s="253" t="s">
        <v>11</v>
      </c>
      <c r="J3649" s="254"/>
      <c r="K3649" s="255" t="s">
        <v>12</v>
      </c>
      <c r="L3649" s="256"/>
      <c r="M3649" s="24"/>
      <c r="N3649" s="253" t="s">
        <v>105</v>
      </c>
      <c r="O3649" s="254"/>
      <c r="P3649" s="255" t="s">
        <v>106</v>
      </c>
      <c r="Q3649" s="256"/>
      <c r="R3649" s="24"/>
      <c r="S3649" s="249" t="s">
        <v>107</v>
      </c>
      <c r="T3649" s="250"/>
      <c r="U3649" s="251" t="s">
        <v>108</v>
      </c>
      <c r="V3649" s="252"/>
      <c r="W3649" s="8"/>
      <c r="X3649" s="253" t="s">
        <v>109</v>
      </c>
      <c r="Y3649" s="254"/>
      <c r="Z3649" s="255" t="s">
        <v>110</v>
      </c>
      <c r="AA3649" s="256"/>
      <c r="AB3649" s="8"/>
      <c r="AC3649" s="253" t="s">
        <v>111</v>
      </c>
      <c r="AD3649" s="254"/>
      <c r="AE3649" s="255" t="s">
        <v>14</v>
      </c>
      <c r="AF3649" s="256"/>
      <c r="AG3649" s="8"/>
      <c r="AH3649" s="253" t="s">
        <v>112</v>
      </c>
      <c r="AI3649" s="254"/>
      <c r="AJ3649" s="255" t="s">
        <v>113</v>
      </c>
      <c r="AK3649" s="256"/>
      <c r="AL3649" s="8"/>
      <c r="AM3649" s="249" t="s">
        <v>114</v>
      </c>
      <c r="AN3649" s="250"/>
      <c r="AO3649" s="251" t="s">
        <v>115</v>
      </c>
      <c r="AP3649" s="252"/>
      <c r="AQ3649" s="24"/>
      <c r="AR3649" s="253" t="s">
        <v>116</v>
      </c>
      <c r="AS3649" s="254"/>
      <c r="AT3649" s="255" t="s">
        <v>13</v>
      </c>
      <c r="AU3649" s="256"/>
      <c r="AV3649" s="4"/>
      <c r="AW3649" s="253" t="s">
        <v>117</v>
      </c>
      <c r="AX3649" s="254"/>
      <c r="AY3649" s="255" t="s">
        <v>118</v>
      </c>
      <c r="AZ3649" s="256"/>
      <c r="BA3649" s="8"/>
      <c r="BB3649" s="253" t="s">
        <v>119</v>
      </c>
      <c r="BC3649" s="254"/>
      <c r="BD3649" s="255" t="s">
        <v>120</v>
      </c>
      <c r="BE3649" s="256"/>
      <c r="BF3649" s="4"/>
      <c r="BG3649" s="249" t="s">
        <v>121</v>
      </c>
      <c r="BH3649" s="250"/>
      <c r="BI3649" s="251" t="s">
        <v>122</v>
      </c>
      <c r="BJ3649" s="252"/>
      <c r="BK3649" s="4"/>
      <c r="BL3649" s="253" t="s">
        <v>123</v>
      </c>
      <c r="BM3649" s="254"/>
      <c r="BN3649" s="255" t="s">
        <v>124</v>
      </c>
      <c r="BO3649" s="256"/>
      <c r="BP3649" s="4"/>
      <c r="BQ3649" s="253" t="s">
        <v>125</v>
      </c>
      <c r="BR3649" s="254"/>
      <c r="BS3649" s="255" t="s">
        <v>126</v>
      </c>
      <c r="BT3649" s="256"/>
      <c r="BU3649" s="8"/>
      <c r="BV3649" s="253" t="s">
        <v>127</v>
      </c>
      <c r="BW3649" s="254"/>
      <c r="BX3649" s="255" t="s">
        <v>128</v>
      </c>
      <c r="BY3649" s="256"/>
      <c r="CA3649" s="27" t="s">
        <v>15</v>
      </c>
      <c r="CC3649" s="133" t="s">
        <v>70</v>
      </c>
    </row>
    <row r="3650" spans="2:91" ht="19.2" thickTop="1" thickBot="1">
      <c r="B3650" s="129">
        <v>9.94</v>
      </c>
      <c r="D3650" s="29">
        <v>1</v>
      </c>
      <c r="E3650" s="30">
        <v>0</v>
      </c>
      <c r="F3650" s="31">
        <v>0</v>
      </c>
      <c r="G3650" s="32">
        <f t="shared" ref="G3650:G3681" si="35222">-1/($E$8*$B3650)</f>
        <v>-6.631589537223341E-2</v>
      </c>
      <c r="I3650" s="29">
        <v>1</v>
      </c>
      <c r="J3650" s="33">
        <v>0</v>
      </c>
      <c r="K3650" s="31">
        <v>0</v>
      </c>
      <c r="L3650" s="32">
        <v>0</v>
      </c>
      <c r="N3650" s="29">
        <f t="shared" ref="N3650" si="35223">D3650*I3650+F3650*I3653-E3650*J3650-G3650*J3653</f>
        <v>0.99177796922830808</v>
      </c>
      <c r="O3650" s="33">
        <f t="shared" ref="O3650" si="35224">(D3650*J3650+E3650*I3650+F3650*J3653+G3650*I3653)</f>
        <v>0</v>
      </c>
      <c r="P3650" s="31">
        <f t="shared" ref="P3650" si="35225">D3650*K3650+F3650*K3653-E3650*L3650-G3650*L3653</f>
        <v>0</v>
      </c>
      <c r="Q3650" s="32">
        <f t="shared" ref="Q3650" si="35226">(D3650*L3650+E3650*K3650+F3650*L3653+G3650*K3653)</f>
        <v>-6.631589537223341E-2</v>
      </c>
      <c r="S3650" s="29">
        <v>1</v>
      </c>
      <c r="T3650" s="30">
        <v>0</v>
      </c>
      <c r="U3650" s="31">
        <v>0</v>
      </c>
      <c r="V3650" s="32">
        <f t="shared" ref="V3650:V3681" si="35227">-1/($T$8*$B3650)</f>
        <v>-0.12882997987927566</v>
      </c>
      <c r="X3650" s="29">
        <f t="shared" ref="X3650" si="35228">N3650*S3650+P3650*S3653-O3650*T3650-Q3650*T3653</f>
        <v>0.99177796922830808</v>
      </c>
      <c r="Y3650" s="33">
        <f t="shared" ref="Y3650" si="35229">(N3650*T3650+O3650*S3650+P3650*T3653+Q3650*S3653)</f>
        <v>0</v>
      </c>
      <c r="Z3650" s="31">
        <f t="shared" ref="Z3650" si="35230">N3650*U3650+P3650*U3653-O3650*V3650-Q3650*V3653</f>
        <v>0</v>
      </c>
      <c r="AA3650" s="32">
        <f t="shared" ref="AA3650" si="35231">(N3650*V3650+O3650*U3650+P3650*V3653+Q3650*U3653)</f>
        <v>-0.1940866311926252</v>
      </c>
      <c r="AB3650" s="8"/>
      <c r="AC3650" s="29">
        <v>1</v>
      </c>
      <c r="AD3650" s="33">
        <v>0</v>
      </c>
      <c r="AE3650" s="31">
        <v>0</v>
      </c>
      <c r="AF3650" s="32">
        <v>0</v>
      </c>
      <c r="AH3650" s="29">
        <f t="shared" ref="AH3650" si="35232">X3650*AC3650+Z3650*AC3653-Y3650*AD3650-AA3650*AD3653</f>
        <v>0.97307715748636014</v>
      </c>
      <c r="AI3650" s="33">
        <f t="shared" ref="AI3650" si="35233">(X3650*AD3650+Y3650*AC3650+Z3650*AD3653+AA3650*AC3653)</f>
        <v>0</v>
      </c>
      <c r="AJ3650" s="31">
        <f t="shared" ref="AJ3650" si="35234">X3650*AE3650+Z3650*AE3653-Y3650*AF3650-AA3650*AF3653</f>
        <v>0</v>
      </c>
      <c r="AK3650" s="32">
        <f t="shared" ref="AK3650" si="35235">(X3650*AF3650+Y3650*AE3650+Z3650*AF3653+AA3650*AE3653)</f>
        <v>-0.1940866311926252</v>
      </c>
      <c r="AL3650" s="8"/>
      <c r="AM3650" s="29">
        <v>1</v>
      </c>
      <c r="AN3650" s="30">
        <v>0</v>
      </c>
      <c r="AO3650" s="31">
        <v>0</v>
      </c>
      <c r="AP3650" s="32">
        <f t="shared" ref="AP3650:AP3681" si="35236">-1/($AN$8*$B3650)</f>
        <v>-0.11650201207243462</v>
      </c>
      <c r="AR3650" s="29">
        <f t="shared" ref="AR3650" si="35237">AH3650*AM3650+AJ3650*AM3653-AI3650*AN3650-AK3650*AN3653</f>
        <v>0.97307715748636014</v>
      </c>
      <c r="AS3650" s="33">
        <f t="shared" ref="AS3650" si="35238">(AH3650*AN3650+AI3650*AM3650+AJ3650*AN3653+AK3650*AM3653)</f>
        <v>0</v>
      </c>
      <c r="AT3650" s="31">
        <f t="shared" ref="AT3650" si="35239">AH3650*AO3650+AJ3650*AO3653-AI3650*AP3650-AK3650*AP3653</f>
        <v>0</v>
      </c>
      <c r="AU3650" s="32">
        <f t="shared" ref="AU3650" si="35240">(AH3650*AP3650+AI3650*AO3650+AJ3650*AP3653+AK3650*AO3653)</f>
        <v>-0.30745207794151153</v>
      </c>
      <c r="AV3650" s="8"/>
      <c r="AW3650" s="29">
        <v>1</v>
      </c>
      <c r="AX3650" s="33">
        <v>0</v>
      </c>
      <c r="AY3650" s="31">
        <v>0</v>
      </c>
      <c r="AZ3650" s="32">
        <v>0</v>
      </c>
      <c r="BB3650" s="29">
        <f t="shared" ref="BB3650" si="35241">AR3650*AW3650+AT3650*AW3653-AS3650*AX3650-AU3650*AX3653</f>
        <v>0.94613277895878245</v>
      </c>
      <c r="BC3650" s="33">
        <f t="shared" ref="BC3650" si="35242">(AR3650*AX3650+AS3650*AW3650+AT3650*AX3653+AU3650*AW3653)</f>
        <v>0</v>
      </c>
      <c r="BD3650" s="31">
        <f t="shared" ref="BD3650" si="35243">AR3650*AY3650+AT3650*AY3653-AS3650*AZ3650-AU3650*AZ3653</f>
        <v>0</v>
      </c>
      <c r="BE3650" s="32">
        <f t="shared" ref="BE3650" si="35244">(AR3650*AZ3650+AS3650*AY3650+AT3650*AZ3653+AU3650*AY3653)</f>
        <v>-0.30745207794151153</v>
      </c>
      <c r="BF3650" s="8"/>
      <c r="BG3650" s="29">
        <v>1</v>
      </c>
      <c r="BH3650" s="30">
        <v>0</v>
      </c>
      <c r="BI3650" s="31">
        <v>0</v>
      </c>
      <c r="BJ3650" s="32">
        <f t="shared" ref="BJ3650:BJ3681" si="35245">-1/($BH$8*$B3650)</f>
        <v>-4.0964788732394362E-2</v>
      </c>
      <c r="BL3650" s="29">
        <f t="shared" ref="BL3650" si="35246">BB3650*BG3650+BD3650*BG3653-BC3650*BH3650-BE3650*BH3653</f>
        <v>0.94613277895878245</v>
      </c>
      <c r="BM3650" s="33">
        <f t="shared" ref="BM3650" si="35247">(BB3650*BH3650+BC3650*BG3650+BD3650*BH3653+BE3650*BG3653)</f>
        <v>0</v>
      </c>
      <c r="BN3650" s="31">
        <f t="shared" ref="BN3650" si="35248">BB3650*BI3650+BD3650*BI3653-BC3650*BJ3650-BE3650*BJ3653</f>
        <v>0</v>
      </c>
      <c r="BO3650" s="32">
        <f t="shared" ref="BO3650" si="35249">(BB3650*BJ3650+BC3650*BI3650+BD3650*BJ3653+BE3650*BI3653)</f>
        <v>-0.34621020734435121</v>
      </c>
      <c r="BP3650" s="8"/>
      <c r="BQ3650" s="34">
        <v>1</v>
      </c>
      <c r="BR3650" s="35">
        <v>0</v>
      </c>
      <c r="BS3650" s="11">
        <v>0</v>
      </c>
      <c r="BT3650" s="36">
        <v>0</v>
      </c>
      <c r="BV3650" s="29">
        <f t="shared" ref="BV3650" si="35250">BL3650*BQ3650+BN3650*BQ3653-BM3650*BR3650-BO3650*BR3653</f>
        <v>0.94613277895878245</v>
      </c>
      <c r="BW3650" s="33">
        <f t="shared" ref="BW3650" si="35251">(BL3650*BR3650+BM3650*BQ3650+BN3650*BR3653+BO3650*BQ3653)</f>
        <v>-0.34621020734435121</v>
      </c>
      <c r="BX3650" s="31">
        <f t="shared" ref="BX3650" si="35252">BL3650*BS3650+BN3650*BS3653-BM3650*BT3650-BO3650*BT3653</f>
        <v>0</v>
      </c>
      <c r="BY3650" s="32">
        <f t="shared" ref="BY3650" si="35253">(BL3650*BT3650+BM3650*BS3650+BN3650*BT3653+BO3650*BS3653)</f>
        <v>-0.34621020734435121</v>
      </c>
      <c r="CA3650" s="37">
        <f t="shared" ref="CA3650" si="35254">20*LOG(((1+$BR$8)/$BR$8)/((BV3650+BV3653)^2+(BW3650+BW3653)^2)^0.5)</f>
        <v>-2.0454696158290725E-3</v>
      </c>
      <c r="CC3650" s="134">
        <f t="shared" ref="CC3650" si="35255">((BV3650^2+BW3650^2)^0.5)/((BV3653^2+BW3653^2)^0.5)</f>
        <v>1.014173725164504</v>
      </c>
      <c r="CM3650" s="129">
        <v>9.92</v>
      </c>
    </row>
    <row r="3651" spans="2:91" ht="18.600000000000001" thickBot="1">
      <c r="D3651" s="39"/>
      <c r="G3651" s="40"/>
      <c r="I3651" s="39"/>
      <c r="L3651" s="40"/>
      <c r="N3651" s="39"/>
      <c r="Q3651" s="40"/>
      <c r="S3651" s="39"/>
      <c r="V3651" s="40"/>
      <c r="X3651" s="39"/>
      <c r="AA3651" s="40"/>
      <c r="AC3651" s="39"/>
      <c r="AF3651" s="40"/>
      <c r="AH3651" s="39"/>
      <c r="AK3651" s="40"/>
      <c r="AM3651" s="39"/>
      <c r="AP3651" s="40"/>
      <c r="AR3651" s="39"/>
      <c r="AU3651" s="40"/>
      <c r="AW3651" s="39"/>
      <c r="AZ3651" s="40"/>
      <c r="BB3651" s="39"/>
      <c r="BE3651" s="40"/>
      <c r="BG3651" s="39"/>
      <c r="BJ3651" s="40"/>
      <c r="BL3651" s="39"/>
      <c r="BO3651" s="40"/>
      <c r="BQ3651" s="34"/>
      <c r="BR3651" s="11"/>
      <c r="BS3651" s="11"/>
      <c r="BT3651" s="41"/>
      <c r="BV3651" s="39"/>
      <c r="BY3651" s="40"/>
      <c r="CC3651" s="135"/>
    </row>
    <row r="3652" spans="2:91" ht="18.600000000000001" thickBot="1">
      <c r="D3652" s="258" t="s">
        <v>129</v>
      </c>
      <c r="E3652" s="259"/>
      <c r="F3652" s="260" t="s">
        <v>130</v>
      </c>
      <c r="G3652" s="261"/>
      <c r="H3652" s="229"/>
      <c r="I3652" s="258" t="s">
        <v>131</v>
      </c>
      <c r="J3652" s="259"/>
      <c r="K3652" s="260" t="s">
        <v>132</v>
      </c>
      <c r="L3652" s="261"/>
      <c r="N3652" s="253" t="s">
        <v>133</v>
      </c>
      <c r="O3652" s="254"/>
      <c r="P3652" s="255" t="s">
        <v>134</v>
      </c>
      <c r="Q3652" s="256"/>
      <c r="S3652" s="258" t="s">
        <v>135</v>
      </c>
      <c r="T3652" s="259"/>
      <c r="U3652" s="260" t="s">
        <v>136</v>
      </c>
      <c r="V3652" s="261"/>
      <c r="W3652" s="8"/>
      <c r="X3652" s="253" t="s">
        <v>137</v>
      </c>
      <c r="Y3652" s="254"/>
      <c r="Z3652" s="255" t="s">
        <v>138</v>
      </c>
      <c r="AA3652" s="256"/>
      <c r="AB3652" s="8"/>
      <c r="AC3652" s="258" t="s">
        <v>139</v>
      </c>
      <c r="AD3652" s="259"/>
      <c r="AE3652" s="260" t="s">
        <v>140</v>
      </c>
      <c r="AF3652" s="261"/>
      <c r="AG3652" s="8"/>
      <c r="AH3652" s="253" t="s">
        <v>141</v>
      </c>
      <c r="AI3652" s="254"/>
      <c r="AJ3652" s="255" t="s">
        <v>142</v>
      </c>
      <c r="AK3652" s="256"/>
      <c r="AL3652" s="8"/>
      <c r="AM3652" s="258" t="s">
        <v>143</v>
      </c>
      <c r="AN3652" s="259"/>
      <c r="AO3652" s="260" t="s">
        <v>144</v>
      </c>
      <c r="AP3652" s="261"/>
      <c r="AR3652" s="253" t="s">
        <v>145</v>
      </c>
      <c r="AS3652" s="254"/>
      <c r="AT3652" s="255" t="s">
        <v>146</v>
      </c>
      <c r="AU3652" s="256"/>
      <c r="AV3652" s="4"/>
      <c r="AW3652" s="258" t="s">
        <v>147</v>
      </c>
      <c r="AX3652" s="259"/>
      <c r="AY3652" s="260" t="s">
        <v>148</v>
      </c>
      <c r="AZ3652" s="261"/>
      <c r="BA3652" s="8"/>
      <c r="BB3652" s="253" t="s">
        <v>149</v>
      </c>
      <c r="BC3652" s="254"/>
      <c r="BD3652" s="255" t="s">
        <v>150</v>
      </c>
      <c r="BE3652" s="256"/>
      <c r="BF3652" s="4"/>
      <c r="BG3652" s="258" t="s">
        <v>151</v>
      </c>
      <c r="BH3652" s="259"/>
      <c r="BI3652" s="260" t="s">
        <v>152</v>
      </c>
      <c r="BJ3652" s="261"/>
      <c r="BK3652" s="4"/>
      <c r="BL3652" s="253" t="s">
        <v>153</v>
      </c>
      <c r="BM3652" s="254"/>
      <c r="BN3652" s="255" t="s">
        <v>154</v>
      </c>
      <c r="BO3652" s="256"/>
      <c r="BP3652" s="4"/>
      <c r="BQ3652" s="258" t="s">
        <v>155</v>
      </c>
      <c r="BR3652" s="259"/>
      <c r="BS3652" s="260" t="s">
        <v>156</v>
      </c>
      <c r="BT3652" s="261"/>
      <c r="BU3652" s="8"/>
      <c r="BV3652" s="253" t="s">
        <v>157</v>
      </c>
      <c r="BW3652" s="254"/>
      <c r="BX3652" s="255" t="s">
        <v>158</v>
      </c>
      <c r="BY3652" s="256"/>
      <c r="CA3652" s="46" t="s">
        <v>16</v>
      </c>
      <c r="CC3652" s="136" t="s">
        <v>71</v>
      </c>
    </row>
    <row r="3653" spans="2:91" ht="19.2" thickTop="1" thickBot="1">
      <c r="D3653" s="29">
        <v>0</v>
      </c>
      <c r="E3653" s="33">
        <v>0</v>
      </c>
      <c r="F3653" s="31">
        <v>1</v>
      </c>
      <c r="G3653" s="32">
        <v>0</v>
      </c>
      <c r="I3653" s="29">
        <v>0</v>
      </c>
      <c r="J3653" s="33">
        <f t="shared" ref="J3653" si="35256">IF(0=(1-$J$8*$K$8*$B3650^2),10^14,$B3650*$J$8/(1-$J$8*$K$8*$B3650^2))</f>
        <v>-0.12398280571409644</v>
      </c>
      <c r="K3653" s="31">
        <v>1</v>
      </c>
      <c r="L3653" s="32">
        <v>0</v>
      </c>
      <c r="N3653" s="29">
        <f t="shared" ref="N3653" si="35257">D3653*I3650+F3653*I3653-E3653*J3650-G3653*J3653</f>
        <v>0</v>
      </c>
      <c r="O3653" s="33">
        <f t="shared" ref="O3653" si="35258">(D3653*J3650+E3653*I3650+F3653*J3653+G3653*I3653)</f>
        <v>-0.12398280571409644</v>
      </c>
      <c r="P3653" s="31">
        <f t="shared" ref="P3653" si="35259">D3653*K3650+F3653*K3653-E3653*L3650-G3653*L3653</f>
        <v>1</v>
      </c>
      <c r="Q3653" s="32">
        <f t="shared" ref="Q3653" si="35260">(D3653*L3650+E3653*K3650+F3653*L3653+G3653*K3653)</f>
        <v>0</v>
      </c>
      <c r="S3653" s="29">
        <v>0</v>
      </c>
      <c r="T3653" s="33">
        <v>0</v>
      </c>
      <c r="U3653" s="31">
        <v>1</v>
      </c>
      <c r="V3653" s="32">
        <v>0</v>
      </c>
      <c r="X3653" s="29">
        <f t="shared" ref="X3653" si="35261">N3653*S3650+P3653*S3653-O3653*T3650-Q3653*T3653</f>
        <v>0</v>
      </c>
      <c r="Y3653" s="33">
        <f t="shared" ref="Y3653" si="35262">(N3653*T3650+O3653*S3650+P3653*T3653+Q3653*S3653)</f>
        <v>-0.12398280571409644</v>
      </c>
      <c r="Z3653" s="31">
        <f t="shared" ref="Z3653" si="35263">N3653*U3650+P3653*U3653-O3653*V3650-Q3653*V3653</f>
        <v>0.98402729763447683</v>
      </c>
      <c r="AA3653" s="32">
        <f t="shared" ref="AA3653" si="35264">(N3653*V3650+O3653*U3650+P3653*V3653+Q3653*U3653)</f>
        <v>0</v>
      </c>
      <c r="AB3653" s="8"/>
      <c r="AC3653" s="29">
        <v>0</v>
      </c>
      <c r="AD3653" s="33">
        <f t="shared" ref="AD3653" si="35265">IF(0=(1-$AD$8*$AE$8*$B3650^2),10^14,$B3650*$AD$8/(1-$AD$8*$AE$8*$B3650^2))</f>
        <v>-9.6352910177455703E-2</v>
      </c>
      <c r="AE3653" s="31">
        <v>1</v>
      </c>
      <c r="AF3653" s="32">
        <v>0</v>
      </c>
      <c r="AH3653" s="29">
        <f t="shared" ref="AH3653" si="35266">X3653*AC3650+Z3653*AC3653-Y3653*AD3650-AA3653*AD3653</f>
        <v>0</v>
      </c>
      <c r="AI3653" s="33">
        <f t="shared" ref="AI3653" si="35267">(X3653*AD3650+Y3653*AC3650+Z3653*AD3653+AA3653*AC3653)</f>
        <v>-0.21879669953523564</v>
      </c>
      <c r="AJ3653" s="31">
        <f t="shared" ref="AJ3653" si="35268">X3653*AE3650+Z3653*AE3653-Y3653*AF3650-AA3653*AF3653</f>
        <v>0.98402729763447683</v>
      </c>
      <c r="AK3653" s="32">
        <f t="shared" ref="AK3653" si="35269">(X3653*AF3650+Y3653*AE3650+Z3653*AF3653+AA3653*AE3653)</f>
        <v>0</v>
      </c>
      <c r="AL3653" s="8"/>
      <c r="AM3653" s="29">
        <v>0</v>
      </c>
      <c r="AN3653" s="33">
        <v>0</v>
      </c>
      <c r="AO3653" s="31">
        <v>1</v>
      </c>
      <c r="AP3653" s="32">
        <v>0</v>
      </c>
      <c r="AR3653" s="29">
        <f t="shared" ref="AR3653" si="35270">AH3653*AM3650+AJ3653*AM3653-AI3653*AN3650-AK3653*AN3653</f>
        <v>0</v>
      </c>
      <c r="AS3653" s="33">
        <f t="shared" ref="AS3653" si="35271">(AH3653*AN3650+AI3653*AM3650+AJ3653*AN3653+AK3653*AM3653)</f>
        <v>-0.21879669953523564</v>
      </c>
      <c r="AT3653" s="31">
        <f t="shared" ref="AT3653" si="35272">AH3653*AO3650+AJ3653*AO3653-AI3653*AP3650-AK3653*AP3653</f>
        <v>0.95853704190381395</v>
      </c>
      <c r="AU3653" s="32">
        <f t="shared" ref="AU3653" si="35273">(AH3653*AP3650+AI3653*AO3650+AJ3653*AP3653+AK3653*AO3653)</f>
        <v>0</v>
      </c>
      <c r="AV3653" s="8"/>
      <c r="AW3653" s="29">
        <v>0</v>
      </c>
      <c r="AX3653" s="33">
        <f t="shared" ref="AX3653" si="35274">IF(0=(1-$AX$8*$AY$8*$B3650^2),10^14,$B3650*$AX$8/(1-$AX$8*$AY$8*$B3650^2))</f>
        <v>-8.7637653022151721E-2</v>
      </c>
      <c r="AY3653" s="31">
        <v>1</v>
      </c>
      <c r="AZ3653" s="32">
        <v>0</v>
      </c>
      <c r="BB3653" s="29">
        <f t="shared" ref="BB3653" si="35275">AR3653*AW3650+AT3653*AW3653-AS3653*AX3650-AU3653*AX3653</f>
        <v>0</v>
      </c>
      <c r="BC3653" s="33">
        <f t="shared" ref="BC3653" si="35276">(AR3653*AX3650+AS3653*AW3650+AT3653*AX3653+AU3653*AW3653)</f>
        <v>-0.30280063622248177</v>
      </c>
      <c r="BD3653" s="31">
        <f t="shared" ref="BD3653" si="35277">AR3653*AY3650+AT3653*AY3653-AS3653*AZ3650-AU3653*AZ3653</f>
        <v>0.95853704190381395</v>
      </c>
      <c r="BE3653" s="32">
        <f t="shared" ref="BE3653" si="35278">(AR3653*AZ3650+AS3653*AY3650+AT3653*AZ3653+AU3653*AY3653)</f>
        <v>0</v>
      </c>
      <c r="BF3653" s="8"/>
      <c r="BG3653" s="29">
        <v>0</v>
      </c>
      <c r="BH3653" s="33">
        <v>0</v>
      </c>
      <c r="BI3653" s="31">
        <v>1</v>
      </c>
      <c r="BJ3653" s="32">
        <v>0</v>
      </c>
      <c r="BL3653" s="29">
        <f t="shared" ref="BL3653" si="35279">BB3653*BG3650+BD3653*BG3653-BC3653*BH3650-BE3653*BH3653</f>
        <v>0</v>
      </c>
      <c r="BM3653" s="33">
        <f t="shared" ref="BM3653" si="35280">(BB3653*BH3650+BC3653*BG3650+BD3653*BH3653+BE3653*BG3653)</f>
        <v>-0.30280063622248177</v>
      </c>
      <c r="BN3653" s="31">
        <f t="shared" ref="BN3653" si="35281">BB3653*BI3650+BD3653*BI3653-BC3653*BJ3650-BE3653*BJ3653</f>
        <v>0.94613287781292543</v>
      </c>
      <c r="BO3653" s="32">
        <f t="shared" ref="BO3653" si="35282">(BB3653*BJ3650+BC3653*BI3650+BD3653*BJ3653+BE3653*BI3653)</f>
        <v>0</v>
      </c>
      <c r="BP3653" s="8"/>
      <c r="BQ3653" s="19">
        <f t="shared" ref="BQ3653:BQ3684" si="35283">1/$BR$8</f>
        <v>1</v>
      </c>
      <c r="BR3653" s="47">
        <v>0</v>
      </c>
      <c r="BS3653" s="48">
        <v>1</v>
      </c>
      <c r="BT3653" s="49">
        <v>0</v>
      </c>
      <c r="BV3653" s="29">
        <f t="shared" ref="BV3653" si="35284">BL3653*BQ3650+BN3653*BQ3653-BM3653*BR3650-BO3653*BR3653</f>
        <v>0.94613287781292543</v>
      </c>
      <c r="BW3653" s="33">
        <f t="shared" ref="BW3653" si="35285">(BL3653*BR3650+BM3653*BQ3650+BN3653*BR3653+BO3653*BQ3653)</f>
        <v>-0.30280063622248177</v>
      </c>
      <c r="BX3653" s="31">
        <f t="shared" ref="BX3653" si="35286">BL3653*BS3650+BN3653*BS3653-BM3653*BT3650-BO3653*BT3653</f>
        <v>0.94613287781292543</v>
      </c>
      <c r="BY3653" s="32">
        <f t="shared" ref="BY3653" si="35287">(BL3653*BT3650+BM3653*BS3650+BN3653*BT3653+BO3653*BS3653)</f>
        <v>0</v>
      </c>
      <c r="CA3653" s="50">
        <f t="shared" ref="CA3653" si="35288">(180/PI())*ATAN(-1*(BW3650+BW3653)/(BV3650+BV3653))</f>
        <v>18.930985444298262</v>
      </c>
      <c r="CC3653" s="137">
        <f t="shared" ref="CC3653" si="35289">20*LOG(((1-(10^(CA3650/20)^2)*(1-((1-CC3650)/(1+CC3650))^2))^0.5))</f>
        <v>-32.83686219992974</v>
      </c>
    </row>
    <row r="3654" spans="2:91">
      <c r="CC3654" s="42"/>
    </row>
    <row r="3655" spans="2:91" ht="18.600000000000001" thickBot="1">
      <c r="E3655" s="22" t="s">
        <v>4</v>
      </c>
      <c r="J3655" s="22" t="s">
        <v>5</v>
      </c>
      <c r="O3655" s="22" t="s">
        <v>6</v>
      </c>
      <c r="T3655" s="22" t="s">
        <v>7</v>
      </c>
      <c r="Y3655" s="22" t="s">
        <v>8</v>
      </c>
      <c r="AD3655" s="22" t="s">
        <v>65</v>
      </c>
      <c r="AI3655" s="22" t="s">
        <v>9</v>
      </c>
      <c r="AN3655" s="22" t="s">
        <v>66</v>
      </c>
      <c r="AS3655" s="22" t="s">
        <v>51</v>
      </c>
      <c r="AX3655" s="22" t="s">
        <v>67</v>
      </c>
      <c r="BC3655" s="22" t="s">
        <v>52</v>
      </c>
      <c r="BH3655" s="22" t="s">
        <v>68</v>
      </c>
      <c r="BM3655" s="22" t="s">
        <v>63</v>
      </c>
      <c r="BQ3655" s="23" t="s">
        <v>69</v>
      </c>
      <c r="BR3655" s="23"/>
      <c r="BS3655" s="24"/>
      <c r="BT3655" s="24"/>
      <c r="BU3655" s="24"/>
      <c r="BW3655" s="22" t="s">
        <v>64</v>
      </c>
    </row>
    <row r="3656" spans="2:91" ht="18.600000000000001" thickBot="1">
      <c r="D3656" s="249" t="s">
        <v>103</v>
      </c>
      <c r="E3656" s="250"/>
      <c r="F3656" s="251" t="s">
        <v>104</v>
      </c>
      <c r="G3656" s="252"/>
      <c r="H3656" s="229"/>
      <c r="I3656" s="253" t="s">
        <v>11</v>
      </c>
      <c r="J3656" s="254"/>
      <c r="K3656" s="255" t="s">
        <v>12</v>
      </c>
      <c r="L3656" s="256"/>
      <c r="M3656" s="24"/>
      <c r="N3656" s="253" t="s">
        <v>105</v>
      </c>
      <c r="O3656" s="254"/>
      <c r="P3656" s="255" t="s">
        <v>106</v>
      </c>
      <c r="Q3656" s="256"/>
      <c r="R3656" s="24"/>
      <c r="S3656" s="249" t="s">
        <v>107</v>
      </c>
      <c r="T3656" s="250"/>
      <c r="U3656" s="251" t="s">
        <v>108</v>
      </c>
      <c r="V3656" s="252"/>
      <c r="W3656" s="8"/>
      <c r="X3656" s="253" t="s">
        <v>109</v>
      </c>
      <c r="Y3656" s="254"/>
      <c r="Z3656" s="255" t="s">
        <v>110</v>
      </c>
      <c r="AA3656" s="256"/>
      <c r="AB3656" s="8"/>
      <c r="AC3656" s="253" t="s">
        <v>111</v>
      </c>
      <c r="AD3656" s="254"/>
      <c r="AE3656" s="255" t="s">
        <v>14</v>
      </c>
      <c r="AF3656" s="256"/>
      <c r="AG3656" s="8"/>
      <c r="AH3656" s="253" t="s">
        <v>112</v>
      </c>
      <c r="AI3656" s="254"/>
      <c r="AJ3656" s="255" t="s">
        <v>113</v>
      </c>
      <c r="AK3656" s="256"/>
      <c r="AL3656" s="8"/>
      <c r="AM3656" s="249" t="s">
        <v>114</v>
      </c>
      <c r="AN3656" s="250"/>
      <c r="AO3656" s="251" t="s">
        <v>115</v>
      </c>
      <c r="AP3656" s="252"/>
      <c r="AQ3656" s="24"/>
      <c r="AR3656" s="253" t="s">
        <v>116</v>
      </c>
      <c r="AS3656" s="254"/>
      <c r="AT3656" s="255" t="s">
        <v>13</v>
      </c>
      <c r="AU3656" s="256"/>
      <c r="AV3656" s="4"/>
      <c r="AW3656" s="253" t="s">
        <v>117</v>
      </c>
      <c r="AX3656" s="254"/>
      <c r="AY3656" s="255" t="s">
        <v>118</v>
      </c>
      <c r="AZ3656" s="256"/>
      <c r="BA3656" s="8"/>
      <c r="BB3656" s="253" t="s">
        <v>119</v>
      </c>
      <c r="BC3656" s="254"/>
      <c r="BD3656" s="255" t="s">
        <v>120</v>
      </c>
      <c r="BE3656" s="256"/>
      <c r="BF3656" s="4"/>
      <c r="BG3656" s="249" t="s">
        <v>121</v>
      </c>
      <c r="BH3656" s="250"/>
      <c r="BI3656" s="251" t="s">
        <v>122</v>
      </c>
      <c r="BJ3656" s="252"/>
      <c r="BK3656" s="4"/>
      <c r="BL3656" s="253" t="s">
        <v>123</v>
      </c>
      <c r="BM3656" s="254"/>
      <c r="BN3656" s="255" t="s">
        <v>124</v>
      </c>
      <c r="BO3656" s="256"/>
      <c r="BP3656" s="4"/>
      <c r="BQ3656" s="253" t="s">
        <v>125</v>
      </c>
      <c r="BR3656" s="254"/>
      <c r="BS3656" s="255" t="s">
        <v>126</v>
      </c>
      <c r="BT3656" s="256"/>
      <c r="BU3656" s="8"/>
      <c r="BV3656" s="253" t="s">
        <v>127</v>
      </c>
      <c r="BW3656" s="254"/>
      <c r="BX3656" s="255" t="s">
        <v>128</v>
      </c>
      <c r="BY3656" s="256"/>
      <c r="CA3656" s="27" t="s">
        <v>15</v>
      </c>
      <c r="CC3656" s="133" t="s">
        <v>70</v>
      </c>
    </row>
    <row r="3657" spans="2:91" ht="19.2" thickTop="1" thickBot="1">
      <c r="B3657" s="129">
        <v>9.9600000000000009</v>
      </c>
      <c r="D3657" s="29">
        <v>1</v>
      </c>
      <c r="E3657" s="30">
        <v>0</v>
      </c>
      <c r="F3657" s="31">
        <v>0</v>
      </c>
      <c r="G3657" s="32">
        <f t="shared" ref="G3657:G3688" si="35290">-1/($E$8*$B3657)</f>
        <v>-6.6182730923694769E-2</v>
      </c>
      <c r="I3657" s="29">
        <v>1</v>
      </c>
      <c r="J3657" s="33">
        <v>0</v>
      </c>
      <c r="K3657" s="31">
        <v>0</v>
      </c>
      <c r="L3657" s="32">
        <v>0</v>
      </c>
      <c r="N3657" s="29">
        <f t="shared" ref="N3657" si="35291">D3657*I3657+F3657*I3660-E3657*J3657-G3657*J3660</f>
        <v>0.99181100752054996</v>
      </c>
      <c r="O3657" s="33">
        <f t="shared" ref="O3657" si="35292">(D3657*J3657+E3657*I3657+F3657*J3660+G3657*I3660)</f>
        <v>0</v>
      </c>
      <c r="P3657" s="31">
        <f t="shared" ref="P3657" si="35293">D3657*K3657+F3657*K3660-E3657*L3657-G3657*L3660</f>
        <v>0</v>
      </c>
      <c r="Q3657" s="32">
        <f t="shared" ref="Q3657" si="35294">(D3657*L3657+E3657*K3657+F3657*L3660+G3657*K3660)</f>
        <v>-6.6182730923694769E-2</v>
      </c>
      <c r="S3657" s="29">
        <v>1</v>
      </c>
      <c r="T3657" s="30">
        <v>0</v>
      </c>
      <c r="U3657" s="31">
        <v>0</v>
      </c>
      <c r="V3657" s="32">
        <f t="shared" ref="V3657:V3688" si="35295">-1/($T$8*$B3657)</f>
        <v>-0.12857128514056224</v>
      </c>
      <c r="X3657" s="29">
        <f t="shared" ref="X3657" si="35296">N3657*S3657+P3657*S3660-O3657*T3657-Q3657*T3660</f>
        <v>0.99181100752054996</v>
      </c>
      <c r="Y3657" s="33">
        <f t="shared" ref="Y3657" si="35297">(N3657*T3657+O3657*S3657+P3657*T3660+Q3657*S3660)</f>
        <v>0</v>
      </c>
      <c r="Z3657" s="31">
        <f t="shared" ref="Z3657" si="35298">N3657*U3657+P3657*U3660-O3657*V3657-Q3657*V3660</f>
        <v>0</v>
      </c>
      <c r="AA3657" s="32">
        <f t="shared" ref="AA3657" si="35299">(N3657*V3657+O3657*U3657+P3657*V3660+Q3657*U3660)</f>
        <v>-0.19370114677716771</v>
      </c>
      <c r="AB3657" s="8"/>
      <c r="AC3657" s="29">
        <v>1</v>
      </c>
      <c r="AD3657" s="33">
        <v>0</v>
      </c>
      <c r="AE3657" s="31">
        <v>0</v>
      </c>
      <c r="AF3657" s="32">
        <v>0</v>
      </c>
      <c r="AH3657" s="29">
        <f t="shared" ref="AH3657" si="35300">X3657*AC3657+Z3657*AC3660-Y3657*AD3657-AA3657*AD3660</f>
        <v>0.97318524780646964</v>
      </c>
      <c r="AI3657" s="33">
        <f t="shared" ref="AI3657" si="35301">(X3657*AD3657+Y3657*AC3657+Z3657*AD3660+AA3657*AC3660)</f>
        <v>0</v>
      </c>
      <c r="AJ3657" s="31">
        <f t="shared" ref="AJ3657" si="35302">X3657*AE3657+Z3657*AE3660-Y3657*AF3657-AA3657*AF3660</f>
        <v>0</v>
      </c>
      <c r="AK3657" s="32">
        <f t="shared" ref="AK3657" si="35303">(X3657*AF3657+Y3657*AE3657+Z3657*AF3660+AA3657*AE3660)</f>
        <v>-0.19370114677716771</v>
      </c>
      <c r="AL3657" s="8"/>
      <c r="AM3657" s="29">
        <v>1</v>
      </c>
      <c r="AN3657" s="30">
        <v>0</v>
      </c>
      <c r="AO3657" s="31">
        <v>0</v>
      </c>
      <c r="AP3657" s="32">
        <f t="shared" ref="AP3657:AP3688" si="35304">-1/($AN$8*$B3657)</f>
        <v>-0.1162680722891566</v>
      </c>
      <c r="AR3657" s="29">
        <f t="shared" ref="AR3657" si="35305">AH3657*AM3657+AJ3657*AM3660-AI3657*AN3657-AK3657*AN3660</f>
        <v>0.97318524780646964</v>
      </c>
      <c r="AS3657" s="33">
        <f t="shared" ref="AS3657" si="35306">(AH3657*AN3657+AI3657*AM3657+AJ3657*AN3660+AK3657*AM3660)</f>
        <v>0</v>
      </c>
      <c r="AT3657" s="31">
        <f t="shared" ref="AT3657" si="35307">AH3657*AO3657+AJ3657*AO3660-AI3657*AP3657-AK3657*AP3660</f>
        <v>0</v>
      </c>
      <c r="AU3657" s="32">
        <f t="shared" ref="AU3657" si="35308">(AH3657*AP3657+AI3657*AO3657+AJ3657*AP3660+AK3657*AO3660)</f>
        <v>-0.30685151951987111</v>
      </c>
      <c r="AV3657" s="8"/>
      <c r="AW3657" s="29">
        <v>1</v>
      </c>
      <c r="AX3657" s="33">
        <v>0</v>
      </c>
      <c r="AY3657" s="31">
        <v>0</v>
      </c>
      <c r="AZ3657" s="32">
        <v>0</v>
      </c>
      <c r="BB3657" s="29">
        <f t="shared" ref="BB3657" si="35309">AR3657*AW3657+AT3657*AW3660-AS3657*AX3657-AU3657*AX3660</f>
        <v>0.94634795687140882</v>
      </c>
      <c r="BC3657" s="33">
        <f t="shared" ref="BC3657" si="35310">(AR3657*AX3657+AS3657*AW3657+AT3657*AX3660+AU3657*AW3660)</f>
        <v>0</v>
      </c>
      <c r="BD3657" s="31">
        <f t="shared" ref="BD3657" si="35311">AR3657*AY3657+AT3657*AY3660-AS3657*AZ3657-AU3657*AZ3660</f>
        <v>0</v>
      </c>
      <c r="BE3657" s="32">
        <f t="shared" ref="BE3657" si="35312">(AR3657*AZ3657+AS3657*AY3657+AT3657*AZ3660+AU3657*AY3660)</f>
        <v>-0.30685151951987111</v>
      </c>
      <c r="BF3657" s="8"/>
      <c r="BG3657" s="29">
        <v>1</v>
      </c>
      <c r="BH3657" s="30">
        <v>0</v>
      </c>
      <c r="BI3657" s="31">
        <v>0</v>
      </c>
      <c r="BJ3657" s="32">
        <f t="shared" ref="BJ3657:BJ3688" si="35313">-1/($BH$8*$B3657)</f>
        <v>-4.0882530120481923E-2</v>
      </c>
      <c r="BL3657" s="29">
        <f t="shared" ref="BL3657" si="35314">BB3657*BG3657+BD3657*BG3660-BC3657*BH3657-BE3657*BH3660</f>
        <v>0.94634795687140882</v>
      </c>
      <c r="BM3657" s="33">
        <f t="shared" ref="BM3657" si="35315">(BB3657*BH3657+BC3657*BG3657+BD3657*BH3660+BE3657*BG3660)</f>
        <v>0</v>
      </c>
      <c r="BN3657" s="31">
        <f t="shared" ref="BN3657" si="35316">BB3657*BI3657+BD3657*BI3660-BC3657*BJ3657-BE3657*BJ3660</f>
        <v>0</v>
      </c>
      <c r="BO3657" s="32">
        <f t="shared" ref="BO3657" si="35317">(BB3657*BJ3657+BC3657*BI3657+BD3657*BJ3660+BE3657*BI3660)</f>
        <v>-0.34554061837112299</v>
      </c>
      <c r="BP3657" s="8"/>
      <c r="BQ3657" s="34">
        <v>1</v>
      </c>
      <c r="BR3657" s="35">
        <v>0</v>
      </c>
      <c r="BS3657" s="11">
        <v>0</v>
      </c>
      <c r="BT3657" s="36">
        <v>0</v>
      </c>
      <c r="BV3657" s="29">
        <f t="shared" ref="BV3657" si="35318">BL3657*BQ3657+BN3657*BQ3660-BM3657*BR3657-BO3657*BR3660</f>
        <v>0.94634795687140882</v>
      </c>
      <c r="BW3657" s="33">
        <f t="shared" ref="BW3657" si="35319">(BL3657*BR3657+BM3657*BQ3657+BN3657*BR3660+BO3657*BQ3660)</f>
        <v>-0.34554061837112299</v>
      </c>
      <c r="BX3657" s="31">
        <f t="shared" ref="BX3657" si="35320">BL3657*BS3657+BN3657*BS3660-BM3657*BT3657-BO3657*BT3660</f>
        <v>0</v>
      </c>
      <c r="BY3657" s="32">
        <f t="shared" ref="BY3657" si="35321">(BL3657*BT3657+BM3657*BS3657+BN3657*BT3660+BO3657*BS3660)</f>
        <v>-0.34554061837112299</v>
      </c>
      <c r="CA3657" s="37">
        <f t="shared" ref="CA3657" si="35322">20*LOG(((1+$BR$8)/$BR$8)/((BV3657+BV3660)^2+(BW3657+BW3660)^2)^0.5)</f>
        <v>-2.0381407164601637E-3</v>
      </c>
      <c r="CC3657" s="134">
        <f t="shared" ref="CC3657" si="35323">((BV3657^2+BW3657^2)^0.5)/((BV3660^2+BW3660^2)^0.5)</f>
        <v>1.0141204768063856</v>
      </c>
      <c r="CM3657" s="129">
        <v>9.94</v>
      </c>
    </row>
    <row r="3658" spans="2:91" ht="18.600000000000001" thickBot="1">
      <c r="D3658" s="39"/>
      <c r="G3658" s="40"/>
      <c r="I3658" s="39"/>
      <c r="L3658" s="40"/>
      <c r="N3658" s="39"/>
      <c r="Q3658" s="40"/>
      <c r="S3658" s="39"/>
      <c r="V3658" s="40"/>
      <c r="X3658" s="39"/>
      <c r="AA3658" s="40"/>
      <c r="AC3658" s="39"/>
      <c r="AF3658" s="40"/>
      <c r="AH3658" s="39"/>
      <c r="AK3658" s="40"/>
      <c r="AM3658" s="39"/>
      <c r="AP3658" s="40"/>
      <c r="AR3658" s="39"/>
      <c r="AU3658" s="40"/>
      <c r="AW3658" s="39"/>
      <c r="AZ3658" s="40"/>
      <c r="BB3658" s="39"/>
      <c r="BE3658" s="40"/>
      <c r="BG3658" s="39"/>
      <c r="BJ3658" s="40"/>
      <c r="BL3658" s="39"/>
      <c r="BO3658" s="40"/>
      <c r="BQ3658" s="34"/>
      <c r="BR3658" s="11"/>
      <c r="BS3658" s="11"/>
      <c r="BT3658" s="41"/>
      <c r="BV3658" s="39"/>
      <c r="BY3658" s="40"/>
      <c r="CC3658" s="135"/>
    </row>
    <row r="3659" spans="2:91" ht="18.600000000000001" thickBot="1">
      <c r="D3659" s="258" t="s">
        <v>129</v>
      </c>
      <c r="E3659" s="259"/>
      <c r="F3659" s="260" t="s">
        <v>130</v>
      </c>
      <c r="G3659" s="261"/>
      <c r="H3659" s="229"/>
      <c r="I3659" s="258" t="s">
        <v>131</v>
      </c>
      <c r="J3659" s="259"/>
      <c r="K3659" s="260" t="s">
        <v>132</v>
      </c>
      <c r="L3659" s="261"/>
      <c r="N3659" s="253" t="s">
        <v>133</v>
      </c>
      <c r="O3659" s="254"/>
      <c r="P3659" s="255" t="s">
        <v>134</v>
      </c>
      <c r="Q3659" s="256"/>
      <c r="S3659" s="258" t="s">
        <v>135</v>
      </c>
      <c r="T3659" s="259"/>
      <c r="U3659" s="260" t="s">
        <v>136</v>
      </c>
      <c r="V3659" s="261"/>
      <c r="W3659" s="8"/>
      <c r="X3659" s="253" t="s">
        <v>137</v>
      </c>
      <c r="Y3659" s="254"/>
      <c r="Z3659" s="255" t="s">
        <v>138</v>
      </c>
      <c r="AA3659" s="256"/>
      <c r="AB3659" s="8"/>
      <c r="AC3659" s="258" t="s">
        <v>139</v>
      </c>
      <c r="AD3659" s="259"/>
      <c r="AE3659" s="260" t="s">
        <v>140</v>
      </c>
      <c r="AF3659" s="261"/>
      <c r="AG3659" s="8"/>
      <c r="AH3659" s="253" t="s">
        <v>141</v>
      </c>
      <c r="AI3659" s="254"/>
      <c r="AJ3659" s="255" t="s">
        <v>142</v>
      </c>
      <c r="AK3659" s="256"/>
      <c r="AL3659" s="8"/>
      <c r="AM3659" s="258" t="s">
        <v>143</v>
      </c>
      <c r="AN3659" s="259"/>
      <c r="AO3659" s="260" t="s">
        <v>144</v>
      </c>
      <c r="AP3659" s="261"/>
      <c r="AR3659" s="253" t="s">
        <v>145</v>
      </c>
      <c r="AS3659" s="254"/>
      <c r="AT3659" s="255" t="s">
        <v>146</v>
      </c>
      <c r="AU3659" s="256"/>
      <c r="AV3659" s="4"/>
      <c r="AW3659" s="258" t="s">
        <v>147</v>
      </c>
      <c r="AX3659" s="259"/>
      <c r="AY3659" s="260" t="s">
        <v>148</v>
      </c>
      <c r="AZ3659" s="261"/>
      <c r="BA3659" s="8"/>
      <c r="BB3659" s="253" t="s">
        <v>149</v>
      </c>
      <c r="BC3659" s="254"/>
      <c r="BD3659" s="255" t="s">
        <v>150</v>
      </c>
      <c r="BE3659" s="256"/>
      <c r="BF3659" s="4"/>
      <c r="BG3659" s="258" t="s">
        <v>151</v>
      </c>
      <c r="BH3659" s="259"/>
      <c r="BI3659" s="260" t="s">
        <v>152</v>
      </c>
      <c r="BJ3659" s="261"/>
      <c r="BK3659" s="4"/>
      <c r="BL3659" s="253" t="s">
        <v>153</v>
      </c>
      <c r="BM3659" s="254"/>
      <c r="BN3659" s="255" t="s">
        <v>154</v>
      </c>
      <c r="BO3659" s="256"/>
      <c r="BP3659" s="4"/>
      <c r="BQ3659" s="258" t="s">
        <v>155</v>
      </c>
      <c r="BR3659" s="259"/>
      <c r="BS3659" s="260" t="s">
        <v>156</v>
      </c>
      <c r="BT3659" s="261"/>
      <c r="BU3659" s="8"/>
      <c r="BV3659" s="253" t="s">
        <v>157</v>
      </c>
      <c r="BW3659" s="254"/>
      <c r="BX3659" s="255" t="s">
        <v>158</v>
      </c>
      <c r="BY3659" s="256"/>
      <c r="CA3659" s="46" t="s">
        <v>16</v>
      </c>
      <c r="CC3659" s="136" t="s">
        <v>71</v>
      </c>
    </row>
    <row r="3660" spans="2:91" ht="19.2" thickTop="1" thickBot="1">
      <c r="D3660" s="29">
        <v>0</v>
      </c>
      <c r="E3660" s="33">
        <v>0</v>
      </c>
      <c r="F3660" s="31">
        <v>1</v>
      </c>
      <c r="G3660" s="32">
        <v>0</v>
      </c>
      <c r="I3660" s="29">
        <v>0</v>
      </c>
      <c r="J3660" s="33">
        <f t="shared" ref="J3660" si="35324">IF(0=(1-$J$8*$K$8*$B3657^2),10^14,$B3657*$J$8/(1-$J$8*$K$8*$B3657^2))</f>
        <v>-0.12373307001929965</v>
      </c>
      <c r="K3660" s="31">
        <v>1</v>
      </c>
      <c r="L3660" s="32">
        <v>0</v>
      </c>
      <c r="N3660" s="29">
        <f t="shared" ref="N3660" si="35325">D3660*I3657+F3660*I3660-E3660*J3657-G3660*J3660</f>
        <v>0</v>
      </c>
      <c r="O3660" s="33">
        <f t="shared" ref="O3660" si="35326">(D3660*J3657+E3660*I3657+F3660*J3660+G3660*I3660)</f>
        <v>-0.12373307001929965</v>
      </c>
      <c r="P3660" s="31">
        <f t="shared" ref="P3660" si="35327">D3660*K3657+F3660*K3660-E3660*L3657-G3660*L3660</f>
        <v>1</v>
      </c>
      <c r="Q3660" s="32">
        <f t="shared" ref="Q3660" si="35328">(D3660*L3657+E3660*K3657+F3660*L3660+G3660*K3660)</f>
        <v>0</v>
      </c>
      <c r="S3660" s="29">
        <v>0</v>
      </c>
      <c r="T3660" s="33">
        <v>0</v>
      </c>
      <c r="U3660" s="31">
        <v>1</v>
      </c>
      <c r="V3660" s="32">
        <v>0</v>
      </c>
      <c r="X3660" s="29">
        <f t="shared" ref="X3660" si="35329">N3660*S3657+P3660*S3660-O3660*T3657-Q3660*T3660</f>
        <v>0</v>
      </c>
      <c r="Y3660" s="33">
        <f t="shared" ref="Y3660" si="35330">(N3660*T3657+O3660*S3657+P3660*T3660+Q3660*S3660)</f>
        <v>-0.12373307001929965</v>
      </c>
      <c r="Z3660" s="31">
        <f t="shared" ref="Z3660" si="35331">N3660*U3657+P3660*U3660-O3660*V3657-Q3660*V3660</f>
        <v>0.98409148017323145</v>
      </c>
      <c r="AA3660" s="32">
        <f t="shared" ref="AA3660" si="35332">(N3660*V3657+O3660*U3657+P3660*V3660+Q3660*U3660)</f>
        <v>0</v>
      </c>
      <c r="AB3660" s="8"/>
      <c r="AC3660" s="29">
        <v>0</v>
      </c>
      <c r="AD3660" s="33">
        <f t="shared" ref="AD3660" si="35333">IF(0=(1-$AD$8*$AE$8*$B3657^2),10^14,$B3657*$AD$8/(1-$AD$8*$AE$8*$B3657^2))</f>
        <v>-9.6157198983996162E-2</v>
      </c>
      <c r="AE3660" s="31">
        <v>1</v>
      </c>
      <c r="AF3660" s="32">
        <v>0</v>
      </c>
      <c r="AH3660" s="29">
        <f t="shared" ref="AH3660" si="35334">X3660*AC3657+Z3660*AC3660-Y3660*AD3657-AA3660*AD3660</f>
        <v>0</v>
      </c>
      <c r="AI3660" s="33">
        <f t="shared" ref="AI3660" si="35335">(X3660*AD3657+Y3660*AC3657+Z3660*AD3660+AA3660*AC3660)</f>
        <v>-0.21836055029677237</v>
      </c>
      <c r="AJ3660" s="31">
        <f t="shared" ref="AJ3660" si="35336">X3660*AE3657+Z3660*AE3660-Y3660*AF3657-AA3660*AF3660</f>
        <v>0.98409148017323145</v>
      </c>
      <c r="AK3660" s="32">
        <f t="shared" ref="AK3660" si="35337">(X3660*AF3657+Y3660*AE3657+Z3660*AF3660+AA3660*AE3660)</f>
        <v>0</v>
      </c>
      <c r="AL3660" s="8"/>
      <c r="AM3660" s="29">
        <v>0</v>
      </c>
      <c r="AN3660" s="33">
        <v>0</v>
      </c>
      <c r="AO3660" s="31">
        <v>1</v>
      </c>
      <c r="AP3660" s="32">
        <v>0</v>
      </c>
      <c r="AR3660" s="29">
        <f t="shared" ref="AR3660" si="35338">AH3660*AM3657+AJ3660*AM3660-AI3660*AN3657-AK3660*AN3660</f>
        <v>0</v>
      </c>
      <c r="AS3660" s="33">
        <f t="shared" ref="AS3660" si="35339">(AH3660*AN3657+AI3660*AM3657+AJ3660*AN3660+AK3660*AM3660)</f>
        <v>-0.21836055029677237</v>
      </c>
      <c r="AT3660" s="31">
        <f t="shared" ref="AT3660" si="35340">AH3660*AO3657+AJ3660*AO3660-AI3660*AP3657-AK3660*AP3660</f>
        <v>0.95870311992622625</v>
      </c>
      <c r="AU3660" s="32">
        <f t="shared" ref="AU3660" si="35341">(AH3660*AP3657+AI3660*AO3657+AJ3660*AP3660+AK3660*AO3660)</f>
        <v>0</v>
      </c>
      <c r="AV3660" s="8"/>
      <c r="AW3660" s="29">
        <v>0</v>
      </c>
      <c r="AX3660" s="33">
        <f t="shared" ref="AX3660" si="35342">IF(0=(1-$AX$8*$AY$8*$B3657^2),10^14,$B3657*$AX$8/(1-$AX$8*$AY$8*$B3657^2))</f>
        <v>-8.7460185880952876E-2</v>
      </c>
      <c r="AY3660" s="31">
        <v>1</v>
      </c>
      <c r="AZ3660" s="32">
        <v>0</v>
      </c>
      <c r="BB3660" s="29">
        <f t="shared" ref="BB3660" si="35343">AR3660*AW3657+AT3660*AW3660-AS3660*AX3657-AU3660*AX3660</f>
        <v>0</v>
      </c>
      <c r="BC3660" s="33">
        <f t="shared" ref="BC3660" si="35344">(AR3660*AX3657+AS3660*AW3657+AT3660*AX3660+AU3660*AW3660)</f>
        <v>-0.30220890337016959</v>
      </c>
      <c r="BD3660" s="31">
        <f t="shared" ref="BD3660" si="35345">AR3660*AY3657+AT3660*AY3660-AS3660*AZ3657-AU3660*AZ3660</f>
        <v>0.95870311992622625</v>
      </c>
      <c r="BE3660" s="32">
        <f t="shared" ref="BE3660" si="35346">(AR3660*AZ3657+AS3660*AY3657+AT3660*AZ3660+AU3660*AY3660)</f>
        <v>0</v>
      </c>
      <c r="BF3660" s="8"/>
      <c r="BG3660" s="29">
        <v>0</v>
      </c>
      <c r="BH3660" s="33">
        <v>0</v>
      </c>
      <c r="BI3660" s="31">
        <v>1</v>
      </c>
      <c r="BJ3660" s="32">
        <v>0</v>
      </c>
      <c r="BL3660" s="29">
        <f t="shared" ref="BL3660" si="35347">BB3660*BG3657+BD3660*BG3660-BC3660*BH3657-BE3660*BH3660</f>
        <v>0</v>
      </c>
      <c r="BM3660" s="33">
        <f t="shared" ref="BM3660" si="35348">(BB3660*BH3657+BC3660*BG3657+BD3660*BH3660+BE3660*BG3660)</f>
        <v>-0.30220890337016959</v>
      </c>
      <c r="BN3660" s="31">
        <f t="shared" ref="BN3660" si="35349">BB3660*BI3657+BD3660*BI3660-BC3660*BJ3657-BE3660*BJ3660</f>
        <v>0.94634805533151745</v>
      </c>
      <c r="BO3660" s="32">
        <f t="shared" ref="BO3660" si="35350">(BB3660*BJ3657+BC3660*BI3657+BD3660*BJ3660+BE3660*BI3660)</f>
        <v>0</v>
      </c>
      <c r="BP3660" s="8"/>
      <c r="BQ3660" s="19">
        <f t="shared" ref="BQ3660:BQ3691" si="35351">1/$BR$8</f>
        <v>1</v>
      </c>
      <c r="BR3660" s="47">
        <v>0</v>
      </c>
      <c r="BS3660" s="48">
        <v>1</v>
      </c>
      <c r="BT3660" s="49">
        <v>0</v>
      </c>
      <c r="BV3660" s="29">
        <f t="shared" ref="BV3660" si="35352">BL3660*BQ3657+BN3660*BQ3660-BM3660*BR3657-BO3660*BR3660</f>
        <v>0.94634805533151745</v>
      </c>
      <c r="BW3660" s="33">
        <f t="shared" ref="BW3660" si="35353">(BL3660*BR3657+BM3660*BQ3657+BN3660*BR3660+BO3660*BQ3660)</f>
        <v>-0.30220890337016959</v>
      </c>
      <c r="BX3660" s="31">
        <f t="shared" ref="BX3660" si="35354">BL3660*BS3657+BN3660*BS3660-BM3660*BT3657-BO3660*BT3660</f>
        <v>0.94634805533151745</v>
      </c>
      <c r="BY3660" s="32">
        <f t="shared" ref="BY3660" si="35355">(BL3660*BT3657+BM3660*BS3657+BN3660*BT3660+BO3660*BS3660)</f>
        <v>0</v>
      </c>
      <c r="CA3660" s="50">
        <f t="shared" ref="CA3660" si="35356">(180/PI())*ATAN(-1*(BW3657+BW3660)/(BV3657+BV3660))</f>
        <v>18.892814876013983</v>
      </c>
      <c r="CC3660" s="137">
        <f t="shared" ref="CC3660" si="35357">20*LOG(((1-(10^(CA3657/20)^2)*(1-((1-CC3657)/(1+CC3657))^2))^0.5))</f>
        <v>-32.854049099165501</v>
      </c>
    </row>
    <row r="3661" spans="2:91">
      <c r="CC3661" s="42"/>
    </row>
    <row r="3662" spans="2:91" ht="18.600000000000001" thickBot="1">
      <c r="E3662" s="22" t="s">
        <v>4</v>
      </c>
      <c r="J3662" s="22" t="s">
        <v>5</v>
      </c>
      <c r="O3662" s="22" t="s">
        <v>6</v>
      </c>
      <c r="T3662" s="22" t="s">
        <v>7</v>
      </c>
      <c r="Y3662" s="22" t="s">
        <v>8</v>
      </c>
      <c r="AD3662" s="22" t="s">
        <v>65</v>
      </c>
      <c r="AI3662" s="22" t="s">
        <v>9</v>
      </c>
      <c r="AN3662" s="22" t="s">
        <v>66</v>
      </c>
      <c r="AS3662" s="22" t="s">
        <v>51</v>
      </c>
      <c r="AX3662" s="22" t="s">
        <v>67</v>
      </c>
      <c r="BC3662" s="22" t="s">
        <v>52</v>
      </c>
      <c r="BH3662" s="22" t="s">
        <v>68</v>
      </c>
      <c r="BM3662" s="22" t="s">
        <v>63</v>
      </c>
      <c r="BQ3662" s="23" t="s">
        <v>69</v>
      </c>
      <c r="BR3662" s="23"/>
      <c r="BS3662" s="24"/>
      <c r="BT3662" s="24"/>
      <c r="BU3662" s="24"/>
      <c r="BW3662" s="22" t="s">
        <v>64</v>
      </c>
    </row>
    <row r="3663" spans="2:91" ht="18.600000000000001" thickBot="1">
      <c r="D3663" s="249" t="s">
        <v>103</v>
      </c>
      <c r="E3663" s="250"/>
      <c r="F3663" s="251" t="s">
        <v>104</v>
      </c>
      <c r="G3663" s="252"/>
      <c r="H3663" s="229"/>
      <c r="I3663" s="253" t="s">
        <v>11</v>
      </c>
      <c r="J3663" s="254"/>
      <c r="K3663" s="255" t="s">
        <v>12</v>
      </c>
      <c r="L3663" s="256"/>
      <c r="M3663" s="24"/>
      <c r="N3663" s="253" t="s">
        <v>105</v>
      </c>
      <c r="O3663" s="254"/>
      <c r="P3663" s="255" t="s">
        <v>106</v>
      </c>
      <c r="Q3663" s="256"/>
      <c r="R3663" s="24"/>
      <c r="S3663" s="249" t="s">
        <v>107</v>
      </c>
      <c r="T3663" s="250"/>
      <c r="U3663" s="251" t="s">
        <v>108</v>
      </c>
      <c r="V3663" s="252"/>
      <c r="W3663" s="8"/>
      <c r="X3663" s="253" t="s">
        <v>109</v>
      </c>
      <c r="Y3663" s="254"/>
      <c r="Z3663" s="255" t="s">
        <v>110</v>
      </c>
      <c r="AA3663" s="256"/>
      <c r="AB3663" s="8"/>
      <c r="AC3663" s="253" t="s">
        <v>111</v>
      </c>
      <c r="AD3663" s="254"/>
      <c r="AE3663" s="255" t="s">
        <v>14</v>
      </c>
      <c r="AF3663" s="256"/>
      <c r="AG3663" s="8"/>
      <c r="AH3663" s="253" t="s">
        <v>112</v>
      </c>
      <c r="AI3663" s="254"/>
      <c r="AJ3663" s="255" t="s">
        <v>113</v>
      </c>
      <c r="AK3663" s="256"/>
      <c r="AL3663" s="8"/>
      <c r="AM3663" s="249" t="s">
        <v>114</v>
      </c>
      <c r="AN3663" s="250"/>
      <c r="AO3663" s="251" t="s">
        <v>115</v>
      </c>
      <c r="AP3663" s="252"/>
      <c r="AQ3663" s="24"/>
      <c r="AR3663" s="253" t="s">
        <v>116</v>
      </c>
      <c r="AS3663" s="254"/>
      <c r="AT3663" s="255" t="s">
        <v>13</v>
      </c>
      <c r="AU3663" s="256"/>
      <c r="AV3663" s="4"/>
      <c r="AW3663" s="253" t="s">
        <v>117</v>
      </c>
      <c r="AX3663" s="254"/>
      <c r="AY3663" s="255" t="s">
        <v>118</v>
      </c>
      <c r="AZ3663" s="256"/>
      <c r="BA3663" s="8"/>
      <c r="BB3663" s="253" t="s">
        <v>119</v>
      </c>
      <c r="BC3663" s="254"/>
      <c r="BD3663" s="255" t="s">
        <v>120</v>
      </c>
      <c r="BE3663" s="256"/>
      <c r="BF3663" s="4"/>
      <c r="BG3663" s="249" t="s">
        <v>121</v>
      </c>
      <c r="BH3663" s="250"/>
      <c r="BI3663" s="251" t="s">
        <v>122</v>
      </c>
      <c r="BJ3663" s="252"/>
      <c r="BK3663" s="4"/>
      <c r="BL3663" s="253" t="s">
        <v>123</v>
      </c>
      <c r="BM3663" s="254"/>
      <c r="BN3663" s="255" t="s">
        <v>124</v>
      </c>
      <c r="BO3663" s="256"/>
      <c r="BP3663" s="4"/>
      <c r="BQ3663" s="253" t="s">
        <v>125</v>
      </c>
      <c r="BR3663" s="254"/>
      <c r="BS3663" s="255" t="s">
        <v>126</v>
      </c>
      <c r="BT3663" s="256"/>
      <c r="BU3663" s="8"/>
      <c r="BV3663" s="253" t="s">
        <v>127</v>
      </c>
      <c r="BW3663" s="254"/>
      <c r="BX3663" s="255" t="s">
        <v>128</v>
      </c>
      <c r="BY3663" s="256"/>
      <c r="CA3663" s="27" t="s">
        <v>15</v>
      </c>
      <c r="CC3663" s="133" t="s">
        <v>70</v>
      </c>
    </row>
    <row r="3664" spans="2:91" ht="19.2" thickTop="1" thickBot="1">
      <c r="B3664" s="129">
        <v>9.98</v>
      </c>
      <c r="D3664" s="29">
        <v>1</v>
      </c>
      <c r="E3664" s="30">
        <v>0</v>
      </c>
      <c r="F3664" s="31">
        <v>0</v>
      </c>
      <c r="G3664" s="32">
        <f t="shared" ref="G3664:G3695" si="35358">-1/($E$8*$B3664)</f>
        <v>-6.6050100200400794E-2</v>
      </c>
      <c r="I3664" s="29">
        <v>1</v>
      </c>
      <c r="J3664" s="33">
        <v>0</v>
      </c>
      <c r="K3664" s="31">
        <v>0</v>
      </c>
      <c r="L3664" s="32">
        <v>0</v>
      </c>
      <c r="N3664" s="29">
        <f t="shared" ref="N3664" si="35359">D3664*I3664+F3664*I3667-E3664*J3664-G3664*J3667</f>
        <v>0.99184384697513639</v>
      </c>
      <c r="O3664" s="33">
        <f t="shared" ref="O3664" si="35360">(D3664*J3664+E3664*I3664+F3664*J3667+G3664*I3667)</f>
        <v>0</v>
      </c>
      <c r="P3664" s="31">
        <f t="shared" ref="P3664" si="35361">D3664*K3664+F3664*K3667-E3664*L3664-G3664*L3667</f>
        <v>0</v>
      </c>
      <c r="Q3664" s="32">
        <f t="shared" ref="Q3664" si="35362">(D3664*L3664+E3664*K3664+F3664*L3667+G3664*K3667)</f>
        <v>-6.6050100200400794E-2</v>
      </c>
      <c r="S3664" s="29">
        <v>1</v>
      </c>
      <c r="T3664" s="30">
        <v>0</v>
      </c>
      <c r="U3664" s="31">
        <v>0</v>
      </c>
      <c r="V3664" s="32">
        <f t="shared" ref="V3664:V3695" si="35363">-1/($T$8*$B3664)</f>
        <v>-0.12831362725450901</v>
      </c>
      <c r="X3664" s="29">
        <f t="shared" ref="X3664" si="35364">N3664*S3664+P3664*S3667-O3664*T3664-Q3664*T3667</f>
        <v>0.99184384697513639</v>
      </c>
      <c r="Y3664" s="33">
        <f t="shared" ref="Y3664" si="35365">(N3664*T3664+O3664*S3664+P3664*T3667+Q3664*S3667)</f>
        <v>0</v>
      </c>
      <c r="Z3664" s="31">
        <f t="shared" ref="Z3664" si="35366">N3664*U3664+P3664*U3667-O3664*V3664-Q3664*V3667</f>
        <v>0</v>
      </c>
      <c r="AA3664" s="32">
        <f t="shared" ref="AA3664" si="35367">(N3664*V3664+O3664*U3664+P3664*V3667+Q3664*U3667)</f>
        <v>-0.19331718187584673</v>
      </c>
      <c r="AB3664" s="8"/>
      <c r="AC3664" s="29">
        <v>1</v>
      </c>
      <c r="AD3664" s="33">
        <v>0</v>
      </c>
      <c r="AE3664" s="31">
        <v>0</v>
      </c>
      <c r="AF3664" s="32">
        <v>0</v>
      </c>
      <c r="AH3664" s="29">
        <f t="shared" ref="AH3664" si="35368">X3664*AC3664+Z3664*AC3667-Y3664*AD3664-AA3664*AD3667</f>
        <v>0.97329268834076299</v>
      </c>
      <c r="AI3664" s="33">
        <f t="shared" ref="AI3664" si="35369">(X3664*AD3664+Y3664*AC3664+Z3664*AD3667+AA3664*AC3667)</f>
        <v>0</v>
      </c>
      <c r="AJ3664" s="31">
        <f t="shared" ref="AJ3664" si="35370">X3664*AE3664+Z3664*AE3667-Y3664*AF3664-AA3664*AF3667</f>
        <v>0</v>
      </c>
      <c r="AK3664" s="32">
        <f t="shared" ref="AK3664" si="35371">(X3664*AF3664+Y3664*AE3664+Z3664*AF3667+AA3664*AE3667)</f>
        <v>-0.19331718187584673</v>
      </c>
      <c r="AL3664" s="8"/>
      <c r="AM3664" s="29">
        <v>1</v>
      </c>
      <c r="AN3664" s="30">
        <v>0</v>
      </c>
      <c r="AO3664" s="31">
        <v>0</v>
      </c>
      <c r="AP3664" s="32">
        <f t="shared" ref="AP3664:AP3695" si="35372">-1/($AN$8*$B3664)</f>
        <v>-0.11603507014028056</v>
      </c>
      <c r="AR3664" s="29">
        <f t="shared" ref="AR3664" si="35373">AH3664*AM3664+AJ3664*AM3667-AI3664*AN3664-AK3664*AN3667</f>
        <v>0.97329268834076299</v>
      </c>
      <c r="AS3664" s="33">
        <f t="shared" ref="AS3664" si="35374">(AH3664*AN3664+AI3664*AM3664+AJ3664*AN3667+AK3664*AM3667)</f>
        <v>0</v>
      </c>
      <c r="AT3664" s="31">
        <f t="shared" ref="AT3664" si="35375">AH3664*AO3664+AJ3664*AO3667-AI3664*AP3664-AK3664*AP3667</f>
        <v>0</v>
      </c>
      <c r="AU3664" s="32">
        <f t="shared" ref="AU3664" si="35376">(AH3664*AP3664+AI3664*AO3664+AJ3664*AP3667+AK3664*AO3667)</f>
        <v>-0.30625326723448942</v>
      </c>
      <c r="AV3664" s="8"/>
      <c r="AW3664" s="29">
        <v>1</v>
      </c>
      <c r="AX3664" s="33">
        <v>0</v>
      </c>
      <c r="AY3664" s="31">
        <v>0</v>
      </c>
      <c r="AZ3664" s="32">
        <v>0</v>
      </c>
      <c r="BB3664" s="29">
        <f t="shared" ref="BB3664" si="35377">AR3664*AW3664+AT3664*AW3667-AS3664*AX3664-AU3664*AX3667</f>
        <v>0.94656184997170523</v>
      </c>
      <c r="BC3664" s="33">
        <f t="shared" ref="BC3664" si="35378">(AR3664*AX3664+AS3664*AW3664+AT3664*AX3667+AU3664*AW3667)</f>
        <v>0</v>
      </c>
      <c r="BD3664" s="31">
        <f t="shared" ref="BD3664" si="35379">AR3664*AY3664+AT3664*AY3667-AS3664*AZ3664-AU3664*AZ3667</f>
        <v>0</v>
      </c>
      <c r="BE3664" s="32">
        <f t="shared" ref="BE3664" si="35380">(AR3664*AZ3664+AS3664*AY3664+AT3664*AZ3667+AU3664*AY3667)</f>
        <v>-0.30625326723448942</v>
      </c>
      <c r="BF3664" s="8"/>
      <c r="BG3664" s="29">
        <v>1</v>
      </c>
      <c r="BH3664" s="30">
        <v>0</v>
      </c>
      <c r="BI3664" s="31">
        <v>0</v>
      </c>
      <c r="BJ3664" s="32">
        <f t="shared" ref="BJ3664:BJ3695" si="35381">-1/($BH$8*$B3664)</f>
        <v>-4.0800601202404807E-2</v>
      </c>
      <c r="BL3664" s="29">
        <f t="shared" ref="BL3664" si="35382">BB3664*BG3664+BD3664*BG3667-BC3664*BH3664-BE3664*BH3667</f>
        <v>0.94656184997170523</v>
      </c>
      <c r="BM3664" s="33">
        <f t="shared" ref="BM3664" si="35383">(BB3664*BH3664+BC3664*BG3664+BD3664*BH3667+BE3664*BG3667)</f>
        <v>0</v>
      </c>
      <c r="BN3664" s="31">
        <f t="shared" ref="BN3664" si="35384">BB3664*BI3664+BD3664*BI3667-BC3664*BJ3664-BE3664*BJ3667</f>
        <v>0</v>
      </c>
      <c r="BO3664" s="32">
        <f t="shared" ref="BO3664" si="35385">(BB3664*BJ3664+BC3664*BI3664+BD3664*BJ3667+BE3664*BI3667)</f>
        <v>-0.34487355978859552</v>
      </c>
      <c r="BP3664" s="8"/>
      <c r="BQ3664" s="34">
        <v>1</v>
      </c>
      <c r="BR3664" s="35">
        <v>0</v>
      </c>
      <c r="BS3664" s="11">
        <v>0</v>
      </c>
      <c r="BT3664" s="36">
        <v>0</v>
      </c>
      <c r="BV3664" s="29">
        <f t="shared" ref="BV3664" si="35386">BL3664*BQ3664+BN3664*BQ3667-BM3664*BR3664-BO3664*BR3667</f>
        <v>0.94656184997170523</v>
      </c>
      <c r="BW3664" s="33">
        <f t="shared" ref="BW3664" si="35387">(BL3664*BR3664+BM3664*BQ3664+BN3664*BR3667+BO3664*BQ3667)</f>
        <v>-0.34487355978859552</v>
      </c>
      <c r="BX3664" s="31">
        <f t="shared" ref="BX3664" si="35388">BL3664*BS3664+BN3664*BS3667-BM3664*BT3664-BO3664*BT3667</f>
        <v>0</v>
      </c>
      <c r="BY3664" s="32">
        <f t="shared" ref="BY3664" si="35389">(BL3664*BT3664+BM3664*BS3664+BN3664*BT3667+BO3664*BS3667)</f>
        <v>-0.34487355978859552</v>
      </c>
      <c r="CA3664" s="37">
        <f t="shared" ref="CA3664" si="35390">20*LOG(((1+$BR$8)/$BR$8)/((BV3664+BV3667)^2+(BW3664+BW3667)^2)^0.5)</f>
        <v>-2.0308490808636625E-3</v>
      </c>
      <c r="CC3664" s="134">
        <f t="shared" ref="CC3664" si="35391">((BV3664^2+BW3664^2)^0.5)/((BV3667^2+BW3667^2)^0.5)</f>
        <v>1.0140675196579121</v>
      </c>
      <c r="CM3664" s="129">
        <v>9.9600000000000009</v>
      </c>
    </row>
    <row r="3665" spans="2:91" ht="18.600000000000001" thickBot="1">
      <c r="D3665" s="39"/>
      <c r="G3665" s="40"/>
      <c r="I3665" s="39"/>
      <c r="L3665" s="40"/>
      <c r="N3665" s="39"/>
      <c r="Q3665" s="40"/>
      <c r="S3665" s="39"/>
      <c r="V3665" s="40"/>
      <c r="X3665" s="39"/>
      <c r="AA3665" s="40"/>
      <c r="AC3665" s="39"/>
      <c r="AF3665" s="40"/>
      <c r="AH3665" s="39"/>
      <c r="AK3665" s="40"/>
      <c r="AM3665" s="39"/>
      <c r="AP3665" s="40"/>
      <c r="AR3665" s="39"/>
      <c r="AU3665" s="40"/>
      <c r="AW3665" s="39"/>
      <c r="AZ3665" s="40"/>
      <c r="BB3665" s="39"/>
      <c r="BE3665" s="40"/>
      <c r="BG3665" s="39"/>
      <c r="BJ3665" s="40"/>
      <c r="BL3665" s="39"/>
      <c r="BO3665" s="40"/>
      <c r="BQ3665" s="34"/>
      <c r="BR3665" s="11"/>
      <c r="BS3665" s="11"/>
      <c r="BT3665" s="41"/>
      <c r="BV3665" s="39"/>
      <c r="BY3665" s="40"/>
      <c r="CC3665" s="135"/>
    </row>
    <row r="3666" spans="2:91" ht="18.600000000000001" thickBot="1">
      <c r="D3666" s="258" t="s">
        <v>129</v>
      </c>
      <c r="E3666" s="259"/>
      <c r="F3666" s="260" t="s">
        <v>130</v>
      </c>
      <c r="G3666" s="261"/>
      <c r="H3666" s="229"/>
      <c r="I3666" s="258" t="s">
        <v>131</v>
      </c>
      <c r="J3666" s="259"/>
      <c r="K3666" s="260" t="s">
        <v>132</v>
      </c>
      <c r="L3666" s="261"/>
      <c r="N3666" s="253" t="s">
        <v>133</v>
      </c>
      <c r="O3666" s="254"/>
      <c r="P3666" s="255" t="s">
        <v>134</v>
      </c>
      <c r="Q3666" s="256"/>
      <c r="S3666" s="258" t="s">
        <v>135</v>
      </c>
      <c r="T3666" s="259"/>
      <c r="U3666" s="260" t="s">
        <v>136</v>
      </c>
      <c r="V3666" s="261"/>
      <c r="W3666" s="8"/>
      <c r="X3666" s="253" t="s">
        <v>137</v>
      </c>
      <c r="Y3666" s="254"/>
      <c r="Z3666" s="255" t="s">
        <v>138</v>
      </c>
      <c r="AA3666" s="256"/>
      <c r="AB3666" s="8"/>
      <c r="AC3666" s="258" t="s">
        <v>139</v>
      </c>
      <c r="AD3666" s="259"/>
      <c r="AE3666" s="260" t="s">
        <v>140</v>
      </c>
      <c r="AF3666" s="261"/>
      <c r="AG3666" s="8"/>
      <c r="AH3666" s="253" t="s">
        <v>141</v>
      </c>
      <c r="AI3666" s="254"/>
      <c r="AJ3666" s="255" t="s">
        <v>142</v>
      </c>
      <c r="AK3666" s="256"/>
      <c r="AL3666" s="8"/>
      <c r="AM3666" s="258" t="s">
        <v>143</v>
      </c>
      <c r="AN3666" s="259"/>
      <c r="AO3666" s="260" t="s">
        <v>144</v>
      </c>
      <c r="AP3666" s="261"/>
      <c r="AR3666" s="253" t="s">
        <v>145</v>
      </c>
      <c r="AS3666" s="254"/>
      <c r="AT3666" s="255" t="s">
        <v>146</v>
      </c>
      <c r="AU3666" s="256"/>
      <c r="AV3666" s="4"/>
      <c r="AW3666" s="258" t="s">
        <v>147</v>
      </c>
      <c r="AX3666" s="259"/>
      <c r="AY3666" s="260" t="s">
        <v>148</v>
      </c>
      <c r="AZ3666" s="261"/>
      <c r="BA3666" s="8"/>
      <c r="BB3666" s="253" t="s">
        <v>149</v>
      </c>
      <c r="BC3666" s="254"/>
      <c r="BD3666" s="255" t="s">
        <v>150</v>
      </c>
      <c r="BE3666" s="256"/>
      <c r="BF3666" s="4"/>
      <c r="BG3666" s="258" t="s">
        <v>151</v>
      </c>
      <c r="BH3666" s="259"/>
      <c r="BI3666" s="260" t="s">
        <v>152</v>
      </c>
      <c r="BJ3666" s="261"/>
      <c r="BK3666" s="4"/>
      <c r="BL3666" s="253" t="s">
        <v>153</v>
      </c>
      <c r="BM3666" s="254"/>
      <c r="BN3666" s="255" t="s">
        <v>154</v>
      </c>
      <c r="BO3666" s="256"/>
      <c r="BP3666" s="4"/>
      <c r="BQ3666" s="258" t="s">
        <v>155</v>
      </c>
      <c r="BR3666" s="259"/>
      <c r="BS3666" s="260" t="s">
        <v>156</v>
      </c>
      <c r="BT3666" s="261"/>
      <c r="BU3666" s="8"/>
      <c r="BV3666" s="253" t="s">
        <v>157</v>
      </c>
      <c r="BW3666" s="254"/>
      <c r="BX3666" s="255" t="s">
        <v>158</v>
      </c>
      <c r="BY3666" s="256"/>
      <c r="CA3666" s="46" t="s">
        <v>16</v>
      </c>
      <c r="CC3666" s="136" t="s">
        <v>71</v>
      </c>
    </row>
    <row r="3667" spans="2:91" ht="19.2" thickTop="1" thickBot="1">
      <c r="D3667" s="29">
        <v>0</v>
      </c>
      <c r="E3667" s="33">
        <v>0</v>
      </c>
      <c r="F3667" s="31">
        <v>1</v>
      </c>
      <c r="G3667" s="32">
        <v>0</v>
      </c>
      <c r="I3667" s="29">
        <v>0</v>
      </c>
      <c r="J3667" s="33">
        <f t="shared" ref="J3667" si="35392">IF(0=(1-$J$8*$K$8*$B3664^2),10^14,$B3664*$J$8/(1-$J$8*$K$8*$B3664^2))</f>
        <v>-0.12348433991950455</v>
      </c>
      <c r="K3667" s="31">
        <v>1</v>
      </c>
      <c r="L3667" s="32">
        <v>0</v>
      </c>
      <c r="N3667" s="29">
        <f t="shared" ref="N3667" si="35393">D3667*I3664+F3667*I3667-E3667*J3664-G3667*J3667</f>
        <v>0</v>
      </c>
      <c r="O3667" s="33">
        <f t="shared" ref="O3667" si="35394">(D3667*J3664+E3667*I3664+F3667*J3667+G3667*I3667)</f>
        <v>-0.12348433991950455</v>
      </c>
      <c r="P3667" s="31">
        <f t="shared" ref="P3667" si="35395">D3667*K3664+F3667*K3667-E3667*L3664-G3667*L3667</f>
        <v>1</v>
      </c>
      <c r="Q3667" s="32">
        <f t="shared" ref="Q3667" si="35396">(D3667*L3664+E3667*K3664+F3667*L3667+G3667*K3667)</f>
        <v>0</v>
      </c>
      <c r="S3667" s="29">
        <v>0</v>
      </c>
      <c r="T3667" s="33">
        <v>0</v>
      </c>
      <c r="U3667" s="31">
        <v>1</v>
      </c>
      <c r="V3667" s="32">
        <v>0</v>
      </c>
      <c r="X3667" s="29">
        <f t="shared" ref="X3667" si="35397">N3667*S3664+P3667*S3667-O3667*T3664-Q3667*T3667</f>
        <v>0</v>
      </c>
      <c r="Y3667" s="33">
        <f t="shared" ref="Y3667" si="35398">(N3667*T3664+O3667*S3664+P3667*T3667+Q3667*S3667)</f>
        <v>-0.12348433991950455</v>
      </c>
      <c r="Z3667" s="31">
        <f t="shared" ref="Z3667" si="35399">N3667*U3664+P3667*U3667-O3667*V3664-Q3667*V3667</f>
        <v>0.98415527643579959</v>
      </c>
      <c r="AA3667" s="32">
        <f t="shared" ref="AA3667" si="35400">(N3667*V3664+O3667*U3664+P3667*V3667+Q3667*U3667)</f>
        <v>0</v>
      </c>
      <c r="AB3667" s="8"/>
      <c r="AC3667" s="29">
        <v>0</v>
      </c>
      <c r="AD3667" s="33">
        <f t="shared" ref="AD3667" si="35401">IF(0=(1-$AD$8*$AE$8*$B3664^2),10^14,$B3664*$AD$8/(1-$AD$8*$AE$8*$B3664^2))</f>
        <v>-9.5962285681814849E-2</v>
      </c>
      <c r="AE3667" s="31">
        <v>1</v>
      </c>
      <c r="AF3667" s="32">
        <v>0</v>
      </c>
      <c r="AH3667" s="29">
        <f t="shared" ref="AH3667" si="35402">X3667*AC3664+Z3667*AC3667-Y3667*AD3664-AA3667*AD3667</f>
        <v>0</v>
      </c>
      <c r="AI3667" s="33">
        <f t="shared" ref="AI3667" si="35403">(X3667*AD3664+Y3667*AC3664+Z3667*AD3667+AA3667*AC3667)</f>
        <v>-0.21792612971210223</v>
      </c>
      <c r="AJ3667" s="31">
        <f t="shared" ref="AJ3667" si="35404">X3667*AE3664+Z3667*AE3667-Y3667*AF3664-AA3667*AF3667</f>
        <v>0.98415527643579959</v>
      </c>
      <c r="AK3667" s="32">
        <f t="shared" ref="AK3667" si="35405">(X3667*AF3664+Y3667*AE3664+Z3667*AF3667+AA3667*AE3667)</f>
        <v>0</v>
      </c>
      <c r="AL3667" s="8"/>
      <c r="AM3667" s="29">
        <v>0</v>
      </c>
      <c r="AN3667" s="33">
        <v>0</v>
      </c>
      <c r="AO3667" s="31">
        <v>1</v>
      </c>
      <c r="AP3667" s="32">
        <v>0</v>
      </c>
      <c r="AR3667" s="29">
        <f t="shared" ref="AR3667" si="35406">AH3667*AM3664+AJ3667*AM3667-AI3667*AN3664-AK3667*AN3667</f>
        <v>0</v>
      </c>
      <c r="AS3667" s="33">
        <f t="shared" ref="AS3667" si="35407">(AH3667*AN3664+AI3667*AM3664+AJ3667*AN3667+AK3667*AM3667)</f>
        <v>-0.21792612971210223</v>
      </c>
      <c r="AT3667" s="31">
        <f t="shared" ref="AT3667" si="35408">AH3667*AO3664+AJ3667*AO3667-AI3667*AP3664-AK3667*AP3667</f>
        <v>0.95886820268925588</v>
      </c>
      <c r="AU3667" s="32">
        <f t="shared" ref="AU3667" si="35409">(AH3667*AP3664+AI3667*AO3664+AJ3667*AP3667+AK3667*AO3667)</f>
        <v>0</v>
      </c>
      <c r="AV3667" s="8"/>
      <c r="AW3667" s="29">
        <v>0</v>
      </c>
      <c r="AX3667" s="33">
        <f t="shared" ref="AX3667" si="35410">IF(0=(1-$AX$8*$AY$8*$B3664^2),10^14,$B3664*$AX$8/(1-$AX$8*$AY$8*$B3664^2))</f>
        <v>-8.7283438999495561E-2</v>
      </c>
      <c r="AY3667" s="31">
        <v>1</v>
      </c>
      <c r="AZ3667" s="32">
        <v>0</v>
      </c>
      <c r="BB3667" s="29">
        <f t="shared" ref="BB3667" si="35411">AR3667*AW3664+AT3667*AW3667-AS3667*AX3664-AU3667*AX3667</f>
        <v>0</v>
      </c>
      <c r="BC3667" s="33">
        <f t="shared" ref="BC3667" si="35412">(AR3667*AX3664+AS3667*AW3664+AT3667*AX3667+AU3667*AW3667)</f>
        <v>-0.30161944399008583</v>
      </c>
      <c r="BD3667" s="31">
        <f t="shared" ref="BD3667" si="35413">AR3667*AY3664+AT3667*AY3667-AS3667*AZ3664-AU3667*AZ3667</f>
        <v>0.95886820268925588</v>
      </c>
      <c r="BE3667" s="32">
        <f t="shared" ref="BE3667" si="35414">(AR3667*AZ3664+AS3667*AY3664+AT3667*AZ3667+AU3667*AY3667)</f>
        <v>0</v>
      </c>
      <c r="BF3667" s="8"/>
      <c r="BG3667" s="29">
        <v>0</v>
      </c>
      <c r="BH3667" s="33">
        <v>0</v>
      </c>
      <c r="BI3667" s="31">
        <v>1</v>
      </c>
      <c r="BJ3667" s="32">
        <v>0</v>
      </c>
      <c r="BL3667" s="29">
        <f t="shared" ref="BL3667" si="35415">BB3667*BG3664+BD3667*BG3667-BC3667*BH3664-BE3667*BH3667</f>
        <v>0</v>
      </c>
      <c r="BM3667" s="33">
        <f t="shared" ref="BM3667" si="35416">(BB3667*BH3664+BC3667*BG3664+BD3667*BH3667+BE3667*BG3667)</f>
        <v>-0.30161944399008583</v>
      </c>
      <c r="BN3667" s="31">
        <f t="shared" ref="BN3667" si="35417">BB3667*BI3664+BD3667*BI3667-BC3667*BJ3664-BE3667*BJ3667</f>
        <v>0.94656194804012528</v>
      </c>
      <c r="BO3667" s="32">
        <f t="shared" ref="BO3667" si="35418">(BB3667*BJ3664+BC3667*BI3664+BD3667*BJ3667+BE3667*BI3667)</f>
        <v>0</v>
      </c>
      <c r="BP3667" s="8"/>
      <c r="BQ3667" s="19">
        <f t="shared" ref="BQ3667:BQ3698" si="35419">1/$BR$8</f>
        <v>1</v>
      </c>
      <c r="BR3667" s="47">
        <v>0</v>
      </c>
      <c r="BS3667" s="48">
        <v>1</v>
      </c>
      <c r="BT3667" s="49">
        <v>0</v>
      </c>
      <c r="BV3667" s="29">
        <f t="shared" ref="BV3667" si="35420">BL3667*BQ3664+BN3667*BQ3667-BM3667*BR3664-BO3667*BR3667</f>
        <v>0.94656194804012528</v>
      </c>
      <c r="BW3667" s="33">
        <f t="shared" ref="BW3667" si="35421">(BL3667*BR3664+BM3667*BQ3664+BN3667*BR3667+BO3667*BQ3667)</f>
        <v>-0.30161944399008583</v>
      </c>
      <c r="BX3667" s="31">
        <f t="shared" ref="BX3667" si="35422">BL3667*BS3664+BN3667*BS3667-BM3667*BT3664-BO3667*BT3667</f>
        <v>0.94656194804012528</v>
      </c>
      <c r="BY3667" s="32">
        <f t="shared" ref="BY3667" si="35423">(BL3667*BT3664+BM3667*BS3664+BN3667*BT3667+BO3667*BS3667)</f>
        <v>0</v>
      </c>
      <c r="CA3667" s="50">
        <f t="shared" ref="CA3667" si="35424">(180/PI())*ATAN(-1*(BW3664+BW3667)/(BV3664+BV3667))</f>
        <v>18.854798250069518</v>
      </c>
      <c r="CC3667" s="137">
        <f t="shared" ref="CC3667" si="35425">20*LOG(((1-(10^(CA3664/20)^2)*(1-((1-CC3664)/(1+CC3664))^2))^0.5))</f>
        <v>-32.871203887089919</v>
      </c>
    </row>
    <row r="3668" spans="2:91">
      <c r="CC3668" s="42"/>
    </row>
    <row r="3669" spans="2:91" ht="18.600000000000001" thickBot="1">
      <c r="E3669" s="22" t="s">
        <v>4</v>
      </c>
      <c r="J3669" s="22" t="s">
        <v>5</v>
      </c>
      <c r="O3669" s="22" t="s">
        <v>6</v>
      </c>
      <c r="T3669" s="22" t="s">
        <v>7</v>
      </c>
      <c r="Y3669" s="22" t="s">
        <v>8</v>
      </c>
      <c r="AD3669" s="22" t="s">
        <v>65</v>
      </c>
      <c r="AI3669" s="22" t="s">
        <v>9</v>
      </c>
      <c r="AN3669" s="22" t="s">
        <v>66</v>
      </c>
      <c r="AS3669" s="22" t="s">
        <v>51</v>
      </c>
      <c r="AX3669" s="22" t="s">
        <v>67</v>
      </c>
      <c r="BC3669" s="22" t="s">
        <v>52</v>
      </c>
      <c r="BH3669" s="22" t="s">
        <v>68</v>
      </c>
      <c r="BM3669" s="22" t="s">
        <v>63</v>
      </c>
      <c r="BQ3669" s="23" t="s">
        <v>69</v>
      </c>
      <c r="BR3669" s="23"/>
      <c r="BS3669" s="24"/>
      <c r="BT3669" s="24"/>
      <c r="BU3669" s="24"/>
      <c r="BW3669" s="22" t="s">
        <v>64</v>
      </c>
    </row>
    <row r="3670" spans="2:91" ht="18.600000000000001" thickBot="1">
      <c r="D3670" s="249" t="s">
        <v>103</v>
      </c>
      <c r="E3670" s="250"/>
      <c r="F3670" s="251" t="s">
        <v>104</v>
      </c>
      <c r="G3670" s="252"/>
      <c r="H3670" s="229"/>
      <c r="I3670" s="253" t="s">
        <v>11</v>
      </c>
      <c r="J3670" s="254"/>
      <c r="K3670" s="255" t="s">
        <v>12</v>
      </c>
      <c r="L3670" s="256"/>
      <c r="M3670" s="24"/>
      <c r="N3670" s="253" t="s">
        <v>105</v>
      </c>
      <c r="O3670" s="254"/>
      <c r="P3670" s="255" t="s">
        <v>106</v>
      </c>
      <c r="Q3670" s="256"/>
      <c r="R3670" s="24"/>
      <c r="S3670" s="249" t="s">
        <v>107</v>
      </c>
      <c r="T3670" s="250"/>
      <c r="U3670" s="251" t="s">
        <v>108</v>
      </c>
      <c r="V3670" s="252"/>
      <c r="W3670" s="8"/>
      <c r="X3670" s="253" t="s">
        <v>109</v>
      </c>
      <c r="Y3670" s="254"/>
      <c r="Z3670" s="255" t="s">
        <v>110</v>
      </c>
      <c r="AA3670" s="256"/>
      <c r="AB3670" s="8"/>
      <c r="AC3670" s="253" t="s">
        <v>111</v>
      </c>
      <c r="AD3670" s="254"/>
      <c r="AE3670" s="255" t="s">
        <v>14</v>
      </c>
      <c r="AF3670" s="256"/>
      <c r="AG3670" s="8"/>
      <c r="AH3670" s="253" t="s">
        <v>112</v>
      </c>
      <c r="AI3670" s="254"/>
      <c r="AJ3670" s="255" t="s">
        <v>113</v>
      </c>
      <c r="AK3670" s="256"/>
      <c r="AL3670" s="8"/>
      <c r="AM3670" s="249" t="s">
        <v>114</v>
      </c>
      <c r="AN3670" s="250"/>
      <c r="AO3670" s="251" t="s">
        <v>115</v>
      </c>
      <c r="AP3670" s="252"/>
      <c r="AQ3670" s="24"/>
      <c r="AR3670" s="253" t="s">
        <v>116</v>
      </c>
      <c r="AS3670" s="254"/>
      <c r="AT3670" s="255" t="s">
        <v>13</v>
      </c>
      <c r="AU3670" s="256"/>
      <c r="AV3670" s="4"/>
      <c r="AW3670" s="253" t="s">
        <v>117</v>
      </c>
      <c r="AX3670" s="254"/>
      <c r="AY3670" s="255" t="s">
        <v>118</v>
      </c>
      <c r="AZ3670" s="256"/>
      <c r="BA3670" s="8"/>
      <c r="BB3670" s="253" t="s">
        <v>119</v>
      </c>
      <c r="BC3670" s="254"/>
      <c r="BD3670" s="255" t="s">
        <v>120</v>
      </c>
      <c r="BE3670" s="256"/>
      <c r="BF3670" s="4"/>
      <c r="BG3670" s="249" t="s">
        <v>121</v>
      </c>
      <c r="BH3670" s="250"/>
      <c r="BI3670" s="251" t="s">
        <v>122</v>
      </c>
      <c r="BJ3670" s="252"/>
      <c r="BK3670" s="4"/>
      <c r="BL3670" s="253" t="s">
        <v>123</v>
      </c>
      <c r="BM3670" s="254"/>
      <c r="BN3670" s="255" t="s">
        <v>124</v>
      </c>
      <c r="BO3670" s="256"/>
      <c r="BP3670" s="4"/>
      <c r="BQ3670" s="253" t="s">
        <v>125</v>
      </c>
      <c r="BR3670" s="254"/>
      <c r="BS3670" s="255" t="s">
        <v>126</v>
      </c>
      <c r="BT3670" s="256"/>
      <c r="BU3670" s="8"/>
      <c r="BV3670" s="253" t="s">
        <v>127</v>
      </c>
      <c r="BW3670" s="254"/>
      <c r="BX3670" s="255" t="s">
        <v>128</v>
      </c>
      <c r="BY3670" s="256"/>
      <c r="CA3670" s="27" t="s">
        <v>15</v>
      </c>
      <c r="CC3670" s="133" t="s">
        <v>70</v>
      </c>
    </row>
    <row r="3671" spans="2:91" ht="19.2" thickTop="1" thickBot="1">
      <c r="B3671" s="129">
        <v>10</v>
      </c>
      <c r="D3671" s="29">
        <v>1</v>
      </c>
      <c r="E3671" s="30">
        <v>0</v>
      </c>
      <c r="F3671" s="31">
        <v>0</v>
      </c>
      <c r="G3671" s="32">
        <f t="shared" ref="G3671:G3702" si="35426">-1/($E$8*$B3671)</f>
        <v>-6.5918000000000004E-2</v>
      </c>
      <c r="I3671" s="29">
        <v>1</v>
      </c>
      <c r="J3671" s="33">
        <v>0</v>
      </c>
      <c r="K3671" s="31">
        <v>0</v>
      </c>
      <c r="L3671" s="32">
        <v>0</v>
      </c>
      <c r="N3671" s="29">
        <f t="shared" ref="N3671" si="35427">D3671*I3671+F3671*I3674-E3671*J3671-G3671*J3674</f>
        <v>0.99187648918526516</v>
      </c>
      <c r="O3671" s="33">
        <f t="shared" ref="O3671" si="35428">(D3671*J3671+E3671*I3671+F3671*J3674+G3671*I3674)</f>
        <v>0</v>
      </c>
      <c r="P3671" s="31">
        <f t="shared" ref="P3671" si="35429">D3671*K3671+F3671*K3674-E3671*L3671-G3671*L3674</f>
        <v>0</v>
      </c>
      <c r="Q3671" s="32">
        <f t="shared" ref="Q3671" si="35430">(D3671*L3671+E3671*K3671+F3671*L3674+G3671*K3674)</f>
        <v>-6.5918000000000004E-2</v>
      </c>
      <c r="S3671" s="29">
        <v>1</v>
      </c>
      <c r="T3671" s="30">
        <v>0</v>
      </c>
      <c r="U3671" s="31">
        <v>0</v>
      </c>
      <c r="V3671" s="32">
        <f t="shared" ref="V3671:V3702" si="35431">-1/($T$8*$B3671)</f>
        <v>-0.128057</v>
      </c>
      <c r="X3671" s="29">
        <f t="shared" ref="X3671" si="35432">N3671*S3671+P3671*S3674-O3671*T3671-Q3671*T3674</f>
        <v>0.99187648918526516</v>
      </c>
      <c r="Y3671" s="33">
        <f t="shared" ref="Y3671" si="35433">(N3671*T3671+O3671*S3671+P3671*T3674+Q3671*S3674)</f>
        <v>0</v>
      </c>
      <c r="Z3671" s="31">
        <f t="shared" ref="Z3671" si="35434">N3671*U3671+P3671*U3674-O3671*V3671-Q3671*V3674</f>
        <v>0</v>
      </c>
      <c r="AA3671" s="32">
        <f t="shared" ref="AA3671" si="35435">(N3671*V3671+O3671*U3671+P3671*V3674+Q3671*U3674)</f>
        <v>-0.19293472757559751</v>
      </c>
      <c r="AB3671" s="8"/>
      <c r="AC3671" s="29">
        <v>1</v>
      </c>
      <c r="AD3671" s="33">
        <v>0</v>
      </c>
      <c r="AE3671" s="31">
        <v>0</v>
      </c>
      <c r="AF3671" s="32">
        <v>0</v>
      </c>
      <c r="AH3671" s="29">
        <f t="shared" ref="AH3671" si="35436">X3671*AC3671+Z3671*AC3674-Y3671*AD3671-AA3671*AD3674</f>
        <v>0.97339948428821688</v>
      </c>
      <c r="AI3671" s="33">
        <f t="shared" ref="AI3671" si="35437">(X3671*AD3671+Y3671*AC3671+Z3671*AD3674+AA3671*AC3674)</f>
        <v>0</v>
      </c>
      <c r="AJ3671" s="31">
        <f t="shared" ref="AJ3671" si="35438">X3671*AE3671+Z3671*AE3674-Y3671*AF3671-AA3671*AF3674</f>
        <v>0</v>
      </c>
      <c r="AK3671" s="32">
        <f t="shared" ref="AK3671" si="35439">(X3671*AF3671+Y3671*AE3671+Z3671*AF3674+AA3671*AE3674)</f>
        <v>-0.19293472757559751</v>
      </c>
      <c r="AL3671" s="8"/>
      <c r="AM3671" s="29">
        <v>1</v>
      </c>
      <c r="AN3671" s="30">
        <v>0</v>
      </c>
      <c r="AO3671" s="31">
        <v>0</v>
      </c>
      <c r="AP3671" s="32">
        <f t="shared" ref="AP3671:AP3702" si="35440">-1/($AN$8*$B3671)</f>
        <v>-0.11580299999999999</v>
      </c>
      <c r="AR3671" s="29">
        <f t="shared" ref="AR3671" si="35441">AH3671*AM3671+AJ3671*AM3674-AI3671*AN3671-AK3671*AN3674</f>
        <v>0.97339948428821688</v>
      </c>
      <c r="AS3671" s="33">
        <f t="shared" ref="AS3671" si="35442">(AH3671*AN3671+AI3671*AM3671+AJ3671*AN3674+AK3671*AM3674)</f>
        <v>0</v>
      </c>
      <c r="AT3671" s="31">
        <f t="shared" ref="AT3671" si="35443">AH3671*AO3671+AJ3671*AO3674-AI3671*AP3671-AK3671*AP3674</f>
        <v>0</v>
      </c>
      <c r="AU3671" s="32">
        <f t="shared" ref="AU3671" si="35444">(AH3671*AP3671+AI3671*AO3671+AJ3671*AP3674+AK3671*AO3674)</f>
        <v>-0.30565730805462588</v>
      </c>
      <c r="AV3671" s="8"/>
      <c r="AW3671" s="29">
        <v>1</v>
      </c>
      <c r="AX3671" s="33">
        <v>0</v>
      </c>
      <c r="AY3671" s="31">
        <v>0</v>
      </c>
      <c r="AZ3671" s="32">
        <v>0</v>
      </c>
      <c r="BB3671" s="29">
        <f t="shared" ref="BB3671" si="35445">AR3671*AW3671+AT3671*AW3674-AS3671*AX3671-AU3671*AX3674</f>
        <v>0.94677446845215407</v>
      </c>
      <c r="BC3671" s="33">
        <f t="shared" ref="BC3671" si="35446">(AR3671*AX3671+AS3671*AW3671+AT3671*AX3674+AU3671*AW3674)</f>
        <v>0</v>
      </c>
      <c r="BD3671" s="31">
        <f t="shared" ref="BD3671" si="35447">AR3671*AY3671+AT3671*AY3674-AS3671*AZ3671-AU3671*AZ3674</f>
        <v>0</v>
      </c>
      <c r="BE3671" s="32">
        <f t="shared" ref="BE3671" si="35448">(AR3671*AZ3671+AS3671*AY3671+AT3671*AZ3674+AU3671*AY3674)</f>
        <v>-0.30565730805462588</v>
      </c>
      <c r="BF3671" s="8"/>
      <c r="BG3671" s="29">
        <v>1</v>
      </c>
      <c r="BH3671" s="30">
        <v>0</v>
      </c>
      <c r="BI3671" s="31">
        <v>0</v>
      </c>
      <c r="BJ3671" s="32">
        <f t="shared" ref="BJ3671:BJ3702" si="35449">-1/($BH$8*$B3671)</f>
        <v>-4.0718999999999998E-2</v>
      </c>
      <c r="BL3671" s="29">
        <f t="shared" ref="BL3671" si="35450">BB3671*BG3671+BD3671*BG3674-BC3671*BH3671-BE3671*BH3674</f>
        <v>0.94677446845215407</v>
      </c>
      <c r="BM3671" s="33">
        <f t="shared" ref="BM3671" si="35451">(BB3671*BH3671+BC3671*BG3671+BD3671*BH3674+BE3671*BG3674)</f>
        <v>0</v>
      </c>
      <c r="BN3671" s="31">
        <f t="shared" ref="BN3671" si="35452">BB3671*BI3671+BD3671*BI3674-BC3671*BJ3671-BE3671*BJ3674</f>
        <v>0</v>
      </c>
      <c r="BO3671" s="32">
        <f t="shared" ref="BO3671" si="35453">(BB3671*BJ3671+BC3671*BI3671+BD3671*BJ3674+BE3671*BI3674)</f>
        <v>-0.34420901763552914</v>
      </c>
      <c r="BP3671" s="8"/>
      <c r="BQ3671" s="34">
        <v>1</v>
      </c>
      <c r="BR3671" s="35">
        <v>0</v>
      </c>
      <c r="BS3671" s="11">
        <v>0</v>
      </c>
      <c r="BT3671" s="36">
        <v>0</v>
      </c>
      <c r="BV3671" s="29">
        <f t="shared" ref="BV3671" si="35454">BL3671*BQ3671+BN3671*BQ3674-BM3671*BR3671-BO3671*BR3674</f>
        <v>0.94677446845215407</v>
      </c>
      <c r="BW3671" s="33">
        <f t="shared" ref="BW3671" si="35455">(BL3671*BR3671+BM3671*BQ3671+BN3671*BR3674+BO3671*BQ3674)</f>
        <v>-0.34420901763552914</v>
      </c>
      <c r="BX3671" s="31">
        <f t="shared" ref="BX3671" si="35456">BL3671*BS3671+BN3671*BS3674-BM3671*BT3671-BO3671*BT3674</f>
        <v>0</v>
      </c>
      <c r="BY3671" s="32">
        <f t="shared" ref="BY3671" si="35457">(BL3671*BT3671+BM3671*BS3671+BN3671*BT3674+BO3671*BS3674)</f>
        <v>-0.34420901763552914</v>
      </c>
      <c r="CA3671" s="37">
        <f t="shared" ref="CA3671" si="35458">20*LOG(((1+$BR$8)/$BR$8)/((BV3671+BV3674)^2+(BW3671+BW3674)^2)^0.5)</f>
        <v>-2.0235944755115681E-3</v>
      </c>
      <c r="CC3671" s="134">
        <f t="shared" ref="CC3671" si="35459">((BV3671^2+BW3671^2)^0.5)/((BV3674^2+BW3674^2)^0.5)</f>
        <v>1.0140148516731644</v>
      </c>
      <c r="CM3671" s="129">
        <v>9.98</v>
      </c>
    </row>
    <row r="3672" spans="2:91" ht="18.600000000000001" thickBot="1">
      <c r="D3672" s="39"/>
      <c r="G3672" s="40"/>
      <c r="I3672" s="39"/>
      <c r="L3672" s="40"/>
      <c r="N3672" s="39"/>
      <c r="Q3672" s="40"/>
      <c r="S3672" s="39"/>
      <c r="V3672" s="40"/>
      <c r="X3672" s="39"/>
      <c r="AA3672" s="40"/>
      <c r="AC3672" s="39"/>
      <c r="AF3672" s="40"/>
      <c r="AH3672" s="39"/>
      <c r="AK3672" s="40"/>
      <c r="AM3672" s="39"/>
      <c r="AP3672" s="40"/>
      <c r="AR3672" s="39"/>
      <c r="AU3672" s="40"/>
      <c r="AW3672" s="39"/>
      <c r="AZ3672" s="40"/>
      <c r="BB3672" s="39"/>
      <c r="BE3672" s="40"/>
      <c r="BG3672" s="39"/>
      <c r="BJ3672" s="40"/>
      <c r="BL3672" s="39"/>
      <c r="BO3672" s="40"/>
      <c r="BQ3672" s="34"/>
      <c r="BR3672" s="11"/>
      <c r="BS3672" s="11"/>
      <c r="BT3672" s="41"/>
      <c r="BV3672" s="39"/>
      <c r="BY3672" s="40"/>
      <c r="CC3672" s="135"/>
    </row>
    <row r="3673" spans="2:91" ht="18.600000000000001" thickBot="1">
      <c r="D3673" s="258" t="s">
        <v>129</v>
      </c>
      <c r="E3673" s="259"/>
      <c r="F3673" s="260" t="s">
        <v>130</v>
      </c>
      <c r="G3673" s="261"/>
      <c r="H3673" s="229"/>
      <c r="I3673" s="258" t="s">
        <v>131</v>
      </c>
      <c r="J3673" s="259"/>
      <c r="K3673" s="260" t="s">
        <v>132</v>
      </c>
      <c r="L3673" s="261"/>
      <c r="N3673" s="253" t="s">
        <v>133</v>
      </c>
      <c r="O3673" s="254"/>
      <c r="P3673" s="255" t="s">
        <v>134</v>
      </c>
      <c r="Q3673" s="256"/>
      <c r="S3673" s="258" t="s">
        <v>135</v>
      </c>
      <c r="T3673" s="259"/>
      <c r="U3673" s="260" t="s">
        <v>136</v>
      </c>
      <c r="V3673" s="261"/>
      <c r="W3673" s="8"/>
      <c r="X3673" s="253" t="s">
        <v>137</v>
      </c>
      <c r="Y3673" s="254"/>
      <c r="Z3673" s="255" t="s">
        <v>138</v>
      </c>
      <c r="AA3673" s="256"/>
      <c r="AB3673" s="8"/>
      <c r="AC3673" s="258" t="s">
        <v>139</v>
      </c>
      <c r="AD3673" s="259"/>
      <c r="AE3673" s="260" t="s">
        <v>140</v>
      </c>
      <c r="AF3673" s="261"/>
      <c r="AG3673" s="8"/>
      <c r="AH3673" s="253" t="s">
        <v>141</v>
      </c>
      <c r="AI3673" s="254"/>
      <c r="AJ3673" s="255" t="s">
        <v>142</v>
      </c>
      <c r="AK3673" s="256"/>
      <c r="AL3673" s="8"/>
      <c r="AM3673" s="258" t="s">
        <v>143</v>
      </c>
      <c r="AN3673" s="259"/>
      <c r="AO3673" s="260" t="s">
        <v>144</v>
      </c>
      <c r="AP3673" s="261"/>
      <c r="AR3673" s="253" t="s">
        <v>145</v>
      </c>
      <c r="AS3673" s="254"/>
      <c r="AT3673" s="255" t="s">
        <v>146</v>
      </c>
      <c r="AU3673" s="256"/>
      <c r="AV3673" s="4"/>
      <c r="AW3673" s="258" t="s">
        <v>147</v>
      </c>
      <c r="AX3673" s="259"/>
      <c r="AY3673" s="260" t="s">
        <v>148</v>
      </c>
      <c r="AZ3673" s="261"/>
      <c r="BA3673" s="8"/>
      <c r="BB3673" s="253" t="s">
        <v>149</v>
      </c>
      <c r="BC3673" s="254"/>
      <c r="BD3673" s="255" t="s">
        <v>150</v>
      </c>
      <c r="BE3673" s="256"/>
      <c r="BF3673" s="4"/>
      <c r="BG3673" s="258" t="s">
        <v>151</v>
      </c>
      <c r="BH3673" s="259"/>
      <c r="BI3673" s="260" t="s">
        <v>152</v>
      </c>
      <c r="BJ3673" s="261"/>
      <c r="BK3673" s="4"/>
      <c r="BL3673" s="253" t="s">
        <v>153</v>
      </c>
      <c r="BM3673" s="254"/>
      <c r="BN3673" s="255" t="s">
        <v>154</v>
      </c>
      <c r="BO3673" s="256"/>
      <c r="BP3673" s="4"/>
      <c r="BQ3673" s="258" t="s">
        <v>155</v>
      </c>
      <c r="BR3673" s="259"/>
      <c r="BS3673" s="260" t="s">
        <v>156</v>
      </c>
      <c r="BT3673" s="261"/>
      <c r="BU3673" s="8"/>
      <c r="BV3673" s="253" t="s">
        <v>157</v>
      </c>
      <c r="BW3673" s="254"/>
      <c r="BX3673" s="255" t="s">
        <v>158</v>
      </c>
      <c r="BY3673" s="256"/>
      <c r="CA3673" s="46" t="s">
        <v>16</v>
      </c>
      <c r="CC3673" s="136" t="s">
        <v>71</v>
      </c>
    </row>
    <row r="3674" spans="2:91" ht="19.2" thickTop="1" thickBot="1">
      <c r="D3674" s="29">
        <v>0</v>
      </c>
      <c r="E3674" s="33">
        <v>0</v>
      </c>
      <c r="F3674" s="31">
        <v>1</v>
      </c>
      <c r="G3674" s="32">
        <v>0</v>
      </c>
      <c r="I3674" s="29">
        <v>0</v>
      </c>
      <c r="J3674" s="33">
        <f t="shared" ref="J3674" si="35460">IF(0=(1-$J$8*$K$8*$B3671^2),10^14,$B3671*$J$8/(1-$J$8*$K$8*$B3671^2))</f>
        <v>-0.1232366093439546</v>
      </c>
      <c r="K3674" s="31">
        <v>1</v>
      </c>
      <c r="L3674" s="32">
        <v>0</v>
      </c>
      <c r="N3674" s="29">
        <f t="shared" ref="N3674" si="35461">D3674*I3671+F3674*I3674-E3674*J3671-G3674*J3674</f>
        <v>0</v>
      </c>
      <c r="O3674" s="33">
        <f t="shared" ref="O3674" si="35462">(D3674*J3671+E3674*I3671+F3674*J3674+G3674*I3674)</f>
        <v>-0.1232366093439546</v>
      </c>
      <c r="P3674" s="31">
        <f t="shared" ref="P3674" si="35463">D3674*K3671+F3674*K3674-E3674*L3671-G3674*L3674</f>
        <v>1</v>
      </c>
      <c r="Q3674" s="32">
        <f t="shared" ref="Q3674" si="35464">(D3674*L3671+E3674*K3671+F3674*L3674+G3674*K3674)</f>
        <v>0</v>
      </c>
      <c r="S3674" s="29">
        <v>0</v>
      </c>
      <c r="T3674" s="33">
        <v>0</v>
      </c>
      <c r="U3674" s="31">
        <v>1</v>
      </c>
      <c r="V3674" s="32">
        <v>0</v>
      </c>
      <c r="X3674" s="29">
        <f t="shared" ref="X3674" si="35465">N3674*S3671+P3674*S3674-O3674*T3671-Q3674*T3674</f>
        <v>0</v>
      </c>
      <c r="Y3674" s="33">
        <f t="shared" ref="Y3674" si="35466">(N3674*T3671+O3674*S3671+P3674*T3674+Q3674*S3674)</f>
        <v>-0.1232366093439546</v>
      </c>
      <c r="Z3674" s="31">
        <f t="shared" ref="Z3674" si="35467">N3674*U3671+P3674*U3674-O3674*V3671-Q3674*V3674</f>
        <v>0.98421868951724123</v>
      </c>
      <c r="AA3674" s="32">
        <f t="shared" ref="AA3674" si="35468">(N3674*V3671+O3674*U3671+P3674*V3674+Q3674*U3674)</f>
        <v>0</v>
      </c>
      <c r="AB3674" s="8"/>
      <c r="AC3674" s="29">
        <v>0</v>
      </c>
      <c r="AD3674" s="33">
        <f t="shared" ref="AD3674" si="35469">IF(0=(1-$AD$8*$AE$8*$B3671^2),10^14,$B3671*$AD$8/(1-$AD$8*$AE$8*$B3671^2))</f>
        <v>-9.5768165375040862E-2</v>
      </c>
      <c r="AE3674" s="31">
        <v>1</v>
      </c>
      <c r="AF3674" s="32">
        <v>0</v>
      </c>
      <c r="AH3674" s="29">
        <f t="shared" ref="AH3674" si="35470">X3674*AC3671+Z3674*AC3674-Y3674*AD3671-AA3674*AD3674</f>
        <v>0</v>
      </c>
      <c r="AI3674" s="33">
        <f t="shared" ref="AI3674" si="35471">(X3674*AD3671+Y3674*AC3671+Z3674*AD3674+AA3674*AC3674)</f>
        <v>-0.21749342756684775</v>
      </c>
      <c r="AJ3674" s="31">
        <f t="shared" ref="AJ3674" si="35472">X3674*AE3671+Z3674*AE3674-Y3674*AF3671-AA3674*AF3674</f>
        <v>0.98421868951724123</v>
      </c>
      <c r="AK3674" s="32">
        <f t="shared" ref="AK3674" si="35473">(X3674*AF3671+Y3674*AE3671+Z3674*AF3674+AA3674*AE3674)</f>
        <v>0</v>
      </c>
      <c r="AL3674" s="8"/>
      <c r="AM3674" s="29">
        <v>0</v>
      </c>
      <c r="AN3674" s="33">
        <v>0</v>
      </c>
      <c r="AO3674" s="31">
        <v>1</v>
      </c>
      <c r="AP3674" s="32">
        <v>0</v>
      </c>
      <c r="AR3674" s="29">
        <f t="shared" ref="AR3674" si="35474">AH3674*AM3671+AJ3674*AM3674-AI3674*AN3671-AK3674*AN3674</f>
        <v>0</v>
      </c>
      <c r="AS3674" s="33">
        <f t="shared" ref="AS3674" si="35475">(AH3674*AN3671+AI3674*AM3671+AJ3674*AN3674+AK3674*AM3674)</f>
        <v>-0.21749342756684775</v>
      </c>
      <c r="AT3674" s="31">
        <f t="shared" ref="AT3674" si="35476">AH3674*AO3671+AJ3674*AO3674-AI3674*AP3671-AK3674*AP3674</f>
        <v>0.95903229812471757</v>
      </c>
      <c r="AU3674" s="32">
        <f t="shared" ref="AU3674" si="35477">(AH3674*AP3671+AI3674*AO3671+AJ3674*AP3674+AK3674*AO3674)</f>
        <v>0</v>
      </c>
      <c r="AV3674" s="8"/>
      <c r="AW3674" s="29">
        <v>0</v>
      </c>
      <c r="AX3674" s="33">
        <f t="shared" ref="AX3674" si="35478">IF(0=(1-$AX$8*$AY$8*$B3671^2),10^14,$B3671*$AX$8/(1-$AX$8*$AY$8*$B3671^2))</f>
        <v>-8.7107407984187493E-2</v>
      </c>
      <c r="AY3674" s="31">
        <v>1</v>
      </c>
      <c r="AZ3674" s="32">
        <v>0</v>
      </c>
      <c r="BB3674" s="29">
        <f t="shared" ref="BB3674" si="35479">AR3674*AW3671+AT3674*AW3674-AS3674*AX3671-AU3674*AX3674</f>
        <v>0</v>
      </c>
      <c r="BC3674" s="33">
        <f t="shared" ref="BC3674" si="35480">(AR3674*AX3671+AS3674*AW3671+AT3674*AX3674+AU3674*AW3674)</f>
        <v>-0.30103224522961047</v>
      </c>
      <c r="BD3674" s="31">
        <f t="shared" ref="BD3674" si="35481">AR3674*AY3671+AT3674*AY3674-AS3674*AZ3671-AU3674*AZ3674</f>
        <v>0.95903229812471757</v>
      </c>
      <c r="BE3674" s="32">
        <f t="shared" ref="BE3674" si="35482">(AR3674*AZ3671+AS3674*AY3671+AT3674*AZ3674+AU3674*AY3674)</f>
        <v>0</v>
      </c>
      <c r="BF3674" s="8"/>
      <c r="BG3674" s="29">
        <v>0</v>
      </c>
      <c r="BH3674" s="33">
        <v>0</v>
      </c>
      <c r="BI3674" s="31">
        <v>1</v>
      </c>
      <c r="BJ3674" s="32">
        <v>0</v>
      </c>
      <c r="BL3674" s="29">
        <f t="shared" ref="BL3674" si="35483">BB3674*BG3671+BD3674*BG3674-BC3674*BH3671-BE3674*BH3674</f>
        <v>0</v>
      </c>
      <c r="BM3674" s="33">
        <f t="shared" ref="BM3674" si="35484">(BB3674*BH3671+BC3674*BG3671+BD3674*BH3674+BE3674*BG3674)</f>
        <v>-0.30103224522961047</v>
      </c>
      <c r="BN3674" s="31">
        <f t="shared" ref="BN3674" si="35485">BB3674*BI3671+BD3674*BI3674-BC3674*BJ3671-BE3674*BJ3674</f>
        <v>0.94677456613121302</v>
      </c>
      <c r="BO3674" s="32">
        <f t="shared" ref="BO3674" si="35486">(BB3674*BJ3671+BC3674*BI3671+BD3674*BJ3674+BE3674*BI3674)</f>
        <v>0</v>
      </c>
      <c r="BP3674" s="8"/>
      <c r="BQ3674" s="19">
        <f t="shared" ref="BQ3674:BQ3705" si="35487">1/$BR$8</f>
        <v>1</v>
      </c>
      <c r="BR3674" s="47">
        <v>0</v>
      </c>
      <c r="BS3674" s="48">
        <v>1</v>
      </c>
      <c r="BT3674" s="49">
        <v>0</v>
      </c>
      <c r="BV3674" s="29">
        <f t="shared" ref="BV3674" si="35488">BL3674*BQ3671+BN3674*BQ3674-BM3674*BR3671-BO3674*BR3674</f>
        <v>0.94677456613121302</v>
      </c>
      <c r="BW3674" s="33">
        <f t="shared" ref="BW3674" si="35489">(BL3674*BR3671+BM3674*BQ3671+BN3674*BR3674+BO3674*BQ3674)</f>
        <v>-0.30103224522961047</v>
      </c>
      <c r="BX3674" s="31">
        <f t="shared" ref="BX3674" si="35490">BL3674*BS3671+BN3674*BS3674-BM3674*BT3671-BO3674*BT3674</f>
        <v>0.94677456613121302</v>
      </c>
      <c r="BY3674" s="32">
        <f t="shared" ref="BY3674" si="35491">(BL3674*BT3671+BM3674*BS3671+BN3674*BT3674+BO3674*BS3674)</f>
        <v>0</v>
      </c>
      <c r="CA3674" s="50">
        <f t="shared" ref="CA3674" si="35492">(180/PI())*ATAN(-1*(BW3671+BW3674)/(BV3671+BV3674))</f>
        <v>18.816934635046312</v>
      </c>
      <c r="CC3674" s="137">
        <f t="shared" ref="CC3674" si="35493">20*LOG(((1-(10^(CA3671/20)^2)*(1-((1-CC3671)/(1+CC3671))^2))^0.5))</f>
        <v>-32.888326668866775</v>
      </c>
    </row>
    <row r="3675" spans="2:91">
      <c r="CC3675" s="42"/>
    </row>
    <row r="3676" spans="2:91" ht="18.600000000000001" thickBot="1">
      <c r="E3676" s="22" t="s">
        <v>4</v>
      </c>
      <c r="J3676" s="22" t="s">
        <v>5</v>
      </c>
      <c r="O3676" s="22" t="s">
        <v>6</v>
      </c>
      <c r="T3676" s="22" t="s">
        <v>7</v>
      </c>
      <c r="Y3676" s="22" t="s">
        <v>8</v>
      </c>
      <c r="AD3676" s="22" t="s">
        <v>65</v>
      </c>
      <c r="AI3676" s="22" t="s">
        <v>9</v>
      </c>
      <c r="AN3676" s="22" t="s">
        <v>66</v>
      </c>
      <c r="AS3676" s="22" t="s">
        <v>51</v>
      </c>
      <c r="AX3676" s="22" t="s">
        <v>67</v>
      </c>
      <c r="BC3676" s="22" t="s">
        <v>52</v>
      </c>
      <c r="BH3676" s="22" t="s">
        <v>68</v>
      </c>
      <c r="BM3676" s="22" t="s">
        <v>63</v>
      </c>
      <c r="BQ3676" s="23" t="s">
        <v>69</v>
      </c>
      <c r="BR3676" s="23"/>
      <c r="BS3676" s="24"/>
      <c r="BT3676" s="24"/>
      <c r="BU3676" s="24"/>
      <c r="BW3676" s="22" t="s">
        <v>64</v>
      </c>
    </row>
    <row r="3677" spans="2:91" ht="18.600000000000001" thickBot="1">
      <c r="D3677" s="249" t="s">
        <v>103</v>
      </c>
      <c r="E3677" s="250"/>
      <c r="F3677" s="251" t="s">
        <v>104</v>
      </c>
      <c r="G3677" s="252"/>
      <c r="H3677" s="229"/>
      <c r="I3677" s="253" t="s">
        <v>11</v>
      </c>
      <c r="J3677" s="254"/>
      <c r="K3677" s="255" t="s">
        <v>12</v>
      </c>
      <c r="L3677" s="256"/>
      <c r="M3677" s="24"/>
      <c r="N3677" s="253" t="s">
        <v>105</v>
      </c>
      <c r="O3677" s="254"/>
      <c r="P3677" s="255" t="s">
        <v>106</v>
      </c>
      <c r="Q3677" s="256"/>
      <c r="R3677" s="24"/>
      <c r="S3677" s="249" t="s">
        <v>107</v>
      </c>
      <c r="T3677" s="250"/>
      <c r="U3677" s="251" t="s">
        <v>108</v>
      </c>
      <c r="V3677" s="252"/>
      <c r="W3677" s="8"/>
      <c r="X3677" s="253" t="s">
        <v>109</v>
      </c>
      <c r="Y3677" s="254"/>
      <c r="Z3677" s="255" t="s">
        <v>110</v>
      </c>
      <c r="AA3677" s="256"/>
      <c r="AB3677" s="8"/>
      <c r="AC3677" s="253" t="s">
        <v>111</v>
      </c>
      <c r="AD3677" s="254"/>
      <c r="AE3677" s="255" t="s">
        <v>14</v>
      </c>
      <c r="AF3677" s="256"/>
      <c r="AG3677" s="8"/>
      <c r="AH3677" s="253" t="s">
        <v>112</v>
      </c>
      <c r="AI3677" s="254"/>
      <c r="AJ3677" s="255" t="s">
        <v>113</v>
      </c>
      <c r="AK3677" s="256"/>
      <c r="AL3677" s="8"/>
      <c r="AM3677" s="249" t="s">
        <v>114</v>
      </c>
      <c r="AN3677" s="250"/>
      <c r="AO3677" s="251" t="s">
        <v>115</v>
      </c>
      <c r="AP3677" s="252"/>
      <c r="AQ3677" s="24"/>
      <c r="AR3677" s="253" t="s">
        <v>116</v>
      </c>
      <c r="AS3677" s="254"/>
      <c r="AT3677" s="255" t="s">
        <v>13</v>
      </c>
      <c r="AU3677" s="256"/>
      <c r="AV3677" s="4"/>
      <c r="AW3677" s="253" t="s">
        <v>117</v>
      </c>
      <c r="AX3677" s="254"/>
      <c r="AY3677" s="255" t="s">
        <v>118</v>
      </c>
      <c r="AZ3677" s="256"/>
      <c r="BA3677" s="8"/>
      <c r="BB3677" s="253" t="s">
        <v>119</v>
      </c>
      <c r="BC3677" s="254"/>
      <c r="BD3677" s="255" t="s">
        <v>120</v>
      </c>
      <c r="BE3677" s="256"/>
      <c r="BF3677" s="4"/>
      <c r="BG3677" s="249" t="s">
        <v>121</v>
      </c>
      <c r="BH3677" s="250"/>
      <c r="BI3677" s="251" t="s">
        <v>122</v>
      </c>
      <c r="BJ3677" s="252"/>
      <c r="BK3677" s="4"/>
      <c r="BL3677" s="253" t="s">
        <v>123</v>
      </c>
      <c r="BM3677" s="254"/>
      <c r="BN3677" s="255" t="s">
        <v>124</v>
      </c>
      <c r="BO3677" s="256"/>
      <c r="BP3677" s="4"/>
      <c r="BQ3677" s="253" t="s">
        <v>125</v>
      </c>
      <c r="BR3677" s="254"/>
      <c r="BS3677" s="255" t="s">
        <v>126</v>
      </c>
      <c r="BT3677" s="256"/>
      <c r="BU3677" s="8"/>
      <c r="BV3677" s="253" t="s">
        <v>127</v>
      </c>
      <c r="BW3677" s="254"/>
      <c r="BX3677" s="255" t="s">
        <v>128</v>
      </c>
      <c r="BY3677" s="256"/>
      <c r="CA3677" s="27" t="s">
        <v>15</v>
      </c>
      <c r="CC3677" s="133" t="s">
        <v>70</v>
      </c>
    </row>
    <row r="3678" spans="2:91" ht="19.2" thickTop="1" thickBot="1">
      <c r="B3678" s="129">
        <v>10.02</v>
      </c>
      <c r="D3678" s="29">
        <v>1</v>
      </c>
      <c r="E3678" s="30">
        <v>0</v>
      </c>
      <c r="F3678" s="31">
        <v>0</v>
      </c>
      <c r="G3678" s="32">
        <f t="shared" ref="G3678:G3709" si="35494">-1/($E$8*$B3678)</f>
        <v>-6.5786427145708579E-2</v>
      </c>
      <c r="I3678" s="29">
        <v>1</v>
      </c>
      <c r="J3678" s="33">
        <v>0</v>
      </c>
      <c r="K3678" s="31">
        <v>0</v>
      </c>
      <c r="L3678" s="32">
        <v>0</v>
      </c>
      <c r="N3678" s="29">
        <f t="shared" ref="N3678" si="35495">D3678*I3678+F3678*I3681-E3678*J3678-G3678*J3681</f>
        <v>0.99190893572820138</v>
      </c>
      <c r="O3678" s="33">
        <f t="shared" ref="O3678" si="35496">(D3678*J3678+E3678*I3678+F3678*J3681+G3678*I3681)</f>
        <v>0</v>
      </c>
      <c r="P3678" s="31">
        <f t="shared" ref="P3678" si="35497">D3678*K3678+F3678*K3681-E3678*L3678-G3678*L3681</f>
        <v>0</v>
      </c>
      <c r="Q3678" s="32">
        <f t="shared" ref="Q3678" si="35498">(D3678*L3678+E3678*K3678+F3678*L3681+G3678*K3681)</f>
        <v>-6.5786427145708579E-2</v>
      </c>
      <c r="S3678" s="29">
        <v>1</v>
      </c>
      <c r="T3678" s="30">
        <v>0</v>
      </c>
      <c r="U3678" s="31">
        <v>0</v>
      </c>
      <c r="V3678" s="32">
        <f t="shared" ref="V3678:V3709" si="35499">-1/($T$8*$B3678)</f>
        <v>-0.12780139720558883</v>
      </c>
      <c r="X3678" s="29">
        <f t="shared" ref="X3678" si="35500">N3678*S3678+P3678*S3681-O3678*T3678-Q3678*T3681</f>
        <v>0.99190893572820138</v>
      </c>
      <c r="Y3678" s="33">
        <f t="shared" ref="Y3678" si="35501">(N3678*T3678+O3678*S3678+P3678*T3681+Q3678*S3681)</f>
        <v>0</v>
      </c>
      <c r="Z3678" s="31">
        <f t="shared" ref="Z3678" si="35502">N3678*U3678+P3678*U3681-O3678*V3678-Q3678*V3681</f>
        <v>0</v>
      </c>
      <c r="AA3678" s="32">
        <f t="shared" ref="AA3678" si="35503">(N3678*V3678+O3678*U3678+P3678*V3681+Q3678*U3681)</f>
        <v>-0.19255377503248133</v>
      </c>
      <c r="AB3678" s="8"/>
      <c r="AC3678" s="29">
        <v>1</v>
      </c>
      <c r="AD3678" s="33">
        <v>0</v>
      </c>
      <c r="AE3678" s="31">
        <v>0</v>
      </c>
      <c r="AF3678" s="32">
        <v>0</v>
      </c>
      <c r="AH3678" s="29">
        <f t="shared" ref="AH3678" si="35504">X3678*AC3678+Z3678*AC3681-Y3678*AD3678-AA3678*AD3681</f>
        <v>0.97350564079590429</v>
      </c>
      <c r="AI3678" s="33">
        <f t="shared" ref="AI3678" si="35505">(X3678*AD3678+Y3678*AC3678+Z3678*AD3681+AA3678*AC3681)</f>
        <v>0</v>
      </c>
      <c r="AJ3678" s="31">
        <f t="shared" ref="AJ3678" si="35506">X3678*AE3678+Z3678*AE3681-Y3678*AF3678-AA3678*AF3681</f>
        <v>0</v>
      </c>
      <c r="AK3678" s="32">
        <f t="shared" ref="AK3678" si="35507">(X3678*AF3678+Y3678*AE3678+Z3678*AF3681+AA3678*AE3681)</f>
        <v>-0.19255377503248133</v>
      </c>
      <c r="AL3678" s="8"/>
      <c r="AM3678" s="29">
        <v>1</v>
      </c>
      <c r="AN3678" s="30">
        <v>0</v>
      </c>
      <c r="AO3678" s="31">
        <v>0</v>
      </c>
      <c r="AP3678" s="32">
        <f t="shared" ref="AP3678:AP3709" si="35508">-1/($AN$8*$B3678)</f>
        <v>-0.11557185628742514</v>
      </c>
      <c r="AR3678" s="29">
        <f t="shared" ref="AR3678" si="35509">AH3678*AM3678+AJ3678*AM3681-AI3678*AN3678-AK3678*AN3681</f>
        <v>0.97350564079590429</v>
      </c>
      <c r="AS3678" s="33">
        <f t="shared" ref="AS3678" si="35510">(AH3678*AN3678+AI3678*AM3678+AJ3678*AN3681+AK3678*AM3681)</f>
        <v>0</v>
      </c>
      <c r="AT3678" s="31">
        <f t="shared" ref="AT3678" si="35511">AH3678*AO3678+AJ3678*AO3681-AI3678*AP3678-AK3678*AP3681</f>
        <v>0</v>
      </c>
      <c r="AU3678" s="32">
        <f t="shared" ref="AU3678" si="35512">(AH3678*AP3678+AI3678*AO3678+AJ3678*AP3681+AK3678*AO3681)</f>
        <v>-0.30506362904554329</v>
      </c>
      <c r="AV3678" s="8"/>
      <c r="AW3678" s="29">
        <v>1</v>
      </c>
      <c r="AX3678" s="33">
        <v>0</v>
      </c>
      <c r="AY3678" s="31">
        <v>0</v>
      </c>
      <c r="AZ3678" s="32">
        <v>0</v>
      </c>
      <c r="BB3678" s="29">
        <f t="shared" ref="BB3678" si="35513">AR3678*AW3678+AT3678*AW3681-AS3678*AX3678-AU3678*AX3681</f>
        <v>0.94698582240452989</v>
      </c>
      <c r="BC3678" s="33">
        <f t="shared" ref="BC3678" si="35514">(AR3678*AX3678+AS3678*AW3678+AT3678*AX3681+AU3678*AW3681)</f>
        <v>0</v>
      </c>
      <c r="BD3678" s="31">
        <f t="shared" ref="BD3678" si="35515">AR3678*AY3678+AT3678*AY3681-AS3678*AZ3678-AU3678*AZ3681</f>
        <v>0</v>
      </c>
      <c r="BE3678" s="32">
        <f t="shared" ref="BE3678" si="35516">(AR3678*AZ3678+AS3678*AY3678+AT3678*AZ3681+AU3678*AY3681)</f>
        <v>-0.30506362904554329</v>
      </c>
      <c r="BF3678" s="8"/>
      <c r="BG3678" s="29">
        <v>1</v>
      </c>
      <c r="BH3678" s="30">
        <v>0</v>
      </c>
      <c r="BI3678" s="31">
        <v>0</v>
      </c>
      <c r="BJ3678" s="32">
        <f t="shared" ref="BJ3678:BJ3709" si="35517">-1/($BH$8*$B3678)</f>
        <v>-4.0637724550898202E-2</v>
      </c>
      <c r="BL3678" s="29">
        <f t="shared" ref="BL3678" si="35518">BB3678*BG3678+BD3678*BG3681-BC3678*BH3678-BE3678*BH3681</f>
        <v>0.94698582240452989</v>
      </c>
      <c r="BM3678" s="33">
        <f t="shared" ref="BM3678" si="35519">(BB3678*BH3678+BC3678*BG3678+BD3678*BH3681+BE3678*BG3681)</f>
        <v>0</v>
      </c>
      <c r="BN3678" s="31">
        <f t="shared" ref="BN3678" si="35520">BB3678*BI3678+BD3678*BI3681-BC3678*BJ3678-BE3678*BJ3681</f>
        <v>0</v>
      </c>
      <c r="BO3678" s="32">
        <f t="shared" ref="BO3678" si="35521">(BB3678*BJ3678+BC3678*BI3678+BD3678*BJ3681+BE3678*BI3681)</f>
        <v>-0.34354697805002438</v>
      </c>
      <c r="BP3678" s="8"/>
      <c r="BQ3678" s="34">
        <v>1</v>
      </c>
      <c r="BR3678" s="35">
        <v>0</v>
      </c>
      <c r="BS3678" s="11">
        <v>0</v>
      </c>
      <c r="BT3678" s="36">
        <v>0</v>
      </c>
      <c r="BV3678" s="29">
        <f t="shared" ref="BV3678" si="35522">BL3678*BQ3678+BN3678*BQ3681-BM3678*BR3678-BO3678*BR3681</f>
        <v>0.94698582240452989</v>
      </c>
      <c r="BW3678" s="33">
        <f t="shared" ref="BW3678" si="35523">(BL3678*BR3678+BM3678*BQ3678+BN3678*BR3681+BO3678*BQ3681)</f>
        <v>-0.34354697805002438</v>
      </c>
      <c r="BX3678" s="31">
        <f t="shared" ref="BX3678" si="35524">BL3678*BS3678+BN3678*BS3681-BM3678*BT3678-BO3678*BT3681</f>
        <v>0</v>
      </c>
      <c r="BY3678" s="32">
        <f t="shared" ref="BY3678" si="35525">(BL3678*BT3678+BM3678*BS3678+BN3678*BT3681+BO3678*BS3681)</f>
        <v>-0.34354697805002438</v>
      </c>
      <c r="CA3678" s="37">
        <f t="shared" ref="CA3678" si="35526">20*LOG(((1+$BR$8)/$BR$8)/((BV3678+BV3681)^2+(BW3678+BW3681)^2)^0.5)</f>
        <v>-2.0163766684908268E-3</v>
      </c>
      <c r="CC3678" s="134">
        <f t="shared" ref="CC3678" si="35527">((BV3678^2+BW3678^2)^0.5)/((BV3681^2+BW3681^2)^0.5)</f>
        <v>1.0139624708233155</v>
      </c>
      <c r="CM3678" s="129">
        <v>10</v>
      </c>
    </row>
    <row r="3679" spans="2:91" ht="18.600000000000001" thickBot="1">
      <c r="D3679" s="39"/>
      <c r="G3679" s="40"/>
      <c r="I3679" s="39"/>
      <c r="L3679" s="40"/>
      <c r="N3679" s="39"/>
      <c r="Q3679" s="40"/>
      <c r="S3679" s="39"/>
      <c r="V3679" s="40"/>
      <c r="X3679" s="39"/>
      <c r="AA3679" s="40"/>
      <c r="AC3679" s="39"/>
      <c r="AF3679" s="40"/>
      <c r="AH3679" s="39"/>
      <c r="AK3679" s="40"/>
      <c r="AM3679" s="39"/>
      <c r="AP3679" s="40"/>
      <c r="AR3679" s="39"/>
      <c r="AU3679" s="40"/>
      <c r="AW3679" s="39"/>
      <c r="AZ3679" s="40"/>
      <c r="BB3679" s="39"/>
      <c r="BE3679" s="40"/>
      <c r="BG3679" s="39"/>
      <c r="BJ3679" s="40"/>
      <c r="BL3679" s="39"/>
      <c r="BO3679" s="40"/>
      <c r="BQ3679" s="34"/>
      <c r="BR3679" s="11"/>
      <c r="BS3679" s="11"/>
      <c r="BT3679" s="41"/>
      <c r="BV3679" s="39"/>
      <c r="BY3679" s="40"/>
      <c r="CC3679" s="135"/>
    </row>
    <row r="3680" spans="2:91" ht="18.600000000000001" thickBot="1">
      <c r="D3680" s="258" t="s">
        <v>129</v>
      </c>
      <c r="E3680" s="259"/>
      <c r="F3680" s="260" t="s">
        <v>130</v>
      </c>
      <c r="G3680" s="261"/>
      <c r="H3680" s="229"/>
      <c r="I3680" s="258" t="s">
        <v>131</v>
      </c>
      <c r="J3680" s="259"/>
      <c r="K3680" s="260" t="s">
        <v>132</v>
      </c>
      <c r="L3680" s="261"/>
      <c r="N3680" s="253" t="s">
        <v>133</v>
      </c>
      <c r="O3680" s="254"/>
      <c r="P3680" s="255" t="s">
        <v>134</v>
      </c>
      <c r="Q3680" s="256"/>
      <c r="S3680" s="258" t="s">
        <v>135</v>
      </c>
      <c r="T3680" s="259"/>
      <c r="U3680" s="260" t="s">
        <v>136</v>
      </c>
      <c r="V3680" s="261"/>
      <c r="W3680" s="8"/>
      <c r="X3680" s="253" t="s">
        <v>137</v>
      </c>
      <c r="Y3680" s="254"/>
      <c r="Z3680" s="255" t="s">
        <v>138</v>
      </c>
      <c r="AA3680" s="256"/>
      <c r="AB3680" s="8"/>
      <c r="AC3680" s="258" t="s">
        <v>139</v>
      </c>
      <c r="AD3680" s="259"/>
      <c r="AE3680" s="260" t="s">
        <v>140</v>
      </c>
      <c r="AF3680" s="261"/>
      <c r="AG3680" s="8"/>
      <c r="AH3680" s="253" t="s">
        <v>141</v>
      </c>
      <c r="AI3680" s="254"/>
      <c r="AJ3680" s="255" t="s">
        <v>142</v>
      </c>
      <c r="AK3680" s="256"/>
      <c r="AL3680" s="8"/>
      <c r="AM3680" s="258" t="s">
        <v>143</v>
      </c>
      <c r="AN3680" s="259"/>
      <c r="AO3680" s="260" t="s">
        <v>144</v>
      </c>
      <c r="AP3680" s="261"/>
      <c r="AR3680" s="253" t="s">
        <v>145</v>
      </c>
      <c r="AS3680" s="254"/>
      <c r="AT3680" s="255" t="s">
        <v>146</v>
      </c>
      <c r="AU3680" s="256"/>
      <c r="AV3680" s="4"/>
      <c r="AW3680" s="258" t="s">
        <v>147</v>
      </c>
      <c r="AX3680" s="259"/>
      <c r="AY3680" s="260" t="s">
        <v>148</v>
      </c>
      <c r="AZ3680" s="261"/>
      <c r="BA3680" s="8"/>
      <c r="BB3680" s="253" t="s">
        <v>149</v>
      </c>
      <c r="BC3680" s="254"/>
      <c r="BD3680" s="255" t="s">
        <v>150</v>
      </c>
      <c r="BE3680" s="256"/>
      <c r="BF3680" s="4"/>
      <c r="BG3680" s="258" t="s">
        <v>151</v>
      </c>
      <c r="BH3680" s="259"/>
      <c r="BI3680" s="260" t="s">
        <v>152</v>
      </c>
      <c r="BJ3680" s="261"/>
      <c r="BK3680" s="4"/>
      <c r="BL3680" s="253" t="s">
        <v>153</v>
      </c>
      <c r="BM3680" s="254"/>
      <c r="BN3680" s="255" t="s">
        <v>154</v>
      </c>
      <c r="BO3680" s="256"/>
      <c r="BP3680" s="4"/>
      <c r="BQ3680" s="258" t="s">
        <v>155</v>
      </c>
      <c r="BR3680" s="259"/>
      <c r="BS3680" s="260" t="s">
        <v>156</v>
      </c>
      <c r="BT3680" s="261"/>
      <c r="BU3680" s="8"/>
      <c r="BV3680" s="253" t="s">
        <v>157</v>
      </c>
      <c r="BW3680" s="254"/>
      <c r="BX3680" s="255" t="s">
        <v>158</v>
      </c>
      <c r="BY3680" s="256"/>
      <c r="CA3680" s="46" t="s">
        <v>16</v>
      </c>
      <c r="CC3680" s="136" t="s">
        <v>71</v>
      </c>
    </row>
    <row r="3681" spans="2:91" ht="19.2" thickTop="1" thickBot="1">
      <c r="D3681" s="29">
        <v>0</v>
      </c>
      <c r="E3681" s="33">
        <v>0</v>
      </c>
      <c r="F3681" s="31">
        <v>1</v>
      </c>
      <c r="G3681" s="32">
        <v>0</v>
      </c>
      <c r="I3681" s="29">
        <v>0</v>
      </c>
      <c r="J3681" s="33">
        <f t="shared" ref="J3681" si="35528">IF(0=(1-$J$8*$K$8*$B3678^2),10^14,$B3678*$J$8/(1-$J$8*$K$8*$B3678^2))</f>
        <v>-0.12298987227073346</v>
      </c>
      <c r="K3681" s="31">
        <v>1</v>
      </c>
      <c r="L3681" s="32">
        <v>0</v>
      </c>
      <c r="N3681" s="29">
        <f t="shared" ref="N3681" si="35529">D3681*I3678+F3681*I3681-E3681*J3678-G3681*J3681</f>
        <v>0</v>
      </c>
      <c r="O3681" s="33">
        <f t="shared" ref="O3681" si="35530">(D3681*J3678+E3681*I3678+F3681*J3681+G3681*I3681)</f>
        <v>-0.12298987227073346</v>
      </c>
      <c r="P3681" s="31">
        <f t="shared" ref="P3681" si="35531">D3681*K3678+F3681*K3681-E3681*L3678-G3681*L3681</f>
        <v>1</v>
      </c>
      <c r="Q3681" s="32">
        <f t="shared" ref="Q3681" si="35532">(D3681*L3678+E3681*K3678+F3681*L3681+G3681*K3681)</f>
        <v>0</v>
      </c>
      <c r="S3681" s="29">
        <v>0</v>
      </c>
      <c r="T3681" s="33">
        <v>0</v>
      </c>
      <c r="U3681" s="31">
        <v>1</v>
      </c>
      <c r="V3681" s="32">
        <v>0</v>
      </c>
      <c r="X3681" s="29">
        <f t="shared" ref="X3681" si="35533">N3681*S3678+P3681*S3681-O3681*T3678-Q3681*T3681</f>
        <v>0</v>
      </c>
      <c r="Y3681" s="33">
        <f t="shared" ref="Y3681" si="35534">(N3681*T3678+O3681*S3678+P3681*T3681+Q3681*S3681)</f>
        <v>-0.12298987227073346</v>
      </c>
      <c r="Z3681" s="31">
        <f t="shared" ref="Z3681" si="35535">N3681*U3678+P3681*U3681-O3681*V3678-Q3681*V3681</f>
        <v>0.98428172248166335</v>
      </c>
      <c r="AA3681" s="32">
        <f t="shared" ref="AA3681" si="35536">(N3681*V3678+O3681*U3678+P3681*V3681+Q3681*U3681)</f>
        <v>0</v>
      </c>
      <c r="AB3681" s="8"/>
      <c r="AC3681" s="29">
        <v>0</v>
      </c>
      <c r="AD3681" s="33">
        <f t="shared" ref="AD3681" si="35537">IF(0=(1-$AD$8*$AE$8*$B3678^2),10^14,$B3678*$AD$8/(1-$AD$8*$AE$8*$B3678^2))</f>
        <v>-9.5574833207984225E-2</v>
      </c>
      <c r="AE3681" s="31">
        <v>1</v>
      </c>
      <c r="AF3681" s="32">
        <v>0</v>
      </c>
      <c r="AH3681" s="29">
        <f t="shared" ref="AH3681" si="35538">X3681*AC3678+Z3681*AC3681-Y3681*AD3678-AA3681*AD3681</f>
        <v>0</v>
      </c>
      <c r="AI3681" s="33">
        <f t="shared" ref="AI3681" si="35539">(X3681*AD3678+Y3681*AC3678+Z3681*AD3681+AA3681*AC3681)</f>
        <v>-0.21706243372658585</v>
      </c>
      <c r="AJ3681" s="31">
        <f t="shared" ref="AJ3681" si="35540">X3681*AE3678+Z3681*AE3681-Y3681*AF3678-AA3681*AF3681</f>
        <v>0.98428172248166335</v>
      </c>
      <c r="AK3681" s="32">
        <f t="shared" ref="AK3681" si="35541">(X3681*AF3678+Y3681*AE3678+Z3681*AF3681+AA3681*AE3681)</f>
        <v>0</v>
      </c>
      <c r="AL3681" s="8"/>
      <c r="AM3681" s="29">
        <v>0</v>
      </c>
      <c r="AN3681" s="33">
        <v>0</v>
      </c>
      <c r="AO3681" s="31">
        <v>1</v>
      </c>
      <c r="AP3681" s="32">
        <v>0</v>
      </c>
      <c r="AR3681" s="29">
        <f t="shared" ref="AR3681" si="35542">AH3681*AM3678+AJ3681*AM3681-AI3681*AN3678-AK3681*AN3681</f>
        <v>0</v>
      </c>
      <c r="AS3681" s="33">
        <f t="shared" ref="AS3681" si="35543">(AH3681*AN3678+AI3681*AM3678+AJ3681*AN3681+AK3681*AM3681)</f>
        <v>-0.21706243372658585</v>
      </c>
      <c r="AT3681" s="31">
        <f t="shared" ref="AT3681" si="35544">AH3681*AO3678+AJ3681*AO3681-AI3681*AP3678-AK3681*AP3681</f>
        <v>0.95919541408561559</v>
      </c>
      <c r="AU3681" s="32">
        <f t="shared" ref="AU3681" si="35545">(AH3681*AP3678+AI3681*AO3678+AJ3681*AP3681+AK3681*AO3681)</f>
        <v>0</v>
      </c>
      <c r="AV3681" s="8"/>
      <c r="AW3681" s="29">
        <v>0</v>
      </c>
      <c r="AX3681" s="33">
        <f t="shared" ref="AX3681" si="35546">IF(0=(1-$AX$8*$AY$8*$B3678^2),10^14,$B3678*$AX$8/(1-$AX$8*$AY$8*$B3678^2))</f>
        <v>-8.6932088477237754E-2</v>
      </c>
      <c r="AY3681" s="31">
        <v>1</v>
      </c>
      <c r="AZ3681" s="32">
        <v>0</v>
      </c>
      <c r="BB3681" s="29">
        <f t="shared" ref="BB3681" si="35547">AR3681*AW3678+AT3681*AW3681-AS3681*AX3678-AU3681*AX3681</f>
        <v>0</v>
      </c>
      <c r="BC3681" s="33">
        <f t="shared" ref="BC3681" si="35548">(AR3681*AX3678+AS3681*AW3678+AT3681*AX3681+AU3681*AW3681)</f>
        <v>-0.30044729433083728</v>
      </c>
      <c r="BD3681" s="31">
        <f t="shared" ref="BD3681" si="35549">AR3681*AY3678+AT3681*AY3681-AS3681*AZ3678-AU3681*AZ3681</f>
        <v>0.95919541408561559</v>
      </c>
      <c r="BE3681" s="32">
        <f t="shared" ref="BE3681" si="35550">(AR3681*AZ3678+AS3681*AY3678+AT3681*AZ3681+AU3681*AY3681)</f>
        <v>0</v>
      </c>
      <c r="BF3681" s="8"/>
      <c r="BG3681" s="29">
        <v>0</v>
      </c>
      <c r="BH3681" s="33">
        <v>0</v>
      </c>
      <c r="BI3681" s="31">
        <v>1</v>
      </c>
      <c r="BJ3681" s="32">
        <v>0</v>
      </c>
      <c r="BL3681" s="29">
        <f t="shared" ref="BL3681" si="35551">BB3681*BG3678+BD3681*BG3681-BC3681*BH3678-BE3681*BH3681</f>
        <v>0</v>
      </c>
      <c r="BM3681" s="33">
        <f t="shared" ref="BM3681" si="35552">(BB3681*BH3678+BC3681*BG3678+BD3681*BH3681+BE3681*BG3681)</f>
        <v>-0.30044729433083728</v>
      </c>
      <c r="BN3681" s="31">
        <f t="shared" ref="BN3681" si="35553">BB3681*BI3678+BD3681*BI3681-BC3681*BJ3678-BE3681*BJ3681</f>
        <v>0.94698591969653634</v>
      </c>
      <c r="BO3681" s="32">
        <f t="shared" ref="BO3681" si="35554">(BB3681*BJ3678+BC3681*BI3678+BD3681*BJ3681+BE3681*BI3681)</f>
        <v>0</v>
      </c>
      <c r="BP3681" s="8"/>
      <c r="BQ3681" s="19">
        <f t="shared" ref="BQ3681:BQ3712" si="35555">1/$BR$8</f>
        <v>1</v>
      </c>
      <c r="BR3681" s="47">
        <v>0</v>
      </c>
      <c r="BS3681" s="48">
        <v>1</v>
      </c>
      <c r="BT3681" s="49">
        <v>0</v>
      </c>
      <c r="BV3681" s="29">
        <f t="shared" ref="BV3681" si="35556">BL3681*BQ3678+BN3681*BQ3681-BM3681*BR3678-BO3681*BR3681</f>
        <v>0.94698591969653634</v>
      </c>
      <c r="BW3681" s="33">
        <f t="shared" ref="BW3681" si="35557">(BL3681*BR3678+BM3681*BQ3678+BN3681*BR3681+BO3681*BQ3681)</f>
        <v>-0.30044729433083728</v>
      </c>
      <c r="BX3681" s="31">
        <f t="shared" ref="BX3681" si="35558">BL3681*BS3678+BN3681*BS3681-BM3681*BT3678-BO3681*BT3681</f>
        <v>0.94698591969653634</v>
      </c>
      <c r="BY3681" s="32">
        <f t="shared" ref="BY3681" si="35559">(BL3681*BT3678+BM3681*BS3678+BN3681*BT3681+BO3681*BS3681)</f>
        <v>0</v>
      </c>
      <c r="CA3681" s="50">
        <f t="shared" ref="CA3681" si="35560">(180/PI())*ATAN(-1*(BW3678+BW3681)/(BV3678+BV3681))</f>
        <v>18.779223107041368</v>
      </c>
      <c r="CC3681" s="137">
        <f t="shared" ref="CC3681" si="35561">20*LOG(((1-(10^(CA3678/20)^2)*(1-((1-CC3678)/(1+CC3678))^2))^0.5))</f>
        <v>-32.905417549266758</v>
      </c>
    </row>
    <row r="3682" spans="2:91">
      <c r="CC3682" s="42"/>
    </row>
    <row r="3683" spans="2:91" ht="18.600000000000001" thickBot="1">
      <c r="E3683" s="22" t="s">
        <v>4</v>
      </c>
      <c r="J3683" s="22" t="s">
        <v>5</v>
      </c>
      <c r="O3683" s="22" t="s">
        <v>6</v>
      </c>
      <c r="T3683" s="22" t="s">
        <v>7</v>
      </c>
      <c r="Y3683" s="22" t="s">
        <v>8</v>
      </c>
      <c r="AD3683" s="22" t="s">
        <v>65</v>
      </c>
      <c r="AI3683" s="22" t="s">
        <v>9</v>
      </c>
      <c r="AN3683" s="22" t="s">
        <v>66</v>
      </c>
      <c r="AS3683" s="22" t="s">
        <v>51</v>
      </c>
      <c r="AX3683" s="22" t="s">
        <v>67</v>
      </c>
      <c r="BC3683" s="22" t="s">
        <v>52</v>
      </c>
      <c r="BH3683" s="22" t="s">
        <v>68</v>
      </c>
      <c r="BM3683" s="22" t="s">
        <v>63</v>
      </c>
      <c r="BQ3683" s="23" t="s">
        <v>69</v>
      </c>
      <c r="BR3683" s="23"/>
      <c r="BS3683" s="24"/>
      <c r="BT3683" s="24"/>
      <c r="BU3683" s="24"/>
      <c r="BW3683" s="22" t="s">
        <v>64</v>
      </c>
    </row>
    <row r="3684" spans="2:91" ht="18.600000000000001" thickBot="1">
      <c r="D3684" s="249" t="s">
        <v>103</v>
      </c>
      <c r="E3684" s="250"/>
      <c r="F3684" s="251" t="s">
        <v>104</v>
      </c>
      <c r="G3684" s="252"/>
      <c r="H3684" s="229"/>
      <c r="I3684" s="253" t="s">
        <v>11</v>
      </c>
      <c r="J3684" s="254"/>
      <c r="K3684" s="255" t="s">
        <v>12</v>
      </c>
      <c r="L3684" s="256"/>
      <c r="M3684" s="24"/>
      <c r="N3684" s="253" t="s">
        <v>105</v>
      </c>
      <c r="O3684" s="254"/>
      <c r="P3684" s="255" t="s">
        <v>106</v>
      </c>
      <c r="Q3684" s="256"/>
      <c r="R3684" s="24"/>
      <c r="S3684" s="249" t="s">
        <v>107</v>
      </c>
      <c r="T3684" s="250"/>
      <c r="U3684" s="251" t="s">
        <v>108</v>
      </c>
      <c r="V3684" s="252"/>
      <c r="W3684" s="8"/>
      <c r="X3684" s="253" t="s">
        <v>109</v>
      </c>
      <c r="Y3684" s="254"/>
      <c r="Z3684" s="255" t="s">
        <v>110</v>
      </c>
      <c r="AA3684" s="256"/>
      <c r="AB3684" s="8"/>
      <c r="AC3684" s="253" t="s">
        <v>111</v>
      </c>
      <c r="AD3684" s="254"/>
      <c r="AE3684" s="255" t="s">
        <v>14</v>
      </c>
      <c r="AF3684" s="256"/>
      <c r="AG3684" s="8"/>
      <c r="AH3684" s="253" t="s">
        <v>112</v>
      </c>
      <c r="AI3684" s="254"/>
      <c r="AJ3684" s="255" t="s">
        <v>113</v>
      </c>
      <c r="AK3684" s="256"/>
      <c r="AL3684" s="8"/>
      <c r="AM3684" s="249" t="s">
        <v>114</v>
      </c>
      <c r="AN3684" s="250"/>
      <c r="AO3684" s="251" t="s">
        <v>115</v>
      </c>
      <c r="AP3684" s="252"/>
      <c r="AQ3684" s="24"/>
      <c r="AR3684" s="253" t="s">
        <v>116</v>
      </c>
      <c r="AS3684" s="254"/>
      <c r="AT3684" s="255" t="s">
        <v>13</v>
      </c>
      <c r="AU3684" s="256"/>
      <c r="AV3684" s="4"/>
      <c r="AW3684" s="253" t="s">
        <v>117</v>
      </c>
      <c r="AX3684" s="254"/>
      <c r="AY3684" s="255" t="s">
        <v>118</v>
      </c>
      <c r="AZ3684" s="256"/>
      <c r="BA3684" s="8"/>
      <c r="BB3684" s="253" t="s">
        <v>119</v>
      </c>
      <c r="BC3684" s="254"/>
      <c r="BD3684" s="255" t="s">
        <v>120</v>
      </c>
      <c r="BE3684" s="256"/>
      <c r="BF3684" s="4"/>
      <c r="BG3684" s="249" t="s">
        <v>121</v>
      </c>
      <c r="BH3684" s="250"/>
      <c r="BI3684" s="251" t="s">
        <v>122</v>
      </c>
      <c r="BJ3684" s="252"/>
      <c r="BK3684" s="4"/>
      <c r="BL3684" s="253" t="s">
        <v>123</v>
      </c>
      <c r="BM3684" s="254"/>
      <c r="BN3684" s="255" t="s">
        <v>124</v>
      </c>
      <c r="BO3684" s="256"/>
      <c r="BP3684" s="4"/>
      <c r="BQ3684" s="253" t="s">
        <v>125</v>
      </c>
      <c r="BR3684" s="254"/>
      <c r="BS3684" s="255" t="s">
        <v>126</v>
      </c>
      <c r="BT3684" s="256"/>
      <c r="BU3684" s="8"/>
      <c r="BV3684" s="253" t="s">
        <v>127</v>
      </c>
      <c r="BW3684" s="254"/>
      <c r="BX3684" s="255" t="s">
        <v>128</v>
      </c>
      <c r="BY3684" s="256"/>
      <c r="CA3684" s="27" t="s">
        <v>15</v>
      </c>
      <c r="CC3684" s="133" t="s">
        <v>70</v>
      </c>
    </row>
    <row r="3685" spans="2:91" ht="19.2" thickTop="1" thickBot="1">
      <c r="B3685" s="129">
        <v>10.039999999999999</v>
      </c>
      <c r="D3685" s="29">
        <v>1</v>
      </c>
      <c r="E3685" s="30">
        <v>0</v>
      </c>
      <c r="F3685" s="31">
        <v>0</v>
      </c>
      <c r="G3685" s="32">
        <f t="shared" ref="G3685:G3716" si="35562">-1/($E$8*$B3685)</f>
        <v>-6.5655378486055779E-2</v>
      </c>
      <c r="I3685" s="29">
        <v>1</v>
      </c>
      <c r="J3685" s="33">
        <v>0</v>
      </c>
      <c r="K3685" s="31">
        <v>0</v>
      </c>
      <c r="L3685" s="32">
        <v>0</v>
      </c>
      <c r="N3685" s="29">
        <f t="shared" ref="N3685" si="35563">D3685*I3685+F3685*I3688-E3685*J3685-G3685*J3688</f>
        <v>0.99194118816546761</v>
      </c>
      <c r="O3685" s="33">
        <f t="shared" ref="O3685" si="35564">(D3685*J3685+E3685*I3685+F3685*J3688+G3685*I3688)</f>
        <v>0</v>
      </c>
      <c r="P3685" s="31">
        <f t="shared" ref="P3685" si="35565">D3685*K3685+F3685*K3688-E3685*L3685-G3685*L3688</f>
        <v>0</v>
      </c>
      <c r="Q3685" s="32">
        <f t="shared" ref="Q3685" si="35566">(D3685*L3685+E3685*K3685+F3685*L3688+G3685*K3688)</f>
        <v>-6.5655378486055779E-2</v>
      </c>
      <c r="S3685" s="29">
        <v>1</v>
      </c>
      <c r="T3685" s="30">
        <v>0</v>
      </c>
      <c r="U3685" s="31">
        <v>0</v>
      </c>
      <c r="V3685" s="32">
        <f t="shared" ref="V3685:V3716" si="35567">-1/($T$8*$B3685)</f>
        <v>-0.12754681274900401</v>
      </c>
      <c r="X3685" s="29">
        <f t="shared" ref="X3685" si="35568">N3685*S3685+P3685*S3688-O3685*T3685-Q3685*T3688</f>
        <v>0.99194118816546761</v>
      </c>
      <c r="Y3685" s="33">
        <f t="shared" ref="Y3685" si="35569">(N3685*T3685+O3685*S3685+P3685*T3688+Q3685*S3688)</f>
        <v>0</v>
      </c>
      <c r="Z3685" s="31">
        <f t="shared" ref="Z3685" si="35570">N3685*U3685+P3685*U3688-O3685*V3685-Q3685*V3688</f>
        <v>0</v>
      </c>
      <c r="AA3685" s="32">
        <f t="shared" ref="AA3685" si="35571">(N3685*V3685+O3685*U3685+P3685*V3688+Q3685*U3688)</f>
        <v>-0.19217431547102121</v>
      </c>
      <c r="AB3685" s="8"/>
      <c r="AC3685" s="29">
        <v>1</v>
      </c>
      <c r="AD3685" s="33">
        <v>0</v>
      </c>
      <c r="AE3685" s="31">
        <v>0</v>
      </c>
      <c r="AF3685" s="32">
        <v>0</v>
      </c>
      <c r="AH3685" s="29">
        <f t="shared" ref="AH3685" si="35572">X3685*AC3685+Z3685*AC3688-Y3685*AD3685-AA3685*AD3688</f>
        <v>0.97361116295961481</v>
      </c>
      <c r="AI3685" s="33">
        <f t="shared" ref="AI3685" si="35573">(X3685*AD3685+Y3685*AC3685+Z3685*AD3688+AA3685*AC3688)</f>
        <v>0</v>
      </c>
      <c r="AJ3685" s="31">
        <f t="shared" ref="AJ3685" si="35574">X3685*AE3685+Z3685*AE3688-Y3685*AF3685-AA3685*AF3688</f>
        <v>0</v>
      </c>
      <c r="AK3685" s="32">
        <f t="shared" ref="AK3685" si="35575">(X3685*AF3685+Y3685*AE3685+Z3685*AF3688+AA3685*AE3688)</f>
        <v>-0.19217431547102121</v>
      </c>
      <c r="AL3685" s="8"/>
      <c r="AM3685" s="29">
        <v>1</v>
      </c>
      <c r="AN3685" s="30">
        <v>0</v>
      </c>
      <c r="AO3685" s="31">
        <v>0</v>
      </c>
      <c r="AP3685" s="32">
        <f t="shared" ref="AP3685:AP3716" si="35576">-1/($AN$8*$B3685)</f>
        <v>-0.11534163346613546</v>
      </c>
      <c r="AR3685" s="29">
        <f t="shared" ref="AR3685" si="35577">AH3685*AM3685+AJ3685*AM3688-AI3685*AN3685-AK3685*AN3688</f>
        <v>0.97361116295961481</v>
      </c>
      <c r="AS3685" s="33">
        <f t="shared" ref="AS3685" si="35578">(AH3685*AN3685+AI3685*AM3685+AJ3685*AN3688+AK3685*AM3688)</f>
        <v>0</v>
      </c>
      <c r="AT3685" s="31">
        <f t="shared" ref="AT3685" si="35579">AH3685*AO3685+AJ3685*AO3688-AI3685*AP3685-AK3685*AP3688</f>
        <v>0</v>
      </c>
      <c r="AU3685" s="32">
        <f t="shared" ref="AU3685" si="35580">(AH3685*AP3685+AI3685*AO3685+AJ3685*AP3688+AK3685*AO3688)</f>
        <v>-0.30447221736764696</v>
      </c>
      <c r="AV3685" s="8"/>
      <c r="AW3685" s="29">
        <v>1</v>
      </c>
      <c r="AX3685" s="33">
        <v>0</v>
      </c>
      <c r="AY3685" s="31">
        <v>0</v>
      </c>
      <c r="AZ3685" s="32">
        <v>0</v>
      </c>
      <c r="BB3685" s="29">
        <f t="shared" ref="BB3685" si="35581">AR3685*AW3685+AT3685*AW3688-AS3685*AX3685-AU3685*AX3688</f>
        <v>0.94719592182108803</v>
      </c>
      <c r="BC3685" s="33">
        <f t="shared" ref="BC3685" si="35582">(AR3685*AX3685+AS3685*AW3685+AT3685*AX3688+AU3685*AW3688)</f>
        <v>0</v>
      </c>
      <c r="BD3685" s="31">
        <f t="shared" ref="BD3685" si="35583">AR3685*AY3685+AT3685*AY3688-AS3685*AZ3685-AU3685*AZ3688</f>
        <v>0</v>
      </c>
      <c r="BE3685" s="32">
        <f t="shared" ref="BE3685" si="35584">(AR3685*AZ3685+AS3685*AY3685+AT3685*AZ3688+AU3685*AY3688)</f>
        <v>-0.30447221736764696</v>
      </c>
      <c r="BF3685" s="8"/>
      <c r="BG3685" s="29">
        <v>1</v>
      </c>
      <c r="BH3685" s="30">
        <v>0</v>
      </c>
      <c r="BI3685" s="31">
        <v>0</v>
      </c>
      <c r="BJ3685" s="32">
        <f t="shared" ref="BJ3685:BJ3716" si="35585">-1/($BH$8*$B3685)</f>
        <v>-4.055677290836654E-2</v>
      </c>
      <c r="BL3685" s="29">
        <f t="shared" ref="BL3685" si="35586">BB3685*BG3685+BD3685*BG3688-BC3685*BH3685-BE3685*BH3688</f>
        <v>0.94719592182108803</v>
      </c>
      <c r="BM3685" s="33">
        <f t="shared" ref="BM3685" si="35587">(BB3685*BH3685+BC3685*BG3685+BD3685*BH3688+BE3685*BG3688)</f>
        <v>0</v>
      </c>
      <c r="BN3685" s="31">
        <f t="shared" ref="BN3685" si="35588">BB3685*BI3685+BD3685*BI3688-BC3685*BJ3685-BE3685*BJ3688</f>
        <v>0</v>
      </c>
      <c r="BO3685" s="32">
        <f t="shared" ref="BO3685" si="35589">(BB3685*BJ3685+BC3685*BI3685+BD3685*BJ3688+BE3685*BI3688)</f>
        <v>-0.34288742726867572</v>
      </c>
      <c r="BP3685" s="8"/>
      <c r="BQ3685" s="34">
        <v>1</v>
      </c>
      <c r="BR3685" s="35">
        <v>0</v>
      </c>
      <c r="BS3685" s="11">
        <v>0</v>
      </c>
      <c r="BT3685" s="36">
        <v>0</v>
      </c>
      <c r="BV3685" s="29">
        <f t="shared" ref="BV3685" si="35590">BL3685*BQ3685+BN3685*BQ3688-BM3685*BR3685-BO3685*BR3688</f>
        <v>0.94719592182108803</v>
      </c>
      <c r="BW3685" s="33">
        <f t="shared" ref="BW3685" si="35591">(BL3685*BR3685+BM3685*BQ3685+BN3685*BR3688+BO3685*BQ3688)</f>
        <v>-0.34288742726867572</v>
      </c>
      <c r="BX3685" s="31">
        <f t="shared" ref="BX3685" si="35592">BL3685*BS3685+BN3685*BS3688-BM3685*BT3685-BO3685*BT3688</f>
        <v>0</v>
      </c>
      <c r="BY3685" s="32">
        <f t="shared" ref="BY3685" si="35593">(BL3685*BT3685+BM3685*BS3685+BN3685*BT3688+BO3685*BS3688)</f>
        <v>-0.34288742726867572</v>
      </c>
      <c r="CA3685" s="37">
        <f t="shared" ref="CA3685" si="35594">20*LOG(((1+$BR$8)/$BR$8)/((BV3685+BV3688)^2+(BW3685+BW3688)^2)^0.5)</f>
        <v>-2.0091954294753482E-3</v>
      </c>
      <c r="CC3685" s="134">
        <f t="shared" ref="CC3685" si="35595">((BV3685^2+BW3685^2)^0.5)/((BV3688^2+BW3688^2)^0.5)</f>
        <v>1.0139103750964675</v>
      </c>
      <c r="CM3685" s="129">
        <v>10.02</v>
      </c>
    </row>
    <row r="3686" spans="2:91" ht="18.600000000000001" thickBot="1">
      <c r="D3686" s="39"/>
      <c r="G3686" s="40"/>
      <c r="I3686" s="39"/>
      <c r="L3686" s="40"/>
      <c r="N3686" s="39"/>
      <c r="Q3686" s="40"/>
      <c r="S3686" s="39"/>
      <c r="V3686" s="40"/>
      <c r="X3686" s="39"/>
      <c r="AA3686" s="40"/>
      <c r="AC3686" s="39"/>
      <c r="AF3686" s="40"/>
      <c r="AH3686" s="39"/>
      <c r="AK3686" s="40"/>
      <c r="AM3686" s="39"/>
      <c r="AP3686" s="40"/>
      <c r="AR3686" s="39"/>
      <c r="AU3686" s="40"/>
      <c r="AW3686" s="39"/>
      <c r="AZ3686" s="40"/>
      <c r="BB3686" s="39"/>
      <c r="BE3686" s="40"/>
      <c r="BG3686" s="39"/>
      <c r="BJ3686" s="40"/>
      <c r="BL3686" s="39"/>
      <c r="BO3686" s="40"/>
      <c r="BQ3686" s="34"/>
      <c r="BR3686" s="11"/>
      <c r="BS3686" s="11"/>
      <c r="BT3686" s="41"/>
      <c r="BV3686" s="39"/>
      <c r="BY3686" s="40"/>
      <c r="CC3686" s="135"/>
    </row>
    <row r="3687" spans="2:91" ht="18.600000000000001" thickBot="1">
      <c r="D3687" s="258" t="s">
        <v>129</v>
      </c>
      <c r="E3687" s="259"/>
      <c r="F3687" s="260" t="s">
        <v>130</v>
      </c>
      <c r="G3687" s="261"/>
      <c r="H3687" s="229"/>
      <c r="I3687" s="258" t="s">
        <v>131</v>
      </c>
      <c r="J3687" s="259"/>
      <c r="K3687" s="260" t="s">
        <v>132</v>
      </c>
      <c r="L3687" s="261"/>
      <c r="N3687" s="253" t="s">
        <v>133</v>
      </c>
      <c r="O3687" s="254"/>
      <c r="P3687" s="255" t="s">
        <v>134</v>
      </c>
      <c r="Q3687" s="256"/>
      <c r="S3687" s="258" t="s">
        <v>135</v>
      </c>
      <c r="T3687" s="259"/>
      <c r="U3687" s="260" t="s">
        <v>136</v>
      </c>
      <c r="V3687" s="261"/>
      <c r="W3687" s="8"/>
      <c r="X3687" s="253" t="s">
        <v>137</v>
      </c>
      <c r="Y3687" s="254"/>
      <c r="Z3687" s="255" t="s">
        <v>138</v>
      </c>
      <c r="AA3687" s="256"/>
      <c r="AB3687" s="8"/>
      <c r="AC3687" s="258" t="s">
        <v>139</v>
      </c>
      <c r="AD3687" s="259"/>
      <c r="AE3687" s="260" t="s">
        <v>140</v>
      </c>
      <c r="AF3687" s="261"/>
      <c r="AG3687" s="8"/>
      <c r="AH3687" s="253" t="s">
        <v>141</v>
      </c>
      <c r="AI3687" s="254"/>
      <c r="AJ3687" s="255" t="s">
        <v>142</v>
      </c>
      <c r="AK3687" s="256"/>
      <c r="AL3687" s="8"/>
      <c r="AM3687" s="258" t="s">
        <v>143</v>
      </c>
      <c r="AN3687" s="259"/>
      <c r="AO3687" s="260" t="s">
        <v>144</v>
      </c>
      <c r="AP3687" s="261"/>
      <c r="AR3687" s="253" t="s">
        <v>145</v>
      </c>
      <c r="AS3687" s="254"/>
      <c r="AT3687" s="255" t="s">
        <v>146</v>
      </c>
      <c r="AU3687" s="256"/>
      <c r="AV3687" s="4"/>
      <c r="AW3687" s="258" t="s">
        <v>147</v>
      </c>
      <c r="AX3687" s="259"/>
      <c r="AY3687" s="260" t="s">
        <v>148</v>
      </c>
      <c r="AZ3687" s="261"/>
      <c r="BA3687" s="8"/>
      <c r="BB3687" s="253" t="s">
        <v>149</v>
      </c>
      <c r="BC3687" s="254"/>
      <c r="BD3687" s="255" t="s">
        <v>150</v>
      </c>
      <c r="BE3687" s="256"/>
      <c r="BF3687" s="4"/>
      <c r="BG3687" s="258" t="s">
        <v>151</v>
      </c>
      <c r="BH3687" s="259"/>
      <c r="BI3687" s="260" t="s">
        <v>152</v>
      </c>
      <c r="BJ3687" s="261"/>
      <c r="BK3687" s="4"/>
      <c r="BL3687" s="253" t="s">
        <v>153</v>
      </c>
      <c r="BM3687" s="254"/>
      <c r="BN3687" s="255" t="s">
        <v>154</v>
      </c>
      <c r="BO3687" s="256"/>
      <c r="BP3687" s="4"/>
      <c r="BQ3687" s="258" t="s">
        <v>155</v>
      </c>
      <c r="BR3687" s="259"/>
      <c r="BS3687" s="260" t="s">
        <v>156</v>
      </c>
      <c r="BT3687" s="261"/>
      <c r="BU3687" s="8"/>
      <c r="BV3687" s="253" t="s">
        <v>157</v>
      </c>
      <c r="BW3687" s="254"/>
      <c r="BX3687" s="255" t="s">
        <v>158</v>
      </c>
      <c r="BY3687" s="256"/>
      <c r="CA3687" s="46" t="s">
        <v>16</v>
      </c>
      <c r="CC3687" s="136" t="s">
        <v>71</v>
      </c>
    </row>
    <row r="3688" spans="2:91" ht="19.2" thickTop="1" thickBot="1">
      <c r="D3688" s="29">
        <v>0</v>
      </c>
      <c r="E3688" s="33">
        <v>0</v>
      </c>
      <c r="F3688" s="31">
        <v>1</v>
      </c>
      <c r="G3688" s="32">
        <v>0</v>
      </c>
      <c r="I3688" s="29">
        <v>0</v>
      </c>
      <c r="J3688" s="33">
        <f t="shared" ref="J3688" si="35596">IF(0=(1-$J$8*$K$8*$B3685^2),10^14,$B3685*$J$8/(1-$J$8*$K$8*$B3685^2))</f>
        <v>-0.12274412272627425</v>
      </c>
      <c r="K3688" s="31">
        <v>1</v>
      </c>
      <c r="L3688" s="32">
        <v>0</v>
      </c>
      <c r="N3688" s="29">
        <f t="shared" ref="N3688" si="35597">D3688*I3685+F3688*I3688-E3688*J3685-G3688*J3688</f>
        <v>0</v>
      </c>
      <c r="O3688" s="33">
        <f t="shared" ref="O3688" si="35598">(D3688*J3685+E3688*I3685+F3688*J3688+G3688*I3688)</f>
        <v>-0.12274412272627425</v>
      </c>
      <c r="P3688" s="31">
        <f t="shared" ref="P3688" si="35599">D3688*K3685+F3688*K3688-E3688*L3685-G3688*L3688</f>
        <v>1</v>
      </c>
      <c r="Q3688" s="32">
        <f t="shared" ref="Q3688" si="35600">(D3688*L3685+E3688*K3685+F3688*L3688+G3688*K3688)</f>
        <v>0</v>
      </c>
      <c r="S3688" s="29">
        <v>0</v>
      </c>
      <c r="T3688" s="33">
        <v>0</v>
      </c>
      <c r="U3688" s="31">
        <v>1</v>
      </c>
      <c r="V3688" s="32">
        <v>0</v>
      </c>
      <c r="X3688" s="29">
        <f t="shared" ref="X3688" si="35601">N3688*S3685+P3688*S3688-O3688*T3685-Q3688*T3688</f>
        <v>0</v>
      </c>
      <c r="Y3688" s="33">
        <f t="shared" ref="Y3688" si="35602">(N3688*T3685+O3688*S3685+P3688*T3688+Q3688*S3688)</f>
        <v>-0.12274412272627425</v>
      </c>
      <c r="Z3688" s="31">
        <f t="shared" ref="Z3688" si="35603">N3688*U3685+P3688*U3688-O3688*V3685-Q3688*V3688</f>
        <v>0.98434437836259114</v>
      </c>
      <c r="AA3688" s="32">
        <f t="shared" ref="AA3688" si="35604">(N3688*V3685+O3688*U3685+P3688*V3688+Q3688*U3688)</f>
        <v>0</v>
      </c>
      <c r="AB3688" s="8"/>
      <c r="AC3688" s="29">
        <v>0</v>
      </c>
      <c r="AD3688" s="33">
        <f t="shared" ref="AD3688" si="35605">IF(0=(1-$AD$8*$AE$8*$B3685^2),10^14,$B3685*$AD$8/(1-$AD$8*$AE$8*$B3685^2))</f>
        <v>-9.5382284364722528E-2</v>
      </c>
      <c r="AE3688" s="31">
        <v>1</v>
      </c>
      <c r="AF3688" s="32">
        <v>0</v>
      </c>
      <c r="AH3688" s="29">
        <f t="shared" ref="AH3688" si="35606">X3688*AC3685+Z3688*AC3688-Y3688*AD3685-AA3688*AD3688</f>
        <v>0</v>
      </c>
      <c r="AI3688" s="33">
        <f t="shared" ref="AI3688" si="35607">(X3688*AD3685+Y3688*AC3685+Z3688*AD3688+AA3688*AC3688)</f>
        <v>-0.21663313813607094</v>
      </c>
      <c r="AJ3688" s="31">
        <f t="shared" ref="AJ3688" si="35608">X3688*AE3685+Z3688*AE3688-Y3688*AF3685-AA3688*AF3688</f>
        <v>0.98434437836259114</v>
      </c>
      <c r="AK3688" s="32">
        <f t="shared" ref="AK3688" si="35609">(X3688*AF3685+Y3688*AE3685+Z3688*AF3688+AA3688*AE3688)</f>
        <v>0</v>
      </c>
      <c r="AL3688" s="8"/>
      <c r="AM3688" s="29">
        <v>0</v>
      </c>
      <c r="AN3688" s="33">
        <v>0</v>
      </c>
      <c r="AO3688" s="31">
        <v>1</v>
      </c>
      <c r="AP3688" s="32">
        <v>0</v>
      </c>
      <c r="AR3688" s="29">
        <f t="shared" ref="AR3688" si="35610">AH3688*AM3685+AJ3688*AM3688-AI3688*AN3685-AK3688*AN3688</f>
        <v>0</v>
      </c>
      <c r="AS3688" s="33">
        <f t="shared" ref="AS3688" si="35611">(AH3688*AN3685+AI3688*AM3685+AJ3688*AN3688+AK3688*AM3688)</f>
        <v>-0.21663313813607094</v>
      </c>
      <c r="AT3688" s="31">
        <f t="shared" ref="AT3688" si="35612">AH3688*AO3685+AJ3688*AO3688-AI3688*AP3685-AK3688*AP3688</f>
        <v>0.95935755834708181</v>
      </c>
      <c r="AU3688" s="32">
        <f t="shared" ref="AU3688" si="35613">(AH3688*AP3685+AI3688*AO3685+AJ3688*AP3688+AK3688*AO3688)</f>
        <v>0</v>
      </c>
      <c r="AV3688" s="8"/>
      <c r="AW3688" s="29">
        <v>0</v>
      </c>
      <c r="AX3688" s="33">
        <f t="shared" ref="AX3688" si="35614">IF(0=(1-$AX$8*$AY$8*$B3685^2),10^14,$B3685*$AX$8/(1-$AX$8*$AY$8*$B3685^2))</f>
        <v>-8.6757476156291466E-2</v>
      </c>
      <c r="AY3688" s="31">
        <v>1</v>
      </c>
      <c r="AZ3688" s="32">
        <v>0</v>
      </c>
      <c r="BB3688" s="29">
        <f t="shared" ref="BB3688" si="35615">AR3688*AW3685+AT3688*AW3688-AS3688*AX3685-AU3688*AX3688</f>
        <v>0</v>
      </c>
      <c r="BC3688" s="33">
        <f t="shared" ref="BC3688" si="35616">(AR3688*AX3685+AS3688*AW3685+AT3688*AX3688+AU3688*AW3688)</f>
        <v>-0.29986457862972588</v>
      </c>
      <c r="BD3688" s="31">
        <f t="shared" ref="BD3688" si="35617">AR3688*AY3685+AT3688*AY3688-AS3688*AZ3685-AU3688*AZ3688</f>
        <v>0.95935755834708181</v>
      </c>
      <c r="BE3688" s="32">
        <f t="shared" ref="BE3688" si="35618">(AR3688*AZ3685+AS3688*AY3685+AT3688*AZ3688+AU3688*AY3688)</f>
        <v>0</v>
      </c>
      <c r="BF3688" s="8"/>
      <c r="BG3688" s="29">
        <v>0</v>
      </c>
      <c r="BH3688" s="33">
        <v>0</v>
      </c>
      <c r="BI3688" s="31">
        <v>1</v>
      </c>
      <c r="BJ3688" s="32">
        <v>0</v>
      </c>
      <c r="BL3688" s="29">
        <f t="shared" ref="BL3688" si="35619">BB3688*BG3685+BD3688*BG3688-BC3688*BH3685-BE3688*BH3688</f>
        <v>0</v>
      </c>
      <c r="BM3688" s="33">
        <f t="shared" ref="BM3688" si="35620">(BB3688*BH3685+BC3688*BG3685+BD3688*BH3688+BE3688*BG3688)</f>
        <v>-0.29986457862972588</v>
      </c>
      <c r="BN3688" s="31">
        <f t="shared" ref="BN3688" si="35621">BB3688*BI3685+BD3688*BI3688-BC3688*BJ3685-BE3688*BJ3688</f>
        <v>0.94719601872833303</v>
      </c>
      <c r="BO3688" s="32">
        <f t="shared" ref="BO3688" si="35622">(BB3688*BJ3685+BC3688*BI3685+BD3688*BJ3688+BE3688*BI3688)</f>
        <v>0</v>
      </c>
      <c r="BP3688" s="8"/>
      <c r="BQ3688" s="19">
        <f t="shared" ref="BQ3688:BQ3719" si="35623">1/$BR$8</f>
        <v>1</v>
      </c>
      <c r="BR3688" s="47">
        <v>0</v>
      </c>
      <c r="BS3688" s="48">
        <v>1</v>
      </c>
      <c r="BT3688" s="49">
        <v>0</v>
      </c>
      <c r="BV3688" s="29">
        <f t="shared" ref="BV3688" si="35624">BL3688*BQ3685+BN3688*BQ3688-BM3688*BR3685-BO3688*BR3688</f>
        <v>0.94719601872833303</v>
      </c>
      <c r="BW3688" s="33">
        <f t="shared" ref="BW3688" si="35625">(BL3688*BR3685+BM3688*BQ3685+BN3688*BR3688+BO3688*BQ3688)</f>
        <v>-0.29986457862972588</v>
      </c>
      <c r="BX3688" s="31">
        <f t="shared" ref="BX3688" si="35626">BL3688*BS3685+BN3688*BS3688-BM3688*BT3685-BO3688*BT3688</f>
        <v>0.94719601872833303</v>
      </c>
      <c r="BY3688" s="32">
        <f t="shared" ref="BY3688" si="35627">(BL3688*BT3685+BM3688*BS3685+BN3688*BT3688+BO3688*BS3688)</f>
        <v>0</v>
      </c>
      <c r="CA3688" s="50">
        <f t="shared" ref="CA3688" si="35628">(180/PI())*ATAN(-1*(BW3685+BW3688)/(BV3685+BV3688))</f>
        <v>18.741662749591399</v>
      </c>
      <c r="CC3688" s="137">
        <f t="shared" ref="CC3688" si="35629">20*LOG(((1-(10^(CA3685/20)^2)*(1-((1-CC3685)/(1+CC3685))^2))^0.5))</f>
        <v>-32.922476632712716</v>
      </c>
    </row>
    <row r="3689" spans="2:91">
      <c r="CC3689" s="42"/>
    </row>
    <row r="3690" spans="2:91" ht="18.600000000000001" thickBot="1">
      <c r="E3690" s="22" t="s">
        <v>4</v>
      </c>
      <c r="J3690" s="22" t="s">
        <v>5</v>
      </c>
      <c r="O3690" s="22" t="s">
        <v>6</v>
      </c>
      <c r="T3690" s="22" t="s">
        <v>7</v>
      </c>
      <c r="Y3690" s="22" t="s">
        <v>8</v>
      </c>
      <c r="AD3690" s="22" t="s">
        <v>65</v>
      </c>
      <c r="AI3690" s="22" t="s">
        <v>9</v>
      </c>
      <c r="AN3690" s="22" t="s">
        <v>66</v>
      </c>
      <c r="AS3690" s="22" t="s">
        <v>51</v>
      </c>
      <c r="AX3690" s="22" t="s">
        <v>67</v>
      </c>
      <c r="BC3690" s="22" t="s">
        <v>52</v>
      </c>
      <c r="BH3690" s="22" t="s">
        <v>68</v>
      </c>
      <c r="BM3690" s="22" t="s">
        <v>63</v>
      </c>
      <c r="BQ3690" s="23" t="s">
        <v>69</v>
      </c>
      <c r="BR3690" s="23"/>
      <c r="BS3690" s="24"/>
      <c r="BT3690" s="24"/>
      <c r="BU3690" s="24"/>
      <c r="BW3690" s="22" t="s">
        <v>64</v>
      </c>
    </row>
    <row r="3691" spans="2:91" ht="18.600000000000001" thickBot="1">
      <c r="D3691" s="249" t="s">
        <v>103</v>
      </c>
      <c r="E3691" s="250"/>
      <c r="F3691" s="251" t="s">
        <v>104</v>
      </c>
      <c r="G3691" s="252"/>
      <c r="H3691" s="229"/>
      <c r="I3691" s="253" t="s">
        <v>11</v>
      </c>
      <c r="J3691" s="254"/>
      <c r="K3691" s="255" t="s">
        <v>12</v>
      </c>
      <c r="L3691" s="256"/>
      <c r="M3691" s="24"/>
      <c r="N3691" s="253" t="s">
        <v>105</v>
      </c>
      <c r="O3691" s="254"/>
      <c r="P3691" s="255" t="s">
        <v>106</v>
      </c>
      <c r="Q3691" s="256"/>
      <c r="R3691" s="24"/>
      <c r="S3691" s="249" t="s">
        <v>107</v>
      </c>
      <c r="T3691" s="250"/>
      <c r="U3691" s="251" t="s">
        <v>108</v>
      </c>
      <c r="V3691" s="252"/>
      <c r="W3691" s="8"/>
      <c r="X3691" s="253" t="s">
        <v>109</v>
      </c>
      <c r="Y3691" s="254"/>
      <c r="Z3691" s="255" t="s">
        <v>110</v>
      </c>
      <c r="AA3691" s="256"/>
      <c r="AB3691" s="8"/>
      <c r="AC3691" s="253" t="s">
        <v>111</v>
      </c>
      <c r="AD3691" s="254"/>
      <c r="AE3691" s="255" t="s">
        <v>14</v>
      </c>
      <c r="AF3691" s="256"/>
      <c r="AG3691" s="8"/>
      <c r="AH3691" s="253" t="s">
        <v>112</v>
      </c>
      <c r="AI3691" s="254"/>
      <c r="AJ3691" s="255" t="s">
        <v>113</v>
      </c>
      <c r="AK3691" s="256"/>
      <c r="AL3691" s="8"/>
      <c r="AM3691" s="249" t="s">
        <v>114</v>
      </c>
      <c r="AN3691" s="250"/>
      <c r="AO3691" s="251" t="s">
        <v>115</v>
      </c>
      <c r="AP3691" s="252"/>
      <c r="AQ3691" s="24"/>
      <c r="AR3691" s="253" t="s">
        <v>116</v>
      </c>
      <c r="AS3691" s="254"/>
      <c r="AT3691" s="255" t="s">
        <v>13</v>
      </c>
      <c r="AU3691" s="256"/>
      <c r="AV3691" s="4"/>
      <c r="AW3691" s="253" t="s">
        <v>117</v>
      </c>
      <c r="AX3691" s="254"/>
      <c r="AY3691" s="255" t="s">
        <v>118</v>
      </c>
      <c r="AZ3691" s="256"/>
      <c r="BA3691" s="8"/>
      <c r="BB3691" s="253" t="s">
        <v>119</v>
      </c>
      <c r="BC3691" s="254"/>
      <c r="BD3691" s="255" t="s">
        <v>120</v>
      </c>
      <c r="BE3691" s="256"/>
      <c r="BF3691" s="4"/>
      <c r="BG3691" s="249" t="s">
        <v>121</v>
      </c>
      <c r="BH3691" s="250"/>
      <c r="BI3691" s="251" t="s">
        <v>122</v>
      </c>
      <c r="BJ3691" s="252"/>
      <c r="BK3691" s="4"/>
      <c r="BL3691" s="253" t="s">
        <v>123</v>
      </c>
      <c r="BM3691" s="254"/>
      <c r="BN3691" s="255" t="s">
        <v>124</v>
      </c>
      <c r="BO3691" s="256"/>
      <c r="BP3691" s="4"/>
      <c r="BQ3691" s="253" t="s">
        <v>125</v>
      </c>
      <c r="BR3691" s="254"/>
      <c r="BS3691" s="255" t="s">
        <v>126</v>
      </c>
      <c r="BT3691" s="256"/>
      <c r="BU3691" s="8"/>
      <c r="BV3691" s="253" t="s">
        <v>127</v>
      </c>
      <c r="BW3691" s="254"/>
      <c r="BX3691" s="255" t="s">
        <v>128</v>
      </c>
      <c r="BY3691" s="256"/>
      <c r="CA3691" s="27" t="s">
        <v>15</v>
      </c>
      <c r="CC3691" s="133" t="s">
        <v>70</v>
      </c>
    </row>
    <row r="3692" spans="2:91" ht="19.2" thickTop="1" thickBot="1">
      <c r="B3692" s="129">
        <v>10.06</v>
      </c>
      <c r="D3692" s="29">
        <v>1</v>
      </c>
      <c r="E3692" s="30">
        <v>0</v>
      </c>
      <c r="F3692" s="31">
        <v>0</v>
      </c>
      <c r="G3692" s="32">
        <f t="shared" ref="G3692:G3723" si="35630">-1/($E$8*$B3692)</f>
        <v>-6.5524850894632211E-2</v>
      </c>
      <c r="I3692" s="29">
        <v>1</v>
      </c>
      <c r="J3692" s="33">
        <v>0</v>
      </c>
      <c r="K3692" s="31">
        <v>0</v>
      </c>
      <c r="L3692" s="32">
        <v>0</v>
      </c>
      <c r="N3692" s="29">
        <f t="shared" ref="N3692" si="35631">D3692*I3692+F3692*I3695-E3692*J3692-G3692*J3695</f>
        <v>0.99197324804303244</v>
      </c>
      <c r="O3692" s="33">
        <f t="shared" ref="O3692" si="35632">(D3692*J3692+E3692*I3692+F3692*J3695+G3692*I3695)</f>
        <v>0</v>
      </c>
      <c r="P3692" s="31">
        <f t="shared" ref="P3692" si="35633">D3692*K3692+F3692*K3695-E3692*L3692-G3692*L3695</f>
        <v>0</v>
      </c>
      <c r="Q3692" s="32">
        <f t="shared" ref="Q3692" si="35634">(D3692*L3692+E3692*K3692+F3692*L3695+G3692*K3695)</f>
        <v>-6.5524850894632211E-2</v>
      </c>
      <c r="S3692" s="29">
        <v>1</v>
      </c>
      <c r="T3692" s="30">
        <v>0</v>
      </c>
      <c r="U3692" s="31">
        <v>0</v>
      </c>
      <c r="V3692" s="32">
        <f t="shared" ref="V3692:V3723" si="35635">-1/($T$8*$B3692)</f>
        <v>-0.12729324055666003</v>
      </c>
      <c r="X3692" s="29">
        <f t="shared" ref="X3692" si="35636">N3692*S3692+P3692*S3695-O3692*T3692-Q3692*T3695</f>
        <v>0.99197324804303244</v>
      </c>
      <c r="Y3692" s="33">
        <f t="shared" ref="Y3692" si="35637">(N3692*T3692+O3692*S3692+P3692*T3695+Q3692*S3695)</f>
        <v>0</v>
      </c>
      <c r="Z3692" s="31">
        <f t="shared" ref="Z3692" si="35638">N3692*U3692+P3692*U3695-O3692*V3692-Q3692*V3695</f>
        <v>0</v>
      </c>
      <c r="AA3692" s="32">
        <f t="shared" ref="AA3692" si="35639">(N3692*V3692+O3692*U3692+P3692*V3695+Q3692*U3695)</f>
        <v>-0.1917963401835453</v>
      </c>
      <c r="AB3692" s="8"/>
      <c r="AC3692" s="29">
        <v>1</v>
      </c>
      <c r="AD3692" s="33">
        <v>0</v>
      </c>
      <c r="AE3692" s="31">
        <v>0</v>
      </c>
      <c r="AF3692" s="32">
        <v>0</v>
      </c>
      <c r="AH3692" s="29">
        <f t="shared" ref="AH3692" si="35640">X3692*AC3692+Z3692*AC3695-Y3692*AD3692-AA3692*AD3695</f>
        <v>0.97371605582446696</v>
      </c>
      <c r="AI3692" s="33">
        <f t="shared" ref="AI3692" si="35641">(X3692*AD3692+Y3692*AC3692+Z3692*AD3695+AA3692*AC3695)</f>
        <v>0</v>
      </c>
      <c r="AJ3692" s="31">
        <f t="shared" ref="AJ3692" si="35642">X3692*AE3692+Z3692*AE3695-Y3692*AF3692-AA3692*AF3695</f>
        <v>0</v>
      </c>
      <c r="AK3692" s="32">
        <f t="shared" ref="AK3692" si="35643">(X3692*AF3692+Y3692*AE3692+Z3692*AF3695+AA3692*AE3695)</f>
        <v>-0.1917963401835453</v>
      </c>
      <c r="AL3692" s="8"/>
      <c r="AM3692" s="29">
        <v>1</v>
      </c>
      <c r="AN3692" s="30">
        <v>0</v>
      </c>
      <c r="AO3692" s="31">
        <v>0</v>
      </c>
      <c r="AP3692" s="32">
        <f t="shared" ref="AP3692:AP3723" si="35644">-1/($AN$8*$B3692)</f>
        <v>-0.11511232604373756</v>
      </c>
      <c r="AR3692" s="29">
        <f t="shared" ref="AR3692" si="35645">AH3692*AM3692+AJ3692*AM3695-AI3692*AN3692-AK3692*AN3695</f>
        <v>0.97371605582446696</v>
      </c>
      <c r="AS3692" s="33">
        <f t="shared" ref="AS3692" si="35646">(AH3692*AN3692+AI3692*AM3692+AJ3692*AN3695+AK3692*AM3695)</f>
        <v>0</v>
      </c>
      <c r="AT3692" s="31">
        <f t="shared" ref="AT3692" si="35647">AH3692*AO3692+AJ3692*AO3695-AI3692*AP3692-AK3692*AP3695</f>
        <v>0</v>
      </c>
      <c r="AU3692" s="32">
        <f t="shared" ref="AU3692" si="35648">(AH3692*AP3692+AI3692*AO3692+AJ3692*AP3695+AK3692*AO3695)</f>
        <v>-0.3038830602756335</v>
      </c>
      <c r="AV3692" s="8"/>
      <c r="AW3692" s="29">
        <v>1</v>
      </c>
      <c r="AX3692" s="33">
        <v>0</v>
      </c>
      <c r="AY3692" s="31">
        <v>0</v>
      </c>
      <c r="AZ3692" s="32">
        <v>0</v>
      </c>
      <c r="BB3692" s="29">
        <f t="shared" ref="BB3692" si="35649">AR3692*AW3692+AT3692*AW3695-AS3692*AX3692-AU3692*AX3695</f>
        <v>0.94740477659573852</v>
      </c>
      <c r="BC3692" s="33">
        <f t="shared" ref="BC3692" si="35650">(AR3692*AX3692+AS3692*AW3692+AT3692*AX3695+AU3692*AW3695)</f>
        <v>0</v>
      </c>
      <c r="BD3692" s="31">
        <f t="shared" ref="BD3692" si="35651">AR3692*AY3692+AT3692*AY3695-AS3692*AZ3692-AU3692*AZ3695</f>
        <v>0</v>
      </c>
      <c r="BE3692" s="32">
        <f t="shared" ref="BE3692" si="35652">(AR3692*AZ3692+AS3692*AY3692+AT3692*AZ3695+AU3692*AY3695)</f>
        <v>-0.3038830602756335</v>
      </c>
      <c r="BF3692" s="8"/>
      <c r="BG3692" s="29">
        <v>1</v>
      </c>
      <c r="BH3692" s="30">
        <v>0</v>
      </c>
      <c r="BI3692" s="31">
        <v>0</v>
      </c>
      <c r="BJ3692" s="32">
        <f t="shared" ref="BJ3692:BJ3723" si="35653">-1/($BH$8*$B3692)</f>
        <v>-4.0476143141153074E-2</v>
      </c>
      <c r="BL3692" s="29">
        <f t="shared" ref="BL3692" si="35654">BB3692*BG3692+BD3692*BG3695-BC3692*BH3692-BE3692*BH3695</f>
        <v>0.94740477659573852</v>
      </c>
      <c r="BM3692" s="33">
        <f t="shared" ref="BM3692" si="35655">(BB3692*BH3692+BC3692*BG3692+BD3692*BH3695+BE3692*BG3695)</f>
        <v>0</v>
      </c>
      <c r="BN3692" s="31">
        <f t="shared" ref="BN3692" si="35656">BB3692*BI3692+BD3692*BI3695-BC3692*BJ3692-BE3692*BJ3695</f>
        <v>0</v>
      </c>
      <c r="BO3692" s="32">
        <f t="shared" ref="BO3692" si="35657">(BB3692*BJ3692+BC3692*BI3692+BD3692*BJ3695+BE3692*BI3695)</f>
        <v>-0.34223035162573479</v>
      </c>
      <c r="BP3692" s="8"/>
      <c r="BQ3692" s="34">
        <v>1</v>
      </c>
      <c r="BR3692" s="35">
        <v>0</v>
      </c>
      <c r="BS3692" s="11">
        <v>0</v>
      </c>
      <c r="BT3692" s="36">
        <v>0</v>
      </c>
      <c r="BV3692" s="29">
        <f t="shared" ref="BV3692" si="35658">BL3692*BQ3692+BN3692*BQ3695-BM3692*BR3692-BO3692*BR3695</f>
        <v>0.94740477659573852</v>
      </c>
      <c r="BW3692" s="33">
        <f t="shared" ref="BW3692" si="35659">(BL3692*BR3692+BM3692*BQ3692+BN3692*BR3695+BO3692*BQ3695)</f>
        <v>-0.34223035162573479</v>
      </c>
      <c r="BX3692" s="31">
        <f t="shared" ref="BX3692" si="35660">BL3692*BS3692+BN3692*BS3695-BM3692*BT3692-BO3692*BT3695</f>
        <v>0</v>
      </c>
      <c r="BY3692" s="32">
        <f t="shared" ref="BY3692" si="35661">(BL3692*BT3692+BM3692*BS3692+BN3692*BT3695+BO3692*BS3695)</f>
        <v>-0.34223035162573479</v>
      </c>
      <c r="CA3692" s="37">
        <f t="shared" ref="CA3692" si="35662">20*LOG(((1+$BR$8)/$BR$8)/((BV3692+BV3695)^2+(BW3692+BW3695)^2)^0.5)</f>
        <v>-2.0020505297144112E-3</v>
      </c>
      <c r="CC3692" s="134">
        <f t="shared" ref="CC3692" si="35663">((BV3692^2+BW3692^2)^0.5)/((BV3695^2+BW3695^2)^0.5)</f>
        <v>1.0138585624974985</v>
      </c>
      <c r="CM3692" s="129">
        <v>10.039999999999999</v>
      </c>
    </row>
    <row r="3693" spans="2:91" ht="18.600000000000001" thickBot="1">
      <c r="D3693" s="39"/>
      <c r="G3693" s="40"/>
      <c r="I3693" s="39"/>
      <c r="L3693" s="40"/>
      <c r="N3693" s="39"/>
      <c r="Q3693" s="40"/>
      <c r="S3693" s="39"/>
      <c r="V3693" s="40"/>
      <c r="X3693" s="39"/>
      <c r="AA3693" s="40"/>
      <c r="AC3693" s="39"/>
      <c r="AF3693" s="40"/>
      <c r="AH3693" s="39"/>
      <c r="AK3693" s="40"/>
      <c r="AM3693" s="39"/>
      <c r="AP3693" s="40"/>
      <c r="AR3693" s="39"/>
      <c r="AU3693" s="40"/>
      <c r="AW3693" s="39"/>
      <c r="AZ3693" s="40"/>
      <c r="BB3693" s="39"/>
      <c r="BE3693" s="40"/>
      <c r="BG3693" s="39"/>
      <c r="BJ3693" s="40"/>
      <c r="BL3693" s="39"/>
      <c r="BO3693" s="40"/>
      <c r="BQ3693" s="34"/>
      <c r="BR3693" s="11"/>
      <c r="BS3693" s="11"/>
      <c r="BT3693" s="41"/>
      <c r="BV3693" s="39"/>
      <c r="BY3693" s="40"/>
      <c r="CC3693" s="135"/>
    </row>
    <row r="3694" spans="2:91" ht="18.600000000000001" thickBot="1">
      <c r="D3694" s="258" t="s">
        <v>129</v>
      </c>
      <c r="E3694" s="259"/>
      <c r="F3694" s="260" t="s">
        <v>130</v>
      </c>
      <c r="G3694" s="261"/>
      <c r="H3694" s="229"/>
      <c r="I3694" s="258" t="s">
        <v>131</v>
      </c>
      <c r="J3694" s="259"/>
      <c r="K3694" s="260" t="s">
        <v>132</v>
      </c>
      <c r="L3694" s="261"/>
      <c r="N3694" s="253" t="s">
        <v>133</v>
      </c>
      <c r="O3694" s="254"/>
      <c r="P3694" s="255" t="s">
        <v>134</v>
      </c>
      <c r="Q3694" s="256"/>
      <c r="S3694" s="258" t="s">
        <v>135</v>
      </c>
      <c r="T3694" s="259"/>
      <c r="U3694" s="260" t="s">
        <v>136</v>
      </c>
      <c r="V3694" s="261"/>
      <c r="W3694" s="8"/>
      <c r="X3694" s="253" t="s">
        <v>137</v>
      </c>
      <c r="Y3694" s="254"/>
      <c r="Z3694" s="255" t="s">
        <v>138</v>
      </c>
      <c r="AA3694" s="256"/>
      <c r="AB3694" s="8"/>
      <c r="AC3694" s="258" t="s">
        <v>139</v>
      </c>
      <c r="AD3694" s="259"/>
      <c r="AE3694" s="260" t="s">
        <v>140</v>
      </c>
      <c r="AF3694" s="261"/>
      <c r="AG3694" s="8"/>
      <c r="AH3694" s="253" t="s">
        <v>141</v>
      </c>
      <c r="AI3694" s="254"/>
      <c r="AJ3694" s="255" t="s">
        <v>142</v>
      </c>
      <c r="AK3694" s="256"/>
      <c r="AL3694" s="8"/>
      <c r="AM3694" s="258" t="s">
        <v>143</v>
      </c>
      <c r="AN3694" s="259"/>
      <c r="AO3694" s="260" t="s">
        <v>144</v>
      </c>
      <c r="AP3694" s="261"/>
      <c r="AR3694" s="253" t="s">
        <v>145</v>
      </c>
      <c r="AS3694" s="254"/>
      <c r="AT3694" s="255" t="s">
        <v>146</v>
      </c>
      <c r="AU3694" s="256"/>
      <c r="AV3694" s="4"/>
      <c r="AW3694" s="258" t="s">
        <v>147</v>
      </c>
      <c r="AX3694" s="259"/>
      <c r="AY3694" s="260" t="s">
        <v>148</v>
      </c>
      <c r="AZ3694" s="261"/>
      <c r="BA3694" s="8"/>
      <c r="BB3694" s="253" t="s">
        <v>149</v>
      </c>
      <c r="BC3694" s="254"/>
      <c r="BD3694" s="255" t="s">
        <v>150</v>
      </c>
      <c r="BE3694" s="256"/>
      <c r="BF3694" s="4"/>
      <c r="BG3694" s="258" t="s">
        <v>151</v>
      </c>
      <c r="BH3694" s="259"/>
      <c r="BI3694" s="260" t="s">
        <v>152</v>
      </c>
      <c r="BJ3694" s="261"/>
      <c r="BK3694" s="4"/>
      <c r="BL3694" s="253" t="s">
        <v>153</v>
      </c>
      <c r="BM3694" s="254"/>
      <c r="BN3694" s="255" t="s">
        <v>154</v>
      </c>
      <c r="BO3694" s="256"/>
      <c r="BP3694" s="4"/>
      <c r="BQ3694" s="258" t="s">
        <v>155</v>
      </c>
      <c r="BR3694" s="259"/>
      <c r="BS3694" s="260" t="s">
        <v>156</v>
      </c>
      <c r="BT3694" s="261"/>
      <c r="BU3694" s="8"/>
      <c r="BV3694" s="253" t="s">
        <v>157</v>
      </c>
      <c r="BW3694" s="254"/>
      <c r="BX3694" s="255" t="s">
        <v>158</v>
      </c>
      <c r="BY3694" s="256"/>
      <c r="CA3694" s="46" t="s">
        <v>16</v>
      </c>
      <c r="CC3694" s="136" t="s">
        <v>71</v>
      </c>
    </row>
    <row r="3695" spans="2:91" ht="19.2" thickTop="1" thickBot="1">
      <c r="D3695" s="29">
        <v>0</v>
      </c>
      <c r="E3695" s="33">
        <v>0</v>
      </c>
      <c r="F3695" s="31">
        <v>1</v>
      </c>
      <c r="G3695" s="32">
        <v>0</v>
      </c>
      <c r="I3695" s="29">
        <v>0</v>
      </c>
      <c r="J3695" s="33">
        <f t="shared" ref="J3695" si="35664">IF(0=(1-$J$8*$K$8*$B3692^2),10^14,$B3692*$J$8/(1-$J$8*$K$8*$B3692^2))</f>
        <v>-0.12249935478487435</v>
      </c>
      <c r="K3695" s="31">
        <v>1</v>
      </c>
      <c r="L3695" s="32">
        <v>0</v>
      </c>
      <c r="N3695" s="29">
        <f t="shared" ref="N3695" si="35665">D3695*I3692+F3695*I3695-E3695*J3692-G3695*J3695</f>
        <v>0</v>
      </c>
      <c r="O3695" s="33">
        <f t="shared" ref="O3695" si="35666">(D3695*J3692+E3695*I3692+F3695*J3695+G3695*I3695)</f>
        <v>-0.12249935478487435</v>
      </c>
      <c r="P3695" s="31">
        <f t="shared" ref="P3695" si="35667">D3695*K3692+F3695*K3695-E3695*L3692-G3695*L3695</f>
        <v>1</v>
      </c>
      <c r="Q3695" s="32">
        <f t="shared" ref="Q3695" si="35668">(D3695*L3692+E3695*K3692+F3695*L3695+G3695*K3695)</f>
        <v>0</v>
      </c>
      <c r="S3695" s="29">
        <v>0</v>
      </c>
      <c r="T3695" s="33">
        <v>0</v>
      </c>
      <c r="U3695" s="31">
        <v>1</v>
      </c>
      <c r="V3695" s="32">
        <v>0</v>
      </c>
      <c r="X3695" s="29">
        <f t="shared" ref="X3695" si="35669">N3695*S3692+P3695*S3695-O3695*T3692-Q3695*T3695</f>
        <v>0</v>
      </c>
      <c r="Y3695" s="33">
        <f t="shared" ref="Y3695" si="35670">(N3695*T3692+O3695*S3692+P3695*T3695+Q3695*S3695)</f>
        <v>-0.12249935478487435</v>
      </c>
      <c r="Z3695" s="31">
        <f t="shared" ref="Z3695" si="35671">N3695*U3692+P3695*U3695-O3695*V3692-Q3695*V3695</f>
        <v>0.98440666016333334</v>
      </c>
      <c r="AA3695" s="32">
        <f t="shared" ref="AA3695" si="35672">(N3695*V3692+O3695*U3692+P3695*V3695+Q3695*U3695)</f>
        <v>0</v>
      </c>
      <c r="AB3695" s="8"/>
      <c r="AC3695" s="29">
        <v>0</v>
      </c>
      <c r="AD3695" s="33">
        <f t="shared" ref="AD3695" si="35673">IF(0=(1-$AD$8*$AE$8*$B3692^2),10^14,$B3692*$AD$8/(1-$AD$8*$AE$8*$B3692^2))</f>
        <v>-9.5190514068692486E-2</v>
      </c>
      <c r="AE3695" s="31">
        <v>1</v>
      </c>
      <c r="AF3695" s="32">
        <v>0</v>
      </c>
      <c r="AH3695" s="29">
        <f t="shared" ref="AH3695" si="35674">X3695*AC3692+Z3695*AC3695-Y3695*AD3692-AA3695*AD3695</f>
        <v>0</v>
      </c>
      <c r="AI3695" s="33">
        <f t="shared" ref="AI3695" si="35675">(X3695*AD3692+Y3695*AC3692+Z3695*AD3695+AA3695*AC3695)</f>
        <v>-0.21620553081846672</v>
      </c>
      <c r="AJ3695" s="31">
        <f t="shared" ref="AJ3695" si="35676">X3695*AE3692+Z3695*AE3695-Y3695*AF3692-AA3695*AF3695</f>
        <v>0.98440666016333334</v>
      </c>
      <c r="AK3695" s="32">
        <f t="shared" ref="AK3695" si="35677">(X3695*AF3692+Y3695*AE3692+Z3695*AF3695+AA3695*AE3695)</f>
        <v>0</v>
      </c>
      <c r="AL3695" s="8"/>
      <c r="AM3695" s="29">
        <v>0</v>
      </c>
      <c r="AN3695" s="33">
        <v>0</v>
      </c>
      <c r="AO3695" s="31">
        <v>1</v>
      </c>
      <c r="AP3695" s="32">
        <v>0</v>
      </c>
      <c r="AR3695" s="29">
        <f t="shared" ref="AR3695" si="35678">AH3695*AM3692+AJ3695*AM3695-AI3695*AN3692-AK3695*AN3695</f>
        <v>0</v>
      </c>
      <c r="AS3695" s="33">
        <f t="shared" ref="AS3695" si="35679">(AH3695*AN3692+AI3695*AM3692+AJ3695*AN3695+AK3695*AM3695)</f>
        <v>-0.21620553081846672</v>
      </c>
      <c r="AT3695" s="31">
        <f t="shared" ref="AT3695" si="35680">AH3695*AO3692+AJ3695*AO3695-AI3695*AP3692-AK3695*AP3695</f>
        <v>0.95951873860729864</v>
      </c>
      <c r="AU3695" s="32">
        <f t="shared" ref="AU3695" si="35681">(AH3695*AP3692+AI3695*AO3692+AJ3695*AP3695+AK3695*AO3695)</f>
        <v>0</v>
      </c>
      <c r="AV3695" s="8"/>
      <c r="AW3695" s="29">
        <v>0</v>
      </c>
      <c r="AX3695" s="33">
        <f t="shared" ref="AX3695" si="35682">IF(0=(1-$AX$8*$AY$8*$B3692^2),10^14,$B3692*$AX$8/(1-$AX$8*$AY$8*$B3692^2))</f>
        <v>-8.6583566734068904E-2</v>
      </c>
      <c r="AY3695" s="31">
        <v>1</v>
      </c>
      <c r="AZ3695" s="32">
        <v>0</v>
      </c>
      <c r="BB3695" s="29">
        <f t="shared" ref="BB3695" si="35683">AR3695*AW3692+AT3695*AW3695-AS3695*AX3692-AU3695*AX3695</f>
        <v>0</v>
      </c>
      <c r="BC3695" s="33">
        <f t="shared" ref="BC3695" si="35684">(AR3695*AX3692+AS3695*AW3692+AT3695*AX3695+AU3695*AW3695)</f>
        <v>-0.29928408555526137</v>
      </c>
      <c r="BD3695" s="31">
        <f t="shared" ref="BD3695" si="35685">AR3695*AY3692+AT3695*AY3695-AS3695*AZ3692-AU3695*AZ3695</f>
        <v>0.95951873860729864</v>
      </c>
      <c r="BE3695" s="32">
        <f t="shared" ref="BE3695" si="35686">(AR3695*AZ3692+AS3695*AY3692+AT3695*AZ3695+AU3695*AY3695)</f>
        <v>0</v>
      </c>
      <c r="BF3695" s="8"/>
      <c r="BG3695" s="29">
        <v>0</v>
      </c>
      <c r="BH3695" s="33">
        <v>0</v>
      </c>
      <c r="BI3695" s="31">
        <v>1</v>
      </c>
      <c r="BJ3695" s="32">
        <v>0</v>
      </c>
      <c r="BL3695" s="29">
        <f t="shared" ref="BL3695" si="35687">BB3695*BG3692+BD3695*BG3695-BC3695*BH3692-BE3695*BH3695</f>
        <v>0</v>
      </c>
      <c r="BM3695" s="33">
        <f t="shared" ref="BM3695" si="35688">(BB3695*BH3692+BC3695*BG3692+BD3695*BH3695+BE3695*BG3695)</f>
        <v>-0.29928408555526137</v>
      </c>
      <c r="BN3695" s="31">
        <f t="shared" ref="BN3695" si="35689">BB3695*BI3692+BD3695*BI3695-BC3695*BJ3692-BE3695*BJ3695</f>
        <v>0.94740487312049482</v>
      </c>
      <c r="BO3695" s="32">
        <f t="shared" ref="BO3695" si="35690">(BB3695*BJ3692+BC3695*BI3692+BD3695*BJ3695+BE3695*BI3695)</f>
        <v>0</v>
      </c>
      <c r="BP3695" s="8"/>
      <c r="BQ3695" s="19">
        <f t="shared" ref="BQ3695:BQ3726" si="35691">1/$BR$8</f>
        <v>1</v>
      </c>
      <c r="BR3695" s="47">
        <v>0</v>
      </c>
      <c r="BS3695" s="48">
        <v>1</v>
      </c>
      <c r="BT3695" s="49">
        <v>0</v>
      </c>
      <c r="BV3695" s="29">
        <f t="shared" ref="BV3695" si="35692">BL3695*BQ3692+BN3695*BQ3695-BM3695*BR3692-BO3695*BR3695</f>
        <v>0.94740487312049482</v>
      </c>
      <c r="BW3695" s="33">
        <f t="shared" ref="BW3695" si="35693">(BL3695*BR3692+BM3695*BQ3692+BN3695*BR3695+BO3695*BQ3695)</f>
        <v>-0.29928408555526137</v>
      </c>
      <c r="BX3695" s="31">
        <f t="shared" ref="BX3695" si="35694">BL3695*BS3692+BN3695*BS3695-BM3695*BT3692-BO3695*BT3695</f>
        <v>0.94740487312049482</v>
      </c>
      <c r="BY3695" s="32">
        <f t="shared" ref="BY3695" si="35695">(BL3695*BT3692+BM3695*BS3692+BN3695*BT3695+BO3695*BS3695)</f>
        <v>0</v>
      </c>
      <c r="CA3695" s="50">
        <f t="shared" ref="CA3695" si="35696">(180/PI())*ATAN(-1*(BW3692+BW3695)/(BV3692+BV3695))</f>
        <v>18.704252653597948</v>
      </c>
      <c r="CC3695" s="137">
        <f t="shared" ref="CC3695" si="35697">20*LOG(((1-(10^(CA3692/20)^2)*(1-((1-CC3692)/(1+CC3692))^2))^0.5))</f>
        <v>-32.93950402327841</v>
      </c>
    </row>
    <row r="3696" spans="2:91">
      <c r="CC3696" s="42"/>
    </row>
    <row r="3697" spans="2:91" ht="18.600000000000001" thickBot="1">
      <c r="E3697" s="22" t="s">
        <v>4</v>
      </c>
      <c r="J3697" s="22" t="s">
        <v>5</v>
      </c>
      <c r="O3697" s="22" t="s">
        <v>6</v>
      </c>
      <c r="T3697" s="22" t="s">
        <v>7</v>
      </c>
      <c r="Y3697" s="22" t="s">
        <v>8</v>
      </c>
      <c r="AD3697" s="22" t="s">
        <v>65</v>
      </c>
      <c r="AI3697" s="22" t="s">
        <v>9</v>
      </c>
      <c r="AN3697" s="22" t="s">
        <v>66</v>
      </c>
      <c r="AS3697" s="22" t="s">
        <v>51</v>
      </c>
      <c r="AX3697" s="22" t="s">
        <v>67</v>
      </c>
      <c r="BC3697" s="22" t="s">
        <v>52</v>
      </c>
      <c r="BH3697" s="22" t="s">
        <v>68</v>
      </c>
      <c r="BM3697" s="22" t="s">
        <v>63</v>
      </c>
      <c r="BQ3697" s="23" t="s">
        <v>69</v>
      </c>
      <c r="BR3697" s="23"/>
      <c r="BS3697" s="24"/>
      <c r="BT3697" s="24"/>
      <c r="BU3697" s="24"/>
      <c r="BW3697" s="22" t="s">
        <v>64</v>
      </c>
    </row>
    <row r="3698" spans="2:91" ht="18.600000000000001" thickBot="1">
      <c r="D3698" s="249" t="s">
        <v>103</v>
      </c>
      <c r="E3698" s="250"/>
      <c r="F3698" s="251" t="s">
        <v>104</v>
      </c>
      <c r="G3698" s="252"/>
      <c r="H3698" s="229"/>
      <c r="I3698" s="253" t="s">
        <v>11</v>
      </c>
      <c r="J3698" s="254"/>
      <c r="K3698" s="255" t="s">
        <v>12</v>
      </c>
      <c r="L3698" s="256"/>
      <c r="M3698" s="24"/>
      <c r="N3698" s="253" t="s">
        <v>105</v>
      </c>
      <c r="O3698" s="254"/>
      <c r="P3698" s="255" t="s">
        <v>106</v>
      </c>
      <c r="Q3698" s="256"/>
      <c r="R3698" s="24"/>
      <c r="S3698" s="249" t="s">
        <v>107</v>
      </c>
      <c r="T3698" s="250"/>
      <c r="U3698" s="251" t="s">
        <v>108</v>
      </c>
      <c r="V3698" s="252"/>
      <c r="W3698" s="8"/>
      <c r="X3698" s="253" t="s">
        <v>109</v>
      </c>
      <c r="Y3698" s="254"/>
      <c r="Z3698" s="255" t="s">
        <v>110</v>
      </c>
      <c r="AA3698" s="256"/>
      <c r="AB3698" s="8"/>
      <c r="AC3698" s="253" t="s">
        <v>111</v>
      </c>
      <c r="AD3698" s="254"/>
      <c r="AE3698" s="255" t="s">
        <v>14</v>
      </c>
      <c r="AF3698" s="256"/>
      <c r="AG3698" s="8"/>
      <c r="AH3698" s="253" t="s">
        <v>112</v>
      </c>
      <c r="AI3698" s="254"/>
      <c r="AJ3698" s="255" t="s">
        <v>113</v>
      </c>
      <c r="AK3698" s="256"/>
      <c r="AL3698" s="8"/>
      <c r="AM3698" s="249" t="s">
        <v>114</v>
      </c>
      <c r="AN3698" s="250"/>
      <c r="AO3698" s="251" t="s">
        <v>115</v>
      </c>
      <c r="AP3698" s="252"/>
      <c r="AQ3698" s="24"/>
      <c r="AR3698" s="253" t="s">
        <v>116</v>
      </c>
      <c r="AS3698" s="254"/>
      <c r="AT3698" s="255" t="s">
        <v>13</v>
      </c>
      <c r="AU3698" s="256"/>
      <c r="AV3698" s="4"/>
      <c r="AW3698" s="253" t="s">
        <v>117</v>
      </c>
      <c r="AX3698" s="254"/>
      <c r="AY3698" s="255" t="s">
        <v>118</v>
      </c>
      <c r="AZ3698" s="256"/>
      <c r="BA3698" s="8"/>
      <c r="BB3698" s="253" t="s">
        <v>119</v>
      </c>
      <c r="BC3698" s="254"/>
      <c r="BD3698" s="255" t="s">
        <v>120</v>
      </c>
      <c r="BE3698" s="256"/>
      <c r="BF3698" s="4"/>
      <c r="BG3698" s="249" t="s">
        <v>121</v>
      </c>
      <c r="BH3698" s="250"/>
      <c r="BI3698" s="251" t="s">
        <v>122</v>
      </c>
      <c r="BJ3698" s="252"/>
      <c r="BK3698" s="4"/>
      <c r="BL3698" s="253" t="s">
        <v>123</v>
      </c>
      <c r="BM3698" s="254"/>
      <c r="BN3698" s="255" t="s">
        <v>124</v>
      </c>
      <c r="BO3698" s="256"/>
      <c r="BP3698" s="4"/>
      <c r="BQ3698" s="253" t="s">
        <v>125</v>
      </c>
      <c r="BR3698" s="254"/>
      <c r="BS3698" s="255" t="s">
        <v>126</v>
      </c>
      <c r="BT3698" s="256"/>
      <c r="BU3698" s="8"/>
      <c r="BV3698" s="253" t="s">
        <v>127</v>
      </c>
      <c r="BW3698" s="254"/>
      <c r="BX3698" s="255" t="s">
        <v>128</v>
      </c>
      <c r="BY3698" s="256"/>
      <c r="CA3698" s="27" t="s">
        <v>15</v>
      </c>
      <c r="CC3698" s="133" t="s">
        <v>70</v>
      </c>
    </row>
    <row r="3699" spans="2:91" ht="19.2" thickTop="1" thickBot="1">
      <c r="B3699" s="129">
        <v>10.08</v>
      </c>
      <c r="D3699" s="29">
        <v>1</v>
      </c>
      <c r="E3699" s="30">
        <v>0</v>
      </c>
      <c r="F3699" s="31">
        <v>0</v>
      </c>
      <c r="G3699" s="32">
        <f t="shared" ref="G3699:G3745" si="35698">-1/($E$8*$B3699)</f>
        <v>-6.539484126984127E-2</v>
      </c>
      <c r="I3699" s="29">
        <v>1</v>
      </c>
      <c r="J3699" s="33">
        <v>0</v>
      </c>
      <c r="K3699" s="31">
        <v>0</v>
      </c>
      <c r="L3699" s="32">
        <v>0</v>
      </c>
      <c r="N3699" s="29">
        <f t="shared" ref="N3699" si="35699">D3699*I3699+F3699*I3702-E3699*J3699-G3699*J3702</f>
        <v>0.99200511689149629</v>
      </c>
      <c r="O3699" s="33">
        <f t="shared" ref="O3699" si="35700">(D3699*J3699+E3699*I3699+F3699*J3702+G3699*I3702)</f>
        <v>0</v>
      </c>
      <c r="P3699" s="31">
        <f t="shared" ref="P3699" si="35701">D3699*K3699+F3699*K3702-E3699*L3699-G3699*L3702</f>
        <v>0</v>
      </c>
      <c r="Q3699" s="32">
        <f t="shared" ref="Q3699" si="35702">(D3699*L3699+E3699*K3699+F3699*L3702+G3699*K3702)</f>
        <v>-6.539484126984127E-2</v>
      </c>
      <c r="S3699" s="29">
        <v>1</v>
      </c>
      <c r="T3699" s="30">
        <v>0</v>
      </c>
      <c r="U3699" s="31">
        <v>0</v>
      </c>
      <c r="V3699" s="32">
        <f t="shared" ref="V3699:V3745" si="35703">-1/($T$8*$B3699)</f>
        <v>-0.12704067460317461</v>
      </c>
      <c r="X3699" s="29">
        <f t="shared" ref="X3699" si="35704">N3699*S3699+P3699*S3702-O3699*T3699-Q3699*T3702</f>
        <v>0.99200511689149629</v>
      </c>
      <c r="Y3699" s="33">
        <f t="shared" ref="Y3699" si="35705">(N3699*T3699+O3699*S3699+P3699*T3702+Q3699*S3702)</f>
        <v>0</v>
      </c>
      <c r="Z3699" s="31">
        <f t="shared" ref="Z3699" si="35706">N3699*U3699+P3699*U3702-O3699*V3699-Q3699*V3702</f>
        <v>0</v>
      </c>
      <c r="AA3699" s="32">
        <f t="shared" ref="AA3699" si="35707">(N3699*V3699+O3699*U3699+P3699*V3702+Q3699*U3702)</f>
        <v>-0.19141984052953803</v>
      </c>
      <c r="AB3699" s="8"/>
      <c r="AC3699" s="29">
        <v>1</v>
      </c>
      <c r="AD3699" s="33">
        <v>0</v>
      </c>
      <c r="AE3699" s="31">
        <v>0</v>
      </c>
      <c r="AF3699" s="32">
        <v>0</v>
      </c>
      <c r="AH3699" s="29">
        <f t="shared" ref="AH3699" si="35708">X3699*AC3699+Z3699*AC3702-Y3699*AD3699-AA3699*AD3702</f>
        <v>0.97382032438551192</v>
      </c>
      <c r="AI3699" s="33">
        <f t="shared" ref="AI3699" si="35709">(X3699*AD3699+Y3699*AC3699+Z3699*AD3702+AA3699*AC3702)</f>
        <v>0</v>
      </c>
      <c r="AJ3699" s="31">
        <f t="shared" ref="AJ3699" si="35710">X3699*AE3699+Z3699*AE3702-Y3699*AF3699-AA3699*AF3702</f>
        <v>0</v>
      </c>
      <c r="AK3699" s="32">
        <f t="shared" ref="AK3699" si="35711">(X3699*AF3699+Y3699*AE3699+Z3699*AF3702+AA3699*AE3702)</f>
        <v>-0.19141984052953803</v>
      </c>
      <c r="AL3699" s="8"/>
      <c r="AM3699" s="29">
        <v>1</v>
      </c>
      <c r="AN3699" s="30">
        <v>0</v>
      </c>
      <c r="AO3699" s="31">
        <v>0</v>
      </c>
      <c r="AP3699" s="32">
        <f t="shared" ref="AP3699:AP3745" si="35712">-1/($AN$8*$B3699)</f>
        <v>-0.11488392857142857</v>
      </c>
      <c r="AR3699" s="29">
        <f t="shared" ref="AR3699" si="35713">AH3699*AM3699+AJ3699*AM3702-AI3699*AN3699-AK3699*AN3702</f>
        <v>0.97382032438551192</v>
      </c>
      <c r="AS3699" s="33">
        <f t="shared" ref="AS3699" si="35714">(AH3699*AN3699+AI3699*AM3699+AJ3699*AN3702+AK3699*AM3702)</f>
        <v>0</v>
      </c>
      <c r="AT3699" s="31">
        <f t="shared" ref="AT3699" si="35715">AH3699*AO3699+AJ3699*AO3702-AI3699*AP3699-AK3699*AP3702</f>
        <v>0</v>
      </c>
      <c r="AU3699" s="32">
        <f t="shared" ref="AU3699" si="35716">(AH3699*AP3699+AI3699*AO3699+AJ3699*AP3702+AK3699*AO3702)</f>
        <v>-0.30329614511764857</v>
      </c>
      <c r="AV3699" s="8"/>
      <c r="AW3699" s="29">
        <v>1</v>
      </c>
      <c r="AX3699" s="33">
        <v>0</v>
      </c>
      <c r="AY3699" s="31">
        <v>0</v>
      </c>
      <c r="AZ3699" s="32">
        <v>0</v>
      </c>
      <c r="BB3699" s="29">
        <f t="shared" ref="BB3699" si="35717">AR3699*AW3699+AT3699*AW3702-AS3699*AX3699-AU3699*AX3702</f>
        <v>0.9476123965252039</v>
      </c>
      <c r="BC3699" s="33">
        <f t="shared" ref="BC3699" si="35718">(AR3699*AX3699+AS3699*AW3699+AT3699*AX3702+AU3699*AW3702)</f>
        <v>0</v>
      </c>
      <c r="BD3699" s="31">
        <f t="shared" ref="BD3699" si="35719">AR3699*AY3699+AT3699*AY3702-AS3699*AZ3699-AU3699*AZ3702</f>
        <v>0</v>
      </c>
      <c r="BE3699" s="32">
        <f t="shared" ref="BE3699" si="35720">(AR3699*AZ3699+AS3699*AY3699+AT3699*AZ3702+AU3699*AY3702)</f>
        <v>-0.30329614511764857</v>
      </c>
      <c r="BF3699" s="8"/>
      <c r="BG3699" s="29">
        <v>1</v>
      </c>
      <c r="BH3699" s="30">
        <v>0</v>
      </c>
      <c r="BI3699" s="31">
        <v>0</v>
      </c>
      <c r="BJ3699" s="32">
        <f t="shared" ref="BJ3699:BJ3745" si="35721">-1/($BH$8*$B3699)</f>
        <v>-4.0395833333333332E-2</v>
      </c>
      <c r="BL3699" s="29">
        <f t="shared" ref="BL3699" si="35722">BB3699*BG3699+BD3699*BG3702-BC3699*BH3699-BE3699*BH3702</f>
        <v>0.9476123965252039</v>
      </c>
      <c r="BM3699" s="33">
        <f t="shared" ref="BM3699" si="35723">(BB3699*BH3699+BC3699*BG3699+BD3699*BH3702+BE3699*BG3702)</f>
        <v>0</v>
      </c>
      <c r="BN3699" s="31">
        <f t="shared" ref="BN3699" si="35724">BB3699*BI3699+BD3699*BI3702-BC3699*BJ3699-BE3699*BJ3702</f>
        <v>0</v>
      </c>
      <c r="BO3699" s="32">
        <f t="shared" ref="BO3699" si="35725">(BB3699*BJ3699+BC3699*BI3699+BD3699*BJ3702+BE3699*BI3702)</f>
        <v>-0.34157573755228127</v>
      </c>
      <c r="BP3699" s="8"/>
      <c r="BQ3699" s="34">
        <v>1</v>
      </c>
      <c r="BR3699" s="35">
        <v>0</v>
      </c>
      <c r="BS3699" s="11">
        <v>0</v>
      </c>
      <c r="BT3699" s="36">
        <v>0</v>
      </c>
      <c r="BV3699" s="29">
        <f t="shared" ref="BV3699" si="35726">BL3699*BQ3699+BN3699*BQ3702-BM3699*BR3699-BO3699*BR3702</f>
        <v>0.9476123965252039</v>
      </c>
      <c r="BW3699" s="33">
        <f t="shared" ref="BW3699" si="35727">(BL3699*BR3699+BM3699*BQ3699+BN3699*BR3702+BO3699*BQ3702)</f>
        <v>-0.34157573755228127</v>
      </c>
      <c r="BX3699" s="31">
        <f t="shared" ref="BX3699" si="35728">BL3699*BS3699+BN3699*BS3702-BM3699*BT3699-BO3699*BT3702</f>
        <v>0</v>
      </c>
      <c r="BY3699" s="32">
        <f t="shared" ref="BY3699" si="35729">(BL3699*BT3699+BM3699*BS3699+BN3699*BT3702+BO3699*BS3702)</f>
        <v>-0.34157573755228127</v>
      </c>
      <c r="CA3699" s="37">
        <f t="shared" ref="CA3699" si="35730">20*LOG(((1+$BR$8)/$BR$8)/((BV3699+BV3702)^2+(BW3699+BW3702)^2)^0.5)</f>
        <v>-1.9949417420461542E-3</v>
      </c>
      <c r="CC3699" s="134">
        <f t="shared" ref="CC3699" si="35731">((BV3699^2+BW3699^2)^0.5)/((BV3702^2+BW3702^2)^0.5)</f>
        <v>1.013807031047903</v>
      </c>
      <c r="CM3699" s="129">
        <v>10.06</v>
      </c>
    </row>
    <row r="3700" spans="2:91" ht="18.600000000000001" thickBot="1">
      <c r="D3700" s="39"/>
      <c r="G3700" s="40"/>
      <c r="I3700" s="39"/>
      <c r="L3700" s="40"/>
      <c r="N3700" s="39"/>
      <c r="Q3700" s="40"/>
      <c r="S3700" s="39"/>
      <c r="V3700" s="40"/>
      <c r="X3700" s="39"/>
      <c r="AA3700" s="40"/>
      <c r="AC3700" s="39"/>
      <c r="AF3700" s="40"/>
      <c r="AH3700" s="39"/>
      <c r="AK3700" s="40"/>
      <c r="AM3700" s="39"/>
      <c r="AP3700" s="40"/>
      <c r="AR3700" s="39"/>
      <c r="AU3700" s="40"/>
      <c r="AW3700" s="39"/>
      <c r="AZ3700" s="40"/>
      <c r="BB3700" s="39"/>
      <c r="BE3700" s="40"/>
      <c r="BG3700" s="39"/>
      <c r="BJ3700" s="40"/>
      <c r="BL3700" s="39"/>
      <c r="BO3700" s="40"/>
      <c r="BQ3700" s="34"/>
      <c r="BR3700" s="11"/>
      <c r="BS3700" s="11"/>
      <c r="BT3700" s="41"/>
      <c r="BV3700" s="39"/>
      <c r="BY3700" s="40"/>
      <c r="CC3700" s="135"/>
    </row>
    <row r="3701" spans="2:91" ht="18.600000000000001" thickBot="1">
      <c r="D3701" s="258" t="s">
        <v>129</v>
      </c>
      <c r="E3701" s="259"/>
      <c r="F3701" s="260" t="s">
        <v>130</v>
      </c>
      <c r="G3701" s="261"/>
      <c r="H3701" s="229"/>
      <c r="I3701" s="258" t="s">
        <v>131</v>
      </c>
      <c r="J3701" s="259"/>
      <c r="K3701" s="260" t="s">
        <v>132</v>
      </c>
      <c r="L3701" s="261"/>
      <c r="N3701" s="253" t="s">
        <v>133</v>
      </c>
      <c r="O3701" s="254"/>
      <c r="P3701" s="255" t="s">
        <v>134</v>
      </c>
      <c r="Q3701" s="256"/>
      <c r="S3701" s="258" t="s">
        <v>135</v>
      </c>
      <c r="T3701" s="259"/>
      <c r="U3701" s="260" t="s">
        <v>136</v>
      </c>
      <c r="V3701" s="261"/>
      <c r="W3701" s="8"/>
      <c r="X3701" s="253" t="s">
        <v>137</v>
      </c>
      <c r="Y3701" s="254"/>
      <c r="Z3701" s="255" t="s">
        <v>138</v>
      </c>
      <c r="AA3701" s="256"/>
      <c r="AB3701" s="8"/>
      <c r="AC3701" s="258" t="s">
        <v>139</v>
      </c>
      <c r="AD3701" s="259"/>
      <c r="AE3701" s="260" t="s">
        <v>140</v>
      </c>
      <c r="AF3701" s="261"/>
      <c r="AG3701" s="8"/>
      <c r="AH3701" s="253" t="s">
        <v>141</v>
      </c>
      <c r="AI3701" s="254"/>
      <c r="AJ3701" s="255" t="s">
        <v>142</v>
      </c>
      <c r="AK3701" s="256"/>
      <c r="AL3701" s="8"/>
      <c r="AM3701" s="258" t="s">
        <v>143</v>
      </c>
      <c r="AN3701" s="259"/>
      <c r="AO3701" s="260" t="s">
        <v>144</v>
      </c>
      <c r="AP3701" s="261"/>
      <c r="AR3701" s="253" t="s">
        <v>145</v>
      </c>
      <c r="AS3701" s="254"/>
      <c r="AT3701" s="255" t="s">
        <v>146</v>
      </c>
      <c r="AU3701" s="256"/>
      <c r="AV3701" s="4"/>
      <c r="AW3701" s="258" t="s">
        <v>147</v>
      </c>
      <c r="AX3701" s="259"/>
      <c r="AY3701" s="260" t="s">
        <v>148</v>
      </c>
      <c r="AZ3701" s="261"/>
      <c r="BA3701" s="8"/>
      <c r="BB3701" s="253" t="s">
        <v>149</v>
      </c>
      <c r="BC3701" s="254"/>
      <c r="BD3701" s="255" t="s">
        <v>150</v>
      </c>
      <c r="BE3701" s="256"/>
      <c r="BF3701" s="4"/>
      <c r="BG3701" s="258" t="s">
        <v>151</v>
      </c>
      <c r="BH3701" s="259"/>
      <c r="BI3701" s="260" t="s">
        <v>152</v>
      </c>
      <c r="BJ3701" s="261"/>
      <c r="BK3701" s="4"/>
      <c r="BL3701" s="253" t="s">
        <v>153</v>
      </c>
      <c r="BM3701" s="254"/>
      <c r="BN3701" s="255" t="s">
        <v>154</v>
      </c>
      <c r="BO3701" s="256"/>
      <c r="BP3701" s="4"/>
      <c r="BQ3701" s="258" t="s">
        <v>155</v>
      </c>
      <c r="BR3701" s="259"/>
      <c r="BS3701" s="260" t="s">
        <v>156</v>
      </c>
      <c r="BT3701" s="261"/>
      <c r="BU3701" s="8"/>
      <c r="BV3701" s="253" t="s">
        <v>157</v>
      </c>
      <c r="BW3701" s="254"/>
      <c r="BX3701" s="255" t="s">
        <v>158</v>
      </c>
      <c r="BY3701" s="256"/>
      <c r="CA3701" s="46" t="s">
        <v>16</v>
      </c>
      <c r="CC3701" s="136" t="s">
        <v>71</v>
      </c>
    </row>
    <row r="3702" spans="2:91" ht="19.2" thickTop="1" thickBot="1">
      <c r="D3702" s="29">
        <v>0</v>
      </c>
      <c r="E3702" s="33">
        <v>0</v>
      </c>
      <c r="F3702" s="31">
        <v>1</v>
      </c>
      <c r="G3702" s="32">
        <v>0</v>
      </c>
      <c r="I3702" s="29">
        <v>0</v>
      </c>
      <c r="J3702" s="33">
        <f t="shared" ref="J3702" si="35732">IF(0=(1-$J$8*$K$8*$B3699^2),10^14,$B3699*$J$8/(1-$J$8*$K$8*$B3699^2))</f>
        <v>-0.12225556256821662</v>
      </c>
      <c r="K3702" s="31">
        <v>1</v>
      </c>
      <c r="L3702" s="32">
        <v>0</v>
      </c>
      <c r="N3702" s="29">
        <f t="shared" ref="N3702" si="35733">D3702*I3699+F3702*I3702-E3702*J3699-G3702*J3702</f>
        <v>0</v>
      </c>
      <c r="O3702" s="33">
        <f t="shared" ref="O3702" si="35734">(D3702*J3699+E3702*I3699+F3702*J3702+G3702*I3702)</f>
        <v>-0.12225556256821662</v>
      </c>
      <c r="P3702" s="31">
        <f t="shared" ref="P3702" si="35735">D3702*K3699+F3702*K3702-E3702*L3699-G3702*L3702</f>
        <v>1</v>
      </c>
      <c r="Q3702" s="32">
        <f t="shared" ref="Q3702" si="35736">(D3702*L3699+E3702*K3699+F3702*L3702+G3702*K3702)</f>
        <v>0</v>
      </c>
      <c r="S3702" s="29">
        <v>0</v>
      </c>
      <c r="T3702" s="33">
        <v>0</v>
      </c>
      <c r="U3702" s="31">
        <v>1</v>
      </c>
      <c r="V3702" s="32">
        <v>0</v>
      </c>
      <c r="X3702" s="29">
        <f t="shared" ref="X3702" si="35737">N3702*S3699+P3702*S3702-O3702*T3699-Q3702*T3702</f>
        <v>0</v>
      </c>
      <c r="Y3702" s="33">
        <f t="shared" ref="Y3702" si="35738">(N3702*T3699+O3702*S3699+P3702*T3702+Q3702*S3702)</f>
        <v>-0.12225556256821662</v>
      </c>
      <c r="Z3702" s="31">
        <f t="shared" ref="Z3702" si="35739">N3702*U3699+P3702*U3702-O3702*V3699-Q3702*V3702</f>
        <v>0.98446857085734318</v>
      </c>
      <c r="AA3702" s="32">
        <f t="shared" ref="AA3702" si="35740">(N3702*V3699+O3702*U3699+P3702*V3702+Q3702*U3702)</f>
        <v>0</v>
      </c>
      <c r="AB3702" s="8"/>
      <c r="AC3702" s="29">
        <v>0</v>
      </c>
      <c r="AD3702" s="33">
        <f t="shared" ref="AD3702" si="35741">IF(0=(1-$AD$8*$AE$8*$B3699^2),10^14,$B3699*$AD$8/(1-$AD$8*$AE$8*$B3699^2))</f>
        <v>-9.4999517582287002E-2</v>
      </c>
      <c r="AE3702" s="31">
        <v>1</v>
      </c>
      <c r="AF3702" s="32">
        <v>0</v>
      </c>
      <c r="AH3702" s="29">
        <f t="shared" ref="AH3702" si="35742">X3702*AC3699+Z3702*AC3702-Y3702*AD3699-AA3702*AD3702</f>
        <v>0</v>
      </c>
      <c r="AI3702" s="33">
        <f t="shared" ref="AI3702" si="35743">(X3702*AD3699+Y3702*AC3699+Z3702*AD3702+AA3702*AC3702)</f>
        <v>-0.21577960187458775</v>
      </c>
      <c r="AJ3702" s="31">
        <f t="shared" ref="AJ3702" si="35744">X3702*AE3699+Z3702*AE3702-Y3702*AF3699-AA3702*AF3702</f>
        <v>0.98446857085734318</v>
      </c>
      <c r="AK3702" s="32">
        <f t="shared" ref="AK3702" si="35745">(X3702*AF3699+Y3702*AE3699+Z3702*AF3702+AA3702*AE3702)</f>
        <v>0</v>
      </c>
      <c r="AL3702" s="8"/>
      <c r="AM3702" s="29">
        <v>0</v>
      </c>
      <c r="AN3702" s="33">
        <v>0</v>
      </c>
      <c r="AO3702" s="31">
        <v>1</v>
      </c>
      <c r="AP3702" s="32">
        <v>0</v>
      </c>
      <c r="AR3702" s="29">
        <f t="shared" ref="AR3702" si="35746">AH3702*AM3699+AJ3702*AM3702-AI3702*AN3699-AK3702*AN3702</f>
        <v>0</v>
      </c>
      <c r="AS3702" s="33">
        <f t="shared" ref="AS3702" si="35747">(AH3702*AN3699+AI3702*AM3699+AJ3702*AN3702+AK3702*AM3702)</f>
        <v>-0.21577960187458775</v>
      </c>
      <c r="AT3702" s="31">
        <f t="shared" ref="AT3702" si="35748">AH3702*AO3699+AJ3702*AO3702-AI3702*AP3699-AK3702*AP3702</f>
        <v>0.95967896248841178</v>
      </c>
      <c r="AU3702" s="32">
        <f t="shared" ref="AU3702" si="35749">(AH3702*AP3699+AI3702*AO3699+AJ3702*AP3702+AK3702*AO3702)</f>
        <v>0</v>
      </c>
      <c r="AV3702" s="8"/>
      <c r="AW3702" s="29">
        <v>0</v>
      </c>
      <c r="AX3702" s="33">
        <f t="shared" ref="AX3702" si="35750">IF(0=(1-$AX$8*$AY$8*$B3699^2),10^14,$B3699*$AX$8/(1-$AX$8*$AY$8*$B3699^2))</f>
        <v>-8.6410355958009319E-2</v>
      </c>
      <c r="AY3702" s="31">
        <v>1</v>
      </c>
      <c r="AZ3702" s="32">
        <v>0</v>
      </c>
      <c r="BB3702" s="29">
        <f t="shared" ref="BB3702" si="35751">AR3702*AW3699+AT3702*AW3702-AS3702*AX3699-AU3702*AX3702</f>
        <v>0</v>
      </c>
      <c r="BC3702" s="33">
        <f t="shared" ref="BC3702" si="35752">(AR3702*AX3699+AS3702*AW3699+AT3702*AX3702+AU3702*AW3702)</f>
        <v>-0.29870580262862451</v>
      </c>
      <c r="BD3702" s="31">
        <f t="shared" ref="BD3702" si="35753">AR3702*AY3699+AT3702*AY3702-AS3702*AZ3699-AU3702*AZ3702</f>
        <v>0.95967896248841178</v>
      </c>
      <c r="BE3702" s="32">
        <f t="shared" ref="BE3702" si="35754">(AR3702*AZ3699+AS3702*AY3699+AT3702*AZ3702+AU3702*AY3702)</f>
        <v>0</v>
      </c>
      <c r="BF3702" s="8"/>
      <c r="BG3702" s="29">
        <v>0</v>
      </c>
      <c r="BH3702" s="33">
        <v>0</v>
      </c>
      <c r="BI3702" s="31">
        <v>1</v>
      </c>
      <c r="BJ3702" s="32">
        <v>0</v>
      </c>
      <c r="BL3702" s="29">
        <f t="shared" ref="BL3702" si="35755">BB3702*BG3699+BD3702*BG3702-BC3702*BH3699-BE3702*BH3702</f>
        <v>0</v>
      </c>
      <c r="BM3702" s="33">
        <f t="shared" ref="BM3702" si="35756">(BB3702*BH3699+BC3702*BG3699+BD3702*BH3702+BE3702*BG3702)</f>
        <v>-0.29870580262862451</v>
      </c>
      <c r="BN3702" s="31">
        <f t="shared" ref="BN3702" si="35757">BB3702*BI3699+BD3702*BI3702-BC3702*BJ3699-BE3702*BJ3702</f>
        <v>0.94761249266972625</v>
      </c>
      <c r="BO3702" s="32">
        <f t="shared" ref="BO3702" si="35758">(BB3702*BJ3699+BC3702*BI3699+BD3702*BJ3702+BE3702*BI3702)</f>
        <v>0</v>
      </c>
      <c r="BP3702" s="8"/>
      <c r="BQ3702" s="19">
        <f t="shared" ref="BQ3702:BQ3745" si="35759">1/$BR$8</f>
        <v>1</v>
      </c>
      <c r="BR3702" s="47">
        <v>0</v>
      </c>
      <c r="BS3702" s="48">
        <v>1</v>
      </c>
      <c r="BT3702" s="49">
        <v>0</v>
      </c>
      <c r="BV3702" s="29">
        <f t="shared" ref="BV3702" si="35760">BL3702*BQ3699+BN3702*BQ3702-BM3702*BR3699-BO3702*BR3702</f>
        <v>0.94761249266972625</v>
      </c>
      <c r="BW3702" s="33">
        <f t="shared" ref="BW3702" si="35761">(BL3702*BR3699+BM3702*BQ3699+BN3702*BR3702+BO3702*BQ3702)</f>
        <v>-0.29870580262862451</v>
      </c>
      <c r="BX3702" s="31">
        <f t="shared" ref="BX3702" si="35762">BL3702*BS3699+BN3702*BS3702-BM3702*BT3699-BO3702*BT3702</f>
        <v>0.94761249266972625</v>
      </c>
      <c r="BY3702" s="32">
        <f t="shared" ref="BY3702" si="35763">(BL3702*BT3699+BM3702*BS3699+BN3702*BT3702+BO3702*BS3702)</f>
        <v>0</v>
      </c>
      <c r="CA3702" s="50">
        <f t="shared" ref="CA3702" si="35764">(180/PI())*ATAN(-1*(BW3699+BW3702)/(BV3699+BV3702))</f>
        <v>18.666991917253359</v>
      </c>
      <c r="CC3702" s="137">
        <f t="shared" ref="CC3702" si="35765">20*LOG(((1-(10^(CA3699/20)^2)*(1-((1-CC3699)/(1+CC3699))^2))^0.5))</f>
        <v>-32.956499824645057</v>
      </c>
    </row>
    <row r="3703" spans="2:91">
      <c r="CC3703" s="42"/>
    </row>
    <row r="3704" spans="2:91" ht="18.600000000000001" thickBot="1">
      <c r="E3704" s="22" t="s">
        <v>4</v>
      </c>
      <c r="J3704" s="22" t="s">
        <v>5</v>
      </c>
      <c r="O3704" s="22" t="s">
        <v>6</v>
      </c>
      <c r="T3704" s="22" t="s">
        <v>7</v>
      </c>
      <c r="Y3704" s="22" t="s">
        <v>8</v>
      </c>
      <c r="AD3704" s="22" t="s">
        <v>65</v>
      </c>
      <c r="AI3704" s="22" t="s">
        <v>9</v>
      </c>
      <c r="AN3704" s="22" t="s">
        <v>66</v>
      </c>
      <c r="AS3704" s="22" t="s">
        <v>51</v>
      </c>
      <c r="AX3704" s="22" t="s">
        <v>67</v>
      </c>
      <c r="BC3704" s="22" t="s">
        <v>52</v>
      </c>
      <c r="BH3704" s="22" t="s">
        <v>68</v>
      </c>
      <c r="BM3704" s="22" t="s">
        <v>63</v>
      </c>
      <c r="BQ3704" s="23" t="s">
        <v>69</v>
      </c>
      <c r="BR3704" s="23"/>
      <c r="BS3704" s="24"/>
      <c r="BT3704" s="24"/>
      <c r="BU3704" s="24"/>
      <c r="BW3704" s="22" t="s">
        <v>64</v>
      </c>
    </row>
    <row r="3705" spans="2:91" ht="18.600000000000001" thickBot="1">
      <c r="D3705" s="249" t="s">
        <v>103</v>
      </c>
      <c r="E3705" s="250"/>
      <c r="F3705" s="251" t="s">
        <v>104</v>
      </c>
      <c r="G3705" s="252"/>
      <c r="H3705" s="229"/>
      <c r="I3705" s="253" t="s">
        <v>11</v>
      </c>
      <c r="J3705" s="254"/>
      <c r="K3705" s="255" t="s">
        <v>12</v>
      </c>
      <c r="L3705" s="256"/>
      <c r="M3705" s="24"/>
      <c r="N3705" s="253" t="s">
        <v>105</v>
      </c>
      <c r="O3705" s="254"/>
      <c r="P3705" s="255" t="s">
        <v>106</v>
      </c>
      <c r="Q3705" s="256"/>
      <c r="R3705" s="24"/>
      <c r="S3705" s="249" t="s">
        <v>107</v>
      </c>
      <c r="T3705" s="250"/>
      <c r="U3705" s="251" t="s">
        <v>108</v>
      </c>
      <c r="V3705" s="252"/>
      <c r="W3705" s="8"/>
      <c r="X3705" s="253" t="s">
        <v>109</v>
      </c>
      <c r="Y3705" s="254"/>
      <c r="Z3705" s="255" t="s">
        <v>110</v>
      </c>
      <c r="AA3705" s="256"/>
      <c r="AB3705" s="8"/>
      <c r="AC3705" s="253" t="s">
        <v>111</v>
      </c>
      <c r="AD3705" s="254"/>
      <c r="AE3705" s="255" t="s">
        <v>14</v>
      </c>
      <c r="AF3705" s="256"/>
      <c r="AG3705" s="8"/>
      <c r="AH3705" s="253" t="s">
        <v>112</v>
      </c>
      <c r="AI3705" s="254"/>
      <c r="AJ3705" s="255" t="s">
        <v>113</v>
      </c>
      <c r="AK3705" s="256"/>
      <c r="AL3705" s="8"/>
      <c r="AM3705" s="249" t="s">
        <v>114</v>
      </c>
      <c r="AN3705" s="250"/>
      <c r="AO3705" s="251" t="s">
        <v>115</v>
      </c>
      <c r="AP3705" s="252"/>
      <c r="AQ3705" s="24"/>
      <c r="AR3705" s="253" t="s">
        <v>116</v>
      </c>
      <c r="AS3705" s="254"/>
      <c r="AT3705" s="255" t="s">
        <v>13</v>
      </c>
      <c r="AU3705" s="256"/>
      <c r="AV3705" s="4"/>
      <c r="AW3705" s="253" t="s">
        <v>117</v>
      </c>
      <c r="AX3705" s="254"/>
      <c r="AY3705" s="255" t="s">
        <v>118</v>
      </c>
      <c r="AZ3705" s="256"/>
      <c r="BA3705" s="8"/>
      <c r="BB3705" s="253" t="s">
        <v>119</v>
      </c>
      <c r="BC3705" s="254"/>
      <c r="BD3705" s="255" t="s">
        <v>120</v>
      </c>
      <c r="BE3705" s="256"/>
      <c r="BF3705" s="4"/>
      <c r="BG3705" s="249" t="s">
        <v>121</v>
      </c>
      <c r="BH3705" s="250"/>
      <c r="BI3705" s="251" t="s">
        <v>122</v>
      </c>
      <c r="BJ3705" s="252"/>
      <c r="BK3705" s="4"/>
      <c r="BL3705" s="253" t="s">
        <v>123</v>
      </c>
      <c r="BM3705" s="254"/>
      <c r="BN3705" s="255" t="s">
        <v>124</v>
      </c>
      <c r="BO3705" s="256"/>
      <c r="BP3705" s="4"/>
      <c r="BQ3705" s="253" t="s">
        <v>125</v>
      </c>
      <c r="BR3705" s="254"/>
      <c r="BS3705" s="255" t="s">
        <v>126</v>
      </c>
      <c r="BT3705" s="256"/>
      <c r="BU3705" s="8"/>
      <c r="BV3705" s="253" t="s">
        <v>127</v>
      </c>
      <c r="BW3705" s="254"/>
      <c r="BX3705" s="255" t="s">
        <v>128</v>
      </c>
      <c r="BY3705" s="256"/>
      <c r="CA3705" s="27" t="s">
        <v>15</v>
      </c>
      <c r="CC3705" s="133" t="s">
        <v>70</v>
      </c>
    </row>
    <row r="3706" spans="2:91" ht="19.2" thickTop="1" thickBot="1">
      <c r="B3706" s="129">
        <v>10.1</v>
      </c>
      <c r="D3706" s="29">
        <v>1</v>
      </c>
      <c r="E3706" s="30">
        <v>0</v>
      </c>
      <c r="F3706" s="31">
        <v>0</v>
      </c>
      <c r="G3706" s="32">
        <f t="shared" ref="G3706:G3745" si="35766">-1/($E$8*$B3706)</f>
        <v>-6.5265346534653462E-2</v>
      </c>
      <c r="I3706" s="29">
        <v>1</v>
      </c>
      <c r="J3706" s="33">
        <v>0</v>
      </c>
      <c r="K3706" s="31">
        <v>0</v>
      </c>
      <c r="L3706" s="32">
        <v>0</v>
      </c>
      <c r="N3706" s="29">
        <f t="shared" ref="N3706" si="35767">D3706*I3706+F3706*I3709-E3706*J3706-G3706*J3709</f>
        <v>0.99203679622627428</v>
      </c>
      <c r="O3706" s="33">
        <f t="shared" ref="O3706" si="35768">(D3706*J3706+E3706*I3706+F3706*J3709+G3706*I3709)</f>
        <v>0</v>
      </c>
      <c r="P3706" s="31">
        <f t="shared" ref="P3706" si="35769">D3706*K3706+F3706*K3709-E3706*L3706-G3706*L3709</f>
        <v>0</v>
      </c>
      <c r="Q3706" s="32">
        <f t="shared" ref="Q3706" si="35770">(D3706*L3706+E3706*K3706+F3706*L3709+G3706*K3709)</f>
        <v>-6.5265346534653462E-2</v>
      </c>
      <c r="S3706" s="29">
        <v>1</v>
      </c>
      <c r="T3706" s="30">
        <v>0</v>
      </c>
      <c r="U3706" s="31">
        <v>0</v>
      </c>
      <c r="V3706" s="32">
        <f t="shared" ref="V3706:V3745" si="35771">-1/($T$8*$B3706)</f>
        <v>-0.1267891089108911</v>
      </c>
      <c r="X3706" s="29">
        <f t="shared" ref="X3706" si="35772">N3706*S3706+P3706*S3709-O3706*T3706-Q3706*T3709</f>
        <v>0.99203679622627428</v>
      </c>
      <c r="Y3706" s="33">
        <f t="shared" ref="Y3706" si="35773">(N3706*T3706+O3706*S3706+P3706*T3709+Q3706*S3709)</f>
        <v>0</v>
      </c>
      <c r="Z3706" s="31">
        <f t="shared" ref="Z3706" si="35774">N3706*U3706+P3706*U3709-O3706*V3706-Q3706*V3709</f>
        <v>0</v>
      </c>
      <c r="AA3706" s="32">
        <f t="shared" ref="AA3706" si="35775">(N3706*V3706+O3706*U3706+P3706*V3709+Q3706*U3709)</f>
        <v>-0.19104480793499803</v>
      </c>
      <c r="AB3706" s="8"/>
      <c r="AC3706" s="29">
        <v>1</v>
      </c>
      <c r="AD3706" s="33">
        <v>0</v>
      </c>
      <c r="AE3706" s="31">
        <v>0</v>
      </c>
      <c r="AF3706" s="32">
        <v>0</v>
      </c>
      <c r="AH3706" s="29">
        <f t="shared" ref="AH3706" si="35776">X3706*AC3706+Z3706*AC3709-Y3706*AD3706-AA3706*AD3709</f>
        <v>0.97392397358832827</v>
      </c>
      <c r="AI3706" s="33">
        <f t="shared" ref="AI3706" si="35777">(X3706*AD3706+Y3706*AC3706+Z3706*AD3709+AA3706*AC3709)</f>
        <v>0</v>
      </c>
      <c r="AJ3706" s="31">
        <f t="shared" ref="AJ3706" si="35778">X3706*AE3706+Z3706*AE3709-Y3706*AF3706-AA3706*AF3709</f>
        <v>0</v>
      </c>
      <c r="AK3706" s="32">
        <f t="shared" ref="AK3706" si="35779">(X3706*AF3706+Y3706*AE3706+Z3706*AF3709+AA3706*AE3709)</f>
        <v>-0.19104480793499803</v>
      </c>
      <c r="AL3706" s="8"/>
      <c r="AM3706" s="29">
        <v>1</v>
      </c>
      <c r="AN3706" s="30">
        <v>0</v>
      </c>
      <c r="AO3706" s="31">
        <v>0</v>
      </c>
      <c r="AP3706" s="32">
        <f t="shared" ref="AP3706:AP3745" si="35780">-1/($AN$8*$B3706)</f>
        <v>-0.11465643564356436</v>
      </c>
      <c r="AR3706" s="29">
        <f t="shared" ref="AR3706" si="35781">AH3706*AM3706+AJ3706*AM3709-AI3706*AN3706-AK3706*AN3709</f>
        <v>0.97392397358832827</v>
      </c>
      <c r="AS3706" s="33">
        <f t="shared" ref="AS3706" si="35782">(AH3706*AN3706+AI3706*AM3706+AJ3706*AN3709+AK3706*AM3709)</f>
        <v>0</v>
      </c>
      <c r="AT3706" s="31">
        <f t="shared" ref="AT3706" si="35783">AH3706*AO3706+AJ3706*AO3709-AI3706*AP3706-AK3706*AP3709</f>
        <v>0</v>
      </c>
      <c r="AU3706" s="32">
        <f t="shared" ref="AU3706" si="35784">(AH3706*AP3706+AI3706*AO3706+AJ3706*AP3709+AK3706*AO3709)</f>
        <v>-0.30271145933445265</v>
      </c>
      <c r="AV3706" s="8"/>
      <c r="AW3706" s="29">
        <v>1</v>
      </c>
      <c r="AX3706" s="33">
        <v>0</v>
      </c>
      <c r="AY3706" s="31">
        <v>0</v>
      </c>
      <c r="AZ3706" s="32">
        <v>0</v>
      </c>
      <c r="BB3706" s="29">
        <f t="shared" ref="BB3706" si="35785">AR3706*AW3706+AT3706*AW3709-AS3706*AX3706-AU3706*AX3709</f>
        <v>0.94781879131015934</v>
      </c>
      <c r="BC3706" s="33">
        <f t="shared" ref="BC3706" si="35786">(AR3706*AX3706+AS3706*AW3706+AT3706*AX3709+AU3706*AW3709)</f>
        <v>0</v>
      </c>
      <c r="BD3706" s="31">
        <f t="shared" ref="BD3706" si="35787">AR3706*AY3706+AT3706*AY3709-AS3706*AZ3706-AU3706*AZ3709</f>
        <v>0</v>
      </c>
      <c r="BE3706" s="32">
        <f t="shared" ref="BE3706" si="35788">(AR3706*AZ3706+AS3706*AY3706+AT3706*AZ3709+AU3706*AY3709)</f>
        <v>-0.30271145933445265</v>
      </c>
      <c r="BF3706" s="8"/>
      <c r="BG3706" s="29">
        <v>1</v>
      </c>
      <c r="BH3706" s="30">
        <v>0</v>
      </c>
      <c r="BI3706" s="31">
        <v>0</v>
      </c>
      <c r="BJ3706" s="32">
        <f t="shared" ref="BJ3706:BJ3745" si="35789">-1/($BH$8*$B3706)</f>
        <v>-4.0315841584158414E-2</v>
      </c>
      <c r="BL3706" s="29">
        <f t="shared" ref="BL3706" si="35790">BB3706*BG3706+BD3706*BG3709-BC3706*BH3706-BE3706*BH3709</f>
        <v>0.94781879131015934</v>
      </c>
      <c r="BM3706" s="33">
        <f t="shared" ref="BM3706" si="35791">(BB3706*BH3706+BC3706*BG3706+BD3706*BH3709+BE3706*BG3709)</f>
        <v>0</v>
      </c>
      <c r="BN3706" s="31">
        <f t="shared" ref="BN3706" si="35792">BB3706*BI3706+BD3706*BI3709-BC3706*BJ3706-BE3706*BJ3709</f>
        <v>0</v>
      </c>
      <c r="BO3706" s="32">
        <f t="shared" ref="BO3706" si="35793">(BB3706*BJ3706+BC3706*BI3706+BD3706*BJ3709+BE3706*BI3709)</f>
        <v>-0.34092357157540154</v>
      </c>
      <c r="BP3706" s="8"/>
      <c r="BQ3706" s="34">
        <v>1</v>
      </c>
      <c r="BR3706" s="35">
        <v>0</v>
      </c>
      <c r="BS3706" s="11">
        <v>0</v>
      </c>
      <c r="BT3706" s="36">
        <v>0</v>
      </c>
      <c r="BV3706" s="29">
        <f t="shared" ref="BV3706" si="35794">BL3706*BQ3706+BN3706*BQ3709-BM3706*BR3706-BO3706*BR3709</f>
        <v>0.94781879131015934</v>
      </c>
      <c r="BW3706" s="33">
        <f t="shared" ref="BW3706" si="35795">(BL3706*BR3706+BM3706*BQ3706+BN3706*BR3709+BO3706*BQ3709)</f>
        <v>-0.34092357157540154</v>
      </c>
      <c r="BX3706" s="31">
        <f t="shared" ref="BX3706" si="35796">BL3706*BS3706+BN3706*BS3709-BM3706*BT3706-BO3706*BT3709</f>
        <v>0</v>
      </c>
      <c r="BY3706" s="32">
        <f t="shared" ref="BY3706" si="35797">(BL3706*BT3706+BM3706*BS3706+BN3706*BT3709+BO3706*BS3709)</f>
        <v>-0.34092357157540154</v>
      </c>
      <c r="CA3706" s="37">
        <f t="shared" ref="CA3706" si="35798">20*LOG(((1+$BR$8)/$BR$8)/((BV3706+BV3709)^2+(BW3706+BW3709)^2)^0.5)</f>
        <v>-1.9878688408618687E-3</v>
      </c>
      <c r="CC3706" s="134">
        <f t="shared" ref="CC3706" si="35799">((BV3706^2+BW3706^2)^0.5)/((BV3709^2+BW3709^2)^0.5)</f>
        <v>1.0137557787856404</v>
      </c>
      <c r="CM3706" s="129">
        <v>10.08</v>
      </c>
    </row>
    <row r="3707" spans="2:91" ht="18.600000000000001" thickBot="1">
      <c r="D3707" s="39"/>
      <c r="G3707" s="40"/>
      <c r="I3707" s="39"/>
      <c r="L3707" s="40"/>
      <c r="N3707" s="39"/>
      <c r="Q3707" s="40"/>
      <c r="S3707" s="39"/>
      <c r="V3707" s="40"/>
      <c r="X3707" s="39"/>
      <c r="AA3707" s="40"/>
      <c r="AC3707" s="39"/>
      <c r="AF3707" s="40"/>
      <c r="AH3707" s="39"/>
      <c r="AK3707" s="40"/>
      <c r="AM3707" s="39"/>
      <c r="AP3707" s="40"/>
      <c r="AR3707" s="39"/>
      <c r="AU3707" s="40"/>
      <c r="AW3707" s="39"/>
      <c r="AZ3707" s="40"/>
      <c r="BB3707" s="39"/>
      <c r="BE3707" s="40"/>
      <c r="BG3707" s="39"/>
      <c r="BJ3707" s="40"/>
      <c r="BL3707" s="39"/>
      <c r="BO3707" s="40"/>
      <c r="BQ3707" s="34"/>
      <c r="BR3707" s="11"/>
      <c r="BS3707" s="11"/>
      <c r="BT3707" s="41"/>
      <c r="BV3707" s="39"/>
      <c r="BY3707" s="40"/>
      <c r="CC3707" s="135"/>
    </row>
    <row r="3708" spans="2:91" ht="18.600000000000001" thickBot="1">
      <c r="D3708" s="258" t="s">
        <v>129</v>
      </c>
      <c r="E3708" s="259"/>
      <c r="F3708" s="260" t="s">
        <v>130</v>
      </c>
      <c r="G3708" s="261"/>
      <c r="H3708" s="229"/>
      <c r="I3708" s="258" t="s">
        <v>131</v>
      </c>
      <c r="J3708" s="259"/>
      <c r="K3708" s="260" t="s">
        <v>132</v>
      </c>
      <c r="L3708" s="261"/>
      <c r="N3708" s="253" t="s">
        <v>133</v>
      </c>
      <c r="O3708" s="254"/>
      <c r="P3708" s="255" t="s">
        <v>134</v>
      </c>
      <c r="Q3708" s="256"/>
      <c r="S3708" s="258" t="s">
        <v>135</v>
      </c>
      <c r="T3708" s="259"/>
      <c r="U3708" s="260" t="s">
        <v>136</v>
      </c>
      <c r="V3708" s="261"/>
      <c r="W3708" s="8"/>
      <c r="X3708" s="253" t="s">
        <v>137</v>
      </c>
      <c r="Y3708" s="254"/>
      <c r="Z3708" s="255" t="s">
        <v>138</v>
      </c>
      <c r="AA3708" s="256"/>
      <c r="AB3708" s="8"/>
      <c r="AC3708" s="258" t="s">
        <v>139</v>
      </c>
      <c r="AD3708" s="259"/>
      <c r="AE3708" s="260" t="s">
        <v>140</v>
      </c>
      <c r="AF3708" s="261"/>
      <c r="AG3708" s="8"/>
      <c r="AH3708" s="253" t="s">
        <v>141</v>
      </c>
      <c r="AI3708" s="254"/>
      <c r="AJ3708" s="255" t="s">
        <v>142</v>
      </c>
      <c r="AK3708" s="256"/>
      <c r="AL3708" s="8"/>
      <c r="AM3708" s="258" t="s">
        <v>143</v>
      </c>
      <c r="AN3708" s="259"/>
      <c r="AO3708" s="260" t="s">
        <v>144</v>
      </c>
      <c r="AP3708" s="261"/>
      <c r="AR3708" s="253" t="s">
        <v>145</v>
      </c>
      <c r="AS3708" s="254"/>
      <c r="AT3708" s="255" t="s">
        <v>146</v>
      </c>
      <c r="AU3708" s="256"/>
      <c r="AV3708" s="4"/>
      <c r="AW3708" s="258" t="s">
        <v>147</v>
      </c>
      <c r="AX3708" s="259"/>
      <c r="AY3708" s="260" t="s">
        <v>148</v>
      </c>
      <c r="AZ3708" s="261"/>
      <c r="BA3708" s="8"/>
      <c r="BB3708" s="253" t="s">
        <v>149</v>
      </c>
      <c r="BC3708" s="254"/>
      <c r="BD3708" s="255" t="s">
        <v>150</v>
      </c>
      <c r="BE3708" s="256"/>
      <c r="BF3708" s="4"/>
      <c r="BG3708" s="258" t="s">
        <v>151</v>
      </c>
      <c r="BH3708" s="259"/>
      <c r="BI3708" s="260" t="s">
        <v>152</v>
      </c>
      <c r="BJ3708" s="261"/>
      <c r="BK3708" s="4"/>
      <c r="BL3708" s="253" t="s">
        <v>153</v>
      </c>
      <c r="BM3708" s="254"/>
      <c r="BN3708" s="255" t="s">
        <v>154</v>
      </c>
      <c r="BO3708" s="256"/>
      <c r="BP3708" s="4"/>
      <c r="BQ3708" s="258" t="s">
        <v>155</v>
      </c>
      <c r="BR3708" s="259"/>
      <c r="BS3708" s="260" t="s">
        <v>156</v>
      </c>
      <c r="BT3708" s="261"/>
      <c r="BU3708" s="8"/>
      <c r="BV3708" s="253" t="s">
        <v>157</v>
      </c>
      <c r="BW3708" s="254"/>
      <c r="BX3708" s="255" t="s">
        <v>158</v>
      </c>
      <c r="BY3708" s="256"/>
      <c r="CA3708" s="46" t="s">
        <v>16</v>
      </c>
      <c r="CC3708" s="136" t="s">
        <v>71</v>
      </c>
    </row>
    <row r="3709" spans="2:91" ht="19.2" thickTop="1" thickBot="1">
      <c r="D3709" s="29">
        <v>0</v>
      </c>
      <c r="E3709" s="33">
        <v>0</v>
      </c>
      <c r="F3709" s="31">
        <v>1</v>
      </c>
      <c r="G3709" s="32">
        <v>0</v>
      </c>
      <c r="I3709" s="29">
        <v>0</v>
      </c>
      <c r="J3709" s="33">
        <f t="shared" ref="J3709" si="35800">IF(0=(1-$J$8*$K$8*$B3706^2),10^14,$B3706*$J$8/(1-$J$8*$K$8*$B3706^2))</f>
        <v>-0.12201274024489561</v>
      </c>
      <c r="K3709" s="31">
        <v>1</v>
      </c>
      <c r="L3709" s="32">
        <v>0</v>
      </c>
      <c r="N3709" s="29">
        <f t="shared" ref="N3709" si="35801">D3709*I3706+F3709*I3709-E3709*J3706-G3709*J3709</f>
        <v>0</v>
      </c>
      <c r="O3709" s="33">
        <f t="shared" ref="O3709" si="35802">(D3709*J3706+E3709*I3706+F3709*J3709+G3709*I3709)</f>
        <v>-0.12201274024489561</v>
      </c>
      <c r="P3709" s="31">
        <f t="shared" ref="P3709" si="35803">D3709*K3706+F3709*K3709-E3709*L3706-G3709*L3709</f>
        <v>1</v>
      </c>
      <c r="Q3709" s="32">
        <f t="shared" ref="Q3709" si="35804">(D3709*L3706+E3709*K3706+F3709*L3709+G3709*K3709)</f>
        <v>0</v>
      </c>
      <c r="S3709" s="29">
        <v>0</v>
      </c>
      <c r="T3709" s="33">
        <v>0</v>
      </c>
      <c r="U3709" s="31">
        <v>1</v>
      </c>
      <c r="V3709" s="32">
        <v>0</v>
      </c>
      <c r="X3709" s="29">
        <f t="shared" ref="X3709" si="35805">N3709*S3706+P3709*S3709-O3709*T3706-Q3709*T3709</f>
        <v>0</v>
      </c>
      <c r="Y3709" s="33">
        <f t="shared" ref="Y3709" si="35806">(N3709*T3706+O3709*S3706+P3709*T3709+Q3709*S3709)</f>
        <v>-0.12201274024489561</v>
      </c>
      <c r="Z3709" s="31">
        <f t="shared" ref="Z3709" si="35807">N3709*U3706+P3709*U3709-O3709*V3706-Q3709*V3709</f>
        <v>0.98453011338857366</v>
      </c>
      <c r="AA3709" s="32">
        <f t="shared" ref="AA3709" si="35808">(N3709*V3706+O3709*U3706+P3709*V3709+Q3709*U3709)</f>
        <v>0</v>
      </c>
      <c r="AB3709" s="8"/>
      <c r="AC3709" s="29">
        <v>0</v>
      </c>
      <c r="AD3709" s="33">
        <f t="shared" ref="AD3709" si="35809">IF(0=(1-$AD$8*$AE$8*$B3706^2),10^14,$B3706*$AD$8/(1-$AD$8*$AE$8*$B3706^2))</f>
        <v>-9.4809290206456537E-2</v>
      </c>
      <c r="AE3709" s="31">
        <v>1</v>
      </c>
      <c r="AF3709" s="32">
        <v>0</v>
      </c>
      <c r="AH3709" s="29">
        <f t="shared" ref="AH3709" si="35810">X3709*AC3706+Z3709*AC3709-Y3709*AD3706-AA3709*AD3709</f>
        <v>0</v>
      </c>
      <c r="AI3709" s="33">
        <f t="shared" ref="AI3709" si="35811">(X3709*AD3706+Y3709*AC3706+Z3709*AD3709+AA3709*AC3709)</f>
        <v>-0.21535534148214847</v>
      </c>
      <c r="AJ3709" s="31">
        <f t="shared" ref="AJ3709" si="35812">X3709*AE3706+Z3709*AE3709-Y3709*AF3706-AA3709*AF3709</f>
        <v>0.98453011338857366</v>
      </c>
      <c r="AK3709" s="32">
        <f t="shared" ref="AK3709" si="35813">(X3709*AF3706+Y3709*AE3706+Z3709*AF3709+AA3709*AE3709)</f>
        <v>0</v>
      </c>
      <c r="AL3709" s="8"/>
      <c r="AM3709" s="29">
        <v>0</v>
      </c>
      <c r="AN3709" s="33">
        <v>0</v>
      </c>
      <c r="AO3709" s="31">
        <v>1</v>
      </c>
      <c r="AP3709" s="32">
        <v>0</v>
      </c>
      <c r="AR3709" s="29">
        <f t="shared" ref="AR3709" si="35814">AH3709*AM3706+AJ3709*AM3709-AI3709*AN3706-AK3709*AN3709</f>
        <v>0</v>
      </c>
      <c r="AS3709" s="33">
        <f t="shared" ref="AS3709" si="35815">(AH3709*AN3706+AI3709*AM3706+AJ3709*AN3709+AK3709*AM3709)</f>
        <v>-0.21535534148214847</v>
      </c>
      <c r="AT3709" s="31">
        <f t="shared" ref="AT3709" si="35816">AH3709*AO3706+AJ3709*AO3709-AI3709*AP3706-AK3709*AP3709</f>
        <v>0.95983823753742792</v>
      </c>
      <c r="AU3709" s="32">
        <f t="shared" ref="AU3709" si="35817">(AH3709*AP3706+AI3709*AO3706+AJ3709*AP3709+AK3709*AO3709)</f>
        <v>0</v>
      </c>
      <c r="AV3709" s="8"/>
      <c r="AW3709" s="29">
        <v>0</v>
      </c>
      <c r="AX3709" s="33">
        <f t="shared" ref="AX3709" si="35818">IF(0=(1-$AX$8*$AY$8*$B3706^2),10^14,$B3706*$AX$8/(1-$AX$8*$AY$8*$B3706^2))</f>
        <v>-8.6237839609918654E-2</v>
      </c>
      <c r="AY3709" s="31">
        <v>1</v>
      </c>
      <c r="AZ3709" s="32">
        <v>0</v>
      </c>
      <c r="BB3709" s="29">
        <f t="shared" ref="BB3709" si="35819">AR3709*AW3706+AT3709*AW3709-AS3709*AX3706-AU3709*AX3709</f>
        <v>0</v>
      </c>
      <c r="BC3709" s="33">
        <f t="shared" ref="BC3709" si="35820">(AR3709*AX3706+AS3709*AW3706+AT3709*AX3709+AU3709*AW3709)</f>
        <v>-0.29812971746236816</v>
      </c>
      <c r="BD3709" s="31">
        <f t="shared" ref="BD3709" si="35821">AR3709*AY3706+AT3709*AY3709-AS3709*AZ3706-AU3709*AZ3709</f>
        <v>0.95983823753742792</v>
      </c>
      <c r="BE3709" s="32">
        <f t="shared" ref="BE3709" si="35822">(AR3709*AZ3706+AS3709*AY3706+AT3709*AZ3709+AU3709*AY3709)</f>
        <v>0</v>
      </c>
      <c r="BF3709" s="8"/>
      <c r="BG3709" s="29">
        <v>0</v>
      </c>
      <c r="BH3709" s="33">
        <v>0</v>
      </c>
      <c r="BI3709" s="31">
        <v>1</v>
      </c>
      <c r="BJ3709" s="32">
        <v>0</v>
      </c>
      <c r="BL3709" s="29">
        <f t="shared" ref="BL3709" si="35823">BB3709*BG3706+BD3709*BG3709-BC3709*BH3706-BE3709*BH3709</f>
        <v>0</v>
      </c>
      <c r="BM3709" s="33">
        <f t="shared" ref="BM3709" si="35824">(BB3709*BH3706+BC3709*BG3706+BD3709*BH3709+BE3709*BG3709)</f>
        <v>-0.29812971746236816</v>
      </c>
      <c r="BN3709" s="31">
        <f t="shared" ref="BN3709" si="35825">BB3709*BI3706+BD3709*BI3709-BC3709*BJ3706-BE3709*BJ3709</f>
        <v>0.94781888707668516</v>
      </c>
      <c r="BO3709" s="32">
        <f t="shared" ref="BO3709" si="35826">(BB3709*BJ3706+BC3709*BI3706+BD3709*BJ3709+BE3709*BI3709)</f>
        <v>0</v>
      </c>
      <c r="BP3709" s="8"/>
      <c r="BQ3709" s="19">
        <f t="shared" ref="BQ3709:BQ3745" si="35827">1/$BR$8</f>
        <v>1</v>
      </c>
      <c r="BR3709" s="47">
        <v>0</v>
      </c>
      <c r="BS3709" s="48">
        <v>1</v>
      </c>
      <c r="BT3709" s="49">
        <v>0</v>
      </c>
      <c r="BV3709" s="29">
        <f t="shared" ref="BV3709" si="35828">BL3709*BQ3706+BN3709*BQ3709-BM3709*BR3706-BO3709*BR3709</f>
        <v>0.94781888707668516</v>
      </c>
      <c r="BW3709" s="33">
        <f t="shared" ref="BW3709" si="35829">(BL3709*BR3706+BM3709*BQ3706+BN3709*BR3709+BO3709*BQ3709)</f>
        <v>-0.29812971746236816</v>
      </c>
      <c r="BX3709" s="31">
        <f t="shared" ref="BX3709" si="35830">BL3709*BS3706+BN3709*BS3709-BM3709*BT3706-BO3709*BT3709</f>
        <v>0.94781888707668516</v>
      </c>
      <c r="BY3709" s="32">
        <f t="shared" ref="BY3709" si="35831">(BL3709*BT3706+BM3709*BS3706+BN3709*BT3709+BO3709*BS3709)</f>
        <v>0</v>
      </c>
      <c r="CA3709" s="50">
        <f t="shared" ref="CA3709" si="35832">(180/PI())*ATAN(-1*(BW3706+BW3709)/(BV3706+BV3709))</f>
        <v>18.629879645967698</v>
      </c>
      <c r="CC3709" s="137">
        <f t="shared" ref="CC3709" si="35833">20*LOG(((1-(10^(CA3706/20)^2)*(1-((1-CC3706)/(1+CC3706))^2))^0.5))</f>
        <v>-32.97346414015049</v>
      </c>
    </row>
    <row r="3710" spans="2:91">
      <c r="CC3710" s="42"/>
    </row>
    <row r="3711" spans="2:91" ht="18.600000000000001" thickBot="1">
      <c r="E3711" s="22" t="s">
        <v>4</v>
      </c>
      <c r="J3711" s="22" t="s">
        <v>5</v>
      </c>
      <c r="O3711" s="22" t="s">
        <v>6</v>
      </c>
      <c r="T3711" s="22" t="s">
        <v>7</v>
      </c>
      <c r="Y3711" s="22" t="s">
        <v>8</v>
      </c>
      <c r="AD3711" s="22" t="s">
        <v>65</v>
      </c>
      <c r="AI3711" s="22" t="s">
        <v>9</v>
      </c>
      <c r="AN3711" s="22" t="s">
        <v>66</v>
      </c>
      <c r="AS3711" s="22" t="s">
        <v>51</v>
      </c>
      <c r="AX3711" s="22" t="s">
        <v>67</v>
      </c>
      <c r="BC3711" s="22" t="s">
        <v>52</v>
      </c>
      <c r="BH3711" s="22" t="s">
        <v>68</v>
      </c>
      <c r="BM3711" s="22" t="s">
        <v>63</v>
      </c>
      <c r="BQ3711" s="23" t="s">
        <v>69</v>
      </c>
      <c r="BR3711" s="23"/>
      <c r="BS3711" s="24"/>
      <c r="BT3711" s="24"/>
      <c r="BU3711" s="24"/>
      <c r="BW3711" s="22" t="s">
        <v>64</v>
      </c>
    </row>
    <row r="3712" spans="2:91" ht="18.600000000000001" thickBot="1">
      <c r="D3712" s="249" t="s">
        <v>103</v>
      </c>
      <c r="E3712" s="250"/>
      <c r="F3712" s="251" t="s">
        <v>104</v>
      </c>
      <c r="G3712" s="252"/>
      <c r="H3712" s="229"/>
      <c r="I3712" s="253" t="s">
        <v>11</v>
      </c>
      <c r="J3712" s="254"/>
      <c r="K3712" s="255" t="s">
        <v>12</v>
      </c>
      <c r="L3712" s="256"/>
      <c r="M3712" s="24"/>
      <c r="N3712" s="253" t="s">
        <v>105</v>
      </c>
      <c r="O3712" s="254"/>
      <c r="P3712" s="255" t="s">
        <v>106</v>
      </c>
      <c r="Q3712" s="256"/>
      <c r="R3712" s="24"/>
      <c r="S3712" s="249" t="s">
        <v>107</v>
      </c>
      <c r="T3712" s="250"/>
      <c r="U3712" s="251" t="s">
        <v>108</v>
      </c>
      <c r="V3712" s="252"/>
      <c r="W3712" s="8"/>
      <c r="X3712" s="253" t="s">
        <v>109</v>
      </c>
      <c r="Y3712" s="254"/>
      <c r="Z3712" s="255" t="s">
        <v>110</v>
      </c>
      <c r="AA3712" s="256"/>
      <c r="AB3712" s="8"/>
      <c r="AC3712" s="253" t="s">
        <v>111</v>
      </c>
      <c r="AD3712" s="254"/>
      <c r="AE3712" s="255" t="s">
        <v>14</v>
      </c>
      <c r="AF3712" s="256"/>
      <c r="AG3712" s="8"/>
      <c r="AH3712" s="253" t="s">
        <v>112</v>
      </c>
      <c r="AI3712" s="254"/>
      <c r="AJ3712" s="255" t="s">
        <v>113</v>
      </c>
      <c r="AK3712" s="256"/>
      <c r="AL3712" s="8"/>
      <c r="AM3712" s="249" t="s">
        <v>114</v>
      </c>
      <c r="AN3712" s="250"/>
      <c r="AO3712" s="251" t="s">
        <v>115</v>
      </c>
      <c r="AP3712" s="252"/>
      <c r="AQ3712" s="24"/>
      <c r="AR3712" s="253" t="s">
        <v>116</v>
      </c>
      <c r="AS3712" s="254"/>
      <c r="AT3712" s="255" t="s">
        <v>13</v>
      </c>
      <c r="AU3712" s="256"/>
      <c r="AV3712" s="4"/>
      <c r="AW3712" s="253" t="s">
        <v>117</v>
      </c>
      <c r="AX3712" s="254"/>
      <c r="AY3712" s="255" t="s">
        <v>118</v>
      </c>
      <c r="AZ3712" s="256"/>
      <c r="BA3712" s="8"/>
      <c r="BB3712" s="253" t="s">
        <v>119</v>
      </c>
      <c r="BC3712" s="254"/>
      <c r="BD3712" s="255" t="s">
        <v>120</v>
      </c>
      <c r="BE3712" s="256"/>
      <c r="BF3712" s="4"/>
      <c r="BG3712" s="249" t="s">
        <v>121</v>
      </c>
      <c r="BH3712" s="250"/>
      <c r="BI3712" s="251" t="s">
        <v>122</v>
      </c>
      <c r="BJ3712" s="252"/>
      <c r="BK3712" s="4"/>
      <c r="BL3712" s="253" t="s">
        <v>123</v>
      </c>
      <c r="BM3712" s="254"/>
      <c r="BN3712" s="255" t="s">
        <v>124</v>
      </c>
      <c r="BO3712" s="256"/>
      <c r="BP3712" s="4"/>
      <c r="BQ3712" s="253" t="s">
        <v>125</v>
      </c>
      <c r="BR3712" s="254"/>
      <c r="BS3712" s="255" t="s">
        <v>126</v>
      </c>
      <c r="BT3712" s="256"/>
      <c r="BU3712" s="8"/>
      <c r="BV3712" s="253" t="s">
        <v>127</v>
      </c>
      <c r="BW3712" s="254"/>
      <c r="BX3712" s="255" t="s">
        <v>128</v>
      </c>
      <c r="BY3712" s="256"/>
      <c r="CA3712" s="27" t="s">
        <v>15</v>
      </c>
      <c r="CC3712" s="133" t="s">
        <v>70</v>
      </c>
    </row>
    <row r="3713" spans="2:91" ht="19.2" thickTop="1" thickBot="1">
      <c r="B3713" s="129">
        <v>10.119999999999999</v>
      </c>
      <c r="D3713" s="29">
        <v>1</v>
      </c>
      <c r="E3713" s="30">
        <v>0</v>
      </c>
      <c r="F3713" s="31">
        <v>0</v>
      </c>
      <c r="G3713" s="32">
        <f t="shared" ref="G3713:G3745" si="35834">-1/($E$8*$B3713)</f>
        <v>-6.5136363636363645E-2</v>
      </c>
      <c r="I3713" s="29">
        <v>1</v>
      </c>
      <c r="J3713" s="33">
        <v>0</v>
      </c>
      <c r="K3713" s="31">
        <v>0</v>
      </c>
      <c r="L3713" s="32">
        <v>0</v>
      </c>
      <c r="N3713" s="29">
        <f t="shared" ref="N3713" si="35835">D3713*I3713+F3713*I3716-E3713*J3713-G3713*J3716</f>
        <v>0.99206828754777643</v>
      </c>
      <c r="O3713" s="33">
        <f t="shared" ref="O3713" si="35836">(D3713*J3713+E3713*I3713+F3713*J3716+G3713*I3716)</f>
        <v>0</v>
      </c>
      <c r="P3713" s="31">
        <f t="shared" ref="P3713" si="35837">D3713*K3713+F3713*K3716-E3713*L3713-G3713*L3716</f>
        <v>0</v>
      </c>
      <c r="Q3713" s="32">
        <f t="shared" ref="Q3713" si="35838">(D3713*L3713+E3713*K3713+F3713*L3716+G3713*K3716)</f>
        <v>-6.5136363636363645E-2</v>
      </c>
      <c r="S3713" s="29">
        <v>1</v>
      </c>
      <c r="T3713" s="30">
        <v>0</v>
      </c>
      <c r="U3713" s="31">
        <v>0</v>
      </c>
      <c r="V3713" s="32">
        <f t="shared" ref="V3713:V3745" si="35839">-1/($T$8*$B3713)</f>
        <v>-0.12653853754940714</v>
      </c>
      <c r="X3713" s="29">
        <f t="shared" ref="X3713" si="35840">N3713*S3713+P3713*S3716-O3713*T3713-Q3713*T3716</f>
        <v>0.99206828754777643</v>
      </c>
      <c r="Y3713" s="33">
        <f t="shared" ref="Y3713" si="35841">(N3713*T3713+O3713*S3713+P3713*T3716+Q3713*S3716)</f>
        <v>0</v>
      </c>
      <c r="Z3713" s="31">
        <f t="shared" ref="Z3713" si="35842">N3713*U3713+P3713*U3716-O3713*V3713-Q3713*V3716</f>
        <v>0</v>
      </c>
      <c r="AA3713" s="32">
        <f t="shared" ref="AA3713" si="35843">(N3713*V3713+O3713*U3713+P3713*V3716+Q3713*U3716)</f>
        <v>-0.19067123389180402</v>
      </c>
      <c r="AB3713" s="8"/>
      <c r="AC3713" s="29">
        <v>1</v>
      </c>
      <c r="AD3713" s="33">
        <v>0</v>
      </c>
      <c r="AE3713" s="31">
        <v>0</v>
      </c>
      <c r="AF3713" s="32">
        <v>0</v>
      </c>
      <c r="AH3713" s="29">
        <f t="shared" ref="AH3713" si="35844">X3713*AC3713+Z3713*AC3716-Y3713*AD3713-AA3713*AD3716</f>
        <v>0.9740270083296092</v>
      </c>
      <c r="AI3713" s="33">
        <f t="shared" ref="AI3713" si="35845">(X3713*AD3713+Y3713*AC3713+Z3713*AD3716+AA3713*AC3716)</f>
        <v>0</v>
      </c>
      <c r="AJ3713" s="31">
        <f t="shared" ref="AJ3713" si="35846">X3713*AE3713+Z3713*AE3716-Y3713*AF3713-AA3713*AF3716</f>
        <v>0</v>
      </c>
      <c r="AK3713" s="32">
        <f t="shared" ref="AK3713" si="35847">(X3713*AF3713+Y3713*AE3713+Z3713*AF3716+AA3713*AE3716)</f>
        <v>-0.19067123389180402</v>
      </c>
      <c r="AL3713" s="8"/>
      <c r="AM3713" s="29">
        <v>1</v>
      </c>
      <c r="AN3713" s="30">
        <v>0</v>
      </c>
      <c r="AO3713" s="31">
        <v>0</v>
      </c>
      <c r="AP3713" s="32">
        <f t="shared" ref="AP3713:AP3745" si="35848">-1/($AN$8*$B3713)</f>
        <v>-0.11442984189723319</v>
      </c>
      <c r="AR3713" s="29">
        <f t="shared" ref="AR3713" si="35849">AH3713*AM3713+AJ3713*AM3716-AI3713*AN3713-AK3713*AN3716</f>
        <v>0.9740270083296092</v>
      </c>
      <c r="AS3713" s="33">
        <f t="shared" ref="AS3713" si="35850">(AH3713*AN3713+AI3713*AM3713+AJ3713*AN3716+AK3713*AM3716)</f>
        <v>0</v>
      </c>
      <c r="AT3713" s="31">
        <f t="shared" ref="AT3713" si="35851">AH3713*AO3713+AJ3713*AO3716-AI3713*AP3713-AK3713*AP3716</f>
        <v>0</v>
      </c>
      <c r="AU3713" s="32">
        <f t="shared" ref="AU3713" si="35852">(AH3713*AP3713+AI3713*AO3713+AJ3713*AP3716+AK3713*AO3716)</f>
        <v>-0.3021289904585962</v>
      </c>
      <c r="AV3713" s="8"/>
      <c r="AW3713" s="29">
        <v>1</v>
      </c>
      <c r="AX3713" s="33">
        <v>0</v>
      </c>
      <c r="AY3713" s="31">
        <v>0</v>
      </c>
      <c r="AZ3713" s="32">
        <v>0</v>
      </c>
      <c r="BB3713" s="29">
        <f t="shared" ref="BB3713" si="35853">AR3713*AW3713+AT3713*AW3716-AS3713*AX3713-AU3713*AX3716</f>
        <v>0.94802397055635979</v>
      </c>
      <c r="BC3713" s="33">
        <f t="shared" ref="BC3713" si="35854">(AR3713*AX3713+AS3713*AW3713+AT3713*AX3716+AU3713*AW3716)</f>
        <v>0</v>
      </c>
      <c r="BD3713" s="31">
        <f t="shared" ref="BD3713" si="35855">AR3713*AY3713+AT3713*AY3716-AS3713*AZ3713-AU3713*AZ3716</f>
        <v>0</v>
      </c>
      <c r="BE3713" s="32">
        <f t="shared" ref="BE3713" si="35856">(AR3713*AZ3713+AS3713*AY3713+AT3713*AZ3716+AU3713*AY3716)</f>
        <v>-0.3021289904585962</v>
      </c>
      <c r="BF3713" s="8"/>
      <c r="BG3713" s="29">
        <v>1</v>
      </c>
      <c r="BH3713" s="30">
        <v>0</v>
      </c>
      <c r="BI3713" s="31">
        <v>0</v>
      </c>
      <c r="BJ3713" s="32">
        <f t="shared" ref="BJ3713:BJ3745" si="35857">-1/($BH$8*$B3713)</f>
        <v>-4.0236166007905139E-2</v>
      </c>
      <c r="BL3713" s="29">
        <f t="shared" ref="BL3713" si="35858">BB3713*BG3713+BD3713*BG3716-BC3713*BH3713-BE3713*BH3716</f>
        <v>0.94802397055635979</v>
      </c>
      <c r="BM3713" s="33">
        <f t="shared" ref="BM3713" si="35859">(BB3713*BH3713+BC3713*BG3713+BD3713*BH3716+BE3713*BG3716)</f>
        <v>0</v>
      </c>
      <c r="BN3713" s="31">
        <f t="shared" ref="BN3713" si="35860">BB3713*BI3713+BD3713*BI3716-BC3713*BJ3713-BE3713*BJ3716</f>
        <v>0</v>
      </c>
      <c r="BO3713" s="32">
        <f t="shared" ref="BO3713" si="35861">(BB3713*BJ3713+BC3713*BI3713+BD3713*BJ3716+BE3713*BI3716)</f>
        <v>-0.34027384031737529</v>
      </c>
      <c r="BP3713" s="8"/>
      <c r="BQ3713" s="34">
        <v>1</v>
      </c>
      <c r="BR3713" s="35">
        <v>0</v>
      </c>
      <c r="BS3713" s="11">
        <v>0</v>
      </c>
      <c r="BT3713" s="36">
        <v>0</v>
      </c>
      <c r="BV3713" s="29">
        <f t="shared" ref="BV3713" si="35862">BL3713*BQ3713+BN3713*BQ3716-BM3713*BR3713-BO3713*BR3716</f>
        <v>0.94802397055635979</v>
      </c>
      <c r="BW3713" s="33">
        <f t="shared" ref="BW3713" si="35863">(BL3713*BR3713+BM3713*BQ3713+BN3713*BR3716+BO3713*BQ3716)</f>
        <v>-0.34027384031737529</v>
      </c>
      <c r="BX3713" s="31">
        <f t="shared" ref="BX3713" si="35864">BL3713*BS3713+BN3713*BS3716-BM3713*BT3713-BO3713*BT3716</f>
        <v>0</v>
      </c>
      <c r="BY3713" s="32">
        <f t="shared" ref="BY3713" si="35865">(BL3713*BT3713+BM3713*BS3713+BN3713*BT3716+BO3713*BS3716)</f>
        <v>-0.34027384031737529</v>
      </c>
      <c r="CA3713" s="37">
        <f t="shared" ref="CA3713" si="35866">20*LOG(((1+$BR$8)/$BR$8)/((BV3713+BV3716)^2+(BW3713+BW3716)^2)^0.5)</f>
        <v>-1.9808316021030906E-3</v>
      </c>
      <c r="CC3713" s="134">
        <f t="shared" ref="CC3713" si="35867">((BV3713^2+BW3713^2)^0.5)/((BV3716^2+BW3716^2)^0.5)</f>
        <v>1.0137048037649796</v>
      </c>
      <c r="CM3713" s="129">
        <v>10.1</v>
      </c>
    </row>
    <row r="3714" spans="2:91" ht="18.600000000000001" thickBot="1">
      <c r="D3714" s="39"/>
      <c r="G3714" s="40"/>
      <c r="I3714" s="39"/>
      <c r="L3714" s="40"/>
      <c r="N3714" s="39"/>
      <c r="Q3714" s="40"/>
      <c r="S3714" s="39"/>
      <c r="V3714" s="40"/>
      <c r="X3714" s="39"/>
      <c r="AA3714" s="40"/>
      <c r="AC3714" s="39"/>
      <c r="AF3714" s="40"/>
      <c r="AH3714" s="39"/>
      <c r="AK3714" s="40"/>
      <c r="AM3714" s="39"/>
      <c r="AP3714" s="40"/>
      <c r="AR3714" s="39"/>
      <c r="AU3714" s="40"/>
      <c r="AW3714" s="39"/>
      <c r="AZ3714" s="40"/>
      <c r="BB3714" s="39"/>
      <c r="BE3714" s="40"/>
      <c r="BG3714" s="39"/>
      <c r="BJ3714" s="40"/>
      <c r="BL3714" s="39"/>
      <c r="BO3714" s="40"/>
      <c r="BQ3714" s="34"/>
      <c r="BR3714" s="11"/>
      <c r="BS3714" s="11"/>
      <c r="BT3714" s="41"/>
      <c r="BV3714" s="39"/>
      <c r="BY3714" s="40"/>
      <c r="CC3714" s="135"/>
    </row>
    <row r="3715" spans="2:91" ht="18.600000000000001" thickBot="1">
      <c r="D3715" s="258" t="s">
        <v>129</v>
      </c>
      <c r="E3715" s="259"/>
      <c r="F3715" s="260" t="s">
        <v>130</v>
      </c>
      <c r="G3715" s="261"/>
      <c r="H3715" s="229"/>
      <c r="I3715" s="258" t="s">
        <v>131</v>
      </c>
      <c r="J3715" s="259"/>
      <c r="K3715" s="260" t="s">
        <v>132</v>
      </c>
      <c r="L3715" s="261"/>
      <c r="N3715" s="253" t="s">
        <v>133</v>
      </c>
      <c r="O3715" s="254"/>
      <c r="P3715" s="255" t="s">
        <v>134</v>
      </c>
      <c r="Q3715" s="256"/>
      <c r="S3715" s="258" t="s">
        <v>135</v>
      </c>
      <c r="T3715" s="259"/>
      <c r="U3715" s="260" t="s">
        <v>136</v>
      </c>
      <c r="V3715" s="261"/>
      <c r="W3715" s="8"/>
      <c r="X3715" s="253" t="s">
        <v>137</v>
      </c>
      <c r="Y3715" s="254"/>
      <c r="Z3715" s="255" t="s">
        <v>138</v>
      </c>
      <c r="AA3715" s="256"/>
      <c r="AB3715" s="8"/>
      <c r="AC3715" s="258" t="s">
        <v>139</v>
      </c>
      <c r="AD3715" s="259"/>
      <c r="AE3715" s="260" t="s">
        <v>140</v>
      </c>
      <c r="AF3715" s="261"/>
      <c r="AG3715" s="8"/>
      <c r="AH3715" s="253" t="s">
        <v>141</v>
      </c>
      <c r="AI3715" s="254"/>
      <c r="AJ3715" s="255" t="s">
        <v>142</v>
      </c>
      <c r="AK3715" s="256"/>
      <c r="AL3715" s="8"/>
      <c r="AM3715" s="258" t="s">
        <v>143</v>
      </c>
      <c r="AN3715" s="259"/>
      <c r="AO3715" s="260" t="s">
        <v>144</v>
      </c>
      <c r="AP3715" s="261"/>
      <c r="AR3715" s="253" t="s">
        <v>145</v>
      </c>
      <c r="AS3715" s="254"/>
      <c r="AT3715" s="255" t="s">
        <v>146</v>
      </c>
      <c r="AU3715" s="256"/>
      <c r="AV3715" s="4"/>
      <c r="AW3715" s="258" t="s">
        <v>147</v>
      </c>
      <c r="AX3715" s="259"/>
      <c r="AY3715" s="260" t="s">
        <v>148</v>
      </c>
      <c r="AZ3715" s="261"/>
      <c r="BA3715" s="8"/>
      <c r="BB3715" s="253" t="s">
        <v>149</v>
      </c>
      <c r="BC3715" s="254"/>
      <c r="BD3715" s="255" t="s">
        <v>150</v>
      </c>
      <c r="BE3715" s="256"/>
      <c r="BF3715" s="4"/>
      <c r="BG3715" s="258" t="s">
        <v>151</v>
      </c>
      <c r="BH3715" s="259"/>
      <c r="BI3715" s="260" t="s">
        <v>152</v>
      </c>
      <c r="BJ3715" s="261"/>
      <c r="BK3715" s="4"/>
      <c r="BL3715" s="253" t="s">
        <v>153</v>
      </c>
      <c r="BM3715" s="254"/>
      <c r="BN3715" s="255" t="s">
        <v>154</v>
      </c>
      <c r="BO3715" s="256"/>
      <c r="BP3715" s="4"/>
      <c r="BQ3715" s="258" t="s">
        <v>155</v>
      </c>
      <c r="BR3715" s="259"/>
      <c r="BS3715" s="260" t="s">
        <v>156</v>
      </c>
      <c r="BT3715" s="261"/>
      <c r="BU3715" s="8"/>
      <c r="BV3715" s="253" t="s">
        <v>157</v>
      </c>
      <c r="BW3715" s="254"/>
      <c r="BX3715" s="255" t="s">
        <v>158</v>
      </c>
      <c r="BY3715" s="256"/>
      <c r="CA3715" s="46" t="s">
        <v>16</v>
      </c>
      <c r="CC3715" s="136" t="s">
        <v>71</v>
      </c>
    </row>
    <row r="3716" spans="2:91" ht="19.2" thickTop="1" thickBot="1">
      <c r="D3716" s="29">
        <v>0</v>
      </c>
      <c r="E3716" s="33">
        <v>0</v>
      </c>
      <c r="F3716" s="31">
        <v>1</v>
      </c>
      <c r="G3716" s="32">
        <v>0</v>
      </c>
      <c r="I3716" s="29">
        <v>0</v>
      </c>
      <c r="J3716" s="33">
        <f t="shared" ref="J3716" si="35868">IF(0=(1-$J$8*$K$8*$B3713^2),10^14,$B3713*$J$8/(1-$J$8*$K$8*$B3713^2))</f>
        <v>-0.12177088202995003</v>
      </c>
      <c r="K3716" s="31">
        <v>1</v>
      </c>
      <c r="L3716" s="32">
        <v>0</v>
      </c>
      <c r="N3716" s="29">
        <f t="shared" ref="N3716" si="35869">D3716*I3713+F3716*I3716-E3716*J3713-G3716*J3716</f>
        <v>0</v>
      </c>
      <c r="O3716" s="33">
        <f t="shared" ref="O3716" si="35870">(D3716*J3713+E3716*I3713+F3716*J3716+G3716*I3716)</f>
        <v>-0.12177088202995003</v>
      </c>
      <c r="P3716" s="31">
        <f t="shared" ref="P3716" si="35871">D3716*K3713+F3716*K3716-E3716*L3713-G3716*L3716</f>
        <v>1</v>
      </c>
      <c r="Q3716" s="32">
        <f t="shared" ref="Q3716" si="35872">(D3716*L3713+E3716*K3713+F3716*L3716+G3716*K3716)</f>
        <v>0</v>
      </c>
      <c r="S3716" s="29">
        <v>0</v>
      </c>
      <c r="T3716" s="33">
        <v>0</v>
      </c>
      <c r="U3716" s="31">
        <v>1</v>
      </c>
      <c r="V3716" s="32">
        <v>0</v>
      </c>
      <c r="X3716" s="29">
        <f t="shared" ref="X3716" si="35873">N3716*S3713+P3716*S3716-O3716*T3713-Q3716*T3716</f>
        <v>0</v>
      </c>
      <c r="Y3716" s="33">
        <f t="shared" ref="Y3716" si="35874">(N3716*T3713+O3716*S3713+P3716*T3716+Q3716*S3716)</f>
        <v>-0.12177088202995003</v>
      </c>
      <c r="Z3716" s="31">
        <f t="shared" ref="Z3716" si="35875">N3716*U3713+P3716*U3716-O3716*V3713-Q3716*V3716</f>
        <v>0.98459129067182871</v>
      </c>
      <c r="AA3716" s="32">
        <f t="shared" ref="AA3716" si="35876">(N3716*V3713+O3716*U3713+P3716*V3716+Q3716*U3716)</f>
        <v>0</v>
      </c>
      <c r="AB3716" s="8"/>
      <c r="AC3716" s="29">
        <v>0</v>
      </c>
      <c r="AD3716" s="33">
        <f t="shared" ref="AD3716" si="35877">IF(0=(1-$AD$8*$AE$8*$B3713^2),10^14,$B3713*$AD$8/(1-$AD$8*$AE$8*$B3713^2))</f>
        <v>-9.4619827280316079E-2</v>
      </c>
      <c r="AE3716" s="31">
        <v>1</v>
      </c>
      <c r="AF3716" s="32">
        <v>0</v>
      </c>
      <c r="AH3716" s="29">
        <f t="shared" ref="AH3716" si="35878">X3716*AC3713+Z3716*AC3716-Y3716*AD3713-AA3716*AD3716</f>
        <v>0</v>
      </c>
      <c r="AI3716" s="33">
        <f t="shared" ref="AI3716" si="35879">(X3716*AD3713+Y3716*AC3713+Z3716*AD3716+AA3716*AC3716)</f>
        <v>-0.21493273989502193</v>
      </c>
      <c r="AJ3716" s="31">
        <f t="shared" ref="AJ3716" si="35880">X3716*AE3713+Z3716*AE3716-Y3716*AF3713-AA3716*AF3716</f>
        <v>0.98459129067182871</v>
      </c>
      <c r="AK3716" s="32">
        <f t="shared" ref="AK3716" si="35881">(X3716*AF3713+Y3716*AE3713+Z3716*AF3716+AA3716*AE3716)</f>
        <v>0</v>
      </c>
      <c r="AL3716" s="8"/>
      <c r="AM3716" s="29">
        <v>0</v>
      </c>
      <c r="AN3716" s="33">
        <v>0</v>
      </c>
      <c r="AO3716" s="31">
        <v>1</v>
      </c>
      <c r="AP3716" s="32">
        <v>0</v>
      </c>
      <c r="AR3716" s="29">
        <f t="shared" ref="AR3716" si="35882">AH3716*AM3713+AJ3716*AM3716-AI3716*AN3713-AK3716*AN3716</f>
        <v>0</v>
      </c>
      <c r="AS3716" s="33">
        <f t="shared" ref="AS3716" si="35883">(AH3716*AN3713+AI3716*AM3713+AJ3716*AN3716+AK3716*AM3716)</f>
        <v>-0.21493273989502193</v>
      </c>
      <c r="AT3716" s="31">
        <f t="shared" ref="AT3716" si="35884">AH3716*AO3713+AJ3716*AO3716-AI3716*AP3713-AK3716*AP3716</f>
        <v>0.95999657122710225</v>
      </c>
      <c r="AU3716" s="32">
        <f t="shared" ref="AU3716" si="35885">(AH3716*AP3713+AI3716*AO3713+AJ3716*AP3716+AK3716*AO3716)</f>
        <v>0</v>
      </c>
      <c r="AV3716" s="8"/>
      <c r="AW3716" s="29">
        <v>0</v>
      </c>
      <c r="AX3716" s="33">
        <f t="shared" ref="AX3716" si="35886">IF(0=(1-$AX$8*$AY$8*$B3713^2),10^14,$B3713*$AX$8/(1-$AX$8*$AY$8*$B3713^2))</f>
        <v>-8.6066013505621972E-2</v>
      </c>
      <c r="AY3716" s="31">
        <v>1</v>
      </c>
      <c r="AZ3716" s="32">
        <v>0</v>
      </c>
      <c r="BB3716" s="29">
        <f t="shared" ref="BB3716" si="35887">AR3716*AW3713+AT3716*AW3716-AS3716*AX3713-AU3716*AX3716</f>
        <v>0</v>
      </c>
      <c r="BC3716" s="33">
        <f t="shared" ref="BC3716" si="35888">(AR3716*AX3713+AS3716*AW3713+AT3716*AX3716+AU3716*AW3716)</f>
        <v>-0.29755581775960449</v>
      </c>
      <c r="BD3716" s="31">
        <f t="shared" ref="BD3716" si="35889">AR3716*AY3713+AT3716*AY3716-AS3716*AZ3713-AU3716*AZ3716</f>
        <v>0.95999657122710225</v>
      </c>
      <c r="BE3716" s="32">
        <f t="shared" ref="BE3716" si="35890">(AR3716*AZ3713+AS3716*AY3713+AT3716*AZ3716+AU3716*AY3716)</f>
        <v>0</v>
      </c>
      <c r="BF3716" s="8"/>
      <c r="BG3716" s="29">
        <v>0</v>
      </c>
      <c r="BH3716" s="33">
        <v>0</v>
      </c>
      <c r="BI3716" s="31">
        <v>1</v>
      </c>
      <c r="BJ3716" s="32">
        <v>0</v>
      </c>
      <c r="BL3716" s="29">
        <f t="shared" ref="BL3716" si="35891">BB3716*BG3713+BD3716*BG3716-BC3716*BH3713-BE3716*BH3716</f>
        <v>0</v>
      </c>
      <c r="BM3716" s="33">
        <f t="shared" ref="BM3716" si="35892">(BB3716*BH3713+BC3716*BG3713+BD3716*BH3716+BE3716*BG3716)</f>
        <v>-0.29755581775960449</v>
      </c>
      <c r="BN3716" s="31">
        <f t="shared" ref="BN3716" si="35893">BB3716*BI3713+BD3716*BI3716-BC3716*BJ3713-BE3716*BJ3716</f>
        <v>0.94802406594710886</v>
      </c>
      <c r="BO3716" s="32">
        <f t="shared" ref="BO3716" si="35894">(BB3716*BJ3713+BC3716*BI3713+BD3716*BJ3716+BE3716*BI3716)</f>
        <v>0</v>
      </c>
      <c r="BP3716" s="8"/>
      <c r="BQ3716" s="19">
        <f t="shared" ref="BQ3716:BQ3745" si="35895">1/$BR$8</f>
        <v>1</v>
      </c>
      <c r="BR3716" s="47">
        <v>0</v>
      </c>
      <c r="BS3716" s="48">
        <v>1</v>
      </c>
      <c r="BT3716" s="49">
        <v>0</v>
      </c>
      <c r="BV3716" s="29">
        <f t="shared" ref="BV3716" si="35896">BL3716*BQ3713+BN3716*BQ3716-BM3716*BR3713-BO3716*BR3716</f>
        <v>0.94802406594710886</v>
      </c>
      <c r="BW3716" s="33">
        <f t="shared" ref="BW3716" si="35897">(BL3716*BR3713+BM3716*BQ3713+BN3716*BR3716+BO3716*BQ3716)</f>
        <v>-0.29755581775960449</v>
      </c>
      <c r="BX3716" s="31">
        <f t="shared" ref="BX3716" si="35898">BL3716*BS3713+BN3716*BS3716-BM3716*BT3713-BO3716*BT3716</f>
        <v>0.94802406594710886</v>
      </c>
      <c r="BY3716" s="32">
        <f t="shared" ref="BY3716" si="35899">(BL3716*BT3713+BM3716*BS3713+BN3716*BT3716+BO3716*BS3716)</f>
        <v>0</v>
      </c>
      <c r="CA3716" s="50">
        <f t="shared" ref="CA3716" si="35900">(180/PI())*ATAN(-1*(BW3713+BW3716)/(BV3713+BV3716))</f>
        <v>18.592914952296514</v>
      </c>
      <c r="CC3716" s="137">
        <f t="shared" ref="CC3716" si="35901">20*LOG(((1-(10^(CA3713/20)^2)*(1-((1-CC3713)/(1+CC3713))^2))^0.5))</f>
        <v>-32.990397072770079</v>
      </c>
    </row>
    <row r="3717" spans="2:91">
      <c r="CC3717" s="42"/>
    </row>
    <row r="3718" spans="2:91" ht="18.600000000000001" thickBot="1">
      <c r="E3718" s="22" t="s">
        <v>4</v>
      </c>
      <c r="J3718" s="22" t="s">
        <v>5</v>
      </c>
      <c r="O3718" s="22" t="s">
        <v>6</v>
      </c>
      <c r="T3718" s="22" t="s">
        <v>7</v>
      </c>
      <c r="Y3718" s="22" t="s">
        <v>8</v>
      </c>
      <c r="AD3718" s="22" t="s">
        <v>65</v>
      </c>
      <c r="AI3718" s="22" t="s">
        <v>9</v>
      </c>
      <c r="AN3718" s="22" t="s">
        <v>66</v>
      </c>
      <c r="AS3718" s="22" t="s">
        <v>51</v>
      </c>
      <c r="AX3718" s="22" t="s">
        <v>67</v>
      </c>
      <c r="BC3718" s="22" t="s">
        <v>52</v>
      </c>
      <c r="BH3718" s="22" t="s">
        <v>68</v>
      </c>
      <c r="BM3718" s="22" t="s">
        <v>63</v>
      </c>
      <c r="BQ3718" s="23" t="s">
        <v>69</v>
      </c>
      <c r="BR3718" s="23"/>
      <c r="BS3718" s="24"/>
      <c r="BT3718" s="24"/>
      <c r="BU3718" s="24"/>
      <c r="BW3718" s="22" t="s">
        <v>64</v>
      </c>
    </row>
    <row r="3719" spans="2:91" ht="18.600000000000001" thickBot="1">
      <c r="D3719" s="249" t="s">
        <v>103</v>
      </c>
      <c r="E3719" s="250"/>
      <c r="F3719" s="251" t="s">
        <v>104</v>
      </c>
      <c r="G3719" s="252"/>
      <c r="H3719" s="229"/>
      <c r="I3719" s="253" t="s">
        <v>11</v>
      </c>
      <c r="J3719" s="254"/>
      <c r="K3719" s="255" t="s">
        <v>12</v>
      </c>
      <c r="L3719" s="256"/>
      <c r="M3719" s="24"/>
      <c r="N3719" s="253" t="s">
        <v>105</v>
      </c>
      <c r="O3719" s="254"/>
      <c r="P3719" s="255" t="s">
        <v>106</v>
      </c>
      <c r="Q3719" s="256"/>
      <c r="R3719" s="24"/>
      <c r="S3719" s="249" t="s">
        <v>107</v>
      </c>
      <c r="T3719" s="250"/>
      <c r="U3719" s="251" t="s">
        <v>108</v>
      </c>
      <c r="V3719" s="252"/>
      <c r="W3719" s="8"/>
      <c r="X3719" s="253" t="s">
        <v>109</v>
      </c>
      <c r="Y3719" s="254"/>
      <c r="Z3719" s="255" t="s">
        <v>110</v>
      </c>
      <c r="AA3719" s="256"/>
      <c r="AB3719" s="8"/>
      <c r="AC3719" s="253" t="s">
        <v>111</v>
      </c>
      <c r="AD3719" s="254"/>
      <c r="AE3719" s="255" t="s">
        <v>14</v>
      </c>
      <c r="AF3719" s="256"/>
      <c r="AG3719" s="8"/>
      <c r="AH3719" s="253" t="s">
        <v>112</v>
      </c>
      <c r="AI3719" s="254"/>
      <c r="AJ3719" s="255" t="s">
        <v>113</v>
      </c>
      <c r="AK3719" s="256"/>
      <c r="AL3719" s="8"/>
      <c r="AM3719" s="249" t="s">
        <v>114</v>
      </c>
      <c r="AN3719" s="250"/>
      <c r="AO3719" s="251" t="s">
        <v>115</v>
      </c>
      <c r="AP3719" s="252"/>
      <c r="AQ3719" s="24"/>
      <c r="AR3719" s="253" t="s">
        <v>116</v>
      </c>
      <c r="AS3719" s="254"/>
      <c r="AT3719" s="255" t="s">
        <v>13</v>
      </c>
      <c r="AU3719" s="256"/>
      <c r="AV3719" s="4"/>
      <c r="AW3719" s="253" t="s">
        <v>117</v>
      </c>
      <c r="AX3719" s="254"/>
      <c r="AY3719" s="255" t="s">
        <v>118</v>
      </c>
      <c r="AZ3719" s="256"/>
      <c r="BA3719" s="8"/>
      <c r="BB3719" s="253" t="s">
        <v>119</v>
      </c>
      <c r="BC3719" s="254"/>
      <c r="BD3719" s="255" t="s">
        <v>120</v>
      </c>
      <c r="BE3719" s="256"/>
      <c r="BF3719" s="4"/>
      <c r="BG3719" s="249" t="s">
        <v>121</v>
      </c>
      <c r="BH3719" s="250"/>
      <c r="BI3719" s="251" t="s">
        <v>122</v>
      </c>
      <c r="BJ3719" s="252"/>
      <c r="BK3719" s="4"/>
      <c r="BL3719" s="253" t="s">
        <v>123</v>
      </c>
      <c r="BM3719" s="254"/>
      <c r="BN3719" s="255" t="s">
        <v>124</v>
      </c>
      <c r="BO3719" s="256"/>
      <c r="BP3719" s="4"/>
      <c r="BQ3719" s="253" t="s">
        <v>125</v>
      </c>
      <c r="BR3719" s="254"/>
      <c r="BS3719" s="255" t="s">
        <v>126</v>
      </c>
      <c r="BT3719" s="256"/>
      <c r="BU3719" s="8"/>
      <c r="BV3719" s="253" t="s">
        <v>127</v>
      </c>
      <c r="BW3719" s="254"/>
      <c r="BX3719" s="255" t="s">
        <v>128</v>
      </c>
      <c r="BY3719" s="256"/>
      <c r="CA3719" s="27" t="s">
        <v>15</v>
      </c>
      <c r="CC3719" s="133" t="s">
        <v>70</v>
      </c>
    </row>
    <row r="3720" spans="2:91" ht="19.2" thickTop="1" thickBot="1">
      <c r="B3720" s="129">
        <v>10.14</v>
      </c>
      <c r="D3720" s="29">
        <v>1</v>
      </c>
      <c r="E3720" s="30">
        <v>0</v>
      </c>
      <c r="F3720" s="31">
        <v>0</v>
      </c>
      <c r="G3720" s="32">
        <f t="shared" ref="G3720:G3745" si="35902">-1/($E$8*$B3720)</f>
        <v>-6.5007889546351089E-2</v>
      </c>
      <c r="I3720" s="29">
        <v>1</v>
      </c>
      <c r="J3720" s="33">
        <v>0</v>
      </c>
      <c r="K3720" s="31">
        <v>0</v>
      </c>
      <c r="L3720" s="32">
        <v>0</v>
      </c>
      <c r="N3720" s="29">
        <f t="shared" ref="N3720" si="35903">D3720*I3720+F3720*I3723-E3720*J3720-G3720*J3723</f>
        <v>0.99209959234158651</v>
      </c>
      <c r="O3720" s="33">
        <f t="shared" ref="O3720" si="35904">(D3720*J3720+E3720*I3720+F3720*J3723+G3720*I3723)</f>
        <v>0</v>
      </c>
      <c r="P3720" s="31">
        <f t="shared" ref="P3720" si="35905">D3720*K3720+F3720*K3723-E3720*L3720-G3720*L3723</f>
        <v>0</v>
      </c>
      <c r="Q3720" s="32">
        <f t="shared" ref="Q3720" si="35906">(D3720*L3720+E3720*K3720+F3720*L3723+G3720*K3723)</f>
        <v>-6.5007889546351089E-2</v>
      </c>
      <c r="S3720" s="29">
        <v>1</v>
      </c>
      <c r="T3720" s="30">
        <v>0</v>
      </c>
      <c r="U3720" s="31">
        <v>0</v>
      </c>
      <c r="V3720" s="32">
        <f t="shared" ref="V3720:V3745" si="35907">-1/($T$8*$B3720)</f>
        <v>-0.12628895463510847</v>
      </c>
      <c r="X3720" s="29">
        <f t="shared" ref="X3720" si="35908">N3720*S3720+P3720*S3723-O3720*T3720-Q3720*T3723</f>
        <v>0.99209959234158651</v>
      </c>
      <c r="Y3720" s="33">
        <f t="shared" ref="Y3720" si="35909">(N3720*T3720+O3720*S3720+P3720*T3723+Q3720*S3723)</f>
        <v>0</v>
      </c>
      <c r="Z3720" s="31">
        <f t="shared" ref="Z3720" si="35910">N3720*U3720+P3720*U3723-O3720*V3720-Q3720*V3723</f>
        <v>0</v>
      </c>
      <c r="AA3720" s="32">
        <f t="shared" ref="AA3720" si="35911">(N3720*V3720+O3720*U3720+P3720*V3723+Q3720*U3723)</f>
        <v>-0.19029910995708732</v>
      </c>
      <c r="AB3720" s="8"/>
      <c r="AC3720" s="29">
        <v>1</v>
      </c>
      <c r="AD3720" s="33">
        <v>0</v>
      </c>
      <c r="AE3720" s="31">
        <v>0</v>
      </c>
      <c r="AF3720" s="32">
        <v>0</v>
      </c>
      <c r="AH3720" s="29">
        <f t="shared" ref="AH3720" si="35912">X3720*AC3720+Z3720*AC3723-Y3720*AD3720-AA3720*AD3723</f>
        <v>0.97412943345774139</v>
      </c>
      <c r="AI3720" s="33">
        <f t="shared" ref="AI3720" si="35913">(X3720*AD3720+Y3720*AC3720+Z3720*AD3723+AA3720*AC3723)</f>
        <v>0</v>
      </c>
      <c r="AJ3720" s="31">
        <f t="shared" ref="AJ3720" si="35914">X3720*AE3720+Z3720*AE3723-Y3720*AF3720-AA3720*AF3723</f>
        <v>0</v>
      </c>
      <c r="AK3720" s="32">
        <f t="shared" ref="AK3720" si="35915">(X3720*AF3720+Y3720*AE3720+Z3720*AF3723+AA3720*AE3723)</f>
        <v>-0.19029910995708732</v>
      </c>
      <c r="AL3720" s="8"/>
      <c r="AM3720" s="29">
        <v>1</v>
      </c>
      <c r="AN3720" s="30">
        <v>0</v>
      </c>
      <c r="AO3720" s="31">
        <v>0</v>
      </c>
      <c r="AP3720" s="32">
        <f t="shared" ref="AP3720:AP3745" si="35916">-1/($AN$8*$B3720)</f>
        <v>-0.11420414201183431</v>
      </c>
      <c r="AR3720" s="29">
        <f t="shared" ref="AR3720" si="35917">AH3720*AM3720+AJ3720*AM3723-AI3720*AN3720-AK3720*AN3723</f>
        <v>0.97412943345774139</v>
      </c>
      <c r="AS3720" s="33">
        <f t="shared" ref="AS3720" si="35918">(AH3720*AN3720+AI3720*AM3720+AJ3720*AN3723+AK3720*AM3723)</f>
        <v>0</v>
      </c>
      <c r="AT3720" s="31">
        <f t="shared" ref="AT3720" si="35919">AH3720*AO3720+AJ3720*AO3723-AI3720*AP3720-AK3720*AP3723</f>
        <v>0</v>
      </c>
      <c r="AU3720" s="32">
        <f t="shared" ref="AU3720" si="35920">(AH3720*AP3720+AI3720*AO3720+AJ3720*AP3723+AK3720*AO3723)</f>
        <v>-0.30154872611360289</v>
      </c>
      <c r="AV3720" s="8"/>
      <c r="AW3720" s="29">
        <v>1</v>
      </c>
      <c r="AX3720" s="33">
        <v>0</v>
      </c>
      <c r="AY3720" s="31">
        <v>0</v>
      </c>
      <c r="AZ3720" s="32">
        <v>0</v>
      </c>
      <c r="BB3720" s="29">
        <f t="shared" ref="BB3720" si="35921">AR3720*AW3720+AT3720*AW3723-AS3720*AX3720-AU3720*AX3723</f>
        <v>0.9482279437757497</v>
      </c>
      <c r="BC3720" s="33">
        <f t="shared" ref="BC3720" si="35922">(AR3720*AX3720+AS3720*AW3720+AT3720*AX3723+AU3720*AW3723)</f>
        <v>0</v>
      </c>
      <c r="BD3720" s="31">
        <f t="shared" ref="BD3720" si="35923">AR3720*AY3720+AT3720*AY3723-AS3720*AZ3720-AU3720*AZ3723</f>
        <v>0</v>
      </c>
      <c r="BE3720" s="32">
        <f t="shared" ref="BE3720" si="35924">(AR3720*AZ3720+AS3720*AY3720+AT3720*AZ3723+AU3720*AY3723)</f>
        <v>-0.30154872611360289</v>
      </c>
      <c r="BF3720" s="8"/>
      <c r="BG3720" s="29">
        <v>1</v>
      </c>
      <c r="BH3720" s="30">
        <v>0</v>
      </c>
      <c r="BI3720" s="31">
        <v>0</v>
      </c>
      <c r="BJ3720" s="32">
        <f t="shared" ref="BJ3720:BJ3745" si="35925">-1/($BH$8*$B3720)</f>
        <v>-4.0156804733727805E-2</v>
      </c>
      <c r="BL3720" s="29">
        <f t="shared" ref="BL3720" si="35926">BB3720*BG3720+BD3720*BG3723-BC3720*BH3720-BE3720*BH3723</f>
        <v>0.9482279437757497</v>
      </c>
      <c r="BM3720" s="33">
        <f t="shared" ref="BM3720" si="35927">(BB3720*BH3720+BC3720*BG3720+BD3720*BH3723+BE3720*BG3723)</f>
        <v>0</v>
      </c>
      <c r="BN3720" s="31">
        <f t="shared" ref="BN3720" si="35928">BB3720*BI3720+BD3720*BI3723-BC3720*BJ3720-BE3720*BJ3723</f>
        <v>0</v>
      </c>
      <c r="BO3720" s="32">
        <f t="shared" ref="BO3720" si="35929">(BB3720*BJ3720+BC3720*BI3720+BD3720*BJ3723+BE3720*BI3723)</f>
        <v>-0.3396265304948699</v>
      </c>
      <c r="BP3720" s="8"/>
      <c r="BQ3720" s="34">
        <v>1</v>
      </c>
      <c r="BR3720" s="35">
        <v>0</v>
      </c>
      <c r="BS3720" s="11">
        <v>0</v>
      </c>
      <c r="BT3720" s="36">
        <v>0</v>
      </c>
      <c r="BV3720" s="29">
        <f t="shared" ref="BV3720" si="35930">BL3720*BQ3720+BN3720*BQ3723-BM3720*BR3720-BO3720*BR3723</f>
        <v>0.9482279437757497</v>
      </c>
      <c r="BW3720" s="33">
        <f t="shared" ref="BW3720" si="35931">(BL3720*BR3720+BM3720*BQ3720+BN3720*BR3723+BO3720*BQ3723)</f>
        <v>-0.3396265304948699</v>
      </c>
      <c r="BX3720" s="31">
        <f t="shared" ref="BX3720" si="35932">BL3720*BS3720+BN3720*BS3723-BM3720*BT3720-BO3720*BT3723</f>
        <v>0</v>
      </c>
      <c r="BY3720" s="32">
        <f t="shared" ref="BY3720" si="35933">(BL3720*BT3720+BM3720*BS3720+BN3720*BT3723+BO3720*BS3723)</f>
        <v>-0.3396265304948699</v>
      </c>
      <c r="CA3720" s="37">
        <f t="shared" ref="CA3720" si="35934">20*LOG(((1+$BR$8)/$BR$8)/((BV3720+BV3723)^2+(BW3720+BW3723)^2)^0.5)</f>
        <v>-1.9738298032644791E-3</v>
      </c>
      <c r="CC3720" s="134">
        <f t="shared" ref="CC3720" si="35935">((BV3720^2+BW3720^2)^0.5)/((BV3723^2+BW3723^2)^0.5)</f>
        <v>1.0136541040563491</v>
      </c>
      <c r="CM3720" s="129">
        <v>10.119999999999999</v>
      </c>
    </row>
    <row r="3721" spans="2:91" ht="18.600000000000001" thickBot="1">
      <c r="D3721" s="39"/>
      <c r="G3721" s="40"/>
      <c r="I3721" s="39"/>
      <c r="L3721" s="40"/>
      <c r="N3721" s="39"/>
      <c r="Q3721" s="40"/>
      <c r="S3721" s="39"/>
      <c r="V3721" s="40"/>
      <c r="X3721" s="39"/>
      <c r="AA3721" s="40"/>
      <c r="AC3721" s="39"/>
      <c r="AF3721" s="40"/>
      <c r="AH3721" s="39"/>
      <c r="AK3721" s="40"/>
      <c r="AM3721" s="39"/>
      <c r="AP3721" s="40"/>
      <c r="AR3721" s="39"/>
      <c r="AU3721" s="40"/>
      <c r="AW3721" s="39"/>
      <c r="AZ3721" s="40"/>
      <c r="BB3721" s="39"/>
      <c r="BE3721" s="40"/>
      <c r="BG3721" s="39"/>
      <c r="BJ3721" s="40"/>
      <c r="BL3721" s="39"/>
      <c r="BO3721" s="40"/>
      <c r="BQ3721" s="34"/>
      <c r="BR3721" s="11"/>
      <c r="BS3721" s="11"/>
      <c r="BT3721" s="41"/>
      <c r="BV3721" s="39"/>
      <c r="BY3721" s="40"/>
      <c r="CC3721" s="135"/>
    </row>
    <row r="3722" spans="2:91" ht="18.600000000000001" thickBot="1">
      <c r="D3722" s="258" t="s">
        <v>129</v>
      </c>
      <c r="E3722" s="259"/>
      <c r="F3722" s="260" t="s">
        <v>130</v>
      </c>
      <c r="G3722" s="261"/>
      <c r="H3722" s="229"/>
      <c r="I3722" s="258" t="s">
        <v>131</v>
      </c>
      <c r="J3722" s="259"/>
      <c r="K3722" s="260" t="s">
        <v>132</v>
      </c>
      <c r="L3722" s="261"/>
      <c r="N3722" s="253" t="s">
        <v>133</v>
      </c>
      <c r="O3722" s="254"/>
      <c r="P3722" s="255" t="s">
        <v>134</v>
      </c>
      <c r="Q3722" s="256"/>
      <c r="S3722" s="258" t="s">
        <v>135</v>
      </c>
      <c r="T3722" s="259"/>
      <c r="U3722" s="260" t="s">
        <v>136</v>
      </c>
      <c r="V3722" s="261"/>
      <c r="W3722" s="8"/>
      <c r="X3722" s="253" t="s">
        <v>137</v>
      </c>
      <c r="Y3722" s="254"/>
      <c r="Z3722" s="255" t="s">
        <v>138</v>
      </c>
      <c r="AA3722" s="256"/>
      <c r="AB3722" s="8"/>
      <c r="AC3722" s="258" t="s">
        <v>139</v>
      </c>
      <c r="AD3722" s="259"/>
      <c r="AE3722" s="260" t="s">
        <v>140</v>
      </c>
      <c r="AF3722" s="261"/>
      <c r="AG3722" s="8"/>
      <c r="AH3722" s="253" t="s">
        <v>141</v>
      </c>
      <c r="AI3722" s="254"/>
      <c r="AJ3722" s="255" t="s">
        <v>142</v>
      </c>
      <c r="AK3722" s="256"/>
      <c r="AL3722" s="8"/>
      <c r="AM3722" s="258" t="s">
        <v>143</v>
      </c>
      <c r="AN3722" s="259"/>
      <c r="AO3722" s="260" t="s">
        <v>144</v>
      </c>
      <c r="AP3722" s="261"/>
      <c r="AR3722" s="253" t="s">
        <v>145</v>
      </c>
      <c r="AS3722" s="254"/>
      <c r="AT3722" s="255" t="s">
        <v>146</v>
      </c>
      <c r="AU3722" s="256"/>
      <c r="AV3722" s="4"/>
      <c r="AW3722" s="258" t="s">
        <v>147</v>
      </c>
      <c r="AX3722" s="259"/>
      <c r="AY3722" s="260" t="s">
        <v>148</v>
      </c>
      <c r="AZ3722" s="261"/>
      <c r="BA3722" s="8"/>
      <c r="BB3722" s="253" t="s">
        <v>149</v>
      </c>
      <c r="BC3722" s="254"/>
      <c r="BD3722" s="255" t="s">
        <v>150</v>
      </c>
      <c r="BE3722" s="256"/>
      <c r="BF3722" s="4"/>
      <c r="BG3722" s="258" t="s">
        <v>151</v>
      </c>
      <c r="BH3722" s="259"/>
      <c r="BI3722" s="260" t="s">
        <v>152</v>
      </c>
      <c r="BJ3722" s="261"/>
      <c r="BK3722" s="4"/>
      <c r="BL3722" s="253" t="s">
        <v>153</v>
      </c>
      <c r="BM3722" s="254"/>
      <c r="BN3722" s="255" t="s">
        <v>154</v>
      </c>
      <c r="BO3722" s="256"/>
      <c r="BP3722" s="4"/>
      <c r="BQ3722" s="258" t="s">
        <v>155</v>
      </c>
      <c r="BR3722" s="259"/>
      <c r="BS3722" s="260" t="s">
        <v>156</v>
      </c>
      <c r="BT3722" s="261"/>
      <c r="BU3722" s="8"/>
      <c r="BV3722" s="253" t="s">
        <v>157</v>
      </c>
      <c r="BW3722" s="254"/>
      <c r="BX3722" s="255" t="s">
        <v>158</v>
      </c>
      <c r="BY3722" s="256"/>
      <c r="CA3722" s="46" t="s">
        <v>16</v>
      </c>
      <c r="CC3722" s="136" t="s">
        <v>71</v>
      </c>
    </row>
    <row r="3723" spans="2:91" ht="19.2" thickTop="1" thickBot="1">
      <c r="D3723" s="29">
        <v>0</v>
      </c>
      <c r="E3723" s="33">
        <v>0</v>
      </c>
      <c r="F3723" s="31">
        <v>1</v>
      </c>
      <c r="G3723" s="32">
        <v>0</v>
      </c>
      <c r="I3723" s="29">
        <v>0</v>
      </c>
      <c r="J3723" s="33">
        <f t="shared" ref="J3723" si="35936">IF(0=(1-$J$8*$K$8*$B3720^2),10^14,$B3720*$J$8/(1-$J$8*$K$8*$B3720^2))</f>
        <v>-0.12152998218440057</v>
      </c>
      <c r="K3723" s="31">
        <v>1</v>
      </c>
      <c r="L3723" s="32">
        <v>0</v>
      </c>
      <c r="N3723" s="29">
        <f t="shared" ref="N3723" si="35937">D3723*I3720+F3723*I3723-E3723*J3720-G3723*J3723</f>
        <v>0</v>
      </c>
      <c r="O3723" s="33">
        <f t="shared" ref="O3723" si="35938">(D3723*J3720+E3723*I3720+F3723*J3723+G3723*I3723)</f>
        <v>-0.12152998218440057</v>
      </c>
      <c r="P3723" s="31">
        <f t="shared" ref="P3723" si="35939">D3723*K3720+F3723*K3723-E3723*L3720-G3723*L3723</f>
        <v>1</v>
      </c>
      <c r="Q3723" s="32">
        <f t="shared" ref="Q3723" si="35940">(D3723*L3720+E3723*K3720+F3723*L3723+G3723*K3723)</f>
        <v>0</v>
      </c>
      <c r="S3723" s="29">
        <v>0</v>
      </c>
      <c r="T3723" s="33">
        <v>0</v>
      </c>
      <c r="U3723" s="31">
        <v>1</v>
      </c>
      <c r="V3723" s="32">
        <v>0</v>
      </c>
      <c r="X3723" s="29">
        <f t="shared" ref="X3723" si="35941">N3723*S3720+P3723*S3723-O3723*T3720-Q3723*T3723</f>
        <v>0</v>
      </c>
      <c r="Y3723" s="33">
        <f t="shared" ref="Y3723" si="35942">(N3723*T3720+O3723*S3720+P3723*T3723+Q3723*S3723)</f>
        <v>-0.12152998218440057</v>
      </c>
      <c r="Z3723" s="31">
        <f t="shared" ref="Z3723" si="35943">N3723*U3720+P3723*U3723-O3723*V3720-Q3723*V3723</f>
        <v>0.98465210559310867</v>
      </c>
      <c r="AA3723" s="32">
        <f t="shared" ref="AA3723" si="35944">(N3723*V3720+O3723*U3720+P3723*V3723+Q3723*U3723)</f>
        <v>0</v>
      </c>
      <c r="AB3723" s="8"/>
      <c r="AC3723" s="29">
        <v>0</v>
      </c>
      <c r="AD3723" s="33">
        <f t="shared" ref="AD3723" si="35945">IF(0=(1-$AD$8*$AE$8*$B3720^2),10^14,$B3720*$AD$8/(1-$AD$8*$AE$8*$B3720^2))</f>
        <v>-9.443112418075629E-2</v>
      </c>
      <c r="AE3723" s="31">
        <v>1</v>
      </c>
      <c r="AF3723" s="32">
        <v>0</v>
      </c>
      <c r="AH3723" s="29">
        <f t="shared" ref="AH3723" si="35946">X3723*AC3720+Z3723*AC3723-Y3723*AD3720-AA3723*AD3723</f>
        <v>0</v>
      </c>
      <c r="AI3723" s="33">
        <f t="shared" ref="AI3723" si="35947">(X3723*AD3720+Y3723*AC3720+Z3723*AD3723+AA3723*AC3723)</f>
        <v>-0.21451178744250657</v>
      </c>
      <c r="AJ3723" s="31">
        <f t="shared" ref="AJ3723" si="35948">X3723*AE3720+Z3723*AE3723-Y3723*AF3720-AA3723*AF3723</f>
        <v>0.98465210559310867</v>
      </c>
      <c r="AK3723" s="32">
        <f t="shared" ref="AK3723" si="35949">(X3723*AF3720+Y3723*AE3720+Z3723*AF3723+AA3723*AE3723)</f>
        <v>0</v>
      </c>
      <c r="AL3723" s="8"/>
      <c r="AM3723" s="29">
        <v>0</v>
      </c>
      <c r="AN3723" s="33">
        <v>0</v>
      </c>
      <c r="AO3723" s="31">
        <v>1</v>
      </c>
      <c r="AP3723" s="32">
        <v>0</v>
      </c>
      <c r="AR3723" s="29">
        <f t="shared" ref="AR3723" si="35950">AH3723*AM3720+AJ3723*AM3723-AI3723*AN3720-AK3723*AN3723</f>
        <v>0</v>
      </c>
      <c r="AS3723" s="33">
        <f t="shared" ref="AS3723" si="35951">(AH3723*AN3720+AI3723*AM3720+AJ3723*AN3723+AK3723*AM3723)</f>
        <v>-0.21451178744250657</v>
      </c>
      <c r="AT3723" s="31">
        <f t="shared" ref="AT3723" si="35952">AH3723*AO3720+AJ3723*AO3723-AI3723*AP3720-AK3723*AP3723</f>
        <v>0.96015397095681221</v>
      </c>
      <c r="AU3723" s="32">
        <f t="shared" ref="AU3723" si="35953">(AH3723*AP3720+AI3723*AO3720+AJ3723*AP3723+AK3723*AO3723)</f>
        <v>0</v>
      </c>
      <c r="AV3723" s="8"/>
      <c r="AW3723" s="29">
        <v>0</v>
      </c>
      <c r="AX3723" s="33">
        <f t="shared" ref="AX3723" si="35954">IF(0=(1-$AX$8*$AY$8*$B3720^2),10^14,$B3720*$AX$8/(1-$AX$8*$AY$8*$B3720^2))</f>
        <v>-8.5894873494619856E-2</v>
      </c>
      <c r="AY3723" s="31">
        <v>1</v>
      </c>
      <c r="AZ3723" s="32">
        <v>0</v>
      </c>
      <c r="BB3723" s="29">
        <f t="shared" ref="BB3723" si="35955">AR3723*AW3720+AT3723*AW3723-AS3723*AX3720-AU3723*AX3723</f>
        <v>0</v>
      </c>
      <c r="BC3723" s="33">
        <f t="shared" ref="BC3723" si="35956">(AR3723*AX3720+AS3723*AW3720+AT3723*AX3723+AU3723*AW3723)</f>
        <v>-0.29698409131319886</v>
      </c>
      <c r="BD3723" s="31">
        <f t="shared" ref="BD3723" si="35957">AR3723*AY3720+AT3723*AY3723-AS3723*AZ3720-AU3723*AZ3723</f>
        <v>0.96015397095681221</v>
      </c>
      <c r="BE3723" s="32">
        <f t="shared" ref="BE3723" si="35958">(AR3723*AZ3720+AS3723*AY3720+AT3723*AZ3723+AU3723*AY3723)</f>
        <v>0</v>
      </c>
      <c r="BF3723" s="8"/>
      <c r="BG3723" s="29">
        <v>0</v>
      </c>
      <c r="BH3723" s="33">
        <v>0</v>
      </c>
      <c r="BI3723" s="31">
        <v>1</v>
      </c>
      <c r="BJ3723" s="32">
        <v>0</v>
      </c>
      <c r="BL3723" s="29">
        <f t="shared" ref="BL3723" si="35959">BB3723*BG3720+BD3723*BG3723-BC3723*BH3720-BE3723*BH3723</f>
        <v>0</v>
      </c>
      <c r="BM3723" s="33">
        <f t="shared" ref="BM3723" si="35960">(BB3723*BH3720+BC3723*BG3720+BD3723*BH3723+BE3723*BG3723)</f>
        <v>-0.29698409131319886</v>
      </c>
      <c r="BN3723" s="31">
        <f t="shared" ref="BN3723" si="35961">BB3723*BI3720+BD3723*BI3723-BC3723*BJ3720-BE3723*BJ3723</f>
        <v>0.9482280387929245</v>
      </c>
      <c r="BO3723" s="32">
        <f t="shared" ref="BO3723" si="35962">(BB3723*BJ3720+BC3723*BI3720+BD3723*BJ3723+BE3723*BI3723)</f>
        <v>0</v>
      </c>
      <c r="BP3723" s="8"/>
      <c r="BQ3723" s="19">
        <f t="shared" ref="BQ3723:BQ3745" si="35963">1/$BR$8</f>
        <v>1</v>
      </c>
      <c r="BR3723" s="47">
        <v>0</v>
      </c>
      <c r="BS3723" s="48">
        <v>1</v>
      </c>
      <c r="BT3723" s="49">
        <v>0</v>
      </c>
      <c r="BV3723" s="29">
        <f t="shared" ref="BV3723" si="35964">BL3723*BQ3720+BN3723*BQ3723-BM3723*BR3720-BO3723*BR3723</f>
        <v>0.9482280387929245</v>
      </c>
      <c r="BW3723" s="33">
        <f t="shared" ref="BW3723" si="35965">(BL3723*BR3720+BM3723*BQ3720+BN3723*BR3723+BO3723*BQ3723)</f>
        <v>-0.29698409131319886</v>
      </c>
      <c r="BX3723" s="31">
        <f t="shared" ref="BX3723" si="35966">BL3723*BS3720+BN3723*BS3723-BM3723*BT3720-BO3723*BT3723</f>
        <v>0.9482280387929245</v>
      </c>
      <c r="BY3723" s="32">
        <f t="shared" ref="BY3723" si="35967">(BL3723*BT3720+BM3723*BS3720+BN3723*BT3723+BO3723*BS3723)</f>
        <v>0</v>
      </c>
      <c r="CA3723" s="50">
        <f t="shared" ref="CA3723" si="35968">(180/PI())*ATAN(-1*(BW3720+BW3723)/(BV3720+BV3723))</f>
        <v>18.556096955869474</v>
      </c>
      <c r="CC3723" s="137">
        <f t="shared" ref="CC3723" si="35969">20*LOG(((1-(10^(CA3720/20)^2)*(1-((1-CC3720)/(1+CC3720))^2))^0.5))</f>
        <v>-33.007298725104768</v>
      </c>
    </row>
    <row r="3724" spans="2:91">
      <c r="CC3724" s="42"/>
    </row>
    <row r="3725" spans="2:91" ht="18.600000000000001" thickBot="1">
      <c r="E3725" s="22" t="s">
        <v>4</v>
      </c>
      <c r="J3725" s="22" t="s">
        <v>5</v>
      </c>
      <c r="O3725" s="22" t="s">
        <v>6</v>
      </c>
      <c r="T3725" s="22" t="s">
        <v>7</v>
      </c>
      <c r="Y3725" s="22" t="s">
        <v>8</v>
      </c>
      <c r="AD3725" s="22" t="s">
        <v>65</v>
      </c>
      <c r="AI3725" s="22" t="s">
        <v>9</v>
      </c>
      <c r="AN3725" s="22" t="s">
        <v>66</v>
      </c>
      <c r="AS3725" s="22" t="s">
        <v>51</v>
      </c>
      <c r="AX3725" s="22" t="s">
        <v>67</v>
      </c>
      <c r="BC3725" s="22" t="s">
        <v>52</v>
      </c>
      <c r="BH3725" s="22" t="s">
        <v>68</v>
      </c>
      <c r="BM3725" s="22" t="s">
        <v>63</v>
      </c>
      <c r="BQ3725" s="23" t="s">
        <v>69</v>
      </c>
      <c r="BR3725" s="23"/>
      <c r="BS3725" s="24"/>
      <c r="BT3725" s="24"/>
      <c r="BU3725" s="24"/>
      <c r="BW3725" s="22" t="s">
        <v>64</v>
      </c>
    </row>
    <row r="3726" spans="2:91" ht="18.600000000000001" thickBot="1">
      <c r="D3726" s="249" t="s">
        <v>103</v>
      </c>
      <c r="E3726" s="250"/>
      <c r="F3726" s="251" t="s">
        <v>104</v>
      </c>
      <c r="G3726" s="252"/>
      <c r="H3726" s="229"/>
      <c r="I3726" s="253" t="s">
        <v>11</v>
      </c>
      <c r="J3726" s="254"/>
      <c r="K3726" s="255" t="s">
        <v>12</v>
      </c>
      <c r="L3726" s="256"/>
      <c r="M3726" s="24"/>
      <c r="N3726" s="253" t="s">
        <v>105</v>
      </c>
      <c r="O3726" s="254"/>
      <c r="P3726" s="255" t="s">
        <v>106</v>
      </c>
      <c r="Q3726" s="256"/>
      <c r="R3726" s="24"/>
      <c r="S3726" s="249" t="s">
        <v>107</v>
      </c>
      <c r="T3726" s="250"/>
      <c r="U3726" s="251" t="s">
        <v>108</v>
      </c>
      <c r="V3726" s="252"/>
      <c r="W3726" s="8"/>
      <c r="X3726" s="253" t="s">
        <v>109</v>
      </c>
      <c r="Y3726" s="254"/>
      <c r="Z3726" s="255" t="s">
        <v>110</v>
      </c>
      <c r="AA3726" s="256"/>
      <c r="AB3726" s="8"/>
      <c r="AC3726" s="253" t="s">
        <v>111</v>
      </c>
      <c r="AD3726" s="254"/>
      <c r="AE3726" s="255" t="s">
        <v>14</v>
      </c>
      <c r="AF3726" s="256"/>
      <c r="AG3726" s="8"/>
      <c r="AH3726" s="253" t="s">
        <v>112</v>
      </c>
      <c r="AI3726" s="254"/>
      <c r="AJ3726" s="255" t="s">
        <v>113</v>
      </c>
      <c r="AK3726" s="256"/>
      <c r="AL3726" s="8"/>
      <c r="AM3726" s="249" t="s">
        <v>114</v>
      </c>
      <c r="AN3726" s="250"/>
      <c r="AO3726" s="251" t="s">
        <v>115</v>
      </c>
      <c r="AP3726" s="252"/>
      <c r="AQ3726" s="24"/>
      <c r="AR3726" s="253" t="s">
        <v>116</v>
      </c>
      <c r="AS3726" s="254"/>
      <c r="AT3726" s="255" t="s">
        <v>13</v>
      </c>
      <c r="AU3726" s="256"/>
      <c r="AV3726" s="4"/>
      <c r="AW3726" s="253" t="s">
        <v>117</v>
      </c>
      <c r="AX3726" s="254"/>
      <c r="AY3726" s="255" t="s">
        <v>118</v>
      </c>
      <c r="AZ3726" s="256"/>
      <c r="BA3726" s="8"/>
      <c r="BB3726" s="253" t="s">
        <v>119</v>
      </c>
      <c r="BC3726" s="254"/>
      <c r="BD3726" s="255" t="s">
        <v>120</v>
      </c>
      <c r="BE3726" s="256"/>
      <c r="BF3726" s="4"/>
      <c r="BG3726" s="249" t="s">
        <v>121</v>
      </c>
      <c r="BH3726" s="250"/>
      <c r="BI3726" s="251" t="s">
        <v>122</v>
      </c>
      <c r="BJ3726" s="252"/>
      <c r="BK3726" s="4"/>
      <c r="BL3726" s="253" t="s">
        <v>123</v>
      </c>
      <c r="BM3726" s="254"/>
      <c r="BN3726" s="255" t="s">
        <v>124</v>
      </c>
      <c r="BO3726" s="256"/>
      <c r="BP3726" s="4"/>
      <c r="BQ3726" s="253" t="s">
        <v>125</v>
      </c>
      <c r="BR3726" s="254"/>
      <c r="BS3726" s="255" t="s">
        <v>126</v>
      </c>
      <c r="BT3726" s="256"/>
      <c r="BU3726" s="8"/>
      <c r="BV3726" s="253" t="s">
        <v>127</v>
      </c>
      <c r="BW3726" s="254"/>
      <c r="BX3726" s="255" t="s">
        <v>128</v>
      </c>
      <c r="BY3726" s="256"/>
      <c r="CA3726" s="27" t="s">
        <v>15</v>
      </c>
      <c r="CC3726" s="133" t="s">
        <v>70</v>
      </c>
    </row>
    <row r="3727" spans="2:91" ht="19.2" thickTop="1" thickBot="1">
      <c r="B3727" s="129">
        <v>10.16</v>
      </c>
      <c r="D3727" s="29">
        <v>1</v>
      </c>
      <c r="E3727" s="30">
        <v>0</v>
      </c>
      <c r="F3727" s="31">
        <v>0</v>
      </c>
      <c r="G3727" s="32">
        <f t="shared" ref="G3727:G3745" si="35970">-1/($E$8*$B3727)</f>
        <v>-6.4879921259842516E-2</v>
      </c>
      <c r="I3727" s="29">
        <v>1</v>
      </c>
      <c r="J3727" s="33">
        <v>0</v>
      </c>
      <c r="K3727" s="31">
        <v>0</v>
      </c>
      <c r="L3727" s="32">
        <v>0</v>
      </c>
      <c r="N3727" s="29">
        <f t="shared" ref="N3727" si="35971">D3727*I3727+F3727*I3730-E3727*J3727-G3727*J3730</f>
        <v>0.99213071207863668</v>
      </c>
      <c r="O3727" s="33">
        <f t="shared" ref="O3727" si="35972">(D3727*J3727+E3727*I3727+F3727*J3730+G3727*I3730)</f>
        <v>0</v>
      </c>
      <c r="P3727" s="31">
        <f t="shared" ref="P3727" si="35973">D3727*K3727+F3727*K3730-E3727*L3727-G3727*L3730</f>
        <v>0</v>
      </c>
      <c r="Q3727" s="32">
        <f t="shared" ref="Q3727" si="35974">(D3727*L3727+E3727*K3727+F3727*L3730+G3727*K3730)</f>
        <v>-6.4879921259842516E-2</v>
      </c>
      <c r="S3727" s="29">
        <v>1</v>
      </c>
      <c r="T3727" s="30">
        <v>0</v>
      </c>
      <c r="U3727" s="31">
        <v>0</v>
      </c>
      <c r="V3727" s="32">
        <f t="shared" ref="V3727:V3745" si="35975">-1/($T$8*$B3727)</f>
        <v>-0.12604035433070865</v>
      </c>
      <c r="X3727" s="29">
        <f t="shared" ref="X3727" si="35976">N3727*S3727+P3727*S3730-O3727*T3727-Q3727*T3730</f>
        <v>0.99213071207863668</v>
      </c>
      <c r="Y3727" s="33">
        <f t="shared" ref="Y3727" si="35977">(N3727*T3727+O3727*S3727+P3727*T3730+Q3727*S3730)</f>
        <v>0</v>
      </c>
      <c r="Z3727" s="31">
        <f t="shared" ref="Z3727" si="35978">N3727*U3727+P3727*U3730-O3727*V3727-Q3727*V3730</f>
        <v>0</v>
      </c>
      <c r="AA3727" s="32">
        <f t="shared" ref="AA3727" si="35979">(N3727*V3727+O3727*U3727+P3727*V3730+Q3727*U3730)</f>
        <v>-0.18992842775261218</v>
      </c>
      <c r="AB3727" s="8"/>
      <c r="AC3727" s="29">
        <v>1</v>
      </c>
      <c r="AD3727" s="33">
        <v>0</v>
      </c>
      <c r="AE3727" s="31">
        <v>0</v>
      </c>
      <c r="AF3727" s="32">
        <v>0</v>
      </c>
      <c r="AH3727" s="29">
        <f t="shared" ref="AH3727" si="35980">X3727*AC3727+Z3727*AC3730-Y3727*AD3727-AA3727*AD3730</f>
        <v>0.97423125377337561</v>
      </c>
      <c r="AI3727" s="33">
        <f t="shared" ref="AI3727" si="35981">(X3727*AD3727+Y3727*AC3727+Z3727*AD3730+AA3727*AC3730)</f>
        <v>0</v>
      </c>
      <c r="AJ3727" s="31">
        <f t="shared" ref="AJ3727" si="35982">X3727*AE3727+Z3727*AE3730-Y3727*AF3727-AA3727*AF3730</f>
        <v>0</v>
      </c>
      <c r="AK3727" s="32">
        <f t="shared" ref="AK3727" si="35983">(X3727*AF3727+Y3727*AE3727+Z3727*AF3730+AA3727*AE3730)</f>
        <v>-0.18992842775261218</v>
      </c>
      <c r="AL3727" s="8"/>
      <c r="AM3727" s="29">
        <v>1</v>
      </c>
      <c r="AN3727" s="30">
        <v>0</v>
      </c>
      <c r="AO3727" s="31">
        <v>0</v>
      </c>
      <c r="AP3727" s="32">
        <f t="shared" ref="AP3727:AP3745" si="35984">-1/($AN$8*$B3727)</f>
        <v>-0.1139793307086614</v>
      </c>
      <c r="AR3727" s="29">
        <f t="shared" ref="AR3727" si="35985">AH3727*AM3727+AJ3727*AM3730-AI3727*AN3727-AK3727*AN3730</f>
        <v>0.97423125377337561</v>
      </c>
      <c r="AS3727" s="33">
        <f t="shared" ref="AS3727" si="35986">(AH3727*AN3727+AI3727*AM3727+AJ3727*AN3730+AK3727*AM3730)</f>
        <v>0</v>
      </c>
      <c r="AT3727" s="31">
        <f t="shared" ref="AT3727" si="35987">AH3727*AO3727+AJ3727*AO3730-AI3727*AP3727-AK3727*AP3730</f>
        <v>0</v>
      </c>
      <c r="AU3727" s="32">
        <f t="shared" ref="AU3727" si="35988">(AH3727*AP3727+AI3727*AO3727+AJ3727*AP3730+AK3727*AO3730)</f>
        <v>-0.30097065401316159</v>
      </c>
      <c r="AV3727" s="8"/>
      <c r="AW3727" s="29">
        <v>1</v>
      </c>
      <c r="AX3727" s="33">
        <v>0</v>
      </c>
      <c r="AY3727" s="31">
        <v>0</v>
      </c>
      <c r="AZ3727" s="32">
        <v>0</v>
      </c>
      <c r="BB3727" s="29">
        <f t="shared" ref="BB3727" si="35989">AR3727*AW3727+AT3727*AW3730-AS3727*AX3727-AU3727*AX3730</f>
        <v>0.94843072038755893</v>
      </c>
      <c r="BC3727" s="33">
        <f t="shared" ref="BC3727" si="35990">(AR3727*AX3727+AS3727*AW3727+AT3727*AX3730+AU3727*AW3730)</f>
        <v>0</v>
      </c>
      <c r="BD3727" s="31">
        <f t="shared" ref="BD3727" si="35991">AR3727*AY3727+AT3727*AY3730-AS3727*AZ3727-AU3727*AZ3730</f>
        <v>0</v>
      </c>
      <c r="BE3727" s="32">
        <f t="shared" ref="BE3727" si="35992">(AR3727*AZ3727+AS3727*AY3727+AT3727*AZ3730+AU3727*AY3730)</f>
        <v>-0.30097065401316159</v>
      </c>
      <c r="BF3727" s="8"/>
      <c r="BG3727" s="29">
        <v>1</v>
      </c>
      <c r="BH3727" s="30">
        <v>0</v>
      </c>
      <c r="BI3727" s="31">
        <v>0</v>
      </c>
      <c r="BJ3727" s="32">
        <f t="shared" ref="BJ3727:BJ3745" si="35993">-1/($BH$8*$B3727)</f>
        <v>-4.0077755905511811E-2</v>
      </c>
      <c r="BL3727" s="29">
        <f t="shared" ref="BL3727" si="35994">BB3727*BG3727+BD3727*BG3730-BC3727*BH3727-BE3727*BH3730</f>
        <v>0.94843072038755893</v>
      </c>
      <c r="BM3727" s="33">
        <f t="shared" ref="BM3727" si="35995">(BB3727*BH3727+BC3727*BG3727+BD3727*BH3730+BE3727*BG3730)</f>
        <v>0</v>
      </c>
      <c r="BN3727" s="31">
        <f t="shared" ref="BN3727" si="35996">BB3727*BI3727+BD3727*BI3730-BC3727*BJ3727-BE3727*BJ3730</f>
        <v>0</v>
      </c>
      <c r="BO3727" s="32">
        <f t="shared" ref="BO3727" si="35997">(BB3727*BJ3727+BC3727*BI3727+BD3727*BJ3730+BE3727*BI3730)</f>
        <v>-0.33898162891814287</v>
      </c>
      <c r="BP3727" s="8"/>
      <c r="BQ3727" s="34">
        <v>1</v>
      </c>
      <c r="BR3727" s="35">
        <v>0</v>
      </c>
      <c r="BS3727" s="11">
        <v>0</v>
      </c>
      <c r="BT3727" s="36">
        <v>0</v>
      </c>
      <c r="BV3727" s="29">
        <f t="shared" ref="BV3727" si="35998">BL3727*BQ3727+BN3727*BQ3730-BM3727*BR3727-BO3727*BR3730</f>
        <v>0.94843072038755893</v>
      </c>
      <c r="BW3727" s="33">
        <f t="shared" ref="BW3727" si="35999">(BL3727*BR3727+BM3727*BQ3727+BN3727*BR3730+BO3727*BQ3730)</f>
        <v>-0.33898162891814287</v>
      </c>
      <c r="BX3727" s="31">
        <f t="shared" ref="BX3727" si="36000">BL3727*BS3727+BN3727*BS3730-BM3727*BT3727-BO3727*BT3730</f>
        <v>0</v>
      </c>
      <c r="BY3727" s="32">
        <f t="shared" ref="BY3727" si="36001">(BL3727*BT3727+BM3727*BS3727+BN3727*BT3730+BO3727*BS3730)</f>
        <v>-0.33898162891814287</v>
      </c>
      <c r="CA3727" s="37">
        <f t="shared" ref="CA3727" si="36002">20*LOG(((1+$BR$8)/$BR$8)/((BV3727+BV3730)^2+(BW3727+BW3730)^2)^0.5)</f>
        <v>-1.9668632233706502E-3</v>
      </c>
      <c r="CC3727" s="134">
        <f t="shared" ref="CC3727" si="36003">((BV3727^2+BW3727^2)^0.5)/((BV3730^2+BW3730^2)^0.5)</f>
        <v>1.0136036777461865</v>
      </c>
      <c r="CM3727" s="129">
        <v>10.14</v>
      </c>
    </row>
    <row r="3728" spans="2:91" ht="18.600000000000001" thickBot="1">
      <c r="D3728" s="39"/>
      <c r="G3728" s="40"/>
      <c r="I3728" s="39"/>
      <c r="L3728" s="40"/>
      <c r="N3728" s="39"/>
      <c r="Q3728" s="40"/>
      <c r="S3728" s="39"/>
      <c r="V3728" s="40"/>
      <c r="X3728" s="39"/>
      <c r="AA3728" s="40"/>
      <c r="AC3728" s="39"/>
      <c r="AF3728" s="40"/>
      <c r="AH3728" s="39"/>
      <c r="AK3728" s="40"/>
      <c r="AM3728" s="39"/>
      <c r="AP3728" s="40"/>
      <c r="AR3728" s="39"/>
      <c r="AU3728" s="40"/>
      <c r="AW3728" s="39"/>
      <c r="AZ3728" s="40"/>
      <c r="BB3728" s="39"/>
      <c r="BE3728" s="40"/>
      <c r="BG3728" s="39"/>
      <c r="BJ3728" s="40"/>
      <c r="BL3728" s="39"/>
      <c r="BO3728" s="40"/>
      <c r="BQ3728" s="34"/>
      <c r="BR3728" s="11"/>
      <c r="BS3728" s="11"/>
      <c r="BT3728" s="41"/>
      <c r="BV3728" s="39"/>
      <c r="BY3728" s="40"/>
      <c r="CC3728" s="135"/>
    </row>
    <row r="3729" spans="2:91" ht="18.600000000000001" thickBot="1">
      <c r="D3729" s="258" t="s">
        <v>129</v>
      </c>
      <c r="E3729" s="259"/>
      <c r="F3729" s="260" t="s">
        <v>130</v>
      </c>
      <c r="G3729" s="261"/>
      <c r="H3729" s="229"/>
      <c r="I3729" s="258" t="s">
        <v>131</v>
      </c>
      <c r="J3729" s="259"/>
      <c r="K3729" s="260" t="s">
        <v>132</v>
      </c>
      <c r="L3729" s="261"/>
      <c r="N3729" s="253" t="s">
        <v>133</v>
      </c>
      <c r="O3729" s="254"/>
      <c r="P3729" s="255" t="s">
        <v>134</v>
      </c>
      <c r="Q3729" s="256"/>
      <c r="S3729" s="258" t="s">
        <v>135</v>
      </c>
      <c r="T3729" s="259"/>
      <c r="U3729" s="260" t="s">
        <v>136</v>
      </c>
      <c r="V3729" s="261"/>
      <c r="W3729" s="8"/>
      <c r="X3729" s="253" t="s">
        <v>137</v>
      </c>
      <c r="Y3729" s="254"/>
      <c r="Z3729" s="255" t="s">
        <v>138</v>
      </c>
      <c r="AA3729" s="256"/>
      <c r="AB3729" s="8"/>
      <c r="AC3729" s="258" t="s">
        <v>139</v>
      </c>
      <c r="AD3729" s="259"/>
      <c r="AE3729" s="260" t="s">
        <v>140</v>
      </c>
      <c r="AF3729" s="261"/>
      <c r="AG3729" s="8"/>
      <c r="AH3729" s="253" t="s">
        <v>141</v>
      </c>
      <c r="AI3729" s="254"/>
      <c r="AJ3729" s="255" t="s">
        <v>142</v>
      </c>
      <c r="AK3729" s="256"/>
      <c r="AL3729" s="8"/>
      <c r="AM3729" s="258" t="s">
        <v>143</v>
      </c>
      <c r="AN3729" s="259"/>
      <c r="AO3729" s="260" t="s">
        <v>144</v>
      </c>
      <c r="AP3729" s="261"/>
      <c r="AR3729" s="253" t="s">
        <v>145</v>
      </c>
      <c r="AS3729" s="254"/>
      <c r="AT3729" s="255" t="s">
        <v>146</v>
      </c>
      <c r="AU3729" s="256"/>
      <c r="AV3729" s="4"/>
      <c r="AW3729" s="258" t="s">
        <v>147</v>
      </c>
      <c r="AX3729" s="259"/>
      <c r="AY3729" s="260" t="s">
        <v>148</v>
      </c>
      <c r="AZ3729" s="261"/>
      <c r="BA3729" s="8"/>
      <c r="BB3729" s="253" t="s">
        <v>149</v>
      </c>
      <c r="BC3729" s="254"/>
      <c r="BD3729" s="255" t="s">
        <v>150</v>
      </c>
      <c r="BE3729" s="256"/>
      <c r="BF3729" s="4"/>
      <c r="BG3729" s="258" t="s">
        <v>151</v>
      </c>
      <c r="BH3729" s="259"/>
      <c r="BI3729" s="260" t="s">
        <v>152</v>
      </c>
      <c r="BJ3729" s="261"/>
      <c r="BK3729" s="4"/>
      <c r="BL3729" s="253" t="s">
        <v>153</v>
      </c>
      <c r="BM3729" s="254"/>
      <c r="BN3729" s="255" t="s">
        <v>154</v>
      </c>
      <c r="BO3729" s="256"/>
      <c r="BP3729" s="4"/>
      <c r="BQ3729" s="258" t="s">
        <v>155</v>
      </c>
      <c r="BR3729" s="259"/>
      <c r="BS3729" s="260" t="s">
        <v>156</v>
      </c>
      <c r="BT3729" s="261"/>
      <c r="BU3729" s="8"/>
      <c r="BV3729" s="253" t="s">
        <v>157</v>
      </c>
      <c r="BW3729" s="254"/>
      <c r="BX3729" s="255" t="s">
        <v>158</v>
      </c>
      <c r="BY3729" s="256"/>
      <c r="CA3729" s="46" t="s">
        <v>16</v>
      </c>
      <c r="CC3729" s="136" t="s">
        <v>71</v>
      </c>
    </row>
    <row r="3730" spans="2:91" ht="19.2" thickTop="1" thickBot="1">
      <c r="D3730" s="29">
        <v>0</v>
      </c>
      <c r="E3730" s="33">
        <v>0</v>
      </c>
      <c r="F3730" s="31">
        <v>1</v>
      </c>
      <c r="G3730" s="32">
        <v>0</v>
      </c>
      <c r="I3730" s="29">
        <v>0</v>
      </c>
      <c r="J3730" s="33">
        <f t="shared" ref="J3730" si="36004">IF(0=(1-$J$8*$K$8*$B3727^2),10^14,$B3727*$J$8/(1-$J$8*$K$8*$B3727^2))</f>
        <v>-0.12129003501479338</v>
      </c>
      <c r="K3730" s="31">
        <v>1</v>
      </c>
      <c r="L3730" s="32">
        <v>0</v>
      </c>
      <c r="N3730" s="29">
        <f t="shared" ref="N3730" si="36005">D3730*I3727+F3730*I3730-E3730*J3727-G3730*J3730</f>
        <v>0</v>
      </c>
      <c r="O3730" s="33">
        <f t="shared" ref="O3730" si="36006">(D3730*J3727+E3730*I3727+F3730*J3730+G3730*I3730)</f>
        <v>-0.12129003501479338</v>
      </c>
      <c r="P3730" s="31">
        <f t="shared" ref="P3730" si="36007">D3730*K3727+F3730*K3730-E3730*L3727-G3730*L3730</f>
        <v>1</v>
      </c>
      <c r="Q3730" s="32">
        <f t="shared" ref="Q3730" si="36008">(D3730*L3727+E3730*K3727+F3730*L3730+G3730*K3730)</f>
        <v>0</v>
      </c>
      <c r="S3730" s="29">
        <v>0</v>
      </c>
      <c r="T3730" s="33">
        <v>0</v>
      </c>
      <c r="U3730" s="31">
        <v>1</v>
      </c>
      <c r="V3730" s="32">
        <v>0</v>
      </c>
      <c r="X3730" s="29">
        <f t="shared" ref="X3730" si="36009">N3730*S3727+P3730*S3730-O3730*T3727-Q3730*T3730</f>
        <v>0</v>
      </c>
      <c r="Y3730" s="33">
        <f t="shared" ref="Y3730" si="36010">(N3730*T3727+O3730*S3727+P3730*T3730+Q3730*S3730)</f>
        <v>-0.12129003501479338</v>
      </c>
      <c r="Z3730" s="31">
        <f t="shared" ref="Z3730" si="36011">N3730*U3727+P3730*U3730-O3730*V3727-Q3730*V3730</f>
        <v>0.98471256100995141</v>
      </c>
      <c r="AA3730" s="32">
        <f t="shared" ref="AA3730" si="36012">(N3730*V3727+O3730*U3727+P3730*V3730+Q3730*U3730)</f>
        <v>0</v>
      </c>
      <c r="AB3730" s="8"/>
      <c r="AC3730" s="29">
        <v>0</v>
      </c>
      <c r="AD3730" s="33">
        <f t="shared" ref="AD3730" si="36013">IF(0=(1-$AD$8*$AE$8*$B3727^2),10^14,$B3727*$AD$8/(1-$AD$8*$AE$8*$B3727^2))</f>
        <v>-9.4243176322060057E-2</v>
      </c>
      <c r="AE3730" s="31">
        <v>1</v>
      </c>
      <c r="AF3730" s="32">
        <v>0</v>
      </c>
      <c r="AH3730" s="29">
        <f t="shared" ref="AH3730" si="36014">X3730*AC3727+Z3730*AC3730-Y3730*AD3727-AA3730*AD3730</f>
        <v>0</v>
      </c>
      <c r="AI3730" s="33">
        <f t="shared" ref="AI3730" si="36015">(X3730*AD3727+Y3730*AC3727+Z3730*AD3730+AA3730*AC3730)</f>
        <v>-0.21409247452860156</v>
      </c>
      <c r="AJ3730" s="31">
        <f t="shared" ref="AJ3730" si="36016">X3730*AE3727+Z3730*AE3730-Y3730*AF3727-AA3730*AF3730</f>
        <v>0.98471256100995141</v>
      </c>
      <c r="AK3730" s="32">
        <f t="shared" ref="AK3730" si="36017">(X3730*AF3727+Y3730*AE3727+Z3730*AF3730+AA3730*AE3730)</f>
        <v>0</v>
      </c>
      <c r="AL3730" s="8"/>
      <c r="AM3730" s="29">
        <v>0</v>
      </c>
      <c r="AN3730" s="33">
        <v>0</v>
      </c>
      <c r="AO3730" s="31">
        <v>1</v>
      </c>
      <c r="AP3730" s="32">
        <v>0</v>
      </c>
      <c r="AR3730" s="29">
        <f t="shared" ref="AR3730" si="36018">AH3730*AM3727+AJ3730*AM3730-AI3730*AN3727-AK3730*AN3730</f>
        <v>0</v>
      </c>
      <c r="AS3730" s="33">
        <f t="shared" ref="AS3730" si="36019">(AH3730*AN3727+AI3730*AM3727+AJ3730*AN3730+AK3730*AM3730)</f>
        <v>-0.21409247452860156</v>
      </c>
      <c r="AT3730" s="31">
        <f t="shared" ref="AT3730" si="36020">AH3730*AO3727+AJ3730*AO3730-AI3730*AP3727-AK3730*AP3730</f>
        <v>0.96031044405342025</v>
      </c>
      <c r="AU3730" s="32">
        <f t="shared" ref="AU3730" si="36021">(AH3730*AP3727+AI3730*AO3727+AJ3730*AP3730+AK3730*AO3730)</f>
        <v>0</v>
      </c>
      <c r="AV3730" s="8"/>
      <c r="AW3730" s="29">
        <v>0</v>
      </c>
      <c r="AX3730" s="33">
        <f t="shared" ref="AX3730" si="36022">IF(0=(1-$AX$8*$AY$8*$B3727^2),10^14,$B3727*$AX$8/(1-$AX$8*$AY$8*$B3727^2))</f>
        <v>-8.5724415459749084E-2</v>
      </c>
      <c r="AY3730" s="31">
        <v>1</v>
      </c>
      <c r="AZ3730" s="32">
        <v>0</v>
      </c>
      <c r="BB3730" s="29">
        <f t="shared" ref="BB3730" si="36023">AR3730*AW3727+AT3730*AW3730-AS3730*AX3727-AU3730*AX3730</f>
        <v>0</v>
      </c>
      <c r="BC3730" s="33">
        <f t="shared" ref="BC3730" si="36024">(AR3730*AX3727+AS3730*AW3727+AT3730*AX3730+AU3730*AW3730)</f>
        <v>-0.29641452600497309</v>
      </c>
      <c r="BD3730" s="31">
        <f t="shared" ref="BD3730" si="36025">AR3730*AY3727+AT3730*AY3730-AS3730*AZ3727-AU3730*AZ3730</f>
        <v>0.96031044405342025</v>
      </c>
      <c r="BE3730" s="32">
        <f t="shared" ref="BE3730" si="36026">(AR3730*AZ3727+AS3730*AY3727+AT3730*AZ3730+AU3730*AY3730)</f>
        <v>0</v>
      </c>
      <c r="BF3730" s="8"/>
      <c r="BG3730" s="29">
        <v>0</v>
      </c>
      <c r="BH3730" s="33">
        <v>0</v>
      </c>
      <c r="BI3730" s="31">
        <v>1</v>
      </c>
      <c r="BJ3730" s="32">
        <v>0</v>
      </c>
      <c r="BL3730" s="29">
        <f t="shared" ref="BL3730" si="36027">BB3730*BG3727+BD3730*BG3730-BC3730*BH3727-BE3730*BH3730</f>
        <v>0</v>
      </c>
      <c r="BM3730" s="33">
        <f t="shared" ref="BM3730" si="36028">(BB3730*BH3727+BC3730*BG3727+BD3730*BH3730+BE3730*BG3730)</f>
        <v>-0.29641452600497309</v>
      </c>
      <c r="BN3730" s="31">
        <f t="shared" ref="BN3730" si="36029">BB3730*BI3727+BD3730*BI3730-BC3730*BJ3727-BE3730*BJ3730</f>
        <v>0.94843081503334492</v>
      </c>
      <c r="BO3730" s="32">
        <f t="shared" ref="BO3730" si="36030">(BB3730*BJ3727+BC3730*BI3727+BD3730*BJ3730+BE3730*BI3730)</f>
        <v>0</v>
      </c>
      <c r="BP3730" s="8"/>
      <c r="BQ3730" s="19">
        <f t="shared" ref="BQ3730:BQ3745" si="36031">1/$BR$8</f>
        <v>1</v>
      </c>
      <c r="BR3730" s="47">
        <v>0</v>
      </c>
      <c r="BS3730" s="48">
        <v>1</v>
      </c>
      <c r="BT3730" s="49">
        <v>0</v>
      </c>
      <c r="BV3730" s="29">
        <f t="shared" ref="BV3730" si="36032">BL3730*BQ3727+BN3730*BQ3730-BM3730*BR3727-BO3730*BR3730</f>
        <v>0.94843081503334492</v>
      </c>
      <c r="BW3730" s="33">
        <f t="shared" ref="BW3730" si="36033">(BL3730*BR3727+BM3730*BQ3727+BN3730*BR3730+BO3730*BQ3730)</f>
        <v>-0.29641452600497309</v>
      </c>
      <c r="BX3730" s="31">
        <f t="shared" ref="BX3730" si="36034">BL3730*BS3727+BN3730*BS3730-BM3730*BT3727-BO3730*BT3730</f>
        <v>0.94843081503334492</v>
      </c>
      <c r="BY3730" s="32">
        <f t="shared" ref="BY3730" si="36035">(BL3730*BT3727+BM3730*BS3727+BN3730*BT3730+BO3730*BS3730)</f>
        <v>0</v>
      </c>
      <c r="CA3730" s="50">
        <f t="shared" ref="CA3730" si="36036">(180/PI())*ATAN(-1*(BW3727+BW3730)/(BV3727+BV3730))</f>
        <v>18.519424783319867</v>
      </c>
      <c r="CC3730" s="137">
        <f t="shared" ref="CC3730" si="36037">20*LOG(((1-(10^(CA3727/20)^2)*(1-((1-CC3727)/(1+CC3727))^2))^0.5))</f>
        <v>-33.024169199394734</v>
      </c>
    </row>
    <row r="3731" spans="2:91">
      <c r="CC3731" s="42"/>
    </row>
    <row r="3732" spans="2:91" ht="18.600000000000001" thickBot="1">
      <c r="E3732" s="22" t="s">
        <v>4</v>
      </c>
      <c r="J3732" s="22" t="s">
        <v>5</v>
      </c>
      <c r="O3732" s="22" t="s">
        <v>6</v>
      </c>
      <c r="T3732" s="22" t="s">
        <v>7</v>
      </c>
      <c r="Y3732" s="22" t="s">
        <v>8</v>
      </c>
      <c r="AD3732" s="22" t="s">
        <v>65</v>
      </c>
      <c r="AI3732" s="22" t="s">
        <v>9</v>
      </c>
      <c r="AN3732" s="22" t="s">
        <v>66</v>
      </c>
      <c r="AS3732" s="22" t="s">
        <v>51</v>
      </c>
      <c r="AX3732" s="22" t="s">
        <v>67</v>
      </c>
      <c r="BC3732" s="22" t="s">
        <v>52</v>
      </c>
      <c r="BH3732" s="22" t="s">
        <v>68</v>
      </c>
      <c r="BM3732" s="22" t="s">
        <v>63</v>
      </c>
      <c r="BQ3732" s="23" t="s">
        <v>69</v>
      </c>
      <c r="BR3732" s="23"/>
      <c r="BS3732" s="24"/>
      <c r="BT3732" s="24"/>
      <c r="BU3732" s="24"/>
      <c r="BW3732" s="22" t="s">
        <v>64</v>
      </c>
    </row>
    <row r="3733" spans="2:91" ht="18.600000000000001" thickBot="1">
      <c r="D3733" s="249" t="s">
        <v>103</v>
      </c>
      <c r="E3733" s="250"/>
      <c r="F3733" s="251" t="s">
        <v>104</v>
      </c>
      <c r="G3733" s="252"/>
      <c r="H3733" s="229"/>
      <c r="I3733" s="253" t="s">
        <v>11</v>
      </c>
      <c r="J3733" s="254"/>
      <c r="K3733" s="255" t="s">
        <v>12</v>
      </c>
      <c r="L3733" s="256"/>
      <c r="M3733" s="24"/>
      <c r="N3733" s="253" t="s">
        <v>105</v>
      </c>
      <c r="O3733" s="254"/>
      <c r="P3733" s="255" t="s">
        <v>106</v>
      </c>
      <c r="Q3733" s="256"/>
      <c r="R3733" s="24"/>
      <c r="S3733" s="249" t="s">
        <v>107</v>
      </c>
      <c r="T3733" s="250"/>
      <c r="U3733" s="251" t="s">
        <v>108</v>
      </c>
      <c r="V3733" s="252"/>
      <c r="W3733" s="8"/>
      <c r="X3733" s="253" t="s">
        <v>109</v>
      </c>
      <c r="Y3733" s="254"/>
      <c r="Z3733" s="255" t="s">
        <v>110</v>
      </c>
      <c r="AA3733" s="256"/>
      <c r="AB3733" s="8"/>
      <c r="AC3733" s="253" t="s">
        <v>111</v>
      </c>
      <c r="AD3733" s="254"/>
      <c r="AE3733" s="255" t="s">
        <v>14</v>
      </c>
      <c r="AF3733" s="256"/>
      <c r="AG3733" s="8"/>
      <c r="AH3733" s="253" t="s">
        <v>112</v>
      </c>
      <c r="AI3733" s="254"/>
      <c r="AJ3733" s="255" t="s">
        <v>113</v>
      </c>
      <c r="AK3733" s="256"/>
      <c r="AL3733" s="8"/>
      <c r="AM3733" s="249" t="s">
        <v>114</v>
      </c>
      <c r="AN3733" s="250"/>
      <c r="AO3733" s="251" t="s">
        <v>115</v>
      </c>
      <c r="AP3733" s="252"/>
      <c r="AQ3733" s="24"/>
      <c r="AR3733" s="253" t="s">
        <v>116</v>
      </c>
      <c r="AS3733" s="254"/>
      <c r="AT3733" s="255" t="s">
        <v>13</v>
      </c>
      <c r="AU3733" s="256"/>
      <c r="AV3733" s="4"/>
      <c r="AW3733" s="253" t="s">
        <v>117</v>
      </c>
      <c r="AX3733" s="254"/>
      <c r="AY3733" s="255" t="s">
        <v>118</v>
      </c>
      <c r="AZ3733" s="256"/>
      <c r="BA3733" s="8"/>
      <c r="BB3733" s="253" t="s">
        <v>119</v>
      </c>
      <c r="BC3733" s="254"/>
      <c r="BD3733" s="255" t="s">
        <v>120</v>
      </c>
      <c r="BE3733" s="256"/>
      <c r="BF3733" s="4"/>
      <c r="BG3733" s="249" t="s">
        <v>121</v>
      </c>
      <c r="BH3733" s="250"/>
      <c r="BI3733" s="251" t="s">
        <v>122</v>
      </c>
      <c r="BJ3733" s="252"/>
      <c r="BK3733" s="4"/>
      <c r="BL3733" s="253" t="s">
        <v>123</v>
      </c>
      <c r="BM3733" s="254"/>
      <c r="BN3733" s="255" t="s">
        <v>124</v>
      </c>
      <c r="BO3733" s="256"/>
      <c r="BP3733" s="4"/>
      <c r="BQ3733" s="253" t="s">
        <v>125</v>
      </c>
      <c r="BR3733" s="254"/>
      <c r="BS3733" s="255" t="s">
        <v>126</v>
      </c>
      <c r="BT3733" s="256"/>
      <c r="BU3733" s="8"/>
      <c r="BV3733" s="253" t="s">
        <v>127</v>
      </c>
      <c r="BW3733" s="254"/>
      <c r="BX3733" s="255" t="s">
        <v>128</v>
      </c>
      <c r="BY3733" s="256"/>
      <c r="CA3733" s="27" t="s">
        <v>15</v>
      </c>
      <c r="CC3733" s="133" t="s">
        <v>70</v>
      </c>
    </row>
    <row r="3734" spans="2:91" ht="19.2" thickTop="1" thickBot="1">
      <c r="B3734" s="129">
        <v>10.18</v>
      </c>
      <c r="D3734" s="29">
        <v>1</v>
      </c>
      <c r="E3734" s="30">
        <v>0</v>
      </c>
      <c r="F3734" s="31">
        <v>0</v>
      </c>
      <c r="G3734" s="32">
        <f t="shared" ref="G3734:G3745" si="36038">-1/($E$8*$B3734)</f>
        <v>-6.4752455795677802E-2</v>
      </c>
      <c r="I3734" s="29">
        <v>1</v>
      </c>
      <c r="J3734" s="33">
        <v>0</v>
      </c>
      <c r="K3734" s="31">
        <v>0</v>
      </c>
      <c r="L3734" s="32">
        <v>0</v>
      </c>
      <c r="N3734" s="29">
        <f t="shared" ref="N3734" si="36039">D3734*I3734+F3734*I3737-E3734*J3734-G3734*J3737</f>
        <v>0.99216164821538133</v>
      </c>
      <c r="O3734" s="33">
        <f t="shared" ref="O3734" si="36040">(D3734*J3734+E3734*I3734+F3734*J3737+G3734*I3737)</f>
        <v>0</v>
      </c>
      <c r="P3734" s="31">
        <f t="shared" ref="P3734" si="36041">D3734*K3734+F3734*K3737-E3734*L3734-G3734*L3737</f>
        <v>0</v>
      </c>
      <c r="Q3734" s="32">
        <f t="shared" ref="Q3734" si="36042">(D3734*L3734+E3734*K3734+F3734*L3737+G3734*K3737)</f>
        <v>-6.4752455795677802E-2</v>
      </c>
      <c r="S3734" s="29">
        <v>1</v>
      </c>
      <c r="T3734" s="30">
        <v>0</v>
      </c>
      <c r="U3734" s="31">
        <v>0</v>
      </c>
      <c r="V3734" s="32">
        <f t="shared" ref="V3734:V3745" si="36043">-1/($T$8*$B3734)</f>
        <v>-0.12579273084479373</v>
      </c>
      <c r="X3734" s="29">
        <f t="shared" ref="X3734" si="36044">N3734*S3734+P3734*S3737-O3734*T3734-Q3734*T3737</f>
        <v>0.99216164821538133</v>
      </c>
      <c r="Y3734" s="33">
        <f t="shared" ref="Y3734" si="36045">(N3734*T3734+O3734*S3734+P3734*T3737+Q3734*S3737)</f>
        <v>0</v>
      </c>
      <c r="Z3734" s="31">
        <f t="shared" ref="Z3734" si="36046">N3734*U3734+P3734*U3737-O3734*V3734-Q3734*V3737</f>
        <v>0</v>
      </c>
      <c r="AA3734" s="32">
        <f t="shared" ref="AA3734" si="36047">(N3734*V3734+O3734*U3734+P3734*V3737+Q3734*U3737)</f>
        <v>-0.18955917896416219</v>
      </c>
      <c r="AB3734" s="8"/>
      <c r="AC3734" s="29">
        <v>1</v>
      </c>
      <c r="AD3734" s="33">
        <v>0</v>
      </c>
      <c r="AE3734" s="31">
        <v>0</v>
      </c>
      <c r="AF3734" s="32">
        <v>0</v>
      </c>
      <c r="AH3734" s="29">
        <f t="shared" ref="AH3734" si="36048">X3734*AC3734+Z3734*AC3737-Y3734*AD3734-AA3734*AD3737</f>
        <v>0.97433247402999001</v>
      </c>
      <c r="AI3734" s="33">
        <f t="shared" ref="AI3734" si="36049">(X3734*AD3734+Y3734*AC3734+Z3734*AD3737+AA3734*AC3737)</f>
        <v>0</v>
      </c>
      <c r="AJ3734" s="31">
        <f t="shared" ref="AJ3734" si="36050">X3734*AE3734+Z3734*AE3737-Y3734*AF3734-AA3734*AF3737</f>
        <v>0</v>
      </c>
      <c r="AK3734" s="32">
        <f t="shared" ref="AK3734" si="36051">(X3734*AF3734+Y3734*AE3734+Z3734*AF3737+AA3734*AE3737)</f>
        <v>-0.18955917896416219</v>
      </c>
      <c r="AL3734" s="8"/>
      <c r="AM3734" s="29">
        <v>1</v>
      </c>
      <c r="AN3734" s="30">
        <v>0</v>
      </c>
      <c r="AO3734" s="31">
        <v>0</v>
      </c>
      <c r="AP3734" s="32">
        <f t="shared" ref="AP3734:AP3745" si="36052">-1/($AN$8*$B3734)</f>
        <v>-0.11375540275049116</v>
      </c>
      <c r="AR3734" s="29">
        <f t="shared" ref="AR3734" si="36053">AH3734*AM3734+AJ3734*AM3737-AI3734*AN3734-AK3734*AN3737</f>
        <v>0.97433247402999001</v>
      </c>
      <c r="AS3734" s="33">
        <f t="shared" ref="AS3734" si="36054">(AH3734*AN3734+AI3734*AM3734+AJ3734*AN3737+AK3734*AM3737)</f>
        <v>0</v>
      </c>
      <c r="AT3734" s="31">
        <f t="shared" ref="AT3734" si="36055">AH3734*AO3734+AJ3734*AO3737-AI3734*AP3734-AK3734*AP3737</f>
        <v>0</v>
      </c>
      <c r="AU3734" s="32">
        <f t="shared" ref="AU3734" si="36056">(AH3734*AP3734+AI3734*AO3734+AJ3734*AP3737+AK3734*AO3737)</f>
        <v>-0.30039476196032616</v>
      </c>
      <c r="AV3734" s="8"/>
      <c r="AW3734" s="29">
        <v>1</v>
      </c>
      <c r="AX3734" s="33">
        <v>0</v>
      </c>
      <c r="AY3734" s="31">
        <v>0</v>
      </c>
      <c r="AZ3734" s="32">
        <v>0</v>
      </c>
      <c r="BB3734" s="29">
        <f t="shared" ref="BB3734" si="36057">AR3734*AW3734+AT3734*AW3737-AS3734*AX3734-AU3734*AX3737</f>
        <v>0.94863230971938317</v>
      </c>
      <c r="BC3734" s="33">
        <f t="shared" ref="BC3734" si="36058">(AR3734*AX3734+AS3734*AW3734+AT3734*AX3737+AU3734*AW3737)</f>
        <v>0</v>
      </c>
      <c r="BD3734" s="31">
        <f t="shared" ref="BD3734" si="36059">AR3734*AY3734+AT3734*AY3737-AS3734*AZ3734-AU3734*AZ3737</f>
        <v>0</v>
      </c>
      <c r="BE3734" s="32">
        <f t="shared" ref="BE3734" si="36060">(AR3734*AZ3734+AS3734*AY3734+AT3734*AZ3737+AU3734*AY3737)</f>
        <v>-0.30039476196032616</v>
      </c>
      <c r="BF3734" s="8"/>
      <c r="BG3734" s="29">
        <v>1</v>
      </c>
      <c r="BH3734" s="30">
        <v>0</v>
      </c>
      <c r="BI3734" s="31">
        <v>0</v>
      </c>
      <c r="BJ3734" s="32">
        <f t="shared" ref="BJ3734:BJ3745" si="36061">-1/($BH$8*$B3734)</f>
        <v>-3.999901768172888E-2</v>
      </c>
      <c r="BL3734" s="29">
        <f t="shared" ref="BL3734" si="36062">BB3734*BG3734+BD3734*BG3737-BC3734*BH3734-BE3734*BH3737</f>
        <v>0.94863230971938317</v>
      </c>
      <c r="BM3734" s="33">
        <f t="shared" ref="BM3734" si="36063">(BB3734*BH3734+BC3734*BG3734+BD3734*BH3737+BE3734*BG3737)</f>
        <v>0</v>
      </c>
      <c r="BN3734" s="31">
        <f t="shared" ref="BN3734" si="36064">BB3734*BI3734+BD3734*BI3737-BC3734*BJ3734-BE3734*BJ3737</f>
        <v>0</v>
      </c>
      <c r="BO3734" s="32">
        <f t="shared" ref="BO3734" si="36065">(BB3734*BJ3734+BC3734*BI3734+BD3734*BJ3737+BE3734*BI3737)</f>
        <v>-0.33833912249025105</v>
      </c>
      <c r="BP3734" s="8"/>
      <c r="BQ3734" s="34">
        <v>1</v>
      </c>
      <c r="BR3734" s="35">
        <v>0</v>
      </c>
      <c r="BS3734" s="11">
        <v>0</v>
      </c>
      <c r="BT3734" s="36">
        <v>0</v>
      </c>
      <c r="BV3734" s="29">
        <f t="shared" ref="BV3734" si="36066">BL3734*BQ3734+BN3734*BQ3737-BM3734*BR3734-BO3734*BR3737</f>
        <v>0.94863230971938317</v>
      </c>
      <c r="BW3734" s="33">
        <f t="shared" ref="BW3734" si="36067">(BL3734*BR3734+BM3734*BQ3734+BN3734*BR3737+BO3734*BQ3737)</f>
        <v>-0.33833912249025105</v>
      </c>
      <c r="BX3734" s="31">
        <f t="shared" ref="BX3734" si="36068">BL3734*BS3734+BN3734*BS3737-BM3734*BT3734-BO3734*BT3737</f>
        <v>0</v>
      </c>
      <c r="BY3734" s="32">
        <f t="shared" ref="BY3734" si="36069">(BL3734*BT3734+BM3734*BS3734+BN3734*BT3737+BO3734*BS3737)</f>
        <v>-0.33833912249025105</v>
      </c>
      <c r="CA3734" s="37">
        <f t="shared" ref="CA3734" si="36070">20*LOG(((1+$BR$8)/$BR$8)/((BV3734+BV3737)^2+(BW3734+BW3737)^2)^0.5)</f>
        <v>-1.9599316429703777E-3</v>
      </c>
      <c r="CC3734" s="134">
        <f t="shared" ref="CC3734" si="36071">((BV3734^2+BW3734^2)^0.5)/((BV3737^2+BW3737^2)^0.5)</f>
        <v>1.0135535229367896</v>
      </c>
      <c r="CM3734" s="129">
        <v>10.16</v>
      </c>
    </row>
    <row r="3735" spans="2:91" ht="18.600000000000001" thickBot="1">
      <c r="D3735" s="39"/>
      <c r="G3735" s="40"/>
      <c r="I3735" s="39"/>
      <c r="L3735" s="40"/>
      <c r="N3735" s="39"/>
      <c r="Q3735" s="40"/>
      <c r="S3735" s="39"/>
      <c r="V3735" s="40"/>
      <c r="X3735" s="39"/>
      <c r="AA3735" s="40"/>
      <c r="AC3735" s="39"/>
      <c r="AF3735" s="40"/>
      <c r="AH3735" s="39"/>
      <c r="AK3735" s="40"/>
      <c r="AM3735" s="39"/>
      <c r="AP3735" s="40"/>
      <c r="AR3735" s="39"/>
      <c r="AU3735" s="40"/>
      <c r="AW3735" s="39"/>
      <c r="AZ3735" s="40"/>
      <c r="BB3735" s="39"/>
      <c r="BE3735" s="40"/>
      <c r="BG3735" s="39"/>
      <c r="BJ3735" s="40"/>
      <c r="BL3735" s="39"/>
      <c r="BO3735" s="40"/>
      <c r="BQ3735" s="34"/>
      <c r="BR3735" s="11"/>
      <c r="BS3735" s="11"/>
      <c r="BT3735" s="41"/>
      <c r="BV3735" s="39"/>
      <c r="BY3735" s="40"/>
      <c r="CC3735" s="135"/>
    </row>
    <row r="3736" spans="2:91" ht="18.600000000000001" thickBot="1">
      <c r="D3736" s="258" t="s">
        <v>129</v>
      </c>
      <c r="E3736" s="259"/>
      <c r="F3736" s="260" t="s">
        <v>130</v>
      </c>
      <c r="G3736" s="261"/>
      <c r="H3736" s="229"/>
      <c r="I3736" s="258" t="s">
        <v>131</v>
      </c>
      <c r="J3736" s="259"/>
      <c r="K3736" s="260" t="s">
        <v>132</v>
      </c>
      <c r="L3736" s="261"/>
      <c r="N3736" s="253" t="s">
        <v>133</v>
      </c>
      <c r="O3736" s="254"/>
      <c r="P3736" s="255" t="s">
        <v>134</v>
      </c>
      <c r="Q3736" s="256"/>
      <c r="S3736" s="258" t="s">
        <v>135</v>
      </c>
      <c r="T3736" s="259"/>
      <c r="U3736" s="260" t="s">
        <v>136</v>
      </c>
      <c r="V3736" s="261"/>
      <c r="W3736" s="8"/>
      <c r="X3736" s="253" t="s">
        <v>137</v>
      </c>
      <c r="Y3736" s="254"/>
      <c r="Z3736" s="255" t="s">
        <v>138</v>
      </c>
      <c r="AA3736" s="256"/>
      <c r="AB3736" s="8"/>
      <c r="AC3736" s="258" t="s">
        <v>139</v>
      </c>
      <c r="AD3736" s="259"/>
      <c r="AE3736" s="260" t="s">
        <v>140</v>
      </c>
      <c r="AF3736" s="261"/>
      <c r="AG3736" s="8"/>
      <c r="AH3736" s="253" t="s">
        <v>141</v>
      </c>
      <c r="AI3736" s="254"/>
      <c r="AJ3736" s="255" t="s">
        <v>142</v>
      </c>
      <c r="AK3736" s="256"/>
      <c r="AL3736" s="8"/>
      <c r="AM3736" s="258" t="s">
        <v>143</v>
      </c>
      <c r="AN3736" s="259"/>
      <c r="AO3736" s="260" t="s">
        <v>144</v>
      </c>
      <c r="AP3736" s="261"/>
      <c r="AR3736" s="253" t="s">
        <v>145</v>
      </c>
      <c r="AS3736" s="254"/>
      <c r="AT3736" s="255" t="s">
        <v>146</v>
      </c>
      <c r="AU3736" s="256"/>
      <c r="AV3736" s="4"/>
      <c r="AW3736" s="258" t="s">
        <v>147</v>
      </c>
      <c r="AX3736" s="259"/>
      <c r="AY3736" s="260" t="s">
        <v>148</v>
      </c>
      <c r="AZ3736" s="261"/>
      <c r="BA3736" s="8"/>
      <c r="BB3736" s="253" t="s">
        <v>149</v>
      </c>
      <c r="BC3736" s="254"/>
      <c r="BD3736" s="255" t="s">
        <v>150</v>
      </c>
      <c r="BE3736" s="256"/>
      <c r="BF3736" s="4"/>
      <c r="BG3736" s="258" t="s">
        <v>151</v>
      </c>
      <c r="BH3736" s="259"/>
      <c r="BI3736" s="260" t="s">
        <v>152</v>
      </c>
      <c r="BJ3736" s="261"/>
      <c r="BK3736" s="4"/>
      <c r="BL3736" s="253" t="s">
        <v>153</v>
      </c>
      <c r="BM3736" s="254"/>
      <c r="BN3736" s="255" t="s">
        <v>154</v>
      </c>
      <c r="BO3736" s="256"/>
      <c r="BP3736" s="4"/>
      <c r="BQ3736" s="258" t="s">
        <v>155</v>
      </c>
      <c r="BR3736" s="259"/>
      <c r="BS3736" s="260" t="s">
        <v>156</v>
      </c>
      <c r="BT3736" s="261"/>
      <c r="BU3736" s="8"/>
      <c r="BV3736" s="253" t="s">
        <v>157</v>
      </c>
      <c r="BW3736" s="254"/>
      <c r="BX3736" s="255" t="s">
        <v>158</v>
      </c>
      <c r="BY3736" s="256"/>
      <c r="CA3736" s="46" t="s">
        <v>16</v>
      </c>
      <c r="CC3736" s="136" t="s">
        <v>71</v>
      </c>
    </row>
    <row r="3737" spans="2:91" ht="19.2" thickTop="1" thickBot="1">
      <c r="D3737" s="29">
        <v>0</v>
      </c>
      <c r="E3737" s="33">
        <v>0</v>
      </c>
      <c r="F3737" s="31">
        <v>1</v>
      </c>
      <c r="G3737" s="32">
        <v>0</v>
      </c>
      <c r="I3737" s="29">
        <v>0</v>
      </c>
      <c r="J3737" s="33">
        <f t="shared" ref="J3737" si="36072">IF(0=(1-$J$8*$K$8*$B3734^2),10^14,$B3734*$J$8/(1-$J$8*$K$8*$B3734^2))</f>
        <v>-0.12105103487274887</v>
      </c>
      <c r="K3737" s="31">
        <v>1</v>
      </c>
      <c r="L3737" s="32">
        <v>0</v>
      </c>
      <c r="N3737" s="29">
        <f t="shared" ref="N3737" si="36073">D3737*I3734+F3737*I3737-E3737*J3734-G3737*J3737</f>
        <v>0</v>
      </c>
      <c r="O3737" s="33">
        <f t="shared" ref="O3737" si="36074">(D3737*J3734+E3737*I3734+F3737*J3737+G3737*I3737)</f>
        <v>-0.12105103487274887</v>
      </c>
      <c r="P3737" s="31">
        <f t="shared" ref="P3737" si="36075">D3737*K3734+F3737*K3737-E3737*L3734-G3737*L3737</f>
        <v>1</v>
      </c>
      <c r="Q3737" s="32">
        <f t="shared" ref="Q3737" si="36076">(D3737*L3734+E3737*K3734+F3737*L3737+G3737*K3737)</f>
        <v>0</v>
      </c>
      <c r="S3737" s="29">
        <v>0</v>
      </c>
      <c r="T3737" s="33">
        <v>0</v>
      </c>
      <c r="U3737" s="31">
        <v>1</v>
      </c>
      <c r="V3737" s="32">
        <v>0</v>
      </c>
      <c r="X3737" s="29">
        <f t="shared" ref="X3737" si="36077">N3737*S3734+P3737*S3737-O3737*T3734-Q3737*T3737</f>
        <v>0</v>
      </c>
      <c r="Y3737" s="33">
        <f t="shared" ref="Y3737" si="36078">(N3737*T3734+O3737*S3734+P3737*T3737+Q3737*S3737)</f>
        <v>-0.12105103487274887</v>
      </c>
      <c r="Z3737" s="31">
        <f t="shared" ref="Z3737" si="36079">N3737*U3734+P3737*U3737-O3737*V3734-Q3737*V3737</f>
        <v>0.98477265975176853</v>
      </c>
      <c r="AA3737" s="32">
        <f t="shared" ref="AA3737" si="36080">(N3737*V3734+O3737*U3734+P3737*V3737+Q3737*U3737)</f>
        <v>0</v>
      </c>
      <c r="AB3737" s="8"/>
      <c r="AC3737" s="29">
        <v>0</v>
      </c>
      <c r="AD3737" s="33">
        <f t="shared" ref="AD3737" si="36081">IF(0=(1-$AD$8*$AE$8*$B3734^2),10^14,$B3734*$AD$8/(1-$AD$8*$AE$8*$B3734^2))</f>
        <v>-9.4055979155523162E-2</v>
      </c>
      <c r="AE3737" s="31">
        <v>1</v>
      </c>
      <c r="AF3737" s="32">
        <v>0</v>
      </c>
      <c r="AH3737" s="29">
        <f t="shared" ref="AH3737" si="36082">X3737*AC3734+Z3737*AC3737-Y3737*AD3734-AA3737*AD3737</f>
        <v>0</v>
      </c>
      <c r="AI3737" s="33">
        <f t="shared" ref="AI3737" si="36083">(X3737*AD3734+Y3737*AC3734+Z3737*AD3737+AA3737*AC3737)</f>
        <v>-0.21367479163129033</v>
      </c>
      <c r="AJ3737" s="31">
        <f t="shared" ref="AJ3737" si="36084">X3737*AE3734+Z3737*AE3737-Y3737*AF3734-AA3737*AF3737</f>
        <v>0.98477265975176853</v>
      </c>
      <c r="AK3737" s="32">
        <f t="shared" ref="AK3737" si="36085">(X3737*AF3734+Y3737*AE3734+Z3737*AF3737+AA3737*AE3737)</f>
        <v>0</v>
      </c>
      <c r="AL3737" s="8"/>
      <c r="AM3737" s="29">
        <v>0</v>
      </c>
      <c r="AN3737" s="33">
        <v>0</v>
      </c>
      <c r="AO3737" s="31">
        <v>1</v>
      </c>
      <c r="AP3737" s="32">
        <v>0</v>
      </c>
      <c r="AR3737" s="29">
        <f t="shared" ref="AR3737" si="36086">AH3737*AM3734+AJ3737*AM3737-AI3737*AN3734-AK3737*AN3737</f>
        <v>0</v>
      </c>
      <c r="AS3737" s="33">
        <f t="shared" ref="AS3737" si="36087">(AH3737*AN3734+AI3737*AM3734+AJ3737*AN3737+AK3737*AM3737)</f>
        <v>-0.21367479163129033</v>
      </c>
      <c r="AT3737" s="31">
        <f t="shared" ref="AT3737" si="36088">AH3737*AO3734+AJ3737*AO3737-AI3737*AP3734-AK3737*AP3737</f>
        <v>0.96046599777212383</v>
      </c>
      <c r="AU3737" s="32">
        <f t="shared" ref="AU3737" si="36089">(AH3737*AP3734+AI3737*AO3734+AJ3737*AP3737+AK3737*AO3737)</f>
        <v>0</v>
      </c>
      <c r="AV3737" s="8"/>
      <c r="AW3737" s="29">
        <v>0</v>
      </c>
      <c r="AX3737" s="33">
        <f t="shared" ref="AX3737" si="36090">IF(0=(1-$AX$8*$AY$8*$B3734^2),10^14,$B3734*$AX$8/(1-$AX$8*$AY$8*$B3734^2))</f>
        <v>-8.5554635316847399E-2</v>
      </c>
      <c r="AY3737" s="31">
        <v>1</v>
      </c>
      <c r="AZ3737" s="32">
        <v>0</v>
      </c>
      <c r="BB3737" s="29">
        <f t="shared" ref="BB3737" si="36091">AR3737*AW3734+AT3737*AW3737-AS3737*AX3734-AU3737*AX3737</f>
        <v>0</v>
      </c>
      <c r="BC3737" s="33">
        <f t="shared" ref="BC3737" si="36092">(AR3737*AX3734+AS3737*AW3734+AT3737*AX3737+AU3737*AW3737)</f>
        <v>-0.29584710980491635</v>
      </c>
      <c r="BD3737" s="31">
        <f t="shared" ref="BD3737" si="36093">AR3737*AY3734+AT3737*AY3737-AS3737*AZ3734-AU3737*AZ3737</f>
        <v>0.96046599777212383</v>
      </c>
      <c r="BE3737" s="32">
        <f t="shared" ref="BE3737" si="36094">(AR3737*AZ3734+AS3737*AY3734+AT3737*AZ3737+AU3737*AY3737)</f>
        <v>0</v>
      </c>
      <c r="BF3737" s="8"/>
      <c r="BG3737" s="29">
        <v>0</v>
      </c>
      <c r="BH3737" s="33">
        <v>0</v>
      </c>
      <c r="BI3737" s="31">
        <v>1</v>
      </c>
      <c r="BJ3737" s="32">
        <v>0</v>
      </c>
      <c r="BL3737" s="29">
        <f t="shared" ref="BL3737" si="36095">BB3737*BG3734+BD3737*BG3737-BC3737*BH3734-BE3737*BH3737</f>
        <v>0</v>
      </c>
      <c r="BM3737" s="33">
        <f t="shared" ref="BM3737" si="36096">(BB3737*BH3734+BC3737*BG3734+BD3737*BH3737+BE3737*BG3737)</f>
        <v>-0.29584710980491635</v>
      </c>
      <c r="BN3737" s="31">
        <f t="shared" ref="BN3737" si="36097">BB3737*BI3734+BD3737*BI3737-BC3737*BJ3734-BE3737*BJ3737</f>
        <v>0.94863240399594861</v>
      </c>
      <c r="BO3737" s="32">
        <f t="shared" ref="BO3737" si="36098">(BB3737*BJ3734+BC3737*BI3734+BD3737*BJ3737+BE3737*BI3737)</f>
        <v>0</v>
      </c>
      <c r="BP3737" s="8"/>
      <c r="BQ3737" s="19">
        <f t="shared" ref="BQ3737:BQ3745" si="36099">1/$BR$8</f>
        <v>1</v>
      </c>
      <c r="BR3737" s="47">
        <v>0</v>
      </c>
      <c r="BS3737" s="48">
        <v>1</v>
      </c>
      <c r="BT3737" s="49">
        <v>0</v>
      </c>
      <c r="BV3737" s="29">
        <f t="shared" ref="BV3737" si="36100">BL3737*BQ3734+BN3737*BQ3737-BM3737*BR3734-BO3737*BR3737</f>
        <v>0.94863240399594861</v>
      </c>
      <c r="BW3737" s="33">
        <f t="shared" ref="BW3737" si="36101">(BL3737*BR3734+BM3737*BQ3734+BN3737*BR3737+BO3737*BQ3737)</f>
        <v>-0.29584710980491635</v>
      </c>
      <c r="BX3737" s="31">
        <f t="shared" ref="BX3737" si="36102">BL3737*BS3734+BN3737*BS3737-BM3737*BT3734-BO3737*BT3737</f>
        <v>0.94863240399594861</v>
      </c>
      <c r="BY3737" s="32">
        <f t="shared" ref="BY3737" si="36103">(BL3737*BT3734+BM3737*BS3734+BN3737*BT3737+BO3737*BS3737)</f>
        <v>0</v>
      </c>
      <c r="CA3737" s="50">
        <f t="shared" ref="CA3737" si="36104">(180/PI())*ATAN(-1*(BW3734+BW3737)/(BV3734+BV3737))</f>
        <v>18.482897568214955</v>
      </c>
      <c r="CC3737" s="137">
        <f t="shared" ref="CC3737" si="36105">20*LOG(((1-(10^(CA3734/20)^2)*(1-((1-CC3734)/(1+CC3734))^2))^0.5))</f>
        <v>-33.041008597519493</v>
      </c>
    </row>
    <row r="3738" spans="2:91">
      <c r="CC3738" s="42"/>
    </row>
    <row r="3739" spans="2:91" ht="18.600000000000001" thickBot="1">
      <c r="E3739" s="22" t="s">
        <v>4</v>
      </c>
      <c r="J3739" s="22" t="s">
        <v>5</v>
      </c>
      <c r="O3739" s="22" t="s">
        <v>6</v>
      </c>
      <c r="T3739" s="22" t="s">
        <v>7</v>
      </c>
      <c r="Y3739" s="22" t="s">
        <v>8</v>
      </c>
      <c r="AD3739" s="22" t="s">
        <v>65</v>
      </c>
      <c r="AI3739" s="22" t="s">
        <v>9</v>
      </c>
      <c r="AN3739" s="22" t="s">
        <v>66</v>
      </c>
      <c r="AS3739" s="22" t="s">
        <v>51</v>
      </c>
      <c r="AX3739" s="22" t="s">
        <v>67</v>
      </c>
      <c r="BC3739" s="22" t="s">
        <v>52</v>
      </c>
      <c r="BH3739" s="22" t="s">
        <v>68</v>
      </c>
      <c r="BM3739" s="22" t="s">
        <v>63</v>
      </c>
      <c r="BQ3739" s="23" t="s">
        <v>69</v>
      </c>
      <c r="BR3739" s="23"/>
      <c r="BS3739" s="24"/>
      <c r="BT3739" s="24"/>
      <c r="BU3739" s="24"/>
      <c r="BW3739" s="22" t="s">
        <v>64</v>
      </c>
    </row>
    <row r="3740" spans="2:91" ht="18.600000000000001" thickBot="1">
      <c r="D3740" s="249" t="s">
        <v>103</v>
      </c>
      <c r="E3740" s="250"/>
      <c r="F3740" s="251" t="s">
        <v>104</v>
      </c>
      <c r="G3740" s="252"/>
      <c r="H3740" s="229"/>
      <c r="I3740" s="253" t="s">
        <v>11</v>
      </c>
      <c r="J3740" s="254"/>
      <c r="K3740" s="255" t="s">
        <v>12</v>
      </c>
      <c r="L3740" s="256"/>
      <c r="M3740" s="24"/>
      <c r="N3740" s="253" t="s">
        <v>105</v>
      </c>
      <c r="O3740" s="254"/>
      <c r="P3740" s="255" t="s">
        <v>106</v>
      </c>
      <c r="Q3740" s="256"/>
      <c r="R3740" s="24"/>
      <c r="S3740" s="249" t="s">
        <v>107</v>
      </c>
      <c r="T3740" s="250"/>
      <c r="U3740" s="251" t="s">
        <v>108</v>
      </c>
      <c r="V3740" s="252"/>
      <c r="W3740" s="8"/>
      <c r="X3740" s="253" t="s">
        <v>109</v>
      </c>
      <c r="Y3740" s="254"/>
      <c r="Z3740" s="255" t="s">
        <v>110</v>
      </c>
      <c r="AA3740" s="256"/>
      <c r="AB3740" s="8"/>
      <c r="AC3740" s="253" t="s">
        <v>111</v>
      </c>
      <c r="AD3740" s="254"/>
      <c r="AE3740" s="255" t="s">
        <v>14</v>
      </c>
      <c r="AF3740" s="256"/>
      <c r="AG3740" s="8"/>
      <c r="AH3740" s="253" t="s">
        <v>112</v>
      </c>
      <c r="AI3740" s="254"/>
      <c r="AJ3740" s="255" t="s">
        <v>113</v>
      </c>
      <c r="AK3740" s="256"/>
      <c r="AL3740" s="8"/>
      <c r="AM3740" s="249" t="s">
        <v>114</v>
      </c>
      <c r="AN3740" s="250"/>
      <c r="AO3740" s="251" t="s">
        <v>115</v>
      </c>
      <c r="AP3740" s="252"/>
      <c r="AQ3740" s="24"/>
      <c r="AR3740" s="253" t="s">
        <v>116</v>
      </c>
      <c r="AS3740" s="254"/>
      <c r="AT3740" s="255" t="s">
        <v>13</v>
      </c>
      <c r="AU3740" s="256"/>
      <c r="AV3740" s="4"/>
      <c r="AW3740" s="253" t="s">
        <v>117</v>
      </c>
      <c r="AX3740" s="254"/>
      <c r="AY3740" s="255" t="s">
        <v>118</v>
      </c>
      <c r="AZ3740" s="256"/>
      <c r="BA3740" s="8"/>
      <c r="BB3740" s="253" t="s">
        <v>119</v>
      </c>
      <c r="BC3740" s="254"/>
      <c r="BD3740" s="255" t="s">
        <v>120</v>
      </c>
      <c r="BE3740" s="256"/>
      <c r="BF3740" s="4"/>
      <c r="BG3740" s="249" t="s">
        <v>121</v>
      </c>
      <c r="BH3740" s="250"/>
      <c r="BI3740" s="251" t="s">
        <v>122</v>
      </c>
      <c r="BJ3740" s="252"/>
      <c r="BK3740" s="4"/>
      <c r="BL3740" s="253" t="s">
        <v>123</v>
      </c>
      <c r="BM3740" s="254"/>
      <c r="BN3740" s="255" t="s">
        <v>124</v>
      </c>
      <c r="BO3740" s="256"/>
      <c r="BP3740" s="4"/>
      <c r="BQ3740" s="253" t="s">
        <v>125</v>
      </c>
      <c r="BR3740" s="254"/>
      <c r="BS3740" s="255" t="s">
        <v>126</v>
      </c>
      <c r="BT3740" s="256"/>
      <c r="BU3740" s="8"/>
      <c r="BV3740" s="253" t="s">
        <v>127</v>
      </c>
      <c r="BW3740" s="254"/>
      <c r="BX3740" s="255" t="s">
        <v>128</v>
      </c>
      <c r="BY3740" s="256"/>
      <c r="CA3740" s="27" t="s">
        <v>15</v>
      </c>
      <c r="CC3740" s="133" t="s">
        <v>70</v>
      </c>
    </row>
    <row r="3741" spans="2:91" ht="19.2" thickTop="1" thickBot="1">
      <c r="B3741" s="129">
        <v>10.199999999999999</v>
      </c>
      <c r="D3741" s="29">
        <v>1</v>
      </c>
      <c r="E3741" s="30">
        <v>0</v>
      </c>
      <c r="F3741" s="31">
        <v>0</v>
      </c>
      <c r="G3741" s="32">
        <f t="shared" ref="G3741:G3745" si="36106">-1/($E$8*$B3741)</f>
        <v>-6.4625490196078439E-2</v>
      </c>
      <c r="I3741" s="29">
        <v>1</v>
      </c>
      <c r="J3741" s="33">
        <v>0</v>
      </c>
      <c r="K3741" s="31">
        <v>0</v>
      </c>
      <c r="L3741" s="32">
        <v>0</v>
      </c>
      <c r="N3741" s="29">
        <f t="shared" ref="N3741" si="36107">D3741*I3741+F3741*I3744-E3741*J3741-G3741*J3744</f>
        <v>0.99219240219396732</v>
      </c>
      <c r="O3741" s="33">
        <f t="shared" ref="O3741" si="36108">(D3741*J3741+E3741*I3741+F3741*J3744+G3741*I3744)</f>
        <v>0</v>
      </c>
      <c r="P3741" s="31">
        <f t="shared" ref="P3741" si="36109">D3741*K3741+F3741*K3744-E3741*L3741-G3741*L3744</f>
        <v>0</v>
      </c>
      <c r="Q3741" s="32">
        <f t="shared" ref="Q3741" si="36110">(D3741*L3741+E3741*K3741+F3741*L3744+G3741*K3744)</f>
        <v>-6.4625490196078439E-2</v>
      </c>
      <c r="S3741" s="29">
        <v>1</v>
      </c>
      <c r="T3741" s="30">
        <v>0</v>
      </c>
      <c r="U3741" s="31">
        <v>0</v>
      </c>
      <c r="V3741" s="32">
        <f t="shared" ref="V3741:V3745" si="36111">-1/($T$8*$B3741)</f>
        <v>-0.12554607843137255</v>
      </c>
      <c r="X3741" s="29">
        <f t="shared" ref="X3741" si="36112">N3741*S3741+P3741*S3744-O3741*T3741-Q3741*T3744</f>
        <v>0.99219240219396732</v>
      </c>
      <c r="Y3741" s="33">
        <f t="shared" ref="Y3741" si="36113">(N3741*T3741+O3741*S3741+P3741*T3744+Q3741*S3744)</f>
        <v>0</v>
      </c>
      <c r="Z3741" s="31">
        <f t="shared" ref="Z3741" si="36114">N3741*U3741+P3741*U3744-O3741*V3741-Q3741*V3744</f>
        <v>0</v>
      </c>
      <c r="AA3741" s="32">
        <f t="shared" ref="AA3741" si="36115">(N3741*V3741+O3741*U3741+P3741*V3744+Q3741*U3744)</f>
        <v>-0.1891913553409342</v>
      </c>
      <c r="AB3741" s="8"/>
      <c r="AC3741" s="29">
        <v>1</v>
      </c>
      <c r="AD3741" s="33">
        <v>0</v>
      </c>
      <c r="AE3741" s="31">
        <v>0</v>
      </c>
      <c r="AF3741" s="32">
        <v>0</v>
      </c>
      <c r="AH3741" s="29">
        <f t="shared" ref="AH3741" si="36116">X3741*AC3741+Z3741*AC3744-Y3741*AD3741-AA3741*AD3744</f>
        <v>0.97443309893444507</v>
      </c>
      <c r="AI3741" s="33">
        <f t="shared" ref="AI3741" si="36117">(X3741*AD3741+Y3741*AC3741+Z3741*AD3744+AA3741*AC3744)</f>
        <v>0</v>
      </c>
      <c r="AJ3741" s="31">
        <f t="shared" ref="AJ3741" si="36118">X3741*AE3741+Z3741*AE3744-Y3741*AF3741-AA3741*AF3744</f>
        <v>0</v>
      </c>
      <c r="AK3741" s="32">
        <f t="shared" ref="AK3741" si="36119">(X3741*AF3741+Y3741*AE3741+Z3741*AF3744+AA3741*AE3744)</f>
        <v>-0.1891913553409342</v>
      </c>
      <c r="AL3741" s="8"/>
      <c r="AM3741" s="29">
        <v>1</v>
      </c>
      <c r="AN3741" s="30">
        <v>0</v>
      </c>
      <c r="AO3741" s="31">
        <v>0</v>
      </c>
      <c r="AP3741" s="32">
        <f t="shared" ref="AP3741:AP3745" si="36120">-1/($AN$8*$B3741)</f>
        <v>-0.11353235294117647</v>
      </c>
      <c r="AR3741" s="29">
        <f t="shared" ref="AR3741" si="36121">AH3741*AM3741+AJ3741*AM3744-AI3741*AN3741-AK3741*AN3744</f>
        <v>0.97443309893444507</v>
      </c>
      <c r="AS3741" s="33">
        <f t="shared" ref="AS3741" si="36122">(AH3741*AN3741+AI3741*AM3741+AJ3741*AN3744+AK3741*AM3744)</f>
        <v>0</v>
      </c>
      <c r="AT3741" s="31">
        <f t="shared" ref="AT3741" si="36123">AH3741*AO3741+AJ3741*AO3744-AI3741*AP3741-AK3741*AP3744</f>
        <v>0</v>
      </c>
      <c r="AU3741" s="32">
        <f t="shared" ref="AU3741" si="36124">(AH3741*AP3741+AI3741*AO3741+AJ3741*AP3744+AK3741*AO3744)</f>
        <v>-0.29982103784672398</v>
      </c>
      <c r="AV3741" s="8"/>
      <c r="AW3741" s="29">
        <v>1</v>
      </c>
      <c r="AX3741" s="33">
        <v>0</v>
      </c>
      <c r="AY3741" s="31">
        <v>0</v>
      </c>
      <c r="AZ3741" s="32">
        <v>0</v>
      </c>
      <c r="BB3741" s="29">
        <f t="shared" ref="BB3741" si="36125">AR3741*AW3741+AT3741*AW3744-AS3741*AX3741-AU3741*AX3744</f>
        <v>0.94883272100824945</v>
      </c>
      <c r="BC3741" s="33">
        <f t="shared" ref="BC3741" si="36126">(AR3741*AX3741+AS3741*AW3741+AT3741*AX3744+AU3741*AW3744)</f>
        <v>0</v>
      </c>
      <c r="BD3741" s="31">
        <f t="shared" ref="BD3741" si="36127">AR3741*AY3741+AT3741*AY3744-AS3741*AZ3741-AU3741*AZ3744</f>
        <v>0</v>
      </c>
      <c r="BE3741" s="32">
        <f t="shared" ref="BE3741" si="36128">(AR3741*AZ3741+AS3741*AY3741+AT3741*AZ3744+AU3741*AY3744)</f>
        <v>-0.29982103784672398</v>
      </c>
      <c r="BF3741" s="8"/>
      <c r="BG3741" s="29">
        <v>1</v>
      </c>
      <c r="BH3741" s="30">
        <v>0</v>
      </c>
      <c r="BI3741" s="31">
        <v>0</v>
      </c>
      <c r="BJ3741" s="32">
        <f t="shared" ref="BJ3741:BJ3745" si="36129">-1/($BH$8*$B3741)</f>
        <v>-3.9920588235294117E-2</v>
      </c>
      <c r="BL3741" s="29">
        <f t="shared" ref="BL3741" si="36130">BB3741*BG3741+BD3741*BG3744-BC3741*BH3741-BE3741*BH3744</f>
        <v>0.94883272100824945</v>
      </c>
      <c r="BM3741" s="33">
        <f t="shared" ref="BM3741" si="36131">(BB3741*BH3741+BC3741*BG3741+BD3741*BH3744+BE3741*BG3744)</f>
        <v>0</v>
      </c>
      <c r="BN3741" s="31">
        <f t="shared" ref="BN3741" si="36132">BB3741*BI3741+BD3741*BI3744-BC3741*BJ3741-BE3741*BJ3744</f>
        <v>0</v>
      </c>
      <c r="BO3741" s="32">
        <f t="shared" ref="BO3741" si="36133">(BB3741*BJ3741+BC3741*BI3741+BD3741*BJ3744+BE3741*BI3744)</f>
        <v>-0.33769899820626803</v>
      </c>
      <c r="BP3741" s="8"/>
      <c r="BQ3741" s="34">
        <v>1</v>
      </c>
      <c r="BR3741" s="35">
        <v>0</v>
      </c>
      <c r="BS3741" s="11">
        <v>0</v>
      </c>
      <c r="BT3741" s="36">
        <v>0</v>
      </c>
      <c r="BV3741" s="29">
        <f t="shared" ref="BV3741" si="36134">BL3741*BQ3741+BN3741*BQ3744-BM3741*BR3741-BO3741*BR3744</f>
        <v>0.94883272100824945</v>
      </c>
      <c r="BW3741" s="33">
        <f t="shared" ref="BW3741" si="36135">(BL3741*BR3741+BM3741*BQ3741+BN3741*BR3744+BO3741*BQ3744)</f>
        <v>-0.33769899820626803</v>
      </c>
      <c r="BX3741" s="31">
        <f t="shared" ref="BX3741" si="36136">BL3741*BS3741+BN3741*BS3744-BM3741*BT3741-BO3741*BT3744</f>
        <v>0</v>
      </c>
      <c r="BY3741" s="32">
        <f t="shared" ref="BY3741" si="36137">(BL3741*BT3741+BM3741*BS3741+BN3741*BT3744+BO3741*BS3744)</f>
        <v>-0.33769899820626803</v>
      </c>
      <c r="CA3741" s="37">
        <f t="shared" ref="CA3741" si="36138">20*LOG(((1+$BR$8)/$BR$8)/((BV3741+BV3744)^2+(BW3741+BW3744)^2)^0.5)</f>
        <v>-1.9530348441249993E-3</v>
      </c>
      <c r="CC3741" s="134">
        <f t="shared" ref="CC3741" si="36139">((BV3741^2+BW3741^2)^0.5)/((BV3744^2+BW3744^2)^0.5)</f>
        <v>1.0135036377461697</v>
      </c>
      <c r="CM3741" s="129">
        <v>10.18</v>
      </c>
    </row>
    <row r="3742" spans="2:91" ht="18.600000000000001" thickBot="1">
      <c r="D3742" s="39"/>
      <c r="G3742" s="40"/>
      <c r="I3742" s="39"/>
      <c r="L3742" s="40"/>
      <c r="N3742" s="39"/>
      <c r="Q3742" s="40"/>
      <c r="S3742" s="39"/>
      <c r="V3742" s="40"/>
      <c r="X3742" s="39"/>
      <c r="AA3742" s="40"/>
      <c r="AC3742" s="39"/>
      <c r="AF3742" s="40"/>
      <c r="AH3742" s="39"/>
      <c r="AK3742" s="40"/>
      <c r="AM3742" s="39"/>
      <c r="AP3742" s="40"/>
      <c r="AR3742" s="39"/>
      <c r="AU3742" s="40"/>
      <c r="AW3742" s="39"/>
      <c r="AZ3742" s="40"/>
      <c r="BB3742" s="39"/>
      <c r="BE3742" s="40"/>
      <c r="BG3742" s="39"/>
      <c r="BJ3742" s="40"/>
      <c r="BL3742" s="39"/>
      <c r="BO3742" s="40"/>
      <c r="BQ3742" s="34"/>
      <c r="BR3742" s="11"/>
      <c r="BS3742" s="11"/>
      <c r="BT3742" s="41"/>
      <c r="BV3742" s="39"/>
      <c r="BY3742" s="40"/>
      <c r="CC3742" s="135"/>
    </row>
    <row r="3743" spans="2:91" ht="18.600000000000001" thickBot="1">
      <c r="D3743" s="258" t="s">
        <v>129</v>
      </c>
      <c r="E3743" s="259"/>
      <c r="F3743" s="260" t="s">
        <v>130</v>
      </c>
      <c r="G3743" s="261"/>
      <c r="H3743" s="229"/>
      <c r="I3743" s="258" t="s">
        <v>131</v>
      </c>
      <c r="J3743" s="259"/>
      <c r="K3743" s="260" t="s">
        <v>132</v>
      </c>
      <c r="L3743" s="261"/>
      <c r="N3743" s="253" t="s">
        <v>133</v>
      </c>
      <c r="O3743" s="254"/>
      <c r="P3743" s="255" t="s">
        <v>134</v>
      </c>
      <c r="Q3743" s="256"/>
      <c r="S3743" s="258" t="s">
        <v>135</v>
      </c>
      <c r="T3743" s="259"/>
      <c r="U3743" s="260" t="s">
        <v>136</v>
      </c>
      <c r="V3743" s="261"/>
      <c r="W3743" s="8"/>
      <c r="X3743" s="253" t="s">
        <v>137</v>
      </c>
      <c r="Y3743" s="254"/>
      <c r="Z3743" s="255" t="s">
        <v>138</v>
      </c>
      <c r="AA3743" s="256"/>
      <c r="AB3743" s="8"/>
      <c r="AC3743" s="258" t="s">
        <v>139</v>
      </c>
      <c r="AD3743" s="259"/>
      <c r="AE3743" s="260" t="s">
        <v>140</v>
      </c>
      <c r="AF3743" s="261"/>
      <c r="AG3743" s="8"/>
      <c r="AH3743" s="253" t="s">
        <v>141</v>
      </c>
      <c r="AI3743" s="254"/>
      <c r="AJ3743" s="255" t="s">
        <v>142</v>
      </c>
      <c r="AK3743" s="256"/>
      <c r="AL3743" s="8"/>
      <c r="AM3743" s="258" t="s">
        <v>143</v>
      </c>
      <c r="AN3743" s="259"/>
      <c r="AO3743" s="260" t="s">
        <v>144</v>
      </c>
      <c r="AP3743" s="261"/>
      <c r="AR3743" s="253" t="s">
        <v>145</v>
      </c>
      <c r="AS3743" s="254"/>
      <c r="AT3743" s="255" t="s">
        <v>146</v>
      </c>
      <c r="AU3743" s="256"/>
      <c r="AV3743" s="4"/>
      <c r="AW3743" s="258" t="s">
        <v>147</v>
      </c>
      <c r="AX3743" s="259"/>
      <c r="AY3743" s="260" t="s">
        <v>148</v>
      </c>
      <c r="AZ3743" s="261"/>
      <c r="BA3743" s="8"/>
      <c r="BB3743" s="253" t="s">
        <v>149</v>
      </c>
      <c r="BC3743" s="254"/>
      <c r="BD3743" s="255" t="s">
        <v>150</v>
      </c>
      <c r="BE3743" s="256"/>
      <c r="BF3743" s="4"/>
      <c r="BG3743" s="258" t="s">
        <v>151</v>
      </c>
      <c r="BH3743" s="259"/>
      <c r="BI3743" s="260" t="s">
        <v>152</v>
      </c>
      <c r="BJ3743" s="261"/>
      <c r="BK3743" s="4"/>
      <c r="BL3743" s="253" t="s">
        <v>153</v>
      </c>
      <c r="BM3743" s="254"/>
      <c r="BN3743" s="255" t="s">
        <v>154</v>
      </c>
      <c r="BO3743" s="256"/>
      <c r="BP3743" s="4"/>
      <c r="BQ3743" s="258" t="s">
        <v>155</v>
      </c>
      <c r="BR3743" s="259"/>
      <c r="BS3743" s="260" t="s">
        <v>156</v>
      </c>
      <c r="BT3743" s="261"/>
      <c r="BU3743" s="8"/>
      <c r="BV3743" s="253" t="s">
        <v>157</v>
      </c>
      <c r="BW3743" s="254"/>
      <c r="BX3743" s="255" t="s">
        <v>158</v>
      </c>
      <c r="BY3743" s="256"/>
      <c r="CA3743" s="46" t="s">
        <v>16</v>
      </c>
      <c r="CC3743" s="136" t="s">
        <v>71</v>
      </c>
    </row>
    <row r="3744" spans="2:91" ht="19.2" thickTop="1" thickBot="1">
      <c r="D3744" s="29">
        <v>0</v>
      </c>
      <c r="E3744" s="33">
        <v>0</v>
      </c>
      <c r="F3744" s="31">
        <v>1</v>
      </c>
      <c r="G3744" s="32">
        <v>0</v>
      </c>
      <c r="I3744" s="29">
        <v>0</v>
      </c>
      <c r="J3744" s="33">
        <f t="shared" ref="J3744" si="36140">IF(0=(1-$J$8*$K$8*$B3741^2),10^14,$B3741*$J$8/(1-$J$8*$K$8*$B3741^2))</f>
        <v>-0.12081297615451572</v>
      </c>
      <c r="K3744" s="31">
        <v>1</v>
      </c>
      <c r="L3744" s="32">
        <v>0</v>
      </c>
      <c r="N3744" s="29">
        <f t="shared" ref="N3744" si="36141">D3744*I3741+F3744*I3744-E3744*J3741-G3744*J3744</f>
        <v>0</v>
      </c>
      <c r="O3744" s="33">
        <f t="shared" ref="O3744" si="36142">(D3744*J3741+E3744*I3741+F3744*J3744+G3744*I3744)</f>
        <v>-0.12081297615451572</v>
      </c>
      <c r="P3744" s="31">
        <f t="shared" ref="P3744" si="36143">D3744*K3741+F3744*K3744-E3744*L3741-G3744*L3744</f>
        <v>1</v>
      </c>
      <c r="Q3744" s="32">
        <f t="shared" ref="Q3744" si="36144">(D3744*L3741+E3744*K3741+F3744*L3744+G3744*K3744)</f>
        <v>0</v>
      </c>
      <c r="S3744" s="29">
        <v>0</v>
      </c>
      <c r="T3744" s="33">
        <v>0</v>
      </c>
      <c r="U3744" s="31">
        <v>1</v>
      </c>
      <c r="V3744" s="32">
        <v>0</v>
      </c>
      <c r="X3744" s="29">
        <f t="shared" ref="X3744" si="36145">N3744*S3741+P3744*S3744-O3744*T3741-Q3744*T3744</f>
        <v>0</v>
      </c>
      <c r="Y3744" s="33">
        <f t="shared" ref="Y3744" si="36146">(N3744*T3741+O3744*S3741+P3744*T3744+Q3744*S3744)</f>
        <v>-0.12081297615451572</v>
      </c>
      <c r="Z3744" s="31">
        <f t="shared" ref="Z3744" si="36147">N3744*U3741+P3744*U3744-O3744*V3741-Q3744*V3744</f>
        <v>0.98483240462017763</v>
      </c>
      <c r="AA3744" s="32">
        <f t="shared" ref="AA3744" si="36148">(N3744*V3741+O3744*U3741+P3744*V3744+Q3744*U3744)</f>
        <v>0</v>
      </c>
      <c r="AB3744" s="8"/>
      <c r="AC3744" s="29">
        <v>0</v>
      </c>
      <c r="AD3744" s="33">
        <f t="shared" ref="AD3744" si="36149">IF(0=(1-$AD$8*$AE$8*$B3741^2),10^14,$B3741*$AD$8/(1-$AD$8*$AE$8*$B3741^2))</f>
        <v>-9.3869528169079841E-2</v>
      </c>
      <c r="AE3744" s="31">
        <v>1</v>
      </c>
      <c r="AF3744" s="32">
        <v>0</v>
      </c>
      <c r="AH3744" s="29">
        <f t="shared" ref="AH3744" si="36150">X3744*AC3741+Z3744*AC3744-Y3744*AD3741-AA3744*AD3744</f>
        <v>0</v>
      </c>
      <c r="AI3744" s="33">
        <f t="shared" ref="AI3744" si="36151">(X3744*AD3741+Y3744*AC3741+Z3744*AD3744+AA3744*AC3744)</f>
        <v>-0.21325872930183212</v>
      </c>
      <c r="AJ3744" s="31">
        <f t="shared" ref="AJ3744" si="36152">X3744*AE3741+Z3744*AE3744-Y3744*AF3741-AA3744*AF3744</f>
        <v>0.98483240462017763</v>
      </c>
      <c r="AK3744" s="32">
        <f t="shared" ref="AK3744" si="36153">(X3744*AF3741+Y3744*AE3741+Z3744*AF3744+AA3744*AE3744)</f>
        <v>0</v>
      </c>
      <c r="AL3744" s="8"/>
      <c r="AM3744" s="29">
        <v>0</v>
      </c>
      <c r="AN3744" s="33">
        <v>0</v>
      </c>
      <c r="AO3744" s="31">
        <v>1</v>
      </c>
      <c r="AP3744" s="32">
        <v>0</v>
      </c>
      <c r="AR3744" s="29">
        <f t="shared" ref="AR3744" si="36154">AH3744*AM3741+AJ3744*AM3744-AI3744*AN3741-AK3744*AN3744</f>
        <v>0</v>
      </c>
      <c r="AS3744" s="33">
        <f t="shared" ref="AS3744" si="36155">(AH3744*AN3741+AI3744*AM3741+AJ3744*AN3744+AK3744*AM3744)</f>
        <v>-0.21325872930183212</v>
      </c>
      <c r="AT3744" s="31">
        <f t="shared" ref="AT3744" si="36156">AH3744*AO3741+AJ3744*AO3744-AI3744*AP3741-AK3744*AP3744</f>
        <v>0.96062063929729524</v>
      </c>
      <c r="AU3744" s="32">
        <f t="shared" ref="AU3744" si="36157">(AH3744*AP3741+AI3744*AO3741+AJ3744*AP3744+AK3744*AO3744)</f>
        <v>0</v>
      </c>
      <c r="AV3744" s="8"/>
      <c r="AW3744" s="29">
        <v>0</v>
      </c>
      <c r="AX3744" s="33">
        <f t="shared" ref="AX3744" si="36158">IF(0=(1-$AX$8*$AY$8*$B3741^2),10^14,$B3741*$AX$8/(1-$AX$8*$AY$8*$B3741^2))</f>
        <v>-8.5385529014422298E-2</v>
      </c>
      <c r="AY3744" s="31">
        <v>1</v>
      </c>
      <c r="AZ3744" s="32">
        <v>0</v>
      </c>
      <c r="BB3744" s="29">
        <f t="shared" ref="BB3744" si="36159">AR3744*AW3741+AT3744*AW3744-AS3744*AX3741-AU3744*AX3744</f>
        <v>0</v>
      </c>
      <c r="BC3744" s="33">
        <f t="shared" ref="BC3744" si="36160">(AR3744*AX3741+AS3744*AW3741+AT3744*AX3744+AU3744*AW3744)</f>
        <v>-0.29528183077040421</v>
      </c>
      <c r="BD3744" s="31">
        <f t="shared" ref="BD3744" si="36161">AR3744*AY3741+AT3744*AY3744-AS3744*AZ3741-AU3744*AZ3744</f>
        <v>0.96062063929729524</v>
      </c>
      <c r="BE3744" s="32">
        <f t="shared" ref="BE3744" si="36162">(AR3744*AZ3741+AS3744*AY3741+AT3744*AZ3744+AU3744*AY3744)</f>
        <v>0</v>
      </c>
      <c r="BF3744" s="8"/>
      <c r="BG3744" s="29">
        <v>0</v>
      </c>
      <c r="BH3744" s="33">
        <v>0</v>
      </c>
      <c r="BI3744" s="31">
        <v>1</v>
      </c>
      <c r="BJ3744" s="32">
        <v>0</v>
      </c>
      <c r="BL3744" s="29">
        <f t="shared" ref="BL3744" si="36163">BB3744*BG3741+BD3744*BG3744-BC3744*BH3741-BE3744*BH3744</f>
        <v>0</v>
      </c>
      <c r="BM3744" s="33">
        <f t="shared" ref="BM3744" si="36164">(BB3744*BH3741+BC3744*BG3741+BD3744*BH3744+BE3744*BG3744)</f>
        <v>-0.29528183077040421</v>
      </c>
      <c r="BN3744" s="31">
        <f t="shared" ref="BN3744" si="36165">BB3744*BI3741+BD3744*BI3744-BC3744*BJ3741-BE3744*BJ3744</f>
        <v>0.94883281491774618</v>
      </c>
      <c r="BO3744" s="32">
        <f t="shared" ref="BO3744" si="36166">(BB3744*BJ3741+BC3744*BI3741+BD3744*BJ3744+BE3744*BI3744)</f>
        <v>0</v>
      </c>
      <c r="BP3744" s="8"/>
      <c r="BQ3744" s="19">
        <f t="shared" ref="BQ3744:BQ3745" si="36167">1/$BR$8</f>
        <v>1</v>
      </c>
      <c r="BR3744" s="47">
        <v>0</v>
      </c>
      <c r="BS3744" s="48">
        <v>1</v>
      </c>
      <c r="BT3744" s="49">
        <v>0</v>
      </c>
      <c r="BV3744" s="29">
        <f t="shared" ref="BV3744" si="36168">BL3744*BQ3741+BN3744*BQ3744-BM3744*BR3741-BO3744*BR3744</f>
        <v>0.94883281491774618</v>
      </c>
      <c r="BW3744" s="33">
        <f t="shared" ref="BW3744" si="36169">(BL3744*BR3741+BM3744*BQ3741+BN3744*BR3744+BO3744*BQ3744)</f>
        <v>-0.29528183077040421</v>
      </c>
      <c r="BX3744" s="31">
        <f t="shared" ref="BX3744" si="36170">BL3744*BS3741+BN3744*BS3744-BM3744*BT3741-BO3744*BT3744</f>
        <v>0.94883281491774618</v>
      </c>
      <c r="BY3744" s="32">
        <f t="shared" ref="BY3744" si="36171">(BL3744*BT3741+BM3744*BS3741+BN3744*BT3744+BO3744*BS3744)</f>
        <v>0</v>
      </c>
      <c r="CA3744" s="50">
        <f t="shared" ref="CA3744" si="36172">(180/PI())*ATAN(-1*(BW3741+BW3744)/(BV3741+BV3744))</f>
        <v>18.446514450987106</v>
      </c>
      <c r="CC3744" s="137">
        <f t="shared" ref="CC3744" si="36173">20*LOG(((1-(10^(CA3741/20)^2)*(1-((1-CC3741)/(1+CC3741))^2))^0.5))</f>
        <v>-33.057817020995934</v>
      </c>
    </row>
    <row r="3745" spans="2:91">
      <c r="CC3745" s="42"/>
    </row>
    <row r="3748" spans="2:91">
      <c r="B3748" s="128"/>
      <c r="CM3748" s="129">
        <v>10.199999999999999</v>
      </c>
    </row>
    <row r="3755" spans="2:91">
      <c r="CM3755" s="130"/>
    </row>
    <row r="3762" spans="91:91">
      <c r="CM3762" s="130"/>
    </row>
    <row r="3769" spans="91:91">
      <c r="CM3769" s="130"/>
    </row>
    <row r="3776" spans="91:91">
      <c r="CM3776" s="130"/>
    </row>
    <row r="3783" spans="91:91">
      <c r="CM3783" s="130"/>
    </row>
    <row r="3790" spans="91:91">
      <c r="CM3790" s="130"/>
    </row>
    <row r="3797" spans="91:91">
      <c r="CM3797" s="130"/>
    </row>
    <row r="3804" spans="91:91">
      <c r="CM3804" s="130"/>
    </row>
    <row r="3811" spans="91:91">
      <c r="CM3811" s="130"/>
    </row>
    <row r="3818" spans="91:91">
      <c r="CM3818" s="130"/>
    </row>
    <row r="3825" spans="91:91">
      <c r="CM3825" s="130"/>
    </row>
    <row r="3832" spans="91:91">
      <c r="CM3832" s="130"/>
    </row>
    <row r="3839" spans="91:91">
      <c r="CM3839" s="130"/>
    </row>
    <row r="3846" spans="91:91">
      <c r="CM3846" s="130"/>
    </row>
    <row r="3853" spans="91:91">
      <c r="CM3853" s="130"/>
    </row>
    <row r="3860" spans="91:91">
      <c r="CM3860" s="130"/>
    </row>
    <row r="3867" spans="91:91">
      <c r="CM3867" s="130"/>
    </row>
    <row r="3874" spans="91:91">
      <c r="CM3874" s="130"/>
    </row>
    <row r="3887" spans="91:91">
      <c r="CM3887" s="130"/>
    </row>
  </sheetData>
  <sheetProtection algorithmName="SHA-512" hashValue="lf2LPh2dTFxcHPT8V5geeBDBqQjvwwLU1IL3+di3y2ck7wKcNrPhqCSsbhhNFNeA/0VBtrW9d5+/tgaQcrx/Vw==" saltValue="Uo2RMLs3FJ+18xvXY3ABGw==" spinCount="100000" sheet="1" objects="1" scenarios="1"/>
  <mergeCells count="31992">
    <mergeCell ref="AM3733:AN3733"/>
    <mergeCell ref="AO3733:AP3733"/>
    <mergeCell ref="AR3733:AS3733"/>
    <mergeCell ref="AT3733:AU3733"/>
    <mergeCell ref="AW3733:AX3733"/>
    <mergeCell ref="AY3733:AZ3733"/>
    <mergeCell ref="BB3733:BC3733"/>
    <mergeCell ref="BD3733:BE3733"/>
    <mergeCell ref="BG3733:BH3733"/>
    <mergeCell ref="BI3733:BJ3733"/>
    <mergeCell ref="BL3733:BM3733"/>
    <mergeCell ref="BN3733:BO3733"/>
    <mergeCell ref="BV3733:BW3733"/>
    <mergeCell ref="BX3733:BY3733"/>
    <mergeCell ref="D3740:E3740"/>
    <mergeCell ref="F3740:G3740"/>
    <mergeCell ref="I3740:J3740"/>
    <mergeCell ref="K3740:L3740"/>
    <mergeCell ref="N3740:O3740"/>
    <mergeCell ref="P3740:Q3740"/>
    <mergeCell ref="S3740:T3740"/>
    <mergeCell ref="U3740:V3740"/>
    <mergeCell ref="X3740:Y3740"/>
    <mergeCell ref="Z3740:AA3740"/>
    <mergeCell ref="AC3740:AD3740"/>
    <mergeCell ref="AE3740:AF3740"/>
    <mergeCell ref="AH3740:AI3740"/>
    <mergeCell ref="AJ3740:AK3740"/>
    <mergeCell ref="AM3740:AN3740"/>
    <mergeCell ref="AO3740:AP3740"/>
    <mergeCell ref="AR3740:AS3740"/>
    <mergeCell ref="AT3740:AU3740"/>
    <mergeCell ref="AW3740:AX3740"/>
    <mergeCell ref="AY3740:AZ3740"/>
    <mergeCell ref="BB3740:BC3740"/>
    <mergeCell ref="BD3740:BE3740"/>
    <mergeCell ref="BG3740:BH3740"/>
    <mergeCell ref="BI3740:BJ3740"/>
    <mergeCell ref="BL3740:BM3740"/>
    <mergeCell ref="BN3740:BO3740"/>
    <mergeCell ref="BV3740:BW3740"/>
    <mergeCell ref="BX3740:BY3740"/>
    <mergeCell ref="BQ3733:BR3733"/>
    <mergeCell ref="BS3733:BT3733"/>
    <mergeCell ref="BQ3740:BR3740"/>
    <mergeCell ref="BS3740:BT3740"/>
    <mergeCell ref="AC3719:AD3719"/>
    <mergeCell ref="AE3719:AF3719"/>
    <mergeCell ref="AH3719:AI3719"/>
    <mergeCell ref="AJ3719:AK3719"/>
    <mergeCell ref="AM3719:AN3719"/>
    <mergeCell ref="AO3719:AP3719"/>
    <mergeCell ref="AR3719:AS3719"/>
    <mergeCell ref="AT3719:AU3719"/>
    <mergeCell ref="AW3719:AX3719"/>
    <mergeCell ref="AY3719:AZ3719"/>
    <mergeCell ref="BB3719:BC3719"/>
    <mergeCell ref="BD3719:BE3719"/>
    <mergeCell ref="BG3719:BH3719"/>
    <mergeCell ref="BI3719:BJ3719"/>
    <mergeCell ref="BL3719:BM3719"/>
    <mergeCell ref="BN3719:BO3719"/>
    <mergeCell ref="BV3719:BW3719"/>
    <mergeCell ref="BX3719:BY3719"/>
    <mergeCell ref="D3726:E3726"/>
    <mergeCell ref="F3726:G3726"/>
    <mergeCell ref="I3726:J3726"/>
    <mergeCell ref="K3726:L3726"/>
    <mergeCell ref="N3726:O3726"/>
    <mergeCell ref="P3726:Q3726"/>
    <mergeCell ref="S3726:T3726"/>
    <mergeCell ref="U3726:V3726"/>
    <mergeCell ref="X3726:Y3726"/>
    <mergeCell ref="Z3726:AA3726"/>
    <mergeCell ref="AC3726:AD3726"/>
    <mergeCell ref="AE3726:AF3726"/>
    <mergeCell ref="AH3726:AI3726"/>
    <mergeCell ref="AJ3726:AK3726"/>
    <mergeCell ref="AM3726:AN3726"/>
    <mergeCell ref="AO3726:AP3726"/>
    <mergeCell ref="AR3726:AS3726"/>
    <mergeCell ref="AT3726:AU3726"/>
    <mergeCell ref="AW3726:AX3726"/>
    <mergeCell ref="AY3726:AZ3726"/>
    <mergeCell ref="BB3726:BC3726"/>
    <mergeCell ref="BD3726:BE3726"/>
    <mergeCell ref="BG3726:BH3726"/>
    <mergeCell ref="BI3726:BJ3726"/>
    <mergeCell ref="BL3726:BM3726"/>
    <mergeCell ref="BN3726:BO3726"/>
    <mergeCell ref="BV3726:BW3726"/>
    <mergeCell ref="BX3726:BY3726"/>
    <mergeCell ref="D3722:E3722"/>
    <mergeCell ref="F3722:G3722"/>
    <mergeCell ref="I3722:J3722"/>
    <mergeCell ref="K3722:L3722"/>
    <mergeCell ref="N3722:O3722"/>
    <mergeCell ref="P3722:Q3722"/>
    <mergeCell ref="S3722:T3722"/>
    <mergeCell ref="U3722:V3722"/>
    <mergeCell ref="S3698:T3698"/>
    <mergeCell ref="U3698:V3698"/>
    <mergeCell ref="X3698:Y3698"/>
    <mergeCell ref="Z3698:AA3698"/>
    <mergeCell ref="AC3698:AD3698"/>
    <mergeCell ref="AE3698:AF3698"/>
    <mergeCell ref="AH3698:AI3698"/>
    <mergeCell ref="AJ3698:AK3698"/>
    <mergeCell ref="AM3698:AN3698"/>
    <mergeCell ref="AO3698:AP3698"/>
    <mergeCell ref="AR3698:AS3698"/>
    <mergeCell ref="AT3698:AU3698"/>
    <mergeCell ref="AW3698:AX3698"/>
    <mergeCell ref="AY3698:AZ3698"/>
    <mergeCell ref="BB3698:BC3698"/>
    <mergeCell ref="BD3698:BE3698"/>
    <mergeCell ref="BG3698:BH3698"/>
    <mergeCell ref="BI3698:BJ3698"/>
    <mergeCell ref="BL3698:BM3698"/>
    <mergeCell ref="BN3698:BO3698"/>
    <mergeCell ref="BV3698:BW3698"/>
    <mergeCell ref="BX3698:BY3698"/>
    <mergeCell ref="BQ3691:BR3691"/>
    <mergeCell ref="BS3691:BT3691"/>
    <mergeCell ref="BG3705:BH3705"/>
    <mergeCell ref="BI3705:BJ3705"/>
    <mergeCell ref="BL3705:BM3705"/>
    <mergeCell ref="BN3705:BO3705"/>
    <mergeCell ref="BV3705:BW3705"/>
    <mergeCell ref="BX3705:BY3705"/>
    <mergeCell ref="D3712:E3712"/>
    <mergeCell ref="F3712:G3712"/>
    <mergeCell ref="I3712:J3712"/>
    <mergeCell ref="K3712:L3712"/>
    <mergeCell ref="N3712:O3712"/>
    <mergeCell ref="P3712:Q3712"/>
    <mergeCell ref="S3712:T3712"/>
    <mergeCell ref="U3712:V3712"/>
    <mergeCell ref="X3712:Y3712"/>
    <mergeCell ref="Z3712:AA3712"/>
    <mergeCell ref="AC3712:AD3712"/>
    <mergeCell ref="AE3712:AF3712"/>
    <mergeCell ref="AH3712:AI3712"/>
    <mergeCell ref="AJ3712:AK3712"/>
    <mergeCell ref="AM3712:AN3712"/>
    <mergeCell ref="AO3712:AP3712"/>
    <mergeCell ref="AR3712:AS3712"/>
    <mergeCell ref="AT3712:AU3712"/>
    <mergeCell ref="AW3712:AX3712"/>
    <mergeCell ref="AY3712:AZ3712"/>
    <mergeCell ref="BB3712:BC3712"/>
    <mergeCell ref="BD3712:BE3712"/>
    <mergeCell ref="BG3712:BH3712"/>
    <mergeCell ref="BI3712:BJ3712"/>
    <mergeCell ref="BL3712:BM3712"/>
    <mergeCell ref="BN3712:BO3712"/>
    <mergeCell ref="BV3712:BW3712"/>
    <mergeCell ref="BX3712:BY3712"/>
    <mergeCell ref="BQ3712:BR3712"/>
    <mergeCell ref="BS3712:BT3712"/>
    <mergeCell ref="AM3684:AN3684"/>
    <mergeCell ref="AO3684:AP3684"/>
    <mergeCell ref="AR3684:AS3684"/>
    <mergeCell ref="AT3684:AU3684"/>
    <mergeCell ref="AW3684:AX3684"/>
    <mergeCell ref="AY3684:AZ3684"/>
    <mergeCell ref="BB3684:BC3684"/>
    <mergeCell ref="BD3684:BE3684"/>
    <mergeCell ref="BG3684:BH3684"/>
    <mergeCell ref="BI3684:BJ3684"/>
    <mergeCell ref="BL3684:BM3684"/>
    <mergeCell ref="BN3684:BO3684"/>
    <mergeCell ref="BV3684:BW3684"/>
    <mergeCell ref="BX3684:BY3684"/>
    <mergeCell ref="D3680:E3680"/>
    <mergeCell ref="F3680:G3680"/>
    <mergeCell ref="I3680:J3680"/>
    <mergeCell ref="K3680:L3680"/>
    <mergeCell ref="N3680:O3680"/>
    <mergeCell ref="P3680:Q3680"/>
    <mergeCell ref="S3680:T3680"/>
    <mergeCell ref="U3680:V3680"/>
    <mergeCell ref="D3691:E3691"/>
    <mergeCell ref="F3691:G3691"/>
    <mergeCell ref="I3691:J3691"/>
    <mergeCell ref="K3691:L3691"/>
    <mergeCell ref="N3691:O3691"/>
    <mergeCell ref="P3691:Q3691"/>
    <mergeCell ref="S3691:T3691"/>
    <mergeCell ref="U3691:V3691"/>
    <mergeCell ref="X3691:Y3691"/>
    <mergeCell ref="Z3691:AA3691"/>
    <mergeCell ref="AC3691:AD3691"/>
    <mergeCell ref="AE3691:AF3691"/>
    <mergeCell ref="AH3691:AI3691"/>
    <mergeCell ref="AJ3691:AK3691"/>
    <mergeCell ref="AM3691:AN3691"/>
    <mergeCell ref="AO3691:AP3691"/>
    <mergeCell ref="AR3691:AS3691"/>
    <mergeCell ref="AT3691:AU3691"/>
    <mergeCell ref="AW3691:AX3691"/>
    <mergeCell ref="AY3691:AZ3691"/>
    <mergeCell ref="BB3691:BC3691"/>
    <mergeCell ref="BD3691:BE3691"/>
    <mergeCell ref="BG3691:BH3691"/>
    <mergeCell ref="BI3691:BJ3691"/>
    <mergeCell ref="BL3691:BM3691"/>
    <mergeCell ref="BN3691:BO3691"/>
    <mergeCell ref="BV3691:BW3691"/>
    <mergeCell ref="BX3691:BY3691"/>
    <mergeCell ref="D3670:E3670"/>
    <mergeCell ref="F3670:G3670"/>
    <mergeCell ref="I3670:J3670"/>
    <mergeCell ref="K3670:L3670"/>
    <mergeCell ref="N3670:O3670"/>
    <mergeCell ref="P3670:Q3670"/>
    <mergeCell ref="S3670:T3670"/>
    <mergeCell ref="U3670:V3670"/>
    <mergeCell ref="X3670:Y3670"/>
    <mergeCell ref="Z3670:AA3670"/>
    <mergeCell ref="AC3670:AD3670"/>
    <mergeCell ref="AE3670:AF3670"/>
    <mergeCell ref="AH3670:AI3670"/>
    <mergeCell ref="AJ3670:AK3670"/>
    <mergeCell ref="AM3670:AN3670"/>
    <mergeCell ref="AO3670:AP3670"/>
    <mergeCell ref="AR3670:AS3670"/>
    <mergeCell ref="AT3670:AU3670"/>
    <mergeCell ref="AW3670:AX3670"/>
    <mergeCell ref="AY3670:AZ3670"/>
    <mergeCell ref="BB3670:BC3670"/>
    <mergeCell ref="BD3670:BE3670"/>
    <mergeCell ref="BG3670:BH3670"/>
    <mergeCell ref="BI3670:BJ3670"/>
    <mergeCell ref="BL3670:BM3670"/>
    <mergeCell ref="BN3670:BO3670"/>
    <mergeCell ref="BV3670:BW3670"/>
    <mergeCell ref="BX3670:BY3670"/>
    <mergeCell ref="BQ3670:BR3670"/>
    <mergeCell ref="BS3670:BT3670"/>
    <mergeCell ref="D3677:E3677"/>
    <mergeCell ref="F3677:G3677"/>
    <mergeCell ref="I3677:J3677"/>
    <mergeCell ref="K3677:L3677"/>
    <mergeCell ref="N3677:O3677"/>
    <mergeCell ref="P3677:Q3677"/>
    <mergeCell ref="S3677:T3677"/>
    <mergeCell ref="U3677:V3677"/>
    <mergeCell ref="X3677:Y3677"/>
    <mergeCell ref="Z3677:AA3677"/>
    <mergeCell ref="AC3677:AD3677"/>
    <mergeCell ref="AE3677:AF3677"/>
    <mergeCell ref="AH3677:AI3677"/>
    <mergeCell ref="AJ3677:AK3677"/>
    <mergeCell ref="AM3677:AN3677"/>
    <mergeCell ref="AO3677:AP3677"/>
    <mergeCell ref="AR3677:AS3677"/>
    <mergeCell ref="AT3677:AU3677"/>
    <mergeCell ref="AW3677:AX3677"/>
    <mergeCell ref="AY3677:AZ3677"/>
    <mergeCell ref="BB3677:BC3677"/>
    <mergeCell ref="BD3677:BE3677"/>
    <mergeCell ref="BG3677:BH3677"/>
    <mergeCell ref="BI3677:BJ3677"/>
    <mergeCell ref="BL3677:BM3677"/>
    <mergeCell ref="BN3677:BO3677"/>
    <mergeCell ref="BV3677:BW3677"/>
    <mergeCell ref="BX3677:BY3677"/>
    <mergeCell ref="AM3649:AN3649"/>
    <mergeCell ref="AO3649:AP3649"/>
    <mergeCell ref="AR3649:AS3649"/>
    <mergeCell ref="AT3649:AU3649"/>
    <mergeCell ref="AW3649:AX3649"/>
    <mergeCell ref="AY3649:AZ3649"/>
    <mergeCell ref="BB3649:BC3649"/>
    <mergeCell ref="BD3649:BE3649"/>
    <mergeCell ref="BG3649:BH3649"/>
    <mergeCell ref="BI3649:BJ3649"/>
    <mergeCell ref="BL3649:BM3649"/>
    <mergeCell ref="BN3649:BO3649"/>
    <mergeCell ref="BV3649:BW3649"/>
    <mergeCell ref="BX3649:BY3649"/>
    <mergeCell ref="D3656:E3656"/>
    <mergeCell ref="F3656:G3656"/>
    <mergeCell ref="I3656:J3656"/>
    <mergeCell ref="K3656:L3656"/>
    <mergeCell ref="N3656:O3656"/>
    <mergeCell ref="P3656:Q3656"/>
    <mergeCell ref="S3656:T3656"/>
    <mergeCell ref="U3656:V3656"/>
    <mergeCell ref="X3656:Y3656"/>
    <mergeCell ref="Z3656:AA3656"/>
    <mergeCell ref="AC3656:AD3656"/>
    <mergeCell ref="AE3656:AF3656"/>
    <mergeCell ref="AH3656:AI3656"/>
    <mergeCell ref="AJ3656:AK3656"/>
    <mergeCell ref="AM3656:AN3656"/>
    <mergeCell ref="AO3656:AP3656"/>
    <mergeCell ref="AR3656:AS3656"/>
    <mergeCell ref="AT3656:AU3656"/>
    <mergeCell ref="AW3656:AX3656"/>
    <mergeCell ref="AY3656:AZ3656"/>
    <mergeCell ref="BB3656:BC3656"/>
    <mergeCell ref="BD3656:BE3656"/>
    <mergeCell ref="BG3656:BH3656"/>
    <mergeCell ref="BI3656:BJ3656"/>
    <mergeCell ref="BL3656:BM3656"/>
    <mergeCell ref="BN3656:BO3656"/>
    <mergeCell ref="BV3656:BW3656"/>
    <mergeCell ref="BX3656:BY3656"/>
    <mergeCell ref="BQ3649:BR3649"/>
    <mergeCell ref="BS3649:BT3649"/>
    <mergeCell ref="AC3635:AD3635"/>
    <mergeCell ref="AE3635:AF3635"/>
    <mergeCell ref="AH3635:AI3635"/>
    <mergeCell ref="AJ3635:AK3635"/>
    <mergeCell ref="AM3635:AN3635"/>
    <mergeCell ref="AO3635:AP3635"/>
    <mergeCell ref="AR3635:AS3635"/>
    <mergeCell ref="AT3635:AU3635"/>
    <mergeCell ref="AW3635:AX3635"/>
    <mergeCell ref="AY3635:AZ3635"/>
    <mergeCell ref="BB3635:BC3635"/>
    <mergeCell ref="BD3635:BE3635"/>
    <mergeCell ref="BG3635:BH3635"/>
    <mergeCell ref="BI3635:BJ3635"/>
    <mergeCell ref="BL3635:BM3635"/>
    <mergeCell ref="BN3635:BO3635"/>
    <mergeCell ref="BV3635:BW3635"/>
    <mergeCell ref="BX3635:BY3635"/>
    <mergeCell ref="D3642:E3642"/>
    <mergeCell ref="F3642:G3642"/>
    <mergeCell ref="I3642:J3642"/>
    <mergeCell ref="K3642:L3642"/>
    <mergeCell ref="N3642:O3642"/>
    <mergeCell ref="P3642:Q3642"/>
    <mergeCell ref="S3642:T3642"/>
    <mergeCell ref="U3642:V3642"/>
    <mergeCell ref="X3642:Y3642"/>
    <mergeCell ref="Z3642:AA3642"/>
    <mergeCell ref="AC3642:AD3642"/>
    <mergeCell ref="AE3642:AF3642"/>
    <mergeCell ref="AH3642:AI3642"/>
    <mergeCell ref="AJ3642:AK3642"/>
    <mergeCell ref="AM3642:AN3642"/>
    <mergeCell ref="AO3642:AP3642"/>
    <mergeCell ref="AR3642:AS3642"/>
    <mergeCell ref="AT3642:AU3642"/>
    <mergeCell ref="AW3642:AX3642"/>
    <mergeCell ref="AY3642:AZ3642"/>
    <mergeCell ref="BB3642:BC3642"/>
    <mergeCell ref="BD3642:BE3642"/>
    <mergeCell ref="BG3642:BH3642"/>
    <mergeCell ref="BI3642:BJ3642"/>
    <mergeCell ref="BL3642:BM3642"/>
    <mergeCell ref="BN3642:BO3642"/>
    <mergeCell ref="BV3642:BW3642"/>
    <mergeCell ref="BX3642:BY3642"/>
    <mergeCell ref="D3638:E3638"/>
    <mergeCell ref="F3638:G3638"/>
    <mergeCell ref="I3638:J3638"/>
    <mergeCell ref="K3638:L3638"/>
    <mergeCell ref="N3638:O3638"/>
    <mergeCell ref="P3638:Q3638"/>
    <mergeCell ref="S3638:T3638"/>
    <mergeCell ref="U3638:V3638"/>
    <mergeCell ref="S3614:T3614"/>
    <mergeCell ref="U3614:V3614"/>
    <mergeCell ref="X3614:Y3614"/>
    <mergeCell ref="Z3614:AA3614"/>
    <mergeCell ref="AC3614:AD3614"/>
    <mergeCell ref="AE3614:AF3614"/>
    <mergeCell ref="AH3614:AI3614"/>
    <mergeCell ref="AJ3614:AK3614"/>
    <mergeCell ref="AM3614:AN3614"/>
    <mergeCell ref="AO3614:AP3614"/>
    <mergeCell ref="AR3614:AS3614"/>
    <mergeCell ref="AT3614:AU3614"/>
    <mergeCell ref="AW3614:AX3614"/>
    <mergeCell ref="AY3614:AZ3614"/>
    <mergeCell ref="BB3614:BC3614"/>
    <mergeCell ref="BD3614:BE3614"/>
    <mergeCell ref="BG3614:BH3614"/>
    <mergeCell ref="BI3614:BJ3614"/>
    <mergeCell ref="BL3614:BM3614"/>
    <mergeCell ref="BN3614:BO3614"/>
    <mergeCell ref="BV3614:BW3614"/>
    <mergeCell ref="BX3614:BY3614"/>
    <mergeCell ref="BQ3607:BR3607"/>
    <mergeCell ref="BS3607:BT3607"/>
    <mergeCell ref="BG3621:BH3621"/>
    <mergeCell ref="BI3621:BJ3621"/>
    <mergeCell ref="BL3621:BM3621"/>
    <mergeCell ref="BN3621:BO3621"/>
    <mergeCell ref="BV3621:BW3621"/>
    <mergeCell ref="BX3621:BY3621"/>
    <mergeCell ref="D3628:E3628"/>
    <mergeCell ref="F3628:G3628"/>
    <mergeCell ref="I3628:J3628"/>
    <mergeCell ref="K3628:L3628"/>
    <mergeCell ref="N3628:O3628"/>
    <mergeCell ref="P3628:Q3628"/>
    <mergeCell ref="S3628:T3628"/>
    <mergeCell ref="U3628:V3628"/>
    <mergeCell ref="X3628:Y3628"/>
    <mergeCell ref="Z3628:AA3628"/>
    <mergeCell ref="AC3628:AD3628"/>
    <mergeCell ref="AE3628:AF3628"/>
    <mergeCell ref="AH3628:AI3628"/>
    <mergeCell ref="AJ3628:AK3628"/>
    <mergeCell ref="AM3628:AN3628"/>
    <mergeCell ref="AO3628:AP3628"/>
    <mergeCell ref="AR3628:AS3628"/>
    <mergeCell ref="AT3628:AU3628"/>
    <mergeCell ref="AW3628:AX3628"/>
    <mergeCell ref="AY3628:AZ3628"/>
    <mergeCell ref="BB3628:BC3628"/>
    <mergeCell ref="BD3628:BE3628"/>
    <mergeCell ref="BG3628:BH3628"/>
    <mergeCell ref="BI3628:BJ3628"/>
    <mergeCell ref="BL3628:BM3628"/>
    <mergeCell ref="BN3628:BO3628"/>
    <mergeCell ref="BV3628:BW3628"/>
    <mergeCell ref="BX3628:BY3628"/>
    <mergeCell ref="BQ3628:BR3628"/>
    <mergeCell ref="BS3628:BT3628"/>
    <mergeCell ref="AM3600:AN3600"/>
    <mergeCell ref="AO3600:AP3600"/>
    <mergeCell ref="AR3600:AS3600"/>
    <mergeCell ref="AT3600:AU3600"/>
    <mergeCell ref="AW3600:AX3600"/>
    <mergeCell ref="AY3600:AZ3600"/>
    <mergeCell ref="BB3600:BC3600"/>
    <mergeCell ref="BD3600:BE3600"/>
    <mergeCell ref="BG3600:BH3600"/>
    <mergeCell ref="BI3600:BJ3600"/>
    <mergeCell ref="BL3600:BM3600"/>
    <mergeCell ref="BN3600:BO3600"/>
    <mergeCell ref="BV3600:BW3600"/>
    <mergeCell ref="BX3600:BY3600"/>
    <mergeCell ref="D3596:E3596"/>
    <mergeCell ref="F3596:G3596"/>
    <mergeCell ref="I3596:J3596"/>
    <mergeCell ref="K3596:L3596"/>
    <mergeCell ref="N3596:O3596"/>
    <mergeCell ref="P3596:Q3596"/>
    <mergeCell ref="S3596:T3596"/>
    <mergeCell ref="U3596:V3596"/>
    <mergeCell ref="D3607:E3607"/>
    <mergeCell ref="F3607:G3607"/>
    <mergeCell ref="I3607:J3607"/>
    <mergeCell ref="K3607:L3607"/>
    <mergeCell ref="N3607:O3607"/>
    <mergeCell ref="P3607:Q3607"/>
    <mergeCell ref="S3607:T3607"/>
    <mergeCell ref="U3607:V3607"/>
    <mergeCell ref="X3607:Y3607"/>
    <mergeCell ref="Z3607:AA3607"/>
    <mergeCell ref="AC3607:AD3607"/>
    <mergeCell ref="AE3607:AF3607"/>
    <mergeCell ref="AH3607:AI3607"/>
    <mergeCell ref="AJ3607:AK3607"/>
    <mergeCell ref="AM3607:AN3607"/>
    <mergeCell ref="AO3607:AP3607"/>
    <mergeCell ref="AR3607:AS3607"/>
    <mergeCell ref="AT3607:AU3607"/>
    <mergeCell ref="AW3607:AX3607"/>
    <mergeCell ref="AY3607:AZ3607"/>
    <mergeCell ref="BB3607:BC3607"/>
    <mergeCell ref="BD3607:BE3607"/>
    <mergeCell ref="BG3607:BH3607"/>
    <mergeCell ref="BI3607:BJ3607"/>
    <mergeCell ref="BL3607:BM3607"/>
    <mergeCell ref="BN3607:BO3607"/>
    <mergeCell ref="BV3607:BW3607"/>
    <mergeCell ref="BX3607:BY3607"/>
    <mergeCell ref="D3586:E3586"/>
    <mergeCell ref="F3586:G3586"/>
    <mergeCell ref="I3586:J3586"/>
    <mergeCell ref="K3586:L3586"/>
    <mergeCell ref="N3586:O3586"/>
    <mergeCell ref="P3586:Q3586"/>
    <mergeCell ref="S3586:T3586"/>
    <mergeCell ref="U3586:V3586"/>
    <mergeCell ref="X3586:Y3586"/>
    <mergeCell ref="Z3586:AA3586"/>
    <mergeCell ref="AC3586:AD3586"/>
    <mergeCell ref="AE3586:AF3586"/>
    <mergeCell ref="AH3586:AI3586"/>
    <mergeCell ref="AJ3586:AK3586"/>
    <mergeCell ref="AM3586:AN3586"/>
    <mergeCell ref="AO3586:AP3586"/>
    <mergeCell ref="AR3586:AS3586"/>
    <mergeCell ref="AT3586:AU3586"/>
    <mergeCell ref="AW3586:AX3586"/>
    <mergeCell ref="AY3586:AZ3586"/>
    <mergeCell ref="BB3586:BC3586"/>
    <mergeCell ref="BD3586:BE3586"/>
    <mergeCell ref="BG3586:BH3586"/>
    <mergeCell ref="BI3586:BJ3586"/>
    <mergeCell ref="BL3586:BM3586"/>
    <mergeCell ref="BN3586:BO3586"/>
    <mergeCell ref="BV3586:BW3586"/>
    <mergeCell ref="BX3586:BY3586"/>
    <mergeCell ref="BQ3586:BR3586"/>
    <mergeCell ref="BS3586:BT3586"/>
    <mergeCell ref="D3593:E3593"/>
    <mergeCell ref="F3593:G3593"/>
    <mergeCell ref="I3593:J3593"/>
    <mergeCell ref="K3593:L3593"/>
    <mergeCell ref="N3593:O3593"/>
    <mergeCell ref="P3593:Q3593"/>
    <mergeCell ref="S3593:T3593"/>
    <mergeCell ref="U3593:V3593"/>
    <mergeCell ref="X3593:Y3593"/>
    <mergeCell ref="Z3593:AA3593"/>
    <mergeCell ref="AC3593:AD3593"/>
    <mergeCell ref="AE3593:AF3593"/>
    <mergeCell ref="AH3593:AI3593"/>
    <mergeCell ref="AJ3593:AK3593"/>
    <mergeCell ref="AM3593:AN3593"/>
    <mergeCell ref="AO3593:AP3593"/>
    <mergeCell ref="AR3593:AS3593"/>
    <mergeCell ref="AT3593:AU3593"/>
    <mergeCell ref="AW3593:AX3593"/>
    <mergeCell ref="AY3593:AZ3593"/>
    <mergeCell ref="BB3593:BC3593"/>
    <mergeCell ref="BD3593:BE3593"/>
    <mergeCell ref="BG3593:BH3593"/>
    <mergeCell ref="BI3593:BJ3593"/>
    <mergeCell ref="BL3593:BM3593"/>
    <mergeCell ref="BN3593:BO3593"/>
    <mergeCell ref="BV3593:BW3593"/>
    <mergeCell ref="BX3593:BY3593"/>
    <mergeCell ref="AM3565:AN3565"/>
    <mergeCell ref="AO3565:AP3565"/>
    <mergeCell ref="AR3565:AS3565"/>
    <mergeCell ref="AT3565:AU3565"/>
    <mergeCell ref="AW3565:AX3565"/>
    <mergeCell ref="AY3565:AZ3565"/>
    <mergeCell ref="BB3565:BC3565"/>
    <mergeCell ref="BD3565:BE3565"/>
    <mergeCell ref="BG3565:BH3565"/>
    <mergeCell ref="BI3565:BJ3565"/>
    <mergeCell ref="BL3565:BM3565"/>
    <mergeCell ref="BN3565:BO3565"/>
    <mergeCell ref="BV3565:BW3565"/>
    <mergeCell ref="BX3565:BY3565"/>
    <mergeCell ref="D3572:E3572"/>
    <mergeCell ref="F3572:G3572"/>
    <mergeCell ref="I3572:J3572"/>
    <mergeCell ref="K3572:L3572"/>
    <mergeCell ref="N3572:O3572"/>
    <mergeCell ref="P3572:Q3572"/>
    <mergeCell ref="S3572:T3572"/>
    <mergeCell ref="U3572:V3572"/>
    <mergeCell ref="X3572:Y3572"/>
    <mergeCell ref="Z3572:AA3572"/>
    <mergeCell ref="AC3572:AD3572"/>
    <mergeCell ref="AE3572:AF3572"/>
    <mergeCell ref="AH3572:AI3572"/>
    <mergeCell ref="AJ3572:AK3572"/>
    <mergeCell ref="AM3572:AN3572"/>
    <mergeCell ref="AO3572:AP3572"/>
    <mergeCell ref="AR3572:AS3572"/>
    <mergeCell ref="AT3572:AU3572"/>
    <mergeCell ref="AW3572:AX3572"/>
    <mergeCell ref="AY3572:AZ3572"/>
    <mergeCell ref="BB3572:BC3572"/>
    <mergeCell ref="BD3572:BE3572"/>
    <mergeCell ref="BG3572:BH3572"/>
    <mergeCell ref="BI3572:BJ3572"/>
    <mergeCell ref="BL3572:BM3572"/>
    <mergeCell ref="BN3572:BO3572"/>
    <mergeCell ref="BV3572:BW3572"/>
    <mergeCell ref="BX3572:BY3572"/>
    <mergeCell ref="BQ3565:BR3565"/>
    <mergeCell ref="BS3565:BT3565"/>
    <mergeCell ref="AC3551:AD3551"/>
    <mergeCell ref="AE3551:AF3551"/>
    <mergeCell ref="AH3551:AI3551"/>
    <mergeCell ref="AJ3551:AK3551"/>
    <mergeCell ref="AM3551:AN3551"/>
    <mergeCell ref="AO3551:AP3551"/>
    <mergeCell ref="AR3551:AS3551"/>
    <mergeCell ref="AT3551:AU3551"/>
    <mergeCell ref="AW3551:AX3551"/>
    <mergeCell ref="AY3551:AZ3551"/>
    <mergeCell ref="BB3551:BC3551"/>
    <mergeCell ref="BD3551:BE3551"/>
    <mergeCell ref="BG3551:BH3551"/>
    <mergeCell ref="BI3551:BJ3551"/>
    <mergeCell ref="BL3551:BM3551"/>
    <mergeCell ref="BN3551:BO3551"/>
    <mergeCell ref="BV3551:BW3551"/>
    <mergeCell ref="BX3551:BY3551"/>
    <mergeCell ref="D3558:E3558"/>
    <mergeCell ref="F3558:G3558"/>
    <mergeCell ref="I3558:J3558"/>
    <mergeCell ref="K3558:L3558"/>
    <mergeCell ref="N3558:O3558"/>
    <mergeCell ref="P3558:Q3558"/>
    <mergeCell ref="S3558:T3558"/>
    <mergeCell ref="U3558:V3558"/>
    <mergeCell ref="X3558:Y3558"/>
    <mergeCell ref="Z3558:AA3558"/>
    <mergeCell ref="AC3558:AD3558"/>
    <mergeCell ref="AE3558:AF3558"/>
    <mergeCell ref="AH3558:AI3558"/>
    <mergeCell ref="AJ3558:AK3558"/>
    <mergeCell ref="AM3558:AN3558"/>
    <mergeCell ref="AO3558:AP3558"/>
    <mergeCell ref="AR3558:AS3558"/>
    <mergeCell ref="AT3558:AU3558"/>
    <mergeCell ref="AW3558:AX3558"/>
    <mergeCell ref="AY3558:AZ3558"/>
    <mergeCell ref="BB3558:BC3558"/>
    <mergeCell ref="BD3558:BE3558"/>
    <mergeCell ref="BG3558:BH3558"/>
    <mergeCell ref="BI3558:BJ3558"/>
    <mergeCell ref="BL3558:BM3558"/>
    <mergeCell ref="BN3558:BO3558"/>
    <mergeCell ref="BV3558:BW3558"/>
    <mergeCell ref="BX3558:BY3558"/>
    <mergeCell ref="D3554:E3554"/>
    <mergeCell ref="F3554:G3554"/>
    <mergeCell ref="I3554:J3554"/>
    <mergeCell ref="K3554:L3554"/>
    <mergeCell ref="N3554:O3554"/>
    <mergeCell ref="P3554:Q3554"/>
    <mergeCell ref="S3554:T3554"/>
    <mergeCell ref="U3554:V3554"/>
    <mergeCell ref="BV3537:BW3537"/>
    <mergeCell ref="BX3537:BY3537"/>
    <mergeCell ref="D3544:E3544"/>
    <mergeCell ref="F3544:G3544"/>
    <mergeCell ref="I3544:J3544"/>
    <mergeCell ref="K3544:L3544"/>
    <mergeCell ref="N3544:O3544"/>
    <mergeCell ref="P3544:Q3544"/>
    <mergeCell ref="S3544:T3544"/>
    <mergeCell ref="U3544:V3544"/>
    <mergeCell ref="X3544:Y3544"/>
    <mergeCell ref="Z3544:AA3544"/>
    <mergeCell ref="AC3544:AD3544"/>
    <mergeCell ref="AE3544:AF3544"/>
    <mergeCell ref="AH3544:AI3544"/>
    <mergeCell ref="AJ3544:AK3544"/>
    <mergeCell ref="AM3544:AN3544"/>
    <mergeCell ref="AO3544:AP3544"/>
    <mergeCell ref="AR3544:AS3544"/>
    <mergeCell ref="AT3544:AU3544"/>
    <mergeCell ref="AW3544:AX3544"/>
    <mergeCell ref="AY3544:AZ3544"/>
    <mergeCell ref="BB3544:BC3544"/>
    <mergeCell ref="BD3544:BE3544"/>
    <mergeCell ref="BG3544:BH3544"/>
    <mergeCell ref="BI3544:BJ3544"/>
    <mergeCell ref="BL3544:BM3544"/>
    <mergeCell ref="BN3544:BO3544"/>
    <mergeCell ref="BV3544:BW3544"/>
    <mergeCell ref="BX3544:BY3544"/>
    <mergeCell ref="AH3540:AI3540"/>
    <mergeCell ref="AJ3540:AK3540"/>
    <mergeCell ref="AM3540:AN3540"/>
    <mergeCell ref="AO3540:AP3540"/>
    <mergeCell ref="AR3540:AS3540"/>
    <mergeCell ref="AT3540:AU3540"/>
    <mergeCell ref="AW3540:AX3540"/>
    <mergeCell ref="AY3540:AZ3540"/>
    <mergeCell ref="BB3540:BC3540"/>
    <mergeCell ref="BD3540:BE3540"/>
    <mergeCell ref="BG3540:BH3540"/>
    <mergeCell ref="BI3540:BJ3540"/>
    <mergeCell ref="BL3540:BM3540"/>
    <mergeCell ref="BN3540:BO3540"/>
    <mergeCell ref="BQ3540:BR3540"/>
    <mergeCell ref="BS3540:BT3540"/>
    <mergeCell ref="BV3540:BW3540"/>
    <mergeCell ref="BX3540:BY3540"/>
    <mergeCell ref="BQ3544:BR3544"/>
    <mergeCell ref="BS3544:BT3544"/>
    <mergeCell ref="D3523:E3523"/>
    <mergeCell ref="F3523:G3523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AC3523:AD3523"/>
    <mergeCell ref="AE3523:AF3523"/>
    <mergeCell ref="AH3523:AI3523"/>
    <mergeCell ref="AJ3523:AK3523"/>
    <mergeCell ref="AM3523:AN3523"/>
    <mergeCell ref="AO3523:AP3523"/>
    <mergeCell ref="AR3523:AS3523"/>
    <mergeCell ref="AT3523:AU3523"/>
    <mergeCell ref="AW3523:AX3523"/>
    <mergeCell ref="AY3523:AZ3523"/>
    <mergeCell ref="BB3523:BC3523"/>
    <mergeCell ref="BD3523:BE3523"/>
    <mergeCell ref="BG3523:BH3523"/>
    <mergeCell ref="BI3523:BJ3523"/>
    <mergeCell ref="BL3523:BM3523"/>
    <mergeCell ref="BN3523:BO3523"/>
    <mergeCell ref="BV3523:BW3523"/>
    <mergeCell ref="BX3523:BY3523"/>
    <mergeCell ref="D3530:E3530"/>
    <mergeCell ref="F3530:G3530"/>
    <mergeCell ref="I3530:J3530"/>
    <mergeCell ref="K3530:L3530"/>
    <mergeCell ref="N3530:O3530"/>
    <mergeCell ref="P3530:Q3530"/>
    <mergeCell ref="S3530:T3530"/>
    <mergeCell ref="U3530:V3530"/>
    <mergeCell ref="X3530:Y3530"/>
    <mergeCell ref="Z3530:AA3530"/>
    <mergeCell ref="AC3530:AD3530"/>
    <mergeCell ref="AE3530:AF3530"/>
    <mergeCell ref="AH3530:AI3530"/>
    <mergeCell ref="AJ3530:AK3530"/>
    <mergeCell ref="AM3530:AN3530"/>
    <mergeCell ref="AO3530:AP3530"/>
    <mergeCell ref="AR3530:AS3530"/>
    <mergeCell ref="AT3530:AU3530"/>
    <mergeCell ref="AW3530:AX3530"/>
    <mergeCell ref="AY3530:AZ3530"/>
    <mergeCell ref="BB3530:BC3530"/>
    <mergeCell ref="BD3530:BE3530"/>
    <mergeCell ref="BG3530:BH3530"/>
    <mergeCell ref="BI3530:BJ3530"/>
    <mergeCell ref="BL3530:BM3530"/>
    <mergeCell ref="BN3530:BO3530"/>
    <mergeCell ref="BV3530:BW3530"/>
    <mergeCell ref="BX3530:BY3530"/>
    <mergeCell ref="BQ3523:BR3523"/>
    <mergeCell ref="BS3523:BT3523"/>
    <mergeCell ref="BG3526:BH3526"/>
    <mergeCell ref="BI3526:BJ3526"/>
    <mergeCell ref="BL3526:BM3526"/>
    <mergeCell ref="BN3526:BO3526"/>
    <mergeCell ref="BQ3526:BR3526"/>
    <mergeCell ref="BS3526:BT3526"/>
    <mergeCell ref="D3509:E3509"/>
    <mergeCell ref="F3509:G3509"/>
    <mergeCell ref="I3509:J3509"/>
    <mergeCell ref="K3509:L3509"/>
    <mergeCell ref="N3509:O3509"/>
    <mergeCell ref="P3509:Q3509"/>
    <mergeCell ref="S3509:T3509"/>
    <mergeCell ref="U3509:V3509"/>
    <mergeCell ref="X3509:Y3509"/>
    <mergeCell ref="Z3509:AA3509"/>
    <mergeCell ref="AC3509:AD3509"/>
    <mergeCell ref="AE3509:AF3509"/>
    <mergeCell ref="AH3509:AI3509"/>
    <mergeCell ref="AJ3509:AK3509"/>
    <mergeCell ref="AM3509:AN3509"/>
    <mergeCell ref="AO3509:AP3509"/>
    <mergeCell ref="AR3509:AS3509"/>
    <mergeCell ref="AT3509:AU3509"/>
    <mergeCell ref="AW3509:AX3509"/>
    <mergeCell ref="AY3509:AZ3509"/>
    <mergeCell ref="BB3509:BC3509"/>
    <mergeCell ref="BD3509:BE3509"/>
    <mergeCell ref="BG3509:BH3509"/>
    <mergeCell ref="BI3509:BJ3509"/>
    <mergeCell ref="BL3509:BM3509"/>
    <mergeCell ref="BN3509:BO3509"/>
    <mergeCell ref="BV3509:BW3509"/>
    <mergeCell ref="BX3509:BY3509"/>
    <mergeCell ref="D3516:E3516"/>
    <mergeCell ref="F3516:G3516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AC3516:AD3516"/>
    <mergeCell ref="AE3516:AF3516"/>
    <mergeCell ref="AH3516:AI3516"/>
    <mergeCell ref="AJ3516:AK3516"/>
    <mergeCell ref="AM3516:AN3516"/>
    <mergeCell ref="AO3516:AP3516"/>
    <mergeCell ref="AR3516:AS3516"/>
    <mergeCell ref="AT3516:AU3516"/>
    <mergeCell ref="AW3516:AX3516"/>
    <mergeCell ref="AY3516:AZ3516"/>
    <mergeCell ref="BB3516:BC3516"/>
    <mergeCell ref="BD3516:BE3516"/>
    <mergeCell ref="BG3516:BH3516"/>
    <mergeCell ref="BI3516:BJ3516"/>
    <mergeCell ref="BL3516:BM3516"/>
    <mergeCell ref="BN3516:BO3516"/>
    <mergeCell ref="BV3516:BW3516"/>
    <mergeCell ref="BX3516:BY3516"/>
    <mergeCell ref="D3512:E3512"/>
    <mergeCell ref="F3512:G3512"/>
    <mergeCell ref="I3512:J3512"/>
    <mergeCell ref="K3512:L3512"/>
    <mergeCell ref="N3512:O3512"/>
    <mergeCell ref="P3512:Q3512"/>
    <mergeCell ref="S3512:T3512"/>
    <mergeCell ref="U3512:V3512"/>
    <mergeCell ref="AR3439:AS3439"/>
    <mergeCell ref="AT3439:AU3439"/>
    <mergeCell ref="AM3446:AN3446"/>
    <mergeCell ref="AO3446:AP3446"/>
    <mergeCell ref="AR3446:AS3446"/>
    <mergeCell ref="AT3446:AU3446"/>
    <mergeCell ref="AM3453:AN3453"/>
    <mergeCell ref="AO3453:AP3453"/>
    <mergeCell ref="AR3453:AS3453"/>
    <mergeCell ref="AT3453:AU3453"/>
    <mergeCell ref="AM3460:AN3460"/>
    <mergeCell ref="AO3460:AP3460"/>
    <mergeCell ref="AR3460:AS3460"/>
    <mergeCell ref="AT3460:AU3460"/>
    <mergeCell ref="AM3502:AN3502"/>
    <mergeCell ref="AO3502:AP3502"/>
    <mergeCell ref="AR3502:AS3502"/>
    <mergeCell ref="AT3502:AU3502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M3481:AN3481"/>
    <mergeCell ref="AO3481:AP3481"/>
    <mergeCell ref="AR3481:AS3481"/>
    <mergeCell ref="AT3481:AU3481"/>
    <mergeCell ref="AM3488:AN3488"/>
    <mergeCell ref="AO3488:AP3488"/>
    <mergeCell ref="AR3488:AS3488"/>
    <mergeCell ref="AT3488:AU3488"/>
    <mergeCell ref="AM3495:AN3495"/>
    <mergeCell ref="AO3495:AP3495"/>
    <mergeCell ref="AR3495:AS3495"/>
    <mergeCell ref="AT3495:AU3495"/>
    <mergeCell ref="AM3470:AN3470"/>
    <mergeCell ref="AO3470:AP3470"/>
    <mergeCell ref="AR3470:AS3470"/>
    <mergeCell ref="AT3470:AU3470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AM3355:AN3355"/>
    <mergeCell ref="AO3355:AP3355"/>
    <mergeCell ref="AR3355:AS3355"/>
    <mergeCell ref="AT3355:AU3355"/>
    <mergeCell ref="AR3362:AS3362"/>
    <mergeCell ref="AT3362:AU3362"/>
    <mergeCell ref="AM3369:AN3369"/>
    <mergeCell ref="AO3369:AP3369"/>
    <mergeCell ref="AR3369:AS3369"/>
    <mergeCell ref="AT3369:AU3369"/>
    <mergeCell ref="AM3376:AN3376"/>
    <mergeCell ref="AO3376:AP3376"/>
    <mergeCell ref="AR3376:AS3376"/>
    <mergeCell ref="AT3376:AU3376"/>
    <mergeCell ref="AM3383:AN3383"/>
    <mergeCell ref="AO3383:AP3383"/>
    <mergeCell ref="AR3383:AS3383"/>
    <mergeCell ref="AT3383:AU3383"/>
    <mergeCell ref="AM3390:AN3390"/>
    <mergeCell ref="AO3390:AP3390"/>
    <mergeCell ref="AR3390:AS3390"/>
    <mergeCell ref="AT3390:AU3390"/>
    <mergeCell ref="AR3397:AS3397"/>
    <mergeCell ref="AT3397:AU3397"/>
    <mergeCell ref="AM3404:AN3404"/>
    <mergeCell ref="AO3404:AP3404"/>
    <mergeCell ref="AR3404:AS3404"/>
    <mergeCell ref="AT3404:AU3404"/>
    <mergeCell ref="AR3372:AS3372"/>
    <mergeCell ref="AT3372:AU3372"/>
    <mergeCell ref="AM3243:AN3243"/>
    <mergeCell ref="AO3243:AP3243"/>
    <mergeCell ref="AR3243:AS3243"/>
    <mergeCell ref="AT3243:AU3243"/>
    <mergeCell ref="AM3250:AN3250"/>
    <mergeCell ref="AO3250:AP3250"/>
    <mergeCell ref="AR3250:AS3250"/>
    <mergeCell ref="AT3250:AU3250"/>
    <mergeCell ref="AM3257:AN3257"/>
    <mergeCell ref="AO3257:AP3257"/>
    <mergeCell ref="AR3257:AS3257"/>
    <mergeCell ref="AT3257:AU3257"/>
    <mergeCell ref="AM3264:AN3264"/>
    <mergeCell ref="AO3264:AP3264"/>
    <mergeCell ref="AR3264:AS3264"/>
    <mergeCell ref="AT3264:AU3264"/>
    <mergeCell ref="AM3271:AN3271"/>
    <mergeCell ref="AO3271:AP3271"/>
    <mergeCell ref="AR3271:AS3271"/>
    <mergeCell ref="AT3271:AU3271"/>
    <mergeCell ref="AR3292:AS3292"/>
    <mergeCell ref="AT3292:AU3292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AR3313:AS3313"/>
    <mergeCell ref="AT3313:AU3313"/>
    <mergeCell ref="AM3159:AN3159"/>
    <mergeCell ref="AO3159:AP3159"/>
    <mergeCell ref="AR3159:AS3159"/>
    <mergeCell ref="AT3159:AU3159"/>
    <mergeCell ref="AM3166:AN3166"/>
    <mergeCell ref="AO3166:AP3166"/>
    <mergeCell ref="AR3166:AS3166"/>
    <mergeCell ref="AT3166:AU3166"/>
    <mergeCell ref="AM3173:AN3173"/>
    <mergeCell ref="AO3173:AP3173"/>
    <mergeCell ref="AR3173:AS3173"/>
    <mergeCell ref="AT3173:AU3173"/>
    <mergeCell ref="AM3180:AN3180"/>
    <mergeCell ref="AO3180:AP3180"/>
    <mergeCell ref="AR3180:AS3180"/>
    <mergeCell ref="AT3180:AU3180"/>
    <mergeCell ref="AR3187:AS3187"/>
    <mergeCell ref="AT3187:AU3187"/>
    <mergeCell ref="AM3194:AN3194"/>
    <mergeCell ref="AO3194:AP3194"/>
    <mergeCell ref="AR3194:AS3194"/>
    <mergeCell ref="AT3194:AU3194"/>
    <mergeCell ref="AM3201:AN3201"/>
    <mergeCell ref="AO3201:AP3201"/>
    <mergeCell ref="AR3201:AS3201"/>
    <mergeCell ref="AT3201:AU3201"/>
    <mergeCell ref="AM3208:AN3208"/>
    <mergeCell ref="AO3208:AP3208"/>
    <mergeCell ref="AR3208:AS3208"/>
    <mergeCell ref="AT3208:AU3208"/>
    <mergeCell ref="AM3176:AN3176"/>
    <mergeCell ref="AO3176:AP3176"/>
    <mergeCell ref="AR3176:AS3176"/>
    <mergeCell ref="AT3176:AU3176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AM3103:AN3103"/>
    <mergeCell ref="AO3103:AP3103"/>
    <mergeCell ref="AR3103:AS3103"/>
    <mergeCell ref="AT3103:AU3103"/>
    <mergeCell ref="AM3110:AN3110"/>
    <mergeCell ref="AO3110:AP3110"/>
    <mergeCell ref="AR3110:AS3110"/>
    <mergeCell ref="AT3110:AU3110"/>
    <mergeCell ref="AM3117:AN3117"/>
    <mergeCell ref="AO3117:AP3117"/>
    <mergeCell ref="AR3117:AS3117"/>
    <mergeCell ref="AT3117:AU3117"/>
    <mergeCell ref="AM3124:AN3124"/>
    <mergeCell ref="AO3124:AP3124"/>
    <mergeCell ref="AR3124:AS3124"/>
    <mergeCell ref="AT3124:AU3124"/>
    <mergeCell ref="AM3131:AN3131"/>
    <mergeCell ref="AO3131:AP3131"/>
    <mergeCell ref="AR3131:AS3131"/>
    <mergeCell ref="AT3131:AU3131"/>
    <mergeCell ref="AM3138:AN3138"/>
    <mergeCell ref="AO3138:AP3138"/>
    <mergeCell ref="AR3138:AS3138"/>
    <mergeCell ref="AT3138:AU3138"/>
    <mergeCell ref="AR3145:AS3145"/>
    <mergeCell ref="AT3145:AU3145"/>
    <mergeCell ref="AM3106:AN3106"/>
    <mergeCell ref="AO3106:AP3106"/>
    <mergeCell ref="AR3106:AS3106"/>
    <mergeCell ref="AT3106:AU3106"/>
    <mergeCell ref="AM3026:AN3026"/>
    <mergeCell ref="AO3026:AP3026"/>
    <mergeCell ref="AR3026:AS3026"/>
    <mergeCell ref="AT3026:AU3026"/>
    <mergeCell ref="AM3033:AN3033"/>
    <mergeCell ref="AO3033:AP3033"/>
    <mergeCell ref="AR3033:AS3033"/>
    <mergeCell ref="AT3033:AU3033"/>
    <mergeCell ref="AM3040:AN3040"/>
    <mergeCell ref="AO3040:AP3040"/>
    <mergeCell ref="AR3040:AS3040"/>
    <mergeCell ref="AT3040:AU3040"/>
    <mergeCell ref="AM3047:AN3047"/>
    <mergeCell ref="AO3047:AP3047"/>
    <mergeCell ref="AR3047:AS3047"/>
    <mergeCell ref="AT3047:AU3047"/>
    <mergeCell ref="AM3054:AN3054"/>
    <mergeCell ref="AO3054:AP3054"/>
    <mergeCell ref="AR3054:AS3054"/>
    <mergeCell ref="AT3054:AU3054"/>
    <mergeCell ref="AM3061:AN3061"/>
    <mergeCell ref="AO3061:AP3061"/>
    <mergeCell ref="AR3061:AS3061"/>
    <mergeCell ref="AT3061:AU3061"/>
    <mergeCell ref="AM3068:AN3068"/>
    <mergeCell ref="AO3068:AP3068"/>
    <mergeCell ref="AR3068:AS3068"/>
    <mergeCell ref="AT3068:AU3068"/>
    <mergeCell ref="AM3075:AN3075"/>
    <mergeCell ref="AO3075:AP3075"/>
    <mergeCell ref="AR3075:AS3075"/>
    <mergeCell ref="AT3075:AU3075"/>
    <mergeCell ref="AM3082:AN3082"/>
    <mergeCell ref="AO3082:AP3082"/>
    <mergeCell ref="AR3082:AS3082"/>
    <mergeCell ref="AT3082:AU3082"/>
    <mergeCell ref="AR2942:AS2942"/>
    <mergeCell ref="AT2942:AU2942"/>
    <mergeCell ref="AM2949:AN2949"/>
    <mergeCell ref="AO2949:AP2949"/>
    <mergeCell ref="AR2949:AS2949"/>
    <mergeCell ref="AT2949:AU2949"/>
    <mergeCell ref="AM2956:AN2956"/>
    <mergeCell ref="AO2956:AP2956"/>
    <mergeCell ref="AR2956:AS2956"/>
    <mergeCell ref="AT2956:AU2956"/>
    <mergeCell ref="AM2963:AN2963"/>
    <mergeCell ref="AO2963:AP2963"/>
    <mergeCell ref="AR2963:AS2963"/>
    <mergeCell ref="AT2963:AU2963"/>
    <mergeCell ref="AM2970:AN2970"/>
    <mergeCell ref="AO2970:AP2970"/>
    <mergeCell ref="AR2970:AS2970"/>
    <mergeCell ref="AT2970:AU2970"/>
    <mergeCell ref="AR2977:AS2977"/>
    <mergeCell ref="AT2977:AU2977"/>
    <mergeCell ref="AM2984:AN2984"/>
    <mergeCell ref="AO2984:AP2984"/>
    <mergeCell ref="AR2984:AS2984"/>
    <mergeCell ref="AT2984:AU2984"/>
    <mergeCell ref="AM2991:AN2991"/>
    <mergeCell ref="AO2991:AP2991"/>
    <mergeCell ref="AR2991:AS2991"/>
    <mergeCell ref="AT2991:AU2991"/>
    <mergeCell ref="AM2998:AN2998"/>
    <mergeCell ref="AO2998:AP2998"/>
    <mergeCell ref="AR2998:AS2998"/>
    <mergeCell ref="AT2998:AU2998"/>
    <mergeCell ref="AR3019:AS3019"/>
    <mergeCell ref="AT3019:AU3019"/>
    <mergeCell ref="AM2837:AN2837"/>
    <mergeCell ref="AO2837:AP2837"/>
    <mergeCell ref="AR2837:AS2837"/>
    <mergeCell ref="AT2837:AU2837"/>
    <mergeCell ref="AR2858:AS2858"/>
    <mergeCell ref="AT2858:AU2858"/>
    <mergeCell ref="AM2865:AN2865"/>
    <mergeCell ref="AO2865:AP2865"/>
    <mergeCell ref="AR2865:AS2865"/>
    <mergeCell ref="AT2865:AU2865"/>
    <mergeCell ref="AM2872:AN2872"/>
    <mergeCell ref="AO2872:AP2872"/>
    <mergeCell ref="AR2872:AS2872"/>
    <mergeCell ref="AT2872:AU2872"/>
    <mergeCell ref="AM2879:AN2879"/>
    <mergeCell ref="AO2879:AP2879"/>
    <mergeCell ref="AR2879:AS2879"/>
    <mergeCell ref="AT2879:AU2879"/>
    <mergeCell ref="AM2886:AN2886"/>
    <mergeCell ref="AO2886:AP2886"/>
    <mergeCell ref="AR2886:AS2886"/>
    <mergeCell ref="AT2886:AU2886"/>
    <mergeCell ref="AM2893:AN2893"/>
    <mergeCell ref="AO2893:AP2893"/>
    <mergeCell ref="AR2893:AS2893"/>
    <mergeCell ref="AT2893:AU2893"/>
    <mergeCell ref="AM2900:AN2900"/>
    <mergeCell ref="AO2900:AP2900"/>
    <mergeCell ref="AR2900:AS2900"/>
    <mergeCell ref="AT2900:AU2900"/>
    <mergeCell ref="AM2907:AN2907"/>
    <mergeCell ref="AO2907:AP2907"/>
    <mergeCell ref="AR2907:AS2907"/>
    <mergeCell ref="AT2907:AU2907"/>
    <mergeCell ref="AM2840:AN2840"/>
    <mergeCell ref="AO2840:AP2840"/>
    <mergeCell ref="AR2840:AS2840"/>
    <mergeCell ref="AT2840:AU2840"/>
    <mergeCell ref="AM2753:AN2753"/>
    <mergeCell ref="AO2753:AP2753"/>
    <mergeCell ref="AR2753:AS2753"/>
    <mergeCell ref="AT2753:AU2753"/>
    <mergeCell ref="AM2760:AN2760"/>
    <mergeCell ref="AO2760:AP2760"/>
    <mergeCell ref="AR2760:AS2760"/>
    <mergeCell ref="AT2760:AU2760"/>
    <mergeCell ref="AR2767:AS2767"/>
    <mergeCell ref="AT2767:AU2767"/>
    <mergeCell ref="AR2781:AS2781"/>
    <mergeCell ref="AT2781:AU2781"/>
    <mergeCell ref="AM2788:AN2788"/>
    <mergeCell ref="AO2788:AP2788"/>
    <mergeCell ref="AR2788:AS2788"/>
    <mergeCell ref="AT2788:AU2788"/>
    <mergeCell ref="AM2795:AN2795"/>
    <mergeCell ref="AO2795:AP2795"/>
    <mergeCell ref="AR2795:AS2795"/>
    <mergeCell ref="AT2795:AU2795"/>
    <mergeCell ref="AM2802:AN2802"/>
    <mergeCell ref="AO2802:AP2802"/>
    <mergeCell ref="AR2802:AS2802"/>
    <mergeCell ref="AT2802:AU2802"/>
    <mergeCell ref="AM2809:AN2809"/>
    <mergeCell ref="AO2809:AP2809"/>
    <mergeCell ref="AR2809:AS2809"/>
    <mergeCell ref="AT2809:AU2809"/>
    <mergeCell ref="AM2816:AN2816"/>
    <mergeCell ref="AO2816:AP2816"/>
    <mergeCell ref="AR2816:AS2816"/>
    <mergeCell ref="AT2816:AU2816"/>
    <mergeCell ref="AM2823:AN2823"/>
    <mergeCell ref="AO2823:AP2823"/>
    <mergeCell ref="AR2823:AS2823"/>
    <mergeCell ref="AT2823:AU2823"/>
    <mergeCell ref="AM2756:AN2756"/>
    <mergeCell ref="AO2756:AP2756"/>
    <mergeCell ref="AR2756:AS2756"/>
    <mergeCell ref="AT2756:AU2756"/>
    <mergeCell ref="AR2662:AS2662"/>
    <mergeCell ref="AT2662:AU2662"/>
    <mergeCell ref="AM2669:AN2669"/>
    <mergeCell ref="AO2669:AP2669"/>
    <mergeCell ref="AR2669:AS2669"/>
    <mergeCell ref="AT2669:AU2669"/>
    <mergeCell ref="AM2676:AN2676"/>
    <mergeCell ref="AO2676:AP2676"/>
    <mergeCell ref="AR2676:AS2676"/>
    <mergeCell ref="AT2676:AU2676"/>
    <mergeCell ref="AR2704:AS2704"/>
    <mergeCell ref="AT2704:AU2704"/>
    <mergeCell ref="AM2711:AN2711"/>
    <mergeCell ref="AO2711:AP2711"/>
    <mergeCell ref="AR2711:AS2711"/>
    <mergeCell ref="AT2711:AU2711"/>
    <mergeCell ref="AM2718:AN2718"/>
    <mergeCell ref="AO2718:AP2718"/>
    <mergeCell ref="AR2718:AS2718"/>
    <mergeCell ref="AT2718:AU2718"/>
    <mergeCell ref="AM2725:AN2725"/>
    <mergeCell ref="AO2725:AP2725"/>
    <mergeCell ref="AR2725:AS2725"/>
    <mergeCell ref="AT2725:AU2725"/>
    <mergeCell ref="AR2732:AS2732"/>
    <mergeCell ref="AT2732:AU2732"/>
    <mergeCell ref="AM2739:AN2739"/>
    <mergeCell ref="AO2739:AP2739"/>
    <mergeCell ref="AR2739:AS2739"/>
    <mergeCell ref="AT2739:AU2739"/>
    <mergeCell ref="AM2746:AN2746"/>
    <mergeCell ref="AO2746:AP2746"/>
    <mergeCell ref="AR2746:AS2746"/>
    <mergeCell ref="AT2746:AU2746"/>
    <mergeCell ref="AM2700:AN2700"/>
    <mergeCell ref="AO2700:AP2700"/>
    <mergeCell ref="AR2700:AS2700"/>
    <mergeCell ref="AT2700:AU2700"/>
    <mergeCell ref="AM2578:AN2578"/>
    <mergeCell ref="AO2578:AP2578"/>
    <mergeCell ref="AR2578:AS2578"/>
    <mergeCell ref="AT2578:AU2578"/>
    <mergeCell ref="AM2585:AN2585"/>
    <mergeCell ref="AO2585:AP2585"/>
    <mergeCell ref="AR2585:AS2585"/>
    <mergeCell ref="AT2585:AU2585"/>
    <mergeCell ref="AM2592:AN2592"/>
    <mergeCell ref="AO2592:AP2592"/>
    <mergeCell ref="AR2592:AS2592"/>
    <mergeCell ref="AT2592:AU2592"/>
    <mergeCell ref="AR2620:AS2620"/>
    <mergeCell ref="AT2620:AU2620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M2641:AN2641"/>
    <mergeCell ref="AO2641:AP2641"/>
    <mergeCell ref="AR2641:AS2641"/>
    <mergeCell ref="AT2641:AU2641"/>
    <mergeCell ref="AM2648:AN2648"/>
    <mergeCell ref="AO2648:AP2648"/>
    <mergeCell ref="AR2648:AS2648"/>
    <mergeCell ref="AT2648:AU2648"/>
    <mergeCell ref="AM2655:AN2655"/>
    <mergeCell ref="AO2655:AP2655"/>
    <mergeCell ref="AR2655:AS2655"/>
    <mergeCell ref="AT2655:AU2655"/>
    <mergeCell ref="AM2616:AN2616"/>
    <mergeCell ref="AO2616:AP2616"/>
    <mergeCell ref="AR2616:AS2616"/>
    <mergeCell ref="AT2616:AU2616"/>
    <mergeCell ref="AM2473:AN2473"/>
    <mergeCell ref="AO2473:AP2473"/>
    <mergeCell ref="AR2473:AS2473"/>
    <mergeCell ref="AT2473:AU2473"/>
    <mergeCell ref="AM2480:AN2480"/>
    <mergeCell ref="AO2480:AP2480"/>
    <mergeCell ref="AR2480:AS2480"/>
    <mergeCell ref="AT2480:AU2480"/>
    <mergeCell ref="AM2487:AN2487"/>
    <mergeCell ref="AO2487:AP2487"/>
    <mergeCell ref="AR2487:AS2487"/>
    <mergeCell ref="AT2487:AU2487"/>
    <mergeCell ref="AM2494:AN2494"/>
    <mergeCell ref="AO2494:AP2494"/>
    <mergeCell ref="AR2494:AS2494"/>
    <mergeCell ref="AT2494:AU2494"/>
    <mergeCell ref="AM2501:AN2501"/>
    <mergeCell ref="AO2501:AP2501"/>
    <mergeCell ref="AR2501:AS2501"/>
    <mergeCell ref="AT2501:AU2501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R2522:AS2522"/>
    <mergeCell ref="AT2522:AU2522"/>
    <mergeCell ref="AM2529:AN2529"/>
    <mergeCell ref="AO2529:AP2529"/>
    <mergeCell ref="AR2529:AS2529"/>
    <mergeCell ref="AT2529:AU2529"/>
    <mergeCell ref="AM2504:AN2504"/>
    <mergeCell ref="AO2504:AP2504"/>
    <mergeCell ref="AR2504:AS2504"/>
    <mergeCell ref="AT2504:AU2504"/>
    <mergeCell ref="AM2410:AN2410"/>
    <mergeCell ref="AO2410:AP2410"/>
    <mergeCell ref="AR2410:AS2410"/>
    <mergeCell ref="AT2410:AU2410"/>
    <mergeCell ref="AM2417:AN2417"/>
    <mergeCell ref="AO2417:AP2417"/>
    <mergeCell ref="AR2417:AS2417"/>
    <mergeCell ref="AT2417:AU2417"/>
    <mergeCell ref="AM2424:AN2424"/>
    <mergeCell ref="AO2424:AP2424"/>
    <mergeCell ref="AR2424:AS2424"/>
    <mergeCell ref="AT2424:AU2424"/>
    <mergeCell ref="AM2431:AN2431"/>
    <mergeCell ref="AO2431:AP2431"/>
    <mergeCell ref="AR2431:AS2431"/>
    <mergeCell ref="AT2431:AU2431"/>
    <mergeCell ref="AM2438:AN2438"/>
    <mergeCell ref="AO2438:AP2438"/>
    <mergeCell ref="AR2438:AS2438"/>
    <mergeCell ref="AT2438:AU2438"/>
    <mergeCell ref="AM2445:AN2445"/>
    <mergeCell ref="AO2445:AP2445"/>
    <mergeCell ref="AR2445:AS2445"/>
    <mergeCell ref="AT2445:AU2445"/>
    <mergeCell ref="AM2452:AN2452"/>
    <mergeCell ref="AO2452:AP2452"/>
    <mergeCell ref="AR2452:AS2452"/>
    <mergeCell ref="AT2452:AU2452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M2326:AN2326"/>
    <mergeCell ref="AO2326:AP2326"/>
    <mergeCell ref="AR2326:AS2326"/>
    <mergeCell ref="AT2326:AU2326"/>
    <mergeCell ref="AR2347:AS2347"/>
    <mergeCell ref="AT2347:AU2347"/>
    <mergeCell ref="AM2354:AN2354"/>
    <mergeCell ref="AO2354:AP2354"/>
    <mergeCell ref="AR2354:AS2354"/>
    <mergeCell ref="AT2354:AU2354"/>
    <mergeCell ref="AM2361:AN2361"/>
    <mergeCell ref="AO2361:AP2361"/>
    <mergeCell ref="AR2361:AS2361"/>
    <mergeCell ref="AT2361:AU2361"/>
    <mergeCell ref="AM2368:AN2368"/>
    <mergeCell ref="AO2368:AP2368"/>
    <mergeCell ref="AR2368:AS2368"/>
    <mergeCell ref="AT2368:AU2368"/>
    <mergeCell ref="AM2375:AN2375"/>
    <mergeCell ref="AO2375:AP2375"/>
    <mergeCell ref="AR2375:AS2375"/>
    <mergeCell ref="AT2375:AU2375"/>
    <mergeCell ref="AM2382:AN2382"/>
    <mergeCell ref="AO2382:AP2382"/>
    <mergeCell ref="AR2382:AS2382"/>
    <mergeCell ref="AT2382:AU2382"/>
    <mergeCell ref="AM2389:AN2389"/>
    <mergeCell ref="AO2389:AP2389"/>
    <mergeCell ref="AR2389:AS2389"/>
    <mergeCell ref="AT2389:AU2389"/>
    <mergeCell ref="AM2396:AN2396"/>
    <mergeCell ref="AO2396:AP2396"/>
    <mergeCell ref="AR2396:AS2396"/>
    <mergeCell ref="AT2396:AU2396"/>
    <mergeCell ref="AM2364:AN2364"/>
    <mergeCell ref="AO2364:AP2364"/>
    <mergeCell ref="AR2364:AS2364"/>
    <mergeCell ref="AT2364:AU2364"/>
    <mergeCell ref="AM2242:AN2242"/>
    <mergeCell ref="AO2242:AP2242"/>
    <mergeCell ref="AR2242:AS2242"/>
    <mergeCell ref="AT2242:AU2242"/>
    <mergeCell ref="AR2263:AS2263"/>
    <mergeCell ref="AT2263:AU2263"/>
    <mergeCell ref="AM2270:AN2270"/>
    <mergeCell ref="AO2270:AP2270"/>
    <mergeCell ref="AR2270:AS2270"/>
    <mergeCell ref="AT2270:AU2270"/>
    <mergeCell ref="AM2277:AN2277"/>
    <mergeCell ref="AO2277:AP2277"/>
    <mergeCell ref="AR2277:AS2277"/>
    <mergeCell ref="AT2277:AU2277"/>
    <mergeCell ref="AM2284:AN2284"/>
    <mergeCell ref="AO2284:AP2284"/>
    <mergeCell ref="AR2284:AS2284"/>
    <mergeCell ref="AT2284:AU2284"/>
    <mergeCell ref="AM2291:AN2291"/>
    <mergeCell ref="AO2291:AP2291"/>
    <mergeCell ref="AR2291:AS2291"/>
    <mergeCell ref="AT2291:AU2291"/>
    <mergeCell ref="AM2298:AN2298"/>
    <mergeCell ref="AO2298:AP2298"/>
    <mergeCell ref="AR2298:AS2298"/>
    <mergeCell ref="AT2298:AU2298"/>
    <mergeCell ref="AM2305:AN2305"/>
    <mergeCell ref="AO2305:AP2305"/>
    <mergeCell ref="AR2305:AS2305"/>
    <mergeCell ref="AT2305:AU2305"/>
    <mergeCell ref="AR2312:AS2312"/>
    <mergeCell ref="AT2312:AU2312"/>
    <mergeCell ref="AM2319:AN2319"/>
    <mergeCell ref="AO2319:AP2319"/>
    <mergeCell ref="AR2319:AS2319"/>
    <mergeCell ref="AT2319:AU2319"/>
    <mergeCell ref="AM2280:AN2280"/>
    <mergeCell ref="AO2280:AP2280"/>
    <mergeCell ref="AR2280:AS2280"/>
    <mergeCell ref="AT2280:AU2280"/>
    <mergeCell ref="AR2151:AS2151"/>
    <mergeCell ref="AT2151:AU2151"/>
    <mergeCell ref="AM2158:AN2158"/>
    <mergeCell ref="AO2158:AP2158"/>
    <mergeCell ref="AR2158:AS2158"/>
    <mergeCell ref="AT2158:AU2158"/>
    <mergeCell ref="AM2165:AN2165"/>
    <mergeCell ref="AO2165:AP2165"/>
    <mergeCell ref="AR2165:AS2165"/>
    <mergeCell ref="AT2165:AU2165"/>
    <mergeCell ref="AR2186:AS2186"/>
    <mergeCell ref="AT2186:AU2186"/>
    <mergeCell ref="AM2193:AN2193"/>
    <mergeCell ref="AO2193:AP2193"/>
    <mergeCell ref="AR2193:AS2193"/>
    <mergeCell ref="AT2193:AU2193"/>
    <mergeCell ref="AM2200:AN2200"/>
    <mergeCell ref="AO2200:AP2200"/>
    <mergeCell ref="AR2200:AS2200"/>
    <mergeCell ref="AT2200:AU2200"/>
    <mergeCell ref="AM2207:AN2207"/>
    <mergeCell ref="AO2207:AP2207"/>
    <mergeCell ref="AR2207:AS2207"/>
    <mergeCell ref="AT2207:AU2207"/>
    <mergeCell ref="AM2214:AN2214"/>
    <mergeCell ref="AO2214:AP2214"/>
    <mergeCell ref="AR2214:AS2214"/>
    <mergeCell ref="AT2214:AU2214"/>
    <mergeCell ref="AM2221:AN2221"/>
    <mergeCell ref="AO2221:AP2221"/>
    <mergeCell ref="AR2221:AS2221"/>
    <mergeCell ref="AT2221:AU2221"/>
    <mergeCell ref="AM2228:AN2228"/>
    <mergeCell ref="AO2228:AP2228"/>
    <mergeCell ref="AR2228:AS2228"/>
    <mergeCell ref="AT2228:AU2228"/>
    <mergeCell ref="AM2196:AN2196"/>
    <mergeCell ref="AO2196:AP2196"/>
    <mergeCell ref="AR2196:AS2196"/>
    <mergeCell ref="AT2196:AU2196"/>
    <mergeCell ref="AM2053:AN2053"/>
    <mergeCell ref="AO2053:AP2053"/>
    <mergeCell ref="AR2053:AS2053"/>
    <mergeCell ref="AT2053:AU2053"/>
    <mergeCell ref="AM2060:AN2060"/>
    <mergeCell ref="AO2060:AP2060"/>
    <mergeCell ref="AR2060:AS2060"/>
    <mergeCell ref="AT2060:AU2060"/>
    <mergeCell ref="AM2067:AN2067"/>
    <mergeCell ref="AO2067:AP2067"/>
    <mergeCell ref="AR2067:AS2067"/>
    <mergeCell ref="AT2067:AU2067"/>
    <mergeCell ref="AM2074:AN2074"/>
    <mergeCell ref="AO2074:AP2074"/>
    <mergeCell ref="AR2074:AS2074"/>
    <mergeCell ref="AT2074:AU2074"/>
    <mergeCell ref="AM2081:AN2081"/>
    <mergeCell ref="AO2081:AP2081"/>
    <mergeCell ref="AR2081:AS2081"/>
    <mergeCell ref="AT2081:AU2081"/>
    <mergeCell ref="AM2088:AN2088"/>
    <mergeCell ref="AO2088:AP2088"/>
    <mergeCell ref="AR2088:AS2088"/>
    <mergeCell ref="AT2088:AU2088"/>
    <mergeCell ref="AM2109:AN2109"/>
    <mergeCell ref="AO2109:AP2109"/>
    <mergeCell ref="AR2109:AS2109"/>
    <mergeCell ref="AT2109:AU2109"/>
    <mergeCell ref="AM2116:AN2116"/>
    <mergeCell ref="AO2116:AP2116"/>
    <mergeCell ref="AR2116:AS2116"/>
    <mergeCell ref="AT2116:AU2116"/>
    <mergeCell ref="AM2123:AN2123"/>
    <mergeCell ref="AO2123:AP2123"/>
    <mergeCell ref="AR2123:AS2123"/>
    <mergeCell ref="AT2123:AU2123"/>
    <mergeCell ref="AM1983:AN1983"/>
    <mergeCell ref="AO1983:AP1983"/>
    <mergeCell ref="AR1983:AS1983"/>
    <mergeCell ref="AT1983:AU1983"/>
    <mergeCell ref="AM1990:AN1990"/>
    <mergeCell ref="AO1990:AP1990"/>
    <mergeCell ref="AR1990:AS1990"/>
    <mergeCell ref="AT1990:AU1990"/>
    <mergeCell ref="AM1997:AN1997"/>
    <mergeCell ref="AO1997:AP1997"/>
    <mergeCell ref="AR1997:AS1997"/>
    <mergeCell ref="AT1997:AU1997"/>
    <mergeCell ref="AM2004:AN2004"/>
    <mergeCell ref="AO2004:AP2004"/>
    <mergeCell ref="AR2004:AS2004"/>
    <mergeCell ref="AT2004:AU2004"/>
    <mergeCell ref="AM2011:AN2011"/>
    <mergeCell ref="AO2011:AP2011"/>
    <mergeCell ref="AR2011:AS2011"/>
    <mergeCell ref="AT2011:AU2011"/>
    <mergeCell ref="AM2000:AN2000"/>
    <mergeCell ref="AO2000:AP2000"/>
    <mergeCell ref="AR2000:AS2000"/>
    <mergeCell ref="AT2000:AU2000"/>
    <mergeCell ref="AR2032:AS2032"/>
    <mergeCell ref="AT2032:AU2032"/>
    <mergeCell ref="AM2039:AN2039"/>
    <mergeCell ref="AO2039:AP2039"/>
    <mergeCell ref="AR2039:AS2039"/>
    <mergeCell ref="AT2039:AU2039"/>
    <mergeCell ref="AM2046:AN2046"/>
    <mergeCell ref="AO2046:AP2046"/>
    <mergeCell ref="AR2046:AS2046"/>
    <mergeCell ref="AT2046:AU2046"/>
    <mergeCell ref="AR2014:AS2014"/>
    <mergeCell ref="AT2014:AU2014"/>
    <mergeCell ref="AR1885:AS1885"/>
    <mergeCell ref="AT1885:AU1885"/>
    <mergeCell ref="AR1892:AS1892"/>
    <mergeCell ref="AT1892:AU1892"/>
    <mergeCell ref="AM1899:AN1899"/>
    <mergeCell ref="AO1899:AP1899"/>
    <mergeCell ref="AR1899:AS1899"/>
    <mergeCell ref="AT1899:AU1899"/>
    <mergeCell ref="AM1906:AN1906"/>
    <mergeCell ref="AO1906:AP1906"/>
    <mergeCell ref="AR1906:AS1906"/>
    <mergeCell ref="AT1906:AU190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AR1927:AS1927"/>
    <mergeCell ref="AT1927:AU1927"/>
    <mergeCell ref="AM1934:AN1934"/>
    <mergeCell ref="AO1934:AP1934"/>
    <mergeCell ref="AR1934:AS1934"/>
    <mergeCell ref="AT1934:AU1934"/>
    <mergeCell ref="AM1941:AN1941"/>
    <mergeCell ref="AO1941:AP1941"/>
    <mergeCell ref="AR1941:AS1941"/>
    <mergeCell ref="AT1941:AU1941"/>
    <mergeCell ref="AM1948:AN1948"/>
    <mergeCell ref="AO1948:AP1948"/>
    <mergeCell ref="AR1948:AS1948"/>
    <mergeCell ref="AT1948:AU1948"/>
    <mergeCell ref="AM1916:AN1916"/>
    <mergeCell ref="AO1916:AP1916"/>
    <mergeCell ref="AR1916:AS1916"/>
    <mergeCell ref="AT1916:AU1916"/>
    <mergeCell ref="AM1930:AN1930"/>
    <mergeCell ref="AO1930:AP1930"/>
    <mergeCell ref="AR1930:AS1930"/>
    <mergeCell ref="AT1930:AU1930"/>
    <mergeCell ref="AM1822:AN1822"/>
    <mergeCell ref="AO1822:AP1822"/>
    <mergeCell ref="AR1822:AS1822"/>
    <mergeCell ref="AT1822:AU1822"/>
    <mergeCell ref="AM1829:AN1829"/>
    <mergeCell ref="AO1829:AP1829"/>
    <mergeCell ref="AR1829:AS1829"/>
    <mergeCell ref="AT1829:AU1829"/>
    <mergeCell ref="AM1836:AN1836"/>
    <mergeCell ref="AO1836:AP1836"/>
    <mergeCell ref="AR1836:AS1836"/>
    <mergeCell ref="AT1836:AU1836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AM1857:AN1857"/>
    <mergeCell ref="AO1857:AP1857"/>
    <mergeCell ref="AR1857:AS1857"/>
    <mergeCell ref="AT1857:AU1857"/>
    <mergeCell ref="AM1864:AN1864"/>
    <mergeCell ref="AO1864:AP1864"/>
    <mergeCell ref="AR1864:AS1864"/>
    <mergeCell ref="AT1864:AU1864"/>
    <mergeCell ref="AM1871:AN1871"/>
    <mergeCell ref="AO1871:AP1871"/>
    <mergeCell ref="AR1871:AS1871"/>
    <mergeCell ref="AT1871:AU1871"/>
    <mergeCell ref="AM1878:AN1878"/>
    <mergeCell ref="AO1878:AP1878"/>
    <mergeCell ref="AR1878:AS1878"/>
    <mergeCell ref="AT1878:AU1878"/>
    <mergeCell ref="AM1846:AN1846"/>
    <mergeCell ref="AO1846:AP1846"/>
    <mergeCell ref="AR1846:AS1846"/>
    <mergeCell ref="AT1846:AU1846"/>
    <mergeCell ref="AR1717:AS1717"/>
    <mergeCell ref="AT1717:AU1717"/>
    <mergeCell ref="AM1724:AN1724"/>
    <mergeCell ref="AO1724:AP1724"/>
    <mergeCell ref="AR1724:AS1724"/>
    <mergeCell ref="AT1724:AU1724"/>
    <mergeCell ref="AM1731:AN1731"/>
    <mergeCell ref="AO1731:AP1731"/>
    <mergeCell ref="AR1731:AS1731"/>
    <mergeCell ref="AT1731:AU1731"/>
    <mergeCell ref="AM1738:AN1738"/>
    <mergeCell ref="AO1738:AP1738"/>
    <mergeCell ref="AR1738:AS1738"/>
    <mergeCell ref="AT1738:AU1738"/>
    <mergeCell ref="AR1759:AS1759"/>
    <mergeCell ref="AT1759:AU1759"/>
    <mergeCell ref="AM1766:AN1766"/>
    <mergeCell ref="AO1766:AP1766"/>
    <mergeCell ref="AR1766:AS1766"/>
    <mergeCell ref="AT1766:AU1766"/>
    <mergeCell ref="AM1773:AN1773"/>
    <mergeCell ref="AO1773:AP1773"/>
    <mergeCell ref="AR1773:AS1773"/>
    <mergeCell ref="AT1773:AU1773"/>
    <mergeCell ref="AM1780:AN1780"/>
    <mergeCell ref="AO1780:AP1780"/>
    <mergeCell ref="AR1780:AS1780"/>
    <mergeCell ref="AT1780:AU1780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R1633:AS1633"/>
    <mergeCell ref="AT1633:AU1633"/>
    <mergeCell ref="AM1640:AN1640"/>
    <mergeCell ref="AO1640:AP1640"/>
    <mergeCell ref="AR1640:AS1640"/>
    <mergeCell ref="AT1640:AU1640"/>
    <mergeCell ref="AM1647:AN1647"/>
    <mergeCell ref="AO1647:AP1647"/>
    <mergeCell ref="AR1647:AS1647"/>
    <mergeCell ref="AT1647:AU1647"/>
    <mergeCell ref="AM1654:AN1654"/>
    <mergeCell ref="AO1654:AP1654"/>
    <mergeCell ref="AR1654:AS1654"/>
    <mergeCell ref="AT1654:AU1654"/>
    <mergeCell ref="AM1675:AN1675"/>
    <mergeCell ref="AO1675:AP1675"/>
    <mergeCell ref="AR1675:AS1675"/>
    <mergeCell ref="AT1675:AU1675"/>
    <mergeCell ref="AR1682:AS1682"/>
    <mergeCell ref="AT1682:AU1682"/>
    <mergeCell ref="AM1689:AN1689"/>
    <mergeCell ref="AO1689:AP1689"/>
    <mergeCell ref="AR1689:AS1689"/>
    <mergeCell ref="AT1689:AU1689"/>
    <mergeCell ref="AM1696:AN1696"/>
    <mergeCell ref="AO1696:AP1696"/>
    <mergeCell ref="AR1696:AS1696"/>
    <mergeCell ref="AT1696:AU1696"/>
    <mergeCell ref="AM1703:AN1703"/>
    <mergeCell ref="AO1703:AP1703"/>
    <mergeCell ref="AR1703:AS1703"/>
    <mergeCell ref="AT1703:AU1703"/>
    <mergeCell ref="AM1710:AN1710"/>
    <mergeCell ref="AO1710:AP1710"/>
    <mergeCell ref="AR1710:AS1710"/>
    <mergeCell ref="AT1710:AU1710"/>
    <mergeCell ref="AM1664:AN1664"/>
    <mergeCell ref="AO1664:AP1664"/>
    <mergeCell ref="AR1664:AS1664"/>
    <mergeCell ref="AT1664:AU1664"/>
    <mergeCell ref="AM1556:AN1556"/>
    <mergeCell ref="AO1556:AP1556"/>
    <mergeCell ref="AR1556:AS1556"/>
    <mergeCell ref="AT1556:AU1556"/>
    <mergeCell ref="AM1563:AN1563"/>
    <mergeCell ref="AO1563:AP1563"/>
    <mergeCell ref="AR1563:AS1563"/>
    <mergeCell ref="AT1563:AU1563"/>
    <mergeCell ref="AM1570:AN1570"/>
    <mergeCell ref="AO1570:AP1570"/>
    <mergeCell ref="AR1570:AS1570"/>
    <mergeCell ref="AT1570:AU1570"/>
    <mergeCell ref="AM1577:AN1577"/>
    <mergeCell ref="AO1577:AP1577"/>
    <mergeCell ref="AR1577:AS1577"/>
    <mergeCell ref="AT1577:AU1577"/>
    <mergeCell ref="AR1598:AS1598"/>
    <mergeCell ref="AT1598:AU1598"/>
    <mergeCell ref="AM1605:AN1605"/>
    <mergeCell ref="AO1605:AP1605"/>
    <mergeCell ref="AR1605:AS1605"/>
    <mergeCell ref="AT1605:AU1605"/>
    <mergeCell ref="AM1612:AN1612"/>
    <mergeCell ref="AO1612:AP1612"/>
    <mergeCell ref="AR1612:AS1612"/>
    <mergeCell ref="AT1612:AU1612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AM1580:AN1580"/>
    <mergeCell ref="AO1580:AP1580"/>
    <mergeCell ref="AR1580:AS1580"/>
    <mergeCell ref="AT1580:AU1580"/>
    <mergeCell ref="AM1479:AN1479"/>
    <mergeCell ref="AO1479:AP1479"/>
    <mergeCell ref="AR1479:AS1479"/>
    <mergeCell ref="AT1479:AU1479"/>
    <mergeCell ref="AM1486:AN1486"/>
    <mergeCell ref="AO1486:AP1486"/>
    <mergeCell ref="AR1486:AS1486"/>
    <mergeCell ref="AT1486:AU1486"/>
    <mergeCell ref="AM1493:AN1493"/>
    <mergeCell ref="AO1493:AP1493"/>
    <mergeCell ref="AR1493:AS1493"/>
    <mergeCell ref="AT1493:AU1493"/>
    <mergeCell ref="AM1500:AN1500"/>
    <mergeCell ref="AO1500:AP1500"/>
    <mergeCell ref="AR1500:AS1500"/>
    <mergeCell ref="AT1500:AU1500"/>
    <mergeCell ref="AR1507:AS1507"/>
    <mergeCell ref="AT1507:AU1507"/>
    <mergeCell ref="AR1521:AS1521"/>
    <mergeCell ref="AT1521:AU1521"/>
    <mergeCell ref="AM1528:AN1528"/>
    <mergeCell ref="AO1528:AP1528"/>
    <mergeCell ref="AR1528:AS1528"/>
    <mergeCell ref="AT1528:AU1528"/>
    <mergeCell ref="AM1535:AN1535"/>
    <mergeCell ref="AO1535:AP1535"/>
    <mergeCell ref="AR1535:AS1535"/>
    <mergeCell ref="AT1535:AU1535"/>
    <mergeCell ref="AM1542:AN1542"/>
    <mergeCell ref="AO1542:AP1542"/>
    <mergeCell ref="AR1542:AS1542"/>
    <mergeCell ref="AT1542:AU1542"/>
    <mergeCell ref="AM1549:AN1549"/>
    <mergeCell ref="AO1549:AP1549"/>
    <mergeCell ref="AR1549:AS1549"/>
    <mergeCell ref="AT1549:AU1549"/>
    <mergeCell ref="AM1524:AN1524"/>
    <mergeCell ref="AO1524:AP1524"/>
    <mergeCell ref="AR1524:AS1524"/>
    <mergeCell ref="AT1524:AU1524"/>
    <mergeCell ref="AM1381:AN1381"/>
    <mergeCell ref="AO1381:AP1381"/>
    <mergeCell ref="AR1381:AS1381"/>
    <mergeCell ref="AT1381:AU1381"/>
    <mergeCell ref="AM1388:AN1388"/>
    <mergeCell ref="AO1388:AP1388"/>
    <mergeCell ref="AR1388:AS1388"/>
    <mergeCell ref="AT1388:AU1388"/>
    <mergeCell ref="AM1395:AN1395"/>
    <mergeCell ref="AO1395:AP1395"/>
    <mergeCell ref="AR1395:AS1395"/>
    <mergeCell ref="AT1395:AU1395"/>
    <mergeCell ref="AM1402:AN1402"/>
    <mergeCell ref="AO1402:AP1402"/>
    <mergeCell ref="AR1402:AS1402"/>
    <mergeCell ref="AT1402:AU1402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AR1444:AS1444"/>
    <mergeCell ref="AT1444:AU1444"/>
    <mergeCell ref="AM1451:AN1451"/>
    <mergeCell ref="AO1451:AP1451"/>
    <mergeCell ref="AR1451:AS1451"/>
    <mergeCell ref="AT1451:AU1451"/>
    <mergeCell ref="AM1458:AN1458"/>
    <mergeCell ref="AO1458:AP1458"/>
    <mergeCell ref="AR1458:AS1458"/>
    <mergeCell ref="AT1458:AU1458"/>
    <mergeCell ref="AM1283:AN1283"/>
    <mergeCell ref="AO1283:AP1283"/>
    <mergeCell ref="AR1283:AS1283"/>
    <mergeCell ref="AT1283:AU1283"/>
    <mergeCell ref="AM1290:AN1290"/>
    <mergeCell ref="AO1290:AP1290"/>
    <mergeCell ref="AR1290:AS1290"/>
    <mergeCell ref="AT1290:AU1290"/>
    <mergeCell ref="AR1297:AS1297"/>
    <mergeCell ref="AT1297:AU1297"/>
    <mergeCell ref="AM1304:AN1304"/>
    <mergeCell ref="AO1304:AP1304"/>
    <mergeCell ref="AR1304:AS1304"/>
    <mergeCell ref="AT1304:AU1304"/>
    <mergeCell ref="AM1311:AN1311"/>
    <mergeCell ref="AO1311:AP1311"/>
    <mergeCell ref="AR1311:AS1311"/>
    <mergeCell ref="AT1311:AU1311"/>
    <mergeCell ref="AM1318:AN1318"/>
    <mergeCell ref="AO1318:AP1318"/>
    <mergeCell ref="AR1318:AS1318"/>
    <mergeCell ref="AT1318:AU1318"/>
    <mergeCell ref="AM1325:AN1325"/>
    <mergeCell ref="AO1325:AP1325"/>
    <mergeCell ref="AR1325:AS1325"/>
    <mergeCell ref="AT1325:AU1325"/>
    <mergeCell ref="AM1332:AN1332"/>
    <mergeCell ref="AO1332:AP1332"/>
    <mergeCell ref="AR1332:AS1332"/>
    <mergeCell ref="AT1332:AU1332"/>
    <mergeCell ref="AR1360:AS1360"/>
    <mergeCell ref="AT1360:AU1360"/>
    <mergeCell ref="AM1367:AN1367"/>
    <mergeCell ref="AO1367:AP1367"/>
    <mergeCell ref="AR1367:AS1367"/>
    <mergeCell ref="AT1367:AU1367"/>
    <mergeCell ref="AM1300:AN1300"/>
    <mergeCell ref="AO1300:AP1300"/>
    <mergeCell ref="AR1300:AS1300"/>
    <mergeCell ref="AT1300:AU1300"/>
    <mergeCell ref="AR1328:AS1328"/>
    <mergeCell ref="AT1328:AU1328"/>
    <mergeCell ref="AM1199:AN1199"/>
    <mergeCell ref="AO1199:AP1199"/>
    <mergeCell ref="AR1199:AS1199"/>
    <mergeCell ref="AT1199:AU1199"/>
    <mergeCell ref="AM1206:AN1206"/>
    <mergeCell ref="AO1206:AP1206"/>
    <mergeCell ref="AR1206:AS1206"/>
    <mergeCell ref="AT1206:AU1206"/>
    <mergeCell ref="AM1213:AN1213"/>
    <mergeCell ref="AO1213:AP1213"/>
    <mergeCell ref="AR1213:AS1213"/>
    <mergeCell ref="AT1213:AU1213"/>
    <mergeCell ref="AM1220:AN1220"/>
    <mergeCell ref="AO1220:AP1220"/>
    <mergeCell ref="AR1220:AS1220"/>
    <mergeCell ref="AT1220:AU1220"/>
    <mergeCell ref="AM1227:AN1227"/>
    <mergeCell ref="AO1227:AP1227"/>
    <mergeCell ref="AR1227:AS1227"/>
    <mergeCell ref="AT1227:AU1227"/>
    <mergeCell ref="AM1234:AN1234"/>
    <mergeCell ref="AO1234:AP1234"/>
    <mergeCell ref="AR1234:AS1234"/>
    <mergeCell ref="AT1234:AU1234"/>
    <mergeCell ref="AM1241:AN1241"/>
    <mergeCell ref="AO1241:AP1241"/>
    <mergeCell ref="AR1241:AS1241"/>
    <mergeCell ref="AT1241:AU1241"/>
    <mergeCell ref="AM1248:AN1248"/>
    <mergeCell ref="AO1248:AP1248"/>
    <mergeCell ref="AR1248:AS1248"/>
    <mergeCell ref="AT1248:AU1248"/>
    <mergeCell ref="AR1269:AS1269"/>
    <mergeCell ref="AT1269:AU1269"/>
    <mergeCell ref="AM1244:AN1244"/>
    <mergeCell ref="AO1244:AP1244"/>
    <mergeCell ref="AR1244:AS1244"/>
    <mergeCell ref="AT1244:AU1244"/>
    <mergeCell ref="AR1108:AS1108"/>
    <mergeCell ref="AT1108:AU1108"/>
    <mergeCell ref="AR1115:AS1115"/>
    <mergeCell ref="AT1115:AU1115"/>
    <mergeCell ref="AM1122:AN1122"/>
    <mergeCell ref="AO1122:AP1122"/>
    <mergeCell ref="AR1122:AS1122"/>
    <mergeCell ref="AT1122:AU1122"/>
    <mergeCell ref="AM1129:AN1129"/>
    <mergeCell ref="AO1129:AP1129"/>
    <mergeCell ref="AR1129:AS1129"/>
    <mergeCell ref="AT1129:AU1129"/>
    <mergeCell ref="AM1136:AN1136"/>
    <mergeCell ref="AO1136:AP1136"/>
    <mergeCell ref="AR1136:AS1136"/>
    <mergeCell ref="AT1136:AU1136"/>
    <mergeCell ref="AM1143:AN1143"/>
    <mergeCell ref="AO1143:AP1143"/>
    <mergeCell ref="AR1143:AS1143"/>
    <mergeCell ref="AT1143:AU1143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AR1164:AS1164"/>
    <mergeCell ref="AT1164:AU1164"/>
    <mergeCell ref="AM1171:AN1171"/>
    <mergeCell ref="AO1171:AP1171"/>
    <mergeCell ref="AR1171:AS1171"/>
    <mergeCell ref="AT1171:AU1171"/>
    <mergeCell ref="AM1160:AN1160"/>
    <mergeCell ref="AO1160:AP1160"/>
    <mergeCell ref="AR1160:AS1160"/>
    <mergeCell ref="AT1160:AU1160"/>
    <mergeCell ref="AR1031:AS1031"/>
    <mergeCell ref="AT1031:AU1031"/>
    <mergeCell ref="AM1038:AN1038"/>
    <mergeCell ref="AO1038:AP1038"/>
    <mergeCell ref="AR1038:AS1038"/>
    <mergeCell ref="AT1038:AU1038"/>
    <mergeCell ref="AM1045:AN1045"/>
    <mergeCell ref="AO1045:AP1045"/>
    <mergeCell ref="AR1045:AS1045"/>
    <mergeCell ref="AT1045:AU1045"/>
    <mergeCell ref="AR1052:AS1052"/>
    <mergeCell ref="AT1052:AU1052"/>
    <mergeCell ref="AM1059:AN1059"/>
    <mergeCell ref="AO1059:AP1059"/>
    <mergeCell ref="AR1059:AS1059"/>
    <mergeCell ref="AT1059:AU1059"/>
    <mergeCell ref="AM1066:AN1066"/>
    <mergeCell ref="AO1066:AP1066"/>
    <mergeCell ref="AR1066:AS1066"/>
    <mergeCell ref="AT1066:AU1066"/>
    <mergeCell ref="AM1073:AN1073"/>
    <mergeCell ref="AO1073:AP1073"/>
    <mergeCell ref="AR1073:AS1073"/>
    <mergeCell ref="AT1073:AU1073"/>
    <mergeCell ref="AM1080:AN1080"/>
    <mergeCell ref="AO1080:AP1080"/>
    <mergeCell ref="AR1080:AS1080"/>
    <mergeCell ref="AT1080:AU1080"/>
    <mergeCell ref="AR1087:AS1087"/>
    <mergeCell ref="AT1087:AU1087"/>
    <mergeCell ref="AM1094:AN1094"/>
    <mergeCell ref="AO1094:AP1094"/>
    <mergeCell ref="AR1094:AS1094"/>
    <mergeCell ref="AT1094:AU1094"/>
    <mergeCell ref="AR968:AS968"/>
    <mergeCell ref="AT968:AU968"/>
    <mergeCell ref="AM975:AN975"/>
    <mergeCell ref="AO975:AP975"/>
    <mergeCell ref="AR975:AS975"/>
    <mergeCell ref="AT975:AU975"/>
    <mergeCell ref="AM982:AN982"/>
    <mergeCell ref="AO982:AP982"/>
    <mergeCell ref="AR982:AS982"/>
    <mergeCell ref="AT982:AU982"/>
    <mergeCell ref="AM989:AN989"/>
    <mergeCell ref="AO989:AP989"/>
    <mergeCell ref="AR989:AS989"/>
    <mergeCell ref="AT989:AU989"/>
    <mergeCell ref="AM996:AN996"/>
    <mergeCell ref="AO996:AP996"/>
    <mergeCell ref="AR996:AS996"/>
    <mergeCell ref="AT996:AU996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AM1017:AN1017"/>
    <mergeCell ref="AO1017:AP1017"/>
    <mergeCell ref="AR1017:AS1017"/>
    <mergeCell ref="AT1017:AU1017"/>
    <mergeCell ref="AM1024:AN1024"/>
    <mergeCell ref="AO1024:AP1024"/>
    <mergeCell ref="AR1024:AS1024"/>
    <mergeCell ref="AT1024:AU1024"/>
    <mergeCell ref="AR877:AS877"/>
    <mergeCell ref="AT877:AU877"/>
    <mergeCell ref="AM884:AN884"/>
    <mergeCell ref="AO884:AP884"/>
    <mergeCell ref="AR884:AS884"/>
    <mergeCell ref="AT884:AU884"/>
    <mergeCell ref="AM891:AN891"/>
    <mergeCell ref="AO891:AP891"/>
    <mergeCell ref="AR891:AS891"/>
    <mergeCell ref="AT891:AU891"/>
    <mergeCell ref="AM898:AN898"/>
    <mergeCell ref="AO898:AP898"/>
    <mergeCell ref="AR898:AS898"/>
    <mergeCell ref="AT898:AU898"/>
    <mergeCell ref="AR919:AS919"/>
    <mergeCell ref="AT919:AU919"/>
    <mergeCell ref="AM926:AN926"/>
    <mergeCell ref="AO926:AP926"/>
    <mergeCell ref="AR926:AS926"/>
    <mergeCell ref="AT926:AU926"/>
    <mergeCell ref="AM933:AN933"/>
    <mergeCell ref="AO933:AP933"/>
    <mergeCell ref="AR933:AS933"/>
    <mergeCell ref="AT933:AU933"/>
    <mergeCell ref="AM940:AN940"/>
    <mergeCell ref="AO940:AP940"/>
    <mergeCell ref="AR940:AS940"/>
    <mergeCell ref="AT940:AU940"/>
    <mergeCell ref="AM947:AN947"/>
    <mergeCell ref="AO947:AP947"/>
    <mergeCell ref="AR947:AS947"/>
    <mergeCell ref="AT947:AU947"/>
    <mergeCell ref="AM954:AN954"/>
    <mergeCell ref="AO954:AP954"/>
    <mergeCell ref="AR954:AS954"/>
    <mergeCell ref="AT954:AU954"/>
    <mergeCell ref="AM936:AN936"/>
    <mergeCell ref="AO936:AP936"/>
    <mergeCell ref="AR936:AS936"/>
    <mergeCell ref="AT936:AU936"/>
    <mergeCell ref="AM807:AN807"/>
    <mergeCell ref="AO807:AP807"/>
    <mergeCell ref="AR807:AS807"/>
    <mergeCell ref="AT807:AU807"/>
    <mergeCell ref="AM814:AN814"/>
    <mergeCell ref="AO814:AP814"/>
    <mergeCell ref="AR814:AS814"/>
    <mergeCell ref="AT814:AU814"/>
    <mergeCell ref="AM835:AN835"/>
    <mergeCell ref="AO835:AP835"/>
    <mergeCell ref="AR835:AS835"/>
    <mergeCell ref="AT835:AU835"/>
    <mergeCell ref="AR842:AS842"/>
    <mergeCell ref="AT842:AU842"/>
    <mergeCell ref="AM849:AN849"/>
    <mergeCell ref="AO849:AP849"/>
    <mergeCell ref="AR849:AS849"/>
    <mergeCell ref="AT849:AU849"/>
    <mergeCell ref="AM856:AN856"/>
    <mergeCell ref="AO856:AP856"/>
    <mergeCell ref="AR856:AS856"/>
    <mergeCell ref="AT856:AU856"/>
    <mergeCell ref="AM863:AN863"/>
    <mergeCell ref="AO863:AP863"/>
    <mergeCell ref="AR863:AS863"/>
    <mergeCell ref="AT863:AU863"/>
    <mergeCell ref="AM870:AN870"/>
    <mergeCell ref="AO870:AP870"/>
    <mergeCell ref="AR870:AS870"/>
    <mergeCell ref="AT870:AU870"/>
    <mergeCell ref="AM824:AN824"/>
    <mergeCell ref="AO824:AP824"/>
    <mergeCell ref="AR824:AS824"/>
    <mergeCell ref="AT824:AU824"/>
    <mergeCell ref="AM716:AN716"/>
    <mergeCell ref="AO716:AP716"/>
    <mergeCell ref="AR716:AS716"/>
    <mergeCell ref="AT716:AU716"/>
    <mergeCell ref="AM723:AN723"/>
    <mergeCell ref="AO723:AP723"/>
    <mergeCell ref="AR723:AS723"/>
    <mergeCell ref="AT723:AU723"/>
    <mergeCell ref="AM730:AN730"/>
    <mergeCell ref="AO730:AP730"/>
    <mergeCell ref="AR730:AS730"/>
    <mergeCell ref="AT730:AU730"/>
    <mergeCell ref="AM737:AN737"/>
    <mergeCell ref="AO737:AP737"/>
    <mergeCell ref="AR737:AS737"/>
    <mergeCell ref="AT737:AU737"/>
    <mergeCell ref="AR758:AS758"/>
    <mergeCell ref="AT758:AU758"/>
    <mergeCell ref="AM765:AN765"/>
    <mergeCell ref="AO765:AP765"/>
    <mergeCell ref="AR765:AS765"/>
    <mergeCell ref="AT765:AU765"/>
    <mergeCell ref="AM772:AN772"/>
    <mergeCell ref="AO772:AP772"/>
    <mergeCell ref="AR772:AS772"/>
    <mergeCell ref="AT772:AU772"/>
    <mergeCell ref="AM740:AN740"/>
    <mergeCell ref="AO740:AP740"/>
    <mergeCell ref="AR740:AS740"/>
    <mergeCell ref="AT740:AU740"/>
    <mergeCell ref="AM800:AN800"/>
    <mergeCell ref="AO800:AP800"/>
    <mergeCell ref="AR800:AS800"/>
    <mergeCell ref="AT800:AU800"/>
    <mergeCell ref="AM639:AN639"/>
    <mergeCell ref="AO639:AP639"/>
    <mergeCell ref="AR639:AS639"/>
    <mergeCell ref="AT639:AU639"/>
    <mergeCell ref="AM646:AN646"/>
    <mergeCell ref="AO646:AP646"/>
    <mergeCell ref="AR646:AS646"/>
    <mergeCell ref="AT646:AU646"/>
    <mergeCell ref="AM653:AN653"/>
    <mergeCell ref="AO653:AP653"/>
    <mergeCell ref="AR653:AS653"/>
    <mergeCell ref="AT653:AU653"/>
    <mergeCell ref="AM660:AN660"/>
    <mergeCell ref="AO660:AP660"/>
    <mergeCell ref="AR660:AS660"/>
    <mergeCell ref="AT660:AU660"/>
    <mergeCell ref="AR667:AS667"/>
    <mergeCell ref="AT667:AU667"/>
    <mergeCell ref="AR681:AS681"/>
    <mergeCell ref="AT681:AU681"/>
    <mergeCell ref="AM628:AN628"/>
    <mergeCell ref="AO628:AP628"/>
    <mergeCell ref="AR628:AS628"/>
    <mergeCell ref="AT628:AU628"/>
    <mergeCell ref="AR695:AS695"/>
    <mergeCell ref="AT695:AU695"/>
    <mergeCell ref="AM702:AN702"/>
    <mergeCell ref="AO702:AP702"/>
    <mergeCell ref="AR702:AS702"/>
    <mergeCell ref="AT702:AU702"/>
    <mergeCell ref="AM709:AN709"/>
    <mergeCell ref="AO709:AP709"/>
    <mergeCell ref="AR709:AS709"/>
    <mergeCell ref="AT709:AU709"/>
    <mergeCell ref="AM541:AN541"/>
    <mergeCell ref="AO541:AP541"/>
    <mergeCell ref="AR541:AS541"/>
    <mergeCell ref="AT541:AU541"/>
    <mergeCell ref="AM548:AN548"/>
    <mergeCell ref="AO548:AP548"/>
    <mergeCell ref="AR548:AS548"/>
    <mergeCell ref="AT548:AU548"/>
    <mergeCell ref="AM555:AN555"/>
    <mergeCell ref="AO555:AP555"/>
    <mergeCell ref="AR555:AS555"/>
    <mergeCell ref="AT555:AU555"/>
    <mergeCell ref="AM562:AN562"/>
    <mergeCell ref="AO562:AP562"/>
    <mergeCell ref="AR562:AS562"/>
    <mergeCell ref="AT562:AU562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M579:AN579"/>
    <mergeCell ref="AO579:AP579"/>
    <mergeCell ref="AR579:AS579"/>
    <mergeCell ref="AT579:AU579"/>
    <mergeCell ref="AM611:AN611"/>
    <mergeCell ref="AO611:AP611"/>
    <mergeCell ref="AR611:AS611"/>
    <mergeCell ref="AT611:AU611"/>
    <mergeCell ref="AR436:AS436"/>
    <mergeCell ref="AT436:AU436"/>
    <mergeCell ref="AM443:AN443"/>
    <mergeCell ref="AO443:AP443"/>
    <mergeCell ref="AR443:AS443"/>
    <mergeCell ref="AT443:AU443"/>
    <mergeCell ref="AM450:AN450"/>
    <mergeCell ref="AO450:AP450"/>
    <mergeCell ref="AR450:AS450"/>
    <mergeCell ref="AT450:AU450"/>
    <mergeCell ref="AR457:AS457"/>
    <mergeCell ref="AT457:AU457"/>
    <mergeCell ref="AM464:AN464"/>
    <mergeCell ref="AO464:AP464"/>
    <mergeCell ref="AR464:AS464"/>
    <mergeCell ref="AT464:AU464"/>
    <mergeCell ref="AM471:AN471"/>
    <mergeCell ref="AO471:AP471"/>
    <mergeCell ref="AR471:AS471"/>
    <mergeCell ref="AT471:AU471"/>
    <mergeCell ref="AM478:AN478"/>
    <mergeCell ref="AO478:AP478"/>
    <mergeCell ref="AR478:AS478"/>
    <mergeCell ref="AT478:AU478"/>
    <mergeCell ref="AM485:AN485"/>
    <mergeCell ref="AO485:AP485"/>
    <mergeCell ref="AR485:AS485"/>
    <mergeCell ref="AT485:AU485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AM495:AN495"/>
    <mergeCell ref="AO495:AP495"/>
    <mergeCell ref="AR495:AS495"/>
    <mergeCell ref="AT495:AU495"/>
    <mergeCell ref="AR359:AS359"/>
    <mergeCell ref="AT359:AU359"/>
    <mergeCell ref="AM366:AN366"/>
    <mergeCell ref="AO366:AP366"/>
    <mergeCell ref="AR366:AS366"/>
    <mergeCell ref="AT366:AU366"/>
    <mergeCell ref="AM373:AN373"/>
    <mergeCell ref="AO373:AP373"/>
    <mergeCell ref="AR373:AS373"/>
    <mergeCell ref="AT373:AU373"/>
    <mergeCell ref="AM380:AN380"/>
    <mergeCell ref="AO380:AP380"/>
    <mergeCell ref="AR380:AS380"/>
    <mergeCell ref="AT380:AU380"/>
    <mergeCell ref="AM387:AN387"/>
    <mergeCell ref="AO387:AP387"/>
    <mergeCell ref="AR387:AS387"/>
    <mergeCell ref="AT387:AU387"/>
    <mergeCell ref="AR394:AS394"/>
    <mergeCell ref="AT394:AU394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AR422:AS422"/>
    <mergeCell ref="AT422:AU422"/>
    <mergeCell ref="AR268:AS268"/>
    <mergeCell ref="AT268:AU268"/>
    <mergeCell ref="AM275:AN275"/>
    <mergeCell ref="AO275:AP275"/>
    <mergeCell ref="AR275:AS275"/>
    <mergeCell ref="AT275:AU275"/>
    <mergeCell ref="AM282:AN282"/>
    <mergeCell ref="AO282:AP282"/>
    <mergeCell ref="AR282:AS282"/>
    <mergeCell ref="AT282:AU282"/>
    <mergeCell ref="AM289:AN289"/>
    <mergeCell ref="AO289:AP289"/>
    <mergeCell ref="AR289:AS289"/>
    <mergeCell ref="AT289:AU289"/>
    <mergeCell ref="AM296:AN296"/>
    <mergeCell ref="AO296:AP296"/>
    <mergeCell ref="AR296:AS296"/>
    <mergeCell ref="AT296:AU296"/>
    <mergeCell ref="AM303:AN303"/>
    <mergeCell ref="AO303:AP303"/>
    <mergeCell ref="AR303:AS303"/>
    <mergeCell ref="AT303:AU303"/>
    <mergeCell ref="AM310:AN310"/>
    <mergeCell ref="AO310:AP310"/>
    <mergeCell ref="AR310:AS310"/>
    <mergeCell ref="AT310:AU310"/>
    <mergeCell ref="AR331:AS331"/>
    <mergeCell ref="AT331:AU331"/>
    <mergeCell ref="AM338:AN338"/>
    <mergeCell ref="AO338:AP338"/>
    <mergeCell ref="AR338:AS338"/>
    <mergeCell ref="AT338:AU338"/>
    <mergeCell ref="AM345:AN345"/>
    <mergeCell ref="AO345:AP345"/>
    <mergeCell ref="AR345:AS345"/>
    <mergeCell ref="AT345:AU345"/>
    <mergeCell ref="AM184:AN184"/>
    <mergeCell ref="AO184:AP184"/>
    <mergeCell ref="AR184:AS184"/>
    <mergeCell ref="AT184:AU184"/>
    <mergeCell ref="AM191:AN191"/>
    <mergeCell ref="AO191:AP191"/>
    <mergeCell ref="AR191:AS191"/>
    <mergeCell ref="AT191:AU191"/>
    <mergeCell ref="AM198:AN198"/>
    <mergeCell ref="AO198:AP198"/>
    <mergeCell ref="AR198:AS198"/>
    <mergeCell ref="AT198:AU198"/>
    <mergeCell ref="AM205:AN205"/>
    <mergeCell ref="AO205:AP205"/>
    <mergeCell ref="AR205:AS205"/>
    <mergeCell ref="AT205:AU205"/>
    <mergeCell ref="AR212:AS212"/>
    <mergeCell ref="AT212:AU212"/>
    <mergeCell ref="AM219:AN219"/>
    <mergeCell ref="AO219:AP219"/>
    <mergeCell ref="AR219:AS219"/>
    <mergeCell ref="AT219:AU219"/>
    <mergeCell ref="AM226:AN226"/>
    <mergeCell ref="AO226:AP226"/>
    <mergeCell ref="AR226:AS226"/>
    <mergeCell ref="AT226:AU226"/>
    <mergeCell ref="AM233:AN233"/>
    <mergeCell ref="AO233:AP233"/>
    <mergeCell ref="AR233:AS233"/>
    <mergeCell ref="AT233:AU233"/>
    <mergeCell ref="AR254:AS254"/>
    <mergeCell ref="AT254:AU254"/>
    <mergeCell ref="AM261:AN261"/>
    <mergeCell ref="AO261:AP261"/>
    <mergeCell ref="AR261:AS261"/>
    <mergeCell ref="AT261:AU261"/>
    <mergeCell ref="AT72:AU72"/>
    <mergeCell ref="AM79:AN79"/>
    <mergeCell ref="AO79:AP79"/>
    <mergeCell ref="AR79:AS79"/>
    <mergeCell ref="AT79:AU79"/>
    <mergeCell ref="AM86:AN86"/>
    <mergeCell ref="AO86:AP86"/>
    <mergeCell ref="AR86:AS86"/>
    <mergeCell ref="AT86:AU86"/>
    <mergeCell ref="AM93:AN93"/>
    <mergeCell ref="AO93:AP93"/>
    <mergeCell ref="AR93:AS93"/>
    <mergeCell ref="AT93:AU93"/>
    <mergeCell ref="AM100:AN100"/>
    <mergeCell ref="AO100:AP100"/>
    <mergeCell ref="AR100:AS100"/>
    <mergeCell ref="AT100:AU100"/>
    <mergeCell ref="AM107:AN107"/>
    <mergeCell ref="AO107:AP107"/>
    <mergeCell ref="AR107:AS107"/>
    <mergeCell ref="AT107:AU107"/>
    <mergeCell ref="AM114:AN114"/>
    <mergeCell ref="AO114:AP114"/>
    <mergeCell ref="AR114:AS114"/>
    <mergeCell ref="AT114:AU114"/>
    <mergeCell ref="AM121:AN121"/>
    <mergeCell ref="AO121:AP121"/>
    <mergeCell ref="AR121:AS121"/>
    <mergeCell ref="AT121:AU121"/>
    <mergeCell ref="AM128:AN128"/>
    <mergeCell ref="AO128:AP128"/>
    <mergeCell ref="AR128:AS128"/>
    <mergeCell ref="AT128:AU128"/>
    <mergeCell ref="AH3054:AI3054"/>
    <mergeCell ref="AJ3054:AK3054"/>
    <mergeCell ref="AH2991:AI2991"/>
    <mergeCell ref="AJ2991:AK2991"/>
    <mergeCell ref="AH3012:AI3012"/>
    <mergeCell ref="AJ3012:AK3012"/>
    <mergeCell ref="AH3176:AI3176"/>
    <mergeCell ref="AJ3176:AK3176"/>
    <mergeCell ref="AH3411:AI3411"/>
    <mergeCell ref="AJ3411:AK3411"/>
    <mergeCell ref="AH3432:AI3432"/>
    <mergeCell ref="AJ3432:AK3432"/>
    <mergeCell ref="AH3369:AI3369"/>
    <mergeCell ref="AJ3369:AK3369"/>
    <mergeCell ref="AH3390:AI3390"/>
    <mergeCell ref="AJ3390:AK3390"/>
    <mergeCell ref="AH3327:AI3327"/>
    <mergeCell ref="AJ3327:AK3327"/>
    <mergeCell ref="AH3348:AI3348"/>
    <mergeCell ref="AJ3348:AK3348"/>
    <mergeCell ref="AH3285:AI3285"/>
    <mergeCell ref="AJ3285:AK3285"/>
    <mergeCell ref="AH3306:AI3306"/>
    <mergeCell ref="AJ3306:AK3306"/>
    <mergeCell ref="AH3243:AI3243"/>
    <mergeCell ref="AJ3243:AK3243"/>
    <mergeCell ref="AH3264:AI3264"/>
    <mergeCell ref="AJ3264:AK3264"/>
    <mergeCell ref="AH3201:AI3201"/>
    <mergeCell ref="AJ3201:AK3201"/>
    <mergeCell ref="AH3222:AI3222"/>
    <mergeCell ref="AJ3222:AK3222"/>
    <mergeCell ref="AH1:AI1"/>
    <mergeCell ref="AJ1:AK1"/>
    <mergeCell ref="AH5:AI5"/>
    <mergeCell ref="AJ5:AK5"/>
    <mergeCell ref="AH16:AI16"/>
    <mergeCell ref="AJ16:AK16"/>
    <mergeCell ref="AH23:AI23"/>
    <mergeCell ref="AJ23:AK23"/>
    <mergeCell ref="AH30:AI30"/>
    <mergeCell ref="AJ30:AK30"/>
    <mergeCell ref="AH37:AI37"/>
    <mergeCell ref="AJ37:AK37"/>
    <mergeCell ref="AH44:AI44"/>
    <mergeCell ref="AJ44:AK44"/>
    <mergeCell ref="AH51:AI51"/>
    <mergeCell ref="AJ51:AK51"/>
    <mergeCell ref="AH72:AI72"/>
    <mergeCell ref="AJ72:AK72"/>
    <mergeCell ref="AH93:AI93"/>
    <mergeCell ref="AJ93:AK93"/>
    <mergeCell ref="AH114:AI114"/>
    <mergeCell ref="AJ114:AK114"/>
    <mergeCell ref="AH121:AI121"/>
    <mergeCell ref="AJ121:AK121"/>
    <mergeCell ref="AH128:AI128"/>
    <mergeCell ref="AJ128:AK128"/>
    <mergeCell ref="AH135:AI135"/>
    <mergeCell ref="AJ135:AK135"/>
    <mergeCell ref="AH156:AI156"/>
    <mergeCell ref="AJ156:AK156"/>
    <mergeCell ref="AH163:AI163"/>
    <mergeCell ref="AJ163:AK163"/>
    <mergeCell ref="AH2739:AI2739"/>
    <mergeCell ref="AJ2739:AK2739"/>
    <mergeCell ref="AH2760:AI2760"/>
    <mergeCell ref="AJ2760:AK2760"/>
    <mergeCell ref="AH2697:AI2697"/>
    <mergeCell ref="AJ2697:AK2697"/>
    <mergeCell ref="AH2718:AI2718"/>
    <mergeCell ref="AJ2718:AK2718"/>
    <mergeCell ref="AH2655:AI2655"/>
    <mergeCell ref="AJ2655:AK2655"/>
    <mergeCell ref="AH2676:AI2676"/>
    <mergeCell ref="AJ2676:AK2676"/>
    <mergeCell ref="AH2613:AI2613"/>
    <mergeCell ref="AJ2613:AK2613"/>
    <mergeCell ref="AH2634:AI2634"/>
    <mergeCell ref="AJ2634:AK2634"/>
    <mergeCell ref="AH2571:AI2571"/>
    <mergeCell ref="AJ2571:AK2571"/>
    <mergeCell ref="AH2592:AI2592"/>
    <mergeCell ref="AJ2592:AK2592"/>
    <mergeCell ref="AH2504:AI2504"/>
    <mergeCell ref="AJ2504:AK2504"/>
    <mergeCell ref="AH2928:AI2928"/>
    <mergeCell ref="AJ2928:AK2928"/>
    <mergeCell ref="AH2865:AI2865"/>
    <mergeCell ref="AJ2865:AK2865"/>
    <mergeCell ref="AH2886:AI2886"/>
    <mergeCell ref="AJ2886:AK2886"/>
    <mergeCell ref="AH2823:AI2823"/>
    <mergeCell ref="AJ2823:AK2823"/>
    <mergeCell ref="AH2844:AI2844"/>
    <mergeCell ref="AJ2844:AK2844"/>
    <mergeCell ref="AH2781:AI2781"/>
    <mergeCell ref="AJ2781:AK2781"/>
    <mergeCell ref="AH2802:AI2802"/>
    <mergeCell ref="AJ2802:AK2802"/>
    <mergeCell ref="AH2907:AI2907"/>
    <mergeCell ref="AJ2907:AK2907"/>
    <mergeCell ref="AH2616:AI2616"/>
    <mergeCell ref="AJ2616:AK2616"/>
    <mergeCell ref="AH2700:AI2700"/>
    <mergeCell ref="AJ2700:AK2700"/>
    <mergeCell ref="AH2756:AI2756"/>
    <mergeCell ref="AJ2756:AK2756"/>
    <mergeCell ref="AH2319:AI2319"/>
    <mergeCell ref="AJ2319:AK2319"/>
    <mergeCell ref="AH2340:AI2340"/>
    <mergeCell ref="AJ2340:AK2340"/>
    <mergeCell ref="AH2277:AI2277"/>
    <mergeCell ref="AJ2277:AK2277"/>
    <mergeCell ref="AH2298:AI2298"/>
    <mergeCell ref="AJ2298:AK2298"/>
    <mergeCell ref="AH2235:AI2235"/>
    <mergeCell ref="AJ2235:AK2235"/>
    <mergeCell ref="AH2256:AI2256"/>
    <mergeCell ref="AJ2256:AK2256"/>
    <mergeCell ref="AH2193:AI2193"/>
    <mergeCell ref="AJ2193:AK2193"/>
    <mergeCell ref="AH2214:AI2214"/>
    <mergeCell ref="AJ2214:AK2214"/>
    <mergeCell ref="AH2151:AI2151"/>
    <mergeCell ref="AJ2151:AK2151"/>
    <mergeCell ref="AH2172:AI2172"/>
    <mergeCell ref="AJ2172:AK2172"/>
    <mergeCell ref="AH2000:AI2000"/>
    <mergeCell ref="AJ2000:AK2000"/>
    <mergeCell ref="AH2550:AI2550"/>
    <mergeCell ref="AJ2550:AK2550"/>
    <mergeCell ref="AH2487:AI2487"/>
    <mergeCell ref="AJ2487:AK2487"/>
    <mergeCell ref="AH2508:AI2508"/>
    <mergeCell ref="AJ2508:AK2508"/>
    <mergeCell ref="AH2445:AI2445"/>
    <mergeCell ref="AJ2445:AK2445"/>
    <mergeCell ref="AH2466:AI2466"/>
    <mergeCell ref="AJ2466:AK2466"/>
    <mergeCell ref="AH2403:AI2403"/>
    <mergeCell ref="AJ2403:AK2403"/>
    <mergeCell ref="AH2424:AI2424"/>
    <mergeCell ref="AJ2424:AK2424"/>
    <mergeCell ref="AH2361:AI2361"/>
    <mergeCell ref="AJ2361:AK2361"/>
    <mergeCell ref="AH2382:AI2382"/>
    <mergeCell ref="AJ2382:AK2382"/>
    <mergeCell ref="AH2196:AI2196"/>
    <mergeCell ref="AJ2196:AK2196"/>
    <mergeCell ref="AH2280:AI2280"/>
    <mergeCell ref="AJ2280:AK2280"/>
    <mergeCell ref="AH1563:AI1563"/>
    <mergeCell ref="AJ1563:AK1563"/>
    <mergeCell ref="AH1584:AI1584"/>
    <mergeCell ref="AJ1584:AK1584"/>
    <mergeCell ref="AH1521:AI1521"/>
    <mergeCell ref="AJ1521:AK1521"/>
    <mergeCell ref="AH1542:AI1542"/>
    <mergeCell ref="AJ1542:AK1542"/>
    <mergeCell ref="AH1899:AI1899"/>
    <mergeCell ref="AJ1899:AK1899"/>
    <mergeCell ref="AH1920:AI1920"/>
    <mergeCell ref="AJ1920:AK1920"/>
    <mergeCell ref="AH1857:AI1857"/>
    <mergeCell ref="AJ1857:AK1857"/>
    <mergeCell ref="AH1878:AI1878"/>
    <mergeCell ref="AJ1878:AK1878"/>
    <mergeCell ref="AH1815:AI1815"/>
    <mergeCell ref="AJ1815:AK1815"/>
    <mergeCell ref="AH1836:AI1836"/>
    <mergeCell ref="AJ1836:AK1836"/>
    <mergeCell ref="AH1773:AI1773"/>
    <mergeCell ref="AJ1773:AK1773"/>
    <mergeCell ref="AH1794:AI1794"/>
    <mergeCell ref="AJ1794:AK1794"/>
    <mergeCell ref="AH1731:AI1731"/>
    <mergeCell ref="AJ1731:AK1731"/>
    <mergeCell ref="AH1752:AI1752"/>
    <mergeCell ref="AJ1752:AK1752"/>
    <mergeCell ref="AH1916:AI1916"/>
    <mergeCell ref="AJ1916:AK1916"/>
    <mergeCell ref="AH2130:AI2130"/>
    <mergeCell ref="AJ2130:AK2130"/>
    <mergeCell ref="AH2067:AI2067"/>
    <mergeCell ref="AJ2067:AK2067"/>
    <mergeCell ref="AH2088:AI2088"/>
    <mergeCell ref="AJ2088:AK2088"/>
    <mergeCell ref="AH2025:AI2025"/>
    <mergeCell ref="AJ2025:AK2025"/>
    <mergeCell ref="AH2046:AI2046"/>
    <mergeCell ref="AJ2046:AK2046"/>
    <mergeCell ref="AH1983:AI1983"/>
    <mergeCell ref="AJ1983:AK1983"/>
    <mergeCell ref="AH2004:AI2004"/>
    <mergeCell ref="AJ2004:AK2004"/>
    <mergeCell ref="AH1941:AI1941"/>
    <mergeCell ref="AJ1941:AK1941"/>
    <mergeCell ref="AH1962:AI1962"/>
    <mergeCell ref="AJ1962:AK1962"/>
    <mergeCell ref="AH1524:AI1524"/>
    <mergeCell ref="AJ1524:AK1524"/>
    <mergeCell ref="AH1580:AI1580"/>
    <mergeCell ref="AJ1580:AK1580"/>
    <mergeCell ref="AH1664:AI1664"/>
    <mergeCell ref="AJ1664:AK1664"/>
    <mergeCell ref="AH1930:AI1930"/>
    <mergeCell ref="AJ1930:AK1930"/>
    <mergeCell ref="AH1227:AI1227"/>
    <mergeCell ref="AJ1227:AK1227"/>
    <mergeCell ref="AH1248:AI1248"/>
    <mergeCell ref="AJ1248:AK1248"/>
    <mergeCell ref="AH1185:AI1185"/>
    <mergeCell ref="AJ1185:AK1185"/>
    <mergeCell ref="AH1206:AI1206"/>
    <mergeCell ref="AJ1206:AK1206"/>
    <mergeCell ref="AH1143:AI1143"/>
    <mergeCell ref="AJ1143:AK1143"/>
    <mergeCell ref="AH1164:AI1164"/>
    <mergeCell ref="AJ1164:AK1164"/>
    <mergeCell ref="AH1101:AI1101"/>
    <mergeCell ref="AJ1101:AK1101"/>
    <mergeCell ref="AH1122:AI1122"/>
    <mergeCell ref="AJ1122:AK1122"/>
    <mergeCell ref="AH1479:AI1479"/>
    <mergeCell ref="AJ1479:AK1479"/>
    <mergeCell ref="AH1437:AI1437"/>
    <mergeCell ref="AJ1437:AK1437"/>
    <mergeCell ref="AH1458:AI1458"/>
    <mergeCell ref="AJ1458:AK1458"/>
    <mergeCell ref="AH1395:AI1395"/>
    <mergeCell ref="AJ1395:AK1395"/>
    <mergeCell ref="AH1416:AI1416"/>
    <mergeCell ref="AJ1416:AK1416"/>
    <mergeCell ref="AH1353:AI1353"/>
    <mergeCell ref="AJ1353:AK1353"/>
    <mergeCell ref="AH1374:AI1374"/>
    <mergeCell ref="AJ1374:AK1374"/>
    <mergeCell ref="AH1311:AI1311"/>
    <mergeCell ref="AJ1311:AK1311"/>
    <mergeCell ref="AH1332:AI1332"/>
    <mergeCell ref="AJ1332:AK1332"/>
    <mergeCell ref="AH1160:AI1160"/>
    <mergeCell ref="AJ1160:AK1160"/>
    <mergeCell ref="AH1244:AI1244"/>
    <mergeCell ref="AJ1244:AK1244"/>
    <mergeCell ref="AH1300:AI1300"/>
    <mergeCell ref="AJ1300:AK1300"/>
    <mergeCell ref="AH555:AI555"/>
    <mergeCell ref="AJ555:AK555"/>
    <mergeCell ref="AH576:AI576"/>
    <mergeCell ref="AJ576:AK576"/>
    <mergeCell ref="AH513:AI513"/>
    <mergeCell ref="AJ513:AK513"/>
    <mergeCell ref="AH534:AI534"/>
    <mergeCell ref="AJ534:AK534"/>
    <mergeCell ref="AH471:AI471"/>
    <mergeCell ref="AJ471:AK471"/>
    <mergeCell ref="AH492:AI492"/>
    <mergeCell ref="AJ492:AK492"/>
    <mergeCell ref="AH849:AI849"/>
    <mergeCell ref="AJ849:AK849"/>
    <mergeCell ref="AH870:AI870"/>
    <mergeCell ref="AJ870:AK870"/>
    <mergeCell ref="AH807:AI807"/>
    <mergeCell ref="AJ807:AK807"/>
    <mergeCell ref="AH828:AI828"/>
    <mergeCell ref="AJ828:AK828"/>
    <mergeCell ref="AH765:AI765"/>
    <mergeCell ref="AJ765:AK765"/>
    <mergeCell ref="AH786:AI786"/>
    <mergeCell ref="AJ786:AK786"/>
    <mergeCell ref="AH723:AI723"/>
    <mergeCell ref="AJ723:AK723"/>
    <mergeCell ref="AH744:AI744"/>
    <mergeCell ref="AJ744:AK744"/>
    <mergeCell ref="AH681:AI681"/>
    <mergeCell ref="AJ681:AK681"/>
    <mergeCell ref="AH702:AI702"/>
    <mergeCell ref="AJ702:AK702"/>
    <mergeCell ref="AH975:AI975"/>
    <mergeCell ref="AJ975:AK975"/>
    <mergeCell ref="AH933:AI933"/>
    <mergeCell ref="AJ933:AK933"/>
    <mergeCell ref="AH954:AI954"/>
    <mergeCell ref="AJ954:AK954"/>
    <mergeCell ref="AH891:AI891"/>
    <mergeCell ref="AJ891:AK891"/>
    <mergeCell ref="AH912:AI912"/>
    <mergeCell ref="AJ912:AK912"/>
    <mergeCell ref="AH495:AI495"/>
    <mergeCell ref="AJ495:AK495"/>
    <mergeCell ref="AH628:AI628"/>
    <mergeCell ref="AJ628:AK628"/>
    <mergeCell ref="AH740:AI740"/>
    <mergeCell ref="AJ740:AK740"/>
    <mergeCell ref="AH936:AI936"/>
    <mergeCell ref="AJ936:AK936"/>
    <mergeCell ref="X3362:Y3362"/>
    <mergeCell ref="Z3362:AA3362"/>
    <mergeCell ref="AC3362:AD3362"/>
    <mergeCell ref="AE3362:AF3362"/>
    <mergeCell ref="X3369:Y3369"/>
    <mergeCell ref="Z3369:AA3369"/>
    <mergeCell ref="AC3369:AD3369"/>
    <mergeCell ref="AE3369:AF3369"/>
    <mergeCell ref="X3495:Y3495"/>
    <mergeCell ref="Z3495:AA3495"/>
    <mergeCell ref="AC3495:AD3495"/>
    <mergeCell ref="AE3495:AF3495"/>
    <mergeCell ref="AC3432:AD3432"/>
    <mergeCell ref="AE3432:AF3432"/>
    <mergeCell ref="X3432:Y3432"/>
    <mergeCell ref="Z3432:AA3432"/>
    <mergeCell ref="X3439:Y3439"/>
    <mergeCell ref="Z3439:AA3439"/>
    <mergeCell ref="AC3439:AD3439"/>
    <mergeCell ref="AE3439:AF3439"/>
    <mergeCell ref="X3446:Y3446"/>
    <mergeCell ref="Z3446:AA3446"/>
    <mergeCell ref="AC3446:AD3446"/>
    <mergeCell ref="AE3446:AF3446"/>
    <mergeCell ref="X3453:Y3453"/>
    <mergeCell ref="Z3453:AA3453"/>
    <mergeCell ref="AC3453:AD3453"/>
    <mergeCell ref="AE3453:AF3453"/>
    <mergeCell ref="AH219:AI219"/>
    <mergeCell ref="AJ219:AK219"/>
    <mergeCell ref="AH240:AI240"/>
    <mergeCell ref="AJ240:AK240"/>
    <mergeCell ref="AH198:AI198"/>
    <mergeCell ref="AJ198:AK198"/>
    <mergeCell ref="AC3474:AD3474"/>
    <mergeCell ref="AE3474:AF3474"/>
    <mergeCell ref="X3474:Y3474"/>
    <mergeCell ref="Z3474:AA3474"/>
    <mergeCell ref="X3481:Y3481"/>
    <mergeCell ref="Z3481:AA3481"/>
    <mergeCell ref="AC3481:AD3481"/>
    <mergeCell ref="AE3481:AF3481"/>
    <mergeCell ref="X3488:Y3488"/>
    <mergeCell ref="Z3488:AA3488"/>
    <mergeCell ref="AC3488:AD3488"/>
    <mergeCell ref="AE3488:AF3488"/>
    <mergeCell ref="AC3390:AD3390"/>
    <mergeCell ref="AE3390:AF3390"/>
    <mergeCell ref="X3390:Y3390"/>
    <mergeCell ref="Z3390:AA3390"/>
    <mergeCell ref="X3397:Y3397"/>
    <mergeCell ref="Z3397:AA3397"/>
    <mergeCell ref="AC3397:AD3397"/>
    <mergeCell ref="AE3397:AF3397"/>
    <mergeCell ref="X3404:Y3404"/>
    <mergeCell ref="Z3404:AA3404"/>
    <mergeCell ref="AC3404:AD3404"/>
    <mergeCell ref="AE3404:AF3404"/>
    <mergeCell ref="X3411:Y3411"/>
    <mergeCell ref="Z3411:AA3411"/>
    <mergeCell ref="AH429:AI429"/>
    <mergeCell ref="AJ429:AK429"/>
    <mergeCell ref="AH450:AI450"/>
    <mergeCell ref="AJ450:AK450"/>
    <mergeCell ref="X3201:Y3201"/>
    <mergeCell ref="Z3201:AA3201"/>
    <mergeCell ref="AC3201:AD3201"/>
    <mergeCell ref="AE3201:AF3201"/>
    <mergeCell ref="AC3306:AD3306"/>
    <mergeCell ref="AE3306:AF3306"/>
    <mergeCell ref="X3306:Y3306"/>
    <mergeCell ref="Z3306:AA3306"/>
    <mergeCell ref="X3313:Y3313"/>
    <mergeCell ref="Z3313:AA3313"/>
    <mergeCell ref="AC3313:AD3313"/>
    <mergeCell ref="AE3313:AF3313"/>
    <mergeCell ref="X3320:Y3320"/>
    <mergeCell ref="Z3320:AA3320"/>
    <mergeCell ref="AC3320:AD3320"/>
    <mergeCell ref="AE3320:AF3320"/>
    <mergeCell ref="AC3264:AD3264"/>
    <mergeCell ref="AE3264:AF3264"/>
    <mergeCell ref="X3264:Y3264"/>
    <mergeCell ref="Z3264:AA3264"/>
    <mergeCell ref="X3271:Y3271"/>
    <mergeCell ref="Z3271:AA3271"/>
    <mergeCell ref="AC3271:AD3271"/>
    <mergeCell ref="AE3271:AF3271"/>
    <mergeCell ref="X3278:Y3278"/>
    <mergeCell ref="Z3278:AA3278"/>
    <mergeCell ref="AC3278:AD3278"/>
    <mergeCell ref="AE3278:AF3278"/>
    <mergeCell ref="X3285:Y3285"/>
    <mergeCell ref="Z3285:AA3285"/>
    <mergeCell ref="AC3285:AD3285"/>
    <mergeCell ref="AE3285:AF3285"/>
    <mergeCell ref="AC3260:AD3260"/>
    <mergeCell ref="AE3260:AF3260"/>
    <mergeCell ref="X3019:Y3019"/>
    <mergeCell ref="Z3019:AA3019"/>
    <mergeCell ref="AC3019:AD3019"/>
    <mergeCell ref="AE3019:AF3019"/>
    <mergeCell ref="X3026:Y3026"/>
    <mergeCell ref="Z3026:AA3026"/>
    <mergeCell ref="AC3026:AD3026"/>
    <mergeCell ref="AE3026:AF3026"/>
    <mergeCell ref="X3033:Y3033"/>
    <mergeCell ref="Z3033:AA3033"/>
    <mergeCell ref="AC3033:AD3033"/>
    <mergeCell ref="AE3033:AF3033"/>
    <mergeCell ref="AC3138:AD3138"/>
    <mergeCell ref="AE3138:AF3138"/>
    <mergeCell ref="X3138:Y3138"/>
    <mergeCell ref="Z3138:AA3138"/>
    <mergeCell ref="X3145:Y3145"/>
    <mergeCell ref="Z3145:AA3145"/>
    <mergeCell ref="AC3145:AD3145"/>
    <mergeCell ref="AE3145:AF3145"/>
    <mergeCell ref="X3152:Y3152"/>
    <mergeCell ref="Z3152:AA3152"/>
    <mergeCell ref="AC3152:AD3152"/>
    <mergeCell ref="AE3152:AF3152"/>
    <mergeCell ref="X3159:Y3159"/>
    <mergeCell ref="Z3159:AA3159"/>
    <mergeCell ref="AC3159:AD3159"/>
    <mergeCell ref="AE3159:AF3159"/>
    <mergeCell ref="AC3096:AD3096"/>
    <mergeCell ref="AE3096:AF3096"/>
    <mergeCell ref="X3096:Y3096"/>
    <mergeCell ref="Z3096:AA3096"/>
    <mergeCell ref="X3103:Y3103"/>
    <mergeCell ref="Z3103:AA3103"/>
    <mergeCell ref="AC3103:AD3103"/>
    <mergeCell ref="AE3103:AF3103"/>
    <mergeCell ref="X3110:Y3110"/>
    <mergeCell ref="Z3110:AA3110"/>
    <mergeCell ref="AC3110:AD3110"/>
    <mergeCell ref="AE3110:AF3110"/>
    <mergeCell ref="X3117:Y3117"/>
    <mergeCell ref="Z3117:AA3117"/>
    <mergeCell ref="AC3117:AD3117"/>
    <mergeCell ref="AE3117:AF3117"/>
    <mergeCell ref="X2851:Y2851"/>
    <mergeCell ref="Z2851:AA2851"/>
    <mergeCell ref="AC2851:AD2851"/>
    <mergeCell ref="AE2851:AF2851"/>
    <mergeCell ref="X2858:Y2858"/>
    <mergeCell ref="Z2858:AA2858"/>
    <mergeCell ref="AC2858:AD2858"/>
    <mergeCell ref="AE2858:AF2858"/>
    <mergeCell ref="X2865:Y2865"/>
    <mergeCell ref="Z2865:AA2865"/>
    <mergeCell ref="AC2865:AD2865"/>
    <mergeCell ref="AE2865:AF2865"/>
    <mergeCell ref="AC2977:AD2977"/>
    <mergeCell ref="AE2977:AF2977"/>
    <mergeCell ref="X2984:Y2984"/>
    <mergeCell ref="Z2984:AA2984"/>
    <mergeCell ref="AC2984:AD2984"/>
    <mergeCell ref="AE2984:AF2984"/>
    <mergeCell ref="X2991:Y2991"/>
    <mergeCell ref="Z2991:AA2991"/>
    <mergeCell ref="AC2991:AD2991"/>
    <mergeCell ref="AE2991:AF2991"/>
    <mergeCell ref="AC2928:AD2928"/>
    <mergeCell ref="AE2928:AF2928"/>
    <mergeCell ref="X2928:Y2928"/>
    <mergeCell ref="Z2928:AA2928"/>
    <mergeCell ref="X2935:Y2935"/>
    <mergeCell ref="Z2935:AA2935"/>
    <mergeCell ref="AC2935:AD2935"/>
    <mergeCell ref="AE2935:AF2935"/>
    <mergeCell ref="X2942:Y2942"/>
    <mergeCell ref="Z2942:AA2942"/>
    <mergeCell ref="AC2942:AD2942"/>
    <mergeCell ref="AE2942:AF2942"/>
    <mergeCell ref="X2949:Y2949"/>
    <mergeCell ref="Z2949:AA2949"/>
    <mergeCell ref="AC2949:AD2949"/>
    <mergeCell ref="AE2949:AF2949"/>
    <mergeCell ref="X2980:Y2980"/>
    <mergeCell ref="Z2980:AA2980"/>
    <mergeCell ref="AC2980:AD2980"/>
    <mergeCell ref="AE2980:AF2980"/>
    <mergeCell ref="AC2739:AD2739"/>
    <mergeCell ref="AE2739:AF2739"/>
    <mergeCell ref="AC2676:AD2676"/>
    <mergeCell ref="AE2676:AF2676"/>
    <mergeCell ref="X2676:Y2676"/>
    <mergeCell ref="Z2676:AA2676"/>
    <mergeCell ref="X2683:Y2683"/>
    <mergeCell ref="Z2683:AA2683"/>
    <mergeCell ref="AC2683:AD2683"/>
    <mergeCell ref="AE2683:AF2683"/>
    <mergeCell ref="X2690:Y2690"/>
    <mergeCell ref="Z2690:AA2690"/>
    <mergeCell ref="AC2690:AD2690"/>
    <mergeCell ref="AE2690:AF2690"/>
    <mergeCell ref="X2697:Y2697"/>
    <mergeCell ref="Z2697:AA2697"/>
    <mergeCell ref="AC2697:AD2697"/>
    <mergeCell ref="AE2697:AF2697"/>
    <mergeCell ref="X2816:Y2816"/>
    <mergeCell ref="Z2816:AA2816"/>
    <mergeCell ref="AC2816:AD2816"/>
    <mergeCell ref="AE2816:AF2816"/>
    <mergeCell ref="X2823:Y2823"/>
    <mergeCell ref="Z2823:AA2823"/>
    <mergeCell ref="AC2823:AD2823"/>
    <mergeCell ref="AE2823:AF2823"/>
    <mergeCell ref="AC2760:AD2760"/>
    <mergeCell ref="AE2760:AF2760"/>
    <mergeCell ref="X2760:Y2760"/>
    <mergeCell ref="Z2760:AA2760"/>
    <mergeCell ref="X2767:Y2767"/>
    <mergeCell ref="Z2767:AA2767"/>
    <mergeCell ref="AC2767:AD2767"/>
    <mergeCell ref="AE2767:AF2767"/>
    <mergeCell ref="X2774:Y2774"/>
    <mergeCell ref="Z2774:AA2774"/>
    <mergeCell ref="AC2774:AD2774"/>
    <mergeCell ref="AE2774:AF2774"/>
    <mergeCell ref="X2781:Y2781"/>
    <mergeCell ref="Z2781:AA2781"/>
    <mergeCell ref="AC2781:AD2781"/>
    <mergeCell ref="AE2781:AF2781"/>
    <mergeCell ref="AC2700:AD2700"/>
    <mergeCell ref="AE2700:AF2700"/>
    <mergeCell ref="X2756:Y2756"/>
    <mergeCell ref="Z2756:AA2756"/>
    <mergeCell ref="AC2756:AD2756"/>
    <mergeCell ref="AE2756:AF2756"/>
    <mergeCell ref="AC2445:AD2445"/>
    <mergeCell ref="AE2445:AF2445"/>
    <mergeCell ref="AC2557:AD2557"/>
    <mergeCell ref="AE2557:AF2557"/>
    <mergeCell ref="X2564:Y2564"/>
    <mergeCell ref="Z2564:AA2564"/>
    <mergeCell ref="AC2564:AD2564"/>
    <mergeCell ref="AE2564:AF2564"/>
    <mergeCell ref="X2571:Y2571"/>
    <mergeCell ref="Z2571:AA2571"/>
    <mergeCell ref="AC2571:AD2571"/>
    <mergeCell ref="AE2571:AF2571"/>
    <mergeCell ref="AC2508:AD2508"/>
    <mergeCell ref="AE2508:AF2508"/>
    <mergeCell ref="X2508:Y2508"/>
    <mergeCell ref="Z2508:AA2508"/>
    <mergeCell ref="X2515:Y2515"/>
    <mergeCell ref="Z2515:AA2515"/>
    <mergeCell ref="AC2515:AD2515"/>
    <mergeCell ref="AE2515:AF2515"/>
    <mergeCell ref="X2522:Y2522"/>
    <mergeCell ref="Z2522:AA2522"/>
    <mergeCell ref="AC2522:AD2522"/>
    <mergeCell ref="AE2522:AF2522"/>
    <mergeCell ref="X2529:Y2529"/>
    <mergeCell ref="Z2529:AA2529"/>
    <mergeCell ref="AC2529:AD2529"/>
    <mergeCell ref="AE2529:AF2529"/>
    <mergeCell ref="AC2634:AD2634"/>
    <mergeCell ref="AE2634:AF2634"/>
    <mergeCell ref="X2634:Y2634"/>
    <mergeCell ref="Z2634:AA2634"/>
    <mergeCell ref="X2641:Y2641"/>
    <mergeCell ref="Z2641:AA2641"/>
    <mergeCell ref="AC2641:AD2641"/>
    <mergeCell ref="AE2641:AF2641"/>
    <mergeCell ref="AC2592:AD2592"/>
    <mergeCell ref="AE2592:AF2592"/>
    <mergeCell ref="X2592:Y2592"/>
    <mergeCell ref="Z2592:AA2592"/>
    <mergeCell ref="X2599:Y2599"/>
    <mergeCell ref="Z2599:AA2599"/>
    <mergeCell ref="AC2599:AD2599"/>
    <mergeCell ref="AE2599:AF2599"/>
    <mergeCell ref="X2606:Y2606"/>
    <mergeCell ref="Z2606:AA2606"/>
    <mergeCell ref="AC2606:AD2606"/>
    <mergeCell ref="AE2606:AF2606"/>
    <mergeCell ref="X2613:Y2613"/>
    <mergeCell ref="Z2613:AA2613"/>
    <mergeCell ref="AC2613:AD2613"/>
    <mergeCell ref="AE2613:AF2613"/>
    <mergeCell ref="X2616:Y2616"/>
    <mergeCell ref="Z2616:AA2616"/>
    <mergeCell ref="AC2616:AD2616"/>
    <mergeCell ref="AE2616:AF2616"/>
    <mergeCell ref="AC2319:AD2319"/>
    <mergeCell ref="AE2319:AF2319"/>
    <mergeCell ref="AC2256:AD2256"/>
    <mergeCell ref="AE2256:AF2256"/>
    <mergeCell ref="X2256:Y2256"/>
    <mergeCell ref="Z2256:AA2256"/>
    <mergeCell ref="X2263:Y2263"/>
    <mergeCell ref="Z2263:AA2263"/>
    <mergeCell ref="AC2263:AD2263"/>
    <mergeCell ref="AE2263:AF2263"/>
    <mergeCell ref="X2270:Y2270"/>
    <mergeCell ref="Z2270:AA2270"/>
    <mergeCell ref="AC2270:AD2270"/>
    <mergeCell ref="AE2270:AF2270"/>
    <mergeCell ref="X2277:Y2277"/>
    <mergeCell ref="Z2277:AA2277"/>
    <mergeCell ref="AC2277:AD2277"/>
    <mergeCell ref="AE2277:AF2277"/>
    <mergeCell ref="X2396:Y2396"/>
    <mergeCell ref="Z2396:AA2396"/>
    <mergeCell ref="AC2396:AD2396"/>
    <mergeCell ref="AE2396:AF2396"/>
    <mergeCell ref="X2403:Y2403"/>
    <mergeCell ref="Z2403:AA2403"/>
    <mergeCell ref="AC2403:AD2403"/>
    <mergeCell ref="AE2403:AF2403"/>
    <mergeCell ref="AC2340:AD2340"/>
    <mergeCell ref="AE2340:AF2340"/>
    <mergeCell ref="X2340:Y2340"/>
    <mergeCell ref="Z2340:AA2340"/>
    <mergeCell ref="X2347:Y2347"/>
    <mergeCell ref="Z2347:AA2347"/>
    <mergeCell ref="AC2347:AD2347"/>
    <mergeCell ref="AE2347:AF2347"/>
    <mergeCell ref="X2354:Y2354"/>
    <mergeCell ref="Z2354:AA2354"/>
    <mergeCell ref="AC2354:AD2354"/>
    <mergeCell ref="AE2354:AF2354"/>
    <mergeCell ref="X2361:Y2361"/>
    <mergeCell ref="Z2361:AA2361"/>
    <mergeCell ref="AC2361:AD2361"/>
    <mergeCell ref="AE2361:AF2361"/>
    <mergeCell ref="X2280:Y2280"/>
    <mergeCell ref="Z2280:AA2280"/>
    <mergeCell ref="AC2280:AD2280"/>
    <mergeCell ref="AE2280:AF2280"/>
    <mergeCell ref="AC2137:AD2137"/>
    <mergeCell ref="AE2137:AF2137"/>
    <mergeCell ref="X2144:Y2144"/>
    <mergeCell ref="Z2144:AA2144"/>
    <mergeCell ref="AC2144:AD2144"/>
    <mergeCell ref="AE2144:AF2144"/>
    <mergeCell ref="X2151:Y2151"/>
    <mergeCell ref="Z2151:AA2151"/>
    <mergeCell ref="AC2151:AD2151"/>
    <mergeCell ref="AE2151:AF2151"/>
    <mergeCell ref="AC2088:AD2088"/>
    <mergeCell ref="AE2088:AF2088"/>
    <mergeCell ref="X2088:Y2088"/>
    <mergeCell ref="Z2088:AA2088"/>
    <mergeCell ref="X2095:Y2095"/>
    <mergeCell ref="Z2095:AA2095"/>
    <mergeCell ref="AC2095:AD2095"/>
    <mergeCell ref="AE2095:AF2095"/>
    <mergeCell ref="X2102:Y2102"/>
    <mergeCell ref="Z2102:AA2102"/>
    <mergeCell ref="AC2102:AD2102"/>
    <mergeCell ref="AE2102:AF2102"/>
    <mergeCell ref="X2109:Y2109"/>
    <mergeCell ref="Z2109:AA2109"/>
    <mergeCell ref="AC2109:AD2109"/>
    <mergeCell ref="AE2109:AF2109"/>
    <mergeCell ref="AC2214:AD2214"/>
    <mergeCell ref="AE2214:AF2214"/>
    <mergeCell ref="X2214:Y2214"/>
    <mergeCell ref="Z2214:AA2214"/>
    <mergeCell ref="AC2172:AD2172"/>
    <mergeCell ref="AE2172:AF2172"/>
    <mergeCell ref="X2172:Y2172"/>
    <mergeCell ref="Z2172:AA2172"/>
    <mergeCell ref="X2179:Y2179"/>
    <mergeCell ref="Z2179:AA2179"/>
    <mergeCell ref="AC2179:AD2179"/>
    <mergeCell ref="AE2179:AF2179"/>
    <mergeCell ref="X2186:Y2186"/>
    <mergeCell ref="Z2186:AA2186"/>
    <mergeCell ref="AC2186:AD2186"/>
    <mergeCell ref="AE2186:AF2186"/>
    <mergeCell ref="X2193:Y2193"/>
    <mergeCell ref="Z2193:AA2193"/>
    <mergeCell ref="AC2193:AD2193"/>
    <mergeCell ref="AE2193:AF2193"/>
    <mergeCell ref="AC2196:AD2196"/>
    <mergeCell ref="AE2196:AF2196"/>
    <mergeCell ref="AC1899:AD1899"/>
    <mergeCell ref="AE1899:AF1899"/>
    <mergeCell ref="AC1836:AD1836"/>
    <mergeCell ref="AE1836:AF1836"/>
    <mergeCell ref="X1836:Y1836"/>
    <mergeCell ref="Z1836:AA1836"/>
    <mergeCell ref="X1843:Y1843"/>
    <mergeCell ref="Z1843:AA1843"/>
    <mergeCell ref="AC1843:AD1843"/>
    <mergeCell ref="AE1843:AF1843"/>
    <mergeCell ref="X1850:Y1850"/>
    <mergeCell ref="Z1850:AA1850"/>
    <mergeCell ref="AC1850:AD1850"/>
    <mergeCell ref="AE1850:AF1850"/>
    <mergeCell ref="X1857:Y1857"/>
    <mergeCell ref="Z1857:AA1857"/>
    <mergeCell ref="AC1857:AD1857"/>
    <mergeCell ref="AE1857:AF1857"/>
    <mergeCell ref="X1976:Y1976"/>
    <mergeCell ref="Z1976:AA1976"/>
    <mergeCell ref="AC1976:AD1976"/>
    <mergeCell ref="AE1976:AF1976"/>
    <mergeCell ref="X1983:Y1983"/>
    <mergeCell ref="Z1983:AA1983"/>
    <mergeCell ref="AC1983:AD1983"/>
    <mergeCell ref="AE1983:AF1983"/>
    <mergeCell ref="AC1920:AD1920"/>
    <mergeCell ref="AE1920:AF1920"/>
    <mergeCell ref="X1920:Y1920"/>
    <mergeCell ref="Z1920:AA1920"/>
    <mergeCell ref="X1927:Y1927"/>
    <mergeCell ref="Z1927:AA1927"/>
    <mergeCell ref="AC1927:AD1927"/>
    <mergeCell ref="AE1927:AF1927"/>
    <mergeCell ref="X1934:Y1934"/>
    <mergeCell ref="Z1934:AA1934"/>
    <mergeCell ref="AC1934:AD1934"/>
    <mergeCell ref="AE1934:AF1934"/>
    <mergeCell ref="X1941:Y1941"/>
    <mergeCell ref="Z1941:AA1941"/>
    <mergeCell ref="AC1941:AD1941"/>
    <mergeCell ref="AE1941:AF1941"/>
    <mergeCell ref="X1731:Y1731"/>
    <mergeCell ref="Z1731:AA1731"/>
    <mergeCell ref="AC1731:AD1731"/>
    <mergeCell ref="AE1731:AF1731"/>
    <mergeCell ref="AC1668:AD1668"/>
    <mergeCell ref="AE1668:AF1668"/>
    <mergeCell ref="X1668:Y1668"/>
    <mergeCell ref="Z1668:AA1668"/>
    <mergeCell ref="X1675:Y1675"/>
    <mergeCell ref="Z1675:AA1675"/>
    <mergeCell ref="AC1675:AD1675"/>
    <mergeCell ref="AE1675:AF1675"/>
    <mergeCell ref="X1682:Y1682"/>
    <mergeCell ref="Z1682:AA1682"/>
    <mergeCell ref="AC1682:AD1682"/>
    <mergeCell ref="AE1682:AF1682"/>
    <mergeCell ref="X1689:Y1689"/>
    <mergeCell ref="Z1689:AA1689"/>
    <mergeCell ref="AC1689:AD1689"/>
    <mergeCell ref="AE1689:AF1689"/>
    <mergeCell ref="AC1794:AD1794"/>
    <mergeCell ref="AE1794:AF1794"/>
    <mergeCell ref="X1794:Y1794"/>
    <mergeCell ref="Z1794:AA1794"/>
    <mergeCell ref="X1801:Y1801"/>
    <mergeCell ref="Z1801:AA1801"/>
    <mergeCell ref="AC1801:AD1801"/>
    <mergeCell ref="AE1801:AF1801"/>
    <mergeCell ref="X1815:Y1815"/>
    <mergeCell ref="Z1815:AA1815"/>
    <mergeCell ref="AC1815:AD1815"/>
    <mergeCell ref="AE1815:AF1815"/>
    <mergeCell ref="AC1752:AD1752"/>
    <mergeCell ref="AE1752:AF1752"/>
    <mergeCell ref="X1752:Y1752"/>
    <mergeCell ref="Z1752:AA1752"/>
    <mergeCell ref="X1759:Y1759"/>
    <mergeCell ref="Z1759:AA1759"/>
    <mergeCell ref="AC1759:AD1759"/>
    <mergeCell ref="AE1759:AF1759"/>
    <mergeCell ref="X1766:Y1766"/>
    <mergeCell ref="Z1766:AA1766"/>
    <mergeCell ref="AC1766:AD1766"/>
    <mergeCell ref="AE1766:AF1766"/>
    <mergeCell ref="X1773:Y1773"/>
    <mergeCell ref="Z1773:AA1773"/>
    <mergeCell ref="AC1773:AD1773"/>
    <mergeCell ref="AE1773:AF1773"/>
    <mergeCell ref="AC1563:AD1563"/>
    <mergeCell ref="AE1563:AF1563"/>
    <mergeCell ref="AC1500:AD1500"/>
    <mergeCell ref="AE1500:AF1500"/>
    <mergeCell ref="X1500:Y1500"/>
    <mergeCell ref="Z1500:AA1500"/>
    <mergeCell ref="X1507:Y1507"/>
    <mergeCell ref="Z1507:AA1507"/>
    <mergeCell ref="AC1507:AD1507"/>
    <mergeCell ref="AE1507:AF1507"/>
    <mergeCell ref="X1514:Y1514"/>
    <mergeCell ref="Z1514:AA1514"/>
    <mergeCell ref="AC1514:AD1514"/>
    <mergeCell ref="AE1514:AF1514"/>
    <mergeCell ref="X1521:Y1521"/>
    <mergeCell ref="Z1521:AA1521"/>
    <mergeCell ref="AC1521:AD1521"/>
    <mergeCell ref="AE1521:AF1521"/>
    <mergeCell ref="AC1626:AD1626"/>
    <mergeCell ref="AE1626:AF1626"/>
    <mergeCell ref="X1626:Y1626"/>
    <mergeCell ref="Z1626:AA1626"/>
    <mergeCell ref="X1633:Y1633"/>
    <mergeCell ref="Z1633:AA1633"/>
    <mergeCell ref="AC1633:AD1633"/>
    <mergeCell ref="AE1633:AF1633"/>
    <mergeCell ref="X1640:Y1640"/>
    <mergeCell ref="Z1640:AA1640"/>
    <mergeCell ref="AC1640:AD1640"/>
    <mergeCell ref="AE1640:AF1640"/>
    <mergeCell ref="AC1584:AD1584"/>
    <mergeCell ref="AE1584:AF1584"/>
    <mergeCell ref="X1584:Y1584"/>
    <mergeCell ref="Z1584:AA1584"/>
    <mergeCell ref="X1591:Y1591"/>
    <mergeCell ref="Z1591:AA1591"/>
    <mergeCell ref="AC1591:AD1591"/>
    <mergeCell ref="AE1591:AF1591"/>
    <mergeCell ref="X1598:Y1598"/>
    <mergeCell ref="Z1598:AA1598"/>
    <mergeCell ref="AC1598:AD1598"/>
    <mergeCell ref="AE1598:AF1598"/>
    <mergeCell ref="X1605:Y1605"/>
    <mergeCell ref="Z1605:AA1605"/>
    <mergeCell ref="AC1605:AD1605"/>
    <mergeCell ref="AE1605:AF1605"/>
    <mergeCell ref="AC1524:AD1524"/>
    <mergeCell ref="AE1524:AF1524"/>
    <mergeCell ref="X1580:Y1580"/>
    <mergeCell ref="Z1580:AA1580"/>
    <mergeCell ref="AC1580:AD1580"/>
    <mergeCell ref="AE1580:AF1580"/>
    <mergeCell ref="AC1395:AD1395"/>
    <mergeCell ref="AE1395:AF1395"/>
    <mergeCell ref="AC1332:AD1332"/>
    <mergeCell ref="AE1332:AF1332"/>
    <mergeCell ref="X1332:Y1332"/>
    <mergeCell ref="Z1332:AA1332"/>
    <mergeCell ref="X1339:Y1339"/>
    <mergeCell ref="Z1339:AA1339"/>
    <mergeCell ref="AC1339:AD1339"/>
    <mergeCell ref="AE1339:AF1339"/>
    <mergeCell ref="X1346:Y1346"/>
    <mergeCell ref="Z1346:AA1346"/>
    <mergeCell ref="AC1346:AD1346"/>
    <mergeCell ref="AE1346:AF1346"/>
    <mergeCell ref="X1353:Y1353"/>
    <mergeCell ref="Z1353:AA1353"/>
    <mergeCell ref="AC1353:AD1353"/>
    <mergeCell ref="AE1353:AF1353"/>
    <mergeCell ref="AC1458:AD1458"/>
    <mergeCell ref="AE1458:AF1458"/>
    <mergeCell ref="X1458:Y1458"/>
    <mergeCell ref="Z1458:AA1458"/>
    <mergeCell ref="X1465:Y1465"/>
    <mergeCell ref="Z1465:AA1465"/>
    <mergeCell ref="AC1465:AD1465"/>
    <mergeCell ref="AE1465:AF1465"/>
    <mergeCell ref="X1472:Y1472"/>
    <mergeCell ref="Z1472:AA1472"/>
    <mergeCell ref="AC1472:AD1472"/>
    <mergeCell ref="AE1472:AF1472"/>
    <mergeCell ref="X1479:Y1479"/>
    <mergeCell ref="Z1479:AA1479"/>
    <mergeCell ref="AC1479:AD1479"/>
    <mergeCell ref="AE1479:AF1479"/>
    <mergeCell ref="AC1416:AD1416"/>
    <mergeCell ref="AE1416:AF1416"/>
    <mergeCell ref="X1416:Y1416"/>
    <mergeCell ref="Z1416:AA1416"/>
    <mergeCell ref="X1423:Y1423"/>
    <mergeCell ref="Z1423:AA1423"/>
    <mergeCell ref="AC1423:AD1423"/>
    <mergeCell ref="AE1423:AF1423"/>
    <mergeCell ref="X1430:Y1430"/>
    <mergeCell ref="Z1430:AA1430"/>
    <mergeCell ref="AC1430:AD1430"/>
    <mergeCell ref="AE1430:AF1430"/>
    <mergeCell ref="X1437:Y1437"/>
    <mergeCell ref="Z1437:AA1437"/>
    <mergeCell ref="AC1437:AD1437"/>
    <mergeCell ref="AE1437:AF1437"/>
    <mergeCell ref="AC1220:AD1220"/>
    <mergeCell ref="AE1220:AF1220"/>
    <mergeCell ref="AC1164:AD1164"/>
    <mergeCell ref="AE1164:AF1164"/>
    <mergeCell ref="X1164:Y1164"/>
    <mergeCell ref="Z1164:AA1164"/>
    <mergeCell ref="X1171:Y1171"/>
    <mergeCell ref="Z1171:AA1171"/>
    <mergeCell ref="AC1171:AD1171"/>
    <mergeCell ref="AE1171:AF1171"/>
    <mergeCell ref="X1178:Y1178"/>
    <mergeCell ref="Z1178:AA1178"/>
    <mergeCell ref="AC1178:AD1178"/>
    <mergeCell ref="AE1178:AF1178"/>
    <mergeCell ref="X1185:Y1185"/>
    <mergeCell ref="Z1185:AA1185"/>
    <mergeCell ref="AC1185:AD1185"/>
    <mergeCell ref="AE1185:AF1185"/>
    <mergeCell ref="AC1160:AD1160"/>
    <mergeCell ref="AE1160:AF1160"/>
    <mergeCell ref="AC1297:AD1297"/>
    <mergeCell ref="AE1297:AF1297"/>
    <mergeCell ref="X1304:Y1304"/>
    <mergeCell ref="Z1304:AA1304"/>
    <mergeCell ref="AC1304:AD1304"/>
    <mergeCell ref="AE1304:AF1304"/>
    <mergeCell ref="X1311:Y1311"/>
    <mergeCell ref="Z1311:AA1311"/>
    <mergeCell ref="AC1311:AD1311"/>
    <mergeCell ref="AE1311:AF1311"/>
    <mergeCell ref="AC1248:AD1248"/>
    <mergeCell ref="AE1248:AF1248"/>
    <mergeCell ref="X1248:Y1248"/>
    <mergeCell ref="Z1248:AA1248"/>
    <mergeCell ref="X1255:Y1255"/>
    <mergeCell ref="Z1255:AA1255"/>
    <mergeCell ref="AC1255:AD1255"/>
    <mergeCell ref="AE1255:AF1255"/>
    <mergeCell ref="X1262:Y1262"/>
    <mergeCell ref="Z1262:AA1262"/>
    <mergeCell ref="AC1262:AD1262"/>
    <mergeCell ref="AE1262:AF1262"/>
    <mergeCell ref="X1269:Y1269"/>
    <mergeCell ref="Z1269:AA1269"/>
    <mergeCell ref="AC1269:AD1269"/>
    <mergeCell ref="AE1269:AF1269"/>
    <mergeCell ref="X1244:Y1244"/>
    <mergeCell ref="Z1244:AA1244"/>
    <mergeCell ref="AC1244:AD1244"/>
    <mergeCell ref="AE1244:AF1244"/>
    <mergeCell ref="AC1300:AD1300"/>
    <mergeCell ref="AE1300:AF1300"/>
    <mergeCell ref="AC1052:AD1052"/>
    <mergeCell ref="AE1052:AF1052"/>
    <mergeCell ref="X1059:Y1059"/>
    <mergeCell ref="Z1059:AA1059"/>
    <mergeCell ref="AC1059:AD1059"/>
    <mergeCell ref="AE1059:AF1059"/>
    <mergeCell ref="AC996:AD996"/>
    <mergeCell ref="AE996:AF996"/>
    <mergeCell ref="X996:Y996"/>
    <mergeCell ref="Z996:AA996"/>
    <mergeCell ref="X1003:Y1003"/>
    <mergeCell ref="Z1003:AA1003"/>
    <mergeCell ref="AC1003:AD1003"/>
    <mergeCell ref="AE1003:AF1003"/>
    <mergeCell ref="X1010:Y1010"/>
    <mergeCell ref="Z1010:AA1010"/>
    <mergeCell ref="AC1010:AD1010"/>
    <mergeCell ref="AE1010:AF1010"/>
    <mergeCell ref="X1017:Y1017"/>
    <mergeCell ref="Z1017:AA1017"/>
    <mergeCell ref="AC1017:AD1017"/>
    <mergeCell ref="AE1017:AF1017"/>
    <mergeCell ref="X1136:Y1136"/>
    <mergeCell ref="Z1136:AA1136"/>
    <mergeCell ref="AC1136:AD1136"/>
    <mergeCell ref="AE1136:AF1136"/>
    <mergeCell ref="X1143:Y1143"/>
    <mergeCell ref="Z1143:AA1143"/>
    <mergeCell ref="AC1143:AD1143"/>
    <mergeCell ref="AE1143:AF1143"/>
    <mergeCell ref="AC1080:AD1080"/>
    <mergeCell ref="AE1080:AF1080"/>
    <mergeCell ref="X1080:Y1080"/>
    <mergeCell ref="Z1080:AA1080"/>
    <mergeCell ref="X1087:Y1087"/>
    <mergeCell ref="Z1087:AA1087"/>
    <mergeCell ref="AC1087:AD1087"/>
    <mergeCell ref="AE1087:AF1087"/>
    <mergeCell ref="X1094:Y1094"/>
    <mergeCell ref="Z1094:AA1094"/>
    <mergeCell ref="AC1094:AD1094"/>
    <mergeCell ref="AE1094:AF1094"/>
    <mergeCell ref="X1101:Y1101"/>
    <mergeCell ref="Z1101:AA1101"/>
    <mergeCell ref="AC1101:AD1101"/>
    <mergeCell ref="AE1101:AF1101"/>
    <mergeCell ref="AC999:AD999"/>
    <mergeCell ref="AE999:AF999"/>
    <mergeCell ref="X891:Y891"/>
    <mergeCell ref="Z891:AA891"/>
    <mergeCell ref="AC891:AD891"/>
    <mergeCell ref="AE891:AF891"/>
    <mergeCell ref="AC828:AD828"/>
    <mergeCell ref="AE828:AF828"/>
    <mergeCell ref="X828:Y828"/>
    <mergeCell ref="Z828:AA828"/>
    <mergeCell ref="X835:Y835"/>
    <mergeCell ref="Z835:AA835"/>
    <mergeCell ref="AC835:AD835"/>
    <mergeCell ref="AE835:AF835"/>
    <mergeCell ref="X842:Y842"/>
    <mergeCell ref="Z842:AA842"/>
    <mergeCell ref="AC842:AD842"/>
    <mergeCell ref="AE842:AF842"/>
    <mergeCell ref="X849:Y849"/>
    <mergeCell ref="Z849:AA849"/>
    <mergeCell ref="AC849:AD849"/>
    <mergeCell ref="AE849:AF849"/>
    <mergeCell ref="AC954:AD954"/>
    <mergeCell ref="AE954:AF954"/>
    <mergeCell ref="X954:Y954"/>
    <mergeCell ref="Z954:AA954"/>
    <mergeCell ref="X961:Y961"/>
    <mergeCell ref="Z961:AA961"/>
    <mergeCell ref="AC961:AD961"/>
    <mergeCell ref="AE961:AF961"/>
    <mergeCell ref="X975:Y975"/>
    <mergeCell ref="Z975:AA975"/>
    <mergeCell ref="AC975:AD975"/>
    <mergeCell ref="AE975:AF975"/>
    <mergeCell ref="AC912:AD912"/>
    <mergeCell ref="AE912:AF912"/>
    <mergeCell ref="X912:Y912"/>
    <mergeCell ref="Z912:AA912"/>
    <mergeCell ref="X919:Y919"/>
    <mergeCell ref="Z919:AA919"/>
    <mergeCell ref="AC919:AD919"/>
    <mergeCell ref="AE919:AF919"/>
    <mergeCell ref="X926:Y926"/>
    <mergeCell ref="Z926:AA926"/>
    <mergeCell ref="AC926:AD926"/>
    <mergeCell ref="AE926:AF926"/>
    <mergeCell ref="X933:Y933"/>
    <mergeCell ref="Z933:AA933"/>
    <mergeCell ref="AC933:AD933"/>
    <mergeCell ref="AE933:AF933"/>
    <mergeCell ref="X936:Y936"/>
    <mergeCell ref="Z936:AA936"/>
    <mergeCell ref="AC936:AD936"/>
    <mergeCell ref="AE936:AF936"/>
    <mergeCell ref="AC723:AD723"/>
    <mergeCell ref="AE723:AF723"/>
    <mergeCell ref="AC660:AD660"/>
    <mergeCell ref="AE660:AF660"/>
    <mergeCell ref="X660:Y660"/>
    <mergeCell ref="Z660:AA660"/>
    <mergeCell ref="X667:Y667"/>
    <mergeCell ref="Z667:AA667"/>
    <mergeCell ref="AC667:AD667"/>
    <mergeCell ref="AE667:AF667"/>
    <mergeCell ref="X674:Y674"/>
    <mergeCell ref="Z674:AA674"/>
    <mergeCell ref="AC674:AD674"/>
    <mergeCell ref="AE674:AF674"/>
    <mergeCell ref="X681:Y681"/>
    <mergeCell ref="Z681:AA681"/>
    <mergeCell ref="AC681:AD681"/>
    <mergeCell ref="AE681:AF681"/>
    <mergeCell ref="AC786:AD786"/>
    <mergeCell ref="AE786:AF786"/>
    <mergeCell ref="X786:Y786"/>
    <mergeCell ref="Z786:AA786"/>
    <mergeCell ref="X793:Y793"/>
    <mergeCell ref="Z793:AA793"/>
    <mergeCell ref="AC793:AD793"/>
    <mergeCell ref="AE793:AF793"/>
    <mergeCell ref="X800:Y800"/>
    <mergeCell ref="Z800:AA800"/>
    <mergeCell ref="AC800:AD800"/>
    <mergeCell ref="AE800:AF800"/>
    <mergeCell ref="AC744:AD744"/>
    <mergeCell ref="AE744:AF744"/>
    <mergeCell ref="X744:Y744"/>
    <mergeCell ref="Z744:AA744"/>
    <mergeCell ref="X751:Y751"/>
    <mergeCell ref="Z751:AA751"/>
    <mergeCell ref="AC751:AD751"/>
    <mergeCell ref="AE751:AF751"/>
    <mergeCell ref="X758:Y758"/>
    <mergeCell ref="Z758:AA758"/>
    <mergeCell ref="AC758:AD758"/>
    <mergeCell ref="AE758:AF758"/>
    <mergeCell ref="X765:Y765"/>
    <mergeCell ref="Z765:AA765"/>
    <mergeCell ref="AC765:AD765"/>
    <mergeCell ref="AE765:AF765"/>
    <mergeCell ref="X740:Y740"/>
    <mergeCell ref="Z740:AA740"/>
    <mergeCell ref="AC740:AD740"/>
    <mergeCell ref="AE740:AF740"/>
    <mergeCell ref="AC555:AD555"/>
    <mergeCell ref="AE555:AF555"/>
    <mergeCell ref="AC492:AD492"/>
    <mergeCell ref="AE492:AF492"/>
    <mergeCell ref="X492:Y492"/>
    <mergeCell ref="Z492:AA492"/>
    <mergeCell ref="X499:Y499"/>
    <mergeCell ref="Z499:AA499"/>
    <mergeCell ref="AC499:AD499"/>
    <mergeCell ref="AE499:AF499"/>
    <mergeCell ref="X506:Y506"/>
    <mergeCell ref="Z506:AA506"/>
    <mergeCell ref="AC506:AD506"/>
    <mergeCell ref="AE506:AF506"/>
    <mergeCell ref="X513:Y513"/>
    <mergeCell ref="Z513:AA513"/>
    <mergeCell ref="AC513:AD513"/>
    <mergeCell ref="AE513:AF513"/>
    <mergeCell ref="AC618:AD618"/>
    <mergeCell ref="AE618:AF618"/>
    <mergeCell ref="X618:Y618"/>
    <mergeCell ref="Z618:AA618"/>
    <mergeCell ref="X625:Y625"/>
    <mergeCell ref="Z625:AA625"/>
    <mergeCell ref="AC625:AD625"/>
    <mergeCell ref="AE625:AF625"/>
    <mergeCell ref="X632:Y632"/>
    <mergeCell ref="Z632:AA632"/>
    <mergeCell ref="AC632:AD632"/>
    <mergeCell ref="AE632:AF632"/>
    <mergeCell ref="X639:Y639"/>
    <mergeCell ref="Z639:AA639"/>
    <mergeCell ref="AC639:AD639"/>
    <mergeCell ref="AE639:AF639"/>
    <mergeCell ref="AC576:AD576"/>
    <mergeCell ref="AE576:AF576"/>
    <mergeCell ref="X576:Y576"/>
    <mergeCell ref="Z576:AA576"/>
    <mergeCell ref="X583:Y583"/>
    <mergeCell ref="Z583:AA583"/>
    <mergeCell ref="AC583:AD583"/>
    <mergeCell ref="AE583:AF583"/>
    <mergeCell ref="X590:Y590"/>
    <mergeCell ref="Z590:AA590"/>
    <mergeCell ref="AC590:AD590"/>
    <mergeCell ref="AE590:AF590"/>
    <mergeCell ref="X597:Y597"/>
    <mergeCell ref="Z597:AA597"/>
    <mergeCell ref="AC597:AD597"/>
    <mergeCell ref="AE597:AF597"/>
    <mergeCell ref="X628:Y628"/>
    <mergeCell ref="Z628:AA628"/>
    <mergeCell ref="AC628:AD628"/>
    <mergeCell ref="AE628:AF628"/>
    <mergeCell ref="AC380:AD380"/>
    <mergeCell ref="AE380:AF380"/>
    <mergeCell ref="X387:Y387"/>
    <mergeCell ref="Z387:AA387"/>
    <mergeCell ref="AC387:AD387"/>
    <mergeCell ref="AE387:AF387"/>
    <mergeCell ref="AC324:AD324"/>
    <mergeCell ref="AE324:AF324"/>
    <mergeCell ref="X324:Y324"/>
    <mergeCell ref="Z324:AA324"/>
    <mergeCell ref="X331:Y331"/>
    <mergeCell ref="Z331:AA331"/>
    <mergeCell ref="AC331:AD331"/>
    <mergeCell ref="AE331:AF331"/>
    <mergeCell ref="X338:Y338"/>
    <mergeCell ref="Z338:AA338"/>
    <mergeCell ref="AC338:AD338"/>
    <mergeCell ref="AE338:AF338"/>
    <mergeCell ref="X345:Y345"/>
    <mergeCell ref="Z345:AA345"/>
    <mergeCell ref="AC345:AD345"/>
    <mergeCell ref="AE345:AF345"/>
    <mergeCell ref="AC457:AD457"/>
    <mergeCell ref="AE457:AF457"/>
    <mergeCell ref="X464:Y464"/>
    <mergeCell ref="Z464:AA464"/>
    <mergeCell ref="AC464:AD464"/>
    <mergeCell ref="AE464:AF464"/>
    <mergeCell ref="X471:Y471"/>
    <mergeCell ref="Z471:AA471"/>
    <mergeCell ref="AC471:AD471"/>
    <mergeCell ref="AE471:AF471"/>
    <mergeCell ref="AC408:AD408"/>
    <mergeCell ref="AE408:AF408"/>
    <mergeCell ref="X408:Y408"/>
    <mergeCell ref="Z408:AA408"/>
    <mergeCell ref="X415:Y415"/>
    <mergeCell ref="Z415:AA415"/>
    <mergeCell ref="AC415:AD415"/>
    <mergeCell ref="AE415:AF415"/>
    <mergeCell ref="X422:Y422"/>
    <mergeCell ref="Z422:AA422"/>
    <mergeCell ref="AC422:AD422"/>
    <mergeCell ref="AE422:AF422"/>
    <mergeCell ref="X429:Y429"/>
    <mergeCell ref="Z429:AA429"/>
    <mergeCell ref="AC429:AD429"/>
    <mergeCell ref="AE429:AF429"/>
    <mergeCell ref="AC460:AD460"/>
    <mergeCell ref="AE460:AF460"/>
    <mergeCell ref="X219:Y219"/>
    <mergeCell ref="Z219:AA219"/>
    <mergeCell ref="AC219:AD219"/>
    <mergeCell ref="AE219:AF219"/>
    <mergeCell ref="AC156:AD156"/>
    <mergeCell ref="AE156:AF156"/>
    <mergeCell ref="X156:Y156"/>
    <mergeCell ref="Z156:AA156"/>
    <mergeCell ref="X163:Y163"/>
    <mergeCell ref="Z163:AA163"/>
    <mergeCell ref="AC163:AD163"/>
    <mergeCell ref="AE163:AF163"/>
    <mergeCell ref="X170:Y170"/>
    <mergeCell ref="Z170:AA170"/>
    <mergeCell ref="AC170:AD170"/>
    <mergeCell ref="AE170:AF170"/>
    <mergeCell ref="X177:Y177"/>
    <mergeCell ref="Z177:AA177"/>
    <mergeCell ref="AC177:AD177"/>
    <mergeCell ref="AE177:AF177"/>
    <mergeCell ref="AC282:AD282"/>
    <mergeCell ref="AE282:AF282"/>
    <mergeCell ref="X282:Y282"/>
    <mergeCell ref="Z282:AA282"/>
    <mergeCell ref="X289:Y289"/>
    <mergeCell ref="Z289:AA289"/>
    <mergeCell ref="AC289:AD289"/>
    <mergeCell ref="AE289:AF289"/>
    <mergeCell ref="X303:Y303"/>
    <mergeCell ref="Z303:AA303"/>
    <mergeCell ref="AC303:AD303"/>
    <mergeCell ref="AE303:AF303"/>
    <mergeCell ref="AC240:AD240"/>
    <mergeCell ref="AE240:AF240"/>
    <mergeCell ref="X240:Y240"/>
    <mergeCell ref="Z240:AA240"/>
    <mergeCell ref="X247:Y247"/>
    <mergeCell ref="Z247:AA247"/>
    <mergeCell ref="AC247:AD247"/>
    <mergeCell ref="AE247:AF247"/>
    <mergeCell ref="X254:Y254"/>
    <mergeCell ref="Z254:AA254"/>
    <mergeCell ref="AC254:AD254"/>
    <mergeCell ref="AE254:AF254"/>
    <mergeCell ref="X261:Y261"/>
    <mergeCell ref="Z261:AA261"/>
    <mergeCell ref="AC261:AD261"/>
    <mergeCell ref="AE261:AF261"/>
    <mergeCell ref="AC250:AD250"/>
    <mergeCell ref="AE250:AF250"/>
    <mergeCell ref="N3502:O3502"/>
    <mergeCell ref="P3502:Q3502"/>
    <mergeCell ref="S3495:T3495"/>
    <mergeCell ref="U3495:V3495"/>
    <mergeCell ref="BV3495:BW3495"/>
    <mergeCell ref="BX3495:BY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AH3502:AI3502"/>
    <mergeCell ref="AJ3502:AK3502"/>
    <mergeCell ref="AW3495:AX3495"/>
    <mergeCell ref="AY3495:AZ3495"/>
    <mergeCell ref="BB3495:BC3495"/>
    <mergeCell ref="BD3495:BE3495"/>
    <mergeCell ref="AW3502:AX3502"/>
    <mergeCell ref="AY3502:AZ3502"/>
    <mergeCell ref="AH3495:AI3495"/>
    <mergeCell ref="AJ3495:AK3495"/>
    <mergeCell ref="AW3481:AX3481"/>
    <mergeCell ref="AY3481:AZ3481"/>
    <mergeCell ref="AC16:AD16"/>
    <mergeCell ref="AE16:AF16"/>
    <mergeCell ref="X16:Y16"/>
    <mergeCell ref="Z16:AA16"/>
    <mergeCell ref="X23:Y23"/>
    <mergeCell ref="Z23:AA23"/>
    <mergeCell ref="AC23:AD23"/>
    <mergeCell ref="AE23:AF23"/>
    <mergeCell ref="X30:Y30"/>
    <mergeCell ref="Z30:AA30"/>
    <mergeCell ref="AC30:AD30"/>
    <mergeCell ref="AE30:AF30"/>
    <mergeCell ref="AC114:AD114"/>
    <mergeCell ref="AE114:AF114"/>
    <mergeCell ref="X114:Y114"/>
    <mergeCell ref="Z114:AA114"/>
    <mergeCell ref="X121:Y121"/>
    <mergeCell ref="Z121:AA121"/>
    <mergeCell ref="AC121:AD121"/>
    <mergeCell ref="AE121:AF121"/>
    <mergeCell ref="X128:Y128"/>
    <mergeCell ref="Z128:AA128"/>
    <mergeCell ref="AC128:AD128"/>
    <mergeCell ref="AE128:AF128"/>
    <mergeCell ref="X135:Y135"/>
    <mergeCell ref="Z135:AA135"/>
    <mergeCell ref="AC135:AD135"/>
    <mergeCell ref="AE135:AF135"/>
    <mergeCell ref="AC72:AD72"/>
    <mergeCell ref="AE72:AF72"/>
    <mergeCell ref="X72:Y72"/>
    <mergeCell ref="Z72:AA72"/>
    <mergeCell ref="X79:Y79"/>
    <mergeCell ref="Z79:AA79"/>
    <mergeCell ref="AC79:AD79"/>
    <mergeCell ref="AE79:AF79"/>
    <mergeCell ref="X86:Y86"/>
    <mergeCell ref="Z86:AA86"/>
    <mergeCell ref="BV3467:BW3467"/>
    <mergeCell ref="BX3467:BY3467"/>
    <mergeCell ref="D3467:E3467"/>
    <mergeCell ref="F3467:G3467"/>
    <mergeCell ref="I3467:J3467"/>
    <mergeCell ref="K3467:L3467"/>
    <mergeCell ref="N3467:O3467"/>
    <mergeCell ref="P3467:Q3467"/>
    <mergeCell ref="AC3467:AD3467"/>
    <mergeCell ref="AE3467:AF3467"/>
    <mergeCell ref="AH3467:AI3467"/>
    <mergeCell ref="AJ3467:AK3467"/>
    <mergeCell ref="AH3453:AI3453"/>
    <mergeCell ref="AJ3453:AK3453"/>
    <mergeCell ref="AH3474:AI3474"/>
    <mergeCell ref="AJ3474:AK3474"/>
    <mergeCell ref="S3488:T3488"/>
    <mergeCell ref="U3488:V3488"/>
    <mergeCell ref="BV3488:BW3488"/>
    <mergeCell ref="BX3488:BY3488"/>
    <mergeCell ref="D3488:E3488"/>
    <mergeCell ref="F3488:G3488"/>
    <mergeCell ref="I3488:J3488"/>
    <mergeCell ref="K3488:L3488"/>
    <mergeCell ref="N3488:O3488"/>
    <mergeCell ref="P3488:Q3488"/>
    <mergeCell ref="S3481:T3481"/>
    <mergeCell ref="U3481:V3481"/>
    <mergeCell ref="BV3481:BW3481"/>
    <mergeCell ref="BX3481:BY3481"/>
    <mergeCell ref="D3481:E3481"/>
    <mergeCell ref="F3481:G3481"/>
    <mergeCell ref="I3481:J3481"/>
    <mergeCell ref="K3481:L3481"/>
    <mergeCell ref="N3481:O3481"/>
    <mergeCell ref="P3481:Q3481"/>
    <mergeCell ref="AH3481:AI3481"/>
    <mergeCell ref="AJ3481:AK3481"/>
    <mergeCell ref="AH3488:AI3488"/>
    <mergeCell ref="AJ3488:AK3488"/>
    <mergeCell ref="BG3488:BH3488"/>
    <mergeCell ref="BI3488:BJ3488"/>
    <mergeCell ref="BL3488:BM3488"/>
    <mergeCell ref="BN3488:BO3488"/>
    <mergeCell ref="BL3460:BM3460"/>
    <mergeCell ref="BN3460:BO3460"/>
    <mergeCell ref="BG3467:BH3467"/>
    <mergeCell ref="BI3467:BJ3467"/>
    <mergeCell ref="BL3467:BM3467"/>
    <mergeCell ref="BN3467:BO3467"/>
    <mergeCell ref="BG3474:BH3474"/>
    <mergeCell ref="BI3474:BJ3474"/>
    <mergeCell ref="BL3474:BM3474"/>
    <mergeCell ref="BN3474:BO3474"/>
    <mergeCell ref="BG3481:BH3481"/>
    <mergeCell ref="BI3481:BJ3481"/>
    <mergeCell ref="BL3481:BM3481"/>
    <mergeCell ref="BN3481:BO3481"/>
    <mergeCell ref="BQ3453:BR3453"/>
    <mergeCell ref="BS3453:BT3453"/>
    <mergeCell ref="BG3453:BH3453"/>
    <mergeCell ref="BI3453:BJ3453"/>
    <mergeCell ref="BL3453:BM3453"/>
    <mergeCell ref="BN3453:BO3453"/>
    <mergeCell ref="I3446:J3446"/>
    <mergeCell ref="K3446:L3446"/>
    <mergeCell ref="N3446:O3446"/>
    <mergeCell ref="P3446:Q3446"/>
    <mergeCell ref="S3439:T3439"/>
    <mergeCell ref="U3439:V3439"/>
    <mergeCell ref="BV3439:BW3439"/>
    <mergeCell ref="BX3439:BY3439"/>
    <mergeCell ref="D3439:E3439"/>
    <mergeCell ref="F3439:G3439"/>
    <mergeCell ref="I3439:J3439"/>
    <mergeCell ref="K3439:L3439"/>
    <mergeCell ref="N3439:O3439"/>
    <mergeCell ref="P3439:Q3439"/>
    <mergeCell ref="AH3439:AI3439"/>
    <mergeCell ref="AJ3439:AK3439"/>
    <mergeCell ref="AH3446:AI3446"/>
    <mergeCell ref="AJ3446:AK3446"/>
    <mergeCell ref="BG3446:BH3446"/>
    <mergeCell ref="BI3446:BJ3446"/>
    <mergeCell ref="BL3446:BM3446"/>
    <mergeCell ref="BN3446:BO3446"/>
    <mergeCell ref="AM3425:AN3425"/>
    <mergeCell ref="AO3425:AP3425"/>
    <mergeCell ref="AR3425:AS3425"/>
    <mergeCell ref="AT3425:AU3425"/>
    <mergeCell ref="AM3432:AN3432"/>
    <mergeCell ref="AO3432:AP3432"/>
    <mergeCell ref="AR3432:AS3432"/>
    <mergeCell ref="AT3432:AU3432"/>
    <mergeCell ref="AM3439:AN3439"/>
    <mergeCell ref="AO3439:AP3439"/>
    <mergeCell ref="S3460:T3460"/>
    <mergeCell ref="U3460:V3460"/>
    <mergeCell ref="X3460:Y3460"/>
    <mergeCell ref="Z3460:AA3460"/>
    <mergeCell ref="BV3460:BW3460"/>
    <mergeCell ref="BX3460:BY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BV3453:BW3453"/>
    <mergeCell ref="BX3453:BY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AH3460:AI3460"/>
    <mergeCell ref="AJ3460:AK3460"/>
    <mergeCell ref="AW3453:AX3453"/>
    <mergeCell ref="AY3453:AZ3453"/>
    <mergeCell ref="BB3453:BC3453"/>
    <mergeCell ref="BD3453:BE3453"/>
    <mergeCell ref="AW3460:AX3460"/>
    <mergeCell ref="AY3460:AZ3460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BV3411:BW3411"/>
    <mergeCell ref="BX3411:BY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AH3418:AI3418"/>
    <mergeCell ref="AJ3418:AK3418"/>
    <mergeCell ref="AW3411:AX3411"/>
    <mergeCell ref="AY3411:AZ3411"/>
    <mergeCell ref="BB3411:BC3411"/>
    <mergeCell ref="BD3411:BE3411"/>
    <mergeCell ref="AW3418:AX3418"/>
    <mergeCell ref="AY3418:AZ3418"/>
    <mergeCell ref="AC3411:AD3411"/>
    <mergeCell ref="AE3411:AF3411"/>
    <mergeCell ref="S3432:T3432"/>
    <mergeCell ref="U3432:V3432"/>
    <mergeCell ref="BV3432:BW3432"/>
    <mergeCell ref="BX3432:BY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BV3425:BW3425"/>
    <mergeCell ref="BX3425:BY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M3411:AN3411"/>
    <mergeCell ref="AO3411:AP3411"/>
    <mergeCell ref="AR3411:AS3411"/>
    <mergeCell ref="AT3411:AU3411"/>
    <mergeCell ref="AM3418:AN3418"/>
    <mergeCell ref="AO3418:AP3418"/>
    <mergeCell ref="AR3418:AS3418"/>
    <mergeCell ref="AT3418:AU3418"/>
    <mergeCell ref="BG3411:BH3411"/>
    <mergeCell ref="BI3411:BJ3411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BV3383:BW3383"/>
    <mergeCell ref="BX3383:BY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BG3369:BH3369"/>
    <mergeCell ref="BI3369:BJ3369"/>
    <mergeCell ref="BL3369:BM3369"/>
    <mergeCell ref="BN3369:BO3369"/>
    <mergeCell ref="BG3376:BH3376"/>
    <mergeCell ref="BI3376:BJ3376"/>
    <mergeCell ref="S3404:T3404"/>
    <mergeCell ref="U3404:V3404"/>
    <mergeCell ref="BV3404:BW3404"/>
    <mergeCell ref="BX3404:BY3404"/>
    <mergeCell ref="D3404:E3404"/>
    <mergeCell ref="F3404:G3404"/>
    <mergeCell ref="I3404:J3404"/>
    <mergeCell ref="K3404:L3404"/>
    <mergeCell ref="N3404:O3404"/>
    <mergeCell ref="P3404:Q3404"/>
    <mergeCell ref="S3397:T3397"/>
    <mergeCell ref="U3397:V3397"/>
    <mergeCell ref="BV3397:BW3397"/>
    <mergeCell ref="BX3397:BY3397"/>
    <mergeCell ref="D3397:E3397"/>
    <mergeCell ref="F3397:G3397"/>
    <mergeCell ref="I3397:J3397"/>
    <mergeCell ref="K3397:L3397"/>
    <mergeCell ref="N3397:O3397"/>
    <mergeCell ref="P3397:Q3397"/>
    <mergeCell ref="AH3397:AI3397"/>
    <mergeCell ref="AJ3397:AK3397"/>
    <mergeCell ref="AH3404:AI3404"/>
    <mergeCell ref="AJ3404:AK3404"/>
    <mergeCell ref="AM3397:AN3397"/>
    <mergeCell ref="AO3397:AP3397"/>
    <mergeCell ref="BG3404:BH3404"/>
    <mergeCell ref="BI3404:BJ3404"/>
    <mergeCell ref="BL3404:BM3404"/>
    <mergeCell ref="BN3404:BO3404"/>
    <mergeCell ref="BQ3369:BR3369"/>
    <mergeCell ref="BS3369:BT3369"/>
    <mergeCell ref="AC3372:AD3372"/>
    <mergeCell ref="AE3372:AF3372"/>
    <mergeCell ref="AH3372:AI3372"/>
    <mergeCell ref="AJ3372:AK3372"/>
    <mergeCell ref="AM3372:AN3372"/>
    <mergeCell ref="AO3372:AP3372"/>
    <mergeCell ref="I3362:J3362"/>
    <mergeCell ref="K3362:L3362"/>
    <mergeCell ref="N3362:O3362"/>
    <mergeCell ref="P3362:Q3362"/>
    <mergeCell ref="S3355:T3355"/>
    <mergeCell ref="U3355:V3355"/>
    <mergeCell ref="BV3355:BW3355"/>
    <mergeCell ref="BX3355:BY3355"/>
    <mergeCell ref="D3355:E3355"/>
    <mergeCell ref="F3355:G3355"/>
    <mergeCell ref="I3355:J3355"/>
    <mergeCell ref="K3355:L3355"/>
    <mergeCell ref="N3355:O3355"/>
    <mergeCell ref="P3355:Q3355"/>
    <mergeCell ref="AH3355:AI3355"/>
    <mergeCell ref="AJ3355:AK3355"/>
    <mergeCell ref="AH3362:AI3362"/>
    <mergeCell ref="AJ3362:AK3362"/>
    <mergeCell ref="AM3362:AN3362"/>
    <mergeCell ref="AO3362:AP3362"/>
    <mergeCell ref="BG3362:BH3362"/>
    <mergeCell ref="BI3362:BJ3362"/>
    <mergeCell ref="BL3362:BM3362"/>
    <mergeCell ref="BN3362:BO3362"/>
    <mergeCell ref="AC3348:AD3348"/>
    <mergeCell ref="AE3348:AF3348"/>
    <mergeCell ref="X3348:Y3348"/>
    <mergeCell ref="Z3348:AA3348"/>
    <mergeCell ref="X3355:Y3355"/>
    <mergeCell ref="Z3355:AA3355"/>
    <mergeCell ref="AC3355:AD3355"/>
    <mergeCell ref="AE3355:AF3355"/>
    <mergeCell ref="S3376:T3376"/>
    <mergeCell ref="U3376:V3376"/>
    <mergeCell ref="X3376:Y3376"/>
    <mergeCell ref="Z3376:AA3376"/>
    <mergeCell ref="BV3376:BW3376"/>
    <mergeCell ref="BX3376:BY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BV3369:BW3369"/>
    <mergeCell ref="BX3369:BY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AH3376:AI3376"/>
    <mergeCell ref="AJ3376:AK3376"/>
    <mergeCell ref="AW3369:AX3369"/>
    <mergeCell ref="AY3369:AZ3369"/>
    <mergeCell ref="BB3369:BC3369"/>
    <mergeCell ref="BD3369:BE3369"/>
    <mergeCell ref="AW3376:AX3376"/>
    <mergeCell ref="AY3376:AZ3376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BV3327:BW3327"/>
    <mergeCell ref="BX3327:BY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AH3334:AI3334"/>
    <mergeCell ref="AJ3334:AK3334"/>
    <mergeCell ref="AW3327:AX3327"/>
    <mergeCell ref="AY3327:AZ3327"/>
    <mergeCell ref="BB3327:BC3327"/>
    <mergeCell ref="BD3327:BE3327"/>
    <mergeCell ref="AW3334:AX3334"/>
    <mergeCell ref="AY3334:AZ3334"/>
    <mergeCell ref="X3327:Y3327"/>
    <mergeCell ref="Z3327:AA3327"/>
    <mergeCell ref="AC3327:AD3327"/>
    <mergeCell ref="AE3327:AF3327"/>
    <mergeCell ref="S3348:T3348"/>
    <mergeCell ref="U3348:V3348"/>
    <mergeCell ref="BV3348:BW3348"/>
    <mergeCell ref="BX3348:BY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BV3341:BW3341"/>
    <mergeCell ref="BX3341:BY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M3327:AN3327"/>
    <mergeCell ref="AO3327:AP3327"/>
    <mergeCell ref="AR3327:AS3327"/>
    <mergeCell ref="AT3327:AU3327"/>
    <mergeCell ref="AM3334:AN3334"/>
    <mergeCell ref="AO3334:AP3334"/>
    <mergeCell ref="AR3334:AS3334"/>
    <mergeCell ref="AT3334:AU3334"/>
    <mergeCell ref="BV3306:BW3306"/>
    <mergeCell ref="BX3306:BY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BV3299:BW3299"/>
    <mergeCell ref="BX3299:BY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M3285:AN3285"/>
    <mergeCell ref="AO3285:AP3285"/>
    <mergeCell ref="AR3285:AS3285"/>
    <mergeCell ref="AT3285:AU3285"/>
    <mergeCell ref="AM3292:AN3292"/>
    <mergeCell ref="AO3292:AP3292"/>
    <mergeCell ref="S3320:T3320"/>
    <mergeCell ref="U3320:V3320"/>
    <mergeCell ref="BV3320:BW3320"/>
    <mergeCell ref="BX3320:BY3320"/>
    <mergeCell ref="D3320:E3320"/>
    <mergeCell ref="F3320:G3320"/>
    <mergeCell ref="I3320:J3320"/>
    <mergeCell ref="K3320:L3320"/>
    <mergeCell ref="N3320:O3320"/>
    <mergeCell ref="P3320:Q3320"/>
    <mergeCell ref="S3313:T3313"/>
    <mergeCell ref="U3313:V3313"/>
    <mergeCell ref="BV3313:BW3313"/>
    <mergeCell ref="BX3313:BY3313"/>
    <mergeCell ref="D3313:E3313"/>
    <mergeCell ref="F3313:G3313"/>
    <mergeCell ref="I3313:J3313"/>
    <mergeCell ref="K3313:L3313"/>
    <mergeCell ref="N3313:O3313"/>
    <mergeCell ref="P3313:Q3313"/>
    <mergeCell ref="AH3313:AI3313"/>
    <mergeCell ref="AJ3313:AK3313"/>
    <mergeCell ref="AH3320:AI3320"/>
    <mergeCell ref="AJ3320:AK3320"/>
    <mergeCell ref="BG3320:BH3320"/>
    <mergeCell ref="BI3320:BJ3320"/>
    <mergeCell ref="BL3320:BM3320"/>
    <mergeCell ref="BN3320:BO3320"/>
    <mergeCell ref="AM3320:AN3320"/>
    <mergeCell ref="AO3320:AP3320"/>
    <mergeCell ref="AR3320:AS3320"/>
    <mergeCell ref="AT3320:AU3320"/>
    <mergeCell ref="BG3313:BH3313"/>
    <mergeCell ref="BI3313:BJ3313"/>
    <mergeCell ref="I3278:J3278"/>
    <mergeCell ref="K3278:L3278"/>
    <mergeCell ref="N3278:O3278"/>
    <mergeCell ref="P3278:Q3278"/>
    <mergeCell ref="S3271:T3271"/>
    <mergeCell ref="U3271:V3271"/>
    <mergeCell ref="BV3271:BW3271"/>
    <mergeCell ref="BX3271:BY3271"/>
    <mergeCell ref="D3271:E3271"/>
    <mergeCell ref="F3271:G3271"/>
    <mergeCell ref="I3271:J3271"/>
    <mergeCell ref="K3271:L3271"/>
    <mergeCell ref="N3271:O3271"/>
    <mergeCell ref="P3271:Q3271"/>
    <mergeCell ref="AH3271:AI3271"/>
    <mergeCell ref="AJ3271:AK3271"/>
    <mergeCell ref="AH3278:AI3278"/>
    <mergeCell ref="AJ3278:AK3278"/>
    <mergeCell ref="BG3278:BH3278"/>
    <mergeCell ref="BI3278:BJ3278"/>
    <mergeCell ref="BL3278:BM3278"/>
    <mergeCell ref="BN3278:BO3278"/>
    <mergeCell ref="AM3278:AN3278"/>
    <mergeCell ref="AO3278:AP3278"/>
    <mergeCell ref="AR3278:AS3278"/>
    <mergeCell ref="AT3278:AU3278"/>
    <mergeCell ref="S3292:T3292"/>
    <mergeCell ref="U3292:V3292"/>
    <mergeCell ref="X3292:Y3292"/>
    <mergeCell ref="Z3292:AA3292"/>
    <mergeCell ref="BV3292:BW3292"/>
    <mergeCell ref="BX3292:BY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BV3285:BW3285"/>
    <mergeCell ref="BX3285:BY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AH3292:AI3292"/>
    <mergeCell ref="AJ3292:AK3292"/>
    <mergeCell ref="AW3285:AX3285"/>
    <mergeCell ref="AY3285:AZ3285"/>
    <mergeCell ref="BB3285:BC3285"/>
    <mergeCell ref="BD3285:BE3285"/>
    <mergeCell ref="AW3292:AX3292"/>
    <mergeCell ref="AY3292:AZ3292"/>
    <mergeCell ref="BQ3285:BR3285"/>
    <mergeCell ref="BS3285:BT3285"/>
    <mergeCell ref="D3274:E3274"/>
    <mergeCell ref="F3274:G3274"/>
    <mergeCell ref="I3274:J3274"/>
    <mergeCell ref="K3274:L3274"/>
    <mergeCell ref="S3243:T3243"/>
    <mergeCell ref="U3243:V3243"/>
    <mergeCell ref="BV3243:BW3243"/>
    <mergeCell ref="BX3243:BY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AH3250:AI3250"/>
    <mergeCell ref="AJ3250:AK3250"/>
    <mergeCell ref="AW3243:AX3243"/>
    <mergeCell ref="AY3243:AZ3243"/>
    <mergeCell ref="BB3243:BC3243"/>
    <mergeCell ref="BD3243:BE3243"/>
    <mergeCell ref="AW3250:AX3250"/>
    <mergeCell ref="AY3250:AZ3250"/>
    <mergeCell ref="X3229:Y3229"/>
    <mergeCell ref="Z3229:AA3229"/>
    <mergeCell ref="AC3229:AD3229"/>
    <mergeCell ref="AE3229:AF3229"/>
    <mergeCell ref="S3264:T3264"/>
    <mergeCell ref="U3264:V3264"/>
    <mergeCell ref="BV3264:BW3264"/>
    <mergeCell ref="BX3264:BY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BV3257:BW3257"/>
    <mergeCell ref="BX3257:BY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X3236:Y3236"/>
    <mergeCell ref="Z3236:AA3236"/>
    <mergeCell ref="AC3236:AD3236"/>
    <mergeCell ref="AE3236:AF3236"/>
    <mergeCell ref="X3243:Y3243"/>
    <mergeCell ref="Z3243:AA3243"/>
    <mergeCell ref="AC3243:AD3243"/>
    <mergeCell ref="AE3243:AF3243"/>
    <mergeCell ref="AM3229:AN3229"/>
    <mergeCell ref="AO3229:AP3229"/>
    <mergeCell ref="AR3229:AS3229"/>
    <mergeCell ref="AT3229:AU3229"/>
    <mergeCell ref="AM3236:AN3236"/>
    <mergeCell ref="AO3236:AP3236"/>
    <mergeCell ref="S3215:T3215"/>
    <mergeCell ref="U3215:V3215"/>
    <mergeCell ref="X3215:Y3215"/>
    <mergeCell ref="Z3215:AA3215"/>
    <mergeCell ref="BV3215:BW3215"/>
    <mergeCell ref="BX3215:BY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AC3222:AD3222"/>
    <mergeCell ref="AE3222:AF3222"/>
    <mergeCell ref="X3222:Y3222"/>
    <mergeCell ref="Z3222:AA3222"/>
    <mergeCell ref="AM3215:AN3215"/>
    <mergeCell ref="AO3215:AP3215"/>
    <mergeCell ref="S3236:T3236"/>
    <mergeCell ref="U3236:V3236"/>
    <mergeCell ref="BV3236:BW3236"/>
    <mergeCell ref="BX3236:BY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BV3229:BW3229"/>
    <mergeCell ref="BX3229:BY3229"/>
    <mergeCell ref="D3229:E3229"/>
    <mergeCell ref="F3229:G3229"/>
    <mergeCell ref="I3229:J3229"/>
    <mergeCell ref="K3229:L3229"/>
    <mergeCell ref="N3229:O3229"/>
    <mergeCell ref="P3229:Q3229"/>
    <mergeCell ref="AH3229:AI3229"/>
    <mergeCell ref="AJ3229:AK3229"/>
    <mergeCell ref="AH3236:AI3236"/>
    <mergeCell ref="AJ3236:AK3236"/>
    <mergeCell ref="BG3236:BH3236"/>
    <mergeCell ref="BI3236:BJ3236"/>
    <mergeCell ref="BL3236:BM3236"/>
    <mergeCell ref="BN3236:BO3236"/>
    <mergeCell ref="AR3215:AS3215"/>
    <mergeCell ref="AT3215:AU3215"/>
    <mergeCell ref="AM3222:AN3222"/>
    <mergeCell ref="AO3222:AP3222"/>
    <mergeCell ref="AR3222:AS3222"/>
    <mergeCell ref="AT3222:AU3222"/>
    <mergeCell ref="AR3236:AS3236"/>
    <mergeCell ref="AT3236:AU3236"/>
    <mergeCell ref="AC3218:AD3218"/>
    <mergeCell ref="AE3218:AF3218"/>
    <mergeCell ref="AH3218:AI3218"/>
    <mergeCell ref="AJ3218:AK3218"/>
    <mergeCell ref="AM3218:AN3218"/>
    <mergeCell ref="AO3218:AP3218"/>
    <mergeCell ref="I3194:J3194"/>
    <mergeCell ref="K3194:L3194"/>
    <mergeCell ref="N3194:O3194"/>
    <mergeCell ref="P3194:Q3194"/>
    <mergeCell ref="S3187:T3187"/>
    <mergeCell ref="U3187:V3187"/>
    <mergeCell ref="BV3187:BW3187"/>
    <mergeCell ref="BX3187:BY3187"/>
    <mergeCell ref="D3187:E3187"/>
    <mergeCell ref="F3187:G3187"/>
    <mergeCell ref="I3187:J3187"/>
    <mergeCell ref="K3187:L3187"/>
    <mergeCell ref="N3187:O3187"/>
    <mergeCell ref="P3187:Q3187"/>
    <mergeCell ref="AH3187:AI3187"/>
    <mergeCell ref="AJ3187:AK3187"/>
    <mergeCell ref="AH3194:AI3194"/>
    <mergeCell ref="AJ3194:AK3194"/>
    <mergeCell ref="AM3187:AN3187"/>
    <mergeCell ref="AO3187:AP3187"/>
    <mergeCell ref="BG3194:BH3194"/>
    <mergeCell ref="BI3194:BJ3194"/>
    <mergeCell ref="BL3194:BM3194"/>
    <mergeCell ref="BN3194:BO3194"/>
    <mergeCell ref="S3208:T3208"/>
    <mergeCell ref="U3208:V3208"/>
    <mergeCell ref="X3208:Y3208"/>
    <mergeCell ref="Z3208:AA3208"/>
    <mergeCell ref="BV3208:BW3208"/>
    <mergeCell ref="BX3208:BY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BV3201:BW3201"/>
    <mergeCell ref="BX3201:BY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AH3208:AI3208"/>
    <mergeCell ref="AJ3208:AK3208"/>
    <mergeCell ref="AW3201:AX3201"/>
    <mergeCell ref="AY3201:AZ3201"/>
    <mergeCell ref="BB3201:BC3201"/>
    <mergeCell ref="BD3201:BE3201"/>
    <mergeCell ref="AW3208:AX3208"/>
    <mergeCell ref="AY3208:AZ3208"/>
    <mergeCell ref="X3187:Y3187"/>
    <mergeCell ref="Z3187:AA3187"/>
    <mergeCell ref="AC3187:AD3187"/>
    <mergeCell ref="AE3187:AF3187"/>
    <mergeCell ref="X3194:Y3194"/>
    <mergeCell ref="Z3194:AA3194"/>
    <mergeCell ref="AC3194:AD3194"/>
    <mergeCell ref="AE3194:AF3194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BV3159:BW3159"/>
    <mergeCell ref="BX3159:BY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AH3166:AI3166"/>
    <mergeCell ref="AJ3166:AK3166"/>
    <mergeCell ref="AW3159:AX3159"/>
    <mergeCell ref="AY3159:AZ3159"/>
    <mergeCell ref="BB3159:BC3159"/>
    <mergeCell ref="BD3159:BE3159"/>
    <mergeCell ref="AW3166:AX3166"/>
    <mergeCell ref="AY3166:AZ3166"/>
    <mergeCell ref="AM3145:AN3145"/>
    <mergeCell ref="AO3145:AP3145"/>
    <mergeCell ref="S3180:T3180"/>
    <mergeCell ref="U3180:V3180"/>
    <mergeCell ref="BV3180:BW3180"/>
    <mergeCell ref="BX3180:BY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BV3173:BW3173"/>
    <mergeCell ref="BX3173:BY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X3180:Y3180"/>
    <mergeCell ref="Z3180:AA3180"/>
    <mergeCell ref="AH3159:AI3159"/>
    <mergeCell ref="AJ3159:AK3159"/>
    <mergeCell ref="AH3180:AI3180"/>
    <mergeCell ref="AJ3180:AK3180"/>
    <mergeCell ref="AR3152:AS3152"/>
    <mergeCell ref="AT3152:AU3152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BV3131:BW3131"/>
    <mergeCell ref="BX3131:BY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BG3117:BH3117"/>
    <mergeCell ref="BI3117:BJ3117"/>
    <mergeCell ref="BL3117:BM3117"/>
    <mergeCell ref="BN3117:BO3117"/>
    <mergeCell ref="BG3124:BH3124"/>
    <mergeCell ref="BI3124:BJ3124"/>
    <mergeCell ref="S3152:T3152"/>
    <mergeCell ref="U3152:V3152"/>
    <mergeCell ref="BV3152:BW3152"/>
    <mergeCell ref="BX3152:BY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BV3145:BW3145"/>
    <mergeCell ref="BX3145:BY3145"/>
    <mergeCell ref="D3145:E3145"/>
    <mergeCell ref="F3145:G3145"/>
    <mergeCell ref="I3145:J3145"/>
    <mergeCell ref="K3145:L3145"/>
    <mergeCell ref="N3145:O3145"/>
    <mergeCell ref="P3145:Q3145"/>
    <mergeCell ref="AH3145:AI3145"/>
    <mergeCell ref="AJ3145:AK3145"/>
    <mergeCell ref="AH3152:AI3152"/>
    <mergeCell ref="AJ3152:AK3152"/>
    <mergeCell ref="AM3152:AN3152"/>
    <mergeCell ref="AO3152:AP3152"/>
    <mergeCell ref="BG3152:BH3152"/>
    <mergeCell ref="BI3152:BJ3152"/>
    <mergeCell ref="BL3152:BM3152"/>
    <mergeCell ref="BN3152:BO3152"/>
    <mergeCell ref="AH3117:AI3117"/>
    <mergeCell ref="AJ3117:AK3117"/>
    <mergeCell ref="AH3138:AI3138"/>
    <mergeCell ref="AJ3138:AK3138"/>
    <mergeCell ref="BL3145:BM3145"/>
    <mergeCell ref="BN3145:BO3145"/>
    <mergeCell ref="N3120:O3120"/>
    <mergeCell ref="P3120:Q3120"/>
    <mergeCell ref="I3124:J3124"/>
    <mergeCell ref="K3124:L3124"/>
    <mergeCell ref="N3124:O3124"/>
    <mergeCell ref="P3124:Q3124"/>
    <mergeCell ref="S3117:T3117"/>
    <mergeCell ref="U3117:V3117"/>
    <mergeCell ref="BV3117:BW3117"/>
    <mergeCell ref="BX3117:BY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AH3124:AI3124"/>
    <mergeCell ref="AJ3124:AK3124"/>
    <mergeCell ref="AW3117:AX3117"/>
    <mergeCell ref="AY3117:AZ3117"/>
    <mergeCell ref="BB3117:BC3117"/>
    <mergeCell ref="BD3117:BE3117"/>
    <mergeCell ref="AW3124:AX3124"/>
    <mergeCell ref="AY3124:AZ3124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BV3075:BW3075"/>
    <mergeCell ref="BX3075:BY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AH3082:AI3082"/>
    <mergeCell ref="AJ3082:AK3082"/>
    <mergeCell ref="AW3075:AX3075"/>
    <mergeCell ref="AY3075:AZ3075"/>
    <mergeCell ref="BB3075:BC3075"/>
    <mergeCell ref="BD3075:BE3075"/>
    <mergeCell ref="AW3082:AX3082"/>
    <mergeCell ref="AY3082:AZ3082"/>
    <mergeCell ref="X3068:Y3068"/>
    <mergeCell ref="Z3068:AA3068"/>
    <mergeCell ref="AC3068:AD3068"/>
    <mergeCell ref="AE3068:AF3068"/>
    <mergeCell ref="S3096:T3096"/>
    <mergeCell ref="U3096:V3096"/>
    <mergeCell ref="BV3096:BW3096"/>
    <mergeCell ref="BX3096:BY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BV3089:BW3089"/>
    <mergeCell ref="BX3089:BY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X3075:Y3075"/>
    <mergeCell ref="Z3075:AA3075"/>
    <mergeCell ref="AC3075:AD3075"/>
    <mergeCell ref="AE3075:AF3075"/>
    <mergeCell ref="AH3075:AI3075"/>
    <mergeCell ref="AJ3075:AK3075"/>
    <mergeCell ref="AH3096:AI3096"/>
    <mergeCell ref="AJ3096:AK3096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BV3047:BW3047"/>
    <mergeCell ref="BX3047:BY3047"/>
    <mergeCell ref="D3047:E3047"/>
    <mergeCell ref="F3047:G3047"/>
    <mergeCell ref="I3047:J3047"/>
    <mergeCell ref="K3047:L3047"/>
    <mergeCell ref="N3047:O3047"/>
    <mergeCell ref="P3047:Q3047"/>
    <mergeCell ref="AC3047:AD3047"/>
    <mergeCell ref="AE3047:AF3047"/>
    <mergeCell ref="AH3047:AI3047"/>
    <mergeCell ref="AJ3047:AK3047"/>
    <mergeCell ref="BG3033:BH3033"/>
    <mergeCell ref="BI3033:BJ3033"/>
    <mergeCell ref="BL3033:BM3033"/>
    <mergeCell ref="BN3033:BO3033"/>
    <mergeCell ref="BG3040:BH3040"/>
    <mergeCell ref="BI3040:BJ3040"/>
    <mergeCell ref="S3068:T3068"/>
    <mergeCell ref="U3068:V3068"/>
    <mergeCell ref="BV3068:BW3068"/>
    <mergeCell ref="BX3068:BY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BV3061:BW3061"/>
    <mergeCell ref="BX3061:BY3061"/>
    <mergeCell ref="D3061:E3061"/>
    <mergeCell ref="F3061:G3061"/>
    <mergeCell ref="I3061:J3061"/>
    <mergeCell ref="K3061:L3061"/>
    <mergeCell ref="N3061:O3061"/>
    <mergeCell ref="P3061:Q3061"/>
    <mergeCell ref="AH3061:AI3061"/>
    <mergeCell ref="AJ3061:AK3061"/>
    <mergeCell ref="AH3068:AI3068"/>
    <mergeCell ref="AJ3068:AK3068"/>
    <mergeCell ref="BG3068:BH3068"/>
    <mergeCell ref="BI3068:BJ3068"/>
    <mergeCell ref="BL3068:BM3068"/>
    <mergeCell ref="BN3068:BO3068"/>
    <mergeCell ref="AC3054:AD3054"/>
    <mergeCell ref="AE3054:AF3054"/>
    <mergeCell ref="X3054:Y3054"/>
    <mergeCell ref="Z3054:AA3054"/>
    <mergeCell ref="X3061:Y3061"/>
    <mergeCell ref="Z3061:AA3061"/>
    <mergeCell ref="AC3061:AD3061"/>
    <mergeCell ref="AE3061:AF3061"/>
    <mergeCell ref="AH3033:AI3033"/>
    <mergeCell ref="AJ3033:AK3033"/>
    <mergeCell ref="I3026:J3026"/>
    <mergeCell ref="K3026:L3026"/>
    <mergeCell ref="N3026:O3026"/>
    <mergeCell ref="P3026:Q3026"/>
    <mergeCell ref="S3019:T3019"/>
    <mergeCell ref="U3019:V3019"/>
    <mergeCell ref="BV3019:BW3019"/>
    <mergeCell ref="BX3019:BY3019"/>
    <mergeCell ref="D3019:E3019"/>
    <mergeCell ref="F3019:G3019"/>
    <mergeCell ref="I3019:J3019"/>
    <mergeCell ref="K3019:L3019"/>
    <mergeCell ref="N3019:O3019"/>
    <mergeCell ref="P3019:Q3019"/>
    <mergeCell ref="AH3019:AI3019"/>
    <mergeCell ref="AJ3019:AK3019"/>
    <mergeCell ref="AH3026:AI3026"/>
    <mergeCell ref="AJ3026:AK3026"/>
    <mergeCell ref="BG3026:BH3026"/>
    <mergeCell ref="BI3026:BJ3026"/>
    <mergeCell ref="BL3026:BM3026"/>
    <mergeCell ref="BN3026:BO3026"/>
    <mergeCell ref="AM3005:AN3005"/>
    <mergeCell ref="AO3005:AP3005"/>
    <mergeCell ref="AR3005:AS3005"/>
    <mergeCell ref="AT3005:AU3005"/>
    <mergeCell ref="AM3012:AN3012"/>
    <mergeCell ref="AO3012:AP3012"/>
    <mergeCell ref="AR3012:AS3012"/>
    <mergeCell ref="AT3012:AU3012"/>
    <mergeCell ref="AM3019:AN3019"/>
    <mergeCell ref="AO3019:AP3019"/>
    <mergeCell ref="S3040:T3040"/>
    <mergeCell ref="U3040:V3040"/>
    <mergeCell ref="X3040:Y3040"/>
    <mergeCell ref="Z3040:AA3040"/>
    <mergeCell ref="BV3040:BW3040"/>
    <mergeCell ref="BX3040:BY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BV3033:BW3033"/>
    <mergeCell ref="BX3033:BY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AH3040:AI3040"/>
    <mergeCell ref="AJ3040:AK3040"/>
    <mergeCell ref="AW3033:AX3033"/>
    <mergeCell ref="AY3033:AZ3033"/>
    <mergeCell ref="BB3033:BC3033"/>
    <mergeCell ref="BD3033:BE3033"/>
    <mergeCell ref="AW3040:AX3040"/>
    <mergeCell ref="AY3040:AZ3040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BV2991:BW2991"/>
    <mergeCell ref="BX2991:BY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AH2998:AI2998"/>
    <mergeCell ref="AJ2998:AK2998"/>
    <mergeCell ref="AW2991:AX2991"/>
    <mergeCell ref="AY2991:AZ2991"/>
    <mergeCell ref="BB2991:BC2991"/>
    <mergeCell ref="BD2991:BE2991"/>
    <mergeCell ref="AW2998:AX2998"/>
    <mergeCell ref="AY2998:AZ2998"/>
    <mergeCell ref="X2977:Y2977"/>
    <mergeCell ref="Z2977:AA2977"/>
    <mergeCell ref="S3012:T3012"/>
    <mergeCell ref="U3012:V3012"/>
    <mergeCell ref="BV3012:BW3012"/>
    <mergeCell ref="BX3012:BY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BV3005:BW3005"/>
    <mergeCell ref="BX3005:BY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X3012:Y3012"/>
    <mergeCell ref="Z3012:AA3012"/>
    <mergeCell ref="BL3012:BM3012"/>
    <mergeCell ref="BN3012:BO3012"/>
    <mergeCell ref="N2980:O2980"/>
    <mergeCell ref="P2980:Q2980"/>
    <mergeCell ref="S2980:T2980"/>
    <mergeCell ref="U2980:V298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BV2963:BW2963"/>
    <mergeCell ref="BX2963:BY2963"/>
    <mergeCell ref="D2963:E2963"/>
    <mergeCell ref="F2963:G2963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X2970:Y2970"/>
    <mergeCell ref="Z2970:AA2970"/>
    <mergeCell ref="AH2949:AI2949"/>
    <mergeCell ref="AJ2949:AK2949"/>
    <mergeCell ref="S2984:T2984"/>
    <mergeCell ref="U2984:V2984"/>
    <mergeCell ref="BV2984:BW2984"/>
    <mergeCell ref="BX2984:BY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BV2977:BW2977"/>
    <mergeCell ref="BX2977:BY2977"/>
    <mergeCell ref="D2977:E2977"/>
    <mergeCell ref="F2977:G2977"/>
    <mergeCell ref="I2977:J2977"/>
    <mergeCell ref="K2977:L2977"/>
    <mergeCell ref="N2977:O2977"/>
    <mergeCell ref="P2977:Q2977"/>
    <mergeCell ref="AH2977:AI2977"/>
    <mergeCell ref="AJ2977:AK2977"/>
    <mergeCell ref="AH2984:AI2984"/>
    <mergeCell ref="AJ2984:AK2984"/>
    <mergeCell ref="AM2977:AN2977"/>
    <mergeCell ref="AO2977:AP2977"/>
    <mergeCell ref="BG2984:BH2984"/>
    <mergeCell ref="BI2984:BJ2984"/>
    <mergeCell ref="BL2984:BM2984"/>
    <mergeCell ref="BN2984:BO2984"/>
    <mergeCell ref="AH2970:AI2970"/>
    <mergeCell ref="AJ2970:AK2970"/>
    <mergeCell ref="BB2956:BC2956"/>
    <mergeCell ref="BD2956:BE2956"/>
    <mergeCell ref="AW2963:AX2963"/>
    <mergeCell ref="AY2963:AZ2963"/>
    <mergeCell ref="BB2963:BC2963"/>
    <mergeCell ref="BD2963:BE2963"/>
    <mergeCell ref="S2935:T2935"/>
    <mergeCell ref="U2935:V2935"/>
    <mergeCell ref="BV2935:BW2935"/>
    <mergeCell ref="BX2935:BY2935"/>
    <mergeCell ref="D2935:E2935"/>
    <mergeCell ref="F2935:G2935"/>
    <mergeCell ref="I2935:J2935"/>
    <mergeCell ref="K2935:L2935"/>
    <mergeCell ref="N2935:O2935"/>
    <mergeCell ref="P2935:Q2935"/>
    <mergeCell ref="AH2935:AI2935"/>
    <mergeCell ref="AJ2935:AK2935"/>
    <mergeCell ref="AH2942:AI2942"/>
    <mergeCell ref="AJ2942:AK2942"/>
    <mergeCell ref="AM2942:AN2942"/>
    <mergeCell ref="AO2942:AP2942"/>
    <mergeCell ref="BG2942:BH2942"/>
    <mergeCell ref="BI2942:BJ2942"/>
    <mergeCell ref="BL2942:BM2942"/>
    <mergeCell ref="BN2942:BO2942"/>
    <mergeCell ref="AM2921:AN2921"/>
    <mergeCell ref="AO2921:AP2921"/>
    <mergeCell ref="AR2921:AS2921"/>
    <mergeCell ref="AT2921:AU2921"/>
    <mergeCell ref="AM2928:AN2928"/>
    <mergeCell ref="AO2928:AP2928"/>
    <mergeCell ref="AR2928:AS2928"/>
    <mergeCell ref="AT2928:AU2928"/>
    <mergeCell ref="S2956:T2956"/>
    <mergeCell ref="U2956:V2956"/>
    <mergeCell ref="X2956:Y2956"/>
    <mergeCell ref="Z2956:AA2956"/>
    <mergeCell ref="BV2956:BW2956"/>
    <mergeCell ref="BX2956:BY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BV2949:BW2949"/>
    <mergeCell ref="BX2949:BY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AH2956:AI2956"/>
    <mergeCell ref="AJ2956:AK2956"/>
    <mergeCell ref="AW2949:AX2949"/>
    <mergeCell ref="AY2949:AZ2949"/>
    <mergeCell ref="BB2949:BC2949"/>
    <mergeCell ref="BD2949:BE2949"/>
    <mergeCell ref="AW2956:AX2956"/>
    <mergeCell ref="AY2956:AZ2956"/>
    <mergeCell ref="AM2935:AN2935"/>
    <mergeCell ref="AO2935:AP2935"/>
    <mergeCell ref="AR2935:AS2935"/>
    <mergeCell ref="AT2935:AU2935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BV2907:BW2907"/>
    <mergeCell ref="BX2907:BY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AH2914:AI2914"/>
    <mergeCell ref="AJ2914:AK2914"/>
    <mergeCell ref="AW2907:AX2907"/>
    <mergeCell ref="AY2907:AZ2907"/>
    <mergeCell ref="BB2907:BC2907"/>
    <mergeCell ref="BD2907:BE2907"/>
    <mergeCell ref="AW2914:AX2914"/>
    <mergeCell ref="AY2914:AZ2914"/>
    <mergeCell ref="X2907:Y2907"/>
    <mergeCell ref="Z2907:AA2907"/>
    <mergeCell ref="AC2907:AD2907"/>
    <mergeCell ref="AE2907:AF2907"/>
    <mergeCell ref="S2928:T2928"/>
    <mergeCell ref="U2928:V2928"/>
    <mergeCell ref="BV2928:BW2928"/>
    <mergeCell ref="BX2928:BY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BV2921:BW2921"/>
    <mergeCell ref="BX2921:BY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M2914:AN2914"/>
    <mergeCell ref="AO2914:AP2914"/>
    <mergeCell ref="AR2914:AS2914"/>
    <mergeCell ref="AT2914:AU2914"/>
    <mergeCell ref="BQ2921:BR2921"/>
    <mergeCell ref="BS2921:BT2921"/>
    <mergeCell ref="D2910:E2910"/>
    <mergeCell ref="F2910:G2910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BV2879:BW2879"/>
    <mergeCell ref="BX2879:BY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BG2865:BH2865"/>
    <mergeCell ref="BI2865:BJ2865"/>
    <mergeCell ref="BL2865:BM2865"/>
    <mergeCell ref="BN2865:BO2865"/>
    <mergeCell ref="BG2872:BH2872"/>
    <mergeCell ref="BI2872:BJ2872"/>
    <mergeCell ref="S2900:T2900"/>
    <mergeCell ref="U2900:V2900"/>
    <mergeCell ref="BV2900:BW2900"/>
    <mergeCell ref="BX2900:BY2900"/>
    <mergeCell ref="D2900:E2900"/>
    <mergeCell ref="F2900:G2900"/>
    <mergeCell ref="I2900:J2900"/>
    <mergeCell ref="K2900:L2900"/>
    <mergeCell ref="N2900:O2900"/>
    <mergeCell ref="P2900:Q2900"/>
    <mergeCell ref="S2893:T2893"/>
    <mergeCell ref="U2893:V2893"/>
    <mergeCell ref="BV2893:BW2893"/>
    <mergeCell ref="BX2893:BY2893"/>
    <mergeCell ref="D2893:E2893"/>
    <mergeCell ref="F2893:G2893"/>
    <mergeCell ref="I2893:J2893"/>
    <mergeCell ref="K2893:L2893"/>
    <mergeCell ref="N2893:O2893"/>
    <mergeCell ref="P2893:Q2893"/>
    <mergeCell ref="AH2893:AI2893"/>
    <mergeCell ref="AJ2893:AK2893"/>
    <mergeCell ref="AH2900:AI2900"/>
    <mergeCell ref="AJ2900:AK2900"/>
    <mergeCell ref="BG2900:BH2900"/>
    <mergeCell ref="BI2900:BJ2900"/>
    <mergeCell ref="BL2900:BM2900"/>
    <mergeCell ref="BN2900:BO2900"/>
    <mergeCell ref="AC2886:AD2886"/>
    <mergeCell ref="AE2886:AF2886"/>
    <mergeCell ref="X2886:Y2886"/>
    <mergeCell ref="Z2886:AA2886"/>
    <mergeCell ref="X2893:Y2893"/>
    <mergeCell ref="Z2893:AA2893"/>
    <mergeCell ref="AC2893:AD2893"/>
    <mergeCell ref="AE2893:AF2893"/>
    <mergeCell ref="X2900:Y2900"/>
    <mergeCell ref="Z2900:AA2900"/>
    <mergeCell ref="I2858:J2858"/>
    <mergeCell ref="K2858:L2858"/>
    <mergeCell ref="N2858:O2858"/>
    <mergeCell ref="P2858:Q2858"/>
    <mergeCell ref="S2851:T2851"/>
    <mergeCell ref="U2851:V2851"/>
    <mergeCell ref="BV2851:BW2851"/>
    <mergeCell ref="BX2851:BY2851"/>
    <mergeCell ref="D2851:E2851"/>
    <mergeCell ref="F2851:G2851"/>
    <mergeCell ref="I2851:J2851"/>
    <mergeCell ref="K2851:L2851"/>
    <mergeCell ref="N2851:O2851"/>
    <mergeCell ref="P2851:Q2851"/>
    <mergeCell ref="AH2851:AI2851"/>
    <mergeCell ref="AJ2851:AK2851"/>
    <mergeCell ref="AH2858:AI2858"/>
    <mergeCell ref="AJ2858:AK2858"/>
    <mergeCell ref="BG2858:BH2858"/>
    <mergeCell ref="BI2858:BJ2858"/>
    <mergeCell ref="BL2858:BM2858"/>
    <mergeCell ref="BN2858:BO2858"/>
    <mergeCell ref="AM2844:AN2844"/>
    <mergeCell ref="AO2844:AP2844"/>
    <mergeCell ref="AR2844:AS2844"/>
    <mergeCell ref="AT2844:AU2844"/>
    <mergeCell ref="AM2851:AN2851"/>
    <mergeCell ref="AO2851:AP2851"/>
    <mergeCell ref="AR2851:AS2851"/>
    <mergeCell ref="AT2851:AU2851"/>
    <mergeCell ref="AM2858:AN2858"/>
    <mergeCell ref="AO2858:AP2858"/>
    <mergeCell ref="S2872:T2872"/>
    <mergeCell ref="U2872:V2872"/>
    <mergeCell ref="X2872:Y2872"/>
    <mergeCell ref="Z2872:AA2872"/>
    <mergeCell ref="BV2872:BW2872"/>
    <mergeCell ref="BX2872:BY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BV2865:BW2865"/>
    <mergeCell ref="BX2865:BY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AH2872:AI2872"/>
    <mergeCell ref="AJ2872:AK2872"/>
    <mergeCell ref="AW2865:AX2865"/>
    <mergeCell ref="AY2865:AZ2865"/>
    <mergeCell ref="BB2865:BC2865"/>
    <mergeCell ref="BD2865:BE2865"/>
    <mergeCell ref="AW2872:AX2872"/>
    <mergeCell ref="AY2872:AZ2872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BV2823:BW2823"/>
    <mergeCell ref="BX2823:BY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AH2830:AI2830"/>
    <mergeCell ref="AJ2830:AK2830"/>
    <mergeCell ref="AW2823:AX2823"/>
    <mergeCell ref="AY2823:AZ2823"/>
    <mergeCell ref="BB2823:BC2823"/>
    <mergeCell ref="BD2823:BE2823"/>
    <mergeCell ref="AW2830:AX2830"/>
    <mergeCell ref="AY2830:AZ2830"/>
    <mergeCell ref="X2809:Y2809"/>
    <mergeCell ref="Z2809:AA2809"/>
    <mergeCell ref="AC2809:AD2809"/>
    <mergeCell ref="AE2809:AF2809"/>
    <mergeCell ref="S2844:T2844"/>
    <mergeCell ref="U2844:V2844"/>
    <mergeCell ref="BV2844:BW2844"/>
    <mergeCell ref="BX2844:BY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BV2837:BW2837"/>
    <mergeCell ref="BX2837:BY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C2844:AD2844"/>
    <mergeCell ref="AE2844:AF2844"/>
    <mergeCell ref="X2844:Y2844"/>
    <mergeCell ref="Z2844:AA2844"/>
    <mergeCell ref="AM2830:AN2830"/>
    <mergeCell ref="AO2830:AP2830"/>
    <mergeCell ref="AR2830:AS2830"/>
    <mergeCell ref="AT2830:AU2830"/>
    <mergeCell ref="BV2802:BW2802"/>
    <mergeCell ref="BX2802:BY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BV2795:BW2795"/>
    <mergeCell ref="BX2795:BY279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AH2795:AI2795"/>
    <mergeCell ref="AJ2795:AK2795"/>
    <mergeCell ref="AC2802:AD2802"/>
    <mergeCell ref="AE2802:AF2802"/>
    <mergeCell ref="X2802:Y2802"/>
    <mergeCell ref="Z2802:AA2802"/>
    <mergeCell ref="AM2781:AN2781"/>
    <mergeCell ref="AO2781:AP2781"/>
    <mergeCell ref="S2816:T2816"/>
    <mergeCell ref="U2816:V2816"/>
    <mergeCell ref="BV2816:BW2816"/>
    <mergeCell ref="BX2816:BY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BV2809:BW2809"/>
    <mergeCell ref="BX2809:BY2809"/>
    <mergeCell ref="D2809:E2809"/>
    <mergeCell ref="F2809:G2809"/>
    <mergeCell ref="I2809:J2809"/>
    <mergeCell ref="K2809:L2809"/>
    <mergeCell ref="N2809:O2809"/>
    <mergeCell ref="P2809:Q2809"/>
    <mergeCell ref="AH2809:AI2809"/>
    <mergeCell ref="AJ2809:AK2809"/>
    <mergeCell ref="AH2816:AI2816"/>
    <mergeCell ref="AJ2816:AK2816"/>
    <mergeCell ref="BG2816:BH2816"/>
    <mergeCell ref="BI2816:BJ2816"/>
    <mergeCell ref="BL2816:BM2816"/>
    <mergeCell ref="BN2816:BO2816"/>
    <mergeCell ref="AW2795:AX2795"/>
    <mergeCell ref="AY2795:AZ2795"/>
    <mergeCell ref="BB2795:BC2795"/>
    <mergeCell ref="BD2795:BE2795"/>
    <mergeCell ref="AW2802:AX2802"/>
    <mergeCell ref="AY2802:AZ2802"/>
    <mergeCell ref="N2774:O2774"/>
    <mergeCell ref="P2774:Q2774"/>
    <mergeCell ref="S2767:T2767"/>
    <mergeCell ref="U2767:V2767"/>
    <mergeCell ref="BV2767:BW2767"/>
    <mergeCell ref="BX2767:BY2767"/>
    <mergeCell ref="D2767:E2767"/>
    <mergeCell ref="F2767:G2767"/>
    <mergeCell ref="I2767:J2767"/>
    <mergeCell ref="K2767:L2767"/>
    <mergeCell ref="N2767:O2767"/>
    <mergeCell ref="P2767:Q2767"/>
    <mergeCell ref="AH2767:AI2767"/>
    <mergeCell ref="AJ2767:AK2767"/>
    <mergeCell ref="AH2774:AI2774"/>
    <mergeCell ref="AJ2774:AK2774"/>
    <mergeCell ref="AM2767:AN2767"/>
    <mergeCell ref="AO2767:AP2767"/>
    <mergeCell ref="BG2774:BH2774"/>
    <mergeCell ref="BI2774:BJ2774"/>
    <mergeCell ref="BL2774:BM2774"/>
    <mergeCell ref="BN2774:BO2774"/>
    <mergeCell ref="AM2774:AN2774"/>
    <mergeCell ref="AO2774:AP2774"/>
    <mergeCell ref="AR2774:AS2774"/>
    <mergeCell ref="AT2774:AU2774"/>
    <mergeCell ref="S2788:T2788"/>
    <mergeCell ref="U2788:V2788"/>
    <mergeCell ref="X2788:Y2788"/>
    <mergeCell ref="Z2788:AA2788"/>
    <mergeCell ref="BV2788:BW2788"/>
    <mergeCell ref="BX2788:BY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BV2781:BW2781"/>
    <mergeCell ref="BX2781:BY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AH2788:AI2788"/>
    <mergeCell ref="AJ2788:AK2788"/>
    <mergeCell ref="AW2781:AX2781"/>
    <mergeCell ref="AY2781:AZ2781"/>
    <mergeCell ref="BB2781:BC2781"/>
    <mergeCell ref="BD2781:BE2781"/>
    <mergeCell ref="AW2788:AX2788"/>
    <mergeCell ref="AY2788:AZ2788"/>
    <mergeCell ref="BB2788:BC2788"/>
    <mergeCell ref="BD2788:BE2788"/>
    <mergeCell ref="N2770:O2770"/>
    <mergeCell ref="P2770:Q2770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BV2739:BW2739"/>
    <mergeCell ref="BX2739:BY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AH2746:AI2746"/>
    <mergeCell ref="AJ2746:AK2746"/>
    <mergeCell ref="AW2739:AX2739"/>
    <mergeCell ref="AY2739:AZ2739"/>
    <mergeCell ref="BB2739:BC2739"/>
    <mergeCell ref="BD2739:BE2739"/>
    <mergeCell ref="AW2746:AX2746"/>
    <mergeCell ref="AY2746:AZ2746"/>
    <mergeCell ref="AW2725:AX2725"/>
    <mergeCell ref="AY2725:AZ2725"/>
    <mergeCell ref="S2760:T2760"/>
    <mergeCell ref="U2760:V2760"/>
    <mergeCell ref="BV2760:BW2760"/>
    <mergeCell ref="BX2760:BY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BV2753:BW2753"/>
    <mergeCell ref="BX2753:BY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X2725:Y2725"/>
    <mergeCell ref="Z2725:AA2725"/>
    <mergeCell ref="AC2725:AD2725"/>
    <mergeCell ref="AE2725:AF2725"/>
    <mergeCell ref="X2732:Y2732"/>
    <mergeCell ref="Z2732:AA2732"/>
    <mergeCell ref="AC2732:AD2732"/>
    <mergeCell ref="AE2732:AF2732"/>
    <mergeCell ref="X2739:Y2739"/>
    <mergeCell ref="Z2739:AA2739"/>
    <mergeCell ref="N2718:O2718"/>
    <mergeCell ref="P2718:Q2718"/>
    <mergeCell ref="S2711:T2711"/>
    <mergeCell ref="U2711:V2711"/>
    <mergeCell ref="X2711:Y2711"/>
    <mergeCell ref="Z2711:AA2711"/>
    <mergeCell ref="BV2711:BW2711"/>
    <mergeCell ref="BX2711:BY2711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M2697:AN2697"/>
    <mergeCell ref="AO2697:AP2697"/>
    <mergeCell ref="AR2697:AS2697"/>
    <mergeCell ref="AT2697:AU2697"/>
    <mergeCell ref="AM2704:AN2704"/>
    <mergeCell ref="AO2704:AP2704"/>
    <mergeCell ref="S2732:T2732"/>
    <mergeCell ref="U2732:V2732"/>
    <mergeCell ref="BV2732:BW2732"/>
    <mergeCell ref="BX2732:BY2732"/>
    <mergeCell ref="D2732:E2732"/>
    <mergeCell ref="F2732:G2732"/>
    <mergeCell ref="I2732:J2732"/>
    <mergeCell ref="K2732:L2732"/>
    <mergeCell ref="N2732:O2732"/>
    <mergeCell ref="P2732:Q2732"/>
    <mergeCell ref="S2725:T2725"/>
    <mergeCell ref="U2725:V2725"/>
    <mergeCell ref="BV2725:BW2725"/>
    <mergeCell ref="BX2725:BY2725"/>
    <mergeCell ref="D2725:E2725"/>
    <mergeCell ref="F2725:G2725"/>
    <mergeCell ref="I2725:J2725"/>
    <mergeCell ref="K2725:L2725"/>
    <mergeCell ref="N2725:O2725"/>
    <mergeCell ref="P2725:Q2725"/>
    <mergeCell ref="AH2725:AI2725"/>
    <mergeCell ref="AJ2725:AK2725"/>
    <mergeCell ref="AH2732:AI2732"/>
    <mergeCell ref="AJ2732:AK2732"/>
    <mergeCell ref="AM2732:AN2732"/>
    <mergeCell ref="AO2732:AP2732"/>
    <mergeCell ref="BG2732:BH2732"/>
    <mergeCell ref="BI2732:BJ2732"/>
    <mergeCell ref="BL2732:BM2732"/>
    <mergeCell ref="BN2732:BO2732"/>
    <mergeCell ref="AC2718:AD2718"/>
    <mergeCell ref="AE2718:AF2718"/>
    <mergeCell ref="X2718:Y2718"/>
    <mergeCell ref="Z2718:AA2718"/>
    <mergeCell ref="N2700:O2700"/>
    <mergeCell ref="P2700:Q2700"/>
    <mergeCell ref="S2700:T2700"/>
    <mergeCell ref="U2700:V2700"/>
    <mergeCell ref="X2700:Y2700"/>
    <mergeCell ref="Z2700:AA2700"/>
    <mergeCell ref="BV2683:BW2683"/>
    <mergeCell ref="BX2683:BY2683"/>
    <mergeCell ref="D2683:E2683"/>
    <mergeCell ref="F2683:G2683"/>
    <mergeCell ref="I2683:J2683"/>
    <mergeCell ref="K2683:L2683"/>
    <mergeCell ref="N2683:O2683"/>
    <mergeCell ref="P2683:Q2683"/>
    <mergeCell ref="AH2683:AI2683"/>
    <mergeCell ref="AJ2683:AK2683"/>
    <mergeCell ref="AH2690:AI2690"/>
    <mergeCell ref="AJ2690:AK2690"/>
    <mergeCell ref="BG2690:BH2690"/>
    <mergeCell ref="BI2690:BJ2690"/>
    <mergeCell ref="BL2690:BM2690"/>
    <mergeCell ref="BN2690:BO2690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S2704:T2704"/>
    <mergeCell ref="U2704:V2704"/>
    <mergeCell ref="X2704:Y2704"/>
    <mergeCell ref="Z2704:AA2704"/>
    <mergeCell ref="BV2704:BW2704"/>
    <mergeCell ref="BX2704:BY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BV2697:BW2697"/>
    <mergeCell ref="BX2697:BY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AH2704:AI2704"/>
    <mergeCell ref="AJ2704:AK2704"/>
    <mergeCell ref="AW2697:AX2697"/>
    <mergeCell ref="AY2697:AZ2697"/>
    <mergeCell ref="BB2697:BC2697"/>
    <mergeCell ref="BD2697:BE2697"/>
    <mergeCell ref="AW2704:AX2704"/>
    <mergeCell ref="AY2704:AZ2704"/>
    <mergeCell ref="AW2683:AX2683"/>
    <mergeCell ref="AY2683:AZ2683"/>
    <mergeCell ref="BB2683:BC2683"/>
    <mergeCell ref="BD2683:BE2683"/>
    <mergeCell ref="AW2690:AX2690"/>
    <mergeCell ref="AY2690:AZ2690"/>
    <mergeCell ref="BB2690:BC2690"/>
    <mergeCell ref="BD2690:BE2690"/>
    <mergeCell ref="BV2662:BW2662"/>
    <mergeCell ref="BX2662:BY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BV2655:BW2655"/>
    <mergeCell ref="BX2655:BY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AH2662:AI2662"/>
    <mergeCell ref="AJ2662:AK2662"/>
    <mergeCell ref="AW2655:AX2655"/>
    <mergeCell ref="AY2655:AZ2655"/>
    <mergeCell ref="BB2655:BC2655"/>
    <mergeCell ref="BD2655:BE2655"/>
    <mergeCell ref="AW2662:AX2662"/>
    <mergeCell ref="AY2662:AZ2662"/>
    <mergeCell ref="X2648:Y2648"/>
    <mergeCell ref="Z2648:AA2648"/>
    <mergeCell ref="AC2648:AD2648"/>
    <mergeCell ref="AE2648:AF2648"/>
    <mergeCell ref="S2676:T2676"/>
    <mergeCell ref="U2676:V2676"/>
    <mergeCell ref="BV2676:BW2676"/>
    <mergeCell ref="BX2676:BY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BV2669:BW2669"/>
    <mergeCell ref="BX2669:BY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X2655:Y2655"/>
    <mergeCell ref="Z2655:AA2655"/>
    <mergeCell ref="AC2655:AD2655"/>
    <mergeCell ref="AE2655:AF2655"/>
    <mergeCell ref="AM2662:AN2662"/>
    <mergeCell ref="AO2662:AP2662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BV2627:BW2627"/>
    <mergeCell ref="BX2627:BY2627"/>
    <mergeCell ref="D2627:E2627"/>
    <mergeCell ref="F2627:G2627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M2613:AN2613"/>
    <mergeCell ref="AO2613:AP2613"/>
    <mergeCell ref="AR2613:AS2613"/>
    <mergeCell ref="AT2613:AU2613"/>
    <mergeCell ref="AM2620:AN2620"/>
    <mergeCell ref="AO2620:AP2620"/>
    <mergeCell ref="S2648:T2648"/>
    <mergeCell ref="U2648:V2648"/>
    <mergeCell ref="BV2648:BW2648"/>
    <mergeCell ref="BX2648:BY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BV2641:BW2641"/>
    <mergeCell ref="BX2641:BY2641"/>
    <mergeCell ref="D2641:E2641"/>
    <mergeCell ref="F2641:G2641"/>
    <mergeCell ref="I2641:J2641"/>
    <mergeCell ref="K2641:L2641"/>
    <mergeCell ref="N2641:O2641"/>
    <mergeCell ref="P2641:Q2641"/>
    <mergeCell ref="AH2641:AI2641"/>
    <mergeCell ref="AJ2641:AK2641"/>
    <mergeCell ref="AH2648:AI2648"/>
    <mergeCell ref="AJ2648:AK2648"/>
    <mergeCell ref="BG2648:BH2648"/>
    <mergeCell ref="BI2648:BJ2648"/>
    <mergeCell ref="BL2648:BM2648"/>
    <mergeCell ref="BN2648:BO2648"/>
    <mergeCell ref="BG2641:BH2641"/>
    <mergeCell ref="BI2641:BJ2641"/>
    <mergeCell ref="BL2641:BM2641"/>
    <mergeCell ref="BN2641:BO2641"/>
    <mergeCell ref="N2616:O2616"/>
    <mergeCell ref="P2616:Q2616"/>
    <mergeCell ref="S2616:T2616"/>
    <mergeCell ref="U2616:V2616"/>
    <mergeCell ref="I2606:J2606"/>
    <mergeCell ref="K2606:L2606"/>
    <mergeCell ref="N2606:O2606"/>
    <mergeCell ref="P2606:Q2606"/>
    <mergeCell ref="S2599:T2599"/>
    <mergeCell ref="U2599:V2599"/>
    <mergeCell ref="BV2599:BW2599"/>
    <mergeCell ref="BX2599:BY2599"/>
    <mergeCell ref="D2599:E2599"/>
    <mergeCell ref="F2599:G2599"/>
    <mergeCell ref="I2599:J2599"/>
    <mergeCell ref="K2599:L2599"/>
    <mergeCell ref="N2599:O2599"/>
    <mergeCell ref="P2599:Q2599"/>
    <mergeCell ref="AH2599:AI2599"/>
    <mergeCell ref="AJ2599:AK2599"/>
    <mergeCell ref="AH2606:AI2606"/>
    <mergeCell ref="AJ2606:AK2606"/>
    <mergeCell ref="BG2606:BH2606"/>
    <mergeCell ref="BI2606:BJ2606"/>
    <mergeCell ref="BL2606:BM2606"/>
    <mergeCell ref="BN2606:BO2606"/>
    <mergeCell ref="AM2599:AN2599"/>
    <mergeCell ref="AO2599:AP2599"/>
    <mergeCell ref="AR2599:AS2599"/>
    <mergeCell ref="AT2599:AU2599"/>
    <mergeCell ref="AM2606:AN2606"/>
    <mergeCell ref="AO2606:AP2606"/>
    <mergeCell ref="AR2606:AS2606"/>
    <mergeCell ref="AT2606:AU2606"/>
    <mergeCell ref="S2620:T2620"/>
    <mergeCell ref="U2620:V2620"/>
    <mergeCell ref="X2620:Y2620"/>
    <mergeCell ref="Z2620:AA2620"/>
    <mergeCell ref="BV2620:BW2620"/>
    <mergeCell ref="BX2620:BY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BV2613:BW2613"/>
    <mergeCell ref="BX2613:BY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AH2620:AI2620"/>
    <mergeCell ref="AJ2620:AK2620"/>
    <mergeCell ref="AW2613:AX2613"/>
    <mergeCell ref="AY2613:AZ2613"/>
    <mergeCell ref="BB2613:BC2613"/>
    <mergeCell ref="BD2613:BE2613"/>
    <mergeCell ref="AW2620:AX2620"/>
    <mergeCell ref="AY2620:AZ2620"/>
    <mergeCell ref="AW2599:AX2599"/>
    <mergeCell ref="AY2599:AZ2599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BV2571:BW2571"/>
    <mergeCell ref="BX2571:BY2571"/>
    <mergeCell ref="D2571:E2571"/>
    <mergeCell ref="F2571:G2571"/>
    <mergeCell ref="I2571:J2571"/>
    <mergeCell ref="K2571:L2571"/>
    <mergeCell ref="N2571:O2571"/>
    <mergeCell ref="P2571:Q2571"/>
    <mergeCell ref="AC2578:AD2578"/>
    <mergeCell ref="AE2578:AF2578"/>
    <mergeCell ref="AH2578:AI2578"/>
    <mergeCell ref="AJ2578:AK2578"/>
    <mergeCell ref="AW2571:AX2571"/>
    <mergeCell ref="AY2571:AZ2571"/>
    <mergeCell ref="BB2571:BC2571"/>
    <mergeCell ref="BD2571:BE2571"/>
    <mergeCell ref="AW2578:AX2578"/>
    <mergeCell ref="AY2578:AZ2578"/>
    <mergeCell ref="X2557:Y2557"/>
    <mergeCell ref="Z2557:AA2557"/>
    <mergeCell ref="S2592:T2592"/>
    <mergeCell ref="U2592:V2592"/>
    <mergeCell ref="BV2592:BW2592"/>
    <mergeCell ref="BX2592:BY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BV2585:BW2585"/>
    <mergeCell ref="BX2585:BY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R2557:AS2557"/>
    <mergeCell ref="AT2557:AU2557"/>
    <mergeCell ref="AM2564:AN2564"/>
    <mergeCell ref="AO2564:AP2564"/>
    <mergeCell ref="AR2564:AS2564"/>
    <mergeCell ref="AT2564:AU2564"/>
    <mergeCell ref="AM2571:AN2571"/>
    <mergeCell ref="AO2571:AP2571"/>
    <mergeCell ref="AR2571:AS2571"/>
    <mergeCell ref="AT2571:AU2571"/>
    <mergeCell ref="S2543:T2543"/>
    <mergeCell ref="U2543:V2543"/>
    <mergeCell ref="X2543:Y2543"/>
    <mergeCell ref="Z2543:AA2543"/>
    <mergeCell ref="BV2543:BW2543"/>
    <mergeCell ref="BX2543:BY2543"/>
    <mergeCell ref="D2543:E2543"/>
    <mergeCell ref="F2543:G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X2550:Y2550"/>
    <mergeCell ref="Z2550:AA2550"/>
    <mergeCell ref="AH2529:AI2529"/>
    <mergeCell ref="AJ2529:AK2529"/>
    <mergeCell ref="S2564:T2564"/>
    <mergeCell ref="U2564:V2564"/>
    <mergeCell ref="BV2564:BW2564"/>
    <mergeCell ref="BX2564:BY2564"/>
    <mergeCell ref="D2564:E2564"/>
    <mergeCell ref="F2564:G2564"/>
    <mergeCell ref="I2564:J2564"/>
    <mergeCell ref="K2564:L2564"/>
    <mergeCell ref="N2564:O2564"/>
    <mergeCell ref="P2564:Q2564"/>
    <mergeCell ref="S2557:T2557"/>
    <mergeCell ref="U2557:V2557"/>
    <mergeCell ref="BV2557:BW2557"/>
    <mergeCell ref="BX2557:BY2557"/>
    <mergeCell ref="D2557:E2557"/>
    <mergeCell ref="F2557:G2557"/>
    <mergeCell ref="I2557:J2557"/>
    <mergeCell ref="K2557:L2557"/>
    <mergeCell ref="N2557:O2557"/>
    <mergeCell ref="P2557:Q2557"/>
    <mergeCell ref="AH2557:AI2557"/>
    <mergeCell ref="AJ2557:AK2557"/>
    <mergeCell ref="AH2564:AI2564"/>
    <mergeCell ref="AJ2564:AK2564"/>
    <mergeCell ref="AM2557:AN2557"/>
    <mergeCell ref="AO2557:AP2557"/>
    <mergeCell ref="BG2564:BH2564"/>
    <mergeCell ref="BI2564:BJ2564"/>
    <mergeCell ref="BL2564:BM2564"/>
    <mergeCell ref="BN2564:BO2564"/>
    <mergeCell ref="AM2536:AN2536"/>
    <mergeCell ref="AO2536:AP2536"/>
    <mergeCell ref="AR2536:AS2536"/>
    <mergeCell ref="AT2536:AU2536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BV2515:BW2515"/>
    <mergeCell ref="BX2515:BY2515"/>
    <mergeCell ref="D2515:E2515"/>
    <mergeCell ref="F2515:G2515"/>
    <mergeCell ref="I2515:J2515"/>
    <mergeCell ref="K2515:L2515"/>
    <mergeCell ref="N2515:O2515"/>
    <mergeCell ref="P2515:Q2515"/>
    <mergeCell ref="AH2515:AI2515"/>
    <mergeCell ref="AJ2515:AK2515"/>
    <mergeCell ref="AH2522:AI2522"/>
    <mergeCell ref="AJ2522:AK2522"/>
    <mergeCell ref="AM2522:AN2522"/>
    <mergeCell ref="AO2522:AP2522"/>
    <mergeCell ref="BG2522:BH2522"/>
    <mergeCell ref="BI2522:BJ2522"/>
    <mergeCell ref="BL2522:BM2522"/>
    <mergeCell ref="BN2522:BO2522"/>
    <mergeCell ref="S2536:T2536"/>
    <mergeCell ref="U2536:V2536"/>
    <mergeCell ref="X2536:Y2536"/>
    <mergeCell ref="Z2536:AA2536"/>
    <mergeCell ref="BV2536:BW2536"/>
    <mergeCell ref="BX2536:BY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BV2529:BW2529"/>
    <mergeCell ref="BX2529:BY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AH2536:AI2536"/>
    <mergeCell ref="AJ2536:AK2536"/>
    <mergeCell ref="AW2529:AX2529"/>
    <mergeCell ref="AY2529:AZ2529"/>
    <mergeCell ref="BB2529:BC2529"/>
    <mergeCell ref="BD2529:BE2529"/>
    <mergeCell ref="AW2536:AX2536"/>
    <mergeCell ref="AY2536:AZ2536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M2518:AN2518"/>
    <mergeCell ref="AO2518:AP2518"/>
    <mergeCell ref="AR2518:AS2518"/>
    <mergeCell ref="AT2518:AU2518"/>
    <mergeCell ref="BV2494:BW2494"/>
    <mergeCell ref="BX2494:BY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BV2487:BW2487"/>
    <mergeCell ref="BX2487:BY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AH2494:AI2494"/>
    <mergeCell ref="AJ2494:AK2494"/>
    <mergeCell ref="AW2487:AX2487"/>
    <mergeCell ref="AY2487:AZ2487"/>
    <mergeCell ref="BB2487:BC2487"/>
    <mergeCell ref="BD2487:BE2487"/>
    <mergeCell ref="AW2494:AX2494"/>
    <mergeCell ref="AY2494:AZ2494"/>
    <mergeCell ref="X2487:Y2487"/>
    <mergeCell ref="Z2487:AA2487"/>
    <mergeCell ref="AC2487:AD2487"/>
    <mergeCell ref="AE2487:AF2487"/>
    <mergeCell ref="S2508:T2508"/>
    <mergeCell ref="U2508:V2508"/>
    <mergeCell ref="BV2508:BW2508"/>
    <mergeCell ref="BX2508:BY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BV2501:BW2501"/>
    <mergeCell ref="BX2501:BY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BG2501:BH2501"/>
    <mergeCell ref="BI2501:BJ2501"/>
    <mergeCell ref="BL2501:BM2501"/>
    <mergeCell ref="BN2501:BO2501"/>
    <mergeCell ref="BG2508:BH2508"/>
    <mergeCell ref="BI2508:BJ2508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BV2459:BW2459"/>
    <mergeCell ref="BX2459:BY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BG2445:BH2445"/>
    <mergeCell ref="BI2445:BJ2445"/>
    <mergeCell ref="BL2445:BM2445"/>
    <mergeCell ref="BN2445:BO2445"/>
    <mergeCell ref="BG2452:BH2452"/>
    <mergeCell ref="BI2452:BJ2452"/>
    <mergeCell ref="S2480:T2480"/>
    <mergeCell ref="U2480:V2480"/>
    <mergeCell ref="BV2480:BW2480"/>
    <mergeCell ref="BX2480:BY2480"/>
    <mergeCell ref="D2480:E2480"/>
    <mergeCell ref="F2480:G2480"/>
    <mergeCell ref="I2480:J2480"/>
    <mergeCell ref="K2480:L2480"/>
    <mergeCell ref="N2480:O2480"/>
    <mergeCell ref="P2480:Q2480"/>
    <mergeCell ref="S2473:T2473"/>
    <mergeCell ref="U2473:V2473"/>
    <mergeCell ref="BV2473:BW2473"/>
    <mergeCell ref="BX2473:BY2473"/>
    <mergeCell ref="D2473:E2473"/>
    <mergeCell ref="F2473:G2473"/>
    <mergeCell ref="I2473:J2473"/>
    <mergeCell ref="K2473:L2473"/>
    <mergeCell ref="N2473:O2473"/>
    <mergeCell ref="P2473:Q2473"/>
    <mergeCell ref="AH2473:AI2473"/>
    <mergeCell ref="AJ2473:AK2473"/>
    <mergeCell ref="AH2480:AI2480"/>
    <mergeCell ref="AJ2480:AK2480"/>
    <mergeCell ref="BG2480:BH2480"/>
    <mergeCell ref="BI2480:BJ2480"/>
    <mergeCell ref="BL2480:BM2480"/>
    <mergeCell ref="BN2480:BO2480"/>
    <mergeCell ref="AC2466:AD2466"/>
    <mergeCell ref="AE2466:AF2466"/>
    <mergeCell ref="X2466:Y2466"/>
    <mergeCell ref="Z2466:AA2466"/>
    <mergeCell ref="X2473:Y2473"/>
    <mergeCell ref="Z2473:AA2473"/>
    <mergeCell ref="AC2473:AD2473"/>
    <mergeCell ref="AE2473:AF2473"/>
    <mergeCell ref="X2480:Y2480"/>
    <mergeCell ref="Z2480:AA2480"/>
    <mergeCell ref="I2438:J2438"/>
    <mergeCell ref="K2438:L2438"/>
    <mergeCell ref="N2438:O2438"/>
    <mergeCell ref="P2438:Q2438"/>
    <mergeCell ref="S2431:T2431"/>
    <mergeCell ref="U2431:V2431"/>
    <mergeCell ref="BV2431:BW2431"/>
    <mergeCell ref="BX2431:BY2431"/>
    <mergeCell ref="D2431:E2431"/>
    <mergeCell ref="F2431:G2431"/>
    <mergeCell ref="I2431:J2431"/>
    <mergeCell ref="K2431:L2431"/>
    <mergeCell ref="N2431:O2431"/>
    <mergeCell ref="P2431:Q2431"/>
    <mergeCell ref="AH2431:AI2431"/>
    <mergeCell ref="AJ2431:AK2431"/>
    <mergeCell ref="AH2438:AI2438"/>
    <mergeCell ref="AJ2438:AK2438"/>
    <mergeCell ref="BG2438:BH2438"/>
    <mergeCell ref="BI2438:BJ2438"/>
    <mergeCell ref="BL2438:BM2438"/>
    <mergeCell ref="BN2438:BO2438"/>
    <mergeCell ref="S2452:T2452"/>
    <mergeCell ref="U2452:V2452"/>
    <mergeCell ref="X2452:Y2452"/>
    <mergeCell ref="Z2452:AA2452"/>
    <mergeCell ref="BV2452:BW2452"/>
    <mergeCell ref="BX2452:BY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BV2445:BW2445"/>
    <mergeCell ref="BX2445:BY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AH2452:AI2452"/>
    <mergeCell ref="AJ2452:AK2452"/>
    <mergeCell ref="AW2445:AX2445"/>
    <mergeCell ref="AY2445:AZ2445"/>
    <mergeCell ref="BB2445:BC2445"/>
    <mergeCell ref="BD2445:BE2445"/>
    <mergeCell ref="AW2452:AX2452"/>
    <mergeCell ref="AY2452:AZ2452"/>
    <mergeCell ref="X2431:Y2431"/>
    <mergeCell ref="Z2431:AA2431"/>
    <mergeCell ref="AC2431:AD2431"/>
    <mergeCell ref="AE2431:AF2431"/>
    <mergeCell ref="X2438:Y2438"/>
    <mergeCell ref="Z2438:AA2438"/>
    <mergeCell ref="AC2438:AD2438"/>
    <mergeCell ref="AE2438:AF2438"/>
    <mergeCell ref="X2445:Y2445"/>
    <mergeCell ref="Z2445:AA2445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BV2403:BW2403"/>
    <mergeCell ref="BX2403:BY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AH2410:AI2410"/>
    <mergeCell ref="AJ2410:AK2410"/>
    <mergeCell ref="AW2403:AX2403"/>
    <mergeCell ref="AY2403:AZ2403"/>
    <mergeCell ref="BB2403:BC2403"/>
    <mergeCell ref="BD2403:BE2403"/>
    <mergeCell ref="AW2410:AX2410"/>
    <mergeCell ref="AY2410:AZ2410"/>
    <mergeCell ref="X2389:Y2389"/>
    <mergeCell ref="Z2389:AA2389"/>
    <mergeCell ref="AC2389:AD2389"/>
    <mergeCell ref="AE2389:AF2389"/>
    <mergeCell ref="S2424:T2424"/>
    <mergeCell ref="U2424:V2424"/>
    <mergeCell ref="BV2424:BW2424"/>
    <mergeCell ref="BX2424:BY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BV2417:BW2417"/>
    <mergeCell ref="BX2417:BY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C2424:AD2424"/>
    <mergeCell ref="AE2424:AF2424"/>
    <mergeCell ref="X2424:Y2424"/>
    <mergeCell ref="Z2424:AA2424"/>
    <mergeCell ref="AM2403:AN2403"/>
    <mergeCell ref="AO2403:AP2403"/>
    <mergeCell ref="AR2403:AS2403"/>
    <mergeCell ref="AT2403:AU2403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BV2375:BW2375"/>
    <mergeCell ref="BX2375:BY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X2382:Y2382"/>
    <mergeCell ref="Z2382:AA2382"/>
    <mergeCell ref="BG2361:BH2361"/>
    <mergeCell ref="BI2361:BJ2361"/>
    <mergeCell ref="S2396:T2396"/>
    <mergeCell ref="U2396:V2396"/>
    <mergeCell ref="BV2396:BW2396"/>
    <mergeCell ref="BX2396:BY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BV2389:BW2389"/>
    <mergeCell ref="BX2389:BY2389"/>
    <mergeCell ref="D2389:E2389"/>
    <mergeCell ref="F2389:G2389"/>
    <mergeCell ref="I2389:J2389"/>
    <mergeCell ref="K2389:L2389"/>
    <mergeCell ref="N2389:O2389"/>
    <mergeCell ref="P2389:Q2389"/>
    <mergeCell ref="AH2389:AI2389"/>
    <mergeCell ref="AJ2389:AK2389"/>
    <mergeCell ref="AH2396:AI2396"/>
    <mergeCell ref="AJ2396:AK2396"/>
    <mergeCell ref="BG2396:BH2396"/>
    <mergeCell ref="BI2396:BJ2396"/>
    <mergeCell ref="BL2396:BM2396"/>
    <mergeCell ref="BN2396:BO2396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S2347:T2347"/>
    <mergeCell ref="U2347:V2347"/>
    <mergeCell ref="BV2347:BW2347"/>
    <mergeCell ref="BX2347:BY2347"/>
    <mergeCell ref="D2347:E2347"/>
    <mergeCell ref="F2347:G2347"/>
    <mergeCell ref="I2347:J2347"/>
    <mergeCell ref="K2347:L2347"/>
    <mergeCell ref="N2347:O2347"/>
    <mergeCell ref="P2347:Q2347"/>
    <mergeCell ref="AH2347:AI2347"/>
    <mergeCell ref="AJ2347:AK2347"/>
    <mergeCell ref="AH2354:AI2354"/>
    <mergeCell ref="AJ2354:AK2354"/>
    <mergeCell ref="AM2347:AN2347"/>
    <mergeCell ref="AO2347:AP2347"/>
    <mergeCell ref="BG2354:BH2354"/>
    <mergeCell ref="BI2354:BJ2354"/>
    <mergeCell ref="BL2354:BM2354"/>
    <mergeCell ref="BN2354:BO2354"/>
    <mergeCell ref="AM2333:AN2333"/>
    <mergeCell ref="AO2333:AP2333"/>
    <mergeCell ref="AR2333:AS2333"/>
    <mergeCell ref="AT2333:AU2333"/>
    <mergeCell ref="AM2340:AN2340"/>
    <mergeCell ref="AO2340:AP2340"/>
    <mergeCell ref="AR2340:AS2340"/>
    <mergeCell ref="AT2340:AU2340"/>
    <mergeCell ref="S2368:T2368"/>
    <mergeCell ref="U2368:V2368"/>
    <mergeCell ref="X2368:Y2368"/>
    <mergeCell ref="Z2368:AA2368"/>
    <mergeCell ref="BV2368:BW2368"/>
    <mergeCell ref="BX2368:BY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BV2361:BW2361"/>
    <mergeCell ref="BX2361:BY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AH2368:AI2368"/>
    <mergeCell ref="AJ2368:AK2368"/>
    <mergeCell ref="AW2361:AX2361"/>
    <mergeCell ref="AY2361:AZ2361"/>
    <mergeCell ref="BB2361:BC2361"/>
    <mergeCell ref="BD2361:BE2361"/>
    <mergeCell ref="AW2368:AX2368"/>
    <mergeCell ref="AY2368:AZ2368"/>
    <mergeCell ref="AW2340:AX2340"/>
    <mergeCell ref="AY2340:AZ2340"/>
    <mergeCell ref="BB2340:BC2340"/>
    <mergeCell ref="BD2340:BE2340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BV2319:BW2319"/>
    <mergeCell ref="BX2319:BY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AH2326:AI2326"/>
    <mergeCell ref="AJ2326:AK2326"/>
    <mergeCell ref="AW2319:AX2319"/>
    <mergeCell ref="AY2319:AZ2319"/>
    <mergeCell ref="BB2319:BC2319"/>
    <mergeCell ref="BD2319:BE2319"/>
    <mergeCell ref="AW2326:AX2326"/>
    <mergeCell ref="AY2326:AZ2326"/>
    <mergeCell ref="AW2305:AX2305"/>
    <mergeCell ref="AY2305:AZ2305"/>
    <mergeCell ref="S2340:T2340"/>
    <mergeCell ref="U2340:V2340"/>
    <mergeCell ref="BV2340:BW2340"/>
    <mergeCell ref="BX2340:BY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BV2333:BW2333"/>
    <mergeCell ref="BX2333:BY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X2305:Y2305"/>
    <mergeCell ref="Z2305:AA2305"/>
    <mergeCell ref="AC2305:AD2305"/>
    <mergeCell ref="AE2305:AF2305"/>
    <mergeCell ref="X2312:Y2312"/>
    <mergeCell ref="Z2312:AA2312"/>
    <mergeCell ref="AC2312:AD2312"/>
    <mergeCell ref="AE2312:AF2312"/>
    <mergeCell ref="X2319:Y2319"/>
    <mergeCell ref="Z2319:AA2319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BV2291:BW2291"/>
    <mergeCell ref="BX2291:BY2291"/>
    <mergeCell ref="D2291:E2291"/>
    <mergeCell ref="F2291:G2291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BG2277:BH2277"/>
    <mergeCell ref="BI2277:BJ2277"/>
    <mergeCell ref="BL2277:BM2277"/>
    <mergeCell ref="BN2277:BO2277"/>
    <mergeCell ref="BG2284:BH2284"/>
    <mergeCell ref="BI2284:BJ2284"/>
    <mergeCell ref="S2312:T2312"/>
    <mergeCell ref="U2312:V2312"/>
    <mergeCell ref="BV2312:BW2312"/>
    <mergeCell ref="BX2312:BY2312"/>
    <mergeCell ref="D2312:E2312"/>
    <mergeCell ref="F2312:G2312"/>
    <mergeCell ref="I2312:J2312"/>
    <mergeCell ref="K2312:L2312"/>
    <mergeCell ref="N2312:O2312"/>
    <mergeCell ref="P2312:Q2312"/>
    <mergeCell ref="S2305:T2305"/>
    <mergeCell ref="U2305:V2305"/>
    <mergeCell ref="BV2305:BW2305"/>
    <mergeCell ref="BX2305:BY2305"/>
    <mergeCell ref="D2305:E2305"/>
    <mergeCell ref="F2305:G2305"/>
    <mergeCell ref="I2305:J2305"/>
    <mergeCell ref="K2305:L2305"/>
    <mergeCell ref="N2305:O2305"/>
    <mergeCell ref="P2305:Q2305"/>
    <mergeCell ref="AH2305:AI2305"/>
    <mergeCell ref="AJ2305:AK2305"/>
    <mergeCell ref="AH2312:AI2312"/>
    <mergeCell ref="AJ2312:AK2312"/>
    <mergeCell ref="AM2312:AN2312"/>
    <mergeCell ref="AO2312:AP2312"/>
    <mergeCell ref="BG2312:BH2312"/>
    <mergeCell ref="BI2312:BJ2312"/>
    <mergeCell ref="BL2312:BM2312"/>
    <mergeCell ref="BN2312:BO2312"/>
    <mergeCell ref="AC2298:AD2298"/>
    <mergeCell ref="AE2298:AF2298"/>
    <mergeCell ref="X2298:Y2298"/>
    <mergeCell ref="Z2298:AA2298"/>
    <mergeCell ref="N2280:O2280"/>
    <mergeCell ref="P2280:Q2280"/>
    <mergeCell ref="S2280:T2280"/>
    <mergeCell ref="U2280:V2280"/>
    <mergeCell ref="BV2263:BW2263"/>
    <mergeCell ref="BX2263:BY2263"/>
    <mergeCell ref="D2263:E2263"/>
    <mergeCell ref="F2263:G2263"/>
    <mergeCell ref="I2263:J2263"/>
    <mergeCell ref="K2263:L2263"/>
    <mergeCell ref="N2263:O2263"/>
    <mergeCell ref="P2263:Q2263"/>
    <mergeCell ref="AH2263:AI2263"/>
    <mergeCell ref="AJ2263:AK2263"/>
    <mergeCell ref="AH2270:AI2270"/>
    <mergeCell ref="AJ2270:AK2270"/>
    <mergeCell ref="BG2270:BH2270"/>
    <mergeCell ref="BI2270:BJ2270"/>
    <mergeCell ref="BL2270:BM2270"/>
    <mergeCell ref="BN2270:BO2270"/>
    <mergeCell ref="AM2249:AN2249"/>
    <mergeCell ref="AO2249:AP2249"/>
    <mergeCell ref="AR2249:AS2249"/>
    <mergeCell ref="AT2249:AU2249"/>
    <mergeCell ref="AM2256:AN2256"/>
    <mergeCell ref="AO2256:AP2256"/>
    <mergeCell ref="AR2256:AS2256"/>
    <mergeCell ref="AT2256:AU2256"/>
    <mergeCell ref="AM2263:AN2263"/>
    <mergeCell ref="AO2263:AP2263"/>
    <mergeCell ref="S2284:T2284"/>
    <mergeCell ref="U2284:V2284"/>
    <mergeCell ref="X2284:Y2284"/>
    <mergeCell ref="Z2284:AA2284"/>
    <mergeCell ref="BV2284:BW2284"/>
    <mergeCell ref="BX2284:BY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BV2277:BW2277"/>
    <mergeCell ref="BX2277:BY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AH2284:AI2284"/>
    <mergeCell ref="AJ2284:AK2284"/>
    <mergeCell ref="AW2277:AX2277"/>
    <mergeCell ref="AY2277:AZ2277"/>
    <mergeCell ref="BB2277:BC2277"/>
    <mergeCell ref="BD2277:BE2277"/>
    <mergeCell ref="AW2284:AX2284"/>
    <mergeCell ref="AY2284:AZ2284"/>
    <mergeCell ref="BQ2249:BR2249"/>
    <mergeCell ref="BS2249:BT2249"/>
    <mergeCell ref="N2252:O2252"/>
    <mergeCell ref="P2252:Q2252"/>
    <mergeCell ref="S2252:T2252"/>
    <mergeCell ref="U2252:V225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BV2235:BW2235"/>
    <mergeCell ref="BX2235:BY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AH2242:AI2242"/>
    <mergeCell ref="AJ2242:AK2242"/>
    <mergeCell ref="AW2235:AX2235"/>
    <mergeCell ref="AY2235:AZ2235"/>
    <mergeCell ref="BB2235:BC2235"/>
    <mergeCell ref="BD2235:BE2235"/>
    <mergeCell ref="AW2242:AX2242"/>
    <mergeCell ref="AY2242:AZ2242"/>
    <mergeCell ref="X2228:Y2228"/>
    <mergeCell ref="Z2228:AA2228"/>
    <mergeCell ref="AC2228:AD2228"/>
    <mergeCell ref="AE2228:AF2228"/>
    <mergeCell ref="S2256:T2256"/>
    <mergeCell ref="U2256:V2256"/>
    <mergeCell ref="BV2256:BW2256"/>
    <mergeCell ref="BX2256:BY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BV2249:BW2249"/>
    <mergeCell ref="BX2249:BY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X2235:Y2235"/>
    <mergeCell ref="Z2235:AA2235"/>
    <mergeCell ref="AC2235:AD2235"/>
    <mergeCell ref="AE2235:AF2235"/>
    <mergeCell ref="AM2235:AN2235"/>
    <mergeCell ref="AO2235:AP2235"/>
    <mergeCell ref="AR2235:AS2235"/>
    <mergeCell ref="AT2235:AU2235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BV2207:BW2207"/>
    <mergeCell ref="BX2207:BY2207"/>
    <mergeCell ref="D2207:E2207"/>
    <mergeCell ref="F2207:G2207"/>
    <mergeCell ref="I2207:J2207"/>
    <mergeCell ref="K2207:L2207"/>
    <mergeCell ref="N2207:O2207"/>
    <mergeCell ref="P2207:Q2207"/>
    <mergeCell ref="AC2207:AD2207"/>
    <mergeCell ref="AE2207:AF2207"/>
    <mergeCell ref="AH2207:AI2207"/>
    <mergeCell ref="AJ2207:AK2207"/>
    <mergeCell ref="BG2193:BH2193"/>
    <mergeCell ref="BI2193:BJ2193"/>
    <mergeCell ref="BL2193:BM2193"/>
    <mergeCell ref="BN2193:BO2193"/>
    <mergeCell ref="BG2200:BH2200"/>
    <mergeCell ref="BI2200:BJ2200"/>
    <mergeCell ref="S2228:T2228"/>
    <mergeCell ref="U2228:V2228"/>
    <mergeCell ref="BV2228:BW2228"/>
    <mergeCell ref="BX2228:BY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BV2221:BW2221"/>
    <mergeCell ref="BX2221:BY2221"/>
    <mergeCell ref="D2221:E2221"/>
    <mergeCell ref="F2221:G2221"/>
    <mergeCell ref="I2221:J2221"/>
    <mergeCell ref="K2221:L2221"/>
    <mergeCell ref="N2221:O2221"/>
    <mergeCell ref="P2221:Q2221"/>
    <mergeCell ref="AH2221:AI2221"/>
    <mergeCell ref="AJ2221:AK2221"/>
    <mergeCell ref="AH2228:AI2228"/>
    <mergeCell ref="AJ2228:AK2228"/>
    <mergeCell ref="BG2228:BH2228"/>
    <mergeCell ref="BI2228:BJ2228"/>
    <mergeCell ref="BL2228:BM2228"/>
    <mergeCell ref="BN2228:BO2228"/>
    <mergeCell ref="X2221:Y2221"/>
    <mergeCell ref="Z2221:AA2221"/>
    <mergeCell ref="AC2221:AD2221"/>
    <mergeCell ref="AE2221:AF2221"/>
    <mergeCell ref="N2196:O2196"/>
    <mergeCell ref="P2196:Q2196"/>
    <mergeCell ref="S2196:T2196"/>
    <mergeCell ref="U2196:V2196"/>
    <mergeCell ref="X2196:Y2196"/>
    <mergeCell ref="Z2196:AA2196"/>
    <mergeCell ref="I2186:J2186"/>
    <mergeCell ref="K2186:L2186"/>
    <mergeCell ref="N2186:O2186"/>
    <mergeCell ref="P2186:Q2186"/>
    <mergeCell ref="S2179:T2179"/>
    <mergeCell ref="U2179:V2179"/>
    <mergeCell ref="BV2179:BW2179"/>
    <mergeCell ref="BX2179:BY2179"/>
    <mergeCell ref="D2179:E2179"/>
    <mergeCell ref="F2179:G2179"/>
    <mergeCell ref="I2179:J2179"/>
    <mergeCell ref="K2179:L2179"/>
    <mergeCell ref="N2179:O2179"/>
    <mergeCell ref="P2179:Q2179"/>
    <mergeCell ref="AH2179:AI2179"/>
    <mergeCell ref="AJ2179:AK2179"/>
    <mergeCell ref="AH2186:AI2186"/>
    <mergeCell ref="AJ2186:AK2186"/>
    <mergeCell ref="BG2186:BH2186"/>
    <mergeCell ref="BI2186:BJ2186"/>
    <mergeCell ref="BL2186:BM2186"/>
    <mergeCell ref="BN2186:BO2186"/>
    <mergeCell ref="AM2172:AN2172"/>
    <mergeCell ref="AO2172:AP2172"/>
    <mergeCell ref="AR2172:AS2172"/>
    <mergeCell ref="AT2172:AU2172"/>
    <mergeCell ref="AM2179:AN2179"/>
    <mergeCell ref="AO2179:AP2179"/>
    <mergeCell ref="AR2179:AS2179"/>
    <mergeCell ref="AT2179:AU2179"/>
    <mergeCell ref="AM2186:AN2186"/>
    <mergeCell ref="AO2186:AP2186"/>
    <mergeCell ref="S2200:T2200"/>
    <mergeCell ref="U2200:V2200"/>
    <mergeCell ref="X2200:Y2200"/>
    <mergeCell ref="Z2200:AA2200"/>
    <mergeCell ref="BV2200:BW2200"/>
    <mergeCell ref="BX2200:BY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BV2193:BW2193"/>
    <mergeCell ref="BX2193:BY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AH2200:AI2200"/>
    <mergeCell ref="AJ2200:AK2200"/>
    <mergeCell ref="AW2193:AX2193"/>
    <mergeCell ref="AY2193:AZ2193"/>
    <mergeCell ref="BB2193:BC2193"/>
    <mergeCell ref="BD2193:BE2193"/>
    <mergeCell ref="AW2200:AX2200"/>
    <mergeCell ref="AY2200:AZ2200"/>
    <mergeCell ref="BV2158:BW2158"/>
    <mergeCell ref="BX2158:BY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BV2151:BW2151"/>
    <mergeCell ref="BX2151:BY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AH2158:AI2158"/>
    <mergeCell ref="AJ2158:AK2158"/>
    <mergeCell ref="AW2151:AX2151"/>
    <mergeCell ref="AY2151:AZ2151"/>
    <mergeCell ref="BB2151:BC2151"/>
    <mergeCell ref="BD2151:BE2151"/>
    <mergeCell ref="AW2158:AX2158"/>
    <mergeCell ref="AY2158:AZ2158"/>
    <mergeCell ref="X2137:Y2137"/>
    <mergeCell ref="Z2137:AA2137"/>
    <mergeCell ref="S2172:T2172"/>
    <mergeCell ref="U2172:V2172"/>
    <mergeCell ref="BV2172:BW2172"/>
    <mergeCell ref="BX2172:BY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BV2165:BW2165"/>
    <mergeCell ref="BX2165:BY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R2137:AS2137"/>
    <mergeCell ref="AT2137:AU2137"/>
    <mergeCell ref="AM2144:AN2144"/>
    <mergeCell ref="AO2144:AP2144"/>
    <mergeCell ref="AR2144:AS2144"/>
    <mergeCell ref="AT2144:AU2144"/>
    <mergeCell ref="AM2151:AN2151"/>
    <mergeCell ref="AO2151:AP2151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BV2123:BW2123"/>
    <mergeCell ref="BX2123:BY2123"/>
    <mergeCell ref="D2123:E2123"/>
    <mergeCell ref="F2123:G2123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X2130:Y2130"/>
    <mergeCell ref="Z2130:AA2130"/>
    <mergeCell ref="AH2109:AI2109"/>
    <mergeCell ref="AJ2109:AK2109"/>
    <mergeCell ref="S2144:T2144"/>
    <mergeCell ref="U2144:V2144"/>
    <mergeCell ref="BV2144:BW2144"/>
    <mergeCell ref="BX2144:BY2144"/>
    <mergeCell ref="D2144:E2144"/>
    <mergeCell ref="F2144:G2144"/>
    <mergeCell ref="I2144:J2144"/>
    <mergeCell ref="K2144:L2144"/>
    <mergeCell ref="N2144:O2144"/>
    <mergeCell ref="P2144:Q2144"/>
    <mergeCell ref="S2137:T2137"/>
    <mergeCell ref="U2137:V2137"/>
    <mergeCell ref="BV2137:BW2137"/>
    <mergeCell ref="BX2137:BY2137"/>
    <mergeCell ref="D2137:E2137"/>
    <mergeCell ref="F2137:G2137"/>
    <mergeCell ref="I2137:J2137"/>
    <mergeCell ref="K2137:L2137"/>
    <mergeCell ref="N2137:O2137"/>
    <mergeCell ref="P2137:Q2137"/>
    <mergeCell ref="AH2137:AI2137"/>
    <mergeCell ref="AJ2137:AK2137"/>
    <mergeCell ref="AH2144:AI2144"/>
    <mergeCell ref="AJ2144:AK2144"/>
    <mergeCell ref="AM2137:AN2137"/>
    <mergeCell ref="AO2137:AP2137"/>
    <mergeCell ref="BG2144:BH2144"/>
    <mergeCell ref="BI2144:BJ2144"/>
    <mergeCell ref="BL2144:BM2144"/>
    <mergeCell ref="BN2144:BO2144"/>
    <mergeCell ref="AM2130:AN2130"/>
    <mergeCell ref="AO2130:AP2130"/>
    <mergeCell ref="AR2130:AS2130"/>
    <mergeCell ref="AT2130:AU2130"/>
    <mergeCell ref="AW2130:AX2130"/>
    <mergeCell ref="AY2130:AZ2130"/>
    <mergeCell ref="N2102:O2102"/>
    <mergeCell ref="P2102:Q2102"/>
    <mergeCell ref="S2095:T2095"/>
    <mergeCell ref="U2095:V2095"/>
    <mergeCell ref="BV2095:BW2095"/>
    <mergeCell ref="BX2095:BY2095"/>
    <mergeCell ref="D2095:E2095"/>
    <mergeCell ref="F2095:G2095"/>
    <mergeCell ref="I2095:J2095"/>
    <mergeCell ref="K2095:L2095"/>
    <mergeCell ref="N2095:O2095"/>
    <mergeCell ref="P2095:Q2095"/>
    <mergeCell ref="AH2095:AI2095"/>
    <mergeCell ref="AJ2095:AK2095"/>
    <mergeCell ref="AH2102:AI2102"/>
    <mergeCell ref="AJ2102:AK2102"/>
    <mergeCell ref="AM2102:AN2102"/>
    <mergeCell ref="AO2102:AP2102"/>
    <mergeCell ref="BG2102:BH2102"/>
    <mergeCell ref="BI2102:BJ2102"/>
    <mergeCell ref="BL2102:BM2102"/>
    <mergeCell ref="BN2102:BO2102"/>
    <mergeCell ref="AM2095:AN2095"/>
    <mergeCell ref="AO2095:AP2095"/>
    <mergeCell ref="AR2095:AS2095"/>
    <mergeCell ref="AT2095:AU2095"/>
    <mergeCell ref="AR2102:AS2102"/>
    <mergeCell ref="AT2102:AU2102"/>
    <mergeCell ref="S2116:T2116"/>
    <mergeCell ref="U2116:V2116"/>
    <mergeCell ref="X2116:Y2116"/>
    <mergeCell ref="Z2116:AA2116"/>
    <mergeCell ref="BV2116:BW2116"/>
    <mergeCell ref="BX2116:BY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BV2109:BW2109"/>
    <mergeCell ref="BX2109:BY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AH2116:AI2116"/>
    <mergeCell ref="AJ2116:AK2116"/>
    <mergeCell ref="AW2109:AX2109"/>
    <mergeCell ref="AY2109:AZ2109"/>
    <mergeCell ref="BB2109:BC2109"/>
    <mergeCell ref="BD2109:BE2109"/>
    <mergeCell ref="AW2116:AX2116"/>
    <mergeCell ref="AY2116:AZ2116"/>
    <mergeCell ref="N2098:O2098"/>
    <mergeCell ref="P2098:Q2098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BV2067:BW2067"/>
    <mergeCell ref="BX2067:BY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AH2074:AI2074"/>
    <mergeCell ref="AJ2074:AK2074"/>
    <mergeCell ref="AW2067:AX2067"/>
    <mergeCell ref="AY2067:AZ2067"/>
    <mergeCell ref="BB2067:BC2067"/>
    <mergeCell ref="BD2067:BE2067"/>
    <mergeCell ref="AW2074:AX2074"/>
    <mergeCell ref="AY2074:AZ2074"/>
    <mergeCell ref="X2067:Y2067"/>
    <mergeCell ref="Z2067:AA2067"/>
    <mergeCell ref="AC2067:AD2067"/>
    <mergeCell ref="AE2067:AF2067"/>
    <mergeCell ref="S2088:T2088"/>
    <mergeCell ref="U2088:V2088"/>
    <mergeCell ref="BV2088:BW2088"/>
    <mergeCell ref="BX2088:BY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BV2081:BW2081"/>
    <mergeCell ref="BX2081:BY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BQ2081:BR2081"/>
    <mergeCell ref="BS2081:BT2081"/>
    <mergeCell ref="D2070:E2070"/>
    <mergeCell ref="F2070:G2070"/>
    <mergeCell ref="I2070:J2070"/>
    <mergeCell ref="K2070:L2070"/>
    <mergeCell ref="BQ2067:BR2067"/>
    <mergeCell ref="BS2067:BT2067"/>
    <mergeCell ref="N2046:O2046"/>
    <mergeCell ref="P2046:Q2046"/>
    <mergeCell ref="S2039:T2039"/>
    <mergeCell ref="U2039:V2039"/>
    <mergeCell ref="X2039:Y2039"/>
    <mergeCell ref="Z2039:AA2039"/>
    <mergeCell ref="BV2039:BW2039"/>
    <mergeCell ref="BX2039:BY2039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M2025:AN2025"/>
    <mergeCell ref="AO2025:AP2025"/>
    <mergeCell ref="AR2025:AS2025"/>
    <mergeCell ref="AT2025:AU2025"/>
    <mergeCell ref="AM2032:AN2032"/>
    <mergeCell ref="AO2032:AP2032"/>
    <mergeCell ref="S2060:T2060"/>
    <mergeCell ref="U2060:V2060"/>
    <mergeCell ref="BV2060:BW2060"/>
    <mergeCell ref="BX2060:BY2060"/>
    <mergeCell ref="D2060:E2060"/>
    <mergeCell ref="F2060:G2060"/>
    <mergeCell ref="I2060:J2060"/>
    <mergeCell ref="K2060:L2060"/>
    <mergeCell ref="N2060:O2060"/>
    <mergeCell ref="P2060:Q2060"/>
    <mergeCell ref="S2053:T2053"/>
    <mergeCell ref="U2053:V2053"/>
    <mergeCell ref="BV2053:BW2053"/>
    <mergeCell ref="BX2053:BY2053"/>
    <mergeCell ref="D2053:E2053"/>
    <mergeCell ref="F2053:G2053"/>
    <mergeCell ref="I2053:J2053"/>
    <mergeCell ref="K2053:L2053"/>
    <mergeCell ref="N2053:O2053"/>
    <mergeCell ref="P2053:Q2053"/>
    <mergeCell ref="AH2053:AI2053"/>
    <mergeCell ref="AJ2053:AK2053"/>
    <mergeCell ref="AH2060:AI2060"/>
    <mergeCell ref="AJ2060:AK2060"/>
    <mergeCell ref="BG2060:BH2060"/>
    <mergeCell ref="BI2060:BJ2060"/>
    <mergeCell ref="BL2060:BM2060"/>
    <mergeCell ref="BN2060:BO2060"/>
    <mergeCell ref="AC2046:AD2046"/>
    <mergeCell ref="AE2046:AF2046"/>
    <mergeCell ref="X2046:Y2046"/>
    <mergeCell ref="Z2046:AA2046"/>
    <mergeCell ref="X2053:Y2053"/>
    <mergeCell ref="Z2053:AA2053"/>
    <mergeCell ref="AC2053:AD2053"/>
    <mergeCell ref="AE2053:AF2053"/>
    <mergeCell ref="X2060:Y2060"/>
    <mergeCell ref="Z2060:AA2060"/>
    <mergeCell ref="AC2025:AD2025"/>
    <mergeCell ref="AE2025:AF2025"/>
    <mergeCell ref="BV2011:BW2011"/>
    <mergeCell ref="BX2011:BY2011"/>
    <mergeCell ref="D2011:E2011"/>
    <mergeCell ref="F2011:G2011"/>
    <mergeCell ref="I2011:J2011"/>
    <mergeCell ref="K2011:L2011"/>
    <mergeCell ref="N2011:O2011"/>
    <mergeCell ref="P2011:Q2011"/>
    <mergeCell ref="AH2011:AI2011"/>
    <mergeCell ref="AJ2011:AK2011"/>
    <mergeCell ref="AH2018:AI2018"/>
    <mergeCell ref="AJ2018:AK2018"/>
    <mergeCell ref="BG2018:BH2018"/>
    <mergeCell ref="BI2018:BJ2018"/>
    <mergeCell ref="BL2018:BM2018"/>
    <mergeCell ref="BN2018:BO2018"/>
    <mergeCell ref="AM2018:AN2018"/>
    <mergeCell ref="AO2018:AP2018"/>
    <mergeCell ref="AR2018:AS2018"/>
    <mergeCell ref="AT2018:AU2018"/>
    <mergeCell ref="S2032:T2032"/>
    <mergeCell ref="U2032:V2032"/>
    <mergeCell ref="X2032:Y2032"/>
    <mergeCell ref="Z2032:AA2032"/>
    <mergeCell ref="BV2032:BW2032"/>
    <mergeCell ref="BX2032:BY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BV2025:BW2025"/>
    <mergeCell ref="BX2025:BY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AH2032:AI2032"/>
    <mergeCell ref="AJ2032:AK2032"/>
    <mergeCell ref="AW2025:AX2025"/>
    <mergeCell ref="AY2025:AZ2025"/>
    <mergeCell ref="BB2025:BC2025"/>
    <mergeCell ref="BD2025:BE2025"/>
    <mergeCell ref="AW2032:AX2032"/>
    <mergeCell ref="AY2032:AZ2032"/>
    <mergeCell ref="X2011:Y2011"/>
    <mergeCell ref="Z2011:AA2011"/>
    <mergeCell ref="AC2011:AD2011"/>
    <mergeCell ref="AE2011:AF2011"/>
    <mergeCell ref="X2018:Y2018"/>
    <mergeCell ref="Z2018:AA2018"/>
    <mergeCell ref="AC2018:AD2018"/>
    <mergeCell ref="AE2018:AF2018"/>
    <mergeCell ref="X2025:Y2025"/>
    <mergeCell ref="Z2025:AA2025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BV1983:BW1983"/>
    <mergeCell ref="BX1983:BY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AH1990:AI1990"/>
    <mergeCell ref="AJ1990:AK1990"/>
    <mergeCell ref="AW1983:AX1983"/>
    <mergeCell ref="AY1983:AZ1983"/>
    <mergeCell ref="BB1983:BC1983"/>
    <mergeCell ref="BD1983:BE1983"/>
    <mergeCell ref="AW1990:AX1990"/>
    <mergeCell ref="AY1990:AZ1990"/>
    <mergeCell ref="X1969:Y1969"/>
    <mergeCell ref="Z1969:AA1969"/>
    <mergeCell ref="AC1969:AD1969"/>
    <mergeCell ref="AE1969:AF1969"/>
    <mergeCell ref="S2004:T2004"/>
    <mergeCell ref="U2004:V2004"/>
    <mergeCell ref="BV2004:BW2004"/>
    <mergeCell ref="BX2004:BY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BV1997:BW1997"/>
    <mergeCell ref="BX1997:BY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C2004:AD2004"/>
    <mergeCell ref="AE2004:AF2004"/>
    <mergeCell ref="X2004:Y2004"/>
    <mergeCell ref="Z2004:AA2004"/>
    <mergeCell ref="AM1969:AN1969"/>
    <mergeCell ref="AO1969:AP1969"/>
    <mergeCell ref="AR1969:AS1969"/>
    <mergeCell ref="AT1969:AU1969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BV1955:BW1955"/>
    <mergeCell ref="BX1955:BY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C1962:AD1962"/>
    <mergeCell ref="AE1962:AF1962"/>
    <mergeCell ref="X1962:Y1962"/>
    <mergeCell ref="Z1962:AA1962"/>
    <mergeCell ref="AM1955:AN1955"/>
    <mergeCell ref="AO1955:AP1955"/>
    <mergeCell ref="S1976:T1976"/>
    <mergeCell ref="U1976:V1976"/>
    <mergeCell ref="BV1976:BW1976"/>
    <mergeCell ref="BX1976:BY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BV1969:BW1969"/>
    <mergeCell ref="BX1969:BY1969"/>
    <mergeCell ref="D1969:E1969"/>
    <mergeCell ref="F1969:G1969"/>
    <mergeCell ref="I1969:J1969"/>
    <mergeCell ref="K1969:L1969"/>
    <mergeCell ref="N1969:O1969"/>
    <mergeCell ref="P1969:Q1969"/>
    <mergeCell ref="AH1969:AI1969"/>
    <mergeCell ref="AJ1969:AK1969"/>
    <mergeCell ref="AH1976:AI1976"/>
    <mergeCell ref="AJ1976:AK1976"/>
    <mergeCell ref="BG1976:BH1976"/>
    <mergeCell ref="BI1976:BJ1976"/>
    <mergeCell ref="BL1976:BM1976"/>
    <mergeCell ref="BN1976:BO1976"/>
    <mergeCell ref="AR1955:AS1955"/>
    <mergeCell ref="AT1955:AU1955"/>
    <mergeCell ref="AM1962:AN1962"/>
    <mergeCell ref="AO1962:AP1962"/>
    <mergeCell ref="AR1962:AS1962"/>
    <mergeCell ref="AT1962:AU1962"/>
    <mergeCell ref="AM1976:AN1976"/>
    <mergeCell ref="AO1976:AP1976"/>
    <mergeCell ref="AR1976:AS1976"/>
    <mergeCell ref="AT1976:AU1976"/>
    <mergeCell ref="S1927:T1927"/>
    <mergeCell ref="U1927:V1927"/>
    <mergeCell ref="BV1927:BW1927"/>
    <mergeCell ref="BX1927:BY1927"/>
    <mergeCell ref="D1927:E1927"/>
    <mergeCell ref="F1927:G1927"/>
    <mergeCell ref="I1927:J1927"/>
    <mergeCell ref="K1927:L1927"/>
    <mergeCell ref="N1927:O1927"/>
    <mergeCell ref="P1927:Q1927"/>
    <mergeCell ref="AH1927:AI1927"/>
    <mergeCell ref="AJ1927:AK1927"/>
    <mergeCell ref="AH1934:AI1934"/>
    <mergeCell ref="AJ1934:AK1934"/>
    <mergeCell ref="AM1927:AN1927"/>
    <mergeCell ref="AO1927:AP1927"/>
    <mergeCell ref="BG1934:BH1934"/>
    <mergeCell ref="BI1934:BJ1934"/>
    <mergeCell ref="BL1934:BM1934"/>
    <mergeCell ref="BN1934:BO1934"/>
    <mergeCell ref="S1948:T1948"/>
    <mergeCell ref="U1948:V1948"/>
    <mergeCell ref="X1948:Y1948"/>
    <mergeCell ref="Z1948:AA1948"/>
    <mergeCell ref="BV1948:BW1948"/>
    <mergeCell ref="BX1948:BY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BV1941:BW1941"/>
    <mergeCell ref="BX1941:BY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AH1948:AI1948"/>
    <mergeCell ref="AJ1948:AK1948"/>
    <mergeCell ref="AW1941:AX1941"/>
    <mergeCell ref="AY1941:AZ1941"/>
    <mergeCell ref="BB1941:BC1941"/>
    <mergeCell ref="BD1941:BE1941"/>
    <mergeCell ref="AW1948:AX1948"/>
    <mergeCell ref="AY1948:AZ1948"/>
    <mergeCell ref="N1930:O1930"/>
    <mergeCell ref="P1930:Q1930"/>
    <mergeCell ref="S1930:T1930"/>
    <mergeCell ref="U1930:V1930"/>
    <mergeCell ref="X1930:Y1930"/>
    <mergeCell ref="Z1930:AA1930"/>
    <mergeCell ref="AC1930:AD1930"/>
    <mergeCell ref="AE1930:AF1930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BV1899:BW1899"/>
    <mergeCell ref="BX1899:BY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AH1906:AI1906"/>
    <mergeCell ref="AJ1906:AK1906"/>
    <mergeCell ref="AW1899:AX1899"/>
    <mergeCell ref="AY1899:AZ1899"/>
    <mergeCell ref="BB1899:BC1899"/>
    <mergeCell ref="BD1899:BE1899"/>
    <mergeCell ref="AW1906:AX1906"/>
    <mergeCell ref="AY1906:AZ1906"/>
    <mergeCell ref="AM1885:AN1885"/>
    <mergeCell ref="AO1885:AP1885"/>
    <mergeCell ref="S1920:T1920"/>
    <mergeCell ref="U1920:V1920"/>
    <mergeCell ref="BV1920:BW1920"/>
    <mergeCell ref="BX1920:BY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BV1913:BW1913"/>
    <mergeCell ref="BX1913:BY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X1885:Y1885"/>
    <mergeCell ref="Z1885:AA1885"/>
    <mergeCell ref="AC1885:AD1885"/>
    <mergeCell ref="AE1885:AF1885"/>
    <mergeCell ref="X1892:Y1892"/>
    <mergeCell ref="Z1892:AA1892"/>
    <mergeCell ref="AC1892:AD1892"/>
    <mergeCell ref="AE1892:AF1892"/>
    <mergeCell ref="X1899:Y1899"/>
    <mergeCell ref="Z1899:AA1899"/>
    <mergeCell ref="BV1878:BW1878"/>
    <mergeCell ref="BX1878:BY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BV1871:BW1871"/>
    <mergeCell ref="BX1871:BY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BG1857:BH1857"/>
    <mergeCell ref="BI1857:BJ1857"/>
    <mergeCell ref="BL1857:BM1857"/>
    <mergeCell ref="BN1857:BO1857"/>
    <mergeCell ref="BG1864:BH1864"/>
    <mergeCell ref="BI1864:BJ1864"/>
    <mergeCell ref="S1892:T1892"/>
    <mergeCell ref="U1892:V1892"/>
    <mergeCell ref="BV1892:BW1892"/>
    <mergeCell ref="BX1892:BY1892"/>
    <mergeCell ref="D1892:E1892"/>
    <mergeCell ref="F1892:G1892"/>
    <mergeCell ref="I1892:J1892"/>
    <mergeCell ref="K1892:L1892"/>
    <mergeCell ref="N1892:O1892"/>
    <mergeCell ref="P1892:Q1892"/>
    <mergeCell ref="S1885:T1885"/>
    <mergeCell ref="U1885:V1885"/>
    <mergeCell ref="BV1885:BW1885"/>
    <mergeCell ref="BX1885:BY1885"/>
    <mergeCell ref="D1885:E1885"/>
    <mergeCell ref="F1885:G1885"/>
    <mergeCell ref="I1885:J1885"/>
    <mergeCell ref="K1885:L1885"/>
    <mergeCell ref="N1885:O1885"/>
    <mergeCell ref="P1885:Q1885"/>
    <mergeCell ref="AH1885:AI1885"/>
    <mergeCell ref="AJ1885:AK1885"/>
    <mergeCell ref="AH1892:AI1892"/>
    <mergeCell ref="AJ1892:AK1892"/>
    <mergeCell ref="AM1892:AN1892"/>
    <mergeCell ref="AO1892:AP1892"/>
    <mergeCell ref="BG1892:BH1892"/>
    <mergeCell ref="BI1892:BJ1892"/>
    <mergeCell ref="BL1892:BM1892"/>
    <mergeCell ref="BN1892:BO1892"/>
    <mergeCell ref="AC1878:AD1878"/>
    <mergeCell ref="AE1878:AF1878"/>
    <mergeCell ref="X1878:Y1878"/>
    <mergeCell ref="Z1878:AA1878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BV1857:BW1857"/>
    <mergeCell ref="BX1857:BY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AH1864:AI1864"/>
    <mergeCell ref="AJ1864:AK1864"/>
    <mergeCell ref="AW1857:AX1857"/>
    <mergeCell ref="AY1857:AZ1857"/>
    <mergeCell ref="BB1857:BC1857"/>
    <mergeCell ref="BD1857:BE1857"/>
    <mergeCell ref="AW1864:AX1864"/>
    <mergeCell ref="AY1864:AZ1864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BV1815:BW1815"/>
    <mergeCell ref="BX1815:BY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AH1822:AI1822"/>
    <mergeCell ref="AJ1822:AK1822"/>
    <mergeCell ref="AW1815:AX1815"/>
    <mergeCell ref="AY1815:AZ1815"/>
    <mergeCell ref="BB1815:BC1815"/>
    <mergeCell ref="BD1815:BE1815"/>
    <mergeCell ref="AW1822:AX1822"/>
    <mergeCell ref="AY1822:AZ1822"/>
    <mergeCell ref="X1808:Y1808"/>
    <mergeCell ref="Z1808:AA1808"/>
    <mergeCell ref="AC1808:AD1808"/>
    <mergeCell ref="AE1808:AF1808"/>
    <mergeCell ref="S1836:T1836"/>
    <mergeCell ref="U1836:V1836"/>
    <mergeCell ref="BV1836:BW1836"/>
    <mergeCell ref="BX1836:BY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BV1829:BW1829"/>
    <mergeCell ref="BX1829:BY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M1808:AN1808"/>
    <mergeCell ref="AO1808:AP1808"/>
    <mergeCell ref="AR1808:AS1808"/>
    <mergeCell ref="AT1808:AU1808"/>
    <mergeCell ref="AM1815:AN1815"/>
    <mergeCell ref="AO1815:AP1815"/>
    <mergeCell ref="AR1815:AS1815"/>
    <mergeCell ref="AT1815:AU1815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BV1787:BW1787"/>
    <mergeCell ref="BX1787:BY1787"/>
    <mergeCell ref="D1787:E1787"/>
    <mergeCell ref="F1787:G1787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BG1773:BH1773"/>
    <mergeCell ref="BI1773:BJ1773"/>
    <mergeCell ref="BL1773:BM1773"/>
    <mergeCell ref="BN1773:BO1773"/>
    <mergeCell ref="BG1780:BH1780"/>
    <mergeCell ref="BI1780:BJ1780"/>
    <mergeCell ref="S1808:T1808"/>
    <mergeCell ref="U1808:V1808"/>
    <mergeCell ref="BV1808:BW1808"/>
    <mergeCell ref="BX1808:BY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BV1801:BW1801"/>
    <mergeCell ref="BX1801:BY1801"/>
    <mergeCell ref="D1801:E1801"/>
    <mergeCell ref="F1801:G1801"/>
    <mergeCell ref="I1801:J1801"/>
    <mergeCell ref="K1801:L1801"/>
    <mergeCell ref="N1801:O1801"/>
    <mergeCell ref="P1801:Q1801"/>
    <mergeCell ref="AH1801:AI1801"/>
    <mergeCell ref="AJ1801:AK1801"/>
    <mergeCell ref="AH1808:AI1808"/>
    <mergeCell ref="AJ1808:AK1808"/>
    <mergeCell ref="BG1808:BH1808"/>
    <mergeCell ref="BI1808:BJ1808"/>
    <mergeCell ref="BL1808:BM1808"/>
    <mergeCell ref="BN1808:BO1808"/>
    <mergeCell ref="AM1801:AN1801"/>
    <mergeCell ref="AO1801:AP1801"/>
    <mergeCell ref="AR1801:AS1801"/>
    <mergeCell ref="AT1801:AU1801"/>
    <mergeCell ref="BB1787:BC1787"/>
    <mergeCell ref="BD1787:BE1787"/>
    <mergeCell ref="AW1794:AX1794"/>
    <mergeCell ref="AY1794:AZ1794"/>
    <mergeCell ref="BB1794:BC1794"/>
    <mergeCell ref="BD1794:BE1794"/>
    <mergeCell ref="S1752:T1752"/>
    <mergeCell ref="U1752:V1752"/>
    <mergeCell ref="BV1752:BW1752"/>
    <mergeCell ref="BX1752:BY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BV1745:BW1745"/>
    <mergeCell ref="BX1745:BY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S1766:T1766"/>
    <mergeCell ref="U1766:V1766"/>
    <mergeCell ref="BV1766:BW1766"/>
    <mergeCell ref="BX1766:BY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BV1759:BW1759"/>
    <mergeCell ref="BX1759:BY1759"/>
    <mergeCell ref="D1759:E1759"/>
    <mergeCell ref="F1759:G1759"/>
    <mergeCell ref="I1759:J1759"/>
    <mergeCell ref="K1759:L1759"/>
    <mergeCell ref="N1759:O1759"/>
    <mergeCell ref="P1759:Q1759"/>
    <mergeCell ref="AH1759:AI1759"/>
    <mergeCell ref="AJ1759:AK1759"/>
    <mergeCell ref="AH1766:AI1766"/>
    <mergeCell ref="AJ1766:AK1766"/>
    <mergeCell ref="BG1766:BH1766"/>
    <mergeCell ref="BI1766:BJ1766"/>
    <mergeCell ref="BL1766:BM1766"/>
    <mergeCell ref="BN1766:BO1766"/>
    <mergeCell ref="AM1745:AN1745"/>
    <mergeCell ref="AO1745:AP1745"/>
    <mergeCell ref="AR1745:AS1745"/>
    <mergeCell ref="AT1745:AU1745"/>
    <mergeCell ref="AM1752:AN1752"/>
    <mergeCell ref="AO1752:AP1752"/>
    <mergeCell ref="AR1752:AS1752"/>
    <mergeCell ref="AT1752:AU1752"/>
    <mergeCell ref="AM1759:AN1759"/>
    <mergeCell ref="AO1759:AP1759"/>
    <mergeCell ref="I1724:J1724"/>
    <mergeCell ref="K1724:L1724"/>
    <mergeCell ref="N1724:O1724"/>
    <mergeCell ref="P1724:Q1724"/>
    <mergeCell ref="S1717:T1717"/>
    <mergeCell ref="U1717:V1717"/>
    <mergeCell ref="BV1717:BW1717"/>
    <mergeCell ref="BX1717:BY1717"/>
    <mergeCell ref="D1717:E1717"/>
    <mergeCell ref="F1717:G1717"/>
    <mergeCell ref="I1717:J1717"/>
    <mergeCell ref="K1717:L1717"/>
    <mergeCell ref="N1717:O1717"/>
    <mergeCell ref="P1717:Q1717"/>
    <mergeCell ref="AH1717:AI1717"/>
    <mergeCell ref="AJ1717:AK1717"/>
    <mergeCell ref="AH1724:AI1724"/>
    <mergeCell ref="AJ1724:AK1724"/>
    <mergeCell ref="AM1717:AN1717"/>
    <mergeCell ref="AO1717:AP1717"/>
    <mergeCell ref="BG1724:BH1724"/>
    <mergeCell ref="BI1724:BJ1724"/>
    <mergeCell ref="BL1724:BM1724"/>
    <mergeCell ref="BN1724:BO1724"/>
    <mergeCell ref="S1738:T1738"/>
    <mergeCell ref="U1738:V1738"/>
    <mergeCell ref="X1738:Y1738"/>
    <mergeCell ref="Z1738:AA1738"/>
    <mergeCell ref="BV1738:BW1738"/>
    <mergeCell ref="BX1738:BY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BV1731:BW1731"/>
    <mergeCell ref="BX1731:BY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AH1738:AI1738"/>
    <mergeCell ref="AJ1738:AK1738"/>
    <mergeCell ref="AW1731:AX1731"/>
    <mergeCell ref="AY1731:AZ1731"/>
    <mergeCell ref="BB1731:BC1731"/>
    <mergeCell ref="BD1731:BE1731"/>
    <mergeCell ref="AW1738:AX1738"/>
    <mergeCell ref="AY1738:AZ1738"/>
    <mergeCell ref="X1717:Y1717"/>
    <mergeCell ref="Z1717:AA1717"/>
    <mergeCell ref="AC1717:AD1717"/>
    <mergeCell ref="AE1717:AF1717"/>
    <mergeCell ref="X1724:Y1724"/>
    <mergeCell ref="Z1724:AA1724"/>
    <mergeCell ref="AC1724:AD1724"/>
    <mergeCell ref="AE1724:AF1724"/>
    <mergeCell ref="I1696:J1696"/>
    <mergeCell ref="K1696:L1696"/>
    <mergeCell ref="N1696:O1696"/>
    <mergeCell ref="P1696:Q1696"/>
    <mergeCell ref="S1689:T1689"/>
    <mergeCell ref="U1689:V1689"/>
    <mergeCell ref="BV1689:BW1689"/>
    <mergeCell ref="BX1689:BY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AH1696:AI1696"/>
    <mergeCell ref="AJ1696:AK1696"/>
    <mergeCell ref="AW1689:AX1689"/>
    <mergeCell ref="AY1689:AZ1689"/>
    <mergeCell ref="BB1689:BC1689"/>
    <mergeCell ref="BD1689:BE1689"/>
    <mergeCell ref="AW1696:AX1696"/>
    <mergeCell ref="AY1696:AZ1696"/>
    <mergeCell ref="S1710:T1710"/>
    <mergeCell ref="U1710:V1710"/>
    <mergeCell ref="BV1710:BW1710"/>
    <mergeCell ref="BX1710:BY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BV1703:BW1703"/>
    <mergeCell ref="BX1703:BY1703"/>
    <mergeCell ref="D1703:E1703"/>
    <mergeCell ref="F1703:G1703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X1710:Y1710"/>
    <mergeCell ref="Z1710:AA1710"/>
    <mergeCell ref="AH1689:AI1689"/>
    <mergeCell ref="AJ1689:AK1689"/>
    <mergeCell ref="AH1710:AI1710"/>
    <mergeCell ref="AJ1710:AK1710"/>
    <mergeCell ref="BB1696:BC1696"/>
    <mergeCell ref="BD1696:BE1696"/>
    <mergeCell ref="AW1703:AX1703"/>
    <mergeCell ref="AY1703:AZ1703"/>
    <mergeCell ref="BB1703:BC1703"/>
    <mergeCell ref="BD1703:BE1703"/>
    <mergeCell ref="S1661:T1661"/>
    <mergeCell ref="U1661:V1661"/>
    <mergeCell ref="X1661:Y1661"/>
    <mergeCell ref="Z1661:AA1661"/>
    <mergeCell ref="BV1661:BW1661"/>
    <mergeCell ref="BX1661:BY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S1682:T1682"/>
    <mergeCell ref="U1682:V1682"/>
    <mergeCell ref="BV1682:BW1682"/>
    <mergeCell ref="BX1682:BY1682"/>
    <mergeCell ref="D1682:E1682"/>
    <mergeCell ref="F1682:G1682"/>
    <mergeCell ref="I1682:J1682"/>
    <mergeCell ref="K1682:L1682"/>
    <mergeCell ref="N1682:O1682"/>
    <mergeCell ref="P1682:Q1682"/>
    <mergeCell ref="S1675:T1675"/>
    <mergeCell ref="U1675:V1675"/>
    <mergeCell ref="BV1675:BW1675"/>
    <mergeCell ref="BX1675:BY1675"/>
    <mergeCell ref="D1675:E1675"/>
    <mergeCell ref="F1675:G1675"/>
    <mergeCell ref="I1675:J1675"/>
    <mergeCell ref="K1675:L1675"/>
    <mergeCell ref="N1675:O1675"/>
    <mergeCell ref="P1675:Q1675"/>
    <mergeCell ref="AH1675:AI1675"/>
    <mergeCell ref="AJ1675:AK1675"/>
    <mergeCell ref="AH1682:AI1682"/>
    <mergeCell ref="AJ1682:AK1682"/>
    <mergeCell ref="AM1682:AN1682"/>
    <mergeCell ref="AO1682:AP1682"/>
    <mergeCell ref="BG1682:BH1682"/>
    <mergeCell ref="BI1682:BJ1682"/>
    <mergeCell ref="BL1682:BM1682"/>
    <mergeCell ref="BN1682:BO1682"/>
    <mergeCell ref="AM1661:AN1661"/>
    <mergeCell ref="AO1661:AP1661"/>
    <mergeCell ref="AR1661:AS1661"/>
    <mergeCell ref="AT1661:AU1661"/>
    <mergeCell ref="AM1668:AN1668"/>
    <mergeCell ref="AO1668:AP1668"/>
    <mergeCell ref="AR1668:AS1668"/>
    <mergeCell ref="AT1668:AU1668"/>
    <mergeCell ref="AH1668:AI1668"/>
    <mergeCell ref="AJ1668:AK1668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D1640:E1640"/>
    <mergeCell ref="F1640:G1640"/>
    <mergeCell ref="I1640:J1640"/>
    <mergeCell ref="K1640:L1640"/>
    <mergeCell ref="N1640:O1640"/>
    <mergeCell ref="P1640:Q1640"/>
    <mergeCell ref="S1633:T1633"/>
    <mergeCell ref="U1633:V1633"/>
    <mergeCell ref="BV1633:BW1633"/>
    <mergeCell ref="BX1633:BY1633"/>
    <mergeCell ref="D1633:E1633"/>
    <mergeCell ref="F1633:G1633"/>
    <mergeCell ref="I1633:J1633"/>
    <mergeCell ref="K1633:L1633"/>
    <mergeCell ref="N1633:O1633"/>
    <mergeCell ref="P1633:Q1633"/>
    <mergeCell ref="AH1633:AI1633"/>
    <mergeCell ref="AJ1633:AK1633"/>
    <mergeCell ref="AH1640:AI1640"/>
    <mergeCell ref="AJ1640:AK1640"/>
    <mergeCell ref="BG1640:BH1640"/>
    <mergeCell ref="BI1640:BJ1640"/>
    <mergeCell ref="BL1640:BM1640"/>
    <mergeCell ref="BN1640:BO1640"/>
    <mergeCell ref="S1654:T1654"/>
    <mergeCell ref="U1654:V1654"/>
    <mergeCell ref="X1654:Y1654"/>
    <mergeCell ref="Z1654:AA1654"/>
    <mergeCell ref="BV1654:BW1654"/>
    <mergeCell ref="BX1654:BY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BV1647:BW1647"/>
    <mergeCell ref="BX1647:BY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AH1654:AI1654"/>
    <mergeCell ref="AJ1654:AK1654"/>
    <mergeCell ref="AW1647:AX1647"/>
    <mergeCell ref="AY1647:AZ1647"/>
    <mergeCell ref="BB1647:BC1647"/>
    <mergeCell ref="BD1647:BE1647"/>
    <mergeCell ref="AW1654:AX1654"/>
    <mergeCell ref="AY1654:AZ1654"/>
    <mergeCell ref="X1647:Y1647"/>
    <mergeCell ref="Z1647:AA1647"/>
    <mergeCell ref="AC1647:AD1647"/>
    <mergeCell ref="AE1647:AF1647"/>
    <mergeCell ref="AH1647:AI1647"/>
    <mergeCell ref="AJ1647:AK1647"/>
    <mergeCell ref="AM1633:AN1633"/>
    <mergeCell ref="AO1633:AP1633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BV1605:BW1605"/>
    <mergeCell ref="BX1605:BY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AH1612:AI1612"/>
    <mergeCell ref="AJ1612:AK1612"/>
    <mergeCell ref="AW1605:AX1605"/>
    <mergeCell ref="AY1605:AZ1605"/>
    <mergeCell ref="BB1605:BC1605"/>
    <mergeCell ref="BD1605:BE1605"/>
    <mergeCell ref="AW1612:AX1612"/>
    <mergeCell ref="AY1612:AZ1612"/>
    <mergeCell ref="S1626:T1626"/>
    <mergeCell ref="U1626:V1626"/>
    <mergeCell ref="BV1626:BW1626"/>
    <mergeCell ref="BX1626:BY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BV1619:BW1619"/>
    <mergeCell ref="BX1619:BY1619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BG1605:BH1605"/>
    <mergeCell ref="BI1605:BJ1605"/>
    <mergeCell ref="BL1605:BM1605"/>
    <mergeCell ref="BN1605:BO1605"/>
    <mergeCell ref="BG1612:BH1612"/>
    <mergeCell ref="BI1612:BJ1612"/>
    <mergeCell ref="AH1605:AI1605"/>
    <mergeCell ref="AJ1605:AK1605"/>
    <mergeCell ref="AH1626:AI1626"/>
    <mergeCell ref="AJ1626:AK1626"/>
    <mergeCell ref="BG1626:BH1626"/>
    <mergeCell ref="BI1626:BJ1626"/>
    <mergeCell ref="S1577:T1577"/>
    <mergeCell ref="U1577:V1577"/>
    <mergeCell ref="X1577:Y1577"/>
    <mergeCell ref="Z1577:AA1577"/>
    <mergeCell ref="BV1577:BW1577"/>
    <mergeCell ref="BX1577:BY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S1598:T1598"/>
    <mergeCell ref="U1598:V1598"/>
    <mergeCell ref="BV1598:BW1598"/>
    <mergeCell ref="BX1598:BY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BV1591:BW1591"/>
    <mergeCell ref="BX1591:BY1591"/>
    <mergeCell ref="D1591:E1591"/>
    <mergeCell ref="F1591:G1591"/>
    <mergeCell ref="I1591:J1591"/>
    <mergeCell ref="K1591:L1591"/>
    <mergeCell ref="N1591:O1591"/>
    <mergeCell ref="P1591:Q1591"/>
    <mergeCell ref="AH1591:AI1591"/>
    <mergeCell ref="AJ1591:AK1591"/>
    <mergeCell ref="AH1598:AI1598"/>
    <mergeCell ref="AJ1598:AK1598"/>
    <mergeCell ref="BG1598:BH1598"/>
    <mergeCell ref="BI1598:BJ1598"/>
    <mergeCell ref="BL1598:BM1598"/>
    <mergeCell ref="BN1598:BO1598"/>
    <mergeCell ref="AM1584:AN1584"/>
    <mergeCell ref="AO1584:AP1584"/>
    <mergeCell ref="AR1584:AS1584"/>
    <mergeCell ref="AT1584:AU1584"/>
    <mergeCell ref="AM1591:AN1591"/>
    <mergeCell ref="AO1591:AP1591"/>
    <mergeCell ref="AR1591:AS1591"/>
    <mergeCell ref="AT1591:AU1591"/>
    <mergeCell ref="AM1598:AN1598"/>
    <mergeCell ref="AO1598:AP1598"/>
    <mergeCell ref="BQ1577:BR1577"/>
    <mergeCell ref="BS1577:BT1577"/>
    <mergeCell ref="N1580:O1580"/>
    <mergeCell ref="P1580:Q1580"/>
    <mergeCell ref="S1580:T1580"/>
    <mergeCell ref="U1580:V1580"/>
    <mergeCell ref="I1556:J1556"/>
    <mergeCell ref="K1556:L1556"/>
    <mergeCell ref="N1556:O1556"/>
    <mergeCell ref="P1556:Q1556"/>
    <mergeCell ref="S1549:T1549"/>
    <mergeCell ref="U1549:V1549"/>
    <mergeCell ref="BV1549:BW1549"/>
    <mergeCell ref="BX1549:BY1549"/>
    <mergeCell ref="D1549:E1549"/>
    <mergeCell ref="F1549:G1549"/>
    <mergeCell ref="I1549:J1549"/>
    <mergeCell ref="K1549:L1549"/>
    <mergeCell ref="N1549:O1549"/>
    <mergeCell ref="P1549:Q1549"/>
    <mergeCell ref="AH1549:AI1549"/>
    <mergeCell ref="AJ1549:AK1549"/>
    <mergeCell ref="AH1556:AI1556"/>
    <mergeCell ref="AJ1556:AK1556"/>
    <mergeCell ref="BG1556:BH1556"/>
    <mergeCell ref="BI1556:BJ1556"/>
    <mergeCell ref="BL1556:BM1556"/>
    <mergeCell ref="BN1556:BO1556"/>
    <mergeCell ref="S1570:T1570"/>
    <mergeCell ref="U1570:V1570"/>
    <mergeCell ref="X1570:Y1570"/>
    <mergeCell ref="Z1570:AA1570"/>
    <mergeCell ref="BV1570:BW1570"/>
    <mergeCell ref="BX1570:BY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BV1563:BW1563"/>
    <mergeCell ref="BX1563:BY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AH1570:AI1570"/>
    <mergeCell ref="AJ1570:AK1570"/>
    <mergeCell ref="AW1563:AX1563"/>
    <mergeCell ref="AY1563:AZ1563"/>
    <mergeCell ref="BB1563:BC1563"/>
    <mergeCell ref="BD1563:BE1563"/>
    <mergeCell ref="AW1570:AX1570"/>
    <mergeCell ref="AY1570:AZ1570"/>
    <mergeCell ref="X1549:Y1549"/>
    <mergeCell ref="Z1549:AA1549"/>
    <mergeCell ref="AC1549:AD1549"/>
    <mergeCell ref="AE1549:AF1549"/>
    <mergeCell ref="X1556:Y1556"/>
    <mergeCell ref="Z1556:AA1556"/>
    <mergeCell ref="AC1556:AD1556"/>
    <mergeCell ref="AE1556:AF1556"/>
    <mergeCell ref="X1563:Y1563"/>
    <mergeCell ref="Z1563:AA1563"/>
    <mergeCell ref="S1521:T1521"/>
    <mergeCell ref="U1521:V1521"/>
    <mergeCell ref="BV1521:BW1521"/>
    <mergeCell ref="BX1521:BY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AH1528:AI1528"/>
    <mergeCell ref="AJ1528:AK1528"/>
    <mergeCell ref="AW1521:AX1521"/>
    <mergeCell ref="AY1521:AZ1521"/>
    <mergeCell ref="BB1521:BC1521"/>
    <mergeCell ref="BD1521:BE1521"/>
    <mergeCell ref="AW1528:AX1528"/>
    <mergeCell ref="AY1528:AZ1528"/>
    <mergeCell ref="S1542:T1542"/>
    <mergeCell ref="U1542:V1542"/>
    <mergeCell ref="BV1542:BW1542"/>
    <mergeCell ref="BX1542:BY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BV1535:BW1535"/>
    <mergeCell ref="BX1535:BY1535"/>
    <mergeCell ref="D1535:E1535"/>
    <mergeCell ref="F1535:G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X1542:Y1542"/>
    <mergeCell ref="Z1542:AA1542"/>
    <mergeCell ref="AM1521:AN1521"/>
    <mergeCell ref="AO1521:AP1521"/>
    <mergeCell ref="N1524:O1524"/>
    <mergeCell ref="P1524:Q1524"/>
    <mergeCell ref="S1524:T1524"/>
    <mergeCell ref="U1524:V1524"/>
    <mergeCell ref="X1524:Y1524"/>
    <mergeCell ref="Z1524:AA1524"/>
    <mergeCell ref="S1493:T1493"/>
    <mergeCell ref="U1493:V1493"/>
    <mergeCell ref="X1493:Y1493"/>
    <mergeCell ref="Z1493:AA1493"/>
    <mergeCell ref="BV1493:BW1493"/>
    <mergeCell ref="BX1493:BY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S1514:T1514"/>
    <mergeCell ref="U1514:V1514"/>
    <mergeCell ref="BV1514:BW1514"/>
    <mergeCell ref="BX1514:BY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BV1507:BW1507"/>
    <mergeCell ref="BX1507:BY1507"/>
    <mergeCell ref="D1507:E1507"/>
    <mergeCell ref="F1507:G1507"/>
    <mergeCell ref="I1507:J1507"/>
    <mergeCell ref="K1507:L1507"/>
    <mergeCell ref="N1507:O1507"/>
    <mergeCell ref="P1507:Q1507"/>
    <mergeCell ref="AH1507:AI1507"/>
    <mergeCell ref="AJ1507:AK1507"/>
    <mergeCell ref="AH1514:AI1514"/>
    <mergeCell ref="AJ1514:AK1514"/>
    <mergeCell ref="AM1507:AN1507"/>
    <mergeCell ref="AO1507:AP1507"/>
    <mergeCell ref="BG1514:BH1514"/>
    <mergeCell ref="BI1514:BJ1514"/>
    <mergeCell ref="BL1514:BM1514"/>
    <mergeCell ref="BN1514:BO1514"/>
    <mergeCell ref="AH1500:AI1500"/>
    <mergeCell ref="AJ1500:AK1500"/>
    <mergeCell ref="AM1514:AN1514"/>
    <mergeCell ref="AO1514:AP1514"/>
    <mergeCell ref="AR1514:AS1514"/>
    <mergeCell ref="AT1514:AU1514"/>
    <mergeCell ref="AW1507:AX1507"/>
    <mergeCell ref="AY1507:AZ1507"/>
    <mergeCell ref="BB1507:BC1507"/>
    <mergeCell ref="BD1507:BE1507"/>
    <mergeCell ref="AW1514:AX1514"/>
    <mergeCell ref="AY1514:AZ1514"/>
    <mergeCell ref="I1472:J1472"/>
    <mergeCell ref="K1472:L1472"/>
    <mergeCell ref="N1472:O1472"/>
    <mergeCell ref="P1472:Q1472"/>
    <mergeCell ref="S1465:T1465"/>
    <mergeCell ref="U1465:V1465"/>
    <mergeCell ref="BV1465:BW1465"/>
    <mergeCell ref="BX1465:BY1465"/>
    <mergeCell ref="D1465:E1465"/>
    <mergeCell ref="F1465:G1465"/>
    <mergeCell ref="I1465:J1465"/>
    <mergeCell ref="K1465:L1465"/>
    <mergeCell ref="N1465:O1465"/>
    <mergeCell ref="P1465:Q1465"/>
    <mergeCell ref="AH1465:AI1465"/>
    <mergeCell ref="AJ1465:AK1465"/>
    <mergeCell ref="AH1472:AI1472"/>
    <mergeCell ref="AJ1472:AK1472"/>
    <mergeCell ref="AM1472:AN1472"/>
    <mergeCell ref="AO1472:AP1472"/>
    <mergeCell ref="BG1472:BH1472"/>
    <mergeCell ref="BI1472:BJ1472"/>
    <mergeCell ref="BL1472:BM1472"/>
    <mergeCell ref="BN1472:BO1472"/>
    <mergeCell ref="S1486:T1486"/>
    <mergeCell ref="U1486:V1486"/>
    <mergeCell ref="X1486:Y1486"/>
    <mergeCell ref="Z1486:AA1486"/>
    <mergeCell ref="BV1486:BW1486"/>
    <mergeCell ref="BX1486:BY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BV1479:BW1479"/>
    <mergeCell ref="BX1479:BY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AH1486:AI1486"/>
    <mergeCell ref="AJ1486:AK1486"/>
    <mergeCell ref="AW1479:AX1479"/>
    <mergeCell ref="AY1479:AZ1479"/>
    <mergeCell ref="BB1479:BC1479"/>
    <mergeCell ref="BD1479:BE1479"/>
    <mergeCell ref="AW1486:AX1486"/>
    <mergeCell ref="AY1486:AZ1486"/>
    <mergeCell ref="AW1465:AX1465"/>
    <mergeCell ref="AY1465:AZ1465"/>
    <mergeCell ref="AM1465:AN1465"/>
    <mergeCell ref="AO1465:AP1465"/>
    <mergeCell ref="AR1465:AS1465"/>
    <mergeCell ref="AT1465:AU1465"/>
    <mergeCell ref="AR1472:AS1472"/>
    <mergeCell ref="AT1472:AU1472"/>
    <mergeCell ref="N1444:O1444"/>
    <mergeCell ref="P1444:Q1444"/>
    <mergeCell ref="S1437:T1437"/>
    <mergeCell ref="U1437:V1437"/>
    <mergeCell ref="BV1437:BW1437"/>
    <mergeCell ref="BX1437:BY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AH1444:AI1444"/>
    <mergeCell ref="AJ1444:AK1444"/>
    <mergeCell ref="AW1437:AX1437"/>
    <mergeCell ref="AY1437:AZ1437"/>
    <mergeCell ref="BB1437:BC1437"/>
    <mergeCell ref="BD1437:BE1437"/>
    <mergeCell ref="AW1444:AX1444"/>
    <mergeCell ref="AY1444:AZ1444"/>
    <mergeCell ref="S1458:T1458"/>
    <mergeCell ref="U1458:V1458"/>
    <mergeCell ref="BV1458:BW1458"/>
    <mergeCell ref="BX1458:BY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BV1451:BW1451"/>
    <mergeCell ref="BX1451:BY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M1437:AN1437"/>
    <mergeCell ref="AO1437:AP1437"/>
    <mergeCell ref="AR1437:AS1437"/>
    <mergeCell ref="AT1437:AU1437"/>
    <mergeCell ref="AM1444:AN1444"/>
    <mergeCell ref="AO1444:AP1444"/>
    <mergeCell ref="BB1444:BC1444"/>
    <mergeCell ref="BD1444:BE1444"/>
    <mergeCell ref="AW1451:AX1451"/>
    <mergeCell ref="AY1451:AZ1451"/>
    <mergeCell ref="BB1451:BC1451"/>
    <mergeCell ref="BD1451:BE1451"/>
    <mergeCell ref="AW1458:AX1458"/>
    <mergeCell ref="AY1458:AZ1458"/>
    <mergeCell ref="BB1458:BC1458"/>
    <mergeCell ref="BD1458:BE1458"/>
    <mergeCell ref="S1409:T1409"/>
    <mergeCell ref="U1409:V1409"/>
    <mergeCell ref="X1409:Y1409"/>
    <mergeCell ref="Z1409:AA1409"/>
    <mergeCell ref="BV1409:BW1409"/>
    <mergeCell ref="BX1409:BY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S1430:T1430"/>
    <mergeCell ref="U1430:V1430"/>
    <mergeCell ref="BV1430:BW1430"/>
    <mergeCell ref="BX1430:BY1430"/>
    <mergeCell ref="D1430:E1430"/>
    <mergeCell ref="F1430:G1430"/>
    <mergeCell ref="I1430:J1430"/>
    <mergeCell ref="K1430:L1430"/>
    <mergeCell ref="N1430:O1430"/>
    <mergeCell ref="P1430:Q1430"/>
    <mergeCell ref="S1423:T1423"/>
    <mergeCell ref="U1423:V1423"/>
    <mergeCell ref="BV1423:BW1423"/>
    <mergeCell ref="BX1423:BY1423"/>
    <mergeCell ref="D1423:E1423"/>
    <mergeCell ref="F1423:G1423"/>
    <mergeCell ref="I1423:J1423"/>
    <mergeCell ref="K1423:L1423"/>
    <mergeCell ref="N1423:O1423"/>
    <mergeCell ref="P1423:Q1423"/>
    <mergeCell ref="AH1423:AI1423"/>
    <mergeCell ref="AJ1423:AK1423"/>
    <mergeCell ref="AH1430:AI1430"/>
    <mergeCell ref="AJ1430:AK1430"/>
    <mergeCell ref="BG1430:BH1430"/>
    <mergeCell ref="BI1430:BJ1430"/>
    <mergeCell ref="BL1430:BM1430"/>
    <mergeCell ref="BN1430:BO1430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AM1412:AN1412"/>
    <mergeCell ref="AO1412:AP1412"/>
    <mergeCell ref="AR1412:AS1412"/>
    <mergeCell ref="AT1412:AU1412"/>
    <mergeCell ref="I1388:J1388"/>
    <mergeCell ref="K1388:L1388"/>
    <mergeCell ref="N1388:O1388"/>
    <mergeCell ref="P1388:Q1388"/>
    <mergeCell ref="S1381:T1381"/>
    <mergeCell ref="U1381:V1381"/>
    <mergeCell ref="BV1381:BW1381"/>
    <mergeCell ref="BX1381:BY1381"/>
    <mergeCell ref="D1381:E1381"/>
    <mergeCell ref="F1381:G1381"/>
    <mergeCell ref="I1381:J1381"/>
    <mergeCell ref="K1381:L1381"/>
    <mergeCell ref="N1381:O1381"/>
    <mergeCell ref="P1381:Q1381"/>
    <mergeCell ref="AH1381:AI1381"/>
    <mergeCell ref="AJ1381:AK1381"/>
    <mergeCell ref="AH1388:AI1388"/>
    <mergeCell ref="AJ1388:AK1388"/>
    <mergeCell ref="BG1388:BH1388"/>
    <mergeCell ref="BI1388:BJ1388"/>
    <mergeCell ref="BL1388:BM1388"/>
    <mergeCell ref="BN1388:BO1388"/>
    <mergeCell ref="S1402:T1402"/>
    <mergeCell ref="U1402:V1402"/>
    <mergeCell ref="X1402:Y1402"/>
    <mergeCell ref="Z1402:AA1402"/>
    <mergeCell ref="BV1402:BW1402"/>
    <mergeCell ref="BX1402:BY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BV1395:BW1395"/>
    <mergeCell ref="BX1395:BY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AH1402:AI1402"/>
    <mergeCell ref="AJ1402:AK1402"/>
    <mergeCell ref="AW1395:AX1395"/>
    <mergeCell ref="AY1395:AZ1395"/>
    <mergeCell ref="BB1395:BC1395"/>
    <mergeCell ref="BD1395:BE1395"/>
    <mergeCell ref="AW1402:AX1402"/>
    <mergeCell ref="AY1402:AZ1402"/>
    <mergeCell ref="X1388:Y1388"/>
    <mergeCell ref="Z1388:AA1388"/>
    <mergeCell ref="AC1388:AD1388"/>
    <mergeCell ref="AE1388:AF1388"/>
    <mergeCell ref="X1381:Y1381"/>
    <mergeCell ref="Z1381:AA1381"/>
    <mergeCell ref="AC1381:AD1381"/>
    <mergeCell ref="AE1381:AF1381"/>
    <mergeCell ref="X1395:Y1395"/>
    <mergeCell ref="Z1395:AA1395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BV1353:BW1353"/>
    <mergeCell ref="BX1353:BY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AH1360:AI1360"/>
    <mergeCell ref="AJ1360:AK1360"/>
    <mergeCell ref="AW1353:AX1353"/>
    <mergeCell ref="AY1353:AZ1353"/>
    <mergeCell ref="BB1353:BC1353"/>
    <mergeCell ref="BD1353:BE1353"/>
    <mergeCell ref="AW1360:AX1360"/>
    <mergeCell ref="AY1360:AZ1360"/>
    <mergeCell ref="S1374:T1374"/>
    <mergeCell ref="U1374:V1374"/>
    <mergeCell ref="BV1374:BW1374"/>
    <mergeCell ref="BX1374:BY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BV1367:BW1367"/>
    <mergeCell ref="BX1367:BY1367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M1353:AN1353"/>
    <mergeCell ref="AO1353:AP1353"/>
    <mergeCell ref="AR1353:AS1353"/>
    <mergeCell ref="AT1353:AU1353"/>
    <mergeCell ref="AM1360:AN1360"/>
    <mergeCell ref="AO1360:AP1360"/>
    <mergeCell ref="AC1374:AD1374"/>
    <mergeCell ref="AE1374:AF1374"/>
    <mergeCell ref="X1374:Y1374"/>
    <mergeCell ref="Z1374:AA1374"/>
    <mergeCell ref="AM1374:AN1374"/>
    <mergeCell ref="AO1374:AP1374"/>
    <mergeCell ref="S1325:T1325"/>
    <mergeCell ref="U1325:V1325"/>
    <mergeCell ref="X1325:Y1325"/>
    <mergeCell ref="Z1325:AA1325"/>
    <mergeCell ref="BV1325:BW1325"/>
    <mergeCell ref="BX1325:BY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S1346:T1346"/>
    <mergeCell ref="U1346:V1346"/>
    <mergeCell ref="BV1346:BW1346"/>
    <mergeCell ref="BX1346:BY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BV1339:BW1339"/>
    <mergeCell ref="BX1339:BY1339"/>
    <mergeCell ref="D1339:E1339"/>
    <mergeCell ref="F1339:G1339"/>
    <mergeCell ref="I1339:J1339"/>
    <mergeCell ref="K1339:L1339"/>
    <mergeCell ref="N1339:O1339"/>
    <mergeCell ref="P1339:Q1339"/>
    <mergeCell ref="AH1339:AI1339"/>
    <mergeCell ref="AJ1339:AK1339"/>
    <mergeCell ref="AH1346:AI1346"/>
    <mergeCell ref="AJ1346:AK1346"/>
    <mergeCell ref="BG1346:BH1346"/>
    <mergeCell ref="BI1346:BJ1346"/>
    <mergeCell ref="BL1346:BM1346"/>
    <mergeCell ref="BN1346:BO1346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S1297:T1297"/>
    <mergeCell ref="U1297:V1297"/>
    <mergeCell ref="BV1297:BW1297"/>
    <mergeCell ref="BX1297:BY1297"/>
    <mergeCell ref="D1297:E1297"/>
    <mergeCell ref="F1297:G1297"/>
    <mergeCell ref="I1297:J1297"/>
    <mergeCell ref="K1297:L1297"/>
    <mergeCell ref="N1297:O1297"/>
    <mergeCell ref="P1297:Q1297"/>
    <mergeCell ref="AH1297:AI1297"/>
    <mergeCell ref="AJ1297:AK1297"/>
    <mergeCell ref="AH1304:AI1304"/>
    <mergeCell ref="AJ1304:AK1304"/>
    <mergeCell ref="AM1297:AN1297"/>
    <mergeCell ref="AO1297:AP1297"/>
    <mergeCell ref="BG1304:BH1304"/>
    <mergeCell ref="BI1304:BJ1304"/>
    <mergeCell ref="BL1304:BM1304"/>
    <mergeCell ref="BN1304:BO1304"/>
    <mergeCell ref="S1318:T1318"/>
    <mergeCell ref="U1318:V1318"/>
    <mergeCell ref="X1318:Y1318"/>
    <mergeCell ref="Z1318:AA1318"/>
    <mergeCell ref="BV1318:BW1318"/>
    <mergeCell ref="BX1318:BY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BV1311:BW1311"/>
    <mergeCell ref="BX1311:BY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AH1318:AI1318"/>
    <mergeCell ref="AJ1318:AK1318"/>
    <mergeCell ref="AW1311:AX1311"/>
    <mergeCell ref="AY1311:AZ1311"/>
    <mergeCell ref="BB1311:BC1311"/>
    <mergeCell ref="BD1311:BE1311"/>
    <mergeCell ref="AW1318:AX1318"/>
    <mergeCell ref="AY1318:AZ1318"/>
    <mergeCell ref="X1297:Y1297"/>
    <mergeCell ref="Z1297:AA1297"/>
    <mergeCell ref="N1300:O1300"/>
    <mergeCell ref="P1300:Q1300"/>
    <mergeCell ref="S1300:T1300"/>
    <mergeCell ref="U1300:V1300"/>
    <mergeCell ref="X1300:Y1300"/>
    <mergeCell ref="Z1300:AA1300"/>
    <mergeCell ref="I1276:J1276"/>
    <mergeCell ref="K1276:L1276"/>
    <mergeCell ref="N1276:O1276"/>
    <mergeCell ref="P1276:Q1276"/>
    <mergeCell ref="S1269:T1269"/>
    <mergeCell ref="U1269:V1269"/>
    <mergeCell ref="BV1269:BW1269"/>
    <mergeCell ref="BX1269:BY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AH1276:AI1276"/>
    <mergeCell ref="AJ1276:AK1276"/>
    <mergeCell ref="AW1269:AX1269"/>
    <mergeCell ref="AY1269:AZ1269"/>
    <mergeCell ref="BB1269:BC1269"/>
    <mergeCell ref="BD1269:BE1269"/>
    <mergeCell ref="AW1276:AX1276"/>
    <mergeCell ref="AY1276:AZ1276"/>
    <mergeCell ref="S1290:T1290"/>
    <mergeCell ref="U1290:V1290"/>
    <mergeCell ref="BV1290:BW1290"/>
    <mergeCell ref="BX1290:BY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BV1283:BW1283"/>
    <mergeCell ref="BX1283:BY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X1290:Y1290"/>
    <mergeCell ref="Z1290:AA1290"/>
    <mergeCell ref="AM1269:AN1269"/>
    <mergeCell ref="AO1269:AP1269"/>
    <mergeCell ref="AH1269:AI1269"/>
    <mergeCell ref="AJ1269:AK1269"/>
    <mergeCell ref="AH1290:AI1290"/>
    <mergeCell ref="AJ1290:AK1290"/>
    <mergeCell ref="AM1276:AN1276"/>
    <mergeCell ref="AO1276:AP1276"/>
    <mergeCell ref="AR1276:AS1276"/>
    <mergeCell ref="AT1276:AU1276"/>
    <mergeCell ref="S1241:T1241"/>
    <mergeCell ref="U1241:V1241"/>
    <mergeCell ref="X1241:Y1241"/>
    <mergeCell ref="Z1241:AA1241"/>
    <mergeCell ref="BV1241:BW1241"/>
    <mergeCell ref="BX1241:BY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S1262:T1262"/>
    <mergeCell ref="U1262:V1262"/>
    <mergeCell ref="BV1262:BW1262"/>
    <mergeCell ref="BX1262:BY1262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BV1255:BW1255"/>
    <mergeCell ref="BX1255:BY1255"/>
    <mergeCell ref="D1255:E1255"/>
    <mergeCell ref="F1255:G1255"/>
    <mergeCell ref="I1255:J1255"/>
    <mergeCell ref="K1255:L1255"/>
    <mergeCell ref="N1255:O1255"/>
    <mergeCell ref="P1255:Q1255"/>
    <mergeCell ref="AH1255:AI1255"/>
    <mergeCell ref="AJ1255:AK1255"/>
    <mergeCell ref="AH1262:AI1262"/>
    <mergeCell ref="AJ1262:AK1262"/>
    <mergeCell ref="AM1262:AN1262"/>
    <mergeCell ref="AO1262:AP1262"/>
    <mergeCell ref="BG1262:BH1262"/>
    <mergeCell ref="BI1262:BJ1262"/>
    <mergeCell ref="BL1262:BM1262"/>
    <mergeCell ref="BN1262:BO1262"/>
    <mergeCell ref="AM1255:AN1255"/>
    <mergeCell ref="AO1255:AP1255"/>
    <mergeCell ref="AR1255:AS1255"/>
    <mergeCell ref="AT1255:AU1255"/>
    <mergeCell ref="AR1262:AS1262"/>
    <mergeCell ref="AT1262:AU1262"/>
    <mergeCell ref="BQ1241:BR1241"/>
    <mergeCell ref="BS1241:BT1241"/>
    <mergeCell ref="S1248:T1248"/>
    <mergeCell ref="U1248:V1248"/>
    <mergeCell ref="D1248:E1248"/>
    <mergeCell ref="F1248:G1248"/>
    <mergeCell ref="I1248:J1248"/>
    <mergeCell ref="K1248:L1248"/>
    <mergeCell ref="N1248:O1248"/>
    <mergeCell ref="P1248:Q1248"/>
    <mergeCell ref="S1244:T1244"/>
    <mergeCell ref="U1244:V1244"/>
    <mergeCell ref="I1220:J1220"/>
    <mergeCell ref="K1220:L1220"/>
    <mergeCell ref="N1220:O1220"/>
    <mergeCell ref="P1220:Q1220"/>
    <mergeCell ref="S1213:T1213"/>
    <mergeCell ref="U1213:V1213"/>
    <mergeCell ref="BV1213:BW1213"/>
    <mergeCell ref="BX1213:BY1213"/>
    <mergeCell ref="D1213:E1213"/>
    <mergeCell ref="F1213:G1213"/>
    <mergeCell ref="I1213:J1213"/>
    <mergeCell ref="K1213:L1213"/>
    <mergeCell ref="N1213:O1213"/>
    <mergeCell ref="P1213:Q1213"/>
    <mergeCell ref="AH1213:AI1213"/>
    <mergeCell ref="AJ1213:AK1213"/>
    <mergeCell ref="AH1220:AI1220"/>
    <mergeCell ref="AJ1220:AK1220"/>
    <mergeCell ref="BG1220:BH1220"/>
    <mergeCell ref="BI1220:BJ1220"/>
    <mergeCell ref="BL1220:BM1220"/>
    <mergeCell ref="BN1220:BO1220"/>
    <mergeCell ref="S1234:T1234"/>
    <mergeCell ref="U1234:V1234"/>
    <mergeCell ref="X1234:Y1234"/>
    <mergeCell ref="Z1234:AA1234"/>
    <mergeCell ref="BV1234:BW1234"/>
    <mergeCell ref="BX1234:BY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BV1227:BW1227"/>
    <mergeCell ref="BX1227:BY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AH1234:AI1234"/>
    <mergeCell ref="AJ1234:AK1234"/>
    <mergeCell ref="AW1227:AX1227"/>
    <mergeCell ref="AY1227:AZ1227"/>
    <mergeCell ref="BB1227:BC1227"/>
    <mergeCell ref="BD1227:BE1227"/>
    <mergeCell ref="AW1234:AX1234"/>
    <mergeCell ref="AY1234:AZ1234"/>
    <mergeCell ref="X1227:Y1227"/>
    <mergeCell ref="Z1227:AA1227"/>
    <mergeCell ref="AC1227:AD1227"/>
    <mergeCell ref="AE1227:AF1227"/>
    <mergeCell ref="X1213:Y1213"/>
    <mergeCell ref="Z1213:AA1213"/>
    <mergeCell ref="AC1213:AD1213"/>
    <mergeCell ref="AE1213:AF1213"/>
    <mergeCell ref="X1220:Y1220"/>
    <mergeCell ref="Z1220:AA1220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BV1185:BW1185"/>
    <mergeCell ref="BX1185:BY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AH1192:AI1192"/>
    <mergeCell ref="AJ1192:AK1192"/>
    <mergeCell ref="AW1185:AX1185"/>
    <mergeCell ref="AY1185:AZ1185"/>
    <mergeCell ref="BB1185:BC1185"/>
    <mergeCell ref="BD1185:BE1185"/>
    <mergeCell ref="AW1192:AX1192"/>
    <mergeCell ref="AY1192:AZ1192"/>
    <mergeCell ref="S1206:T1206"/>
    <mergeCell ref="U1206:V1206"/>
    <mergeCell ref="BV1206:BW1206"/>
    <mergeCell ref="BX1206:BY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BV1199:BW1199"/>
    <mergeCell ref="BX1199:BY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M1185:AN1185"/>
    <mergeCell ref="AO1185:AP1185"/>
    <mergeCell ref="AR1185:AS1185"/>
    <mergeCell ref="AT1185:AU1185"/>
    <mergeCell ref="AM1192:AN1192"/>
    <mergeCell ref="AO1192:AP1192"/>
    <mergeCell ref="AC1206:AD1206"/>
    <mergeCell ref="AE1206:AF1206"/>
    <mergeCell ref="X1206:Y1206"/>
    <mergeCell ref="Z1206:AA1206"/>
    <mergeCell ref="AR1192:AS1192"/>
    <mergeCell ref="AT1192:AU1192"/>
    <mergeCell ref="S1157:T1157"/>
    <mergeCell ref="U1157:V1157"/>
    <mergeCell ref="X1157:Y1157"/>
    <mergeCell ref="Z1157:AA1157"/>
    <mergeCell ref="BV1157:BW1157"/>
    <mergeCell ref="BX1157:BY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S1178:T1178"/>
    <mergeCell ref="U1178:V1178"/>
    <mergeCell ref="BV1178:BW1178"/>
    <mergeCell ref="BX1178:BY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BV1171:BW1171"/>
    <mergeCell ref="BX1171:BY1171"/>
    <mergeCell ref="D1171:E1171"/>
    <mergeCell ref="F1171:G1171"/>
    <mergeCell ref="I1171:J1171"/>
    <mergeCell ref="K1171:L1171"/>
    <mergeCell ref="N1171:O1171"/>
    <mergeCell ref="P1171:Q1171"/>
    <mergeCell ref="AH1171:AI1171"/>
    <mergeCell ref="AJ1171:AK1171"/>
    <mergeCell ref="AH1178:AI1178"/>
    <mergeCell ref="AJ1178:AK1178"/>
    <mergeCell ref="BG1178:BH1178"/>
    <mergeCell ref="BI1178:BJ1178"/>
    <mergeCell ref="BL1178:BM1178"/>
    <mergeCell ref="BN1178:BO1178"/>
    <mergeCell ref="AM1178:AN1178"/>
    <mergeCell ref="AO1178:AP1178"/>
    <mergeCell ref="AR1178:AS1178"/>
    <mergeCell ref="AT1178:AU1178"/>
    <mergeCell ref="BQ1157:BR1157"/>
    <mergeCell ref="BS1157:BT1157"/>
    <mergeCell ref="BV1160:BW1160"/>
    <mergeCell ref="BX1160:BY1160"/>
    <mergeCell ref="AR1167:AS1167"/>
    <mergeCell ref="AT1167:AU1167"/>
    <mergeCell ref="BQ1167:BR1167"/>
    <mergeCell ref="BS1167:BT1167"/>
    <mergeCell ref="BV1167:BW1167"/>
    <mergeCell ref="BX1167:BY1167"/>
    <mergeCell ref="S1164:T1164"/>
    <mergeCell ref="U1164:V1164"/>
    <mergeCell ref="BV1164:BW1164"/>
    <mergeCell ref="BX1164:BY1164"/>
    <mergeCell ref="D1164:E1164"/>
    <mergeCell ref="F1164:G1164"/>
    <mergeCell ref="I1136:J1136"/>
    <mergeCell ref="K1136:L1136"/>
    <mergeCell ref="N1136:O1136"/>
    <mergeCell ref="P1136:Q1136"/>
    <mergeCell ref="S1129:T1129"/>
    <mergeCell ref="U1129:V1129"/>
    <mergeCell ref="BV1129:BW1129"/>
    <mergeCell ref="BX1129:BY1129"/>
    <mergeCell ref="D1129:E1129"/>
    <mergeCell ref="F1129:G1129"/>
    <mergeCell ref="I1129:J1129"/>
    <mergeCell ref="K1129:L1129"/>
    <mergeCell ref="N1129:O1129"/>
    <mergeCell ref="P1129:Q1129"/>
    <mergeCell ref="AH1129:AI1129"/>
    <mergeCell ref="AJ1129:AK1129"/>
    <mergeCell ref="AH1136:AI1136"/>
    <mergeCell ref="AJ1136:AK1136"/>
    <mergeCell ref="BG1136:BH1136"/>
    <mergeCell ref="BI1136:BJ1136"/>
    <mergeCell ref="BL1136:BM1136"/>
    <mergeCell ref="BN1136:BO1136"/>
    <mergeCell ref="S1150:T1150"/>
    <mergeCell ref="U1150:V1150"/>
    <mergeCell ref="X1150:Y1150"/>
    <mergeCell ref="Z1150:AA1150"/>
    <mergeCell ref="BV1150:BW1150"/>
    <mergeCell ref="BX1150:BY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BV1143:BW1143"/>
    <mergeCell ref="BX1143:BY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AH1150:AI1150"/>
    <mergeCell ref="AJ1150:AK1150"/>
    <mergeCell ref="AW1143:AX1143"/>
    <mergeCell ref="AY1143:AZ1143"/>
    <mergeCell ref="BB1143:BC1143"/>
    <mergeCell ref="BD1143:BE1143"/>
    <mergeCell ref="AW1150:AX1150"/>
    <mergeCell ref="AY1150:AZ1150"/>
    <mergeCell ref="X1129:Y1129"/>
    <mergeCell ref="Z1129:AA1129"/>
    <mergeCell ref="AC1129:AD1129"/>
    <mergeCell ref="AE1129:AF1129"/>
    <mergeCell ref="D1146:E1146"/>
    <mergeCell ref="F1146:G1146"/>
    <mergeCell ref="I1146:J1146"/>
    <mergeCell ref="K1146:L1146"/>
    <mergeCell ref="BQ1143:BR1143"/>
    <mergeCell ref="BS1143:BT1143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BV1101:BW1101"/>
    <mergeCell ref="BX1101:BY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AH1108:AI1108"/>
    <mergeCell ref="AJ1108:AK1108"/>
    <mergeCell ref="AW1101:AX1101"/>
    <mergeCell ref="AY1101:AZ1101"/>
    <mergeCell ref="BB1101:BC1101"/>
    <mergeCell ref="BD1101:BE1101"/>
    <mergeCell ref="AW1108:AX1108"/>
    <mergeCell ref="AY1108:AZ1108"/>
    <mergeCell ref="S1122:T1122"/>
    <mergeCell ref="U1122:V1122"/>
    <mergeCell ref="BV1122:BW1122"/>
    <mergeCell ref="BX1122:BY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BV1115:BW1115"/>
    <mergeCell ref="BX1115:BY1115"/>
    <mergeCell ref="D1115:E1115"/>
    <mergeCell ref="F1115:G1115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X1122:Y1122"/>
    <mergeCell ref="Z1122:AA1122"/>
    <mergeCell ref="AM1115:AN1115"/>
    <mergeCell ref="AO1115:AP1115"/>
    <mergeCell ref="AM1101:AN1101"/>
    <mergeCell ref="AO1101:AP1101"/>
    <mergeCell ref="AR1101:AS1101"/>
    <mergeCell ref="AT1101:AU1101"/>
    <mergeCell ref="AM1108:AN1108"/>
    <mergeCell ref="AO1108:AP1108"/>
    <mergeCell ref="S1073:T1073"/>
    <mergeCell ref="U1073:V1073"/>
    <mergeCell ref="X1073:Y1073"/>
    <mergeCell ref="Z1073:AA1073"/>
    <mergeCell ref="BV1073:BW1073"/>
    <mergeCell ref="BX1073:BY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S1094:T1094"/>
    <mergeCell ref="U1094:V1094"/>
    <mergeCell ref="BV1094:BW1094"/>
    <mergeCell ref="BX1094:BY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BV1087:BW1087"/>
    <mergeCell ref="BX1087:BY1087"/>
    <mergeCell ref="D1087:E1087"/>
    <mergeCell ref="F1087:G1087"/>
    <mergeCell ref="I1087:J1087"/>
    <mergeCell ref="K1087:L1087"/>
    <mergeCell ref="N1087:O1087"/>
    <mergeCell ref="P1087:Q1087"/>
    <mergeCell ref="AH1087:AI1087"/>
    <mergeCell ref="AJ1087:AK1087"/>
    <mergeCell ref="AH1094:AI1094"/>
    <mergeCell ref="AJ1094:AK1094"/>
    <mergeCell ref="AM1087:AN1087"/>
    <mergeCell ref="AO1087:AP1087"/>
    <mergeCell ref="BG1094:BH1094"/>
    <mergeCell ref="BI1094:BJ1094"/>
    <mergeCell ref="BL1094:BM1094"/>
    <mergeCell ref="BN1094:BO1094"/>
    <mergeCell ref="AH1080:AI1080"/>
    <mergeCell ref="AJ1080:AK1080"/>
    <mergeCell ref="AW1073:AX1073"/>
    <mergeCell ref="AY1073:AZ1073"/>
    <mergeCell ref="BB1073:BC1073"/>
    <mergeCell ref="BD1073:BE1073"/>
    <mergeCell ref="AW1080:AX1080"/>
    <mergeCell ref="AY1080:AZ1080"/>
    <mergeCell ref="BB1080:BC1080"/>
    <mergeCell ref="BD1080:BE1080"/>
    <mergeCell ref="AW1087:AX1087"/>
    <mergeCell ref="AY1087:AZ1087"/>
    <mergeCell ref="BB1087:BC1087"/>
    <mergeCell ref="BD1087:BE1087"/>
    <mergeCell ref="AW1094:AX1094"/>
    <mergeCell ref="AY1094:AZ1094"/>
    <mergeCell ref="BB1094:BC1094"/>
    <mergeCell ref="BD1094:BE1094"/>
    <mergeCell ref="I1052:J1052"/>
    <mergeCell ref="K1052:L1052"/>
    <mergeCell ref="N1052:O1052"/>
    <mergeCell ref="P1052:Q1052"/>
    <mergeCell ref="S1045:T1045"/>
    <mergeCell ref="U1045:V1045"/>
    <mergeCell ref="BV1045:BW1045"/>
    <mergeCell ref="BX1045:BY1045"/>
    <mergeCell ref="D1045:E1045"/>
    <mergeCell ref="F1045:G1045"/>
    <mergeCell ref="I1045:J1045"/>
    <mergeCell ref="K1045:L1045"/>
    <mergeCell ref="N1045:O1045"/>
    <mergeCell ref="P1045:Q1045"/>
    <mergeCell ref="AH1045:AI1045"/>
    <mergeCell ref="AJ1045:AK1045"/>
    <mergeCell ref="AH1052:AI1052"/>
    <mergeCell ref="AJ1052:AK1052"/>
    <mergeCell ref="AM1052:AN1052"/>
    <mergeCell ref="AO1052:AP1052"/>
    <mergeCell ref="BG1052:BH1052"/>
    <mergeCell ref="BI1052:BJ1052"/>
    <mergeCell ref="BL1052:BM1052"/>
    <mergeCell ref="BN1052:BO1052"/>
    <mergeCell ref="S1066:T1066"/>
    <mergeCell ref="U1066:V1066"/>
    <mergeCell ref="X1066:Y1066"/>
    <mergeCell ref="Z1066:AA1066"/>
    <mergeCell ref="BV1066:BW1066"/>
    <mergeCell ref="BX1066:BY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BV1059:BW1059"/>
    <mergeCell ref="BX1059:BY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AH1066:AI1066"/>
    <mergeCell ref="AJ1066:AK1066"/>
    <mergeCell ref="AW1059:AX1059"/>
    <mergeCell ref="AY1059:AZ1059"/>
    <mergeCell ref="BB1059:BC1059"/>
    <mergeCell ref="BD1059:BE1059"/>
    <mergeCell ref="AW1066:AX1066"/>
    <mergeCell ref="AY1066:AZ1066"/>
    <mergeCell ref="AH1059:AI1059"/>
    <mergeCell ref="AJ1059:AK1059"/>
    <mergeCell ref="X1045:Y1045"/>
    <mergeCell ref="Z1045:AA1045"/>
    <mergeCell ref="AC1045:AD1045"/>
    <mergeCell ref="AE1045:AF1045"/>
    <mergeCell ref="X1052:Y1052"/>
    <mergeCell ref="Z1052:AA1052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BV1017:BW1017"/>
    <mergeCell ref="BX1017:BY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AH1024:AI1024"/>
    <mergeCell ref="AJ1024:AK1024"/>
    <mergeCell ref="AW1017:AX1017"/>
    <mergeCell ref="AY1017:AZ1017"/>
    <mergeCell ref="BB1017:BC1017"/>
    <mergeCell ref="BD1017:BE1017"/>
    <mergeCell ref="AW1024:AX1024"/>
    <mergeCell ref="AY1024:AZ1024"/>
    <mergeCell ref="S1038:T1038"/>
    <mergeCell ref="U1038:V1038"/>
    <mergeCell ref="BV1038:BW1038"/>
    <mergeCell ref="BX1038:BY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BV1031:BW1031"/>
    <mergeCell ref="BX1031:BY1031"/>
    <mergeCell ref="D1031:E1031"/>
    <mergeCell ref="F1031:G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H1017:AI1017"/>
    <mergeCell ref="AJ1017:AK1017"/>
    <mergeCell ref="AH1038:AI1038"/>
    <mergeCell ref="AJ1038:AK1038"/>
    <mergeCell ref="BG1017:BH1017"/>
    <mergeCell ref="BI1017:BJ1017"/>
    <mergeCell ref="AC1038:AD1038"/>
    <mergeCell ref="AE1038:AF1038"/>
    <mergeCell ref="X1038:Y1038"/>
    <mergeCell ref="Z1038:AA1038"/>
    <mergeCell ref="AM1031:AN1031"/>
    <mergeCell ref="AO1031:AP1031"/>
    <mergeCell ref="S989:T989"/>
    <mergeCell ref="U989:V989"/>
    <mergeCell ref="X989:Y989"/>
    <mergeCell ref="Z989:AA989"/>
    <mergeCell ref="BV989:BW989"/>
    <mergeCell ref="BX989:BY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S1010:T1010"/>
    <mergeCell ref="U1010:V1010"/>
    <mergeCell ref="BV1010:BW1010"/>
    <mergeCell ref="BX1010:BY1010"/>
    <mergeCell ref="D1010:E1010"/>
    <mergeCell ref="F1010:G1010"/>
    <mergeCell ref="I1010:J1010"/>
    <mergeCell ref="K1010:L1010"/>
    <mergeCell ref="N1010:O1010"/>
    <mergeCell ref="P1010:Q1010"/>
    <mergeCell ref="S1003:T1003"/>
    <mergeCell ref="U1003:V1003"/>
    <mergeCell ref="BV1003:BW1003"/>
    <mergeCell ref="BX1003:BY1003"/>
    <mergeCell ref="D1003:E1003"/>
    <mergeCell ref="F1003:G1003"/>
    <mergeCell ref="I1003:J1003"/>
    <mergeCell ref="K1003:L1003"/>
    <mergeCell ref="N1003:O1003"/>
    <mergeCell ref="P1003:Q1003"/>
    <mergeCell ref="AH1003:AI1003"/>
    <mergeCell ref="AJ1003:AK1003"/>
    <mergeCell ref="AH1010:AI1010"/>
    <mergeCell ref="AJ1010:AK1010"/>
    <mergeCell ref="BG1010:BH1010"/>
    <mergeCell ref="BI1010:BJ1010"/>
    <mergeCell ref="BL1010:BM1010"/>
    <mergeCell ref="BN1010:BO1010"/>
    <mergeCell ref="AH996:AI996"/>
    <mergeCell ref="AJ996:AK996"/>
    <mergeCell ref="AW992:AX992"/>
    <mergeCell ref="AY992:AZ992"/>
    <mergeCell ref="BB992:BC992"/>
    <mergeCell ref="BD992:BE992"/>
    <mergeCell ref="BQ992:BR992"/>
    <mergeCell ref="BS992:BT992"/>
    <mergeCell ref="BQ996:BR996"/>
    <mergeCell ref="BS996:BT996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I968:J968"/>
    <mergeCell ref="K968:L968"/>
    <mergeCell ref="N968:O968"/>
    <mergeCell ref="P968:Q968"/>
    <mergeCell ref="S961:T961"/>
    <mergeCell ref="U961:V961"/>
    <mergeCell ref="BV961:BW961"/>
    <mergeCell ref="BX961:BY961"/>
    <mergeCell ref="D961:E961"/>
    <mergeCell ref="F961:G961"/>
    <mergeCell ref="I961:J961"/>
    <mergeCell ref="K961:L961"/>
    <mergeCell ref="N961:O961"/>
    <mergeCell ref="P961:Q961"/>
    <mergeCell ref="AH961:AI961"/>
    <mergeCell ref="AJ961:AK961"/>
    <mergeCell ref="AH968:AI968"/>
    <mergeCell ref="AJ968:AK968"/>
    <mergeCell ref="BG968:BH968"/>
    <mergeCell ref="BI968:BJ968"/>
    <mergeCell ref="BL968:BM968"/>
    <mergeCell ref="BN968:BO968"/>
    <mergeCell ref="S982:T982"/>
    <mergeCell ref="U982:V982"/>
    <mergeCell ref="X982:Y982"/>
    <mergeCell ref="Z982:AA982"/>
    <mergeCell ref="BV982:BW982"/>
    <mergeCell ref="BX982:BY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BV975:BW975"/>
    <mergeCell ref="BX975:BY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AH982:AI982"/>
    <mergeCell ref="AJ982:AK982"/>
    <mergeCell ref="AW975:AX975"/>
    <mergeCell ref="AY975:AZ975"/>
    <mergeCell ref="BB975:BC975"/>
    <mergeCell ref="BD975:BE975"/>
    <mergeCell ref="AW982:AX982"/>
    <mergeCell ref="AY982:AZ982"/>
    <mergeCell ref="X968:Y968"/>
    <mergeCell ref="Z968:AA968"/>
    <mergeCell ref="AC968:AD968"/>
    <mergeCell ref="AE968:AF968"/>
    <mergeCell ref="AM961:AN961"/>
    <mergeCell ref="AO961:AP961"/>
    <mergeCell ref="AR961:AS961"/>
    <mergeCell ref="AT961:AU961"/>
    <mergeCell ref="AM968:AN968"/>
    <mergeCell ref="AO968:AP968"/>
    <mergeCell ref="S933:T933"/>
    <mergeCell ref="U933:V933"/>
    <mergeCell ref="BV933:BW933"/>
    <mergeCell ref="BX933:BY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AH940:AI940"/>
    <mergeCell ref="AJ940:AK940"/>
    <mergeCell ref="AW933:AX933"/>
    <mergeCell ref="AY933:AZ933"/>
    <mergeCell ref="BB933:BC933"/>
    <mergeCell ref="BD933:BE933"/>
    <mergeCell ref="AW940:AX940"/>
    <mergeCell ref="AY940:AZ940"/>
    <mergeCell ref="S954:T954"/>
    <mergeCell ref="U954:V954"/>
    <mergeCell ref="BV954:BW954"/>
    <mergeCell ref="BX954:BY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BV947:BW947"/>
    <mergeCell ref="BX947:BY947"/>
    <mergeCell ref="D947:E947"/>
    <mergeCell ref="F947:G947"/>
    <mergeCell ref="I947:J947"/>
    <mergeCell ref="K947:L947"/>
    <mergeCell ref="N947:O947"/>
    <mergeCell ref="P947:Q947"/>
    <mergeCell ref="AC947:AD947"/>
    <mergeCell ref="AE947:AF947"/>
    <mergeCell ref="AH947:AI947"/>
    <mergeCell ref="AJ947:AK947"/>
    <mergeCell ref="BG933:BH933"/>
    <mergeCell ref="BI933:BJ933"/>
    <mergeCell ref="BL933:BM933"/>
    <mergeCell ref="BN933:BO933"/>
    <mergeCell ref="BG940:BH940"/>
    <mergeCell ref="BI940:BJ940"/>
    <mergeCell ref="AW954:AX954"/>
    <mergeCell ref="AY954:AZ954"/>
    <mergeCell ref="BB954:BC954"/>
    <mergeCell ref="BD954:BE954"/>
    <mergeCell ref="N936:O936"/>
    <mergeCell ref="P936:Q936"/>
    <mergeCell ref="S936:T936"/>
    <mergeCell ref="U936:V936"/>
    <mergeCell ref="S912:T912"/>
    <mergeCell ref="U912:V912"/>
    <mergeCell ref="BV912:BW912"/>
    <mergeCell ref="BX912:BY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BV905:BW905"/>
    <mergeCell ref="BX905:BY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S926:T926"/>
    <mergeCell ref="U926:V926"/>
    <mergeCell ref="BV926:BW926"/>
    <mergeCell ref="BX926:BY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BV919:BW919"/>
    <mergeCell ref="BX919:BY919"/>
    <mergeCell ref="D919:E919"/>
    <mergeCell ref="F919:G919"/>
    <mergeCell ref="I919:J919"/>
    <mergeCell ref="K919:L919"/>
    <mergeCell ref="N919:O919"/>
    <mergeCell ref="P919:Q919"/>
    <mergeCell ref="AH919:AI919"/>
    <mergeCell ref="AJ919:AK919"/>
    <mergeCell ref="AH926:AI926"/>
    <mergeCell ref="AJ926:AK926"/>
    <mergeCell ref="BG926:BH926"/>
    <mergeCell ref="BI926:BJ926"/>
    <mergeCell ref="BL926:BM926"/>
    <mergeCell ref="BN926:BO926"/>
    <mergeCell ref="AM905:AN905"/>
    <mergeCell ref="AO905:AP905"/>
    <mergeCell ref="AR905:AS905"/>
    <mergeCell ref="AT905:AU905"/>
    <mergeCell ref="AM912:AN912"/>
    <mergeCell ref="AO912:AP912"/>
    <mergeCell ref="AR912:AS912"/>
    <mergeCell ref="AT912:AU912"/>
    <mergeCell ref="AM919:AN919"/>
    <mergeCell ref="AO919:AP919"/>
    <mergeCell ref="I884:J884"/>
    <mergeCell ref="K884:L884"/>
    <mergeCell ref="N884:O884"/>
    <mergeCell ref="P884:Q884"/>
    <mergeCell ref="S877:T877"/>
    <mergeCell ref="U877:V877"/>
    <mergeCell ref="BV877:BW877"/>
    <mergeCell ref="BX877:BY877"/>
    <mergeCell ref="D877:E877"/>
    <mergeCell ref="F877:G877"/>
    <mergeCell ref="I877:J877"/>
    <mergeCell ref="K877:L877"/>
    <mergeCell ref="N877:O877"/>
    <mergeCell ref="P877:Q877"/>
    <mergeCell ref="AH877:AI877"/>
    <mergeCell ref="AJ877:AK877"/>
    <mergeCell ref="AH884:AI884"/>
    <mergeCell ref="AJ884:AK884"/>
    <mergeCell ref="AM877:AN877"/>
    <mergeCell ref="AO877:AP877"/>
    <mergeCell ref="BG884:BH884"/>
    <mergeCell ref="BI884:BJ884"/>
    <mergeCell ref="BL884:BM884"/>
    <mergeCell ref="BN884:BO884"/>
    <mergeCell ref="S898:T898"/>
    <mergeCell ref="U898:V898"/>
    <mergeCell ref="X898:Y898"/>
    <mergeCell ref="Z898:AA898"/>
    <mergeCell ref="BV898:BW898"/>
    <mergeCell ref="BX898:BY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BV891:BW891"/>
    <mergeCell ref="BX891:BY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AH898:AI898"/>
    <mergeCell ref="AJ898:AK898"/>
    <mergeCell ref="AW891:AX891"/>
    <mergeCell ref="AY891:AZ891"/>
    <mergeCell ref="BB891:BC891"/>
    <mergeCell ref="BD891:BE891"/>
    <mergeCell ref="AW898:AX898"/>
    <mergeCell ref="AY898:AZ898"/>
    <mergeCell ref="X877:Y877"/>
    <mergeCell ref="Z877:AA877"/>
    <mergeCell ref="AC877:AD877"/>
    <mergeCell ref="AE877:AF877"/>
    <mergeCell ref="X884:Y884"/>
    <mergeCell ref="Z884:AA884"/>
    <mergeCell ref="AC884:AD884"/>
    <mergeCell ref="AE884:AF884"/>
    <mergeCell ref="I856:J856"/>
    <mergeCell ref="K856:L856"/>
    <mergeCell ref="N856:O856"/>
    <mergeCell ref="P856:Q856"/>
    <mergeCell ref="S849:T849"/>
    <mergeCell ref="U849:V849"/>
    <mergeCell ref="BV849:BW849"/>
    <mergeCell ref="BX849:BY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AH856:AI856"/>
    <mergeCell ref="AJ856:AK856"/>
    <mergeCell ref="AW849:AX849"/>
    <mergeCell ref="AY849:AZ849"/>
    <mergeCell ref="BB849:BC849"/>
    <mergeCell ref="BD849:BE849"/>
    <mergeCell ref="AW856:AX856"/>
    <mergeCell ref="AY856:AZ856"/>
    <mergeCell ref="S870:T870"/>
    <mergeCell ref="U870:V870"/>
    <mergeCell ref="BV870:BW870"/>
    <mergeCell ref="BX870:BY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BV863:BW863"/>
    <mergeCell ref="BX863:BY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X870:Y870"/>
    <mergeCell ref="Z870:AA870"/>
    <mergeCell ref="BG849:BH849"/>
    <mergeCell ref="BI849:BJ849"/>
    <mergeCell ref="BB856:BC856"/>
    <mergeCell ref="BD856:BE856"/>
    <mergeCell ref="AW863:AX863"/>
    <mergeCell ref="AY863:AZ863"/>
    <mergeCell ref="BB863:BC863"/>
    <mergeCell ref="BD863:BE863"/>
    <mergeCell ref="AW870:AX870"/>
    <mergeCell ref="AY870:AZ870"/>
    <mergeCell ref="S821:T821"/>
    <mergeCell ref="U821:V821"/>
    <mergeCell ref="X821:Y821"/>
    <mergeCell ref="Z821:AA821"/>
    <mergeCell ref="BV821:BW821"/>
    <mergeCell ref="BX821:BY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S842:T842"/>
    <mergeCell ref="U842:V842"/>
    <mergeCell ref="BV842:BW842"/>
    <mergeCell ref="BX842:BY842"/>
    <mergeCell ref="D842:E842"/>
    <mergeCell ref="F842:G842"/>
    <mergeCell ref="I842:J842"/>
    <mergeCell ref="K842:L842"/>
    <mergeCell ref="N842:O842"/>
    <mergeCell ref="P842:Q842"/>
    <mergeCell ref="S835:T835"/>
    <mergeCell ref="U835:V835"/>
    <mergeCell ref="BV835:BW835"/>
    <mergeCell ref="BX835:BY835"/>
    <mergeCell ref="D835:E835"/>
    <mergeCell ref="F835:G835"/>
    <mergeCell ref="I835:J835"/>
    <mergeCell ref="K835:L835"/>
    <mergeCell ref="N835:O835"/>
    <mergeCell ref="P835:Q835"/>
    <mergeCell ref="AH835:AI835"/>
    <mergeCell ref="AJ835:AK835"/>
    <mergeCell ref="AH842:AI842"/>
    <mergeCell ref="AJ842:AK842"/>
    <mergeCell ref="AM842:AN842"/>
    <mergeCell ref="AO842:AP842"/>
    <mergeCell ref="BG842:BH842"/>
    <mergeCell ref="BI842:BJ842"/>
    <mergeCell ref="BL842:BM842"/>
    <mergeCell ref="BN842:BO842"/>
    <mergeCell ref="AM821:AN821"/>
    <mergeCell ref="AO821:AP821"/>
    <mergeCell ref="AR821:AS821"/>
    <mergeCell ref="AT821:AU821"/>
    <mergeCell ref="AM828:AN828"/>
    <mergeCell ref="AO828:AP828"/>
    <mergeCell ref="AR828:AS828"/>
    <mergeCell ref="AT828:AU828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D800:E800"/>
    <mergeCell ref="F800:G800"/>
    <mergeCell ref="I800:J800"/>
    <mergeCell ref="K800:L800"/>
    <mergeCell ref="N800:O800"/>
    <mergeCell ref="P800:Q800"/>
    <mergeCell ref="S793:T793"/>
    <mergeCell ref="U793:V793"/>
    <mergeCell ref="BV793:BW793"/>
    <mergeCell ref="BX793:BY793"/>
    <mergeCell ref="D793:E793"/>
    <mergeCell ref="F793:G793"/>
    <mergeCell ref="I793:J793"/>
    <mergeCell ref="K793:L793"/>
    <mergeCell ref="N793:O793"/>
    <mergeCell ref="P793:Q793"/>
    <mergeCell ref="AH793:AI793"/>
    <mergeCell ref="AJ793:AK793"/>
    <mergeCell ref="AH800:AI800"/>
    <mergeCell ref="AJ800:AK800"/>
    <mergeCell ref="BG800:BH800"/>
    <mergeCell ref="BI800:BJ800"/>
    <mergeCell ref="BL800:BM800"/>
    <mergeCell ref="BN800:BO800"/>
    <mergeCell ref="S814:T814"/>
    <mergeCell ref="U814:V814"/>
    <mergeCell ref="X814:Y814"/>
    <mergeCell ref="Z814:AA814"/>
    <mergeCell ref="BV814:BW814"/>
    <mergeCell ref="BX814:BY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BV807:BW807"/>
    <mergeCell ref="BX807:BY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AH814:AI814"/>
    <mergeCell ref="AJ814:AK814"/>
    <mergeCell ref="AW807:AX807"/>
    <mergeCell ref="AY807:AZ807"/>
    <mergeCell ref="BB807:BC807"/>
    <mergeCell ref="BD807:BE807"/>
    <mergeCell ref="AW814:AX814"/>
    <mergeCell ref="AY814:AZ814"/>
    <mergeCell ref="X807:Y807"/>
    <mergeCell ref="Z807:AA807"/>
    <mergeCell ref="AC807:AD807"/>
    <mergeCell ref="AE807:AF807"/>
    <mergeCell ref="AM793:AN793"/>
    <mergeCell ref="AO793:AP793"/>
    <mergeCell ref="AR793:AS793"/>
    <mergeCell ref="AT793:AU793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BV765:BW765"/>
    <mergeCell ref="BX765:BY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AH772:AI772"/>
    <mergeCell ref="AJ772:AK772"/>
    <mergeCell ref="AW765:AX765"/>
    <mergeCell ref="AY765:AZ765"/>
    <mergeCell ref="BB765:BC765"/>
    <mergeCell ref="BD765:BE765"/>
    <mergeCell ref="AW772:AX772"/>
    <mergeCell ref="AY772:AZ772"/>
    <mergeCell ref="S786:T786"/>
    <mergeCell ref="U786:V786"/>
    <mergeCell ref="BV786:BW786"/>
    <mergeCell ref="BX786:BY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BV779:BW779"/>
    <mergeCell ref="BX779:BY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BG765:BH765"/>
    <mergeCell ref="BI765:BJ765"/>
    <mergeCell ref="BL765:BM765"/>
    <mergeCell ref="BN765:BO765"/>
    <mergeCell ref="BG772:BH772"/>
    <mergeCell ref="BI772:BJ772"/>
    <mergeCell ref="AM779:AN779"/>
    <mergeCell ref="AO779:AP779"/>
    <mergeCell ref="AR779:AS779"/>
    <mergeCell ref="AT779:AU779"/>
    <mergeCell ref="AM786:AN786"/>
    <mergeCell ref="AO786:AP786"/>
    <mergeCell ref="S737:T737"/>
    <mergeCell ref="U737:V737"/>
    <mergeCell ref="X737:Y737"/>
    <mergeCell ref="Z737:AA737"/>
    <mergeCell ref="BV737:BW737"/>
    <mergeCell ref="BX737:BY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S758:T758"/>
    <mergeCell ref="U758:V758"/>
    <mergeCell ref="BV758:BW758"/>
    <mergeCell ref="BX758:BY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BV751:BW751"/>
    <mergeCell ref="BX751:BY751"/>
    <mergeCell ref="D751:E751"/>
    <mergeCell ref="F751:G751"/>
    <mergeCell ref="I751:J751"/>
    <mergeCell ref="K751:L751"/>
    <mergeCell ref="N751:O751"/>
    <mergeCell ref="P751:Q751"/>
    <mergeCell ref="AH751:AI751"/>
    <mergeCell ref="AJ751:AK751"/>
    <mergeCell ref="AH758:AI758"/>
    <mergeCell ref="AJ758:AK758"/>
    <mergeCell ref="BG758:BH758"/>
    <mergeCell ref="BI758:BJ758"/>
    <mergeCell ref="BL758:BM758"/>
    <mergeCell ref="BN758:BO758"/>
    <mergeCell ref="AM744:AN744"/>
    <mergeCell ref="AO744:AP744"/>
    <mergeCell ref="AR744:AS744"/>
    <mergeCell ref="AT744:AU744"/>
    <mergeCell ref="AM751:AN751"/>
    <mergeCell ref="AO751:AP751"/>
    <mergeCell ref="AR751:AS751"/>
    <mergeCell ref="AT751:AU751"/>
    <mergeCell ref="AM758:AN758"/>
    <mergeCell ref="AO758:AP758"/>
    <mergeCell ref="BQ737:BR737"/>
    <mergeCell ref="BS737:BT737"/>
    <mergeCell ref="N740:O740"/>
    <mergeCell ref="P740:Q740"/>
    <mergeCell ref="S740:T740"/>
    <mergeCell ref="U740:V740"/>
    <mergeCell ref="I716:J716"/>
    <mergeCell ref="K716:L716"/>
    <mergeCell ref="N716:O716"/>
    <mergeCell ref="P716:Q716"/>
    <mergeCell ref="S709:T709"/>
    <mergeCell ref="U709:V709"/>
    <mergeCell ref="BV709:BW709"/>
    <mergeCell ref="BX709:BY709"/>
    <mergeCell ref="D709:E709"/>
    <mergeCell ref="F709:G709"/>
    <mergeCell ref="I709:J709"/>
    <mergeCell ref="K709:L709"/>
    <mergeCell ref="N709:O709"/>
    <mergeCell ref="P709:Q709"/>
    <mergeCell ref="AH709:AI709"/>
    <mergeCell ref="AJ709:AK709"/>
    <mergeCell ref="AH716:AI716"/>
    <mergeCell ref="AJ716:AK716"/>
    <mergeCell ref="BG716:BH716"/>
    <mergeCell ref="BI716:BJ716"/>
    <mergeCell ref="BL716:BM716"/>
    <mergeCell ref="BN716:BO716"/>
    <mergeCell ref="S730:T730"/>
    <mergeCell ref="U730:V730"/>
    <mergeCell ref="X730:Y730"/>
    <mergeCell ref="Z730:AA730"/>
    <mergeCell ref="BV730:BW730"/>
    <mergeCell ref="BX730:BY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BV723:BW723"/>
    <mergeCell ref="BX723:BY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AH730:AI730"/>
    <mergeCell ref="AJ730:AK730"/>
    <mergeCell ref="AW723:AX723"/>
    <mergeCell ref="AY723:AZ723"/>
    <mergeCell ref="BB723:BC723"/>
    <mergeCell ref="BD723:BE723"/>
    <mergeCell ref="AW730:AX730"/>
    <mergeCell ref="AY730:AZ730"/>
    <mergeCell ref="X709:Y709"/>
    <mergeCell ref="Z709:AA709"/>
    <mergeCell ref="AC709:AD709"/>
    <mergeCell ref="AE709:AF709"/>
    <mergeCell ref="X716:Y716"/>
    <mergeCell ref="Z716:AA716"/>
    <mergeCell ref="AC716:AD716"/>
    <mergeCell ref="AE716:AF716"/>
    <mergeCell ref="X723:Y723"/>
    <mergeCell ref="Z723:AA723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BV681:BW681"/>
    <mergeCell ref="BX681:BY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AH688:AI688"/>
    <mergeCell ref="AJ688:AK688"/>
    <mergeCell ref="AW681:AX681"/>
    <mergeCell ref="AY681:AZ681"/>
    <mergeCell ref="BB681:BC681"/>
    <mergeCell ref="BD681:BE681"/>
    <mergeCell ref="AW688:AX688"/>
    <mergeCell ref="AY688:AZ688"/>
    <mergeCell ref="S702:T702"/>
    <mergeCell ref="U702:V702"/>
    <mergeCell ref="BV702:BW702"/>
    <mergeCell ref="BX702:BY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BV695:BW695"/>
    <mergeCell ref="BX695:BY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AC702:AD702"/>
    <mergeCell ref="AE702:AF702"/>
    <mergeCell ref="X702:Y702"/>
    <mergeCell ref="Z702:AA702"/>
    <mergeCell ref="AM681:AN681"/>
    <mergeCell ref="AO681:AP681"/>
    <mergeCell ref="AM688:AN688"/>
    <mergeCell ref="AO688:AP688"/>
    <mergeCell ref="AR688:AS688"/>
    <mergeCell ref="AT688:AU688"/>
    <mergeCell ref="AM695:AN695"/>
    <mergeCell ref="AO695:AP695"/>
    <mergeCell ref="S653:T653"/>
    <mergeCell ref="U653:V653"/>
    <mergeCell ref="X653:Y653"/>
    <mergeCell ref="Z653:AA653"/>
    <mergeCell ref="BV653:BW653"/>
    <mergeCell ref="BX653:BY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S674:T674"/>
    <mergeCell ref="U674:V674"/>
    <mergeCell ref="BV674:BW674"/>
    <mergeCell ref="BX674:BY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BV667:BW667"/>
    <mergeCell ref="BX667:BY667"/>
    <mergeCell ref="D667:E667"/>
    <mergeCell ref="F667:G667"/>
    <mergeCell ref="I667:J667"/>
    <mergeCell ref="K667:L667"/>
    <mergeCell ref="N667:O667"/>
    <mergeCell ref="P667:Q667"/>
    <mergeCell ref="AH667:AI667"/>
    <mergeCell ref="AJ667:AK667"/>
    <mergeCell ref="AH674:AI674"/>
    <mergeCell ref="AJ674:AK674"/>
    <mergeCell ref="AM667:AN667"/>
    <mergeCell ref="AO667:AP667"/>
    <mergeCell ref="BG674:BH674"/>
    <mergeCell ref="BI674:BJ674"/>
    <mergeCell ref="BL674:BM674"/>
    <mergeCell ref="BN674:BO674"/>
    <mergeCell ref="AM674:AN674"/>
    <mergeCell ref="AO674:AP674"/>
    <mergeCell ref="AR674:AS674"/>
    <mergeCell ref="AT674:AU674"/>
    <mergeCell ref="AH660:AI660"/>
    <mergeCell ref="AJ660:AK660"/>
    <mergeCell ref="BV656:BW656"/>
    <mergeCell ref="BX656:BY656"/>
    <mergeCell ref="D663:E663"/>
    <mergeCell ref="F663:G663"/>
    <mergeCell ref="I663:J663"/>
    <mergeCell ref="K663:L663"/>
    <mergeCell ref="N663:O663"/>
    <mergeCell ref="P663:Q663"/>
    <mergeCell ref="S625:T625"/>
    <mergeCell ref="U625:V625"/>
    <mergeCell ref="BV625:BW625"/>
    <mergeCell ref="BX625:BY625"/>
    <mergeCell ref="D625:E625"/>
    <mergeCell ref="F625:G625"/>
    <mergeCell ref="I625:J625"/>
    <mergeCell ref="K625:L625"/>
    <mergeCell ref="N625:O625"/>
    <mergeCell ref="P625:Q625"/>
    <mergeCell ref="AH625:AI625"/>
    <mergeCell ref="AJ625:AK625"/>
    <mergeCell ref="AH632:AI632"/>
    <mergeCell ref="AJ632:AK632"/>
    <mergeCell ref="AM632:AN632"/>
    <mergeCell ref="AO632:AP632"/>
    <mergeCell ref="BG632:BH632"/>
    <mergeCell ref="BI632:BJ632"/>
    <mergeCell ref="BL632:BM632"/>
    <mergeCell ref="BN632:BO632"/>
    <mergeCell ref="S646:T646"/>
    <mergeCell ref="U646:V646"/>
    <mergeCell ref="X646:Y646"/>
    <mergeCell ref="Z646:AA646"/>
    <mergeCell ref="BV646:BW646"/>
    <mergeCell ref="BX646:BY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BV639:BW639"/>
    <mergeCell ref="BX639:BY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AH646:AI646"/>
    <mergeCell ref="AJ646:AK646"/>
    <mergeCell ref="AW639:AX639"/>
    <mergeCell ref="AY639:AZ639"/>
    <mergeCell ref="BB639:BC639"/>
    <mergeCell ref="BD639:BE639"/>
    <mergeCell ref="AW646:AX646"/>
    <mergeCell ref="AY646:AZ646"/>
    <mergeCell ref="AW625:AX625"/>
    <mergeCell ref="AY625:AZ625"/>
    <mergeCell ref="AH639:AI639"/>
    <mergeCell ref="AJ639:AK639"/>
    <mergeCell ref="N628:O628"/>
    <mergeCell ref="P628:Q628"/>
    <mergeCell ref="S628:T628"/>
    <mergeCell ref="U628:V628"/>
    <mergeCell ref="AM625:AN625"/>
    <mergeCell ref="AO625:AP625"/>
    <mergeCell ref="AR625:AS625"/>
    <mergeCell ref="AT625:AU625"/>
    <mergeCell ref="BV597:BW597"/>
    <mergeCell ref="BX597:BY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AH604:AI604"/>
    <mergeCell ref="AJ604:AK604"/>
    <mergeCell ref="AW597:AX597"/>
    <mergeCell ref="AY597:AZ597"/>
    <mergeCell ref="BB597:BC597"/>
    <mergeCell ref="BD597:BE597"/>
    <mergeCell ref="AW604:AX604"/>
    <mergeCell ref="AY604:AZ604"/>
    <mergeCell ref="S618:T618"/>
    <mergeCell ref="U618:V618"/>
    <mergeCell ref="BV618:BW618"/>
    <mergeCell ref="BX618:BY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BV611:BW611"/>
    <mergeCell ref="BX611:BY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M597:AN597"/>
    <mergeCell ref="AO597:AP597"/>
    <mergeCell ref="AR597:AS597"/>
    <mergeCell ref="AT597:AU597"/>
    <mergeCell ref="AM604:AN604"/>
    <mergeCell ref="AO604:AP604"/>
    <mergeCell ref="AH597:AI597"/>
    <mergeCell ref="AJ597:AK597"/>
    <mergeCell ref="AH618:AI618"/>
    <mergeCell ref="AJ618:AK618"/>
    <mergeCell ref="AR604:AS604"/>
    <mergeCell ref="AT604:AU604"/>
    <mergeCell ref="AM618:AN618"/>
    <mergeCell ref="AO618:AP618"/>
    <mergeCell ref="AR618:AS618"/>
    <mergeCell ref="AT618:AU618"/>
    <mergeCell ref="S569:T569"/>
    <mergeCell ref="U569:V569"/>
    <mergeCell ref="X569:Y569"/>
    <mergeCell ref="Z569:AA569"/>
    <mergeCell ref="BV569:BW569"/>
    <mergeCell ref="BX569:BY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S590:T590"/>
    <mergeCell ref="U590:V590"/>
    <mergeCell ref="BV590:BW590"/>
    <mergeCell ref="BX590:BY590"/>
    <mergeCell ref="D590:E590"/>
    <mergeCell ref="F590:G590"/>
    <mergeCell ref="I590:J590"/>
    <mergeCell ref="K590:L590"/>
    <mergeCell ref="N590:O590"/>
    <mergeCell ref="P590:Q590"/>
    <mergeCell ref="S583:T583"/>
    <mergeCell ref="U583:V583"/>
    <mergeCell ref="BV583:BW583"/>
    <mergeCell ref="BX583:BY583"/>
    <mergeCell ref="D583:E583"/>
    <mergeCell ref="F583:G583"/>
    <mergeCell ref="I583:J583"/>
    <mergeCell ref="K583:L583"/>
    <mergeCell ref="N583:O583"/>
    <mergeCell ref="P583:Q583"/>
    <mergeCell ref="AH583:AI583"/>
    <mergeCell ref="AJ583:AK583"/>
    <mergeCell ref="AH590:AI590"/>
    <mergeCell ref="AJ590:AK590"/>
    <mergeCell ref="BG590:BH590"/>
    <mergeCell ref="BI590:BJ590"/>
    <mergeCell ref="BL590:BM590"/>
    <mergeCell ref="BN590:BO590"/>
    <mergeCell ref="AM590:AN590"/>
    <mergeCell ref="AO590:AP590"/>
    <mergeCell ref="AR590:AS590"/>
    <mergeCell ref="AT590:AU590"/>
    <mergeCell ref="BQ576:BR576"/>
    <mergeCell ref="BS576:BT576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I548:J548"/>
    <mergeCell ref="K548:L548"/>
    <mergeCell ref="N548:O548"/>
    <mergeCell ref="P548:Q548"/>
    <mergeCell ref="S541:T541"/>
    <mergeCell ref="U541:V541"/>
    <mergeCell ref="BV541:BW541"/>
    <mergeCell ref="BX541:BY541"/>
    <mergeCell ref="D541:E541"/>
    <mergeCell ref="F541:G541"/>
    <mergeCell ref="I541:J541"/>
    <mergeCell ref="K541:L541"/>
    <mergeCell ref="N541:O541"/>
    <mergeCell ref="P541:Q541"/>
    <mergeCell ref="AH541:AI541"/>
    <mergeCell ref="AJ541:AK541"/>
    <mergeCell ref="AH548:AI548"/>
    <mergeCell ref="AJ548:AK548"/>
    <mergeCell ref="BG548:BH548"/>
    <mergeCell ref="BI548:BJ548"/>
    <mergeCell ref="BL548:BM548"/>
    <mergeCell ref="BN548:BO548"/>
    <mergeCell ref="S562:T562"/>
    <mergeCell ref="U562:V562"/>
    <mergeCell ref="X562:Y562"/>
    <mergeCell ref="Z562:AA562"/>
    <mergeCell ref="BV562:BW562"/>
    <mergeCell ref="BX562:BY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BV555:BW555"/>
    <mergeCell ref="BX555:BY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AH562:AI562"/>
    <mergeCell ref="AJ562:AK562"/>
    <mergeCell ref="AW555:AX555"/>
    <mergeCell ref="AY555:AZ555"/>
    <mergeCell ref="BB555:BC555"/>
    <mergeCell ref="BD555:BE555"/>
    <mergeCell ref="AW562:AX562"/>
    <mergeCell ref="AY562:AZ562"/>
    <mergeCell ref="X548:Y548"/>
    <mergeCell ref="Z548:AA548"/>
    <mergeCell ref="AC548:AD548"/>
    <mergeCell ref="AE548:AF548"/>
    <mergeCell ref="X541:Y541"/>
    <mergeCell ref="Z541:AA541"/>
    <mergeCell ref="AC541:AD541"/>
    <mergeCell ref="AE541:AF541"/>
    <mergeCell ref="X555:Y555"/>
    <mergeCell ref="Z555:AA555"/>
    <mergeCell ref="I513:J513"/>
    <mergeCell ref="K513:L513"/>
    <mergeCell ref="N513:O513"/>
    <mergeCell ref="P513:Q513"/>
    <mergeCell ref="AC520:AD520"/>
    <mergeCell ref="AE520:AF520"/>
    <mergeCell ref="AH520:AI520"/>
    <mergeCell ref="AJ520:AK520"/>
    <mergeCell ref="AW513:AX513"/>
    <mergeCell ref="AY513:AZ513"/>
    <mergeCell ref="BB513:BC513"/>
    <mergeCell ref="BD513:BE513"/>
    <mergeCell ref="AW520:AX520"/>
    <mergeCell ref="AY520:AZ520"/>
    <mergeCell ref="S534:T534"/>
    <mergeCell ref="U534:V534"/>
    <mergeCell ref="BV534:BW534"/>
    <mergeCell ref="BX534:BY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BV527:BW527"/>
    <mergeCell ref="BX527:BY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M527:AN527"/>
    <mergeCell ref="AO527:AP527"/>
    <mergeCell ref="AR527:AS527"/>
    <mergeCell ref="AT527:AU527"/>
    <mergeCell ref="AM534:AN534"/>
    <mergeCell ref="AO534:AP534"/>
    <mergeCell ref="AC534:AD534"/>
    <mergeCell ref="AE534:AF534"/>
    <mergeCell ref="X534:Y534"/>
    <mergeCell ref="Z534:AA534"/>
    <mergeCell ref="AM513:AN513"/>
    <mergeCell ref="AO513:AP513"/>
    <mergeCell ref="AR513:AS513"/>
    <mergeCell ref="AT513:AU513"/>
    <mergeCell ref="AM520:AN520"/>
    <mergeCell ref="AO520:AP520"/>
    <mergeCell ref="AR520:AS520"/>
    <mergeCell ref="AT520:AU520"/>
    <mergeCell ref="AR534:AS534"/>
    <mergeCell ref="AT534:AU534"/>
    <mergeCell ref="S485:T485"/>
    <mergeCell ref="U485:V485"/>
    <mergeCell ref="X485:Y485"/>
    <mergeCell ref="Z485:AA485"/>
    <mergeCell ref="BV485:BW485"/>
    <mergeCell ref="BX485:BY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S506:T506"/>
    <mergeCell ref="U506:V506"/>
    <mergeCell ref="BV506:BW506"/>
    <mergeCell ref="BX506:BY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BV499:BW499"/>
    <mergeCell ref="BX499:BY499"/>
    <mergeCell ref="D499:E499"/>
    <mergeCell ref="F499:G499"/>
    <mergeCell ref="I499:J499"/>
    <mergeCell ref="K499:L499"/>
    <mergeCell ref="N499:O499"/>
    <mergeCell ref="P499:Q499"/>
    <mergeCell ref="AH499:AI499"/>
    <mergeCell ref="AJ499:AK499"/>
    <mergeCell ref="AH506:AI506"/>
    <mergeCell ref="AJ506:AK506"/>
    <mergeCell ref="BG506:BH506"/>
    <mergeCell ref="BI506:BJ506"/>
    <mergeCell ref="BL506:BM506"/>
    <mergeCell ref="BN506:BO506"/>
    <mergeCell ref="AM506:AN506"/>
    <mergeCell ref="AO506:AP506"/>
    <mergeCell ref="AR506:AS506"/>
    <mergeCell ref="AT506:AU506"/>
    <mergeCell ref="BV488:BW488"/>
    <mergeCell ref="BX488:BY488"/>
    <mergeCell ref="BQ492:BR492"/>
    <mergeCell ref="BS492:BT492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S457:T457"/>
    <mergeCell ref="U457:V457"/>
    <mergeCell ref="BV457:BW457"/>
    <mergeCell ref="BX457:BY457"/>
    <mergeCell ref="D457:E457"/>
    <mergeCell ref="F457:G457"/>
    <mergeCell ref="I457:J457"/>
    <mergeCell ref="K457:L457"/>
    <mergeCell ref="N457:O457"/>
    <mergeCell ref="P457:Q457"/>
    <mergeCell ref="AH457:AI457"/>
    <mergeCell ref="AJ457:AK457"/>
    <mergeCell ref="AH464:AI464"/>
    <mergeCell ref="AJ464:AK464"/>
    <mergeCell ref="AM457:AN457"/>
    <mergeCell ref="AO457:AP457"/>
    <mergeCell ref="BG464:BH464"/>
    <mergeCell ref="BI464:BJ464"/>
    <mergeCell ref="BL464:BM464"/>
    <mergeCell ref="BN464:BO464"/>
    <mergeCell ref="S478:T478"/>
    <mergeCell ref="U478:V478"/>
    <mergeCell ref="X478:Y478"/>
    <mergeCell ref="Z478:AA478"/>
    <mergeCell ref="BV478:BW478"/>
    <mergeCell ref="BX478:BY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BV471:BW471"/>
    <mergeCell ref="BX471:BY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AH478:AI478"/>
    <mergeCell ref="AJ478:AK478"/>
    <mergeCell ref="AW471:AX471"/>
    <mergeCell ref="AY471:AZ471"/>
    <mergeCell ref="BB471:BC471"/>
    <mergeCell ref="BD471:BE471"/>
    <mergeCell ref="AW478:AX478"/>
    <mergeCell ref="AY478:AZ478"/>
    <mergeCell ref="X457:Y457"/>
    <mergeCell ref="Z457:AA457"/>
    <mergeCell ref="N460:O460"/>
    <mergeCell ref="P460:Q460"/>
    <mergeCell ref="S460:T460"/>
    <mergeCell ref="U460:V460"/>
    <mergeCell ref="X460:Y460"/>
    <mergeCell ref="Z460:AA460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BV429:BW429"/>
    <mergeCell ref="BX429:BY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AH436:AI436"/>
    <mergeCell ref="AJ436:AK436"/>
    <mergeCell ref="AW429:AX429"/>
    <mergeCell ref="AY429:AZ429"/>
    <mergeCell ref="BB429:BC429"/>
    <mergeCell ref="BD429:BE429"/>
    <mergeCell ref="AW436:AX436"/>
    <mergeCell ref="AY436:AZ436"/>
    <mergeCell ref="S450:T450"/>
    <mergeCell ref="U450:V450"/>
    <mergeCell ref="BV450:BW450"/>
    <mergeCell ref="BX450:BY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BV443:BW443"/>
    <mergeCell ref="BX443:BY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X450:Y450"/>
    <mergeCell ref="Z450:AA450"/>
    <mergeCell ref="BG429:BH429"/>
    <mergeCell ref="BI429:BJ429"/>
    <mergeCell ref="AM429:AN429"/>
    <mergeCell ref="AO429:AP429"/>
    <mergeCell ref="AR429:AS429"/>
    <mergeCell ref="AT429:AU429"/>
    <mergeCell ref="AM436:AN436"/>
    <mergeCell ref="AO436:AP436"/>
    <mergeCell ref="S401:T401"/>
    <mergeCell ref="U401:V401"/>
    <mergeCell ref="X401:Y401"/>
    <mergeCell ref="Z401:AA401"/>
    <mergeCell ref="BV401:BW401"/>
    <mergeCell ref="BX401:BY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S422:T422"/>
    <mergeCell ref="U422:V422"/>
    <mergeCell ref="BV422:BW422"/>
    <mergeCell ref="BX422:BY422"/>
    <mergeCell ref="D422:E422"/>
    <mergeCell ref="F422:G422"/>
    <mergeCell ref="I422:J422"/>
    <mergeCell ref="K422:L422"/>
    <mergeCell ref="N422:O422"/>
    <mergeCell ref="P422:Q422"/>
    <mergeCell ref="S415:T415"/>
    <mergeCell ref="U415:V415"/>
    <mergeCell ref="BV415:BW415"/>
    <mergeCell ref="BX415:BY415"/>
    <mergeCell ref="D415:E415"/>
    <mergeCell ref="F415:G415"/>
    <mergeCell ref="I415:J415"/>
    <mergeCell ref="K415:L415"/>
    <mergeCell ref="N415:O415"/>
    <mergeCell ref="P415:Q415"/>
    <mergeCell ref="AH415:AI415"/>
    <mergeCell ref="AJ415:AK415"/>
    <mergeCell ref="AH422:AI422"/>
    <mergeCell ref="AJ422:AK422"/>
    <mergeCell ref="AM422:AN422"/>
    <mergeCell ref="AO422:AP422"/>
    <mergeCell ref="BG422:BH422"/>
    <mergeCell ref="BI422:BJ422"/>
    <mergeCell ref="BL422:BM422"/>
    <mergeCell ref="BN422:BO422"/>
    <mergeCell ref="AH408:AI408"/>
    <mergeCell ref="AJ408:AK408"/>
    <mergeCell ref="BN415:BO415"/>
    <mergeCell ref="AC404:AD404"/>
    <mergeCell ref="AE404:AF404"/>
    <mergeCell ref="AH404:AI404"/>
    <mergeCell ref="AJ404:AK404"/>
    <mergeCell ref="AM404:AN404"/>
    <mergeCell ref="AO404:AP404"/>
    <mergeCell ref="AR404:AS404"/>
    <mergeCell ref="AT404:AU404"/>
    <mergeCell ref="BG404:BH404"/>
    <mergeCell ref="BI404:BJ404"/>
    <mergeCell ref="BL404:BM404"/>
    <mergeCell ref="BN404:BO404"/>
    <mergeCell ref="BQ404:BR404"/>
    <mergeCell ref="BS404:BT404"/>
    <mergeCell ref="BV404:BW404"/>
    <mergeCell ref="I380:J380"/>
    <mergeCell ref="K380:L380"/>
    <mergeCell ref="N380:O380"/>
    <mergeCell ref="P380:Q380"/>
    <mergeCell ref="S373:T373"/>
    <mergeCell ref="U373:V373"/>
    <mergeCell ref="BV373:BW373"/>
    <mergeCell ref="BX373:BY373"/>
    <mergeCell ref="D373:E373"/>
    <mergeCell ref="F373:G373"/>
    <mergeCell ref="I373:J373"/>
    <mergeCell ref="K373:L373"/>
    <mergeCell ref="N373:O373"/>
    <mergeCell ref="P373:Q373"/>
    <mergeCell ref="AH373:AI373"/>
    <mergeCell ref="AJ373:AK373"/>
    <mergeCell ref="AH380:AI380"/>
    <mergeCell ref="AJ380:AK380"/>
    <mergeCell ref="BG380:BH380"/>
    <mergeCell ref="BI380:BJ380"/>
    <mergeCell ref="BL380:BM380"/>
    <mergeCell ref="BN380:BO380"/>
    <mergeCell ref="S394:T394"/>
    <mergeCell ref="U394:V394"/>
    <mergeCell ref="X394:Y394"/>
    <mergeCell ref="Z394:AA394"/>
    <mergeCell ref="BV394:BW394"/>
    <mergeCell ref="BX394:BY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BV387:BW387"/>
    <mergeCell ref="BX387:BY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AH394:AI394"/>
    <mergeCell ref="AJ394:AK394"/>
    <mergeCell ref="AW387:AX387"/>
    <mergeCell ref="AY387:AZ387"/>
    <mergeCell ref="BB387:BC387"/>
    <mergeCell ref="BD387:BE387"/>
    <mergeCell ref="AW394:AX394"/>
    <mergeCell ref="AY394:AZ394"/>
    <mergeCell ref="AH387:AI387"/>
    <mergeCell ref="AJ387:AK387"/>
    <mergeCell ref="AM394:AN394"/>
    <mergeCell ref="AO394:AP394"/>
    <mergeCell ref="X373:Y373"/>
    <mergeCell ref="Z373:AA373"/>
    <mergeCell ref="AC373:AD373"/>
    <mergeCell ref="AE373:AF373"/>
    <mergeCell ref="X380:Y380"/>
    <mergeCell ref="Z380:AA380"/>
    <mergeCell ref="N352:O352"/>
    <mergeCell ref="P352:Q352"/>
    <mergeCell ref="S345:T345"/>
    <mergeCell ref="U345:V345"/>
    <mergeCell ref="BV345:BW345"/>
    <mergeCell ref="BX345:BY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AH352:AI352"/>
    <mergeCell ref="AJ352:AK352"/>
    <mergeCell ref="AW345:AX345"/>
    <mergeCell ref="AY345:AZ345"/>
    <mergeCell ref="BB345:BC345"/>
    <mergeCell ref="BD345:BE345"/>
    <mergeCell ref="AW352:AX352"/>
    <mergeCell ref="AY352:AZ352"/>
    <mergeCell ref="S366:T366"/>
    <mergeCell ref="U366:V366"/>
    <mergeCell ref="BV366:BW366"/>
    <mergeCell ref="BX366:BY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BV359:BW359"/>
    <mergeCell ref="BX359:BY359"/>
    <mergeCell ref="D359:E359"/>
    <mergeCell ref="F359:G359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AH345:AI345"/>
    <mergeCell ref="AJ345:AK345"/>
    <mergeCell ref="AH366:AI366"/>
    <mergeCell ref="AJ366:AK366"/>
    <mergeCell ref="BG345:BH345"/>
    <mergeCell ref="BI345:BJ345"/>
    <mergeCell ref="AC366:AD366"/>
    <mergeCell ref="AE366:AF366"/>
    <mergeCell ref="X366:Y366"/>
    <mergeCell ref="Z366:AA366"/>
    <mergeCell ref="AM352:AN352"/>
    <mergeCell ref="AO352:AP352"/>
    <mergeCell ref="AR352:AS352"/>
    <mergeCell ref="AT352:AU352"/>
    <mergeCell ref="AM359:AN359"/>
    <mergeCell ref="AO359:AP359"/>
    <mergeCell ref="S317:T317"/>
    <mergeCell ref="U317:V317"/>
    <mergeCell ref="X317:Y317"/>
    <mergeCell ref="Z317:AA317"/>
    <mergeCell ref="BV317:BW317"/>
    <mergeCell ref="BX317:BY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S338:T338"/>
    <mergeCell ref="U338:V338"/>
    <mergeCell ref="BV338:BW338"/>
    <mergeCell ref="BX338:BY338"/>
    <mergeCell ref="D338:E338"/>
    <mergeCell ref="F338:G338"/>
    <mergeCell ref="I338:J338"/>
    <mergeCell ref="K338:L338"/>
    <mergeCell ref="N338:O338"/>
    <mergeCell ref="P338:Q338"/>
    <mergeCell ref="S331:T331"/>
    <mergeCell ref="U331:V331"/>
    <mergeCell ref="BV331:BW331"/>
    <mergeCell ref="BX331:BY331"/>
    <mergeCell ref="D331:E331"/>
    <mergeCell ref="F331:G331"/>
    <mergeCell ref="I331:J331"/>
    <mergeCell ref="K331:L331"/>
    <mergeCell ref="N331:O331"/>
    <mergeCell ref="P331:Q331"/>
    <mergeCell ref="AH331:AI331"/>
    <mergeCell ref="AJ331:AK331"/>
    <mergeCell ref="AH338:AI338"/>
    <mergeCell ref="AJ338:AK338"/>
    <mergeCell ref="BG338:BH338"/>
    <mergeCell ref="BI338:BJ338"/>
    <mergeCell ref="BL338:BM338"/>
    <mergeCell ref="BN338:BO338"/>
    <mergeCell ref="AM317:AN317"/>
    <mergeCell ref="AO317:AP317"/>
    <mergeCell ref="AR317:AS317"/>
    <mergeCell ref="AT317:AU317"/>
    <mergeCell ref="AM324:AN324"/>
    <mergeCell ref="AO324:AP324"/>
    <mergeCell ref="AR324:AS324"/>
    <mergeCell ref="AT324:AU324"/>
    <mergeCell ref="AM331:AN331"/>
    <mergeCell ref="AO331:AP331"/>
    <mergeCell ref="AH324:AI324"/>
    <mergeCell ref="AJ324:AK324"/>
    <mergeCell ref="BB338:BC338"/>
    <mergeCell ref="BD338:BE338"/>
    <mergeCell ref="BQ317:BR317"/>
    <mergeCell ref="BS317:BT317"/>
    <mergeCell ref="BG331:BH331"/>
    <mergeCell ref="BI331:BJ331"/>
    <mergeCell ref="BL331:BM331"/>
    <mergeCell ref="BN331:BO331"/>
    <mergeCell ref="I296:J296"/>
    <mergeCell ref="K296:L296"/>
    <mergeCell ref="N296:O296"/>
    <mergeCell ref="P296:Q296"/>
    <mergeCell ref="S289:T289"/>
    <mergeCell ref="U289:V289"/>
    <mergeCell ref="BV289:BW289"/>
    <mergeCell ref="BX289:BY289"/>
    <mergeCell ref="D289:E289"/>
    <mergeCell ref="F289:G289"/>
    <mergeCell ref="I289:J289"/>
    <mergeCell ref="K289:L289"/>
    <mergeCell ref="N289:O289"/>
    <mergeCell ref="P289:Q289"/>
    <mergeCell ref="AH289:AI289"/>
    <mergeCell ref="AJ289:AK289"/>
    <mergeCell ref="AH296:AI296"/>
    <mergeCell ref="AJ296:AK296"/>
    <mergeCell ref="BG296:BH296"/>
    <mergeCell ref="BI296:BJ296"/>
    <mergeCell ref="BL296:BM296"/>
    <mergeCell ref="BN296:BO296"/>
    <mergeCell ref="S310:T310"/>
    <mergeCell ref="U310:V310"/>
    <mergeCell ref="X310:Y310"/>
    <mergeCell ref="Z310:AA310"/>
    <mergeCell ref="BV310:BW310"/>
    <mergeCell ref="BX310:BY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BV303:BW303"/>
    <mergeCell ref="BX303:BY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AH310:AI310"/>
    <mergeCell ref="AJ310:AK310"/>
    <mergeCell ref="AW303:AX303"/>
    <mergeCell ref="AY303:AZ303"/>
    <mergeCell ref="BB303:BC303"/>
    <mergeCell ref="BD303:BE303"/>
    <mergeCell ref="AW310:AX310"/>
    <mergeCell ref="AY310:AZ310"/>
    <mergeCell ref="X296:Y296"/>
    <mergeCell ref="Z296:AA296"/>
    <mergeCell ref="AC296:AD296"/>
    <mergeCell ref="AE296:AF296"/>
    <mergeCell ref="AH303:AI303"/>
    <mergeCell ref="AJ303:AK303"/>
    <mergeCell ref="D306:E306"/>
    <mergeCell ref="F306:G306"/>
    <mergeCell ref="I306:J306"/>
    <mergeCell ref="K306:L306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BV261:BW261"/>
    <mergeCell ref="BX261:BY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AH268:AI268"/>
    <mergeCell ref="AJ268:AK268"/>
    <mergeCell ref="AW261:AX261"/>
    <mergeCell ref="AY261:AZ261"/>
    <mergeCell ref="BB261:BC261"/>
    <mergeCell ref="BD261:BE261"/>
    <mergeCell ref="AW268:AX268"/>
    <mergeCell ref="AY268:AZ268"/>
    <mergeCell ref="S282:T282"/>
    <mergeCell ref="U282:V282"/>
    <mergeCell ref="BV282:BW282"/>
    <mergeCell ref="BX282:BY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BV275:BW275"/>
    <mergeCell ref="BX275:BY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W282:AX282"/>
    <mergeCell ref="AY282:AZ282"/>
    <mergeCell ref="BB282:BC282"/>
    <mergeCell ref="BD282:BE282"/>
    <mergeCell ref="BG261:BH261"/>
    <mergeCell ref="BI261:BJ261"/>
    <mergeCell ref="AH261:AI261"/>
    <mergeCell ref="AJ261:AK261"/>
    <mergeCell ref="AH282:AI282"/>
    <mergeCell ref="AJ282:AK282"/>
    <mergeCell ref="AM268:AN268"/>
    <mergeCell ref="AO268:AP268"/>
    <mergeCell ref="S233:T233"/>
    <mergeCell ref="U233:V233"/>
    <mergeCell ref="X233:Y233"/>
    <mergeCell ref="Z233:AA233"/>
    <mergeCell ref="BV233:BW233"/>
    <mergeCell ref="BX233:BY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S254:T254"/>
    <mergeCell ref="U254:V254"/>
    <mergeCell ref="BV254:BW254"/>
    <mergeCell ref="BX254:BY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BV247:BW247"/>
    <mergeCell ref="BX247:BY247"/>
    <mergeCell ref="D247:E247"/>
    <mergeCell ref="F247:G247"/>
    <mergeCell ref="I247:J247"/>
    <mergeCell ref="K247:L247"/>
    <mergeCell ref="N247:O247"/>
    <mergeCell ref="P247:Q247"/>
    <mergeCell ref="AH247:AI247"/>
    <mergeCell ref="AJ247:AK247"/>
    <mergeCell ref="AH254:AI254"/>
    <mergeCell ref="AJ254:AK254"/>
    <mergeCell ref="AM247:AN247"/>
    <mergeCell ref="AO247:AP247"/>
    <mergeCell ref="BG254:BH254"/>
    <mergeCell ref="BI254:BJ254"/>
    <mergeCell ref="BL254:BM254"/>
    <mergeCell ref="BN254:BO254"/>
    <mergeCell ref="AM240:AN240"/>
    <mergeCell ref="AO240:AP240"/>
    <mergeCell ref="AR240:AS240"/>
    <mergeCell ref="AT240:AU240"/>
    <mergeCell ref="AR247:AS247"/>
    <mergeCell ref="AT247:AU247"/>
    <mergeCell ref="AM254:AN254"/>
    <mergeCell ref="AO254:AP254"/>
    <mergeCell ref="AW247:AX247"/>
    <mergeCell ref="AY247:AZ247"/>
    <mergeCell ref="I212:J212"/>
    <mergeCell ref="K212:L212"/>
    <mergeCell ref="N212:O212"/>
    <mergeCell ref="P212:Q212"/>
    <mergeCell ref="S205:T205"/>
    <mergeCell ref="U205:V205"/>
    <mergeCell ref="BV205:BW205"/>
    <mergeCell ref="BX205:BY205"/>
    <mergeCell ref="D205:E205"/>
    <mergeCell ref="F205:G205"/>
    <mergeCell ref="I205:J205"/>
    <mergeCell ref="K205:L205"/>
    <mergeCell ref="N205:O205"/>
    <mergeCell ref="P205:Q205"/>
    <mergeCell ref="AH205:AI205"/>
    <mergeCell ref="AJ205:AK205"/>
    <mergeCell ref="AH212:AI212"/>
    <mergeCell ref="AJ212:AK212"/>
    <mergeCell ref="AM212:AN212"/>
    <mergeCell ref="AO212:AP212"/>
    <mergeCell ref="BG212:BH212"/>
    <mergeCell ref="BI212:BJ212"/>
    <mergeCell ref="BL212:BM212"/>
    <mergeCell ref="BN212:BO212"/>
    <mergeCell ref="S226:T226"/>
    <mergeCell ref="U226:V226"/>
    <mergeCell ref="X226:Y226"/>
    <mergeCell ref="Z226:AA226"/>
    <mergeCell ref="BV226:BW226"/>
    <mergeCell ref="BX226:BY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BV219:BW219"/>
    <mergeCell ref="BX219:BY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AH226:AI226"/>
    <mergeCell ref="AJ226:AK226"/>
    <mergeCell ref="AW219:AX219"/>
    <mergeCell ref="AY219:AZ219"/>
    <mergeCell ref="BB219:BC219"/>
    <mergeCell ref="BD219:BE219"/>
    <mergeCell ref="AW226:AX226"/>
    <mergeCell ref="AY226:AZ226"/>
    <mergeCell ref="X205:Y205"/>
    <mergeCell ref="Z205:AA205"/>
    <mergeCell ref="AC205:AD205"/>
    <mergeCell ref="AE205:AF205"/>
    <mergeCell ref="X212:Y212"/>
    <mergeCell ref="Z212:AA212"/>
    <mergeCell ref="AC212:AD212"/>
    <mergeCell ref="AE212:AF212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BV177:BW177"/>
    <mergeCell ref="BX177:BY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AH184:AI184"/>
    <mergeCell ref="AJ184:AK184"/>
    <mergeCell ref="AW177:AX177"/>
    <mergeCell ref="AY177:AZ177"/>
    <mergeCell ref="BB177:BC177"/>
    <mergeCell ref="BD177:BE177"/>
    <mergeCell ref="AW184:AX184"/>
    <mergeCell ref="AY184:AZ184"/>
    <mergeCell ref="S198:T198"/>
    <mergeCell ref="U198:V198"/>
    <mergeCell ref="BV198:BW198"/>
    <mergeCell ref="BX198:BY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BV191:BW191"/>
    <mergeCell ref="BX191:BY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X198:Y198"/>
    <mergeCell ref="Z198:AA198"/>
    <mergeCell ref="AW198:AX198"/>
    <mergeCell ref="AY198:AZ198"/>
    <mergeCell ref="AH177:AI177"/>
    <mergeCell ref="AJ177:AK177"/>
    <mergeCell ref="AM177:AN177"/>
    <mergeCell ref="AO177:AP177"/>
    <mergeCell ref="AR177:AS177"/>
    <mergeCell ref="AT177:AU177"/>
    <mergeCell ref="BV149:BW149"/>
    <mergeCell ref="BX149:BY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S170:T170"/>
    <mergeCell ref="U170:V170"/>
    <mergeCell ref="BV170:BW170"/>
    <mergeCell ref="BX170:BY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BV163:BW163"/>
    <mergeCell ref="BX163:BY163"/>
    <mergeCell ref="D163:E163"/>
    <mergeCell ref="F163:G163"/>
    <mergeCell ref="I163:J163"/>
    <mergeCell ref="K163:L163"/>
    <mergeCell ref="N163:O163"/>
    <mergeCell ref="P163:Q163"/>
    <mergeCell ref="AM170:AN170"/>
    <mergeCell ref="AO170:AP170"/>
    <mergeCell ref="AR170:AS170"/>
    <mergeCell ref="AT170:AU170"/>
    <mergeCell ref="BG170:BH170"/>
    <mergeCell ref="BI170:BJ170"/>
    <mergeCell ref="BL170:BM170"/>
    <mergeCell ref="BN170:BO170"/>
    <mergeCell ref="AM149:AN149"/>
    <mergeCell ref="AO149:AP149"/>
    <mergeCell ref="AR149:AS149"/>
    <mergeCell ref="AT149:AU149"/>
    <mergeCell ref="AM156:AN156"/>
    <mergeCell ref="AO156:AP156"/>
    <mergeCell ref="AR156:AS156"/>
    <mergeCell ref="AT156:AU156"/>
    <mergeCell ref="AM163:AN163"/>
    <mergeCell ref="AO163:AP163"/>
    <mergeCell ref="AH170:AI170"/>
    <mergeCell ref="AJ170:AK170"/>
    <mergeCell ref="AR163:AS163"/>
    <mergeCell ref="AT163:AU163"/>
    <mergeCell ref="S149:T149"/>
    <mergeCell ref="U149:V149"/>
    <mergeCell ref="X149:Y149"/>
    <mergeCell ref="Z149:AA149"/>
    <mergeCell ref="N152:O152"/>
    <mergeCell ref="P152:Q152"/>
    <mergeCell ref="S152:T152"/>
    <mergeCell ref="U152:V152"/>
    <mergeCell ref="X152:Y152"/>
    <mergeCell ref="Z152:AA152"/>
    <mergeCell ref="BX121:BY121"/>
    <mergeCell ref="D121:E121"/>
    <mergeCell ref="F121:G121"/>
    <mergeCell ref="I121:J121"/>
    <mergeCell ref="K121:L121"/>
    <mergeCell ref="N121:O121"/>
    <mergeCell ref="P121:Q121"/>
    <mergeCell ref="BG128:BH128"/>
    <mergeCell ref="BI128:BJ128"/>
    <mergeCell ref="BL128:BM128"/>
    <mergeCell ref="BN128:BO128"/>
    <mergeCell ref="S142:T142"/>
    <mergeCell ref="U142:V142"/>
    <mergeCell ref="X142:Y142"/>
    <mergeCell ref="Z142:AA142"/>
    <mergeCell ref="BV142:BW142"/>
    <mergeCell ref="BX142:BY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BV135:BW135"/>
    <mergeCell ref="BX135:BY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AH142:AI142"/>
    <mergeCell ref="AJ142:AK142"/>
    <mergeCell ref="AW135:AX135"/>
    <mergeCell ref="AY135:AZ135"/>
    <mergeCell ref="BB135:BC135"/>
    <mergeCell ref="BD135:BE135"/>
    <mergeCell ref="AW142:AX142"/>
    <mergeCell ref="AY142:AZ142"/>
    <mergeCell ref="AM142:AN142"/>
    <mergeCell ref="AO142:AP142"/>
    <mergeCell ref="AR142:AS142"/>
    <mergeCell ref="AT142:AU142"/>
    <mergeCell ref="X124:Y124"/>
    <mergeCell ref="Z124:AA124"/>
    <mergeCell ref="AC124:AD124"/>
    <mergeCell ref="AE124:AF124"/>
    <mergeCell ref="AM135:AN135"/>
    <mergeCell ref="AO135:AP135"/>
    <mergeCell ref="AR135:AS135"/>
    <mergeCell ref="AT135:AU135"/>
    <mergeCell ref="AH124:AI124"/>
    <mergeCell ref="AJ124:AK124"/>
    <mergeCell ref="AM124:AN124"/>
    <mergeCell ref="AO124:AP124"/>
    <mergeCell ref="AR124:AS124"/>
    <mergeCell ref="AT124:AU124"/>
    <mergeCell ref="AW124:AX124"/>
    <mergeCell ref="AY124:AZ124"/>
    <mergeCell ref="BB124:BC124"/>
    <mergeCell ref="BX93:BY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AH100:AI100"/>
    <mergeCell ref="AJ100:AK100"/>
    <mergeCell ref="AW93:AX93"/>
    <mergeCell ref="AY93:AZ93"/>
    <mergeCell ref="BB93:BC93"/>
    <mergeCell ref="BD93:BE93"/>
    <mergeCell ref="AW100:AX100"/>
    <mergeCell ref="AY100:AZ100"/>
    <mergeCell ref="S114:T114"/>
    <mergeCell ref="U114:V114"/>
    <mergeCell ref="BV114:BW114"/>
    <mergeCell ref="BX114:BY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BV107:BW107"/>
    <mergeCell ref="BX107:BY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AH107:AI107"/>
    <mergeCell ref="AJ107:AK107"/>
    <mergeCell ref="BB100:BC100"/>
    <mergeCell ref="BD100:BE100"/>
    <mergeCell ref="AW107:AX107"/>
    <mergeCell ref="AY107:AZ107"/>
    <mergeCell ref="BB107:BC107"/>
    <mergeCell ref="BD107:BE107"/>
    <mergeCell ref="X93:Y93"/>
    <mergeCell ref="Z93:AA93"/>
    <mergeCell ref="AC93:AD93"/>
    <mergeCell ref="AE93:AF93"/>
    <mergeCell ref="BG93:BH93"/>
    <mergeCell ref="BI93:BJ93"/>
    <mergeCell ref="BL93:BM93"/>
    <mergeCell ref="BN93:BO93"/>
    <mergeCell ref="BG100:BH100"/>
    <mergeCell ref="BI100:BJ100"/>
    <mergeCell ref="BL100:BM100"/>
    <mergeCell ref="BN100:BO100"/>
    <mergeCell ref="BG107:BH107"/>
    <mergeCell ref="BI107:BJ107"/>
    <mergeCell ref="BL107:BM107"/>
    <mergeCell ref="P72:Q72"/>
    <mergeCell ref="S65:T65"/>
    <mergeCell ref="U65:V65"/>
    <mergeCell ref="X65:Y65"/>
    <mergeCell ref="Z65:AA65"/>
    <mergeCell ref="BV65:BW65"/>
    <mergeCell ref="BX65:BY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BL65:BM65"/>
    <mergeCell ref="BN65:BO65"/>
    <mergeCell ref="BG72:BH72"/>
    <mergeCell ref="BI72:BJ72"/>
    <mergeCell ref="BL72:BM72"/>
    <mergeCell ref="BN72:BO72"/>
    <mergeCell ref="S86:T86"/>
    <mergeCell ref="U86:V86"/>
    <mergeCell ref="BV86:BW86"/>
    <mergeCell ref="BX86:BY86"/>
    <mergeCell ref="D86:E86"/>
    <mergeCell ref="F86:G86"/>
    <mergeCell ref="I86:J86"/>
    <mergeCell ref="K86:L86"/>
    <mergeCell ref="N86:O86"/>
    <mergeCell ref="P86:Q86"/>
    <mergeCell ref="S79:T79"/>
    <mergeCell ref="U79:V79"/>
    <mergeCell ref="BV79:BW79"/>
    <mergeCell ref="BX79:BY79"/>
    <mergeCell ref="D79:E79"/>
    <mergeCell ref="F79:G79"/>
    <mergeCell ref="I79:J79"/>
    <mergeCell ref="K79:L79"/>
    <mergeCell ref="N79:O79"/>
    <mergeCell ref="P79:Q79"/>
    <mergeCell ref="BG79:BH79"/>
    <mergeCell ref="BI79:BJ79"/>
    <mergeCell ref="BL79:BM79"/>
    <mergeCell ref="BN79:BO79"/>
    <mergeCell ref="BG86:BH86"/>
    <mergeCell ref="BI86:BJ86"/>
    <mergeCell ref="BL86:BM86"/>
    <mergeCell ref="BN86:BO86"/>
    <mergeCell ref="AH79:AI79"/>
    <mergeCell ref="AJ79:AK79"/>
    <mergeCell ref="AH86:AI86"/>
    <mergeCell ref="AJ86:AK86"/>
    <mergeCell ref="AC86:AD86"/>
    <mergeCell ref="AE86:AF86"/>
    <mergeCell ref="AM65:AN65"/>
    <mergeCell ref="AO65:AP65"/>
    <mergeCell ref="AR65:AS65"/>
    <mergeCell ref="AT65:AU65"/>
    <mergeCell ref="AM72:AN72"/>
    <mergeCell ref="AO72:AP72"/>
    <mergeCell ref="AR72:AS72"/>
    <mergeCell ref="U51:V51"/>
    <mergeCell ref="BV51:BW51"/>
    <mergeCell ref="BX51:BY51"/>
    <mergeCell ref="D51:E51"/>
    <mergeCell ref="F51:G51"/>
    <mergeCell ref="I51:J51"/>
    <mergeCell ref="K51:L51"/>
    <mergeCell ref="N51:O51"/>
    <mergeCell ref="P51:Q51"/>
    <mergeCell ref="AC58:AD58"/>
    <mergeCell ref="AE58:AF58"/>
    <mergeCell ref="AH58:AI58"/>
    <mergeCell ref="AJ58:AK58"/>
    <mergeCell ref="AW51:AX51"/>
    <mergeCell ref="AY51:AZ51"/>
    <mergeCell ref="BB51:BC51"/>
    <mergeCell ref="BD51:BE51"/>
    <mergeCell ref="AW58:AX58"/>
    <mergeCell ref="AY58:AZ58"/>
    <mergeCell ref="X37:Y37"/>
    <mergeCell ref="Z37:AA37"/>
    <mergeCell ref="AC37:AD37"/>
    <mergeCell ref="AE37:AF37"/>
    <mergeCell ref="X44:Y44"/>
    <mergeCell ref="Z44:AA44"/>
    <mergeCell ref="AC44:AD44"/>
    <mergeCell ref="AE44:AF44"/>
    <mergeCell ref="X51:Y51"/>
    <mergeCell ref="Z51:AA51"/>
    <mergeCell ref="AC51:AD51"/>
    <mergeCell ref="AE51:AF51"/>
    <mergeCell ref="AC40:AD40"/>
    <mergeCell ref="AE40:AF40"/>
    <mergeCell ref="AM37:AN37"/>
    <mergeCell ref="AO37:AP37"/>
    <mergeCell ref="AR37:AS37"/>
    <mergeCell ref="AT37:AU37"/>
    <mergeCell ref="AM44:AN44"/>
    <mergeCell ref="AO44:AP44"/>
    <mergeCell ref="AR44:AS44"/>
    <mergeCell ref="AT44:AU44"/>
    <mergeCell ref="AM51:AN51"/>
    <mergeCell ref="AO51:AP51"/>
    <mergeCell ref="AR51:AS51"/>
    <mergeCell ref="AT51:AU51"/>
    <mergeCell ref="AM58:AN58"/>
    <mergeCell ref="AO58:AP58"/>
    <mergeCell ref="AR58:AS58"/>
    <mergeCell ref="AT58:AU58"/>
    <mergeCell ref="F54:G54"/>
    <mergeCell ref="I54:J54"/>
    <mergeCell ref="K54:L54"/>
    <mergeCell ref="BQ51:BR51"/>
    <mergeCell ref="BS51:BT51"/>
    <mergeCell ref="D40:E40"/>
    <mergeCell ref="F40:G40"/>
    <mergeCell ref="I40:J40"/>
    <mergeCell ref="K40:L40"/>
    <mergeCell ref="N40:O40"/>
    <mergeCell ref="P40:Q40"/>
    <mergeCell ref="S40:T40"/>
    <mergeCell ref="U40:V40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BV30:BW30"/>
    <mergeCell ref="BX30:BY30"/>
    <mergeCell ref="D30:E30"/>
    <mergeCell ref="F30:G30"/>
    <mergeCell ref="I30:J30"/>
    <mergeCell ref="K30:L30"/>
    <mergeCell ref="N30:O30"/>
    <mergeCell ref="P30:Q30"/>
    <mergeCell ref="S23:T23"/>
    <mergeCell ref="U23:V23"/>
    <mergeCell ref="BB1:BC1"/>
    <mergeCell ref="BD1:BE1"/>
    <mergeCell ref="BB5:BC5"/>
    <mergeCell ref="BD5:BE5"/>
    <mergeCell ref="AW16:AX16"/>
    <mergeCell ref="AY16:AZ16"/>
    <mergeCell ref="BV23:BW23"/>
    <mergeCell ref="BX23:BY23"/>
    <mergeCell ref="D23:E23"/>
    <mergeCell ref="F23:G23"/>
    <mergeCell ref="I23:J23"/>
    <mergeCell ref="K23:L23"/>
    <mergeCell ref="N23:O23"/>
    <mergeCell ref="P23:Q23"/>
    <mergeCell ref="AM16:AN16"/>
    <mergeCell ref="AO16:AP16"/>
    <mergeCell ref="AR16:AS16"/>
    <mergeCell ref="AT16:AU16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BB79:BC79"/>
    <mergeCell ref="BD79:BE79"/>
    <mergeCell ref="AW86:AX86"/>
    <mergeCell ref="AY86:AZ86"/>
    <mergeCell ref="BB86:BC86"/>
    <mergeCell ref="BD86:BE86"/>
    <mergeCell ref="BB184:BC184"/>
    <mergeCell ref="BD184:BE184"/>
    <mergeCell ref="AW191:AX191"/>
    <mergeCell ref="AY191:AZ191"/>
    <mergeCell ref="BB191:BC191"/>
    <mergeCell ref="BD191:BE191"/>
    <mergeCell ref="BB16:BC16"/>
    <mergeCell ref="BD16:BE16"/>
    <mergeCell ref="AW23:AX23"/>
    <mergeCell ref="AY23:AZ23"/>
    <mergeCell ref="BB23:BC23"/>
    <mergeCell ref="BD23:BE23"/>
    <mergeCell ref="AW30:AX30"/>
    <mergeCell ref="AY30:AZ30"/>
    <mergeCell ref="BB30:BC30"/>
    <mergeCell ref="BD30:BE30"/>
    <mergeCell ref="AW37:AX37"/>
    <mergeCell ref="AY37:AZ37"/>
    <mergeCell ref="BB37:BC37"/>
    <mergeCell ref="BD37:BE37"/>
    <mergeCell ref="AW44:AX44"/>
    <mergeCell ref="AY44:AZ44"/>
    <mergeCell ref="BB44:BC44"/>
    <mergeCell ref="BD44:BE44"/>
    <mergeCell ref="S16:T16"/>
    <mergeCell ref="U16:V16"/>
    <mergeCell ref="BV16:BW16"/>
    <mergeCell ref="S44:T44"/>
    <mergeCell ref="U44:V44"/>
    <mergeCell ref="BV44:BW44"/>
    <mergeCell ref="S37:T37"/>
    <mergeCell ref="U37:V37"/>
    <mergeCell ref="BV37:BW37"/>
    <mergeCell ref="S58:T58"/>
    <mergeCell ref="U58:V58"/>
    <mergeCell ref="X58:Y58"/>
    <mergeCell ref="Z58:AA58"/>
    <mergeCell ref="BV58:BW58"/>
    <mergeCell ref="S72:T72"/>
    <mergeCell ref="U72:V72"/>
    <mergeCell ref="BV72:BW72"/>
    <mergeCell ref="S100:T100"/>
    <mergeCell ref="U100:V100"/>
    <mergeCell ref="X100:Y100"/>
    <mergeCell ref="Z100:AA100"/>
    <mergeCell ref="BV100:BW100"/>
    <mergeCell ref="S93:T93"/>
    <mergeCell ref="U93:V93"/>
    <mergeCell ref="BV93:BW93"/>
    <mergeCell ref="S128:T128"/>
    <mergeCell ref="U128:V128"/>
    <mergeCell ref="BV128:BW128"/>
    <mergeCell ref="S121:T121"/>
    <mergeCell ref="U121:V121"/>
    <mergeCell ref="BV121:BW121"/>
    <mergeCell ref="S156:T156"/>
    <mergeCell ref="U156:V156"/>
    <mergeCell ref="BV156:BW156"/>
    <mergeCell ref="AW149:AX149"/>
    <mergeCell ref="AY149:AZ149"/>
    <mergeCell ref="BB149:BC149"/>
    <mergeCell ref="BD149:BE149"/>
    <mergeCell ref="AW156:AX156"/>
    <mergeCell ref="AY156:AZ156"/>
    <mergeCell ref="BB156:BC156"/>
    <mergeCell ref="BD156:BE156"/>
    <mergeCell ref="AW163:AX163"/>
    <mergeCell ref="AY163:AZ163"/>
    <mergeCell ref="BB163:BC163"/>
    <mergeCell ref="BD163:BE163"/>
    <mergeCell ref="AW170:AX170"/>
    <mergeCell ref="AY170:AZ170"/>
    <mergeCell ref="BB170:BC170"/>
    <mergeCell ref="BD170:BE170"/>
    <mergeCell ref="BB268:BC268"/>
    <mergeCell ref="BD268:BE268"/>
    <mergeCell ref="AW275:AX275"/>
    <mergeCell ref="AY275:AZ275"/>
    <mergeCell ref="BB275:BC275"/>
    <mergeCell ref="BD275:BE275"/>
    <mergeCell ref="AW317:AX317"/>
    <mergeCell ref="AY317:AZ317"/>
    <mergeCell ref="BB317:BC317"/>
    <mergeCell ref="BD317:BE317"/>
    <mergeCell ref="AW324:AX324"/>
    <mergeCell ref="AY324:AZ324"/>
    <mergeCell ref="BB324:BC324"/>
    <mergeCell ref="BD324:BE324"/>
    <mergeCell ref="AW331:AX331"/>
    <mergeCell ref="AY331:AZ331"/>
    <mergeCell ref="BB331:BC331"/>
    <mergeCell ref="BD331:BE331"/>
    <mergeCell ref="AW373:AX373"/>
    <mergeCell ref="AY373:AZ373"/>
    <mergeCell ref="BB373:BC373"/>
    <mergeCell ref="BD373:BE373"/>
    <mergeCell ref="AW380:AX380"/>
    <mergeCell ref="AY380:AZ380"/>
    <mergeCell ref="BB380:BC380"/>
    <mergeCell ref="BD380:BE380"/>
    <mergeCell ref="AW404:AX404"/>
    <mergeCell ref="AY404:AZ404"/>
    <mergeCell ref="BB404:BC404"/>
    <mergeCell ref="BD404:BE404"/>
    <mergeCell ref="BB247:BC247"/>
    <mergeCell ref="BD247:BE247"/>
    <mergeCell ref="AW254:AX254"/>
    <mergeCell ref="AY254:AZ254"/>
    <mergeCell ref="BB254:BC254"/>
    <mergeCell ref="BD254:BE254"/>
    <mergeCell ref="BB352:BC352"/>
    <mergeCell ref="BD352:BE352"/>
    <mergeCell ref="AW359:AX359"/>
    <mergeCell ref="AY359:AZ359"/>
    <mergeCell ref="BB359:BC359"/>
    <mergeCell ref="BD359:BE359"/>
    <mergeCell ref="AW366:AX366"/>
    <mergeCell ref="AY366:AZ366"/>
    <mergeCell ref="BB366:BC366"/>
    <mergeCell ref="BD366:BE366"/>
    <mergeCell ref="BB198:BC198"/>
    <mergeCell ref="BD198:BE198"/>
    <mergeCell ref="AW205:AX205"/>
    <mergeCell ref="AY205:AZ205"/>
    <mergeCell ref="BB205:BC205"/>
    <mergeCell ref="BD205:BE205"/>
    <mergeCell ref="AW212:AX212"/>
    <mergeCell ref="AY212:AZ212"/>
    <mergeCell ref="BB212:BC212"/>
    <mergeCell ref="BD212:BE212"/>
    <mergeCell ref="AW338:AX338"/>
    <mergeCell ref="AY338:AZ338"/>
    <mergeCell ref="AW485:AX485"/>
    <mergeCell ref="AY485:AZ485"/>
    <mergeCell ref="BB485:BC485"/>
    <mergeCell ref="BD485:BE485"/>
    <mergeCell ref="AW492:AX492"/>
    <mergeCell ref="AY492:AZ492"/>
    <mergeCell ref="BB492:BC492"/>
    <mergeCell ref="BD492:BE492"/>
    <mergeCell ref="AW499:AX499"/>
    <mergeCell ref="AY499:AZ499"/>
    <mergeCell ref="BB499:BC499"/>
    <mergeCell ref="BD499:BE499"/>
    <mergeCell ref="AW506:AX506"/>
    <mergeCell ref="AY506:AZ506"/>
    <mergeCell ref="BB506:BC506"/>
    <mergeCell ref="BD506:BE506"/>
    <mergeCell ref="AW495:AX495"/>
    <mergeCell ref="AY495:AZ495"/>
    <mergeCell ref="BB495:BC495"/>
    <mergeCell ref="BD495:BE495"/>
    <mergeCell ref="BB436:BC436"/>
    <mergeCell ref="BD436:BE436"/>
    <mergeCell ref="AW443:AX443"/>
    <mergeCell ref="AY443:AZ443"/>
    <mergeCell ref="BB443:BC443"/>
    <mergeCell ref="BD443:BE443"/>
    <mergeCell ref="AW450:AX450"/>
    <mergeCell ref="AY450:AZ450"/>
    <mergeCell ref="BB450:BC450"/>
    <mergeCell ref="BD450:BE450"/>
    <mergeCell ref="AW289:AX289"/>
    <mergeCell ref="AY289:AZ289"/>
    <mergeCell ref="BB289:BC289"/>
    <mergeCell ref="BD289:BE289"/>
    <mergeCell ref="AW296:AX296"/>
    <mergeCell ref="AY296:AZ296"/>
    <mergeCell ref="BB296:BC296"/>
    <mergeCell ref="BD296:BE296"/>
    <mergeCell ref="AW457:AX457"/>
    <mergeCell ref="AY457:AZ457"/>
    <mergeCell ref="BB457:BC457"/>
    <mergeCell ref="BD457:BE457"/>
    <mergeCell ref="AW464:AX464"/>
    <mergeCell ref="AY464:AZ464"/>
    <mergeCell ref="BB464:BC464"/>
    <mergeCell ref="BD464:BE464"/>
    <mergeCell ref="BB394:BC394"/>
    <mergeCell ref="BD394:BE394"/>
    <mergeCell ref="AW401:AX401"/>
    <mergeCell ref="AY401:AZ401"/>
    <mergeCell ref="BB401:BC401"/>
    <mergeCell ref="BD401:BE401"/>
    <mergeCell ref="AW408:AX408"/>
    <mergeCell ref="AY408:AZ408"/>
    <mergeCell ref="BB408:BC408"/>
    <mergeCell ref="BD408:BE408"/>
    <mergeCell ref="AW415:AX415"/>
    <mergeCell ref="AY415:AZ415"/>
    <mergeCell ref="BB415:BC415"/>
    <mergeCell ref="BD415:BE415"/>
    <mergeCell ref="AW422:AX422"/>
    <mergeCell ref="AY422:AZ422"/>
    <mergeCell ref="BB422:BC422"/>
    <mergeCell ref="BD422:BE422"/>
    <mergeCell ref="BB786:BC786"/>
    <mergeCell ref="BD786:BE786"/>
    <mergeCell ref="BB625:BC625"/>
    <mergeCell ref="BD625:BE625"/>
    <mergeCell ref="AW632:AX632"/>
    <mergeCell ref="AY632:AZ632"/>
    <mergeCell ref="BB632:BC632"/>
    <mergeCell ref="BD632:BE632"/>
    <mergeCell ref="AW751:AX751"/>
    <mergeCell ref="AY751:AZ751"/>
    <mergeCell ref="BB751:BC751"/>
    <mergeCell ref="BD751:BE751"/>
    <mergeCell ref="AW758:AX758"/>
    <mergeCell ref="AY758:AZ758"/>
    <mergeCell ref="BB758:BC758"/>
    <mergeCell ref="BD758:BE758"/>
    <mergeCell ref="BB520:BC520"/>
    <mergeCell ref="BD520:BE520"/>
    <mergeCell ref="AW527:AX527"/>
    <mergeCell ref="AY527:AZ527"/>
    <mergeCell ref="BB527:BC527"/>
    <mergeCell ref="BD527:BE527"/>
    <mergeCell ref="AW534:AX534"/>
    <mergeCell ref="AY534:AZ534"/>
    <mergeCell ref="BB534:BC534"/>
    <mergeCell ref="BD534:BE534"/>
    <mergeCell ref="AW541:AX541"/>
    <mergeCell ref="AY541:AZ541"/>
    <mergeCell ref="BB541:BC541"/>
    <mergeCell ref="BD541:BE541"/>
    <mergeCell ref="AW548:AX548"/>
    <mergeCell ref="AY548:AZ548"/>
    <mergeCell ref="BB548:BC548"/>
    <mergeCell ref="BD548:BE548"/>
    <mergeCell ref="AW569:AX569"/>
    <mergeCell ref="AY569:AZ569"/>
    <mergeCell ref="BB569:BC569"/>
    <mergeCell ref="BD569:BE569"/>
    <mergeCell ref="AW576:AX576"/>
    <mergeCell ref="AY576:AZ576"/>
    <mergeCell ref="BB576:BC576"/>
    <mergeCell ref="BD576:BE576"/>
    <mergeCell ref="AW583:AX583"/>
    <mergeCell ref="AY583:AZ583"/>
    <mergeCell ref="BB583:BC583"/>
    <mergeCell ref="BD583:BE583"/>
    <mergeCell ref="AW590:AX590"/>
    <mergeCell ref="AY590:AZ590"/>
    <mergeCell ref="BB590:BC590"/>
    <mergeCell ref="BD590:BE590"/>
    <mergeCell ref="BB688:BC688"/>
    <mergeCell ref="BD688:BE688"/>
    <mergeCell ref="AW695:AX695"/>
    <mergeCell ref="AY695:AZ695"/>
    <mergeCell ref="BB695:BC695"/>
    <mergeCell ref="BD695:BE695"/>
    <mergeCell ref="AW702:AX702"/>
    <mergeCell ref="AY702:AZ702"/>
    <mergeCell ref="BB702:BC702"/>
    <mergeCell ref="BD702:BE702"/>
    <mergeCell ref="AW737:AX737"/>
    <mergeCell ref="AY737:AZ737"/>
    <mergeCell ref="BB737:BC737"/>
    <mergeCell ref="BD737:BE737"/>
    <mergeCell ref="AW744:AX744"/>
    <mergeCell ref="AY744:AZ744"/>
    <mergeCell ref="BB744:BC744"/>
    <mergeCell ref="BD744:BE744"/>
    <mergeCell ref="BB653:BC653"/>
    <mergeCell ref="BD653:BE653"/>
    <mergeCell ref="AW579:AX579"/>
    <mergeCell ref="AY579:AZ579"/>
    <mergeCell ref="BB579:BC579"/>
    <mergeCell ref="BD579:BE579"/>
    <mergeCell ref="AW628:AX628"/>
    <mergeCell ref="AY628:AZ628"/>
    <mergeCell ref="BB628:BC628"/>
    <mergeCell ref="BD628:BE628"/>
    <mergeCell ref="AW740:AX740"/>
    <mergeCell ref="AY740:AZ740"/>
    <mergeCell ref="BB740:BC740"/>
    <mergeCell ref="BD740:BE740"/>
    <mergeCell ref="BB604:BC604"/>
    <mergeCell ref="BD604:BE604"/>
    <mergeCell ref="AW611:AX611"/>
    <mergeCell ref="AY611:AZ611"/>
    <mergeCell ref="BB611:BC611"/>
    <mergeCell ref="BD611:BE611"/>
    <mergeCell ref="AW618:AX618"/>
    <mergeCell ref="AY618:AZ618"/>
    <mergeCell ref="BB618:BC618"/>
    <mergeCell ref="BD618:BE618"/>
    <mergeCell ref="AW667:AX667"/>
    <mergeCell ref="AY667:AZ667"/>
    <mergeCell ref="BB667:BC667"/>
    <mergeCell ref="BD667:BE667"/>
    <mergeCell ref="AW674:AX674"/>
    <mergeCell ref="AY674:AZ674"/>
    <mergeCell ref="AW716:AX716"/>
    <mergeCell ref="AY716:AZ716"/>
    <mergeCell ref="BB716:BC716"/>
    <mergeCell ref="BD716:BE716"/>
    <mergeCell ref="AW912:AX912"/>
    <mergeCell ref="AY912:AZ912"/>
    <mergeCell ref="BB912:BC912"/>
    <mergeCell ref="BD912:BE912"/>
    <mergeCell ref="AW919:AX919"/>
    <mergeCell ref="AY919:AZ919"/>
    <mergeCell ref="BB919:BC919"/>
    <mergeCell ref="BD919:BE919"/>
    <mergeCell ref="AW926:AX926"/>
    <mergeCell ref="AY926:AZ926"/>
    <mergeCell ref="BB926:BC926"/>
    <mergeCell ref="BD926:BE926"/>
    <mergeCell ref="BB1024:BC1024"/>
    <mergeCell ref="BD1024:BE1024"/>
    <mergeCell ref="AW1031:AX1031"/>
    <mergeCell ref="AY1031:AZ1031"/>
    <mergeCell ref="BB1031:BC1031"/>
    <mergeCell ref="BD1031:BE1031"/>
    <mergeCell ref="AW1038:AX1038"/>
    <mergeCell ref="AY1038:AZ1038"/>
    <mergeCell ref="BB1038:BC1038"/>
    <mergeCell ref="BD1038:BE1038"/>
    <mergeCell ref="AW877:AX877"/>
    <mergeCell ref="AY877:AZ877"/>
    <mergeCell ref="BB877:BC877"/>
    <mergeCell ref="BD877:BE877"/>
    <mergeCell ref="AW884:AX884"/>
    <mergeCell ref="AY884:AZ884"/>
    <mergeCell ref="BB884:BC884"/>
    <mergeCell ref="BD884:BE884"/>
    <mergeCell ref="BB814:BC814"/>
    <mergeCell ref="BD814:BE814"/>
    <mergeCell ref="AW821:AX821"/>
    <mergeCell ref="AY821:AZ821"/>
    <mergeCell ref="BB821:BC821"/>
    <mergeCell ref="BD821:BE821"/>
    <mergeCell ref="AW828:AX828"/>
    <mergeCell ref="AY828:AZ828"/>
    <mergeCell ref="BB828:BC828"/>
    <mergeCell ref="BD828:BE828"/>
    <mergeCell ref="AW835:AX835"/>
    <mergeCell ref="AY835:AZ835"/>
    <mergeCell ref="BB835:BC835"/>
    <mergeCell ref="BD835:BE835"/>
    <mergeCell ref="AW842:AX842"/>
    <mergeCell ref="AY842:AZ842"/>
    <mergeCell ref="BB842:BC842"/>
    <mergeCell ref="BD842:BE842"/>
    <mergeCell ref="BB940:BC940"/>
    <mergeCell ref="BD940:BE940"/>
    <mergeCell ref="AW947:AX947"/>
    <mergeCell ref="AY947:AZ947"/>
    <mergeCell ref="BB947:BC947"/>
    <mergeCell ref="BD947:BE947"/>
    <mergeCell ref="BB772:BC772"/>
    <mergeCell ref="BD772:BE772"/>
    <mergeCell ref="AW779:AX779"/>
    <mergeCell ref="AY779:AZ779"/>
    <mergeCell ref="BB779:BC779"/>
    <mergeCell ref="BD779:BE779"/>
    <mergeCell ref="AW1045:AX1045"/>
    <mergeCell ref="AY1045:AZ1045"/>
    <mergeCell ref="BB1045:BC1045"/>
    <mergeCell ref="BD1045:BE1045"/>
    <mergeCell ref="AW1052:AX1052"/>
    <mergeCell ref="AY1052:AZ1052"/>
    <mergeCell ref="BB1052:BC1052"/>
    <mergeCell ref="BD1052:BE1052"/>
    <mergeCell ref="BB1108:BC1108"/>
    <mergeCell ref="BD1108:BE1108"/>
    <mergeCell ref="AW1115:AX1115"/>
    <mergeCell ref="AY1115:AZ1115"/>
    <mergeCell ref="BB1115:BC1115"/>
    <mergeCell ref="BD1115:BE1115"/>
    <mergeCell ref="AW1122:AX1122"/>
    <mergeCell ref="AY1122:AZ1122"/>
    <mergeCell ref="BB1122:BC1122"/>
    <mergeCell ref="BD1122:BE1122"/>
    <mergeCell ref="AW1157:AX1157"/>
    <mergeCell ref="AY1157:AZ1157"/>
    <mergeCell ref="BB1157:BC1157"/>
    <mergeCell ref="BD1157:BE1157"/>
    <mergeCell ref="AW1164:AX1164"/>
    <mergeCell ref="AY1164:AZ1164"/>
    <mergeCell ref="BB1164:BC1164"/>
    <mergeCell ref="BD1164:BE1164"/>
    <mergeCell ref="AW1171:AX1171"/>
    <mergeCell ref="AY1171:AZ1171"/>
    <mergeCell ref="BB1171:BC1171"/>
    <mergeCell ref="BD1171:BE1171"/>
    <mergeCell ref="AW1178:AX1178"/>
    <mergeCell ref="AY1178:AZ1178"/>
    <mergeCell ref="BB1178:BC1178"/>
    <mergeCell ref="BD1178:BE1178"/>
    <mergeCell ref="BB1076:BC1076"/>
    <mergeCell ref="BD1076:BE1076"/>
    <mergeCell ref="BB1276:BC1276"/>
    <mergeCell ref="BD1276:BE1276"/>
    <mergeCell ref="AW1283:AX1283"/>
    <mergeCell ref="AY1283:AZ1283"/>
    <mergeCell ref="BB1283:BC1283"/>
    <mergeCell ref="BD1283:BE1283"/>
    <mergeCell ref="AW1290:AX1290"/>
    <mergeCell ref="AY1290:AZ1290"/>
    <mergeCell ref="BB1290:BC1290"/>
    <mergeCell ref="BD1290:BE1290"/>
    <mergeCell ref="AW1160:AX1160"/>
    <mergeCell ref="AY1160:AZ1160"/>
    <mergeCell ref="BB1160:BC1160"/>
    <mergeCell ref="BD1160:BE1160"/>
    <mergeCell ref="AW1129:AX1129"/>
    <mergeCell ref="AY1129:AZ1129"/>
    <mergeCell ref="BB1129:BC1129"/>
    <mergeCell ref="BD1129:BE1129"/>
    <mergeCell ref="AW1136:AX1136"/>
    <mergeCell ref="AY1136:AZ1136"/>
    <mergeCell ref="BB1136:BC1136"/>
    <mergeCell ref="BD1136:BE1136"/>
    <mergeCell ref="AW1241:AX1241"/>
    <mergeCell ref="AY1241:AZ1241"/>
    <mergeCell ref="BB1241:BC1241"/>
    <mergeCell ref="BD1241:BE1241"/>
    <mergeCell ref="AW1248:AX1248"/>
    <mergeCell ref="AY1248:AZ1248"/>
    <mergeCell ref="BB1248:BC1248"/>
    <mergeCell ref="BD1248:BE1248"/>
    <mergeCell ref="AW1255:AX1255"/>
    <mergeCell ref="AY1255:AZ1255"/>
    <mergeCell ref="BB1255:BC1255"/>
    <mergeCell ref="BD1255:BE1255"/>
    <mergeCell ref="AW1262:AX1262"/>
    <mergeCell ref="AY1262:AZ1262"/>
    <mergeCell ref="BB1262:BC1262"/>
    <mergeCell ref="BD1262:BE1262"/>
    <mergeCell ref="BB1150:BC1150"/>
    <mergeCell ref="BD1150:BE1150"/>
    <mergeCell ref="AW1167:AX1167"/>
    <mergeCell ref="AY1167:AZ1167"/>
    <mergeCell ref="BB1167:BC1167"/>
    <mergeCell ref="BD1167:BE1167"/>
    <mergeCell ref="BB1192:BC1192"/>
    <mergeCell ref="BD1192:BE1192"/>
    <mergeCell ref="AW1199:AX1199"/>
    <mergeCell ref="AY1199:AZ1199"/>
    <mergeCell ref="BB1199:BC1199"/>
    <mergeCell ref="BD1199:BE1199"/>
    <mergeCell ref="AW1206:AX1206"/>
    <mergeCell ref="AY1206:AZ1206"/>
    <mergeCell ref="BB1206:BC1206"/>
    <mergeCell ref="BD1206:BE1206"/>
    <mergeCell ref="BB1360:BC1360"/>
    <mergeCell ref="BD1360:BE1360"/>
    <mergeCell ref="AW1367:AX1367"/>
    <mergeCell ref="AY1367:AZ1367"/>
    <mergeCell ref="BB1367:BC1367"/>
    <mergeCell ref="BD1367:BE1367"/>
    <mergeCell ref="AW1374:AX1374"/>
    <mergeCell ref="AY1374:AZ1374"/>
    <mergeCell ref="BB1374:BC1374"/>
    <mergeCell ref="BD1374:BE1374"/>
    <mergeCell ref="AW1213:AX1213"/>
    <mergeCell ref="AY1213:AZ1213"/>
    <mergeCell ref="BB1213:BC1213"/>
    <mergeCell ref="BD1213:BE1213"/>
    <mergeCell ref="AW1220:AX1220"/>
    <mergeCell ref="AY1220:AZ1220"/>
    <mergeCell ref="BB1220:BC1220"/>
    <mergeCell ref="BD1220:BE1220"/>
    <mergeCell ref="AW1381:AX1381"/>
    <mergeCell ref="AY1381:AZ1381"/>
    <mergeCell ref="BB1381:BC1381"/>
    <mergeCell ref="BD1381:BE1381"/>
    <mergeCell ref="AW1388:AX1388"/>
    <mergeCell ref="AY1388:AZ1388"/>
    <mergeCell ref="BB1388:BC1388"/>
    <mergeCell ref="BD1388:BE1388"/>
    <mergeCell ref="BB1318:BC1318"/>
    <mergeCell ref="BD1318:BE1318"/>
    <mergeCell ref="AW1325:AX1325"/>
    <mergeCell ref="AY1325:AZ1325"/>
    <mergeCell ref="BB1325:BC1325"/>
    <mergeCell ref="BD1325:BE1325"/>
    <mergeCell ref="AW1332:AX1332"/>
    <mergeCell ref="AY1332:AZ1332"/>
    <mergeCell ref="BB1332:BC1332"/>
    <mergeCell ref="BD1332:BE1332"/>
    <mergeCell ref="AW1339:AX1339"/>
    <mergeCell ref="AY1339:AZ1339"/>
    <mergeCell ref="BB1339:BC1339"/>
    <mergeCell ref="BD1339:BE1339"/>
    <mergeCell ref="AW1346:AX1346"/>
    <mergeCell ref="AY1346:AZ1346"/>
    <mergeCell ref="BB1346:BC1346"/>
    <mergeCell ref="BD1346:BE1346"/>
    <mergeCell ref="AW1297:AX1297"/>
    <mergeCell ref="AY1297:AZ1297"/>
    <mergeCell ref="BB1297:BC1297"/>
    <mergeCell ref="BD1297:BE1297"/>
    <mergeCell ref="AW1304:AX1304"/>
    <mergeCell ref="AY1304:AZ1304"/>
    <mergeCell ref="BB1304:BC1304"/>
    <mergeCell ref="BD1304:BE1304"/>
    <mergeCell ref="AW1244:AX1244"/>
    <mergeCell ref="AY1244:AZ1244"/>
    <mergeCell ref="BB1244:BC1244"/>
    <mergeCell ref="BD1244:BE1244"/>
    <mergeCell ref="AW1300:AX1300"/>
    <mergeCell ref="AY1300:AZ1300"/>
    <mergeCell ref="BB1300:BC1300"/>
    <mergeCell ref="BD1300:BE1300"/>
    <mergeCell ref="AW1328:AX1328"/>
    <mergeCell ref="AY1328:AZ1328"/>
    <mergeCell ref="BB1328:BC1328"/>
    <mergeCell ref="BD1328:BE1328"/>
    <mergeCell ref="BB1619:BC1619"/>
    <mergeCell ref="BD1619:BE1619"/>
    <mergeCell ref="AW1626:AX1626"/>
    <mergeCell ref="AY1626:AZ1626"/>
    <mergeCell ref="BB1626:BC1626"/>
    <mergeCell ref="BD1626:BE1626"/>
    <mergeCell ref="BB1465:BC1465"/>
    <mergeCell ref="BD1465:BE1465"/>
    <mergeCell ref="AW1472:AX1472"/>
    <mergeCell ref="AY1472:AZ1472"/>
    <mergeCell ref="BB1472:BC1472"/>
    <mergeCell ref="BD1472:BE1472"/>
    <mergeCell ref="BB1402:BC1402"/>
    <mergeCell ref="BD1402:BE1402"/>
    <mergeCell ref="AW1409:AX1409"/>
    <mergeCell ref="AY1409:AZ1409"/>
    <mergeCell ref="BB1409:BC1409"/>
    <mergeCell ref="BD1409:BE1409"/>
    <mergeCell ref="AW1416:AX1416"/>
    <mergeCell ref="AY1416:AZ1416"/>
    <mergeCell ref="BB1416:BC1416"/>
    <mergeCell ref="BD1416:BE1416"/>
    <mergeCell ref="AW1423:AX1423"/>
    <mergeCell ref="AY1423:AZ1423"/>
    <mergeCell ref="BB1423:BC1423"/>
    <mergeCell ref="BD1423:BE1423"/>
    <mergeCell ref="AW1430:AX1430"/>
    <mergeCell ref="AY1430:AZ1430"/>
    <mergeCell ref="BB1430:BC1430"/>
    <mergeCell ref="BD1430:BE1430"/>
    <mergeCell ref="BB1528:BC1528"/>
    <mergeCell ref="BD1528:BE1528"/>
    <mergeCell ref="AW1535:AX1535"/>
    <mergeCell ref="AY1535:AZ1535"/>
    <mergeCell ref="BB1535:BC1535"/>
    <mergeCell ref="BD1535:BE1535"/>
    <mergeCell ref="AW1542:AX1542"/>
    <mergeCell ref="AY1542:AZ1542"/>
    <mergeCell ref="BB1542:BC1542"/>
    <mergeCell ref="BD1542:BE1542"/>
    <mergeCell ref="AW1577:AX1577"/>
    <mergeCell ref="AY1577:AZ1577"/>
    <mergeCell ref="BB1577:BC1577"/>
    <mergeCell ref="BD1577:BE1577"/>
    <mergeCell ref="AW1584:AX1584"/>
    <mergeCell ref="AY1584:AZ1584"/>
    <mergeCell ref="BB1584:BC1584"/>
    <mergeCell ref="BD1584:BE1584"/>
    <mergeCell ref="AW1591:AX1591"/>
    <mergeCell ref="AY1591:AZ1591"/>
    <mergeCell ref="BB1591:BC1591"/>
    <mergeCell ref="BD1591:BE1591"/>
    <mergeCell ref="AW1598:AX1598"/>
    <mergeCell ref="AY1598:AZ1598"/>
    <mergeCell ref="BB1598:BC1598"/>
    <mergeCell ref="BD1598:BE1598"/>
    <mergeCell ref="AW1412:AX1412"/>
    <mergeCell ref="AY1412:AZ1412"/>
    <mergeCell ref="AW1549:AX1549"/>
    <mergeCell ref="AY1549:AZ1549"/>
    <mergeCell ref="BB1549:BC1549"/>
    <mergeCell ref="BD1549:BE1549"/>
    <mergeCell ref="AW1556:AX1556"/>
    <mergeCell ref="AY1556:AZ1556"/>
    <mergeCell ref="BB1556:BC1556"/>
    <mergeCell ref="BD1556:BE1556"/>
    <mergeCell ref="AW1752:AX1752"/>
    <mergeCell ref="AY1752:AZ1752"/>
    <mergeCell ref="BB1752:BC1752"/>
    <mergeCell ref="BD1752:BE1752"/>
    <mergeCell ref="AW1759:AX1759"/>
    <mergeCell ref="AY1759:AZ1759"/>
    <mergeCell ref="BB1759:BC1759"/>
    <mergeCell ref="BD1759:BE1759"/>
    <mergeCell ref="AW1766:AX1766"/>
    <mergeCell ref="AY1766:AZ1766"/>
    <mergeCell ref="BB1766:BC1766"/>
    <mergeCell ref="BD1766:BE1766"/>
    <mergeCell ref="BB1864:BC1864"/>
    <mergeCell ref="BD1864:BE1864"/>
    <mergeCell ref="AW1871:AX1871"/>
    <mergeCell ref="AY1871:AZ1871"/>
    <mergeCell ref="BB1871:BC1871"/>
    <mergeCell ref="BD1871:BE1871"/>
    <mergeCell ref="AW1878:AX1878"/>
    <mergeCell ref="AY1878:AZ1878"/>
    <mergeCell ref="BB1878:BC1878"/>
    <mergeCell ref="BD1878:BE1878"/>
    <mergeCell ref="AW1717:AX1717"/>
    <mergeCell ref="AY1717:AZ1717"/>
    <mergeCell ref="BB1717:BC1717"/>
    <mergeCell ref="BD1717:BE1717"/>
    <mergeCell ref="AW1724:AX1724"/>
    <mergeCell ref="AY1724:AZ1724"/>
    <mergeCell ref="BB1724:BC1724"/>
    <mergeCell ref="BD1724:BE1724"/>
    <mergeCell ref="BB1654:BC1654"/>
    <mergeCell ref="BD1654:BE1654"/>
    <mergeCell ref="AW1661:AX1661"/>
    <mergeCell ref="AY1661:AZ1661"/>
    <mergeCell ref="BB1661:BC1661"/>
    <mergeCell ref="BD1661:BE1661"/>
    <mergeCell ref="AW1668:AX1668"/>
    <mergeCell ref="AY1668:AZ1668"/>
    <mergeCell ref="BB1668:BC1668"/>
    <mergeCell ref="BD1668:BE1668"/>
    <mergeCell ref="AW1675:AX1675"/>
    <mergeCell ref="AY1675:AZ1675"/>
    <mergeCell ref="BB1675:BC1675"/>
    <mergeCell ref="BD1675:BE1675"/>
    <mergeCell ref="AW1682:AX1682"/>
    <mergeCell ref="AY1682:AZ1682"/>
    <mergeCell ref="BB1682:BC1682"/>
    <mergeCell ref="BD1682:BE1682"/>
    <mergeCell ref="BB1780:BC1780"/>
    <mergeCell ref="BD1780:BE1780"/>
    <mergeCell ref="AW1787:AX1787"/>
    <mergeCell ref="AY1787:AZ1787"/>
    <mergeCell ref="BB1612:BC1612"/>
    <mergeCell ref="BD1612:BE1612"/>
    <mergeCell ref="AW1619:AX1619"/>
    <mergeCell ref="AY1619:AZ1619"/>
    <mergeCell ref="AW1773:AX1773"/>
    <mergeCell ref="AY1773:AZ1773"/>
    <mergeCell ref="BB1773:BC1773"/>
    <mergeCell ref="BD1773:BE1773"/>
    <mergeCell ref="AW1780:AX1780"/>
    <mergeCell ref="AY1780:AZ1780"/>
    <mergeCell ref="AW1885:AX1885"/>
    <mergeCell ref="AY1885:AZ1885"/>
    <mergeCell ref="BB1885:BC1885"/>
    <mergeCell ref="BD1885:BE1885"/>
    <mergeCell ref="AW1892:AX1892"/>
    <mergeCell ref="AY1892:AZ1892"/>
    <mergeCell ref="BB1892:BC1892"/>
    <mergeCell ref="BD1892:BE1892"/>
    <mergeCell ref="BB1822:BC1822"/>
    <mergeCell ref="BD1822:BE1822"/>
    <mergeCell ref="AW1829:AX1829"/>
    <mergeCell ref="AY1829:AZ1829"/>
    <mergeCell ref="BB1829:BC1829"/>
    <mergeCell ref="BD1829:BE1829"/>
    <mergeCell ref="AW1836:AX1836"/>
    <mergeCell ref="AY1836:AZ1836"/>
    <mergeCell ref="BB1836:BC1836"/>
    <mergeCell ref="BD1836:BE1836"/>
    <mergeCell ref="AW1843:AX1843"/>
    <mergeCell ref="AY1843:AZ1843"/>
    <mergeCell ref="BB1843:BC1843"/>
    <mergeCell ref="BD1843:BE1843"/>
    <mergeCell ref="AW1850:AX1850"/>
    <mergeCell ref="AY1850:AZ1850"/>
    <mergeCell ref="BB1850:BC1850"/>
    <mergeCell ref="BD1850:BE1850"/>
    <mergeCell ref="BB1948:BC1948"/>
    <mergeCell ref="BD1948:BE1948"/>
    <mergeCell ref="AW1832:AX1832"/>
    <mergeCell ref="AY1832:AZ1832"/>
    <mergeCell ref="BB1832:BC1832"/>
    <mergeCell ref="BD1832:BE1832"/>
    <mergeCell ref="AW1846:AX1846"/>
    <mergeCell ref="AY1846:AZ1846"/>
    <mergeCell ref="BB1846:BC1846"/>
    <mergeCell ref="BD1846:BE1846"/>
    <mergeCell ref="AW1955:AX1955"/>
    <mergeCell ref="AY1955:AZ1955"/>
    <mergeCell ref="BB1955:BC1955"/>
    <mergeCell ref="BD1955:BE1955"/>
    <mergeCell ref="AW1962:AX1962"/>
    <mergeCell ref="AY1962:AZ1962"/>
    <mergeCell ref="BB1962:BC1962"/>
    <mergeCell ref="BD1962:BE1962"/>
    <mergeCell ref="AW1969:AX1969"/>
    <mergeCell ref="AY1969:AZ1969"/>
    <mergeCell ref="BB1969:BC1969"/>
    <mergeCell ref="BD1969:BE1969"/>
    <mergeCell ref="AW1976:AX1976"/>
    <mergeCell ref="AY1976:AZ1976"/>
    <mergeCell ref="BB1976:BC1976"/>
    <mergeCell ref="BD1976:BE1976"/>
    <mergeCell ref="BB1906:BC1906"/>
    <mergeCell ref="BD1906:BE1906"/>
    <mergeCell ref="AW1913:AX1913"/>
    <mergeCell ref="AY1913:AZ1913"/>
    <mergeCell ref="BB1913:BC1913"/>
    <mergeCell ref="BD1913:BE1913"/>
    <mergeCell ref="AW1920:AX1920"/>
    <mergeCell ref="AY1920:AZ1920"/>
    <mergeCell ref="BB1920:BC1920"/>
    <mergeCell ref="BD1920:BE1920"/>
    <mergeCell ref="AW1927:AX1927"/>
    <mergeCell ref="AY1927:AZ1927"/>
    <mergeCell ref="BB1927:BC1927"/>
    <mergeCell ref="BD1927:BE1927"/>
    <mergeCell ref="AW1934:AX1934"/>
    <mergeCell ref="AY1934:AZ1934"/>
    <mergeCell ref="BB1934:BC1934"/>
    <mergeCell ref="BD1934:BE1934"/>
    <mergeCell ref="AW1930:AX1930"/>
    <mergeCell ref="AY1930:AZ1930"/>
    <mergeCell ref="BB1930:BC1930"/>
    <mergeCell ref="BD1930:BE1930"/>
    <mergeCell ref="AW2095:AX2095"/>
    <mergeCell ref="AY2095:AZ2095"/>
    <mergeCell ref="BB2095:BC2095"/>
    <mergeCell ref="BD2095:BE2095"/>
    <mergeCell ref="AW2102:AX2102"/>
    <mergeCell ref="AY2102:AZ2102"/>
    <mergeCell ref="BB2102:BC2102"/>
    <mergeCell ref="BD2102:BE2102"/>
    <mergeCell ref="BB2200:BC2200"/>
    <mergeCell ref="BD2200:BE2200"/>
    <mergeCell ref="AW2207:AX2207"/>
    <mergeCell ref="AY2207:AZ2207"/>
    <mergeCell ref="BB2207:BC2207"/>
    <mergeCell ref="BD2207:BE2207"/>
    <mergeCell ref="AW2214:AX2214"/>
    <mergeCell ref="AY2214:AZ2214"/>
    <mergeCell ref="BB2214:BC2214"/>
    <mergeCell ref="BD2214:BE2214"/>
    <mergeCell ref="AW2053:AX2053"/>
    <mergeCell ref="AY2053:AZ2053"/>
    <mergeCell ref="BB2053:BC2053"/>
    <mergeCell ref="BD2053:BE2053"/>
    <mergeCell ref="AW2060:AX2060"/>
    <mergeCell ref="AY2060:AZ2060"/>
    <mergeCell ref="BB2060:BC2060"/>
    <mergeCell ref="BD2060:BE2060"/>
    <mergeCell ref="BB1990:BC1990"/>
    <mergeCell ref="BD1990:BE1990"/>
    <mergeCell ref="AW1997:AX1997"/>
    <mergeCell ref="AY1997:AZ1997"/>
    <mergeCell ref="BB1997:BC1997"/>
    <mergeCell ref="BD1997:BE1997"/>
    <mergeCell ref="AW2004:AX2004"/>
    <mergeCell ref="AY2004:AZ2004"/>
    <mergeCell ref="BB2004:BC2004"/>
    <mergeCell ref="BD2004:BE2004"/>
    <mergeCell ref="AW2011:AX2011"/>
    <mergeCell ref="AY2011:AZ2011"/>
    <mergeCell ref="BB2011:BC2011"/>
    <mergeCell ref="BD2011:BE2011"/>
    <mergeCell ref="AW2018:AX2018"/>
    <mergeCell ref="AY2018:AZ2018"/>
    <mergeCell ref="BB2018:BC2018"/>
    <mergeCell ref="BD2018:BE2018"/>
    <mergeCell ref="BB2116:BC2116"/>
    <mergeCell ref="BD2116:BE2116"/>
    <mergeCell ref="AW2123:AX2123"/>
    <mergeCell ref="AY2123:AZ2123"/>
    <mergeCell ref="BB2123:BC2123"/>
    <mergeCell ref="BD2123:BE2123"/>
    <mergeCell ref="BB2130:BC2130"/>
    <mergeCell ref="BD2130:BE2130"/>
    <mergeCell ref="AW2000:AX2000"/>
    <mergeCell ref="AY2000:AZ2000"/>
    <mergeCell ref="BB2000:BC2000"/>
    <mergeCell ref="BD2000:BE2000"/>
    <mergeCell ref="AW2165:AX2165"/>
    <mergeCell ref="AY2165:AZ2165"/>
    <mergeCell ref="BB2165:BC2165"/>
    <mergeCell ref="BD2165:BE2165"/>
    <mergeCell ref="AW2172:AX2172"/>
    <mergeCell ref="AY2172:AZ2172"/>
    <mergeCell ref="BB2172:BC2172"/>
    <mergeCell ref="BD2172:BE2172"/>
    <mergeCell ref="AW2179:AX2179"/>
    <mergeCell ref="AY2179:AZ2179"/>
    <mergeCell ref="BB2179:BC2179"/>
    <mergeCell ref="BD2179:BE2179"/>
    <mergeCell ref="AW2186:AX2186"/>
    <mergeCell ref="AY2186:AZ2186"/>
    <mergeCell ref="BB2186:BC2186"/>
    <mergeCell ref="BD2186:BE2186"/>
    <mergeCell ref="BB2284:BC2284"/>
    <mergeCell ref="BD2284:BE2284"/>
    <mergeCell ref="AW2291:AX2291"/>
    <mergeCell ref="AY2291:AZ2291"/>
    <mergeCell ref="BB2291:BC2291"/>
    <mergeCell ref="BD2291:BE2291"/>
    <mergeCell ref="AW2298:AX2298"/>
    <mergeCell ref="AY2298:AZ2298"/>
    <mergeCell ref="BB2298:BC2298"/>
    <mergeCell ref="BD2298:BE2298"/>
    <mergeCell ref="AW2137:AX2137"/>
    <mergeCell ref="AY2137:AZ2137"/>
    <mergeCell ref="BB2137:BC2137"/>
    <mergeCell ref="BD2137:BE2137"/>
    <mergeCell ref="AW2144:AX2144"/>
    <mergeCell ref="AY2144:AZ2144"/>
    <mergeCell ref="BB2144:BC2144"/>
    <mergeCell ref="BD2144:BE2144"/>
    <mergeCell ref="BB2074:BC2074"/>
    <mergeCell ref="BD2074:BE2074"/>
    <mergeCell ref="AW2081:AX2081"/>
    <mergeCell ref="AY2081:AZ2081"/>
    <mergeCell ref="BB2081:BC2081"/>
    <mergeCell ref="BD2081:BE2081"/>
    <mergeCell ref="AW2014:AX2014"/>
    <mergeCell ref="AY2014:AZ2014"/>
    <mergeCell ref="BB2014:BC2014"/>
    <mergeCell ref="BD2014:BE2014"/>
    <mergeCell ref="AW2196:AX2196"/>
    <mergeCell ref="AY2196:AZ2196"/>
    <mergeCell ref="BB2196:BC2196"/>
    <mergeCell ref="BD2196:BE2196"/>
    <mergeCell ref="BB2032:BC2032"/>
    <mergeCell ref="BD2032:BE2032"/>
    <mergeCell ref="AW2039:AX2039"/>
    <mergeCell ref="AY2039:AZ2039"/>
    <mergeCell ref="BB2039:BC2039"/>
    <mergeCell ref="BD2039:BE2039"/>
    <mergeCell ref="AW2046:AX2046"/>
    <mergeCell ref="AY2046:AZ2046"/>
    <mergeCell ref="BB2046:BC2046"/>
    <mergeCell ref="BD2046:BE2046"/>
    <mergeCell ref="AW2347:AX2347"/>
    <mergeCell ref="AY2347:AZ2347"/>
    <mergeCell ref="BB2347:BC2347"/>
    <mergeCell ref="BD2347:BE2347"/>
    <mergeCell ref="AW2354:AX2354"/>
    <mergeCell ref="AY2354:AZ2354"/>
    <mergeCell ref="BB2354:BC2354"/>
    <mergeCell ref="BD2354:BE2354"/>
    <mergeCell ref="BB2452:BC2452"/>
    <mergeCell ref="BD2452:BE2452"/>
    <mergeCell ref="AW2459:AX2459"/>
    <mergeCell ref="AY2459:AZ2459"/>
    <mergeCell ref="BB2459:BC2459"/>
    <mergeCell ref="BD2459:BE2459"/>
    <mergeCell ref="AW2466:AX2466"/>
    <mergeCell ref="AY2466:AZ2466"/>
    <mergeCell ref="BB2466:BC2466"/>
    <mergeCell ref="BD2466:BE2466"/>
    <mergeCell ref="BB2305:BC2305"/>
    <mergeCell ref="BD2305:BE2305"/>
    <mergeCell ref="AW2312:AX2312"/>
    <mergeCell ref="AY2312:AZ2312"/>
    <mergeCell ref="BB2312:BC2312"/>
    <mergeCell ref="BD2312:BE2312"/>
    <mergeCell ref="BB2242:BC2242"/>
    <mergeCell ref="BD2242:BE2242"/>
    <mergeCell ref="AW2249:AX2249"/>
    <mergeCell ref="AY2249:AZ2249"/>
    <mergeCell ref="BB2249:BC2249"/>
    <mergeCell ref="BD2249:BE2249"/>
    <mergeCell ref="AW2256:AX2256"/>
    <mergeCell ref="AY2256:AZ2256"/>
    <mergeCell ref="BB2256:BC2256"/>
    <mergeCell ref="BD2256:BE2256"/>
    <mergeCell ref="AW2263:AX2263"/>
    <mergeCell ref="AY2263:AZ2263"/>
    <mergeCell ref="BB2263:BC2263"/>
    <mergeCell ref="BD2263:BE2263"/>
    <mergeCell ref="AW2270:AX2270"/>
    <mergeCell ref="AY2270:AZ2270"/>
    <mergeCell ref="BB2270:BC2270"/>
    <mergeCell ref="BD2270:BE2270"/>
    <mergeCell ref="BB2368:BC2368"/>
    <mergeCell ref="BD2368:BE2368"/>
    <mergeCell ref="AW2375:AX2375"/>
    <mergeCell ref="AY2375:AZ2375"/>
    <mergeCell ref="BB2375:BC2375"/>
    <mergeCell ref="BD2375:BE2375"/>
    <mergeCell ref="AW2382:AX2382"/>
    <mergeCell ref="AY2382:AZ2382"/>
    <mergeCell ref="BB2382:BC2382"/>
    <mergeCell ref="BD2382:BE2382"/>
    <mergeCell ref="AW2280:AX2280"/>
    <mergeCell ref="AY2280:AZ2280"/>
    <mergeCell ref="BB2280:BC2280"/>
    <mergeCell ref="BD2280:BE2280"/>
    <mergeCell ref="AW2364:AX2364"/>
    <mergeCell ref="AY2364:AZ2364"/>
    <mergeCell ref="BB2364:BC2364"/>
    <mergeCell ref="BD2364:BE2364"/>
    <mergeCell ref="AW2473:AX2473"/>
    <mergeCell ref="AY2473:AZ2473"/>
    <mergeCell ref="BB2473:BC2473"/>
    <mergeCell ref="BD2473:BE2473"/>
    <mergeCell ref="AW2480:AX2480"/>
    <mergeCell ref="AY2480:AZ2480"/>
    <mergeCell ref="BB2480:BC2480"/>
    <mergeCell ref="BD2480:BE2480"/>
    <mergeCell ref="BB2410:BC2410"/>
    <mergeCell ref="BD2410:BE2410"/>
    <mergeCell ref="AW2417:AX2417"/>
    <mergeCell ref="AY2417:AZ2417"/>
    <mergeCell ref="BB2417:BC2417"/>
    <mergeCell ref="BD2417:BE2417"/>
    <mergeCell ref="AW2424:AX2424"/>
    <mergeCell ref="AY2424:AZ2424"/>
    <mergeCell ref="BB2424:BC2424"/>
    <mergeCell ref="BD2424:BE2424"/>
    <mergeCell ref="AW2431:AX2431"/>
    <mergeCell ref="AY2431:AZ2431"/>
    <mergeCell ref="BB2431:BC2431"/>
    <mergeCell ref="BD2431:BE2431"/>
    <mergeCell ref="AW2438:AX2438"/>
    <mergeCell ref="AY2438:AZ2438"/>
    <mergeCell ref="BB2438:BC2438"/>
    <mergeCell ref="BD2438:BE2438"/>
    <mergeCell ref="BB2536:BC2536"/>
    <mergeCell ref="BD2536:BE2536"/>
    <mergeCell ref="AW2543:AX2543"/>
    <mergeCell ref="AY2543:AZ2543"/>
    <mergeCell ref="BB2543:BC2543"/>
    <mergeCell ref="BD2543:BE2543"/>
    <mergeCell ref="AW2550:AX2550"/>
    <mergeCell ref="AY2550:AZ2550"/>
    <mergeCell ref="BB2550:BC2550"/>
    <mergeCell ref="BD2550:BE2550"/>
    <mergeCell ref="AW2518:AX2518"/>
    <mergeCell ref="AY2518:AZ2518"/>
    <mergeCell ref="BB2518:BC2518"/>
    <mergeCell ref="BD2518:BE2518"/>
    <mergeCell ref="BB2599:BC2599"/>
    <mergeCell ref="BD2599:BE2599"/>
    <mergeCell ref="AW2606:AX2606"/>
    <mergeCell ref="AY2606:AZ2606"/>
    <mergeCell ref="BB2606:BC2606"/>
    <mergeCell ref="BD2606:BE2606"/>
    <mergeCell ref="BB2704:BC2704"/>
    <mergeCell ref="BD2704:BE2704"/>
    <mergeCell ref="AW2711:AX2711"/>
    <mergeCell ref="AY2711:AZ2711"/>
    <mergeCell ref="BB2711:BC2711"/>
    <mergeCell ref="BD2711:BE2711"/>
    <mergeCell ref="AW2718:AX2718"/>
    <mergeCell ref="AY2718:AZ2718"/>
    <mergeCell ref="BB2718:BC2718"/>
    <mergeCell ref="BD2718:BE2718"/>
    <mergeCell ref="AW2557:AX2557"/>
    <mergeCell ref="AY2557:AZ2557"/>
    <mergeCell ref="BB2557:BC2557"/>
    <mergeCell ref="BD2557:BE2557"/>
    <mergeCell ref="AW2564:AX2564"/>
    <mergeCell ref="AY2564:AZ2564"/>
    <mergeCell ref="BB2564:BC2564"/>
    <mergeCell ref="BD2564:BE2564"/>
    <mergeCell ref="BB2494:BC2494"/>
    <mergeCell ref="BD2494:BE2494"/>
    <mergeCell ref="AW2501:AX2501"/>
    <mergeCell ref="AY2501:AZ2501"/>
    <mergeCell ref="BB2501:BC2501"/>
    <mergeCell ref="BD2501:BE2501"/>
    <mergeCell ref="AW2508:AX2508"/>
    <mergeCell ref="AY2508:AZ2508"/>
    <mergeCell ref="BB2508:BC2508"/>
    <mergeCell ref="BD2508:BE2508"/>
    <mergeCell ref="AW2515:AX2515"/>
    <mergeCell ref="AY2515:AZ2515"/>
    <mergeCell ref="BB2515:BC2515"/>
    <mergeCell ref="BD2515:BE2515"/>
    <mergeCell ref="AW2522:AX2522"/>
    <mergeCell ref="AY2522:AZ2522"/>
    <mergeCell ref="BB2522:BC2522"/>
    <mergeCell ref="BD2522:BE2522"/>
    <mergeCell ref="BB2620:BC2620"/>
    <mergeCell ref="BD2620:BE2620"/>
    <mergeCell ref="AW2627:AX2627"/>
    <mergeCell ref="AY2627:AZ2627"/>
    <mergeCell ref="BB2627:BC2627"/>
    <mergeCell ref="BD2627:BE2627"/>
    <mergeCell ref="AW2634:AX2634"/>
    <mergeCell ref="AY2634:AZ2634"/>
    <mergeCell ref="BB2634:BC2634"/>
    <mergeCell ref="BD2634:BE2634"/>
    <mergeCell ref="AW2504:AX2504"/>
    <mergeCell ref="AY2504:AZ2504"/>
    <mergeCell ref="BB2504:BC2504"/>
    <mergeCell ref="BD2504:BE2504"/>
    <mergeCell ref="AW2669:AX2669"/>
    <mergeCell ref="AY2669:AZ2669"/>
    <mergeCell ref="BB2669:BC2669"/>
    <mergeCell ref="BD2669:BE2669"/>
    <mergeCell ref="AW2676:AX2676"/>
    <mergeCell ref="AY2676:AZ2676"/>
    <mergeCell ref="BB2676:BC2676"/>
    <mergeCell ref="BD2676:BE2676"/>
    <mergeCell ref="BB2802:BC2802"/>
    <mergeCell ref="BD2802:BE2802"/>
    <mergeCell ref="AW2641:AX2641"/>
    <mergeCell ref="AY2641:AZ2641"/>
    <mergeCell ref="BB2641:BC2641"/>
    <mergeCell ref="BD2641:BE2641"/>
    <mergeCell ref="AW2648:AX2648"/>
    <mergeCell ref="AY2648:AZ2648"/>
    <mergeCell ref="BB2648:BC2648"/>
    <mergeCell ref="BD2648:BE2648"/>
    <mergeCell ref="AW2809:AX2809"/>
    <mergeCell ref="AY2809:AZ2809"/>
    <mergeCell ref="BB2809:BC2809"/>
    <mergeCell ref="BD2809:BE2809"/>
    <mergeCell ref="AW2816:AX2816"/>
    <mergeCell ref="AY2816:AZ2816"/>
    <mergeCell ref="BB2816:BC2816"/>
    <mergeCell ref="BD2816:BE2816"/>
    <mergeCell ref="BB2746:BC2746"/>
    <mergeCell ref="BD2746:BE2746"/>
    <mergeCell ref="AW2753:AX2753"/>
    <mergeCell ref="AY2753:AZ2753"/>
    <mergeCell ref="BB2753:BC2753"/>
    <mergeCell ref="BD2753:BE2753"/>
    <mergeCell ref="AW2760:AX2760"/>
    <mergeCell ref="AY2760:AZ2760"/>
    <mergeCell ref="BB2760:BC2760"/>
    <mergeCell ref="BD2760:BE2760"/>
    <mergeCell ref="AW2767:AX2767"/>
    <mergeCell ref="AY2767:AZ2767"/>
    <mergeCell ref="BB2767:BC2767"/>
    <mergeCell ref="BD2767:BE2767"/>
    <mergeCell ref="AW2774:AX2774"/>
    <mergeCell ref="AY2774:AZ2774"/>
    <mergeCell ref="BB2774:BC2774"/>
    <mergeCell ref="BD2774:BE2774"/>
    <mergeCell ref="AW2700:AX2700"/>
    <mergeCell ref="AY2700:AZ2700"/>
    <mergeCell ref="BB2700:BC2700"/>
    <mergeCell ref="BD2700:BE2700"/>
    <mergeCell ref="AW2756:AX2756"/>
    <mergeCell ref="AY2756:AZ2756"/>
    <mergeCell ref="BB2756:BC2756"/>
    <mergeCell ref="BD2756:BE2756"/>
    <mergeCell ref="AW2879:AX2879"/>
    <mergeCell ref="AY2879:AZ2879"/>
    <mergeCell ref="BB2879:BC2879"/>
    <mergeCell ref="BD2879:BE2879"/>
    <mergeCell ref="AW2886:AX2886"/>
    <mergeCell ref="AY2886:AZ2886"/>
    <mergeCell ref="BB2886:BC2886"/>
    <mergeCell ref="BD2886:BE2886"/>
    <mergeCell ref="AW2893:AX2893"/>
    <mergeCell ref="AY2893:AZ2893"/>
    <mergeCell ref="BB2893:BC2893"/>
    <mergeCell ref="BD2893:BE2893"/>
    <mergeCell ref="AW2900:AX2900"/>
    <mergeCell ref="AY2900:AZ2900"/>
    <mergeCell ref="BB2900:BC2900"/>
    <mergeCell ref="BD2900:BE2900"/>
    <mergeCell ref="BB2830:BC2830"/>
    <mergeCell ref="BD2830:BE2830"/>
    <mergeCell ref="AW2837:AX2837"/>
    <mergeCell ref="AY2837:AZ2837"/>
    <mergeCell ref="BB2837:BC2837"/>
    <mergeCell ref="BD2837:BE2837"/>
    <mergeCell ref="AW2844:AX2844"/>
    <mergeCell ref="AY2844:AZ2844"/>
    <mergeCell ref="BB2844:BC2844"/>
    <mergeCell ref="BD2844:BE2844"/>
    <mergeCell ref="AW2851:AX2851"/>
    <mergeCell ref="AY2851:AZ2851"/>
    <mergeCell ref="BB2851:BC2851"/>
    <mergeCell ref="BD2851:BE2851"/>
    <mergeCell ref="AW2858:AX2858"/>
    <mergeCell ref="AY2858:AZ2858"/>
    <mergeCell ref="BB2858:BC2858"/>
    <mergeCell ref="BD2858:BE2858"/>
    <mergeCell ref="AW2840:AX2840"/>
    <mergeCell ref="AY2840:AZ2840"/>
    <mergeCell ref="BB2840:BC2840"/>
    <mergeCell ref="BD2840:BE2840"/>
    <mergeCell ref="AW2970:AX2970"/>
    <mergeCell ref="AY2970:AZ2970"/>
    <mergeCell ref="BB2970:BC2970"/>
    <mergeCell ref="BD2970:BE2970"/>
    <mergeCell ref="BB3061:BC3061"/>
    <mergeCell ref="BD3061:BE3061"/>
    <mergeCell ref="AW3068:AX3068"/>
    <mergeCell ref="AY3068:AZ3068"/>
    <mergeCell ref="BB3068:BC3068"/>
    <mergeCell ref="BD3068:BE3068"/>
    <mergeCell ref="BB2998:BC2998"/>
    <mergeCell ref="BD2998:BE2998"/>
    <mergeCell ref="AW3005:AX3005"/>
    <mergeCell ref="AY3005:AZ3005"/>
    <mergeCell ref="BB3005:BC3005"/>
    <mergeCell ref="BD3005:BE3005"/>
    <mergeCell ref="AW3012:AX3012"/>
    <mergeCell ref="AY3012:AZ3012"/>
    <mergeCell ref="BB3012:BC3012"/>
    <mergeCell ref="BD3012:BE3012"/>
    <mergeCell ref="AW3019:AX3019"/>
    <mergeCell ref="AY3019:AZ3019"/>
    <mergeCell ref="BB3019:BC3019"/>
    <mergeCell ref="BD3019:BE3019"/>
    <mergeCell ref="AW3026:AX3026"/>
    <mergeCell ref="AY3026:AZ3026"/>
    <mergeCell ref="BB3026:BC3026"/>
    <mergeCell ref="BD3026:BE3026"/>
    <mergeCell ref="AW3131:AX3131"/>
    <mergeCell ref="AY3131:AZ3131"/>
    <mergeCell ref="BB3131:BC3131"/>
    <mergeCell ref="BD3131:BE3131"/>
    <mergeCell ref="AW3138:AX3138"/>
    <mergeCell ref="AY3138:AZ3138"/>
    <mergeCell ref="BB3138:BC3138"/>
    <mergeCell ref="BD3138:BE3138"/>
    <mergeCell ref="AW2977:AX2977"/>
    <mergeCell ref="AY2977:AZ2977"/>
    <mergeCell ref="BB2977:BC2977"/>
    <mergeCell ref="BD2977:BE2977"/>
    <mergeCell ref="AW2984:AX2984"/>
    <mergeCell ref="AY2984:AZ2984"/>
    <mergeCell ref="BB2984:BC2984"/>
    <mergeCell ref="BD2984:BE2984"/>
    <mergeCell ref="AW3047:AX3047"/>
    <mergeCell ref="AY3047:AZ3047"/>
    <mergeCell ref="BB3047:BC3047"/>
    <mergeCell ref="BD3047:BE3047"/>
    <mergeCell ref="AW3054:AX3054"/>
    <mergeCell ref="AY3054:AZ3054"/>
    <mergeCell ref="BB3054:BC3054"/>
    <mergeCell ref="BD3054:BE3054"/>
    <mergeCell ref="AW3145:AX3145"/>
    <mergeCell ref="AY3145:AZ3145"/>
    <mergeCell ref="BB3145:BC3145"/>
    <mergeCell ref="BD3145:BE3145"/>
    <mergeCell ref="AW3152:AX3152"/>
    <mergeCell ref="AY3152:AZ3152"/>
    <mergeCell ref="BB3152:BC3152"/>
    <mergeCell ref="BD3152:BE3152"/>
    <mergeCell ref="BB3082:BC3082"/>
    <mergeCell ref="BD3082:BE3082"/>
    <mergeCell ref="AW3089:AX3089"/>
    <mergeCell ref="AY3089:AZ3089"/>
    <mergeCell ref="BB3089:BC3089"/>
    <mergeCell ref="BD3089:BE3089"/>
    <mergeCell ref="AW3096:AX3096"/>
    <mergeCell ref="AY3096:AZ3096"/>
    <mergeCell ref="BB3096:BC3096"/>
    <mergeCell ref="BD3096:BE3096"/>
    <mergeCell ref="AW3103:AX3103"/>
    <mergeCell ref="AY3103:AZ3103"/>
    <mergeCell ref="BB3103:BC3103"/>
    <mergeCell ref="BD3103:BE3103"/>
    <mergeCell ref="AW3110:AX3110"/>
    <mergeCell ref="AY3110:AZ3110"/>
    <mergeCell ref="BB3110:BC3110"/>
    <mergeCell ref="BD3110:BE3110"/>
    <mergeCell ref="AW3215:AX3215"/>
    <mergeCell ref="AY3215:AZ3215"/>
    <mergeCell ref="BB3215:BC3215"/>
    <mergeCell ref="BD3215:BE3215"/>
    <mergeCell ref="AW3222:AX3222"/>
    <mergeCell ref="AY3222:AZ3222"/>
    <mergeCell ref="BB3222:BC3222"/>
    <mergeCell ref="BD3222:BE3222"/>
    <mergeCell ref="AW3173:AX3173"/>
    <mergeCell ref="AY3173:AZ3173"/>
    <mergeCell ref="BB3173:BC3173"/>
    <mergeCell ref="BD3173:BE3173"/>
    <mergeCell ref="AW3106:AX3106"/>
    <mergeCell ref="AY3106:AZ3106"/>
    <mergeCell ref="BB3106:BC3106"/>
    <mergeCell ref="BD3106:BE3106"/>
    <mergeCell ref="BD3271:BE3271"/>
    <mergeCell ref="AW3278:AX3278"/>
    <mergeCell ref="AY3278:AZ3278"/>
    <mergeCell ref="BB3278:BC3278"/>
    <mergeCell ref="BD3278:BE3278"/>
    <mergeCell ref="AW3383:AX3383"/>
    <mergeCell ref="AY3383:AZ3383"/>
    <mergeCell ref="BB3383:BC3383"/>
    <mergeCell ref="BD3383:BE3383"/>
    <mergeCell ref="AW3390:AX3390"/>
    <mergeCell ref="AY3390:AZ3390"/>
    <mergeCell ref="BB3390:BC3390"/>
    <mergeCell ref="BD3390:BE3390"/>
    <mergeCell ref="AW3439:AX3439"/>
    <mergeCell ref="AY3439:AZ3439"/>
    <mergeCell ref="BB3439:BC3439"/>
    <mergeCell ref="BD3439:BE3439"/>
    <mergeCell ref="AW3446:AX3446"/>
    <mergeCell ref="AY3446:AZ3446"/>
    <mergeCell ref="BB3446:BC3446"/>
    <mergeCell ref="BD3446:BE3446"/>
    <mergeCell ref="AW3404:AX3404"/>
    <mergeCell ref="AY3404:AZ3404"/>
    <mergeCell ref="BB3404:BC3404"/>
    <mergeCell ref="BD3404:BE3404"/>
    <mergeCell ref="AW3372:AX3372"/>
    <mergeCell ref="AY3372:AZ3372"/>
    <mergeCell ref="AW3187:AX3187"/>
    <mergeCell ref="AY3187:AZ3187"/>
    <mergeCell ref="BB3187:BC3187"/>
    <mergeCell ref="BD3187:BE3187"/>
    <mergeCell ref="AW3194:AX3194"/>
    <mergeCell ref="AY3194:AZ3194"/>
    <mergeCell ref="BB3194:BC3194"/>
    <mergeCell ref="BD3194:BE3194"/>
    <mergeCell ref="AW3299:AX3299"/>
    <mergeCell ref="AY3299:AZ3299"/>
    <mergeCell ref="BB3299:BC3299"/>
    <mergeCell ref="BD3299:BE3299"/>
    <mergeCell ref="AW3306:AX3306"/>
    <mergeCell ref="AY3306:AZ3306"/>
    <mergeCell ref="BB3306:BC3306"/>
    <mergeCell ref="BD3306:BE3306"/>
    <mergeCell ref="AW3397:AX3397"/>
    <mergeCell ref="AY3397:AZ3397"/>
    <mergeCell ref="BB3397:BC3397"/>
    <mergeCell ref="BD3397:BE3397"/>
    <mergeCell ref="BB3334:BC3334"/>
    <mergeCell ref="BD3334:BE3334"/>
    <mergeCell ref="AW3341:AX3341"/>
    <mergeCell ref="AY3341:AZ3341"/>
    <mergeCell ref="BB3341:BC3341"/>
    <mergeCell ref="BD3341:BE3341"/>
    <mergeCell ref="AW3348:AX3348"/>
    <mergeCell ref="AY3348:AZ3348"/>
    <mergeCell ref="BL289:BM289"/>
    <mergeCell ref="BN289:BO289"/>
    <mergeCell ref="BG219:BH219"/>
    <mergeCell ref="BI219:BJ219"/>
    <mergeCell ref="BL219:BM219"/>
    <mergeCell ref="BN219:BO219"/>
    <mergeCell ref="BG226:BH226"/>
    <mergeCell ref="BI226:BJ226"/>
    <mergeCell ref="BL226:BM226"/>
    <mergeCell ref="BN226:BO226"/>
    <mergeCell ref="BG233:BH233"/>
    <mergeCell ref="BI233:BJ233"/>
    <mergeCell ref="BL233:BM233"/>
    <mergeCell ref="BN233:BO233"/>
    <mergeCell ref="BG240:BH240"/>
    <mergeCell ref="BI240:BJ240"/>
    <mergeCell ref="BL240:BM240"/>
    <mergeCell ref="BN240:BO240"/>
    <mergeCell ref="BG247:BH247"/>
    <mergeCell ref="BI247:BJ247"/>
    <mergeCell ref="BL247:BM247"/>
    <mergeCell ref="BN247:BO247"/>
    <mergeCell ref="BL415:BM415"/>
    <mergeCell ref="AW3355:AX3355"/>
    <mergeCell ref="AY3355:AZ3355"/>
    <mergeCell ref="BB3355:BC3355"/>
    <mergeCell ref="BD3355:BE3355"/>
    <mergeCell ref="AW3362:AX3362"/>
    <mergeCell ref="AY3362:AZ3362"/>
    <mergeCell ref="BB3362:BC3362"/>
    <mergeCell ref="BD3362:BE3362"/>
    <mergeCell ref="AW3313:AX3313"/>
    <mergeCell ref="AY3313:AZ3313"/>
    <mergeCell ref="BB3313:BC3313"/>
    <mergeCell ref="BD3313:BE3313"/>
    <mergeCell ref="AW3320:AX3320"/>
    <mergeCell ref="AY3320:AZ3320"/>
    <mergeCell ref="BB3320:BC3320"/>
    <mergeCell ref="BD3320:BE3320"/>
    <mergeCell ref="BB3250:BC3250"/>
    <mergeCell ref="BD3250:BE3250"/>
    <mergeCell ref="AW3257:AX3257"/>
    <mergeCell ref="AY3257:AZ3257"/>
    <mergeCell ref="BB3257:BC3257"/>
    <mergeCell ref="BD3257:BE3257"/>
    <mergeCell ref="AW3264:AX3264"/>
    <mergeCell ref="AY3264:AZ3264"/>
    <mergeCell ref="BB3264:BC3264"/>
    <mergeCell ref="BD3264:BE3264"/>
    <mergeCell ref="AW3271:AX3271"/>
    <mergeCell ref="AY3271:AZ3271"/>
    <mergeCell ref="BB3271:BC3271"/>
    <mergeCell ref="BL401:BM401"/>
    <mergeCell ref="BN401:BO401"/>
    <mergeCell ref="BG408:BH408"/>
    <mergeCell ref="BI408:BJ408"/>
    <mergeCell ref="BL408:BM408"/>
    <mergeCell ref="BN408:BO408"/>
    <mergeCell ref="BG415:BH415"/>
    <mergeCell ref="BI415:BJ415"/>
    <mergeCell ref="BN107:BO107"/>
    <mergeCell ref="BG114:BH114"/>
    <mergeCell ref="BI114:BJ114"/>
    <mergeCell ref="BL114:BM114"/>
    <mergeCell ref="BN114:BO114"/>
    <mergeCell ref="BG121:BH121"/>
    <mergeCell ref="BI121:BJ121"/>
    <mergeCell ref="BL121:BM121"/>
    <mergeCell ref="BN121:BO121"/>
    <mergeCell ref="BG135:BH135"/>
    <mergeCell ref="BI135:BJ135"/>
    <mergeCell ref="BL135:BM135"/>
    <mergeCell ref="BN135:BO135"/>
    <mergeCell ref="BG142:BH142"/>
    <mergeCell ref="BI142:BJ142"/>
    <mergeCell ref="BL142:BM142"/>
    <mergeCell ref="BN142:BO142"/>
    <mergeCell ref="BG149:BH149"/>
    <mergeCell ref="BI149:BJ149"/>
    <mergeCell ref="BL149:BM149"/>
    <mergeCell ref="BN149:BO149"/>
    <mergeCell ref="BG156:BH156"/>
    <mergeCell ref="BI156:BJ156"/>
    <mergeCell ref="BL156:BM156"/>
    <mergeCell ref="BN156:BO156"/>
    <mergeCell ref="BG163:BH163"/>
    <mergeCell ref="BI163:BJ163"/>
    <mergeCell ref="BL163:BM163"/>
    <mergeCell ref="BN163:BO163"/>
    <mergeCell ref="BG541:BH541"/>
    <mergeCell ref="BI541:BJ541"/>
    <mergeCell ref="BL541:BM541"/>
    <mergeCell ref="BN541:BO541"/>
    <mergeCell ref="BL485:BM485"/>
    <mergeCell ref="BN485:BO485"/>
    <mergeCell ref="BL429:BM429"/>
    <mergeCell ref="BN429:BO429"/>
    <mergeCell ref="BG436:BH436"/>
    <mergeCell ref="BI436:BJ436"/>
    <mergeCell ref="BL436:BM436"/>
    <mergeCell ref="BN436:BO436"/>
    <mergeCell ref="BB3502:BC3502"/>
    <mergeCell ref="BD3502:BE3502"/>
    <mergeCell ref="BG16:BH16"/>
    <mergeCell ref="BI16:BJ16"/>
    <mergeCell ref="BL16:BM16"/>
    <mergeCell ref="BN16:BO16"/>
    <mergeCell ref="BG23:BH23"/>
    <mergeCell ref="BI23:BJ23"/>
    <mergeCell ref="BL23:BM23"/>
    <mergeCell ref="BN23:BO23"/>
    <mergeCell ref="BG30:BH30"/>
    <mergeCell ref="BI30:BJ30"/>
    <mergeCell ref="BL30:BM30"/>
    <mergeCell ref="BN30:BO30"/>
    <mergeCell ref="BG37:BH37"/>
    <mergeCell ref="BI37:BJ37"/>
    <mergeCell ref="BL37:BM37"/>
    <mergeCell ref="BN37:BO37"/>
    <mergeCell ref="BG44:BH44"/>
    <mergeCell ref="BI44:BJ44"/>
    <mergeCell ref="BL44:BM44"/>
    <mergeCell ref="BN44:BO44"/>
    <mergeCell ref="BG51:BH51"/>
    <mergeCell ref="BI51:BJ51"/>
    <mergeCell ref="BL51:BM51"/>
    <mergeCell ref="BN51:BO51"/>
    <mergeCell ref="BG58:BH58"/>
    <mergeCell ref="BI58:BJ58"/>
    <mergeCell ref="BL58:BM58"/>
    <mergeCell ref="BN58:BO58"/>
    <mergeCell ref="BG65:BH65"/>
    <mergeCell ref="BI65:BJ65"/>
    <mergeCell ref="BB3460:BC3460"/>
    <mergeCell ref="BD3460:BE3460"/>
    <mergeCell ref="BB3376:BC3376"/>
    <mergeCell ref="BD3376:BE3376"/>
    <mergeCell ref="BB3292:BC3292"/>
    <mergeCell ref="BD3292:BE3292"/>
    <mergeCell ref="BB3208:BC3208"/>
    <mergeCell ref="BD3208:BE3208"/>
    <mergeCell ref="BB3124:BC3124"/>
    <mergeCell ref="BD3124:BE3124"/>
    <mergeCell ref="BG457:BH457"/>
    <mergeCell ref="BI457:BJ457"/>
    <mergeCell ref="BL457:BM457"/>
    <mergeCell ref="BN457:BO457"/>
    <mergeCell ref="BG387:BH387"/>
    <mergeCell ref="BI387:BJ387"/>
    <mergeCell ref="BL387:BM387"/>
    <mergeCell ref="BN387:BO387"/>
    <mergeCell ref="BG394:BH394"/>
    <mergeCell ref="BI394:BJ394"/>
    <mergeCell ref="BG611:BH611"/>
    <mergeCell ref="BI611:BJ611"/>
    <mergeCell ref="BL611:BM611"/>
    <mergeCell ref="BN611:BO611"/>
    <mergeCell ref="BG618:BH618"/>
    <mergeCell ref="BI618:BJ618"/>
    <mergeCell ref="BL618:BM618"/>
    <mergeCell ref="BN618:BO618"/>
    <mergeCell ref="BG625:BH625"/>
    <mergeCell ref="BI625:BJ625"/>
    <mergeCell ref="BL625:BM625"/>
    <mergeCell ref="BN625:BO625"/>
    <mergeCell ref="BG628:BH628"/>
    <mergeCell ref="BI628:BJ628"/>
    <mergeCell ref="BL628:BM628"/>
    <mergeCell ref="BN628:BO628"/>
    <mergeCell ref="BL345:BM345"/>
    <mergeCell ref="BN345:BO345"/>
    <mergeCell ref="BG352:BH352"/>
    <mergeCell ref="BI352:BJ352"/>
    <mergeCell ref="BL352:BM352"/>
    <mergeCell ref="BN352:BO352"/>
    <mergeCell ref="BG359:BH359"/>
    <mergeCell ref="BI359:BJ359"/>
    <mergeCell ref="BL359:BM359"/>
    <mergeCell ref="BN359:BO359"/>
    <mergeCell ref="BG366:BH366"/>
    <mergeCell ref="BI366:BJ366"/>
    <mergeCell ref="BL366:BM366"/>
    <mergeCell ref="BN366:BO366"/>
    <mergeCell ref="BG373:BH373"/>
    <mergeCell ref="BI373:BJ373"/>
    <mergeCell ref="BL373:BM373"/>
    <mergeCell ref="BN373:BO373"/>
    <mergeCell ref="BL555:BM555"/>
    <mergeCell ref="BN555:BO555"/>
    <mergeCell ref="BG562:BH562"/>
    <mergeCell ref="BI562:BJ562"/>
    <mergeCell ref="BL562:BM562"/>
    <mergeCell ref="BN562:BO562"/>
    <mergeCell ref="BG569:BH569"/>
    <mergeCell ref="BI569:BJ569"/>
    <mergeCell ref="BL569:BM569"/>
    <mergeCell ref="BN569:BO569"/>
    <mergeCell ref="BG576:BH576"/>
    <mergeCell ref="BI576:BJ576"/>
    <mergeCell ref="BL576:BM576"/>
    <mergeCell ref="BN576:BO576"/>
    <mergeCell ref="BG583:BH583"/>
    <mergeCell ref="BI583:BJ583"/>
    <mergeCell ref="BL583:BM583"/>
    <mergeCell ref="BN583:BO583"/>
    <mergeCell ref="BG513:BH513"/>
    <mergeCell ref="BI513:BJ513"/>
    <mergeCell ref="BL513:BM513"/>
    <mergeCell ref="BN513:BO513"/>
    <mergeCell ref="BG520:BH520"/>
    <mergeCell ref="BI520:BJ520"/>
    <mergeCell ref="BL520:BM520"/>
    <mergeCell ref="BN520:BO520"/>
    <mergeCell ref="BG527:BH527"/>
    <mergeCell ref="BI527:BJ527"/>
    <mergeCell ref="BL527:BM527"/>
    <mergeCell ref="BN527:BO527"/>
    <mergeCell ref="BL807:BM807"/>
    <mergeCell ref="BN807:BO807"/>
    <mergeCell ref="BG814:BH814"/>
    <mergeCell ref="BI814:BJ814"/>
    <mergeCell ref="BL814:BM814"/>
    <mergeCell ref="BN814:BO814"/>
    <mergeCell ref="BG821:BH821"/>
    <mergeCell ref="BI821:BJ821"/>
    <mergeCell ref="BL821:BM821"/>
    <mergeCell ref="BN821:BO821"/>
    <mergeCell ref="BG828:BH828"/>
    <mergeCell ref="BI828:BJ828"/>
    <mergeCell ref="BL828:BM828"/>
    <mergeCell ref="BN828:BO828"/>
    <mergeCell ref="BG835:BH835"/>
    <mergeCell ref="BI835:BJ835"/>
    <mergeCell ref="BL835:BM835"/>
    <mergeCell ref="BN835:BO835"/>
    <mergeCell ref="BG905:BH905"/>
    <mergeCell ref="BI905:BJ905"/>
    <mergeCell ref="BL905:BM905"/>
    <mergeCell ref="BN905:BO905"/>
    <mergeCell ref="BG709:BH709"/>
    <mergeCell ref="BI709:BJ709"/>
    <mergeCell ref="BL709:BM709"/>
    <mergeCell ref="BN709:BO709"/>
    <mergeCell ref="BG639:BH639"/>
    <mergeCell ref="BI639:BJ639"/>
    <mergeCell ref="BL639:BM639"/>
    <mergeCell ref="BN639:BO639"/>
    <mergeCell ref="BG646:BH646"/>
    <mergeCell ref="BI646:BJ646"/>
    <mergeCell ref="BL646:BM646"/>
    <mergeCell ref="BN646:BO646"/>
    <mergeCell ref="BG653:BH653"/>
    <mergeCell ref="BI653:BJ653"/>
    <mergeCell ref="BL653:BM653"/>
    <mergeCell ref="BN653:BO653"/>
    <mergeCell ref="BG660:BH660"/>
    <mergeCell ref="BI660:BJ660"/>
    <mergeCell ref="BL660:BM660"/>
    <mergeCell ref="BN660:BO660"/>
    <mergeCell ref="BG667:BH667"/>
    <mergeCell ref="BI667:BJ667"/>
    <mergeCell ref="BL667:BM667"/>
    <mergeCell ref="BN667:BO667"/>
    <mergeCell ref="BG1059:BH1059"/>
    <mergeCell ref="BI1059:BJ1059"/>
    <mergeCell ref="BL1059:BM1059"/>
    <mergeCell ref="BN1059:BO1059"/>
    <mergeCell ref="BG1066:BH1066"/>
    <mergeCell ref="BI1066:BJ1066"/>
    <mergeCell ref="BG1076:BH1076"/>
    <mergeCell ref="BI1076:BJ1076"/>
    <mergeCell ref="BL1076:BM1076"/>
    <mergeCell ref="BN1076:BO1076"/>
    <mergeCell ref="BL912:BM912"/>
    <mergeCell ref="BN912:BO912"/>
    <mergeCell ref="BG919:BH919"/>
    <mergeCell ref="BI919:BJ919"/>
    <mergeCell ref="BL919:BM919"/>
    <mergeCell ref="BN919:BO919"/>
    <mergeCell ref="BL849:BM849"/>
    <mergeCell ref="BN849:BO849"/>
    <mergeCell ref="BG856:BH856"/>
    <mergeCell ref="BI856:BJ856"/>
    <mergeCell ref="BL856:BM856"/>
    <mergeCell ref="BN856:BO856"/>
    <mergeCell ref="BG863:BH863"/>
    <mergeCell ref="BI863:BJ863"/>
    <mergeCell ref="BL863:BM863"/>
    <mergeCell ref="BN863:BO863"/>
    <mergeCell ref="BG870:BH870"/>
    <mergeCell ref="BI870:BJ870"/>
    <mergeCell ref="BL870:BM870"/>
    <mergeCell ref="BN870:BO870"/>
    <mergeCell ref="BG877:BH877"/>
    <mergeCell ref="BI877:BJ877"/>
    <mergeCell ref="BL877:BM877"/>
    <mergeCell ref="BN877:BO877"/>
    <mergeCell ref="BG1024:BH1024"/>
    <mergeCell ref="BI1024:BJ1024"/>
    <mergeCell ref="BL1024:BM1024"/>
    <mergeCell ref="BN1024:BO1024"/>
    <mergeCell ref="BG1031:BH1031"/>
    <mergeCell ref="BI1031:BJ1031"/>
    <mergeCell ref="BL1031:BM1031"/>
    <mergeCell ref="BN1031:BO1031"/>
    <mergeCell ref="BG1038:BH1038"/>
    <mergeCell ref="BI1038:BJ1038"/>
    <mergeCell ref="BL1038:BM1038"/>
    <mergeCell ref="BN1038:BO1038"/>
    <mergeCell ref="BG1045:BH1045"/>
    <mergeCell ref="BI1045:BJ1045"/>
    <mergeCell ref="BL1045:BM1045"/>
    <mergeCell ref="BN1045:BO1045"/>
    <mergeCell ref="BG975:BH975"/>
    <mergeCell ref="BI975:BJ975"/>
    <mergeCell ref="BL975:BM975"/>
    <mergeCell ref="BN975:BO975"/>
    <mergeCell ref="BG982:BH982"/>
    <mergeCell ref="BI982:BJ982"/>
    <mergeCell ref="BL982:BM982"/>
    <mergeCell ref="BN982:BO982"/>
    <mergeCell ref="BG989:BH989"/>
    <mergeCell ref="BI989:BJ989"/>
    <mergeCell ref="BL989:BM989"/>
    <mergeCell ref="BN989:BO989"/>
    <mergeCell ref="BG996:BH996"/>
    <mergeCell ref="BI996:BJ996"/>
    <mergeCell ref="BL996:BM996"/>
    <mergeCell ref="BN996:BO996"/>
    <mergeCell ref="BG1003:BH1003"/>
    <mergeCell ref="BI1003:BJ1003"/>
    <mergeCell ref="BL1003:BM1003"/>
    <mergeCell ref="BN1003:BO1003"/>
    <mergeCell ref="BG992:BH992"/>
    <mergeCell ref="BI992:BJ992"/>
    <mergeCell ref="BL992:BM992"/>
    <mergeCell ref="BN992:BO992"/>
    <mergeCell ref="BG1213:BH1213"/>
    <mergeCell ref="BI1213:BJ1213"/>
    <mergeCell ref="BL1213:BM1213"/>
    <mergeCell ref="BN1213:BO1213"/>
    <mergeCell ref="BG1143:BH1143"/>
    <mergeCell ref="BI1143:BJ1143"/>
    <mergeCell ref="BL1143:BM1143"/>
    <mergeCell ref="BN1143:BO1143"/>
    <mergeCell ref="BG1150:BH1150"/>
    <mergeCell ref="BI1150:BJ1150"/>
    <mergeCell ref="BL1150:BM1150"/>
    <mergeCell ref="BN1150:BO1150"/>
    <mergeCell ref="BG1157:BH1157"/>
    <mergeCell ref="BI1157:BJ1157"/>
    <mergeCell ref="BL1157:BM1157"/>
    <mergeCell ref="BN1157:BO1157"/>
    <mergeCell ref="BG1164:BH1164"/>
    <mergeCell ref="BI1164:BJ1164"/>
    <mergeCell ref="BL1164:BM1164"/>
    <mergeCell ref="BN1164:BO1164"/>
    <mergeCell ref="BG1171:BH1171"/>
    <mergeCell ref="BI1171:BJ1171"/>
    <mergeCell ref="BL1171:BM1171"/>
    <mergeCell ref="BN1171:BO1171"/>
    <mergeCell ref="BG1160:BH1160"/>
    <mergeCell ref="BI1160:BJ1160"/>
    <mergeCell ref="BL1160:BM1160"/>
    <mergeCell ref="BN1160:BO1160"/>
    <mergeCell ref="BG1167:BH1167"/>
    <mergeCell ref="BI1167:BJ1167"/>
    <mergeCell ref="BL1167:BM1167"/>
    <mergeCell ref="BN1167:BO1167"/>
    <mergeCell ref="BG1073:BH1073"/>
    <mergeCell ref="BI1073:BJ1073"/>
    <mergeCell ref="BL1073:BM1073"/>
    <mergeCell ref="BN1073:BO1073"/>
    <mergeCell ref="BG1080:BH1080"/>
    <mergeCell ref="BI1080:BJ1080"/>
    <mergeCell ref="BL1080:BM1080"/>
    <mergeCell ref="BN1080:BO1080"/>
    <mergeCell ref="BG1087:BH1087"/>
    <mergeCell ref="BI1087:BJ1087"/>
    <mergeCell ref="BL1087:BM1087"/>
    <mergeCell ref="BN1087:BO1087"/>
    <mergeCell ref="BG1381:BH1381"/>
    <mergeCell ref="BI1381:BJ1381"/>
    <mergeCell ref="BL1381:BM1381"/>
    <mergeCell ref="BN1381:BO1381"/>
    <mergeCell ref="BG1311:BH1311"/>
    <mergeCell ref="BI1311:BJ1311"/>
    <mergeCell ref="BL1311:BM1311"/>
    <mergeCell ref="BN1311:BO1311"/>
    <mergeCell ref="BG1318:BH1318"/>
    <mergeCell ref="BI1318:BJ1318"/>
    <mergeCell ref="BL1318:BM1318"/>
    <mergeCell ref="BN1318:BO1318"/>
    <mergeCell ref="BG1325:BH1325"/>
    <mergeCell ref="BI1325:BJ1325"/>
    <mergeCell ref="BL1325:BM1325"/>
    <mergeCell ref="BN1325:BO1325"/>
    <mergeCell ref="BG1332:BH1332"/>
    <mergeCell ref="BI1332:BJ1332"/>
    <mergeCell ref="BL1332:BM1332"/>
    <mergeCell ref="BN1332:BO1332"/>
    <mergeCell ref="BG1339:BH1339"/>
    <mergeCell ref="BI1339:BJ1339"/>
    <mergeCell ref="BL1339:BM1339"/>
    <mergeCell ref="BN1339:BO1339"/>
    <mergeCell ref="BG1269:BH1269"/>
    <mergeCell ref="BI1269:BJ1269"/>
    <mergeCell ref="BL1269:BM1269"/>
    <mergeCell ref="BN1269:BO1269"/>
    <mergeCell ref="BG1276:BH1276"/>
    <mergeCell ref="BI1276:BJ1276"/>
    <mergeCell ref="BL1276:BM1276"/>
    <mergeCell ref="BN1276:BO1276"/>
    <mergeCell ref="BG1283:BH1283"/>
    <mergeCell ref="BI1283:BJ1283"/>
    <mergeCell ref="BL1283:BM1283"/>
    <mergeCell ref="BN1283:BO1283"/>
    <mergeCell ref="BG1290:BH1290"/>
    <mergeCell ref="BI1290:BJ1290"/>
    <mergeCell ref="BL1290:BM1290"/>
    <mergeCell ref="BN1290:BO1290"/>
    <mergeCell ref="BG1297:BH1297"/>
    <mergeCell ref="BI1297:BJ1297"/>
    <mergeCell ref="BL1297:BM1297"/>
    <mergeCell ref="BN1297:BO1297"/>
    <mergeCell ref="BG1374:BH1374"/>
    <mergeCell ref="BI1374:BJ1374"/>
    <mergeCell ref="BG1300:BH1300"/>
    <mergeCell ref="BI1300:BJ1300"/>
    <mergeCell ref="BL1300:BM1300"/>
    <mergeCell ref="BN1300:BO1300"/>
    <mergeCell ref="BG1328:BH1328"/>
    <mergeCell ref="BI1328:BJ1328"/>
    <mergeCell ref="BL1328:BM1328"/>
    <mergeCell ref="BN1328:BO1328"/>
    <mergeCell ref="BG1479:BH1479"/>
    <mergeCell ref="BI1479:BJ1479"/>
    <mergeCell ref="BL1479:BM1479"/>
    <mergeCell ref="BN1479:BO1479"/>
    <mergeCell ref="BG1486:BH1486"/>
    <mergeCell ref="BI1486:BJ1486"/>
    <mergeCell ref="BL1486:BM1486"/>
    <mergeCell ref="BN1486:BO1486"/>
    <mergeCell ref="BG1493:BH1493"/>
    <mergeCell ref="BI1493:BJ1493"/>
    <mergeCell ref="BL1493:BM1493"/>
    <mergeCell ref="BN1493:BO1493"/>
    <mergeCell ref="BG1500:BH1500"/>
    <mergeCell ref="BI1500:BJ1500"/>
    <mergeCell ref="BL1500:BM1500"/>
    <mergeCell ref="BN1500:BO1500"/>
    <mergeCell ref="BG1507:BH1507"/>
    <mergeCell ref="BI1507:BJ1507"/>
    <mergeCell ref="BL1507:BM1507"/>
    <mergeCell ref="BN1507:BO1507"/>
    <mergeCell ref="BG1437:BH1437"/>
    <mergeCell ref="BI1437:BJ1437"/>
    <mergeCell ref="BL1437:BM1437"/>
    <mergeCell ref="BN1437:BO1437"/>
    <mergeCell ref="BG1444:BH1444"/>
    <mergeCell ref="BI1444:BJ1444"/>
    <mergeCell ref="BL1444:BM1444"/>
    <mergeCell ref="BN1444:BO1444"/>
    <mergeCell ref="BG1451:BH1451"/>
    <mergeCell ref="BI1451:BJ1451"/>
    <mergeCell ref="BL1451:BM1451"/>
    <mergeCell ref="BN1451:BO1451"/>
    <mergeCell ref="BG1458:BH1458"/>
    <mergeCell ref="BI1458:BJ1458"/>
    <mergeCell ref="BL1458:BM1458"/>
    <mergeCell ref="BN1458:BO1458"/>
    <mergeCell ref="BG1465:BH1465"/>
    <mergeCell ref="BI1465:BJ1465"/>
    <mergeCell ref="BL1465:BM1465"/>
    <mergeCell ref="BN1465:BO1465"/>
    <mergeCell ref="BG1759:BH1759"/>
    <mergeCell ref="BI1759:BJ1759"/>
    <mergeCell ref="BL1759:BM1759"/>
    <mergeCell ref="BN1759:BO1759"/>
    <mergeCell ref="BG1689:BH1689"/>
    <mergeCell ref="BI1689:BJ1689"/>
    <mergeCell ref="BL1689:BM1689"/>
    <mergeCell ref="BN1689:BO1689"/>
    <mergeCell ref="BG1696:BH1696"/>
    <mergeCell ref="BI1696:BJ1696"/>
    <mergeCell ref="BL1696:BM1696"/>
    <mergeCell ref="BN1696:BO1696"/>
    <mergeCell ref="BG1703:BH1703"/>
    <mergeCell ref="BI1703:BJ1703"/>
    <mergeCell ref="BL1703:BM1703"/>
    <mergeCell ref="BN1703:BO1703"/>
    <mergeCell ref="BG1710:BH1710"/>
    <mergeCell ref="BI1710:BJ1710"/>
    <mergeCell ref="BL1710:BM1710"/>
    <mergeCell ref="BN1710:BO1710"/>
    <mergeCell ref="BG1717:BH1717"/>
    <mergeCell ref="BI1717:BJ1717"/>
    <mergeCell ref="BL1717:BM1717"/>
    <mergeCell ref="BN1717:BO1717"/>
    <mergeCell ref="BG1647:BH1647"/>
    <mergeCell ref="BI1647:BJ1647"/>
    <mergeCell ref="BL1647:BM1647"/>
    <mergeCell ref="BN1647:BO1647"/>
    <mergeCell ref="BG1654:BH1654"/>
    <mergeCell ref="BI1654:BJ1654"/>
    <mergeCell ref="BL1654:BM1654"/>
    <mergeCell ref="BN1654:BO1654"/>
    <mergeCell ref="BG1661:BH1661"/>
    <mergeCell ref="BI1661:BJ1661"/>
    <mergeCell ref="BL1661:BM1661"/>
    <mergeCell ref="BN1661:BO1661"/>
    <mergeCell ref="BG1668:BH1668"/>
    <mergeCell ref="BI1668:BJ1668"/>
    <mergeCell ref="BL1668:BM1668"/>
    <mergeCell ref="BN1668:BO1668"/>
    <mergeCell ref="BG1675:BH1675"/>
    <mergeCell ref="BI1675:BJ1675"/>
    <mergeCell ref="BL1675:BM1675"/>
    <mergeCell ref="BN1675:BO1675"/>
    <mergeCell ref="BG1745:BH1745"/>
    <mergeCell ref="BI1745:BJ1745"/>
    <mergeCell ref="BL1745:BM1745"/>
    <mergeCell ref="BN1745:BO1745"/>
    <mergeCell ref="BL1885:BM1885"/>
    <mergeCell ref="BN1885:BO1885"/>
    <mergeCell ref="BG1815:BH1815"/>
    <mergeCell ref="BI1815:BJ1815"/>
    <mergeCell ref="BL1815:BM1815"/>
    <mergeCell ref="BN1815:BO1815"/>
    <mergeCell ref="BG1822:BH1822"/>
    <mergeCell ref="BI1822:BJ1822"/>
    <mergeCell ref="BL1822:BM1822"/>
    <mergeCell ref="BN1822:BO1822"/>
    <mergeCell ref="BG1829:BH1829"/>
    <mergeCell ref="BI1829:BJ1829"/>
    <mergeCell ref="BL1829:BM1829"/>
    <mergeCell ref="BN1829:BO1829"/>
    <mergeCell ref="BG1836:BH1836"/>
    <mergeCell ref="BI1836:BJ1836"/>
    <mergeCell ref="BL1836:BM1836"/>
    <mergeCell ref="BN1836:BO1836"/>
    <mergeCell ref="BG1843:BH1843"/>
    <mergeCell ref="BI1843:BJ1843"/>
    <mergeCell ref="BL1843:BM1843"/>
    <mergeCell ref="BN1843:BO1843"/>
    <mergeCell ref="BL1780:BM1780"/>
    <mergeCell ref="BN1780:BO1780"/>
    <mergeCell ref="BG1787:BH1787"/>
    <mergeCell ref="BI1787:BJ1787"/>
    <mergeCell ref="BL1787:BM1787"/>
    <mergeCell ref="BN1787:BO1787"/>
    <mergeCell ref="BG1794:BH1794"/>
    <mergeCell ref="BI1794:BJ1794"/>
    <mergeCell ref="BL1794:BM1794"/>
    <mergeCell ref="BN1794:BO1794"/>
    <mergeCell ref="BG1801:BH1801"/>
    <mergeCell ref="BI1801:BJ1801"/>
    <mergeCell ref="BL1801:BM1801"/>
    <mergeCell ref="BN1801:BO1801"/>
    <mergeCell ref="BG1832:BH1832"/>
    <mergeCell ref="BI1832:BJ1832"/>
    <mergeCell ref="BL1832:BM1832"/>
    <mergeCell ref="BN1832:BO1832"/>
    <mergeCell ref="BG1846:BH1846"/>
    <mergeCell ref="BI1846:BJ1846"/>
    <mergeCell ref="BL1846:BM1846"/>
    <mergeCell ref="BN1846:BO1846"/>
    <mergeCell ref="BG1850:BH1850"/>
    <mergeCell ref="BI1850:BJ1850"/>
    <mergeCell ref="BL1850:BM1850"/>
    <mergeCell ref="BN1850:BO1850"/>
    <mergeCell ref="BG1955:BH1955"/>
    <mergeCell ref="BI1955:BJ1955"/>
    <mergeCell ref="BL1955:BM1955"/>
    <mergeCell ref="BN1955:BO1955"/>
    <mergeCell ref="BG1962:BH1962"/>
    <mergeCell ref="BI1962:BJ1962"/>
    <mergeCell ref="BL1962:BM1962"/>
    <mergeCell ref="BN1962:BO1962"/>
    <mergeCell ref="BG1969:BH1969"/>
    <mergeCell ref="BI1969:BJ1969"/>
    <mergeCell ref="BL1969:BM1969"/>
    <mergeCell ref="BN1969:BO1969"/>
    <mergeCell ref="BG1899:BH1899"/>
    <mergeCell ref="BI1899:BJ1899"/>
    <mergeCell ref="BL1899:BM1899"/>
    <mergeCell ref="BN1899:BO1899"/>
    <mergeCell ref="BG1906:BH1906"/>
    <mergeCell ref="BI1906:BJ1906"/>
    <mergeCell ref="BL1906:BM1906"/>
    <mergeCell ref="BN1906:BO1906"/>
    <mergeCell ref="BG1913:BH1913"/>
    <mergeCell ref="BI1913:BJ1913"/>
    <mergeCell ref="BL1913:BM1913"/>
    <mergeCell ref="BN1913:BO1913"/>
    <mergeCell ref="BG1920:BH1920"/>
    <mergeCell ref="BI1920:BJ1920"/>
    <mergeCell ref="BL1920:BM1920"/>
    <mergeCell ref="BN1920:BO1920"/>
    <mergeCell ref="BG1927:BH1927"/>
    <mergeCell ref="BI1927:BJ1927"/>
    <mergeCell ref="BL1927:BM1927"/>
    <mergeCell ref="BN1927:BO1927"/>
    <mergeCell ref="BG1916:BH1916"/>
    <mergeCell ref="BI1916:BJ1916"/>
    <mergeCell ref="BL1916:BM1916"/>
    <mergeCell ref="BN1916:BO1916"/>
    <mergeCell ref="BG1941:BH1941"/>
    <mergeCell ref="BI1941:BJ1941"/>
    <mergeCell ref="BL1941:BM1941"/>
    <mergeCell ref="BN1941:BO1941"/>
    <mergeCell ref="BG1948:BH1948"/>
    <mergeCell ref="BI1948:BJ1948"/>
    <mergeCell ref="BL1948:BM1948"/>
    <mergeCell ref="BN1948:BO1948"/>
    <mergeCell ref="BG1930:BH1930"/>
    <mergeCell ref="BI1930:BJ1930"/>
    <mergeCell ref="BL1930:BM1930"/>
    <mergeCell ref="BN1930:BO1930"/>
    <mergeCell ref="BG2137:BH2137"/>
    <mergeCell ref="BI2137:BJ2137"/>
    <mergeCell ref="BL2137:BM2137"/>
    <mergeCell ref="BN2137:BO2137"/>
    <mergeCell ref="BG2067:BH2067"/>
    <mergeCell ref="BI2067:BJ2067"/>
    <mergeCell ref="BL2067:BM2067"/>
    <mergeCell ref="BN2067:BO2067"/>
    <mergeCell ref="BG2074:BH2074"/>
    <mergeCell ref="BI2074:BJ2074"/>
    <mergeCell ref="BL2074:BM2074"/>
    <mergeCell ref="BN2074:BO2074"/>
    <mergeCell ref="BG2081:BH2081"/>
    <mergeCell ref="BI2081:BJ2081"/>
    <mergeCell ref="BL2081:BM2081"/>
    <mergeCell ref="BN2081:BO2081"/>
    <mergeCell ref="BG2088:BH2088"/>
    <mergeCell ref="BI2088:BJ2088"/>
    <mergeCell ref="BL2088:BM2088"/>
    <mergeCell ref="BN2088:BO2088"/>
    <mergeCell ref="BG2095:BH2095"/>
    <mergeCell ref="BI2095:BJ2095"/>
    <mergeCell ref="BL2095:BM2095"/>
    <mergeCell ref="BN2095:BO2095"/>
    <mergeCell ref="BG2025:BH2025"/>
    <mergeCell ref="BI2025:BJ2025"/>
    <mergeCell ref="BL2025:BM2025"/>
    <mergeCell ref="BN2025:BO2025"/>
    <mergeCell ref="BG2032:BH2032"/>
    <mergeCell ref="BI2032:BJ2032"/>
    <mergeCell ref="BL2032:BM2032"/>
    <mergeCell ref="BN2032:BO2032"/>
    <mergeCell ref="BG2039:BH2039"/>
    <mergeCell ref="BI2039:BJ2039"/>
    <mergeCell ref="BL2039:BM2039"/>
    <mergeCell ref="BN2039:BO2039"/>
    <mergeCell ref="BG2046:BH2046"/>
    <mergeCell ref="BI2046:BJ2046"/>
    <mergeCell ref="BL2046:BM2046"/>
    <mergeCell ref="BN2046:BO2046"/>
    <mergeCell ref="BG2053:BH2053"/>
    <mergeCell ref="BI2053:BJ2053"/>
    <mergeCell ref="BL2053:BM2053"/>
    <mergeCell ref="BN2053:BO2053"/>
    <mergeCell ref="BL2340:BM2340"/>
    <mergeCell ref="BN2340:BO2340"/>
    <mergeCell ref="BG2347:BH2347"/>
    <mergeCell ref="BI2347:BJ2347"/>
    <mergeCell ref="BL2347:BM2347"/>
    <mergeCell ref="BN2347:BO2347"/>
    <mergeCell ref="BL2284:BM2284"/>
    <mergeCell ref="BN2284:BO2284"/>
    <mergeCell ref="BG2291:BH2291"/>
    <mergeCell ref="BI2291:BJ2291"/>
    <mergeCell ref="BL2291:BM2291"/>
    <mergeCell ref="BN2291:BO2291"/>
    <mergeCell ref="BG2298:BH2298"/>
    <mergeCell ref="BI2298:BJ2298"/>
    <mergeCell ref="BL2298:BM2298"/>
    <mergeCell ref="BN2298:BO2298"/>
    <mergeCell ref="BG2305:BH2305"/>
    <mergeCell ref="BI2305:BJ2305"/>
    <mergeCell ref="BL2305:BM2305"/>
    <mergeCell ref="BN2305:BO2305"/>
    <mergeCell ref="BG2235:BH2235"/>
    <mergeCell ref="BI2235:BJ2235"/>
    <mergeCell ref="BL2235:BM2235"/>
    <mergeCell ref="BN2235:BO2235"/>
    <mergeCell ref="BG2242:BH2242"/>
    <mergeCell ref="BI2242:BJ2242"/>
    <mergeCell ref="BL2242:BM2242"/>
    <mergeCell ref="BN2242:BO2242"/>
    <mergeCell ref="BG2249:BH2249"/>
    <mergeCell ref="BI2249:BJ2249"/>
    <mergeCell ref="BL2249:BM2249"/>
    <mergeCell ref="BN2249:BO2249"/>
    <mergeCell ref="BG2256:BH2256"/>
    <mergeCell ref="BI2256:BJ2256"/>
    <mergeCell ref="BL2256:BM2256"/>
    <mergeCell ref="BN2256:BO2256"/>
    <mergeCell ref="BG2263:BH2263"/>
    <mergeCell ref="BI2263:BJ2263"/>
    <mergeCell ref="BL2263:BM2263"/>
    <mergeCell ref="BN2263:BO2263"/>
    <mergeCell ref="BG2280:BH2280"/>
    <mergeCell ref="BI2280:BJ2280"/>
    <mergeCell ref="BL2280:BM2280"/>
    <mergeCell ref="BN2280:BO2280"/>
    <mergeCell ref="BG2515:BH2515"/>
    <mergeCell ref="BI2515:BJ2515"/>
    <mergeCell ref="BL2515:BM2515"/>
    <mergeCell ref="BN2515:BO2515"/>
    <mergeCell ref="BG2504:BH2504"/>
    <mergeCell ref="BI2504:BJ2504"/>
    <mergeCell ref="BL2504:BM2504"/>
    <mergeCell ref="BN2504:BO2504"/>
    <mergeCell ref="BL2452:BM2452"/>
    <mergeCell ref="BN2452:BO2452"/>
    <mergeCell ref="BG2459:BH2459"/>
    <mergeCell ref="BI2459:BJ2459"/>
    <mergeCell ref="BL2459:BM2459"/>
    <mergeCell ref="BN2459:BO2459"/>
    <mergeCell ref="BG2466:BH2466"/>
    <mergeCell ref="BI2466:BJ2466"/>
    <mergeCell ref="BL2466:BM2466"/>
    <mergeCell ref="BN2466:BO2466"/>
    <mergeCell ref="BG2473:BH2473"/>
    <mergeCell ref="BI2473:BJ2473"/>
    <mergeCell ref="BL2473:BM2473"/>
    <mergeCell ref="BN2473:BO2473"/>
    <mergeCell ref="BG2403:BH2403"/>
    <mergeCell ref="BI2403:BJ2403"/>
    <mergeCell ref="BL2403:BM2403"/>
    <mergeCell ref="BN2403:BO2403"/>
    <mergeCell ref="BG2410:BH2410"/>
    <mergeCell ref="BI2410:BJ2410"/>
    <mergeCell ref="BL2410:BM2410"/>
    <mergeCell ref="BN2410:BO2410"/>
    <mergeCell ref="BG2417:BH2417"/>
    <mergeCell ref="BI2417:BJ2417"/>
    <mergeCell ref="BL2417:BM2417"/>
    <mergeCell ref="BN2417:BO2417"/>
    <mergeCell ref="BG2424:BH2424"/>
    <mergeCell ref="BI2424:BJ2424"/>
    <mergeCell ref="BL2424:BM2424"/>
    <mergeCell ref="BN2424:BO2424"/>
    <mergeCell ref="BG2431:BH2431"/>
    <mergeCell ref="BI2431:BJ2431"/>
    <mergeCell ref="BL2431:BM2431"/>
    <mergeCell ref="BN2431:BO2431"/>
    <mergeCell ref="BG2571:BH2571"/>
    <mergeCell ref="BI2571:BJ2571"/>
    <mergeCell ref="BL2571:BM2571"/>
    <mergeCell ref="BN2571:BO2571"/>
    <mergeCell ref="BG2578:BH2578"/>
    <mergeCell ref="BI2578:BJ2578"/>
    <mergeCell ref="BL2578:BM2578"/>
    <mergeCell ref="BN2578:BO2578"/>
    <mergeCell ref="BG2585:BH2585"/>
    <mergeCell ref="BI2585:BJ2585"/>
    <mergeCell ref="BL2585:BM2585"/>
    <mergeCell ref="BN2585:BO2585"/>
    <mergeCell ref="BG2592:BH2592"/>
    <mergeCell ref="BI2592:BJ2592"/>
    <mergeCell ref="BL2592:BM2592"/>
    <mergeCell ref="BN2592:BO2592"/>
    <mergeCell ref="BG2599:BH2599"/>
    <mergeCell ref="BI2599:BJ2599"/>
    <mergeCell ref="BL2599:BM2599"/>
    <mergeCell ref="BN2599:BO2599"/>
    <mergeCell ref="BG2529:BH2529"/>
    <mergeCell ref="BI2529:BJ2529"/>
    <mergeCell ref="BL2529:BM2529"/>
    <mergeCell ref="BN2529:BO2529"/>
    <mergeCell ref="BG2536:BH2536"/>
    <mergeCell ref="BI2536:BJ2536"/>
    <mergeCell ref="BL2536:BM2536"/>
    <mergeCell ref="BN2536:BO2536"/>
    <mergeCell ref="BG2543:BH2543"/>
    <mergeCell ref="BI2543:BJ2543"/>
    <mergeCell ref="BL2543:BM2543"/>
    <mergeCell ref="BN2543:BO2543"/>
    <mergeCell ref="BG2550:BH2550"/>
    <mergeCell ref="BI2550:BJ2550"/>
    <mergeCell ref="BL2550:BM2550"/>
    <mergeCell ref="BN2550:BO2550"/>
    <mergeCell ref="BG2557:BH2557"/>
    <mergeCell ref="BI2557:BJ2557"/>
    <mergeCell ref="BL2557:BM2557"/>
    <mergeCell ref="BN2557:BO2557"/>
    <mergeCell ref="BG2809:BH2809"/>
    <mergeCell ref="BI2809:BJ2809"/>
    <mergeCell ref="BL2809:BM2809"/>
    <mergeCell ref="BN2809:BO2809"/>
    <mergeCell ref="BG2739:BH2739"/>
    <mergeCell ref="BI2739:BJ2739"/>
    <mergeCell ref="BL2739:BM2739"/>
    <mergeCell ref="BN2739:BO2739"/>
    <mergeCell ref="BG2746:BH2746"/>
    <mergeCell ref="BI2746:BJ2746"/>
    <mergeCell ref="BL2746:BM2746"/>
    <mergeCell ref="BN2746:BO2746"/>
    <mergeCell ref="BG2753:BH2753"/>
    <mergeCell ref="BI2753:BJ2753"/>
    <mergeCell ref="BL2753:BM2753"/>
    <mergeCell ref="BN2753:BO2753"/>
    <mergeCell ref="BG2760:BH2760"/>
    <mergeCell ref="BI2760:BJ2760"/>
    <mergeCell ref="BL2760:BM2760"/>
    <mergeCell ref="BN2760:BO2760"/>
    <mergeCell ref="BG2767:BH2767"/>
    <mergeCell ref="BI2767:BJ2767"/>
    <mergeCell ref="BL2767:BM2767"/>
    <mergeCell ref="BN2767:BO2767"/>
    <mergeCell ref="BG2697:BH2697"/>
    <mergeCell ref="BI2697:BJ2697"/>
    <mergeCell ref="BL2697:BM2697"/>
    <mergeCell ref="BN2697:BO2697"/>
    <mergeCell ref="BG2704:BH2704"/>
    <mergeCell ref="BI2704:BJ2704"/>
    <mergeCell ref="BL2704:BM2704"/>
    <mergeCell ref="BN2704:BO2704"/>
    <mergeCell ref="BG2711:BH2711"/>
    <mergeCell ref="BI2711:BJ2711"/>
    <mergeCell ref="BL2711:BM2711"/>
    <mergeCell ref="BN2711:BO2711"/>
    <mergeCell ref="BG2718:BH2718"/>
    <mergeCell ref="BI2718:BJ2718"/>
    <mergeCell ref="BL2718:BM2718"/>
    <mergeCell ref="BN2718:BO2718"/>
    <mergeCell ref="BG2725:BH2725"/>
    <mergeCell ref="BI2725:BJ2725"/>
    <mergeCell ref="BL2725:BM2725"/>
    <mergeCell ref="BN2725:BO2725"/>
    <mergeCell ref="BG2700:BH2700"/>
    <mergeCell ref="BI2700:BJ2700"/>
    <mergeCell ref="BL2700:BM2700"/>
    <mergeCell ref="BN2700:BO2700"/>
    <mergeCell ref="BG2756:BH2756"/>
    <mergeCell ref="BI2756:BJ2756"/>
    <mergeCell ref="BL2756:BM2756"/>
    <mergeCell ref="BN2756:BO2756"/>
    <mergeCell ref="BG3019:BH3019"/>
    <mergeCell ref="BI3019:BJ3019"/>
    <mergeCell ref="BL3019:BM3019"/>
    <mergeCell ref="BN3019:BO3019"/>
    <mergeCell ref="BG2949:BH2949"/>
    <mergeCell ref="BI2949:BJ2949"/>
    <mergeCell ref="BL2949:BM2949"/>
    <mergeCell ref="BN2949:BO2949"/>
    <mergeCell ref="BG2956:BH2956"/>
    <mergeCell ref="BI2956:BJ2956"/>
    <mergeCell ref="BL2956:BM2956"/>
    <mergeCell ref="BN2956:BO2956"/>
    <mergeCell ref="BG2963:BH2963"/>
    <mergeCell ref="BI2963:BJ2963"/>
    <mergeCell ref="BL2963:BM2963"/>
    <mergeCell ref="BN2963:BO2963"/>
    <mergeCell ref="BG2970:BH2970"/>
    <mergeCell ref="BI2970:BJ2970"/>
    <mergeCell ref="BL2970:BM2970"/>
    <mergeCell ref="BN2970:BO2970"/>
    <mergeCell ref="BG2977:BH2977"/>
    <mergeCell ref="BI2977:BJ2977"/>
    <mergeCell ref="BL2977:BM2977"/>
    <mergeCell ref="BN2977:BO2977"/>
    <mergeCell ref="BG2907:BH2907"/>
    <mergeCell ref="BI2907:BJ2907"/>
    <mergeCell ref="BL2907:BM2907"/>
    <mergeCell ref="BN2907:BO2907"/>
    <mergeCell ref="BG2914:BH2914"/>
    <mergeCell ref="BI2914:BJ2914"/>
    <mergeCell ref="BL2914:BM2914"/>
    <mergeCell ref="BN2914:BO2914"/>
    <mergeCell ref="BG2921:BH2921"/>
    <mergeCell ref="BI2921:BJ2921"/>
    <mergeCell ref="BL2921:BM2921"/>
    <mergeCell ref="BN2921:BO2921"/>
    <mergeCell ref="BG2928:BH2928"/>
    <mergeCell ref="BI2928:BJ2928"/>
    <mergeCell ref="BL2928:BM2928"/>
    <mergeCell ref="BN2928:BO2928"/>
    <mergeCell ref="BG2935:BH2935"/>
    <mergeCell ref="BI2935:BJ2935"/>
    <mergeCell ref="BL2935:BM2935"/>
    <mergeCell ref="BN2935:BO2935"/>
    <mergeCell ref="BL3313:BM3313"/>
    <mergeCell ref="BN3313:BO3313"/>
    <mergeCell ref="BG3243:BH3243"/>
    <mergeCell ref="BI3243:BJ3243"/>
    <mergeCell ref="BL3243:BM3243"/>
    <mergeCell ref="BN3243:BO3243"/>
    <mergeCell ref="BG3250:BH3250"/>
    <mergeCell ref="BI3250:BJ3250"/>
    <mergeCell ref="BL3250:BM3250"/>
    <mergeCell ref="BN3250:BO3250"/>
    <mergeCell ref="BG3257:BH3257"/>
    <mergeCell ref="BI3257:BJ3257"/>
    <mergeCell ref="BL3257:BM3257"/>
    <mergeCell ref="BN3257:BO3257"/>
    <mergeCell ref="BG3264:BH3264"/>
    <mergeCell ref="BI3264:BJ3264"/>
    <mergeCell ref="BL3264:BM3264"/>
    <mergeCell ref="BN3264:BO3264"/>
    <mergeCell ref="BG3271:BH3271"/>
    <mergeCell ref="BI3271:BJ3271"/>
    <mergeCell ref="BL3271:BM3271"/>
    <mergeCell ref="BN3271:BO3271"/>
    <mergeCell ref="BG3201:BH3201"/>
    <mergeCell ref="BI3201:BJ3201"/>
    <mergeCell ref="BL3201:BM3201"/>
    <mergeCell ref="BN3201:BO3201"/>
    <mergeCell ref="BG3208:BH3208"/>
    <mergeCell ref="BI3208:BJ3208"/>
    <mergeCell ref="BL3208:BM3208"/>
    <mergeCell ref="BN3208:BO3208"/>
    <mergeCell ref="BG3215:BH3215"/>
    <mergeCell ref="BI3215:BJ3215"/>
    <mergeCell ref="BL3215:BM3215"/>
    <mergeCell ref="BN3215:BO3215"/>
    <mergeCell ref="BG3222:BH3222"/>
    <mergeCell ref="BI3222:BJ3222"/>
    <mergeCell ref="BL3222:BM3222"/>
    <mergeCell ref="BN3222:BO3222"/>
    <mergeCell ref="BG3229:BH3229"/>
    <mergeCell ref="BI3229:BJ3229"/>
    <mergeCell ref="BL3229:BM3229"/>
    <mergeCell ref="BN3229:BO3229"/>
    <mergeCell ref="BL3411:BM3411"/>
    <mergeCell ref="BN3411:BO3411"/>
    <mergeCell ref="BG3418:BH3418"/>
    <mergeCell ref="BI3418:BJ3418"/>
    <mergeCell ref="BL3418:BM3418"/>
    <mergeCell ref="BN3418:BO3418"/>
    <mergeCell ref="BG3425:BH3425"/>
    <mergeCell ref="BI3425:BJ3425"/>
    <mergeCell ref="BL3425:BM3425"/>
    <mergeCell ref="BN3425:BO3425"/>
    <mergeCell ref="BG3432:BH3432"/>
    <mergeCell ref="BI3432:BJ3432"/>
    <mergeCell ref="BL3432:BM3432"/>
    <mergeCell ref="BN3432:BO3432"/>
    <mergeCell ref="BG3439:BH3439"/>
    <mergeCell ref="BI3439:BJ3439"/>
    <mergeCell ref="BL3439:BM3439"/>
    <mergeCell ref="BN3439:BO3439"/>
    <mergeCell ref="BV26:BW26"/>
    <mergeCell ref="BX26:BY26"/>
    <mergeCell ref="BQ16:BR16"/>
    <mergeCell ref="BS16:BT16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M19:AN19"/>
    <mergeCell ref="AO19:AP19"/>
    <mergeCell ref="AR19:AS19"/>
    <mergeCell ref="AT19:AU19"/>
    <mergeCell ref="AW19:AX19"/>
    <mergeCell ref="AY19:AZ19"/>
    <mergeCell ref="BB19:BC19"/>
    <mergeCell ref="BD19:BE19"/>
    <mergeCell ref="BG19:BH19"/>
    <mergeCell ref="BI19:BJ19"/>
    <mergeCell ref="BL19:BM19"/>
    <mergeCell ref="BN19:BO19"/>
    <mergeCell ref="BQ19:BR19"/>
    <mergeCell ref="BS19:BT19"/>
    <mergeCell ref="BV19:BW19"/>
    <mergeCell ref="BX19:BY19"/>
    <mergeCell ref="BQ23:BR23"/>
    <mergeCell ref="BS23:BT23"/>
    <mergeCell ref="BX16:BY16"/>
    <mergeCell ref="BQ79:BR79"/>
    <mergeCell ref="BS79:BT79"/>
    <mergeCell ref="D68:E68"/>
    <mergeCell ref="F68:G68"/>
    <mergeCell ref="I68:J68"/>
    <mergeCell ref="K68:L68"/>
    <mergeCell ref="BQ65:BR65"/>
    <mergeCell ref="BS65:BT65"/>
    <mergeCell ref="D54:E54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M26:AN26"/>
    <mergeCell ref="AO26:AP26"/>
    <mergeCell ref="AR26:AS26"/>
    <mergeCell ref="AT26:AU26"/>
    <mergeCell ref="AW26:AX26"/>
    <mergeCell ref="AY26:AZ26"/>
    <mergeCell ref="BB26:BC26"/>
    <mergeCell ref="BD26:BE26"/>
    <mergeCell ref="BG26:BH26"/>
    <mergeCell ref="BI26:BJ26"/>
    <mergeCell ref="BL26:BM26"/>
    <mergeCell ref="BN26:BO26"/>
    <mergeCell ref="BQ26:BR26"/>
    <mergeCell ref="BS26:BT26"/>
    <mergeCell ref="BB58:BC58"/>
    <mergeCell ref="BD58:BE58"/>
    <mergeCell ref="AW65:AX65"/>
    <mergeCell ref="AY65:AZ65"/>
    <mergeCell ref="BB65:BC65"/>
    <mergeCell ref="BD65:BE65"/>
    <mergeCell ref="BQ30:BR30"/>
    <mergeCell ref="BS30:BT30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M33:AN33"/>
    <mergeCell ref="AO33:AP33"/>
    <mergeCell ref="AR33:AS33"/>
    <mergeCell ref="AT33:AU33"/>
    <mergeCell ref="AW33:AX33"/>
    <mergeCell ref="AY33:AZ33"/>
    <mergeCell ref="BB33:BC33"/>
    <mergeCell ref="BD33:BE33"/>
    <mergeCell ref="BG33:BH33"/>
    <mergeCell ref="BI33:BJ33"/>
    <mergeCell ref="BL33:BM33"/>
    <mergeCell ref="BN33:BO33"/>
    <mergeCell ref="P58:Q58"/>
    <mergeCell ref="S51:T51"/>
    <mergeCell ref="AW72:AX72"/>
    <mergeCell ref="AY72:AZ72"/>
    <mergeCell ref="BB72:BC72"/>
    <mergeCell ref="BD72:BE72"/>
    <mergeCell ref="AW79:AX79"/>
    <mergeCell ref="AY79:AZ79"/>
    <mergeCell ref="BQ149:BR149"/>
    <mergeCell ref="BS149:BT149"/>
    <mergeCell ref="D138:E138"/>
    <mergeCell ref="F138:G138"/>
    <mergeCell ref="I138:J138"/>
    <mergeCell ref="K138:L138"/>
    <mergeCell ref="BQ135:BR135"/>
    <mergeCell ref="BS135:BT135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BQ121:BR121"/>
    <mergeCell ref="BS121:BT121"/>
    <mergeCell ref="D110:E110"/>
    <mergeCell ref="F110:G110"/>
    <mergeCell ref="I110:J110"/>
    <mergeCell ref="K110:L110"/>
    <mergeCell ref="BQ107:BR107"/>
    <mergeCell ref="BS107:BT107"/>
    <mergeCell ref="D96:E96"/>
    <mergeCell ref="F96:G96"/>
    <mergeCell ref="I96:J96"/>
    <mergeCell ref="K96:L96"/>
    <mergeCell ref="BQ93:BR93"/>
    <mergeCell ref="BS93:BT93"/>
    <mergeCell ref="D82:E82"/>
    <mergeCell ref="F82:G82"/>
    <mergeCell ref="I82:J82"/>
    <mergeCell ref="K82:L82"/>
    <mergeCell ref="AW114:AX114"/>
    <mergeCell ref="AY114:AZ114"/>
    <mergeCell ref="BB114:BC114"/>
    <mergeCell ref="BD114:BE114"/>
    <mergeCell ref="AW121:AX121"/>
    <mergeCell ref="AY121:AZ121"/>
    <mergeCell ref="BB121:BC121"/>
    <mergeCell ref="BD121:BE121"/>
    <mergeCell ref="AW128:AX128"/>
    <mergeCell ref="AY128:AZ128"/>
    <mergeCell ref="BB128:BC128"/>
    <mergeCell ref="BD128:BE128"/>
    <mergeCell ref="D100:E100"/>
    <mergeCell ref="F100:G100"/>
    <mergeCell ref="I100:J100"/>
    <mergeCell ref="K100:L100"/>
    <mergeCell ref="N100:O100"/>
    <mergeCell ref="P100:Q100"/>
    <mergeCell ref="D128:E128"/>
    <mergeCell ref="F128:G128"/>
    <mergeCell ref="I128:J128"/>
    <mergeCell ref="K128:L128"/>
    <mergeCell ref="N128:O128"/>
    <mergeCell ref="P128:Q128"/>
    <mergeCell ref="BQ233:BR233"/>
    <mergeCell ref="BS233:BT233"/>
    <mergeCell ref="D222:E222"/>
    <mergeCell ref="F222:G222"/>
    <mergeCell ref="I222:J222"/>
    <mergeCell ref="K222:L222"/>
    <mergeCell ref="BQ219:BR219"/>
    <mergeCell ref="BS219:BT219"/>
    <mergeCell ref="D208:E208"/>
    <mergeCell ref="F208:G208"/>
    <mergeCell ref="I208:J208"/>
    <mergeCell ref="K208:L208"/>
    <mergeCell ref="BQ205:BR205"/>
    <mergeCell ref="BS205:BT205"/>
    <mergeCell ref="D194:E194"/>
    <mergeCell ref="F194:G194"/>
    <mergeCell ref="I194:J194"/>
    <mergeCell ref="K194:L194"/>
    <mergeCell ref="BQ191:BR191"/>
    <mergeCell ref="BS191:BT191"/>
    <mergeCell ref="D180:E180"/>
    <mergeCell ref="F180:G180"/>
    <mergeCell ref="I180:J180"/>
    <mergeCell ref="K180:L180"/>
    <mergeCell ref="BQ177:BR177"/>
    <mergeCell ref="BS177:BT177"/>
    <mergeCell ref="D166:E166"/>
    <mergeCell ref="F166:G166"/>
    <mergeCell ref="I166:J166"/>
    <mergeCell ref="K166:L166"/>
    <mergeCell ref="BQ163:BR163"/>
    <mergeCell ref="BS163:BT163"/>
    <mergeCell ref="D152:E152"/>
    <mergeCell ref="F152:G152"/>
    <mergeCell ref="I152:J152"/>
    <mergeCell ref="K152:L152"/>
    <mergeCell ref="BG177:BH177"/>
    <mergeCell ref="BI177:BJ177"/>
    <mergeCell ref="BL177:BM177"/>
    <mergeCell ref="BN177:BO177"/>
    <mergeCell ref="BG184:BH184"/>
    <mergeCell ref="BI184:BJ184"/>
    <mergeCell ref="BL184:BM184"/>
    <mergeCell ref="BN184:BO184"/>
    <mergeCell ref="BG191:BH191"/>
    <mergeCell ref="BI191:BJ191"/>
    <mergeCell ref="BL191:BM191"/>
    <mergeCell ref="BN191:BO191"/>
    <mergeCell ref="BG198:BH198"/>
    <mergeCell ref="BI198:BJ198"/>
    <mergeCell ref="BL198:BM198"/>
    <mergeCell ref="BN198:BO198"/>
    <mergeCell ref="BG205:BH205"/>
    <mergeCell ref="BI205:BJ205"/>
    <mergeCell ref="BL205:BM205"/>
    <mergeCell ref="BN205:BO205"/>
    <mergeCell ref="BB226:BC226"/>
    <mergeCell ref="BD226:BE226"/>
    <mergeCell ref="AW233:AX233"/>
    <mergeCell ref="AY233:AZ233"/>
    <mergeCell ref="BB233:BC233"/>
    <mergeCell ref="BD233:BE233"/>
    <mergeCell ref="D156:E156"/>
    <mergeCell ref="F156:G156"/>
    <mergeCell ref="I292:J292"/>
    <mergeCell ref="K292:L292"/>
    <mergeCell ref="BQ289:BR289"/>
    <mergeCell ref="BS289:BT289"/>
    <mergeCell ref="D278:E278"/>
    <mergeCell ref="F278:G278"/>
    <mergeCell ref="I278:J278"/>
    <mergeCell ref="K278:L278"/>
    <mergeCell ref="BQ275:BR275"/>
    <mergeCell ref="BS275:BT275"/>
    <mergeCell ref="D264:E264"/>
    <mergeCell ref="F264:G264"/>
    <mergeCell ref="I264:J264"/>
    <mergeCell ref="K264:L264"/>
    <mergeCell ref="BQ261:BR261"/>
    <mergeCell ref="BS261:BT261"/>
    <mergeCell ref="D250:E250"/>
    <mergeCell ref="F250:G250"/>
    <mergeCell ref="I250:J250"/>
    <mergeCell ref="K250:L250"/>
    <mergeCell ref="BQ247:BR247"/>
    <mergeCell ref="BS247:BT247"/>
    <mergeCell ref="D236:E236"/>
    <mergeCell ref="F236:G236"/>
    <mergeCell ref="I236:J236"/>
    <mergeCell ref="K236:L236"/>
    <mergeCell ref="BG303:BH303"/>
    <mergeCell ref="BI303:BJ303"/>
    <mergeCell ref="BL303:BM303"/>
    <mergeCell ref="BN303:BO303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AM236:AN236"/>
    <mergeCell ref="AO236:AP236"/>
    <mergeCell ref="AR236:AS236"/>
    <mergeCell ref="AT236:AU236"/>
    <mergeCell ref="AW236:AX236"/>
    <mergeCell ref="AY236:AZ236"/>
    <mergeCell ref="BB236:BC236"/>
    <mergeCell ref="BD236:BE236"/>
    <mergeCell ref="BG236:BH236"/>
    <mergeCell ref="BI236:BJ236"/>
    <mergeCell ref="BL236:BM236"/>
    <mergeCell ref="BN236:BO236"/>
    <mergeCell ref="BQ236:BR236"/>
    <mergeCell ref="BS236:BT236"/>
    <mergeCell ref="N250:O250"/>
    <mergeCell ref="P250:Q250"/>
    <mergeCell ref="S250:T250"/>
    <mergeCell ref="U250:V250"/>
    <mergeCell ref="X250:Y250"/>
    <mergeCell ref="Z250:AA250"/>
    <mergeCell ref="D240:E240"/>
    <mergeCell ref="F240:G240"/>
    <mergeCell ref="I240:J240"/>
    <mergeCell ref="K240:L240"/>
    <mergeCell ref="BG317:BH317"/>
    <mergeCell ref="BI317:BJ317"/>
    <mergeCell ref="BL317:BM317"/>
    <mergeCell ref="BN317:BO317"/>
    <mergeCell ref="BL261:BM261"/>
    <mergeCell ref="BN261:BO261"/>
    <mergeCell ref="BG268:BH268"/>
    <mergeCell ref="BI268:BJ268"/>
    <mergeCell ref="BL268:BM268"/>
    <mergeCell ref="BN268:BO268"/>
    <mergeCell ref="BG275:BH275"/>
    <mergeCell ref="BI275:BJ275"/>
    <mergeCell ref="BL275:BM275"/>
    <mergeCell ref="BN275:BO275"/>
    <mergeCell ref="BG282:BH282"/>
    <mergeCell ref="BI282:BJ282"/>
    <mergeCell ref="BL282:BM282"/>
    <mergeCell ref="BN282:BO282"/>
    <mergeCell ref="BG289:BH289"/>
    <mergeCell ref="BI289:BJ289"/>
    <mergeCell ref="BQ401:BR401"/>
    <mergeCell ref="BS401:BT401"/>
    <mergeCell ref="D390:E390"/>
    <mergeCell ref="F390:G390"/>
    <mergeCell ref="I390:J390"/>
    <mergeCell ref="K390:L390"/>
    <mergeCell ref="BQ387:BR387"/>
    <mergeCell ref="BS387:BT387"/>
    <mergeCell ref="D376:E376"/>
    <mergeCell ref="F376:G376"/>
    <mergeCell ref="I376:J376"/>
    <mergeCell ref="K376:L376"/>
    <mergeCell ref="BQ373:BR373"/>
    <mergeCell ref="BS373:BT373"/>
    <mergeCell ref="D362:E362"/>
    <mergeCell ref="F362:G362"/>
    <mergeCell ref="I362:J362"/>
    <mergeCell ref="K362:L362"/>
    <mergeCell ref="BQ359:BR359"/>
    <mergeCell ref="BS359:BT359"/>
    <mergeCell ref="D348:E348"/>
    <mergeCell ref="F348:G348"/>
    <mergeCell ref="I348:J348"/>
    <mergeCell ref="K348:L348"/>
    <mergeCell ref="BQ345:BR345"/>
    <mergeCell ref="BS345:BT345"/>
    <mergeCell ref="D334:E334"/>
    <mergeCell ref="F334:G334"/>
    <mergeCell ref="I334:J334"/>
    <mergeCell ref="K334:L334"/>
    <mergeCell ref="BQ331:BR331"/>
    <mergeCell ref="BS331:BT331"/>
    <mergeCell ref="D320:E320"/>
    <mergeCell ref="F320:G320"/>
    <mergeCell ref="I320:J320"/>
    <mergeCell ref="K320:L320"/>
    <mergeCell ref="BG324:BH324"/>
    <mergeCell ref="BI324:BJ324"/>
    <mergeCell ref="BL324:BM324"/>
    <mergeCell ref="BN324:BO324"/>
    <mergeCell ref="BQ303:BR303"/>
    <mergeCell ref="BS303:BT303"/>
    <mergeCell ref="D292:E292"/>
    <mergeCell ref="F292:G292"/>
    <mergeCell ref="I324:J324"/>
    <mergeCell ref="K324:L324"/>
    <mergeCell ref="N324:O324"/>
    <mergeCell ref="P324:Q324"/>
    <mergeCell ref="S352:T352"/>
    <mergeCell ref="U352:V352"/>
    <mergeCell ref="X352:Y352"/>
    <mergeCell ref="Z352:AA352"/>
    <mergeCell ref="BQ485:BR485"/>
    <mergeCell ref="BS485:BT485"/>
    <mergeCell ref="D474:E474"/>
    <mergeCell ref="F474:G474"/>
    <mergeCell ref="I474:J474"/>
    <mergeCell ref="K474:L474"/>
    <mergeCell ref="BQ471:BR471"/>
    <mergeCell ref="BS471:BT471"/>
    <mergeCell ref="D460:E460"/>
    <mergeCell ref="F460:G460"/>
    <mergeCell ref="I460:J460"/>
    <mergeCell ref="K460:L460"/>
    <mergeCell ref="BQ457:BR457"/>
    <mergeCell ref="BS457:BT457"/>
    <mergeCell ref="D446:E446"/>
    <mergeCell ref="F446:G446"/>
    <mergeCell ref="I446:J446"/>
    <mergeCell ref="K446:L446"/>
    <mergeCell ref="BQ443:BR443"/>
    <mergeCell ref="BS443:BT443"/>
    <mergeCell ref="D432:E432"/>
    <mergeCell ref="F432:G432"/>
    <mergeCell ref="I432:J432"/>
    <mergeCell ref="K432:L432"/>
    <mergeCell ref="BQ429:BR429"/>
    <mergeCell ref="BS429:BT429"/>
    <mergeCell ref="D418:E418"/>
    <mergeCell ref="F418:G418"/>
    <mergeCell ref="I418:J418"/>
    <mergeCell ref="K418:L418"/>
    <mergeCell ref="BQ415:BR415"/>
    <mergeCell ref="BS415:BT415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BG471:BH471"/>
    <mergeCell ref="BI471:BJ471"/>
    <mergeCell ref="BL471:BM471"/>
    <mergeCell ref="BN471:BO471"/>
    <mergeCell ref="BG478:BH478"/>
    <mergeCell ref="BI478:BJ478"/>
    <mergeCell ref="BL478:BM478"/>
    <mergeCell ref="BN478:BO478"/>
    <mergeCell ref="BG485:BH485"/>
    <mergeCell ref="BI485:BJ485"/>
    <mergeCell ref="BL394:BM394"/>
    <mergeCell ref="BN394:BO394"/>
    <mergeCell ref="BG401:BH401"/>
    <mergeCell ref="BI401:BJ401"/>
    <mergeCell ref="BG443:BH443"/>
    <mergeCell ref="BI443:BJ443"/>
    <mergeCell ref="BL443:BM443"/>
    <mergeCell ref="BN443:BO443"/>
    <mergeCell ref="BV572:BW572"/>
    <mergeCell ref="BX572:BY572"/>
    <mergeCell ref="BQ569:BR569"/>
    <mergeCell ref="BS569:BT569"/>
    <mergeCell ref="D558:E558"/>
    <mergeCell ref="F558:G558"/>
    <mergeCell ref="I558:J558"/>
    <mergeCell ref="K558:L558"/>
    <mergeCell ref="BQ555:BR555"/>
    <mergeCell ref="BS555:BT555"/>
    <mergeCell ref="D544:E544"/>
    <mergeCell ref="F544:G544"/>
    <mergeCell ref="I544:J544"/>
    <mergeCell ref="K544:L544"/>
    <mergeCell ref="BQ541:BR541"/>
    <mergeCell ref="BS541:BT541"/>
    <mergeCell ref="D530:E530"/>
    <mergeCell ref="F530:G530"/>
    <mergeCell ref="I530:J530"/>
    <mergeCell ref="K530:L530"/>
    <mergeCell ref="BQ527:BR527"/>
    <mergeCell ref="BS527:BT527"/>
    <mergeCell ref="D516:E516"/>
    <mergeCell ref="F516:G516"/>
    <mergeCell ref="I516:J516"/>
    <mergeCell ref="K516:L516"/>
    <mergeCell ref="BQ513:BR513"/>
    <mergeCell ref="BS513:BT513"/>
    <mergeCell ref="D502:E502"/>
    <mergeCell ref="F502:G502"/>
    <mergeCell ref="I502:J502"/>
    <mergeCell ref="K502:L502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M488:AN488"/>
    <mergeCell ref="AO488:AP488"/>
    <mergeCell ref="AR488:AS488"/>
    <mergeCell ref="AT488:AU488"/>
    <mergeCell ref="AW488:AX488"/>
    <mergeCell ref="AY488:AZ488"/>
    <mergeCell ref="BB488:BC488"/>
    <mergeCell ref="BD488:BE488"/>
    <mergeCell ref="BG488:BH488"/>
    <mergeCell ref="BI488:BJ488"/>
    <mergeCell ref="BL488:BM488"/>
    <mergeCell ref="BN488:BO488"/>
    <mergeCell ref="BQ488:BR488"/>
    <mergeCell ref="BS488:BT488"/>
    <mergeCell ref="BG555:BH555"/>
    <mergeCell ref="BI555:BJ555"/>
    <mergeCell ref="BQ653:BR653"/>
    <mergeCell ref="BS653:BT653"/>
    <mergeCell ref="D642:E642"/>
    <mergeCell ref="F642:G642"/>
    <mergeCell ref="I642:J642"/>
    <mergeCell ref="K642:L642"/>
    <mergeCell ref="BQ639:BR639"/>
    <mergeCell ref="BS639:BT639"/>
    <mergeCell ref="D628:E628"/>
    <mergeCell ref="F628:G628"/>
    <mergeCell ref="I628:J628"/>
    <mergeCell ref="K628:L628"/>
    <mergeCell ref="BQ625:BR625"/>
    <mergeCell ref="BS625:BT625"/>
    <mergeCell ref="D614:E614"/>
    <mergeCell ref="F614:G614"/>
    <mergeCell ref="I614:J614"/>
    <mergeCell ref="K614:L614"/>
    <mergeCell ref="BQ611:BR611"/>
    <mergeCell ref="BS611:BT611"/>
    <mergeCell ref="D600:E600"/>
    <mergeCell ref="F600:G600"/>
    <mergeCell ref="I600:J600"/>
    <mergeCell ref="K600:L600"/>
    <mergeCell ref="BQ597:BR597"/>
    <mergeCell ref="BS597:BT597"/>
    <mergeCell ref="D586:E586"/>
    <mergeCell ref="F586:G586"/>
    <mergeCell ref="I586:J586"/>
    <mergeCell ref="K586:L586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AR572:AS572"/>
    <mergeCell ref="AT572:AU572"/>
    <mergeCell ref="AW572:AX572"/>
    <mergeCell ref="AY572:AZ572"/>
    <mergeCell ref="BB572:BC572"/>
    <mergeCell ref="BD572:BE572"/>
    <mergeCell ref="BG572:BH572"/>
    <mergeCell ref="BI572:BJ572"/>
    <mergeCell ref="BL572:BM572"/>
    <mergeCell ref="BN572:BO572"/>
    <mergeCell ref="BQ572:BR572"/>
    <mergeCell ref="BS572:BT572"/>
    <mergeCell ref="BB646:BC646"/>
    <mergeCell ref="BD646:BE646"/>
    <mergeCell ref="AW653:AX653"/>
    <mergeCell ref="AY653:AZ653"/>
    <mergeCell ref="BQ723:BR723"/>
    <mergeCell ref="BS723:BT723"/>
    <mergeCell ref="D712:E712"/>
    <mergeCell ref="F712:G712"/>
    <mergeCell ref="I712:J712"/>
    <mergeCell ref="K712:L712"/>
    <mergeCell ref="BQ709:BR709"/>
    <mergeCell ref="BS709:BT709"/>
    <mergeCell ref="D698:E698"/>
    <mergeCell ref="F698:G698"/>
    <mergeCell ref="I698:J698"/>
    <mergeCell ref="K698:L698"/>
    <mergeCell ref="BQ695:BR695"/>
    <mergeCell ref="BS695:BT695"/>
    <mergeCell ref="D684:E684"/>
    <mergeCell ref="F684:G684"/>
    <mergeCell ref="I684:J684"/>
    <mergeCell ref="K684:L684"/>
    <mergeCell ref="BQ681:BR681"/>
    <mergeCell ref="BS681:BT681"/>
    <mergeCell ref="D670:E670"/>
    <mergeCell ref="F670:G670"/>
    <mergeCell ref="I670:J670"/>
    <mergeCell ref="K670:L670"/>
    <mergeCell ref="BQ667:BR667"/>
    <mergeCell ref="BS667:BT667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BG723:BH723"/>
    <mergeCell ref="BI723:BJ723"/>
    <mergeCell ref="BL723:BM723"/>
    <mergeCell ref="BN723:BO723"/>
    <mergeCell ref="X656:Y656"/>
    <mergeCell ref="Z656:AA656"/>
    <mergeCell ref="AC656:AD656"/>
    <mergeCell ref="AE656:AF656"/>
    <mergeCell ref="AH656:AI656"/>
    <mergeCell ref="AJ656:AK656"/>
    <mergeCell ref="AM656:AN656"/>
    <mergeCell ref="AO656:AP656"/>
    <mergeCell ref="AR656:AS656"/>
    <mergeCell ref="AT656:AU656"/>
    <mergeCell ref="AW656:AX656"/>
    <mergeCell ref="AY656:AZ656"/>
    <mergeCell ref="BB656:BC656"/>
    <mergeCell ref="BD656:BE656"/>
    <mergeCell ref="BG656:BH656"/>
    <mergeCell ref="BI656:BJ656"/>
    <mergeCell ref="BL656:BM656"/>
    <mergeCell ref="BN656:BO656"/>
    <mergeCell ref="BQ656:BR656"/>
    <mergeCell ref="BS656:BT656"/>
    <mergeCell ref="BQ660:BR660"/>
    <mergeCell ref="BS660:BT660"/>
    <mergeCell ref="AW709:AX709"/>
    <mergeCell ref="AY709:AZ709"/>
    <mergeCell ref="BB709:BC709"/>
    <mergeCell ref="BD709:BE709"/>
    <mergeCell ref="BG737:BH737"/>
    <mergeCell ref="BI737:BJ737"/>
    <mergeCell ref="BL737:BM737"/>
    <mergeCell ref="BN737:BO737"/>
    <mergeCell ref="BG681:BH681"/>
    <mergeCell ref="BI681:BJ681"/>
    <mergeCell ref="BL681:BM681"/>
    <mergeCell ref="BN681:BO681"/>
    <mergeCell ref="BG688:BH688"/>
    <mergeCell ref="BI688:BJ688"/>
    <mergeCell ref="BL688:BM688"/>
    <mergeCell ref="BN688:BO688"/>
    <mergeCell ref="BG695:BH695"/>
    <mergeCell ref="BI695:BJ695"/>
    <mergeCell ref="BL695:BM695"/>
    <mergeCell ref="BN695:BO695"/>
    <mergeCell ref="BQ821:BR821"/>
    <mergeCell ref="BS821:BT821"/>
    <mergeCell ref="D810:E810"/>
    <mergeCell ref="F810:G810"/>
    <mergeCell ref="I810:J810"/>
    <mergeCell ref="K810:L810"/>
    <mergeCell ref="BQ807:BR807"/>
    <mergeCell ref="BS807:BT807"/>
    <mergeCell ref="D796:E796"/>
    <mergeCell ref="F796:G796"/>
    <mergeCell ref="I796:J796"/>
    <mergeCell ref="K796:L796"/>
    <mergeCell ref="BQ793:BR793"/>
    <mergeCell ref="BS793:BT793"/>
    <mergeCell ref="D782:E782"/>
    <mergeCell ref="F782:G782"/>
    <mergeCell ref="I782:J782"/>
    <mergeCell ref="K782:L782"/>
    <mergeCell ref="BQ779:BR779"/>
    <mergeCell ref="BS779:BT779"/>
    <mergeCell ref="D768:E768"/>
    <mergeCell ref="F768:G768"/>
    <mergeCell ref="I768:J768"/>
    <mergeCell ref="K768:L768"/>
    <mergeCell ref="BQ765:BR765"/>
    <mergeCell ref="BS765:BT765"/>
    <mergeCell ref="D754:E754"/>
    <mergeCell ref="F754:G754"/>
    <mergeCell ref="I754:J754"/>
    <mergeCell ref="K754:L754"/>
    <mergeCell ref="BQ751:BR751"/>
    <mergeCell ref="BS751:BT751"/>
    <mergeCell ref="D740:E740"/>
    <mergeCell ref="F740:G740"/>
    <mergeCell ref="I740:J740"/>
    <mergeCell ref="K740:L740"/>
    <mergeCell ref="BL772:BM772"/>
    <mergeCell ref="BN772:BO772"/>
    <mergeCell ref="BG779:BH779"/>
    <mergeCell ref="BI779:BJ779"/>
    <mergeCell ref="BL779:BM779"/>
    <mergeCell ref="BN779:BO779"/>
    <mergeCell ref="BG786:BH786"/>
    <mergeCell ref="BI786:BJ786"/>
    <mergeCell ref="D726:E726"/>
    <mergeCell ref="F726:G726"/>
    <mergeCell ref="I726:J726"/>
    <mergeCell ref="K726:L726"/>
    <mergeCell ref="BG793:BH793"/>
    <mergeCell ref="BI793:BJ793"/>
    <mergeCell ref="BL793:BM793"/>
    <mergeCell ref="BN793:BO793"/>
    <mergeCell ref="BG744:BH744"/>
    <mergeCell ref="BI744:BJ744"/>
    <mergeCell ref="BL744:BM744"/>
    <mergeCell ref="BN744:BO744"/>
    <mergeCell ref="BG751:BH751"/>
    <mergeCell ref="BI751:BJ751"/>
    <mergeCell ref="BL751:BM751"/>
    <mergeCell ref="BN751:BO751"/>
    <mergeCell ref="AW793:AX793"/>
    <mergeCell ref="AY793:AZ793"/>
    <mergeCell ref="BB793:BC793"/>
    <mergeCell ref="BD793:BE793"/>
    <mergeCell ref="AW800:AX800"/>
    <mergeCell ref="AY800:AZ800"/>
    <mergeCell ref="BQ905:BR905"/>
    <mergeCell ref="BS905:BT905"/>
    <mergeCell ref="D894:E894"/>
    <mergeCell ref="F894:G894"/>
    <mergeCell ref="I894:J894"/>
    <mergeCell ref="K894:L894"/>
    <mergeCell ref="BQ891:BR891"/>
    <mergeCell ref="BS891:BT891"/>
    <mergeCell ref="D880:E880"/>
    <mergeCell ref="F880:G880"/>
    <mergeCell ref="I880:J880"/>
    <mergeCell ref="K880:L880"/>
    <mergeCell ref="BQ877:BR877"/>
    <mergeCell ref="BS877:BT877"/>
    <mergeCell ref="D866:E866"/>
    <mergeCell ref="F866:G866"/>
    <mergeCell ref="I866:J866"/>
    <mergeCell ref="K866:L866"/>
    <mergeCell ref="BQ863:BR863"/>
    <mergeCell ref="BS863:BT863"/>
    <mergeCell ref="D852:E852"/>
    <mergeCell ref="F852:G852"/>
    <mergeCell ref="I852:J852"/>
    <mergeCell ref="K852:L852"/>
    <mergeCell ref="BQ849:BR849"/>
    <mergeCell ref="BS849:BT849"/>
    <mergeCell ref="D838:E838"/>
    <mergeCell ref="F838:G838"/>
    <mergeCell ref="I838:J838"/>
    <mergeCell ref="K838:L838"/>
    <mergeCell ref="BQ835:BR835"/>
    <mergeCell ref="BS835:BT835"/>
    <mergeCell ref="D824:E824"/>
    <mergeCell ref="F824:G824"/>
    <mergeCell ref="I824:J824"/>
    <mergeCell ref="K824:L824"/>
    <mergeCell ref="BG891:BH891"/>
    <mergeCell ref="BI891:BJ891"/>
    <mergeCell ref="BL891:BM891"/>
    <mergeCell ref="BN891:BO891"/>
    <mergeCell ref="BG898:BH898"/>
    <mergeCell ref="BI898:BJ898"/>
    <mergeCell ref="BL898:BM898"/>
    <mergeCell ref="BN898:BO898"/>
    <mergeCell ref="BG807:BH807"/>
    <mergeCell ref="BI807:BJ807"/>
    <mergeCell ref="AW905:AX905"/>
    <mergeCell ref="AY905:AZ905"/>
    <mergeCell ref="BB905:BC905"/>
    <mergeCell ref="BD905:BE905"/>
    <mergeCell ref="S828:T828"/>
    <mergeCell ref="U828:V828"/>
    <mergeCell ref="D828:E828"/>
    <mergeCell ref="F828:G828"/>
    <mergeCell ref="I828:J828"/>
    <mergeCell ref="K828:L828"/>
    <mergeCell ref="N828:O828"/>
    <mergeCell ref="P828:Q828"/>
    <mergeCell ref="S856:T856"/>
    <mergeCell ref="U856:V856"/>
    <mergeCell ref="BV992:BW992"/>
    <mergeCell ref="BX992:BY992"/>
    <mergeCell ref="BQ989:BR989"/>
    <mergeCell ref="BS989:BT989"/>
    <mergeCell ref="D978:E978"/>
    <mergeCell ref="F978:G978"/>
    <mergeCell ref="I978:J978"/>
    <mergeCell ref="K978:L978"/>
    <mergeCell ref="BQ975:BR975"/>
    <mergeCell ref="BS975:BT975"/>
    <mergeCell ref="D964:E964"/>
    <mergeCell ref="F964:G964"/>
    <mergeCell ref="I964:J964"/>
    <mergeCell ref="K964:L964"/>
    <mergeCell ref="BQ961:BR961"/>
    <mergeCell ref="BS961:BT961"/>
    <mergeCell ref="D950:E950"/>
    <mergeCell ref="F950:G950"/>
    <mergeCell ref="I950:J950"/>
    <mergeCell ref="K950:L950"/>
    <mergeCell ref="BQ947:BR947"/>
    <mergeCell ref="BS947:BT947"/>
    <mergeCell ref="D936:E936"/>
    <mergeCell ref="F936:G936"/>
    <mergeCell ref="I936:J936"/>
    <mergeCell ref="K936:L936"/>
    <mergeCell ref="BQ933:BR933"/>
    <mergeCell ref="BS933:BT933"/>
    <mergeCell ref="D922:E922"/>
    <mergeCell ref="F922:G922"/>
    <mergeCell ref="I922:J922"/>
    <mergeCell ref="K922:L922"/>
    <mergeCell ref="BQ919:BR919"/>
    <mergeCell ref="BS919:BT919"/>
    <mergeCell ref="BL940:BM940"/>
    <mergeCell ref="BN940:BO940"/>
    <mergeCell ref="BG947:BH947"/>
    <mergeCell ref="BI947:BJ947"/>
    <mergeCell ref="BL947:BM947"/>
    <mergeCell ref="BN947:BO947"/>
    <mergeCell ref="BG954:BH954"/>
    <mergeCell ref="BI954:BJ954"/>
    <mergeCell ref="BL954:BM954"/>
    <mergeCell ref="BN954:BO954"/>
    <mergeCell ref="BG961:BH961"/>
    <mergeCell ref="BI961:BJ961"/>
    <mergeCell ref="BL961:BM961"/>
    <mergeCell ref="BN961:BO961"/>
    <mergeCell ref="BB870:BC870"/>
    <mergeCell ref="BD870:BE870"/>
    <mergeCell ref="AW989:AX989"/>
    <mergeCell ref="AY989:AZ989"/>
    <mergeCell ref="BB989:BC989"/>
    <mergeCell ref="BD989:BE989"/>
    <mergeCell ref="AW961:AX961"/>
    <mergeCell ref="AY961:AZ961"/>
    <mergeCell ref="BB961:BC961"/>
    <mergeCell ref="BD961:BE961"/>
    <mergeCell ref="AW968:AX968"/>
    <mergeCell ref="AY968:AZ968"/>
    <mergeCell ref="BB968:BC968"/>
    <mergeCell ref="BD968:BE968"/>
    <mergeCell ref="S940:T940"/>
    <mergeCell ref="U940:V940"/>
    <mergeCell ref="BQ1073:BR1073"/>
    <mergeCell ref="BS1073:BT1073"/>
    <mergeCell ref="D1062:E1062"/>
    <mergeCell ref="F1062:G1062"/>
    <mergeCell ref="I1062:J1062"/>
    <mergeCell ref="K1062:L1062"/>
    <mergeCell ref="BQ1059:BR1059"/>
    <mergeCell ref="BS1059:BT1059"/>
    <mergeCell ref="D1048:E1048"/>
    <mergeCell ref="F1048:G1048"/>
    <mergeCell ref="I1048:J1048"/>
    <mergeCell ref="K1048:L1048"/>
    <mergeCell ref="BQ1045:BR1045"/>
    <mergeCell ref="BS1045:BT1045"/>
    <mergeCell ref="D1034:E1034"/>
    <mergeCell ref="F1034:G1034"/>
    <mergeCell ref="I1034:J1034"/>
    <mergeCell ref="K1034:L1034"/>
    <mergeCell ref="BQ1031:BR1031"/>
    <mergeCell ref="BS1031:BT1031"/>
    <mergeCell ref="D1020:E1020"/>
    <mergeCell ref="F1020:G1020"/>
    <mergeCell ref="I1020:J1020"/>
    <mergeCell ref="K1020:L1020"/>
    <mergeCell ref="BQ1017:BR1017"/>
    <mergeCell ref="BS1017:BT1017"/>
    <mergeCell ref="D1006:E1006"/>
    <mergeCell ref="F1006:G1006"/>
    <mergeCell ref="I1006:J1006"/>
    <mergeCell ref="K1006:L1006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M992:AN992"/>
    <mergeCell ref="AO992:AP992"/>
    <mergeCell ref="AR992:AS992"/>
    <mergeCell ref="AT992:AU992"/>
    <mergeCell ref="BL1017:BM1017"/>
    <mergeCell ref="BN1017:BO1017"/>
    <mergeCell ref="D1132:E1132"/>
    <mergeCell ref="F1132:G1132"/>
    <mergeCell ref="I1132:J1132"/>
    <mergeCell ref="K1132:L1132"/>
    <mergeCell ref="BQ1129:BR1129"/>
    <mergeCell ref="BS1129:BT1129"/>
    <mergeCell ref="D1118:E1118"/>
    <mergeCell ref="F1118:G1118"/>
    <mergeCell ref="I1118:J1118"/>
    <mergeCell ref="K1118:L1118"/>
    <mergeCell ref="BQ1115:BR1115"/>
    <mergeCell ref="BS1115:BT1115"/>
    <mergeCell ref="D1104:E1104"/>
    <mergeCell ref="F1104:G1104"/>
    <mergeCell ref="I1104:J1104"/>
    <mergeCell ref="K1104:L1104"/>
    <mergeCell ref="BQ1101:BR1101"/>
    <mergeCell ref="BS1101:BT1101"/>
    <mergeCell ref="D1090:E1090"/>
    <mergeCell ref="F1090:G1090"/>
    <mergeCell ref="I1090:J1090"/>
    <mergeCell ref="K1090:L1090"/>
    <mergeCell ref="BQ1087:BR1087"/>
    <mergeCell ref="BS1087:BT1087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BG1101:BH1101"/>
    <mergeCell ref="BI1101:BJ1101"/>
    <mergeCell ref="BL1101:BM1101"/>
    <mergeCell ref="BN1101:BO1101"/>
    <mergeCell ref="BG1108:BH1108"/>
    <mergeCell ref="BI1108:BJ1108"/>
    <mergeCell ref="BL1108:BM1108"/>
    <mergeCell ref="BN1108:BO1108"/>
    <mergeCell ref="BG1115:BH1115"/>
    <mergeCell ref="BI1115:BJ1115"/>
    <mergeCell ref="BL1115:BM1115"/>
    <mergeCell ref="BN1115:BO1115"/>
    <mergeCell ref="BG1122:BH1122"/>
    <mergeCell ref="BI1122:BJ1122"/>
    <mergeCell ref="BL1122:BM1122"/>
    <mergeCell ref="BN1122:BO1122"/>
    <mergeCell ref="BG1129:BH1129"/>
    <mergeCell ref="BI1129:BJ1129"/>
    <mergeCell ref="BL1129:BM1129"/>
    <mergeCell ref="BN1129:BO1129"/>
    <mergeCell ref="AC1076:AD1076"/>
    <mergeCell ref="AE1076:AF1076"/>
    <mergeCell ref="AH1076:AI1076"/>
    <mergeCell ref="AJ1076:AK1076"/>
    <mergeCell ref="AM1076:AN1076"/>
    <mergeCell ref="AO1076:AP1076"/>
    <mergeCell ref="AR1076:AS1076"/>
    <mergeCell ref="AT1076:AU1076"/>
    <mergeCell ref="AW1076:AX1076"/>
    <mergeCell ref="AY1076:AZ1076"/>
    <mergeCell ref="BQ1227:BR1227"/>
    <mergeCell ref="BS1227:BT1227"/>
    <mergeCell ref="D1216:E1216"/>
    <mergeCell ref="F1216:G1216"/>
    <mergeCell ref="I1216:J1216"/>
    <mergeCell ref="K1216:L1216"/>
    <mergeCell ref="BQ1213:BR1213"/>
    <mergeCell ref="BS1213:BT1213"/>
    <mergeCell ref="D1202:E1202"/>
    <mergeCell ref="F1202:G1202"/>
    <mergeCell ref="I1202:J1202"/>
    <mergeCell ref="K1202:L1202"/>
    <mergeCell ref="BQ1199:BR1199"/>
    <mergeCell ref="BS1199:BT1199"/>
    <mergeCell ref="D1188:E1188"/>
    <mergeCell ref="F1188:G1188"/>
    <mergeCell ref="I1188:J1188"/>
    <mergeCell ref="K1188:L1188"/>
    <mergeCell ref="BQ1185:BR1185"/>
    <mergeCell ref="BS1185:BT1185"/>
    <mergeCell ref="D1174:E1174"/>
    <mergeCell ref="F1174:G1174"/>
    <mergeCell ref="I1174:J1174"/>
    <mergeCell ref="K1174:L1174"/>
    <mergeCell ref="BQ1171:BR1171"/>
    <mergeCell ref="BS1171:BT1171"/>
    <mergeCell ref="D1160:E1160"/>
    <mergeCell ref="F1160:G1160"/>
    <mergeCell ref="I1160:J1160"/>
    <mergeCell ref="K1160:L1160"/>
    <mergeCell ref="N1160:O1160"/>
    <mergeCell ref="P1160:Q1160"/>
    <mergeCell ref="S1160:T1160"/>
    <mergeCell ref="U1160:V1160"/>
    <mergeCell ref="X1160:Y1160"/>
    <mergeCell ref="Z1160:AA1160"/>
    <mergeCell ref="BG1227:BH1227"/>
    <mergeCell ref="BI1227:BJ1227"/>
    <mergeCell ref="BL1227:BM1227"/>
    <mergeCell ref="BN1227:BO1227"/>
    <mergeCell ref="BQ1160:BR1160"/>
    <mergeCell ref="BS1160:BT1160"/>
    <mergeCell ref="BQ1164:BR1164"/>
    <mergeCell ref="BS1164:BT1164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M1167:AN1167"/>
    <mergeCell ref="AO1167:AP1167"/>
    <mergeCell ref="BL1199:BM1199"/>
    <mergeCell ref="BN1199:BO1199"/>
    <mergeCell ref="BG1206:BH1206"/>
    <mergeCell ref="BI1206:BJ1206"/>
    <mergeCell ref="BG1241:BH1241"/>
    <mergeCell ref="BI1241:BJ1241"/>
    <mergeCell ref="BL1241:BM1241"/>
    <mergeCell ref="BN1241:BO1241"/>
    <mergeCell ref="BG1185:BH1185"/>
    <mergeCell ref="BI1185:BJ1185"/>
    <mergeCell ref="BL1185:BM1185"/>
    <mergeCell ref="BN1185:BO1185"/>
    <mergeCell ref="BG1192:BH1192"/>
    <mergeCell ref="BI1192:BJ1192"/>
    <mergeCell ref="BL1192:BM1192"/>
    <mergeCell ref="BN1192:BO1192"/>
    <mergeCell ref="BG1199:BH1199"/>
    <mergeCell ref="BI1199:BJ1199"/>
    <mergeCell ref="BQ1325:BR1325"/>
    <mergeCell ref="BS1325:BT1325"/>
    <mergeCell ref="D1314:E1314"/>
    <mergeCell ref="F1314:G1314"/>
    <mergeCell ref="I1314:J1314"/>
    <mergeCell ref="K1314:L1314"/>
    <mergeCell ref="BQ1311:BR1311"/>
    <mergeCell ref="BS1311:BT1311"/>
    <mergeCell ref="D1300:E1300"/>
    <mergeCell ref="F1300:G1300"/>
    <mergeCell ref="I1300:J1300"/>
    <mergeCell ref="K1300:L1300"/>
    <mergeCell ref="BQ1297:BR1297"/>
    <mergeCell ref="BS1297:BT1297"/>
    <mergeCell ref="D1286:E1286"/>
    <mergeCell ref="F1286:G1286"/>
    <mergeCell ref="I1286:J1286"/>
    <mergeCell ref="K1286:L1286"/>
    <mergeCell ref="BQ1283:BR1283"/>
    <mergeCell ref="BS1283:BT1283"/>
    <mergeCell ref="D1272:E1272"/>
    <mergeCell ref="F1272:G1272"/>
    <mergeCell ref="I1272:J1272"/>
    <mergeCell ref="K1272:L1272"/>
    <mergeCell ref="BQ1269:BR1269"/>
    <mergeCell ref="BS1269:BT1269"/>
    <mergeCell ref="D1258:E1258"/>
    <mergeCell ref="F1258:G1258"/>
    <mergeCell ref="I1258:J1258"/>
    <mergeCell ref="K1258:L1258"/>
    <mergeCell ref="BQ1255:BR1255"/>
    <mergeCell ref="BS1255:BT1255"/>
    <mergeCell ref="D1244:E1244"/>
    <mergeCell ref="F1244:G1244"/>
    <mergeCell ref="I1244:J1244"/>
    <mergeCell ref="K1244:L1244"/>
    <mergeCell ref="N1244:O1244"/>
    <mergeCell ref="P1244:Q1244"/>
    <mergeCell ref="BG1248:BH1248"/>
    <mergeCell ref="BI1248:BJ1248"/>
    <mergeCell ref="BL1248:BM1248"/>
    <mergeCell ref="BN1248:BO1248"/>
    <mergeCell ref="BG1255:BH1255"/>
    <mergeCell ref="BI1255:BJ1255"/>
    <mergeCell ref="BL1255:BM1255"/>
    <mergeCell ref="BN1255:BO1255"/>
    <mergeCell ref="D1230:E1230"/>
    <mergeCell ref="F1230:G1230"/>
    <mergeCell ref="I1230:J1230"/>
    <mergeCell ref="K1230:L1230"/>
    <mergeCell ref="S1276:T1276"/>
    <mergeCell ref="U1276:V1276"/>
    <mergeCell ref="BQ1409:BR1409"/>
    <mergeCell ref="BS1409:BT1409"/>
    <mergeCell ref="D1398:E1398"/>
    <mergeCell ref="F1398:G1398"/>
    <mergeCell ref="I1398:J1398"/>
    <mergeCell ref="K1398:L1398"/>
    <mergeCell ref="BQ1395:BR1395"/>
    <mergeCell ref="BS1395:BT1395"/>
    <mergeCell ref="D1384:E1384"/>
    <mergeCell ref="F1384:G1384"/>
    <mergeCell ref="I1384:J1384"/>
    <mergeCell ref="K1384:L1384"/>
    <mergeCell ref="BQ1381:BR1381"/>
    <mergeCell ref="BS1381:BT1381"/>
    <mergeCell ref="D1370:E1370"/>
    <mergeCell ref="F1370:G1370"/>
    <mergeCell ref="I1370:J1370"/>
    <mergeCell ref="K1370:L1370"/>
    <mergeCell ref="BQ1367:BR1367"/>
    <mergeCell ref="BS1367:BT1367"/>
    <mergeCell ref="D1356:E1356"/>
    <mergeCell ref="F1356:G1356"/>
    <mergeCell ref="I1356:J1356"/>
    <mergeCell ref="K1356:L1356"/>
    <mergeCell ref="BQ1353:BR1353"/>
    <mergeCell ref="BS1353:BT1353"/>
    <mergeCell ref="D1342:E1342"/>
    <mergeCell ref="F1342:G1342"/>
    <mergeCell ref="I1342:J1342"/>
    <mergeCell ref="K1342:L1342"/>
    <mergeCell ref="BQ1339:BR1339"/>
    <mergeCell ref="BS1339:BT1339"/>
    <mergeCell ref="D1328:E1328"/>
    <mergeCell ref="F1328:G1328"/>
    <mergeCell ref="I1328:J1328"/>
    <mergeCell ref="K1328:L1328"/>
    <mergeCell ref="N1328:O1328"/>
    <mergeCell ref="P1328:Q1328"/>
    <mergeCell ref="BG1395:BH1395"/>
    <mergeCell ref="BI1395:BJ1395"/>
    <mergeCell ref="BL1395:BM1395"/>
    <mergeCell ref="BN1395:BO1395"/>
    <mergeCell ref="BG1402:BH1402"/>
    <mergeCell ref="BI1402:BJ1402"/>
    <mergeCell ref="BL1402:BM1402"/>
    <mergeCell ref="BN1402:BO1402"/>
    <mergeCell ref="BG1409:BH1409"/>
    <mergeCell ref="BI1409:BJ1409"/>
    <mergeCell ref="BL1409:BM1409"/>
    <mergeCell ref="BN1409:BO1409"/>
    <mergeCell ref="BG1353:BH1353"/>
    <mergeCell ref="BI1353:BJ1353"/>
    <mergeCell ref="BL1353:BM1353"/>
    <mergeCell ref="BN1353:BO1353"/>
    <mergeCell ref="BG1360:BH1360"/>
    <mergeCell ref="BI1360:BJ1360"/>
    <mergeCell ref="BL1360:BM1360"/>
    <mergeCell ref="BN1360:BO1360"/>
    <mergeCell ref="BG1367:BH1367"/>
    <mergeCell ref="BI1367:BJ1367"/>
    <mergeCell ref="BL1367:BM1367"/>
    <mergeCell ref="BN1367:BO1367"/>
    <mergeCell ref="BQ1493:BR1493"/>
    <mergeCell ref="BS1493:BT1493"/>
    <mergeCell ref="D1482:E1482"/>
    <mergeCell ref="F1482:G1482"/>
    <mergeCell ref="I1482:J1482"/>
    <mergeCell ref="K1482:L1482"/>
    <mergeCell ref="BQ1479:BR1479"/>
    <mergeCell ref="BS1479:BT1479"/>
    <mergeCell ref="D1468:E1468"/>
    <mergeCell ref="F1468:G1468"/>
    <mergeCell ref="I1468:J1468"/>
    <mergeCell ref="K1468:L1468"/>
    <mergeCell ref="BQ1465:BR1465"/>
    <mergeCell ref="BS1465:BT1465"/>
    <mergeCell ref="D1454:E1454"/>
    <mergeCell ref="F1454:G1454"/>
    <mergeCell ref="I1454:J1454"/>
    <mergeCell ref="K1454:L1454"/>
    <mergeCell ref="BQ1451:BR1451"/>
    <mergeCell ref="BS1451:BT1451"/>
    <mergeCell ref="D1440:E1440"/>
    <mergeCell ref="F1440:G1440"/>
    <mergeCell ref="I1440:J1440"/>
    <mergeCell ref="K1440:L1440"/>
    <mergeCell ref="BQ1437:BR1437"/>
    <mergeCell ref="BS1437:BT1437"/>
    <mergeCell ref="D1426:E1426"/>
    <mergeCell ref="F1426:G1426"/>
    <mergeCell ref="I1426:J1426"/>
    <mergeCell ref="K1426:L1426"/>
    <mergeCell ref="BQ1423:BR1423"/>
    <mergeCell ref="BS1423:BT1423"/>
    <mergeCell ref="D1412:E1412"/>
    <mergeCell ref="F1412:G1412"/>
    <mergeCell ref="I1412:J1412"/>
    <mergeCell ref="K1412:L1412"/>
    <mergeCell ref="N1412:O1412"/>
    <mergeCell ref="P1412:Q1412"/>
    <mergeCell ref="BG1416:BH1416"/>
    <mergeCell ref="BI1416:BJ1416"/>
    <mergeCell ref="BL1416:BM1416"/>
    <mergeCell ref="BN1416:BO1416"/>
    <mergeCell ref="BG1423:BH1423"/>
    <mergeCell ref="BI1423:BJ1423"/>
    <mergeCell ref="BL1423:BM1423"/>
    <mergeCell ref="BN1423:BO1423"/>
    <mergeCell ref="BB1486:BC1486"/>
    <mergeCell ref="BD1486:BE1486"/>
    <mergeCell ref="AW1493:AX1493"/>
    <mergeCell ref="AY1493:AZ1493"/>
    <mergeCell ref="BB1493:BC1493"/>
    <mergeCell ref="BD1493:BE1493"/>
    <mergeCell ref="S1416:T1416"/>
    <mergeCell ref="U1416:V1416"/>
    <mergeCell ref="D1416:E1416"/>
    <mergeCell ref="F1416:G1416"/>
    <mergeCell ref="I1416:J1416"/>
    <mergeCell ref="K1416:L1416"/>
    <mergeCell ref="N1416:O1416"/>
    <mergeCell ref="P1416:Q1416"/>
    <mergeCell ref="S1444:T1444"/>
    <mergeCell ref="U1444:V1444"/>
    <mergeCell ref="X1444:Y1444"/>
    <mergeCell ref="Z1444:AA1444"/>
    <mergeCell ref="BQ1563:BR1563"/>
    <mergeCell ref="BS1563:BT1563"/>
    <mergeCell ref="D1552:E1552"/>
    <mergeCell ref="F1552:G1552"/>
    <mergeCell ref="I1552:J1552"/>
    <mergeCell ref="K1552:L1552"/>
    <mergeCell ref="BQ1549:BR1549"/>
    <mergeCell ref="BS1549:BT1549"/>
    <mergeCell ref="D1538:E1538"/>
    <mergeCell ref="F1538:G1538"/>
    <mergeCell ref="I1538:J1538"/>
    <mergeCell ref="K1538:L1538"/>
    <mergeCell ref="BQ1535:BR1535"/>
    <mergeCell ref="BS1535:BT1535"/>
    <mergeCell ref="D1524:E1524"/>
    <mergeCell ref="F1524:G1524"/>
    <mergeCell ref="I1524:J1524"/>
    <mergeCell ref="K1524:L1524"/>
    <mergeCell ref="BQ1521:BR1521"/>
    <mergeCell ref="BS1521:BT1521"/>
    <mergeCell ref="D1510:E1510"/>
    <mergeCell ref="F1510:G1510"/>
    <mergeCell ref="I1510:J1510"/>
    <mergeCell ref="K1510:L1510"/>
    <mergeCell ref="BQ1507:BR1507"/>
    <mergeCell ref="BS1507:BT1507"/>
    <mergeCell ref="D1496:E1496"/>
    <mergeCell ref="F1496:G1496"/>
    <mergeCell ref="I1496:J1496"/>
    <mergeCell ref="K1496:L1496"/>
    <mergeCell ref="N1496:O1496"/>
    <mergeCell ref="P1496:Q1496"/>
    <mergeCell ref="BG1563:BH1563"/>
    <mergeCell ref="BI1563:BJ1563"/>
    <mergeCell ref="BL1563:BM1563"/>
    <mergeCell ref="BN1563:BO1563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M1496:AN1496"/>
    <mergeCell ref="AO1496:AP1496"/>
    <mergeCell ref="AR1496:AS1496"/>
    <mergeCell ref="AT1496:AU1496"/>
    <mergeCell ref="AW1496:AX1496"/>
    <mergeCell ref="AY1496:AZ1496"/>
    <mergeCell ref="BB1496:BC1496"/>
    <mergeCell ref="BD1496:BE1496"/>
    <mergeCell ref="BG1496:BH1496"/>
    <mergeCell ref="BI1496:BJ1496"/>
    <mergeCell ref="BL1496:BM1496"/>
    <mergeCell ref="BN1496:BO1496"/>
    <mergeCell ref="BQ1496:BR1496"/>
    <mergeCell ref="BS1496:BT1496"/>
    <mergeCell ref="N1510:O1510"/>
    <mergeCell ref="P1510:Q1510"/>
    <mergeCell ref="BG1549:BH1549"/>
    <mergeCell ref="BI1549:BJ1549"/>
    <mergeCell ref="BL1549:BM1549"/>
    <mergeCell ref="BN1549:BO1549"/>
    <mergeCell ref="BG1577:BH1577"/>
    <mergeCell ref="BI1577:BJ1577"/>
    <mergeCell ref="BL1577:BM1577"/>
    <mergeCell ref="BN1577:BO1577"/>
    <mergeCell ref="BG1521:BH1521"/>
    <mergeCell ref="BI1521:BJ1521"/>
    <mergeCell ref="BL1521:BM1521"/>
    <mergeCell ref="BN1521:BO1521"/>
    <mergeCell ref="BG1528:BH1528"/>
    <mergeCell ref="BI1528:BJ1528"/>
    <mergeCell ref="BL1528:BM1528"/>
    <mergeCell ref="BN1528:BO1528"/>
    <mergeCell ref="BG1535:BH1535"/>
    <mergeCell ref="BI1535:BJ1535"/>
    <mergeCell ref="BL1535:BM1535"/>
    <mergeCell ref="BN1535:BO1535"/>
    <mergeCell ref="BG1542:BH1542"/>
    <mergeCell ref="BI1542:BJ1542"/>
    <mergeCell ref="BQ1661:BR1661"/>
    <mergeCell ref="BS1661:BT1661"/>
    <mergeCell ref="D1650:E1650"/>
    <mergeCell ref="F1650:G1650"/>
    <mergeCell ref="I1650:J1650"/>
    <mergeCell ref="K1650:L1650"/>
    <mergeCell ref="BQ1647:BR1647"/>
    <mergeCell ref="BS1647:BT1647"/>
    <mergeCell ref="D1636:E1636"/>
    <mergeCell ref="F1636:G1636"/>
    <mergeCell ref="I1636:J1636"/>
    <mergeCell ref="K1636:L1636"/>
    <mergeCell ref="BQ1633:BR1633"/>
    <mergeCell ref="BS1633:BT1633"/>
    <mergeCell ref="D1622:E1622"/>
    <mergeCell ref="F1622:G1622"/>
    <mergeCell ref="I1622:J1622"/>
    <mergeCell ref="K1622:L1622"/>
    <mergeCell ref="BQ1619:BR1619"/>
    <mergeCell ref="BS1619:BT1619"/>
    <mergeCell ref="D1608:E1608"/>
    <mergeCell ref="F1608:G1608"/>
    <mergeCell ref="I1608:J1608"/>
    <mergeCell ref="K1608:L1608"/>
    <mergeCell ref="BQ1605:BR1605"/>
    <mergeCell ref="BS1605:BT1605"/>
    <mergeCell ref="D1594:E1594"/>
    <mergeCell ref="F1594:G1594"/>
    <mergeCell ref="I1594:J1594"/>
    <mergeCell ref="K1594:L1594"/>
    <mergeCell ref="BQ1591:BR1591"/>
    <mergeCell ref="BS1591:BT1591"/>
    <mergeCell ref="D1580:E1580"/>
    <mergeCell ref="F1580:G1580"/>
    <mergeCell ref="I1580:J1580"/>
    <mergeCell ref="K1580:L1580"/>
    <mergeCell ref="BL1612:BM1612"/>
    <mergeCell ref="BN1612:BO1612"/>
    <mergeCell ref="BG1619:BH1619"/>
    <mergeCell ref="BI1619:BJ1619"/>
    <mergeCell ref="BL1619:BM1619"/>
    <mergeCell ref="BN1619:BO1619"/>
    <mergeCell ref="D1566:E1566"/>
    <mergeCell ref="F1566:G1566"/>
    <mergeCell ref="I1566:J1566"/>
    <mergeCell ref="K1566:L1566"/>
    <mergeCell ref="BG1633:BH1633"/>
    <mergeCell ref="BI1633:BJ1633"/>
    <mergeCell ref="BL1633:BM1633"/>
    <mergeCell ref="BN1633:BO1633"/>
    <mergeCell ref="BG1584:BH1584"/>
    <mergeCell ref="BI1584:BJ1584"/>
    <mergeCell ref="BL1584:BM1584"/>
    <mergeCell ref="BN1584:BO1584"/>
    <mergeCell ref="BG1591:BH1591"/>
    <mergeCell ref="BI1591:BJ1591"/>
    <mergeCell ref="BL1591:BM1591"/>
    <mergeCell ref="BN1591:BO1591"/>
    <mergeCell ref="AW1633:AX1633"/>
    <mergeCell ref="AY1633:AZ1633"/>
    <mergeCell ref="BB1633:BC1633"/>
    <mergeCell ref="BD1633:BE1633"/>
    <mergeCell ref="AW1640:AX1640"/>
    <mergeCell ref="AY1640:AZ1640"/>
    <mergeCell ref="BQ1745:BR1745"/>
    <mergeCell ref="BS1745:BT1745"/>
    <mergeCell ref="D1734:E1734"/>
    <mergeCell ref="F1734:G1734"/>
    <mergeCell ref="I1734:J1734"/>
    <mergeCell ref="K1734:L1734"/>
    <mergeCell ref="BQ1731:BR1731"/>
    <mergeCell ref="BS1731:BT1731"/>
    <mergeCell ref="D1720:E1720"/>
    <mergeCell ref="F1720:G1720"/>
    <mergeCell ref="I1720:J1720"/>
    <mergeCell ref="K1720:L1720"/>
    <mergeCell ref="BQ1717:BR1717"/>
    <mergeCell ref="BS1717:BT1717"/>
    <mergeCell ref="D1706:E1706"/>
    <mergeCell ref="F1706:G1706"/>
    <mergeCell ref="I1706:J1706"/>
    <mergeCell ref="K1706:L1706"/>
    <mergeCell ref="BQ1703:BR1703"/>
    <mergeCell ref="BS1703:BT1703"/>
    <mergeCell ref="D1692:E1692"/>
    <mergeCell ref="F1692:G1692"/>
    <mergeCell ref="I1692:J1692"/>
    <mergeCell ref="K1692:L1692"/>
    <mergeCell ref="BQ1689:BR1689"/>
    <mergeCell ref="BS1689:BT1689"/>
    <mergeCell ref="D1678:E1678"/>
    <mergeCell ref="F1678:G1678"/>
    <mergeCell ref="I1678:J1678"/>
    <mergeCell ref="K1678:L1678"/>
    <mergeCell ref="BQ1675:BR1675"/>
    <mergeCell ref="BS1675:BT1675"/>
    <mergeCell ref="D1664:E1664"/>
    <mergeCell ref="F1664:G1664"/>
    <mergeCell ref="I1664:J1664"/>
    <mergeCell ref="K1664:L1664"/>
    <mergeCell ref="BG1731:BH1731"/>
    <mergeCell ref="BI1731:BJ1731"/>
    <mergeCell ref="BL1731:BM1731"/>
    <mergeCell ref="BN1731:BO1731"/>
    <mergeCell ref="BG1738:BH1738"/>
    <mergeCell ref="BI1738:BJ1738"/>
    <mergeCell ref="BL1738:BM1738"/>
    <mergeCell ref="BN1738:BO1738"/>
    <mergeCell ref="AW1710:AX1710"/>
    <mergeCell ref="AY1710:AZ1710"/>
    <mergeCell ref="AW1745:AX1745"/>
    <mergeCell ref="AY1745:AZ1745"/>
    <mergeCell ref="BB1745:BC1745"/>
    <mergeCell ref="BD1745:BE1745"/>
    <mergeCell ref="S1668:T1668"/>
    <mergeCell ref="U1668:V1668"/>
    <mergeCell ref="D1668:E1668"/>
    <mergeCell ref="F1668:G1668"/>
    <mergeCell ref="I1668:J1668"/>
    <mergeCell ref="K1668:L1668"/>
    <mergeCell ref="N1668:O1668"/>
    <mergeCell ref="P1668:Q1668"/>
    <mergeCell ref="S1696:T1696"/>
    <mergeCell ref="U1696:V1696"/>
    <mergeCell ref="BV1832:BW1832"/>
    <mergeCell ref="BX1832:BY1832"/>
    <mergeCell ref="BQ1829:BR1829"/>
    <mergeCell ref="BS1829:BT1829"/>
    <mergeCell ref="D1818:E1818"/>
    <mergeCell ref="F1818:G1818"/>
    <mergeCell ref="I1818:J1818"/>
    <mergeCell ref="K1818:L1818"/>
    <mergeCell ref="BQ1815:BR1815"/>
    <mergeCell ref="BS1815:BT1815"/>
    <mergeCell ref="D1804:E1804"/>
    <mergeCell ref="F1804:G1804"/>
    <mergeCell ref="I1804:J1804"/>
    <mergeCell ref="K1804:L1804"/>
    <mergeCell ref="BQ1801:BR1801"/>
    <mergeCell ref="BS1801:BT1801"/>
    <mergeCell ref="D1790:E1790"/>
    <mergeCell ref="F1790:G1790"/>
    <mergeCell ref="I1790:J1790"/>
    <mergeCell ref="K1790:L1790"/>
    <mergeCell ref="BQ1787:BR1787"/>
    <mergeCell ref="BS1787:BT1787"/>
    <mergeCell ref="D1776:E1776"/>
    <mergeCell ref="F1776:G1776"/>
    <mergeCell ref="I1776:J1776"/>
    <mergeCell ref="K1776:L1776"/>
    <mergeCell ref="BQ1773:BR1773"/>
    <mergeCell ref="BS1773:BT1773"/>
    <mergeCell ref="D1762:E1762"/>
    <mergeCell ref="F1762:G1762"/>
    <mergeCell ref="I1762:J1762"/>
    <mergeCell ref="K1762:L1762"/>
    <mergeCell ref="BQ1759:BR1759"/>
    <mergeCell ref="BS1759:BT1759"/>
    <mergeCell ref="AW1801:AX1801"/>
    <mergeCell ref="AY1801:AZ1801"/>
    <mergeCell ref="BB1801:BC1801"/>
    <mergeCell ref="BD1801:BE1801"/>
    <mergeCell ref="AW1808:AX1808"/>
    <mergeCell ref="AY1808:AZ1808"/>
    <mergeCell ref="BB1808:BC1808"/>
    <mergeCell ref="BD1808:BE1808"/>
    <mergeCell ref="S1780:T1780"/>
    <mergeCell ref="U1780:V1780"/>
    <mergeCell ref="X1780:Y1780"/>
    <mergeCell ref="Z1780:AA1780"/>
    <mergeCell ref="BV1780:BW1780"/>
    <mergeCell ref="BX1780:BY1780"/>
    <mergeCell ref="BL1752:BM1752"/>
    <mergeCell ref="BN1752:BO1752"/>
    <mergeCell ref="I1780:J1780"/>
    <mergeCell ref="K1780:L1780"/>
    <mergeCell ref="N1780:O1780"/>
    <mergeCell ref="P1780:Q1780"/>
    <mergeCell ref="S1773:T1773"/>
    <mergeCell ref="U1773:V1773"/>
    <mergeCell ref="BV1773:BW1773"/>
    <mergeCell ref="BX1773:BY1773"/>
    <mergeCell ref="D1773:E1773"/>
    <mergeCell ref="F1773:G1773"/>
    <mergeCell ref="I1773:J1773"/>
    <mergeCell ref="K1773:L1773"/>
    <mergeCell ref="N1773:O1773"/>
    <mergeCell ref="P1773:Q1773"/>
    <mergeCell ref="BQ1913:BR1913"/>
    <mergeCell ref="BS1913:BT1913"/>
    <mergeCell ref="D1902:E1902"/>
    <mergeCell ref="F1902:G1902"/>
    <mergeCell ref="I1902:J1902"/>
    <mergeCell ref="K1902:L1902"/>
    <mergeCell ref="BQ1899:BR1899"/>
    <mergeCell ref="BS1899:BT1899"/>
    <mergeCell ref="D1888:E1888"/>
    <mergeCell ref="F1888:G1888"/>
    <mergeCell ref="I1888:J1888"/>
    <mergeCell ref="K1888:L1888"/>
    <mergeCell ref="BQ1885:BR1885"/>
    <mergeCell ref="BS1885:BT1885"/>
    <mergeCell ref="D1874:E1874"/>
    <mergeCell ref="F1874:G1874"/>
    <mergeCell ref="I1874:J1874"/>
    <mergeCell ref="K1874:L1874"/>
    <mergeCell ref="BQ1871:BR1871"/>
    <mergeCell ref="BS1871:BT1871"/>
    <mergeCell ref="D1860:E1860"/>
    <mergeCell ref="F1860:G1860"/>
    <mergeCell ref="I1860:J1860"/>
    <mergeCell ref="K1860:L1860"/>
    <mergeCell ref="BQ1857:BR1857"/>
    <mergeCell ref="BS1857:BT1857"/>
    <mergeCell ref="D1846:E1846"/>
    <mergeCell ref="F1846:G1846"/>
    <mergeCell ref="I1846:J1846"/>
    <mergeCell ref="K1846:L1846"/>
    <mergeCell ref="D1832:E1832"/>
    <mergeCell ref="F1832:G1832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BG1885:BH1885"/>
    <mergeCell ref="BI1885:BJ1885"/>
    <mergeCell ref="BQ1832:BR1832"/>
    <mergeCell ref="BS1832:BT1832"/>
    <mergeCell ref="BL1864:BM1864"/>
    <mergeCell ref="BN1864:BO1864"/>
    <mergeCell ref="BG1871:BH1871"/>
    <mergeCell ref="BI1871:BJ1871"/>
    <mergeCell ref="BL1871:BM1871"/>
    <mergeCell ref="BN1871:BO1871"/>
    <mergeCell ref="BQ1997:BR1997"/>
    <mergeCell ref="BS1997:BT1997"/>
    <mergeCell ref="D1986:E1986"/>
    <mergeCell ref="F1986:G1986"/>
    <mergeCell ref="I1986:J1986"/>
    <mergeCell ref="K1986:L1986"/>
    <mergeCell ref="BQ1983:BR1983"/>
    <mergeCell ref="BS1983:BT1983"/>
    <mergeCell ref="D1972:E1972"/>
    <mergeCell ref="F1972:G1972"/>
    <mergeCell ref="I1972:J1972"/>
    <mergeCell ref="K1972:L1972"/>
    <mergeCell ref="BQ1969:BR1969"/>
    <mergeCell ref="BS1969:BT1969"/>
    <mergeCell ref="D1958:E1958"/>
    <mergeCell ref="F1958:G1958"/>
    <mergeCell ref="I1958:J1958"/>
    <mergeCell ref="K1958:L1958"/>
    <mergeCell ref="BQ1955:BR1955"/>
    <mergeCell ref="BS1955:BT1955"/>
    <mergeCell ref="D1944:E1944"/>
    <mergeCell ref="F1944:G1944"/>
    <mergeCell ref="I1944:J1944"/>
    <mergeCell ref="K1944:L1944"/>
    <mergeCell ref="BQ1941:BR1941"/>
    <mergeCell ref="BS1941:BT1941"/>
    <mergeCell ref="D1930:E1930"/>
    <mergeCell ref="F1930:G1930"/>
    <mergeCell ref="I1930:J1930"/>
    <mergeCell ref="K1930:L1930"/>
    <mergeCell ref="BQ1927:BR1927"/>
    <mergeCell ref="BS1927:BT1927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BG1983:BH1983"/>
    <mergeCell ref="BI1983:BJ1983"/>
    <mergeCell ref="BL1983:BM1983"/>
    <mergeCell ref="BN1983:BO1983"/>
    <mergeCell ref="BG1990:BH1990"/>
    <mergeCell ref="BI1990:BJ1990"/>
    <mergeCell ref="BL1990:BM1990"/>
    <mergeCell ref="BN1990:BO1990"/>
    <mergeCell ref="BG1997:BH1997"/>
    <mergeCell ref="BI1997:BJ1997"/>
    <mergeCell ref="BL1997:BM1997"/>
    <mergeCell ref="BN1997:BO1997"/>
    <mergeCell ref="BQ2053:BR2053"/>
    <mergeCell ref="BS2053:BT2053"/>
    <mergeCell ref="D2042:E2042"/>
    <mergeCell ref="F2042:G2042"/>
    <mergeCell ref="I2042:J2042"/>
    <mergeCell ref="K2042:L2042"/>
    <mergeCell ref="BQ2039:BR2039"/>
    <mergeCell ref="BS2039:BT2039"/>
    <mergeCell ref="D2028:E2028"/>
    <mergeCell ref="F2028:G2028"/>
    <mergeCell ref="I2028:J2028"/>
    <mergeCell ref="K2028:L2028"/>
    <mergeCell ref="BQ2025:BR2025"/>
    <mergeCell ref="BS2025:BT2025"/>
    <mergeCell ref="D2014:E2014"/>
    <mergeCell ref="F2014:G2014"/>
    <mergeCell ref="I2014:J2014"/>
    <mergeCell ref="K2014:L2014"/>
    <mergeCell ref="BQ2011:BR2011"/>
    <mergeCell ref="BS2011:BT2011"/>
    <mergeCell ref="D2000:E2000"/>
    <mergeCell ref="F2000:G2000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BG2004:BH2004"/>
    <mergeCell ref="BI2004:BJ2004"/>
    <mergeCell ref="BL2004:BM2004"/>
    <mergeCell ref="BN2004:BO2004"/>
    <mergeCell ref="BG2011:BH2011"/>
    <mergeCell ref="BI2011:BJ2011"/>
    <mergeCell ref="BL2011:BM2011"/>
    <mergeCell ref="BN2011:BO2011"/>
    <mergeCell ref="BG2000:BH2000"/>
    <mergeCell ref="BI2000:BJ2000"/>
    <mergeCell ref="BL2000:BM2000"/>
    <mergeCell ref="BN2000:BO2000"/>
    <mergeCell ref="S2018:T2018"/>
    <mergeCell ref="U2018:V2018"/>
    <mergeCell ref="D2018:E2018"/>
    <mergeCell ref="F2018:G2018"/>
    <mergeCell ref="BQ2000:BR2000"/>
    <mergeCell ref="BS2000:BT2000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M2014:AN2014"/>
    <mergeCell ref="AO2014:AP2014"/>
    <mergeCell ref="S2011:T2011"/>
    <mergeCell ref="U2011:V2011"/>
    <mergeCell ref="I2046:J2046"/>
    <mergeCell ref="K2046:L2046"/>
    <mergeCell ref="BQ2165:BR2165"/>
    <mergeCell ref="BS2165:BT2165"/>
    <mergeCell ref="D2154:E2154"/>
    <mergeCell ref="F2154:G2154"/>
    <mergeCell ref="I2154:J2154"/>
    <mergeCell ref="K2154:L2154"/>
    <mergeCell ref="BQ2151:BR2151"/>
    <mergeCell ref="BS2151:BT2151"/>
    <mergeCell ref="D2140:E2140"/>
    <mergeCell ref="F2140:G2140"/>
    <mergeCell ref="I2140:J2140"/>
    <mergeCell ref="K2140:L2140"/>
    <mergeCell ref="BQ2137:BR2137"/>
    <mergeCell ref="BS2137:BT2137"/>
    <mergeCell ref="D2126:E2126"/>
    <mergeCell ref="F2126:G2126"/>
    <mergeCell ref="I2126:J2126"/>
    <mergeCell ref="K2126:L2126"/>
    <mergeCell ref="BQ2123:BR2123"/>
    <mergeCell ref="BS2123:BT2123"/>
    <mergeCell ref="D2112:E2112"/>
    <mergeCell ref="F2112:G2112"/>
    <mergeCell ref="I2112:J2112"/>
    <mergeCell ref="K2112:L2112"/>
    <mergeCell ref="BQ2109:BR2109"/>
    <mergeCell ref="BS2109:BT2109"/>
    <mergeCell ref="D2098:E2098"/>
    <mergeCell ref="F2098:G2098"/>
    <mergeCell ref="I2098:J2098"/>
    <mergeCell ref="K2098:L2098"/>
    <mergeCell ref="BQ2095:BR2095"/>
    <mergeCell ref="BS2095:BT2095"/>
    <mergeCell ref="D2084:E2084"/>
    <mergeCell ref="F2084:G2084"/>
    <mergeCell ref="I2084:J2084"/>
    <mergeCell ref="K2084:L2084"/>
    <mergeCell ref="N2084:O2084"/>
    <mergeCell ref="P2084:Q2084"/>
    <mergeCell ref="BG2151:BH2151"/>
    <mergeCell ref="BI2151:BJ2151"/>
    <mergeCell ref="BL2151:BM2151"/>
    <mergeCell ref="BN2151:BO2151"/>
    <mergeCell ref="BG2158:BH2158"/>
    <mergeCell ref="BI2158:BJ2158"/>
    <mergeCell ref="BL2158:BM2158"/>
    <mergeCell ref="BN2158:BO2158"/>
    <mergeCell ref="BG2165:BH2165"/>
    <mergeCell ref="BI2165:BJ2165"/>
    <mergeCell ref="BL2165:BM2165"/>
    <mergeCell ref="BN2165:BO2165"/>
    <mergeCell ref="BG2109:BH2109"/>
    <mergeCell ref="BI2109:BJ2109"/>
    <mergeCell ref="BL2109:BM2109"/>
    <mergeCell ref="BN2109:BO2109"/>
    <mergeCell ref="BG2116:BH2116"/>
    <mergeCell ref="BI2116:BJ2116"/>
    <mergeCell ref="BL2116:BM2116"/>
    <mergeCell ref="BN2116:BO2116"/>
    <mergeCell ref="BG2123:BH2123"/>
    <mergeCell ref="BI2123:BJ2123"/>
    <mergeCell ref="BL2123:BM2123"/>
    <mergeCell ref="BN2123:BO2123"/>
    <mergeCell ref="BG2130:BH2130"/>
    <mergeCell ref="BI2130:BJ2130"/>
    <mergeCell ref="D2238:E2238"/>
    <mergeCell ref="F2238:G2238"/>
    <mergeCell ref="I2238:J2238"/>
    <mergeCell ref="K2238:L2238"/>
    <mergeCell ref="BQ2235:BR2235"/>
    <mergeCell ref="BS2235:BT2235"/>
    <mergeCell ref="D2224:E2224"/>
    <mergeCell ref="F2224:G2224"/>
    <mergeCell ref="I2224:J2224"/>
    <mergeCell ref="K2224:L2224"/>
    <mergeCell ref="BQ2221:BR2221"/>
    <mergeCell ref="BS2221:BT2221"/>
    <mergeCell ref="D2210:E2210"/>
    <mergeCell ref="F2210:G2210"/>
    <mergeCell ref="I2210:J2210"/>
    <mergeCell ref="K2210:L2210"/>
    <mergeCell ref="BQ2207:BR2207"/>
    <mergeCell ref="BS2207:BT2207"/>
    <mergeCell ref="D2196:E2196"/>
    <mergeCell ref="F2196:G2196"/>
    <mergeCell ref="I2196:J2196"/>
    <mergeCell ref="K2196:L2196"/>
    <mergeCell ref="BQ2193:BR2193"/>
    <mergeCell ref="BS2193:BT2193"/>
    <mergeCell ref="D2182:E2182"/>
    <mergeCell ref="F2182:G2182"/>
    <mergeCell ref="I2182:J2182"/>
    <mergeCell ref="K2182:L2182"/>
    <mergeCell ref="BQ2179:BR2179"/>
    <mergeCell ref="BS2179:BT2179"/>
    <mergeCell ref="D2168:E2168"/>
    <mergeCell ref="F2168:G2168"/>
    <mergeCell ref="I2168:J2168"/>
    <mergeCell ref="K2168:L2168"/>
    <mergeCell ref="BL2200:BM2200"/>
    <mergeCell ref="BN2200:BO2200"/>
    <mergeCell ref="BG2207:BH2207"/>
    <mergeCell ref="BI2207:BJ2207"/>
    <mergeCell ref="BL2207:BM2207"/>
    <mergeCell ref="BN2207:BO2207"/>
    <mergeCell ref="BG2214:BH2214"/>
    <mergeCell ref="BI2214:BJ2214"/>
    <mergeCell ref="BL2214:BM2214"/>
    <mergeCell ref="BN2214:BO2214"/>
    <mergeCell ref="BG2221:BH2221"/>
    <mergeCell ref="BI2221:BJ2221"/>
    <mergeCell ref="BL2221:BM2221"/>
    <mergeCell ref="BN2221:BO2221"/>
    <mergeCell ref="BG2172:BH2172"/>
    <mergeCell ref="BI2172:BJ2172"/>
    <mergeCell ref="BL2172:BM2172"/>
    <mergeCell ref="BN2172:BO2172"/>
    <mergeCell ref="BG2179:BH2179"/>
    <mergeCell ref="BI2179:BJ2179"/>
    <mergeCell ref="BL2179:BM2179"/>
    <mergeCell ref="BN2179:BO2179"/>
    <mergeCell ref="AW2221:AX2221"/>
    <mergeCell ref="AY2221:AZ2221"/>
    <mergeCell ref="BB2221:BC2221"/>
    <mergeCell ref="BD2221:BE2221"/>
    <mergeCell ref="AW2228:AX2228"/>
    <mergeCell ref="AY2228:AZ2228"/>
    <mergeCell ref="N2168:O2168"/>
    <mergeCell ref="P2168:Q2168"/>
    <mergeCell ref="BQ2333:BR2333"/>
    <mergeCell ref="BS2333:BT2333"/>
    <mergeCell ref="D2322:E2322"/>
    <mergeCell ref="F2322:G2322"/>
    <mergeCell ref="I2322:J2322"/>
    <mergeCell ref="K2322:L2322"/>
    <mergeCell ref="BQ2319:BR2319"/>
    <mergeCell ref="BS2319:BT2319"/>
    <mergeCell ref="D2308:E2308"/>
    <mergeCell ref="F2308:G2308"/>
    <mergeCell ref="I2308:J2308"/>
    <mergeCell ref="K2308:L2308"/>
    <mergeCell ref="BQ2305:BR2305"/>
    <mergeCell ref="BS2305:BT2305"/>
    <mergeCell ref="D2294:E2294"/>
    <mergeCell ref="F2294:G2294"/>
    <mergeCell ref="I2294:J2294"/>
    <mergeCell ref="K2294:L2294"/>
    <mergeCell ref="BQ2291:BR2291"/>
    <mergeCell ref="BS2291:BT2291"/>
    <mergeCell ref="D2280:E2280"/>
    <mergeCell ref="F2280:G2280"/>
    <mergeCell ref="I2280:J2280"/>
    <mergeCell ref="K2280:L2280"/>
    <mergeCell ref="BQ2277:BR2277"/>
    <mergeCell ref="BS2277:BT2277"/>
    <mergeCell ref="D2266:E2266"/>
    <mergeCell ref="F2266:G2266"/>
    <mergeCell ref="I2266:J2266"/>
    <mergeCell ref="K2266:L2266"/>
    <mergeCell ref="BQ2263:BR2263"/>
    <mergeCell ref="BS2263:BT2263"/>
    <mergeCell ref="D2252:E2252"/>
    <mergeCell ref="F2252:G2252"/>
    <mergeCell ref="I2252:J2252"/>
    <mergeCell ref="K2252:L2252"/>
    <mergeCell ref="BG2319:BH2319"/>
    <mergeCell ref="BI2319:BJ2319"/>
    <mergeCell ref="BL2319:BM2319"/>
    <mergeCell ref="BN2319:BO2319"/>
    <mergeCell ref="BG2326:BH2326"/>
    <mergeCell ref="BI2326:BJ2326"/>
    <mergeCell ref="BL2326:BM2326"/>
    <mergeCell ref="BN2326:BO2326"/>
    <mergeCell ref="BG2333:BH2333"/>
    <mergeCell ref="BI2333:BJ2333"/>
    <mergeCell ref="BL2333:BM2333"/>
    <mergeCell ref="BN2333:BO2333"/>
    <mergeCell ref="BB2326:BC2326"/>
    <mergeCell ref="BD2326:BE2326"/>
    <mergeCell ref="AW2333:AX2333"/>
    <mergeCell ref="AY2333:AZ2333"/>
    <mergeCell ref="BB2333:BC2333"/>
    <mergeCell ref="BD2333:BE2333"/>
    <mergeCell ref="S2270:T2270"/>
    <mergeCell ref="U2270:V2270"/>
    <mergeCell ref="D2270:E2270"/>
    <mergeCell ref="F2270:G2270"/>
    <mergeCell ref="I2270:J2270"/>
    <mergeCell ref="K2270:L2270"/>
    <mergeCell ref="N2270:O2270"/>
    <mergeCell ref="P2270:Q2270"/>
    <mergeCell ref="S2263:T2263"/>
    <mergeCell ref="U2263:V2263"/>
    <mergeCell ref="BV2420:BW2420"/>
    <mergeCell ref="BX2420:BY2420"/>
    <mergeCell ref="BQ2417:BR2417"/>
    <mergeCell ref="BS2417:BT2417"/>
    <mergeCell ref="D2406:E2406"/>
    <mergeCell ref="F2406:G2406"/>
    <mergeCell ref="I2406:J2406"/>
    <mergeCell ref="K2406:L2406"/>
    <mergeCell ref="BQ2403:BR2403"/>
    <mergeCell ref="BS2403:BT2403"/>
    <mergeCell ref="D2392:E2392"/>
    <mergeCell ref="F2392:G2392"/>
    <mergeCell ref="I2392:J2392"/>
    <mergeCell ref="K2392:L2392"/>
    <mergeCell ref="BQ2389:BR2389"/>
    <mergeCell ref="BS2389:BT2389"/>
    <mergeCell ref="D2378:E2378"/>
    <mergeCell ref="F2378:G2378"/>
    <mergeCell ref="I2378:J2378"/>
    <mergeCell ref="K2378:L2378"/>
    <mergeCell ref="BQ2375:BR2375"/>
    <mergeCell ref="BS2375:BT2375"/>
    <mergeCell ref="D2364:E2364"/>
    <mergeCell ref="F2364:G2364"/>
    <mergeCell ref="I2364:J2364"/>
    <mergeCell ref="K2364:L2364"/>
    <mergeCell ref="BQ2361:BR2361"/>
    <mergeCell ref="BS2361:BT2361"/>
    <mergeCell ref="D2350:E2350"/>
    <mergeCell ref="F2350:G2350"/>
    <mergeCell ref="I2350:J2350"/>
    <mergeCell ref="K2350:L2350"/>
    <mergeCell ref="BQ2347:BR2347"/>
    <mergeCell ref="BS2347:BT2347"/>
    <mergeCell ref="BL2361:BM2361"/>
    <mergeCell ref="BN2361:BO2361"/>
    <mergeCell ref="BG2368:BH2368"/>
    <mergeCell ref="BI2368:BJ2368"/>
    <mergeCell ref="BL2368:BM2368"/>
    <mergeCell ref="BN2368:BO2368"/>
    <mergeCell ref="BG2375:BH2375"/>
    <mergeCell ref="BI2375:BJ2375"/>
    <mergeCell ref="BL2375:BM2375"/>
    <mergeCell ref="BN2375:BO2375"/>
    <mergeCell ref="BG2382:BH2382"/>
    <mergeCell ref="BI2382:BJ2382"/>
    <mergeCell ref="BL2382:BM2382"/>
    <mergeCell ref="BN2382:BO2382"/>
    <mergeCell ref="BG2389:BH2389"/>
    <mergeCell ref="BI2389:BJ2389"/>
    <mergeCell ref="BL2389:BM2389"/>
    <mergeCell ref="BN2389:BO2389"/>
    <mergeCell ref="AW2389:AX2389"/>
    <mergeCell ref="AY2389:AZ2389"/>
    <mergeCell ref="BB2389:BC2389"/>
    <mergeCell ref="BD2389:BE2389"/>
    <mergeCell ref="AW2396:AX2396"/>
    <mergeCell ref="AY2396:AZ2396"/>
    <mergeCell ref="BB2396:BC2396"/>
    <mergeCell ref="BD2396:BE2396"/>
    <mergeCell ref="S2354:T2354"/>
    <mergeCell ref="U2354:V2354"/>
    <mergeCell ref="BV2354:BW2354"/>
    <mergeCell ref="BX2354:BY2354"/>
    <mergeCell ref="BQ2501:BR2501"/>
    <mergeCell ref="BS2501:BT2501"/>
    <mergeCell ref="D2490:E2490"/>
    <mergeCell ref="F2490:G2490"/>
    <mergeCell ref="I2490:J2490"/>
    <mergeCell ref="K2490:L2490"/>
    <mergeCell ref="BQ2487:BR2487"/>
    <mergeCell ref="BS2487:BT2487"/>
    <mergeCell ref="D2476:E2476"/>
    <mergeCell ref="F2476:G2476"/>
    <mergeCell ref="I2476:J2476"/>
    <mergeCell ref="K2476:L2476"/>
    <mergeCell ref="BQ2473:BR2473"/>
    <mergeCell ref="BS2473:BT2473"/>
    <mergeCell ref="D2462:E2462"/>
    <mergeCell ref="F2462:G2462"/>
    <mergeCell ref="I2462:J2462"/>
    <mergeCell ref="K2462:L2462"/>
    <mergeCell ref="BQ2459:BR2459"/>
    <mergeCell ref="BS2459:BT2459"/>
    <mergeCell ref="D2448:E2448"/>
    <mergeCell ref="F2448:G2448"/>
    <mergeCell ref="I2448:J2448"/>
    <mergeCell ref="K2448:L2448"/>
    <mergeCell ref="BQ2445:BR2445"/>
    <mergeCell ref="BS2445:BT2445"/>
    <mergeCell ref="D2434:E2434"/>
    <mergeCell ref="F2434:G2434"/>
    <mergeCell ref="I2434:J2434"/>
    <mergeCell ref="K2434:L2434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AM2420:AN2420"/>
    <mergeCell ref="AO2420:AP2420"/>
    <mergeCell ref="AR2420:AS2420"/>
    <mergeCell ref="AT2420:AU2420"/>
    <mergeCell ref="AW2420:AX2420"/>
    <mergeCell ref="AY2420:AZ2420"/>
    <mergeCell ref="BB2420:BC2420"/>
    <mergeCell ref="BD2420:BE2420"/>
    <mergeCell ref="BG2420:BH2420"/>
    <mergeCell ref="BI2420:BJ2420"/>
    <mergeCell ref="BL2420:BM2420"/>
    <mergeCell ref="BN2420:BO2420"/>
    <mergeCell ref="BQ2420:BR2420"/>
    <mergeCell ref="BS2420:BT2420"/>
    <mergeCell ref="BG2487:BH2487"/>
    <mergeCell ref="BI2487:BJ2487"/>
    <mergeCell ref="BL2487:BM2487"/>
    <mergeCell ref="BN2487:BO2487"/>
    <mergeCell ref="BG2494:BH2494"/>
    <mergeCell ref="BI2494:BJ2494"/>
    <mergeCell ref="BQ2585:BR2585"/>
    <mergeCell ref="BS2585:BT2585"/>
    <mergeCell ref="D2574:E2574"/>
    <mergeCell ref="F2574:G2574"/>
    <mergeCell ref="I2574:J2574"/>
    <mergeCell ref="K2574:L2574"/>
    <mergeCell ref="BQ2571:BR2571"/>
    <mergeCell ref="BS2571:BT2571"/>
    <mergeCell ref="D2560:E2560"/>
    <mergeCell ref="F2560:G2560"/>
    <mergeCell ref="I2560:J2560"/>
    <mergeCell ref="K2560:L2560"/>
    <mergeCell ref="BQ2557:BR2557"/>
    <mergeCell ref="BS2557:BT2557"/>
    <mergeCell ref="D2546:E2546"/>
    <mergeCell ref="F2546:G2546"/>
    <mergeCell ref="I2546:J2546"/>
    <mergeCell ref="K2546:L2546"/>
    <mergeCell ref="BQ2543:BR2543"/>
    <mergeCell ref="BS2543:BT2543"/>
    <mergeCell ref="D2532:E2532"/>
    <mergeCell ref="F2532:G2532"/>
    <mergeCell ref="I2532:J2532"/>
    <mergeCell ref="K2532:L2532"/>
    <mergeCell ref="BQ2529:BR2529"/>
    <mergeCell ref="BS2529:BT2529"/>
    <mergeCell ref="D2518:E2518"/>
    <mergeCell ref="F2518:G2518"/>
    <mergeCell ref="I2518:J2518"/>
    <mergeCell ref="K2518:L2518"/>
    <mergeCell ref="BQ2515:BR2515"/>
    <mergeCell ref="BS2515:BT2515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BB2578:BC2578"/>
    <mergeCell ref="BD2578:BE2578"/>
    <mergeCell ref="AW2585:AX2585"/>
    <mergeCell ref="AY2585:AZ2585"/>
    <mergeCell ref="BB2585:BC2585"/>
    <mergeCell ref="BD2585:BE2585"/>
    <mergeCell ref="S2522:T2522"/>
    <mergeCell ref="U2522:V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S2550:T2550"/>
    <mergeCell ref="U2550:V2550"/>
    <mergeCell ref="D2550:E2550"/>
    <mergeCell ref="F2550:G2550"/>
    <mergeCell ref="BQ2669:BR2669"/>
    <mergeCell ref="BS2669:BT2669"/>
    <mergeCell ref="D2658:E2658"/>
    <mergeCell ref="F2658:G2658"/>
    <mergeCell ref="I2658:J2658"/>
    <mergeCell ref="K2658:L2658"/>
    <mergeCell ref="BQ2655:BR2655"/>
    <mergeCell ref="BS2655:BT2655"/>
    <mergeCell ref="D2644:E2644"/>
    <mergeCell ref="F2644:G2644"/>
    <mergeCell ref="I2644:J2644"/>
    <mergeCell ref="K2644:L2644"/>
    <mergeCell ref="BQ2641:BR2641"/>
    <mergeCell ref="BS2641:BT2641"/>
    <mergeCell ref="D2630:E2630"/>
    <mergeCell ref="F2630:G2630"/>
    <mergeCell ref="I2630:J2630"/>
    <mergeCell ref="K2630:L2630"/>
    <mergeCell ref="BQ2627:BR2627"/>
    <mergeCell ref="BS2627:BT2627"/>
    <mergeCell ref="D2616:E2616"/>
    <mergeCell ref="F2616:G2616"/>
    <mergeCell ref="I2616:J2616"/>
    <mergeCell ref="K2616:L2616"/>
    <mergeCell ref="BQ2613:BR2613"/>
    <mergeCell ref="BS2613:BT2613"/>
    <mergeCell ref="D2602:E2602"/>
    <mergeCell ref="F2602:G2602"/>
    <mergeCell ref="I2602:J2602"/>
    <mergeCell ref="K2602:L2602"/>
    <mergeCell ref="BQ2599:BR2599"/>
    <mergeCell ref="BS2599:BT2599"/>
    <mergeCell ref="D2588:E2588"/>
    <mergeCell ref="F2588:G2588"/>
    <mergeCell ref="I2588:J2588"/>
    <mergeCell ref="K2588:L2588"/>
    <mergeCell ref="N2588:O2588"/>
    <mergeCell ref="P2588:Q2588"/>
    <mergeCell ref="BG2655:BH2655"/>
    <mergeCell ref="BI2655:BJ2655"/>
    <mergeCell ref="BL2655:BM2655"/>
    <mergeCell ref="BN2655:BO2655"/>
    <mergeCell ref="BG2662:BH2662"/>
    <mergeCell ref="BI2662:BJ2662"/>
    <mergeCell ref="BL2662:BM2662"/>
    <mergeCell ref="BN2662:BO2662"/>
    <mergeCell ref="BG2669:BH2669"/>
    <mergeCell ref="BI2669:BJ2669"/>
    <mergeCell ref="BL2669:BM2669"/>
    <mergeCell ref="BN2669:BO2669"/>
    <mergeCell ref="BG2613:BH2613"/>
    <mergeCell ref="BI2613:BJ2613"/>
    <mergeCell ref="BL2613:BM2613"/>
    <mergeCell ref="BN2613:BO2613"/>
    <mergeCell ref="BG2620:BH2620"/>
    <mergeCell ref="BI2620:BJ2620"/>
    <mergeCell ref="BL2620:BM2620"/>
    <mergeCell ref="BN2620:BO2620"/>
    <mergeCell ref="BG2627:BH2627"/>
    <mergeCell ref="BI2627:BJ2627"/>
    <mergeCell ref="BL2627:BM2627"/>
    <mergeCell ref="BN2627:BO2627"/>
    <mergeCell ref="BG2634:BH2634"/>
    <mergeCell ref="BI2634:BJ2634"/>
    <mergeCell ref="BQ2753:BR2753"/>
    <mergeCell ref="BS2753:BT2753"/>
    <mergeCell ref="D2742:E2742"/>
    <mergeCell ref="F2742:G2742"/>
    <mergeCell ref="I2742:J2742"/>
    <mergeCell ref="K2742:L2742"/>
    <mergeCell ref="BQ2739:BR2739"/>
    <mergeCell ref="BS2739:BT2739"/>
    <mergeCell ref="D2728:E2728"/>
    <mergeCell ref="F2728:G2728"/>
    <mergeCell ref="I2728:J2728"/>
    <mergeCell ref="K2728:L2728"/>
    <mergeCell ref="BQ2725:BR2725"/>
    <mergeCell ref="BS2725:BT2725"/>
    <mergeCell ref="D2714:E2714"/>
    <mergeCell ref="F2714:G2714"/>
    <mergeCell ref="I2714:J2714"/>
    <mergeCell ref="K2714:L2714"/>
    <mergeCell ref="BQ2711:BR2711"/>
    <mergeCell ref="BS2711:BT2711"/>
    <mergeCell ref="D2700:E2700"/>
    <mergeCell ref="F2700:G2700"/>
    <mergeCell ref="I2700:J2700"/>
    <mergeCell ref="K2700:L2700"/>
    <mergeCell ref="BQ2697:BR2697"/>
    <mergeCell ref="BS2697:BT2697"/>
    <mergeCell ref="D2686:E2686"/>
    <mergeCell ref="F2686:G2686"/>
    <mergeCell ref="I2686:J2686"/>
    <mergeCell ref="K2686:L2686"/>
    <mergeCell ref="BQ2683:BR2683"/>
    <mergeCell ref="BS2683:BT2683"/>
    <mergeCell ref="D2672:E2672"/>
    <mergeCell ref="F2672:G2672"/>
    <mergeCell ref="I2672:J2672"/>
    <mergeCell ref="K2672:L2672"/>
    <mergeCell ref="N2672:O2672"/>
    <mergeCell ref="P2672:Q2672"/>
    <mergeCell ref="BG2676:BH2676"/>
    <mergeCell ref="BI2676:BJ2676"/>
    <mergeCell ref="BL2676:BM2676"/>
    <mergeCell ref="BN2676:BO2676"/>
    <mergeCell ref="BG2683:BH2683"/>
    <mergeCell ref="BI2683:BJ2683"/>
    <mergeCell ref="BL2683:BM2683"/>
    <mergeCell ref="BN2683:BO2683"/>
    <mergeCell ref="BB2725:BC2725"/>
    <mergeCell ref="BD2725:BE2725"/>
    <mergeCell ref="AW2732:AX2732"/>
    <mergeCell ref="AY2732:AZ2732"/>
    <mergeCell ref="BB2732:BC2732"/>
    <mergeCell ref="BD2732:BE2732"/>
    <mergeCell ref="S2690:T2690"/>
    <mergeCell ref="U2690:V2690"/>
    <mergeCell ref="D2690:E2690"/>
    <mergeCell ref="F2690:G2690"/>
    <mergeCell ref="I2690:J2690"/>
    <mergeCell ref="K2690:L2690"/>
    <mergeCell ref="N2690:O2690"/>
    <mergeCell ref="P2690:Q2690"/>
    <mergeCell ref="S2683:T2683"/>
    <mergeCell ref="U2683:V2683"/>
    <mergeCell ref="S2718:T2718"/>
    <mergeCell ref="U2718:V2718"/>
    <mergeCell ref="BQ2837:BR2837"/>
    <mergeCell ref="BS2837:BT2837"/>
    <mergeCell ref="D2826:E2826"/>
    <mergeCell ref="F2826:G2826"/>
    <mergeCell ref="I2826:J2826"/>
    <mergeCell ref="K2826:L2826"/>
    <mergeCell ref="BQ2823:BR2823"/>
    <mergeCell ref="BS2823:BT2823"/>
    <mergeCell ref="D2812:E2812"/>
    <mergeCell ref="F2812:G2812"/>
    <mergeCell ref="I2812:J2812"/>
    <mergeCell ref="K2812:L2812"/>
    <mergeCell ref="BQ2809:BR2809"/>
    <mergeCell ref="BS2809:BT2809"/>
    <mergeCell ref="D2798:E2798"/>
    <mergeCell ref="F2798:G2798"/>
    <mergeCell ref="I2798:J2798"/>
    <mergeCell ref="K2798:L2798"/>
    <mergeCell ref="BQ2795:BR2795"/>
    <mergeCell ref="BS2795:BT2795"/>
    <mergeCell ref="D2784:E2784"/>
    <mergeCell ref="F2784:G2784"/>
    <mergeCell ref="I2784:J2784"/>
    <mergeCell ref="K2784:L2784"/>
    <mergeCell ref="BQ2781:BR2781"/>
    <mergeCell ref="BS2781:BT2781"/>
    <mergeCell ref="D2770:E2770"/>
    <mergeCell ref="F2770:G2770"/>
    <mergeCell ref="I2770:J2770"/>
    <mergeCell ref="K2770:L2770"/>
    <mergeCell ref="BQ2767:BR2767"/>
    <mergeCell ref="BS2767:BT2767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BG2823:BH2823"/>
    <mergeCell ref="BI2823:BJ2823"/>
    <mergeCell ref="BL2823:BM2823"/>
    <mergeCell ref="BN2823:BO2823"/>
    <mergeCell ref="BG2830:BH2830"/>
    <mergeCell ref="BI2830:BJ2830"/>
    <mergeCell ref="BL2830:BM2830"/>
    <mergeCell ref="BN2830:BO2830"/>
    <mergeCell ref="BG2837:BH2837"/>
    <mergeCell ref="BI2837:BJ2837"/>
    <mergeCell ref="BL2837:BM2837"/>
    <mergeCell ref="BN2837:BO2837"/>
    <mergeCell ref="BG2781:BH2781"/>
    <mergeCell ref="BI2781:BJ2781"/>
    <mergeCell ref="BL2781:BM2781"/>
    <mergeCell ref="BN2781:BO2781"/>
    <mergeCell ref="BG2788:BH2788"/>
    <mergeCell ref="BI2788:BJ2788"/>
    <mergeCell ref="BL2788:BM2788"/>
    <mergeCell ref="BN2788:BO2788"/>
    <mergeCell ref="BG2795:BH2795"/>
    <mergeCell ref="BI2795:BJ2795"/>
    <mergeCell ref="BL2795:BM2795"/>
    <mergeCell ref="BN2795:BO2795"/>
    <mergeCell ref="I2910:J2910"/>
    <mergeCell ref="K2910:L2910"/>
    <mergeCell ref="BQ2907:BR2907"/>
    <mergeCell ref="BS2907:BT2907"/>
    <mergeCell ref="D2896:E2896"/>
    <mergeCell ref="F2896:G2896"/>
    <mergeCell ref="I2896:J2896"/>
    <mergeCell ref="K2896:L2896"/>
    <mergeCell ref="BQ2893:BR2893"/>
    <mergeCell ref="BS2893:BT2893"/>
    <mergeCell ref="D2882:E2882"/>
    <mergeCell ref="F2882:G2882"/>
    <mergeCell ref="I2882:J2882"/>
    <mergeCell ref="K2882:L2882"/>
    <mergeCell ref="BQ2879:BR2879"/>
    <mergeCell ref="BS2879:BT2879"/>
    <mergeCell ref="D2868:E2868"/>
    <mergeCell ref="F2868:G2868"/>
    <mergeCell ref="I2868:J2868"/>
    <mergeCell ref="K2868:L2868"/>
    <mergeCell ref="BQ2865:BR2865"/>
    <mergeCell ref="BS2865:BT2865"/>
    <mergeCell ref="D2854:E2854"/>
    <mergeCell ref="F2854:G2854"/>
    <mergeCell ref="I2854:J2854"/>
    <mergeCell ref="K2854:L2854"/>
    <mergeCell ref="BQ2851:BR2851"/>
    <mergeCell ref="BS2851:BT2851"/>
    <mergeCell ref="D2840:E2840"/>
    <mergeCell ref="F2840:G2840"/>
    <mergeCell ref="I2840:J2840"/>
    <mergeCell ref="K2840:L2840"/>
    <mergeCell ref="BL2872:BM2872"/>
    <mergeCell ref="BN2872:BO2872"/>
    <mergeCell ref="BG2879:BH2879"/>
    <mergeCell ref="BI2879:BJ2879"/>
    <mergeCell ref="BL2879:BM2879"/>
    <mergeCell ref="BN2879:BO2879"/>
    <mergeCell ref="BG2886:BH2886"/>
    <mergeCell ref="BI2886:BJ2886"/>
    <mergeCell ref="BL2886:BM2886"/>
    <mergeCell ref="BN2886:BO2886"/>
    <mergeCell ref="BG2893:BH2893"/>
    <mergeCell ref="BI2893:BJ2893"/>
    <mergeCell ref="BL2893:BM2893"/>
    <mergeCell ref="BN2893:BO2893"/>
    <mergeCell ref="BG2844:BH2844"/>
    <mergeCell ref="BI2844:BJ2844"/>
    <mergeCell ref="BL2844:BM2844"/>
    <mergeCell ref="BN2844:BO2844"/>
    <mergeCell ref="BG2851:BH2851"/>
    <mergeCell ref="BI2851:BJ2851"/>
    <mergeCell ref="BL2851:BM2851"/>
    <mergeCell ref="BN2851:BO2851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BB2914:BC2914"/>
    <mergeCell ref="BD2914:BE2914"/>
    <mergeCell ref="AW2921:AX2921"/>
    <mergeCell ref="AY2921:AZ2921"/>
    <mergeCell ref="BB2921:BC2921"/>
    <mergeCell ref="BD2921:BE2921"/>
    <mergeCell ref="BQ3005:BR3005"/>
    <mergeCell ref="BS3005:BT3005"/>
    <mergeCell ref="D2994:E2994"/>
    <mergeCell ref="F2994:G2994"/>
    <mergeCell ref="I2994:J2994"/>
    <mergeCell ref="K2994:L2994"/>
    <mergeCell ref="BQ2991:BR2991"/>
    <mergeCell ref="BS2991:BT2991"/>
    <mergeCell ref="D2980:E2980"/>
    <mergeCell ref="F2980:G2980"/>
    <mergeCell ref="I2980:J2980"/>
    <mergeCell ref="K2980:L2980"/>
    <mergeCell ref="BQ2977:BR2977"/>
    <mergeCell ref="BS2977:BT2977"/>
    <mergeCell ref="D2966:E2966"/>
    <mergeCell ref="F2966:G2966"/>
    <mergeCell ref="I2966:J2966"/>
    <mergeCell ref="K2966:L2966"/>
    <mergeCell ref="BQ2963:BR2963"/>
    <mergeCell ref="BS2963:BT2963"/>
    <mergeCell ref="D2952:E2952"/>
    <mergeCell ref="F2952:G2952"/>
    <mergeCell ref="I2952:J2952"/>
    <mergeCell ref="K2952:L2952"/>
    <mergeCell ref="BQ2949:BR2949"/>
    <mergeCell ref="BS2949:BT2949"/>
    <mergeCell ref="D2938:E2938"/>
    <mergeCell ref="F2938:G2938"/>
    <mergeCell ref="I2938:J2938"/>
    <mergeCell ref="K2938:L2938"/>
    <mergeCell ref="BQ2935:BR2935"/>
    <mergeCell ref="BS2935:BT2935"/>
    <mergeCell ref="D2924:E2924"/>
    <mergeCell ref="F2924:G2924"/>
    <mergeCell ref="I2924:J2924"/>
    <mergeCell ref="K2924:L2924"/>
    <mergeCell ref="BG2991:BH2991"/>
    <mergeCell ref="BI2991:BJ2991"/>
    <mergeCell ref="BL2991:BM2991"/>
    <mergeCell ref="BN2991:BO2991"/>
    <mergeCell ref="BG2998:BH2998"/>
    <mergeCell ref="BI2998:BJ2998"/>
    <mergeCell ref="BL2998:BM2998"/>
    <mergeCell ref="BN2998:BO2998"/>
    <mergeCell ref="BG3005:BH3005"/>
    <mergeCell ref="BI3005:BJ3005"/>
    <mergeCell ref="BL3005:BM3005"/>
    <mergeCell ref="BN3005:BO3005"/>
    <mergeCell ref="AW2928:AX2928"/>
    <mergeCell ref="AY2928:AZ2928"/>
    <mergeCell ref="BB2928:BC2928"/>
    <mergeCell ref="BD2928:BE2928"/>
    <mergeCell ref="AW2935:AX2935"/>
    <mergeCell ref="AY2935:AZ2935"/>
    <mergeCell ref="BB2935:BC2935"/>
    <mergeCell ref="BD2935:BE2935"/>
    <mergeCell ref="AW2942:AX2942"/>
    <mergeCell ref="AY2942:AZ2942"/>
    <mergeCell ref="BB2942:BC2942"/>
    <mergeCell ref="BD2942:BE2942"/>
    <mergeCell ref="S2942:T2942"/>
    <mergeCell ref="U2942:V2942"/>
    <mergeCell ref="D2942:E2942"/>
    <mergeCell ref="F2942:G2942"/>
    <mergeCell ref="BV3092:BW3092"/>
    <mergeCell ref="BX3092:BY3092"/>
    <mergeCell ref="BQ3089:BR3089"/>
    <mergeCell ref="BS3089:BT3089"/>
    <mergeCell ref="D3078:E3078"/>
    <mergeCell ref="F3078:G3078"/>
    <mergeCell ref="I3078:J3078"/>
    <mergeCell ref="K3078:L3078"/>
    <mergeCell ref="BQ3075:BR3075"/>
    <mergeCell ref="BS3075:BT3075"/>
    <mergeCell ref="D3064:E3064"/>
    <mergeCell ref="F3064:G3064"/>
    <mergeCell ref="I3064:J3064"/>
    <mergeCell ref="K3064:L3064"/>
    <mergeCell ref="BQ3061:BR3061"/>
    <mergeCell ref="BS3061:BT3061"/>
    <mergeCell ref="D3050:E3050"/>
    <mergeCell ref="F3050:G3050"/>
    <mergeCell ref="I3050:J3050"/>
    <mergeCell ref="K3050:L3050"/>
    <mergeCell ref="BQ3047:BR3047"/>
    <mergeCell ref="BS3047:BT3047"/>
    <mergeCell ref="D3036:E3036"/>
    <mergeCell ref="F3036:G3036"/>
    <mergeCell ref="I3036:J3036"/>
    <mergeCell ref="K3036:L3036"/>
    <mergeCell ref="BQ3033:BR3033"/>
    <mergeCell ref="BS3033:BT3033"/>
    <mergeCell ref="D3022:E3022"/>
    <mergeCell ref="F3022:G3022"/>
    <mergeCell ref="I3022:J3022"/>
    <mergeCell ref="K3022:L3022"/>
    <mergeCell ref="BQ3019:BR3019"/>
    <mergeCell ref="BS3019:BT3019"/>
    <mergeCell ref="BG3075:BH3075"/>
    <mergeCell ref="BI3075:BJ3075"/>
    <mergeCell ref="BL3075:BM3075"/>
    <mergeCell ref="BN3075:BO3075"/>
    <mergeCell ref="BG3082:BH3082"/>
    <mergeCell ref="BI3082:BJ3082"/>
    <mergeCell ref="BL3082:BM3082"/>
    <mergeCell ref="BN3082:BO3082"/>
    <mergeCell ref="BG3089:BH3089"/>
    <mergeCell ref="BI3089:BJ3089"/>
    <mergeCell ref="BL3089:BM3089"/>
    <mergeCell ref="BN3089:BO3089"/>
    <mergeCell ref="BL3040:BM3040"/>
    <mergeCell ref="BN3040:BO3040"/>
    <mergeCell ref="BG3047:BH3047"/>
    <mergeCell ref="BI3047:BJ3047"/>
    <mergeCell ref="BL3047:BM3047"/>
    <mergeCell ref="BN3047:BO3047"/>
    <mergeCell ref="BG3054:BH3054"/>
    <mergeCell ref="BI3054:BJ3054"/>
    <mergeCell ref="BL3054:BM3054"/>
    <mergeCell ref="BN3054:BO3054"/>
    <mergeCell ref="BG3061:BH3061"/>
    <mergeCell ref="BI3061:BJ3061"/>
    <mergeCell ref="BL3061:BM3061"/>
    <mergeCell ref="BN3061:BO3061"/>
    <mergeCell ref="BB3040:BC3040"/>
    <mergeCell ref="BD3040:BE3040"/>
    <mergeCell ref="AW3061:AX3061"/>
    <mergeCell ref="AY3061:AZ3061"/>
    <mergeCell ref="BQ3145:BR3145"/>
    <mergeCell ref="BS3145:BT3145"/>
    <mergeCell ref="D3134:E3134"/>
    <mergeCell ref="F3134:G3134"/>
    <mergeCell ref="I3134:J3134"/>
    <mergeCell ref="K3134:L3134"/>
    <mergeCell ref="BQ3131:BR3131"/>
    <mergeCell ref="BS3131:BT3131"/>
    <mergeCell ref="D3120:E3120"/>
    <mergeCell ref="F3120:G3120"/>
    <mergeCell ref="I3120:J3120"/>
    <mergeCell ref="K3120:L3120"/>
    <mergeCell ref="BQ3117:BR3117"/>
    <mergeCell ref="BS3117:BT3117"/>
    <mergeCell ref="D3106:E3106"/>
    <mergeCell ref="F3106:G3106"/>
    <mergeCell ref="I3106:J3106"/>
    <mergeCell ref="K3106:L3106"/>
    <mergeCell ref="D3092:E3092"/>
    <mergeCell ref="F3092:G3092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AM3092:AN3092"/>
    <mergeCell ref="AO3092:AP3092"/>
    <mergeCell ref="AR3092:AS3092"/>
    <mergeCell ref="AT3092:AU3092"/>
    <mergeCell ref="AW3092:AX3092"/>
    <mergeCell ref="AY3092:AZ3092"/>
    <mergeCell ref="BB3092:BC3092"/>
    <mergeCell ref="BD3092:BE3092"/>
    <mergeCell ref="BG3092:BH3092"/>
    <mergeCell ref="BI3092:BJ3092"/>
    <mergeCell ref="BL3092:BM3092"/>
    <mergeCell ref="BN3092:BO3092"/>
    <mergeCell ref="BQ3092:BR3092"/>
    <mergeCell ref="BS3092:BT3092"/>
    <mergeCell ref="BL3124:BM3124"/>
    <mergeCell ref="BN3124:BO3124"/>
    <mergeCell ref="BG3131:BH3131"/>
    <mergeCell ref="BI3131:BJ3131"/>
    <mergeCell ref="BL3131:BM3131"/>
    <mergeCell ref="BN3131:BO3131"/>
    <mergeCell ref="BG3138:BH3138"/>
    <mergeCell ref="BI3138:BJ3138"/>
    <mergeCell ref="BL3138:BM3138"/>
    <mergeCell ref="BN3138:BO3138"/>
    <mergeCell ref="BG3145:BH3145"/>
    <mergeCell ref="BI3145:BJ3145"/>
    <mergeCell ref="BQ3215:BR3215"/>
    <mergeCell ref="BS3215:BT3215"/>
    <mergeCell ref="D3204:E3204"/>
    <mergeCell ref="F3204:G3204"/>
    <mergeCell ref="I3204:J3204"/>
    <mergeCell ref="K3204:L3204"/>
    <mergeCell ref="BQ3201:BR3201"/>
    <mergeCell ref="BS3201:BT3201"/>
    <mergeCell ref="D3190:E3190"/>
    <mergeCell ref="F3190:G3190"/>
    <mergeCell ref="I3190:J3190"/>
    <mergeCell ref="K3190:L3190"/>
    <mergeCell ref="BQ3187:BR3187"/>
    <mergeCell ref="BS3187:BT3187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BQ3173:BR3173"/>
    <mergeCell ref="BS3173:BT3173"/>
    <mergeCell ref="D3162:E3162"/>
    <mergeCell ref="F3162:G3162"/>
    <mergeCell ref="I3162:J3162"/>
    <mergeCell ref="K3162:L3162"/>
    <mergeCell ref="BQ3159:BR3159"/>
    <mergeCell ref="BS3159:BT3159"/>
    <mergeCell ref="BG3159:BH3159"/>
    <mergeCell ref="BI3159:BJ3159"/>
    <mergeCell ref="BL3159:BM3159"/>
    <mergeCell ref="BN3159:BO3159"/>
    <mergeCell ref="BG3166:BH3166"/>
    <mergeCell ref="BI3166:BJ3166"/>
    <mergeCell ref="BL3166:BM3166"/>
    <mergeCell ref="BN3166:BO3166"/>
    <mergeCell ref="BG3173:BH3173"/>
    <mergeCell ref="BI3173:BJ3173"/>
    <mergeCell ref="BL3173:BM3173"/>
    <mergeCell ref="BN3173:BO3173"/>
    <mergeCell ref="BG3180:BH3180"/>
    <mergeCell ref="BI3180:BJ3180"/>
    <mergeCell ref="BL3180:BM3180"/>
    <mergeCell ref="BN3180:BO3180"/>
    <mergeCell ref="BG3187:BH3187"/>
    <mergeCell ref="BI3187:BJ3187"/>
    <mergeCell ref="BL3187:BM3187"/>
    <mergeCell ref="BN3187:BO3187"/>
    <mergeCell ref="BG3176:BH3176"/>
    <mergeCell ref="BI3176:BJ3176"/>
    <mergeCell ref="BL3176:BM3176"/>
    <mergeCell ref="BN3176:BO3176"/>
    <mergeCell ref="BB3166:BC3166"/>
    <mergeCell ref="BD3166:BE3166"/>
    <mergeCell ref="AW3176:AX3176"/>
    <mergeCell ref="AY3176:AZ3176"/>
    <mergeCell ref="BB3176:BC3176"/>
    <mergeCell ref="BD3176:BE3176"/>
    <mergeCell ref="BQ3271:BR3271"/>
    <mergeCell ref="BS3271:BT3271"/>
    <mergeCell ref="D3260:E3260"/>
    <mergeCell ref="F3260:G3260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BQ3257:BR3257"/>
    <mergeCell ref="BS3257:BT3257"/>
    <mergeCell ref="D3246:E3246"/>
    <mergeCell ref="F3246:G3246"/>
    <mergeCell ref="I3246:J3246"/>
    <mergeCell ref="K3246:L3246"/>
    <mergeCell ref="BQ3243:BR3243"/>
    <mergeCell ref="BS3243:BT3243"/>
    <mergeCell ref="D3232:E3232"/>
    <mergeCell ref="F3232:G3232"/>
    <mergeCell ref="I3232:J3232"/>
    <mergeCell ref="K3232:L3232"/>
    <mergeCell ref="BQ3229:BR3229"/>
    <mergeCell ref="BS3229:BT3229"/>
    <mergeCell ref="D3218:E3218"/>
    <mergeCell ref="F3218:G3218"/>
    <mergeCell ref="I3218:J3218"/>
    <mergeCell ref="K3218:L3218"/>
    <mergeCell ref="BG3285:BH3285"/>
    <mergeCell ref="BI3285:BJ3285"/>
    <mergeCell ref="BL3285:BM3285"/>
    <mergeCell ref="BN3285:BO3285"/>
    <mergeCell ref="AW3229:AX3229"/>
    <mergeCell ref="AY3229:AZ3229"/>
    <mergeCell ref="BB3229:BC3229"/>
    <mergeCell ref="BD3229:BE3229"/>
    <mergeCell ref="AW3236:AX3236"/>
    <mergeCell ref="AY3236:AZ3236"/>
    <mergeCell ref="BB3236:BC3236"/>
    <mergeCell ref="BD3236:BE3236"/>
    <mergeCell ref="S3222:T3222"/>
    <mergeCell ref="U3222:V3222"/>
    <mergeCell ref="D3222:E3222"/>
    <mergeCell ref="F3222:G3222"/>
    <mergeCell ref="I3222:J3222"/>
    <mergeCell ref="K3222:L3222"/>
    <mergeCell ref="N3222:O3222"/>
    <mergeCell ref="P3222:Q3222"/>
    <mergeCell ref="S3250:T3250"/>
    <mergeCell ref="U3250:V3250"/>
    <mergeCell ref="X3250:Y3250"/>
    <mergeCell ref="Z3250:AA3250"/>
    <mergeCell ref="D3250:E3250"/>
    <mergeCell ref="F3250:G3250"/>
    <mergeCell ref="I3250:J3250"/>
    <mergeCell ref="K3250:L3250"/>
    <mergeCell ref="N3218:O3218"/>
    <mergeCell ref="P3218:Q3218"/>
    <mergeCell ref="S3218:T3218"/>
    <mergeCell ref="U3218:V3218"/>
    <mergeCell ref="X3218:Y3218"/>
    <mergeCell ref="Z3218:AA3218"/>
    <mergeCell ref="D3358:E3358"/>
    <mergeCell ref="F3358:G3358"/>
    <mergeCell ref="I3358:J3358"/>
    <mergeCell ref="K3358:L3358"/>
    <mergeCell ref="BQ3355:BR3355"/>
    <mergeCell ref="BS3355:BT3355"/>
    <mergeCell ref="D3344:E3344"/>
    <mergeCell ref="F3344:G3344"/>
    <mergeCell ref="I3344:J3344"/>
    <mergeCell ref="K3344:L3344"/>
    <mergeCell ref="BQ3341:BR3341"/>
    <mergeCell ref="BS3341:BT3341"/>
    <mergeCell ref="D3330:E3330"/>
    <mergeCell ref="F3330:G3330"/>
    <mergeCell ref="I3330:J3330"/>
    <mergeCell ref="K3330:L3330"/>
    <mergeCell ref="BQ3327:BR3327"/>
    <mergeCell ref="BS3327:BT3327"/>
    <mergeCell ref="D3316:E3316"/>
    <mergeCell ref="F3316:G3316"/>
    <mergeCell ref="I3316:J3316"/>
    <mergeCell ref="K3316:L3316"/>
    <mergeCell ref="BQ3313:BR3313"/>
    <mergeCell ref="BS3313:BT3313"/>
    <mergeCell ref="D3302:E3302"/>
    <mergeCell ref="F3302:G3302"/>
    <mergeCell ref="I3302:J3302"/>
    <mergeCell ref="K3302:L3302"/>
    <mergeCell ref="BQ3299:BR3299"/>
    <mergeCell ref="BS3299:BT3299"/>
    <mergeCell ref="D3288:E3288"/>
    <mergeCell ref="F3288:G3288"/>
    <mergeCell ref="I3288:J3288"/>
    <mergeCell ref="K3288:L3288"/>
    <mergeCell ref="BG3327:BH3327"/>
    <mergeCell ref="BI3327:BJ3327"/>
    <mergeCell ref="BL3327:BM3327"/>
    <mergeCell ref="BN3327:BO3327"/>
    <mergeCell ref="BG3334:BH3334"/>
    <mergeCell ref="BI3334:BJ3334"/>
    <mergeCell ref="BL3334:BM3334"/>
    <mergeCell ref="BN3334:BO3334"/>
    <mergeCell ref="BG3341:BH3341"/>
    <mergeCell ref="BI3341:BJ3341"/>
    <mergeCell ref="BL3341:BM3341"/>
    <mergeCell ref="BN3341:BO3341"/>
    <mergeCell ref="BG3348:BH3348"/>
    <mergeCell ref="BI3348:BJ3348"/>
    <mergeCell ref="BL3348:BM3348"/>
    <mergeCell ref="BN3348:BO3348"/>
    <mergeCell ref="BG3355:BH3355"/>
    <mergeCell ref="BI3355:BJ3355"/>
    <mergeCell ref="BL3355:BM3355"/>
    <mergeCell ref="BN3355:BO3355"/>
    <mergeCell ref="BG3292:BH3292"/>
    <mergeCell ref="BI3292:BJ3292"/>
    <mergeCell ref="BL3292:BM3292"/>
    <mergeCell ref="BN3292:BO3292"/>
    <mergeCell ref="BG3299:BH3299"/>
    <mergeCell ref="BI3299:BJ3299"/>
    <mergeCell ref="BL3299:BM3299"/>
    <mergeCell ref="BN3299:BO3299"/>
    <mergeCell ref="N3288:O3288"/>
    <mergeCell ref="P3288:Q3288"/>
    <mergeCell ref="D3442:E3442"/>
    <mergeCell ref="F3442:G3442"/>
    <mergeCell ref="I3442:J3442"/>
    <mergeCell ref="K3442:L3442"/>
    <mergeCell ref="BQ3439:BR3439"/>
    <mergeCell ref="BS3439:BT3439"/>
    <mergeCell ref="D3428:E3428"/>
    <mergeCell ref="F3428:G3428"/>
    <mergeCell ref="I3428:J3428"/>
    <mergeCell ref="K3428:L3428"/>
    <mergeCell ref="BQ3425:BR3425"/>
    <mergeCell ref="BS3425:BT3425"/>
    <mergeCell ref="D3414:E3414"/>
    <mergeCell ref="F3414:G3414"/>
    <mergeCell ref="I3414:J3414"/>
    <mergeCell ref="K3414:L3414"/>
    <mergeCell ref="BQ3411:BR3411"/>
    <mergeCell ref="BS3411:BT3411"/>
    <mergeCell ref="D3400:E3400"/>
    <mergeCell ref="F3400:G3400"/>
    <mergeCell ref="I3400:J3400"/>
    <mergeCell ref="K3400:L3400"/>
    <mergeCell ref="BQ3397:BR3397"/>
    <mergeCell ref="BS3397:BT3397"/>
    <mergeCell ref="D3386:E3386"/>
    <mergeCell ref="F3386:G3386"/>
    <mergeCell ref="I3386:J3386"/>
    <mergeCell ref="K3386:L3386"/>
    <mergeCell ref="BQ3383:BR3383"/>
    <mergeCell ref="BS3383:BT3383"/>
    <mergeCell ref="D3372:E3372"/>
    <mergeCell ref="F3372:G3372"/>
    <mergeCell ref="I3372:J3372"/>
    <mergeCell ref="K3372:L3372"/>
    <mergeCell ref="BL3376:BM3376"/>
    <mergeCell ref="BN3376:BO3376"/>
    <mergeCell ref="BG3383:BH3383"/>
    <mergeCell ref="BI3383:BJ3383"/>
    <mergeCell ref="BL3383:BM3383"/>
    <mergeCell ref="BN3383:BO3383"/>
    <mergeCell ref="BG3390:BH3390"/>
    <mergeCell ref="BI3390:BJ3390"/>
    <mergeCell ref="BL3390:BM3390"/>
    <mergeCell ref="BN3390:BO3390"/>
    <mergeCell ref="BG3397:BH3397"/>
    <mergeCell ref="BI3397:BJ3397"/>
    <mergeCell ref="BL3397:BM3397"/>
    <mergeCell ref="BN3397:BO3397"/>
    <mergeCell ref="BB3418:BC3418"/>
    <mergeCell ref="BD3418:BE3418"/>
    <mergeCell ref="AW3425:AX3425"/>
    <mergeCell ref="AY3425:AZ3425"/>
    <mergeCell ref="BB3425:BC3425"/>
    <mergeCell ref="BD3425:BE3425"/>
    <mergeCell ref="AW3432:AX3432"/>
    <mergeCell ref="AY3432:AZ3432"/>
    <mergeCell ref="BB3432:BC3432"/>
    <mergeCell ref="BD3432:BE3432"/>
    <mergeCell ref="N3372:O3372"/>
    <mergeCell ref="P3372:Q3372"/>
    <mergeCell ref="S3372:T3372"/>
    <mergeCell ref="U3372:V3372"/>
    <mergeCell ref="X3372:Y3372"/>
    <mergeCell ref="Z3372:AA3372"/>
    <mergeCell ref="BQ3509:BR3509"/>
    <mergeCell ref="BS3509:BT3509"/>
    <mergeCell ref="D3498:E3498"/>
    <mergeCell ref="F3498:G3498"/>
    <mergeCell ref="I3498:J3498"/>
    <mergeCell ref="K3498:L3498"/>
    <mergeCell ref="BQ3495:BR3495"/>
    <mergeCell ref="BS3495:BT3495"/>
    <mergeCell ref="D3484:E3484"/>
    <mergeCell ref="F3484:G3484"/>
    <mergeCell ref="I3484:J3484"/>
    <mergeCell ref="K3484:L3484"/>
    <mergeCell ref="BQ3481:BR3481"/>
    <mergeCell ref="BS3481:BT3481"/>
    <mergeCell ref="D3470:E3470"/>
    <mergeCell ref="F3470:G3470"/>
    <mergeCell ref="I3470:J3470"/>
    <mergeCell ref="K3470:L3470"/>
    <mergeCell ref="BQ3467:BR3467"/>
    <mergeCell ref="BS3467:BT3467"/>
    <mergeCell ref="BG3495:BH3495"/>
    <mergeCell ref="BI3495:BJ3495"/>
    <mergeCell ref="BL3495:BM3495"/>
    <mergeCell ref="BN3495:BO3495"/>
    <mergeCell ref="BG3502:BH3502"/>
    <mergeCell ref="BI3502:BJ3502"/>
    <mergeCell ref="BL3502:BM3502"/>
    <mergeCell ref="BN3502:BO3502"/>
    <mergeCell ref="BB3481:BC3481"/>
    <mergeCell ref="BD3481:BE3481"/>
    <mergeCell ref="AW3488:AX3488"/>
    <mergeCell ref="AY3488:AZ3488"/>
    <mergeCell ref="BB3488:BC3488"/>
    <mergeCell ref="BD3488:BE3488"/>
    <mergeCell ref="S3474:T3474"/>
    <mergeCell ref="U3474:V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S3502:T3502"/>
    <mergeCell ref="U3502:V3502"/>
    <mergeCell ref="X3502:Y3502"/>
    <mergeCell ref="Z3502:AA3502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W3467:AX3467"/>
    <mergeCell ref="AY3467:AZ3467"/>
    <mergeCell ref="BB3467:BC3467"/>
    <mergeCell ref="BD3467:BE3467"/>
    <mergeCell ref="D3540:E3540"/>
    <mergeCell ref="F3540:G3540"/>
    <mergeCell ref="I3540:J3540"/>
    <mergeCell ref="K3540:L3540"/>
    <mergeCell ref="N3540:O3540"/>
    <mergeCell ref="P3540:Q3540"/>
    <mergeCell ref="S3540:T3540"/>
    <mergeCell ref="U3540:V3540"/>
    <mergeCell ref="X3540:Y3540"/>
    <mergeCell ref="Z3540:AA3540"/>
    <mergeCell ref="AC3540:AD3540"/>
    <mergeCell ref="AE3540:AF3540"/>
    <mergeCell ref="BQ3537:BR3537"/>
    <mergeCell ref="BS3537:BT3537"/>
    <mergeCell ref="D3526:E3526"/>
    <mergeCell ref="F3526:G3526"/>
    <mergeCell ref="I3526:J3526"/>
    <mergeCell ref="K3526:L3526"/>
    <mergeCell ref="N3526:O3526"/>
    <mergeCell ref="P3526:Q3526"/>
    <mergeCell ref="S3526:T3526"/>
    <mergeCell ref="U3526:V3526"/>
    <mergeCell ref="X3526:Y3526"/>
    <mergeCell ref="Z3526:AA3526"/>
    <mergeCell ref="AC3526:AD3526"/>
    <mergeCell ref="AE3526:AF3526"/>
    <mergeCell ref="D3537:E3537"/>
    <mergeCell ref="F3537:G3537"/>
    <mergeCell ref="I3537:J3537"/>
    <mergeCell ref="K3537:L3537"/>
    <mergeCell ref="N3537:O3537"/>
    <mergeCell ref="P3537:Q3537"/>
    <mergeCell ref="S3537:T3537"/>
    <mergeCell ref="U3537:V3537"/>
    <mergeCell ref="X3537:Y3537"/>
    <mergeCell ref="Z3537:AA3537"/>
    <mergeCell ref="AC3537:AD3537"/>
    <mergeCell ref="AE3537:AF3537"/>
    <mergeCell ref="AH3537:AI3537"/>
    <mergeCell ref="AJ3537:AK3537"/>
    <mergeCell ref="AM3537:AN3537"/>
    <mergeCell ref="AO3537:AP3537"/>
    <mergeCell ref="AR3537:AS3537"/>
    <mergeCell ref="AT3537:AU3537"/>
    <mergeCell ref="AW3537:AX3537"/>
    <mergeCell ref="AY3537:AZ3537"/>
    <mergeCell ref="BB3537:BC3537"/>
    <mergeCell ref="BD3537:BE3537"/>
    <mergeCell ref="AH3526:AI3526"/>
    <mergeCell ref="AJ3526:AK3526"/>
    <mergeCell ref="AM3526:AN3526"/>
    <mergeCell ref="AO3526:AP3526"/>
    <mergeCell ref="AR3526:AS3526"/>
    <mergeCell ref="AT3526:AU3526"/>
    <mergeCell ref="AW3526:AX3526"/>
    <mergeCell ref="AY3526:AZ3526"/>
    <mergeCell ref="BB3526:BC3526"/>
    <mergeCell ref="BD3526:BE3526"/>
    <mergeCell ref="BG3537:BH3537"/>
    <mergeCell ref="BI3537:BJ3537"/>
    <mergeCell ref="BL3537:BM3537"/>
    <mergeCell ref="BN3537:BO3537"/>
    <mergeCell ref="D3582:E3582"/>
    <mergeCell ref="F3582:G3582"/>
    <mergeCell ref="I3582:J3582"/>
    <mergeCell ref="K3582:L3582"/>
    <mergeCell ref="N3582:O3582"/>
    <mergeCell ref="P3582:Q3582"/>
    <mergeCell ref="S3582:T3582"/>
    <mergeCell ref="U3582:V3582"/>
    <mergeCell ref="X3582:Y3582"/>
    <mergeCell ref="Z3582:AA3582"/>
    <mergeCell ref="AC3582:AD3582"/>
    <mergeCell ref="AE3582:AF3582"/>
    <mergeCell ref="BQ3579:BR3579"/>
    <mergeCell ref="BS3579:BT3579"/>
    <mergeCell ref="D3568:E3568"/>
    <mergeCell ref="F3568:G3568"/>
    <mergeCell ref="I3568:J3568"/>
    <mergeCell ref="K3568:L3568"/>
    <mergeCell ref="N3568:O3568"/>
    <mergeCell ref="P3568:Q3568"/>
    <mergeCell ref="S3568:T3568"/>
    <mergeCell ref="U3568:V3568"/>
    <mergeCell ref="X3568:Y3568"/>
    <mergeCell ref="Z3568:AA3568"/>
    <mergeCell ref="AC3568:AD3568"/>
    <mergeCell ref="AE3568:AF3568"/>
    <mergeCell ref="D3579:E3579"/>
    <mergeCell ref="F3579:G3579"/>
    <mergeCell ref="I3579:J3579"/>
    <mergeCell ref="K3579:L3579"/>
    <mergeCell ref="N3579:O3579"/>
    <mergeCell ref="P3579:Q3579"/>
    <mergeCell ref="S3579:T3579"/>
    <mergeCell ref="U3579:V3579"/>
    <mergeCell ref="X3579:Y3579"/>
    <mergeCell ref="Z3579:AA3579"/>
    <mergeCell ref="AC3579:AD3579"/>
    <mergeCell ref="AE3579:AF3579"/>
    <mergeCell ref="AH3579:AI3579"/>
    <mergeCell ref="AJ3579:AK3579"/>
    <mergeCell ref="AM3579:AN3579"/>
    <mergeCell ref="AO3579:AP3579"/>
    <mergeCell ref="AR3579:AS3579"/>
    <mergeCell ref="AT3579:AU3579"/>
    <mergeCell ref="AW3579:AX3579"/>
    <mergeCell ref="AY3579:AZ3579"/>
    <mergeCell ref="BB3579:BC3579"/>
    <mergeCell ref="BD3579:BE3579"/>
    <mergeCell ref="BQ3572:BR3572"/>
    <mergeCell ref="BS3572:BT3572"/>
    <mergeCell ref="D3575:E3575"/>
    <mergeCell ref="F3575:G3575"/>
    <mergeCell ref="I3575:J3575"/>
    <mergeCell ref="K3575:L3575"/>
    <mergeCell ref="N3575:O3575"/>
    <mergeCell ref="P3575:Q3575"/>
    <mergeCell ref="S3575:T3575"/>
    <mergeCell ref="U3575:V3575"/>
    <mergeCell ref="BG3579:BH3579"/>
    <mergeCell ref="BI3579:BJ3579"/>
    <mergeCell ref="BL3579:BM3579"/>
    <mergeCell ref="BN3579:BO3579"/>
    <mergeCell ref="D3624:E3624"/>
    <mergeCell ref="F3624:G3624"/>
    <mergeCell ref="I3624:J3624"/>
    <mergeCell ref="K3624:L3624"/>
    <mergeCell ref="N3624:O3624"/>
    <mergeCell ref="P3624:Q3624"/>
    <mergeCell ref="S3624:T3624"/>
    <mergeCell ref="U3624:V3624"/>
    <mergeCell ref="X3624:Y3624"/>
    <mergeCell ref="Z3624:AA3624"/>
    <mergeCell ref="AC3624:AD3624"/>
    <mergeCell ref="AE3624:AF3624"/>
    <mergeCell ref="BQ3621:BR3621"/>
    <mergeCell ref="BS3621:BT3621"/>
    <mergeCell ref="D3610:E3610"/>
    <mergeCell ref="F3610:G3610"/>
    <mergeCell ref="I3610:J3610"/>
    <mergeCell ref="K3610:L3610"/>
    <mergeCell ref="N3610:O3610"/>
    <mergeCell ref="P3610:Q3610"/>
    <mergeCell ref="S3610:T3610"/>
    <mergeCell ref="U3610:V3610"/>
    <mergeCell ref="X3610:Y3610"/>
    <mergeCell ref="Z3610:AA3610"/>
    <mergeCell ref="AC3610:AD3610"/>
    <mergeCell ref="AE3610:AF3610"/>
    <mergeCell ref="D3621:E3621"/>
    <mergeCell ref="F3621:G3621"/>
    <mergeCell ref="I3621:J3621"/>
    <mergeCell ref="K3621:L3621"/>
    <mergeCell ref="N3621:O3621"/>
    <mergeCell ref="P3621:Q3621"/>
    <mergeCell ref="S3621:T3621"/>
    <mergeCell ref="U3621:V3621"/>
    <mergeCell ref="X3621:Y3621"/>
    <mergeCell ref="Z3621:AA3621"/>
    <mergeCell ref="AC3621:AD3621"/>
    <mergeCell ref="AE3621:AF3621"/>
    <mergeCell ref="AH3621:AI3621"/>
    <mergeCell ref="AJ3621:AK3621"/>
    <mergeCell ref="AM3621:AN3621"/>
    <mergeCell ref="AO3621:AP3621"/>
    <mergeCell ref="AR3621:AS3621"/>
    <mergeCell ref="AT3621:AU3621"/>
    <mergeCell ref="AW3621:AX3621"/>
    <mergeCell ref="AY3621:AZ3621"/>
    <mergeCell ref="BB3621:BC3621"/>
    <mergeCell ref="BD3621:BE3621"/>
    <mergeCell ref="BQ3614:BR3614"/>
    <mergeCell ref="BS3614:BT3614"/>
    <mergeCell ref="D3617:E3617"/>
    <mergeCell ref="F3617:G3617"/>
    <mergeCell ref="I3617:J3617"/>
    <mergeCell ref="K3617:L3617"/>
    <mergeCell ref="N3617:O3617"/>
    <mergeCell ref="P3617:Q3617"/>
    <mergeCell ref="S3617:T3617"/>
    <mergeCell ref="U3617:V3617"/>
    <mergeCell ref="D3614:E3614"/>
    <mergeCell ref="F3614:G3614"/>
    <mergeCell ref="I3614:J3614"/>
    <mergeCell ref="K3614:L3614"/>
    <mergeCell ref="N3614:O3614"/>
    <mergeCell ref="P3614:Q3614"/>
    <mergeCell ref="D3666:E3666"/>
    <mergeCell ref="F3666:G3666"/>
    <mergeCell ref="I3666:J3666"/>
    <mergeCell ref="K3666:L3666"/>
    <mergeCell ref="N3666:O3666"/>
    <mergeCell ref="P3666:Q3666"/>
    <mergeCell ref="S3666:T3666"/>
    <mergeCell ref="U3666:V3666"/>
    <mergeCell ref="X3666:Y3666"/>
    <mergeCell ref="Z3666:AA3666"/>
    <mergeCell ref="AC3666:AD3666"/>
    <mergeCell ref="AE3666:AF3666"/>
    <mergeCell ref="BQ3663:BR3663"/>
    <mergeCell ref="BS3663:BT3663"/>
    <mergeCell ref="D3652:E3652"/>
    <mergeCell ref="F3652:G3652"/>
    <mergeCell ref="I3652:J3652"/>
    <mergeCell ref="K3652:L3652"/>
    <mergeCell ref="N3652:O3652"/>
    <mergeCell ref="P3652:Q3652"/>
    <mergeCell ref="S3652:T3652"/>
    <mergeCell ref="U3652:V3652"/>
    <mergeCell ref="X3652:Y3652"/>
    <mergeCell ref="Z3652:AA3652"/>
    <mergeCell ref="AC3652:AD3652"/>
    <mergeCell ref="AE3652:AF3652"/>
    <mergeCell ref="D3663:E3663"/>
    <mergeCell ref="F3663:G3663"/>
    <mergeCell ref="I3663:J3663"/>
    <mergeCell ref="K3663:L3663"/>
    <mergeCell ref="N3663:O3663"/>
    <mergeCell ref="P3663:Q3663"/>
    <mergeCell ref="S3663:T3663"/>
    <mergeCell ref="U3663:V3663"/>
    <mergeCell ref="X3663:Y3663"/>
    <mergeCell ref="Z3663:AA3663"/>
    <mergeCell ref="AC3663:AD3663"/>
    <mergeCell ref="AE3663:AF3663"/>
    <mergeCell ref="AH3663:AI3663"/>
    <mergeCell ref="AJ3663:AK3663"/>
    <mergeCell ref="AM3663:AN3663"/>
    <mergeCell ref="AO3663:AP3663"/>
    <mergeCell ref="AR3663:AS3663"/>
    <mergeCell ref="AT3663:AU3663"/>
    <mergeCell ref="AW3663:AX3663"/>
    <mergeCell ref="AY3663:AZ3663"/>
    <mergeCell ref="BB3663:BC3663"/>
    <mergeCell ref="BD3663:BE3663"/>
    <mergeCell ref="BQ3656:BR3656"/>
    <mergeCell ref="BS3656:BT3656"/>
    <mergeCell ref="D3659:E3659"/>
    <mergeCell ref="F3659:G3659"/>
    <mergeCell ref="I3659:J3659"/>
    <mergeCell ref="K3659:L3659"/>
    <mergeCell ref="N3659:O3659"/>
    <mergeCell ref="P3659:Q3659"/>
    <mergeCell ref="S3659:T3659"/>
    <mergeCell ref="U3659:V3659"/>
    <mergeCell ref="BG3663:BH3663"/>
    <mergeCell ref="BI3663:BJ3663"/>
    <mergeCell ref="BL3663:BM3663"/>
    <mergeCell ref="BN3663:BO3663"/>
    <mergeCell ref="D3708:E3708"/>
    <mergeCell ref="F3708:G3708"/>
    <mergeCell ref="I3708:J3708"/>
    <mergeCell ref="K3708:L3708"/>
    <mergeCell ref="N3708:O3708"/>
    <mergeCell ref="P3708:Q3708"/>
    <mergeCell ref="S3708:T3708"/>
    <mergeCell ref="U3708:V3708"/>
    <mergeCell ref="X3708:Y3708"/>
    <mergeCell ref="Z3708:AA3708"/>
    <mergeCell ref="AC3708:AD3708"/>
    <mergeCell ref="AE3708:AF3708"/>
    <mergeCell ref="BQ3705:BR3705"/>
    <mergeCell ref="BS3705:BT3705"/>
    <mergeCell ref="D3694:E3694"/>
    <mergeCell ref="F3694:G3694"/>
    <mergeCell ref="I3694:J3694"/>
    <mergeCell ref="K3694:L3694"/>
    <mergeCell ref="N3694:O3694"/>
    <mergeCell ref="P3694:Q3694"/>
    <mergeCell ref="S3694:T3694"/>
    <mergeCell ref="U3694:V3694"/>
    <mergeCell ref="X3694:Y3694"/>
    <mergeCell ref="Z3694:AA3694"/>
    <mergeCell ref="AC3694:AD3694"/>
    <mergeCell ref="AE3694:AF3694"/>
    <mergeCell ref="D3705:E3705"/>
    <mergeCell ref="F3705:G3705"/>
    <mergeCell ref="I3705:J3705"/>
    <mergeCell ref="K3705:L3705"/>
    <mergeCell ref="N3705:O3705"/>
    <mergeCell ref="P3705:Q3705"/>
    <mergeCell ref="S3705:T3705"/>
    <mergeCell ref="U3705:V3705"/>
    <mergeCell ref="X3705:Y3705"/>
    <mergeCell ref="Z3705:AA3705"/>
    <mergeCell ref="AC3705:AD3705"/>
    <mergeCell ref="AE3705:AF3705"/>
    <mergeCell ref="AH3705:AI3705"/>
    <mergeCell ref="AJ3705:AK3705"/>
    <mergeCell ref="AM3705:AN3705"/>
    <mergeCell ref="AO3705:AP3705"/>
    <mergeCell ref="AR3705:AS3705"/>
    <mergeCell ref="AT3705:AU3705"/>
    <mergeCell ref="AW3705:AX3705"/>
    <mergeCell ref="AY3705:AZ3705"/>
    <mergeCell ref="BB3705:BC3705"/>
    <mergeCell ref="BD3705:BE3705"/>
    <mergeCell ref="BQ3698:BR3698"/>
    <mergeCell ref="BS3698:BT3698"/>
    <mergeCell ref="D3701:E3701"/>
    <mergeCell ref="F3701:G3701"/>
    <mergeCell ref="I3701:J3701"/>
    <mergeCell ref="K3701:L3701"/>
    <mergeCell ref="N3701:O3701"/>
    <mergeCell ref="P3701:Q3701"/>
    <mergeCell ref="S3701:T3701"/>
    <mergeCell ref="U3701:V3701"/>
    <mergeCell ref="D3698:E3698"/>
    <mergeCell ref="F3698:G3698"/>
    <mergeCell ref="I3698:J3698"/>
    <mergeCell ref="K3698:L3698"/>
    <mergeCell ref="N3698:O3698"/>
    <mergeCell ref="P3698:Q3698"/>
    <mergeCell ref="BQ33:BR33"/>
    <mergeCell ref="BS33:BT33"/>
    <mergeCell ref="BV33:BW33"/>
    <mergeCell ref="BX33:BY33"/>
    <mergeCell ref="BQ37:BR37"/>
    <mergeCell ref="BS37:BT37"/>
    <mergeCell ref="BX37:BY37"/>
    <mergeCell ref="D37:E37"/>
    <mergeCell ref="F37:G37"/>
    <mergeCell ref="I37:J37"/>
    <mergeCell ref="K37:L37"/>
    <mergeCell ref="N37:O37"/>
    <mergeCell ref="P37:Q37"/>
    <mergeCell ref="AH40:AI40"/>
    <mergeCell ref="AJ40:AK40"/>
    <mergeCell ref="AM40:AN40"/>
    <mergeCell ref="AO40:AP40"/>
    <mergeCell ref="AR40:AS40"/>
    <mergeCell ref="AT40:AU40"/>
    <mergeCell ref="AW40:AX40"/>
    <mergeCell ref="AY40:AZ40"/>
    <mergeCell ref="BB40:BC40"/>
    <mergeCell ref="BD40:BE40"/>
    <mergeCell ref="BG40:BH40"/>
    <mergeCell ref="BI40:BJ40"/>
    <mergeCell ref="BL40:BM40"/>
    <mergeCell ref="BN40:BO40"/>
    <mergeCell ref="BQ40:BR40"/>
    <mergeCell ref="BS40:BT40"/>
    <mergeCell ref="BV40:BW40"/>
    <mergeCell ref="BX40:BY40"/>
    <mergeCell ref="BQ44:BR44"/>
    <mergeCell ref="BS44:BT44"/>
    <mergeCell ref="X40:Y40"/>
    <mergeCell ref="Z40:AA40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M47:AN47"/>
    <mergeCell ref="AO47:AP47"/>
    <mergeCell ref="AR47:AS47"/>
    <mergeCell ref="AT47:AU47"/>
    <mergeCell ref="AW47:AX47"/>
    <mergeCell ref="AY47:AZ47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BX44:BY44"/>
    <mergeCell ref="D44:E44"/>
    <mergeCell ref="F44:G44"/>
    <mergeCell ref="I44:J44"/>
    <mergeCell ref="K44:L44"/>
    <mergeCell ref="N44:O44"/>
    <mergeCell ref="P44:Q4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AW54:AX54"/>
    <mergeCell ref="AY54:AZ54"/>
    <mergeCell ref="BB54:BC54"/>
    <mergeCell ref="BD54:BE54"/>
    <mergeCell ref="BG54:BH54"/>
    <mergeCell ref="BI54:BJ54"/>
    <mergeCell ref="BL54:BM54"/>
    <mergeCell ref="BN54:BO54"/>
    <mergeCell ref="BQ54:BR54"/>
    <mergeCell ref="BS54:BT54"/>
    <mergeCell ref="BV54:BW54"/>
    <mergeCell ref="BX54:BY54"/>
    <mergeCell ref="BQ58:BR58"/>
    <mergeCell ref="BS58:BT58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M61:AN61"/>
    <mergeCell ref="AO61:AP61"/>
    <mergeCell ref="AR61:AS61"/>
    <mergeCell ref="AT61:AU61"/>
    <mergeCell ref="AW61:AX61"/>
    <mergeCell ref="AY61:AZ61"/>
    <mergeCell ref="BB61:BC61"/>
    <mergeCell ref="BD61:BE61"/>
    <mergeCell ref="BG61:BH61"/>
    <mergeCell ref="BI61:BJ61"/>
    <mergeCell ref="BL61:BM61"/>
    <mergeCell ref="BN61:BO61"/>
    <mergeCell ref="BQ61:BR61"/>
    <mergeCell ref="BS61:BT61"/>
    <mergeCell ref="BV61:BW61"/>
    <mergeCell ref="BX61:BY61"/>
    <mergeCell ref="BX58:BY58"/>
    <mergeCell ref="D58:E58"/>
    <mergeCell ref="F58:G58"/>
    <mergeCell ref="I58:J58"/>
    <mergeCell ref="K58:L58"/>
    <mergeCell ref="N58:O58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O68:AP68"/>
    <mergeCell ref="AR68:AS68"/>
    <mergeCell ref="AT68:AU68"/>
    <mergeCell ref="AW68:AX68"/>
    <mergeCell ref="AY68:AZ68"/>
    <mergeCell ref="BB68:BC68"/>
    <mergeCell ref="BD68:BE68"/>
    <mergeCell ref="BG68:BH68"/>
    <mergeCell ref="BI68:BJ68"/>
    <mergeCell ref="BL68:BM68"/>
    <mergeCell ref="BN68:BO68"/>
    <mergeCell ref="BQ68:BR68"/>
    <mergeCell ref="BS68:BT68"/>
    <mergeCell ref="BV68:BW68"/>
    <mergeCell ref="BX68:BY68"/>
    <mergeCell ref="BQ72:BR72"/>
    <mergeCell ref="BS72:BT72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M75:AN75"/>
    <mergeCell ref="AO75:AP75"/>
    <mergeCell ref="AR75:AS75"/>
    <mergeCell ref="AT75:AU75"/>
    <mergeCell ref="AW75:AX75"/>
    <mergeCell ref="AY75:AZ75"/>
    <mergeCell ref="BB75:BC75"/>
    <mergeCell ref="BD75:BE75"/>
    <mergeCell ref="BG75:BH75"/>
    <mergeCell ref="BI75:BJ75"/>
    <mergeCell ref="BL75:BM75"/>
    <mergeCell ref="BN75:BO75"/>
    <mergeCell ref="BQ75:BR75"/>
    <mergeCell ref="BS75:BT75"/>
    <mergeCell ref="BV75:BW75"/>
    <mergeCell ref="BX75:BY75"/>
    <mergeCell ref="BX72:BY72"/>
    <mergeCell ref="D72:E72"/>
    <mergeCell ref="F72:G72"/>
    <mergeCell ref="I72:J72"/>
    <mergeCell ref="K72:L72"/>
    <mergeCell ref="N72:O72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AW82:AX82"/>
    <mergeCell ref="AY82:AZ82"/>
    <mergeCell ref="BB82:BC82"/>
    <mergeCell ref="BD82:BE82"/>
    <mergeCell ref="BG82:BH82"/>
    <mergeCell ref="BI82:BJ82"/>
    <mergeCell ref="BL82:BM82"/>
    <mergeCell ref="BN82:BO82"/>
    <mergeCell ref="BQ82:BR82"/>
    <mergeCell ref="BS82:BT82"/>
    <mergeCell ref="BV82:BW82"/>
    <mergeCell ref="BX82:BY82"/>
    <mergeCell ref="BQ86:BR86"/>
    <mergeCell ref="BS86:BT86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M89:AN89"/>
    <mergeCell ref="AO89:AP89"/>
    <mergeCell ref="AR89:AS89"/>
    <mergeCell ref="AT89:AU89"/>
    <mergeCell ref="AW89:AX89"/>
    <mergeCell ref="AY89:AZ89"/>
    <mergeCell ref="BB89:BC89"/>
    <mergeCell ref="BD89:BE89"/>
    <mergeCell ref="BG89:BH89"/>
    <mergeCell ref="BI89:BJ89"/>
    <mergeCell ref="BL89:BM89"/>
    <mergeCell ref="BN89:BO89"/>
    <mergeCell ref="BQ89:BR89"/>
    <mergeCell ref="BS89:BT89"/>
    <mergeCell ref="BV89:BW89"/>
    <mergeCell ref="BX89:BY89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AM96:AN96"/>
    <mergeCell ref="AO96:AP96"/>
    <mergeCell ref="AR96:AS96"/>
    <mergeCell ref="AT96:AU96"/>
    <mergeCell ref="AW96:AX96"/>
    <mergeCell ref="AY96:AZ96"/>
    <mergeCell ref="BB96:BC96"/>
    <mergeCell ref="BD96:BE96"/>
    <mergeCell ref="BG96:BH96"/>
    <mergeCell ref="BI96:BJ96"/>
    <mergeCell ref="BL96:BM96"/>
    <mergeCell ref="BN96:BO96"/>
    <mergeCell ref="BQ96:BR96"/>
    <mergeCell ref="BS96:BT96"/>
    <mergeCell ref="BV96:BW96"/>
    <mergeCell ref="BX96:BY96"/>
    <mergeCell ref="BQ100:BR100"/>
    <mergeCell ref="BS100:BT100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M103:AN103"/>
    <mergeCell ref="AO103:AP103"/>
    <mergeCell ref="AR103:AS103"/>
    <mergeCell ref="AT103:AU103"/>
    <mergeCell ref="AW103:AX103"/>
    <mergeCell ref="AY103:AZ103"/>
    <mergeCell ref="BB103:BC103"/>
    <mergeCell ref="BD103:BE103"/>
    <mergeCell ref="BG103:BH103"/>
    <mergeCell ref="BI103:BJ103"/>
    <mergeCell ref="BL103:BM103"/>
    <mergeCell ref="BN103:BO103"/>
    <mergeCell ref="BQ103:BR103"/>
    <mergeCell ref="BS103:BT103"/>
    <mergeCell ref="BV103:BW103"/>
    <mergeCell ref="BX103:BY103"/>
    <mergeCell ref="BX100:BY10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AW110:AX110"/>
    <mergeCell ref="AY110:AZ110"/>
    <mergeCell ref="BB110:BC110"/>
    <mergeCell ref="BD110:BE110"/>
    <mergeCell ref="BG110:BH110"/>
    <mergeCell ref="BI110:BJ110"/>
    <mergeCell ref="BL110:BM110"/>
    <mergeCell ref="BN110:BO110"/>
    <mergeCell ref="BQ110:BR110"/>
    <mergeCell ref="BS110:BT110"/>
    <mergeCell ref="BV110:BW110"/>
    <mergeCell ref="BX110:BY110"/>
    <mergeCell ref="BQ114:BR114"/>
    <mergeCell ref="BS114:BT114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17:AS117"/>
    <mergeCell ref="AT117:AU117"/>
    <mergeCell ref="AW117:AX117"/>
    <mergeCell ref="AY117:AZ117"/>
    <mergeCell ref="BB117:BC117"/>
    <mergeCell ref="BD117:BE117"/>
    <mergeCell ref="BG117:BH117"/>
    <mergeCell ref="BI117:BJ117"/>
    <mergeCell ref="BL117:BM117"/>
    <mergeCell ref="BN117:BO117"/>
    <mergeCell ref="BQ117:BR117"/>
    <mergeCell ref="BS117:BT117"/>
    <mergeCell ref="BV117:BW117"/>
    <mergeCell ref="BX117:BY117"/>
    <mergeCell ref="BD124:BE124"/>
    <mergeCell ref="BG124:BH124"/>
    <mergeCell ref="BI124:BJ124"/>
    <mergeCell ref="BL124:BM124"/>
    <mergeCell ref="BN124:BO124"/>
    <mergeCell ref="BQ124:BR124"/>
    <mergeCell ref="BS124:BT124"/>
    <mergeCell ref="BV124:BW124"/>
    <mergeCell ref="BX124:BY124"/>
    <mergeCell ref="BQ128:BR128"/>
    <mergeCell ref="BS128:BT128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31:AS131"/>
    <mergeCell ref="AT131:AU131"/>
    <mergeCell ref="AW131:AX131"/>
    <mergeCell ref="AY131:AZ131"/>
    <mergeCell ref="BB131:BC131"/>
    <mergeCell ref="BD131:BE131"/>
    <mergeCell ref="BG131:BH131"/>
    <mergeCell ref="BI131:BJ131"/>
    <mergeCell ref="BL131:BM131"/>
    <mergeCell ref="BN131:BO131"/>
    <mergeCell ref="BQ131:BR131"/>
    <mergeCell ref="BS131:BT131"/>
    <mergeCell ref="BV131:BW131"/>
    <mergeCell ref="BX131:BY131"/>
    <mergeCell ref="BX128:BY12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M138:AN138"/>
    <mergeCell ref="AO138:AP138"/>
    <mergeCell ref="AR138:AS138"/>
    <mergeCell ref="AT138:AU138"/>
    <mergeCell ref="AW138:AX138"/>
    <mergeCell ref="AY138:AZ138"/>
    <mergeCell ref="BB138:BC138"/>
    <mergeCell ref="BD138:BE138"/>
    <mergeCell ref="BG138:BH138"/>
    <mergeCell ref="BI138:BJ138"/>
    <mergeCell ref="BL138:BM138"/>
    <mergeCell ref="BN138:BO138"/>
    <mergeCell ref="BQ138:BR138"/>
    <mergeCell ref="BS138:BT138"/>
    <mergeCell ref="BV138:BW138"/>
    <mergeCell ref="BX138:BY138"/>
    <mergeCell ref="BQ142:BR142"/>
    <mergeCell ref="BS142:BT142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45:AS145"/>
    <mergeCell ref="AT145:AU145"/>
    <mergeCell ref="AW145:AX145"/>
    <mergeCell ref="AY145:AZ145"/>
    <mergeCell ref="BB145:BC145"/>
    <mergeCell ref="BD145:BE145"/>
    <mergeCell ref="BG145:BH145"/>
    <mergeCell ref="BI145:BJ145"/>
    <mergeCell ref="BL145:BM145"/>
    <mergeCell ref="BN145:BO145"/>
    <mergeCell ref="BQ145:BR145"/>
    <mergeCell ref="BS145:BT145"/>
    <mergeCell ref="BV145:BW145"/>
    <mergeCell ref="BX145:BY145"/>
    <mergeCell ref="BB142:BC142"/>
    <mergeCell ref="BD142:BE142"/>
    <mergeCell ref="AC152:AD152"/>
    <mergeCell ref="AE152:AF152"/>
    <mergeCell ref="AH152:AI152"/>
    <mergeCell ref="AJ152:AK152"/>
    <mergeCell ref="AM152:AN152"/>
    <mergeCell ref="AO152:AP152"/>
    <mergeCell ref="AR152:AS152"/>
    <mergeCell ref="AT152:AU152"/>
    <mergeCell ref="AW152:AX152"/>
    <mergeCell ref="AY152:AZ152"/>
    <mergeCell ref="BB152:BC152"/>
    <mergeCell ref="BD152:BE152"/>
    <mergeCell ref="BG152:BH152"/>
    <mergeCell ref="BI152:BJ152"/>
    <mergeCell ref="BL152:BM152"/>
    <mergeCell ref="BN152:BO152"/>
    <mergeCell ref="BQ152:BR152"/>
    <mergeCell ref="BS152:BT152"/>
    <mergeCell ref="BV152:BW152"/>
    <mergeCell ref="BX152:BY152"/>
    <mergeCell ref="BQ156:BR156"/>
    <mergeCell ref="BS156:BT156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M159:AN159"/>
    <mergeCell ref="AO159:AP159"/>
    <mergeCell ref="AR159:AS159"/>
    <mergeCell ref="AT159:AU159"/>
    <mergeCell ref="AW159:AX159"/>
    <mergeCell ref="AY159:AZ159"/>
    <mergeCell ref="BB159:BC159"/>
    <mergeCell ref="BD159:BE159"/>
    <mergeCell ref="BG159:BH159"/>
    <mergeCell ref="BI159:BJ159"/>
    <mergeCell ref="BL159:BM159"/>
    <mergeCell ref="BN159:BO159"/>
    <mergeCell ref="BQ159:BR159"/>
    <mergeCell ref="BS159:BT159"/>
    <mergeCell ref="BV159:BW159"/>
    <mergeCell ref="BX159:BY159"/>
    <mergeCell ref="BX156:BY156"/>
    <mergeCell ref="I156:J156"/>
    <mergeCell ref="K156:L156"/>
    <mergeCell ref="N156:O156"/>
    <mergeCell ref="P156:Q15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AM166:AN166"/>
    <mergeCell ref="AO166:AP166"/>
    <mergeCell ref="AR166:AS166"/>
    <mergeCell ref="AT166:AU166"/>
    <mergeCell ref="AW166:AX166"/>
    <mergeCell ref="AY166:AZ166"/>
    <mergeCell ref="BB166:BC166"/>
    <mergeCell ref="BD166:BE166"/>
    <mergeCell ref="BG166:BH166"/>
    <mergeCell ref="BI166:BJ166"/>
    <mergeCell ref="BL166:BM166"/>
    <mergeCell ref="BN166:BO166"/>
    <mergeCell ref="BQ166:BR166"/>
    <mergeCell ref="BS166:BT166"/>
    <mergeCell ref="BV166:BW166"/>
    <mergeCell ref="BX166:BY166"/>
    <mergeCell ref="BQ170:BR170"/>
    <mergeCell ref="BS170:BT170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73:AS173"/>
    <mergeCell ref="AT173:AU173"/>
    <mergeCell ref="AW173:AX173"/>
    <mergeCell ref="AY173:AZ173"/>
    <mergeCell ref="BB173:BC173"/>
    <mergeCell ref="BD173:BE173"/>
    <mergeCell ref="BG173:BH173"/>
    <mergeCell ref="BI173:BJ173"/>
    <mergeCell ref="BL173:BM173"/>
    <mergeCell ref="BN173:BO173"/>
    <mergeCell ref="BQ173:BR173"/>
    <mergeCell ref="BS173:BT173"/>
    <mergeCell ref="BV173:BW173"/>
    <mergeCell ref="BX173:BY173"/>
    <mergeCell ref="N180:O180"/>
    <mergeCell ref="P180:Q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AM180:AN180"/>
    <mergeCell ref="AO180:AP180"/>
    <mergeCell ref="AR180:AS180"/>
    <mergeCell ref="AT180:AU180"/>
    <mergeCell ref="AW180:AX180"/>
    <mergeCell ref="AY180:AZ180"/>
    <mergeCell ref="BB180:BC180"/>
    <mergeCell ref="BD180:BE180"/>
    <mergeCell ref="BG180:BH180"/>
    <mergeCell ref="BI180:BJ180"/>
    <mergeCell ref="BL180:BM180"/>
    <mergeCell ref="BN180:BO180"/>
    <mergeCell ref="BQ180:BR180"/>
    <mergeCell ref="BS180:BT180"/>
    <mergeCell ref="BV180:BW180"/>
    <mergeCell ref="BX180:BY180"/>
    <mergeCell ref="BQ184:BR184"/>
    <mergeCell ref="BS184:BT184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87:AS187"/>
    <mergeCell ref="AT187:AU187"/>
    <mergeCell ref="AW187:AX187"/>
    <mergeCell ref="AY187:AZ187"/>
    <mergeCell ref="BB187:BC187"/>
    <mergeCell ref="BD187:BE187"/>
    <mergeCell ref="BG187:BH187"/>
    <mergeCell ref="BI187:BJ187"/>
    <mergeCell ref="BL187:BM187"/>
    <mergeCell ref="BN187:BO187"/>
    <mergeCell ref="BQ187:BR187"/>
    <mergeCell ref="BS187:BT187"/>
    <mergeCell ref="BV187:BW187"/>
    <mergeCell ref="BX187:BY187"/>
    <mergeCell ref="S184:T184"/>
    <mergeCell ref="U184:V184"/>
    <mergeCell ref="X184:Y184"/>
    <mergeCell ref="Z184:AA184"/>
    <mergeCell ref="BV184:BW184"/>
    <mergeCell ref="BX184:BY18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M194:AN194"/>
    <mergeCell ref="AO194:AP194"/>
    <mergeCell ref="AR194:AS194"/>
    <mergeCell ref="AT194:AU194"/>
    <mergeCell ref="AW194:AX194"/>
    <mergeCell ref="AY194:AZ194"/>
    <mergeCell ref="BB194:BC194"/>
    <mergeCell ref="BD194:BE194"/>
    <mergeCell ref="BG194:BH194"/>
    <mergeCell ref="BI194:BJ194"/>
    <mergeCell ref="BL194:BM194"/>
    <mergeCell ref="BN194:BO194"/>
    <mergeCell ref="BQ194:BR194"/>
    <mergeCell ref="BS194:BT194"/>
    <mergeCell ref="BV194:BW194"/>
    <mergeCell ref="BX194:BY194"/>
    <mergeCell ref="BQ198:BR198"/>
    <mergeCell ref="BS198:BT198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M201:AN201"/>
    <mergeCell ref="AO201:AP201"/>
    <mergeCell ref="AR201:AS201"/>
    <mergeCell ref="AT201:AU201"/>
    <mergeCell ref="AW201:AX201"/>
    <mergeCell ref="AY201:AZ201"/>
    <mergeCell ref="BB201:BC201"/>
    <mergeCell ref="BD201:BE201"/>
    <mergeCell ref="BG201:BH201"/>
    <mergeCell ref="BI201:BJ201"/>
    <mergeCell ref="BL201:BM201"/>
    <mergeCell ref="BN201:BO201"/>
    <mergeCell ref="BQ201:BR201"/>
    <mergeCell ref="BS201:BT201"/>
    <mergeCell ref="BV201:BW201"/>
    <mergeCell ref="BX201:BY201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AM208:AN208"/>
    <mergeCell ref="AO208:AP208"/>
    <mergeCell ref="AR208:AS208"/>
    <mergeCell ref="AT208:AU208"/>
    <mergeCell ref="AW208:AX208"/>
    <mergeCell ref="AY208:AZ208"/>
    <mergeCell ref="BB208:BC208"/>
    <mergeCell ref="BD208:BE208"/>
    <mergeCell ref="BG208:BH208"/>
    <mergeCell ref="BI208:BJ208"/>
    <mergeCell ref="BL208:BM208"/>
    <mergeCell ref="BN208:BO208"/>
    <mergeCell ref="BQ208:BR208"/>
    <mergeCell ref="BS208:BT208"/>
    <mergeCell ref="BV208:BW208"/>
    <mergeCell ref="BX208:BY208"/>
    <mergeCell ref="BQ212:BR212"/>
    <mergeCell ref="BS212:BT212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15:AS215"/>
    <mergeCell ref="AT215:AU215"/>
    <mergeCell ref="AW215:AX215"/>
    <mergeCell ref="AY215:AZ215"/>
    <mergeCell ref="BB215:BC215"/>
    <mergeCell ref="BD215:BE215"/>
    <mergeCell ref="BG215:BH215"/>
    <mergeCell ref="BI215:BJ215"/>
    <mergeCell ref="BL215:BM215"/>
    <mergeCell ref="BN215:BO215"/>
    <mergeCell ref="BQ215:BR215"/>
    <mergeCell ref="BS215:BT215"/>
    <mergeCell ref="BV215:BW215"/>
    <mergeCell ref="BX215:BY215"/>
    <mergeCell ref="S212:T212"/>
    <mergeCell ref="U212:V212"/>
    <mergeCell ref="BV212:BW212"/>
    <mergeCell ref="BX212:BY212"/>
    <mergeCell ref="D212:E212"/>
    <mergeCell ref="F212:G21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AO222:AP222"/>
    <mergeCell ref="AR222:AS222"/>
    <mergeCell ref="AT222:AU222"/>
    <mergeCell ref="AW222:AX222"/>
    <mergeCell ref="AY222:AZ222"/>
    <mergeCell ref="BB222:BC222"/>
    <mergeCell ref="BD222:BE222"/>
    <mergeCell ref="BG222:BH222"/>
    <mergeCell ref="BI222:BJ222"/>
    <mergeCell ref="BL222:BM222"/>
    <mergeCell ref="BN222:BO222"/>
    <mergeCell ref="BQ222:BR222"/>
    <mergeCell ref="BS222:BT222"/>
    <mergeCell ref="BV222:BW222"/>
    <mergeCell ref="BX222:BY222"/>
    <mergeCell ref="BQ226:BR226"/>
    <mergeCell ref="BS226:BT226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29:AS229"/>
    <mergeCell ref="AT229:AU229"/>
    <mergeCell ref="AW229:AX229"/>
    <mergeCell ref="AY229:AZ229"/>
    <mergeCell ref="BB229:BC229"/>
    <mergeCell ref="BD229:BE229"/>
    <mergeCell ref="BG229:BH229"/>
    <mergeCell ref="BI229:BJ229"/>
    <mergeCell ref="BL229:BM229"/>
    <mergeCell ref="BN229:BO229"/>
    <mergeCell ref="BQ229:BR229"/>
    <mergeCell ref="BS229:BT229"/>
    <mergeCell ref="BV229:BW229"/>
    <mergeCell ref="BX229:BY229"/>
    <mergeCell ref="BV236:BW236"/>
    <mergeCell ref="BX236:BY236"/>
    <mergeCell ref="BQ240:BR240"/>
    <mergeCell ref="BS240:BT240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43:AS243"/>
    <mergeCell ref="AT243:AU243"/>
    <mergeCell ref="AW243:AX243"/>
    <mergeCell ref="AY243:AZ243"/>
    <mergeCell ref="BB243:BC243"/>
    <mergeCell ref="BD243:BE243"/>
    <mergeCell ref="BG243:BH243"/>
    <mergeCell ref="BI243:BJ243"/>
    <mergeCell ref="BL243:BM243"/>
    <mergeCell ref="BN243:BO243"/>
    <mergeCell ref="BQ243:BR243"/>
    <mergeCell ref="BS243:BT243"/>
    <mergeCell ref="BV243:BW243"/>
    <mergeCell ref="BX243:BY243"/>
    <mergeCell ref="AW240:AX240"/>
    <mergeCell ref="AY240:AZ240"/>
    <mergeCell ref="BB240:BC240"/>
    <mergeCell ref="BD240:BE240"/>
    <mergeCell ref="S240:T240"/>
    <mergeCell ref="U240:V240"/>
    <mergeCell ref="BV240:BW240"/>
    <mergeCell ref="BX240:BY240"/>
    <mergeCell ref="N240:O240"/>
    <mergeCell ref="P240:Q240"/>
    <mergeCell ref="AH250:AI250"/>
    <mergeCell ref="AJ250:AK250"/>
    <mergeCell ref="AM250:AN250"/>
    <mergeCell ref="AO250:AP250"/>
    <mergeCell ref="AR250:AS250"/>
    <mergeCell ref="AT250:AU250"/>
    <mergeCell ref="AW250:AX250"/>
    <mergeCell ref="AY250:AZ250"/>
    <mergeCell ref="BB250:BC250"/>
    <mergeCell ref="BD250:BE250"/>
    <mergeCell ref="BG250:BH250"/>
    <mergeCell ref="BI250:BJ250"/>
    <mergeCell ref="BL250:BM250"/>
    <mergeCell ref="BN250:BO250"/>
    <mergeCell ref="BQ250:BR250"/>
    <mergeCell ref="BS250:BT250"/>
    <mergeCell ref="BV250:BW250"/>
    <mergeCell ref="BX250:BY250"/>
    <mergeCell ref="BQ254:BR254"/>
    <mergeCell ref="BS254:BT254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M257:AN257"/>
    <mergeCell ref="AO257:AP257"/>
    <mergeCell ref="AR257:AS257"/>
    <mergeCell ref="AT257:AU257"/>
    <mergeCell ref="AW257:AX257"/>
    <mergeCell ref="AY257:AZ257"/>
    <mergeCell ref="BB257:BC257"/>
    <mergeCell ref="BD257:BE257"/>
    <mergeCell ref="BG257:BH257"/>
    <mergeCell ref="BI257:BJ257"/>
    <mergeCell ref="BL257:BM257"/>
    <mergeCell ref="BN257:BO257"/>
    <mergeCell ref="BQ257:BR257"/>
    <mergeCell ref="BS257:BT257"/>
    <mergeCell ref="BV257:BW257"/>
    <mergeCell ref="BX257:BY257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AM264:AN264"/>
    <mergeCell ref="AO264:AP264"/>
    <mergeCell ref="AR264:AS264"/>
    <mergeCell ref="AT264:AU264"/>
    <mergeCell ref="AW264:AX264"/>
    <mergeCell ref="AY264:AZ264"/>
    <mergeCell ref="BB264:BC264"/>
    <mergeCell ref="BD264:BE264"/>
    <mergeCell ref="BG264:BH264"/>
    <mergeCell ref="BI264:BJ264"/>
    <mergeCell ref="BL264:BM264"/>
    <mergeCell ref="BN264:BO264"/>
    <mergeCell ref="BQ264:BR264"/>
    <mergeCell ref="BS264:BT264"/>
    <mergeCell ref="BV264:BW264"/>
    <mergeCell ref="BX264:BY264"/>
    <mergeCell ref="BQ268:BR268"/>
    <mergeCell ref="BS268:BT268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AR271:AS271"/>
    <mergeCell ref="AT271:AU271"/>
    <mergeCell ref="AW271:AX271"/>
    <mergeCell ref="AY271:AZ271"/>
    <mergeCell ref="BB271:BC271"/>
    <mergeCell ref="BD271:BE271"/>
    <mergeCell ref="BG271:BH271"/>
    <mergeCell ref="BI271:BJ271"/>
    <mergeCell ref="BL271:BM271"/>
    <mergeCell ref="BN271:BO271"/>
    <mergeCell ref="BQ271:BR271"/>
    <mergeCell ref="BS271:BT271"/>
    <mergeCell ref="BV271:BW271"/>
    <mergeCell ref="BX271:BY271"/>
    <mergeCell ref="S268:T268"/>
    <mergeCell ref="U268:V268"/>
    <mergeCell ref="X268:Y268"/>
    <mergeCell ref="Z268:AA268"/>
    <mergeCell ref="BV268:BW268"/>
    <mergeCell ref="BX268:BY26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M278:AN278"/>
    <mergeCell ref="AO278:AP278"/>
    <mergeCell ref="AR278:AS278"/>
    <mergeCell ref="AT278:AU278"/>
    <mergeCell ref="AW278:AX278"/>
    <mergeCell ref="AY278:AZ278"/>
    <mergeCell ref="BB278:BC278"/>
    <mergeCell ref="BD278:BE278"/>
    <mergeCell ref="BG278:BH278"/>
    <mergeCell ref="BI278:BJ278"/>
    <mergeCell ref="BL278:BM278"/>
    <mergeCell ref="BN278:BO278"/>
    <mergeCell ref="BQ278:BR278"/>
    <mergeCell ref="BS278:BT278"/>
    <mergeCell ref="BV278:BW278"/>
    <mergeCell ref="BX278:BY278"/>
    <mergeCell ref="BQ282:BR282"/>
    <mergeCell ref="BS282:BT282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M285:AN285"/>
    <mergeCell ref="AO285:AP285"/>
    <mergeCell ref="AR285:AS285"/>
    <mergeCell ref="AT285:AU285"/>
    <mergeCell ref="AW285:AX285"/>
    <mergeCell ref="AY285:AZ285"/>
    <mergeCell ref="BB285:BC285"/>
    <mergeCell ref="BD285:BE285"/>
    <mergeCell ref="BG285:BH285"/>
    <mergeCell ref="BI285:BJ285"/>
    <mergeCell ref="BL285:BM285"/>
    <mergeCell ref="BN285:BO285"/>
    <mergeCell ref="BQ285:BR285"/>
    <mergeCell ref="BS285:BT285"/>
    <mergeCell ref="BV285:BW285"/>
    <mergeCell ref="BX285:BY285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AM292:AN292"/>
    <mergeCell ref="AO292:AP292"/>
    <mergeCell ref="AR292:AS292"/>
    <mergeCell ref="AT292:AU292"/>
    <mergeCell ref="AW292:AX292"/>
    <mergeCell ref="AY292:AZ292"/>
    <mergeCell ref="BB292:BC292"/>
    <mergeCell ref="BD292:BE292"/>
    <mergeCell ref="BG292:BH292"/>
    <mergeCell ref="BI292:BJ292"/>
    <mergeCell ref="BL292:BM292"/>
    <mergeCell ref="BN292:BO292"/>
    <mergeCell ref="BQ292:BR292"/>
    <mergeCell ref="BS292:BT292"/>
    <mergeCell ref="BV292:BW292"/>
    <mergeCell ref="BX292:BY292"/>
    <mergeCell ref="BQ296:BR296"/>
    <mergeCell ref="BS296:BT296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M299:AN299"/>
    <mergeCell ref="AO299:AP299"/>
    <mergeCell ref="AR299:AS299"/>
    <mergeCell ref="AT299:AU299"/>
    <mergeCell ref="AW299:AX299"/>
    <mergeCell ref="AY299:AZ299"/>
    <mergeCell ref="BB299:BC299"/>
    <mergeCell ref="BD299:BE299"/>
    <mergeCell ref="BG299:BH299"/>
    <mergeCell ref="BI299:BJ299"/>
    <mergeCell ref="BL299:BM299"/>
    <mergeCell ref="BN299:BO299"/>
    <mergeCell ref="BQ299:BR299"/>
    <mergeCell ref="BS299:BT299"/>
    <mergeCell ref="BV299:BW299"/>
    <mergeCell ref="BX299:BY299"/>
    <mergeCell ref="S296:T296"/>
    <mergeCell ref="U296:V296"/>
    <mergeCell ref="BV296:BW296"/>
    <mergeCell ref="BX296:BY296"/>
    <mergeCell ref="D296:E296"/>
    <mergeCell ref="F296:G29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AW306:AX306"/>
    <mergeCell ref="AY306:AZ306"/>
    <mergeCell ref="BB306:BC306"/>
    <mergeCell ref="BD306:BE306"/>
    <mergeCell ref="BG306:BH306"/>
    <mergeCell ref="BI306:BJ306"/>
    <mergeCell ref="BL306:BM306"/>
    <mergeCell ref="BN306:BO306"/>
    <mergeCell ref="BQ306:BR306"/>
    <mergeCell ref="BS306:BT306"/>
    <mergeCell ref="BV306:BW306"/>
    <mergeCell ref="BX306:BY306"/>
    <mergeCell ref="BQ310:BR310"/>
    <mergeCell ref="BS310:BT310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313:AS313"/>
    <mergeCell ref="AT313:AU313"/>
    <mergeCell ref="AW313:AX313"/>
    <mergeCell ref="AY313:AZ313"/>
    <mergeCell ref="BB313:BC313"/>
    <mergeCell ref="BD313:BE313"/>
    <mergeCell ref="BG313:BH313"/>
    <mergeCell ref="BI313:BJ313"/>
    <mergeCell ref="BL313:BM313"/>
    <mergeCell ref="BN313:BO313"/>
    <mergeCell ref="BQ313:BR313"/>
    <mergeCell ref="BS313:BT313"/>
    <mergeCell ref="BV313:BW313"/>
    <mergeCell ref="BX313:BY313"/>
    <mergeCell ref="BB310:BC310"/>
    <mergeCell ref="BD310:BE310"/>
    <mergeCell ref="BG310:BH310"/>
    <mergeCell ref="BI310:BJ310"/>
    <mergeCell ref="BL310:BM310"/>
    <mergeCell ref="BN310:BO310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M320:AN320"/>
    <mergeCell ref="AO320:AP320"/>
    <mergeCell ref="AR320:AS320"/>
    <mergeCell ref="AT320:AU320"/>
    <mergeCell ref="AW320:AX320"/>
    <mergeCell ref="AY320:AZ320"/>
    <mergeCell ref="BB320:BC320"/>
    <mergeCell ref="BD320:BE320"/>
    <mergeCell ref="BG320:BH320"/>
    <mergeCell ref="BI320:BJ320"/>
    <mergeCell ref="BL320:BM320"/>
    <mergeCell ref="BN320:BO320"/>
    <mergeCell ref="BQ320:BR320"/>
    <mergeCell ref="BS320:BT320"/>
    <mergeCell ref="BV320:BW320"/>
    <mergeCell ref="BX320:BY320"/>
    <mergeCell ref="BQ324:BR324"/>
    <mergeCell ref="BS324:BT324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AR327:AS327"/>
    <mergeCell ref="AT327:AU327"/>
    <mergeCell ref="AW327:AX327"/>
    <mergeCell ref="AY327:AZ327"/>
    <mergeCell ref="BB327:BC327"/>
    <mergeCell ref="BD327:BE327"/>
    <mergeCell ref="BG327:BH327"/>
    <mergeCell ref="BI327:BJ327"/>
    <mergeCell ref="BL327:BM327"/>
    <mergeCell ref="BN327:BO327"/>
    <mergeCell ref="BQ327:BR327"/>
    <mergeCell ref="BS327:BT327"/>
    <mergeCell ref="BV327:BW327"/>
    <mergeCell ref="BX327:BY327"/>
    <mergeCell ref="BV324:BW324"/>
    <mergeCell ref="BX324:BY324"/>
    <mergeCell ref="S324:T324"/>
    <mergeCell ref="U324:V324"/>
    <mergeCell ref="D324:E324"/>
    <mergeCell ref="F324:G32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M334:AN334"/>
    <mergeCell ref="AO334:AP334"/>
    <mergeCell ref="AR334:AS334"/>
    <mergeCell ref="AT334:AU334"/>
    <mergeCell ref="AW334:AX334"/>
    <mergeCell ref="AY334:AZ334"/>
    <mergeCell ref="BB334:BC334"/>
    <mergeCell ref="BD334:BE334"/>
    <mergeCell ref="BG334:BH334"/>
    <mergeCell ref="BI334:BJ334"/>
    <mergeCell ref="BL334:BM334"/>
    <mergeCell ref="BN334:BO334"/>
    <mergeCell ref="BQ334:BR334"/>
    <mergeCell ref="BS334:BT334"/>
    <mergeCell ref="BV334:BW334"/>
    <mergeCell ref="BX334:BY334"/>
    <mergeCell ref="BQ338:BR338"/>
    <mergeCell ref="BS338:BT338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41:AS341"/>
    <mergeCell ref="AT341:AU341"/>
    <mergeCell ref="AW341:AX341"/>
    <mergeCell ref="AY341:AZ341"/>
    <mergeCell ref="BB341:BC341"/>
    <mergeCell ref="BD341:BE341"/>
    <mergeCell ref="BG341:BH341"/>
    <mergeCell ref="BI341:BJ341"/>
    <mergeCell ref="BL341:BM341"/>
    <mergeCell ref="BN341:BO341"/>
    <mergeCell ref="BQ341:BR341"/>
    <mergeCell ref="BS341:BT341"/>
    <mergeCell ref="BV341:BW341"/>
    <mergeCell ref="BX341:BY341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AM348:AN348"/>
    <mergeCell ref="AO348:AP348"/>
    <mergeCell ref="AR348:AS348"/>
    <mergeCell ref="AT348:AU348"/>
    <mergeCell ref="AW348:AX348"/>
    <mergeCell ref="AY348:AZ348"/>
    <mergeCell ref="BB348:BC348"/>
    <mergeCell ref="BD348:BE348"/>
    <mergeCell ref="BG348:BH348"/>
    <mergeCell ref="BI348:BJ348"/>
    <mergeCell ref="BL348:BM348"/>
    <mergeCell ref="BN348:BO348"/>
    <mergeCell ref="BQ348:BR348"/>
    <mergeCell ref="BS348:BT348"/>
    <mergeCell ref="BV348:BW348"/>
    <mergeCell ref="BX348:BY348"/>
    <mergeCell ref="BQ352:BR352"/>
    <mergeCell ref="BS352:BT352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55:AS355"/>
    <mergeCell ref="AT355:AU355"/>
    <mergeCell ref="AW355:AX355"/>
    <mergeCell ref="AY355:AZ355"/>
    <mergeCell ref="BB355:BC355"/>
    <mergeCell ref="BD355:BE355"/>
    <mergeCell ref="BG355:BH355"/>
    <mergeCell ref="BI355:BJ355"/>
    <mergeCell ref="BL355:BM355"/>
    <mergeCell ref="BN355:BO355"/>
    <mergeCell ref="BQ355:BR355"/>
    <mergeCell ref="BS355:BT355"/>
    <mergeCell ref="BV355:BW355"/>
    <mergeCell ref="BX355:BY355"/>
    <mergeCell ref="BV352:BW352"/>
    <mergeCell ref="BX352:BY352"/>
    <mergeCell ref="D352:E352"/>
    <mergeCell ref="F352:G352"/>
    <mergeCell ref="I352:J352"/>
    <mergeCell ref="K352:L352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M362:AN362"/>
    <mergeCell ref="AO362:AP362"/>
    <mergeCell ref="AR362:AS362"/>
    <mergeCell ref="AT362:AU362"/>
    <mergeCell ref="AW362:AX362"/>
    <mergeCell ref="AY362:AZ362"/>
    <mergeCell ref="BB362:BC362"/>
    <mergeCell ref="BD362:BE362"/>
    <mergeCell ref="BG362:BH362"/>
    <mergeCell ref="BI362:BJ362"/>
    <mergeCell ref="BL362:BM362"/>
    <mergeCell ref="BN362:BO362"/>
    <mergeCell ref="BQ362:BR362"/>
    <mergeCell ref="BS362:BT362"/>
    <mergeCell ref="BV362:BW362"/>
    <mergeCell ref="BX362:BY362"/>
    <mergeCell ref="BQ366:BR366"/>
    <mergeCell ref="BS366:BT366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R369:AS369"/>
    <mergeCell ref="AT369:AU369"/>
    <mergeCell ref="AW369:AX369"/>
    <mergeCell ref="AY369:AZ369"/>
    <mergeCell ref="BB369:BC369"/>
    <mergeCell ref="BD369:BE369"/>
    <mergeCell ref="BG369:BH369"/>
    <mergeCell ref="BI369:BJ369"/>
    <mergeCell ref="BL369:BM369"/>
    <mergeCell ref="BN369:BO369"/>
    <mergeCell ref="BQ369:BR369"/>
    <mergeCell ref="BS369:BT369"/>
    <mergeCell ref="BV369:BW369"/>
    <mergeCell ref="BX369:BY369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AW376:AX376"/>
    <mergeCell ref="AY376:AZ376"/>
    <mergeCell ref="BB376:BC376"/>
    <mergeCell ref="BD376:BE376"/>
    <mergeCell ref="BG376:BH376"/>
    <mergeCell ref="BI376:BJ376"/>
    <mergeCell ref="BL376:BM376"/>
    <mergeCell ref="BN376:BO376"/>
    <mergeCell ref="BQ376:BR376"/>
    <mergeCell ref="BS376:BT376"/>
    <mergeCell ref="BV376:BW376"/>
    <mergeCell ref="BX376:BY376"/>
    <mergeCell ref="BQ380:BR380"/>
    <mergeCell ref="BS380:BT380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83:AS383"/>
    <mergeCell ref="AT383:AU383"/>
    <mergeCell ref="AW383:AX383"/>
    <mergeCell ref="AY383:AZ383"/>
    <mergeCell ref="BB383:BC383"/>
    <mergeCell ref="BD383:BE383"/>
    <mergeCell ref="BG383:BH383"/>
    <mergeCell ref="BI383:BJ383"/>
    <mergeCell ref="BL383:BM383"/>
    <mergeCell ref="BN383:BO383"/>
    <mergeCell ref="BQ383:BR383"/>
    <mergeCell ref="BS383:BT383"/>
    <mergeCell ref="BV383:BW383"/>
    <mergeCell ref="BX383:BY383"/>
    <mergeCell ref="S380:T380"/>
    <mergeCell ref="U380:V380"/>
    <mergeCell ref="BV380:BW380"/>
    <mergeCell ref="BX380:BY380"/>
    <mergeCell ref="D380:E380"/>
    <mergeCell ref="F380:G38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AT390:AU390"/>
    <mergeCell ref="AW390:AX390"/>
    <mergeCell ref="AY390:AZ390"/>
    <mergeCell ref="BB390:BC390"/>
    <mergeCell ref="BD390:BE390"/>
    <mergeCell ref="BG390:BH390"/>
    <mergeCell ref="BI390:BJ390"/>
    <mergeCell ref="BL390:BM390"/>
    <mergeCell ref="BN390:BO390"/>
    <mergeCell ref="BQ390:BR390"/>
    <mergeCell ref="BS390:BT390"/>
    <mergeCell ref="BV390:BW390"/>
    <mergeCell ref="BX390:BY390"/>
    <mergeCell ref="BQ394:BR394"/>
    <mergeCell ref="BS394:BT394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97:AS397"/>
    <mergeCell ref="AT397:AU397"/>
    <mergeCell ref="AW397:AX397"/>
    <mergeCell ref="AY397:AZ397"/>
    <mergeCell ref="BB397:BC397"/>
    <mergeCell ref="BD397:BE397"/>
    <mergeCell ref="BG397:BH397"/>
    <mergeCell ref="BI397:BJ397"/>
    <mergeCell ref="BL397:BM397"/>
    <mergeCell ref="BN397:BO397"/>
    <mergeCell ref="BQ397:BR397"/>
    <mergeCell ref="BS397:BT397"/>
    <mergeCell ref="BV397:BW397"/>
    <mergeCell ref="BX397:BY397"/>
    <mergeCell ref="BX404:BY404"/>
    <mergeCell ref="BQ408:BR408"/>
    <mergeCell ref="BS408:BT408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M411:AN411"/>
    <mergeCell ref="AO411:AP411"/>
    <mergeCell ref="AR411:AS411"/>
    <mergeCell ref="AT411:AU411"/>
    <mergeCell ref="AW411:AX411"/>
    <mergeCell ref="AY411:AZ411"/>
    <mergeCell ref="BB411:BC411"/>
    <mergeCell ref="BD411:BE411"/>
    <mergeCell ref="BG411:BH411"/>
    <mergeCell ref="BI411:BJ411"/>
    <mergeCell ref="BL411:BM411"/>
    <mergeCell ref="BN411:BO411"/>
    <mergeCell ref="BQ411:BR411"/>
    <mergeCell ref="BS411:BT411"/>
    <mergeCell ref="BV411:BW411"/>
    <mergeCell ref="BX411:BY411"/>
    <mergeCell ref="S408:T408"/>
    <mergeCell ref="U408:V408"/>
    <mergeCell ref="BV408:BW408"/>
    <mergeCell ref="BX408:BY408"/>
    <mergeCell ref="D408:E408"/>
    <mergeCell ref="F408:G408"/>
    <mergeCell ref="I408:J408"/>
    <mergeCell ref="K408:L408"/>
    <mergeCell ref="N408:O408"/>
    <mergeCell ref="P408:Q40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AM418:AN418"/>
    <mergeCell ref="AO418:AP418"/>
    <mergeCell ref="AR418:AS418"/>
    <mergeCell ref="AT418:AU418"/>
    <mergeCell ref="AW418:AX418"/>
    <mergeCell ref="AY418:AZ418"/>
    <mergeCell ref="BB418:BC418"/>
    <mergeCell ref="BD418:BE418"/>
    <mergeCell ref="BG418:BH418"/>
    <mergeCell ref="BI418:BJ418"/>
    <mergeCell ref="BL418:BM418"/>
    <mergeCell ref="BN418:BO418"/>
    <mergeCell ref="BQ418:BR418"/>
    <mergeCell ref="BS418:BT418"/>
    <mergeCell ref="BV418:BW418"/>
    <mergeCell ref="BX418:BY418"/>
    <mergeCell ref="BQ422:BR422"/>
    <mergeCell ref="BS422:BT422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25:AS425"/>
    <mergeCell ref="AT425:AU425"/>
    <mergeCell ref="AW425:AX425"/>
    <mergeCell ref="AY425:AZ425"/>
    <mergeCell ref="BB425:BC425"/>
    <mergeCell ref="BD425:BE425"/>
    <mergeCell ref="BG425:BH425"/>
    <mergeCell ref="BI425:BJ425"/>
    <mergeCell ref="BL425:BM425"/>
    <mergeCell ref="BN425:BO425"/>
    <mergeCell ref="BQ425:BR425"/>
    <mergeCell ref="BS425:BT425"/>
    <mergeCell ref="BV425:BW425"/>
    <mergeCell ref="BX425:BY425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AM432:AN432"/>
    <mergeCell ref="AO432:AP432"/>
    <mergeCell ref="AR432:AS432"/>
    <mergeCell ref="AT432:AU432"/>
    <mergeCell ref="AW432:AX432"/>
    <mergeCell ref="AY432:AZ432"/>
    <mergeCell ref="BB432:BC432"/>
    <mergeCell ref="BD432:BE432"/>
    <mergeCell ref="BG432:BH432"/>
    <mergeCell ref="BI432:BJ432"/>
    <mergeCell ref="BL432:BM432"/>
    <mergeCell ref="BN432:BO432"/>
    <mergeCell ref="BQ432:BR432"/>
    <mergeCell ref="BS432:BT432"/>
    <mergeCell ref="BV432:BW432"/>
    <mergeCell ref="BX432:BY432"/>
    <mergeCell ref="BQ436:BR436"/>
    <mergeCell ref="BS436:BT436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39:AS439"/>
    <mergeCell ref="AT439:AU439"/>
    <mergeCell ref="AW439:AX439"/>
    <mergeCell ref="AY439:AZ439"/>
    <mergeCell ref="BB439:BC439"/>
    <mergeCell ref="BD439:BE439"/>
    <mergeCell ref="BG439:BH439"/>
    <mergeCell ref="BI439:BJ439"/>
    <mergeCell ref="BL439:BM439"/>
    <mergeCell ref="BN439:BO439"/>
    <mergeCell ref="BQ439:BR439"/>
    <mergeCell ref="BS439:BT439"/>
    <mergeCell ref="BV439:BW439"/>
    <mergeCell ref="BX439:BY439"/>
    <mergeCell ref="S436:T436"/>
    <mergeCell ref="U436:V436"/>
    <mergeCell ref="X436:Y436"/>
    <mergeCell ref="Z436:AA436"/>
    <mergeCell ref="BV436:BW436"/>
    <mergeCell ref="BX436:BY43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M446:AN446"/>
    <mergeCell ref="AO446:AP446"/>
    <mergeCell ref="AR446:AS446"/>
    <mergeCell ref="AT446:AU446"/>
    <mergeCell ref="AW446:AX446"/>
    <mergeCell ref="AY446:AZ446"/>
    <mergeCell ref="BB446:BC446"/>
    <mergeCell ref="BD446:BE446"/>
    <mergeCell ref="BG446:BH446"/>
    <mergeCell ref="BI446:BJ446"/>
    <mergeCell ref="BL446:BM446"/>
    <mergeCell ref="BN446:BO446"/>
    <mergeCell ref="BQ446:BR446"/>
    <mergeCell ref="BS446:BT446"/>
    <mergeCell ref="BV446:BW446"/>
    <mergeCell ref="BX446:BY446"/>
    <mergeCell ref="BQ450:BR450"/>
    <mergeCell ref="BS450:BT450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R453:AS453"/>
    <mergeCell ref="AT453:AU453"/>
    <mergeCell ref="AW453:AX453"/>
    <mergeCell ref="AY453:AZ453"/>
    <mergeCell ref="BB453:BC453"/>
    <mergeCell ref="BD453:BE453"/>
    <mergeCell ref="BG453:BH453"/>
    <mergeCell ref="BI453:BJ453"/>
    <mergeCell ref="BL453:BM453"/>
    <mergeCell ref="BN453:BO453"/>
    <mergeCell ref="BQ453:BR453"/>
    <mergeCell ref="BS453:BT453"/>
    <mergeCell ref="BV453:BW453"/>
    <mergeCell ref="BX453:BY453"/>
    <mergeCell ref="BG450:BH450"/>
    <mergeCell ref="BI450:BJ450"/>
    <mergeCell ref="BL450:BM450"/>
    <mergeCell ref="BN450:BO450"/>
    <mergeCell ref="AH460:AI460"/>
    <mergeCell ref="AJ460:AK460"/>
    <mergeCell ref="AM460:AN460"/>
    <mergeCell ref="AO460:AP460"/>
    <mergeCell ref="AR460:AS460"/>
    <mergeCell ref="AT460:AU460"/>
    <mergeCell ref="AW460:AX460"/>
    <mergeCell ref="AY460:AZ460"/>
    <mergeCell ref="BB460:BC460"/>
    <mergeCell ref="BD460:BE460"/>
    <mergeCell ref="BG460:BH460"/>
    <mergeCell ref="BI460:BJ460"/>
    <mergeCell ref="BL460:BM460"/>
    <mergeCell ref="BN460:BO460"/>
    <mergeCell ref="BQ460:BR460"/>
    <mergeCell ref="BS460:BT460"/>
    <mergeCell ref="BV460:BW460"/>
    <mergeCell ref="BX460:BY460"/>
    <mergeCell ref="BQ464:BR464"/>
    <mergeCell ref="BS464:BT464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M467:AN467"/>
    <mergeCell ref="AO467:AP467"/>
    <mergeCell ref="AR467:AS467"/>
    <mergeCell ref="AT467:AU467"/>
    <mergeCell ref="AW467:AX467"/>
    <mergeCell ref="AY467:AZ467"/>
    <mergeCell ref="BB467:BC467"/>
    <mergeCell ref="BD467:BE467"/>
    <mergeCell ref="BG467:BH467"/>
    <mergeCell ref="BI467:BJ467"/>
    <mergeCell ref="BL467:BM467"/>
    <mergeCell ref="BN467:BO467"/>
    <mergeCell ref="BQ467:BR467"/>
    <mergeCell ref="BS467:BT467"/>
    <mergeCell ref="BV467:BW467"/>
    <mergeCell ref="BX467:BY467"/>
    <mergeCell ref="S464:T464"/>
    <mergeCell ref="U464:V464"/>
    <mergeCell ref="BV464:BW464"/>
    <mergeCell ref="BX464:BY464"/>
    <mergeCell ref="D464:E464"/>
    <mergeCell ref="F464:G464"/>
    <mergeCell ref="I464:J464"/>
    <mergeCell ref="K464:L464"/>
    <mergeCell ref="N464:O464"/>
    <mergeCell ref="P464:Q46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M474:AN474"/>
    <mergeCell ref="AO474:AP474"/>
    <mergeCell ref="AR474:AS474"/>
    <mergeCell ref="AT474:AU474"/>
    <mergeCell ref="AW474:AX474"/>
    <mergeCell ref="AY474:AZ474"/>
    <mergeCell ref="BB474:BC474"/>
    <mergeCell ref="BD474:BE474"/>
    <mergeCell ref="BG474:BH474"/>
    <mergeCell ref="BI474:BJ474"/>
    <mergeCell ref="BL474:BM474"/>
    <mergeCell ref="BN474:BO474"/>
    <mergeCell ref="BQ474:BR474"/>
    <mergeCell ref="BS474:BT474"/>
    <mergeCell ref="BV474:BW474"/>
    <mergeCell ref="BX474:BY474"/>
    <mergeCell ref="BQ478:BR478"/>
    <mergeCell ref="BS478:BT478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81:AS481"/>
    <mergeCell ref="AT481:AU481"/>
    <mergeCell ref="AW481:AX481"/>
    <mergeCell ref="AY481:AZ481"/>
    <mergeCell ref="BB481:BC481"/>
    <mergeCell ref="BD481:BE481"/>
    <mergeCell ref="BG481:BH481"/>
    <mergeCell ref="BI481:BJ481"/>
    <mergeCell ref="BL481:BM481"/>
    <mergeCell ref="BN481:BO481"/>
    <mergeCell ref="BQ481:BR481"/>
    <mergeCell ref="BS481:BT481"/>
    <mergeCell ref="BV481:BW481"/>
    <mergeCell ref="BX481:BY481"/>
    <mergeCell ref="BB478:BC478"/>
    <mergeCell ref="BD478:BE478"/>
    <mergeCell ref="BG495:BH495"/>
    <mergeCell ref="BI495:BJ495"/>
    <mergeCell ref="BL495:BM495"/>
    <mergeCell ref="BN495:BO495"/>
    <mergeCell ref="BQ495:BR495"/>
    <mergeCell ref="BS495:BT495"/>
    <mergeCell ref="BV495:BW495"/>
    <mergeCell ref="BX495:BY495"/>
    <mergeCell ref="BQ499:BR499"/>
    <mergeCell ref="BS499:BT499"/>
    <mergeCell ref="BG492:BH492"/>
    <mergeCell ref="BI492:BJ492"/>
    <mergeCell ref="BL492:BM492"/>
    <mergeCell ref="BN492:BO492"/>
    <mergeCell ref="BG499:BH499"/>
    <mergeCell ref="BI499:BJ499"/>
    <mergeCell ref="BL499:BM499"/>
    <mergeCell ref="BN499:BO499"/>
    <mergeCell ref="S492:T492"/>
    <mergeCell ref="U492:V492"/>
    <mergeCell ref="BV492:BW492"/>
    <mergeCell ref="BX492:BY492"/>
    <mergeCell ref="D492:E492"/>
    <mergeCell ref="F492:G492"/>
    <mergeCell ref="I492:J492"/>
    <mergeCell ref="K492:L492"/>
    <mergeCell ref="N492:O492"/>
    <mergeCell ref="P492:Q49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T502:AU502"/>
    <mergeCell ref="AW502:AX502"/>
    <mergeCell ref="AY502:AZ502"/>
    <mergeCell ref="BB502:BC502"/>
    <mergeCell ref="BD502:BE502"/>
    <mergeCell ref="BG502:BH502"/>
    <mergeCell ref="BI502:BJ502"/>
    <mergeCell ref="BL502:BM502"/>
    <mergeCell ref="BN502:BO502"/>
    <mergeCell ref="BQ502:BR502"/>
    <mergeCell ref="BS502:BT502"/>
    <mergeCell ref="BV502:BW502"/>
    <mergeCell ref="BX502:BY502"/>
    <mergeCell ref="BQ506:BR506"/>
    <mergeCell ref="BS506:BT506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M509:AN509"/>
    <mergeCell ref="AO509:AP509"/>
    <mergeCell ref="AR509:AS509"/>
    <mergeCell ref="AT509:AU509"/>
    <mergeCell ref="AW509:AX509"/>
    <mergeCell ref="AY509:AZ509"/>
    <mergeCell ref="BB509:BC509"/>
    <mergeCell ref="BD509:BE509"/>
    <mergeCell ref="BG509:BH509"/>
    <mergeCell ref="BI509:BJ509"/>
    <mergeCell ref="BL509:BM509"/>
    <mergeCell ref="BN509:BO509"/>
    <mergeCell ref="BQ509:BR509"/>
    <mergeCell ref="BS509:BT509"/>
    <mergeCell ref="BV509:BW509"/>
    <mergeCell ref="BX509:BY509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AM516:AN516"/>
    <mergeCell ref="AO516:AP516"/>
    <mergeCell ref="AR516:AS516"/>
    <mergeCell ref="AT516:AU516"/>
    <mergeCell ref="AW516:AX516"/>
    <mergeCell ref="AY516:AZ516"/>
    <mergeCell ref="BB516:BC516"/>
    <mergeCell ref="BD516:BE516"/>
    <mergeCell ref="BG516:BH516"/>
    <mergeCell ref="BI516:BJ516"/>
    <mergeCell ref="BL516:BM516"/>
    <mergeCell ref="BN516:BO516"/>
    <mergeCell ref="BQ516:BR516"/>
    <mergeCell ref="BS516:BT516"/>
    <mergeCell ref="BV516:BW516"/>
    <mergeCell ref="BX516:BY516"/>
    <mergeCell ref="S513:T513"/>
    <mergeCell ref="U513:V513"/>
    <mergeCell ref="BV513:BW513"/>
    <mergeCell ref="BX513:BY513"/>
    <mergeCell ref="D513:E513"/>
    <mergeCell ref="F513:G513"/>
    <mergeCell ref="BQ520:BR520"/>
    <mergeCell ref="BS520:BT520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M523:AN523"/>
    <mergeCell ref="AO523:AP523"/>
    <mergeCell ref="AR523:AS523"/>
    <mergeCell ref="AT523:AU523"/>
    <mergeCell ref="AW523:AX523"/>
    <mergeCell ref="AY523:AZ523"/>
    <mergeCell ref="BB523:BC523"/>
    <mergeCell ref="BD523:BE523"/>
    <mergeCell ref="BG523:BH523"/>
    <mergeCell ref="BI523:BJ523"/>
    <mergeCell ref="BL523:BM523"/>
    <mergeCell ref="BN523:BO523"/>
    <mergeCell ref="BQ523:BR523"/>
    <mergeCell ref="BS523:BT523"/>
    <mergeCell ref="BV523:BW523"/>
    <mergeCell ref="BX523:BY523"/>
    <mergeCell ref="S520:T520"/>
    <mergeCell ref="U520:V520"/>
    <mergeCell ref="X520:Y520"/>
    <mergeCell ref="Z520:AA520"/>
    <mergeCell ref="BV520:BW520"/>
    <mergeCell ref="BX520:BY520"/>
    <mergeCell ref="D520:E520"/>
    <mergeCell ref="F520:G520"/>
    <mergeCell ref="I520:J520"/>
    <mergeCell ref="K520:L520"/>
    <mergeCell ref="N520:O520"/>
    <mergeCell ref="P520:Q52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AM530:AN530"/>
    <mergeCell ref="AO530:AP530"/>
    <mergeCell ref="AR530:AS530"/>
    <mergeCell ref="AT530:AU530"/>
    <mergeCell ref="AW530:AX530"/>
    <mergeCell ref="AY530:AZ530"/>
    <mergeCell ref="BB530:BC530"/>
    <mergeCell ref="BD530:BE530"/>
    <mergeCell ref="BG530:BH530"/>
    <mergeCell ref="BI530:BJ530"/>
    <mergeCell ref="BL530:BM530"/>
    <mergeCell ref="BN530:BO530"/>
    <mergeCell ref="BQ530:BR530"/>
    <mergeCell ref="BS530:BT530"/>
    <mergeCell ref="BV530:BW530"/>
    <mergeCell ref="BX530:BY530"/>
    <mergeCell ref="BQ534:BR534"/>
    <mergeCell ref="BS534:BT534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37:AS537"/>
    <mergeCell ref="AT537:AU537"/>
    <mergeCell ref="AW537:AX537"/>
    <mergeCell ref="AY537:AZ537"/>
    <mergeCell ref="BB537:BC537"/>
    <mergeCell ref="BD537:BE537"/>
    <mergeCell ref="BG537:BH537"/>
    <mergeCell ref="BI537:BJ537"/>
    <mergeCell ref="BL537:BM537"/>
    <mergeCell ref="BN537:BO537"/>
    <mergeCell ref="BQ537:BR537"/>
    <mergeCell ref="BS537:BT537"/>
    <mergeCell ref="BV537:BW537"/>
    <mergeCell ref="BX537:BY537"/>
    <mergeCell ref="BG534:BH534"/>
    <mergeCell ref="BI534:BJ534"/>
    <mergeCell ref="BL534:BM534"/>
    <mergeCell ref="BN534:BO53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AM544:AN544"/>
    <mergeCell ref="AO544:AP544"/>
    <mergeCell ref="AR544:AS544"/>
    <mergeCell ref="AT544:AU544"/>
    <mergeCell ref="AW544:AX544"/>
    <mergeCell ref="AY544:AZ544"/>
    <mergeCell ref="BB544:BC544"/>
    <mergeCell ref="BD544:BE544"/>
    <mergeCell ref="BG544:BH544"/>
    <mergeCell ref="BI544:BJ544"/>
    <mergeCell ref="BL544:BM544"/>
    <mergeCell ref="BN544:BO544"/>
    <mergeCell ref="BQ544:BR544"/>
    <mergeCell ref="BS544:BT544"/>
    <mergeCell ref="BV544:BW544"/>
    <mergeCell ref="BX544:BY544"/>
    <mergeCell ref="BQ548:BR548"/>
    <mergeCell ref="BS548:BT548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51:AS551"/>
    <mergeCell ref="AT551:AU551"/>
    <mergeCell ref="AW551:AX551"/>
    <mergeCell ref="AY551:AZ551"/>
    <mergeCell ref="BB551:BC551"/>
    <mergeCell ref="BD551:BE551"/>
    <mergeCell ref="BG551:BH551"/>
    <mergeCell ref="BI551:BJ551"/>
    <mergeCell ref="BL551:BM551"/>
    <mergeCell ref="BN551:BO551"/>
    <mergeCell ref="BQ551:BR551"/>
    <mergeCell ref="BS551:BT551"/>
    <mergeCell ref="BV551:BW551"/>
    <mergeCell ref="BX551:BY551"/>
    <mergeCell ref="S548:T548"/>
    <mergeCell ref="U548:V548"/>
    <mergeCell ref="BV548:BW548"/>
    <mergeCell ref="BX548:BY548"/>
    <mergeCell ref="D548:E548"/>
    <mergeCell ref="F548:G54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M558:AN558"/>
    <mergeCell ref="AO558:AP558"/>
    <mergeCell ref="AR558:AS558"/>
    <mergeCell ref="AT558:AU558"/>
    <mergeCell ref="AW558:AX558"/>
    <mergeCell ref="AY558:AZ558"/>
    <mergeCell ref="BB558:BC558"/>
    <mergeCell ref="BD558:BE558"/>
    <mergeCell ref="BG558:BH558"/>
    <mergeCell ref="BI558:BJ558"/>
    <mergeCell ref="BL558:BM558"/>
    <mergeCell ref="BN558:BO558"/>
    <mergeCell ref="BQ558:BR558"/>
    <mergeCell ref="BS558:BT558"/>
    <mergeCell ref="BV558:BW558"/>
    <mergeCell ref="BX558:BY558"/>
    <mergeCell ref="BQ562:BR562"/>
    <mergeCell ref="BS562:BT562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65:AS565"/>
    <mergeCell ref="AT565:AU565"/>
    <mergeCell ref="AW565:AX565"/>
    <mergeCell ref="AY565:AZ565"/>
    <mergeCell ref="BB565:BC565"/>
    <mergeCell ref="BD565:BE565"/>
    <mergeCell ref="BG565:BH565"/>
    <mergeCell ref="BI565:BJ565"/>
    <mergeCell ref="BL565:BM565"/>
    <mergeCell ref="BN565:BO565"/>
    <mergeCell ref="BQ565:BR565"/>
    <mergeCell ref="BS565:BT565"/>
    <mergeCell ref="BV565:BW565"/>
    <mergeCell ref="BX565:BY565"/>
    <mergeCell ref="BB562:BC562"/>
    <mergeCell ref="BD562:BE562"/>
    <mergeCell ref="BG579:BH579"/>
    <mergeCell ref="BI579:BJ579"/>
    <mergeCell ref="BL579:BM579"/>
    <mergeCell ref="BN579:BO579"/>
    <mergeCell ref="BQ579:BR579"/>
    <mergeCell ref="BS579:BT579"/>
    <mergeCell ref="BV579:BW579"/>
    <mergeCell ref="BX579:BY579"/>
    <mergeCell ref="BQ583:BR583"/>
    <mergeCell ref="BS583:BT583"/>
    <mergeCell ref="S576:T576"/>
    <mergeCell ref="U576:V576"/>
    <mergeCell ref="BV576:BW576"/>
    <mergeCell ref="BX576:BY576"/>
    <mergeCell ref="D576:E576"/>
    <mergeCell ref="F576:G576"/>
    <mergeCell ref="I576:J576"/>
    <mergeCell ref="K576:L576"/>
    <mergeCell ref="N576:O576"/>
    <mergeCell ref="P576:Q57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M586:AN586"/>
    <mergeCell ref="AO586:AP586"/>
    <mergeCell ref="AR586:AS586"/>
    <mergeCell ref="AT586:AU586"/>
    <mergeCell ref="AW586:AX586"/>
    <mergeCell ref="AY586:AZ586"/>
    <mergeCell ref="BB586:BC586"/>
    <mergeCell ref="BD586:BE586"/>
    <mergeCell ref="BG586:BH586"/>
    <mergeCell ref="BI586:BJ586"/>
    <mergeCell ref="BL586:BM586"/>
    <mergeCell ref="BN586:BO586"/>
    <mergeCell ref="BQ586:BR586"/>
    <mergeCell ref="BS586:BT586"/>
    <mergeCell ref="BV586:BW586"/>
    <mergeCell ref="BX586:BY586"/>
    <mergeCell ref="BQ590:BR590"/>
    <mergeCell ref="BS590:BT590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M593:AN593"/>
    <mergeCell ref="AO593:AP593"/>
    <mergeCell ref="AR593:AS593"/>
    <mergeCell ref="AT593:AU593"/>
    <mergeCell ref="AW593:AX593"/>
    <mergeCell ref="AY593:AZ593"/>
    <mergeCell ref="BB593:BC593"/>
    <mergeCell ref="BD593:BE593"/>
    <mergeCell ref="BG593:BH593"/>
    <mergeCell ref="BI593:BJ593"/>
    <mergeCell ref="BL593:BM593"/>
    <mergeCell ref="BN593:BO593"/>
    <mergeCell ref="BQ593:BR593"/>
    <mergeCell ref="BS593:BT593"/>
    <mergeCell ref="BV593:BW593"/>
    <mergeCell ref="BX593:BY593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M600:AN600"/>
    <mergeCell ref="AO600:AP600"/>
    <mergeCell ref="AR600:AS600"/>
    <mergeCell ref="AT600:AU600"/>
    <mergeCell ref="AW600:AX600"/>
    <mergeCell ref="AY600:AZ600"/>
    <mergeCell ref="BB600:BC600"/>
    <mergeCell ref="BD600:BE600"/>
    <mergeCell ref="BG600:BH600"/>
    <mergeCell ref="BI600:BJ600"/>
    <mergeCell ref="BL600:BM600"/>
    <mergeCell ref="BN600:BO600"/>
    <mergeCell ref="BQ600:BR600"/>
    <mergeCell ref="BS600:BT600"/>
    <mergeCell ref="BV600:BW600"/>
    <mergeCell ref="BX600:BY600"/>
    <mergeCell ref="BG597:BH597"/>
    <mergeCell ref="BI597:BJ597"/>
    <mergeCell ref="BL597:BM597"/>
    <mergeCell ref="BN597:BO597"/>
    <mergeCell ref="S597:T597"/>
    <mergeCell ref="U597:V597"/>
    <mergeCell ref="BQ604:BR604"/>
    <mergeCell ref="BS604:BT604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607:AS607"/>
    <mergeCell ref="AT607:AU607"/>
    <mergeCell ref="AW607:AX607"/>
    <mergeCell ref="AY607:AZ607"/>
    <mergeCell ref="BB607:BC607"/>
    <mergeCell ref="BD607:BE607"/>
    <mergeCell ref="BG607:BH607"/>
    <mergeCell ref="BI607:BJ607"/>
    <mergeCell ref="BL607:BM607"/>
    <mergeCell ref="BN607:BO607"/>
    <mergeCell ref="BQ607:BR607"/>
    <mergeCell ref="BS607:BT607"/>
    <mergeCell ref="BV607:BW607"/>
    <mergeCell ref="BX607:BY607"/>
    <mergeCell ref="S604:T604"/>
    <mergeCell ref="U604:V604"/>
    <mergeCell ref="X604:Y604"/>
    <mergeCell ref="Z604:AA604"/>
    <mergeCell ref="BV604:BW604"/>
    <mergeCell ref="BX604:BY604"/>
    <mergeCell ref="BG604:BH604"/>
    <mergeCell ref="BI604:BJ604"/>
    <mergeCell ref="BL604:BM604"/>
    <mergeCell ref="BN604:BO604"/>
    <mergeCell ref="D604:E604"/>
    <mergeCell ref="F604:G604"/>
    <mergeCell ref="I604:J604"/>
    <mergeCell ref="K604:L604"/>
    <mergeCell ref="N604:O604"/>
    <mergeCell ref="P604:Q60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614:AU614"/>
    <mergeCell ref="AW614:AX614"/>
    <mergeCell ref="AY614:AZ614"/>
    <mergeCell ref="BB614:BC614"/>
    <mergeCell ref="BD614:BE614"/>
    <mergeCell ref="BG614:BH614"/>
    <mergeCell ref="BI614:BJ614"/>
    <mergeCell ref="BL614:BM614"/>
    <mergeCell ref="BN614:BO614"/>
    <mergeCell ref="BQ614:BR614"/>
    <mergeCell ref="BS614:BT614"/>
    <mergeCell ref="BV614:BW614"/>
    <mergeCell ref="BX614:BY614"/>
    <mergeCell ref="BQ618:BR618"/>
    <mergeCell ref="BS618:BT618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R621:AS621"/>
    <mergeCell ref="AT621:AU621"/>
    <mergeCell ref="AW621:AX621"/>
    <mergeCell ref="AY621:AZ621"/>
    <mergeCell ref="BB621:BC621"/>
    <mergeCell ref="BD621:BE621"/>
    <mergeCell ref="BG621:BH621"/>
    <mergeCell ref="BI621:BJ621"/>
    <mergeCell ref="BL621:BM621"/>
    <mergeCell ref="BN621:BO621"/>
    <mergeCell ref="BQ621:BR621"/>
    <mergeCell ref="BS621:BT621"/>
    <mergeCell ref="BV621:BW621"/>
    <mergeCell ref="BX621:BY621"/>
    <mergeCell ref="BQ628:BR628"/>
    <mergeCell ref="BS628:BT628"/>
    <mergeCell ref="BV628:BW628"/>
    <mergeCell ref="BX628:BY628"/>
    <mergeCell ref="BQ632:BR632"/>
    <mergeCell ref="BS632:BT632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M635:AN635"/>
    <mergeCell ref="AO635:AP635"/>
    <mergeCell ref="AR635:AS635"/>
    <mergeCell ref="AT635:AU635"/>
    <mergeCell ref="AW635:AX635"/>
    <mergeCell ref="AY635:AZ635"/>
    <mergeCell ref="BB635:BC635"/>
    <mergeCell ref="BD635:BE635"/>
    <mergeCell ref="BG635:BH635"/>
    <mergeCell ref="BI635:BJ635"/>
    <mergeCell ref="BL635:BM635"/>
    <mergeCell ref="BN635:BO635"/>
    <mergeCell ref="BQ635:BR635"/>
    <mergeCell ref="BS635:BT635"/>
    <mergeCell ref="BV635:BW635"/>
    <mergeCell ref="BX635:BY635"/>
    <mergeCell ref="S632:T632"/>
    <mergeCell ref="U632:V632"/>
    <mergeCell ref="BV632:BW632"/>
    <mergeCell ref="BX632:BY632"/>
    <mergeCell ref="D632:E632"/>
    <mergeCell ref="F632:G632"/>
    <mergeCell ref="I632:J632"/>
    <mergeCell ref="K632:L632"/>
    <mergeCell ref="N632:O632"/>
    <mergeCell ref="P632:Q632"/>
    <mergeCell ref="AR632:AS632"/>
    <mergeCell ref="AT632:AU63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M642:AN642"/>
    <mergeCell ref="AO642:AP642"/>
    <mergeCell ref="AR642:AS642"/>
    <mergeCell ref="AT642:AU642"/>
    <mergeCell ref="AW642:AX642"/>
    <mergeCell ref="AY642:AZ642"/>
    <mergeCell ref="BB642:BC642"/>
    <mergeCell ref="BD642:BE642"/>
    <mergeCell ref="BG642:BH642"/>
    <mergeCell ref="BI642:BJ642"/>
    <mergeCell ref="BL642:BM642"/>
    <mergeCell ref="BN642:BO642"/>
    <mergeCell ref="BQ642:BR642"/>
    <mergeCell ref="BS642:BT642"/>
    <mergeCell ref="BV642:BW642"/>
    <mergeCell ref="BX642:BY642"/>
    <mergeCell ref="BQ646:BR646"/>
    <mergeCell ref="BS646:BT646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M649:AN649"/>
    <mergeCell ref="AO649:AP649"/>
    <mergeCell ref="AR649:AS649"/>
    <mergeCell ref="AT649:AU649"/>
    <mergeCell ref="AW649:AX649"/>
    <mergeCell ref="AY649:AZ649"/>
    <mergeCell ref="BB649:BC649"/>
    <mergeCell ref="BD649:BE649"/>
    <mergeCell ref="BG649:BH649"/>
    <mergeCell ref="BI649:BJ649"/>
    <mergeCell ref="BL649:BM649"/>
    <mergeCell ref="BN649:BO649"/>
    <mergeCell ref="BQ649:BR649"/>
    <mergeCell ref="BS649:BT649"/>
    <mergeCell ref="BV649:BW649"/>
    <mergeCell ref="BX649:BY649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63:AS663"/>
    <mergeCell ref="AT663:AU663"/>
    <mergeCell ref="AW663:AX663"/>
    <mergeCell ref="AY663:AZ663"/>
    <mergeCell ref="BB663:BC663"/>
    <mergeCell ref="BD663:BE663"/>
    <mergeCell ref="BG663:BH663"/>
    <mergeCell ref="BI663:BJ663"/>
    <mergeCell ref="BL663:BM663"/>
    <mergeCell ref="BN663:BO663"/>
    <mergeCell ref="BQ663:BR663"/>
    <mergeCell ref="BS663:BT663"/>
    <mergeCell ref="BV663:BW663"/>
    <mergeCell ref="BX663:BY663"/>
    <mergeCell ref="AW660:AX660"/>
    <mergeCell ref="AY660:AZ660"/>
    <mergeCell ref="BB660:BC660"/>
    <mergeCell ref="BD660:BE660"/>
    <mergeCell ref="S660:T660"/>
    <mergeCell ref="U660:V660"/>
    <mergeCell ref="BV660:BW660"/>
    <mergeCell ref="BX660:BY660"/>
    <mergeCell ref="D660:E660"/>
    <mergeCell ref="F660:G660"/>
    <mergeCell ref="I660:J660"/>
    <mergeCell ref="K660:L660"/>
    <mergeCell ref="N660:O660"/>
    <mergeCell ref="P660:Q66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M670:AN670"/>
    <mergeCell ref="AO670:AP670"/>
    <mergeCell ref="AR670:AS670"/>
    <mergeCell ref="AT670:AU670"/>
    <mergeCell ref="AW670:AX670"/>
    <mergeCell ref="AY670:AZ670"/>
    <mergeCell ref="BB670:BC670"/>
    <mergeCell ref="BD670:BE670"/>
    <mergeCell ref="BG670:BH670"/>
    <mergeCell ref="BI670:BJ670"/>
    <mergeCell ref="BL670:BM670"/>
    <mergeCell ref="BN670:BO670"/>
    <mergeCell ref="BQ670:BR670"/>
    <mergeCell ref="BS670:BT670"/>
    <mergeCell ref="BV670:BW670"/>
    <mergeCell ref="BX670:BY670"/>
    <mergeCell ref="BQ674:BR674"/>
    <mergeCell ref="BS674:BT674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77:AS677"/>
    <mergeCell ref="AT677:AU677"/>
    <mergeCell ref="AW677:AX677"/>
    <mergeCell ref="AY677:AZ677"/>
    <mergeCell ref="BB677:BC677"/>
    <mergeCell ref="BD677:BE677"/>
    <mergeCell ref="BG677:BH677"/>
    <mergeCell ref="BI677:BJ677"/>
    <mergeCell ref="BL677:BM677"/>
    <mergeCell ref="BN677:BO677"/>
    <mergeCell ref="BQ677:BR677"/>
    <mergeCell ref="BS677:BT677"/>
    <mergeCell ref="BV677:BW677"/>
    <mergeCell ref="BX677:BY677"/>
    <mergeCell ref="BB674:BC674"/>
    <mergeCell ref="BD674:BE674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AM684:AN684"/>
    <mergeCell ref="AO684:AP684"/>
    <mergeCell ref="AR684:AS684"/>
    <mergeCell ref="AT684:AU684"/>
    <mergeCell ref="AW684:AX684"/>
    <mergeCell ref="AY684:AZ684"/>
    <mergeCell ref="BB684:BC684"/>
    <mergeCell ref="BD684:BE684"/>
    <mergeCell ref="BG684:BH684"/>
    <mergeCell ref="BI684:BJ684"/>
    <mergeCell ref="BL684:BM684"/>
    <mergeCell ref="BN684:BO684"/>
    <mergeCell ref="BQ684:BR684"/>
    <mergeCell ref="BS684:BT684"/>
    <mergeCell ref="BV684:BW684"/>
    <mergeCell ref="BX684:BY684"/>
    <mergeCell ref="BQ688:BR688"/>
    <mergeCell ref="BS688:BT688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M691:AN691"/>
    <mergeCell ref="AO691:AP691"/>
    <mergeCell ref="AR691:AS691"/>
    <mergeCell ref="AT691:AU691"/>
    <mergeCell ref="AW691:AX691"/>
    <mergeCell ref="AY691:AZ691"/>
    <mergeCell ref="BB691:BC691"/>
    <mergeCell ref="BD691:BE691"/>
    <mergeCell ref="BG691:BH691"/>
    <mergeCell ref="BI691:BJ691"/>
    <mergeCell ref="BL691:BM691"/>
    <mergeCell ref="BN691:BO691"/>
    <mergeCell ref="BQ691:BR691"/>
    <mergeCell ref="BS691:BT691"/>
    <mergeCell ref="BV691:BW691"/>
    <mergeCell ref="BX691:BY691"/>
    <mergeCell ref="S688:T688"/>
    <mergeCell ref="U688:V688"/>
    <mergeCell ref="X688:Y688"/>
    <mergeCell ref="Z688:AA688"/>
    <mergeCell ref="BV688:BW688"/>
    <mergeCell ref="BX688:BY68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M698:AN698"/>
    <mergeCell ref="AO698:AP698"/>
    <mergeCell ref="AR698:AS698"/>
    <mergeCell ref="AT698:AU698"/>
    <mergeCell ref="AW698:AX698"/>
    <mergeCell ref="AY698:AZ698"/>
    <mergeCell ref="BB698:BC698"/>
    <mergeCell ref="BD698:BE698"/>
    <mergeCell ref="BG698:BH698"/>
    <mergeCell ref="BI698:BJ698"/>
    <mergeCell ref="BL698:BM698"/>
    <mergeCell ref="BN698:BO698"/>
    <mergeCell ref="BQ698:BR698"/>
    <mergeCell ref="BS698:BT698"/>
    <mergeCell ref="BV698:BW698"/>
    <mergeCell ref="BX698:BY698"/>
    <mergeCell ref="BQ702:BR702"/>
    <mergeCell ref="BS702:BT702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705:AS705"/>
    <mergeCell ref="AT705:AU705"/>
    <mergeCell ref="AW705:AX705"/>
    <mergeCell ref="AY705:AZ705"/>
    <mergeCell ref="BB705:BC705"/>
    <mergeCell ref="BD705:BE705"/>
    <mergeCell ref="BG705:BH705"/>
    <mergeCell ref="BI705:BJ705"/>
    <mergeCell ref="BL705:BM705"/>
    <mergeCell ref="BN705:BO705"/>
    <mergeCell ref="BQ705:BR705"/>
    <mergeCell ref="BS705:BT705"/>
    <mergeCell ref="BV705:BW705"/>
    <mergeCell ref="BX705:BY705"/>
    <mergeCell ref="BG702:BH702"/>
    <mergeCell ref="BI702:BJ702"/>
    <mergeCell ref="BL702:BM702"/>
    <mergeCell ref="BN702:BO70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AT712:AU712"/>
    <mergeCell ref="AW712:AX712"/>
    <mergeCell ref="AY712:AZ712"/>
    <mergeCell ref="BB712:BC712"/>
    <mergeCell ref="BD712:BE712"/>
    <mergeCell ref="BG712:BH712"/>
    <mergeCell ref="BI712:BJ712"/>
    <mergeCell ref="BL712:BM712"/>
    <mergeCell ref="BN712:BO712"/>
    <mergeCell ref="BQ712:BR712"/>
    <mergeCell ref="BS712:BT712"/>
    <mergeCell ref="BV712:BW712"/>
    <mergeCell ref="BX712:BY712"/>
    <mergeCell ref="BQ716:BR716"/>
    <mergeCell ref="BS716:BT716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M719:AN719"/>
    <mergeCell ref="AO719:AP719"/>
    <mergeCell ref="AR719:AS719"/>
    <mergeCell ref="AT719:AU719"/>
    <mergeCell ref="AW719:AX719"/>
    <mergeCell ref="AY719:AZ719"/>
    <mergeCell ref="BB719:BC719"/>
    <mergeCell ref="BD719:BE719"/>
    <mergeCell ref="BG719:BH719"/>
    <mergeCell ref="BI719:BJ719"/>
    <mergeCell ref="BL719:BM719"/>
    <mergeCell ref="BN719:BO719"/>
    <mergeCell ref="BQ719:BR719"/>
    <mergeCell ref="BS719:BT719"/>
    <mergeCell ref="BV719:BW719"/>
    <mergeCell ref="BX719:BY719"/>
    <mergeCell ref="S716:T716"/>
    <mergeCell ref="U716:V716"/>
    <mergeCell ref="BV716:BW716"/>
    <mergeCell ref="BX716:BY716"/>
    <mergeCell ref="D716:E716"/>
    <mergeCell ref="F716:G71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AR726:AS726"/>
    <mergeCell ref="AT726:AU726"/>
    <mergeCell ref="AW726:AX726"/>
    <mergeCell ref="AY726:AZ726"/>
    <mergeCell ref="BB726:BC726"/>
    <mergeCell ref="BD726:BE726"/>
    <mergeCell ref="BG726:BH726"/>
    <mergeCell ref="BI726:BJ726"/>
    <mergeCell ref="BL726:BM726"/>
    <mergeCell ref="BN726:BO726"/>
    <mergeCell ref="BQ726:BR726"/>
    <mergeCell ref="BS726:BT726"/>
    <mergeCell ref="BV726:BW726"/>
    <mergeCell ref="BX726:BY726"/>
    <mergeCell ref="BQ730:BR730"/>
    <mergeCell ref="BS730:BT730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33:AS733"/>
    <mergeCell ref="AT733:AU733"/>
    <mergeCell ref="AW733:AX733"/>
    <mergeCell ref="AY733:AZ733"/>
    <mergeCell ref="BB733:BC733"/>
    <mergeCell ref="BD733:BE733"/>
    <mergeCell ref="BG733:BH733"/>
    <mergeCell ref="BI733:BJ733"/>
    <mergeCell ref="BL733:BM733"/>
    <mergeCell ref="BN733:BO733"/>
    <mergeCell ref="BQ733:BR733"/>
    <mergeCell ref="BS733:BT733"/>
    <mergeCell ref="BV733:BW733"/>
    <mergeCell ref="BX733:BY733"/>
    <mergeCell ref="BB730:BC730"/>
    <mergeCell ref="BD730:BE730"/>
    <mergeCell ref="BG730:BH730"/>
    <mergeCell ref="BI730:BJ730"/>
    <mergeCell ref="BL730:BM730"/>
    <mergeCell ref="BN730:BO730"/>
    <mergeCell ref="BG740:BH740"/>
    <mergeCell ref="BI740:BJ740"/>
    <mergeCell ref="BL740:BM740"/>
    <mergeCell ref="BN740:BO740"/>
    <mergeCell ref="BQ740:BR740"/>
    <mergeCell ref="BS740:BT740"/>
    <mergeCell ref="BV740:BW740"/>
    <mergeCell ref="BX740:BY740"/>
    <mergeCell ref="BQ744:BR744"/>
    <mergeCell ref="BS744:BT744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47:AS747"/>
    <mergeCell ref="AT747:AU747"/>
    <mergeCell ref="AW747:AX747"/>
    <mergeCell ref="AY747:AZ747"/>
    <mergeCell ref="BB747:BC747"/>
    <mergeCell ref="BD747:BE747"/>
    <mergeCell ref="BG747:BH747"/>
    <mergeCell ref="BI747:BJ747"/>
    <mergeCell ref="BL747:BM747"/>
    <mergeCell ref="BN747:BO747"/>
    <mergeCell ref="BQ747:BR747"/>
    <mergeCell ref="BS747:BT747"/>
    <mergeCell ref="BV747:BW747"/>
    <mergeCell ref="BX747:BY747"/>
    <mergeCell ref="S744:T744"/>
    <mergeCell ref="U744:V744"/>
    <mergeCell ref="BV744:BW744"/>
    <mergeCell ref="BX744:BY744"/>
    <mergeCell ref="D744:E744"/>
    <mergeCell ref="F744:G744"/>
    <mergeCell ref="I744:J744"/>
    <mergeCell ref="K744:L744"/>
    <mergeCell ref="N744:O744"/>
    <mergeCell ref="P744:Q744"/>
    <mergeCell ref="N754:O754"/>
    <mergeCell ref="P754:Q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AM754:AN754"/>
    <mergeCell ref="AO754:AP754"/>
    <mergeCell ref="AR754:AS754"/>
    <mergeCell ref="AT754:AU754"/>
    <mergeCell ref="AW754:AX754"/>
    <mergeCell ref="AY754:AZ754"/>
    <mergeCell ref="BB754:BC754"/>
    <mergeCell ref="BD754:BE754"/>
    <mergeCell ref="BG754:BH754"/>
    <mergeCell ref="BI754:BJ754"/>
    <mergeCell ref="BL754:BM754"/>
    <mergeCell ref="BN754:BO754"/>
    <mergeCell ref="BQ754:BR754"/>
    <mergeCell ref="BS754:BT754"/>
    <mergeCell ref="BV754:BW754"/>
    <mergeCell ref="BX754:BY754"/>
    <mergeCell ref="BQ758:BR758"/>
    <mergeCell ref="BS758:BT758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M761:AN761"/>
    <mergeCell ref="AO761:AP761"/>
    <mergeCell ref="AR761:AS761"/>
    <mergeCell ref="AT761:AU761"/>
    <mergeCell ref="AW761:AX761"/>
    <mergeCell ref="AY761:AZ761"/>
    <mergeCell ref="BB761:BC761"/>
    <mergeCell ref="BD761:BE761"/>
    <mergeCell ref="BG761:BH761"/>
    <mergeCell ref="BI761:BJ761"/>
    <mergeCell ref="BL761:BM761"/>
    <mergeCell ref="BN761:BO761"/>
    <mergeCell ref="BQ761:BR761"/>
    <mergeCell ref="BS761:BT761"/>
    <mergeCell ref="BV761:BW761"/>
    <mergeCell ref="BX761:BY761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AM768:AN768"/>
    <mergeCell ref="AO768:AP768"/>
    <mergeCell ref="AR768:AS768"/>
    <mergeCell ref="AT768:AU768"/>
    <mergeCell ref="AW768:AX768"/>
    <mergeCell ref="AY768:AZ768"/>
    <mergeCell ref="BB768:BC768"/>
    <mergeCell ref="BD768:BE768"/>
    <mergeCell ref="BG768:BH768"/>
    <mergeCell ref="BI768:BJ768"/>
    <mergeCell ref="BL768:BM768"/>
    <mergeCell ref="BN768:BO768"/>
    <mergeCell ref="BQ768:BR768"/>
    <mergeCell ref="BS768:BT768"/>
    <mergeCell ref="BV768:BW768"/>
    <mergeCell ref="BX768:BY768"/>
    <mergeCell ref="BQ772:BR772"/>
    <mergeCell ref="BS772:BT772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M775:AN775"/>
    <mergeCell ref="AO775:AP775"/>
    <mergeCell ref="AR775:AS775"/>
    <mergeCell ref="AT775:AU775"/>
    <mergeCell ref="AW775:AX775"/>
    <mergeCell ref="AY775:AZ775"/>
    <mergeCell ref="BB775:BC775"/>
    <mergeCell ref="BD775:BE775"/>
    <mergeCell ref="BG775:BH775"/>
    <mergeCell ref="BI775:BJ775"/>
    <mergeCell ref="BL775:BM775"/>
    <mergeCell ref="BN775:BO775"/>
    <mergeCell ref="BQ775:BR775"/>
    <mergeCell ref="BS775:BT775"/>
    <mergeCell ref="BV775:BW775"/>
    <mergeCell ref="BX775:BY775"/>
    <mergeCell ref="S772:T772"/>
    <mergeCell ref="U772:V772"/>
    <mergeCell ref="X772:Y772"/>
    <mergeCell ref="Z772:AA772"/>
    <mergeCell ref="BV772:BW772"/>
    <mergeCell ref="BX772:BY772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AM782:AN782"/>
    <mergeCell ref="AO782:AP782"/>
    <mergeCell ref="AR782:AS782"/>
    <mergeCell ref="AT782:AU782"/>
    <mergeCell ref="AW782:AX782"/>
    <mergeCell ref="AY782:AZ782"/>
    <mergeCell ref="BB782:BC782"/>
    <mergeCell ref="BD782:BE782"/>
    <mergeCell ref="BG782:BH782"/>
    <mergeCell ref="BI782:BJ782"/>
    <mergeCell ref="BL782:BM782"/>
    <mergeCell ref="BN782:BO782"/>
    <mergeCell ref="BQ782:BR782"/>
    <mergeCell ref="BS782:BT782"/>
    <mergeCell ref="BV782:BW782"/>
    <mergeCell ref="BX782:BY782"/>
    <mergeCell ref="BQ786:BR786"/>
    <mergeCell ref="BS786:BT786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89:AS789"/>
    <mergeCell ref="AT789:AU789"/>
    <mergeCell ref="AW789:AX789"/>
    <mergeCell ref="AY789:AZ789"/>
    <mergeCell ref="BB789:BC789"/>
    <mergeCell ref="BD789:BE789"/>
    <mergeCell ref="BG789:BH789"/>
    <mergeCell ref="BI789:BJ789"/>
    <mergeCell ref="BL789:BM789"/>
    <mergeCell ref="BN789:BO789"/>
    <mergeCell ref="BQ789:BR789"/>
    <mergeCell ref="BS789:BT789"/>
    <mergeCell ref="BV789:BW789"/>
    <mergeCell ref="BX789:BY789"/>
    <mergeCell ref="AR786:AS786"/>
    <mergeCell ref="AT786:AU786"/>
    <mergeCell ref="BL786:BM786"/>
    <mergeCell ref="BN786:BO786"/>
    <mergeCell ref="AW786:AX786"/>
    <mergeCell ref="AY786:AZ786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AM796:AN796"/>
    <mergeCell ref="AO796:AP796"/>
    <mergeCell ref="AR796:AS796"/>
    <mergeCell ref="AT796:AU796"/>
    <mergeCell ref="AW796:AX796"/>
    <mergeCell ref="AY796:AZ796"/>
    <mergeCell ref="BB796:BC796"/>
    <mergeCell ref="BD796:BE796"/>
    <mergeCell ref="BG796:BH796"/>
    <mergeCell ref="BI796:BJ796"/>
    <mergeCell ref="BL796:BM796"/>
    <mergeCell ref="BN796:BO796"/>
    <mergeCell ref="BQ796:BR796"/>
    <mergeCell ref="BS796:BT796"/>
    <mergeCell ref="BV796:BW796"/>
    <mergeCell ref="BX796:BY796"/>
    <mergeCell ref="BQ800:BR800"/>
    <mergeCell ref="BS800:BT800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M803:AN803"/>
    <mergeCell ref="AO803:AP803"/>
    <mergeCell ref="AR803:AS803"/>
    <mergeCell ref="AT803:AU803"/>
    <mergeCell ref="AW803:AX803"/>
    <mergeCell ref="AY803:AZ803"/>
    <mergeCell ref="BB803:BC803"/>
    <mergeCell ref="BD803:BE803"/>
    <mergeCell ref="BG803:BH803"/>
    <mergeCell ref="BI803:BJ803"/>
    <mergeCell ref="BL803:BM803"/>
    <mergeCell ref="BN803:BO803"/>
    <mergeCell ref="BQ803:BR803"/>
    <mergeCell ref="BS803:BT803"/>
    <mergeCell ref="BV803:BW803"/>
    <mergeCell ref="BX803:BY803"/>
    <mergeCell ref="BB800:BC800"/>
    <mergeCell ref="BD800:BE800"/>
    <mergeCell ref="S800:T800"/>
    <mergeCell ref="U800:V800"/>
    <mergeCell ref="BV800:BW800"/>
    <mergeCell ref="BX800:BY80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AM810:AN810"/>
    <mergeCell ref="AO810:AP810"/>
    <mergeCell ref="AR810:AS810"/>
    <mergeCell ref="AT810:AU810"/>
    <mergeCell ref="AW810:AX810"/>
    <mergeCell ref="AY810:AZ810"/>
    <mergeCell ref="BB810:BC810"/>
    <mergeCell ref="BD810:BE810"/>
    <mergeCell ref="BG810:BH810"/>
    <mergeCell ref="BI810:BJ810"/>
    <mergeCell ref="BL810:BM810"/>
    <mergeCell ref="BN810:BO810"/>
    <mergeCell ref="BQ810:BR810"/>
    <mergeCell ref="BS810:BT810"/>
    <mergeCell ref="BV810:BW810"/>
    <mergeCell ref="BX810:BY810"/>
    <mergeCell ref="BQ814:BR814"/>
    <mergeCell ref="BS814:BT814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M817:AN817"/>
    <mergeCell ref="AO817:AP817"/>
    <mergeCell ref="AR817:AS817"/>
    <mergeCell ref="AT817:AU817"/>
    <mergeCell ref="AW817:AX817"/>
    <mergeCell ref="AY817:AZ817"/>
    <mergeCell ref="BB817:BC817"/>
    <mergeCell ref="BD817:BE817"/>
    <mergeCell ref="BG817:BH817"/>
    <mergeCell ref="BI817:BJ817"/>
    <mergeCell ref="BL817:BM817"/>
    <mergeCell ref="BN817:BO817"/>
    <mergeCell ref="BQ817:BR817"/>
    <mergeCell ref="BS817:BT817"/>
    <mergeCell ref="BV817:BW817"/>
    <mergeCell ref="BX817:BY817"/>
    <mergeCell ref="AW824:AX824"/>
    <mergeCell ref="AY824:AZ824"/>
    <mergeCell ref="BB824:BC824"/>
    <mergeCell ref="BD824:BE824"/>
    <mergeCell ref="BG824:BH824"/>
    <mergeCell ref="BI824:BJ824"/>
    <mergeCell ref="BL824:BM824"/>
    <mergeCell ref="BN824:BO824"/>
    <mergeCell ref="BQ824:BR824"/>
    <mergeCell ref="BS824:BT824"/>
    <mergeCell ref="BV824:BW824"/>
    <mergeCell ref="BX824:BY824"/>
    <mergeCell ref="BQ828:BR828"/>
    <mergeCell ref="BS828:BT828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31:AS831"/>
    <mergeCell ref="AT831:AU831"/>
    <mergeCell ref="AW831:AX831"/>
    <mergeCell ref="AY831:AZ831"/>
    <mergeCell ref="BB831:BC831"/>
    <mergeCell ref="BD831:BE831"/>
    <mergeCell ref="BG831:BH831"/>
    <mergeCell ref="BI831:BJ831"/>
    <mergeCell ref="BL831:BM831"/>
    <mergeCell ref="BN831:BO831"/>
    <mergeCell ref="BQ831:BR831"/>
    <mergeCell ref="BS831:BT831"/>
    <mergeCell ref="BV831:BW831"/>
    <mergeCell ref="BX831:BY831"/>
    <mergeCell ref="BV828:BW828"/>
    <mergeCell ref="BX828:BY82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M838:AN838"/>
    <mergeCell ref="AO838:AP838"/>
    <mergeCell ref="AR838:AS838"/>
    <mergeCell ref="AT838:AU838"/>
    <mergeCell ref="AW838:AX838"/>
    <mergeCell ref="AY838:AZ838"/>
    <mergeCell ref="BB838:BC838"/>
    <mergeCell ref="BD838:BE838"/>
    <mergeCell ref="BG838:BH838"/>
    <mergeCell ref="BI838:BJ838"/>
    <mergeCell ref="BL838:BM838"/>
    <mergeCell ref="BN838:BO838"/>
    <mergeCell ref="BQ838:BR838"/>
    <mergeCell ref="BS838:BT838"/>
    <mergeCell ref="BV838:BW838"/>
    <mergeCell ref="BX838:BY838"/>
    <mergeCell ref="BQ842:BR842"/>
    <mergeCell ref="BS842:BT842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M845:AN845"/>
    <mergeCell ref="AO845:AP845"/>
    <mergeCell ref="AR845:AS845"/>
    <mergeCell ref="AT845:AU845"/>
    <mergeCell ref="AW845:AX845"/>
    <mergeCell ref="AY845:AZ845"/>
    <mergeCell ref="BB845:BC845"/>
    <mergeCell ref="BD845:BE845"/>
    <mergeCell ref="BG845:BH845"/>
    <mergeCell ref="BI845:BJ845"/>
    <mergeCell ref="BL845:BM845"/>
    <mergeCell ref="BN845:BO845"/>
    <mergeCell ref="BQ845:BR845"/>
    <mergeCell ref="BS845:BT845"/>
    <mergeCell ref="BV845:BW845"/>
    <mergeCell ref="BX845:BY845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AR852:AS852"/>
    <mergeCell ref="AT852:AU852"/>
    <mergeCell ref="AW852:AX852"/>
    <mergeCell ref="AY852:AZ852"/>
    <mergeCell ref="BB852:BC852"/>
    <mergeCell ref="BD852:BE852"/>
    <mergeCell ref="BG852:BH852"/>
    <mergeCell ref="BI852:BJ852"/>
    <mergeCell ref="BL852:BM852"/>
    <mergeCell ref="BN852:BO852"/>
    <mergeCell ref="BQ852:BR852"/>
    <mergeCell ref="BS852:BT852"/>
    <mergeCell ref="BV852:BW852"/>
    <mergeCell ref="BX852:BY852"/>
    <mergeCell ref="BQ856:BR856"/>
    <mergeCell ref="BS856:BT856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M859:AN859"/>
    <mergeCell ref="AO859:AP859"/>
    <mergeCell ref="AR859:AS859"/>
    <mergeCell ref="AT859:AU859"/>
    <mergeCell ref="AW859:AX859"/>
    <mergeCell ref="AY859:AZ859"/>
    <mergeCell ref="BB859:BC859"/>
    <mergeCell ref="BD859:BE859"/>
    <mergeCell ref="BG859:BH859"/>
    <mergeCell ref="BI859:BJ859"/>
    <mergeCell ref="BL859:BM859"/>
    <mergeCell ref="BN859:BO859"/>
    <mergeCell ref="BQ859:BR859"/>
    <mergeCell ref="BS859:BT859"/>
    <mergeCell ref="BV859:BW859"/>
    <mergeCell ref="BX859:BY859"/>
    <mergeCell ref="X856:Y856"/>
    <mergeCell ref="Z856:AA856"/>
    <mergeCell ref="BV856:BW856"/>
    <mergeCell ref="BX856:BY856"/>
    <mergeCell ref="D856:E856"/>
    <mergeCell ref="F856:G85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M866:AN866"/>
    <mergeCell ref="AO866:AP866"/>
    <mergeCell ref="AR866:AS866"/>
    <mergeCell ref="AT866:AU866"/>
    <mergeCell ref="AW866:AX866"/>
    <mergeCell ref="AY866:AZ866"/>
    <mergeCell ref="BB866:BC866"/>
    <mergeCell ref="BD866:BE866"/>
    <mergeCell ref="BG866:BH866"/>
    <mergeCell ref="BI866:BJ866"/>
    <mergeCell ref="BL866:BM866"/>
    <mergeCell ref="BN866:BO866"/>
    <mergeCell ref="BQ866:BR866"/>
    <mergeCell ref="BS866:BT866"/>
    <mergeCell ref="BV866:BW866"/>
    <mergeCell ref="BX866:BY866"/>
    <mergeCell ref="BQ870:BR870"/>
    <mergeCell ref="BS870:BT870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M873:AN873"/>
    <mergeCell ref="AO873:AP873"/>
    <mergeCell ref="AR873:AS873"/>
    <mergeCell ref="AT873:AU873"/>
    <mergeCell ref="AW873:AX873"/>
    <mergeCell ref="AY873:AZ873"/>
    <mergeCell ref="BB873:BC873"/>
    <mergeCell ref="BD873:BE873"/>
    <mergeCell ref="BG873:BH873"/>
    <mergeCell ref="BI873:BJ873"/>
    <mergeCell ref="BL873:BM873"/>
    <mergeCell ref="BN873:BO873"/>
    <mergeCell ref="BQ873:BR873"/>
    <mergeCell ref="BS873:BT873"/>
    <mergeCell ref="BV873:BW873"/>
    <mergeCell ref="BX873:BY873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M880:AN880"/>
    <mergeCell ref="AO880:AP880"/>
    <mergeCell ref="AR880:AS880"/>
    <mergeCell ref="AT880:AU880"/>
    <mergeCell ref="AW880:AX880"/>
    <mergeCell ref="AY880:AZ880"/>
    <mergeCell ref="BB880:BC880"/>
    <mergeCell ref="BD880:BE880"/>
    <mergeCell ref="BG880:BH880"/>
    <mergeCell ref="BI880:BJ880"/>
    <mergeCell ref="BL880:BM880"/>
    <mergeCell ref="BN880:BO880"/>
    <mergeCell ref="BQ880:BR880"/>
    <mergeCell ref="BS880:BT880"/>
    <mergeCell ref="BV880:BW880"/>
    <mergeCell ref="BX880:BY880"/>
    <mergeCell ref="BQ884:BR884"/>
    <mergeCell ref="BS884:BT88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87:AS887"/>
    <mergeCell ref="AT887:AU887"/>
    <mergeCell ref="AW887:AX887"/>
    <mergeCell ref="AY887:AZ887"/>
    <mergeCell ref="BB887:BC887"/>
    <mergeCell ref="BD887:BE887"/>
    <mergeCell ref="BG887:BH887"/>
    <mergeCell ref="BI887:BJ887"/>
    <mergeCell ref="BL887:BM887"/>
    <mergeCell ref="BN887:BO887"/>
    <mergeCell ref="BQ887:BR887"/>
    <mergeCell ref="BS887:BT887"/>
    <mergeCell ref="BV887:BW887"/>
    <mergeCell ref="BX887:BY887"/>
    <mergeCell ref="S884:T884"/>
    <mergeCell ref="U884:V884"/>
    <mergeCell ref="BV884:BW884"/>
    <mergeCell ref="BX884:BY884"/>
    <mergeCell ref="D884:E884"/>
    <mergeCell ref="F884:G88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M894:AN894"/>
    <mergeCell ref="AO894:AP894"/>
    <mergeCell ref="AR894:AS894"/>
    <mergeCell ref="AT894:AU894"/>
    <mergeCell ref="AW894:AX894"/>
    <mergeCell ref="AY894:AZ894"/>
    <mergeCell ref="BB894:BC894"/>
    <mergeCell ref="BD894:BE894"/>
    <mergeCell ref="BG894:BH894"/>
    <mergeCell ref="BI894:BJ894"/>
    <mergeCell ref="BL894:BM894"/>
    <mergeCell ref="BN894:BO894"/>
    <mergeCell ref="BQ894:BR894"/>
    <mergeCell ref="BS894:BT894"/>
    <mergeCell ref="BV894:BW894"/>
    <mergeCell ref="BX894:BY894"/>
    <mergeCell ref="BQ898:BR898"/>
    <mergeCell ref="BS898:BT898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901:AS901"/>
    <mergeCell ref="AT901:AU901"/>
    <mergeCell ref="AW901:AX901"/>
    <mergeCell ref="AY901:AZ901"/>
    <mergeCell ref="BB901:BC901"/>
    <mergeCell ref="BD901:BE901"/>
    <mergeCell ref="BG901:BH901"/>
    <mergeCell ref="BI901:BJ901"/>
    <mergeCell ref="BL901:BM901"/>
    <mergeCell ref="BN901:BO901"/>
    <mergeCell ref="BQ901:BR901"/>
    <mergeCell ref="BS901:BT901"/>
    <mergeCell ref="BV901:BW901"/>
    <mergeCell ref="BX901:BY901"/>
    <mergeCell ref="BB898:BC898"/>
    <mergeCell ref="BD898:BE89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AM908:AN908"/>
    <mergeCell ref="AO908:AP908"/>
    <mergeCell ref="AR908:AS908"/>
    <mergeCell ref="AT908:AU908"/>
    <mergeCell ref="AW908:AX908"/>
    <mergeCell ref="AY908:AZ908"/>
    <mergeCell ref="BB908:BC908"/>
    <mergeCell ref="BD908:BE908"/>
    <mergeCell ref="BG908:BH908"/>
    <mergeCell ref="BI908:BJ908"/>
    <mergeCell ref="BL908:BM908"/>
    <mergeCell ref="BN908:BO908"/>
    <mergeCell ref="BQ908:BR908"/>
    <mergeCell ref="BS908:BT908"/>
    <mergeCell ref="BV908:BW908"/>
    <mergeCell ref="BX908:BY908"/>
    <mergeCell ref="BQ912:BR912"/>
    <mergeCell ref="BS912:BT912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15:AS915"/>
    <mergeCell ref="AT915:AU915"/>
    <mergeCell ref="AW915:AX915"/>
    <mergeCell ref="AY915:AZ915"/>
    <mergeCell ref="BB915:BC915"/>
    <mergeCell ref="BD915:BE915"/>
    <mergeCell ref="BG915:BH915"/>
    <mergeCell ref="BI915:BJ915"/>
    <mergeCell ref="BL915:BM915"/>
    <mergeCell ref="BN915:BO915"/>
    <mergeCell ref="BQ915:BR915"/>
    <mergeCell ref="BS915:BT915"/>
    <mergeCell ref="BV915:BW915"/>
    <mergeCell ref="BX915:BY915"/>
    <mergeCell ref="D908:E908"/>
    <mergeCell ref="F908:G908"/>
    <mergeCell ref="I908:J908"/>
    <mergeCell ref="K908:L908"/>
    <mergeCell ref="BG912:BH912"/>
    <mergeCell ref="BI912:BJ91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AM922:AN922"/>
    <mergeCell ref="AO922:AP922"/>
    <mergeCell ref="AR922:AS922"/>
    <mergeCell ref="AT922:AU922"/>
    <mergeCell ref="AW922:AX922"/>
    <mergeCell ref="AY922:AZ922"/>
    <mergeCell ref="BB922:BC922"/>
    <mergeCell ref="BD922:BE922"/>
    <mergeCell ref="BG922:BH922"/>
    <mergeCell ref="BI922:BJ922"/>
    <mergeCell ref="BL922:BM922"/>
    <mergeCell ref="BN922:BO922"/>
    <mergeCell ref="BQ922:BR922"/>
    <mergeCell ref="BS922:BT922"/>
    <mergeCell ref="BV922:BW922"/>
    <mergeCell ref="BX922:BY922"/>
    <mergeCell ref="BQ926:BR926"/>
    <mergeCell ref="BS926:BT926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AR929:AS929"/>
    <mergeCell ref="AT929:AU929"/>
    <mergeCell ref="AW929:AX929"/>
    <mergeCell ref="AY929:AZ929"/>
    <mergeCell ref="BB929:BC929"/>
    <mergeCell ref="BD929:BE929"/>
    <mergeCell ref="BG929:BH929"/>
    <mergeCell ref="BI929:BJ929"/>
    <mergeCell ref="BL929:BM929"/>
    <mergeCell ref="BN929:BO929"/>
    <mergeCell ref="BQ929:BR929"/>
    <mergeCell ref="BS929:BT929"/>
    <mergeCell ref="BV929:BW929"/>
    <mergeCell ref="BX929:BY929"/>
    <mergeCell ref="AW936:AX936"/>
    <mergeCell ref="AY936:AZ936"/>
    <mergeCell ref="BB936:BC936"/>
    <mergeCell ref="BD936:BE936"/>
    <mergeCell ref="BG936:BH936"/>
    <mergeCell ref="BI936:BJ936"/>
    <mergeCell ref="BL936:BM936"/>
    <mergeCell ref="BN936:BO936"/>
    <mergeCell ref="BQ936:BR936"/>
    <mergeCell ref="BS936:BT936"/>
    <mergeCell ref="BV936:BW936"/>
    <mergeCell ref="BX936:BY936"/>
    <mergeCell ref="BQ940:BR940"/>
    <mergeCell ref="BS940:BT940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43:AS943"/>
    <mergeCell ref="AT943:AU943"/>
    <mergeCell ref="AW943:AX943"/>
    <mergeCell ref="AY943:AZ943"/>
    <mergeCell ref="BB943:BC943"/>
    <mergeCell ref="BD943:BE943"/>
    <mergeCell ref="BG943:BH943"/>
    <mergeCell ref="BI943:BJ943"/>
    <mergeCell ref="BL943:BM943"/>
    <mergeCell ref="BN943:BO943"/>
    <mergeCell ref="BQ943:BR943"/>
    <mergeCell ref="BS943:BT943"/>
    <mergeCell ref="BV943:BW943"/>
    <mergeCell ref="BX943:BY943"/>
    <mergeCell ref="X940:Y940"/>
    <mergeCell ref="Z940:AA940"/>
    <mergeCell ref="BV940:BW940"/>
    <mergeCell ref="BX940:BY940"/>
    <mergeCell ref="D940:E940"/>
    <mergeCell ref="F940:G940"/>
    <mergeCell ref="I940:J940"/>
    <mergeCell ref="K940:L940"/>
    <mergeCell ref="N940:O940"/>
    <mergeCell ref="P940:Q94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AT950:AU950"/>
    <mergeCell ref="AW950:AX950"/>
    <mergeCell ref="AY950:AZ950"/>
    <mergeCell ref="BB950:BC950"/>
    <mergeCell ref="BD950:BE950"/>
    <mergeCell ref="BG950:BH950"/>
    <mergeCell ref="BI950:BJ950"/>
    <mergeCell ref="BL950:BM950"/>
    <mergeCell ref="BN950:BO950"/>
    <mergeCell ref="BQ950:BR950"/>
    <mergeCell ref="BS950:BT950"/>
    <mergeCell ref="BV950:BW950"/>
    <mergeCell ref="BX950:BY950"/>
    <mergeCell ref="BQ954:BR954"/>
    <mergeCell ref="BS954:BT954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57:AS957"/>
    <mergeCell ref="AT957:AU957"/>
    <mergeCell ref="AW957:AX957"/>
    <mergeCell ref="AY957:AZ957"/>
    <mergeCell ref="BB957:BC957"/>
    <mergeCell ref="BD957:BE957"/>
    <mergeCell ref="BG957:BH957"/>
    <mergeCell ref="BI957:BJ957"/>
    <mergeCell ref="BL957:BM957"/>
    <mergeCell ref="BN957:BO957"/>
    <mergeCell ref="BQ957:BR957"/>
    <mergeCell ref="BS957:BT957"/>
    <mergeCell ref="BV957:BW957"/>
    <mergeCell ref="BX957:BY957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T964:AU964"/>
    <mergeCell ref="AW964:AX964"/>
    <mergeCell ref="AY964:AZ964"/>
    <mergeCell ref="BB964:BC964"/>
    <mergeCell ref="BD964:BE964"/>
    <mergeCell ref="BG964:BH964"/>
    <mergeCell ref="BI964:BJ964"/>
    <mergeCell ref="BL964:BM964"/>
    <mergeCell ref="BN964:BO964"/>
    <mergeCell ref="BQ964:BR964"/>
    <mergeCell ref="BS964:BT964"/>
    <mergeCell ref="BV964:BW964"/>
    <mergeCell ref="BX964:BY964"/>
    <mergeCell ref="BQ968:BR968"/>
    <mergeCell ref="BS968:BT968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M971:AN971"/>
    <mergeCell ref="AO971:AP971"/>
    <mergeCell ref="AR971:AS971"/>
    <mergeCell ref="AT971:AU971"/>
    <mergeCell ref="AW971:AX971"/>
    <mergeCell ref="AY971:AZ971"/>
    <mergeCell ref="BB971:BC971"/>
    <mergeCell ref="BD971:BE971"/>
    <mergeCell ref="BG971:BH971"/>
    <mergeCell ref="BI971:BJ971"/>
    <mergeCell ref="BL971:BM971"/>
    <mergeCell ref="BN971:BO971"/>
    <mergeCell ref="BQ971:BR971"/>
    <mergeCell ref="BS971:BT971"/>
    <mergeCell ref="BV971:BW971"/>
    <mergeCell ref="BX971:BY971"/>
    <mergeCell ref="S968:T968"/>
    <mergeCell ref="U968:V968"/>
    <mergeCell ref="BV968:BW968"/>
    <mergeCell ref="BX968:BY968"/>
    <mergeCell ref="D968:E968"/>
    <mergeCell ref="F968:G96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M978:AN978"/>
    <mergeCell ref="AO978:AP978"/>
    <mergeCell ref="AR978:AS978"/>
    <mergeCell ref="AT978:AU978"/>
    <mergeCell ref="AW978:AX978"/>
    <mergeCell ref="AY978:AZ978"/>
    <mergeCell ref="BB978:BC978"/>
    <mergeCell ref="BD978:BE978"/>
    <mergeCell ref="BG978:BH978"/>
    <mergeCell ref="BI978:BJ978"/>
    <mergeCell ref="BL978:BM978"/>
    <mergeCell ref="BN978:BO978"/>
    <mergeCell ref="BQ978:BR978"/>
    <mergeCell ref="BS978:BT978"/>
    <mergeCell ref="BV978:BW978"/>
    <mergeCell ref="BX978:BY978"/>
    <mergeCell ref="BQ982:BR982"/>
    <mergeCell ref="BS982:BT982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85:AS985"/>
    <mergeCell ref="AT985:AU985"/>
    <mergeCell ref="AW985:AX985"/>
    <mergeCell ref="AY985:AZ985"/>
    <mergeCell ref="BB985:BC985"/>
    <mergeCell ref="BD985:BE985"/>
    <mergeCell ref="BG985:BH985"/>
    <mergeCell ref="BI985:BJ985"/>
    <mergeCell ref="BL985:BM985"/>
    <mergeCell ref="BN985:BO985"/>
    <mergeCell ref="BQ985:BR985"/>
    <mergeCell ref="BS985:BT985"/>
    <mergeCell ref="BV985:BW985"/>
    <mergeCell ref="BX985:BY985"/>
    <mergeCell ref="BB982:BC982"/>
    <mergeCell ref="BD982:BE982"/>
    <mergeCell ref="AH999:AI999"/>
    <mergeCell ref="AJ999:AK999"/>
    <mergeCell ref="AM999:AN999"/>
    <mergeCell ref="AO999:AP999"/>
    <mergeCell ref="AR999:AS999"/>
    <mergeCell ref="AT999:AU999"/>
    <mergeCell ref="AW999:AX999"/>
    <mergeCell ref="AY999:AZ999"/>
    <mergeCell ref="BB999:BC999"/>
    <mergeCell ref="BD999:BE999"/>
    <mergeCell ref="BG999:BH999"/>
    <mergeCell ref="BI999:BJ999"/>
    <mergeCell ref="BL999:BM999"/>
    <mergeCell ref="BN999:BO999"/>
    <mergeCell ref="BQ999:BR999"/>
    <mergeCell ref="BS999:BT999"/>
    <mergeCell ref="BV999:BW999"/>
    <mergeCell ref="BX999:BY999"/>
    <mergeCell ref="BQ1003:BR1003"/>
    <mergeCell ref="BS1003:BT1003"/>
    <mergeCell ref="AW996:AX996"/>
    <mergeCell ref="AY996:AZ996"/>
    <mergeCell ref="BB996:BC996"/>
    <mergeCell ref="BD996:BE996"/>
    <mergeCell ref="AW1003:AX1003"/>
    <mergeCell ref="AY1003:AZ1003"/>
    <mergeCell ref="BB1003:BC1003"/>
    <mergeCell ref="BD1003:BE1003"/>
    <mergeCell ref="S996:T996"/>
    <mergeCell ref="U996:V996"/>
    <mergeCell ref="BV996:BW996"/>
    <mergeCell ref="BX996:BY996"/>
    <mergeCell ref="D996:E996"/>
    <mergeCell ref="F996:G996"/>
    <mergeCell ref="I996:J996"/>
    <mergeCell ref="K996:L996"/>
    <mergeCell ref="N996:O996"/>
    <mergeCell ref="P996:Q99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M1006:AN1006"/>
    <mergeCell ref="AO1006:AP1006"/>
    <mergeCell ref="AR1006:AS1006"/>
    <mergeCell ref="AT1006:AU1006"/>
    <mergeCell ref="AW1006:AX1006"/>
    <mergeCell ref="AY1006:AZ1006"/>
    <mergeCell ref="BB1006:BC1006"/>
    <mergeCell ref="BD1006:BE1006"/>
    <mergeCell ref="BG1006:BH1006"/>
    <mergeCell ref="BI1006:BJ1006"/>
    <mergeCell ref="BL1006:BM1006"/>
    <mergeCell ref="BN1006:BO1006"/>
    <mergeCell ref="BQ1006:BR1006"/>
    <mergeCell ref="BS1006:BT1006"/>
    <mergeCell ref="BV1006:BW1006"/>
    <mergeCell ref="BX1006:BY1006"/>
    <mergeCell ref="BQ1010:BR1010"/>
    <mergeCell ref="BS1010:BT1010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AR1013:AS1013"/>
    <mergeCell ref="AT1013:AU1013"/>
    <mergeCell ref="AW1013:AX1013"/>
    <mergeCell ref="AY1013:AZ1013"/>
    <mergeCell ref="BB1013:BC1013"/>
    <mergeCell ref="BD1013:BE1013"/>
    <mergeCell ref="BG1013:BH1013"/>
    <mergeCell ref="BI1013:BJ1013"/>
    <mergeCell ref="BL1013:BM1013"/>
    <mergeCell ref="BN1013:BO1013"/>
    <mergeCell ref="BQ1013:BR1013"/>
    <mergeCell ref="BS1013:BT1013"/>
    <mergeCell ref="BV1013:BW1013"/>
    <mergeCell ref="BX1013:BY1013"/>
    <mergeCell ref="AW1010:AX1010"/>
    <mergeCell ref="AY1010:AZ1010"/>
    <mergeCell ref="BB1010:BC1010"/>
    <mergeCell ref="BD1010:BE101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AM1020:AN1020"/>
    <mergeCell ref="AO1020:AP1020"/>
    <mergeCell ref="AR1020:AS1020"/>
    <mergeCell ref="AT1020:AU1020"/>
    <mergeCell ref="AW1020:AX1020"/>
    <mergeCell ref="AY1020:AZ1020"/>
    <mergeCell ref="BB1020:BC1020"/>
    <mergeCell ref="BD1020:BE1020"/>
    <mergeCell ref="BG1020:BH1020"/>
    <mergeCell ref="BI1020:BJ1020"/>
    <mergeCell ref="BL1020:BM1020"/>
    <mergeCell ref="BN1020:BO1020"/>
    <mergeCell ref="BQ1020:BR1020"/>
    <mergeCell ref="BS1020:BT1020"/>
    <mergeCell ref="BV1020:BW1020"/>
    <mergeCell ref="BX1020:BY1020"/>
    <mergeCell ref="BQ1024:BR1024"/>
    <mergeCell ref="BS1024:BT1024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27:AS1027"/>
    <mergeCell ref="AT1027:AU1027"/>
    <mergeCell ref="AW1027:AX1027"/>
    <mergeCell ref="AY1027:AZ1027"/>
    <mergeCell ref="BB1027:BC1027"/>
    <mergeCell ref="BD1027:BE1027"/>
    <mergeCell ref="BG1027:BH1027"/>
    <mergeCell ref="BI1027:BJ1027"/>
    <mergeCell ref="BL1027:BM1027"/>
    <mergeCell ref="BN1027:BO1027"/>
    <mergeCell ref="BQ1027:BR1027"/>
    <mergeCell ref="BS1027:BT1027"/>
    <mergeCell ref="BV1027:BW1027"/>
    <mergeCell ref="BX1027:BY1027"/>
    <mergeCell ref="S1024:T1024"/>
    <mergeCell ref="U1024:V1024"/>
    <mergeCell ref="X1024:Y1024"/>
    <mergeCell ref="Z1024:AA1024"/>
    <mergeCell ref="BV1024:BW1024"/>
    <mergeCell ref="BX1024:BY102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AM1034:AN1034"/>
    <mergeCell ref="AO1034:AP1034"/>
    <mergeCell ref="AR1034:AS1034"/>
    <mergeCell ref="AT1034:AU1034"/>
    <mergeCell ref="AW1034:AX1034"/>
    <mergeCell ref="AY1034:AZ1034"/>
    <mergeCell ref="BB1034:BC1034"/>
    <mergeCell ref="BD1034:BE1034"/>
    <mergeCell ref="BG1034:BH1034"/>
    <mergeCell ref="BI1034:BJ1034"/>
    <mergeCell ref="BL1034:BM1034"/>
    <mergeCell ref="BN1034:BO1034"/>
    <mergeCell ref="BQ1034:BR1034"/>
    <mergeCell ref="BS1034:BT1034"/>
    <mergeCell ref="BV1034:BW1034"/>
    <mergeCell ref="BX1034:BY1034"/>
    <mergeCell ref="BQ1038:BR1038"/>
    <mergeCell ref="BS1038:BT1038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M1041:AN1041"/>
    <mergeCell ref="AO1041:AP1041"/>
    <mergeCell ref="AR1041:AS1041"/>
    <mergeCell ref="AT1041:AU1041"/>
    <mergeCell ref="AW1041:AX1041"/>
    <mergeCell ref="AY1041:AZ1041"/>
    <mergeCell ref="BB1041:BC1041"/>
    <mergeCell ref="BD1041:BE1041"/>
    <mergeCell ref="BG1041:BH1041"/>
    <mergeCell ref="BI1041:BJ1041"/>
    <mergeCell ref="BL1041:BM1041"/>
    <mergeCell ref="BN1041:BO1041"/>
    <mergeCell ref="BQ1041:BR1041"/>
    <mergeCell ref="BS1041:BT1041"/>
    <mergeCell ref="BV1041:BW1041"/>
    <mergeCell ref="BX1041:BY1041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M1048:AN1048"/>
    <mergeCell ref="AO1048:AP1048"/>
    <mergeCell ref="AR1048:AS1048"/>
    <mergeCell ref="AT1048:AU1048"/>
    <mergeCell ref="AW1048:AX1048"/>
    <mergeCell ref="AY1048:AZ1048"/>
    <mergeCell ref="BB1048:BC1048"/>
    <mergeCell ref="BD1048:BE1048"/>
    <mergeCell ref="BG1048:BH1048"/>
    <mergeCell ref="BI1048:BJ1048"/>
    <mergeCell ref="BL1048:BM1048"/>
    <mergeCell ref="BN1048:BO1048"/>
    <mergeCell ref="BQ1048:BR1048"/>
    <mergeCell ref="BS1048:BT1048"/>
    <mergeCell ref="BV1048:BW1048"/>
    <mergeCell ref="BX1048:BY1048"/>
    <mergeCell ref="BQ1052:BR1052"/>
    <mergeCell ref="BS1052:BT105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55:AS1055"/>
    <mergeCell ref="AT1055:AU1055"/>
    <mergeCell ref="AW1055:AX1055"/>
    <mergeCell ref="AY1055:AZ1055"/>
    <mergeCell ref="BB1055:BC1055"/>
    <mergeCell ref="BD1055:BE1055"/>
    <mergeCell ref="BG1055:BH1055"/>
    <mergeCell ref="BI1055:BJ1055"/>
    <mergeCell ref="BL1055:BM1055"/>
    <mergeCell ref="BN1055:BO1055"/>
    <mergeCell ref="BQ1055:BR1055"/>
    <mergeCell ref="BS1055:BT1055"/>
    <mergeCell ref="BV1055:BW1055"/>
    <mergeCell ref="BX1055:BY1055"/>
    <mergeCell ref="S1052:T1052"/>
    <mergeCell ref="U1052:V1052"/>
    <mergeCell ref="BV1052:BW1052"/>
    <mergeCell ref="BX1052:BY1052"/>
    <mergeCell ref="D1052:E1052"/>
    <mergeCell ref="F1052:G105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M1062:AN1062"/>
    <mergeCell ref="AO1062:AP1062"/>
    <mergeCell ref="AR1062:AS1062"/>
    <mergeCell ref="AT1062:AU1062"/>
    <mergeCell ref="AW1062:AX1062"/>
    <mergeCell ref="AY1062:AZ1062"/>
    <mergeCell ref="BB1062:BC1062"/>
    <mergeCell ref="BD1062:BE1062"/>
    <mergeCell ref="BG1062:BH1062"/>
    <mergeCell ref="BI1062:BJ1062"/>
    <mergeCell ref="BL1062:BM1062"/>
    <mergeCell ref="BN1062:BO1062"/>
    <mergeCell ref="BQ1062:BR1062"/>
    <mergeCell ref="BS1062:BT1062"/>
    <mergeCell ref="BV1062:BW1062"/>
    <mergeCell ref="BX1062:BY1062"/>
    <mergeCell ref="BQ1066:BR1066"/>
    <mergeCell ref="BS1066:BT1066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M1069:AN1069"/>
    <mergeCell ref="AO1069:AP1069"/>
    <mergeCell ref="AR1069:AS1069"/>
    <mergeCell ref="AT1069:AU1069"/>
    <mergeCell ref="AW1069:AX1069"/>
    <mergeCell ref="AY1069:AZ1069"/>
    <mergeCell ref="BB1069:BC1069"/>
    <mergeCell ref="BD1069:BE1069"/>
    <mergeCell ref="BG1069:BH1069"/>
    <mergeCell ref="BI1069:BJ1069"/>
    <mergeCell ref="BL1069:BM1069"/>
    <mergeCell ref="BN1069:BO1069"/>
    <mergeCell ref="BQ1069:BR1069"/>
    <mergeCell ref="BS1069:BT1069"/>
    <mergeCell ref="BV1069:BW1069"/>
    <mergeCell ref="BX1069:BY1069"/>
    <mergeCell ref="BL1066:BM1066"/>
    <mergeCell ref="BN1066:BO1066"/>
    <mergeCell ref="BB1066:BC1066"/>
    <mergeCell ref="BD1066:BE1066"/>
    <mergeCell ref="BQ1076:BR1076"/>
    <mergeCell ref="BS1076:BT1076"/>
    <mergeCell ref="BV1076:BW1076"/>
    <mergeCell ref="BX1076:BY1076"/>
    <mergeCell ref="BQ1080:BR1080"/>
    <mergeCell ref="BS1080:BT1080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83:AS1083"/>
    <mergeCell ref="AT1083:AU1083"/>
    <mergeCell ref="AW1083:AX1083"/>
    <mergeCell ref="AY1083:AZ1083"/>
    <mergeCell ref="BB1083:BC1083"/>
    <mergeCell ref="BD1083:BE1083"/>
    <mergeCell ref="BG1083:BH1083"/>
    <mergeCell ref="BI1083:BJ1083"/>
    <mergeCell ref="BL1083:BM1083"/>
    <mergeCell ref="BN1083:BO1083"/>
    <mergeCell ref="BQ1083:BR1083"/>
    <mergeCell ref="BS1083:BT1083"/>
    <mergeCell ref="BV1083:BW1083"/>
    <mergeCell ref="BX1083:BY1083"/>
    <mergeCell ref="S1080:T1080"/>
    <mergeCell ref="U1080:V1080"/>
    <mergeCell ref="BV1080:BW1080"/>
    <mergeCell ref="BX1080:BY1080"/>
    <mergeCell ref="D1080:E1080"/>
    <mergeCell ref="F1080:G1080"/>
    <mergeCell ref="I1080:J1080"/>
    <mergeCell ref="K1080:L1080"/>
    <mergeCell ref="N1080:O1080"/>
    <mergeCell ref="P1080:Q108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M1090:AN1090"/>
    <mergeCell ref="AO1090:AP1090"/>
    <mergeCell ref="AR1090:AS1090"/>
    <mergeCell ref="AT1090:AU1090"/>
    <mergeCell ref="AW1090:AX1090"/>
    <mergeCell ref="AY1090:AZ1090"/>
    <mergeCell ref="BB1090:BC1090"/>
    <mergeCell ref="BD1090:BE1090"/>
    <mergeCell ref="BG1090:BH1090"/>
    <mergeCell ref="BI1090:BJ1090"/>
    <mergeCell ref="BL1090:BM1090"/>
    <mergeCell ref="BN1090:BO1090"/>
    <mergeCell ref="BQ1090:BR1090"/>
    <mergeCell ref="BS1090:BT1090"/>
    <mergeCell ref="BV1090:BW1090"/>
    <mergeCell ref="BX1090:BY1090"/>
    <mergeCell ref="BQ1094:BR1094"/>
    <mergeCell ref="BS1094:BT1094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M1097:AN1097"/>
    <mergeCell ref="AO1097:AP1097"/>
    <mergeCell ref="AR1097:AS1097"/>
    <mergeCell ref="AT1097:AU1097"/>
    <mergeCell ref="AW1097:AX1097"/>
    <mergeCell ref="AY1097:AZ1097"/>
    <mergeCell ref="BB1097:BC1097"/>
    <mergeCell ref="BD1097:BE1097"/>
    <mergeCell ref="BG1097:BH1097"/>
    <mergeCell ref="BI1097:BJ1097"/>
    <mergeCell ref="BL1097:BM1097"/>
    <mergeCell ref="BN1097:BO1097"/>
    <mergeCell ref="BQ1097:BR1097"/>
    <mergeCell ref="BS1097:BT1097"/>
    <mergeCell ref="BV1097:BW1097"/>
    <mergeCell ref="BX1097:BY1097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AW1104:AX1104"/>
    <mergeCell ref="AY1104:AZ1104"/>
    <mergeCell ref="BB1104:BC1104"/>
    <mergeCell ref="BD1104:BE1104"/>
    <mergeCell ref="BG1104:BH1104"/>
    <mergeCell ref="BI1104:BJ1104"/>
    <mergeCell ref="BL1104:BM1104"/>
    <mergeCell ref="BN1104:BO1104"/>
    <mergeCell ref="BQ1104:BR1104"/>
    <mergeCell ref="BS1104:BT1104"/>
    <mergeCell ref="BV1104:BW1104"/>
    <mergeCell ref="BX1104:BY1104"/>
    <mergeCell ref="BQ1108:BR1108"/>
    <mergeCell ref="BS1108:BT110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AR1111:AS1111"/>
    <mergeCell ref="AT1111:AU1111"/>
    <mergeCell ref="AW1111:AX1111"/>
    <mergeCell ref="AY1111:AZ1111"/>
    <mergeCell ref="BB1111:BC1111"/>
    <mergeCell ref="BD1111:BE1111"/>
    <mergeCell ref="BG1111:BH1111"/>
    <mergeCell ref="BI1111:BJ1111"/>
    <mergeCell ref="BL1111:BM1111"/>
    <mergeCell ref="BN1111:BO1111"/>
    <mergeCell ref="BQ1111:BR1111"/>
    <mergeCell ref="BS1111:BT1111"/>
    <mergeCell ref="BV1111:BW1111"/>
    <mergeCell ref="BX1111:BY1111"/>
    <mergeCell ref="S1108:T1108"/>
    <mergeCell ref="U1108:V1108"/>
    <mergeCell ref="X1108:Y1108"/>
    <mergeCell ref="Z1108:AA1108"/>
    <mergeCell ref="BV1108:BW1108"/>
    <mergeCell ref="BX1108:BY110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AT1118:AU1118"/>
    <mergeCell ref="AW1118:AX1118"/>
    <mergeCell ref="AY1118:AZ1118"/>
    <mergeCell ref="BB1118:BC1118"/>
    <mergeCell ref="BD1118:BE1118"/>
    <mergeCell ref="BG1118:BH1118"/>
    <mergeCell ref="BI1118:BJ1118"/>
    <mergeCell ref="BL1118:BM1118"/>
    <mergeCell ref="BN1118:BO1118"/>
    <mergeCell ref="BQ1118:BR1118"/>
    <mergeCell ref="BS1118:BT1118"/>
    <mergeCell ref="BV1118:BW1118"/>
    <mergeCell ref="BX1118:BY1118"/>
    <mergeCell ref="BQ1122:BR1122"/>
    <mergeCell ref="BS1122:BT1122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M1125:AN1125"/>
    <mergeCell ref="AO1125:AP1125"/>
    <mergeCell ref="AR1125:AS1125"/>
    <mergeCell ref="AT1125:AU1125"/>
    <mergeCell ref="AW1125:AX1125"/>
    <mergeCell ref="AY1125:AZ1125"/>
    <mergeCell ref="BB1125:BC1125"/>
    <mergeCell ref="BD1125:BE1125"/>
    <mergeCell ref="BG1125:BH1125"/>
    <mergeCell ref="BI1125:BJ1125"/>
    <mergeCell ref="BL1125:BM1125"/>
    <mergeCell ref="BN1125:BO1125"/>
    <mergeCell ref="BQ1125:BR1125"/>
    <mergeCell ref="BS1125:BT1125"/>
    <mergeCell ref="BV1125:BW1125"/>
    <mergeCell ref="BX1125:BY1125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AM1132:AN1132"/>
    <mergeCell ref="AO1132:AP1132"/>
    <mergeCell ref="AR1132:AS1132"/>
    <mergeCell ref="AT1132:AU1132"/>
    <mergeCell ref="AW1132:AX1132"/>
    <mergeCell ref="AY1132:AZ1132"/>
    <mergeCell ref="BB1132:BC1132"/>
    <mergeCell ref="BD1132:BE1132"/>
    <mergeCell ref="BG1132:BH1132"/>
    <mergeCell ref="BI1132:BJ1132"/>
    <mergeCell ref="BL1132:BM1132"/>
    <mergeCell ref="BN1132:BO1132"/>
    <mergeCell ref="BQ1132:BR1132"/>
    <mergeCell ref="BS1132:BT1132"/>
    <mergeCell ref="BV1132:BW1132"/>
    <mergeCell ref="BX1132:BY1132"/>
    <mergeCell ref="BQ1136:BR1136"/>
    <mergeCell ref="BS1136:BT1136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39:AS1139"/>
    <mergeCell ref="AT1139:AU1139"/>
    <mergeCell ref="AW1139:AX1139"/>
    <mergeCell ref="AY1139:AZ1139"/>
    <mergeCell ref="BB1139:BC1139"/>
    <mergeCell ref="BD1139:BE1139"/>
    <mergeCell ref="BG1139:BH1139"/>
    <mergeCell ref="BI1139:BJ1139"/>
    <mergeCell ref="BL1139:BM1139"/>
    <mergeCell ref="BN1139:BO1139"/>
    <mergeCell ref="BQ1139:BR1139"/>
    <mergeCell ref="BS1139:BT1139"/>
    <mergeCell ref="BV1139:BW1139"/>
    <mergeCell ref="BX1139:BY1139"/>
    <mergeCell ref="S1136:T1136"/>
    <mergeCell ref="U1136:V1136"/>
    <mergeCell ref="BV1136:BW1136"/>
    <mergeCell ref="BX1136:BY1136"/>
    <mergeCell ref="D1136:E1136"/>
    <mergeCell ref="F1136:G113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M1146:AN1146"/>
    <mergeCell ref="AO1146:AP1146"/>
    <mergeCell ref="AR1146:AS1146"/>
    <mergeCell ref="AT1146:AU1146"/>
    <mergeCell ref="AW1146:AX1146"/>
    <mergeCell ref="AY1146:AZ1146"/>
    <mergeCell ref="BB1146:BC1146"/>
    <mergeCell ref="BD1146:BE1146"/>
    <mergeCell ref="BG1146:BH1146"/>
    <mergeCell ref="BI1146:BJ1146"/>
    <mergeCell ref="BL1146:BM1146"/>
    <mergeCell ref="BN1146:BO1146"/>
    <mergeCell ref="BQ1146:BR1146"/>
    <mergeCell ref="BS1146:BT1146"/>
    <mergeCell ref="BV1146:BW1146"/>
    <mergeCell ref="BX1146:BY1146"/>
    <mergeCell ref="BQ1150:BR1150"/>
    <mergeCell ref="BS1150:BT1150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53:AS1153"/>
    <mergeCell ref="AT1153:AU1153"/>
    <mergeCell ref="AW1153:AX1153"/>
    <mergeCell ref="AY1153:AZ1153"/>
    <mergeCell ref="BB1153:BC1153"/>
    <mergeCell ref="BD1153:BE1153"/>
    <mergeCell ref="BG1153:BH1153"/>
    <mergeCell ref="BI1153:BJ1153"/>
    <mergeCell ref="BL1153:BM1153"/>
    <mergeCell ref="BN1153:BO1153"/>
    <mergeCell ref="BQ1153:BR1153"/>
    <mergeCell ref="BS1153:BT1153"/>
    <mergeCell ref="BV1153:BW1153"/>
    <mergeCell ref="BX1153:BY1153"/>
    <mergeCell ref="I1164:J1164"/>
    <mergeCell ref="K1164:L1164"/>
    <mergeCell ref="N1164:O1164"/>
    <mergeCell ref="P1164:Q116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M1174:AN1174"/>
    <mergeCell ref="AO1174:AP1174"/>
    <mergeCell ref="AR1174:AS1174"/>
    <mergeCell ref="AT1174:AU1174"/>
    <mergeCell ref="AW1174:AX1174"/>
    <mergeCell ref="AY1174:AZ1174"/>
    <mergeCell ref="BB1174:BC1174"/>
    <mergeCell ref="BD1174:BE1174"/>
    <mergeCell ref="BG1174:BH1174"/>
    <mergeCell ref="BI1174:BJ1174"/>
    <mergeCell ref="BL1174:BM1174"/>
    <mergeCell ref="BN1174:BO1174"/>
    <mergeCell ref="BQ1174:BR1174"/>
    <mergeCell ref="BS1174:BT1174"/>
    <mergeCell ref="BV1174:BW1174"/>
    <mergeCell ref="BX1174:BY1174"/>
    <mergeCell ref="BQ1178:BR1178"/>
    <mergeCell ref="BS1178:BT1178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M1181:AN1181"/>
    <mergeCell ref="AO1181:AP1181"/>
    <mergeCell ref="AR1181:AS1181"/>
    <mergeCell ref="AT1181:AU1181"/>
    <mergeCell ref="AW1181:AX1181"/>
    <mergeCell ref="AY1181:AZ1181"/>
    <mergeCell ref="BB1181:BC1181"/>
    <mergeCell ref="BD1181:BE1181"/>
    <mergeCell ref="BG1181:BH1181"/>
    <mergeCell ref="BI1181:BJ1181"/>
    <mergeCell ref="BL1181:BM1181"/>
    <mergeCell ref="BN1181:BO1181"/>
    <mergeCell ref="BQ1181:BR1181"/>
    <mergeCell ref="BS1181:BT1181"/>
    <mergeCell ref="BV1181:BW1181"/>
    <mergeCell ref="BX1181:BY1181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AM1188:AN1188"/>
    <mergeCell ref="AO1188:AP1188"/>
    <mergeCell ref="AR1188:AS1188"/>
    <mergeCell ref="AT1188:AU1188"/>
    <mergeCell ref="AW1188:AX1188"/>
    <mergeCell ref="AY1188:AZ1188"/>
    <mergeCell ref="BB1188:BC1188"/>
    <mergeCell ref="BD1188:BE1188"/>
    <mergeCell ref="BG1188:BH1188"/>
    <mergeCell ref="BI1188:BJ1188"/>
    <mergeCell ref="BL1188:BM1188"/>
    <mergeCell ref="BN1188:BO1188"/>
    <mergeCell ref="BQ1188:BR1188"/>
    <mergeCell ref="BS1188:BT1188"/>
    <mergeCell ref="BV1188:BW1188"/>
    <mergeCell ref="BX1188:BY1188"/>
    <mergeCell ref="BQ1192:BR1192"/>
    <mergeCell ref="BS1192:BT1192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95:AS1195"/>
    <mergeCell ref="AT1195:AU1195"/>
    <mergeCell ref="AW1195:AX1195"/>
    <mergeCell ref="AY1195:AZ1195"/>
    <mergeCell ref="BB1195:BC1195"/>
    <mergeCell ref="BD1195:BE1195"/>
    <mergeCell ref="BG1195:BH1195"/>
    <mergeCell ref="BI1195:BJ1195"/>
    <mergeCell ref="BL1195:BM1195"/>
    <mergeCell ref="BN1195:BO1195"/>
    <mergeCell ref="BQ1195:BR1195"/>
    <mergeCell ref="BS1195:BT1195"/>
    <mergeCell ref="BV1195:BW1195"/>
    <mergeCell ref="BX1195:BY1195"/>
    <mergeCell ref="S1192:T1192"/>
    <mergeCell ref="U1192:V1192"/>
    <mergeCell ref="X1192:Y1192"/>
    <mergeCell ref="Z1192:AA1192"/>
    <mergeCell ref="BV1192:BW1192"/>
    <mergeCell ref="BX1192:BY1192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AM1202:AN1202"/>
    <mergeCell ref="AO1202:AP1202"/>
    <mergeCell ref="AR1202:AS1202"/>
    <mergeCell ref="AT1202:AU1202"/>
    <mergeCell ref="AW1202:AX1202"/>
    <mergeCell ref="AY1202:AZ1202"/>
    <mergeCell ref="BB1202:BC1202"/>
    <mergeCell ref="BD1202:BE1202"/>
    <mergeCell ref="BG1202:BH1202"/>
    <mergeCell ref="BI1202:BJ1202"/>
    <mergeCell ref="BL1202:BM1202"/>
    <mergeCell ref="BN1202:BO1202"/>
    <mergeCell ref="BQ1202:BR1202"/>
    <mergeCell ref="BS1202:BT1202"/>
    <mergeCell ref="BV1202:BW1202"/>
    <mergeCell ref="BX1202:BY1202"/>
    <mergeCell ref="BQ1206:BR1206"/>
    <mergeCell ref="BS1206:BT1206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M1209:AN1209"/>
    <mergeCell ref="AO1209:AP1209"/>
    <mergeCell ref="AR1209:AS1209"/>
    <mergeCell ref="AT1209:AU1209"/>
    <mergeCell ref="AW1209:AX1209"/>
    <mergeCell ref="AY1209:AZ1209"/>
    <mergeCell ref="BB1209:BC1209"/>
    <mergeCell ref="BD1209:BE1209"/>
    <mergeCell ref="BG1209:BH1209"/>
    <mergeCell ref="BI1209:BJ1209"/>
    <mergeCell ref="BL1209:BM1209"/>
    <mergeCell ref="BN1209:BO1209"/>
    <mergeCell ref="BQ1209:BR1209"/>
    <mergeCell ref="BS1209:BT1209"/>
    <mergeCell ref="BV1209:BW1209"/>
    <mergeCell ref="BX1209:BY1209"/>
    <mergeCell ref="BL1206:BM1206"/>
    <mergeCell ref="BN1206:BO120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M1216:AN1216"/>
    <mergeCell ref="AO1216:AP1216"/>
    <mergeCell ref="AR1216:AS1216"/>
    <mergeCell ref="AT1216:AU1216"/>
    <mergeCell ref="AW1216:AX1216"/>
    <mergeCell ref="AY1216:AZ1216"/>
    <mergeCell ref="BB1216:BC1216"/>
    <mergeCell ref="BD1216:BE1216"/>
    <mergeCell ref="BG1216:BH1216"/>
    <mergeCell ref="BI1216:BJ1216"/>
    <mergeCell ref="BL1216:BM1216"/>
    <mergeCell ref="BN1216:BO1216"/>
    <mergeCell ref="BQ1216:BR1216"/>
    <mergeCell ref="BS1216:BT1216"/>
    <mergeCell ref="BV1216:BW1216"/>
    <mergeCell ref="BX1216:BY1216"/>
    <mergeCell ref="BQ1220:BR1220"/>
    <mergeCell ref="BS1220:BT1220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M1223:AN1223"/>
    <mergeCell ref="AO1223:AP1223"/>
    <mergeCell ref="AR1223:AS1223"/>
    <mergeCell ref="AT1223:AU1223"/>
    <mergeCell ref="AW1223:AX1223"/>
    <mergeCell ref="AY1223:AZ1223"/>
    <mergeCell ref="BB1223:BC1223"/>
    <mergeCell ref="BD1223:BE1223"/>
    <mergeCell ref="BG1223:BH1223"/>
    <mergeCell ref="BI1223:BJ1223"/>
    <mergeCell ref="BL1223:BM1223"/>
    <mergeCell ref="BN1223:BO1223"/>
    <mergeCell ref="BQ1223:BR1223"/>
    <mergeCell ref="BS1223:BT1223"/>
    <mergeCell ref="BV1223:BW1223"/>
    <mergeCell ref="BX1223:BY1223"/>
    <mergeCell ref="S1220:T1220"/>
    <mergeCell ref="U1220:V1220"/>
    <mergeCell ref="BV1220:BW1220"/>
    <mergeCell ref="BX1220:BY1220"/>
    <mergeCell ref="D1220:E1220"/>
    <mergeCell ref="F1220:G122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M1230:AN1230"/>
    <mergeCell ref="AO1230:AP1230"/>
    <mergeCell ref="AR1230:AS1230"/>
    <mergeCell ref="AT1230:AU1230"/>
    <mergeCell ref="AW1230:AX1230"/>
    <mergeCell ref="AY1230:AZ1230"/>
    <mergeCell ref="BB1230:BC1230"/>
    <mergeCell ref="BD1230:BE1230"/>
    <mergeCell ref="BG1230:BH1230"/>
    <mergeCell ref="BI1230:BJ1230"/>
    <mergeCell ref="BL1230:BM1230"/>
    <mergeCell ref="BN1230:BO1230"/>
    <mergeCell ref="BQ1230:BR1230"/>
    <mergeCell ref="BS1230:BT1230"/>
    <mergeCell ref="BV1230:BW1230"/>
    <mergeCell ref="BX1230:BY1230"/>
    <mergeCell ref="BQ1234:BR1234"/>
    <mergeCell ref="BS1234:BT1234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37:AS1237"/>
    <mergeCell ref="AT1237:AU1237"/>
    <mergeCell ref="AW1237:AX1237"/>
    <mergeCell ref="AY1237:AZ1237"/>
    <mergeCell ref="BB1237:BC1237"/>
    <mergeCell ref="BD1237:BE1237"/>
    <mergeCell ref="BG1237:BH1237"/>
    <mergeCell ref="BI1237:BJ1237"/>
    <mergeCell ref="BL1237:BM1237"/>
    <mergeCell ref="BN1237:BO1237"/>
    <mergeCell ref="BQ1237:BR1237"/>
    <mergeCell ref="BS1237:BT1237"/>
    <mergeCell ref="BV1237:BW1237"/>
    <mergeCell ref="BX1237:BY1237"/>
    <mergeCell ref="BB1234:BC1234"/>
    <mergeCell ref="BD1234:BE1234"/>
    <mergeCell ref="BG1234:BH1234"/>
    <mergeCell ref="BI1234:BJ1234"/>
    <mergeCell ref="BL1234:BM1234"/>
    <mergeCell ref="BN1234:BO1234"/>
    <mergeCell ref="BG1244:BH1244"/>
    <mergeCell ref="BI1244:BJ1244"/>
    <mergeCell ref="BL1244:BM1244"/>
    <mergeCell ref="BN1244:BO1244"/>
    <mergeCell ref="BQ1244:BR1244"/>
    <mergeCell ref="BS1244:BT1244"/>
    <mergeCell ref="BV1244:BW1244"/>
    <mergeCell ref="BX1244:BY1244"/>
    <mergeCell ref="BQ1248:BR1248"/>
    <mergeCell ref="BS1248:BT1248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M1251:AN1251"/>
    <mergeCell ref="AO1251:AP1251"/>
    <mergeCell ref="AR1251:AS1251"/>
    <mergeCell ref="AT1251:AU1251"/>
    <mergeCell ref="AW1251:AX1251"/>
    <mergeCell ref="AY1251:AZ1251"/>
    <mergeCell ref="BB1251:BC1251"/>
    <mergeCell ref="BD1251:BE1251"/>
    <mergeCell ref="BG1251:BH1251"/>
    <mergeCell ref="BI1251:BJ1251"/>
    <mergeCell ref="BL1251:BM1251"/>
    <mergeCell ref="BN1251:BO1251"/>
    <mergeCell ref="BQ1251:BR1251"/>
    <mergeCell ref="BS1251:BT1251"/>
    <mergeCell ref="BV1251:BW1251"/>
    <mergeCell ref="BX1251:BY1251"/>
    <mergeCell ref="BV1248:BW1248"/>
    <mergeCell ref="BX1248:BY124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M1258:AN1258"/>
    <mergeCell ref="AO1258:AP1258"/>
    <mergeCell ref="AR1258:AS1258"/>
    <mergeCell ref="AT1258:AU1258"/>
    <mergeCell ref="AW1258:AX1258"/>
    <mergeCell ref="AY1258:AZ1258"/>
    <mergeCell ref="BB1258:BC1258"/>
    <mergeCell ref="BD1258:BE1258"/>
    <mergeCell ref="BG1258:BH1258"/>
    <mergeCell ref="BI1258:BJ1258"/>
    <mergeCell ref="BL1258:BM1258"/>
    <mergeCell ref="BN1258:BO1258"/>
    <mergeCell ref="BQ1258:BR1258"/>
    <mergeCell ref="BS1258:BT1258"/>
    <mergeCell ref="BV1258:BW1258"/>
    <mergeCell ref="BX1258:BY1258"/>
    <mergeCell ref="BQ1262:BR1262"/>
    <mergeCell ref="BS1262:BT1262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M1265:AN1265"/>
    <mergeCell ref="AO1265:AP1265"/>
    <mergeCell ref="AR1265:AS1265"/>
    <mergeCell ref="AT1265:AU1265"/>
    <mergeCell ref="AW1265:AX1265"/>
    <mergeCell ref="AY1265:AZ1265"/>
    <mergeCell ref="BB1265:BC1265"/>
    <mergeCell ref="BD1265:BE1265"/>
    <mergeCell ref="BG1265:BH1265"/>
    <mergeCell ref="BI1265:BJ1265"/>
    <mergeCell ref="BL1265:BM1265"/>
    <mergeCell ref="BN1265:BO1265"/>
    <mergeCell ref="BQ1265:BR1265"/>
    <mergeCell ref="BS1265:BT1265"/>
    <mergeCell ref="BV1265:BW1265"/>
    <mergeCell ref="BX1265:BY1265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M1272:AN1272"/>
    <mergeCell ref="AO1272:AP1272"/>
    <mergeCell ref="AR1272:AS1272"/>
    <mergeCell ref="AT1272:AU1272"/>
    <mergeCell ref="AW1272:AX1272"/>
    <mergeCell ref="AY1272:AZ1272"/>
    <mergeCell ref="BB1272:BC1272"/>
    <mergeCell ref="BD1272:BE1272"/>
    <mergeCell ref="BG1272:BH1272"/>
    <mergeCell ref="BI1272:BJ1272"/>
    <mergeCell ref="BL1272:BM1272"/>
    <mergeCell ref="BN1272:BO1272"/>
    <mergeCell ref="BQ1272:BR1272"/>
    <mergeCell ref="BS1272:BT1272"/>
    <mergeCell ref="BV1272:BW1272"/>
    <mergeCell ref="BX1272:BY1272"/>
    <mergeCell ref="BQ1276:BR1276"/>
    <mergeCell ref="BS1276:BT1276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AO1279:AP1279"/>
    <mergeCell ref="AR1279:AS1279"/>
    <mergeCell ref="AT1279:AU1279"/>
    <mergeCell ref="AW1279:AX1279"/>
    <mergeCell ref="AY1279:AZ1279"/>
    <mergeCell ref="BB1279:BC1279"/>
    <mergeCell ref="BD1279:BE1279"/>
    <mergeCell ref="BG1279:BH1279"/>
    <mergeCell ref="BI1279:BJ1279"/>
    <mergeCell ref="BL1279:BM1279"/>
    <mergeCell ref="BN1279:BO1279"/>
    <mergeCell ref="BQ1279:BR1279"/>
    <mergeCell ref="BS1279:BT1279"/>
    <mergeCell ref="BV1279:BW1279"/>
    <mergeCell ref="BX1279:BY1279"/>
    <mergeCell ref="X1276:Y1276"/>
    <mergeCell ref="Z1276:AA1276"/>
    <mergeCell ref="BV1276:BW1276"/>
    <mergeCell ref="BX1276:BY1276"/>
    <mergeCell ref="D1276:E1276"/>
    <mergeCell ref="F1276:G127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AM1286:AN1286"/>
    <mergeCell ref="AO1286:AP1286"/>
    <mergeCell ref="AR1286:AS1286"/>
    <mergeCell ref="AT1286:AU1286"/>
    <mergeCell ref="AW1286:AX1286"/>
    <mergeCell ref="AY1286:AZ1286"/>
    <mergeCell ref="BB1286:BC1286"/>
    <mergeCell ref="BD1286:BE1286"/>
    <mergeCell ref="BG1286:BH1286"/>
    <mergeCell ref="BI1286:BJ1286"/>
    <mergeCell ref="BL1286:BM1286"/>
    <mergeCell ref="BN1286:BO1286"/>
    <mergeCell ref="BQ1286:BR1286"/>
    <mergeCell ref="BS1286:BT1286"/>
    <mergeCell ref="BV1286:BW1286"/>
    <mergeCell ref="BX1286:BY1286"/>
    <mergeCell ref="BQ1290:BR1290"/>
    <mergeCell ref="BS1290:BT1290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93:AS1293"/>
    <mergeCell ref="AT1293:AU1293"/>
    <mergeCell ref="AW1293:AX1293"/>
    <mergeCell ref="AY1293:AZ1293"/>
    <mergeCell ref="BB1293:BC1293"/>
    <mergeCell ref="BD1293:BE1293"/>
    <mergeCell ref="BG1293:BH1293"/>
    <mergeCell ref="BI1293:BJ1293"/>
    <mergeCell ref="BL1293:BM1293"/>
    <mergeCell ref="BN1293:BO1293"/>
    <mergeCell ref="BQ1293:BR1293"/>
    <mergeCell ref="BS1293:BT1293"/>
    <mergeCell ref="BV1293:BW1293"/>
    <mergeCell ref="BX1293:BY1293"/>
    <mergeCell ref="BQ1300:BR1300"/>
    <mergeCell ref="BS1300:BT1300"/>
    <mergeCell ref="BV1300:BW1300"/>
    <mergeCell ref="BX1300:BY1300"/>
    <mergeCell ref="BQ1304:BR1304"/>
    <mergeCell ref="BS1304:BT1304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307:AS1307"/>
    <mergeCell ref="AT1307:AU1307"/>
    <mergeCell ref="AW1307:AX1307"/>
    <mergeCell ref="AY1307:AZ1307"/>
    <mergeCell ref="BB1307:BC1307"/>
    <mergeCell ref="BD1307:BE1307"/>
    <mergeCell ref="BG1307:BH1307"/>
    <mergeCell ref="BI1307:BJ1307"/>
    <mergeCell ref="BL1307:BM1307"/>
    <mergeCell ref="BN1307:BO1307"/>
    <mergeCell ref="BQ1307:BR1307"/>
    <mergeCell ref="BS1307:BT1307"/>
    <mergeCell ref="BV1307:BW1307"/>
    <mergeCell ref="BX1307:BY1307"/>
    <mergeCell ref="S1304:T1304"/>
    <mergeCell ref="U1304:V1304"/>
    <mergeCell ref="BV1304:BW1304"/>
    <mergeCell ref="BX1304:BY1304"/>
    <mergeCell ref="D1304:E1304"/>
    <mergeCell ref="F1304:G1304"/>
    <mergeCell ref="I1304:J1304"/>
    <mergeCell ref="K1304:L1304"/>
    <mergeCell ref="N1304:O1304"/>
    <mergeCell ref="P1304:Q130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AW1314:AX1314"/>
    <mergeCell ref="AY1314:AZ1314"/>
    <mergeCell ref="BB1314:BC1314"/>
    <mergeCell ref="BD1314:BE1314"/>
    <mergeCell ref="BG1314:BH1314"/>
    <mergeCell ref="BI1314:BJ1314"/>
    <mergeCell ref="BL1314:BM1314"/>
    <mergeCell ref="BN1314:BO1314"/>
    <mergeCell ref="BQ1314:BR1314"/>
    <mergeCell ref="BS1314:BT1314"/>
    <mergeCell ref="BV1314:BW1314"/>
    <mergeCell ref="BX1314:BY1314"/>
    <mergeCell ref="BQ1318:BR1318"/>
    <mergeCell ref="BS1318:BT1318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AR1321:AS1321"/>
    <mergeCell ref="AT1321:AU1321"/>
    <mergeCell ref="AW1321:AX1321"/>
    <mergeCell ref="AY1321:AZ1321"/>
    <mergeCell ref="BB1321:BC1321"/>
    <mergeCell ref="BD1321:BE1321"/>
    <mergeCell ref="BG1321:BH1321"/>
    <mergeCell ref="BI1321:BJ1321"/>
    <mergeCell ref="BL1321:BM1321"/>
    <mergeCell ref="BN1321:BO1321"/>
    <mergeCell ref="BQ1321:BR1321"/>
    <mergeCell ref="BS1321:BT1321"/>
    <mergeCell ref="BV1321:BW1321"/>
    <mergeCell ref="BX1321:BY1321"/>
    <mergeCell ref="BQ1328:BR1328"/>
    <mergeCell ref="BS1328:BT1328"/>
    <mergeCell ref="BV1328:BW1328"/>
    <mergeCell ref="BX1328:BY1328"/>
    <mergeCell ref="BQ1332:BR1332"/>
    <mergeCell ref="BS1332:BT1332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35:AS1335"/>
    <mergeCell ref="AT1335:AU1335"/>
    <mergeCell ref="AW1335:AX1335"/>
    <mergeCell ref="AY1335:AZ1335"/>
    <mergeCell ref="BB1335:BC1335"/>
    <mergeCell ref="BD1335:BE1335"/>
    <mergeCell ref="BG1335:BH1335"/>
    <mergeCell ref="BI1335:BJ1335"/>
    <mergeCell ref="BL1335:BM1335"/>
    <mergeCell ref="BN1335:BO1335"/>
    <mergeCell ref="BQ1335:BR1335"/>
    <mergeCell ref="BS1335:BT1335"/>
    <mergeCell ref="BV1335:BW1335"/>
    <mergeCell ref="BX1335:BY1335"/>
    <mergeCell ref="S1332:T1332"/>
    <mergeCell ref="U1332:V1332"/>
    <mergeCell ref="BV1332:BW1332"/>
    <mergeCell ref="BX1332:BY1332"/>
    <mergeCell ref="D1332:E1332"/>
    <mergeCell ref="F1332:G1332"/>
    <mergeCell ref="I1332:J1332"/>
    <mergeCell ref="K1332:L1332"/>
    <mergeCell ref="N1332:O1332"/>
    <mergeCell ref="P1332:Q133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AM1342:AN1342"/>
    <mergeCell ref="AO1342:AP1342"/>
    <mergeCell ref="AR1342:AS1342"/>
    <mergeCell ref="AT1342:AU1342"/>
    <mergeCell ref="AW1342:AX1342"/>
    <mergeCell ref="AY1342:AZ1342"/>
    <mergeCell ref="BB1342:BC1342"/>
    <mergeCell ref="BD1342:BE1342"/>
    <mergeCell ref="BG1342:BH1342"/>
    <mergeCell ref="BI1342:BJ1342"/>
    <mergeCell ref="BL1342:BM1342"/>
    <mergeCell ref="BN1342:BO1342"/>
    <mergeCell ref="BQ1342:BR1342"/>
    <mergeCell ref="BS1342:BT1342"/>
    <mergeCell ref="BV1342:BW1342"/>
    <mergeCell ref="BX1342:BY1342"/>
    <mergeCell ref="BQ1346:BR1346"/>
    <mergeCell ref="BS1346:BT1346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M1349:AN1349"/>
    <mergeCell ref="AO1349:AP1349"/>
    <mergeCell ref="AR1349:AS1349"/>
    <mergeCell ref="AT1349:AU1349"/>
    <mergeCell ref="AW1349:AX1349"/>
    <mergeCell ref="AY1349:AZ1349"/>
    <mergeCell ref="BB1349:BC1349"/>
    <mergeCell ref="BD1349:BE1349"/>
    <mergeCell ref="BG1349:BH1349"/>
    <mergeCell ref="BI1349:BJ1349"/>
    <mergeCell ref="BL1349:BM1349"/>
    <mergeCell ref="BN1349:BO1349"/>
    <mergeCell ref="BQ1349:BR1349"/>
    <mergeCell ref="BS1349:BT1349"/>
    <mergeCell ref="BV1349:BW1349"/>
    <mergeCell ref="BX1349:BY1349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AM1356:AN1356"/>
    <mergeCell ref="AO1356:AP1356"/>
    <mergeCell ref="AR1356:AS1356"/>
    <mergeCell ref="AT1356:AU1356"/>
    <mergeCell ref="AW1356:AX1356"/>
    <mergeCell ref="AY1356:AZ1356"/>
    <mergeCell ref="BB1356:BC1356"/>
    <mergeCell ref="BD1356:BE1356"/>
    <mergeCell ref="BG1356:BH1356"/>
    <mergeCell ref="BI1356:BJ1356"/>
    <mergeCell ref="BL1356:BM1356"/>
    <mergeCell ref="BN1356:BO1356"/>
    <mergeCell ref="BQ1356:BR1356"/>
    <mergeCell ref="BS1356:BT1356"/>
    <mergeCell ref="BV1356:BW1356"/>
    <mergeCell ref="BX1356:BY1356"/>
    <mergeCell ref="BQ1360:BR1360"/>
    <mergeCell ref="BS1360:BT1360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63:AS1363"/>
    <mergeCell ref="AT1363:AU1363"/>
    <mergeCell ref="AW1363:AX1363"/>
    <mergeCell ref="AY1363:AZ1363"/>
    <mergeCell ref="BB1363:BC1363"/>
    <mergeCell ref="BD1363:BE1363"/>
    <mergeCell ref="BG1363:BH1363"/>
    <mergeCell ref="BI1363:BJ1363"/>
    <mergeCell ref="BL1363:BM1363"/>
    <mergeCell ref="BN1363:BO1363"/>
    <mergeCell ref="BQ1363:BR1363"/>
    <mergeCell ref="BS1363:BT1363"/>
    <mergeCell ref="BV1363:BW1363"/>
    <mergeCell ref="BX1363:BY1363"/>
    <mergeCell ref="S1360:T1360"/>
    <mergeCell ref="U1360:V1360"/>
    <mergeCell ref="X1360:Y1360"/>
    <mergeCell ref="Z1360:AA1360"/>
    <mergeCell ref="BV1360:BW1360"/>
    <mergeCell ref="BX1360:BY136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AT1370:AU1370"/>
    <mergeCell ref="AW1370:AX1370"/>
    <mergeCell ref="AY1370:AZ1370"/>
    <mergeCell ref="BB1370:BC1370"/>
    <mergeCell ref="BD1370:BE1370"/>
    <mergeCell ref="BG1370:BH1370"/>
    <mergeCell ref="BI1370:BJ1370"/>
    <mergeCell ref="BL1370:BM1370"/>
    <mergeCell ref="BN1370:BO1370"/>
    <mergeCell ref="BQ1370:BR1370"/>
    <mergeCell ref="BS1370:BT1370"/>
    <mergeCell ref="BV1370:BW1370"/>
    <mergeCell ref="BX1370:BY1370"/>
    <mergeCell ref="BQ1374:BR1374"/>
    <mergeCell ref="BS1374:BT1374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77:AS1377"/>
    <mergeCell ref="AT1377:AU1377"/>
    <mergeCell ref="AW1377:AX1377"/>
    <mergeCell ref="AY1377:AZ1377"/>
    <mergeCell ref="BB1377:BC1377"/>
    <mergeCell ref="BD1377:BE1377"/>
    <mergeCell ref="BG1377:BH1377"/>
    <mergeCell ref="BI1377:BJ1377"/>
    <mergeCell ref="BL1377:BM1377"/>
    <mergeCell ref="BN1377:BO1377"/>
    <mergeCell ref="BQ1377:BR1377"/>
    <mergeCell ref="BS1377:BT1377"/>
    <mergeCell ref="BV1377:BW1377"/>
    <mergeCell ref="BX1377:BY1377"/>
    <mergeCell ref="BL1374:BM1374"/>
    <mergeCell ref="BN1374:BO1374"/>
    <mergeCell ref="AR1374:AS1374"/>
    <mergeCell ref="AT1374:AU137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M1384:AN1384"/>
    <mergeCell ref="AO1384:AP1384"/>
    <mergeCell ref="AR1384:AS1384"/>
    <mergeCell ref="AT1384:AU1384"/>
    <mergeCell ref="AW1384:AX1384"/>
    <mergeCell ref="AY1384:AZ1384"/>
    <mergeCell ref="BB1384:BC1384"/>
    <mergeCell ref="BD1384:BE1384"/>
    <mergeCell ref="BG1384:BH1384"/>
    <mergeCell ref="BI1384:BJ1384"/>
    <mergeCell ref="BL1384:BM1384"/>
    <mergeCell ref="BN1384:BO1384"/>
    <mergeCell ref="BQ1384:BR1384"/>
    <mergeCell ref="BS1384:BT1384"/>
    <mergeCell ref="BV1384:BW1384"/>
    <mergeCell ref="BX1384:BY1384"/>
    <mergeCell ref="BQ1388:BR1388"/>
    <mergeCell ref="BS1388:BT1388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M1391:AN1391"/>
    <mergeCell ref="AO1391:AP1391"/>
    <mergeCell ref="AR1391:AS1391"/>
    <mergeCell ref="AT1391:AU1391"/>
    <mergeCell ref="AW1391:AX1391"/>
    <mergeCell ref="AY1391:AZ1391"/>
    <mergeCell ref="BB1391:BC1391"/>
    <mergeCell ref="BD1391:BE1391"/>
    <mergeCell ref="BG1391:BH1391"/>
    <mergeCell ref="BI1391:BJ1391"/>
    <mergeCell ref="BL1391:BM1391"/>
    <mergeCell ref="BN1391:BO1391"/>
    <mergeCell ref="BQ1391:BR1391"/>
    <mergeCell ref="BS1391:BT1391"/>
    <mergeCell ref="BV1391:BW1391"/>
    <mergeCell ref="BX1391:BY1391"/>
    <mergeCell ref="S1388:T1388"/>
    <mergeCell ref="U1388:V1388"/>
    <mergeCell ref="BV1388:BW1388"/>
    <mergeCell ref="BX1388:BY1388"/>
    <mergeCell ref="D1388:E1388"/>
    <mergeCell ref="F1388:G138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AM1398:AN1398"/>
    <mergeCell ref="AO1398:AP1398"/>
    <mergeCell ref="AR1398:AS1398"/>
    <mergeCell ref="AT1398:AU1398"/>
    <mergeCell ref="AW1398:AX1398"/>
    <mergeCell ref="AY1398:AZ1398"/>
    <mergeCell ref="BB1398:BC1398"/>
    <mergeCell ref="BD1398:BE1398"/>
    <mergeCell ref="BG1398:BH1398"/>
    <mergeCell ref="BI1398:BJ1398"/>
    <mergeCell ref="BL1398:BM1398"/>
    <mergeCell ref="BN1398:BO1398"/>
    <mergeCell ref="BQ1398:BR1398"/>
    <mergeCell ref="BS1398:BT1398"/>
    <mergeCell ref="BV1398:BW1398"/>
    <mergeCell ref="BX1398:BY1398"/>
    <mergeCell ref="BQ1402:BR1402"/>
    <mergeCell ref="BS1402:BT1402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405:AS1405"/>
    <mergeCell ref="AT1405:AU1405"/>
    <mergeCell ref="AW1405:AX1405"/>
    <mergeCell ref="AY1405:AZ1405"/>
    <mergeCell ref="BB1405:BC1405"/>
    <mergeCell ref="BD1405:BE1405"/>
    <mergeCell ref="BG1405:BH1405"/>
    <mergeCell ref="BI1405:BJ1405"/>
    <mergeCell ref="BL1405:BM1405"/>
    <mergeCell ref="BN1405:BO1405"/>
    <mergeCell ref="BQ1405:BR1405"/>
    <mergeCell ref="BS1405:BT1405"/>
    <mergeCell ref="BV1405:BW1405"/>
    <mergeCell ref="BX1405:BY1405"/>
    <mergeCell ref="BB1412:BC1412"/>
    <mergeCell ref="BD1412:BE1412"/>
    <mergeCell ref="BG1412:BH1412"/>
    <mergeCell ref="BI1412:BJ1412"/>
    <mergeCell ref="BL1412:BM1412"/>
    <mergeCell ref="BN1412:BO1412"/>
    <mergeCell ref="BQ1412:BR1412"/>
    <mergeCell ref="BS1412:BT1412"/>
    <mergeCell ref="BV1412:BW1412"/>
    <mergeCell ref="BX1412:BY1412"/>
    <mergeCell ref="BQ1416:BR1416"/>
    <mergeCell ref="BS1416:BT1416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419:AN1419"/>
    <mergeCell ref="AO1419:AP1419"/>
    <mergeCell ref="AR1419:AS1419"/>
    <mergeCell ref="AT1419:AU1419"/>
    <mergeCell ref="AW1419:AX1419"/>
    <mergeCell ref="AY1419:AZ1419"/>
    <mergeCell ref="BB1419:BC1419"/>
    <mergeCell ref="BD1419:BE1419"/>
    <mergeCell ref="BG1419:BH1419"/>
    <mergeCell ref="BI1419:BJ1419"/>
    <mergeCell ref="BL1419:BM1419"/>
    <mergeCell ref="BN1419:BO1419"/>
    <mergeCell ref="BQ1419:BR1419"/>
    <mergeCell ref="BS1419:BT1419"/>
    <mergeCell ref="BV1419:BW1419"/>
    <mergeCell ref="BX1419:BY1419"/>
    <mergeCell ref="BV1416:BW1416"/>
    <mergeCell ref="BX1416:BY141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M1426:AN1426"/>
    <mergeCell ref="AO1426:AP1426"/>
    <mergeCell ref="AR1426:AS1426"/>
    <mergeCell ref="AT1426:AU1426"/>
    <mergeCell ref="AW1426:AX1426"/>
    <mergeCell ref="AY1426:AZ1426"/>
    <mergeCell ref="BB1426:BC1426"/>
    <mergeCell ref="BD1426:BE1426"/>
    <mergeCell ref="BG1426:BH1426"/>
    <mergeCell ref="BI1426:BJ1426"/>
    <mergeCell ref="BL1426:BM1426"/>
    <mergeCell ref="BN1426:BO1426"/>
    <mergeCell ref="BQ1426:BR1426"/>
    <mergeCell ref="BS1426:BT1426"/>
    <mergeCell ref="BV1426:BW1426"/>
    <mergeCell ref="BX1426:BY1426"/>
    <mergeCell ref="BQ1430:BR1430"/>
    <mergeCell ref="BS1430:BT1430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M1433:AN1433"/>
    <mergeCell ref="AO1433:AP1433"/>
    <mergeCell ref="AR1433:AS1433"/>
    <mergeCell ref="AT1433:AU1433"/>
    <mergeCell ref="AW1433:AX1433"/>
    <mergeCell ref="AY1433:AZ1433"/>
    <mergeCell ref="BB1433:BC1433"/>
    <mergeCell ref="BD1433:BE1433"/>
    <mergeCell ref="BG1433:BH1433"/>
    <mergeCell ref="BI1433:BJ1433"/>
    <mergeCell ref="BL1433:BM1433"/>
    <mergeCell ref="BN1433:BO1433"/>
    <mergeCell ref="BQ1433:BR1433"/>
    <mergeCell ref="BS1433:BT1433"/>
    <mergeCell ref="BV1433:BW1433"/>
    <mergeCell ref="BX1433:BY1433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M1440:AN1440"/>
    <mergeCell ref="AO1440:AP1440"/>
    <mergeCell ref="AR1440:AS1440"/>
    <mergeCell ref="AT1440:AU1440"/>
    <mergeCell ref="AW1440:AX1440"/>
    <mergeCell ref="AY1440:AZ1440"/>
    <mergeCell ref="BB1440:BC1440"/>
    <mergeCell ref="BD1440:BE1440"/>
    <mergeCell ref="BG1440:BH1440"/>
    <mergeCell ref="BI1440:BJ1440"/>
    <mergeCell ref="BL1440:BM1440"/>
    <mergeCell ref="BN1440:BO1440"/>
    <mergeCell ref="BQ1440:BR1440"/>
    <mergeCell ref="BS1440:BT1440"/>
    <mergeCell ref="BV1440:BW1440"/>
    <mergeCell ref="BX1440:BY1440"/>
    <mergeCell ref="BQ1444:BR1444"/>
    <mergeCell ref="BS1444:BT1444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47:AS1447"/>
    <mergeCell ref="AT1447:AU1447"/>
    <mergeCell ref="AW1447:AX1447"/>
    <mergeCell ref="AY1447:AZ1447"/>
    <mergeCell ref="BB1447:BC1447"/>
    <mergeCell ref="BD1447:BE1447"/>
    <mergeCell ref="BG1447:BH1447"/>
    <mergeCell ref="BI1447:BJ1447"/>
    <mergeCell ref="BL1447:BM1447"/>
    <mergeCell ref="BN1447:BO1447"/>
    <mergeCell ref="BQ1447:BR1447"/>
    <mergeCell ref="BS1447:BT1447"/>
    <mergeCell ref="BV1447:BW1447"/>
    <mergeCell ref="BX1447:BY1447"/>
    <mergeCell ref="BV1444:BW1444"/>
    <mergeCell ref="BX1444:BY1444"/>
    <mergeCell ref="D1444:E1444"/>
    <mergeCell ref="F1444:G1444"/>
    <mergeCell ref="I1444:J1444"/>
    <mergeCell ref="K1444:L144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AM1454:AN1454"/>
    <mergeCell ref="AO1454:AP1454"/>
    <mergeCell ref="AR1454:AS1454"/>
    <mergeCell ref="AT1454:AU1454"/>
    <mergeCell ref="AW1454:AX1454"/>
    <mergeCell ref="AY1454:AZ1454"/>
    <mergeCell ref="BB1454:BC1454"/>
    <mergeCell ref="BD1454:BE1454"/>
    <mergeCell ref="BG1454:BH1454"/>
    <mergeCell ref="BI1454:BJ1454"/>
    <mergeCell ref="BL1454:BM1454"/>
    <mergeCell ref="BN1454:BO1454"/>
    <mergeCell ref="BQ1454:BR1454"/>
    <mergeCell ref="BS1454:BT1454"/>
    <mergeCell ref="BV1454:BW1454"/>
    <mergeCell ref="BX1454:BY1454"/>
    <mergeCell ref="BQ1458:BR1458"/>
    <mergeCell ref="BS1458:BT1458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M1461:AN1461"/>
    <mergeCell ref="AO1461:AP1461"/>
    <mergeCell ref="AR1461:AS1461"/>
    <mergeCell ref="AT1461:AU1461"/>
    <mergeCell ref="AW1461:AX1461"/>
    <mergeCell ref="AY1461:AZ1461"/>
    <mergeCell ref="BB1461:BC1461"/>
    <mergeCell ref="BD1461:BE1461"/>
    <mergeCell ref="BG1461:BH1461"/>
    <mergeCell ref="BI1461:BJ1461"/>
    <mergeCell ref="BL1461:BM1461"/>
    <mergeCell ref="BN1461:BO1461"/>
    <mergeCell ref="BQ1461:BR1461"/>
    <mergeCell ref="BS1461:BT1461"/>
    <mergeCell ref="BV1461:BW1461"/>
    <mergeCell ref="BX1461:BY1461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AT1468:AU1468"/>
    <mergeCell ref="AW1468:AX1468"/>
    <mergeCell ref="AY1468:AZ1468"/>
    <mergeCell ref="BB1468:BC1468"/>
    <mergeCell ref="BD1468:BE1468"/>
    <mergeCell ref="BG1468:BH1468"/>
    <mergeCell ref="BI1468:BJ1468"/>
    <mergeCell ref="BL1468:BM1468"/>
    <mergeCell ref="BN1468:BO1468"/>
    <mergeCell ref="BQ1468:BR1468"/>
    <mergeCell ref="BS1468:BT1468"/>
    <mergeCell ref="BV1468:BW1468"/>
    <mergeCell ref="BX1468:BY1468"/>
    <mergeCell ref="BQ1472:BR1472"/>
    <mergeCell ref="BS1472:BT1472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AR1475:AS1475"/>
    <mergeCell ref="AT1475:AU1475"/>
    <mergeCell ref="AW1475:AX1475"/>
    <mergeCell ref="AY1475:AZ1475"/>
    <mergeCell ref="BB1475:BC1475"/>
    <mergeCell ref="BD1475:BE1475"/>
    <mergeCell ref="BG1475:BH1475"/>
    <mergeCell ref="BI1475:BJ1475"/>
    <mergeCell ref="BL1475:BM1475"/>
    <mergeCell ref="BN1475:BO1475"/>
    <mergeCell ref="BQ1475:BR1475"/>
    <mergeCell ref="BS1475:BT1475"/>
    <mergeCell ref="BV1475:BW1475"/>
    <mergeCell ref="BX1475:BY1475"/>
    <mergeCell ref="S1472:T1472"/>
    <mergeCell ref="U1472:V1472"/>
    <mergeCell ref="BV1472:BW1472"/>
    <mergeCell ref="BX1472:BY1472"/>
    <mergeCell ref="D1472:E1472"/>
    <mergeCell ref="F1472:G147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M1482:AN1482"/>
    <mergeCell ref="AO1482:AP1482"/>
    <mergeCell ref="AR1482:AS1482"/>
    <mergeCell ref="AT1482:AU1482"/>
    <mergeCell ref="AW1482:AX1482"/>
    <mergeCell ref="AY1482:AZ1482"/>
    <mergeCell ref="BB1482:BC1482"/>
    <mergeCell ref="BD1482:BE1482"/>
    <mergeCell ref="BG1482:BH1482"/>
    <mergeCell ref="BI1482:BJ1482"/>
    <mergeCell ref="BL1482:BM1482"/>
    <mergeCell ref="BN1482:BO1482"/>
    <mergeCell ref="BQ1482:BR1482"/>
    <mergeCell ref="BS1482:BT1482"/>
    <mergeCell ref="BV1482:BW1482"/>
    <mergeCell ref="BX1482:BY1482"/>
    <mergeCell ref="BQ1486:BR1486"/>
    <mergeCell ref="BS1486:BT1486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89:AS1489"/>
    <mergeCell ref="AT1489:AU1489"/>
    <mergeCell ref="AW1489:AX1489"/>
    <mergeCell ref="AY1489:AZ1489"/>
    <mergeCell ref="BB1489:BC1489"/>
    <mergeCell ref="BD1489:BE1489"/>
    <mergeCell ref="BG1489:BH1489"/>
    <mergeCell ref="BI1489:BJ1489"/>
    <mergeCell ref="BL1489:BM1489"/>
    <mergeCell ref="BN1489:BO1489"/>
    <mergeCell ref="BQ1489:BR1489"/>
    <mergeCell ref="BS1489:BT1489"/>
    <mergeCell ref="BV1489:BW1489"/>
    <mergeCell ref="BX1489:BY1489"/>
    <mergeCell ref="BV1496:BW1496"/>
    <mergeCell ref="BX1496:BY1496"/>
    <mergeCell ref="BQ1500:BR1500"/>
    <mergeCell ref="BS1500:BT150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M1503:AN1503"/>
    <mergeCell ref="AO1503:AP1503"/>
    <mergeCell ref="AR1503:AS1503"/>
    <mergeCell ref="AT1503:AU1503"/>
    <mergeCell ref="AW1503:AX1503"/>
    <mergeCell ref="AY1503:AZ1503"/>
    <mergeCell ref="BB1503:BC1503"/>
    <mergeCell ref="BD1503:BE1503"/>
    <mergeCell ref="BG1503:BH1503"/>
    <mergeCell ref="BI1503:BJ1503"/>
    <mergeCell ref="BL1503:BM1503"/>
    <mergeCell ref="BN1503:BO1503"/>
    <mergeCell ref="BQ1503:BR1503"/>
    <mergeCell ref="BS1503:BT1503"/>
    <mergeCell ref="BV1503:BW1503"/>
    <mergeCell ref="BX1503:BY1503"/>
    <mergeCell ref="AW1500:AX1500"/>
    <mergeCell ref="AY1500:AZ1500"/>
    <mergeCell ref="BB1500:BC1500"/>
    <mergeCell ref="BD1500:BE1500"/>
    <mergeCell ref="S1500:T1500"/>
    <mergeCell ref="U1500:V1500"/>
    <mergeCell ref="BV1500:BW1500"/>
    <mergeCell ref="BX1500:BY1500"/>
    <mergeCell ref="D1500:E1500"/>
    <mergeCell ref="F1500:G1500"/>
    <mergeCell ref="I1500:J1500"/>
    <mergeCell ref="K1500:L1500"/>
    <mergeCell ref="N1500:O1500"/>
    <mergeCell ref="P1500:Q150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M1510:AN1510"/>
    <mergeCell ref="AO1510:AP1510"/>
    <mergeCell ref="AR1510:AS1510"/>
    <mergeCell ref="AT1510:AU1510"/>
    <mergeCell ref="AW1510:AX1510"/>
    <mergeCell ref="AY1510:AZ1510"/>
    <mergeCell ref="BB1510:BC1510"/>
    <mergeCell ref="BD1510:BE1510"/>
    <mergeCell ref="BG1510:BH1510"/>
    <mergeCell ref="BI1510:BJ1510"/>
    <mergeCell ref="BL1510:BM1510"/>
    <mergeCell ref="BN1510:BO1510"/>
    <mergeCell ref="BQ1510:BR1510"/>
    <mergeCell ref="BS1510:BT1510"/>
    <mergeCell ref="BV1510:BW1510"/>
    <mergeCell ref="BX1510:BY1510"/>
    <mergeCell ref="BQ1514:BR1514"/>
    <mergeCell ref="BS1514:BT1514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M1517:AN1517"/>
    <mergeCell ref="AO1517:AP1517"/>
    <mergeCell ref="AR1517:AS1517"/>
    <mergeCell ref="AT1517:AU1517"/>
    <mergeCell ref="AW1517:AX1517"/>
    <mergeCell ref="AY1517:AZ1517"/>
    <mergeCell ref="BB1517:BC1517"/>
    <mergeCell ref="BD1517:BE1517"/>
    <mergeCell ref="BG1517:BH1517"/>
    <mergeCell ref="BI1517:BJ1517"/>
    <mergeCell ref="BL1517:BM1517"/>
    <mergeCell ref="BN1517:BO1517"/>
    <mergeCell ref="BQ1517:BR1517"/>
    <mergeCell ref="BS1517:BT1517"/>
    <mergeCell ref="BV1517:BW1517"/>
    <mergeCell ref="BX1517:BY1517"/>
    <mergeCell ref="BB1514:BC1514"/>
    <mergeCell ref="BD1514:BE1514"/>
    <mergeCell ref="AW1524:AX1524"/>
    <mergeCell ref="AY1524:AZ1524"/>
    <mergeCell ref="BB1524:BC1524"/>
    <mergeCell ref="BD1524:BE1524"/>
    <mergeCell ref="BG1524:BH1524"/>
    <mergeCell ref="BI1524:BJ1524"/>
    <mergeCell ref="BL1524:BM1524"/>
    <mergeCell ref="BN1524:BO1524"/>
    <mergeCell ref="BQ1524:BR1524"/>
    <mergeCell ref="BS1524:BT1524"/>
    <mergeCell ref="BV1524:BW1524"/>
    <mergeCell ref="BX1524:BY1524"/>
    <mergeCell ref="BQ1528:BR1528"/>
    <mergeCell ref="BS1528:BT1528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M1531:AN1531"/>
    <mergeCell ref="AO1531:AP1531"/>
    <mergeCell ref="AR1531:AS1531"/>
    <mergeCell ref="AT1531:AU1531"/>
    <mergeCell ref="AW1531:AX1531"/>
    <mergeCell ref="AY1531:AZ1531"/>
    <mergeCell ref="BB1531:BC1531"/>
    <mergeCell ref="BD1531:BE1531"/>
    <mergeCell ref="BG1531:BH1531"/>
    <mergeCell ref="BI1531:BJ1531"/>
    <mergeCell ref="BL1531:BM1531"/>
    <mergeCell ref="BN1531:BO1531"/>
    <mergeCell ref="BQ1531:BR1531"/>
    <mergeCell ref="BS1531:BT1531"/>
    <mergeCell ref="BV1531:BW1531"/>
    <mergeCell ref="BX1531:BY1531"/>
    <mergeCell ref="S1528:T1528"/>
    <mergeCell ref="U1528:V1528"/>
    <mergeCell ref="X1528:Y1528"/>
    <mergeCell ref="Z1528:AA1528"/>
    <mergeCell ref="BV1528:BW1528"/>
    <mergeCell ref="BX1528:BY1528"/>
    <mergeCell ref="D1528:E1528"/>
    <mergeCell ref="F1528:G1528"/>
    <mergeCell ref="I1528:J1528"/>
    <mergeCell ref="K1528:L1528"/>
    <mergeCell ref="N1528:O1528"/>
    <mergeCell ref="P1528:Q152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M1538:AN1538"/>
    <mergeCell ref="AO1538:AP1538"/>
    <mergeCell ref="AR1538:AS1538"/>
    <mergeCell ref="AT1538:AU1538"/>
    <mergeCell ref="AW1538:AX1538"/>
    <mergeCell ref="AY1538:AZ1538"/>
    <mergeCell ref="BB1538:BC1538"/>
    <mergeCell ref="BD1538:BE1538"/>
    <mergeCell ref="BG1538:BH1538"/>
    <mergeCell ref="BI1538:BJ1538"/>
    <mergeCell ref="BL1538:BM1538"/>
    <mergeCell ref="BN1538:BO1538"/>
    <mergeCell ref="BQ1538:BR1538"/>
    <mergeCell ref="BS1538:BT1538"/>
    <mergeCell ref="BV1538:BW1538"/>
    <mergeCell ref="BX1538:BY1538"/>
    <mergeCell ref="BQ1542:BR1542"/>
    <mergeCell ref="BS1542:BT1542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M1545:AN1545"/>
    <mergeCell ref="AO1545:AP1545"/>
    <mergeCell ref="AR1545:AS1545"/>
    <mergeCell ref="AT1545:AU1545"/>
    <mergeCell ref="AW1545:AX1545"/>
    <mergeCell ref="AY1545:AZ1545"/>
    <mergeCell ref="BB1545:BC1545"/>
    <mergeCell ref="BD1545:BE1545"/>
    <mergeCell ref="BG1545:BH1545"/>
    <mergeCell ref="BI1545:BJ1545"/>
    <mergeCell ref="BL1545:BM1545"/>
    <mergeCell ref="BN1545:BO1545"/>
    <mergeCell ref="BQ1545:BR1545"/>
    <mergeCell ref="BS1545:BT1545"/>
    <mergeCell ref="BV1545:BW1545"/>
    <mergeCell ref="BX1545:BY1545"/>
    <mergeCell ref="BL1542:BM1542"/>
    <mergeCell ref="BN1542:BO154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AM1552:AN1552"/>
    <mergeCell ref="AO1552:AP1552"/>
    <mergeCell ref="AR1552:AS1552"/>
    <mergeCell ref="AT1552:AU1552"/>
    <mergeCell ref="AW1552:AX1552"/>
    <mergeCell ref="AY1552:AZ1552"/>
    <mergeCell ref="BB1552:BC1552"/>
    <mergeCell ref="BD1552:BE1552"/>
    <mergeCell ref="BG1552:BH1552"/>
    <mergeCell ref="BI1552:BJ1552"/>
    <mergeCell ref="BL1552:BM1552"/>
    <mergeCell ref="BN1552:BO1552"/>
    <mergeCell ref="BQ1552:BR1552"/>
    <mergeCell ref="BS1552:BT1552"/>
    <mergeCell ref="BV1552:BW1552"/>
    <mergeCell ref="BX1552:BY1552"/>
    <mergeCell ref="BQ1556:BR1556"/>
    <mergeCell ref="BS1556:BT1556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59:AS1559"/>
    <mergeCell ref="AT1559:AU1559"/>
    <mergeCell ref="AW1559:AX1559"/>
    <mergeCell ref="AY1559:AZ1559"/>
    <mergeCell ref="BB1559:BC1559"/>
    <mergeCell ref="BD1559:BE1559"/>
    <mergeCell ref="BG1559:BH1559"/>
    <mergeCell ref="BI1559:BJ1559"/>
    <mergeCell ref="BL1559:BM1559"/>
    <mergeCell ref="BN1559:BO1559"/>
    <mergeCell ref="BQ1559:BR1559"/>
    <mergeCell ref="BS1559:BT1559"/>
    <mergeCell ref="BV1559:BW1559"/>
    <mergeCell ref="BX1559:BY1559"/>
    <mergeCell ref="S1556:T1556"/>
    <mergeCell ref="U1556:V1556"/>
    <mergeCell ref="BV1556:BW1556"/>
    <mergeCell ref="BX1556:BY1556"/>
    <mergeCell ref="D1556:E1556"/>
    <mergeCell ref="F1556:G155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M1566:AN1566"/>
    <mergeCell ref="AO1566:AP1566"/>
    <mergeCell ref="AR1566:AS1566"/>
    <mergeCell ref="AT1566:AU1566"/>
    <mergeCell ref="AW1566:AX1566"/>
    <mergeCell ref="AY1566:AZ1566"/>
    <mergeCell ref="BB1566:BC1566"/>
    <mergeCell ref="BD1566:BE1566"/>
    <mergeCell ref="BG1566:BH1566"/>
    <mergeCell ref="BI1566:BJ1566"/>
    <mergeCell ref="BL1566:BM1566"/>
    <mergeCell ref="BN1566:BO1566"/>
    <mergeCell ref="BQ1566:BR1566"/>
    <mergeCell ref="BS1566:BT1566"/>
    <mergeCell ref="BV1566:BW1566"/>
    <mergeCell ref="BX1566:BY1566"/>
    <mergeCell ref="BQ1570:BR1570"/>
    <mergeCell ref="BS1570:BT1570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M1573:AN1573"/>
    <mergeCell ref="AO1573:AP1573"/>
    <mergeCell ref="AR1573:AS1573"/>
    <mergeCell ref="AT1573:AU1573"/>
    <mergeCell ref="AW1573:AX1573"/>
    <mergeCell ref="AY1573:AZ1573"/>
    <mergeCell ref="BB1573:BC1573"/>
    <mergeCell ref="BD1573:BE1573"/>
    <mergeCell ref="BG1573:BH1573"/>
    <mergeCell ref="BI1573:BJ1573"/>
    <mergeCell ref="BL1573:BM1573"/>
    <mergeCell ref="BN1573:BO1573"/>
    <mergeCell ref="BQ1573:BR1573"/>
    <mergeCell ref="BS1573:BT1573"/>
    <mergeCell ref="BV1573:BW1573"/>
    <mergeCell ref="BX1573:BY1573"/>
    <mergeCell ref="BB1570:BC1570"/>
    <mergeCell ref="BD1570:BE1570"/>
    <mergeCell ref="BG1570:BH1570"/>
    <mergeCell ref="BI1570:BJ1570"/>
    <mergeCell ref="BL1570:BM1570"/>
    <mergeCell ref="BN1570:BO1570"/>
    <mergeCell ref="AW1580:AX1580"/>
    <mergeCell ref="AY1580:AZ1580"/>
    <mergeCell ref="BB1580:BC1580"/>
    <mergeCell ref="BD1580:BE1580"/>
    <mergeCell ref="BG1580:BH1580"/>
    <mergeCell ref="BI1580:BJ1580"/>
    <mergeCell ref="BL1580:BM1580"/>
    <mergeCell ref="BN1580:BO1580"/>
    <mergeCell ref="BQ1580:BR1580"/>
    <mergeCell ref="BS1580:BT1580"/>
    <mergeCell ref="BV1580:BW1580"/>
    <mergeCell ref="BX1580:BY1580"/>
    <mergeCell ref="BQ1584:BR1584"/>
    <mergeCell ref="BS1584:BT1584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M1587:AN1587"/>
    <mergeCell ref="AO1587:AP1587"/>
    <mergeCell ref="AR1587:AS1587"/>
    <mergeCell ref="AT1587:AU1587"/>
    <mergeCell ref="AW1587:AX1587"/>
    <mergeCell ref="AY1587:AZ1587"/>
    <mergeCell ref="BB1587:BC1587"/>
    <mergeCell ref="BD1587:BE1587"/>
    <mergeCell ref="BG1587:BH1587"/>
    <mergeCell ref="BI1587:BJ1587"/>
    <mergeCell ref="BL1587:BM1587"/>
    <mergeCell ref="BN1587:BO1587"/>
    <mergeCell ref="BQ1587:BR1587"/>
    <mergeCell ref="BS1587:BT1587"/>
    <mergeCell ref="BV1587:BW1587"/>
    <mergeCell ref="BX1587:BY1587"/>
    <mergeCell ref="S1584:T1584"/>
    <mergeCell ref="U1584:V1584"/>
    <mergeCell ref="BV1584:BW1584"/>
    <mergeCell ref="BX1584:BY1584"/>
    <mergeCell ref="D1584:E1584"/>
    <mergeCell ref="F1584:G1584"/>
    <mergeCell ref="I1584:J1584"/>
    <mergeCell ref="K1584:L1584"/>
    <mergeCell ref="N1584:O1584"/>
    <mergeCell ref="P1584:Q158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M1594:AN1594"/>
    <mergeCell ref="AO1594:AP1594"/>
    <mergeCell ref="AR1594:AS1594"/>
    <mergeCell ref="AT1594:AU1594"/>
    <mergeCell ref="AW1594:AX1594"/>
    <mergeCell ref="AY1594:AZ1594"/>
    <mergeCell ref="BB1594:BC1594"/>
    <mergeCell ref="BD1594:BE1594"/>
    <mergeCell ref="BG1594:BH1594"/>
    <mergeCell ref="BI1594:BJ1594"/>
    <mergeCell ref="BL1594:BM1594"/>
    <mergeCell ref="BN1594:BO1594"/>
    <mergeCell ref="BQ1594:BR1594"/>
    <mergeCell ref="BS1594:BT1594"/>
    <mergeCell ref="BV1594:BW1594"/>
    <mergeCell ref="BX1594:BY1594"/>
    <mergeCell ref="BQ1598:BR1598"/>
    <mergeCell ref="BS1598:BT1598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601:AS1601"/>
    <mergeCell ref="AT1601:AU1601"/>
    <mergeCell ref="AW1601:AX1601"/>
    <mergeCell ref="AY1601:AZ1601"/>
    <mergeCell ref="BB1601:BC1601"/>
    <mergeCell ref="BD1601:BE1601"/>
    <mergeCell ref="BG1601:BH1601"/>
    <mergeCell ref="BI1601:BJ1601"/>
    <mergeCell ref="BL1601:BM1601"/>
    <mergeCell ref="BN1601:BO1601"/>
    <mergeCell ref="BQ1601:BR1601"/>
    <mergeCell ref="BS1601:BT1601"/>
    <mergeCell ref="BV1601:BW1601"/>
    <mergeCell ref="BX1601:BY1601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M1608:AN1608"/>
    <mergeCell ref="AO1608:AP1608"/>
    <mergeCell ref="AR1608:AS1608"/>
    <mergeCell ref="AT1608:AU1608"/>
    <mergeCell ref="AW1608:AX1608"/>
    <mergeCell ref="AY1608:AZ1608"/>
    <mergeCell ref="BB1608:BC1608"/>
    <mergeCell ref="BD1608:BE1608"/>
    <mergeCell ref="BG1608:BH1608"/>
    <mergeCell ref="BI1608:BJ1608"/>
    <mergeCell ref="BL1608:BM1608"/>
    <mergeCell ref="BN1608:BO1608"/>
    <mergeCell ref="BQ1608:BR1608"/>
    <mergeCell ref="BS1608:BT1608"/>
    <mergeCell ref="BV1608:BW1608"/>
    <mergeCell ref="BX1608:BY1608"/>
    <mergeCell ref="BQ1612:BR1612"/>
    <mergeCell ref="BS1612:BT1612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15:AS1615"/>
    <mergeCell ref="AT1615:AU1615"/>
    <mergeCell ref="AW1615:AX1615"/>
    <mergeCell ref="AY1615:AZ1615"/>
    <mergeCell ref="BB1615:BC1615"/>
    <mergeCell ref="BD1615:BE1615"/>
    <mergeCell ref="BG1615:BH1615"/>
    <mergeCell ref="BI1615:BJ1615"/>
    <mergeCell ref="BL1615:BM1615"/>
    <mergeCell ref="BN1615:BO1615"/>
    <mergeCell ref="BQ1615:BR1615"/>
    <mergeCell ref="BS1615:BT1615"/>
    <mergeCell ref="BV1615:BW1615"/>
    <mergeCell ref="BX1615:BY1615"/>
    <mergeCell ref="S1612:T1612"/>
    <mergeCell ref="U1612:V1612"/>
    <mergeCell ref="X1612:Y1612"/>
    <mergeCell ref="Z1612:AA1612"/>
    <mergeCell ref="BV1612:BW1612"/>
    <mergeCell ref="BX1612:BY161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AR1622:AS1622"/>
    <mergeCell ref="AT1622:AU1622"/>
    <mergeCell ref="AW1622:AX1622"/>
    <mergeCell ref="AY1622:AZ1622"/>
    <mergeCell ref="BB1622:BC1622"/>
    <mergeCell ref="BD1622:BE1622"/>
    <mergeCell ref="BG1622:BH1622"/>
    <mergeCell ref="BI1622:BJ1622"/>
    <mergeCell ref="BL1622:BM1622"/>
    <mergeCell ref="BN1622:BO1622"/>
    <mergeCell ref="BQ1622:BR1622"/>
    <mergeCell ref="BS1622:BT1622"/>
    <mergeCell ref="BV1622:BW1622"/>
    <mergeCell ref="BX1622:BY1622"/>
    <mergeCell ref="BQ1626:BR1626"/>
    <mergeCell ref="BS1626:BT1626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M1629:AN1629"/>
    <mergeCell ref="AO1629:AP1629"/>
    <mergeCell ref="AR1629:AS1629"/>
    <mergeCell ref="AT1629:AU1629"/>
    <mergeCell ref="AW1629:AX1629"/>
    <mergeCell ref="AY1629:AZ1629"/>
    <mergeCell ref="BB1629:BC1629"/>
    <mergeCell ref="BD1629:BE1629"/>
    <mergeCell ref="BG1629:BH1629"/>
    <mergeCell ref="BI1629:BJ1629"/>
    <mergeCell ref="BL1629:BM1629"/>
    <mergeCell ref="BN1629:BO1629"/>
    <mergeCell ref="BQ1629:BR1629"/>
    <mergeCell ref="BS1629:BT1629"/>
    <mergeCell ref="BV1629:BW1629"/>
    <mergeCell ref="BX1629:BY1629"/>
    <mergeCell ref="BL1626:BM1626"/>
    <mergeCell ref="BN1626:BO162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AM1636:AN1636"/>
    <mergeCell ref="AO1636:AP1636"/>
    <mergeCell ref="AR1636:AS1636"/>
    <mergeCell ref="AT1636:AU1636"/>
    <mergeCell ref="AW1636:AX1636"/>
    <mergeCell ref="AY1636:AZ1636"/>
    <mergeCell ref="BB1636:BC1636"/>
    <mergeCell ref="BD1636:BE1636"/>
    <mergeCell ref="BG1636:BH1636"/>
    <mergeCell ref="BI1636:BJ1636"/>
    <mergeCell ref="BL1636:BM1636"/>
    <mergeCell ref="BN1636:BO1636"/>
    <mergeCell ref="BQ1636:BR1636"/>
    <mergeCell ref="BS1636:BT1636"/>
    <mergeCell ref="BV1636:BW1636"/>
    <mergeCell ref="BX1636:BY1636"/>
    <mergeCell ref="BQ1640:BR1640"/>
    <mergeCell ref="BS1640:BT1640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M1643:AN1643"/>
    <mergeCell ref="AO1643:AP1643"/>
    <mergeCell ref="AR1643:AS1643"/>
    <mergeCell ref="AT1643:AU1643"/>
    <mergeCell ref="AW1643:AX1643"/>
    <mergeCell ref="AY1643:AZ1643"/>
    <mergeCell ref="BB1643:BC1643"/>
    <mergeCell ref="BD1643:BE1643"/>
    <mergeCell ref="BG1643:BH1643"/>
    <mergeCell ref="BI1643:BJ1643"/>
    <mergeCell ref="BL1643:BM1643"/>
    <mergeCell ref="BN1643:BO1643"/>
    <mergeCell ref="BQ1643:BR1643"/>
    <mergeCell ref="BS1643:BT1643"/>
    <mergeCell ref="BV1643:BW1643"/>
    <mergeCell ref="BX1643:BY1643"/>
    <mergeCell ref="BB1640:BC1640"/>
    <mergeCell ref="BD1640:BE1640"/>
    <mergeCell ref="S1640:T1640"/>
    <mergeCell ref="U1640:V1640"/>
    <mergeCell ref="BV1640:BW1640"/>
    <mergeCell ref="BX1640:BY164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AM1650:AN1650"/>
    <mergeCell ref="AO1650:AP1650"/>
    <mergeCell ref="AR1650:AS1650"/>
    <mergeCell ref="AT1650:AU1650"/>
    <mergeCell ref="AW1650:AX1650"/>
    <mergeCell ref="AY1650:AZ1650"/>
    <mergeCell ref="BB1650:BC1650"/>
    <mergeCell ref="BD1650:BE1650"/>
    <mergeCell ref="BG1650:BH1650"/>
    <mergeCell ref="BI1650:BJ1650"/>
    <mergeCell ref="BL1650:BM1650"/>
    <mergeCell ref="BN1650:BO1650"/>
    <mergeCell ref="BQ1650:BR1650"/>
    <mergeCell ref="BS1650:BT1650"/>
    <mergeCell ref="BV1650:BW1650"/>
    <mergeCell ref="BX1650:BY1650"/>
    <mergeCell ref="BQ1654:BR1654"/>
    <mergeCell ref="BS1654:BT1654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57:AS1657"/>
    <mergeCell ref="AT1657:AU1657"/>
    <mergeCell ref="AW1657:AX1657"/>
    <mergeCell ref="AY1657:AZ1657"/>
    <mergeCell ref="BB1657:BC1657"/>
    <mergeCell ref="BD1657:BE1657"/>
    <mergeCell ref="BG1657:BH1657"/>
    <mergeCell ref="BI1657:BJ1657"/>
    <mergeCell ref="BL1657:BM1657"/>
    <mergeCell ref="BN1657:BO1657"/>
    <mergeCell ref="BQ1657:BR1657"/>
    <mergeCell ref="BS1657:BT1657"/>
    <mergeCell ref="BV1657:BW1657"/>
    <mergeCell ref="BX1657:BY1657"/>
    <mergeCell ref="AW1664:AX1664"/>
    <mergeCell ref="AY1664:AZ1664"/>
    <mergeCell ref="BB1664:BC1664"/>
    <mergeCell ref="BD1664:BE1664"/>
    <mergeCell ref="BG1664:BH1664"/>
    <mergeCell ref="BI1664:BJ1664"/>
    <mergeCell ref="BL1664:BM1664"/>
    <mergeCell ref="BN1664:BO1664"/>
    <mergeCell ref="BQ1664:BR1664"/>
    <mergeCell ref="BS1664:BT1664"/>
    <mergeCell ref="BV1664:BW1664"/>
    <mergeCell ref="BX1664:BY1664"/>
    <mergeCell ref="BQ1668:BR1668"/>
    <mergeCell ref="BS1668:BT1668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71:AS1671"/>
    <mergeCell ref="AT1671:AU1671"/>
    <mergeCell ref="AW1671:AX1671"/>
    <mergeCell ref="AY1671:AZ1671"/>
    <mergeCell ref="BB1671:BC1671"/>
    <mergeCell ref="BD1671:BE1671"/>
    <mergeCell ref="BG1671:BH1671"/>
    <mergeCell ref="BI1671:BJ1671"/>
    <mergeCell ref="BL1671:BM1671"/>
    <mergeCell ref="BN1671:BO1671"/>
    <mergeCell ref="BQ1671:BR1671"/>
    <mergeCell ref="BS1671:BT1671"/>
    <mergeCell ref="BV1671:BW1671"/>
    <mergeCell ref="BX1671:BY1671"/>
    <mergeCell ref="BV1668:BW1668"/>
    <mergeCell ref="BX1668:BY1668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AM1678:AN1678"/>
    <mergeCell ref="AO1678:AP1678"/>
    <mergeCell ref="AR1678:AS1678"/>
    <mergeCell ref="AT1678:AU1678"/>
    <mergeCell ref="AW1678:AX1678"/>
    <mergeCell ref="AY1678:AZ1678"/>
    <mergeCell ref="BB1678:BC1678"/>
    <mergeCell ref="BD1678:BE1678"/>
    <mergeCell ref="BG1678:BH1678"/>
    <mergeCell ref="BI1678:BJ1678"/>
    <mergeCell ref="BL1678:BM1678"/>
    <mergeCell ref="BN1678:BO1678"/>
    <mergeCell ref="BQ1678:BR1678"/>
    <mergeCell ref="BS1678:BT1678"/>
    <mergeCell ref="BV1678:BW1678"/>
    <mergeCell ref="BX1678:BY1678"/>
    <mergeCell ref="BQ1682:BR1682"/>
    <mergeCell ref="BS1682:BT1682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85:AS1685"/>
    <mergeCell ref="AT1685:AU1685"/>
    <mergeCell ref="AW1685:AX1685"/>
    <mergeCell ref="AY1685:AZ1685"/>
    <mergeCell ref="BB1685:BC1685"/>
    <mergeCell ref="BD1685:BE1685"/>
    <mergeCell ref="BG1685:BH1685"/>
    <mergeCell ref="BI1685:BJ1685"/>
    <mergeCell ref="BL1685:BM1685"/>
    <mergeCell ref="BN1685:BO1685"/>
    <mergeCell ref="BQ1685:BR1685"/>
    <mergeCell ref="BS1685:BT1685"/>
    <mergeCell ref="BV1685:BW1685"/>
    <mergeCell ref="BX1685:BY1685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AM1692:AN1692"/>
    <mergeCell ref="AO1692:AP1692"/>
    <mergeCell ref="AR1692:AS1692"/>
    <mergeCell ref="AT1692:AU1692"/>
    <mergeCell ref="AW1692:AX1692"/>
    <mergeCell ref="AY1692:AZ1692"/>
    <mergeCell ref="BB1692:BC1692"/>
    <mergeCell ref="BD1692:BE1692"/>
    <mergeCell ref="BG1692:BH1692"/>
    <mergeCell ref="BI1692:BJ1692"/>
    <mergeCell ref="BL1692:BM1692"/>
    <mergeCell ref="BN1692:BO1692"/>
    <mergeCell ref="BQ1692:BR1692"/>
    <mergeCell ref="BS1692:BT1692"/>
    <mergeCell ref="BV1692:BW1692"/>
    <mergeCell ref="BX1692:BY1692"/>
    <mergeCell ref="BQ1696:BR1696"/>
    <mergeCell ref="BS1696:BT1696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M1699:AN1699"/>
    <mergeCell ref="AO1699:AP1699"/>
    <mergeCell ref="AR1699:AS1699"/>
    <mergeCell ref="AT1699:AU1699"/>
    <mergeCell ref="AW1699:AX1699"/>
    <mergeCell ref="AY1699:AZ1699"/>
    <mergeCell ref="BB1699:BC1699"/>
    <mergeCell ref="BD1699:BE1699"/>
    <mergeCell ref="BG1699:BH1699"/>
    <mergeCell ref="BI1699:BJ1699"/>
    <mergeCell ref="BL1699:BM1699"/>
    <mergeCell ref="BN1699:BO1699"/>
    <mergeCell ref="BQ1699:BR1699"/>
    <mergeCell ref="BS1699:BT1699"/>
    <mergeCell ref="BV1699:BW1699"/>
    <mergeCell ref="BX1699:BY1699"/>
    <mergeCell ref="X1696:Y1696"/>
    <mergeCell ref="Z1696:AA1696"/>
    <mergeCell ref="BV1696:BW1696"/>
    <mergeCell ref="BX1696:BY1696"/>
    <mergeCell ref="D1696:E1696"/>
    <mergeCell ref="F1696:G169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AM1706:AN1706"/>
    <mergeCell ref="AO1706:AP1706"/>
    <mergeCell ref="AR1706:AS1706"/>
    <mergeCell ref="AT1706:AU1706"/>
    <mergeCell ref="AW1706:AX1706"/>
    <mergeCell ref="AY1706:AZ1706"/>
    <mergeCell ref="BB1706:BC1706"/>
    <mergeCell ref="BD1706:BE1706"/>
    <mergeCell ref="BG1706:BH1706"/>
    <mergeCell ref="BI1706:BJ1706"/>
    <mergeCell ref="BL1706:BM1706"/>
    <mergeCell ref="BN1706:BO1706"/>
    <mergeCell ref="BQ1706:BR1706"/>
    <mergeCell ref="BS1706:BT1706"/>
    <mergeCell ref="BV1706:BW1706"/>
    <mergeCell ref="BX1706:BY1706"/>
    <mergeCell ref="BQ1710:BR1710"/>
    <mergeCell ref="BS1710:BT1710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713:AS1713"/>
    <mergeCell ref="AT1713:AU1713"/>
    <mergeCell ref="AW1713:AX1713"/>
    <mergeCell ref="AY1713:AZ1713"/>
    <mergeCell ref="BB1713:BC1713"/>
    <mergeCell ref="BD1713:BE1713"/>
    <mergeCell ref="BG1713:BH1713"/>
    <mergeCell ref="BI1713:BJ1713"/>
    <mergeCell ref="BL1713:BM1713"/>
    <mergeCell ref="BN1713:BO1713"/>
    <mergeCell ref="BQ1713:BR1713"/>
    <mergeCell ref="BS1713:BT1713"/>
    <mergeCell ref="BV1713:BW1713"/>
    <mergeCell ref="BX1713:BY1713"/>
    <mergeCell ref="BB1710:BC1710"/>
    <mergeCell ref="BD1710:BE171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AM1720:AN1720"/>
    <mergeCell ref="AO1720:AP1720"/>
    <mergeCell ref="AR1720:AS1720"/>
    <mergeCell ref="AT1720:AU1720"/>
    <mergeCell ref="AW1720:AX1720"/>
    <mergeCell ref="AY1720:AZ1720"/>
    <mergeCell ref="BB1720:BC1720"/>
    <mergeCell ref="BD1720:BE1720"/>
    <mergeCell ref="BG1720:BH1720"/>
    <mergeCell ref="BI1720:BJ1720"/>
    <mergeCell ref="BL1720:BM1720"/>
    <mergeCell ref="BN1720:BO1720"/>
    <mergeCell ref="BQ1720:BR1720"/>
    <mergeCell ref="BS1720:BT1720"/>
    <mergeCell ref="BV1720:BW1720"/>
    <mergeCell ref="BX1720:BY1720"/>
    <mergeCell ref="BQ1724:BR1724"/>
    <mergeCell ref="BS1724:BT172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27:AS1727"/>
    <mergeCell ref="AT1727:AU1727"/>
    <mergeCell ref="AW1727:AX1727"/>
    <mergeCell ref="AY1727:AZ1727"/>
    <mergeCell ref="BB1727:BC1727"/>
    <mergeCell ref="BD1727:BE1727"/>
    <mergeCell ref="BG1727:BH1727"/>
    <mergeCell ref="BI1727:BJ1727"/>
    <mergeCell ref="BL1727:BM1727"/>
    <mergeCell ref="BN1727:BO1727"/>
    <mergeCell ref="BQ1727:BR1727"/>
    <mergeCell ref="BS1727:BT1727"/>
    <mergeCell ref="BV1727:BW1727"/>
    <mergeCell ref="BX1727:BY1727"/>
    <mergeCell ref="S1724:T1724"/>
    <mergeCell ref="U1724:V1724"/>
    <mergeCell ref="BV1724:BW1724"/>
    <mergeCell ref="BX1724:BY1724"/>
    <mergeCell ref="D1724:E1724"/>
    <mergeCell ref="F1724:G172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AW1734:AX1734"/>
    <mergeCell ref="AY1734:AZ1734"/>
    <mergeCell ref="BB1734:BC1734"/>
    <mergeCell ref="BD1734:BE1734"/>
    <mergeCell ref="BG1734:BH1734"/>
    <mergeCell ref="BI1734:BJ1734"/>
    <mergeCell ref="BL1734:BM1734"/>
    <mergeCell ref="BN1734:BO1734"/>
    <mergeCell ref="BQ1734:BR1734"/>
    <mergeCell ref="BS1734:BT1734"/>
    <mergeCell ref="BV1734:BW1734"/>
    <mergeCell ref="BX1734:BY1734"/>
    <mergeCell ref="BQ1738:BR1738"/>
    <mergeCell ref="BS1738:BT1738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41:AS1741"/>
    <mergeCell ref="AT1741:AU1741"/>
    <mergeCell ref="AW1741:AX1741"/>
    <mergeCell ref="AY1741:AZ1741"/>
    <mergeCell ref="BB1741:BC1741"/>
    <mergeCell ref="BD1741:BE1741"/>
    <mergeCell ref="BG1741:BH1741"/>
    <mergeCell ref="BI1741:BJ1741"/>
    <mergeCell ref="BL1741:BM1741"/>
    <mergeCell ref="BN1741:BO1741"/>
    <mergeCell ref="BQ1741:BR1741"/>
    <mergeCell ref="BS1741:BT1741"/>
    <mergeCell ref="BV1741:BW1741"/>
    <mergeCell ref="BX1741:BY1741"/>
    <mergeCell ref="BB1738:BC1738"/>
    <mergeCell ref="BD1738:BE173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AM1748:AN1748"/>
    <mergeCell ref="AO1748:AP1748"/>
    <mergeCell ref="AR1748:AS1748"/>
    <mergeCell ref="AT1748:AU1748"/>
    <mergeCell ref="AW1748:AX1748"/>
    <mergeCell ref="AY1748:AZ1748"/>
    <mergeCell ref="BB1748:BC1748"/>
    <mergeCell ref="BD1748:BE1748"/>
    <mergeCell ref="BG1748:BH1748"/>
    <mergeCell ref="BI1748:BJ1748"/>
    <mergeCell ref="BL1748:BM1748"/>
    <mergeCell ref="BN1748:BO1748"/>
    <mergeCell ref="BQ1748:BR1748"/>
    <mergeCell ref="BS1748:BT1748"/>
    <mergeCell ref="BV1748:BW1748"/>
    <mergeCell ref="BX1748:BY1748"/>
    <mergeCell ref="BQ1752:BR1752"/>
    <mergeCell ref="BS1752:BT1752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55:AS1755"/>
    <mergeCell ref="AT1755:AU1755"/>
    <mergeCell ref="AW1755:AX1755"/>
    <mergeCell ref="AY1755:AZ1755"/>
    <mergeCell ref="BB1755:BC1755"/>
    <mergeCell ref="BD1755:BE1755"/>
    <mergeCell ref="BG1755:BH1755"/>
    <mergeCell ref="BI1755:BJ1755"/>
    <mergeCell ref="BL1755:BM1755"/>
    <mergeCell ref="BN1755:BO1755"/>
    <mergeCell ref="BQ1755:BR1755"/>
    <mergeCell ref="BS1755:BT1755"/>
    <mergeCell ref="BV1755:BW1755"/>
    <mergeCell ref="BX1755:BY1755"/>
    <mergeCell ref="D1748:E1748"/>
    <mergeCell ref="F1748:G1748"/>
    <mergeCell ref="I1748:J1748"/>
    <mergeCell ref="K1748:L1748"/>
    <mergeCell ref="BG1752:BH1752"/>
    <mergeCell ref="BI1752:BJ175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AM1762:AN1762"/>
    <mergeCell ref="AO1762:AP1762"/>
    <mergeCell ref="AR1762:AS1762"/>
    <mergeCell ref="AT1762:AU1762"/>
    <mergeCell ref="AW1762:AX1762"/>
    <mergeCell ref="AY1762:AZ1762"/>
    <mergeCell ref="BB1762:BC1762"/>
    <mergeCell ref="BD1762:BE1762"/>
    <mergeCell ref="BG1762:BH1762"/>
    <mergeCell ref="BI1762:BJ1762"/>
    <mergeCell ref="BL1762:BM1762"/>
    <mergeCell ref="BN1762:BO1762"/>
    <mergeCell ref="BQ1762:BR1762"/>
    <mergeCell ref="BS1762:BT1762"/>
    <mergeCell ref="BV1762:BW1762"/>
    <mergeCell ref="BX1762:BY1762"/>
    <mergeCell ref="BQ1766:BR1766"/>
    <mergeCell ref="BS1766:BT1766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69:AS1769"/>
    <mergeCell ref="AT1769:AU1769"/>
    <mergeCell ref="AW1769:AX1769"/>
    <mergeCell ref="AY1769:AZ1769"/>
    <mergeCell ref="BB1769:BC1769"/>
    <mergeCell ref="BD1769:BE1769"/>
    <mergeCell ref="BG1769:BH1769"/>
    <mergeCell ref="BI1769:BJ1769"/>
    <mergeCell ref="BL1769:BM1769"/>
    <mergeCell ref="BN1769:BO1769"/>
    <mergeCell ref="BQ1769:BR1769"/>
    <mergeCell ref="BS1769:BT1769"/>
    <mergeCell ref="BV1769:BW1769"/>
    <mergeCell ref="BX1769:BY1769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AM1776:AN1776"/>
    <mergeCell ref="AO1776:AP1776"/>
    <mergeCell ref="AR1776:AS1776"/>
    <mergeCell ref="AT1776:AU1776"/>
    <mergeCell ref="AW1776:AX1776"/>
    <mergeCell ref="AY1776:AZ1776"/>
    <mergeCell ref="BB1776:BC1776"/>
    <mergeCell ref="BD1776:BE1776"/>
    <mergeCell ref="BG1776:BH1776"/>
    <mergeCell ref="BI1776:BJ1776"/>
    <mergeCell ref="BL1776:BM1776"/>
    <mergeCell ref="BN1776:BO1776"/>
    <mergeCell ref="BQ1776:BR1776"/>
    <mergeCell ref="BS1776:BT1776"/>
    <mergeCell ref="BV1776:BW1776"/>
    <mergeCell ref="BX1776:BY1776"/>
    <mergeCell ref="BQ1780:BR1780"/>
    <mergeCell ref="BS1780:BT1780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83:AS1783"/>
    <mergeCell ref="AT1783:AU1783"/>
    <mergeCell ref="AW1783:AX1783"/>
    <mergeCell ref="AY1783:AZ1783"/>
    <mergeCell ref="BB1783:BC1783"/>
    <mergeCell ref="BD1783:BE1783"/>
    <mergeCell ref="BG1783:BH1783"/>
    <mergeCell ref="BI1783:BJ1783"/>
    <mergeCell ref="BL1783:BM1783"/>
    <mergeCell ref="BN1783:BO1783"/>
    <mergeCell ref="BQ1783:BR1783"/>
    <mergeCell ref="BS1783:BT1783"/>
    <mergeCell ref="BV1783:BW1783"/>
    <mergeCell ref="BX1783:BY1783"/>
    <mergeCell ref="AC1780:AD1780"/>
    <mergeCell ref="AE1780:AF1780"/>
    <mergeCell ref="AH1780:AI1780"/>
    <mergeCell ref="AJ1780:AK1780"/>
    <mergeCell ref="D1780:E1780"/>
    <mergeCell ref="F1780:G178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M1790:AN1790"/>
    <mergeCell ref="AO1790:AP1790"/>
    <mergeCell ref="AR1790:AS1790"/>
    <mergeCell ref="AT1790:AU1790"/>
    <mergeCell ref="AW1790:AX1790"/>
    <mergeCell ref="AY1790:AZ1790"/>
    <mergeCell ref="BB1790:BC1790"/>
    <mergeCell ref="BD1790:BE1790"/>
    <mergeCell ref="BG1790:BH1790"/>
    <mergeCell ref="BI1790:BJ1790"/>
    <mergeCell ref="BL1790:BM1790"/>
    <mergeCell ref="BN1790:BO1790"/>
    <mergeCell ref="BQ1790:BR1790"/>
    <mergeCell ref="BS1790:BT1790"/>
    <mergeCell ref="BV1790:BW1790"/>
    <mergeCell ref="BX1790:BY1790"/>
    <mergeCell ref="BQ1794:BR1794"/>
    <mergeCell ref="BS1794:BT1794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97:AS1797"/>
    <mergeCell ref="AT1797:AU1797"/>
    <mergeCell ref="AW1797:AX1797"/>
    <mergeCell ref="AY1797:AZ1797"/>
    <mergeCell ref="BB1797:BC1797"/>
    <mergeCell ref="BD1797:BE1797"/>
    <mergeCell ref="BG1797:BH1797"/>
    <mergeCell ref="BI1797:BJ1797"/>
    <mergeCell ref="BL1797:BM1797"/>
    <mergeCell ref="BN1797:BO1797"/>
    <mergeCell ref="BQ1797:BR1797"/>
    <mergeCell ref="BS1797:BT1797"/>
    <mergeCell ref="BV1797:BW1797"/>
    <mergeCell ref="BX1797:BY1797"/>
    <mergeCell ref="S1794:T1794"/>
    <mergeCell ref="U1794:V1794"/>
    <mergeCell ref="BV1794:BW1794"/>
    <mergeCell ref="BX1794:BY1794"/>
    <mergeCell ref="D1794:E1794"/>
    <mergeCell ref="F1794:G179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AM1804:AN1804"/>
    <mergeCell ref="AO1804:AP1804"/>
    <mergeCell ref="AR1804:AS1804"/>
    <mergeCell ref="AT1804:AU1804"/>
    <mergeCell ref="AW1804:AX1804"/>
    <mergeCell ref="AY1804:AZ1804"/>
    <mergeCell ref="BB1804:BC1804"/>
    <mergeCell ref="BD1804:BE1804"/>
    <mergeCell ref="BG1804:BH1804"/>
    <mergeCell ref="BI1804:BJ1804"/>
    <mergeCell ref="BL1804:BM1804"/>
    <mergeCell ref="BN1804:BO1804"/>
    <mergeCell ref="BQ1804:BR1804"/>
    <mergeCell ref="BS1804:BT1804"/>
    <mergeCell ref="BV1804:BW1804"/>
    <mergeCell ref="BX1804:BY1804"/>
    <mergeCell ref="BQ1808:BR1808"/>
    <mergeCell ref="BS1808:BT1808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M1811:AN1811"/>
    <mergeCell ref="AO1811:AP1811"/>
    <mergeCell ref="AR1811:AS1811"/>
    <mergeCell ref="AT1811:AU1811"/>
    <mergeCell ref="AW1811:AX1811"/>
    <mergeCell ref="AY1811:AZ1811"/>
    <mergeCell ref="BB1811:BC1811"/>
    <mergeCell ref="BD1811:BE1811"/>
    <mergeCell ref="BG1811:BH1811"/>
    <mergeCell ref="BI1811:BJ1811"/>
    <mergeCell ref="BL1811:BM1811"/>
    <mergeCell ref="BN1811:BO1811"/>
    <mergeCell ref="BQ1811:BR1811"/>
    <mergeCell ref="BS1811:BT1811"/>
    <mergeCell ref="BV1811:BW1811"/>
    <mergeCell ref="BX1811:BY1811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18:AU1818"/>
    <mergeCell ref="AW1818:AX1818"/>
    <mergeCell ref="AY1818:AZ1818"/>
    <mergeCell ref="BB1818:BC1818"/>
    <mergeCell ref="BD1818:BE1818"/>
    <mergeCell ref="BG1818:BH1818"/>
    <mergeCell ref="BI1818:BJ1818"/>
    <mergeCell ref="BL1818:BM1818"/>
    <mergeCell ref="BN1818:BO1818"/>
    <mergeCell ref="BQ1818:BR1818"/>
    <mergeCell ref="BS1818:BT1818"/>
    <mergeCell ref="BV1818:BW1818"/>
    <mergeCell ref="BX1818:BY1818"/>
    <mergeCell ref="BQ1822:BR1822"/>
    <mergeCell ref="BS1822:BT1822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25:AS1825"/>
    <mergeCell ref="AT1825:AU1825"/>
    <mergeCell ref="AW1825:AX1825"/>
    <mergeCell ref="AY1825:AZ1825"/>
    <mergeCell ref="BB1825:BC1825"/>
    <mergeCell ref="BD1825:BE1825"/>
    <mergeCell ref="BG1825:BH1825"/>
    <mergeCell ref="BI1825:BJ1825"/>
    <mergeCell ref="BL1825:BM1825"/>
    <mergeCell ref="BN1825:BO1825"/>
    <mergeCell ref="BQ1825:BR1825"/>
    <mergeCell ref="BS1825:BT1825"/>
    <mergeCell ref="BV1825:BW1825"/>
    <mergeCell ref="BX1825:BY1825"/>
    <mergeCell ref="S1822:T1822"/>
    <mergeCell ref="U1822:V1822"/>
    <mergeCell ref="X1822:Y1822"/>
    <mergeCell ref="Z1822:AA1822"/>
    <mergeCell ref="BV1822:BW1822"/>
    <mergeCell ref="BX1822:BY1822"/>
    <mergeCell ref="BQ1836:BR1836"/>
    <mergeCell ref="BS1836:BT1836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M1839:AN1839"/>
    <mergeCell ref="AO1839:AP1839"/>
    <mergeCell ref="AR1839:AS1839"/>
    <mergeCell ref="AT1839:AU1839"/>
    <mergeCell ref="AW1839:AX1839"/>
    <mergeCell ref="AY1839:AZ1839"/>
    <mergeCell ref="BB1839:BC1839"/>
    <mergeCell ref="BD1839:BE1839"/>
    <mergeCell ref="BG1839:BH1839"/>
    <mergeCell ref="BI1839:BJ1839"/>
    <mergeCell ref="BL1839:BM1839"/>
    <mergeCell ref="BN1839:BO1839"/>
    <mergeCell ref="BQ1839:BR1839"/>
    <mergeCell ref="BS1839:BT1839"/>
    <mergeCell ref="BV1839:BW1839"/>
    <mergeCell ref="BX1839:BY1839"/>
    <mergeCell ref="BQ1843:BR1843"/>
    <mergeCell ref="BS1843:BT1843"/>
    <mergeCell ref="S1843:T1843"/>
    <mergeCell ref="U1843:V1843"/>
    <mergeCell ref="BV1843:BW1843"/>
    <mergeCell ref="BX1843:BY1843"/>
    <mergeCell ref="D1843:E1843"/>
    <mergeCell ref="F1843:G1843"/>
    <mergeCell ref="I1843:J1843"/>
    <mergeCell ref="K1843:L1843"/>
    <mergeCell ref="N1843:O1843"/>
    <mergeCell ref="P1843:Q1843"/>
    <mergeCell ref="AH1843:AI1843"/>
    <mergeCell ref="AJ1843:AK1843"/>
    <mergeCell ref="BQ1846:BR1846"/>
    <mergeCell ref="BS1846:BT1846"/>
    <mergeCell ref="BV1846:BW1846"/>
    <mergeCell ref="BX1846:BY1846"/>
    <mergeCell ref="BQ1850:BR1850"/>
    <mergeCell ref="BS1850:BT1850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AR1853:AS1853"/>
    <mergeCell ref="AT1853:AU1853"/>
    <mergeCell ref="AW1853:AX1853"/>
    <mergeCell ref="AY1853:AZ1853"/>
    <mergeCell ref="BB1853:BC1853"/>
    <mergeCell ref="BD1853:BE1853"/>
    <mergeCell ref="BG1853:BH1853"/>
    <mergeCell ref="BI1853:BJ1853"/>
    <mergeCell ref="BL1853:BM1853"/>
    <mergeCell ref="BN1853:BO1853"/>
    <mergeCell ref="BQ1853:BR1853"/>
    <mergeCell ref="BS1853:BT1853"/>
    <mergeCell ref="BV1853:BW1853"/>
    <mergeCell ref="BX1853:BY1853"/>
    <mergeCell ref="S1850:T1850"/>
    <mergeCell ref="U1850:V1850"/>
    <mergeCell ref="BV1850:BW1850"/>
    <mergeCell ref="BX1850:BY1850"/>
    <mergeCell ref="D1850:E1850"/>
    <mergeCell ref="F1850:G1850"/>
    <mergeCell ref="I1850:J1850"/>
    <mergeCell ref="K1850:L1850"/>
    <mergeCell ref="N1850:O1850"/>
    <mergeCell ref="P1850:Q1850"/>
    <mergeCell ref="AH1850:AI1850"/>
    <mergeCell ref="AJ1850:AK185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AT1860:AU1860"/>
    <mergeCell ref="AW1860:AX1860"/>
    <mergeCell ref="AY1860:AZ1860"/>
    <mergeCell ref="BB1860:BC1860"/>
    <mergeCell ref="BD1860:BE1860"/>
    <mergeCell ref="BG1860:BH1860"/>
    <mergeCell ref="BI1860:BJ1860"/>
    <mergeCell ref="BL1860:BM1860"/>
    <mergeCell ref="BN1860:BO1860"/>
    <mergeCell ref="BQ1860:BR1860"/>
    <mergeCell ref="BS1860:BT1860"/>
    <mergeCell ref="BV1860:BW1860"/>
    <mergeCell ref="BX1860:BY1860"/>
    <mergeCell ref="BQ1864:BR1864"/>
    <mergeCell ref="BS1864:BT1864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67:AS1867"/>
    <mergeCell ref="AT1867:AU1867"/>
    <mergeCell ref="AW1867:AX1867"/>
    <mergeCell ref="AY1867:AZ1867"/>
    <mergeCell ref="BB1867:BC1867"/>
    <mergeCell ref="BD1867:BE1867"/>
    <mergeCell ref="BG1867:BH1867"/>
    <mergeCell ref="BI1867:BJ1867"/>
    <mergeCell ref="BL1867:BM1867"/>
    <mergeCell ref="BN1867:BO1867"/>
    <mergeCell ref="BQ1867:BR1867"/>
    <mergeCell ref="BS1867:BT1867"/>
    <mergeCell ref="BV1867:BW1867"/>
    <mergeCell ref="BX1867:BY1867"/>
    <mergeCell ref="S1864:T1864"/>
    <mergeCell ref="U1864:V1864"/>
    <mergeCell ref="X1864:Y1864"/>
    <mergeCell ref="Z1864:AA1864"/>
    <mergeCell ref="BV1864:BW1864"/>
    <mergeCell ref="BX1864:BY186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M1874:AN1874"/>
    <mergeCell ref="AO1874:AP1874"/>
    <mergeCell ref="AR1874:AS1874"/>
    <mergeCell ref="AT1874:AU1874"/>
    <mergeCell ref="AW1874:AX1874"/>
    <mergeCell ref="AY1874:AZ1874"/>
    <mergeCell ref="BB1874:BC1874"/>
    <mergeCell ref="BD1874:BE1874"/>
    <mergeCell ref="BG1874:BH1874"/>
    <mergeCell ref="BI1874:BJ1874"/>
    <mergeCell ref="BL1874:BM1874"/>
    <mergeCell ref="BN1874:BO1874"/>
    <mergeCell ref="BQ1874:BR1874"/>
    <mergeCell ref="BS1874:BT1874"/>
    <mergeCell ref="BV1874:BW1874"/>
    <mergeCell ref="BX1874:BY1874"/>
    <mergeCell ref="BQ1878:BR1878"/>
    <mergeCell ref="BS1878:BT1878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M1881:AN1881"/>
    <mergeCell ref="AO1881:AP1881"/>
    <mergeCell ref="AR1881:AS1881"/>
    <mergeCell ref="AT1881:AU1881"/>
    <mergeCell ref="AW1881:AX1881"/>
    <mergeCell ref="AY1881:AZ1881"/>
    <mergeCell ref="BB1881:BC1881"/>
    <mergeCell ref="BD1881:BE1881"/>
    <mergeCell ref="BG1881:BH1881"/>
    <mergeCell ref="BI1881:BJ1881"/>
    <mergeCell ref="BL1881:BM1881"/>
    <mergeCell ref="BN1881:BO1881"/>
    <mergeCell ref="BQ1881:BR1881"/>
    <mergeCell ref="BS1881:BT1881"/>
    <mergeCell ref="BV1881:BW1881"/>
    <mergeCell ref="BX1881:BY1881"/>
    <mergeCell ref="BG1878:BH1878"/>
    <mergeCell ref="BI1878:BJ1878"/>
    <mergeCell ref="BL1878:BM1878"/>
    <mergeCell ref="BN1878:BO1878"/>
    <mergeCell ref="S1878:T1878"/>
    <mergeCell ref="U1878:V187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M1888:AN1888"/>
    <mergeCell ref="AO1888:AP1888"/>
    <mergeCell ref="AR1888:AS1888"/>
    <mergeCell ref="AT1888:AU1888"/>
    <mergeCell ref="AW1888:AX1888"/>
    <mergeCell ref="AY1888:AZ1888"/>
    <mergeCell ref="BB1888:BC1888"/>
    <mergeCell ref="BD1888:BE1888"/>
    <mergeCell ref="BG1888:BH1888"/>
    <mergeCell ref="BI1888:BJ1888"/>
    <mergeCell ref="BL1888:BM1888"/>
    <mergeCell ref="BN1888:BO1888"/>
    <mergeCell ref="BQ1888:BR1888"/>
    <mergeCell ref="BS1888:BT1888"/>
    <mergeCell ref="BV1888:BW1888"/>
    <mergeCell ref="BX1888:BY1888"/>
    <mergeCell ref="BQ1892:BR1892"/>
    <mergeCell ref="BS1892:BT189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AR1895:AS1895"/>
    <mergeCell ref="AT1895:AU1895"/>
    <mergeCell ref="AW1895:AX1895"/>
    <mergeCell ref="AY1895:AZ1895"/>
    <mergeCell ref="BB1895:BC1895"/>
    <mergeCell ref="BD1895:BE1895"/>
    <mergeCell ref="BG1895:BH1895"/>
    <mergeCell ref="BI1895:BJ1895"/>
    <mergeCell ref="BL1895:BM1895"/>
    <mergeCell ref="BN1895:BO1895"/>
    <mergeCell ref="BQ1895:BR1895"/>
    <mergeCell ref="BS1895:BT1895"/>
    <mergeCell ref="BV1895:BW1895"/>
    <mergeCell ref="BX1895:BY1895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M1902:AN1902"/>
    <mergeCell ref="AO1902:AP1902"/>
    <mergeCell ref="AR1902:AS1902"/>
    <mergeCell ref="AT1902:AU1902"/>
    <mergeCell ref="AW1902:AX1902"/>
    <mergeCell ref="AY1902:AZ1902"/>
    <mergeCell ref="BB1902:BC1902"/>
    <mergeCell ref="BD1902:BE1902"/>
    <mergeCell ref="BG1902:BH1902"/>
    <mergeCell ref="BI1902:BJ1902"/>
    <mergeCell ref="BL1902:BM1902"/>
    <mergeCell ref="BN1902:BO1902"/>
    <mergeCell ref="BQ1902:BR1902"/>
    <mergeCell ref="BS1902:BT1902"/>
    <mergeCell ref="BV1902:BW1902"/>
    <mergeCell ref="BX1902:BY1902"/>
    <mergeCell ref="BQ1906:BR1906"/>
    <mergeCell ref="BS1906:BT1906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909:AS1909"/>
    <mergeCell ref="AT1909:AU1909"/>
    <mergeCell ref="AW1909:AX1909"/>
    <mergeCell ref="AY1909:AZ1909"/>
    <mergeCell ref="BB1909:BC1909"/>
    <mergeCell ref="BD1909:BE1909"/>
    <mergeCell ref="BG1909:BH1909"/>
    <mergeCell ref="BI1909:BJ1909"/>
    <mergeCell ref="BL1909:BM1909"/>
    <mergeCell ref="BN1909:BO1909"/>
    <mergeCell ref="BQ1909:BR1909"/>
    <mergeCell ref="BS1909:BT1909"/>
    <mergeCell ref="BV1909:BW1909"/>
    <mergeCell ref="BX1909:BY1909"/>
    <mergeCell ref="S1906:T1906"/>
    <mergeCell ref="U1906:V1906"/>
    <mergeCell ref="X1906:Y1906"/>
    <mergeCell ref="Z1906:AA1906"/>
    <mergeCell ref="BV1906:BW1906"/>
    <mergeCell ref="BX1906:BY1906"/>
    <mergeCell ref="BQ1916:BR1916"/>
    <mergeCell ref="BS1916:BT1916"/>
    <mergeCell ref="BV1916:BW1916"/>
    <mergeCell ref="BX1916:BY1916"/>
    <mergeCell ref="BQ1920:BR1920"/>
    <mergeCell ref="BS1920:BT1920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23:AS1923"/>
    <mergeCell ref="AT1923:AU1923"/>
    <mergeCell ref="AW1923:AX1923"/>
    <mergeCell ref="AY1923:AZ1923"/>
    <mergeCell ref="BB1923:BC1923"/>
    <mergeCell ref="BD1923:BE1923"/>
    <mergeCell ref="BG1923:BH1923"/>
    <mergeCell ref="BI1923:BJ1923"/>
    <mergeCell ref="BL1923:BM1923"/>
    <mergeCell ref="BN1923:BO1923"/>
    <mergeCell ref="BQ1923:BR1923"/>
    <mergeCell ref="BS1923:BT1923"/>
    <mergeCell ref="BV1923:BW1923"/>
    <mergeCell ref="BX1923:BY1923"/>
    <mergeCell ref="AW1916:AX1916"/>
    <mergeCell ref="AY1916:AZ1916"/>
    <mergeCell ref="BB1916:BC1916"/>
    <mergeCell ref="BD1916:BE1916"/>
    <mergeCell ref="BQ1930:BR1930"/>
    <mergeCell ref="BS1930:BT1930"/>
    <mergeCell ref="BV1930:BW1930"/>
    <mergeCell ref="BX1930:BY1930"/>
    <mergeCell ref="BQ1934:BR1934"/>
    <mergeCell ref="BS1934:BT1934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M1937:AN1937"/>
    <mergeCell ref="AO1937:AP1937"/>
    <mergeCell ref="AR1937:AS1937"/>
    <mergeCell ref="AT1937:AU1937"/>
    <mergeCell ref="AW1937:AX1937"/>
    <mergeCell ref="AY1937:AZ1937"/>
    <mergeCell ref="BB1937:BC1937"/>
    <mergeCell ref="BD1937:BE1937"/>
    <mergeCell ref="BG1937:BH1937"/>
    <mergeCell ref="BI1937:BJ1937"/>
    <mergeCell ref="BL1937:BM1937"/>
    <mergeCell ref="BN1937:BO1937"/>
    <mergeCell ref="BQ1937:BR1937"/>
    <mergeCell ref="BS1937:BT1937"/>
    <mergeCell ref="BV1937:BW1937"/>
    <mergeCell ref="BX1937:BY1937"/>
    <mergeCell ref="S1934:T1934"/>
    <mergeCell ref="U1934:V1934"/>
    <mergeCell ref="BV1934:BW1934"/>
    <mergeCell ref="BX1934:BY1934"/>
    <mergeCell ref="D1934:E1934"/>
    <mergeCell ref="F1934:G1934"/>
    <mergeCell ref="I1934:J1934"/>
    <mergeCell ref="K1934:L1934"/>
    <mergeCell ref="N1934:O1934"/>
    <mergeCell ref="P1934:Q193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AW1944:AX1944"/>
    <mergeCell ref="AY1944:AZ1944"/>
    <mergeCell ref="BB1944:BC1944"/>
    <mergeCell ref="BD1944:BE1944"/>
    <mergeCell ref="BG1944:BH1944"/>
    <mergeCell ref="BI1944:BJ1944"/>
    <mergeCell ref="BL1944:BM1944"/>
    <mergeCell ref="BN1944:BO1944"/>
    <mergeCell ref="BQ1944:BR1944"/>
    <mergeCell ref="BS1944:BT1944"/>
    <mergeCell ref="BV1944:BW1944"/>
    <mergeCell ref="BX1944:BY1944"/>
    <mergeCell ref="BQ1948:BR1948"/>
    <mergeCell ref="BS1948:BT1948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51:AS1951"/>
    <mergeCell ref="AT1951:AU1951"/>
    <mergeCell ref="AW1951:AX1951"/>
    <mergeCell ref="AY1951:AZ1951"/>
    <mergeCell ref="BB1951:BC1951"/>
    <mergeCell ref="BD1951:BE1951"/>
    <mergeCell ref="BG1951:BH1951"/>
    <mergeCell ref="BI1951:BJ1951"/>
    <mergeCell ref="BL1951:BM1951"/>
    <mergeCell ref="BN1951:BO1951"/>
    <mergeCell ref="BQ1951:BR1951"/>
    <mergeCell ref="BS1951:BT1951"/>
    <mergeCell ref="BV1951:BW1951"/>
    <mergeCell ref="BX1951:BY1951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AM1958:AN1958"/>
    <mergeCell ref="AO1958:AP1958"/>
    <mergeCell ref="AR1958:AS1958"/>
    <mergeCell ref="AT1958:AU1958"/>
    <mergeCell ref="AW1958:AX1958"/>
    <mergeCell ref="AY1958:AZ1958"/>
    <mergeCell ref="BB1958:BC1958"/>
    <mergeCell ref="BD1958:BE1958"/>
    <mergeCell ref="BG1958:BH1958"/>
    <mergeCell ref="BI1958:BJ1958"/>
    <mergeCell ref="BL1958:BM1958"/>
    <mergeCell ref="BN1958:BO1958"/>
    <mergeCell ref="BQ1958:BR1958"/>
    <mergeCell ref="BS1958:BT1958"/>
    <mergeCell ref="BV1958:BW1958"/>
    <mergeCell ref="BX1958:BY1958"/>
    <mergeCell ref="BQ1962:BR1962"/>
    <mergeCell ref="BS1962:BT1962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M1965:AN1965"/>
    <mergeCell ref="AO1965:AP1965"/>
    <mergeCell ref="AR1965:AS1965"/>
    <mergeCell ref="AT1965:AU1965"/>
    <mergeCell ref="AW1965:AX1965"/>
    <mergeCell ref="AY1965:AZ1965"/>
    <mergeCell ref="BB1965:BC1965"/>
    <mergeCell ref="BD1965:BE1965"/>
    <mergeCell ref="BG1965:BH1965"/>
    <mergeCell ref="BI1965:BJ1965"/>
    <mergeCell ref="BL1965:BM1965"/>
    <mergeCell ref="BN1965:BO1965"/>
    <mergeCell ref="BQ1965:BR1965"/>
    <mergeCell ref="BS1965:BT1965"/>
    <mergeCell ref="BV1965:BW1965"/>
    <mergeCell ref="BX1965:BY1965"/>
    <mergeCell ref="S1962:T1962"/>
    <mergeCell ref="U1962:V1962"/>
    <mergeCell ref="BV1962:BW1962"/>
    <mergeCell ref="BX1962:BY1962"/>
    <mergeCell ref="D1962:E1962"/>
    <mergeCell ref="F1962:G196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AT1972:AU1972"/>
    <mergeCell ref="AW1972:AX1972"/>
    <mergeCell ref="AY1972:AZ1972"/>
    <mergeCell ref="BB1972:BC1972"/>
    <mergeCell ref="BD1972:BE1972"/>
    <mergeCell ref="BG1972:BH1972"/>
    <mergeCell ref="BI1972:BJ1972"/>
    <mergeCell ref="BL1972:BM1972"/>
    <mergeCell ref="BN1972:BO1972"/>
    <mergeCell ref="BQ1972:BR1972"/>
    <mergeCell ref="BS1972:BT1972"/>
    <mergeCell ref="BV1972:BW1972"/>
    <mergeCell ref="BX1972:BY1972"/>
    <mergeCell ref="BQ1976:BR1976"/>
    <mergeCell ref="BS1976:BT1976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79:AS1979"/>
    <mergeCell ref="AT1979:AU1979"/>
    <mergeCell ref="AW1979:AX1979"/>
    <mergeCell ref="AY1979:AZ1979"/>
    <mergeCell ref="BB1979:BC1979"/>
    <mergeCell ref="BD1979:BE1979"/>
    <mergeCell ref="BG1979:BH1979"/>
    <mergeCell ref="BI1979:BJ1979"/>
    <mergeCell ref="BL1979:BM1979"/>
    <mergeCell ref="BN1979:BO1979"/>
    <mergeCell ref="BQ1979:BR1979"/>
    <mergeCell ref="BS1979:BT1979"/>
    <mergeCell ref="BV1979:BW1979"/>
    <mergeCell ref="BX1979:BY1979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M1986:AN1986"/>
    <mergeCell ref="AO1986:AP1986"/>
    <mergeCell ref="AR1986:AS1986"/>
    <mergeCell ref="AT1986:AU1986"/>
    <mergeCell ref="AW1986:AX1986"/>
    <mergeCell ref="AY1986:AZ1986"/>
    <mergeCell ref="BB1986:BC1986"/>
    <mergeCell ref="BD1986:BE1986"/>
    <mergeCell ref="BG1986:BH1986"/>
    <mergeCell ref="BI1986:BJ1986"/>
    <mergeCell ref="BL1986:BM1986"/>
    <mergeCell ref="BN1986:BO1986"/>
    <mergeCell ref="BQ1986:BR1986"/>
    <mergeCell ref="BS1986:BT1986"/>
    <mergeCell ref="BV1986:BW1986"/>
    <mergeCell ref="BX1986:BY1986"/>
    <mergeCell ref="BQ1990:BR1990"/>
    <mergeCell ref="BS1990:BT1990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93:AS1993"/>
    <mergeCell ref="AT1993:AU1993"/>
    <mergeCell ref="AW1993:AX1993"/>
    <mergeCell ref="AY1993:AZ1993"/>
    <mergeCell ref="BB1993:BC1993"/>
    <mergeCell ref="BD1993:BE1993"/>
    <mergeCell ref="BG1993:BH1993"/>
    <mergeCell ref="BI1993:BJ1993"/>
    <mergeCell ref="BL1993:BM1993"/>
    <mergeCell ref="BN1993:BO1993"/>
    <mergeCell ref="BQ1993:BR1993"/>
    <mergeCell ref="BS1993:BT1993"/>
    <mergeCell ref="BV1993:BW1993"/>
    <mergeCell ref="BX1993:BY1993"/>
    <mergeCell ref="S1990:T1990"/>
    <mergeCell ref="U1990:V1990"/>
    <mergeCell ref="X1990:Y1990"/>
    <mergeCell ref="Z1990:AA1990"/>
    <mergeCell ref="BV1990:BW1990"/>
    <mergeCell ref="BX1990:BY1990"/>
    <mergeCell ref="BV2000:BW2000"/>
    <mergeCell ref="BX2000:BY2000"/>
    <mergeCell ref="BQ2004:BR2004"/>
    <mergeCell ref="BS2004:BT2004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M2007:AN2007"/>
    <mergeCell ref="AO2007:AP2007"/>
    <mergeCell ref="AR2007:AS2007"/>
    <mergeCell ref="AT2007:AU2007"/>
    <mergeCell ref="AW2007:AX2007"/>
    <mergeCell ref="AY2007:AZ2007"/>
    <mergeCell ref="BB2007:BC2007"/>
    <mergeCell ref="BD2007:BE2007"/>
    <mergeCell ref="BG2007:BH2007"/>
    <mergeCell ref="BI2007:BJ2007"/>
    <mergeCell ref="BL2007:BM2007"/>
    <mergeCell ref="BN2007:BO2007"/>
    <mergeCell ref="BQ2007:BR2007"/>
    <mergeCell ref="BS2007:BT2007"/>
    <mergeCell ref="BV2007:BW2007"/>
    <mergeCell ref="BX2007:BY2007"/>
    <mergeCell ref="AC2000:AD2000"/>
    <mergeCell ref="AE2000:AF2000"/>
    <mergeCell ref="BG2014:BH2014"/>
    <mergeCell ref="BI2014:BJ2014"/>
    <mergeCell ref="BL2014:BM2014"/>
    <mergeCell ref="BN2014:BO2014"/>
    <mergeCell ref="BQ2014:BR2014"/>
    <mergeCell ref="BS2014:BT2014"/>
    <mergeCell ref="BV2014:BW2014"/>
    <mergeCell ref="BX2014:BY2014"/>
    <mergeCell ref="BQ2018:BR2018"/>
    <mergeCell ref="BS2018:BT2018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21:AS2021"/>
    <mergeCell ref="AT2021:AU2021"/>
    <mergeCell ref="AW2021:AX2021"/>
    <mergeCell ref="AY2021:AZ2021"/>
    <mergeCell ref="BB2021:BC2021"/>
    <mergeCell ref="BD2021:BE2021"/>
    <mergeCell ref="BG2021:BH2021"/>
    <mergeCell ref="BI2021:BJ2021"/>
    <mergeCell ref="BL2021:BM2021"/>
    <mergeCell ref="BN2021:BO2021"/>
    <mergeCell ref="BQ2021:BR2021"/>
    <mergeCell ref="BS2021:BT2021"/>
    <mergeCell ref="BV2021:BW2021"/>
    <mergeCell ref="BX2021:BY2021"/>
    <mergeCell ref="BV2018:BW2018"/>
    <mergeCell ref="BX2018:BY2018"/>
    <mergeCell ref="I2018:J2018"/>
    <mergeCell ref="K2018:L2018"/>
    <mergeCell ref="N2018:O2018"/>
    <mergeCell ref="P2018:Q201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AM2028:AN2028"/>
    <mergeCell ref="AO2028:AP2028"/>
    <mergeCell ref="AR2028:AS2028"/>
    <mergeCell ref="AT2028:AU2028"/>
    <mergeCell ref="AW2028:AX2028"/>
    <mergeCell ref="AY2028:AZ2028"/>
    <mergeCell ref="BB2028:BC2028"/>
    <mergeCell ref="BD2028:BE2028"/>
    <mergeCell ref="BG2028:BH2028"/>
    <mergeCell ref="BI2028:BJ2028"/>
    <mergeCell ref="BL2028:BM2028"/>
    <mergeCell ref="BN2028:BO2028"/>
    <mergeCell ref="BQ2028:BR2028"/>
    <mergeCell ref="BS2028:BT2028"/>
    <mergeCell ref="BV2028:BW2028"/>
    <mergeCell ref="BX2028:BY2028"/>
    <mergeCell ref="BQ2032:BR2032"/>
    <mergeCell ref="BS2032:BT2032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M2035:AN2035"/>
    <mergeCell ref="AO2035:AP2035"/>
    <mergeCell ref="AR2035:AS2035"/>
    <mergeCell ref="AT2035:AU2035"/>
    <mergeCell ref="AW2035:AX2035"/>
    <mergeCell ref="AY2035:AZ2035"/>
    <mergeCell ref="BB2035:BC2035"/>
    <mergeCell ref="BD2035:BE2035"/>
    <mergeCell ref="BG2035:BH2035"/>
    <mergeCell ref="BI2035:BJ2035"/>
    <mergeCell ref="BL2035:BM2035"/>
    <mergeCell ref="BN2035:BO2035"/>
    <mergeCell ref="BQ2035:BR2035"/>
    <mergeCell ref="BS2035:BT2035"/>
    <mergeCell ref="BV2035:BW2035"/>
    <mergeCell ref="BX2035:BY2035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M2042:AN2042"/>
    <mergeCell ref="AO2042:AP2042"/>
    <mergeCell ref="AR2042:AS2042"/>
    <mergeCell ref="AT2042:AU2042"/>
    <mergeCell ref="AW2042:AX2042"/>
    <mergeCell ref="AY2042:AZ2042"/>
    <mergeCell ref="BB2042:BC2042"/>
    <mergeCell ref="BD2042:BE2042"/>
    <mergeCell ref="BG2042:BH2042"/>
    <mergeCell ref="BI2042:BJ2042"/>
    <mergeCell ref="BL2042:BM2042"/>
    <mergeCell ref="BN2042:BO2042"/>
    <mergeCell ref="BQ2042:BR2042"/>
    <mergeCell ref="BS2042:BT2042"/>
    <mergeCell ref="BV2042:BW2042"/>
    <mergeCell ref="BX2042:BY2042"/>
    <mergeCell ref="BQ2046:BR2046"/>
    <mergeCell ref="BS2046:BT2046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M2049:AN2049"/>
    <mergeCell ref="AO2049:AP2049"/>
    <mergeCell ref="AR2049:AS2049"/>
    <mergeCell ref="AT2049:AU2049"/>
    <mergeCell ref="AW2049:AX2049"/>
    <mergeCell ref="AY2049:AZ2049"/>
    <mergeCell ref="BB2049:BC2049"/>
    <mergeCell ref="BD2049:BE2049"/>
    <mergeCell ref="BG2049:BH2049"/>
    <mergeCell ref="BI2049:BJ2049"/>
    <mergeCell ref="BL2049:BM2049"/>
    <mergeCell ref="BN2049:BO2049"/>
    <mergeCell ref="BQ2049:BR2049"/>
    <mergeCell ref="BS2049:BT2049"/>
    <mergeCell ref="BV2049:BW2049"/>
    <mergeCell ref="BX2049:BY2049"/>
    <mergeCell ref="S2046:T2046"/>
    <mergeCell ref="U2046:V2046"/>
    <mergeCell ref="BV2046:BW2046"/>
    <mergeCell ref="BX2046:BY2046"/>
    <mergeCell ref="D2046:E2046"/>
    <mergeCell ref="F2046:G2046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AM2056:AN2056"/>
    <mergeCell ref="AO2056:AP2056"/>
    <mergeCell ref="AR2056:AS2056"/>
    <mergeCell ref="AT2056:AU2056"/>
    <mergeCell ref="AW2056:AX2056"/>
    <mergeCell ref="AY2056:AZ2056"/>
    <mergeCell ref="BB2056:BC2056"/>
    <mergeCell ref="BD2056:BE2056"/>
    <mergeCell ref="BG2056:BH2056"/>
    <mergeCell ref="BI2056:BJ2056"/>
    <mergeCell ref="BL2056:BM2056"/>
    <mergeCell ref="BN2056:BO2056"/>
    <mergeCell ref="BQ2056:BR2056"/>
    <mergeCell ref="BS2056:BT2056"/>
    <mergeCell ref="BV2056:BW2056"/>
    <mergeCell ref="BX2056:BY2056"/>
    <mergeCell ref="BQ2060:BR2060"/>
    <mergeCell ref="BS2060:BT2060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M2063:AN2063"/>
    <mergeCell ref="AO2063:AP2063"/>
    <mergeCell ref="AR2063:AS2063"/>
    <mergeCell ref="AT2063:AU2063"/>
    <mergeCell ref="AW2063:AX2063"/>
    <mergeCell ref="AY2063:AZ2063"/>
    <mergeCell ref="BB2063:BC2063"/>
    <mergeCell ref="BD2063:BE2063"/>
    <mergeCell ref="BG2063:BH2063"/>
    <mergeCell ref="BI2063:BJ2063"/>
    <mergeCell ref="BL2063:BM2063"/>
    <mergeCell ref="BN2063:BO2063"/>
    <mergeCell ref="BQ2063:BR2063"/>
    <mergeCell ref="BS2063:BT2063"/>
    <mergeCell ref="BV2063:BW2063"/>
    <mergeCell ref="BX2063:BY2063"/>
    <mergeCell ref="AC2060:AD2060"/>
    <mergeCell ref="AE2060:AF2060"/>
    <mergeCell ref="D2056:E2056"/>
    <mergeCell ref="F2056:G2056"/>
    <mergeCell ref="I2056:J2056"/>
    <mergeCell ref="K2056:L2056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AO2070:AP2070"/>
    <mergeCell ref="AR2070:AS2070"/>
    <mergeCell ref="AT2070:AU2070"/>
    <mergeCell ref="AW2070:AX2070"/>
    <mergeCell ref="AY2070:AZ2070"/>
    <mergeCell ref="BB2070:BC2070"/>
    <mergeCell ref="BD2070:BE2070"/>
    <mergeCell ref="BG2070:BH2070"/>
    <mergeCell ref="BI2070:BJ2070"/>
    <mergeCell ref="BL2070:BM2070"/>
    <mergeCell ref="BN2070:BO2070"/>
    <mergeCell ref="BQ2070:BR2070"/>
    <mergeCell ref="BS2070:BT2070"/>
    <mergeCell ref="BV2070:BW2070"/>
    <mergeCell ref="BX2070:BY2070"/>
    <mergeCell ref="BQ2074:BR2074"/>
    <mergeCell ref="BS2074:BT2074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77:AS2077"/>
    <mergeCell ref="AT2077:AU2077"/>
    <mergeCell ref="AW2077:AX2077"/>
    <mergeCell ref="AY2077:AZ2077"/>
    <mergeCell ref="BB2077:BC2077"/>
    <mergeCell ref="BD2077:BE2077"/>
    <mergeCell ref="BG2077:BH2077"/>
    <mergeCell ref="BI2077:BJ2077"/>
    <mergeCell ref="BL2077:BM2077"/>
    <mergeCell ref="BN2077:BO2077"/>
    <mergeCell ref="BQ2077:BR2077"/>
    <mergeCell ref="BS2077:BT2077"/>
    <mergeCell ref="BV2077:BW2077"/>
    <mergeCell ref="BX2077:BY2077"/>
    <mergeCell ref="S2074:T2074"/>
    <mergeCell ref="U2074:V2074"/>
    <mergeCell ref="X2074:Y2074"/>
    <mergeCell ref="Z2074:AA2074"/>
    <mergeCell ref="BV2074:BW2074"/>
    <mergeCell ref="BX2074:BY207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AT2084:AU2084"/>
    <mergeCell ref="AW2084:AX2084"/>
    <mergeCell ref="AY2084:AZ2084"/>
    <mergeCell ref="BB2084:BC2084"/>
    <mergeCell ref="BD2084:BE2084"/>
    <mergeCell ref="BG2084:BH2084"/>
    <mergeCell ref="BI2084:BJ2084"/>
    <mergeCell ref="BL2084:BM2084"/>
    <mergeCell ref="BN2084:BO2084"/>
    <mergeCell ref="BQ2084:BR2084"/>
    <mergeCell ref="BS2084:BT2084"/>
    <mergeCell ref="BV2084:BW2084"/>
    <mergeCell ref="BX2084:BY2084"/>
    <mergeCell ref="BQ2088:BR2088"/>
    <mergeCell ref="BS2088:BT2088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91:AS2091"/>
    <mergeCell ref="AT2091:AU2091"/>
    <mergeCell ref="AW2091:AX2091"/>
    <mergeCell ref="AY2091:AZ2091"/>
    <mergeCell ref="BB2091:BC2091"/>
    <mergeCell ref="BD2091:BE2091"/>
    <mergeCell ref="BG2091:BH2091"/>
    <mergeCell ref="BI2091:BJ2091"/>
    <mergeCell ref="BL2091:BM2091"/>
    <mergeCell ref="BN2091:BO2091"/>
    <mergeCell ref="BQ2091:BR2091"/>
    <mergeCell ref="BS2091:BT2091"/>
    <mergeCell ref="BV2091:BW2091"/>
    <mergeCell ref="BX2091:BY2091"/>
    <mergeCell ref="AW2088:AX2088"/>
    <mergeCell ref="AY2088:AZ2088"/>
    <mergeCell ref="BB2088:BC2088"/>
    <mergeCell ref="BD2088:BE208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M2098:AN2098"/>
    <mergeCell ref="AO2098:AP2098"/>
    <mergeCell ref="AR2098:AS2098"/>
    <mergeCell ref="AT2098:AU2098"/>
    <mergeCell ref="AW2098:AX2098"/>
    <mergeCell ref="AY2098:AZ2098"/>
    <mergeCell ref="BB2098:BC2098"/>
    <mergeCell ref="BD2098:BE2098"/>
    <mergeCell ref="BG2098:BH2098"/>
    <mergeCell ref="BI2098:BJ2098"/>
    <mergeCell ref="BL2098:BM2098"/>
    <mergeCell ref="BN2098:BO2098"/>
    <mergeCell ref="BQ2098:BR2098"/>
    <mergeCell ref="BS2098:BT2098"/>
    <mergeCell ref="BV2098:BW2098"/>
    <mergeCell ref="BX2098:BY2098"/>
    <mergeCell ref="BQ2102:BR2102"/>
    <mergeCell ref="BS2102:BT2102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105:AS2105"/>
    <mergeCell ref="AT2105:AU2105"/>
    <mergeCell ref="AW2105:AX2105"/>
    <mergeCell ref="AY2105:AZ2105"/>
    <mergeCell ref="BB2105:BC2105"/>
    <mergeCell ref="BD2105:BE2105"/>
    <mergeCell ref="BG2105:BH2105"/>
    <mergeCell ref="BI2105:BJ2105"/>
    <mergeCell ref="BL2105:BM2105"/>
    <mergeCell ref="BN2105:BO2105"/>
    <mergeCell ref="BQ2105:BR2105"/>
    <mergeCell ref="BS2105:BT2105"/>
    <mergeCell ref="BV2105:BW2105"/>
    <mergeCell ref="BX2105:BY2105"/>
    <mergeCell ref="S2102:T2102"/>
    <mergeCell ref="U2102:V2102"/>
    <mergeCell ref="BV2102:BW2102"/>
    <mergeCell ref="BX2102:BY2102"/>
    <mergeCell ref="D2102:E2102"/>
    <mergeCell ref="F2102:G2102"/>
    <mergeCell ref="I2102:J2102"/>
    <mergeCell ref="K2102:L210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M2112:AN2112"/>
    <mergeCell ref="AO2112:AP2112"/>
    <mergeCell ref="AR2112:AS2112"/>
    <mergeCell ref="AT2112:AU2112"/>
    <mergeCell ref="AW2112:AX2112"/>
    <mergeCell ref="AY2112:AZ2112"/>
    <mergeCell ref="BB2112:BC2112"/>
    <mergeCell ref="BD2112:BE2112"/>
    <mergeCell ref="BG2112:BH2112"/>
    <mergeCell ref="BI2112:BJ2112"/>
    <mergeCell ref="BL2112:BM2112"/>
    <mergeCell ref="BN2112:BO2112"/>
    <mergeCell ref="BQ2112:BR2112"/>
    <mergeCell ref="BS2112:BT2112"/>
    <mergeCell ref="BV2112:BW2112"/>
    <mergeCell ref="BX2112:BY2112"/>
    <mergeCell ref="BQ2116:BR2116"/>
    <mergeCell ref="BS2116:BT2116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M2119:AN2119"/>
    <mergeCell ref="AO2119:AP2119"/>
    <mergeCell ref="AR2119:AS2119"/>
    <mergeCell ref="AT2119:AU2119"/>
    <mergeCell ref="AW2119:AX2119"/>
    <mergeCell ref="AY2119:AZ2119"/>
    <mergeCell ref="BB2119:BC2119"/>
    <mergeCell ref="BD2119:BE2119"/>
    <mergeCell ref="BG2119:BH2119"/>
    <mergeCell ref="BI2119:BJ2119"/>
    <mergeCell ref="BL2119:BM2119"/>
    <mergeCell ref="BN2119:BO2119"/>
    <mergeCell ref="BQ2119:BR2119"/>
    <mergeCell ref="BS2119:BT2119"/>
    <mergeCell ref="BV2119:BW2119"/>
    <mergeCell ref="BX2119:BY2119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M2126:AN2126"/>
    <mergeCell ref="AO2126:AP2126"/>
    <mergeCell ref="AR2126:AS2126"/>
    <mergeCell ref="AT2126:AU2126"/>
    <mergeCell ref="AW2126:AX2126"/>
    <mergeCell ref="AY2126:AZ2126"/>
    <mergeCell ref="BB2126:BC2126"/>
    <mergeCell ref="BD2126:BE2126"/>
    <mergeCell ref="BG2126:BH2126"/>
    <mergeCell ref="BI2126:BJ2126"/>
    <mergeCell ref="BL2126:BM2126"/>
    <mergeCell ref="BN2126:BO2126"/>
    <mergeCell ref="BQ2126:BR2126"/>
    <mergeCell ref="BS2126:BT2126"/>
    <mergeCell ref="BV2126:BW2126"/>
    <mergeCell ref="BX2126:BY2126"/>
    <mergeCell ref="BQ2130:BR2130"/>
    <mergeCell ref="BS2130:BT2130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M2133:AN2133"/>
    <mergeCell ref="AO2133:AP2133"/>
    <mergeCell ref="AR2133:AS2133"/>
    <mergeCell ref="AT2133:AU2133"/>
    <mergeCell ref="AW2133:AX2133"/>
    <mergeCell ref="AY2133:AZ2133"/>
    <mergeCell ref="BB2133:BC2133"/>
    <mergeCell ref="BD2133:BE2133"/>
    <mergeCell ref="BG2133:BH2133"/>
    <mergeCell ref="BI2133:BJ2133"/>
    <mergeCell ref="BL2133:BM2133"/>
    <mergeCell ref="BN2133:BO2133"/>
    <mergeCell ref="BQ2133:BR2133"/>
    <mergeCell ref="BS2133:BT2133"/>
    <mergeCell ref="BV2133:BW2133"/>
    <mergeCell ref="BX2133:BY2133"/>
    <mergeCell ref="BL2130:BM2130"/>
    <mergeCell ref="BN2130:BO2130"/>
    <mergeCell ref="S2130:T2130"/>
    <mergeCell ref="U2130:V2130"/>
    <mergeCell ref="BV2130:BW2130"/>
    <mergeCell ref="BX2130:BY213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AM2140:AN2140"/>
    <mergeCell ref="AO2140:AP2140"/>
    <mergeCell ref="AR2140:AS2140"/>
    <mergeCell ref="AT2140:AU2140"/>
    <mergeCell ref="AW2140:AX2140"/>
    <mergeCell ref="AY2140:AZ2140"/>
    <mergeCell ref="BB2140:BC2140"/>
    <mergeCell ref="BD2140:BE2140"/>
    <mergeCell ref="BG2140:BH2140"/>
    <mergeCell ref="BI2140:BJ2140"/>
    <mergeCell ref="BL2140:BM2140"/>
    <mergeCell ref="BN2140:BO2140"/>
    <mergeCell ref="BQ2140:BR2140"/>
    <mergeCell ref="BS2140:BT2140"/>
    <mergeCell ref="BV2140:BW2140"/>
    <mergeCell ref="BX2140:BY2140"/>
    <mergeCell ref="BQ2144:BR2144"/>
    <mergeCell ref="BS2144:BT2144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47:AS2147"/>
    <mergeCell ref="AT2147:AU2147"/>
    <mergeCell ref="AW2147:AX2147"/>
    <mergeCell ref="AY2147:AZ2147"/>
    <mergeCell ref="BB2147:BC2147"/>
    <mergeCell ref="BD2147:BE2147"/>
    <mergeCell ref="BG2147:BH2147"/>
    <mergeCell ref="BI2147:BJ2147"/>
    <mergeCell ref="BL2147:BM2147"/>
    <mergeCell ref="BN2147:BO2147"/>
    <mergeCell ref="BQ2147:BR2147"/>
    <mergeCell ref="BS2147:BT2147"/>
    <mergeCell ref="BV2147:BW2147"/>
    <mergeCell ref="BX2147:BY2147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M2154:AN2154"/>
    <mergeCell ref="AO2154:AP2154"/>
    <mergeCell ref="AR2154:AS2154"/>
    <mergeCell ref="AT2154:AU2154"/>
    <mergeCell ref="AW2154:AX2154"/>
    <mergeCell ref="AY2154:AZ2154"/>
    <mergeCell ref="BB2154:BC2154"/>
    <mergeCell ref="BD2154:BE2154"/>
    <mergeCell ref="BG2154:BH2154"/>
    <mergeCell ref="BI2154:BJ2154"/>
    <mergeCell ref="BL2154:BM2154"/>
    <mergeCell ref="BN2154:BO2154"/>
    <mergeCell ref="BQ2154:BR2154"/>
    <mergeCell ref="BS2154:BT2154"/>
    <mergeCell ref="BV2154:BW2154"/>
    <mergeCell ref="BX2154:BY2154"/>
    <mergeCell ref="BQ2158:BR2158"/>
    <mergeCell ref="BS2158:BT2158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61:AS2161"/>
    <mergeCell ref="AT2161:AU2161"/>
    <mergeCell ref="AW2161:AX2161"/>
    <mergeCell ref="AY2161:AZ2161"/>
    <mergeCell ref="BB2161:BC2161"/>
    <mergeCell ref="BD2161:BE2161"/>
    <mergeCell ref="BG2161:BH2161"/>
    <mergeCell ref="BI2161:BJ2161"/>
    <mergeCell ref="BL2161:BM2161"/>
    <mergeCell ref="BN2161:BO2161"/>
    <mergeCell ref="BQ2161:BR2161"/>
    <mergeCell ref="BS2161:BT2161"/>
    <mergeCell ref="BV2161:BW2161"/>
    <mergeCell ref="BX2161:BY2161"/>
    <mergeCell ref="BB2158:BC2158"/>
    <mergeCell ref="BD2158:BE2158"/>
    <mergeCell ref="S2158:T2158"/>
    <mergeCell ref="U2158:V2158"/>
    <mergeCell ref="X2158:Y2158"/>
    <mergeCell ref="Z2158:AA215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M2168:AN2168"/>
    <mergeCell ref="AO2168:AP2168"/>
    <mergeCell ref="AR2168:AS2168"/>
    <mergeCell ref="AT2168:AU2168"/>
    <mergeCell ref="AW2168:AX2168"/>
    <mergeCell ref="AY2168:AZ2168"/>
    <mergeCell ref="BB2168:BC2168"/>
    <mergeCell ref="BD2168:BE2168"/>
    <mergeCell ref="BG2168:BH2168"/>
    <mergeCell ref="BI2168:BJ2168"/>
    <mergeCell ref="BL2168:BM2168"/>
    <mergeCell ref="BN2168:BO2168"/>
    <mergeCell ref="BQ2168:BR2168"/>
    <mergeCell ref="BS2168:BT2168"/>
    <mergeCell ref="BV2168:BW2168"/>
    <mergeCell ref="BX2168:BY2168"/>
    <mergeCell ref="BQ2172:BR2172"/>
    <mergeCell ref="BS2172:BT2172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75:AS2175"/>
    <mergeCell ref="AT2175:AU2175"/>
    <mergeCell ref="AW2175:AX2175"/>
    <mergeCell ref="AY2175:AZ2175"/>
    <mergeCell ref="BB2175:BC2175"/>
    <mergeCell ref="BD2175:BE2175"/>
    <mergeCell ref="BG2175:BH2175"/>
    <mergeCell ref="BI2175:BJ2175"/>
    <mergeCell ref="BL2175:BM2175"/>
    <mergeCell ref="BN2175:BO2175"/>
    <mergeCell ref="BQ2175:BR2175"/>
    <mergeCell ref="BS2175:BT2175"/>
    <mergeCell ref="BV2175:BW2175"/>
    <mergeCell ref="BX2175:BY2175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AM2182:AN2182"/>
    <mergeCell ref="AO2182:AP2182"/>
    <mergeCell ref="AR2182:AS2182"/>
    <mergeCell ref="AT2182:AU2182"/>
    <mergeCell ref="AW2182:AX2182"/>
    <mergeCell ref="AY2182:AZ2182"/>
    <mergeCell ref="BB2182:BC2182"/>
    <mergeCell ref="BD2182:BE2182"/>
    <mergeCell ref="BG2182:BH2182"/>
    <mergeCell ref="BI2182:BJ2182"/>
    <mergeCell ref="BL2182:BM2182"/>
    <mergeCell ref="BN2182:BO2182"/>
    <mergeCell ref="BQ2182:BR2182"/>
    <mergeCell ref="BS2182:BT2182"/>
    <mergeCell ref="BV2182:BW2182"/>
    <mergeCell ref="BX2182:BY2182"/>
    <mergeCell ref="BQ2186:BR2186"/>
    <mergeCell ref="BS2186:BT2186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M2189:AN2189"/>
    <mergeCell ref="AO2189:AP2189"/>
    <mergeCell ref="AR2189:AS2189"/>
    <mergeCell ref="AT2189:AU2189"/>
    <mergeCell ref="AW2189:AX2189"/>
    <mergeCell ref="AY2189:AZ2189"/>
    <mergeCell ref="BB2189:BC2189"/>
    <mergeCell ref="BD2189:BE2189"/>
    <mergeCell ref="BG2189:BH2189"/>
    <mergeCell ref="BI2189:BJ2189"/>
    <mergeCell ref="BL2189:BM2189"/>
    <mergeCell ref="BN2189:BO2189"/>
    <mergeCell ref="BQ2189:BR2189"/>
    <mergeCell ref="BS2189:BT2189"/>
    <mergeCell ref="BV2189:BW2189"/>
    <mergeCell ref="BX2189:BY2189"/>
    <mergeCell ref="S2186:T2186"/>
    <mergeCell ref="U2186:V2186"/>
    <mergeCell ref="BV2186:BW2186"/>
    <mergeCell ref="BX2186:BY2186"/>
    <mergeCell ref="D2186:E2186"/>
    <mergeCell ref="F2186:G2186"/>
    <mergeCell ref="BG2196:BH2196"/>
    <mergeCell ref="BI2196:BJ2196"/>
    <mergeCell ref="BL2196:BM2196"/>
    <mergeCell ref="BN2196:BO2196"/>
    <mergeCell ref="BQ2196:BR2196"/>
    <mergeCell ref="BS2196:BT2196"/>
    <mergeCell ref="BV2196:BW2196"/>
    <mergeCell ref="BX2196:BY2196"/>
    <mergeCell ref="BQ2200:BR2200"/>
    <mergeCell ref="BS2200:BT2200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203:AS2203"/>
    <mergeCell ref="AT2203:AU2203"/>
    <mergeCell ref="AW2203:AX2203"/>
    <mergeCell ref="AY2203:AZ2203"/>
    <mergeCell ref="BB2203:BC2203"/>
    <mergeCell ref="BD2203:BE2203"/>
    <mergeCell ref="BG2203:BH2203"/>
    <mergeCell ref="BI2203:BJ2203"/>
    <mergeCell ref="BL2203:BM2203"/>
    <mergeCell ref="BN2203:BO2203"/>
    <mergeCell ref="BQ2203:BR2203"/>
    <mergeCell ref="BS2203:BT2203"/>
    <mergeCell ref="BV2203:BW2203"/>
    <mergeCell ref="BX2203:BY2203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AT2210:AU2210"/>
    <mergeCell ref="AW2210:AX2210"/>
    <mergeCell ref="AY2210:AZ2210"/>
    <mergeCell ref="BB2210:BC2210"/>
    <mergeCell ref="BD2210:BE2210"/>
    <mergeCell ref="BG2210:BH2210"/>
    <mergeCell ref="BI2210:BJ2210"/>
    <mergeCell ref="BL2210:BM2210"/>
    <mergeCell ref="BN2210:BO2210"/>
    <mergeCell ref="BQ2210:BR2210"/>
    <mergeCell ref="BS2210:BT2210"/>
    <mergeCell ref="BV2210:BW2210"/>
    <mergeCell ref="BX2210:BY2210"/>
    <mergeCell ref="BQ2214:BR2214"/>
    <mergeCell ref="BS2214:BT2214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17:AS2217"/>
    <mergeCell ref="AT2217:AU2217"/>
    <mergeCell ref="AW2217:AX2217"/>
    <mergeCell ref="AY2217:AZ2217"/>
    <mergeCell ref="BB2217:BC2217"/>
    <mergeCell ref="BD2217:BE2217"/>
    <mergeCell ref="BG2217:BH2217"/>
    <mergeCell ref="BI2217:BJ2217"/>
    <mergeCell ref="BL2217:BM2217"/>
    <mergeCell ref="BN2217:BO2217"/>
    <mergeCell ref="BQ2217:BR2217"/>
    <mergeCell ref="BS2217:BT2217"/>
    <mergeCell ref="BV2217:BW2217"/>
    <mergeCell ref="BX2217:BY2217"/>
    <mergeCell ref="S2214:T2214"/>
    <mergeCell ref="U2214:V2214"/>
    <mergeCell ref="BV2214:BW2214"/>
    <mergeCell ref="BX2214:BY2214"/>
    <mergeCell ref="D2214:E2214"/>
    <mergeCell ref="F2214:G221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AT2224:AU2224"/>
    <mergeCell ref="AW2224:AX2224"/>
    <mergeCell ref="AY2224:AZ2224"/>
    <mergeCell ref="BB2224:BC2224"/>
    <mergeCell ref="BD2224:BE2224"/>
    <mergeCell ref="BG2224:BH2224"/>
    <mergeCell ref="BI2224:BJ2224"/>
    <mergeCell ref="BL2224:BM2224"/>
    <mergeCell ref="BN2224:BO2224"/>
    <mergeCell ref="BQ2224:BR2224"/>
    <mergeCell ref="BS2224:BT2224"/>
    <mergeCell ref="BV2224:BW2224"/>
    <mergeCell ref="BX2224:BY2224"/>
    <mergeCell ref="BQ2228:BR2228"/>
    <mergeCell ref="BS2228:BT2228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M2231:AN2231"/>
    <mergeCell ref="AO2231:AP2231"/>
    <mergeCell ref="AR2231:AS2231"/>
    <mergeCell ref="AT2231:AU2231"/>
    <mergeCell ref="AW2231:AX2231"/>
    <mergeCell ref="AY2231:AZ2231"/>
    <mergeCell ref="BB2231:BC2231"/>
    <mergeCell ref="BD2231:BE2231"/>
    <mergeCell ref="BG2231:BH2231"/>
    <mergeCell ref="BI2231:BJ2231"/>
    <mergeCell ref="BL2231:BM2231"/>
    <mergeCell ref="BN2231:BO2231"/>
    <mergeCell ref="BQ2231:BR2231"/>
    <mergeCell ref="BS2231:BT2231"/>
    <mergeCell ref="BV2231:BW2231"/>
    <mergeCell ref="BX2231:BY2231"/>
    <mergeCell ref="BB2228:BC2228"/>
    <mergeCell ref="BD2228:BE222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38:AU2238"/>
    <mergeCell ref="AW2238:AX2238"/>
    <mergeCell ref="AY2238:AZ2238"/>
    <mergeCell ref="BB2238:BC2238"/>
    <mergeCell ref="BD2238:BE2238"/>
    <mergeCell ref="BG2238:BH2238"/>
    <mergeCell ref="BI2238:BJ2238"/>
    <mergeCell ref="BL2238:BM2238"/>
    <mergeCell ref="BN2238:BO2238"/>
    <mergeCell ref="BQ2238:BR2238"/>
    <mergeCell ref="BS2238:BT2238"/>
    <mergeCell ref="BV2238:BW2238"/>
    <mergeCell ref="BX2238:BY2238"/>
    <mergeCell ref="BQ2242:BR2242"/>
    <mergeCell ref="BS2242:BT2242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45:AS2245"/>
    <mergeCell ref="AT2245:AU2245"/>
    <mergeCell ref="AW2245:AX2245"/>
    <mergeCell ref="AY2245:AZ2245"/>
    <mergeCell ref="BB2245:BC2245"/>
    <mergeCell ref="BD2245:BE2245"/>
    <mergeCell ref="BG2245:BH2245"/>
    <mergeCell ref="BI2245:BJ2245"/>
    <mergeCell ref="BL2245:BM2245"/>
    <mergeCell ref="BN2245:BO2245"/>
    <mergeCell ref="BQ2245:BR2245"/>
    <mergeCell ref="BS2245:BT2245"/>
    <mergeCell ref="BV2245:BW2245"/>
    <mergeCell ref="BX2245:BY2245"/>
    <mergeCell ref="S2242:T2242"/>
    <mergeCell ref="U2242:V2242"/>
    <mergeCell ref="X2242:Y2242"/>
    <mergeCell ref="Z2242:AA2242"/>
    <mergeCell ref="BV2242:BW2242"/>
    <mergeCell ref="BX2242:BY224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R2252:AS2252"/>
    <mergeCell ref="AT2252:AU2252"/>
    <mergeCell ref="AW2252:AX2252"/>
    <mergeCell ref="AY2252:AZ2252"/>
    <mergeCell ref="BB2252:BC2252"/>
    <mergeCell ref="BD2252:BE2252"/>
    <mergeCell ref="BG2252:BH2252"/>
    <mergeCell ref="BI2252:BJ2252"/>
    <mergeCell ref="BL2252:BM2252"/>
    <mergeCell ref="BN2252:BO2252"/>
    <mergeCell ref="BQ2252:BR2252"/>
    <mergeCell ref="BS2252:BT2252"/>
    <mergeCell ref="BV2252:BW2252"/>
    <mergeCell ref="BX2252:BY2252"/>
    <mergeCell ref="BQ2256:BR2256"/>
    <mergeCell ref="BS2256:BT2256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59:AS2259"/>
    <mergeCell ref="AT2259:AU2259"/>
    <mergeCell ref="AW2259:AX2259"/>
    <mergeCell ref="AY2259:AZ2259"/>
    <mergeCell ref="BB2259:BC2259"/>
    <mergeCell ref="BD2259:BE2259"/>
    <mergeCell ref="BG2259:BH2259"/>
    <mergeCell ref="BI2259:BJ2259"/>
    <mergeCell ref="BL2259:BM2259"/>
    <mergeCell ref="BN2259:BO2259"/>
    <mergeCell ref="BQ2259:BR2259"/>
    <mergeCell ref="BS2259:BT2259"/>
    <mergeCell ref="BV2259:BW2259"/>
    <mergeCell ref="BX2259:BY2259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M2266:AN2266"/>
    <mergeCell ref="AO2266:AP2266"/>
    <mergeCell ref="AR2266:AS2266"/>
    <mergeCell ref="AT2266:AU2266"/>
    <mergeCell ref="AW2266:AX2266"/>
    <mergeCell ref="AY2266:AZ2266"/>
    <mergeCell ref="BB2266:BC2266"/>
    <mergeCell ref="BD2266:BE2266"/>
    <mergeCell ref="BG2266:BH2266"/>
    <mergeCell ref="BI2266:BJ2266"/>
    <mergeCell ref="BL2266:BM2266"/>
    <mergeCell ref="BN2266:BO2266"/>
    <mergeCell ref="BQ2266:BR2266"/>
    <mergeCell ref="BS2266:BT2266"/>
    <mergeCell ref="BV2266:BW2266"/>
    <mergeCell ref="BX2266:BY2266"/>
    <mergeCell ref="BQ2270:BR2270"/>
    <mergeCell ref="BS2270:BT2270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M2273:AN2273"/>
    <mergeCell ref="AO2273:AP2273"/>
    <mergeCell ref="AR2273:AS2273"/>
    <mergeCell ref="AT2273:AU2273"/>
    <mergeCell ref="AW2273:AX2273"/>
    <mergeCell ref="AY2273:AZ2273"/>
    <mergeCell ref="BB2273:BC2273"/>
    <mergeCell ref="BD2273:BE2273"/>
    <mergeCell ref="BG2273:BH2273"/>
    <mergeCell ref="BI2273:BJ2273"/>
    <mergeCell ref="BL2273:BM2273"/>
    <mergeCell ref="BN2273:BO2273"/>
    <mergeCell ref="BQ2273:BR2273"/>
    <mergeCell ref="BS2273:BT2273"/>
    <mergeCell ref="BV2273:BW2273"/>
    <mergeCell ref="BX2273:BY2273"/>
    <mergeCell ref="BV2270:BW2270"/>
    <mergeCell ref="BX2270:BY2270"/>
    <mergeCell ref="BQ2280:BR2280"/>
    <mergeCell ref="BS2280:BT2280"/>
    <mergeCell ref="BV2280:BW2280"/>
    <mergeCell ref="BX2280:BY2280"/>
    <mergeCell ref="BQ2284:BR2284"/>
    <mergeCell ref="BS2284:BT2284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M2287:AN2287"/>
    <mergeCell ref="AO2287:AP2287"/>
    <mergeCell ref="AR2287:AS2287"/>
    <mergeCell ref="AT2287:AU2287"/>
    <mergeCell ref="AW2287:AX2287"/>
    <mergeCell ref="AY2287:AZ2287"/>
    <mergeCell ref="BB2287:BC2287"/>
    <mergeCell ref="BD2287:BE2287"/>
    <mergeCell ref="BG2287:BH2287"/>
    <mergeCell ref="BI2287:BJ2287"/>
    <mergeCell ref="BL2287:BM2287"/>
    <mergeCell ref="BN2287:BO2287"/>
    <mergeCell ref="BQ2287:BR2287"/>
    <mergeCell ref="BS2287:BT2287"/>
    <mergeCell ref="BV2287:BW2287"/>
    <mergeCell ref="BX2287:BY2287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AM2294:AN2294"/>
    <mergeCell ref="AO2294:AP2294"/>
    <mergeCell ref="AR2294:AS2294"/>
    <mergeCell ref="AT2294:AU2294"/>
    <mergeCell ref="AW2294:AX2294"/>
    <mergeCell ref="AY2294:AZ2294"/>
    <mergeCell ref="BB2294:BC2294"/>
    <mergeCell ref="BD2294:BE2294"/>
    <mergeCell ref="BG2294:BH2294"/>
    <mergeCell ref="BI2294:BJ2294"/>
    <mergeCell ref="BL2294:BM2294"/>
    <mergeCell ref="BN2294:BO2294"/>
    <mergeCell ref="BQ2294:BR2294"/>
    <mergeCell ref="BS2294:BT2294"/>
    <mergeCell ref="BV2294:BW2294"/>
    <mergeCell ref="BX2294:BY2294"/>
    <mergeCell ref="BQ2298:BR2298"/>
    <mergeCell ref="BS2298:BT2298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M2301:AN2301"/>
    <mergeCell ref="AO2301:AP2301"/>
    <mergeCell ref="AR2301:AS2301"/>
    <mergeCell ref="AT2301:AU2301"/>
    <mergeCell ref="AW2301:AX2301"/>
    <mergeCell ref="AY2301:AZ2301"/>
    <mergeCell ref="BB2301:BC2301"/>
    <mergeCell ref="BD2301:BE2301"/>
    <mergeCell ref="BG2301:BH2301"/>
    <mergeCell ref="BI2301:BJ2301"/>
    <mergeCell ref="BL2301:BM2301"/>
    <mergeCell ref="BN2301:BO2301"/>
    <mergeCell ref="BQ2301:BR2301"/>
    <mergeCell ref="BS2301:BT2301"/>
    <mergeCell ref="BV2301:BW2301"/>
    <mergeCell ref="BX2301:BY2301"/>
    <mergeCell ref="S2298:T2298"/>
    <mergeCell ref="U2298:V2298"/>
    <mergeCell ref="BV2298:BW2298"/>
    <mergeCell ref="BX2298:BY2298"/>
    <mergeCell ref="D2298:E2298"/>
    <mergeCell ref="F2298:G229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AM2308:AN2308"/>
    <mergeCell ref="AO2308:AP2308"/>
    <mergeCell ref="AR2308:AS2308"/>
    <mergeCell ref="AT2308:AU2308"/>
    <mergeCell ref="AW2308:AX2308"/>
    <mergeCell ref="AY2308:AZ2308"/>
    <mergeCell ref="BB2308:BC2308"/>
    <mergeCell ref="BD2308:BE2308"/>
    <mergeCell ref="BG2308:BH2308"/>
    <mergeCell ref="BI2308:BJ2308"/>
    <mergeCell ref="BL2308:BM2308"/>
    <mergeCell ref="BN2308:BO2308"/>
    <mergeCell ref="BQ2308:BR2308"/>
    <mergeCell ref="BS2308:BT2308"/>
    <mergeCell ref="BV2308:BW2308"/>
    <mergeCell ref="BX2308:BY2308"/>
    <mergeCell ref="BQ2312:BR2312"/>
    <mergeCell ref="BS2312:BT2312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AR2315:AS2315"/>
    <mergeCell ref="AT2315:AU2315"/>
    <mergeCell ref="AW2315:AX2315"/>
    <mergeCell ref="AY2315:AZ2315"/>
    <mergeCell ref="BB2315:BC2315"/>
    <mergeCell ref="BD2315:BE2315"/>
    <mergeCell ref="BG2315:BH2315"/>
    <mergeCell ref="BI2315:BJ2315"/>
    <mergeCell ref="BL2315:BM2315"/>
    <mergeCell ref="BN2315:BO2315"/>
    <mergeCell ref="BQ2315:BR2315"/>
    <mergeCell ref="BS2315:BT2315"/>
    <mergeCell ref="BV2315:BW2315"/>
    <mergeCell ref="BX2315:BY2315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M2322:AN2322"/>
    <mergeCell ref="AO2322:AP2322"/>
    <mergeCell ref="AR2322:AS2322"/>
    <mergeCell ref="AT2322:AU2322"/>
    <mergeCell ref="AW2322:AX2322"/>
    <mergeCell ref="AY2322:AZ2322"/>
    <mergeCell ref="BB2322:BC2322"/>
    <mergeCell ref="BD2322:BE2322"/>
    <mergeCell ref="BG2322:BH2322"/>
    <mergeCell ref="BI2322:BJ2322"/>
    <mergeCell ref="BL2322:BM2322"/>
    <mergeCell ref="BN2322:BO2322"/>
    <mergeCell ref="BQ2322:BR2322"/>
    <mergeCell ref="BS2322:BT2322"/>
    <mergeCell ref="BV2322:BW2322"/>
    <mergeCell ref="BX2322:BY2322"/>
    <mergeCell ref="BQ2326:BR2326"/>
    <mergeCell ref="BS2326:BT2326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29:AS2329"/>
    <mergeCell ref="AT2329:AU2329"/>
    <mergeCell ref="AW2329:AX2329"/>
    <mergeCell ref="AY2329:AZ2329"/>
    <mergeCell ref="BB2329:BC2329"/>
    <mergeCell ref="BD2329:BE2329"/>
    <mergeCell ref="BG2329:BH2329"/>
    <mergeCell ref="BI2329:BJ2329"/>
    <mergeCell ref="BL2329:BM2329"/>
    <mergeCell ref="BN2329:BO2329"/>
    <mergeCell ref="BQ2329:BR2329"/>
    <mergeCell ref="BS2329:BT2329"/>
    <mergeCell ref="BV2329:BW2329"/>
    <mergeCell ref="BX2329:BY2329"/>
    <mergeCell ref="S2326:T2326"/>
    <mergeCell ref="U2326:V2326"/>
    <mergeCell ref="X2326:Y2326"/>
    <mergeCell ref="Z2326:AA2326"/>
    <mergeCell ref="BV2326:BW2326"/>
    <mergeCell ref="BX2326:BY232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AM2336:AN2336"/>
    <mergeCell ref="AO2336:AP2336"/>
    <mergeCell ref="AR2336:AS2336"/>
    <mergeCell ref="AT2336:AU2336"/>
    <mergeCell ref="AW2336:AX2336"/>
    <mergeCell ref="AY2336:AZ2336"/>
    <mergeCell ref="BB2336:BC2336"/>
    <mergeCell ref="BD2336:BE2336"/>
    <mergeCell ref="BG2336:BH2336"/>
    <mergeCell ref="BI2336:BJ2336"/>
    <mergeCell ref="BL2336:BM2336"/>
    <mergeCell ref="BN2336:BO2336"/>
    <mergeCell ref="BQ2336:BR2336"/>
    <mergeCell ref="BS2336:BT2336"/>
    <mergeCell ref="BV2336:BW2336"/>
    <mergeCell ref="BX2336:BY2336"/>
    <mergeCell ref="BQ2340:BR2340"/>
    <mergeCell ref="BS2340:BT2340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43:AS2343"/>
    <mergeCell ref="AT2343:AU2343"/>
    <mergeCell ref="AW2343:AX2343"/>
    <mergeCell ref="AY2343:AZ2343"/>
    <mergeCell ref="BB2343:BC2343"/>
    <mergeCell ref="BD2343:BE2343"/>
    <mergeCell ref="BG2343:BH2343"/>
    <mergeCell ref="BI2343:BJ2343"/>
    <mergeCell ref="BL2343:BM2343"/>
    <mergeCell ref="BN2343:BO2343"/>
    <mergeCell ref="BQ2343:BR2343"/>
    <mergeCell ref="BS2343:BT2343"/>
    <mergeCell ref="BV2343:BW2343"/>
    <mergeCell ref="BX2343:BY2343"/>
    <mergeCell ref="D2336:E2336"/>
    <mergeCell ref="F2336:G2336"/>
    <mergeCell ref="I2336:J2336"/>
    <mergeCell ref="K2336:L2336"/>
    <mergeCell ref="BG2340:BH2340"/>
    <mergeCell ref="BI2340:BJ234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AM2350:AN2350"/>
    <mergeCell ref="AO2350:AP2350"/>
    <mergeCell ref="AR2350:AS2350"/>
    <mergeCell ref="AT2350:AU2350"/>
    <mergeCell ref="AW2350:AX2350"/>
    <mergeCell ref="AY2350:AZ2350"/>
    <mergeCell ref="BB2350:BC2350"/>
    <mergeCell ref="BD2350:BE2350"/>
    <mergeCell ref="BG2350:BH2350"/>
    <mergeCell ref="BI2350:BJ2350"/>
    <mergeCell ref="BL2350:BM2350"/>
    <mergeCell ref="BN2350:BO2350"/>
    <mergeCell ref="BQ2350:BR2350"/>
    <mergeCell ref="BS2350:BT2350"/>
    <mergeCell ref="BV2350:BW2350"/>
    <mergeCell ref="BX2350:BY2350"/>
    <mergeCell ref="BQ2354:BR2354"/>
    <mergeCell ref="BS2354:BT2354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M2357:AN2357"/>
    <mergeCell ref="AO2357:AP2357"/>
    <mergeCell ref="AR2357:AS2357"/>
    <mergeCell ref="AT2357:AU2357"/>
    <mergeCell ref="AW2357:AX2357"/>
    <mergeCell ref="AY2357:AZ2357"/>
    <mergeCell ref="BB2357:BC2357"/>
    <mergeCell ref="BD2357:BE2357"/>
    <mergeCell ref="BG2357:BH2357"/>
    <mergeCell ref="BI2357:BJ2357"/>
    <mergeCell ref="BL2357:BM2357"/>
    <mergeCell ref="BN2357:BO2357"/>
    <mergeCell ref="BQ2357:BR2357"/>
    <mergeCell ref="BS2357:BT2357"/>
    <mergeCell ref="BV2357:BW2357"/>
    <mergeCell ref="BX2357:BY2357"/>
    <mergeCell ref="D2354:E2354"/>
    <mergeCell ref="F2354:G2354"/>
    <mergeCell ref="I2354:J2354"/>
    <mergeCell ref="K2354:L2354"/>
    <mergeCell ref="N2354:O2354"/>
    <mergeCell ref="P2354:Q2354"/>
    <mergeCell ref="BG2364:BH2364"/>
    <mergeCell ref="BI2364:BJ2364"/>
    <mergeCell ref="BL2364:BM2364"/>
    <mergeCell ref="BN2364:BO2364"/>
    <mergeCell ref="BQ2364:BR2364"/>
    <mergeCell ref="BS2364:BT2364"/>
    <mergeCell ref="BV2364:BW2364"/>
    <mergeCell ref="BX2364:BY2364"/>
    <mergeCell ref="BQ2368:BR2368"/>
    <mergeCell ref="BS2368:BT2368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M2371:AN2371"/>
    <mergeCell ref="AO2371:AP2371"/>
    <mergeCell ref="AR2371:AS2371"/>
    <mergeCell ref="AT2371:AU2371"/>
    <mergeCell ref="AW2371:AX2371"/>
    <mergeCell ref="AY2371:AZ2371"/>
    <mergeCell ref="BB2371:BC2371"/>
    <mergeCell ref="BD2371:BE2371"/>
    <mergeCell ref="BG2371:BH2371"/>
    <mergeCell ref="BI2371:BJ2371"/>
    <mergeCell ref="BL2371:BM2371"/>
    <mergeCell ref="BN2371:BO2371"/>
    <mergeCell ref="BQ2371:BR2371"/>
    <mergeCell ref="BS2371:BT2371"/>
    <mergeCell ref="BV2371:BW2371"/>
    <mergeCell ref="BX2371:BY2371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AT2378:AU2378"/>
    <mergeCell ref="AW2378:AX2378"/>
    <mergeCell ref="AY2378:AZ2378"/>
    <mergeCell ref="BB2378:BC2378"/>
    <mergeCell ref="BD2378:BE2378"/>
    <mergeCell ref="BG2378:BH2378"/>
    <mergeCell ref="BI2378:BJ2378"/>
    <mergeCell ref="BL2378:BM2378"/>
    <mergeCell ref="BN2378:BO2378"/>
    <mergeCell ref="BQ2378:BR2378"/>
    <mergeCell ref="BS2378:BT2378"/>
    <mergeCell ref="BV2378:BW2378"/>
    <mergeCell ref="BX2378:BY2378"/>
    <mergeCell ref="BQ2382:BR2382"/>
    <mergeCell ref="BS2382:BT2382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M2385:AN2385"/>
    <mergeCell ref="AO2385:AP2385"/>
    <mergeCell ref="AR2385:AS2385"/>
    <mergeCell ref="AT2385:AU2385"/>
    <mergeCell ref="AW2385:AX2385"/>
    <mergeCell ref="AY2385:AZ2385"/>
    <mergeCell ref="BB2385:BC2385"/>
    <mergeCell ref="BD2385:BE2385"/>
    <mergeCell ref="BG2385:BH2385"/>
    <mergeCell ref="BI2385:BJ2385"/>
    <mergeCell ref="BL2385:BM2385"/>
    <mergeCell ref="BN2385:BO2385"/>
    <mergeCell ref="BQ2385:BR2385"/>
    <mergeCell ref="BS2385:BT2385"/>
    <mergeCell ref="BV2385:BW2385"/>
    <mergeCell ref="BX2385:BY2385"/>
    <mergeCell ref="S2382:T2382"/>
    <mergeCell ref="U2382:V2382"/>
    <mergeCell ref="BV2382:BW2382"/>
    <mergeCell ref="BX2382:BY2382"/>
    <mergeCell ref="D2382:E2382"/>
    <mergeCell ref="F2382:G238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M2392:AN2392"/>
    <mergeCell ref="AO2392:AP2392"/>
    <mergeCell ref="AR2392:AS2392"/>
    <mergeCell ref="AT2392:AU2392"/>
    <mergeCell ref="AW2392:AX2392"/>
    <mergeCell ref="AY2392:AZ2392"/>
    <mergeCell ref="BB2392:BC2392"/>
    <mergeCell ref="BD2392:BE2392"/>
    <mergeCell ref="BG2392:BH2392"/>
    <mergeCell ref="BI2392:BJ2392"/>
    <mergeCell ref="BL2392:BM2392"/>
    <mergeCell ref="BN2392:BO2392"/>
    <mergeCell ref="BQ2392:BR2392"/>
    <mergeCell ref="BS2392:BT2392"/>
    <mergeCell ref="BV2392:BW2392"/>
    <mergeCell ref="BX2392:BY2392"/>
    <mergeCell ref="BQ2396:BR2396"/>
    <mergeCell ref="BS2396:BT2396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M2399:AN2399"/>
    <mergeCell ref="AO2399:AP2399"/>
    <mergeCell ref="AR2399:AS2399"/>
    <mergeCell ref="AT2399:AU2399"/>
    <mergeCell ref="AW2399:AX2399"/>
    <mergeCell ref="AY2399:AZ2399"/>
    <mergeCell ref="BB2399:BC2399"/>
    <mergeCell ref="BD2399:BE2399"/>
    <mergeCell ref="BG2399:BH2399"/>
    <mergeCell ref="BI2399:BJ2399"/>
    <mergeCell ref="BL2399:BM2399"/>
    <mergeCell ref="BN2399:BO2399"/>
    <mergeCell ref="BQ2399:BR2399"/>
    <mergeCell ref="BS2399:BT2399"/>
    <mergeCell ref="BV2399:BW2399"/>
    <mergeCell ref="BX2399:BY2399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M2406:AN2406"/>
    <mergeCell ref="AO2406:AP2406"/>
    <mergeCell ref="AR2406:AS2406"/>
    <mergeCell ref="AT2406:AU2406"/>
    <mergeCell ref="AW2406:AX2406"/>
    <mergeCell ref="AY2406:AZ2406"/>
    <mergeCell ref="BB2406:BC2406"/>
    <mergeCell ref="BD2406:BE2406"/>
    <mergeCell ref="BG2406:BH2406"/>
    <mergeCell ref="BI2406:BJ2406"/>
    <mergeCell ref="BL2406:BM2406"/>
    <mergeCell ref="BN2406:BO2406"/>
    <mergeCell ref="BQ2406:BR2406"/>
    <mergeCell ref="BS2406:BT2406"/>
    <mergeCell ref="BV2406:BW2406"/>
    <mergeCell ref="BX2406:BY2406"/>
    <mergeCell ref="BQ2410:BR2410"/>
    <mergeCell ref="BS2410:BT2410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413:AS2413"/>
    <mergeCell ref="AT2413:AU2413"/>
    <mergeCell ref="AW2413:AX2413"/>
    <mergeCell ref="AY2413:AZ2413"/>
    <mergeCell ref="BB2413:BC2413"/>
    <mergeCell ref="BD2413:BE2413"/>
    <mergeCell ref="BG2413:BH2413"/>
    <mergeCell ref="BI2413:BJ2413"/>
    <mergeCell ref="BL2413:BM2413"/>
    <mergeCell ref="BN2413:BO2413"/>
    <mergeCell ref="BQ2413:BR2413"/>
    <mergeCell ref="BS2413:BT2413"/>
    <mergeCell ref="BV2413:BW2413"/>
    <mergeCell ref="BX2413:BY2413"/>
    <mergeCell ref="S2410:T2410"/>
    <mergeCell ref="U2410:V2410"/>
    <mergeCell ref="X2410:Y2410"/>
    <mergeCell ref="Z2410:AA2410"/>
    <mergeCell ref="BV2410:BW2410"/>
    <mergeCell ref="BX2410:BY2410"/>
    <mergeCell ref="BQ2424:BR2424"/>
    <mergeCell ref="BS2424:BT2424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M2427:AN2427"/>
    <mergeCell ref="AO2427:AP2427"/>
    <mergeCell ref="AR2427:AS2427"/>
    <mergeCell ref="AT2427:AU2427"/>
    <mergeCell ref="AW2427:AX2427"/>
    <mergeCell ref="AY2427:AZ2427"/>
    <mergeCell ref="BB2427:BC2427"/>
    <mergeCell ref="BD2427:BE2427"/>
    <mergeCell ref="BG2427:BH2427"/>
    <mergeCell ref="BI2427:BJ2427"/>
    <mergeCell ref="BL2427:BM2427"/>
    <mergeCell ref="BN2427:BO2427"/>
    <mergeCell ref="BQ2427:BR2427"/>
    <mergeCell ref="BS2427:BT2427"/>
    <mergeCell ref="BV2427:BW2427"/>
    <mergeCell ref="BX2427:BY2427"/>
    <mergeCell ref="BQ2431:BR2431"/>
    <mergeCell ref="BS2431:BT2431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AM2434:AN2434"/>
    <mergeCell ref="AO2434:AP2434"/>
    <mergeCell ref="AR2434:AS2434"/>
    <mergeCell ref="AT2434:AU2434"/>
    <mergeCell ref="AW2434:AX2434"/>
    <mergeCell ref="AY2434:AZ2434"/>
    <mergeCell ref="BB2434:BC2434"/>
    <mergeCell ref="BD2434:BE2434"/>
    <mergeCell ref="BG2434:BH2434"/>
    <mergeCell ref="BI2434:BJ2434"/>
    <mergeCell ref="BL2434:BM2434"/>
    <mergeCell ref="BN2434:BO2434"/>
    <mergeCell ref="BQ2434:BR2434"/>
    <mergeCell ref="BS2434:BT2434"/>
    <mergeCell ref="BV2434:BW2434"/>
    <mergeCell ref="BX2434:BY2434"/>
    <mergeCell ref="BQ2438:BR2438"/>
    <mergeCell ref="BS2438:BT2438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41:AS2441"/>
    <mergeCell ref="AT2441:AU2441"/>
    <mergeCell ref="AW2441:AX2441"/>
    <mergeCell ref="AY2441:AZ2441"/>
    <mergeCell ref="BB2441:BC2441"/>
    <mergeCell ref="BD2441:BE2441"/>
    <mergeCell ref="BG2441:BH2441"/>
    <mergeCell ref="BI2441:BJ2441"/>
    <mergeCell ref="BL2441:BM2441"/>
    <mergeCell ref="BN2441:BO2441"/>
    <mergeCell ref="BQ2441:BR2441"/>
    <mergeCell ref="BS2441:BT2441"/>
    <mergeCell ref="BV2441:BW2441"/>
    <mergeCell ref="BX2441:BY2441"/>
    <mergeCell ref="S2438:T2438"/>
    <mergeCell ref="U2438:V2438"/>
    <mergeCell ref="BV2438:BW2438"/>
    <mergeCell ref="BX2438:BY2438"/>
    <mergeCell ref="D2438:E2438"/>
    <mergeCell ref="F2438:G243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AT2448:AU2448"/>
    <mergeCell ref="AW2448:AX2448"/>
    <mergeCell ref="AY2448:AZ2448"/>
    <mergeCell ref="BB2448:BC2448"/>
    <mergeCell ref="BD2448:BE2448"/>
    <mergeCell ref="BG2448:BH2448"/>
    <mergeCell ref="BI2448:BJ2448"/>
    <mergeCell ref="BL2448:BM2448"/>
    <mergeCell ref="BN2448:BO2448"/>
    <mergeCell ref="BQ2448:BR2448"/>
    <mergeCell ref="BS2448:BT2448"/>
    <mergeCell ref="BV2448:BW2448"/>
    <mergeCell ref="BX2448:BY2448"/>
    <mergeCell ref="BQ2452:BR2452"/>
    <mergeCell ref="BS2452:BT2452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55:AS2455"/>
    <mergeCell ref="AT2455:AU2455"/>
    <mergeCell ref="AW2455:AX2455"/>
    <mergeCell ref="AY2455:AZ2455"/>
    <mergeCell ref="BB2455:BC2455"/>
    <mergeCell ref="BD2455:BE2455"/>
    <mergeCell ref="BG2455:BH2455"/>
    <mergeCell ref="BI2455:BJ2455"/>
    <mergeCell ref="BL2455:BM2455"/>
    <mergeCell ref="BN2455:BO2455"/>
    <mergeCell ref="BQ2455:BR2455"/>
    <mergeCell ref="BS2455:BT2455"/>
    <mergeCell ref="BV2455:BW2455"/>
    <mergeCell ref="BX2455:BY2455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AR2462:AS2462"/>
    <mergeCell ref="AT2462:AU2462"/>
    <mergeCell ref="AW2462:AX2462"/>
    <mergeCell ref="AY2462:AZ2462"/>
    <mergeCell ref="BB2462:BC2462"/>
    <mergeCell ref="BD2462:BE2462"/>
    <mergeCell ref="BG2462:BH2462"/>
    <mergeCell ref="BI2462:BJ2462"/>
    <mergeCell ref="BL2462:BM2462"/>
    <mergeCell ref="BN2462:BO2462"/>
    <mergeCell ref="BQ2462:BR2462"/>
    <mergeCell ref="BS2462:BT2462"/>
    <mergeCell ref="BV2462:BW2462"/>
    <mergeCell ref="BX2462:BY2462"/>
    <mergeCell ref="BQ2466:BR2466"/>
    <mergeCell ref="BS2466:BT2466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M2469:AN2469"/>
    <mergeCell ref="AO2469:AP2469"/>
    <mergeCell ref="AR2469:AS2469"/>
    <mergeCell ref="AT2469:AU2469"/>
    <mergeCell ref="AW2469:AX2469"/>
    <mergeCell ref="AY2469:AZ2469"/>
    <mergeCell ref="BB2469:BC2469"/>
    <mergeCell ref="BD2469:BE2469"/>
    <mergeCell ref="BG2469:BH2469"/>
    <mergeCell ref="BI2469:BJ2469"/>
    <mergeCell ref="BL2469:BM2469"/>
    <mergeCell ref="BN2469:BO2469"/>
    <mergeCell ref="BQ2469:BR2469"/>
    <mergeCell ref="BS2469:BT2469"/>
    <mergeCell ref="BV2469:BW2469"/>
    <mergeCell ref="BX2469:BY2469"/>
    <mergeCell ref="S2466:T2466"/>
    <mergeCell ref="U2466:V2466"/>
    <mergeCell ref="BV2466:BW2466"/>
    <mergeCell ref="BX2466:BY2466"/>
    <mergeCell ref="D2466:E2466"/>
    <mergeCell ref="F2466:G246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AM2476:AN2476"/>
    <mergeCell ref="AO2476:AP2476"/>
    <mergeCell ref="AR2476:AS2476"/>
    <mergeCell ref="AT2476:AU2476"/>
    <mergeCell ref="AW2476:AX2476"/>
    <mergeCell ref="AY2476:AZ2476"/>
    <mergeCell ref="BB2476:BC2476"/>
    <mergeCell ref="BD2476:BE2476"/>
    <mergeCell ref="BG2476:BH2476"/>
    <mergeCell ref="BI2476:BJ2476"/>
    <mergeCell ref="BL2476:BM2476"/>
    <mergeCell ref="BN2476:BO2476"/>
    <mergeCell ref="BQ2476:BR2476"/>
    <mergeCell ref="BS2476:BT2476"/>
    <mergeCell ref="BV2476:BW2476"/>
    <mergeCell ref="BX2476:BY2476"/>
    <mergeCell ref="BQ2480:BR2480"/>
    <mergeCell ref="BS2480:BT2480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M2483:AN2483"/>
    <mergeCell ref="AO2483:AP2483"/>
    <mergeCell ref="AR2483:AS2483"/>
    <mergeCell ref="AT2483:AU2483"/>
    <mergeCell ref="AW2483:AX2483"/>
    <mergeCell ref="AY2483:AZ2483"/>
    <mergeCell ref="BB2483:BC2483"/>
    <mergeCell ref="BD2483:BE2483"/>
    <mergeCell ref="BG2483:BH2483"/>
    <mergeCell ref="BI2483:BJ2483"/>
    <mergeCell ref="BL2483:BM2483"/>
    <mergeCell ref="BN2483:BO2483"/>
    <mergeCell ref="BQ2483:BR2483"/>
    <mergeCell ref="BS2483:BT2483"/>
    <mergeCell ref="BV2483:BW2483"/>
    <mergeCell ref="BX2483:BY2483"/>
    <mergeCell ref="AC2480:AD2480"/>
    <mergeCell ref="AE2480:AF248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AO2490:AP2490"/>
    <mergeCell ref="AR2490:AS2490"/>
    <mergeCell ref="AT2490:AU2490"/>
    <mergeCell ref="AW2490:AX2490"/>
    <mergeCell ref="AY2490:AZ2490"/>
    <mergeCell ref="BB2490:BC2490"/>
    <mergeCell ref="BD2490:BE2490"/>
    <mergeCell ref="BG2490:BH2490"/>
    <mergeCell ref="BI2490:BJ2490"/>
    <mergeCell ref="BL2490:BM2490"/>
    <mergeCell ref="BN2490:BO2490"/>
    <mergeCell ref="BQ2490:BR2490"/>
    <mergeCell ref="BS2490:BT2490"/>
    <mergeCell ref="BV2490:BW2490"/>
    <mergeCell ref="BX2490:BY2490"/>
    <mergeCell ref="BQ2494:BR2494"/>
    <mergeCell ref="BS2494:BT2494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AO2497:AP2497"/>
    <mergeCell ref="AR2497:AS2497"/>
    <mergeCell ref="AT2497:AU2497"/>
    <mergeCell ref="AW2497:AX2497"/>
    <mergeCell ref="AY2497:AZ2497"/>
    <mergeCell ref="BB2497:BC2497"/>
    <mergeCell ref="BD2497:BE2497"/>
    <mergeCell ref="BG2497:BH2497"/>
    <mergeCell ref="BI2497:BJ2497"/>
    <mergeCell ref="BL2497:BM2497"/>
    <mergeCell ref="BN2497:BO2497"/>
    <mergeCell ref="BQ2497:BR2497"/>
    <mergeCell ref="BS2497:BT2497"/>
    <mergeCell ref="BV2497:BW2497"/>
    <mergeCell ref="BX2497:BY2497"/>
    <mergeCell ref="BL2494:BM2494"/>
    <mergeCell ref="BN2494:BO2494"/>
    <mergeCell ref="S2494:T2494"/>
    <mergeCell ref="U2494:V2494"/>
    <mergeCell ref="X2494:Y2494"/>
    <mergeCell ref="Z2494:AA2494"/>
    <mergeCell ref="BQ2504:BR2504"/>
    <mergeCell ref="BS2504:BT2504"/>
    <mergeCell ref="BV2504:BW2504"/>
    <mergeCell ref="BX2504:BY2504"/>
    <mergeCell ref="BQ2508:BR2508"/>
    <mergeCell ref="BS2508:BT2508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511:AS2511"/>
    <mergeCell ref="AT2511:AU2511"/>
    <mergeCell ref="AW2511:AX2511"/>
    <mergeCell ref="AY2511:AZ2511"/>
    <mergeCell ref="BB2511:BC2511"/>
    <mergeCell ref="BD2511:BE2511"/>
    <mergeCell ref="BG2511:BH2511"/>
    <mergeCell ref="BI2511:BJ2511"/>
    <mergeCell ref="BL2511:BM2511"/>
    <mergeCell ref="BN2511:BO2511"/>
    <mergeCell ref="BQ2511:BR2511"/>
    <mergeCell ref="BS2511:BT2511"/>
    <mergeCell ref="BV2511:BW2511"/>
    <mergeCell ref="BX2511:BY2511"/>
    <mergeCell ref="BL2508:BM2508"/>
    <mergeCell ref="BN2508:BO2508"/>
    <mergeCell ref="BG2518:BH2518"/>
    <mergeCell ref="BI2518:BJ2518"/>
    <mergeCell ref="BL2518:BM2518"/>
    <mergeCell ref="BN2518:BO2518"/>
    <mergeCell ref="BQ2518:BR2518"/>
    <mergeCell ref="BS2518:BT2518"/>
    <mergeCell ref="BV2518:BW2518"/>
    <mergeCell ref="BX2518:BY2518"/>
    <mergeCell ref="BQ2522:BR2522"/>
    <mergeCell ref="BS2522:BT2522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25:AS2525"/>
    <mergeCell ref="AT2525:AU2525"/>
    <mergeCell ref="AW2525:AX2525"/>
    <mergeCell ref="AY2525:AZ2525"/>
    <mergeCell ref="BB2525:BC2525"/>
    <mergeCell ref="BD2525:BE2525"/>
    <mergeCell ref="BG2525:BH2525"/>
    <mergeCell ref="BI2525:BJ2525"/>
    <mergeCell ref="BL2525:BM2525"/>
    <mergeCell ref="BN2525:BO2525"/>
    <mergeCell ref="BQ2525:BR2525"/>
    <mergeCell ref="BS2525:BT2525"/>
    <mergeCell ref="BV2525:BW2525"/>
    <mergeCell ref="BX2525:BY2525"/>
    <mergeCell ref="BV2522:BW2522"/>
    <mergeCell ref="BX2522:BY252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AM2532:AN2532"/>
    <mergeCell ref="AO2532:AP2532"/>
    <mergeCell ref="AR2532:AS2532"/>
    <mergeCell ref="AT2532:AU2532"/>
    <mergeCell ref="AW2532:AX2532"/>
    <mergeCell ref="AY2532:AZ2532"/>
    <mergeCell ref="BB2532:BC2532"/>
    <mergeCell ref="BD2532:BE2532"/>
    <mergeCell ref="BG2532:BH2532"/>
    <mergeCell ref="BI2532:BJ2532"/>
    <mergeCell ref="BL2532:BM2532"/>
    <mergeCell ref="BN2532:BO2532"/>
    <mergeCell ref="BQ2532:BR2532"/>
    <mergeCell ref="BS2532:BT2532"/>
    <mergeCell ref="BV2532:BW2532"/>
    <mergeCell ref="BX2532:BY2532"/>
    <mergeCell ref="BQ2536:BR2536"/>
    <mergeCell ref="BS2536:BT2536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M2539:AN2539"/>
    <mergeCell ref="AO2539:AP2539"/>
    <mergeCell ref="AR2539:AS2539"/>
    <mergeCell ref="AT2539:AU2539"/>
    <mergeCell ref="AW2539:AX2539"/>
    <mergeCell ref="AY2539:AZ2539"/>
    <mergeCell ref="BB2539:BC2539"/>
    <mergeCell ref="BD2539:BE2539"/>
    <mergeCell ref="BG2539:BH2539"/>
    <mergeCell ref="BI2539:BJ2539"/>
    <mergeCell ref="BL2539:BM2539"/>
    <mergeCell ref="BN2539:BO2539"/>
    <mergeCell ref="BQ2539:BR2539"/>
    <mergeCell ref="BS2539:BT2539"/>
    <mergeCell ref="BV2539:BW2539"/>
    <mergeCell ref="BX2539:BY2539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AM2546:AN2546"/>
    <mergeCell ref="AO2546:AP2546"/>
    <mergeCell ref="AR2546:AS2546"/>
    <mergeCell ref="AT2546:AU2546"/>
    <mergeCell ref="AW2546:AX2546"/>
    <mergeCell ref="AY2546:AZ2546"/>
    <mergeCell ref="BB2546:BC2546"/>
    <mergeCell ref="BD2546:BE2546"/>
    <mergeCell ref="BG2546:BH2546"/>
    <mergeCell ref="BI2546:BJ2546"/>
    <mergeCell ref="BL2546:BM2546"/>
    <mergeCell ref="BN2546:BO2546"/>
    <mergeCell ref="BQ2546:BR2546"/>
    <mergeCell ref="BS2546:BT2546"/>
    <mergeCell ref="BV2546:BW2546"/>
    <mergeCell ref="BX2546:BY2546"/>
    <mergeCell ref="BQ2550:BR2550"/>
    <mergeCell ref="BS2550:BT2550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M2553:AN2553"/>
    <mergeCell ref="AO2553:AP2553"/>
    <mergeCell ref="AR2553:AS2553"/>
    <mergeCell ref="AT2553:AU2553"/>
    <mergeCell ref="AW2553:AX2553"/>
    <mergeCell ref="AY2553:AZ2553"/>
    <mergeCell ref="BB2553:BC2553"/>
    <mergeCell ref="BD2553:BE2553"/>
    <mergeCell ref="BG2553:BH2553"/>
    <mergeCell ref="BI2553:BJ2553"/>
    <mergeCell ref="BL2553:BM2553"/>
    <mergeCell ref="BN2553:BO2553"/>
    <mergeCell ref="BQ2553:BR2553"/>
    <mergeCell ref="BS2553:BT2553"/>
    <mergeCell ref="BV2553:BW2553"/>
    <mergeCell ref="BX2553:BY2553"/>
    <mergeCell ref="BV2550:BW2550"/>
    <mergeCell ref="BX2550:BY2550"/>
    <mergeCell ref="I2550:J2550"/>
    <mergeCell ref="K2550:L2550"/>
    <mergeCell ref="N2550:O2550"/>
    <mergeCell ref="P2550:Q255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AM2560:AN2560"/>
    <mergeCell ref="AO2560:AP2560"/>
    <mergeCell ref="AR2560:AS2560"/>
    <mergeCell ref="AT2560:AU2560"/>
    <mergeCell ref="AW2560:AX2560"/>
    <mergeCell ref="AY2560:AZ2560"/>
    <mergeCell ref="BB2560:BC2560"/>
    <mergeCell ref="BD2560:BE2560"/>
    <mergeCell ref="BG2560:BH2560"/>
    <mergeCell ref="BI2560:BJ2560"/>
    <mergeCell ref="BL2560:BM2560"/>
    <mergeCell ref="BN2560:BO2560"/>
    <mergeCell ref="BQ2560:BR2560"/>
    <mergeCell ref="BS2560:BT2560"/>
    <mergeCell ref="BV2560:BW2560"/>
    <mergeCell ref="BX2560:BY2560"/>
    <mergeCell ref="BQ2564:BR2564"/>
    <mergeCell ref="BS2564:BT256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67:AS2567"/>
    <mergeCell ref="AT2567:AU2567"/>
    <mergeCell ref="AW2567:AX2567"/>
    <mergeCell ref="AY2567:AZ2567"/>
    <mergeCell ref="BB2567:BC2567"/>
    <mergeCell ref="BD2567:BE2567"/>
    <mergeCell ref="BG2567:BH2567"/>
    <mergeCell ref="BI2567:BJ2567"/>
    <mergeCell ref="BL2567:BM2567"/>
    <mergeCell ref="BN2567:BO2567"/>
    <mergeCell ref="BQ2567:BR2567"/>
    <mergeCell ref="BS2567:BT2567"/>
    <mergeCell ref="BV2567:BW2567"/>
    <mergeCell ref="BX2567:BY2567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AW2574:AX2574"/>
    <mergeCell ref="AY2574:AZ2574"/>
    <mergeCell ref="BB2574:BC2574"/>
    <mergeCell ref="BD2574:BE2574"/>
    <mergeCell ref="BG2574:BH2574"/>
    <mergeCell ref="BI2574:BJ2574"/>
    <mergeCell ref="BL2574:BM2574"/>
    <mergeCell ref="BN2574:BO2574"/>
    <mergeCell ref="BQ2574:BR2574"/>
    <mergeCell ref="BS2574:BT2574"/>
    <mergeCell ref="BV2574:BW2574"/>
    <mergeCell ref="BX2574:BY2574"/>
    <mergeCell ref="BQ2578:BR2578"/>
    <mergeCell ref="BS2578:BT2578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81:AS2581"/>
    <mergeCell ref="AT2581:AU2581"/>
    <mergeCell ref="AW2581:AX2581"/>
    <mergeCell ref="AY2581:AZ2581"/>
    <mergeCell ref="BB2581:BC2581"/>
    <mergeCell ref="BD2581:BE2581"/>
    <mergeCell ref="BG2581:BH2581"/>
    <mergeCell ref="BI2581:BJ2581"/>
    <mergeCell ref="BL2581:BM2581"/>
    <mergeCell ref="BN2581:BO2581"/>
    <mergeCell ref="BQ2581:BR2581"/>
    <mergeCell ref="BS2581:BT2581"/>
    <mergeCell ref="BV2581:BW2581"/>
    <mergeCell ref="BX2581:BY2581"/>
    <mergeCell ref="S2578:T2578"/>
    <mergeCell ref="U2578:V2578"/>
    <mergeCell ref="X2578:Y2578"/>
    <mergeCell ref="Z2578:AA2578"/>
    <mergeCell ref="BV2578:BW2578"/>
    <mergeCell ref="BX2578:BY257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AT2588:AU2588"/>
    <mergeCell ref="AW2588:AX2588"/>
    <mergeCell ref="AY2588:AZ2588"/>
    <mergeCell ref="BB2588:BC2588"/>
    <mergeCell ref="BD2588:BE2588"/>
    <mergeCell ref="BG2588:BH2588"/>
    <mergeCell ref="BI2588:BJ2588"/>
    <mergeCell ref="BL2588:BM2588"/>
    <mergeCell ref="BN2588:BO2588"/>
    <mergeCell ref="BQ2588:BR2588"/>
    <mergeCell ref="BS2588:BT2588"/>
    <mergeCell ref="BV2588:BW2588"/>
    <mergeCell ref="BX2588:BY2588"/>
    <mergeCell ref="BQ2592:BR2592"/>
    <mergeCell ref="BS2592:BT2592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95:AS2595"/>
    <mergeCell ref="AT2595:AU2595"/>
    <mergeCell ref="AW2595:AX2595"/>
    <mergeCell ref="AY2595:AZ2595"/>
    <mergeCell ref="BB2595:BC2595"/>
    <mergeCell ref="BD2595:BE2595"/>
    <mergeCell ref="BG2595:BH2595"/>
    <mergeCell ref="BI2595:BJ2595"/>
    <mergeCell ref="BL2595:BM2595"/>
    <mergeCell ref="BN2595:BO2595"/>
    <mergeCell ref="BQ2595:BR2595"/>
    <mergeCell ref="BS2595:BT2595"/>
    <mergeCell ref="BV2595:BW2595"/>
    <mergeCell ref="BX2595:BY2595"/>
    <mergeCell ref="AW2592:AX2592"/>
    <mergeCell ref="AY2592:AZ2592"/>
    <mergeCell ref="BB2592:BC2592"/>
    <mergeCell ref="BD2592:BE259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AM2602:AN2602"/>
    <mergeCell ref="AO2602:AP2602"/>
    <mergeCell ref="AR2602:AS2602"/>
    <mergeCell ref="AT2602:AU2602"/>
    <mergeCell ref="AW2602:AX2602"/>
    <mergeCell ref="AY2602:AZ2602"/>
    <mergeCell ref="BB2602:BC2602"/>
    <mergeCell ref="BD2602:BE2602"/>
    <mergeCell ref="BG2602:BH2602"/>
    <mergeCell ref="BI2602:BJ2602"/>
    <mergeCell ref="BL2602:BM2602"/>
    <mergeCell ref="BN2602:BO2602"/>
    <mergeCell ref="BQ2602:BR2602"/>
    <mergeCell ref="BS2602:BT2602"/>
    <mergeCell ref="BV2602:BW2602"/>
    <mergeCell ref="BX2602:BY2602"/>
    <mergeCell ref="BQ2606:BR2606"/>
    <mergeCell ref="BS2606:BT2606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609:AS2609"/>
    <mergeCell ref="AT2609:AU2609"/>
    <mergeCell ref="AW2609:AX2609"/>
    <mergeCell ref="AY2609:AZ2609"/>
    <mergeCell ref="BB2609:BC2609"/>
    <mergeCell ref="BD2609:BE2609"/>
    <mergeCell ref="BG2609:BH2609"/>
    <mergeCell ref="BI2609:BJ2609"/>
    <mergeCell ref="BL2609:BM2609"/>
    <mergeCell ref="BN2609:BO2609"/>
    <mergeCell ref="BQ2609:BR2609"/>
    <mergeCell ref="BS2609:BT2609"/>
    <mergeCell ref="BV2609:BW2609"/>
    <mergeCell ref="BX2609:BY2609"/>
    <mergeCell ref="S2606:T2606"/>
    <mergeCell ref="U2606:V2606"/>
    <mergeCell ref="BV2606:BW2606"/>
    <mergeCell ref="BX2606:BY2606"/>
    <mergeCell ref="D2606:E2606"/>
    <mergeCell ref="F2606:G2606"/>
    <mergeCell ref="AW2616:AX2616"/>
    <mergeCell ref="AY2616:AZ2616"/>
    <mergeCell ref="BB2616:BC2616"/>
    <mergeCell ref="BD2616:BE2616"/>
    <mergeCell ref="BG2616:BH2616"/>
    <mergeCell ref="BI2616:BJ2616"/>
    <mergeCell ref="BL2616:BM2616"/>
    <mergeCell ref="BN2616:BO2616"/>
    <mergeCell ref="BQ2616:BR2616"/>
    <mergeCell ref="BS2616:BT2616"/>
    <mergeCell ref="BV2616:BW2616"/>
    <mergeCell ref="BX2616:BY2616"/>
    <mergeCell ref="BQ2620:BR2620"/>
    <mergeCell ref="BS2620:BT2620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M2623:AN2623"/>
    <mergeCell ref="AO2623:AP2623"/>
    <mergeCell ref="AR2623:AS2623"/>
    <mergeCell ref="AT2623:AU2623"/>
    <mergeCell ref="AW2623:AX2623"/>
    <mergeCell ref="AY2623:AZ2623"/>
    <mergeCell ref="BB2623:BC2623"/>
    <mergeCell ref="BD2623:BE2623"/>
    <mergeCell ref="BG2623:BH2623"/>
    <mergeCell ref="BI2623:BJ2623"/>
    <mergeCell ref="BL2623:BM2623"/>
    <mergeCell ref="BN2623:BO2623"/>
    <mergeCell ref="BQ2623:BR2623"/>
    <mergeCell ref="BS2623:BT2623"/>
    <mergeCell ref="BV2623:BW2623"/>
    <mergeCell ref="BX2623:BY2623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AT2630:AU2630"/>
    <mergeCell ref="AW2630:AX2630"/>
    <mergeCell ref="AY2630:AZ2630"/>
    <mergeCell ref="BB2630:BC2630"/>
    <mergeCell ref="BD2630:BE2630"/>
    <mergeCell ref="BG2630:BH2630"/>
    <mergeCell ref="BI2630:BJ2630"/>
    <mergeCell ref="BL2630:BM2630"/>
    <mergeCell ref="BN2630:BO2630"/>
    <mergeCell ref="BQ2630:BR2630"/>
    <mergeCell ref="BS2630:BT2630"/>
    <mergeCell ref="BV2630:BW2630"/>
    <mergeCell ref="BX2630:BY2630"/>
    <mergeCell ref="BQ2634:BR2634"/>
    <mergeCell ref="BS2634:BT2634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37:AS2637"/>
    <mergeCell ref="AT2637:AU2637"/>
    <mergeCell ref="AW2637:AX2637"/>
    <mergeCell ref="AY2637:AZ2637"/>
    <mergeCell ref="BB2637:BC2637"/>
    <mergeCell ref="BD2637:BE2637"/>
    <mergeCell ref="BG2637:BH2637"/>
    <mergeCell ref="BI2637:BJ2637"/>
    <mergeCell ref="BL2637:BM2637"/>
    <mergeCell ref="BN2637:BO2637"/>
    <mergeCell ref="BQ2637:BR2637"/>
    <mergeCell ref="BS2637:BT2637"/>
    <mergeCell ref="BV2637:BW2637"/>
    <mergeCell ref="BX2637:BY2637"/>
    <mergeCell ref="BL2634:BM2634"/>
    <mergeCell ref="BN2634:BO2634"/>
    <mergeCell ref="S2634:T2634"/>
    <mergeCell ref="U2634:V2634"/>
    <mergeCell ref="BV2634:BW2634"/>
    <mergeCell ref="BX2634:BY263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AT2644:AU2644"/>
    <mergeCell ref="AW2644:AX2644"/>
    <mergeCell ref="AY2644:AZ2644"/>
    <mergeCell ref="BB2644:BC2644"/>
    <mergeCell ref="BD2644:BE2644"/>
    <mergeCell ref="BG2644:BH2644"/>
    <mergeCell ref="BI2644:BJ2644"/>
    <mergeCell ref="BL2644:BM2644"/>
    <mergeCell ref="BN2644:BO2644"/>
    <mergeCell ref="BQ2644:BR2644"/>
    <mergeCell ref="BS2644:BT2644"/>
    <mergeCell ref="BV2644:BW2644"/>
    <mergeCell ref="BX2644:BY2644"/>
    <mergeCell ref="BQ2648:BR2648"/>
    <mergeCell ref="BS2648:BT2648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M2651:AN2651"/>
    <mergeCell ref="AO2651:AP2651"/>
    <mergeCell ref="AR2651:AS2651"/>
    <mergeCell ref="AT2651:AU2651"/>
    <mergeCell ref="AW2651:AX2651"/>
    <mergeCell ref="AY2651:AZ2651"/>
    <mergeCell ref="BB2651:BC2651"/>
    <mergeCell ref="BD2651:BE2651"/>
    <mergeCell ref="BG2651:BH2651"/>
    <mergeCell ref="BI2651:BJ2651"/>
    <mergeCell ref="BL2651:BM2651"/>
    <mergeCell ref="BN2651:BO2651"/>
    <mergeCell ref="BQ2651:BR2651"/>
    <mergeCell ref="BS2651:BT2651"/>
    <mergeCell ref="BV2651:BW2651"/>
    <mergeCell ref="BX2651:BY2651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M2658:AN2658"/>
    <mergeCell ref="AO2658:AP2658"/>
    <mergeCell ref="AR2658:AS2658"/>
    <mergeCell ref="AT2658:AU2658"/>
    <mergeCell ref="AW2658:AX2658"/>
    <mergeCell ref="AY2658:AZ2658"/>
    <mergeCell ref="BB2658:BC2658"/>
    <mergeCell ref="BD2658:BE2658"/>
    <mergeCell ref="BG2658:BH2658"/>
    <mergeCell ref="BI2658:BJ2658"/>
    <mergeCell ref="BL2658:BM2658"/>
    <mergeCell ref="BN2658:BO2658"/>
    <mergeCell ref="BQ2658:BR2658"/>
    <mergeCell ref="BS2658:BT2658"/>
    <mergeCell ref="BV2658:BW2658"/>
    <mergeCell ref="BX2658:BY2658"/>
    <mergeCell ref="BQ2662:BR2662"/>
    <mergeCell ref="BS2662:BT2662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65:AS2665"/>
    <mergeCell ref="AT2665:AU2665"/>
    <mergeCell ref="AW2665:AX2665"/>
    <mergeCell ref="AY2665:AZ2665"/>
    <mergeCell ref="BB2665:BC2665"/>
    <mergeCell ref="BD2665:BE2665"/>
    <mergeCell ref="BG2665:BH2665"/>
    <mergeCell ref="BI2665:BJ2665"/>
    <mergeCell ref="BL2665:BM2665"/>
    <mergeCell ref="BN2665:BO2665"/>
    <mergeCell ref="BQ2665:BR2665"/>
    <mergeCell ref="BS2665:BT2665"/>
    <mergeCell ref="BV2665:BW2665"/>
    <mergeCell ref="BX2665:BY2665"/>
    <mergeCell ref="BB2662:BC2662"/>
    <mergeCell ref="BD2662:BE2662"/>
    <mergeCell ref="S2662:T2662"/>
    <mergeCell ref="U2662:V2662"/>
    <mergeCell ref="X2662:Y2662"/>
    <mergeCell ref="Z2662:AA266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AW2672:AX2672"/>
    <mergeCell ref="AY2672:AZ2672"/>
    <mergeCell ref="BB2672:BC2672"/>
    <mergeCell ref="BD2672:BE2672"/>
    <mergeCell ref="BG2672:BH2672"/>
    <mergeCell ref="BI2672:BJ2672"/>
    <mergeCell ref="BL2672:BM2672"/>
    <mergeCell ref="BN2672:BO2672"/>
    <mergeCell ref="BQ2672:BR2672"/>
    <mergeCell ref="BS2672:BT2672"/>
    <mergeCell ref="BV2672:BW2672"/>
    <mergeCell ref="BX2672:BY2672"/>
    <mergeCell ref="BQ2676:BR2676"/>
    <mergeCell ref="BS2676:BT2676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M2679:AN2679"/>
    <mergeCell ref="AO2679:AP2679"/>
    <mergeCell ref="AR2679:AS2679"/>
    <mergeCell ref="AT2679:AU2679"/>
    <mergeCell ref="AW2679:AX2679"/>
    <mergeCell ref="AY2679:AZ2679"/>
    <mergeCell ref="BB2679:BC2679"/>
    <mergeCell ref="BD2679:BE2679"/>
    <mergeCell ref="BG2679:BH2679"/>
    <mergeCell ref="BI2679:BJ2679"/>
    <mergeCell ref="BL2679:BM2679"/>
    <mergeCell ref="BN2679:BO2679"/>
    <mergeCell ref="BQ2679:BR2679"/>
    <mergeCell ref="BS2679:BT2679"/>
    <mergeCell ref="BV2679:BW2679"/>
    <mergeCell ref="BX2679:BY2679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AM2686:AN2686"/>
    <mergeCell ref="AO2686:AP2686"/>
    <mergeCell ref="AR2686:AS2686"/>
    <mergeCell ref="AT2686:AU2686"/>
    <mergeCell ref="AW2686:AX2686"/>
    <mergeCell ref="AY2686:AZ2686"/>
    <mergeCell ref="BB2686:BC2686"/>
    <mergeCell ref="BD2686:BE2686"/>
    <mergeCell ref="BG2686:BH2686"/>
    <mergeCell ref="BI2686:BJ2686"/>
    <mergeCell ref="BL2686:BM2686"/>
    <mergeCell ref="BN2686:BO2686"/>
    <mergeCell ref="BQ2686:BR2686"/>
    <mergeCell ref="BS2686:BT2686"/>
    <mergeCell ref="BV2686:BW2686"/>
    <mergeCell ref="BX2686:BY2686"/>
    <mergeCell ref="BQ2690:BR2690"/>
    <mergeCell ref="BS2690:BT2690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M2693:AN2693"/>
    <mergeCell ref="AO2693:AP2693"/>
    <mergeCell ref="AR2693:AS2693"/>
    <mergeCell ref="AT2693:AU2693"/>
    <mergeCell ref="AW2693:AX2693"/>
    <mergeCell ref="AY2693:AZ2693"/>
    <mergeCell ref="BB2693:BC2693"/>
    <mergeCell ref="BD2693:BE2693"/>
    <mergeCell ref="BG2693:BH2693"/>
    <mergeCell ref="BI2693:BJ2693"/>
    <mergeCell ref="BL2693:BM2693"/>
    <mergeCell ref="BN2693:BO2693"/>
    <mergeCell ref="BQ2693:BR2693"/>
    <mergeCell ref="BS2693:BT2693"/>
    <mergeCell ref="BV2693:BW2693"/>
    <mergeCell ref="BX2693:BY2693"/>
    <mergeCell ref="BV2690:BW2690"/>
    <mergeCell ref="BX2690:BY2690"/>
    <mergeCell ref="BQ2700:BR2700"/>
    <mergeCell ref="BS2700:BT2700"/>
    <mergeCell ref="BV2700:BW2700"/>
    <mergeCell ref="BX2700:BY2700"/>
    <mergeCell ref="BQ2704:BR2704"/>
    <mergeCell ref="BS2704:BT2704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707:AS2707"/>
    <mergeCell ref="AT2707:AU2707"/>
    <mergeCell ref="AW2707:AX2707"/>
    <mergeCell ref="AY2707:AZ2707"/>
    <mergeCell ref="BB2707:BC2707"/>
    <mergeCell ref="BD2707:BE2707"/>
    <mergeCell ref="BG2707:BH2707"/>
    <mergeCell ref="BI2707:BJ2707"/>
    <mergeCell ref="BL2707:BM2707"/>
    <mergeCell ref="BN2707:BO2707"/>
    <mergeCell ref="BQ2707:BR2707"/>
    <mergeCell ref="BS2707:BT2707"/>
    <mergeCell ref="BV2707:BW2707"/>
    <mergeCell ref="BX2707:BY2707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AM2714:AN2714"/>
    <mergeCell ref="AO2714:AP2714"/>
    <mergeCell ref="AR2714:AS2714"/>
    <mergeCell ref="AT2714:AU2714"/>
    <mergeCell ref="AW2714:AX2714"/>
    <mergeCell ref="AY2714:AZ2714"/>
    <mergeCell ref="BB2714:BC2714"/>
    <mergeCell ref="BD2714:BE2714"/>
    <mergeCell ref="BG2714:BH2714"/>
    <mergeCell ref="BI2714:BJ2714"/>
    <mergeCell ref="BL2714:BM2714"/>
    <mergeCell ref="BN2714:BO2714"/>
    <mergeCell ref="BQ2714:BR2714"/>
    <mergeCell ref="BS2714:BT2714"/>
    <mergeCell ref="BV2714:BW2714"/>
    <mergeCell ref="BX2714:BY2714"/>
    <mergeCell ref="BQ2718:BR2718"/>
    <mergeCell ref="BS2718:BT2718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M2721:AN2721"/>
    <mergeCell ref="AO2721:AP2721"/>
    <mergeCell ref="AR2721:AS2721"/>
    <mergeCell ref="AT2721:AU2721"/>
    <mergeCell ref="AW2721:AX2721"/>
    <mergeCell ref="AY2721:AZ2721"/>
    <mergeCell ref="BB2721:BC2721"/>
    <mergeCell ref="BD2721:BE2721"/>
    <mergeCell ref="BG2721:BH2721"/>
    <mergeCell ref="BI2721:BJ2721"/>
    <mergeCell ref="BL2721:BM2721"/>
    <mergeCell ref="BN2721:BO2721"/>
    <mergeCell ref="BQ2721:BR2721"/>
    <mergeCell ref="BS2721:BT2721"/>
    <mergeCell ref="BV2721:BW2721"/>
    <mergeCell ref="BX2721:BY2721"/>
    <mergeCell ref="BV2718:BW2718"/>
    <mergeCell ref="BX2718:BY2718"/>
    <mergeCell ref="D2718:E2718"/>
    <mergeCell ref="F2718:G2718"/>
    <mergeCell ref="I2718:J2718"/>
    <mergeCell ref="K2718:L271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AM2728:AN2728"/>
    <mergeCell ref="AO2728:AP2728"/>
    <mergeCell ref="AR2728:AS2728"/>
    <mergeCell ref="AT2728:AU2728"/>
    <mergeCell ref="AW2728:AX2728"/>
    <mergeCell ref="AY2728:AZ2728"/>
    <mergeCell ref="BB2728:BC2728"/>
    <mergeCell ref="BD2728:BE2728"/>
    <mergeCell ref="BG2728:BH2728"/>
    <mergeCell ref="BI2728:BJ2728"/>
    <mergeCell ref="BL2728:BM2728"/>
    <mergeCell ref="BN2728:BO2728"/>
    <mergeCell ref="BQ2728:BR2728"/>
    <mergeCell ref="BS2728:BT2728"/>
    <mergeCell ref="BV2728:BW2728"/>
    <mergeCell ref="BX2728:BY2728"/>
    <mergeCell ref="BQ2732:BR2732"/>
    <mergeCell ref="BS2732:BT2732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AR2735:AS2735"/>
    <mergeCell ref="AT2735:AU2735"/>
    <mergeCell ref="AW2735:AX2735"/>
    <mergeCell ref="AY2735:AZ2735"/>
    <mergeCell ref="BB2735:BC2735"/>
    <mergeCell ref="BD2735:BE2735"/>
    <mergeCell ref="BG2735:BH2735"/>
    <mergeCell ref="BI2735:BJ2735"/>
    <mergeCell ref="BL2735:BM2735"/>
    <mergeCell ref="BN2735:BO2735"/>
    <mergeCell ref="BQ2735:BR2735"/>
    <mergeCell ref="BS2735:BT2735"/>
    <mergeCell ref="BV2735:BW2735"/>
    <mergeCell ref="BX2735:BY2735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M2742:AN2742"/>
    <mergeCell ref="AO2742:AP2742"/>
    <mergeCell ref="AR2742:AS2742"/>
    <mergeCell ref="AT2742:AU2742"/>
    <mergeCell ref="AW2742:AX2742"/>
    <mergeCell ref="AY2742:AZ2742"/>
    <mergeCell ref="BB2742:BC2742"/>
    <mergeCell ref="BD2742:BE2742"/>
    <mergeCell ref="BG2742:BH2742"/>
    <mergeCell ref="BI2742:BJ2742"/>
    <mergeCell ref="BL2742:BM2742"/>
    <mergeCell ref="BN2742:BO2742"/>
    <mergeCell ref="BQ2742:BR2742"/>
    <mergeCell ref="BS2742:BT2742"/>
    <mergeCell ref="BV2742:BW2742"/>
    <mergeCell ref="BX2742:BY2742"/>
    <mergeCell ref="BQ2746:BR2746"/>
    <mergeCell ref="BS2746:BT2746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M2749:AN2749"/>
    <mergeCell ref="AO2749:AP2749"/>
    <mergeCell ref="AR2749:AS2749"/>
    <mergeCell ref="AT2749:AU2749"/>
    <mergeCell ref="AW2749:AX2749"/>
    <mergeCell ref="AY2749:AZ2749"/>
    <mergeCell ref="BB2749:BC2749"/>
    <mergeCell ref="BD2749:BE2749"/>
    <mergeCell ref="BG2749:BH2749"/>
    <mergeCell ref="BI2749:BJ2749"/>
    <mergeCell ref="BL2749:BM2749"/>
    <mergeCell ref="BN2749:BO2749"/>
    <mergeCell ref="BQ2749:BR2749"/>
    <mergeCell ref="BS2749:BT2749"/>
    <mergeCell ref="BV2749:BW2749"/>
    <mergeCell ref="BX2749:BY2749"/>
    <mergeCell ref="S2746:T2746"/>
    <mergeCell ref="U2746:V2746"/>
    <mergeCell ref="X2746:Y2746"/>
    <mergeCell ref="Z2746:AA2746"/>
    <mergeCell ref="BV2746:BW2746"/>
    <mergeCell ref="BX2746:BY2746"/>
    <mergeCell ref="BQ2756:BR2756"/>
    <mergeCell ref="BS2756:BT2756"/>
    <mergeCell ref="BV2756:BW2756"/>
    <mergeCell ref="BX2756:BY2756"/>
    <mergeCell ref="BQ2760:BR2760"/>
    <mergeCell ref="BS2760:BT2760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AO2763:AP2763"/>
    <mergeCell ref="AR2763:AS2763"/>
    <mergeCell ref="AT2763:AU2763"/>
    <mergeCell ref="AW2763:AX2763"/>
    <mergeCell ref="AY2763:AZ2763"/>
    <mergeCell ref="BB2763:BC2763"/>
    <mergeCell ref="BD2763:BE2763"/>
    <mergeCell ref="BG2763:BH2763"/>
    <mergeCell ref="BI2763:BJ2763"/>
    <mergeCell ref="BL2763:BM2763"/>
    <mergeCell ref="BN2763:BO2763"/>
    <mergeCell ref="BQ2763:BR2763"/>
    <mergeCell ref="BS2763:BT2763"/>
    <mergeCell ref="BV2763:BW2763"/>
    <mergeCell ref="BX2763:BY2763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AM2770:AN2770"/>
    <mergeCell ref="AO2770:AP2770"/>
    <mergeCell ref="AR2770:AS2770"/>
    <mergeCell ref="AT2770:AU2770"/>
    <mergeCell ref="AW2770:AX2770"/>
    <mergeCell ref="AY2770:AZ2770"/>
    <mergeCell ref="BB2770:BC2770"/>
    <mergeCell ref="BD2770:BE2770"/>
    <mergeCell ref="BG2770:BH2770"/>
    <mergeCell ref="BI2770:BJ2770"/>
    <mergeCell ref="BL2770:BM2770"/>
    <mergeCell ref="BN2770:BO2770"/>
    <mergeCell ref="BQ2770:BR2770"/>
    <mergeCell ref="BS2770:BT2770"/>
    <mergeCell ref="BV2770:BW2770"/>
    <mergeCell ref="BX2770:BY2770"/>
    <mergeCell ref="BQ2774:BR2774"/>
    <mergeCell ref="BS2774:BT2774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M2777:AN2777"/>
    <mergeCell ref="AO2777:AP2777"/>
    <mergeCell ref="AR2777:AS2777"/>
    <mergeCell ref="AT2777:AU2777"/>
    <mergeCell ref="AW2777:AX2777"/>
    <mergeCell ref="AY2777:AZ2777"/>
    <mergeCell ref="BB2777:BC2777"/>
    <mergeCell ref="BD2777:BE2777"/>
    <mergeCell ref="BG2777:BH2777"/>
    <mergeCell ref="BI2777:BJ2777"/>
    <mergeCell ref="BL2777:BM2777"/>
    <mergeCell ref="BN2777:BO2777"/>
    <mergeCell ref="BQ2777:BR2777"/>
    <mergeCell ref="BS2777:BT2777"/>
    <mergeCell ref="BV2777:BW2777"/>
    <mergeCell ref="BX2777:BY2777"/>
    <mergeCell ref="S2774:T2774"/>
    <mergeCell ref="U2774:V2774"/>
    <mergeCell ref="BV2774:BW2774"/>
    <mergeCell ref="BX2774:BY2774"/>
    <mergeCell ref="D2774:E2774"/>
    <mergeCell ref="F2774:G2774"/>
    <mergeCell ref="I2774:J2774"/>
    <mergeCell ref="K2774:L277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AR2784:AS2784"/>
    <mergeCell ref="AT2784:AU2784"/>
    <mergeCell ref="AW2784:AX2784"/>
    <mergeCell ref="AY2784:AZ2784"/>
    <mergeCell ref="BB2784:BC2784"/>
    <mergeCell ref="BD2784:BE2784"/>
    <mergeCell ref="BG2784:BH2784"/>
    <mergeCell ref="BI2784:BJ2784"/>
    <mergeCell ref="BL2784:BM2784"/>
    <mergeCell ref="BN2784:BO2784"/>
    <mergeCell ref="BQ2784:BR2784"/>
    <mergeCell ref="BS2784:BT2784"/>
    <mergeCell ref="BV2784:BW2784"/>
    <mergeCell ref="BX2784:BY2784"/>
    <mergeCell ref="BQ2788:BR2788"/>
    <mergeCell ref="BS2788:BT278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M2791:AN2791"/>
    <mergeCell ref="AO2791:AP2791"/>
    <mergeCell ref="AR2791:AS2791"/>
    <mergeCell ref="AT2791:AU2791"/>
    <mergeCell ref="AW2791:AX2791"/>
    <mergeCell ref="AY2791:AZ2791"/>
    <mergeCell ref="BB2791:BC2791"/>
    <mergeCell ref="BD2791:BE2791"/>
    <mergeCell ref="BG2791:BH2791"/>
    <mergeCell ref="BI2791:BJ2791"/>
    <mergeCell ref="BL2791:BM2791"/>
    <mergeCell ref="BN2791:BO2791"/>
    <mergeCell ref="BQ2791:BR2791"/>
    <mergeCell ref="BS2791:BT2791"/>
    <mergeCell ref="BV2791:BW2791"/>
    <mergeCell ref="BX2791:BY2791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M2798:AN2798"/>
    <mergeCell ref="AO2798:AP2798"/>
    <mergeCell ref="AR2798:AS2798"/>
    <mergeCell ref="AT2798:AU2798"/>
    <mergeCell ref="AW2798:AX2798"/>
    <mergeCell ref="AY2798:AZ2798"/>
    <mergeCell ref="BB2798:BC2798"/>
    <mergeCell ref="BD2798:BE2798"/>
    <mergeCell ref="BG2798:BH2798"/>
    <mergeCell ref="BI2798:BJ2798"/>
    <mergeCell ref="BL2798:BM2798"/>
    <mergeCell ref="BN2798:BO2798"/>
    <mergeCell ref="BQ2798:BR2798"/>
    <mergeCell ref="BS2798:BT2798"/>
    <mergeCell ref="BV2798:BW2798"/>
    <mergeCell ref="BX2798:BY2798"/>
    <mergeCell ref="BQ2802:BR2802"/>
    <mergeCell ref="BS2802:BT2802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M2805:AN2805"/>
    <mergeCell ref="AO2805:AP2805"/>
    <mergeCell ref="AR2805:AS2805"/>
    <mergeCell ref="AT2805:AU2805"/>
    <mergeCell ref="AW2805:AX2805"/>
    <mergeCell ref="AY2805:AZ2805"/>
    <mergeCell ref="BB2805:BC2805"/>
    <mergeCell ref="BD2805:BE2805"/>
    <mergeCell ref="BG2805:BH2805"/>
    <mergeCell ref="BI2805:BJ2805"/>
    <mergeCell ref="BL2805:BM2805"/>
    <mergeCell ref="BN2805:BO2805"/>
    <mergeCell ref="BQ2805:BR2805"/>
    <mergeCell ref="BS2805:BT2805"/>
    <mergeCell ref="BV2805:BW2805"/>
    <mergeCell ref="BX2805:BY2805"/>
    <mergeCell ref="BG2802:BH2802"/>
    <mergeCell ref="BI2802:BJ2802"/>
    <mergeCell ref="BL2802:BM2802"/>
    <mergeCell ref="BN2802:BO2802"/>
    <mergeCell ref="S2802:T2802"/>
    <mergeCell ref="U2802:V2802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AM2812:AN2812"/>
    <mergeCell ref="AO2812:AP2812"/>
    <mergeCell ref="AR2812:AS2812"/>
    <mergeCell ref="AT2812:AU2812"/>
    <mergeCell ref="AW2812:AX2812"/>
    <mergeCell ref="AY2812:AZ2812"/>
    <mergeCell ref="BB2812:BC2812"/>
    <mergeCell ref="BD2812:BE2812"/>
    <mergeCell ref="BG2812:BH2812"/>
    <mergeCell ref="BI2812:BJ2812"/>
    <mergeCell ref="BL2812:BM2812"/>
    <mergeCell ref="BN2812:BO2812"/>
    <mergeCell ref="BQ2812:BR2812"/>
    <mergeCell ref="BS2812:BT2812"/>
    <mergeCell ref="BV2812:BW2812"/>
    <mergeCell ref="BX2812:BY2812"/>
    <mergeCell ref="BQ2816:BR2816"/>
    <mergeCell ref="BS2816:BT2816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19:AS2819"/>
    <mergeCell ref="AT2819:AU2819"/>
    <mergeCell ref="AW2819:AX2819"/>
    <mergeCell ref="AY2819:AZ2819"/>
    <mergeCell ref="BB2819:BC2819"/>
    <mergeCell ref="BD2819:BE2819"/>
    <mergeCell ref="BG2819:BH2819"/>
    <mergeCell ref="BI2819:BJ2819"/>
    <mergeCell ref="BL2819:BM2819"/>
    <mergeCell ref="BN2819:BO2819"/>
    <mergeCell ref="BQ2819:BR2819"/>
    <mergeCell ref="BS2819:BT2819"/>
    <mergeCell ref="BV2819:BW2819"/>
    <mergeCell ref="BX2819:BY2819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AM2826:AN2826"/>
    <mergeCell ref="AO2826:AP2826"/>
    <mergeCell ref="AR2826:AS2826"/>
    <mergeCell ref="AT2826:AU2826"/>
    <mergeCell ref="AW2826:AX2826"/>
    <mergeCell ref="AY2826:AZ2826"/>
    <mergeCell ref="BB2826:BC2826"/>
    <mergeCell ref="BD2826:BE2826"/>
    <mergeCell ref="BG2826:BH2826"/>
    <mergeCell ref="BI2826:BJ2826"/>
    <mergeCell ref="BL2826:BM2826"/>
    <mergeCell ref="BN2826:BO2826"/>
    <mergeCell ref="BQ2826:BR2826"/>
    <mergeCell ref="BS2826:BT2826"/>
    <mergeCell ref="BV2826:BW2826"/>
    <mergeCell ref="BX2826:BY2826"/>
    <mergeCell ref="BQ2830:BR2830"/>
    <mergeCell ref="BS2830:BT2830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M2833:AN2833"/>
    <mergeCell ref="AO2833:AP2833"/>
    <mergeCell ref="AR2833:AS2833"/>
    <mergeCell ref="AT2833:AU2833"/>
    <mergeCell ref="AW2833:AX2833"/>
    <mergeCell ref="AY2833:AZ2833"/>
    <mergeCell ref="BB2833:BC2833"/>
    <mergeCell ref="BD2833:BE2833"/>
    <mergeCell ref="BG2833:BH2833"/>
    <mergeCell ref="BI2833:BJ2833"/>
    <mergeCell ref="BL2833:BM2833"/>
    <mergeCell ref="BN2833:BO2833"/>
    <mergeCell ref="BQ2833:BR2833"/>
    <mergeCell ref="BS2833:BT2833"/>
    <mergeCell ref="BV2833:BW2833"/>
    <mergeCell ref="BX2833:BY2833"/>
    <mergeCell ref="S2830:T2830"/>
    <mergeCell ref="U2830:V2830"/>
    <mergeCell ref="X2830:Y2830"/>
    <mergeCell ref="Z2830:AA2830"/>
    <mergeCell ref="BV2830:BW2830"/>
    <mergeCell ref="BX2830:BY2830"/>
    <mergeCell ref="BG2840:BH2840"/>
    <mergeCell ref="BI2840:BJ2840"/>
    <mergeCell ref="BL2840:BM2840"/>
    <mergeCell ref="BN2840:BO2840"/>
    <mergeCell ref="BQ2840:BR2840"/>
    <mergeCell ref="BS2840:BT2840"/>
    <mergeCell ref="BV2840:BW2840"/>
    <mergeCell ref="BX2840:BY2840"/>
    <mergeCell ref="BQ2844:BR2844"/>
    <mergeCell ref="BS2844:BT2844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M2847:AN2847"/>
    <mergeCell ref="AO2847:AP2847"/>
    <mergeCell ref="AR2847:AS2847"/>
    <mergeCell ref="AT2847:AU2847"/>
    <mergeCell ref="AW2847:AX2847"/>
    <mergeCell ref="AY2847:AZ2847"/>
    <mergeCell ref="BB2847:BC2847"/>
    <mergeCell ref="BD2847:BE2847"/>
    <mergeCell ref="BG2847:BH2847"/>
    <mergeCell ref="BI2847:BJ2847"/>
    <mergeCell ref="BL2847:BM2847"/>
    <mergeCell ref="BN2847:BO2847"/>
    <mergeCell ref="BQ2847:BR2847"/>
    <mergeCell ref="BS2847:BT2847"/>
    <mergeCell ref="BV2847:BW2847"/>
    <mergeCell ref="BX2847:BY2847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AW2854:AX2854"/>
    <mergeCell ref="AY2854:AZ2854"/>
    <mergeCell ref="BB2854:BC2854"/>
    <mergeCell ref="BD2854:BE2854"/>
    <mergeCell ref="BG2854:BH2854"/>
    <mergeCell ref="BI2854:BJ2854"/>
    <mergeCell ref="BL2854:BM2854"/>
    <mergeCell ref="BN2854:BO2854"/>
    <mergeCell ref="BQ2854:BR2854"/>
    <mergeCell ref="BS2854:BT2854"/>
    <mergeCell ref="BV2854:BW2854"/>
    <mergeCell ref="BX2854:BY2854"/>
    <mergeCell ref="BQ2858:BR2858"/>
    <mergeCell ref="BS2858:BT2858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M2861:AN2861"/>
    <mergeCell ref="AO2861:AP2861"/>
    <mergeCell ref="AR2861:AS2861"/>
    <mergeCell ref="AT2861:AU2861"/>
    <mergeCell ref="AW2861:AX2861"/>
    <mergeCell ref="AY2861:AZ2861"/>
    <mergeCell ref="BB2861:BC2861"/>
    <mergeCell ref="BD2861:BE2861"/>
    <mergeCell ref="BG2861:BH2861"/>
    <mergeCell ref="BI2861:BJ2861"/>
    <mergeCell ref="BL2861:BM2861"/>
    <mergeCell ref="BN2861:BO2861"/>
    <mergeCell ref="BQ2861:BR2861"/>
    <mergeCell ref="BS2861:BT2861"/>
    <mergeCell ref="BV2861:BW2861"/>
    <mergeCell ref="BX2861:BY2861"/>
    <mergeCell ref="S2858:T2858"/>
    <mergeCell ref="U2858:V2858"/>
    <mergeCell ref="BV2858:BW2858"/>
    <mergeCell ref="BX2858:BY2858"/>
    <mergeCell ref="D2858:E2858"/>
    <mergeCell ref="F2858:G285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AT2868:AU2868"/>
    <mergeCell ref="AW2868:AX2868"/>
    <mergeCell ref="AY2868:AZ2868"/>
    <mergeCell ref="BB2868:BC2868"/>
    <mergeCell ref="BD2868:BE2868"/>
    <mergeCell ref="BG2868:BH2868"/>
    <mergeCell ref="BI2868:BJ2868"/>
    <mergeCell ref="BL2868:BM2868"/>
    <mergeCell ref="BN2868:BO2868"/>
    <mergeCell ref="BQ2868:BR2868"/>
    <mergeCell ref="BS2868:BT2868"/>
    <mergeCell ref="BV2868:BW2868"/>
    <mergeCell ref="BX2868:BY2868"/>
    <mergeCell ref="BQ2872:BR2872"/>
    <mergeCell ref="BS2872:BT2872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75:AS2875"/>
    <mergeCell ref="AT2875:AU2875"/>
    <mergeCell ref="AW2875:AX2875"/>
    <mergeCell ref="AY2875:AZ2875"/>
    <mergeCell ref="BB2875:BC2875"/>
    <mergeCell ref="BD2875:BE2875"/>
    <mergeCell ref="BG2875:BH2875"/>
    <mergeCell ref="BI2875:BJ2875"/>
    <mergeCell ref="BL2875:BM2875"/>
    <mergeCell ref="BN2875:BO2875"/>
    <mergeCell ref="BQ2875:BR2875"/>
    <mergeCell ref="BS2875:BT2875"/>
    <mergeCell ref="BV2875:BW2875"/>
    <mergeCell ref="BX2875:BY2875"/>
    <mergeCell ref="BB2872:BC2872"/>
    <mergeCell ref="BD2872:BE287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AR2882:AS2882"/>
    <mergeCell ref="AT2882:AU2882"/>
    <mergeCell ref="AW2882:AX2882"/>
    <mergeCell ref="AY2882:AZ2882"/>
    <mergeCell ref="BB2882:BC2882"/>
    <mergeCell ref="BD2882:BE2882"/>
    <mergeCell ref="BG2882:BH2882"/>
    <mergeCell ref="BI2882:BJ2882"/>
    <mergeCell ref="BL2882:BM2882"/>
    <mergeCell ref="BN2882:BO2882"/>
    <mergeCell ref="BQ2882:BR2882"/>
    <mergeCell ref="BS2882:BT2882"/>
    <mergeCell ref="BV2882:BW2882"/>
    <mergeCell ref="BX2882:BY2882"/>
    <mergeCell ref="BQ2886:BR2886"/>
    <mergeCell ref="BS2886:BT2886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M2889:AN2889"/>
    <mergeCell ref="AO2889:AP2889"/>
    <mergeCell ref="AR2889:AS2889"/>
    <mergeCell ref="AT2889:AU2889"/>
    <mergeCell ref="AW2889:AX2889"/>
    <mergeCell ref="AY2889:AZ2889"/>
    <mergeCell ref="BB2889:BC2889"/>
    <mergeCell ref="BD2889:BE2889"/>
    <mergeCell ref="BG2889:BH2889"/>
    <mergeCell ref="BI2889:BJ2889"/>
    <mergeCell ref="BL2889:BM2889"/>
    <mergeCell ref="BN2889:BO2889"/>
    <mergeCell ref="BQ2889:BR2889"/>
    <mergeCell ref="BS2889:BT2889"/>
    <mergeCell ref="BV2889:BW2889"/>
    <mergeCell ref="BX2889:BY2889"/>
    <mergeCell ref="S2886:T2886"/>
    <mergeCell ref="U2886:V2886"/>
    <mergeCell ref="BV2886:BW2886"/>
    <mergeCell ref="BX2886:BY2886"/>
    <mergeCell ref="D2886:E2886"/>
    <mergeCell ref="F2886:G288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M2896:AN2896"/>
    <mergeCell ref="AO2896:AP2896"/>
    <mergeCell ref="AR2896:AS2896"/>
    <mergeCell ref="AT2896:AU2896"/>
    <mergeCell ref="AW2896:AX2896"/>
    <mergeCell ref="AY2896:AZ2896"/>
    <mergeCell ref="BB2896:BC2896"/>
    <mergeCell ref="BD2896:BE2896"/>
    <mergeCell ref="BG2896:BH2896"/>
    <mergeCell ref="BI2896:BJ2896"/>
    <mergeCell ref="BL2896:BM2896"/>
    <mergeCell ref="BN2896:BO2896"/>
    <mergeCell ref="BQ2896:BR2896"/>
    <mergeCell ref="BS2896:BT2896"/>
    <mergeCell ref="BV2896:BW2896"/>
    <mergeCell ref="BX2896:BY2896"/>
    <mergeCell ref="BQ2900:BR2900"/>
    <mergeCell ref="BS2900:BT2900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M2903:AN2903"/>
    <mergeCell ref="AO2903:AP2903"/>
    <mergeCell ref="AR2903:AS2903"/>
    <mergeCell ref="AT2903:AU2903"/>
    <mergeCell ref="AW2903:AX2903"/>
    <mergeCell ref="AY2903:AZ2903"/>
    <mergeCell ref="BB2903:BC2903"/>
    <mergeCell ref="BD2903:BE2903"/>
    <mergeCell ref="BG2903:BH2903"/>
    <mergeCell ref="BI2903:BJ2903"/>
    <mergeCell ref="BL2903:BM2903"/>
    <mergeCell ref="BN2903:BO2903"/>
    <mergeCell ref="BQ2903:BR2903"/>
    <mergeCell ref="BS2903:BT2903"/>
    <mergeCell ref="BV2903:BW2903"/>
    <mergeCell ref="BX2903:BY2903"/>
    <mergeCell ref="AC2900:AD2900"/>
    <mergeCell ref="AE2900:AF290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M2910:AN2910"/>
    <mergeCell ref="AO2910:AP2910"/>
    <mergeCell ref="AR2910:AS2910"/>
    <mergeCell ref="AT2910:AU2910"/>
    <mergeCell ref="AW2910:AX2910"/>
    <mergeCell ref="AY2910:AZ2910"/>
    <mergeCell ref="BB2910:BC2910"/>
    <mergeCell ref="BD2910:BE2910"/>
    <mergeCell ref="BG2910:BH2910"/>
    <mergeCell ref="BI2910:BJ2910"/>
    <mergeCell ref="BL2910:BM2910"/>
    <mergeCell ref="BN2910:BO2910"/>
    <mergeCell ref="BQ2910:BR2910"/>
    <mergeCell ref="BS2910:BT2910"/>
    <mergeCell ref="BV2910:BW2910"/>
    <mergeCell ref="BX2910:BY2910"/>
    <mergeCell ref="BQ2914:BR2914"/>
    <mergeCell ref="BS2914:BT2914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17:AS2917"/>
    <mergeCell ref="AT2917:AU2917"/>
    <mergeCell ref="AW2917:AX2917"/>
    <mergeCell ref="AY2917:AZ2917"/>
    <mergeCell ref="BB2917:BC2917"/>
    <mergeCell ref="BD2917:BE2917"/>
    <mergeCell ref="BG2917:BH2917"/>
    <mergeCell ref="BI2917:BJ2917"/>
    <mergeCell ref="BL2917:BM2917"/>
    <mergeCell ref="BN2917:BO2917"/>
    <mergeCell ref="BQ2917:BR2917"/>
    <mergeCell ref="BS2917:BT2917"/>
    <mergeCell ref="BV2917:BW2917"/>
    <mergeCell ref="BX2917:BY2917"/>
    <mergeCell ref="S2914:T2914"/>
    <mergeCell ref="U2914:V2914"/>
    <mergeCell ref="X2914:Y2914"/>
    <mergeCell ref="Z2914:AA2914"/>
    <mergeCell ref="BV2914:BW2914"/>
    <mergeCell ref="BX2914:BY2914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AM2924:AN2924"/>
    <mergeCell ref="AO2924:AP2924"/>
    <mergeCell ref="AR2924:AS2924"/>
    <mergeCell ref="AT2924:AU2924"/>
    <mergeCell ref="AW2924:AX2924"/>
    <mergeCell ref="AY2924:AZ2924"/>
    <mergeCell ref="BB2924:BC2924"/>
    <mergeCell ref="BD2924:BE2924"/>
    <mergeCell ref="BG2924:BH2924"/>
    <mergeCell ref="BI2924:BJ2924"/>
    <mergeCell ref="BL2924:BM2924"/>
    <mergeCell ref="BN2924:BO2924"/>
    <mergeCell ref="BQ2924:BR2924"/>
    <mergeCell ref="BS2924:BT2924"/>
    <mergeCell ref="BV2924:BW2924"/>
    <mergeCell ref="BX2924:BY2924"/>
    <mergeCell ref="BQ2928:BR2928"/>
    <mergeCell ref="BS2928:BT2928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31:AS2931"/>
    <mergeCell ref="AT2931:AU2931"/>
    <mergeCell ref="AW2931:AX2931"/>
    <mergeCell ref="AY2931:AZ2931"/>
    <mergeCell ref="BB2931:BC2931"/>
    <mergeCell ref="BD2931:BE2931"/>
    <mergeCell ref="BG2931:BH2931"/>
    <mergeCell ref="BI2931:BJ2931"/>
    <mergeCell ref="BL2931:BM2931"/>
    <mergeCell ref="BN2931:BO2931"/>
    <mergeCell ref="BQ2931:BR2931"/>
    <mergeCell ref="BS2931:BT2931"/>
    <mergeCell ref="BV2931:BW2931"/>
    <mergeCell ref="BX2931:BY2931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AM2938:AN2938"/>
    <mergeCell ref="AO2938:AP2938"/>
    <mergeCell ref="AR2938:AS2938"/>
    <mergeCell ref="AT2938:AU2938"/>
    <mergeCell ref="AW2938:AX2938"/>
    <mergeCell ref="AY2938:AZ2938"/>
    <mergeCell ref="BB2938:BC2938"/>
    <mergeCell ref="BD2938:BE2938"/>
    <mergeCell ref="BG2938:BH2938"/>
    <mergeCell ref="BI2938:BJ2938"/>
    <mergeCell ref="BL2938:BM2938"/>
    <mergeCell ref="BN2938:BO2938"/>
    <mergeCell ref="BQ2938:BR2938"/>
    <mergeCell ref="BS2938:BT2938"/>
    <mergeCell ref="BV2938:BW2938"/>
    <mergeCell ref="BX2938:BY2938"/>
    <mergeCell ref="BQ2942:BR2942"/>
    <mergeCell ref="BS2942:BT2942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45:AS2945"/>
    <mergeCell ref="AT2945:AU2945"/>
    <mergeCell ref="AW2945:AX2945"/>
    <mergeCell ref="AY2945:AZ2945"/>
    <mergeCell ref="BB2945:BC2945"/>
    <mergeCell ref="BD2945:BE2945"/>
    <mergeCell ref="BG2945:BH2945"/>
    <mergeCell ref="BI2945:BJ2945"/>
    <mergeCell ref="BL2945:BM2945"/>
    <mergeCell ref="BN2945:BO2945"/>
    <mergeCell ref="BQ2945:BR2945"/>
    <mergeCell ref="BS2945:BT2945"/>
    <mergeCell ref="BV2945:BW2945"/>
    <mergeCell ref="BX2945:BY2945"/>
    <mergeCell ref="BV2942:BW2942"/>
    <mergeCell ref="BX2942:BY2942"/>
    <mergeCell ref="I2942:J2942"/>
    <mergeCell ref="K2942:L2942"/>
    <mergeCell ref="N2942:O2942"/>
    <mergeCell ref="P2942:Q294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AM2952:AN2952"/>
    <mergeCell ref="AO2952:AP2952"/>
    <mergeCell ref="AR2952:AS2952"/>
    <mergeCell ref="AT2952:AU2952"/>
    <mergeCell ref="AW2952:AX2952"/>
    <mergeCell ref="AY2952:AZ2952"/>
    <mergeCell ref="BB2952:BC2952"/>
    <mergeCell ref="BD2952:BE2952"/>
    <mergeCell ref="BG2952:BH2952"/>
    <mergeCell ref="BI2952:BJ2952"/>
    <mergeCell ref="BL2952:BM2952"/>
    <mergeCell ref="BN2952:BO2952"/>
    <mergeCell ref="BQ2952:BR2952"/>
    <mergeCell ref="BS2952:BT2952"/>
    <mergeCell ref="BV2952:BW2952"/>
    <mergeCell ref="BX2952:BY2952"/>
    <mergeCell ref="BQ2956:BR2956"/>
    <mergeCell ref="BS2956:BT2956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M2959:AN2959"/>
    <mergeCell ref="AO2959:AP2959"/>
    <mergeCell ref="AR2959:AS2959"/>
    <mergeCell ref="AT2959:AU2959"/>
    <mergeCell ref="AW2959:AX2959"/>
    <mergeCell ref="AY2959:AZ2959"/>
    <mergeCell ref="BB2959:BC2959"/>
    <mergeCell ref="BD2959:BE2959"/>
    <mergeCell ref="BG2959:BH2959"/>
    <mergeCell ref="BI2959:BJ2959"/>
    <mergeCell ref="BL2959:BM2959"/>
    <mergeCell ref="BN2959:BO2959"/>
    <mergeCell ref="BQ2959:BR2959"/>
    <mergeCell ref="BS2959:BT2959"/>
    <mergeCell ref="BV2959:BW2959"/>
    <mergeCell ref="BX2959:BY2959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66:AU2966"/>
    <mergeCell ref="AW2966:AX2966"/>
    <mergeCell ref="AY2966:AZ2966"/>
    <mergeCell ref="BB2966:BC2966"/>
    <mergeCell ref="BD2966:BE2966"/>
    <mergeCell ref="BG2966:BH2966"/>
    <mergeCell ref="BI2966:BJ2966"/>
    <mergeCell ref="BL2966:BM2966"/>
    <mergeCell ref="BN2966:BO2966"/>
    <mergeCell ref="BQ2966:BR2966"/>
    <mergeCell ref="BS2966:BT2966"/>
    <mergeCell ref="BV2966:BW2966"/>
    <mergeCell ref="BX2966:BY2966"/>
    <mergeCell ref="BQ2970:BR2970"/>
    <mergeCell ref="BS2970:BT2970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73:AS2973"/>
    <mergeCell ref="AT2973:AU2973"/>
    <mergeCell ref="AW2973:AX2973"/>
    <mergeCell ref="AY2973:AZ2973"/>
    <mergeCell ref="BB2973:BC2973"/>
    <mergeCell ref="BD2973:BE2973"/>
    <mergeCell ref="BG2973:BH2973"/>
    <mergeCell ref="BI2973:BJ2973"/>
    <mergeCell ref="BL2973:BM2973"/>
    <mergeCell ref="BN2973:BO2973"/>
    <mergeCell ref="BQ2973:BR2973"/>
    <mergeCell ref="BS2973:BT2973"/>
    <mergeCell ref="BV2973:BW2973"/>
    <mergeCell ref="BX2973:BY2973"/>
    <mergeCell ref="S2970:T2970"/>
    <mergeCell ref="U2970:V2970"/>
    <mergeCell ref="BV2970:BW2970"/>
    <mergeCell ref="BX2970:BY2970"/>
    <mergeCell ref="D2970:E2970"/>
    <mergeCell ref="F2970:G2970"/>
    <mergeCell ref="AH2980:AI2980"/>
    <mergeCell ref="AJ2980:AK2980"/>
    <mergeCell ref="AM2980:AN2980"/>
    <mergeCell ref="AO2980:AP2980"/>
    <mergeCell ref="AR2980:AS2980"/>
    <mergeCell ref="AT2980:AU2980"/>
    <mergeCell ref="AW2980:AX2980"/>
    <mergeCell ref="AY2980:AZ2980"/>
    <mergeCell ref="BB2980:BC2980"/>
    <mergeCell ref="BD2980:BE2980"/>
    <mergeCell ref="BG2980:BH2980"/>
    <mergeCell ref="BI2980:BJ2980"/>
    <mergeCell ref="BL2980:BM2980"/>
    <mergeCell ref="BN2980:BO2980"/>
    <mergeCell ref="BQ2980:BR2980"/>
    <mergeCell ref="BS2980:BT2980"/>
    <mergeCell ref="BV2980:BW2980"/>
    <mergeCell ref="BX2980:BY2980"/>
    <mergeCell ref="BQ2984:BR2984"/>
    <mergeCell ref="BS2984:BT2984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87:AS2987"/>
    <mergeCell ref="AT2987:AU2987"/>
    <mergeCell ref="AW2987:AX2987"/>
    <mergeCell ref="AY2987:AZ2987"/>
    <mergeCell ref="BB2987:BC2987"/>
    <mergeCell ref="BD2987:BE2987"/>
    <mergeCell ref="BG2987:BH2987"/>
    <mergeCell ref="BI2987:BJ2987"/>
    <mergeCell ref="BL2987:BM2987"/>
    <mergeCell ref="BN2987:BO2987"/>
    <mergeCell ref="BQ2987:BR2987"/>
    <mergeCell ref="BS2987:BT2987"/>
    <mergeCell ref="BV2987:BW2987"/>
    <mergeCell ref="BX2987:BY2987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AW2994:AX2994"/>
    <mergeCell ref="AY2994:AZ2994"/>
    <mergeCell ref="BB2994:BC2994"/>
    <mergeCell ref="BD2994:BE2994"/>
    <mergeCell ref="BG2994:BH2994"/>
    <mergeCell ref="BI2994:BJ2994"/>
    <mergeCell ref="BL2994:BM2994"/>
    <mergeCell ref="BN2994:BO2994"/>
    <mergeCell ref="BQ2994:BR2994"/>
    <mergeCell ref="BS2994:BT2994"/>
    <mergeCell ref="BV2994:BW2994"/>
    <mergeCell ref="BX2994:BY2994"/>
    <mergeCell ref="BQ2998:BR2998"/>
    <mergeCell ref="BS2998:BT2998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3001:AS3001"/>
    <mergeCell ref="AT3001:AU3001"/>
    <mergeCell ref="AW3001:AX3001"/>
    <mergeCell ref="AY3001:AZ3001"/>
    <mergeCell ref="BB3001:BC3001"/>
    <mergeCell ref="BD3001:BE3001"/>
    <mergeCell ref="BG3001:BH3001"/>
    <mergeCell ref="BI3001:BJ3001"/>
    <mergeCell ref="BL3001:BM3001"/>
    <mergeCell ref="BN3001:BO3001"/>
    <mergeCell ref="BQ3001:BR3001"/>
    <mergeCell ref="BS3001:BT3001"/>
    <mergeCell ref="BV3001:BW3001"/>
    <mergeCell ref="BX3001:BY3001"/>
    <mergeCell ref="S2998:T2998"/>
    <mergeCell ref="U2998:V2998"/>
    <mergeCell ref="X2998:Y2998"/>
    <mergeCell ref="Z2998:AA2998"/>
    <mergeCell ref="BV2998:BW2998"/>
    <mergeCell ref="BX2998:BY299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AT3008:AU3008"/>
    <mergeCell ref="AW3008:AX3008"/>
    <mergeCell ref="AY3008:AZ3008"/>
    <mergeCell ref="BB3008:BC3008"/>
    <mergeCell ref="BD3008:BE3008"/>
    <mergeCell ref="BG3008:BH3008"/>
    <mergeCell ref="BI3008:BJ3008"/>
    <mergeCell ref="BL3008:BM3008"/>
    <mergeCell ref="BN3008:BO3008"/>
    <mergeCell ref="BQ3008:BR3008"/>
    <mergeCell ref="BS3008:BT3008"/>
    <mergeCell ref="BV3008:BW3008"/>
    <mergeCell ref="BX3008:BY3008"/>
    <mergeCell ref="BQ3012:BR3012"/>
    <mergeCell ref="BS3012:BT3012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15:AS3015"/>
    <mergeCell ref="AT3015:AU3015"/>
    <mergeCell ref="AW3015:AX3015"/>
    <mergeCell ref="AY3015:AZ3015"/>
    <mergeCell ref="BB3015:BC3015"/>
    <mergeCell ref="BD3015:BE3015"/>
    <mergeCell ref="BG3015:BH3015"/>
    <mergeCell ref="BI3015:BJ3015"/>
    <mergeCell ref="BL3015:BM3015"/>
    <mergeCell ref="BN3015:BO3015"/>
    <mergeCell ref="BQ3015:BR3015"/>
    <mergeCell ref="BS3015:BT3015"/>
    <mergeCell ref="BV3015:BW3015"/>
    <mergeCell ref="BX3015:BY3015"/>
    <mergeCell ref="D3008:E3008"/>
    <mergeCell ref="F3008:G3008"/>
    <mergeCell ref="I3008:J3008"/>
    <mergeCell ref="K3008:L3008"/>
    <mergeCell ref="BG3012:BH3012"/>
    <mergeCell ref="BI3012:BJ301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AT3022:AU3022"/>
    <mergeCell ref="AW3022:AX3022"/>
    <mergeCell ref="AY3022:AZ3022"/>
    <mergeCell ref="BB3022:BC3022"/>
    <mergeCell ref="BD3022:BE3022"/>
    <mergeCell ref="BG3022:BH3022"/>
    <mergeCell ref="BI3022:BJ3022"/>
    <mergeCell ref="BL3022:BM3022"/>
    <mergeCell ref="BN3022:BO3022"/>
    <mergeCell ref="BQ3022:BR3022"/>
    <mergeCell ref="BS3022:BT3022"/>
    <mergeCell ref="BV3022:BW3022"/>
    <mergeCell ref="BX3022:BY3022"/>
    <mergeCell ref="BQ3026:BR3026"/>
    <mergeCell ref="BS3026:BT3026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M3029:AN3029"/>
    <mergeCell ref="AO3029:AP3029"/>
    <mergeCell ref="AR3029:AS3029"/>
    <mergeCell ref="AT3029:AU3029"/>
    <mergeCell ref="AW3029:AX3029"/>
    <mergeCell ref="AY3029:AZ3029"/>
    <mergeCell ref="BB3029:BC3029"/>
    <mergeCell ref="BD3029:BE3029"/>
    <mergeCell ref="BG3029:BH3029"/>
    <mergeCell ref="BI3029:BJ3029"/>
    <mergeCell ref="BL3029:BM3029"/>
    <mergeCell ref="BN3029:BO3029"/>
    <mergeCell ref="BQ3029:BR3029"/>
    <mergeCell ref="BS3029:BT3029"/>
    <mergeCell ref="BV3029:BW3029"/>
    <mergeCell ref="BX3029:BY3029"/>
    <mergeCell ref="S3026:T3026"/>
    <mergeCell ref="U3026:V3026"/>
    <mergeCell ref="BV3026:BW3026"/>
    <mergeCell ref="BX3026:BY3026"/>
    <mergeCell ref="D3026:E3026"/>
    <mergeCell ref="F3026:G302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AT3036:AU3036"/>
    <mergeCell ref="AW3036:AX3036"/>
    <mergeCell ref="AY3036:AZ3036"/>
    <mergeCell ref="BB3036:BC3036"/>
    <mergeCell ref="BD3036:BE3036"/>
    <mergeCell ref="BG3036:BH3036"/>
    <mergeCell ref="BI3036:BJ3036"/>
    <mergeCell ref="BL3036:BM3036"/>
    <mergeCell ref="BN3036:BO3036"/>
    <mergeCell ref="BQ3036:BR3036"/>
    <mergeCell ref="BS3036:BT3036"/>
    <mergeCell ref="BV3036:BW3036"/>
    <mergeCell ref="BX3036:BY3036"/>
    <mergeCell ref="BQ3040:BR3040"/>
    <mergeCell ref="BS3040:BT3040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43:AS3043"/>
    <mergeCell ref="AT3043:AU3043"/>
    <mergeCell ref="AW3043:AX3043"/>
    <mergeCell ref="AY3043:AZ3043"/>
    <mergeCell ref="BB3043:BC3043"/>
    <mergeCell ref="BD3043:BE3043"/>
    <mergeCell ref="BG3043:BH3043"/>
    <mergeCell ref="BI3043:BJ3043"/>
    <mergeCell ref="BL3043:BM3043"/>
    <mergeCell ref="BN3043:BO3043"/>
    <mergeCell ref="BQ3043:BR3043"/>
    <mergeCell ref="BS3043:BT3043"/>
    <mergeCell ref="BV3043:BW3043"/>
    <mergeCell ref="BX3043:BY3043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AT3050:AU3050"/>
    <mergeCell ref="AW3050:AX3050"/>
    <mergeCell ref="AY3050:AZ3050"/>
    <mergeCell ref="BB3050:BC3050"/>
    <mergeCell ref="BD3050:BE3050"/>
    <mergeCell ref="BG3050:BH3050"/>
    <mergeCell ref="BI3050:BJ3050"/>
    <mergeCell ref="BL3050:BM3050"/>
    <mergeCell ref="BN3050:BO3050"/>
    <mergeCell ref="BQ3050:BR3050"/>
    <mergeCell ref="BS3050:BT3050"/>
    <mergeCell ref="BV3050:BW3050"/>
    <mergeCell ref="BX3050:BY3050"/>
    <mergeCell ref="BQ3054:BR3054"/>
    <mergeCell ref="BS3054:BT3054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57:AS3057"/>
    <mergeCell ref="AT3057:AU3057"/>
    <mergeCell ref="AW3057:AX3057"/>
    <mergeCell ref="AY3057:AZ3057"/>
    <mergeCell ref="BB3057:BC3057"/>
    <mergeCell ref="BD3057:BE3057"/>
    <mergeCell ref="BG3057:BH3057"/>
    <mergeCell ref="BI3057:BJ3057"/>
    <mergeCell ref="BL3057:BM3057"/>
    <mergeCell ref="BN3057:BO3057"/>
    <mergeCell ref="BQ3057:BR3057"/>
    <mergeCell ref="BS3057:BT3057"/>
    <mergeCell ref="BV3057:BW3057"/>
    <mergeCell ref="BX3057:BY3057"/>
    <mergeCell ref="S3054:T3054"/>
    <mergeCell ref="U3054:V3054"/>
    <mergeCell ref="BV3054:BW3054"/>
    <mergeCell ref="BX3054:BY3054"/>
    <mergeCell ref="D3054:E3054"/>
    <mergeCell ref="F3054:G305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M3064:AN3064"/>
    <mergeCell ref="AO3064:AP3064"/>
    <mergeCell ref="AR3064:AS3064"/>
    <mergeCell ref="AT3064:AU3064"/>
    <mergeCell ref="AW3064:AX3064"/>
    <mergeCell ref="AY3064:AZ3064"/>
    <mergeCell ref="BB3064:BC3064"/>
    <mergeCell ref="BD3064:BE3064"/>
    <mergeCell ref="BG3064:BH3064"/>
    <mergeCell ref="BI3064:BJ3064"/>
    <mergeCell ref="BL3064:BM3064"/>
    <mergeCell ref="BN3064:BO3064"/>
    <mergeCell ref="BQ3064:BR3064"/>
    <mergeCell ref="BS3064:BT3064"/>
    <mergeCell ref="BV3064:BW3064"/>
    <mergeCell ref="BX3064:BY3064"/>
    <mergeCell ref="BQ3068:BR3068"/>
    <mergeCell ref="BS3068:BT3068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1:AN3071"/>
    <mergeCell ref="AO3071:AP3071"/>
    <mergeCell ref="AR3071:AS3071"/>
    <mergeCell ref="AT3071:AU3071"/>
    <mergeCell ref="AW3071:AX3071"/>
    <mergeCell ref="AY3071:AZ3071"/>
    <mergeCell ref="BB3071:BC3071"/>
    <mergeCell ref="BD3071:BE3071"/>
    <mergeCell ref="BG3071:BH3071"/>
    <mergeCell ref="BI3071:BJ3071"/>
    <mergeCell ref="BL3071:BM3071"/>
    <mergeCell ref="BN3071:BO3071"/>
    <mergeCell ref="BQ3071:BR3071"/>
    <mergeCell ref="BS3071:BT3071"/>
    <mergeCell ref="BV3071:BW3071"/>
    <mergeCell ref="BX3071:BY3071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78:AU3078"/>
    <mergeCell ref="AW3078:AX3078"/>
    <mergeCell ref="AY3078:AZ3078"/>
    <mergeCell ref="BB3078:BC3078"/>
    <mergeCell ref="BD3078:BE3078"/>
    <mergeCell ref="BG3078:BH3078"/>
    <mergeCell ref="BI3078:BJ3078"/>
    <mergeCell ref="BL3078:BM3078"/>
    <mergeCell ref="BN3078:BO3078"/>
    <mergeCell ref="BQ3078:BR3078"/>
    <mergeCell ref="BS3078:BT3078"/>
    <mergeCell ref="BV3078:BW3078"/>
    <mergeCell ref="BX3078:BY3078"/>
    <mergeCell ref="BQ3082:BR3082"/>
    <mergeCell ref="BS3082:BT3082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85:AS3085"/>
    <mergeCell ref="AT3085:AU3085"/>
    <mergeCell ref="AW3085:AX3085"/>
    <mergeCell ref="AY3085:AZ3085"/>
    <mergeCell ref="BB3085:BC3085"/>
    <mergeCell ref="BD3085:BE3085"/>
    <mergeCell ref="BG3085:BH3085"/>
    <mergeCell ref="BI3085:BJ3085"/>
    <mergeCell ref="BL3085:BM3085"/>
    <mergeCell ref="BN3085:BO3085"/>
    <mergeCell ref="BQ3085:BR3085"/>
    <mergeCell ref="BS3085:BT3085"/>
    <mergeCell ref="BV3085:BW3085"/>
    <mergeCell ref="BX3085:BY3085"/>
    <mergeCell ref="S3082:T3082"/>
    <mergeCell ref="U3082:V3082"/>
    <mergeCell ref="X3082:Y3082"/>
    <mergeCell ref="Z3082:AA3082"/>
    <mergeCell ref="BV3082:BW3082"/>
    <mergeCell ref="BX3082:BY3082"/>
    <mergeCell ref="BQ3096:BR3096"/>
    <mergeCell ref="BS3096:BT3096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99:AS3099"/>
    <mergeCell ref="AT3099:AU3099"/>
    <mergeCell ref="AW3099:AX3099"/>
    <mergeCell ref="AY3099:AZ3099"/>
    <mergeCell ref="BB3099:BC3099"/>
    <mergeCell ref="BD3099:BE3099"/>
    <mergeCell ref="BG3099:BH3099"/>
    <mergeCell ref="BI3099:BJ3099"/>
    <mergeCell ref="BL3099:BM3099"/>
    <mergeCell ref="BN3099:BO3099"/>
    <mergeCell ref="BQ3099:BR3099"/>
    <mergeCell ref="BS3099:BT3099"/>
    <mergeCell ref="BV3099:BW3099"/>
    <mergeCell ref="BX3099:BY3099"/>
    <mergeCell ref="BQ3103:BR3103"/>
    <mergeCell ref="BS3103:BT3103"/>
    <mergeCell ref="BG3103:BH3103"/>
    <mergeCell ref="BI3103:BJ3103"/>
    <mergeCell ref="BL3103:BM3103"/>
    <mergeCell ref="BN3103:BO3103"/>
    <mergeCell ref="BG3096:BH3096"/>
    <mergeCell ref="BI3096:BJ3096"/>
    <mergeCell ref="BL3096:BM3096"/>
    <mergeCell ref="BN3096:BO3096"/>
    <mergeCell ref="S3103:T3103"/>
    <mergeCell ref="U3103:V3103"/>
    <mergeCell ref="BV3103:BW3103"/>
    <mergeCell ref="BX3103:BY3103"/>
    <mergeCell ref="D3103:E3103"/>
    <mergeCell ref="F3103:G3103"/>
    <mergeCell ref="I3103:J3103"/>
    <mergeCell ref="K3103:L3103"/>
    <mergeCell ref="N3103:O3103"/>
    <mergeCell ref="P3103:Q3103"/>
    <mergeCell ref="AH3103:AI3103"/>
    <mergeCell ref="AJ3103:AK3103"/>
    <mergeCell ref="BG3106:BH3106"/>
    <mergeCell ref="BI3106:BJ3106"/>
    <mergeCell ref="BL3106:BM3106"/>
    <mergeCell ref="BN3106:BO3106"/>
    <mergeCell ref="BQ3106:BR3106"/>
    <mergeCell ref="BS3106:BT3106"/>
    <mergeCell ref="BV3106:BW3106"/>
    <mergeCell ref="BX3106:BY3106"/>
    <mergeCell ref="BQ3110:BR3110"/>
    <mergeCell ref="BS3110:BT3110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AR3113:AS3113"/>
    <mergeCell ref="AT3113:AU3113"/>
    <mergeCell ref="AW3113:AX3113"/>
    <mergeCell ref="AY3113:AZ3113"/>
    <mergeCell ref="BB3113:BC3113"/>
    <mergeCell ref="BD3113:BE3113"/>
    <mergeCell ref="BG3113:BH3113"/>
    <mergeCell ref="BI3113:BJ3113"/>
    <mergeCell ref="BL3113:BM3113"/>
    <mergeCell ref="BN3113:BO3113"/>
    <mergeCell ref="BQ3113:BR3113"/>
    <mergeCell ref="BS3113:BT3113"/>
    <mergeCell ref="BV3113:BW3113"/>
    <mergeCell ref="BX3113:BY3113"/>
    <mergeCell ref="S3110:T3110"/>
    <mergeCell ref="U3110:V3110"/>
    <mergeCell ref="BV3110:BW3110"/>
    <mergeCell ref="BX3110:BY3110"/>
    <mergeCell ref="D3110:E3110"/>
    <mergeCell ref="F3110:G3110"/>
    <mergeCell ref="I3110:J3110"/>
    <mergeCell ref="K3110:L3110"/>
    <mergeCell ref="N3110:O3110"/>
    <mergeCell ref="P3110:Q3110"/>
    <mergeCell ref="AH3110:AI3110"/>
    <mergeCell ref="AJ3110:AK3110"/>
    <mergeCell ref="BG3110:BH3110"/>
    <mergeCell ref="BI3110:BJ3110"/>
    <mergeCell ref="BL3110:BM3110"/>
    <mergeCell ref="BN3110:BO311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M3120:AN3120"/>
    <mergeCell ref="AO3120:AP3120"/>
    <mergeCell ref="AR3120:AS3120"/>
    <mergeCell ref="AT3120:AU3120"/>
    <mergeCell ref="AW3120:AX3120"/>
    <mergeCell ref="AY3120:AZ3120"/>
    <mergeCell ref="BB3120:BC3120"/>
    <mergeCell ref="BD3120:BE3120"/>
    <mergeCell ref="BG3120:BH3120"/>
    <mergeCell ref="BI3120:BJ3120"/>
    <mergeCell ref="BL3120:BM3120"/>
    <mergeCell ref="BN3120:BO3120"/>
    <mergeCell ref="BQ3120:BR3120"/>
    <mergeCell ref="BS3120:BT3120"/>
    <mergeCell ref="BV3120:BW3120"/>
    <mergeCell ref="BX3120:BY3120"/>
    <mergeCell ref="BQ3124:BR3124"/>
    <mergeCell ref="BS3124:BT3124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27:AS3127"/>
    <mergeCell ref="AT3127:AU3127"/>
    <mergeCell ref="AW3127:AX3127"/>
    <mergeCell ref="AY3127:AZ3127"/>
    <mergeCell ref="BB3127:BC3127"/>
    <mergeCell ref="BD3127:BE3127"/>
    <mergeCell ref="BG3127:BH3127"/>
    <mergeCell ref="BI3127:BJ3127"/>
    <mergeCell ref="BL3127:BM3127"/>
    <mergeCell ref="BN3127:BO3127"/>
    <mergeCell ref="BQ3127:BR3127"/>
    <mergeCell ref="BS3127:BT3127"/>
    <mergeCell ref="BV3127:BW3127"/>
    <mergeCell ref="BX3127:BY3127"/>
    <mergeCell ref="S3124:T3124"/>
    <mergeCell ref="U3124:V3124"/>
    <mergeCell ref="X3124:Y3124"/>
    <mergeCell ref="Z3124:AA3124"/>
    <mergeCell ref="BV3124:BW3124"/>
    <mergeCell ref="BX3124:BY3124"/>
    <mergeCell ref="D3124:E3124"/>
    <mergeCell ref="F3124:G312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AM3134:AN3134"/>
    <mergeCell ref="AO3134:AP3134"/>
    <mergeCell ref="AR3134:AS3134"/>
    <mergeCell ref="AT3134:AU3134"/>
    <mergeCell ref="AW3134:AX3134"/>
    <mergeCell ref="AY3134:AZ3134"/>
    <mergeCell ref="BB3134:BC3134"/>
    <mergeCell ref="BD3134:BE3134"/>
    <mergeCell ref="BG3134:BH3134"/>
    <mergeCell ref="BI3134:BJ3134"/>
    <mergeCell ref="BL3134:BM3134"/>
    <mergeCell ref="BN3134:BO3134"/>
    <mergeCell ref="BQ3134:BR3134"/>
    <mergeCell ref="BS3134:BT3134"/>
    <mergeCell ref="BV3134:BW3134"/>
    <mergeCell ref="BX3134:BY3134"/>
    <mergeCell ref="BQ3138:BR3138"/>
    <mergeCell ref="BS3138:BT3138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M3141:AN3141"/>
    <mergeCell ref="AO3141:AP3141"/>
    <mergeCell ref="AR3141:AS3141"/>
    <mergeCell ref="AT3141:AU3141"/>
    <mergeCell ref="AW3141:AX3141"/>
    <mergeCell ref="AY3141:AZ3141"/>
    <mergeCell ref="BB3141:BC3141"/>
    <mergeCell ref="BD3141:BE3141"/>
    <mergeCell ref="BG3141:BH3141"/>
    <mergeCell ref="BI3141:BJ3141"/>
    <mergeCell ref="BL3141:BM3141"/>
    <mergeCell ref="BN3141:BO3141"/>
    <mergeCell ref="BQ3141:BR3141"/>
    <mergeCell ref="BS3141:BT3141"/>
    <mergeCell ref="BV3141:BW3141"/>
    <mergeCell ref="BX3141:BY3141"/>
    <mergeCell ref="S3138:T3138"/>
    <mergeCell ref="U3138:V3138"/>
    <mergeCell ref="BV3138:BW3138"/>
    <mergeCell ref="BX3138:BY3138"/>
    <mergeCell ref="D3138:E3138"/>
    <mergeCell ref="F3138:G313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AO3148:AP3148"/>
    <mergeCell ref="AR3148:AS3148"/>
    <mergeCell ref="AT3148:AU3148"/>
    <mergeCell ref="AW3148:AX3148"/>
    <mergeCell ref="AY3148:AZ3148"/>
    <mergeCell ref="BB3148:BC3148"/>
    <mergeCell ref="BD3148:BE3148"/>
    <mergeCell ref="BG3148:BH3148"/>
    <mergeCell ref="BI3148:BJ3148"/>
    <mergeCell ref="BL3148:BM3148"/>
    <mergeCell ref="BN3148:BO3148"/>
    <mergeCell ref="BQ3148:BR3148"/>
    <mergeCell ref="BS3148:BT3148"/>
    <mergeCell ref="BV3148:BW3148"/>
    <mergeCell ref="BX3148:BY3148"/>
    <mergeCell ref="BQ3152:BR3152"/>
    <mergeCell ref="BS3152:BT3152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AR3155:AS3155"/>
    <mergeCell ref="AT3155:AU3155"/>
    <mergeCell ref="AW3155:AX3155"/>
    <mergeCell ref="AY3155:AZ3155"/>
    <mergeCell ref="BB3155:BC3155"/>
    <mergeCell ref="BD3155:BE3155"/>
    <mergeCell ref="BG3155:BH3155"/>
    <mergeCell ref="BI3155:BJ3155"/>
    <mergeCell ref="BL3155:BM3155"/>
    <mergeCell ref="BN3155:BO3155"/>
    <mergeCell ref="BQ3155:BR3155"/>
    <mergeCell ref="BS3155:BT3155"/>
    <mergeCell ref="BV3155:BW3155"/>
    <mergeCell ref="BX3155:BY3155"/>
    <mergeCell ref="D3148:E3148"/>
    <mergeCell ref="F3148:G3148"/>
    <mergeCell ref="I3148:J3148"/>
    <mergeCell ref="K3148:L3148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AR3162:AS3162"/>
    <mergeCell ref="AT3162:AU3162"/>
    <mergeCell ref="AW3162:AX3162"/>
    <mergeCell ref="AY3162:AZ3162"/>
    <mergeCell ref="BB3162:BC3162"/>
    <mergeCell ref="BD3162:BE3162"/>
    <mergeCell ref="BG3162:BH3162"/>
    <mergeCell ref="BI3162:BJ3162"/>
    <mergeCell ref="BL3162:BM3162"/>
    <mergeCell ref="BN3162:BO3162"/>
    <mergeCell ref="BQ3162:BR3162"/>
    <mergeCell ref="BS3162:BT3162"/>
    <mergeCell ref="BV3162:BW3162"/>
    <mergeCell ref="BX3162:BY3162"/>
    <mergeCell ref="BQ3166:BR3166"/>
    <mergeCell ref="BS3166:BT3166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69:AS3169"/>
    <mergeCell ref="AT3169:AU3169"/>
    <mergeCell ref="AW3169:AX3169"/>
    <mergeCell ref="AY3169:AZ3169"/>
    <mergeCell ref="BB3169:BC3169"/>
    <mergeCell ref="BD3169:BE3169"/>
    <mergeCell ref="BG3169:BH3169"/>
    <mergeCell ref="BI3169:BJ3169"/>
    <mergeCell ref="BL3169:BM3169"/>
    <mergeCell ref="BN3169:BO3169"/>
    <mergeCell ref="BQ3169:BR3169"/>
    <mergeCell ref="BS3169:BT3169"/>
    <mergeCell ref="BV3169:BW3169"/>
    <mergeCell ref="BX3169:BY3169"/>
    <mergeCell ref="S3166:T3166"/>
    <mergeCell ref="U3166:V3166"/>
    <mergeCell ref="X3166:Y3166"/>
    <mergeCell ref="Z3166:AA3166"/>
    <mergeCell ref="BV3166:BW3166"/>
    <mergeCell ref="BX3166:BY3166"/>
    <mergeCell ref="BQ3176:BR3176"/>
    <mergeCell ref="BS3176:BT3176"/>
    <mergeCell ref="BV3176:BW3176"/>
    <mergeCell ref="BX3176:BY3176"/>
    <mergeCell ref="BQ3180:BR3180"/>
    <mergeCell ref="BS3180:BT318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83:AS3183"/>
    <mergeCell ref="AT3183:AU3183"/>
    <mergeCell ref="AW3183:AX3183"/>
    <mergeCell ref="AY3183:AZ3183"/>
    <mergeCell ref="BB3183:BC3183"/>
    <mergeCell ref="BD3183:BE3183"/>
    <mergeCell ref="BG3183:BH3183"/>
    <mergeCell ref="BI3183:BJ3183"/>
    <mergeCell ref="BL3183:BM3183"/>
    <mergeCell ref="BN3183:BO3183"/>
    <mergeCell ref="BQ3183:BR3183"/>
    <mergeCell ref="BS3183:BT3183"/>
    <mergeCell ref="BV3183:BW3183"/>
    <mergeCell ref="BX3183:BY3183"/>
    <mergeCell ref="AW3180:AX3180"/>
    <mergeCell ref="AY3180:AZ3180"/>
    <mergeCell ref="BB3180:BC3180"/>
    <mergeCell ref="BD3180:BE318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AT3190:AU3190"/>
    <mergeCell ref="AW3190:AX3190"/>
    <mergeCell ref="AY3190:AZ3190"/>
    <mergeCell ref="BB3190:BC3190"/>
    <mergeCell ref="BD3190:BE3190"/>
    <mergeCell ref="BG3190:BH3190"/>
    <mergeCell ref="BI3190:BJ3190"/>
    <mergeCell ref="BL3190:BM3190"/>
    <mergeCell ref="BN3190:BO3190"/>
    <mergeCell ref="BQ3190:BR3190"/>
    <mergeCell ref="BS3190:BT3190"/>
    <mergeCell ref="BV3190:BW3190"/>
    <mergeCell ref="BX3190:BY3190"/>
    <mergeCell ref="BQ3194:BR3194"/>
    <mergeCell ref="BS3194:BT3194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AR3197:AS3197"/>
    <mergeCell ref="AT3197:AU3197"/>
    <mergeCell ref="AW3197:AX3197"/>
    <mergeCell ref="AY3197:AZ3197"/>
    <mergeCell ref="BB3197:BC3197"/>
    <mergeCell ref="BD3197:BE3197"/>
    <mergeCell ref="BG3197:BH3197"/>
    <mergeCell ref="BI3197:BJ3197"/>
    <mergeCell ref="BL3197:BM3197"/>
    <mergeCell ref="BN3197:BO3197"/>
    <mergeCell ref="BQ3197:BR3197"/>
    <mergeCell ref="BS3197:BT3197"/>
    <mergeCell ref="BV3197:BW3197"/>
    <mergeCell ref="BX3197:BY3197"/>
    <mergeCell ref="S3194:T3194"/>
    <mergeCell ref="U3194:V3194"/>
    <mergeCell ref="BV3194:BW3194"/>
    <mergeCell ref="BX3194:BY3194"/>
    <mergeCell ref="D3194:E3194"/>
    <mergeCell ref="F3194:G319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AM3204:AN3204"/>
    <mergeCell ref="AO3204:AP3204"/>
    <mergeCell ref="AR3204:AS3204"/>
    <mergeCell ref="AT3204:AU3204"/>
    <mergeCell ref="AW3204:AX3204"/>
    <mergeCell ref="AY3204:AZ3204"/>
    <mergeCell ref="BB3204:BC3204"/>
    <mergeCell ref="BD3204:BE3204"/>
    <mergeCell ref="BG3204:BH3204"/>
    <mergeCell ref="BI3204:BJ3204"/>
    <mergeCell ref="BL3204:BM3204"/>
    <mergeCell ref="BN3204:BO3204"/>
    <mergeCell ref="BQ3204:BR3204"/>
    <mergeCell ref="BS3204:BT3204"/>
    <mergeCell ref="BV3204:BW3204"/>
    <mergeCell ref="BX3204:BY3204"/>
    <mergeCell ref="BQ3208:BR3208"/>
    <mergeCell ref="BS3208:BT3208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211:AS3211"/>
    <mergeCell ref="AT3211:AU3211"/>
    <mergeCell ref="AW3211:AX3211"/>
    <mergeCell ref="AY3211:AZ3211"/>
    <mergeCell ref="BB3211:BC3211"/>
    <mergeCell ref="BD3211:BE3211"/>
    <mergeCell ref="BG3211:BH3211"/>
    <mergeCell ref="BI3211:BJ3211"/>
    <mergeCell ref="BL3211:BM3211"/>
    <mergeCell ref="BN3211:BO3211"/>
    <mergeCell ref="BQ3211:BR3211"/>
    <mergeCell ref="BS3211:BT3211"/>
    <mergeCell ref="BV3211:BW3211"/>
    <mergeCell ref="BX3211:BY3211"/>
    <mergeCell ref="AR3218:AS3218"/>
    <mergeCell ref="AT3218:AU3218"/>
    <mergeCell ref="AW3218:AX3218"/>
    <mergeCell ref="AY3218:AZ3218"/>
    <mergeCell ref="BB3218:BC3218"/>
    <mergeCell ref="BD3218:BE3218"/>
    <mergeCell ref="BG3218:BH3218"/>
    <mergeCell ref="BI3218:BJ3218"/>
    <mergeCell ref="BL3218:BM3218"/>
    <mergeCell ref="BN3218:BO3218"/>
    <mergeCell ref="BQ3218:BR3218"/>
    <mergeCell ref="BS3218:BT3218"/>
    <mergeCell ref="BV3218:BW3218"/>
    <mergeCell ref="BX3218:BY3218"/>
    <mergeCell ref="BQ3222:BR3222"/>
    <mergeCell ref="BS3222:BT3222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M3225:AN3225"/>
    <mergeCell ref="AO3225:AP3225"/>
    <mergeCell ref="AR3225:AS3225"/>
    <mergeCell ref="AT3225:AU3225"/>
    <mergeCell ref="AW3225:AX3225"/>
    <mergeCell ref="AY3225:AZ3225"/>
    <mergeCell ref="BB3225:BC3225"/>
    <mergeCell ref="BD3225:BE3225"/>
    <mergeCell ref="BG3225:BH3225"/>
    <mergeCell ref="BI3225:BJ3225"/>
    <mergeCell ref="BL3225:BM3225"/>
    <mergeCell ref="BN3225:BO3225"/>
    <mergeCell ref="BQ3225:BR3225"/>
    <mergeCell ref="BS3225:BT3225"/>
    <mergeCell ref="BV3225:BW3225"/>
    <mergeCell ref="BX3225:BY3225"/>
    <mergeCell ref="BV3222:BW3222"/>
    <mergeCell ref="BX3222:BY322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AM3232:AN3232"/>
    <mergeCell ref="AO3232:AP3232"/>
    <mergeCell ref="AR3232:AS3232"/>
    <mergeCell ref="AT3232:AU3232"/>
    <mergeCell ref="AW3232:AX3232"/>
    <mergeCell ref="AY3232:AZ3232"/>
    <mergeCell ref="BB3232:BC3232"/>
    <mergeCell ref="BD3232:BE3232"/>
    <mergeCell ref="BG3232:BH3232"/>
    <mergeCell ref="BI3232:BJ3232"/>
    <mergeCell ref="BL3232:BM3232"/>
    <mergeCell ref="BN3232:BO3232"/>
    <mergeCell ref="BQ3232:BR3232"/>
    <mergeCell ref="BS3232:BT3232"/>
    <mergeCell ref="BV3232:BW3232"/>
    <mergeCell ref="BX3232:BY3232"/>
    <mergeCell ref="BQ3236:BR3236"/>
    <mergeCell ref="BS3236:BT3236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39:AS3239"/>
    <mergeCell ref="AT3239:AU3239"/>
    <mergeCell ref="AW3239:AX3239"/>
    <mergeCell ref="AY3239:AZ3239"/>
    <mergeCell ref="BB3239:BC3239"/>
    <mergeCell ref="BD3239:BE3239"/>
    <mergeCell ref="BG3239:BH3239"/>
    <mergeCell ref="BI3239:BJ3239"/>
    <mergeCell ref="BL3239:BM3239"/>
    <mergeCell ref="BN3239:BO3239"/>
    <mergeCell ref="BQ3239:BR3239"/>
    <mergeCell ref="BS3239:BT3239"/>
    <mergeCell ref="BV3239:BW3239"/>
    <mergeCell ref="BX3239:BY3239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M3246:AN3246"/>
    <mergeCell ref="AO3246:AP3246"/>
    <mergeCell ref="AR3246:AS3246"/>
    <mergeCell ref="AT3246:AU3246"/>
    <mergeCell ref="AW3246:AX3246"/>
    <mergeCell ref="AY3246:AZ3246"/>
    <mergeCell ref="BB3246:BC3246"/>
    <mergeCell ref="BD3246:BE3246"/>
    <mergeCell ref="BG3246:BH3246"/>
    <mergeCell ref="BI3246:BJ3246"/>
    <mergeCell ref="BL3246:BM3246"/>
    <mergeCell ref="BN3246:BO3246"/>
    <mergeCell ref="BQ3246:BR3246"/>
    <mergeCell ref="BS3246:BT3246"/>
    <mergeCell ref="BV3246:BW3246"/>
    <mergeCell ref="BX3246:BY3246"/>
    <mergeCell ref="BQ3250:BR3250"/>
    <mergeCell ref="BS3250:BT3250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53:AS3253"/>
    <mergeCell ref="AT3253:AU3253"/>
    <mergeCell ref="AW3253:AX3253"/>
    <mergeCell ref="AY3253:AZ3253"/>
    <mergeCell ref="BB3253:BC3253"/>
    <mergeCell ref="BD3253:BE3253"/>
    <mergeCell ref="BG3253:BH3253"/>
    <mergeCell ref="BI3253:BJ3253"/>
    <mergeCell ref="BL3253:BM3253"/>
    <mergeCell ref="BN3253:BO3253"/>
    <mergeCell ref="BQ3253:BR3253"/>
    <mergeCell ref="BS3253:BT3253"/>
    <mergeCell ref="BV3253:BW3253"/>
    <mergeCell ref="BX3253:BY3253"/>
    <mergeCell ref="BV3250:BW3250"/>
    <mergeCell ref="BX3250:BY3250"/>
    <mergeCell ref="N3250:O3250"/>
    <mergeCell ref="P3250:Q3250"/>
    <mergeCell ref="AH3260:AI3260"/>
    <mergeCell ref="AJ3260:AK3260"/>
    <mergeCell ref="AM3260:AN3260"/>
    <mergeCell ref="AO3260:AP3260"/>
    <mergeCell ref="AR3260:AS3260"/>
    <mergeCell ref="AT3260:AU3260"/>
    <mergeCell ref="AW3260:AX3260"/>
    <mergeCell ref="AY3260:AZ3260"/>
    <mergeCell ref="BB3260:BC3260"/>
    <mergeCell ref="BD3260:BE3260"/>
    <mergeCell ref="BG3260:BH3260"/>
    <mergeCell ref="BI3260:BJ3260"/>
    <mergeCell ref="BL3260:BM3260"/>
    <mergeCell ref="BN3260:BO3260"/>
    <mergeCell ref="BQ3260:BR3260"/>
    <mergeCell ref="BS3260:BT3260"/>
    <mergeCell ref="BV3260:BW3260"/>
    <mergeCell ref="BX3260:BY3260"/>
    <mergeCell ref="BQ3264:BR3264"/>
    <mergeCell ref="BS3264:BT3264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M3267:AN3267"/>
    <mergeCell ref="AO3267:AP3267"/>
    <mergeCell ref="AR3267:AS3267"/>
    <mergeCell ref="AT3267:AU3267"/>
    <mergeCell ref="AW3267:AX3267"/>
    <mergeCell ref="AY3267:AZ3267"/>
    <mergeCell ref="BB3267:BC3267"/>
    <mergeCell ref="BD3267:BE3267"/>
    <mergeCell ref="BG3267:BH3267"/>
    <mergeCell ref="BI3267:BJ3267"/>
    <mergeCell ref="BL3267:BM3267"/>
    <mergeCell ref="BN3267:BO3267"/>
    <mergeCell ref="BQ3267:BR3267"/>
    <mergeCell ref="BS3267:BT3267"/>
    <mergeCell ref="BV3267:BW3267"/>
    <mergeCell ref="BX3267:BY3267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M3274:AN3274"/>
    <mergeCell ref="AO3274:AP3274"/>
    <mergeCell ref="AR3274:AS3274"/>
    <mergeCell ref="AT3274:AU3274"/>
    <mergeCell ref="AW3274:AX3274"/>
    <mergeCell ref="AY3274:AZ3274"/>
    <mergeCell ref="BB3274:BC3274"/>
    <mergeCell ref="BD3274:BE3274"/>
    <mergeCell ref="BG3274:BH3274"/>
    <mergeCell ref="BI3274:BJ3274"/>
    <mergeCell ref="BL3274:BM3274"/>
    <mergeCell ref="BN3274:BO3274"/>
    <mergeCell ref="BQ3274:BR3274"/>
    <mergeCell ref="BS3274:BT3274"/>
    <mergeCell ref="BV3274:BW3274"/>
    <mergeCell ref="BX3274:BY3274"/>
    <mergeCell ref="BQ3278:BR3278"/>
    <mergeCell ref="BS3278:BT3278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M3281:AN3281"/>
    <mergeCell ref="AO3281:AP3281"/>
    <mergeCell ref="AR3281:AS3281"/>
    <mergeCell ref="AT3281:AU3281"/>
    <mergeCell ref="AW3281:AX3281"/>
    <mergeCell ref="AY3281:AZ3281"/>
    <mergeCell ref="BB3281:BC3281"/>
    <mergeCell ref="BD3281:BE3281"/>
    <mergeCell ref="BG3281:BH3281"/>
    <mergeCell ref="BI3281:BJ3281"/>
    <mergeCell ref="BL3281:BM3281"/>
    <mergeCell ref="BN3281:BO3281"/>
    <mergeCell ref="BQ3281:BR3281"/>
    <mergeCell ref="BS3281:BT3281"/>
    <mergeCell ref="BV3281:BW3281"/>
    <mergeCell ref="BX3281:BY3281"/>
    <mergeCell ref="S3278:T3278"/>
    <mergeCell ref="U3278:V3278"/>
    <mergeCell ref="BV3278:BW3278"/>
    <mergeCell ref="BX3278:BY3278"/>
    <mergeCell ref="D3278:E3278"/>
    <mergeCell ref="F3278:G327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M3288:AN3288"/>
    <mergeCell ref="AO3288:AP3288"/>
    <mergeCell ref="AR3288:AS3288"/>
    <mergeCell ref="AT3288:AU3288"/>
    <mergeCell ref="AW3288:AX3288"/>
    <mergeCell ref="AY3288:AZ3288"/>
    <mergeCell ref="BB3288:BC3288"/>
    <mergeCell ref="BD3288:BE3288"/>
    <mergeCell ref="BG3288:BH3288"/>
    <mergeCell ref="BI3288:BJ3288"/>
    <mergeCell ref="BL3288:BM3288"/>
    <mergeCell ref="BN3288:BO3288"/>
    <mergeCell ref="BQ3288:BR3288"/>
    <mergeCell ref="BS3288:BT3288"/>
    <mergeCell ref="BV3288:BW3288"/>
    <mergeCell ref="BX3288:BY3288"/>
    <mergeCell ref="BQ3292:BR3292"/>
    <mergeCell ref="BS3292:BT3292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95:AS3295"/>
    <mergeCell ref="AT3295:AU3295"/>
    <mergeCell ref="AW3295:AX3295"/>
    <mergeCell ref="AY3295:AZ3295"/>
    <mergeCell ref="BB3295:BC3295"/>
    <mergeCell ref="BD3295:BE3295"/>
    <mergeCell ref="BG3295:BH3295"/>
    <mergeCell ref="BI3295:BJ3295"/>
    <mergeCell ref="BL3295:BM3295"/>
    <mergeCell ref="BN3295:BO3295"/>
    <mergeCell ref="BQ3295:BR3295"/>
    <mergeCell ref="BS3295:BT3295"/>
    <mergeCell ref="BV3295:BW3295"/>
    <mergeCell ref="BX3295:BY3295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M3302:AN3302"/>
    <mergeCell ref="AO3302:AP3302"/>
    <mergeCell ref="AR3302:AS3302"/>
    <mergeCell ref="AT3302:AU3302"/>
    <mergeCell ref="AW3302:AX3302"/>
    <mergeCell ref="AY3302:AZ3302"/>
    <mergeCell ref="BB3302:BC3302"/>
    <mergeCell ref="BD3302:BE3302"/>
    <mergeCell ref="BG3302:BH3302"/>
    <mergeCell ref="BI3302:BJ3302"/>
    <mergeCell ref="BL3302:BM3302"/>
    <mergeCell ref="BN3302:BO3302"/>
    <mergeCell ref="BQ3302:BR3302"/>
    <mergeCell ref="BS3302:BT3302"/>
    <mergeCell ref="BV3302:BW3302"/>
    <mergeCell ref="BX3302:BY3302"/>
    <mergeCell ref="BQ3306:BR3306"/>
    <mergeCell ref="BS3306:BT3306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M3309:AN3309"/>
    <mergeCell ref="AO3309:AP3309"/>
    <mergeCell ref="AR3309:AS3309"/>
    <mergeCell ref="AT3309:AU3309"/>
    <mergeCell ref="AW3309:AX3309"/>
    <mergeCell ref="AY3309:AZ3309"/>
    <mergeCell ref="BB3309:BC3309"/>
    <mergeCell ref="BD3309:BE3309"/>
    <mergeCell ref="BG3309:BH3309"/>
    <mergeCell ref="BI3309:BJ3309"/>
    <mergeCell ref="BL3309:BM3309"/>
    <mergeCell ref="BN3309:BO3309"/>
    <mergeCell ref="BQ3309:BR3309"/>
    <mergeCell ref="BS3309:BT3309"/>
    <mergeCell ref="BV3309:BW3309"/>
    <mergeCell ref="BX3309:BY3309"/>
    <mergeCell ref="BG3306:BH3306"/>
    <mergeCell ref="BI3306:BJ3306"/>
    <mergeCell ref="BL3306:BM3306"/>
    <mergeCell ref="BN3306:BO3306"/>
    <mergeCell ref="S3306:T3306"/>
    <mergeCell ref="U3306:V3306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AM3316:AN3316"/>
    <mergeCell ref="AO3316:AP3316"/>
    <mergeCell ref="AR3316:AS3316"/>
    <mergeCell ref="AT3316:AU3316"/>
    <mergeCell ref="AW3316:AX3316"/>
    <mergeCell ref="AY3316:AZ3316"/>
    <mergeCell ref="BB3316:BC3316"/>
    <mergeCell ref="BD3316:BE3316"/>
    <mergeCell ref="BG3316:BH3316"/>
    <mergeCell ref="BI3316:BJ3316"/>
    <mergeCell ref="BL3316:BM3316"/>
    <mergeCell ref="BN3316:BO3316"/>
    <mergeCell ref="BQ3316:BR3316"/>
    <mergeCell ref="BS3316:BT3316"/>
    <mergeCell ref="BV3316:BW3316"/>
    <mergeCell ref="BX3316:BY3316"/>
    <mergeCell ref="BQ3320:BR3320"/>
    <mergeCell ref="BS3320:BT3320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M3323:AN3323"/>
    <mergeCell ref="AO3323:AP3323"/>
    <mergeCell ref="AR3323:AS3323"/>
    <mergeCell ref="AT3323:AU3323"/>
    <mergeCell ref="AW3323:AX3323"/>
    <mergeCell ref="AY3323:AZ3323"/>
    <mergeCell ref="BB3323:BC3323"/>
    <mergeCell ref="BD3323:BE3323"/>
    <mergeCell ref="BG3323:BH3323"/>
    <mergeCell ref="BI3323:BJ3323"/>
    <mergeCell ref="BL3323:BM3323"/>
    <mergeCell ref="BN3323:BO3323"/>
    <mergeCell ref="BQ3323:BR3323"/>
    <mergeCell ref="BS3323:BT3323"/>
    <mergeCell ref="BV3323:BW3323"/>
    <mergeCell ref="BX3323:BY3323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AO3330:AP3330"/>
    <mergeCell ref="AR3330:AS3330"/>
    <mergeCell ref="AT3330:AU3330"/>
    <mergeCell ref="AW3330:AX3330"/>
    <mergeCell ref="AY3330:AZ3330"/>
    <mergeCell ref="BB3330:BC3330"/>
    <mergeCell ref="BD3330:BE3330"/>
    <mergeCell ref="BG3330:BH3330"/>
    <mergeCell ref="BI3330:BJ3330"/>
    <mergeCell ref="BL3330:BM3330"/>
    <mergeCell ref="BN3330:BO3330"/>
    <mergeCell ref="BQ3330:BR3330"/>
    <mergeCell ref="BS3330:BT3330"/>
    <mergeCell ref="BV3330:BW3330"/>
    <mergeCell ref="BX3330:BY3330"/>
    <mergeCell ref="BQ3334:BR3334"/>
    <mergeCell ref="BS3334:BT3334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37:AS3337"/>
    <mergeCell ref="AT3337:AU3337"/>
    <mergeCell ref="AW3337:AX3337"/>
    <mergeCell ref="AY3337:AZ3337"/>
    <mergeCell ref="BB3337:BC3337"/>
    <mergeCell ref="BD3337:BE3337"/>
    <mergeCell ref="BG3337:BH3337"/>
    <mergeCell ref="BI3337:BJ3337"/>
    <mergeCell ref="BL3337:BM3337"/>
    <mergeCell ref="BN3337:BO3337"/>
    <mergeCell ref="BQ3337:BR3337"/>
    <mergeCell ref="BS3337:BT3337"/>
    <mergeCell ref="BV3337:BW3337"/>
    <mergeCell ref="BX3337:BY3337"/>
    <mergeCell ref="S3334:T3334"/>
    <mergeCell ref="U3334:V3334"/>
    <mergeCell ref="X3334:Y3334"/>
    <mergeCell ref="Z3334:AA3334"/>
    <mergeCell ref="BV3334:BW3334"/>
    <mergeCell ref="BX3334:BY333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AT3344:AU3344"/>
    <mergeCell ref="AW3344:AX3344"/>
    <mergeCell ref="AY3344:AZ3344"/>
    <mergeCell ref="BB3344:BC3344"/>
    <mergeCell ref="BD3344:BE3344"/>
    <mergeCell ref="BG3344:BH3344"/>
    <mergeCell ref="BI3344:BJ3344"/>
    <mergeCell ref="BL3344:BM3344"/>
    <mergeCell ref="BN3344:BO3344"/>
    <mergeCell ref="BQ3344:BR3344"/>
    <mergeCell ref="BS3344:BT3344"/>
    <mergeCell ref="BV3344:BW3344"/>
    <mergeCell ref="BX3344:BY3344"/>
    <mergeCell ref="BQ3348:BR3348"/>
    <mergeCell ref="BS3348:BT3348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M3351:AN3351"/>
    <mergeCell ref="AO3351:AP3351"/>
    <mergeCell ref="AR3351:AS3351"/>
    <mergeCell ref="AT3351:AU3351"/>
    <mergeCell ref="AW3351:AX3351"/>
    <mergeCell ref="AY3351:AZ3351"/>
    <mergeCell ref="BB3351:BC3351"/>
    <mergeCell ref="BD3351:BE3351"/>
    <mergeCell ref="BG3351:BH3351"/>
    <mergeCell ref="BI3351:BJ3351"/>
    <mergeCell ref="BL3351:BM3351"/>
    <mergeCell ref="BN3351:BO3351"/>
    <mergeCell ref="BQ3351:BR3351"/>
    <mergeCell ref="BS3351:BT3351"/>
    <mergeCell ref="BV3351:BW3351"/>
    <mergeCell ref="BX3351:BY3351"/>
    <mergeCell ref="BB3348:BC3348"/>
    <mergeCell ref="BD3348:BE334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T3358:AU3358"/>
    <mergeCell ref="AW3358:AX3358"/>
    <mergeCell ref="AY3358:AZ3358"/>
    <mergeCell ref="BB3358:BC3358"/>
    <mergeCell ref="BD3358:BE3358"/>
    <mergeCell ref="BG3358:BH3358"/>
    <mergeCell ref="BI3358:BJ3358"/>
    <mergeCell ref="BL3358:BM3358"/>
    <mergeCell ref="BN3358:BO3358"/>
    <mergeCell ref="BQ3358:BR3358"/>
    <mergeCell ref="BS3358:BT3358"/>
    <mergeCell ref="BV3358:BW3358"/>
    <mergeCell ref="BX3358:BY3358"/>
    <mergeCell ref="BQ3362:BR3362"/>
    <mergeCell ref="BS3362:BT3362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65:AS3365"/>
    <mergeCell ref="AT3365:AU3365"/>
    <mergeCell ref="AW3365:AX3365"/>
    <mergeCell ref="AY3365:AZ3365"/>
    <mergeCell ref="BB3365:BC3365"/>
    <mergeCell ref="BD3365:BE3365"/>
    <mergeCell ref="BG3365:BH3365"/>
    <mergeCell ref="BI3365:BJ3365"/>
    <mergeCell ref="BL3365:BM3365"/>
    <mergeCell ref="BN3365:BO3365"/>
    <mergeCell ref="BQ3365:BR3365"/>
    <mergeCell ref="BS3365:BT3365"/>
    <mergeCell ref="BV3365:BW3365"/>
    <mergeCell ref="BX3365:BY3365"/>
    <mergeCell ref="S3362:T3362"/>
    <mergeCell ref="U3362:V3362"/>
    <mergeCell ref="BV3362:BW3362"/>
    <mergeCell ref="BX3362:BY3362"/>
    <mergeCell ref="D3362:E3362"/>
    <mergeCell ref="F3362:G3362"/>
    <mergeCell ref="BB3372:BC3372"/>
    <mergeCell ref="BD3372:BE3372"/>
    <mergeCell ref="BG3372:BH3372"/>
    <mergeCell ref="BI3372:BJ3372"/>
    <mergeCell ref="BL3372:BM3372"/>
    <mergeCell ref="BN3372:BO3372"/>
    <mergeCell ref="BQ3372:BR3372"/>
    <mergeCell ref="BS3372:BT3372"/>
    <mergeCell ref="BV3372:BW3372"/>
    <mergeCell ref="BX3372:BY3372"/>
    <mergeCell ref="BQ3376:BR3376"/>
    <mergeCell ref="BS3376:BT3376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79:AS3379"/>
    <mergeCell ref="AT3379:AU3379"/>
    <mergeCell ref="AW3379:AX3379"/>
    <mergeCell ref="AY3379:AZ3379"/>
    <mergeCell ref="BB3379:BC3379"/>
    <mergeCell ref="BD3379:BE3379"/>
    <mergeCell ref="BG3379:BH3379"/>
    <mergeCell ref="BI3379:BJ3379"/>
    <mergeCell ref="BL3379:BM3379"/>
    <mergeCell ref="BN3379:BO3379"/>
    <mergeCell ref="BQ3379:BR3379"/>
    <mergeCell ref="BS3379:BT3379"/>
    <mergeCell ref="BV3379:BW3379"/>
    <mergeCell ref="BX3379:BY3379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M3386:AN3386"/>
    <mergeCell ref="AO3386:AP3386"/>
    <mergeCell ref="AR3386:AS3386"/>
    <mergeCell ref="AT3386:AU3386"/>
    <mergeCell ref="AW3386:AX3386"/>
    <mergeCell ref="AY3386:AZ3386"/>
    <mergeCell ref="BB3386:BC3386"/>
    <mergeCell ref="BD3386:BE3386"/>
    <mergeCell ref="BG3386:BH3386"/>
    <mergeCell ref="BI3386:BJ3386"/>
    <mergeCell ref="BL3386:BM3386"/>
    <mergeCell ref="BN3386:BO3386"/>
    <mergeCell ref="BQ3386:BR3386"/>
    <mergeCell ref="BS3386:BT3386"/>
    <mergeCell ref="BV3386:BW3386"/>
    <mergeCell ref="BX3386:BY3386"/>
    <mergeCell ref="BQ3390:BR3390"/>
    <mergeCell ref="BS3390:BT3390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93:AS3393"/>
    <mergeCell ref="AT3393:AU3393"/>
    <mergeCell ref="AW3393:AX3393"/>
    <mergeCell ref="AY3393:AZ3393"/>
    <mergeCell ref="BB3393:BC3393"/>
    <mergeCell ref="BD3393:BE3393"/>
    <mergeCell ref="BG3393:BH3393"/>
    <mergeCell ref="BI3393:BJ3393"/>
    <mergeCell ref="BL3393:BM3393"/>
    <mergeCell ref="BN3393:BO3393"/>
    <mergeCell ref="BQ3393:BR3393"/>
    <mergeCell ref="BS3393:BT3393"/>
    <mergeCell ref="BV3393:BW3393"/>
    <mergeCell ref="BX3393:BY3393"/>
    <mergeCell ref="S3390:T3390"/>
    <mergeCell ref="U3390:V3390"/>
    <mergeCell ref="BV3390:BW3390"/>
    <mergeCell ref="BX3390:BY3390"/>
    <mergeCell ref="D3390:E3390"/>
    <mergeCell ref="F3390:G339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AW3400:AX3400"/>
    <mergeCell ref="AY3400:AZ3400"/>
    <mergeCell ref="BB3400:BC3400"/>
    <mergeCell ref="BD3400:BE3400"/>
    <mergeCell ref="BG3400:BH3400"/>
    <mergeCell ref="BI3400:BJ3400"/>
    <mergeCell ref="BL3400:BM3400"/>
    <mergeCell ref="BN3400:BO3400"/>
    <mergeCell ref="BQ3400:BR3400"/>
    <mergeCell ref="BS3400:BT3400"/>
    <mergeCell ref="BV3400:BW3400"/>
    <mergeCell ref="BX3400:BY3400"/>
    <mergeCell ref="BQ3404:BR3404"/>
    <mergeCell ref="BS3404:BT3404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M3407:AN3407"/>
    <mergeCell ref="AO3407:AP3407"/>
    <mergeCell ref="AR3407:AS3407"/>
    <mergeCell ref="AT3407:AU3407"/>
    <mergeCell ref="AW3407:AX3407"/>
    <mergeCell ref="AY3407:AZ3407"/>
    <mergeCell ref="BB3407:BC3407"/>
    <mergeCell ref="BD3407:BE3407"/>
    <mergeCell ref="BG3407:BH3407"/>
    <mergeCell ref="BI3407:BJ3407"/>
    <mergeCell ref="BL3407:BM3407"/>
    <mergeCell ref="BN3407:BO3407"/>
    <mergeCell ref="BQ3407:BR3407"/>
    <mergeCell ref="BS3407:BT3407"/>
    <mergeCell ref="BV3407:BW3407"/>
    <mergeCell ref="BX3407:BY3407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AT3414:AU3414"/>
    <mergeCell ref="AW3414:AX3414"/>
    <mergeCell ref="AY3414:AZ3414"/>
    <mergeCell ref="BB3414:BC3414"/>
    <mergeCell ref="BD3414:BE3414"/>
    <mergeCell ref="BG3414:BH3414"/>
    <mergeCell ref="BI3414:BJ3414"/>
    <mergeCell ref="BL3414:BM3414"/>
    <mergeCell ref="BN3414:BO3414"/>
    <mergeCell ref="BQ3414:BR3414"/>
    <mergeCell ref="BS3414:BT3414"/>
    <mergeCell ref="BV3414:BW3414"/>
    <mergeCell ref="BX3414:BY3414"/>
    <mergeCell ref="BQ3418:BR3418"/>
    <mergeCell ref="BS3418:BT3418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AR3421:AS3421"/>
    <mergeCell ref="AT3421:AU3421"/>
    <mergeCell ref="AW3421:AX3421"/>
    <mergeCell ref="AY3421:AZ3421"/>
    <mergeCell ref="BB3421:BC3421"/>
    <mergeCell ref="BD3421:BE3421"/>
    <mergeCell ref="BG3421:BH3421"/>
    <mergeCell ref="BI3421:BJ3421"/>
    <mergeCell ref="BL3421:BM3421"/>
    <mergeCell ref="BN3421:BO3421"/>
    <mergeCell ref="BQ3421:BR3421"/>
    <mergeCell ref="BS3421:BT3421"/>
    <mergeCell ref="BV3421:BW3421"/>
    <mergeCell ref="BX3421:BY3421"/>
    <mergeCell ref="S3418:T3418"/>
    <mergeCell ref="U3418:V3418"/>
    <mergeCell ref="X3418:Y3418"/>
    <mergeCell ref="Z3418:AA3418"/>
    <mergeCell ref="BV3418:BW3418"/>
    <mergeCell ref="BX3418:BY341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AT3428:AU3428"/>
    <mergeCell ref="AW3428:AX3428"/>
    <mergeCell ref="AY3428:AZ3428"/>
    <mergeCell ref="BB3428:BC3428"/>
    <mergeCell ref="BD3428:BE3428"/>
    <mergeCell ref="BG3428:BH3428"/>
    <mergeCell ref="BI3428:BJ3428"/>
    <mergeCell ref="BL3428:BM3428"/>
    <mergeCell ref="BN3428:BO3428"/>
    <mergeCell ref="BQ3428:BR3428"/>
    <mergeCell ref="BS3428:BT3428"/>
    <mergeCell ref="BV3428:BW3428"/>
    <mergeCell ref="BX3428:BY3428"/>
    <mergeCell ref="BQ3432:BR3432"/>
    <mergeCell ref="BS3432:BT3432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35:AS3435"/>
    <mergeCell ref="AT3435:AU3435"/>
    <mergeCell ref="AW3435:AX3435"/>
    <mergeCell ref="AY3435:AZ3435"/>
    <mergeCell ref="BB3435:BC3435"/>
    <mergeCell ref="BD3435:BE3435"/>
    <mergeCell ref="BG3435:BH3435"/>
    <mergeCell ref="BI3435:BJ3435"/>
    <mergeCell ref="BL3435:BM3435"/>
    <mergeCell ref="BN3435:BO3435"/>
    <mergeCell ref="BQ3435:BR3435"/>
    <mergeCell ref="BS3435:BT3435"/>
    <mergeCell ref="BV3435:BW3435"/>
    <mergeCell ref="BX3435:BY3435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AT3442:AU3442"/>
    <mergeCell ref="AW3442:AX3442"/>
    <mergeCell ref="AY3442:AZ3442"/>
    <mergeCell ref="BB3442:BC3442"/>
    <mergeCell ref="BD3442:BE3442"/>
    <mergeCell ref="BG3442:BH3442"/>
    <mergeCell ref="BI3442:BJ3442"/>
    <mergeCell ref="BL3442:BM3442"/>
    <mergeCell ref="BN3442:BO3442"/>
    <mergeCell ref="BQ3442:BR3442"/>
    <mergeCell ref="BS3442:BT3442"/>
    <mergeCell ref="BV3442:BW3442"/>
    <mergeCell ref="BX3442:BY3442"/>
    <mergeCell ref="BQ3446:BR3446"/>
    <mergeCell ref="BS3446:BT3446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M3449:AN3449"/>
    <mergeCell ref="AO3449:AP3449"/>
    <mergeCell ref="AR3449:AS3449"/>
    <mergeCell ref="AT3449:AU3449"/>
    <mergeCell ref="AW3449:AX3449"/>
    <mergeCell ref="AY3449:AZ3449"/>
    <mergeCell ref="BB3449:BC3449"/>
    <mergeCell ref="BD3449:BE3449"/>
    <mergeCell ref="BG3449:BH3449"/>
    <mergeCell ref="BI3449:BJ3449"/>
    <mergeCell ref="BL3449:BM3449"/>
    <mergeCell ref="BN3449:BO3449"/>
    <mergeCell ref="BQ3449:BR3449"/>
    <mergeCell ref="BS3449:BT3449"/>
    <mergeCell ref="BV3449:BW3449"/>
    <mergeCell ref="BX3449:BY3449"/>
    <mergeCell ref="S3446:T3446"/>
    <mergeCell ref="U3446:V3446"/>
    <mergeCell ref="BV3446:BW3446"/>
    <mergeCell ref="BX3446:BY3446"/>
    <mergeCell ref="D3446:E3446"/>
    <mergeCell ref="F3446:G344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AR3456:AS3456"/>
    <mergeCell ref="AT3456:AU3456"/>
    <mergeCell ref="AW3456:AX3456"/>
    <mergeCell ref="AY3456:AZ3456"/>
    <mergeCell ref="BB3456:BC3456"/>
    <mergeCell ref="BD3456:BE3456"/>
    <mergeCell ref="BG3456:BH3456"/>
    <mergeCell ref="BI3456:BJ3456"/>
    <mergeCell ref="BL3456:BM3456"/>
    <mergeCell ref="BN3456:BO3456"/>
    <mergeCell ref="BQ3456:BR3456"/>
    <mergeCell ref="BS3456:BT3456"/>
    <mergeCell ref="BV3456:BW3456"/>
    <mergeCell ref="BX3456:BY3456"/>
    <mergeCell ref="BQ3460:BR3460"/>
    <mergeCell ref="BS3460:BT3460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63:AS3463"/>
    <mergeCell ref="AT3463:AU3463"/>
    <mergeCell ref="AW3463:AX3463"/>
    <mergeCell ref="AY3463:AZ3463"/>
    <mergeCell ref="BB3463:BC3463"/>
    <mergeCell ref="BD3463:BE3463"/>
    <mergeCell ref="BG3463:BH3463"/>
    <mergeCell ref="BI3463:BJ3463"/>
    <mergeCell ref="BL3463:BM3463"/>
    <mergeCell ref="BN3463:BO3463"/>
    <mergeCell ref="BQ3463:BR3463"/>
    <mergeCell ref="BS3463:BT3463"/>
    <mergeCell ref="BV3463:BW3463"/>
    <mergeCell ref="BX3463:BY3463"/>
    <mergeCell ref="D3456:E3456"/>
    <mergeCell ref="F3456:G3456"/>
    <mergeCell ref="I3456:J3456"/>
    <mergeCell ref="K3456:L3456"/>
    <mergeCell ref="N3456:O3456"/>
    <mergeCell ref="P3456:Q3456"/>
    <mergeCell ref="BG3460:BH3460"/>
    <mergeCell ref="BI3460:BJ3460"/>
    <mergeCell ref="AW3470:AX3470"/>
    <mergeCell ref="AY3470:AZ3470"/>
    <mergeCell ref="BB3470:BC3470"/>
    <mergeCell ref="BD3470:BE3470"/>
    <mergeCell ref="BG3470:BH3470"/>
    <mergeCell ref="BI3470:BJ3470"/>
    <mergeCell ref="BL3470:BM3470"/>
    <mergeCell ref="BN3470:BO3470"/>
    <mergeCell ref="BQ3470:BR3470"/>
    <mergeCell ref="BS3470:BT3470"/>
    <mergeCell ref="BV3470:BW3470"/>
    <mergeCell ref="BX3470:BY3470"/>
    <mergeCell ref="BQ3474:BR3474"/>
    <mergeCell ref="BS3474:BT3474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77:AS3477"/>
    <mergeCell ref="AT3477:AU3477"/>
    <mergeCell ref="AW3477:AX3477"/>
    <mergeCell ref="AY3477:AZ3477"/>
    <mergeCell ref="BB3477:BC3477"/>
    <mergeCell ref="BD3477:BE3477"/>
    <mergeCell ref="BG3477:BH3477"/>
    <mergeCell ref="BI3477:BJ3477"/>
    <mergeCell ref="BL3477:BM3477"/>
    <mergeCell ref="BN3477:BO3477"/>
    <mergeCell ref="BQ3477:BR3477"/>
    <mergeCell ref="BS3477:BT3477"/>
    <mergeCell ref="BV3477:BW3477"/>
    <mergeCell ref="BX3477:BY3477"/>
    <mergeCell ref="BV3474:BW3474"/>
    <mergeCell ref="BX3474:BY3474"/>
    <mergeCell ref="AW3474:AX3474"/>
    <mergeCell ref="AY3474:AZ3474"/>
    <mergeCell ref="BB3474:BC3474"/>
    <mergeCell ref="BD3474:BE347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AT3484:AU3484"/>
    <mergeCell ref="AW3484:AX3484"/>
    <mergeCell ref="AY3484:AZ3484"/>
    <mergeCell ref="BB3484:BC3484"/>
    <mergeCell ref="BD3484:BE3484"/>
    <mergeCell ref="BG3484:BH3484"/>
    <mergeCell ref="BI3484:BJ3484"/>
    <mergeCell ref="BL3484:BM3484"/>
    <mergeCell ref="BN3484:BO3484"/>
    <mergeCell ref="BQ3484:BR3484"/>
    <mergeCell ref="BS3484:BT3484"/>
    <mergeCell ref="BV3484:BW3484"/>
    <mergeCell ref="BX3484:BY3484"/>
    <mergeCell ref="BQ3488:BR3488"/>
    <mergeCell ref="BS3488:BT3488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AR3491:AS3491"/>
    <mergeCell ref="AT3491:AU3491"/>
    <mergeCell ref="AW3491:AX3491"/>
    <mergeCell ref="AY3491:AZ3491"/>
    <mergeCell ref="BB3491:BC3491"/>
    <mergeCell ref="BD3491:BE3491"/>
    <mergeCell ref="BG3491:BH3491"/>
    <mergeCell ref="BI3491:BJ3491"/>
    <mergeCell ref="BL3491:BM3491"/>
    <mergeCell ref="BN3491:BO3491"/>
    <mergeCell ref="BQ3491:BR3491"/>
    <mergeCell ref="BS3491:BT3491"/>
    <mergeCell ref="BV3491:BW3491"/>
    <mergeCell ref="BX3491:BY3491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AW3498:AX3498"/>
    <mergeCell ref="AY3498:AZ3498"/>
    <mergeCell ref="BB3498:BC3498"/>
    <mergeCell ref="BD3498:BE3498"/>
    <mergeCell ref="BG3498:BH3498"/>
    <mergeCell ref="BI3498:BJ3498"/>
    <mergeCell ref="BL3498:BM3498"/>
    <mergeCell ref="BN3498:BO3498"/>
    <mergeCell ref="BQ3498:BR3498"/>
    <mergeCell ref="BS3498:BT3498"/>
    <mergeCell ref="BV3498:BW3498"/>
    <mergeCell ref="BX3498:BY3498"/>
    <mergeCell ref="BQ3502:BR3502"/>
    <mergeCell ref="BS3502:BT3502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AM3505:AN3505"/>
    <mergeCell ref="AO3505:AP3505"/>
    <mergeCell ref="AR3505:AS3505"/>
    <mergeCell ref="AT3505:AU3505"/>
    <mergeCell ref="AW3505:AX3505"/>
    <mergeCell ref="AY3505:AZ3505"/>
    <mergeCell ref="BB3505:BC3505"/>
    <mergeCell ref="BD3505:BE3505"/>
    <mergeCell ref="BG3505:BH3505"/>
    <mergeCell ref="BI3505:BJ3505"/>
    <mergeCell ref="BL3505:BM3505"/>
    <mergeCell ref="BN3505:BO3505"/>
    <mergeCell ref="BQ3505:BR3505"/>
    <mergeCell ref="BS3505:BT3505"/>
    <mergeCell ref="BV3505:BW3505"/>
    <mergeCell ref="BX3505:BY3505"/>
    <mergeCell ref="BV3502:BW3502"/>
    <mergeCell ref="BX3502:BY3502"/>
    <mergeCell ref="D3502:E3502"/>
    <mergeCell ref="F3502:G3502"/>
    <mergeCell ref="I3502:J3502"/>
    <mergeCell ref="K3502:L3502"/>
    <mergeCell ref="AH3512:AI3512"/>
    <mergeCell ref="AJ3512:AK3512"/>
    <mergeCell ref="AM3512:AN3512"/>
    <mergeCell ref="AO3512:AP3512"/>
    <mergeCell ref="AR3512:AS3512"/>
    <mergeCell ref="AT3512:AU3512"/>
    <mergeCell ref="AW3512:AX3512"/>
    <mergeCell ref="AY3512:AZ3512"/>
    <mergeCell ref="BB3512:BC3512"/>
    <mergeCell ref="BD3512:BE3512"/>
    <mergeCell ref="BG3512:BH3512"/>
    <mergeCell ref="BI3512:BJ3512"/>
    <mergeCell ref="BL3512:BM3512"/>
    <mergeCell ref="BN3512:BO3512"/>
    <mergeCell ref="BQ3512:BR3512"/>
    <mergeCell ref="BS3512:BT3512"/>
    <mergeCell ref="BV3512:BW3512"/>
    <mergeCell ref="BX3512:BY3512"/>
    <mergeCell ref="BQ3516:BR3516"/>
    <mergeCell ref="BS3516:BT3516"/>
    <mergeCell ref="D3519:E3519"/>
    <mergeCell ref="F3519:G3519"/>
    <mergeCell ref="I3519:J3519"/>
    <mergeCell ref="K3519:L3519"/>
    <mergeCell ref="N3519:O3519"/>
    <mergeCell ref="P3519:Q3519"/>
    <mergeCell ref="S3519:T3519"/>
    <mergeCell ref="U3519:V3519"/>
    <mergeCell ref="X3519:Y3519"/>
    <mergeCell ref="Z3519:AA3519"/>
    <mergeCell ref="AC3519:AD3519"/>
    <mergeCell ref="AE3519:AF3519"/>
    <mergeCell ref="AH3519:AI3519"/>
    <mergeCell ref="AJ3519:AK3519"/>
    <mergeCell ref="AM3519:AN3519"/>
    <mergeCell ref="AO3519:AP3519"/>
    <mergeCell ref="AR3519:AS3519"/>
    <mergeCell ref="AT3519:AU3519"/>
    <mergeCell ref="AW3519:AX3519"/>
    <mergeCell ref="AY3519:AZ3519"/>
    <mergeCell ref="BB3519:BC3519"/>
    <mergeCell ref="BD3519:BE3519"/>
    <mergeCell ref="BG3519:BH3519"/>
    <mergeCell ref="BI3519:BJ3519"/>
    <mergeCell ref="BL3519:BM3519"/>
    <mergeCell ref="BN3519:BO3519"/>
    <mergeCell ref="BQ3519:BR3519"/>
    <mergeCell ref="BS3519:BT3519"/>
    <mergeCell ref="BV3519:BW3519"/>
    <mergeCell ref="BX3519:BY3519"/>
    <mergeCell ref="X3512:Y3512"/>
    <mergeCell ref="Z3512:AA3512"/>
    <mergeCell ref="AC3512:AD3512"/>
    <mergeCell ref="AE3512:AF3512"/>
    <mergeCell ref="BV3526:BW3526"/>
    <mergeCell ref="BX3526:BY3526"/>
    <mergeCell ref="BQ3530:BR3530"/>
    <mergeCell ref="BS3530:BT3530"/>
    <mergeCell ref="D3533:E3533"/>
    <mergeCell ref="F3533:G3533"/>
    <mergeCell ref="I3533:J3533"/>
    <mergeCell ref="K3533:L3533"/>
    <mergeCell ref="N3533:O3533"/>
    <mergeCell ref="P3533:Q3533"/>
    <mergeCell ref="S3533:T3533"/>
    <mergeCell ref="U3533:V3533"/>
    <mergeCell ref="X3533:Y3533"/>
    <mergeCell ref="Z3533:AA3533"/>
    <mergeCell ref="AC3533:AD3533"/>
    <mergeCell ref="AE3533:AF3533"/>
    <mergeCell ref="AH3533:AI3533"/>
    <mergeCell ref="AJ3533:AK3533"/>
    <mergeCell ref="AM3533:AN3533"/>
    <mergeCell ref="AO3533:AP3533"/>
    <mergeCell ref="AR3533:AS3533"/>
    <mergeCell ref="AT3533:AU3533"/>
    <mergeCell ref="AW3533:AX3533"/>
    <mergeCell ref="AY3533:AZ3533"/>
    <mergeCell ref="BB3533:BC3533"/>
    <mergeCell ref="BD3533:BE3533"/>
    <mergeCell ref="BG3533:BH3533"/>
    <mergeCell ref="BI3533:BJ3533"/>
    <mergeCell ref="BL3533:BM3533"/>
    <mergeCell ref="BN3533:BO3533"/>
    <mergeCell ref="BQ3533:BR3533"/>
    <mergeCell ref="BS3533:BT3533"/>
    <mergeCell ref="BV3533:BW3533"/>
    <mergeCell ref="BX3533:BY3533"/>
    <mergeCell ref="D3547:E3547"/>
    <mergeCell ref="F3547:G3547"/>
    <mergeCell ref="I3547:J3547"/>
    <mergeCell ref="K3547:L3547"/>
    <mergeCell ref="N3547:O3547"/>
    <mergeCell ref="P3547:Q3547"/>
    <mergeCell ref="S3547:T3547"/>
    <mergeCell ref="U3547:V3547"/>
    <mergeCell ref="X3547:Y3547"/>
    <mergeCell ref="Z3547:AA3547"/>
    <mergeCell ref="AC3547:AD3547"/>
    <mergeCell ref="AE3547:AF3547"/>
    <mergeCell ref="AH3547:AI3547"/>
    <mergeCell ref="AJ3547:AK3547"/>
    <mergeCell ref="AM3547:AN3547"/>
    <mergeCell ref="AO3547:AP3547"/>
    <mergeCell ref="AR3547:AS3547"/>
    <mergeCell ref="AT3547:AU3547"/>
    <mergeCell ref="AW3547:AX3547"/>
    <mergeCell ref="AY3547:AZ3547"/>
    <mergeCell ref="BB3547:BC3547"/>
    <mergeCell ref="BD3547:BE3547"/>
    <mergeCell ref="BG3547:BH3547"/>
    <mergeCell ref="BI3547:BJ3547"/>
    <mergeCell ref="BL3547:BM3547"/>
    <mergeCell ref="BN3547:BO3547"/>
    <mergeCell ref="BQ3547:BR3547"/>
    <mergeCell ref="BS3547:BT3547"/>
    <mergeCell ref="BV3547:BW3547"/>
    <mergeCell ref="BX3547:BY3547"/>
    <mergeCell ref="AH3554:AI3554"/>
    <mergeCell ref="AJ3554:AK3554"/>
    <mergeCell ref="AM3554:AN3554"/>
    <mergeCell ref="AO3554:AP3554"/>
    <mergeCell ref="AR3554:AS3554"/>
    <mergeCell ref="AT3554:AU3554"/>
    <mergeCell ref="AW3554:AX3554"/>
    <mergeCell ref="AY3554:AZ3554"/>
    <mergeCell ref="BB3554:BC3554"/>
    <mergeCell ref="BD3554:BE3554"/>
    <mergeCell ref="BG3554:BH3554"/>
    <mergeCell ref="BI3554:BJ3554"/>
    <mergeCell ref="BL3554:BM3554"/>
    <mergeCell ref="BN3554:BO3554"/>
    <mergeCell ref="BQ3554:BR3554"/>
    <mergeCell ref="BS3554:BT3554"/>
    <mergeCell ref="BV3554:BW3554"/>
    <mergeCell ref="BX3554:BY3554"/>
    <mergeCell ref="X3554:Y3554"/>
    <mergeCell ref="Z3554:AA3554"/>
    <mergeCell ref="AC3554:AD3554"/>
    <mergeCell ref="AE3554:AF3554"/>
    <mergeCell ref="BQ3551:BR3551"/>
    <mergeCell ref="BS3551:BT3551"/>
    <mergeCell ref="D3551:E3551"/>
    <mergeCell ref="F3551:G3551"/>
    <mergeCell ref="I3551:J3551"/>
    <mergeCell ref="K3551:L3551"/>
    <mergeCell ref="N3551:O3551"/>
    <mergeCell ref="P3551:Q3551"/>
    <mergeCell ref="S3551:T3551"/>
    <mergeCell ref="U3551:V3551"/>
    <mergeCell ref="X3551:Y3551"/>
    <mergeCell ref="Z3551:AA3551"/>
    <mergeCell ref="BQ3558:BR3558"/>
    <mergeCell ref="BS3558:BT3558"/>
    <mergeCell ref="D3561:E3561"/>
    <mergeCell ref="F3561:G3561"/>
    <mergeCell ref="I3561:J3561"/>
    <mergeCell ref="K3561:L3561"/>
    <mergeCell ref="N3561:O3561"/>
    <mergeCell ref="P3561:Q3561"/>
    <mergeCell ref="S3561:T3561"/>
    <mergeCell ref="U3561:V3561"/>
    <mergeCell ref="X3561:Y3561"/>
    <mergeCell ref="Z3561:AA3561"/>
    <mergeCell ref="AC3561:AD3561"/>
    <mergeCell ref="AE3561:AF3561"/>
    <mergeCell ref="AH3561:AI3561"/>
    <mergeCell ref="AJ3561:AK3561"/>
    <mergeCell ref="AM3561:AN3561"/>
    <mergeCell ref="AO3561:AP3561"/>
    <mergeCell ref="AR3561:AS3561"/>
    <mergeCell ref="AT3561:AU3561"/>
    <mergeCell ref="AW3561:AX3561"/>
    <mergeCell ref="AY3561:AZ3561"/>
    <mergeCell ref="BB3561:BC3561"/>
    <mergeCell ref="BD3561:BE3561"/>
    <mergeCell ref="BG3561:BH3561"/>
    <mergeCell ref="BI3561:BJ3561"/>
    <mergeCell ref="BL3561:BM3561"/>
    <mergeCell ref="BN3561:BO3561"/>
    <mergeCell ref="BQ3561:BR3561"/>
    <mergeCell ref="BS3561:BT3561"/>
    <mergeCell ref="BV3561:BW3561"/>
    <mergeCell ref="BX3561:BY3561"/>
    <mergeCell ref="AH3568:AI3568"/>
    <mergeCell ref="AJ3568:AK3568"/>
    <mergeCell ref="AM3568:AN3568"/>
    <mergeCell ref="AO3568:AP3568"/>
    <mergeCell ref="AR3568:AS3568"/>
    <mergeCell ref="AT3568:AU3568"/>
    <mergeCell ref="AW3568:AX3568"/>
    <mergeCell ref="AY3568:AZ3568"/>
    <mergeCell ref="BB3568:BC3568"/>
    <mergeCell ref="BD3568:BE3568"/>
    <mergeCell ref="BG3568:BH3568"/>
    <mergeCell ref="BI3568:BJ3568"/>
    <mergeCell ref="BL3568:BM3568"/>
    <mergeCell ref="BN3568:BO3568"/>
    <mergeCell ref="BQ3568:BR3568"/>
    <mergeCell ref="BS3568:BT3568"/>
    <mergeCell ref="BV3568:BW3568"/>
    <mergeCell ref="BX3568:BY3568"/>
    <mergeCell ref="D3565:E3565"/>
    <mergeCell ref="F3565:G3565"/>
    <mergeCell ref="I3565:J3565"/>
    <mergeCell ref="K3565:L3565"/>
    <mergeCell ref="N3565:O3565"/>
    <mergeCell ref="P3565:Q3565"/>
    <mergeCell ref="S3565:T3565"/>
    <mergeCell ref="U3565:V3565"/>
    <mergeCell ref="X3565:Y3565"/>
    <mergeCell ref="Z3565:AA3565"/>
    <mergeCell ref="AC3565:AD3565"/>
    <mergeCell ref="AE3565:AF3565"/>
    <mergeCell ref="AH3565:AI3565"/>
    <mergeCell ref="AJ3565:AK3565"/>
    <mergeCell ref="X3575:Y3575"/>
    <mergeCell ref="Z3575:AA3575"/>
    <mergeCell ref="AC3575:AD3575"/>
    <mergeCell ref="AE3575:AF3575"/>
    <mergeCell ref="AH3575:AI3575"/>
    <mergeCell ref="AJ3575:AK3575"/>
    <mergeCell ref="AM3575:AN3575"/>
    <mergeCell ref="AO3575:AP3575"/>
    <mergeCell ref="AR3575:AS3575"/>
    <mergeCell ref="AT3575:AU3575"/>
    <mergeCell ref="AW3575:AX3575"/>
    <mergeCell ref="AY3575:AZ3575"/>
    <mergeCell ref="BB3575:BC3575"/>
    <mergeCell ref="BD3575:BE3575"/>
    <mergeCell ref="BG3575:BH3575"/>
    <mergeCell ref="BI3575:BJ3575"/>
    <mergeCell ref="BL3575:BM3575"/>
    <mergeCell ref="BN3575:BO3575"/>
    <mergeCell ref="BQ3575:BR3575"/>
    <mergeCell ref="BS3575:BT3575"/>
    <mergeCell ref="BV3575:BW3575"/>
    <mergeCell ref="BX3575:BY3575"/>
    <mergeCell ref="AH3582:AI3582"/>
    <mergeCell ref="AJ3582:AK3582"/>
    <mergeCell ref="AM3582:AN3582"/>
    <mergeCell ref="AO3582:AP3582"/>
    <mergeCell ref="AR3582:AS3582"/>
    <mergeCell ref="AT3582:AU3582"/>
    <mergeCell ref="AW3582:AX3582"/>
    <mergeCell ref="AY3582:AZ3582"/>
    <mergeCell ref="BB3582:BC3582"/>
    <mergeCell ref="BD3582:BE3582"/>
    <mergeCell ref="BG3582:BH3582"/>
    <mergeCell ref="BI3582:BJ3582"/>
    <mergeCell ref="BL3582:BM3582"/>
    <mergeCell ref="BN3582:BO3582"/>
    <mergeCell ref="BQ3582:BR3582"/>
    <mergeCell ref="BS3582:BT3582"/>
    <mergeCell ref="BV3582:BW3582"/>
    <mergeCell ref="BX3582:BY3582"/>
    <mergeCell ref="BV3579:BW3579"/>
    <mergeCell ref="BX3579:BY3579"/>
    <mergeCell ref="D3589:E3589"/>
    <mergeCell ref="F3589:G3589"/>
    <mergeCell ref="I3589:J3589"/>
    <mergeCell ref="K3589:L3589"/>
    <mergeCell ref="N3589:O3589"/>
    <mergeCell ref="P3589:Q3589"/>
    <mergeCell ref="S3589:T3589"/>
    <mergeCell ref="U3589:V3589"/>
    <mergeCell ref="X3589:Y3589"/>
    <mergeCell ref="Z3589:AA3589"/>
    <mergeCell ref="AC3589:AD3589"/>
    <mergeCell ref="AE3589:AF3589"/>
    <mergeCell ref="AH3589:AI3589"/>
    <mergeCell ref="AJ3589:AK3589"/>
    <mergeCell ref="AM3589:AN3589"/>
    <mergeCell ref="AO3589:AP3589"/>
    <mergeCell ref="AR3589:AS3589"/>
    <mergeCell ref="AT3589:AU3589"/>
    <mergeCell ref="AW3589:AX3589"/>
    <mergeCell ref="AY3589:AZ3589"/>
    <mergeCell ref="BB3589:BC3589"/>
    <mergeCell ref="BD3589:BE3589"/>
    <mergeCell ref="BG3589:BH3589"/>
    <mergeCell ref="BI3589:BJ3589"/>
    <mergeCell ref="BL3589:BM3589"/>
    <mergeCell ref="BN3589:BO3589"/>
    <mergeCell ref="BQ3589:BR3589"/>
    <mergeCell ref="BS3589:BT3589"/>
    <mergeCell ref="BV3589:BW3589"/>
    <mergeCell ref="BX3589:BY3589"/>
    <mergeCell ref="AH3596:AI3596"/>
    <mergeCell ref="AJ3596:AK3596"/>
    <mergeCell ref="AM3596:AN3596"/>
    <mergeCell ref="AO3596:AP3596"/>
    <mergeCell ref="AR3596:AS3596"/>
    <mergeCell ref="AT3596:AU3596"/>
    <mergeCell ref="AW3596:AX3596"/>
    <mergeCell ref="AY3596:AZ3596"/>
    <mergeCell ref="BB3596:BC3596"/>
    <mergeCell ref="BD3596:BE3596"/>
    <mergeCell ref="BG3596:BH3596"/>
    <mergeCell ref="BI3596:BJ3596"/>
    <mergeCell ref="BL3596:BM3596"/>
    <mergeCell ref="BN3596:BO3596"/>
    <mergeCell ref="BQ3596:BR3596"/>
    <mergeCell ref="BS3596:BT3596"/>
    <mergeCell ref="BV3596:BW3596"/>
    <mergeCell ref="BX3596:BY3596"/>
    <mergeCell ref="X3596:Y3596"/>
    <mergeCell ref="Z3596:AA3596"/>
    <mergeCell ref="AC3596:AD3596"/>
    <mergeCell ref="AE3596:AF3596"/>
    <mergeCell ref="BQ3593:BR3593"/>
    <mergeCell ref="BS3593:BT3593"/>
    <mergeCell ref="BQ3600:BR3600"/>
    <mergeCell ref="BS3600:BT3600"/>
    <mergeCell ref="D3603:E3603"/>
    <mergeCell ref="F3603:G3603"/>
    <mergeCell ref="I3603:J3603"/>
    <mergeCell ref="K3603:L3603"/>
    <mergeCell ref="N3603:O3603"/>
    <mergeCell ref="P3603:Q3603"/>
    <mergeCell ref="S3603:T3603"/>
    <mergeCell ref="U3603:V3603"/>
    <mergeCell ref="X3603:Y3603"/>
    <mergeCell ref="Z3603:AA3603"/>
    <mergeCell ref="AC3603:AD3603"/>
    <mergeCell ref="AE3603:AF3603"/>
    <mergeCell ref="AH3603:AI3603"/>
    <mergeCell ref="AJ3603:AK3603"/>
    <mergeCell ref="AM3603:AN3603"/>
    <mergeCell ref="AO3603:AP3603"/>
    <mergeCell ref="AR3603:AS3603"/>
    <mergeCell ref="AT3603:AU3603"/>
    <mergeCell ref="AW3603:AX3603"/>
    <mergeCell ref="AY3603:AZ3603"/>
    <mergeCell ref="BB3603:BC3603"/>
    <mergeCell ref="BD3603:BE3603"/>
    <mergeCell ref="BG3603:BH3603"/>
    <mergeCell ref="BI3603:BJ3603"/>
    <mergeCell ref="BL3603:BM3603"/>
    <mergeCell ref="BN3603:BO3603"/>
    <mergeCell ref="BQ3603:BR3603"/>
    <mergeCell ref="BS3603:BT3603"/>
    <mergeCell ref="BV3603:BW3603"/>
    <mergeCell ref="BX3603:BY3603"/>
    <mergeCell ref="AH3610:AI3610"/>
    <mergeCell ref="AJ3610:AK3610"/>
    <mergeCell ref="AM3610:AN3610"/>
    <mergeCell ref="AO3610:AP3610"/>
    <mergeCell ref="AR3610:AS3610"/>
    <mergeCell ref="AT3610:AU3610"/>
    <mergeCell ref="AW3610:AX3610"/>
    <mergeCell ref="AY3610:AZ3610"/>
    <mergeCell ref="BB3610:BC3610"/>
    <mergeCell ref="BD3610:BE3610"/>
    <mergeCell ref="BG3610:BH3610"/>
    <mergeCell ref="BI3610:BJ3610"/>
    <mergeCell ref="BL3610:BM3610"/>
    <mergeCell ref="BN3610:BO3610"/>
    <mergeCell ref="BQ3610:BR3610"/>
    <mergeCell ref="BS3610:BT3610"/>
    <mergeCell ref="BV3610:BW3610"/>
    <mergeCell ref="BX3610:BY3610"/>
    <mergeCell ref="D3600:E3600"/>
    <mergeCell ref="F3600:G3600"/>
    <mergeCell ref="I3600:J3600"/>
    <mergeCell ref="K3600:L3600"/>
    <mergeCell ref="N3600:O3600"/>
    <mergeCell ref="P3600:Q3600"/>
    <mergeCell ref="S3600:T3600"/>
    <mergeCell ref="U3600:V3600"/>
    <mergeCell ref="X3600:Y3600"/>
    <mergeCell ref="Z3600:AA3600"/>
    <mergeCell ref="AC3600:AD3600"/>
    <mergeCell ref="AE3600:AF3600"/>
    <mergeCell ref="AH3600:AI3600"/>
    <mergeCell ref="AJ3600:AK3600"/>
    <mergeCell ref="X3617:Y3617"/>
    <mergeCell ref="Z3617:AA3617"/>
    <mergeCell ref="AC3617:AD3617"/>
    <mergeCell ref="AE3617:AF3617"/>
    <mergeCell ref="AH3617:AI3617"/>
    <mergeCell ref="AJ3617:AK3617"/>
    <mergeCell ref="AM3617:AN3617"/>
    <mergeCell ref="AO3617:AP3617"/>
    <mergeCell ref="AR3617:AS3617"/>
    <mergeCell ref="AT3617:AU3617"/>
    <mergeCell ref="AW3617:AX3617"/>
    <mergeCell ref="AY3617:AZ3617"/>
    <mergeCell ref="BB3617:BC3617"/>
    <mergeCell ref="BD3617:BE3617"/>
    <mergeCell ref="BG3617:BH3617"/>
    <mergeCell ref="BI3617:BJ3617"/>
    <mergeCell ref="BL3617:BM3617"/>
    <mergeCell ref="BN3617:BO3617"/>
    <mergeCell ref="BQ3617:BR3617"/>
    <mergeCell ref="BS3617:BT3617"/>
    <mergeCell ref="BV3617:BW3617"/>
    <mergeCell ref="BX3617:BY3617"/>
    <mergeCell ref="AH3624:AI3624"/>
    <mergeCell ref="AJ3624:AK3624"/>
    <mergeCell ref="AM3624:AN3624"/>
    <mergeCell ref="AO3624:AP3624"/>
    <mergeCell ref="AR3624:AS3624"/>
    <mergeCell ref="AT3624:AU3624"/>
    <mergeCell ref="AW3624:AX3624"/>
    <mergeCell ref="AY3624:AZ3624"/>
    <mergeCell ref="BB3624:BC3624"/>
    <mergeCell ref="BD3624:BE3624"/>
    <mergeCell ref="BG3624:BH3624"/>
    <mergeCell ref="BI3624:BJ3624"/>
    <mergeCell ref="BL3624:BM3624"/>
    <mergeCell ref="BN3624:BO3624"/>
    <mergeCell ref="BQ3624:BR3624"/>
    <mergeCell ref="BS3624:BT3624"/>
    <mergeCell ref="BV3624:BW3624"/>
    <mergeCell ref="BX3624:BY3624"/>
    <mergeCell ref="D3631:E3631"/>
    <mergeCell ref="F3631:G3631"/>
    <mergeCell ref="I3631:J3631"/>
    <mergeCell ref="K3631:L3631"/>
    <mergeCell ref="N3631:O3631"/>
    <mergeCell ref="P3631:Q3631"/>
    <mergeCell ref="S3631:T3631"/>
    <mergeCell ref="U3631:V3631"/>
    <mergeCell ref="X3631:Y3631"/>
    <mergeCell ref="Z3631:AA3631"/>
    <mergeCell ref="AC3631:AD3631"/>
    <mergeCell ref="AE3631:AF3631"/>
    <mergeCell ref="AH3631:AI3631"/>
    <mergeCell ref="AJ3631:AK3631"/>
    <mergeCell ref="AM3631:AN3631"/>
    <mergeCell ref="AO3631:AP3631"/>
    <mergeCell ref="AR3631:AS3631"/>
    <mergeCell ref="AT3631:AU3631"/>
    <mergeCell ref="AW3631:AX3631"/>
    <mergeCell ref="AY3631:AZ3631"/>
    <mergeCell ref="BB3631:BC3631"/>
    <mergeCell ref="BD3631:BE3631"/>
    <mergeCell ref="BG3631:BH3631"/>
    <mergeCell ref="BI3631:BJ3631"/>
    <mergeCell ref="BL3631:BM3631"/>
    <mergeCell ref="BN3631:BO3631"/>
    <mergeCell ref="BQ3631:BR3631"/>
    <mergeCell ref="BS3631:BT3631"/>
    <mergeCell ref="BV3631:BW3631"/>
    <mergeCell ref="BX3631:BY3631"/>
    <mergeCell ref="AH3638:AI3638"/>
    <mergeCell ref="AJ3638:AK3638"/>
    <mergeCell ref="AM3638:AN3638"/>
    <mergeCell ref="AO3638:AP3638"/>
    <mergeCell ref="AR3638:AS3638"/>
    <mergeCell ref="AT3638:AU3638"/>
    <mergeCell ref="AW3638:AX3638"/>
    <mergeCell ref="AY3638:AZ3638"/>
    <mergeCell ref="BB3638:BC3638"/>
    <mergeCell ref="BD3638:BE3638"/>
    <mergeCell ref="BG3638:BH3638"/>
    <mergeCell ref="BI3638:BJ3638"/>
    <mergeCell ref="BL3638:BM3638"/>
    <mergeCell ref="BN3638:BO3638"/>
    <mergeCell ref="BQ3638:BR3638"/>
    <mergeCell ref="BS3638:BT3638"/>
    <mergeCell ref="BV3638:BW3638"/>
    <mergeCell ref="BX3638:BY3638"/>
    <mergeCell ref="X3638:Y3638"/>
    <mergeCell ref="Z3638:AA3638"/>
    <mergeCell ref="AC3638:AD3638"/>
    <mergeCell ref="AE3638:AF3638"/>
    <mergeCell ref="BQ3635:BR3635"/>
    <mergeCell ref="BS3635:BT3635"/>
    <mergeCell ref="D3635:E3635"/>
    <mergeCell ref="F3635:G3635"/>
    <mergeCell ref="I3635:J3635"/>
    <mergeCell ref="K3635:L3635"/>
    <mergeCell ref="N3635:O3635"/>
    <mergeCell ref="P3635:Q3635"/>
    <mergeCell ref="S3635:T3635"/>
    <mergeCell ref="U3635:V3635"/>
    <mergeCell ref="X3635:Y3635"/>
    <mergeCell ref="Z3635:AA3635"/>
    <mergeCell ref="BQ3642:BR3642"/>
    <mergeCell ref="BS3642:BT3642"/>
    <mergeCell ref="D3645:E3645"/>
    <mergeCell ref="F3645:G3645"/>
    <mergeCell ref="I3645:J3645"/>
    <mergeCell ref="K3645:L3645"/>
    <mergeCell ref="N3645:O3645"/>
    <mergeCell ref="P3645:Q3645"/>
    <mergeCell ref="S3645:T3645"/>
    <mergeCell ref="U3645:V3645"/>
    <mergeCell ref="X3645:Y3645"/>
    <mergeCell ref="Z3645:AA3645"/>
    <mergeCell ref="AC3645:AD3645"/>
    <mergeCell ref="AE3645:AF3645"/>
    <mergeCell ref="AH3645:AI3645"/>
    <mergeCell ref="AJ3645:AK3645"/>
    <mergeCell ref="AM3645:AN3645"/>
    <mergeCell ref="AO3645:AP3645"/>
    <mergeCell ref="AR3645:AS3645"/>
    <mergeCell ref="AT3645:AU3645"/>
    <mergeCell ref="AW3645:AX3645"/>
    <mergeCell ref="AY3645:AZ3645"/>
    <mergeCell ref="BB3645:BC3645"/>
    <mergeCell ref="BD3645:BE3645"/>
    <mergeCell ref="BG3645:BH3645"/>
    <mergeCell ref="BI3645:BJ3645"/>
    <mergeCell ref="BL3645:BM3645"/>
    <mergeCell ref="BN3645:BO3645"/>
    <mergeCell ref="BQ3645:BR3645"/>
    <mergeCell ref="BS3645:BT3645"/>
    <mergeCell ref="BV3645:BW3645"/>
    <mergeCell ref="BX3645:BY3645"/>
    <mergeCell ref="AH3652:AI3652"/>
    <mergeCell ref="AJ3652:AK3652"/>
    <mergeCell ref="AM3652:AN3652"/>
    <mergeCell ref="AO3652:AP3652"/>
    <mergeCell ref="AR3652:AS3652"/>
    <mergeCell ref="AT3652:AU3652"/>
    <mergeCell ref="AW3652:AX3652"/>
    <mergeCell ref="AY3652:AZ3652"/>
    <mergeCell ref="BB3652:BC3652"/>
    <mergeCell ref="BD3652:BE3652"/>
    <mergeCell ref="BG3652:BH3652"/>
    <mergeCell ref="BI3652:BJ3652"/>
    <mergeCell ref="BL3652:BM3652"/>
    <mergeCell ref="BN3652:BO3652"/>
    <mergeCell ref="BQ3652:BR3652"/>
    <mergeCell ref="BS3652:BT3652"/>
    <mergeCell ref="BV3652:BW3652"/>
    <mergeCell ref="BX3652:BY3652"/>
    <mergeCell ref="D3649:E3649"/>
    <mergeCell ref="F3649:G3649"/>
    <mergeCell ref="I3649:J3649"/>
    <mergeCell ref="K3649:L3649"/>
    <mergeCell ref="N3649:O3649"/>
    <mergeCell ref="P3649:Q3649"/>
    <mergeCell ref="S3649:T3649"/>
    <mergeCell ref="U3649:V3649"/>
    <mergeCell ref="X3649:Y3649"/>
    <mergeCell ref="Z3649:AA3649"/>
    <mergeCell ref="AC3649:AD3649"/>
    <mergeCell ref="AE3649:AF3649"/>
    <mergeCell ref="AH3649:AI3649"/>
    <mergeCell ref="AJ3649:AK3649"/>
    <mergeCell ref="X3659:Y3659"/>
    <mergeCell ref="Z3659:AA3659"/>
    <mergeCell ref="AC3659:AD3659"/>
    <mergeCell ref="AE3659:AF3659"/>
    <mergeCell ref="AH3659:AI3659"/>
    <mergeCell ref="AJ3659:AK3659"/>
    <mergeCell ref="AM3659:AN3659"/>
    <mergeCell ref="AO3659:AP3659"/>
    <mergeCell ref="AR3659:AS3659"/>
    <mergeCell ref="AT3659:AU3659"/>
    <mergeCell ref="AW3659:AX3659"/>
    <mergeCell ref="AY3659:AZ3659"/>
    <mergeCell ref="BB3659:BC3659"/>
    <mergeCell ref="BD3659:BE3659"/>
    <mergeCell ref="BG3659:BH3659"/>
    <mergeCell ref="BI3659:BJ3659"/>
    <mergeCell ref="BL3659:BM3659"/>
    <mergeCell ref="BN3659:BO3659"/>
    <mergeCell ref="BQ3659:BR3659"/>
    <mergeCell ref="BS3659:BT3659"/>
    <mergeCell ref="BV3659:BW3659"/>
    <mergeCell ref="BX3659:BY3659"/>
    <mergeCell ref="AH3666:AI3666"/>
    <mergeCell ref="AJ3666:AK3666"/>
    <mergeCell ref="AM3666:AN3666"/>
    <mergeCell ref="AO3666:AP3666"/>
    <mergeCell ref="AR3666:AS3666"/>
    <mergeCell ref="AT3666:AU3666"/>
    <mergeCell ref="AW3666:AX3666"/>
    <mergeCell ref="AY3666:AZ3666"/>
    <mergeCell ref="BB3666:BC3666"/>
    <mergeCell ref="BD3666:BE3666"/>
    <mergeCell ref="BG3666:BH3666"/>
    <mergeCell ref="BI3666:BJ3666"/>
    <mergeCell ref="BL3666:BM3666"/>
    <mergeCell ref="BN3666:BO3666"/>
    <mergeCell ref="BQ3666:BR3666"/>
    <mergeCell ref="BS3666:BT3666"/>
    <mergeCell ref="BV3666:BW3666"/>
    <mergeCell ref="BX3666:BY3666"/>
    <mergeCell ref="BV3663:BW3663"/>
    <mergeCell ref="BX3663:BY3663"/>
    <mergeCell ref="D3673:E3673"/>
    <mergeCell ref="F3673:G3673"/>
    <mergeCell ref="I3673:J3673"/>
    <mergeCell ref="K3673:L3673"/>
    <mergeCell ref="N3673:O3673"/>
    <mergeCell ref="P3673:Q3673"/>
    <mergeCell ref="S3673:T3673"/>
    <mergeCell ref="U3673:V3673"/>
    <mergeCell ref="X3673:Y3673"/>
    <mergeCell ref="Z3673:AA3673"/>
    <mergeCell ref="AC3673:AD3673"/>
    <mergeCell ref="AE3673:AF3673"/>
    <mergeCell ref="AH3673:AI3673"/>
    <mergeCell ref="AJ3673:AK3673"/>
    <mergeCell ref="AM3673:AN3673"/>
    <mergeCell ref="AO3673:AP3673"/>
    <mergeCell ref="AR3673:AS3673"/>
    <mergeCell ref="AT3673:AU3673"/>
    <mergeCell ref="AW3673:AX3673"/>
    <mergeCell ref="AY3673:AZ3673"/>
    <mergeCell ref="BB3673:BC3673"/>
    <mergeCell ref="BD3673:BE3673"/>
    <mergeCell ref="BG3673:BH3673"/>
    <mergeCell ref="BI3673:BJ3673"/>
    <mergeCell ref="BL3673:BM3673"/>
    <mergeCell ref="BN3673:BO3673"/>
    <mergeCell ref="BQ3673:BR3673"/>
    <mergeCell ref="BS3673:BT3673"/>
    <mergeCell ref="BV3673:BW3673"/>
    <mergeCell ref="BX3673:BY3673"/>
    <mergeCell ref="AH3680:AI3680"/>
    <mergeCell ref="AJ3680:AK3680"/>
    <mergeCell ref="AM3680:AN3680"/>
    <mergeCell ref="AO3680:AP3680"/>
    <mergeCell ref="AR3680:AS3680"/>
    <mergeCell ref="AT3680:AU3680"/>
    <mergeCell ref="AW3680:AX3680"/>
    <mergeCell ref="AY3680:AZ3680"/>
    <mergeCell ref="BB3680:BC3680"/>
    <mergeCell ref="BD3680:BE3680"/>
    <mergeCell ref="BG3680:BH3680"/>
    <mergeCell ref="BI3680:BJ3680"/>
    <mergeCell ref="BL3680:BM3680"/>
    <mergeCell ref="BN3680:BO3680"/>
    <mergeCell ref="BQ3680:BR3680"/>
    <mergeCell ref="BS3680:BT3680"/>
    <mergeCell ref="BV3680:BW3680"/>
    <mergeCell ref="BX3680:BY3680"/>
    <mergeCell ref="X3680:Y3680"/>
    <mergeCell ref="Z3680:AA3680"/>
    <mergeCell ref="AC3680:AD3680"/>
    <mergeCell ref="AE3680:AF3680"/>
    <mergeCell ref="BQ3677:BR3677"/>
    <mergeCell ref="BS3677:BT3677"/>
    <mergeCell ref="BQ3684:BR3684"/>
    <mergeCell ref="BS3684:BT3684"/>
    <mergeCell ref="D3687:E3687"/>
    <mergeCell ref="F3687:G3687"/>
    <mergeCell ref="I3687:J3687"/>
    <mergeCell ref="K3687:L3687"/>
    <mergeCell ref="N3687:O3687"/>
    <mergeCell ref="P3687:Q3687"/>
    <mergeCell ref="S3687:T3687"/>
    <mergeCell ref="U3687:V3687"/>
    <mergeCell ref="X3687:Y3687"/>
    <mergeCell ref="Z3687:AA3687"/>
    <mergeCell ref="AC3687:AD3687"/>
    <mergeCell ref="AE3687:AF3687"/>
    <mergeCell ref="AH3687:AI3687"/>
    <mergeCell ref="AJ3687:AK3687"/>
    <mergeCell ref="AM3687:AN3687"/>
    <mergeCell ref="AO3687:AP3687"/>
    <mergeCell ref="AR3687:AS3687"/>
    <mergeCell ref="AT3687:AU3687"/>
    <mergeCell ref="AW3687:AX3687"/>
    <mergeCell ref="AY3687:AZ3687"/>
    <mergeCell ref="BB3687:BC3687"/>
    <mergeCell ref="BD3687:BE3687"/>
    <mergeCell ref="BG3687:BH3687"/>
    <mergeCell ref="BI3687:BJ3687"/>
    <mergeCell ref="BL3687:BM3687"/>
    <mergeCell ref="BN3687:BO3687"/>
    <mergeCell ref="BQ3687:BR3687"/>
    <mergeCell ref="BS3687:BT3687"/>
    <mergeCell ref="BV3687:BW3687"/>
    <mergeCell ref="BX3687:BY3687"/>
    <mergeCell ref="AH3694:AI3694"/>
    <mergeCell ref="AJ3694:AK3694"/>
    <mergeCell ref="AM3694:AN3694"/>
    <mergeCell ref="AO3694:AP3694"/>
    <mergeCell ref="AR3694:AS3694"/>
    <mergeCell ref="AT3694:AU3694"/>
    <mergeCell ref="AW3694:AX3694"/>
    <mergeCell ref="AY3694:AZ3694"/>
    <mergeCell ref="BB3694:BC3694"/>
    <mergeCell ref="BD3694:BE3694"/>
    <mergeCell ref="BG3694:BH3694"/>
    <mergeCell ref="BI3694:BJ3694"/>
    <mergeCell ref="BL3694:BM3694"/>
    <mergeCell ref="BN3694:BO3694"/>
    <mergeCell ref="BQ3694:BR3694"/>
    <mergeCell ref="BS3694:BT3694"/>
    <mergeCell ref="BV3694:BW3694"/>
    <mergeCell ref="BX3694:BY3694"/>
    <mergeCell ref="D3684:E3684"/>
    <mergeCell ref="F3684:G3684"/>
    <mergeCell ref="I3684:J3684"/>
    <mergeCell ref="K3684:L3684"/>
    <mergeCell ref="N3684:O3684"/>
    <mergeCell ref="P3684:Q3684"/>
    <mergeCell ref="S3684:T3684"/>
    <mergeCell ref="U3684:V3684"/>
    <mergeCell ref="X3684:Y3684"/>
    <mergeCell ref="Z3684:AA3684"/>
    <mergeCell ref="AC3684:AD3684"/>
    <mergeCell ref="AE3684:AF3684"/>
    <mergeCell ref="AH3684:AI3684"/>
    <mergeCell ref="AJ3684:AK3684"/>
    <mergeCell ref="X3701:Y3701"/>
    <mergeCell ref="Z3701:AA3701"/>
    <mergeCell ref="AC3701:AD3701"/>
    <mergeCell ref="AE3701:AF3701"/>
    <mergeCell ref="AH3701:AI3701"/>
    <mergeCell ref="AJ3701:AK3701"/>
    <mergeCell ref="AM3701:AN3701"/>
    <mergeCell ref="AO3701:AP3701"/>
    <mergeCell ref="AR3701:AS3701"/>
    <mergeCell ref="AT3701:AU3701"/>
    <mergeCell ref="AW3701:AX3701"/>
    <mergeCell ref="AY3701:AZ3701"/>
    <mergeCell ref="BB3701:BC3701"/>
    <mergeCell ref="BD3701:BE3701"/>
    <mergeCell ref="BG3701:BH3701"/>
    <mergeCell ref="BI3701:BJ3701"/>
    <mergeCell ref="BL3701:BM3701"/>
    <mergeCell ref="BN3701:BO3701"/>
    <mergeCell ref="BQ3701:BR3701"/>
    <mergeCell ref="BS3701:BT3701"/>
    <mergeCell ref="BV3701:BW3701"/>
    <mergeCell ref="BX3701:BY3701"/>
    <mergeCell ref="AH3708:AI3708"/>
    <mergeCell ref="AJ3708:AK3708"/>
    <mergeCell ref="AM3708:AN3708"/>
    <mergeCell ref="AO3708:AP3708"/>
    <mergeCell ref="AR3708:AS3708"/>
    <mergeCell ref="AT3708:AU3708"/>
    <mergeCell ref="AW3708:AX3708"/>
    <mergeCell ref="AY3708:AZ3708"/>
    <mergeCell ref="BB3708:BC3708"/>
    <mergeCell ref="BD3708:BE3708"/>
    <mergeCell ref="BG3708:BH3708"/>
    <mergeCell ref="BI3708:BJ3708"/>
    <mergeCell ref="BL3708:BM3708"/>
    <mergeCell ref="BN3708:BO3708"/>
    <mergeCell ref="BQ3708:BR3708"/>
    <mergeCell ref="BS3708:BT3708"/>
    <mergeCell ref="BV3708:BW3708"/>
    <mergeCell ref="BX3708:BY3708"/>
    <mergeCell ref="D3715:E3715"/>
    <mergeCell ref="F3715:G3715"/>
    <mergeCell ref="I3715:J3715"/>
    <mergeCell ref="K3715:L3715"/>
    <mergeCell ref="N3715:O3715"/>
    <mergeCell ref="P3715:Q3715"/>
    <mergeCell ref="S3715:T3715"/>
    <mergeCell ref="U3715:V3715"/>
    <mergeCell ref="X3715:Y3715"/>
    <mergeCell ref="Z3715:AA3715"/>
    <mergeCell ref="AC3715:AD3715"/>
    <mergeCell ref="AE3715:AF3715"/>
    <mergeCell ref="AH3715:AI3715"/>
    <mergeCell ref="AJ3715:AK3715"/>
    <mergeCell ref="AM3715:AN3715"/>
    <mergeCell ref="AO3715:AP3715"/>
    <mergeCell ref="AR3715:AS3715"/>
    <mergeCell ref="AT3715:AU3715"/>
    <mergeCell ref="AW3715:AX3715"/>
    <mergeCell ref="AY3715:AZ3715"/>
    <mergeCell ref="BB3715:BC3715"/>
    <mergeCell ref="BD3715:BE3715"/>
    <mergeCell ref="BG3715:BH3715"/>
    <mergeCell ref="BI3715:BJ3715"/>
    <mergeCell ref="BL3715:BM3715"/>
    <mergeCell ref="BN3715:BO3715"/>
    <mergeCell ref="BQ3715:BR3715"/>
    <mergeCell ref="BS3715:BT3715"/>
    <mergeCell ref="BV3715:BW3715"/>
    <mergeCell ref="BX3715:BY3715"/>
    <mergeCell ref="AH3722:AI3722"/>
    <mergeCell ref="AJ3722:AK3722"/>
    <mergeCell ref="AM3722:AN3722"/>
    <mergeCell ref="AO3722:AP3722"/>
    <mergeCell ref="AR3722:AS3722"/>
    <mergeCell ref="AT3722:AU3722"/>
    <mergeCell ref="AW3722:AX3722"/>
    <mergeCell ref="AY3722:AZ3722"/>
    <mergeCell ref="BB3722:BC3722"/>
    <mergeCell ref="BD3722:BE3722"/>
    <mergeCell ref="BG3722:BH3722"/>
    <mergeCell ref="BI3722:BJ3722"/>
    <mergeCell ref="BL3722:BM3722"/>
    <mergeCell ref="BN3722:BO3722"/>
    <mergeCell ref="BQ3722:BR3722"/>
    <mergeCell ref="BS3722:BT3722"/>
    <mergeCell ref="BV3722:BW3722"/>
    <mergeCell ref="BX3722:BY3722"/>
    <mergeCell ref="X3722:Y3722"/>
    <mergeCell ref="Z3722:AA3722"/>
    <mergeCell ref="AC3722:AD3722"/>
    <mergeCell ref="AE3722:AF3722"/>
    <mergeCell ref="BQ3719:BR3719"/>
    <mergeCell ref="BS3719:BT3719"/>
    <mergeCell ref="D3719:E3719"/>
    <mergeCell ref="F3719:G3719"/>
    <mergeCell ref="I3719:J3719"/>
    <mergeCell ref="K3719:L3719"/>
    <mergeCell ref="N3719:O3719"/>
    <mergeCell ref="P3719:Q3719"/>
    <mergeCell ref="S3719:T3719"/>
    <mergeCell ref="U3719:V3719"/>
    <mergeCell ref="X3719:Y3719"/>
    <mergeCell ref="Z3719:AA3719"/>
    <mergeCell ref="BQ3726:BR3726"/>
    <mergeCell ref="BS3726:BT3726"/>
    <mergeCell ref="D3729:E3729"/>
    <mergeCell ref="F3729:G3729"/>
    <mergeCell ref="I3729:J3729"/>
    <mergeCell ref="K3729:L3729"/>
    <mergeCell ref="N3729:O3729"/>
    <mergeCell ref="P3729:Q3729"/>
    <mergeCell ref="S3729:T3729"/>
    <mergeCell ref="U3729:V3729"/>
    <mergeCell ref="X3729:Y3729"/>
    <mergeCell ref="Z3729:AA3729"/>
    <mergeCell ref="AC3729:AD3729"/>
    <mergeCell ref="AE3729:AF3729"/>
    <mergeCell ref="AH3729:AI3729"/>
    <mergeCell ref="AJ3729:AK3729"/>
    <mergeCell ref="AM3729:AN3729"/>
    <mergeCell ref="AO3729:AP3729"/>
    <mergeCell ref="AR3729:AS3729"/>
    <mergeCell ref="AT3729:AU3729"/>
    <mergeCell ref="AW3729:AX3729"/>
    <mergeCell ref="AY3729:AZ3729"/>
    <mergeCell ref="BB3729:BC3729"/>
    <mergeCell ref="BD3729:BE3729"/>
    <mergeCell ref="BG3729:BH3729"/>
    <mergeCell ref="BI3729:BJ3729"/>
    <mergeCell ref="BL3729:BM3729"/>
    <mergeCell ref="BN3729:BO3729"/>
    <mergeCell ref="BQ3729:BR3729"/>
    <mergeCell ref="BS3729:BT3729"/>
    <mergeCell ref="BV3729:BW3729"/>
    <mergeCell ref="BX3729:BY3729"/>
    <mergeCell ref="AH3736:AI3736"/>
    <mergeCell ref="AJ3736:AK3736"/>
    <mergeCell ref="AM3736:AN3736"/>
    <mergeCell ref="AO3736:AP3736"/>
    <mergeCell ref="AR3736:AS3736"/>
    <mergeCell ref="AT3736:AU3736"/>
    <mergeCell ref="AW3736:AX3736"/>
    <mergeCell ref="AY3736:AZ3736"/>
    <mergeCell ref="BB3736:BC3736"/>
    <mergeCell ref="BD3736:BE3736"/>
    <mergeCell ref="BG3736:BH3736"/>
    <mergeCell ref="BI3736:BJ3736"/>
    <mergeCell ref="BL3736:BM3736"/>
    <mergeCell ref="BN3736:BO3736"/>
    <mergeCell ref="BQ3736:BR3736"/>
    <mergeCell ref="BS3736:BT3736"/>
    <mergeCell ref="BV3736:BW3736"/>
    <mergeCell ref="BX3736:BY3736"/>
    <mergeCell ref="D3733:E3733"/>
    <mergeCell ref="F3733:G3733"/>
    <mergeCell ref="I3733:J3733"/>
    <mergeCell ref="K3733:L3733"/>
    <mergeCell ref="N3733:O3733"/>
    <mergeCell ref="P3733:Q3733"/>
    <mergeCell ref="S3733:T3733"/>
    <mergeCell ref="U3733:V3733"/>
    <mergeCell ref="X3733:Y3733"/>
    <mergeCell ref="Z3733:AA3733"/>
    <mergeCell ref="AC3733:AD3733"/>
    <mergeCell ref="AE3733:AF3733"/>
    <mergeCell ref="AH3733:AI3733"/>
    <mergeCell ref="AJ3733:AK3733"/>
    <mergeCell ref="D3743:E3743"/>
    <mergeCell ref="F3743:G3743"/>
    <mergeCell ref="I3743:J3743"/>
    <mergeCell ref="K3743:L3743"/>
    <mergeCell ref="N3743:O3743"/>
    <mergeCell ref="P3743:Q3743"/>
    <mergeCell ref="S3743:T3743"/>
    <mergeCell ref="U3743:V3743"/>
    <mergeCell ref="X3743:Y3743"/>
    <mergeCell ref="Z3743:AA3743"/>
    <mergeCell ref="AC3743:AD3743"/>
    <mergeCell ref="AE3743:AF3743"/>
    <mergeCell ref="AH3743:AI3743"/>
    <mergeCell ref="AJ3743:AK3743"/>
    <mergeCell ref="AM3743:AN3743"/>
    <mergeCell ref="AO3743:AP3743"/>
    <mergeCell ref="AR3743:AS3743"/>
    <mergeCell ref="AT3743:AU3743"/>
    <mergeCell ref="AW3743:AX3743"/>
    <mergeCell ref="AY3743:AZ3743"/>
    <mergeCell ref="BB3743:BC3743"/>
    <mergeCell ref="BD3743:BE3743"/>
    <mergeCell ref="BG3743:BH3743"/>
    <mergeCell ref="BI3743:BJ3743"/>
    <mergeCell ref="BL3743:BM3743"/>
    <mergeCell ref="BN3743:BO3743"/>
    <mergeCell ref="BQ3743:BR3743"/>
    <mergeCell ref="BS3743:BT3743"/>
    <mergeCell ref="BV3743:BW3743"/>
    <mergeCell ref="BX3743:BY3743"/>
    <mergeCell ref="D3736:E3736"/>
    <mergeCell ref="F3736:G3736"/>
    <mergeCell ref="I3736:J3736"/>
    <mergeCell ref="K3736:L3736"/>
    <mergeCell ref="N3736:O3736"/>
    <mergeCell ref="P3736:Q3736"/>
    <mergeCell ref="S3736:T3736"/>
    <mergeCell ref="U3736:V3736"/>
    <mergeCell ref="X3736:Y3736"/>
    <mergeCell ref="Z3736:AA3736"/>
    <mergeCell ref="AC3736:AD3736"/>
    <mergeCell ref="AE3736:AF3736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381000</xdr:colOff>
                <xdr:row>11</xdr:row>
                <xdr:rowOff>182880</xdr:rowOff>
              </from>
              <to>
                <xdr:col>11</xdr:col>
                <xdr:colOff>373380</xdr:colOff>
                <xdr:row>13</xdr:row>
                <xdr:rowOff>213360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>
              <from>
                <xdr:col>69</xdr:col>
                <xdr:colOff>38100</xdr:colOff>
                <xdr:row>11</xdr:row>
                <xdr:rowOff>106680</xdr:rowOff>
              </from>
              <to>
                <xdr:col>70</xdr:col>
                <xdr:colOff>213360</xdr:colOff>
                <xdr:row>14</xdr:row>
                <xdr:rowOff>45720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30" r:id="rId8">
          <objectPr defaultSize="0" autoPict="0" r:id="rId9">
            <anchor moveWithCells="1">
              <from>
                <xdr:col>3</xdr:col>
                <xdr:colOff>487680</xdr:colOff>
                <xdr:row>11</xdr:row>
                <xdr:rowOff>76200</xdr:rowOff>
              </from>
              <to>
                <xdr:col>5</xdr:col>
                <xdr:colOff>220980</xdr:colOff>
                <xdr:row>13</xdr:row>
                <xdr:rowOff>167640</xdr:rowOff>
              </to>
            </anchor>
          </objectPr>
        </oleObject>
      </mc:Choice>
      <mc:Fallback>
        <oleObject progId="Equation.DSMT4" shapeId="1030" r:id="rId8"/>
      </mc:Fallback>
    </mc:AlternateContent>
    <mc:AlternateContent xmlns:mc="http://schemas.openxmlformats.org/markup-compatibility/2006">
      <mc:Choice Requires="x14">
        <oleObject progId="Equation.DSMT4" shapeId="1032" r:id="rId10">
          <objectPr defaultSize="0" autoPict="0" r:id="rId11">
            <anchor moveWithCells="1">
              <from>
                <xdr:col>18</xdr:col>
                <xdr:colOff>579120</xdr:colOff>
                <xdr:row>11</xdr:row>
                <xdr:rowOff>68580</xdr:rowOff>
              </from>
              <to>
                <xdr:col>20</xdr:col>
                <xdr:colOff>281940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2" r:id="rId10"/>
      </mc:Fallback>
    </mc:AlternateContent>
    <mc:AlternateContent xmlns:mc="http://schemas.openxmlformats.org/markup-compatibility/2006">
      <mc:Choice Requires="x14">
        <oleObject progId="Equation.DSMT4" shapeId="1038" r:id="rId12">
          <objectPr defaultSize="0" autoPict="0" r:id="rId13">
            <anchor moveWithCells="1">
              <from>
                <xdr:col>28</xdr:col>
                <xdr:colOff>251460</xdr:colOff>
                <xdr:row>11</xdr:row>
                <xdr:rowOff>129540</xdr:rowOff>
              </from>
              <to>
                <xdr:col>31</xdr:col>
                <xdr:colOff>243840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8" r:id="rId12"/>
      </mc:Fallback>
    </mc:AlternateContent>
    <mc:AlternateContent xmlns:mc="http://schemas.openxmlformats.org/markup-compatibility/2006">
      <mc:Choice Requires="x14">
        <oleObject progId="Equation.DSMT4" shapeId="1039" r:id="rId14">
          <objectPr defaultSize="0" autoPict="0" r:id="rId15">
            <anchor moveWithCells="1">
              <from>
                <xdr:col>39</xdr:col>
                <xdr:colOff>7620</xdr:colOff>
                <xdr:row>11</xdr:row>
                <xdr:rowOff>68580</xdr:rowOff>
              </from>
              <to>
                <xdr:col>40</xdr:col>
                <xdr:colOff>358140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9" r:id="rId14"/>
      </mc:Fallback>
    </mc:AlternateContent>
    <mc:AlternateContent xmlns:mc="http://schemas.openxmlformats.org/markup-compatibility/2006">
      <mc:Choice Requires="x14">
        <oleObject progId="Equation.DSMT4" shapeId="1040" r:id="rId16">
          <objectPr defaultSize="0" autoPict="0" r:id="rId17">
            <anchor moveWithCells="1">
              <from>
                <xdr:col>48</xdr:col>
                <xdr:colOff>251460</xdr:colOff>
                <xdr:row>11</xdr:row>
                <xdr:rowOff>129540</xdr:rowOff>
              </from>
              <to>
                <xdr:col>51</xdr:col>
                <xdr:colOff>243840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40" r:id="rId16"/>
      </mc:Fallback>
    </mc:AlternateContent>
    <mc:AlternateContent xmlns:mc="http://schemas.openxmlformats.org/markup-compatibility/2006">
      <mc:Choice Requires="x14">
        <oleObject progId="Equation.DSMT4" shapeId="1041" r:id="rId18">
          <objectPr defaultSize="0" autoPict="0" r:id="rId19">
            <anchor moveWithCells="1">
              <from>
                <xdr:col>59</xdr:col>
                <xdr:colOff>7620</xdr:colOff>
                <xdr:row>11</xdr:row>
                <xdr:rowOff>68580</xdr:rowOff>
              </from>
              <to>
                <xdr:col>60</xdr:col>
                <xdr:colOff>358140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41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6955-65B0-4E22-B092-4454CAFD6E00}">
  <dimension ref="B1:O34"/>
  <sheetViews>
    <sheetView workbookViewId="0">
      <selection activeCell="I1" sqref="I1"/>
    </sheetView>
  </sheetViews>
  <sheetFormatPr defaultRowHeight="18"/>
  <sheetData>
    <row r="1" spans="2:15" ht="18" customHeight="1">
      <c r="C1" s="153" t="s">
        <v>87</v>
      </c>
    </row>
    <row r="2" spans="2:15" ht="18" customHeight="1" thickBot="1">
      <c r="B2" s="154" t="s">
        <v>88</v>
      </c>
      <c r="C2" s="155"/>
      <c r="D2" s="155"/>
      <c r="E2" s="155"/>
      <c r="F2" s="155"/>
      <c r="G2" s="155"/>
      <c r="H2" s="155"/>
      <c r="I2" s="155"/>
      <c r="J2" s="155"/>
    </row>
    <row r="3" spans="2:15" ht="18" customHeight="1" thickBot="1">
      <c r="B3" s="141"/>
      <c r="C3" s="156" t="s">
        <v>89</v>
      </c>
      <c r="D3" s="78" t="s">
        <v>2</v>
      </c>
      <c r="E3" s="79" t="s">
        <v>1</v>
      </c>
      <c r="F3" s="79" t="s">
        <v>0</v>
      </c>
      <c r="G3" s="95" t="s">
        <v>3</v>
      </c>
      <c r="H3" s="79" t="s">
        <v>39</v>
      </c>
      <c r="I3" s="79" t="s">
        <v>40</v>
      </c>
      <c r="J3" s="95" t="s">
        <v>41</v>
      </c>
      <c r="K3" s="79" t="s">
        <v>59</v>
      </c>
      <c r="L3" s="79" t="s">
        <v>60</v>
      </c>
      <c r="M3" s="95" t="s">
        <v>61</v>
      </c>
      <c r="N3" s="96" t="s">
        <v>25</v>
      </c>
      <c r="O3" s="74" t="s">
        <v>27</v>
      </c>
    </row>
    <row r="4" spans="2:15" ht="18" customHeight="1" thickTop="1" thickBot="1">
      <c r="B4" s="141"/>
      <c r="C4" s="159">
        <f>[2]設定部!C4</f>
        <v>1</v>
      </c>
      <c r="D4" s="160">
        <f>設定部!D4</f>
        <v>1.5170363178494493</v>
      </c>
      <c r="E4" s="160">
        <f>設定部!E4</f>
        <v>7.9974408189379389</v>
      </c>
      <c r="F4" s="160">
        <f>設定部!F4</f>
        <v>0.81269758710086393</v>
      </c>
      <c r="G4" s="160">
        <f>設定部!G4</f>
        <v>0.78090225446480865</v>
      </c>
      <c r="H4" s="160">
        <f>設定部!H4</f>
        <v>1.6758559434231035</v>
      </c>
      <c r="I4" s="160">
        <f>設定部!I4</f>
        <v>1.0501554230026044</v>
      </c>
      <c r="J4" s="160">
        <f>設定部!J4</f>
        <v>0.86353548699083793</v>
      </c>
      <c r="K4" s="160">
        <f>設定部!K4</f>
        <v>2.0792182139515543</v>
      </c>
      <c r="L4" s="160">
        <f>設定部!L4</f>
        <v>1.1528174859356266</v>
      </c>
      <c r="M4" s="160">
        <f>設定部!M4</f>
        <v>2.4558559886048283</v>
      </c>
      <c r="N4" s="161">
        <f>設定部!N4</f>
        <v>1</v>
      </c>
      <c r="O4" s="162">
        <f>設定部!O4</f>
        <v>2.5559105431309903</v>
      </c>
    </row>
    <row r="5" spans="2:15" ht="9" customHeight="1">
      <c r="B5" s="141"/>
      <c r="C5" s="163"/>
      <c r="D5" s="163"/>
      <c r="E5" s="163"/>
      <c r="F5" s="163"/>
      <c r="G5" s="163"/>
      <c r="H5" s="163"/>
      <c r="I5" s="155"/>
      <c r="J5" s="155"/>
    </row>
    <row r="6" spans="2:15" ht="18" customHeight="1" thickBot="1">
      <c r="B6" s="141" t="s">
        <v>78</v>
      </c>
      <c r="C6" s="163"/>
      <c r="D6" s="163"/>
      <c r="E6" s="163"/>
      <c r="F6" s="163"/>
      <c r="G6" s="163"/>
      <c r="H6" s="163"/>
      <c r="I6" s="155"/>
      <c r="J6" s="155"/>
    </row>
    <row r="7" spans="2:15" ht="18" customHeight="1">
      <c r="B7" s="164" t="s">
        <v>21</v>
      </c>
      <c r="C7" s="165" t="s">
        <v>90</v>
      </c>
      <c r="D7" s="166" t="s">
        <v>32</v>
      </c>
      <c r="E7" s="166" t="s">
        <v>33</v>
      </c>
      <c r="F7" s="166" t="s">
        <v>30</v>
      </c>
      <c r="G7" s="166" t="s">
        <v>31</v>
      </c>
      <c r="H7" s="166" t="s">
        <v>47</v>
      </c>
      <c r="I7" s="166" t="s">
        <v>48</v>
      </c>
      <c r="J7" s="166" t="s">
        <v>49</v>
      </c>
      <c r="K7" s="166" t="s">
        <v>92</v>
      </c>
      <c r="L7" s="166" t="s">
        <v>91</v>
      </c>
      <c r="M7" s="166" t="s">
        <v>101</v>
      </c>
      <c r="N7" s="167" t="s">
        <v>93</v>
      </c>
    </row>
    <row r="8" spans="2:15" ht="18" customHeight="1" thickBot="1">
      <c r="B8" s="168" t="s">
        <v>22</v>
      </c>
      <c r="C8" s="169" t="s">
        <v>23</v>
      </c>
      <c r="D8" s="170" t="s">
        <v>34</v>
      </c>
      <c r="E8" s="170" t="s">
        <v>24</v>
      </c>
      <c r="F8" s="170" t="s">
        <v>94</v>
      </c>
      <c r="G8" s="170" t="s">
        <v>24</v>
      </c>
      <c r="H8" s="170" t="s">
        <v>24</v>
      </c>
      <c r="I8" s="170" t="s">
        <v>94</v>
      </c>
      <c r="J8" s="170" t="s">
        <v>24</v>
      </c>
      <c r="K8" s="170" t="s">
        <v>24</v>
      </c>
      <c r="L8" s="170" t="s">
        <v>94</v>
      </c>
      <c r="M8" s="170" t="s">
        <v>95</v>
      </c>
      <c r="N8" s="171" t="s">
        <v>26</v>
      </c>
    </row>
    <row r="9" spans="2:15" ht="18" customHeight="1" thickTop="1" thickBot="1">
      <c r="B9" s="159">
        <f>設定部!B9</f>
        <v>1000</v>
      </c>
      <c r="C9" s="172">
        <f>設定部!C9</f>
        <v>50</v>
      </c>
      <c r="D9" s="173">
        <f>設定部!D9</f>
        <v>4.828876576713351</v>
      </c>
      <c r="E9" s="173">
        <f>設定部!E9</f>
        <v>25.456644768377366</v>
      </c>
      <c r="F9" s="174">
        <f>設定部!F9</f>
        <v>6.4672419112979327</v>
      </c>
      <c r="G9" s="173">
        <f>設定部!G9</f>
        <v>2.4856890773935874</v>
      </c>
      <c r="H9" s="173">
        <f>設定部!H9</f>
        <v>5.3344151461143721</v>
      </c>
      <c r="I9" s="174">
        <f>設定部!I9</f>
        <v>8.3568713292812404</v>
      </c>
      <c r="J9" s="173">
        <f>設定部!J9</f>
        <v>2.7487188257971784</v>
      </c>
      <c r="K9" s="173">
        <f>設定部!K9</f>
        <v>6.6183571303418365</v>
      </c>
      <c r="L9" s="173">
        <f>設定部!L9</f>
        <v>9.173830068471327</v>
      </c>
      <c r="M9" s="173">
        <f>設定部!M9</f>
        <v>7.8172324021658355</v>
      </c>
      <c r="N9" s="175">
        <f>設定部!N9</f>
        <v>50</v>
      </c>
    </row>
    <row r="10" spans="2:15" ht="10.8" customHeight="1">
      <c r="B10" s="176"/>
      <c r="C10" s="117"/>
      <c r="D10" s="177"/>
      <c r="E10" s="177"/>
      <c r="F10" s="177"/>
      <c r="G10" s="177"/>
      <c r="H10" s="178"/>
    </row>
    <row r="11" spans="2:15" ht="18" customHeight="1">
      <c r="B11" s="179" t="s">
        <v>96</v>
      </c>
    </row>
    <row r="12" spans="2:15" ht="18" customHeight="1" thickBot="1">
      <c r="B12" s="140" t="s">
        <v>97</v>
      </c>
      <c r="C12" s="180"/>
      <c r="D12" s="180"/>
      <c r="E12" s="180"/>
      <c r="F12" s="180"/>
      <c r="G12" s="180"/>
      <c r="H12" s="73"/>
    </row>
    <row r="13" spans="2:15" ht="18" customHeight="1" thickBot="1">
      <c r="C13" s="156" t="s">
        <v>89</v>
      </c>
      <c r="D13" s="157" t="s">
        <v>32</v>
      </c>
      <c r="E13" s="157" t="s">
        <v>33</v>
      </c>
      <c r="F13" s="157" t="s">
        <v>30</v>
      </c>
      <c r="G13" s="158" t="s">
        <v>31</v>
      </c>
      <c r="H13" s="157" t="s">
        <v>47</v>
      </c>
      <c r="I13" s="157" t="s">
        <v>48</v>
      </c>
      <c r="J13" s="158" t="s">
        <v>49</v>
      </c>
      <c r="K13" s="158" t="s">
        <v>92</v>
      </c>
      <c r="L13" s="158" t="s">
        <v>91</v>
      </c>
      <c r="M13" s="158" t="s">
        <v>101</v>
      </c>
      <c r="N13" s="74" t="s">
        <v>25</v>
      </c>
    </row>
    <row r="14" spans="2:15" ht="18" customHeight="1" thickTop="1" thickBot="1">
      <c r="C14" s="181">
        <v>1</v>
      </c>
      <c r="D14" s="210">
        <f>(2*PI()*$B$19*$C$19*D19)/10^6</f>
        <v>1.4765485471872026</v>
      </c>
      <c r="E14" s="210">
        <f>(2*PI()*$B$19*$C$19*E19)/10^6</f>
        <v>8.4823001646924414</v>
      </c>
      <c r="F14" s="210">
        <f>(F19*2*PI())/($B$19*$C$19*10^-3)</f>
        <v>0.79168134870462781</v>
      </c>
      <c r="G14" s="210">
        <f t="shared" ref="G14:M14" si="0">(2*PI()*$B$19*$C$19*G19)/10^6</f>
        <v>0.7539822368615503</v>
      </c>
      <c r="H14" s="211">
        <f t="shared" si="0"/>
        <v>1.9477874452256716</v>
      </c>
      <c r="I14" s="210">
        <f>(I19*2*PI())/($B$19*$C$19*10^-3)</f>
        <v>1.030442390377452</v>
      </c>
      <c r="J14" s="210">
        <f t="shared" si="0"/>
        <v>0.84823001646924412</v>
      </c>
      <c r="K14" s="210">
        <f t="shared" si="0"/>
        <v>2.3561944901923448</v>
      </c>
      <c r="L14" s="210">
        <f>(L19*2*PI())/($B$19*$C$19*10^-3)</f>
        <v>1.1435397259066846</v>
      </c>
      <c r="M14" s="210">
        <f t="shared" si="0"/>
        <v>2.3561944901923448</v>
      </c>
      <c r="N14" s="182">
        <f>N9</f>
        <v>50</v>
      </c>
    </row>
    <row r="15" spans="2:15" ht="7.2" customHeight="1">
      <c r="B15" s="183"/>
      <c r="C15" s="163"/>
      <c r="D15" s="163"/>
      <c r="E15" s="163"/>
      <c r="F15" s="163"/>
      <c r="G15" s="163"/>
      <c r="J15" s="73"/>
      <c r="K15" s="73"/>
      <c r="L15" s="73"/>
      <c r="M15" s="73"/>
    </row>
    <row r="16" spans="2:15" ht="18" customHeight="1" thickBot="1">
      <c r="B16" s="184" t="s">
        <v>98</v>
      </c>
      <c r="C16" s="163"/>
      <c r="D16" s="163"/>
      <c r="E16" s="163"/>
      <c r="F16" s="163"/>
      <c r="G16" s="163"/>
      <c r="J16" s="73"/>
      <c r="K16" s="73"/>
      <c r="L16" s="73"/>
      <c r="M16" s="73"/>
    </row>
    <row r="17" spans="2:14" ht="18" customHeight="1">
      <c r="B17" s="164" t="s">
        <v>21</v>
      </c>
      <c r="C17" s="165" t="s">
        <v>90</v>
      </c>
      <c r="D17" s="166" t="s">
        <v>32</v>
      </c>
      <c r="E17" s="166" t="s">
        <v>33</v>
      </c>
      <c r="F17" s="166" t="s">
        <v>30</v>
      </c>
      <c r="G17" s="166" t="s">
        <v>31</v>
      </c>
      <c r="H17" s="166" t="s">
        <v>47</v>
      </c>
      <c r="I17" s="166" t="s">
        <v>48</v>
      </c>
      <c r="J17" s="166" t="s">
        <v>49</v>
      </c>
      <c r="K17" s="166" t="s">
        <v>92</v>
      </c>
      <c r="L17" s="166" t="s">
        <v>91</v>
      </c>
      <c r="M17" s="185" t="s">
        <v>101</v>
      </c>
      <c r="N17" s="186" t="s">
        <v>25</v>
      </c>
    </row>
    <row r="18" spans="2:14" ht="18" customHeight="1" thickBot="1">
      <c r="B18" s="168" t="s">
        <v>22</v>
      </c>
      <c r="C18" s="169" t="s">
        <v>23</v>
      </c>
      <c r="D18" s="170" t="s">
        <v>94</v>
      </c>
      <c r="E18" s="170" t="s">
        <v>94</v>
      </c>
      <c r="F18" s="170" t="s">
        <v>24</v>
      </c>
      <c r="G18" s="170" t="s">
        <v>94</v>
      </c>
      <c r="H18" s="170" t="s">
        <v>95</v>
      </c>
      <c r="I18" s="170" t="s">
        <v>34</v>
      </c>
      <c r="J18" s="170" t="s">
        <v>95</v>
      </c>
      <c r="K18" s="170" t="s">
        <v>95</v>
      </c>
      <c r="L18" s="170" t="s">
        <v>34</v>
      </c>
      <c r="M18" s="187" t="s">
        <v>95</v>
      </c>
      <c r="N18" s="171" t="s">
        <v>26</v>
      </c>
    </row>
    <row r="19" spans="2:14" ht="18" customHeight="1" thickTop="1" thickBot="1">
      <c r="B19" s="188">
        <f>B9</f>
        <v>1000</v>
      </c>
      <c r="C19" s="172">
        <f>C9</f>
        <v>50</v>
      </c>
      <c r="D19" s="226">
        <v>4.7</v>
      </c>
      <c r="E19" s="226">
        <v>27</v>
      </c>
      <c r="F19" s="227">
        <v>6.3</v>
      </c>
      <c r="G19" s="226">
        <v>2.4</v>
      </c>
      <c r="H19" s="226">
        <v>6.2</v>
      </c>
      <c r="I19" s="227">
        <v>8.1999999999999993</v>
      </c>
      <c r="J19" s="226">
        <v>2.7</v>
      </c>
      <c r="K19" s="228">
        <v>7.5</v>
      </c>
      <c r="L19" s="189">
        <v>9.1</v>
      </c>
      <c r="M19" s="190">
        <v>7.5</v>
      </c>
      <c r="N19" s="191">
        <f>N9</f>
        <v>50</v>
      </c>
    </row>
    <row r="20" spans="2:14" ht="18" customHeight="1">
      <c r="D20" s="192"/>
      <c r="E20" s="192"/>
      <c r="F20" s="193"/>
      <c r="G20" s="192"/>
      <c r="J20" s="73"/>
      <c r="K20" s="73"/>
      <c r="L20" s="73"/>
      <c r="M20" s="73"/>
    </row>
    <row r="21" spans="2:14" ht="18" customHeight="1" thickBot="1">
      <c r="B21" s="179" t="s">
        <v>99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</row>
    <row r="22" spans="2:14" ht="18" customHeight="1" thickBot="1">
      <c r="B22" s="194">
        <v>1</v>
      </c>
      <c r="C22" s="195">
        <v>1.2</v>
      </c>
      <c r="D22" s="195">
        <v>1.5</v>
      </c>
      <c r="E22" s="195">
        <v>1.8</v>
      </c>
      <c r="F22" s="195">
        <v>2.2000000000000002</v>
      </c>
      <c r="G22" s="195">
        <v>2.7</v>
      </c>
      <c r="H22" s="195">
        <v>3.3</v>
      </c>
      <c r="I22" s="195">
        <v>3.9</v>
      </c>
      <c r="J22" s="195">
        <v>4.7</v>
      </c>
      <c r="K22" s="195">
        <v>5.6</v>
      </c>
      <c r="L22" s="195">
        <v>6.8</v>
      </c>
      <c r="M22" s="196">
        <v>8.1999999999999993</v>
      </c>
    </row>
    <row r="23" spans="2:14" ht="6.6" customHeight="1"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</row>
    <row r="24" spans="2:14" ht="18" customHeight="1" thickBot="1">
      <c r="B24" s="197" t="s">
        <v>100</v>
      </c>
      <c r="I24" s="64"/>
      <c r="J24" s="64"/>
      <c r="K24" s="65"/>
      <c r="L24" s="65"/>
      <c r="M24" s="65"/>
    </row>
    <row r="25" spans="2:14" ht="18" customHeight="1">
      <c r="B25" s="198">
        <v>1</v>
      </c>
      <c r="C25" s="199">
        <v>1.1000000000000001</v>
      </c>
      <c r="D25" s="199">
        <v>1.2</v>
      </c>
      <c r="E25" s="199">
        <v>1.3</v>
      </c>
      <c r="F25" s="199">
        <v>1.5</v>
      </c>
      <c r="G25" s="199">
        <v>1.6</v>
      </c>
      <c r="H25" s="199">
        <v>1.8</v>
      </c>
      <c r="I25" s="199">
        <v>2</v>
      </c>
      <c r="J25" s="199">
        <v>2.2000000000000002</v>
      </c>
      <c r="K25" s="199">
        <v>2.4</v>
      </c>
      <c r="L25" s="199">
        <v>2.7</v>
      </c>
      <c r="M25" s="200">
        <v>3</v>
      </c>
    </row>
    <row r="26" spans="2:14" ht="6" customHeight="1">
      <c r="B26" s="201"/>
      <c r="C26" s="202"/>
      <c r="D26" s="202"/>
      <c r="E26" s="202"/>
      <c r="F26" s="202"/>
      <c r="G26" s="202"/>
      <c r="H26" s="202"/>
      <c r="I26" s="203"/>
      <c r="J26" s="204"/>
      <c r="K26" s="205"/>
      <c r="L26" s="205"/>
      <c r="M26" s="206"/>
    </row>
    <row r="27" spans="2:14" ht="18" customHeight="1" thickBot="1">
      <c r="B27" s="207">
        <v>3.6</v>
      </c>
      <c r="C27" s="208">
        <v>3.6</v>
      </c>
      <c r="D27" s="208">
        <v>3.9</v>
      </c>
      <c r="E27" s="208">
        <v>4.3</v>
      </c>
      <c r="F27" s="208">
        <v>4.7</v>
      </c>
      <c r="G27" s="208">
        <v>5.0999999999999996</v>
      </c>
      <c r="H27" s="208">
        <v>5.6</v>
      </c>
      <c r="I27" s="208">
        <v>6.2</v>
      </c>
      <c r="J27" s="208">
        <v>6.8</v>
      </c>
      <c r="K27" s="208">
        <v>7.5</v>
      </c>
      <c r="L27" s="208">
        <v>8.1999999999999993</v>
      </c>
      <c r="M27" s="209">
        <v>9.1</v>
      </c>
    </row>
    <row r="28" spans="2:14" ht="18" customHeight="1">
      <c r="I28" s="69"/>
      <c r="J28" s="9"/>
      <c r="K28" s="38"/>
      <c r="L28" s="38"/>
      <c r="M28" s="38"/>
    </row>
    <row r="29" spans="2:14">
      <c r="I29" s="69"/>
      <c r="J29" s="9"/>
      <c r="K29" s="38"/>
      <c r="L29" s="38"/>
      <c r="M29" s="38"/>
    </row>
    <row r="30" spans="2:14">
      <c r="I30" s="69"/>
      <c r="J30" s="9"/>
      <c r="K30" s="38"/>
      <c r="L30" s="38"/>
      <c r="M30" s="38"/>
    </row>
    <row r="31" spans="2:14">
      <c r="I31" s="69"/>
      <c r="J31" s="9"/>
      <c r="K31" s="38"/>
      <c r="L31" s="38"/>
      <c r="M31" s="38"/>
    </row>
    <row r="32" spans="2:14">
      <c r="I32" s="69"/>
      <c r="J32" s="9"/>
      <c r="K32" s="38"/>
      <c r="L32" s="38"/>
      <c r="M32" s="38"/>
    </row>
    <row r="33" spans="9:13">
      <c r="I33" s="69"/>
      <c r="J33" s="9"/>
      <c r="K33" s="38"/>
      <c r="L33" s="38"/>
      <c r="M33" s="38"/>
    </row>
    <row r="34" spans="9:13">
      <c r="I34" s="69"/>
      <c r="J34" s="9"/>
      <c r="K34" s="68"/>
      <c r="L34" s="68"/>
      <c r="M34" s="68"/>
    </row>
  </sheetData>
  <sheetProtection algorithmName="SHA-512" hashValue="/aZ8d8RkS5wD78BGS1TG9WeZV3UWBjKJyFKxHDSR9wy9PdBkrCU+UIvtTd6vl5FiST93s05yg6pyMumJSGAXJw==" saltValue="mreF4pmNArTh2vrLRZhl5g==" spinCount="100000" sheet="1" objects="1" scenario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3A528-B630-417A-9641-C62AE185FBA9}">
  <dimension ref="B1:O34"/>
  <sheetViews>
    <sheetView workbookViewId="0">
      <selection activeCell="L1" sqref="L1"/>
    </sheetView>
  </sheetViews>
  <sheetFormatPr defaultRowHeight="18"/>
  <sheetData>
    <row r="1" spans="2:15" ht="18" customHeight="1">
      <c r="C1" s="153" t="s">
        <v>87</v>
      </c>
    </row>
    <row r="2" spans="2:15" ht="18" customHeight="1" thickBot="1">
      <c r="B2" s="154" t="s">
        <v>88</v>
      </c>
      <c r="C2" s="155"/>
      <c r="D2" s="155"/>
      <c r="E2" s="155"/>
      <c r="F2" s="155"/>
      <c r="G2" s="155"/>
      <c r="H2" s="155"/>
      <c r="I2" s="155"/>
      <c r="J2" s="155"/>
    </row>
    <row r="3" spans="2:15" ht="18" customHeight="1" thickBot="1">
      <c r="B3" s="141"/>
      <c r="C3" s="156" t="s">
        <v>89</v>
      </c>
      <c r="D3" s="78" t="s">
        <v>2</v>
      </c>
      <c r="E3" s="79" t="s">
        <v>1</v>
      </c>
      <c r="F3" s="79" t="s">
        <v>0</v>
      </c>
      <c r="G3" s="95" t="s">
        <v>3</v>
      </c>
      <c r="H3" s="79" t="s">
        <v>39</v>
      </c>
      <c r="I3" s="79" t="s">
        <v>40</v>
      </c>
      <c r="J3" s="95" t="s">
        <v>41</v>
      </c>
      <c r="K3" s="79" t="s">
        <v>59</v>
      </c>
      <c r="L3" s="79" t="s">
        <v>60</v>
      </c>
      <c r="M3" s="95" t="s">
        <v>61</v>
      </c>
      <c r="N3" s="96" t="s">
        <v>25</v>
      </c>
      <c r="O3" s="74" t="s">
        <v>27</v>
      </c>
    </row>
    <row r="4" spans="2:15" ht="18" customHeight="1" thickTop="1" thickBot="1">
      <c r="B4" s="141"/>
      <c r="C4" s="159">
        <f>[2]設定部!C4</f>
        <v>1</v>
      </c>
      <c r="D4" s="160">
        <f>設定部!D4</f>
        <v>1.5170363178494493</v>
      </c>
      <c r="E4" s="160">
        <f>設定部!E4</f>
        <v>7.9974408189379389</v>
      </c>
      <c r="F4" s="160">
        <f>設定部!F4</f>
        <v>0.81269758710086393</v>
      </c>
      <c r="G4" s="160">
        <f>設定部!G4</f>
        <v>0.78090225446480865</v>
      </c>
      <c r="H4" s="160">
        <f>設定部!H4</f>
        <v>1.6758559434231035</v>
      </c>
      <c r="I4" s="160">
        <f>設定部!I4</f>
        <v>1.0501554230026044</v>
      </c>
      <c r="J4" s="160">
        <f>設定部!J4</f>
        <v>0.86353548699083793</v>
      </c>
      <c r="K4" s="160">
        <f>設定部!K4</f>
        <v>2.0792182139515543</v>
      </c>
      <c r="L4" s="160">
        <f>設定部!L4</f>
        <v>1.1528174859356266</v>
      </c>
      <c r="M4" s="160">
        <f>設定部!M4</f>
        <v>2.4558559886048283</v>
      </c>
      <c r="N4" s="161">
        <f>設定部!N4</f>
        <v>1</v>
      </c>
      <c r="O4" s="162">
        <f>設定部!O4</f>
        <v>2.5559105431309903</v>
      </c>
    </row>
    <row r="5" spans="2:15" ht="9" customHeight="1">
      <c r="B5" s="141"/>
      <c r="C5" s="163"/>
      <c r="D5" s="163"/>
      <c r="E5" s="163"/>
      <c r="F5" s="163"/>
      <c r="G5" s="163"/>
      <c r="H5" s="163"/>
      <c r="I5" s="155"/>
      <c r="J5" s="155"/>
    </row>
    <row r="6" spans="2:15" ht="18" customHeight="1" thickBot="1">
      <c r="B6" s="141" t="s">
        <v>78</v>
      </c>
      <c r="C6" s="163"/>
      <c r="D6" s="163"/>
      <c r="E6" s="163"/>
      <c r="F6" s="163"/>
      <c r="G6" s="163"/>
      <c r="H6" s="163"/>
      <c r="I6" s="155"/>
      <c r="J6" s="155"/>
    </row>
    <row r="7" spans="2:15" ht="18" customHeight="1">
      <c r="B7" s="164" t="s">
        <v>21</v>
      </c>
      <c r="C7" s="165" t="s">
        <v>90</v>
      </c>
      <c r="D7" s="166" t="s">
        <v>32</v>
      </c>
      <c r="E7" s="166" t="s">
        <v>33</v>
      </c>
      <c r="F7" s="166" t="s">
        <v>30</v>
      </c>
      <c r="G7" s="166" t="s">
        <v>31</v>
      </c>
      <c r="H7" s="166" t="s">
        <v>47</v>
      </c>
      <c r="I7" s="166" t="s">
        <v>48</v>
      </c>
      <c r="J7" s="166" t="s">
        <v>49</v>
      </c>
      <c r="K7" s="166" t="s">
        <v>92</v>
      </c>
      <c r="L7" s="166" t="s">
        <v>91</v>
      </c>
      <c r="M7" s="166" t="s">
        <v>101</v>
      </c>
      <c r="N7" s="167" t="s">
        <v>93</v>
      </c>
    </row>
    <row r="8" spans="2:15" ht="18" customHeight="1" thickBot="1">
      <c r="B8" s="168" t="s">
        <v>22</v>
      </c>
      <c r="C8" s="169" t="s">
        <v>23</v>
      </c>
      <c r="D8" s="170" t="s">
        <v>34</v>
      </c>
      <c r="E8" s="170" t="s">
        <v>24</v>
      </c>
      <c r="F8" s="170" t="s">
        <v>94</v>
      </c>
      <c r="G8" s="170" t="s">
        <v>24</v>
      </c>
      <c r="H8" s="170" t="s">
        <v>24</v>
      </c>
      <c r="I8" s="170" t="s">
        <v>94</v>
      </c>
      <c r="J8" s="170" t="s">
        <v>24</v>
      </c>
      <c r="K8" s="170" t="s">
        <v>24</v>
      </c>
      <c r="L8" s="170" t="s">
        <v>94</v>
      </c>
      <c r="M8" s="170" t="s">
        <v>95</v>
      </c>
      <c r="N8" s="171" t="s">
        <v>26</v>
      </c>
    </row>
    <row r="9" spans="2:15" ht="18" customHeight="1" thickTop="1" thickBot="1">
      <c r="B9" s="159">
        <f>設定部!B9</f>
        <v>1000</v>
      </c>
      <c r="C9" s="172">
        <f>設定部!C9</f>
        <v>50</v>
      </c>
      <c r="D9" s="173">
        <f>設定部!D9</f>
        <v>4.828876576713351</v>
      </c>
      <c r="E9" s="173">
        <f>設定部!E9</f>
        <v>25.456644768377366</v>
      </c>
      <c r="F9" s="174">
        <f>設定部!F9</f>
        <v>6.4672419112979327</v>
      </c>
      <c r="G9" s="173">
        <f>設定部!G9</f>
        <v>2.4856890773935874</v>
      </c>
      <c r="H9" s="173">
        <f>設定部!H9</f>
        <v>5.3344151461143721</v>
      </c>
      <c r="I9" s="174">
        <f>設定部!I9</f>
        <v>8.3568713292812404</v>
      </c>
      <c r="J9" s="173">
        <f>設定部!J9</f>
        <v>2.7487188257971784</v>
      </c>
      <c r="K9" s="173">
        <f>設定部!K9</f>
        <v>6.6183571303418365</v>
      </c>
      <c r="L9" s="173">
        <f>設定部!L9</f>
        <v>9.173830068471327</v>
      </c>
      <c r="M9" s="173">
        <f>設定部!M9</f>
        <v>7.8172324021658355</v>
      </c>
      <c r="N9" s="175">
        <f>設定部!N9</f>
        <v>50</v>
      </c>
    </row>
    <row r="10" spans="2:15" ht="10.8" customHeight="1">
      <c r="B10" s="176"/>
      <c r="C10" s="117"/>
      <c r="D10" s="177"/>
      <c r="E10" s="177"/>
      <c r="F10" s="177"/>
      <c r="G10" s="177"/>
      <c r="H10" s="178"/>
    </row>
    <row r="11" spans="2:15" ht="18" customHeight="1">
      <c r="B11" s="179" t="s">
        <v>96</v>
      </c>
    </row>
    <row r="12" spans="2:15" ht="18" customHeight="1" thickBot="1">
      <c r="B12" s="140" t="s">
        <v>97</v>
      </c>
      <c r="C12" s="180"/>
      <c r="D12" s="180"/>
      <c r="E12" s="180"/>
      <c r="F12" s="180"/>
      <c r="G12" s="180"/>
      <c r="H12" s="73"/>
    </row>
    <row r="13" spans="2:15" ht="18" customHeight="1" thickBot="1">
      <c r="C13" s="156" t="s">
        <v>89</v>
      </c>
      <c r="D13" s="157" t="s">
        <v>32</v>
      </c>
      <c r="E13" s="157" t="s">
        <v>33</v>
      </c>
      <c r="F13" s="157" t="s">
        <v>30</v>
      </c>
      <c r="G13" s="158" t="s">
        <v>31</v>
      </c>
      <c r="H13" s="157" t="s">
        <v>47</v>
      </c>
      <c r="I13" s="157" t="s">
        <v>48</v>
      </c>
      <c r="J13" s="158" t="s">
        <v>49</v>
      </c>
      <c r="K13" s="158" t="s">
        <v>92</v>
      </c>
      <c r="L13" s="158" t="s">
        <v>91</v>
      </c>
      <c r="M13" s="158" t="s">
        <v>101</v>
      </c>
      <c r="N13" s="74" t="s">
        <v>25</v>
      </c>
    </row>
    <row r="14" spans="2:15" ht="18" customHeight="1" thickTop="1" thickBot="1">
      <c r="C14" s="181">
        <v>1</v>
      </c>
      <c r="D14" s="210">
        <f>(2*PI()*$B$19*$C$19*D19)/10^6</f>
        <v>1.4765485471872026</v>
      </c>
      <c r="E14" s="210">
        <f>(2*PI()*$B$19*$C$19*E19)/10^6</f>
        <v>8.4823001646924414</v>
      </c>
      <c r="F14" s="210">
        <f>(F19*2*PI())/($B$19*$C$19*10^-3)</f>
        <v>0.79168134870462781</v>
      </c>
      <c r="G14" s="210">
        <f t="shared" ref="G14:M14" si="0">(2*PI()*$B$19*$C$19*G19)/10^6</f>
        <v>0.7539822368615503</v>
      </c>
      <c r="H14" s="211">
        <f t="shared" si="0"/>
        <v>1.9477874452256716</v>
      </c>
      <c r="I14" s="210">
        <f>(I19*2*PI())/($B$19*$C$19*10^-3)</f>
        <v>1.030442390377452</v>
      </c>
      <c r="J14" s="210">
        <f t="shared" si="0"/>
        <v>0.84823001646924412</v>
      </c>
      <c r="K14" s="210">
        <f t="shared" si="0"/>
        <v>2.3561944901923448</v>
      </c>
      <c r="L14" s="210">
        <f>(L19*2*PI())/($B$19*$C$19*10^-3)</f>
        <v>1.1435397259066846</v>
      </c>
      <c r="M14" s="210">
        <f t="shared" si="0"/>
        <v>2.3561944901923448</v>
      </c>
      <c r="N14" s="182">
        <f>N9</f>
        <v>50</v>
      </c>
    </row>
    <row r="15" spans="2:15" ht="7.2" customHeight="1">
      <c r="B15" s="183"/>
      <c r="C15" s="163"/>
      <c r="D15" s="163"/>
      <c r="E15" s="163"/>
      <c r="F15" s="163"/>
      <c r="G15" s="163"/>
      <c r="J15" s="73"/>
      <c r="K15" s="73"/>
      <c r="L15" s="73"/>
      <c r="M15" s="73"/>
    </row>
    <row r="16" spans="2:15" ht="18" customHeight="1" thickBot="1">
      <c r="B16" s="184" t="s">
        <v>98</v>
      </c>
      <c r="C16" s="163"/>
      <c r="D16" s="163"/>
      <c r="E16" s="163"/>
      <c r="F16" s="163"/>
      <c r="G16" s="163"/>
      <c r="J16" s="73"/>
      <c r="K16" s="73"/>
      <c r="L16" s="73"/>
      <c r="M16" s="73"/>
    </row>
    <row r="17" spans="2:14" ht="18" customHeight="1">
      <c r="B17" s="164" t="s">
        <v>21</v>
      </c>
      <c r="C17" s="165" t="s">
        <v>90</v>
      </c>
      <c r="D17" s="166" t="s">
        <v>32</v>
      </c>
      <c r="E17" s="166" t="s">
        <v>33</v>
      </c>
      <c r="F17" s="166" t="s">
        <v>30</v>
      </c>
      <c r="G17" s="166" t="s">
        <v>31</v>
      </c>
      <c r="H17" s="166" t="s">
        <v>47</v>
      </c>
      <c r="I17" s="166" t="s">
        <v>48</v>
      </c>
      <c r="J17" s="166" t="s">
        <v>49</v>
      </c>
      <c r="K17" s="166" t="s">
        <v>92</v>
      </c>
      <c r="L17" s="166" t="s">
        <v>91</v>
      </c>
      <c r="M17" s="185" t="s">
        <v>101</v>
      </c>
      <c r="N17" s="186" t="s">
        <v>25</v>
      </c>
    </row>
    <row r="18" spans="2:14" ht="18" customHeight="1" thickBot="1">
      <c r="B18" s="168" t="s">
        <v>22</v>
      </c>
      <c r="C18" s="169" t="s">
        <v>23</v>
      </c>
      <c r="D18" s="170" t="s">
        <v>94</v>
      </c>
      <c r="E18" s="170" t="s">
        <v>94</v>
      </c>
      <c r="F18" s="170" t="s">
        <v>24</v>
      </c>
      <c r="G18" s="170" t="s">
        <v>94</v>
      </c>
      <c r="H18" s="170" t="s">
        <v>95</v>
      </c>
      <c r="I18" s="170" t="s">
        <v>34</v>
      </c>
      <c r="J18" s="170" t="s">
        <v>95</v>
      </c>
      <c r="K18" s="170" t="s">
        <v>95</v>
      </c>
      <c r="L18" s="170" t="s">
        <v>34</v>
      </c>
      <c r="M18" s="187" t="s">
        <v>95</v>
      </c>
      <c r="N18" s="171" t="s">
        <v>26</v>
      </c>
    </row>
    <row r="19" spans="2:14" ht="18" customHeight="1" thickTop="1" thickBot="1">
      <c r="B19" s="188">
        <f>B9</f>
        <v>1000</v>
      </c>
      <c r="C19" s="172">
        <f>C9</f>
        <v>50</v>
      </c>
      <c r="D19" s="226">
        <v>4.7</v>
      </c>
      <c r="E19" s="226">
        <v>27</v>
      </c>
      <c r="F19" s="227">
        <v>6.3</v>
      </c>
      <c r="G19" s="226">
        <v>2.4</v>
      </c>
      <c r="H19" s="226">
        <v>6.2</v>
      </c>
      <c r="I19" s="227">
        <v>8.1999999999999993</v>
      </c>
      <c r="J19" s="226">
        <v>2.7</v>
      </c>
      <c r="K19" s="228">
        <v>7.5</v>
      </c>
      <c r="L19" s="189">
        <v>9.1</v>
      </c>
      <c r="M19" s="190">
        <v>7.5</v>
      </c>
      <c r="N19" s="191">
        <f>N9</f>
        <v>50</v>
      </c>
    </row>
    <row r="20" spans="2:14" ht="18" customHeight="1">
      <c r="D20" s="192"/>
      <c r="E20" s="192"/>
      <c r="F20" s="193"/>
      <c r="G20" s="192"/>
      <c r="J20" s="73"/>
      <c r="K20" s="73"/>
      <c r="L20" s="73"/>
      <c r="M20" s="73"/>
    </row>
    <row r="21" spans="2:14" ht="18" customHeight="1" thickBot="1">
      <c r="B21" s="179" t="s">
        <v>99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</row>
    <row r="22" spans="2:14" ht="18" customHeight="1" thickBot="1">
      <c r="B22" s="194">
        <v>1</v>
      </c>
      <c r="C22" s="195">
        <v>1.2</v>
      </c>
      <c r="D22" s="195">
        <v>1.5</v>
      </c>
      <c r="E22" s="195">
        <v>1.8</v>
      </c>
      <c r="F22" s="195">
        <v>2.2000000000000002</v>
      </c>
      <c r="G22" s="195">
        <v>2.7</v>
      </c>
      <c r="H22" s="195">
        <v>3.3</v>
      </c>
      <c r="I22" s="195">
        <v>3.9</v>
      </c>
      <c r="J22" s="195">
        <v>4.7</v>
      </c>
      <c r="K22" s="195">
        <v>5.6</v>
      </c>
      <c r="L22" s="195">
        <v>6.8</v>
      </c>
      <c r="M22" s="196">
        <v>8.1999999999999993</v>
      </c>
    </row>
    <row r="23" spans="2:14" ht="6.6" customHeight="1"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</row>
    <row r="24" spans="2:14" ht="18" customHeight="1" thickBot="1">
      <c r="B24" s="197" t="s">
        <v>100</v>
      </c>
      <c r="I24" s="64"/>
      <c r="J24" s="64"/>
      <c r="K24" s="65"/>
      <c r="L24" s="65"/>
      <c r="M24" s="65"/>
    </row>
    <row r="25" spans="2:14" ht="18" customHeight="1">
      <c r="B25" s="198">
        <v>1</v>
      </c>
      <c r="C25" s="199">
        <v>1.1000000000000001</v>
      </c>
      <c r="D25" s="199">
        <v>1.2</v>
      </c>
      <c r="E25" s="199">
        <v>1.3</v>
      </c>
      <c r="F25" s="199">
        <v>1.5</v>
      </c>
      <c r="G25" s="199">
        <v>1.6</v>
      </c>
      <c r="H25" s="199">
        <v>1.8</v>
      </c>
      <c r="I25" s="199">
        <v>2</v>
      </c>
      <c r="J25" s="199">
        <v>2.2000000000000002</v>
      </c>
      <c r="K25" s="199">
        <v>2.4</v>
      </c>
      <c r="L25" s="199">
        <v>2.7</v>
      </c>
      <c r="M25" s="200">
        <v>3</v>
      </c>
    </row>
    <row r="26" spans="2:14" ht="6" customHeight="1">
      <c r="B26" s="201"/>
      <c r="C26" s="202"/>
      <c r="D26" s="202"/>
      <c r="E26" s="202"/>
      <c r="F26" s="202"/>
      <c r="G26" s="202"/>
      <c r="H26" s="202"/>
      <c r="I26" s="203"/>
      <c r="J26" s="204"/>
      <c r="K26" s="205"/>
      <c r="L26" s="205"/>
      <c r="M26" s="206"/>
    </row>
    <row r="27" spans="2:14" ht="18" customHeight="1" thickBot="1">
      <c r="B27" s="207">
        <v>3.6</v>
      </c>
      <c r="C27" s="208">
        <v>3.6</v>
      </c>
      <c r="D27" s="208">
        <v>3.9</v>
      </c>
      <c r="E27" s="208">
        <v>4.3</v>
      </c>
      <c r="F27" s="208">
        <v>4.7</v>
      </c>
      <c r="G27" s="208">
        <v>5.0999999999999996</v>
      </c>
      <c r="H27" s="208">
        <v>5.6</v>
      </c>
      <c r="I27" s="208">
        <v>6.2</v>
      </c>
      <c r="J27" s="208">
        <v>6.8</v>
      </c>
      <c r="K27" s="208">
        <v>7.5</v>
      </c>
      <c r="L27" s="208">
        <v>8.1999999999999993</v>
      </c>
      <c r="M27" s="209">
        <v>9.1</v>
      </c>
    </row>
    <row r="28" spans="2:14" ht="18" customHeight="1">
      <c r="I28" s="69"/>
      <c r="J28" s="9"/>
      <c r="K28" s="38"/>
      <c r="L28" s="38"/>
      <c r="M28" s="38"/>
    </row>
    <row r="29" spans="2:14">
      <c r="I29" s="69"/>
      <c r="J29" s="9"/>
      <c r="K29" s="38"/>
      <c r="L29" s="38"/>
      <c r="M29" s="38"/>
    </row>
    <row r="30" spans="2:14">
      <c r="I30" s="69"/>
      <c r="J30" s="9"/>
      <c r="K30" s="38"/>
      <c r="L30" s="38"/>
      <c r="M30" s="38"/>
    </row>
    <row r="31" spans="2:14">
      <c r="I31" s="69"/>
      <c r="J31" s="9"/>
      <c r="K31" s="38"/>
      <c r="L31" s="38"/>
      <c r="M31" s="38"/>
    </row>
    <row r="32" spans="2:14">
      <c r="I32" s="69"/>
      <c r="J32" s="9"/>
      <c r="K32" s="38"/>
      <c r="L32" s="38"/>
      <c r="M32" s="38"/>
    </row>
    <row r="33" spans="9:13">
      <c r="I33" s="69"/>
      <c r="J33" s="9"/>
      <c r="K33" s="38"/>
      <c r="L33" s="38"/>
      <c r="M33" s="38"/>
    </row>
    <row r="34" spans="9:13">
      <c r="I34" s="69"/>
      <c r="J34" s="9"/>
      <c r="K34" s="68"/>
      <c r="L34" s="68"/>
      <c r="M34" s="68"/>
    </row>
  </sheetData>
  <sheetProtection algorithmName="SHA-512" hashValue="/aZ8d8RkS5wD78BGS1TG9WeZV3UWBjKJyFKxHDSR9wy9PdBkrCU+UIvtTd6vl5FiST93s05yg6pyMumJSGAXJw==" saltValue="mreF4pmNArTh2vrLRZhl5g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演算部</vt:lpstr>
      <vt:lpstr>E系列丸め</vt:lpstr>
      <vt:lpstr>E系列丸め (予備)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2022-10-10T01:01:06Z</dcterms:modified>
</cp:coreProperties>
</file>